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89" i="2" l="1"/>
  <c r="S89" i="2"/>
  <c r="Q89" i="2"/>
  <c r="P89" i="2"/>
  <c r="N89" i="2"/>
  <c r="M89" i="2"/>
  <c r="K89" i="2"/>
  <c r="J89" i="2"/>
  <c r="T88" i="2"/>
  <c r="S88" i="2"/>
  <c r="Q88" i="2"/>
  <c r="P88" i="2"/>
  <c r="N88" i="2"/>
  <c r="M88" i="2"/>
  <c r="K88" i="2"/>
  <c r="J88" i="2"/>
  <c r="T87" i="2"/>
  <c r="S87" i="2"/>
  <c r="Q87" i="2"/>
  <c r="P87" i="2"/>
  <c r="N87" i="2"/>
  <c r="M87" i="2"/>
  <c r="K87" i="2"/>
  <c r="J87" i="2"/>
  <c r="T86" i="2"/>
  <c r="S86" i="2"/>
  <c r="Q86" i="2"/>
  <c r="P86" i="2"/>
  <c r="N86" i="2"/>
  <c r="M86" i="2"/>
  <c r="K86" i="2"/>
  <c r="J86" i="2"/>
  <c r="T85" i="2"/>
  <c r="S85" i="2"/>
  <c r="Q85" i="2"/>
  <c r="P85" i="2"/>
  <c r="N85" i="2"/>
  <c r="M85" i="2"/>
  <c r="K85" i="2"/>
  <c r="J85" i="2"/>
  <c r="T84" i="2"/>
  <c r="S84" i="2"/>
  <c r="Q84" i="2"/>
  <c r="P84" i="2"/>
  <c r="N84" i="2"/>
  <c r="M84" i="2"/>
  <c r="K84" i="2"/>
  <c r="J84" i="2"/>
  <c r="T83" i="2"/>
  <c r="S83" i="2"/>
  <c r="Q83" i="2"/>
  <c r="P83" i="2"/>
  <c r="N83" i="2"/>
  <c r="M83" i="2"/>
  <c r="K83" i="2"/>
  <c r="J83" i="2"/>
  <c r="T82" i="2"/>
  <c r="S82" i="2"/>
  <c r="Q82" i="2"/>
  <c r="P82" i="2"/>
  <c r="N82" i="2"/>
  <c r="M82" i="2"/>
  <c r="K82" i="2"/>
  <c r="J82" i="2"/>
  <c r="T81" i="2"/>
  <c r="S81" i="2"/>
  <c r="Q81" i="2"/>
  <c r="P81" i="2"/>
  <c r="N81" i="2"/>
  <c r="M81" i="2"/>
  <c r="K81" i="2"/>
  <c r="J81" i="2"/>
  <c r="T80" i="2"/>
  <c r="S80" i="2"/>
  <c r="Q80" i="2"/>
  <c r="P80" i="2"/>
  <c r="N80" i="2"/>
  <c r="M80" i="2"/>
  <c r="K80" i="2"/>
  <c r="J80" i="2"/>
  <c r="T79" i="2"/>
  <c r="S79" i="2"/>
  <c r="Q79" i="2"/>
  <c r="P79" i="2"/>
  <c r="N79" i="2"/>
  <c r="M79" i="2"/>
  <c r="K79" i="2"/>
  <c r="J79" i="2"/>
  <c r="A79" i="2" l="1"/>
  <c r="A78" i="2"/>
  <c r="A77" i="2"/>
  <c r="B76" i="2"/>
  <c r="A76" i="2"/>
  <c r="P75" i="2"/>
  <c r="B75" i="2"/>
  <c r="A75" i="2"/>
  <c r="Q74" i="2"/>
  <c r="P74" i="2"/>
  <c r="B74" i="2"/>
  <c r="A74" i="2"/>
  <c r="AC73" i="2"/>
  <c r="Q73" i="2"/>
  <c r="P73" i="2"/>
  <c r="B73" i="2"/>
  <c r="A73" i="2"/>
  <c r="AC72" i="2"/>
  <c r="Q72" i="2"/>
  <c r="P72" i="2"/>
  <c r="B72" i="2"/>
  <c r="A72" i="2"/>
  <c r="AC71" i="2"/>
  <c r="G71" i="2"/>
  <c r="F71" i="2"/>
  <c r="E71" i="2"/>
  <c r="D71" i="2"/>
  <c r="A71" i="2" s="1"/>
  <c r="C71" i="2"/>
  <c r="H71" i="2" s="1"/>
  <c r="L71" i="2" s="1"/>
  <c r="B71" i="2"/>
  <c r="AC70" i="2"/>
  <c r="C70" i="2"/>
  <c r="B70" i="2"/>
  <c r="AP69" i="2"/>
  <c r="AO69" i="2"/>
  <c r="AN69" i="2"/>
  <c r="AM69" i="2"/>
  <c r="AL69" i="2"/>
  <c r="AC69" i="2"/>
  <c r="C69" i="2"/>
  <c r="B69" i="2"/>
  <c r="AC68" i="2"/>
  <c r="C68" i="2"/>
  <c r="B68" i="2"/>
  <c r="AC67" i="2"/>
  <c r="C67" i="2"/>
  <c r="B67" i="2"/>
  <c r="AC66" i="2"/>
  <c r="C66" i="2"/>
  <c r="B66" i="2"/>
  <c r="AN65" i="2"/>
  <c r="AM65" i="2"/>
  <c r="AL65" i="2"/>
  <c r="G65" i="2"/>
  <c r="F65" i="2"/>
  <c r="E65" i="2"/>
  <c r="D65" i="2"/>
  <c r="C65" i="2"/>
  <c r="AP65" i="2" s="1"/>
  <c r="B65" i="2"/>
  <c r="AO64" i="2"/>
  <c r="AN64" i="2"/>
  <c r="AM64" i="2"/>
  <c r="AL64" i="2"/>
  <c r="G64" i="2"/>
  <c r="F64" i="2"/>
  <c r="E64" i="2"/>
  <c r="D64" i="2"/>
  <c r="C64" i="2"/>
  <c r="AP64" i="2" s="1"/>
  <c r="B64" i="2"/>
  <c r="AO63" i="2"/>
  <c r="AN63" i="2"/>
  <c r="AM63" i="2"/>
  <c r="AL63" i="2"/>
  <c r="G63" i="2"/>
  <c r="F63" i="2"/>
  <c r="E63" i="2"/>
  <c r="D63" i="2"/>
  <c r="C63" i="2"/>
  <c r="AP63" i="2" s="1"/>
  <c r="B63" i="2"/>
  <c r="AO62" i="2"/>
  <c r="AN62" i="2"/>
  <c r="AM62" i="2"/>
  <c r="AL62" i="2"/>
  <c r="H62" i="2"/>
  <c r="G62" i="2"/>
  <c r="F62" i="2"/>
  <c r="D62" i="2"/>
  <c r="C62" i="2"/>
  <c r="E62" i="2" s="1"/>
  <c r="B62" i="2"/>
  <c r="A62" i="2"/>
  <c r="AP61" i="2"/>
  <c r="AO61" i="2"/>
  <c r="AN61" i="2"/>
  <c r="AL61" i="2"/>
  <c r="H61" i="2"/>
  <c r="G61" i="2"/>
  <c r="E61" i="2"/>
  <c r="D61" i="2"/>
  <c r="C61" i="2"/>
  <c r="AM61" i="2" s="1"/>
  <c r="B61" i="2"/>
  <c r="A61" i="2"/>
  <c r="AP60" i="2"/>
  <c r="AO60" i="2"/>
  <c r="AM60" i="2"/>
  <c r="AL60" i="2"/>
  <c r="H60" i="2"/>
  <c r="G60" i="2"/>
  <c r="E60" i="2"/>
  <c r="D60" i="2"/>
  <c r="C60" i="2"/>
  <c r="AN60" i="2" s="1"/>
  <c r="B60" i="2"/>
  <c r="A60" i="2"/>
  <c r="AP59" i="2"/>
  <c r="AO59" i="2"/>
  <c r="AM59" i="2"/>
  <c r="AL59" i="2"/>
  <c r="P59" i="2"/>
  <c r="H59" i="2"/>
  <c r="G59" i="2"/>
  <c r="F59" i="2"/>
  <c r="E59" i="2"/>
  <c r="M59" i="2" s="1"/>
  <c r="D59" i="2"/>
  <c r="C59" i="2"/>
  <c r="AN59" i="2" s="1"/>
  <c r="B59" i="2"/>
  <c r="AL58" i="2"/>
  <c r="D58" i="2"/>
  <c r="AC53" i="2" s="1"/>
  <c r="C58" i="2"/>
  <c r="B58" i="2"/>
  <c r="AP57" i="2"/>
  <c r="AO57" i="2"/>
  <c r="AN57" i="2"/>
  <c r="AC57" i="2"/>
  <c r="H57" i="2"/>
  <c r="G57" i="2"/>
  <c r="E57" i="2"/>
  <c r="D57" i="2"/>
  <c r="C57" i="2"/>
  <c r="B57" i="2"/>
  <c r="A57" i="2"/>
  <c r="AO56" i="2"/>
  <c r="AM56" i="2"/>
  <c r="AC56" i="2"/>
  <c r="G56" i="2"/>
  <c r="D56" i="2"/>
  <c r="C56" i="2"/>
  <c r="AL56" i="2" s="1"/>
  <c r="B56" i="2"/>
  <c r="A56" i="2"/>
  <c r="AL55" i="2"/>
  <c r="AC55" i="2"/>
  <c r="D55" i="2"/>
  <c r="C55" i="2"/>
  <c r="AO55" i="2" s="1"/>
  <c r="B55" i="2"/>
  <c r="AP54" i="2"/>
  <c r="AM54" i="2"/>
  <c r="G54" i="2"/>
  <c r="E54" i="2"/>
  <c r="C54" i="2"/>
  <c r="B54" i="2"/>
  <c r="AO53" i="2"/>
  <c r="AM53" i="2"/>
  <c r="U53" i="2"/>
  <c r="H53" i="2"/>
  <c r="F53" i="2"/>
  <c r="D53" i="2"/>
  <c r="C53" i="2"/>
  <c r="AP53" i="2" s="1"/>
  <c r="B53" i="2"/>
  <c r="AC52" i="2"/>
  <c r="C52" i="2"/>
  <c r="AO52" i="2" s="1"/>
  <c r="B52" i="2"/>
  <c r="AC51" i="2"/>
  <c r="F51" i="2"/>
  <c r="C51" i="2"/>
  <c r="AP51" i="2" s="1"/>
  <c r="B51" i="2"/>
  <c r="AP50" i="2"/>
  <c r="AO50" i="2"/>
  <c r="AN50" i="2"/>
  <c r="AM50" i="2"/>
  <c r="AL50" i="2"/>
  <c r="H50" i="2"/>
  <c r="G50" i="2"/>
  <c r="F50" i="2"/>
  <c r="E50" i="2"/>
  <c r="D50" i="2"/>
  <c r="A50" i="2" s="1"/>
  <c r="C50" i="2"/>
  <c r="B50" i="2"/>
  <c r="AP49" i="2"/>
  <c r="AN49" i="2"/>
  <c r="AM49" i="2"/>
  <c r="AL49" i="2"/>
  <c r="G49" i="2"/>
  <c r="E49" i="2"/>
  <c r="C49" i="2"/>
  <c r="D49" i="2" s="1"/>
  <c r="B49" i="2"/>
  <c r="H48" i="2"/>
  <c r="C48" i="2"/>
  <c r="AP48" i="2" s="1"/>
  <c r="B48" i="2"/>
  <c r="AP47" i="2"/>
  <c r="AO47" i="2"/>
  <c r="AM47" i="2"/>
  <c r="H47" i="2"/>
  <c r="G47" i="2"/>
  <c r="F47" i="2"/>
  <c r="E47" i="2"/>
  <c r="C47" i="2"/>
  <c r="B47" i="2"/>
  <c r="AO46" i="2"/>
  <c r="AN46" i="2"/>
  <c r="AM46" i="2"/>
  <c r="G46" i="2"/>
  <c r="C46" i="2"/>
  <c r="AP46" i="2" s="1"/>
  <c r="B46" i="2"/>
  <c r="AP45" i="2"/>
  <c r="AM45" i="2"/>
  <c r="AL45" i="2"/>
  <c r="AC45" i="2"/>
  <c r="U45" i="2"/>
  <c r="H45" i="2"/>
  <c r="F45" i="2"/>
  <c r="E45" i="2"/>
  <c r="D45" i="2"/>
  <c r="AC40" i="2" s="1"/>
  <c r="C45" i="2"/>
  <c r="B45" i="2"/>
  <c r="A45" i="2"/>
  <c r="AN44" i="2"/>
  <c r="AM44" i="2"/>
  <c r="AL44" i="2"/>
  <c r="E44" i="2"/>
  <c r="D44" i="2"/>
  <c r="A44" i="2" s="1"/>
  <c r="C44" i="2"/>
  <c r="B44" i="2"/>
  <c r="AO43" i="2"/>
  <c r="AN43" i="2"/>
  <c r="AL43" i="2"/>
  <c r="G43" i="2"/>
  <c r="F43" i="2"/>
  <c r="E43" i="2"/>
  <c r="D43" i="2"/>
  <c r="A43" i="2" s="1"/>
  <c r="C43" i="2"/>
  <c r="B43" i="2"/>
  <c r="AN42" i="2"/>
  <c r="AM42" i="2"/>
  <c r="AL42" i="2"/>
  <c r="G42" i="2"/>
  <c r="E42" i="2"/>
  <c r="C42" i="2"/>
  <c r="AO42" i="2" s="1"/>
  <c r="B42" i="2"/>
  <c r="AP41" i="2"/>
  <c r="AO41" i="2"/>
  <c r="AN41" i="2"/>
  <c r="AM41" i="2"/>
  <c r="AL41" i="2"/>
  <c r="H41" i="2"/>
  <c r="G41" i="2"/>
  <c r="F41" i="2"/>
  <c r="E41" i="2"/>
  <c r="D41" i="2"/>
  <c r="C41" i="2"/>
  <c r="B41" i="2"/>
  <c r="AP40" i="2"/>
  <c r="AO40" i="2"/>
  <c r="AN40" i="2"/>
  <c r="AL40" i="2"/>
  <c r="H40" i="2"/>
  <c r="G40" i="2"/>
  <c r="F40" i="2"/>
  <c r="E40" i="2"/>
  <c r="C40" i="2"/>
  <c r="D40" i="2" s="1"/>
  <c r="B40" i="2"/>
  <c r="A40" i="2"/>
  <c r="AP39" i="2"/>
  <c r="AO39" i="2"/>
  <c r="AN39" i="2"/>
  <c r="AC39" i="2"/>
  <c r="H39" i="2"/>
  <c r="G39" i="2"/>
  <c r="F39" i="2"/>
  <c r="D39" i="2"/>
  <c r="A39" i="2" s="1"/>
  <c r="C39" i="2"/>
  <c r="B39" i="2"/>
  <c r="AP38" i="2"/>
  <c r="AO38" i="2"/>
  <c r="AC38" i="2"/>
  <c r="C38" i="2"/>
  <c r="AN38" i="2" s="1"/>
  <c r="B38" i="2"/>
  <c r="AP37" i="2"/>
  <c r="C37" i="2"/>
  <c r="AM37" i="2" s="1"/>
  <c r="B37" i="2"/>
  <c r="AP36" i="2"/>
  <c r="AN36" i="2"/>
  <c r="AM36" i="2"/>
  <c r="G36" i="2"/>
  <c r="F36" i="2"/>
  <c r="E36" i="2"/>
  <c r="D36" i="2"/>
  <c r="A36" i="2" s="1"/>
  <c r="C36" i="2"/>
  <c r="B36" i="2"/>
  <c r="AO35" i="2"/>
  <c r="AN35" i="2"/>
  <c r="AM35" i="2"/>
  <c r="AC35" i="2"/>
  <c r="H35" i="2"/>
  <c r="G35" i="2"/>
  <c r="F35" i="2"/>
  <c r="E35" i="2"/>
  <c r="D35" i="2"/>
  <c r="A35" i="2" s="1"/>
  <c r="C35" i="2"/>
  <c r="AP35" i="2" s="1"/>
  <c r="B35" i="2"/>
  <c r="AO34" i="2"/>
  <c r="AN34" i="2"/>
  <c r="AM34" i="2"/>
  <c r="AL34" i="2"/>
  <c r="AC34" i="2"/>
  <c r="H34" i="2"/>
  <c r="F34" i="2"/>
  <c r="E34" i="2"/>
  <c r="D34" i="2"/>
  <c r="C34" i="2"/>
  <c r="B34" i="2"/>
  <c r="AP33" i="2"/>
  <c r="AO33" i="2"/>
  <c r="AN33" i="2"/>
  <c r="AM33" i="2"/>
  <c r="AL33" i="2"/>
  <c r="H33" i="2"/>
  <c r="G33" i="2"/>
  <c r="F33" i="2"/>
  <c r="E33" i="2"/>
  <c r="D33" i="2"/>
  <c r="C33" i="2"/>
  <c r="B33" i="2"/>
  <c r="C32" i="2"/>
  <c r="F32" i="2" s="1"/>
  <c r="B32" i="2"/>
  <c r="AO31" i="2"/>
  <c r="AL31" i="2"/>
  <c r="AC31" i="2"/>
  <c r="G31" i="2"/>
  <c r="E31" i="2"/>
  <c r="D31" i="2"/>
  <c r="AC26" i="2" s="1"/>
  <c r="C31" i="2"/>
  <c r="B31" i="2"/>
  <c r="A31" i="2"/>
  <c r="AO30" i="2"/>
  <c r="AQ30" i="2" s="1"/>
  <c r="AN30" i="2"/>
  <c r="AM30" i="2"/>
  <c r="AL30" i="2"/>
  <c r="H30" i="2"/>
  <c r="G30" i="2"/>
  <c r="F30" i="2"/>
  <c r="E30" i="2"/>
  <c r="D30" i="2"/>
  <c r="C30" i="2"/>
  <c r="AP30" i="2" s="1"/>
  <c r="AR30" i="2" s="1"/>
  <c r="B30" i="2"/>
  <c r="AN29" i="2"/>
  <c r="AL29" i="2"/>
  <c r="R29" i="2"/>
  <c r="C29" i="2"/>
  <c r="B29" i="2"/>
  <c r="AR28" i="2"/>
  <c r="AP28" i="2"/>
  <c r="AN28" i="2"/>
  <c r="R28" i="2"/>
  <c r="H28" i="2"/>
  <c r="G28" i="2"/>
  <c r="F28" i="2"/>
  <c r="C28" i="2"/>
  <c r="B28" i="2"/>
  <c r="AP27" i="2"/>
  <c r="AO27" i="2"/>
  <c r="R27" i="2"/>
  <c r="H27" i="2"/>
  <c r="F27" i="2"/>
  <c r="E27" i="2"/>
  <c r="D27" i="2"/>
  <c r="A27" i="2" s="1"/>
  <c r="C27" i="2"/>
  <c r="B27" i="2"/>
  <c r="AP26" i="2"/>
  <c r="AR26" i="2" s="1"/>
  <c r="AO26" i="2"/>
  <c r="AQ26" i="2" s="1"/>
  <c r="AN26" i="2"/>
  <c r="AM26" i="2"/>
  <c r="AL26" i="2"/>
  <c r="R26" i="2"/>
  <c r="H26" i="2"/>
  <c r="G26" i="2"/>
  <c r="F26" i="2"/>
  <c r="E26" i="2"/>
  <c r="D26" i="2"/>
  <c r="A26" i="2" s="1"/>
  <c r="C26" i="2"/>
  <c r="B26" i="2"/>
  <c r="AP25" i="2"/>
  <c r="AN25" i="2"/>
  <c r="D25" i="2"/>
  <c r="C25" i="2"/>
  <c r="B25" i="2"/>
  <c r="AP24" i="2"/>
  <c r="AR24" i="2" s="1"/>
  <c r="AO24" i="2"/>
  <c r="AN24" i="2"/>
  <c r="AM24" i="2"/>
  <c r="AL24" i="2"/>
  <c r="H24" i="2"/>
  <c r="G24" i="2"/>
  <c r="F24" i="2"/>
  <c r="E24" i="2"/>
  <c r="D24" i="2"/>
  <c r="C24" i="2"/>
  <c r="B24" i="2"/>
  <c r="A24" i="2"/>
  <c r="AK23" i="2"/>
  <c r="AK28" i="2" s="1"/>
  <c r="AC23" i="2"/>
  <c r="D23" i="2"/>
  <c r="C23" i="2"/>
  <c r="B23" i="2"/>
  <c r="AP22" i="2"/>
  <c r="AO22" i="2"/>
  <c r="AN22" i="2"/>
  <c r="AR22" i="2" s="1"/>
  <c r="AM22" i="2"/>
  <c r="AL22" i="2"/>
  <c r="AK22" i="2"/>
  <c r="AK27" i="2" s="1"/>
  <c r="H22" i="2"/>
  <c r="G22" i="2"/>
  <c r="F22" i="2"/>
  <c r="E22" i="2"/>
  <c r="D22" i="2"/>
  <c r="C22" i="2"/>
  <c r="B22" i="2"/>
  <c r="A22" i="2"/>
  <c r="AK21" i="2"/>
  <c r="AK26" i="2" s="1"/>
  <c r="AC21" i="2"/>
  <c r="C21" i="2"/>
  <c r="D21" i="2" s="1"/>
  <c r="B21" i="2"/>
  <c r="AK20" i="2"/>
  <c r="C20" i="2"/>
  <c r="B20" i="2"/>
  <c r="AP19" i="2"/>
  <c r="AM19" i="2"/>
  <c r="AL19" i="2"/>
  <c r="G19" i="2"/>
  <c r="F19" i="2"/>
  <c r="E19" i="2"/>
  <c r="D19" i="2"/>
  <c r="A19" i="2" s="1"/>
  <c r="C19" i="2"/>
  <c r="AO19" i="2" s="1"/>
  <c r="B19" i="2"/>
  <c r="AP18" i="2"/>
  <c r="AO18" i="2"/>
  <c r="AQ18" i="2" s="1"/>
  <c r="AN18" i="2"/>
  <c r="AL18" i="2"/>
  <c r="AF18" i="2"/>
  <c r="C18" i="2"/>
  <c r="F18" i="2" s="1"/>
  <c r="B18" i="2"/>
  <c r="AP17" i="2"/>
  <c r="AM17" i="2"/>
  <c r="F17" i="2"/>
  <c r="E17" i="2"/>
  <c r="C17" i="2"/>
  <c r="B17" i="2"/>
  <c r="AP16" i="2"/>
  <c r="AO16" i="2"/>
  <c r="AN16" i="2"/>
  <c r="AM16" i="2"/>
  <c r="H16" i="2"/>
  <c r="F16" i="2"/>
  <c r="C16" i="2"/>
  <c r="B16" i="2"/>
  <c r="AP15" i="2"/>
  <c r="AR15" i="2" s="1"/>
  <c r="AN15" i="2"/>
  <c r="AM15" i="2"/>
  <c r="AL15" i="2"/>
  <c r="I15" i="2"/>
  <c r="H15" i="2"/>
  <c r="G15" i="2"/>
  <c r="F15" i="2"/>
  <c r="E15" i="2"/>
  <c r="D15" i="2"/>
  <c r="R15" i="2" s="1"/>
  <c r="C15" i="2"/>
  <c r="AO15" i="2" s="1"/>
  <c r="AQ15" i="2" s="1"/>
  <c r="B15" i="2"/>
  <c r="A15" i="2"/>
  <c r="C14" i="2"/>
  <c r="B14" i="2"/>
  <c r="AO13" i="2"/>
  <c r="AN13" i="2"/>
  <c r="C13" i="2"/>
  <c r="B13" i="2"/>
  <c r="AP12" i="2"/>
  <c r="AM12" i="2"/>
  <c r="AL12" i="2"/>
  <c r="AI12" i="2"/>
  <c r="G12" i="2"/>
  <c r="F12" i="2"/>
  <c r="E12" i="2"/>
  <c r="C12" i="2"/>
  <c r="AO12" i="2" s="1"/>
  <c r="B12" i="2"/>
  <c r="B11" i="2"/>
  <c r="AN9" i="2"/>
  <c r="AN8" i="2" s="1"/>
  <c r="AM9" i="2"/>
  <c r="AM8" i="2" s="1"/>
  <c r="AI7" i="2"/>
  <c r="AI8" i="2" s="1"/>
  <c r="AI9" i="2" s="1"/>
  <c r="AI10" i="2" s="1"/>
  <c r="Q7" i="2"/>
  <c r="AL6" i="2"/>
  <c r="AB6" i="2"/>
  <c r="W4" i="2"/>
  <c r="AR3" i="2"/>
  <c r="AQ3" i="2"/>
  <c r="AP3" i="2"/>
  <c r="AO3" i="2"/>
  <c r="AN3" i="2"/>
  <c r="AM3" i="2"/>
  <c r="AL3" i="2"/>
  <c r="AK3" i="2"/>
  <c r="AR2" i="2"/>
  <c r="AQ2" i="2"/>
  <c r="AP2" i="2"/>
  <c r="AO2" i="2"/>
  <c r="AN2" i="2"/>
  <c r="AM2" i="2"/>
  <c r="AL2" i="2"/>
  <c r="AK2" i="2"/>
  <c r="AH2" i="2"/>
  <c r="Y2" i="2"/>
  <c r="X2" i="2"/>
  <c r="U2" i="2"/>
  <c r="T2" i="2"/>
  <c r="S2" i="2"/>
  <c r="R2" i="2"/>
  <c r="J2" i="2"/>
  <c r="A21" i="2" l="1"/>
  <c r="AC20" i="2"/>
  <c r="U21" i="2"/>
  <c r="I19" i="2"/>
  <c r="L16" i="2"/>
  <c r="I29" i="2"/>
  <c r="L26" i="2"/>
  <c r="M22" i="2"/>
  <c r="A25" i="2"/>
  <c r="U25" i="2"/>
  <c r="N32" i="2"/>
  <c r="K32" i="2"/>
  <c r="S19" i="2"/>
  <c r="T15" i="2"/>
  <c r="AO21" i="2"/>
  <c r="AN21" i="2"/>
  <c r="AM21" i="2"/>
  <c r="H21" i="2"/>
  <c r="AL21" i="2"/>
  <c r="G21" i="2"/>
  <c r="AP21" i="2"/>
  <c r="F21" i="2"/>
  <c r="E21" i="2"/>
  <c r="AL20" i="2"/>
  <c r="G20" i="2"/>
  <c r="F20" i="2"/>
  <c r="T18" i="2" s="1"/>
  <c r="E20" i="2"/>
  <c r="D20" i="2"/>
  <c r="AO20" i="2"/>
  <c r="AN20" i="2"/>
  <c r="H20" i="2"/>
  <c r="AP20" i="2"/>
  <c r="AM20" i="2"/>
  <c r="A30" i="2"/>
  <c r="AC25" i="2"/>
  <c r="M26" i="2"/>
  <c r="AQ13" i="2"/>
  <c r="U33" i="2"/>
  <c r="A33" i="2"/>
  <c r="AC28" i="2"/>
  <c r="A23" i="2"/>
  <c r="AC22" i="2"/>
  <c r="AM23" i="2"/>
  <c r="H23" i="2"/>
  <c r="K24" i="2" s="1"/>
  <c r="AP23" i="2"/>
  <c r="AR23" i="2" s="1"/>
  <c r="AO23" i="2"/>
  <c r="AQ23" i="2" s="1"/>
  <c r="G23" i="2"/>
  <c r="AN23" i="2"/>
  <c r="F23" i="2"/>
  <c r="AL23" i="2"/>
  <c r="E23" i="2"/>
  <c r="J33" i="2"/>
  <c r="U41" i="2"/>
  <c r="A41" i="2"/>
  <c r="AC36" i="2"/>
  <c r="L45" i="2"/>
  <c r="AJ15" i="2" s="1" a="1"/>
  <c r="AJ15" i="2" s="1"/>
  <c r="AQ16" i="2"/>
  <c r="AR16" i="2"/>
  <c r="AR10" i="2" s="1"/>
  <c r="AR6" i="2" s="1"/>
  <c r="AP6" i="2" s="1"/>
  <c r="AO14" i="2"/>
  <c r="AM14" i="2"/>
  <c r="G14" i="2"/>
  <c r="AL14" i="2"/>
  <c r="F14" i="2"/>
  <c r="AQ12" i="2"/>
  <c r="AR18" i="2"/>
  <c r="AR25" i="2"/>
  <c r="K35" i="2"/>
  <c r="AQ22" i="2"/>
  <c r="E14" i="2"/>
  <c r="M15" i="2"/>
  <c r="D32" i="2"/>
  <c r="AP32" i="2"/>
  <c r="G32" i="2"/>
  <c r="AN32" i="2"/>
  <c r="E32" i="2"/>
  <c r="AO32" i="2"/>
  <c r="AM32" i="2"/>
  <c r="AL32" i="2"/>
  <c r="H32" i="2"/>
  <c r="Q32" i="2" s="1"/>
  <c r="G13" i="2"/>
  <c r="E13" i="2"/>
  <c r="AP13" i="2"/>
  <c r="AR13" i="2" s="1"/>
  <c r="D13" i="2"/>
  <c r="D14" i="2"/>
  <c r="AM18" i="2"/>
  <c r="G18" i="2"/>
  <c r="E18" i="2"/>
  <c r="D18" i="2"/>
  <c r="A18" i="2" s="1"/>
  <c r="F13" i="2"/>
  <c r="AL13" i="2"/>
  <c r="AN14" i="2"/>
  <c r="AO17" i="2"/>
  <c r="H17" i="2"/>
  <c r="R19" i="2" s="1"/>
  <c r="AN17" i="2"/>
  <c r="AR17" i="2" s="1"/>
  <c r="G17" i="2"/>
  <c r="H13" i="2"/>
  <c r="AM13" i="2"/>
  <c r="H14" i="2"/>
  <c r="AP14" i="2"/>
  <c r="AR14" i="2" s="1"/>
  <c r="K15" i="2"/>
  <c r="Q15" i="2"/>
  <c r="AL16" i="2"/>
  <c r="G16" i="2"/>
  <c r="E16" i="2"/>
  <c r="D16" i="2"/>
  <c r="D17" i="2"/>
  <c r="AL17" i="2"/>
  <c r="H18" i="2"/>
  <c r="Q18" i="2" s="1"/>
  <c r="N19" i="2"/>
  <c r="AO25" i="2"/>
  <c r="AQ25" i="2" s="1"/>
  <c r="AM25" i="2"/>
  <c r="G25" i="2"/>
  <c r="H25" i="2"/>
  <c r="N24" i="2" s="1"/>
  <c r="F25" i="2"/>
  <c r="E25" i="2"/>
  <c r="AL25" i="2"/>
  <c r="P27" i="2"/>
  <c r="I27" i="2"/>
  <c r="L28" i="2"/>
  <c r="T34" i="2"/>
  <c r="J35" i="2"/>
  <c r="E46" i="2"/>
  <c r="F48" i="2"/>
  <c r="L53" i="2"/>
  <c r="AP66" i="2"/>
  <c r="AO66" i="2"/>
  <c r="AN66" i="2"/>
  <c r="H66" i="2"/>
  <c r="AM66" i="2"/>
  <c r="G66" i="2"/>
  <c r="AL66" i="2"/>
  <c r="F66" i="2"/>
  <c r="T63" i="2" s="1"/>
  <c r="E66" i="2"/>
  <c r="P65" i="2" s="1"/>
  <c r="D66" i="2"/>
  <c r="K47" i="2"/>
  <c r="K27" i="2"/>
  <c r="AM29" i="2"/>
  <c r="G29" i="2"/>
  <c r="E29" i="2"/>
  <c r="AO29" i="2"/>
  <c r="AQ29" i="2" s="1"/>
  <c r="Q30" i="2"/>
  <c r="S33" i="2"/>
  <c r="AN37" i="2"/>
  <c r="G37" i="2"/>
  <c r="H37" i="2"/>
  <c r="AO37" i="2"/>
  <c r="E37" i="2"/>
  <c r="S34" i="2" s="1"/>
  <c r="AM38" i="2"/>
  <c r="F38" i="2"/>
  <c r="H38" i="2"/>
  <c r="S42" i="2" s="1"/>
  <c r="I53" i="2"/>
  <c r="L50" i="2"/>
  <c r="AM51" i="2"/>
  <c r="AN12" i="2"/>
  <c r="AR12" i="2" s="1"/>
  <c r="J15" i="2"/>
  <c r="H19" i="2"/>
  <c r="P19" i="2" s="1"/>
  <c r="AN19" i="2"/>
  <c r="AR19" i="2" s="1"/>
  <c r="J22" i="2"/>
  <c r="D28" i="2"/>
  <c r="A28" i="2" s="1"/>
  <c r="AO28" i="2"/>
  <c r="AQ28" i="2" s="1"/>
  <c r="AL28" i="2"/>
  <c r="D29" i="2"/>
  <c r="AP29" i="2"/>
  <c r="AR29" i="2" s="1"/>
  <c r="D37" i="2"/>
  <c r="D38" i="2"/>
  <c r="S41" i="2"/>
  <c r="D12" i="2"/>
  <c r="S15" i="2"/>
  <c r="M24" i="2"/>
  <c r="O24" i="2"/>
  <c r="AQ24" i="2"/>
  <c r="AN27" i="2"/>
  <c r="AL27" i="2"/>
  <c r="G27" i="2"/>
  <c r="AM27" i="2"/>
  <c r="E28" i="2"/>
  <c r="AM28" i="2"/>
  <c r="F29" i="2"/>
  <c r="AC30" i="2"/>
  <c r="AN31" i="2"/>
  <c r="AQ31" i="2" s="1"/>
  <c r="AP31" i="2"/>
  <c r="H31" i="2"/>
  <c r="AM31" i="2"/>
  <c r="F31" i="2"/>
  <c r="AP34" i="2"/>
  <c r="G34" i="2"/>
  <c r="F37" i="2"/>
  <c r="E38" i="2"/>
  <c r="AN51" i="2"/>
  <c r="D51" i="2"/>
  <c r="G51" i="2"/>
  <c r="E51" i="2"/>
  <c r="AO51" i="2"/>
  <c r="AL51" i="2"/>
  <c r="H51" i="2"/>
  <c r="N50" i="2" s="1"/>
  <c r="N27" i="2"/>
  <c r="T28" i="2"/>
  <c r="H29" i="2"/>
  <c r="P26" i="2" s="1"/>
  <c r="A34" i="2"/>
  <c r="AC29" i="2"/>
  <c r="G38" i="2"/>
  <c r="Q39" i="2"/>
  <c r="AP42" i="2"/>
  <c r="H42" i="2"/>
  <c r="Q40" i="2" s="1"/>
  <c r="F42" i="2"/>
  <c r="AL46" i="2"/>
  <c r="F46" i="2"/>
  <c r="H46" i="2"/>
  <c r="M45" i="2" s="1"/>
  <c r="N47" i="2"/>
  <c r="AL48" i="2"/>
  <c r="D48" i="2"/>
  <c r="G48" i="2"/>
  <c r="AN48" i="2"/>
  <c r="AO48" i="2"/>
  <c r="T51" i="2"/>
  <c r="G52" i="2"/>
  <c r="AP52" i="2"/>
  <c r="D52" i="2"/>
  <c r="AN52" i="2"/>
  <c r="AM52" i="2"/>
  <c r="AL52" i="2"/>
  <c r="F52" i="2"/>
  <c r="E52" i="2"/>
  <c r="A53" i="2"/>
  <c r="AC48" i="2"/>
  <c r="A59" i="2"/>
  <c r="AC54" i="2"/>
  <c r="Q24" i="2"/>
  <c r="Q28" i="2"/>
  <c r="J34" i="2"/>
  <c r="AL37" i="2"/>
  <c r="AL38" i="2"/>
  <c r="D42" i="2"/>
  <c r="S43" i="2"/>
  <c r="AO44" i="2"/>
  <c r="H44" i="2"/>
  <c r="M44" i="2" s="1"/>
  <c r="AP44" i="2"/>
  <c r="F44" i="2"/>
  <c r="Q43" i="2" s="1"/>
  <c r="G44" i="2"/>
  <c r="D46" i="2"/>
  <c r="E48" i="2"/>
  <c r="AM48" i="2"/>
  <c r="H52" i="2"/>
  <c r="AC50" i="2"/>
  <c r="A55" i="2"/>
  <c r="Q47" i="2"/>
  <c r="AN53" i="2"/>
  <c r="AN55" i="2"/>
  <c r="F55" i="2"/>
  <c r="AP55" i="2"/>
  <c r="E55" i="2"/>
  <c r="S54" i="2" s="1"/>
  <c r="U49" i="2"/>
  <c r="A49" i="2"/>
  <c r="AO49" i="2"/>
  <c r="E53" i="2"/>
  <c r="G55" i="2"/>
  <c r="AN56" i="2"/>
  <c r="F56" i="2"/>
  <c r="AP56" i="2"/>
  <c r="K53" i="2"/>
  <c r="Q53" i="2"/>
  <c r="H55" i="2"/>
  <c r="N71" i="2"/>
  <c r="M71" i="2"/>
  <c r="K33" i="2"/>
  <c r="AO36" i="2"/>
  <c r="H36" i="2"/>
  <c r="R38" i="2" s="1"/>
  <c r="AL36" i="2"/>
  <c r="AM40" i="2"/>
  <c r="AN45" i="2"/>
  <c r="G45" i="2"/>
  <c r="AO45" i="2"/>
  <c r="F49" i="2"/>
  <c r="G53" i="2"/>
  <c r="T53" i="2"/>
  <c r="AN54" i="2"/>
  <c r="H54" i="2"/>
  <c r="AL54" i="2"/>
  <c r="D54" i="2"/>
  <c r="AO54" i="2"/>
  <c r="E56" i="2"/>
  <c r="A58" i="2"/>
  <c r="P54" i="2"/>
  <c r="M54" i="2"/>
  <c r="I62" i="2"/>
  <c r="AL35" i="2"/>
  <c r="AL39" i="2"/>
  <c r="E39" i="2"/>
  <c r="AM39" i="2"/>
  <c r="AC44" i="2"/>
  <c r="M47" i="2"/>
  <c r="P47" i="2"/>
  <c r="H49" i="2"/>
  <c r="L48" i="2" s="1"/>
  <c r="M50" i="2"/>
  <c r="AL53" i="2"/>
  <c r="F54" i="2"/>
  <c r="AM55" i="2"/>
  <c r="H56" i="2"/>
  <c r="E58" i="2"/>
  <c r="P57" i="2" s="1"/>
  <c r="AP58" i="2"/>
  <c r="H58" i="2"/>
  <c r="AO58" i="2"/>
  <c r="G58" i="2"/>
  <c r="AN58" i="2"/>
  <c r="F58" i="2"/>
  <c r="AM58" i="2"/>
  <c r="L59" i="2"/>
  <c r="T62" i="2"/>
  <c r="K62" i="2"/>
  <c r="AP68" i="2"/>
  <c r="H68" i="2"/>
  <c r="AO68" i="2"/>
  <c r="G68" i="2"/>
  <c r="AN68" i="2"/>
  <c r="F68" i="2"/>
  <c r="AM68" i="2"/>
  <c r="E68" i="2"/>
  <c r="AP43" i="2"/>
  <c r="H43" i="2"/>
  <c r="N43" i="2" s="1"/>
  <c r="AM43" i="2"/>
  <c r="AL47" i="2"/>
  <c r="D47" i="2"/>
  <c r="AN47" i="2"/>
  <c r="AM57" i="2"/>
  <c r="F57" i="2"/>
  <c r="AL57" i="2"/>
  <c r="N59" i="2"/>
  <c r="A65" i="2"/>
  <c r="AC60" i="2"/>
  <c r="D68" i="2"/>
  <c r="AL68" i="2"/>
  <c r="M57" i="2"/>
  <c r="A64" i="2"/>
  <c r="AC59" i="2"/>
  <c r="AP67" i="2"/>
  <c r="H67" i="2"/>
  <c r="AO67" i="2"/>
  <c r="G67" i="2"/>
  <c r="AN67" i="2"/>
  <c r="F67" i="2"/>
  <c r="AM67" i="2"/>
  <c r="E67" i="2"/>
  <c r="H69" i="2"/>
  <c r="G69" i="2"/>
  <c r="F69" i="2"/>
  <c r="E69" i="2"/>
  <c r="H70" i="2"/>
  <c r="G70" i="2"/>
  <c r="F70" i="2"/>
  <c r="E70" i="2"/>
  <c r="S62" i="2"/>
  <c r="J62" i="2"/>
  <c r="A63" i="2"/>
  <c r="AC58" i="2"/>
  <c r="Q64" i="2"/>
  <c r="D67" i="2"/>
  <c r="AL67" i="2"/>
  <c r="D69" i="2"/>
  <c r="D70" i="2"/>
  <c r="P71" i="2"/>
  <c r="K59" i="2"/>
  <c r="AP62" i="2"/>
  <c r="H63" i="2"/>
  <c r="I65" i="2" s="1"/>
  <c r="H64" i="2"/>
  <c r="P64" i="2" s="1"/>
  <c r="H65" i="2"/>
  <c r="AO65" i="2"/>
  <c r="Q71" i="2"/>
  <c r="F60" i="2"/>
  <c r="F61" i="2"/>
  <c r="D2" i="2"/>
  <c r="G11" i="2" l="1"/>
  <c r="E11" i="2"/>
  <c r="J11" i="2"/>
  <c r="F11" i="2"/>
  <c r="Q11" i="2" s="1"/>
  <c r="F2" i="2"/>
  <c r="S73" i="2"/>
  <c r="K72" i="2"/>
  <c r="J72" i="2"/>
  <c r="L69" i="2"/>
  <c r="T73" i="2"/>
  <c r="P32" i="2"/>
  <c r="M32" i="2"/>
  <c r="J32" i="2"/>
  <c r="S31" i="2"/>
  <c r="S32" i="2"/>
  <c r="O20" i="2"/>
  <c r="I23" i="2"/>
  <c r="L20" i="2"/>
  <c r="R24" i="2"/>
  <c r="S53" i="2"/>
  <c r="J53" i="2"/>
  <c r="P53" i="2"/>
  <c r="M53" i="2"/>
  <c r="P40" i="2"/>
  <c r="L65" i="2"/>
  <c r="I68" i="2"/>
  <c r="M65" i="2"/>
  <c r="Q69" i="2"/>
  <c r="T69" i="2"/>
  <c r="K69" i="2"/>
  <c r="K65" i="2"/>
  <c r="P60" i="2"/>
  <c r="R66" i="2"/>
  <c r="R58" i="2"/>
  <c r="O54" i="2"/>
  <c r="J57" i="2"/>
  <c r="L54" i="2"/>
  <c r="I57" i="2"/>
  <c r="N53" i="2"/>
  <c r="I63" i="2"/>
  <c r="N56" i="2"/>
  <c r="T56" i="2"/>
  <c r="Q56" i="2"/>
  <c r="K56" i="2"/>
  <c r="P61" i="2"/>
  <c r="P49" i="2"/>
  <c r="K36" i="2"/>
  <c r="A52" i="2"/>
  <c r="AC47" i="2"/>
  <c r="A48" i="2"/>
  <c r="AC43" i="2"/>
  <c r="T42" i="2"/>
  <c r="K42" i="2"/>
  <c r="Q42" i="2"/>
  <c r="N42" i="2"/>
  <c r="T40" i="2"/>
  <c r="S51" i="2"/>
  <c r="M51" i="2"/>
  <c r="P51" i="2"/>
  <c r="J51" i="2"/>
  <c r="P50" i="2"/>
  <c r="N37" i="2"/>
  <c r="T37" i="2"/>
  <c r="Q37" i="2"/>
  <c r="K37" i="2"/>
  <c r="Q36" i="2"/>
  <c r="I34" i="2"/>
  <c r="R34" i="2"/>
  <c r="I33" i="2"/>
  <c r="L30" i="2"/>
  <c r="O31" i="2"/>
  <c r="L31" i="2"/>
  <c r="N30" i="2"/>
  <c r="K34" i="2"/>
  <c r="M42" i="2"/>
  <c r="T36" i="2"/>
  <c r="R30" i="2"/>
  <c r="R54" i="2"/>
  <c r="N38" i="2"/>
  <c r="T38" i="2"/>
  <c r="Q38" i="2"/>
  <c r="K38" i="2"/>
  <c r="L35" i="2"/>
  <c r="M34" i="2"/>
  <c r="M16" i="2"/>
  <c r="P15" i="2"/>
  <c r="P16" i="2"/>
  <c r="L13" i="2"/>
  <c r="AJ7" i="2" s="1" a="1"/>
  <c r="AJ7" i="2" s="1"/>
  <c r="R17" i="2"/>
  <c r="N13" i="2"/>
  <c r="Q13" i="2"/>
  <c r="P13" i="2"/>
  <c r="M13" i="2"/>
  <c r="L22" i="2"/>
  <c r="AQ10" i="2"/>
  <c r="AQ6" i="2" s="1"/>
  <c r="M33" i="2"/>
  <c r="R25" i="2"/>
  <c r="J24" i="2"/>
  <c r="I24" i="2"/>
  <c r="L21" i="2"/>
  <c r="AJ9" i="2" s="1" a="1"/>
  <c r="AJ9" i="2" s="1"/>
  <c r="M19" i="2"/>
  <c r="A51" i="2"/>
  <c r="AC46" i="2"/>
  <c r="L34" i="2"/>
  <c r="I43" i="2"/>
  <c r="T64" i="2"/>
  <c r="AC63" i="2"/>
  <c r="A68" i="2"/>
  <c r="L64" i="2"/>
  <c r="I67" i="2"/>
  <c r="AC62" i="2"/>
  <c r="A67" i="2"/>
  <c r="L67" i="2"/>
  <c r="I70" i="2"/>
  <c r="M60" i="2"/>
  <c r="R62" i="2"/>
  <c r="J61" i="2"/>
  <c r="I61" i="2"/>
  <c r="O58" i="2"/>
  <c r="L58" i="2"/>
  <c r="I52" i="2"/>
  <c r="L49" i="2"/>
  <c r="AJ16" i="2" s="1" a="1"/>
  <c r="AJ16" i="2" s="1"/>
  <c r="P36" i="2"/>
  <c r="I58" i="2"/>
  <c r="L55" i="2"/>
  <c r="L61" i="2"/>
  <c r="O35" i="2"/>
  <c r="I45" i="2"/>
  <c r="R46" i="2"/>
  <c r="O42" i="2"/>
  <c r="J45" i="2"/>
  <c r="L42" i="2"/>
  <c r="P41" i="2"/>
  <c r="L41" i="2"/>
  <c r="AJ14" i="2" s="1" a="1"/>
  <c r="AJ14" i="2" s="1"/>
  <c r="M41" i="2"/>
  <c r="I44" i="2"/>
  <c r="I32" i="2"/>
  <c r="J31" i="2"/>
  <c r="I31" i="2"/>
  <c r="L29" i="2"/>
  <c r="AJ11" i="2" s="1" a="1"/>
  <c r="AJ11" i="2" s="1"/>
  <c r="M35" i="2"/>
  <c r="AR31" i="2"/>
  <c r="M27" i="2"/>
  <c r="K22" i="2"/>
  <c r="Q33" i="2"/>
  <c r="S22" i="2"/>
  <c r="O50" i="2"/>
  <c r="P33" i="2"/>
  <c r="I51" i="2"/>
  <c r="A66" i="2"/>
  <c r="AC61" i="2"/>
  <c r="J43" i="2"/>
  <c r="Q34" i="2"/>
  <c r="P30" i="2"/>
  <c r="P14" i="2"/>
  <c r="M14" i="2"/>
  <c r="I25" i="2"/>
  <c r="N51" i="2"/>
  <c r="N33" i="2"/>
  <c r="AR20" i="2"/>
  <c r="N39" i="2"/>
  <c r="T32" i="2"/>
  <c r="L27" i="2"/>
  <c r="S52" i="2"/>
  <c r="J52" i="2"/>
  <c r="P52" i="2"/>
  <c r="M52" i="2"/>
  <c r="I49" i="2"/>
  <c r="R50" i="2"/>
  <c r="O46" i="2"/>
  <c r="L46" i="2"/>
  <c r="H12" i="2"/>
  <c r="D11" i="2"/>
  <c r="H11" i="2" s="1"/>
  <c r="L11" i="2" s="1"/>
  <c r="M11" i="2" s="1"/>
  <c r="I12" i="2"/>
  <c r="A12" i="2"/>
  <c r="AR8" i="2"/>
  <c r="AQ14" i="2"/>
  <c r="I48" i="2"/>
  <c r="I36" i="2"/>
  <c r="S21" i="2"/>
  <c r="J21" i="2"/>
  <c r="P21" i="2"/>
  <c r="M21" i="2"/>
  <c r="AQ21" i="2"/>
  <c r="T71" i="2"/>
  <c r="K64" i="2"/>
  <c r="T70" i="2"/>
  <c r="Q70" i="2"/>
  <c r="K70" i="2"/>
  <c r="J64" i="2"/>
  <c r="N62" i="2"/>
  <c r="N57" i="2"/>
  <c r="Q57" i="2"/>
  <c r="T57" i="2"/>
  <c r="K57" i="2"/>
  <c r="P68" i="2"/>
  <c r="J68" i="2"/>
  <c r="S68" i="2"/>
  <c r="M64" i="2"/>
  <c r="I59" i="2"/>
  <c r="L56" i="2"/>
  <c r="P45" i="2"/>
  <c r="P63" i="2"/>
  <c r="S56" i="2"/>
  <c r="P56" i="2"/>
  <c r="M56" i="2"/>
  <c r="J56" i="2"/>
  <c r="T49" i="2"/>
  <c r="Q49" i="2"/>
  <c r="N49" i="2"/>
  <c r="K49" i="2"/>
  <c r="N65" i="2"/>
  <c r="M40" i="2"/>
  <c r="P31" i="2"/>
  <c r="Q52" i="2"/>
  <c r="N52" i="2"/>
  <c r="T52" i="2"/>
  <c r="Q51" i="2"/>
  <c r="K52" i="2"/>
  <c r="M49" i="2"/>
  <c r="N46" i="2"/>
  <c r="T46" i="2"/>
  <c r="K46" i="2"/>
  <c r="Q46" i="2"/>
  <c r="T39" i="2"/>
  <c r="T29" i="2"/>
  <c r="Q29" i="2"/>
  <c r="N29" i="2"/>
  <c r="T27" i="2"/>
  <c r="K29" i="2"/>
  <c r="AQ27" i="2"/>
  <c r="AR27" i="2"/>
  <c r="S60" i="2"/>
  <c r="K41" i="2"/>
  <c r="R23" i="2"/>
  <c r="L19" i="2"/>
  <c r="I22" i="2"/>
  <c r="O19" i="2"/>
  <c r="J49" i="2"/>
  <c r="K40" i="2"/>
  <c r="I40" i="2"/>
  <c r="L37" i="2"/>
  <c r="AJ13" i="2" s="1" a="1"/>
  <c r="AJ13" i="2" s="1"/>
  <c r="K30" i="2"/>
  <c r="T45" i="2"/>
  <c r="I56" i="2"/>
  <c r="Q27" i="2"/>
  <c r="P25" i="2"/>
  <c r="J25" i="2"/>
  <c r="P24" i="2"/>
  <c r="S25" i="2"/>
  <c r="M25" i="2"/>
  <c r="I21" i="2"/>
  <c r="L18" i="2"/>
  <c r="R22" i="2"/>
  <c r="R21" i="2"/>
  <c r="L17" i="2"/>
  <c r="AJ8" i="2" s="1" a="1"/>
  <c r="AJ8" i="2" s="1"/>
  <c r="I20" i="2"/>
  <c r="I18" i="2"/>
  <c r="N35" i="2"/>
  <c r="M30" i="2"/>
  <c r="P23" i="2"/>
  <c r="S23" i="2"/>
  <c r="J23" i="2"/>
  <c r="P22" i="2"/>
  <c r="M23" i="2"/>
  <c r="R20" i="2"/>
  <c r="J36" i="2"/>
  <c r="AQ20" i="2"/>
  <c r="Q21" i="2"/>
  <c r="T21" i="2"/>
  <c r="N21" i="2"/>
  <c r="K21" i="2"/>
  <c r="M17" i="2"/>
  <c r="O40" i="2"/>
  <c r="Q26" i="2"/>
  <c r="N17" i="2"/>
  <c r="O27" i="2"/>
  <c r="O16" i="2"/>
  <c r="T72" i="2"/>
  <c r="S72" i="2"/>
  <c r="I71" i="2"/>
  <c r="L68" i="2"/>
  <c r="M61" i="2"/>
  <c r="AC37" i="2"/>
  <c r="A42" i="2"/>
  <c r="N34" i="2"/>
  <c r="N41" i="2"/>
  <c r="P18" i="2"/>
  <c r="M18" i="2"/>
  <c r="S18" i="2"/>
  <c r="J18" i="2"/>
  <c r="P70" i="2"/>
  <c r="S70" i="2"/>
  <c r="J70" i="2"/>
  <c r="S64" i="2"/>
  <c r="N63" i="2"/>
  <c r="A46" i="2"/>
  <c r="AC41" i="2"/>
  <c r="Q41" i="2"/>
  <c r="Q45" i="2"/>
  <c r="P42" i="2"/>
  <c r="AQ19" i="2"/>
  <c r="J26" i="2"/>
  <c r="I26" i="2"/>
  <c r="O23" i="2"/>
  <c r="L23" i="2"/>
  <c r="S71" i="2"/>
  <c r="Q67" i="2"/>
  <c r="T67" i="2"/>
  <c r="K67" i="2"/>
  <c r="K71" i="2"/>
  <c r="J71" i="2"/>
  <c r="Q63" i="2"/>
  <c r="Q58" i="2"/>
  <c r="T58" i="2"/>
  <c r="N58" i="2"/>
  <c r="K58" i="2"/>
  <c r="S61" i="2"/>
  <c r="S59" i="2"/>
  <c r="N55" i="2"/>
  <c r="K55" i="2"/>
  <c r="T55" i="2"/>
  <c r="Q55" i="2"/>
  <c r="Q44" i="2"/>
  <c r="N44" i="2"/>
  <c r="K44" i="2"/>
  <c r="T44" i="2"/>
  <c r="L51" i="2"/>
  <c r="I54" i="2"/>
  <c r="J54" i="2"/>
  <c r="T33" i="2"/>
  <c r="J50" i="2"/>
  <c r="O39" i="2"/>
  <c r="I50" i="2"/>
  <c r="T30" i="2"/>
  <c r="Q50" i="2"/>
  <c r="S44" i="2"/>
  <c r="S50" i="2"/>
  <c r="J42" i="2"/>
  <c r="K25" i="2"/>
  <c r="T25" i="2"/>
  <c r="Q25" i="2"/>
  <c r="N25" i="2"/>
  <c r="T24" i="2"/>
  <c r="AQ17" i="2"/>
  <c r="R14" i="2"/>
  <c r="S14" i="2" s="1"/>
  <c r="I14" i="2"/>
  <c r="K14" i="2" s="1"/>
  <c r="A14" i="2"/>
  <c r="AL8" i="2"/>
  <c r="N28" i="2"/>
  <c r="T35" i="2"/>
  <c r="S30" i="2"/>
  <c r="I60" i="2"/>
  <c r="T22" i="2"/>
  <c r="L15" i="2"/>
  <c r="T43" i="2"/>
  <c r="I37" i="2"/>
  <c r="A20" i="2"/>
  <c r="AC19" i="2"/>
  <c r="V17" i="2"/>
  <c r="AR21" i="2"/>
  <c r="P17" i="2"/>
  <c r="L40" i="2"/>
  <c r="N16" i="2"/>
  <c r="N26" i="2"/>
  <c r="Q17" i="2"/>
  <c r="I30" i="2"/>
  <c r="N61" i="2"/>
  <c r="K61" i="2"/>
  <c r="Q61" i="2"/>
  <c r="T61" i="2"/>
  <c r="L43" i="2"/>
  <c r="I46" i="2"/>
  <c r="J66" i="2"/>
  <c r="P66" i="2"/>
  <c r="M66" i="2"/>
  <c r="S66" i="2"/>
  <c r="P67" i="2"/>
  <c r="S67" i="2"/>
  <c r="J67" i="2"/>
  <c r="P55" i="2"/>
  <c r="J55" i="2"/>
  <c r="S55" i="2"/>
  <c r="M55" i="2"/>
  <c r="AC24" i="2"/>
  <c r="U29" i="2"/>
  <c r="A29" i="2"/>
  <c r="A70" i="2"/>
  <c r="AC65" i="2"/>
  <c r="T74" i="2"/>
  <c r="S74" i="2"/>
  <c r="O70" i="2"/>
  <c r="K73" i="2"/>
  <c r="J73" i="2"/>
  <c r="L70" i="2"/>
  <c r="Q65" i="2"/>
  <c r="S65" i="2"/>
  <c r="Q68" i="2"/>
  <c r="K68" i="2"/>
  <c r="T68" i="2"/>
  <c r="Q54" i="2"/>
  <c r="N54" i="2"/>
  <c r="K54" i="2"/>
  <c r="T54" i="2"/>
  <c r="S63" i="2"/>
  <c r="AC49" i="2"/>
  <c r="A54" i="2"/>
  <c r="J59" i="2"/>
  <c r="I55" i="2"/>
  <c r="L52" i="2"/>
  <c r="I38" i="2"/>
  <c r="N45" i="2"/>
  <c r="P34" i="2"/>
  <c r="T41" i="2"/>
  <c r="N31" i="2"/>
  <c r="Q31" i="2"/>
  <c r="K31" i="2"/>
  <c r="T31" i="2"/>
  <c r="O28" i="2"/>
  <c r="K45" i="2"/>
  <c r="A38" i="2"/>
  <c r="AC33" i="2"/>
  <c r="L47" i="2"/>
  <c r="T50" i="2"/>
  <c r="J44" i="2"/>
  <c r="Q48" i="2"/>
  <c r="K48" i="2"/>
  <c r="T48" i="2"/>
  <c r="N48" i="2"/>
  <c r="T47" i="2"/>
  <c r="L39" i="2"/>
  <c r="N22" i="2"/>
  <c r="L24" i="2"/>
  <c r="L25" i="2"/>
  <c r="AJ10" i="2" s="1" a="1"/>
  <c r="AJ10" i="2" s="1"/>
  <c r="I28" i="2"/>
  <c r="J27" i="2"/>
  <c r="K28" i="2"/>
  <c r="A17" i="2"/>
  <c r="U17" i="2"/>
  <c r="R18" i="2"/>
  <c r="I17" i="2"/>
  <c r="L14" i="2"/>
  <c r="U13" i="2"/>
  <c r="R13" i="2"/>
  <c r="S13" i="2" s="1"/>
  <c r="A13" i="2"/>
  <c r="AK4" i="2" a="1"/>
  <c r="AK4" i="2" s="1"/>
  <c r="I13" i="2"/>
  <c r="K13" i="2" s="1"/>
  <c r="I35" i="2"/>
  <c r="L32" i="2"/>
  <c r="O32" i="2"/>
  <c r="A32" i="2"/>
  <c r="AC27" i="2"/>
  <c r="Q35" i="2"/>
  <c r="J30" i="2"/>
  <c r="J60" i="2"/>
  <c r="Q19" i="2"/>
  <c r="Q23" i="2"/>
  <c r="N23" i="2"/>
  <c r="T23" i="2"/>
  <c r="K23" i="2"/>
  <c r="Q22" i="2"/>
  <c r="N15" i="2"/>
  <c r="I42" i="2"/>
  <c r="M20" i="2"/>
  <c r="P20" i="2"/>
  <c r="J20" i="2"/>
  <c r="S20" i="2"/>
  <c r="Q16" i="2"/>
  <c r="K26" i="2"/>
  <c r="K18" i="2"/>
  <c r="I66" i="2"/>
  <c r="O62" i="2"/>
  <c r="L63" i="2"/>
  <c r="Q62" i="2"/>
  <c r="M62" i="2"/>
  <c r="L36" i="2"/>
  <c r="S40" i="2"/>
  <c r="I39" i="2"/>
  <c r="O36" i="2"/>
  <c r="M36" i="2"/>
  <c r="K39" i="2"/>
  <c r="I64" i="2"/>
  <c r="M48" i="2"/>
  <c r="S47" i="2"/>
  <c r="S48" i="2"/>
  <c r="P48" i="2"/>
  <c r="J48" i="2"/>
  <c r="P37" i="2"/>
  <c r="S37" i="2"/>
  <c r="J37" i="2"/>
  <c r="S36" i="2"/>
  <c r="S35" i="2"/>
  <c r="M37" i="2"/>
  <c r="M43" i="2"/>
  <c r="N60" i="2"/>
  <c r="K60" i="2"/>
  <c r="T60" i="2"/>
  <c r="Q60" i="2"/>
  <c r="T59" i="2"/>
  <c r="Q59" i="2"/>
  <c r="M58" i="2"/>
  <c r="S58" i="2"/>
  <c r="P58" i="2"/>
  <c r="S57" i="2"/>
  <c r="J58" i="2"/>
  <c r="M63" i="2"/>
  <c r="Q66" i="2"/>
  <c r="N66" i="2"/>
  <c r="K66" i="2"/>
  <c r="T66" i="2"/>
  <c r="N40" i="2"/>
  <c r="AC64" i="2"/>
  <c r="A69" i="2"/>
  <c r="P62" i="2"/>
  <c r="P69" i="2"/>
  <c r="S69" i="2"/>
  <c r="J69" i="2"/>
  <c r="T65" i="2"/>
  <c r="J65" i="2"/>
  <c r="L62" i="2"/>
  <c r="A47" i="2"/>
  <c r="AC42" i="2"/>
  <c r="K63" i="2"/>
  <c r="M39" i="2"/>
  <c r="J39" i="2"/>
  <c r="S39" i="2"/>
  <c r="P39" i="2"/>
  <c r="J63" i="2"/>
  <c r="L60" i="2"/>
  <c r="N64" i="2"/>
  <c r="K51" i="2"/>
  <c r="O44" i="2"/>
  <c r="J47" i="2"/>
  <c r="I47" i="2"/>
  <c r="L44" i="2"/>
  <c r="P43" i="2"/>
  <c r="J38" i="2"/>
  <c r="S38" i="2"/>
  <c r="P38" i="2"/>
  <c r="M38" i="2"/>
  <c r="J28" i="2"/>
  <c r="P28" i="2"/>
  <c r="M28" i="2"/>
  <c r="S28" i="2"/>
  <c r="S27" i="2"/>
  <c r="S24" i="2"/>
  <c r="K43" i="2"/>
  <c r="AC32" i="2"/>
  <c r="U37" i="2"/>
  <c r="A37" i="2"/>
  <c r="S26" i="2"/>
  <c r="R42" i="2"/>
  <c r="I41" i="2"/>
  <c r="L38" i="2"/>
  <c r="J41" i="2"/>
  <c r="N36" i="2"/>
  <c r="P29" i="2"/>
  <c r="M29" i="2"/>
  <c r="S29" i="2"/>
  <c r="J29" i="2"/>
  <c r="K50" i="2"/>
  <c r="P44" i="2"/>
  <c r="O66" i="2"/>
  <c r="U65" i="2" s="1"/>
  <c r="R70" i="2"/>
  <c r="L66" i="2"/>
  <c r="I69" i="2"/>
  <c r="J46" i="2"/>
  <c r="S45" i="2"/>
  <c r="P46" i="2"/>
  <c r="M46" i="2"/>
  <c r="S46" i="2"/>
  <c r="P35" i="2"/>
  <c r="S49" i="2"/>
  <c r="A16" i="2"/>
  <c r="I16" i="2"/>
  <c r="K16" i="2" s="1"/>
  <c r="R16" i="2"/>
  <c r="T16" i="2" s="1"/>
  <c r="J40" i="2"/>
  <c r="N14" i="2"/>
  <c r="Q14" i="2"/>
  <c r="L57" i="2"/>
  <c r="K19" i="2"/>
  <c r="O15" i="2"/>
  <c r="L33" i="2"/>
  <c r="AJ12" i="2" s="1" a="1"/>
  <c r="AJ12" i="2" s="1"/>
  <c r="M31" i="2"/>
  <c r="N20" i="2"/>
  <c r="T20" i="2"/>
  <c r="Q20" i="2"/>
  <c r="K20" i="2"/>
  <c r="T19" i="2"/>
  <c r="S17" i="2"/>
  <c r="J19" i="2"/>
  <c r="T26" i="2"/>
  <c r="N18" i="2"/>
  <c r="AR1" i="2"/>
  <c r="AQ1" i="2"/>
  <c r="AP1" i="2"/>
  <c r="AO1" i="2"/>
  <c r="AN1" i="2"/>
  <c r="AM1" i="2"/>
  <c r="AL1" i="2"/>
  <c r="AK1" i="2"/>
  <c r="AD1" i="2"/>
  <c r="Z2" i="2" s="1"/>
  <c r="Z4" i="2" s="1"/>
  <c r="C1" i="2"/>
  <c r="T14" i="2" l="1"/>
  <c r="T13" i="2"/>
  <c r="L12" i="2"/>
  <c r="M12" i="2"/>
  <c r="N12" i="2"/>
  <c r="J14" i="2"/>
  <c r="N68" i="2"/>
  <c r="M68" i="2"/>
  <c r="J13" i="2"/>
  <c r="C3" i="2"/>
  <c r="C9" i="2"/>
  <c r="D9" i="2" s="1"/>
  <c r="U61" i="2"/>
  <c r="AC17" i="2"/>
  <c r="V16" i="2"/>
  <c r="W17" i="2"/>
  <c r="X17" i="2" s="1"/>
  <c r="P12" i="2"/>
  <c r="O11" i="2"/>
  <c r="T17" i="2"/>
  <c r="N70" i="2"/>
  <c r="M70" i="2"/>
  <c r="AK13" i="2"/>
  <c r="AK15" i="2"/>
  <c r="AK9" i="2"/>
  <c r="AK14" i="2"/>
  <c r="AK7" i="2"/>
  <c r="Z6" i="2" s="1"/>
  <c r="AK12" i="2"/>
  <c r="AK11" i="2"/>
  <c r="AK10" i="2"/>
  <c r="AK8" i="2"/>
  <c r="N67" i="2"/>
  <c r="M67" i="2"/>
  <c r="S16" i="2"/>
  <c r="N69" i="2"/>
  <c r="M69" i="2"/>
  <c r="J17" i="2"/>
  <c r="K17" i="2"/>
  <c r="AE1" i="2"/>
  <c r="J12" i="2"/>
  <c r="K12" i="2"/>
  <c r="J16" i="2"/>
  <c r="P11" i="2"/>
  <c r="U57" i="2"/>
  <c r="Q12" i="2"/>
  <c r="AA369" i="1"/>
  <c r="Z369" i="1"/>
  <c r="Y369" i="1"/>
  <c r="AA368" i="1"/>
  <c r="Z368" i="1"/>
  <c r="Y368" i="1"/>
  <c r="AA367" i="1"/>
  <c r="Z367" i="1"/>
  <c r="Y367" i="1"/>
  <c r="AA366" i="1"/>
  <c r="Z366" i="1"/>
  <c r="Y366" i="1"/>
  <c r="AA365" i="1"/>
  <c r="Z365" i="1"/>
  <c r="Y365" i="1"/>
  <c r="AA364" i="1"/>
  <c r="Z364" i="1"/>
  <c r="Y364" i="1"/>
  <c r="AA363" i="1"/>
  <c r="Z363" i="1"/>
  <c r="Y363" i="1"/>
  <c r="AA362" i="1"/>
  <c r="Z362" i="1"/>
  <c r="Y362" i="1"/>
  <c r="AA361" i="1"/>
  <c r="Z361" i="1"/>
  <c r="Y361" i="1"/>
  <c r="AA357" i="1"/>
  <c r="Z357" i="1"/>
  <c r="Y357" i="1"/>
  <c r="W281" i="1"/>
  <c r="U281" i="1"/>
  <c r="T281" i="1"/>
  <c r="S281" i="1"/>
  <c r="R281" i="1"/>
  <c r="Q281" i="1"/>
  <c r="O281" i="1"/>
  <c r="M281" i="1"/>
  <c r="L281" i="1"/>
  <c r="K281" i="1"/>
  <c r="J281" i="1"/>
  <c r="I281" i="1"/>
  <c r="H281" i="1"/>
  <c r="G281" i="1"/>
  <c r="F281" i="1"/>
  <c r="E281" i="1"/>
  <c r="D281" i="1"/>
  <c r="C281" i="1"/>
  <c r="B281" i="1" s="1"/>
  <c r="W280" i="1"/>
  <c r="U280" i="1"/>
  <c r="T280" i="1"/>
  <c r="S280" i="1"/>
  <c r="R280" i="1"/>
  <c r="Q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W279" i="1"/>
  <c r="U279" i="1"/>
  <c r="T279" i="1"/>
  <c r="S279" i="1"/>
  <c r="R279" i="1"/>
  <c r="Q279" i="1"/>
  <c r="O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W278" i="1"/>
  <c r="U278" i="1"/>
  <c r="T278" i="1"/>
  <c r="S278" i="1"/>
  <c r="R278" i="1"/>
  <c r="Q278" i="1"/>
  <c r="O278" i="1"/>
  <c r="M278" i="1"/>
  <c r="L278" i="1"/>
  <c r="K278" i="1"/>
  <c r="J278" i="1"/>
  <c r="I278" i="1"/>
  <c r="H278" i="1"/>
  <c r="G278" i="1"/>
  <c r="F278" i="1"/>
  <c r="E278" i="1"/>
  <c r="D278" i="1"/>
  <c r="C278" i="1"/>
  <c r="B278" i="1" s="1"/>
  <c r="W277" i="1"/>
  <c r="U277" i="1"/>
  <c r="T277" i="1"/>
  <c r="S277" i="1"/>
  <c r="R277" i="1"/>
  <c r="Q277" i="1"/>
  <c r="O277" i="1"/>
  <c r="M277" i="1"/>
  <c r="L277" i="1"/>
  <c r="K277" i="1"/>
  <c r="J277" i="1"/>
  <c r="I277" i="1"/>
  <c r="H277" i="1"/>
  <c r="G277" i="1"/>
  <c r="F277" i="1"/>
  <c r="E277" i="1"/>
  <c r="D277" i="1"/>
  <c r="C277" i="1"/>
  <c r="B277" i="1" s="1"/>
  <c r="W276" i="1"/>
  <c r="U276" i="1"/>
  <c r="T276" i="1"/>
  <c r="S276" i="1"/>
  <c r="R276" i="1"/>
  <c r="Q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 s="1"/>
  <c r="W275" i="1"/>
  <c r="U275" i="1"/>
  <c r="T275" i="1"/>
  <c r="S275" i="1"/>
  <c r="R275" i="1"/>
  <c r="Q275" i="1"/>
  <c r="O275" i="1"/>
  <c r="M275" i="1"/>
  <c r="M127" i="1" s="1"/>
  <c r="L275" i="1"/>
  <c r="K275" i="1"/>
  <c r="J275" i="1"/>
  <c r="I275" i="1"/>
  <c r="H275" i="1"/>
  <c r="G275" i="1"/>
  <c r="F275" i="1"/>
  <c r="F127" i="1" s="1"/>
  <c r="E275" i="1"/>
  <c r="E127" i="1" s="1"/>
  <c r="D275" i="1"/>
  <c r="C275" i="1"/>
  <c r="B275" i="1" s="1"/>
  <c r="W274" i="1"/>
  <c r="U274" i="1"/>
  <c r="T274" i="1"/>
  <c r="S274" i="1"/>
  <c r="R274" i="1"/>
  <c r="Q274" i="1"/>
  <c r="O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W273" i="1"/>
  <c r="U273" i="1"/>
  <c r="T273" i="1"/>
  <c r="S273" i="1"/>
  <c r="R273" i="1"/>
  <c r="Q273" i="1"/>
  <c r="O273" i="1"/>
  <c r="M273" i="1"/>
  <c r="L273" i="1"/>
  <c r="K273" i="1"/>
  <c r="J273" i="1"/>
  <c r="I273" i="1"/>
  <c r="H273" i="1"/>
  <c r="G273" i="1"/>
  <c r="F273" i="1"/>
  <c r="E273" i="1"/>
  <c r="D273" i="1"/>
  <c r="C273" i="1"/>
  <c r="B273" i="1" s="1"/>
  <c r="W272" i="1"/>
  <c r="U272" i="1"/>
  <c r="T272" i="1"/>
  <c r="S272" i="1"/>
  <c r="R272" i="1"/>
  <c r="Q272" i="1"/>
  <c r="O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W271" i="1"/>
  <c r="U271" i="1"/>
  <c r="T271" i="1"/>
  <c r="S271" i="1"/>
  <c r="R271" i="1"/>
  <c r="Q271" i="1"/>
  <c r="O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W270" i="1"/>
  <c r="U270" i="1"/>
  <c r="T270" i="1"/>
  <c r="S270" i="1"/>
  <c r="R270" i="1"/>
  <c r="Q270" i="1"/>
  <c r="O270" i="1"/>
  <c r="M270" i="1"/>
  <c r="L270" i="1"/>
  <c r="K270" i="1"/>
  <c r="J270" i="1"/>
  <c r="I270" i="1"/>
  <c r="H270" i="1"/>
  <c r="G270" i="1"/>
  <c r="F270" i="1"/>
  <c r="E270" i="1"/>
  <c r="D270" i="1"/>
  <c r="C270" i="1"/>
  <c r="B270" i="1" s="1"/>
  <c r="W269" i="1"/>
  <c r="U269" i="1"/>
  <c r="T269" i="1"/>
  <c r="S269" i="1"/>
  <c r="R269" i="1"/>
  <c r="Q269" i="1"/>
  <c r="O269" i="1"/>
  <c r="M269" i="1"/>
  <c r="L269" i="1"/>
  <c r="K269" i="1"/>
  <c r="J269" i="1"/>
  <c r="I269" i="1"/>
  <c r="H269" i="1"/>
  <c r="G269" i="1"/>
  <c r="F269" i="1"/>
  <c r="E269" i="1"/>
  <c r="D269" i="1"/>
  <c r="C269" i="1"/>
  <c r="B269" i="1" s="1"/>
  <c r="W268" i="1"/>
  <c r="U268" i="1"/>
  <c r="X126" i="1" s="1"/>
  <c r="T268" i="1"/>
  <c r="W126" i="1" s="1"/>
  <c r="S268" i="1"/>
  <c r="R268" i="1"/>
  <c r="Q268" i="1"/>
  <c r="O268" i="1"/>
  <c r="M268" i="1"/>
  <c r="L268" i="1"/>
  <c r="K268" i="1"/>
  <c r="J268" i="1"/>
  <c r="I268" i="1"/>
  <c r="H268" i="1"/>
  <c r="G268" i="1"/>
  <c r="F268" i="1"/>
  <c r="E268" i="1"/>
  <c r="D268" i="1"/>
  <c r="C268" i="1"/>
  <c r="B268" i="1" s="1"/>
  <c r="W267" i="1"/>
  <c r="U267" i="1"/>
  <c r="T267" i="1"/>
  <c r="S267" i="1"/>
  <c r="R267" i="1"/>
  <c r="Q267" i="1"/>
  <c r="O267" i="1"/>
  <c r="M267" i="1"/>
  <c r="L267" i="1"/>
  <c r="K267" i="1"/>
  <c r="J267" i="1"/>
  <c r="I267" i="1"/>
  <c r="H267" i="1"/>
  <c r="G267" i="1"/>
  <c r="F267" i="1"/>
  <c r="F125" i="1" s="1"/>
  <c r="E267" i="1"/>
  <c r="D267" i="1"/>
  <c r="C267" i="1"/>
  <c r="B267" i="1" s="1"/>
  <c r="W266" i="1"/>
  <c r="U266" i="1"/>
  <c r="T266" i="1"/>
  <c r="S266" i="1"/>
  <c r="V124" i="1" s="1"/>
  <c r="R266" i="1"/>
  <c r="U124" i="1" s="1"/>
  <c r="Q266" i="1"/>
  <c r="O266" i="1"/>
  <c r="M266" i="1"/>
  <c r="L266" i="1"/>
  <c r="K266" i="1"/>
  <c r="J266" i="1"/>
  <c r="I266" i="1"/>
  <c r="I124" i="1" s="1"/>
  <c r="H266" i="1"/>
  <c r="H124" i="1" s="1"/>
  <c r="G266" i="1"/>
  <c r="F266" i="1"/>
  <c r="E266" i="1"/>
  <c r="D266" i="1"/>
  <c r="C266" i="1"/>
  <c r="B266" i="1"/>
  <c r="W265" i="1"/>
  <c r="U265" i="1"/>
  <c r="X123" i="1" s="1"/>
  <c r="T265" i="1"/>
  <c r="S265" i="1"/>
  <c r="R265" i="1"/>
  <c r="Q265" i="1"/>
  <c r="O265" i="1"/>
  <c r="M265" i="1"/>
  <c r="L265" i="1"/>
  <c r="L123" i="1" s="1"/>
  <c r="K265" i="1"/>
  <c r="K123" i="1" s="1"/>
  <c r="J265" i="1"/>
  <c r="I265" i="1"/>
  <c r="H265" i="1"/>
  <c r="G265" i="1"/>
  <c r="F265" i="1"/>
  <c r="E265" i="1"/>
  <c r="D265" i="1"/>
  <c r="D123" i="1" s="1"/>
  <c r="C265" i="1"/>
  <c r="W264" i="1"/>
  <c r="U264" i="1"/>
  <c r="T264" i="1"/>
  <c r="S264" i="1"/>
  <c r="R264" i="1"/>
  <c r="Q264" i="1"/>
  <c r="O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W263" i="1"/>
  <c r="U263" i="1"/>
  <c r="T263" i="1"/>
  <c r="W122" i="1" s="1"/>
  <c r="S263" i="1"/>
  <c r="V122" i="1" s="1"/>
  <c r="R263" i="1"/>
  <c r="Q263" i="1"/>
  <c r="O263" i="1"/>
  <c r="M263" i="1"/>
  <c r="L263" i="1"/>
  <c r="K263" i="1"/>
  <c r="J263" i="1"/>
  <c r="I263" i="1"/>
  <c r="I122" i="1" s="1"/>
  <c r="H263" i="1"/>
  <c r="G263" i="1"/>
  <c r="F263" i="1"/>
  <c r="E263" i="1"/>
  <c r="D263" i="1"/>
  <c r="C263" i="1"/>
  <c r="B263" i="1"/>
  <c r="W262" i="1"/>
  <c r="Y121" i="1" s="1"/>
  <c r="U262" i="1"/>
  <c r="T262" i="1"/>
  <c r="S262" i="1"/>
  <c r="R262" i="1"/>
  <c r="Q262" i="1"/>
  <c r="O262" i="1"/>
  <c r="M262" i="1"/>
  <c r="L262" i="1"/>
  <c r="K262" i="1"/>
  <c r="J262" i="1"/>
  <c r="I262" i="1"/>
  <c r="H262" i="1"/>
  <c r="G262" i="1"/>
  <c r="F262" i="1"/>
  <c r="E262" i="1"/>
  <c r="D262" i="1"/>
  <c r="C262" i="1"/>
  <c r="B262" i="1" s="1"/>
  <c r="W261" i="1"/>
  <c r="U261" i="1"/>
  <c r="T261" i="1"/>
  <c r="S261" i="1"/>
  <c r="R261" i="1"/>
  <c r="U120" i="1" s="1"/>
  <c r="Q261" i="1"/>
  <c r="T120" i="1" s="1"/>
  <c r="O261" i="1"/>
  <c r="M261" i="1"/>
  <c r="L261" i="1"/>
  <c r="K261" i="1"/>
  <c r="J261" i="1"/>
  <c r="I261" i="1"/>
  <c r="H261" i="1"/>
  <c r="H120" i="1" s="1"/>
  <c r="G261" i="1"/>
  <c r="F261" i="1"/>
  <c r="E261" i="1"/>
  <c r="D261" i="1"/>
  <c r="C261" i="1"/>
  <c r="B261" i="1" s="1"/>
  <c r="W260" i="1"/>
  <c r="U260" i="1"/>
  <c r="T260" i="1"/>
  <c r="S260" i="1"/>
  <c r="R260" i="1"/>
  <c r="Q260" i="1"/>
  <c r="O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W259" i="1"/>
  <c r="U259" i="1"/>
  <c r="T259" i="1"/>
  <c r="S259" i="1"/>
  <c r="R259" i="1"/>
  <c r="Q259" i="1"/>
  <c r="O259" i="1"/>
  <c r="M259" i="1"/>
  <c r="L259" i="1"/>
  <c r="K259" i="1"/>
  <c r="J259" i="1"/>
  <c r="I259" i="1"/>
  <c r="H259" i="1"/>
  <c r="G259" i="1"/>
  <c r="F259" i="1"/>
  <c r="E259" i="1"/>
  <c r="D259" i="1"/>
  <c r="C259" i="1"/>
  <c r="B259" i="1" s="1"/>
  <c r="W258" i="1"/>
  <c r="U258" i="1"/>
  <c r="T258" i="1"/>
  <c r="S258" i="1"/>
  <c r="R258" i="1"/>
  <c r="Q258" i="1"/>
  <c r="O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W257" i="1"/>
  <c r="Y113" i="1" s="1"/>
  <c r="U257" i="1"/>
  <c r="X113" i="1" s="1"/>
  <c r="T257" i="1"/>
  <c r="S257" i="1"/>
  <c r="R257" i="1"/>
  <c r="Q257" i="1"/>
  <c r="O257" i="1"/>
  <c r="M257" i="1"/>
  <c r="L257" i="1"/>
  <c r="L113" i="1" s="1"/>
  <c r="K257" i="1"/>
  <c r="K113" i="1" s="1"/>
  <c r="J257" i="1"/>
  <c r="I257" i="1"/>
  <c r="H257" i="1"/>
  <c r="G257" i="1"/>
  <c r="F257" i="1"/>
  <c r="E257" i="1"/>
  <c r="D257" i="1"/>
  <c r="D113" i="1" s="1"/>
  <c r="C257" i="1"/>
  <c r="W256" i="1"/>
  <c r="U256" i="1"/>
  <c r="T256" i="1"/>
  <c r="S256" i="1"/>
  <c r="R256" i="1"/>
  <c r="Q256" i="1"/>
  <c r="T111" i="1" s="1"/>
  <c r="O256" i="1"/>
  <c r="M256" i="1"/>
  <c r="L256" i="1"/>
  <c r="K256" i="1"/>
  <c r="J256" i="1"/>
  <c r="I256" i="1"/>
  <c r="H256" i="1"/>
  <c r="G256" i="1"/>
  <c r="G111" i="1" s="1"/>
  <c r="F256" i="1"/>
  <c r="E256" i="1"/>
  <c r="D256" i="1"/>
  <c r="C256" i="1"/>
  <c r="B256" i="1"/>
  <c r="W255" i="1"/>
  <c r="U255" i="1"/>
  <c r="T255" i="1"/>
  <c r="W112" i="1" s="1"/>
  <c r="S255" i="1"/>
  <c r="V112" i="1" s="1"/>
  <c r="R255" i="1"/>
  <c r="Q255" i="1"/>
  <c r="O255" i="1"/>
  <c r="M255" i="1"/>
  <c r="L255" i="1"/>
  <c r="K255" i="1"/>
  <c r="J255" i="1"/>
  <c r="J112" i="1" s="1"/>
  <c r="I255" i="1"/>
  <c r="I112" i="1" s="1"/>
  <c r="H255" i="1"/>
  <c r="G255" i="1"/>
  <c r="F255" i="1"/>
  <c r="E255" i="1"/>
  <c r="D255" i="1"/>
  <c r="C255" i="1"/>
  <c r="B255" i="1"/>
  <c r="W254" i="1"/>
  <c r="U254" i="1"/>
  <c r="T254" i="1"/>
  <c r="S254" i="1"/>
  <c r="R254" i="1"/>
  <c r="Q254" i="1"/>
  <c r="O254" i="1"/>
  <c r="M254" i="1"/>
  <c r="L254" i="1"/>
  <c r="K254" i="1"/>
  <c r="J254" i="1"/>
  <c r="I254" i="1"/>
  <c r="H254" i="1"/>
  <c r="G254" i="1"/>
  <c r="F254" i="1"/>
  <c r="E254" i="1"/>
  <c r="D254" i="1"/>
  <c r="C254" i="1"/>
  <c r="B254" i="1" s="1"/>
  <c r="W253" i="1"/>
  <c r="U253" i="1"/>
  <c r="T253" i="1"/>
  <c r="S253" i="1"/>
  <c r="R253" i="1"/>
  <c r="U114" i="1" s="1"/>
  <c r="Q253" i="1"/>
  <c r="T114" i="1" s="1"/>
  <c r="O253" i="1"/>
  <c r="M253" i="1"/>
  <c r="L253" i="1"/>
  <c r="K253" i="1"/>
  <c r="J253" i="1"/>
  <c r="I253" i="1"/>
  <c r="H253" i="1"/>
  <c r="G253" i="1"/>
  <c r="F253" i="1"/>
  <c r="E253" i="1"/>
  <c r="D253" i="1"/>
  <c r="C253" i="1"/>
  <c r="B253" i="1" s="1"/>
  <c r="W252" i="1"/>
  <c r="U252" i="1"/>
  <c r="X109" i="1" s="1"/>
  <c r="T252" i="1"/>
  <c r="W109" i="1" s="1"/>
  <c r="S252" i="1"/>
  <c r="R252" i="1"/>
  <c r="Q252" i="1"/>
  <c r="O252" i="1"/>
  <c r="M252" i="1"/>
  <c r="L252" i="1"/>
  <c r="K252" i="1"/>
  <c r="K109" i="1" s="1"/>
  <c r="J252" i="1"/>
  <c r="I252" i="1"/>
  <c r="H252" i="1"/>
  <c r="G252" i="1"/>
  <c r="F252" i="1"/>
  <c r="E252" i="1"/>
  <c r="D252" i="1"/>
  <c r="C252" i="1"/>
  <c r="C109" i="1" s="1"/>
  <c r="W251" i="1"/>
  <c r="U251" i="1"/>
  <c r="T251" i="1"/>
  <c r="S251" i="1"/>
  <c r="R251" i="1"/>
  <c r="Q251" i="1"/>
  <c r="O251" i="1"/>
  <c r="M251" i="1"/>
  <c r="M110" i="1" s="1"/>
  <c r="L251" i="1"/>
  <c r="K251" i="1"/>
  <c r="J251" i="1"/>
  <c r="I251" i="1"/>
  <c r="H251" i="1"/>
  <c r="G251" i="1"/>
  <c r="F251" i="1"/>
  <c r="F110" i="1" s="1"/>
  <c r="E251" i="1"/>
  <c r="E110" i="1" s="1"/>
  <c r="D251" i="1"/>
  <c r="C251" i="1"/>
  <c r="B251" i="1" s="1"/>
  <c r="W250" i="1"/>
  <c r="U250" i="1"/>
  <c r="T250" i="1"/>
  <c r="S250" i="1"/>
  <c r="R250" i="1"/>
  <c r="Q250" i="1"/>
  <c r="O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W249" i="1"/>
  <c r="U249" i="1"/>
  <c r="T249" i="1"/>
  <c r="S249" i="1"/>
  <c r="R249" i="1"/>
  <c r="Q249" i="1"/>
  <c r="O249" i="1"/>
  <c r="M249" i="1"/>
  <c r="L249" i="1"/>
  <c r="K249" i="1"/>
  <c r="J249" i="1"/>
  <c r="I249" i="1"/>
  <c r="H249" i="1"/>
  <c r="G249" i="1"/>
  <c r="F249" i="1"/>
  <c r="E249" i="1"/>
  <c r="D249" i="1"/>
  <c r="C249" i="1"/>
  <c r="B249" i="1" s="1"/>
  <c r="W248" i="1"/>
  <c r="U248" i="1"/>
  <c r="T248" i="1"/>
  <c r="S248" i="1"/>
  <c r="R248" i="1"/>
  <c r="Q248" i="1"/>
  <c r="T117" i="1" s="1"/>
  <c r="O248" i="1"/>
  <c r="M248" i="1"/>
  <c r="L248" i="1"/>
  <c r="K248" i="1"/>
  <c r="J248" i="1"/>
  <c r="I248" i="1"/>
  <c r="H248" i="1"/>
  <c r="G248" i="1"/>
  <c r="G117" i="1" s="1"/>
  <c r="F248" i="1"/>
  <c r="F117" i="1" s="1"/>
  <c r="E248" i="1"/>
  <c r="D248" i="1"/>
  <c r="C248" i="1"/>
  <c r="B248" i="1"/>
  <c r="W247" i="1"/>
  <c r="U247" i="1"/>
  <c r="T247" i="1"/>
  <c r="W116" i="1" s="1"/>
  <c r="S247" i="1"/>
  <c r="V116" i="1" s="1"/>
  <c r="R247" i="1"/>
  <c r="Q247" i="1"/>
  <c r="O247" i="1"/>
  <c r="M247" i="1"/>
  <c r="L247" i="1"/>
  <c r="K247" i="1"/>
  <c r="J247" i="1"/>
  <c r="J116" i="1" s="1"/>
  <c r="I247" i="1"/>
  <c r="I116" i="1" s="1"/>
  <c r="H247" i="1"/>
  <c r="G247" i="1"/>
  <c r="F247" i="1"/>
  <c r="E247" i="1"/>
  <c r="D247" i="1"/>
  <c r="C247" i="1"/>
  <c r="B247" i="1"/>
  <c r="W246" i="1"/>
  <c r="U246" i="1"/>
  <c r="T246" i="1"/>
  <c r="S246" i="1"/>
  <c r="R246" i="1"/>
  <c r="Q246" i="1"/>
  <c r="O246" i="1"/>
  <c r="M246" i="1"/>
  <c r="L246" i="1"/>
  <c r="K246" i="1"/>
  <c r="J246" i="1"/>
  <c r="I246" i="1"/>
  <c r="H246" i="1"/>
  <c r="G246" i="1"/>
  <c r="F246" i="1"/>
  <c r="E246" i="1"/>
  <c r="D246" i="1"/>
  <c r="C246" i="1"/>
  <c r="B246" i="1" s="1"/>
  <c r="W245" i="1"/>
  <c r="U245" i="1"/>
  <c r="T245" i="1"/>
  <c r="S245" i="1"/>
  <c r="R245" i="1"/>
  <c r="U115" i="1" s="1"/>
  <c r="Q245" i="1"/>
  <c r="T115" i="1" s="1"/>
  <c r="O245" i="1"/>
  <c r="M245" i="1"/>
  <c r="L245" i="1"/>
  <c r="K245" i="1"/>
  <c r="J245" i="1"/>
  <c r="I245" i="1"/>
  <c r="H245" i="1"/>
  <c r="H115" i="1" s="1"/>
  <c r="G245" i="1"/>
  <c r="G115" i="1" s="1"/>
  <c r="F245" i="1"/>
  <c r="E245" i="1"/>
  <c r="D245" i="1"/>
  <c r="C245" i="1"/>
  <c r="B245" i="1" s="1"/>
  <c r="W244" i="1"/>
  <c r="U244" i="1"/>
  <c r="X94" i="1" s="1"/>
  <c r="T244" i="1"/>
  <c r="W94" i="1" s="1"/>
  <c r="S244" i="1"/>
  <c r="R244" i="1"/>
  <c r="Q244" i="1"/>
  <c r="O244" i="1"/>
  <c r="M244" i="1"/>
  <c r="L244" i="1"/>
  <c r="K244" i="1"/>
  <c r="J244" i="1"/>
  <c r="J94" i="1" s="1"/>
  <c r="I244" i="1"/>
  <c r="H244" i="1"/>
  <c r="G244" i="1"/>
  <c r="F244" i="1"/>
  <c r="E244" i="1"/>
  <c r="D244" i="1"/>
  <c r="C244" i="1"/>
  <c r="B244" i="1"/>
  <c r="W243" i="1"/>
  <c r="U243" i="1"/>
  <c r="T243" i="1"/>
  <c r="S243" i="1"/>
  <c r="R243" i="1"/>
  <c r="Q243" i="1"/>
  <c r="O243" i="1"/>
  <c r="M243" i="1"/>
  <c r="L243" i="1"/>
  <c r="K243" i="1"/>
  <c r="J243" i="1"/>
  <c r="I243" i="1"/>
  <c r="H243" i="1"/>
  <c r="G243" i="1"/>
  <c r="F243" i="1"/>
  <c r="E243" i="1"/>
  <c r="D243" i="1"/>
  <c r="C243" i="1"/>
  <c r="B243" i="1" s="1"/>
  <c r="W242" i="1"/>
  <c r="U242" i="1"/>
  <c r="T242" i="1"/>
  <c r="S242" i="1"/>
  <c r="V95" i="1" s="1"/>
  <c r="R242" i="1"/>
  <c r="U95" i="1" s="1"/>
  <c r="Q242" i="1"/>
  <c r="O242" i="1"/>
  <c r="M242" i="1"/>
  <c r="L242" i="1"/>
  <c r="K242" i="1"/>
  <c r="J242" i="1"/>
  <c r="I242" i="1"/>
  <c r="H242" i="1"/>
  <c r="H95" i="1" s="1"/>
  <c r="G242" i="1"/>
  <c r="F242" i="1"/>
  <c r="E242" i="1"/>
  <c r="D242" i="1"/>
  <c r="C242" i="1"/>
  <c r="B242" i="1"/>
  <c r="W241" i="1"/>
  <c r="U241" i="1"/>
  <c r="T241" i="1"/>
  <c r="S241" i="1"/>
  <c r="R241" i="1"/>
  <c r="Q241" i="1"/>
  <c r="O241" i="1"/>
  <c r="M241" i="1"/>
  <c r="L241" i="1"/>
  <c r="K241" i="1"/>
  <c r="J241" i="1"/>
  <c r="I241" i="1"/>
  <c r="H241" i="1"/>
  <c r="G241" i="1"/>
  <c r="F241" i="1"/>
  <c r="E241" i="1"/>
  <c r="D241" i="1"/>
  <c r="C241" i="1"/>
  <c r="B241" i="1" s="1"/>
  <c r="W240" i="1"/>
  <c r="U240" i="1"/>
  <c r="T240" i="1"/>
  <c r="S240" i="1"/>
  <c r="R240" i="1"/>
  <c r="Q240" i="1"/>
  <c r="O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W239" i="1"/>
  <c r="U239" i="1"/>
  <c r="T239" i="1"/>
  <c r="S239" i="1"/>
  <c r="R239" i="1"/>
  <c r="Q239" i="1"/>
  <c r="O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W238" i="1"/>
  <c r="U238" i="1"/>
  <c r="T238" i="1"/>
  <c r="S238" i="1"/>
  <c r="R238" i="1"/>
  <c r="Q238" i="1"/>
  <c r="O238" i="1"/>
  <c r="M238" i="1"/>
  <c r="L238" i="1"/>
  <c r="K238" i="1"/>
  <c r="J238" i="1"/>
  <c r="I238" i="1"/>
  <c r="H238" i="1"/>
  <c r="G238" i="1"/>
  <c r="F238" i="1"/>
  <c r="E238" i="1"/>
  <c r="D238" i="1"/>
  <c r="C238" i="1"/>
  <c r="B238" i="1" s="1"/>
  <c r="W237" i="1"/>
  <c r="U237" i="1"/>
  <c r="T237" i="1"/>
  <c r="S237" i="1"/>
  <c r="R237" i="1"/>
  <c r="Q237" i="1"/>
  <c r="O237" i="1"/>
  <c r="M237" i="1"/>
  <c r="L237" i="1"/>
  <c r="K237" i="1"/>
  <c r="J237" i="1"/>
  <c r="I237" i="1"/>
  <c r="H237" i="1"/>
  <c r="G237" i="1"/>
  <c r="F237" i="1"/>
  <c r="E237" i="1"/>
  <c r="D237" i="1"/>
  <c r="C237" i="1"/>
  <c r="B237" i="1" s="1"/>
  <c r="W236" i="1"/>
  <c r="U236" i="1"/>
  <c r="T236" i="1"/>
  <c r="S236" i="1"/>
  <c r="R236" i="1"/>
  <c r="Q236" i="1"/>
  <c r="O236" i="1"/>
  <c r="M236" i="1"/>
  <c r="L236" i="1"/>
  <c r="K236" i="1"/>
  <c r="J236" i="1"/>
  <c r="I236" i="1"/>
  <c r="H236" i="1"/>
  <c r="G236" i="1"/>
  <c r="F236" i="1"/>
  <c r="E236" i="1"/>
  <c r="D236" i="1"/>
  <c r="C236" i="1"/>
  <c r="B236" i="1" s="1"/>
  <c r="W235" i="1"/>
  <c r="U235" i="1"/>
  <c r="T235" i="1"/>
  <c r="S235" i="1"/>
  <c r="R235" i="1"/>
  <c r="Q235" i="1"/>
  <c r="O235" i="1"/>
  <c r="M235" i="1"/>
  <c r="L235" i="1"/>
  <c r="K235" i="1"/>
  <c r="J235" i="1"/>
  <c r="I235" i="1"/>
  <c r="H235" i="1"/>
  <c r="G235" i="1"/>
  <c r="F235" i="1"/>
  <c r="E235" i="1"/>
  <c r="D235" i="1"/>
  <c r="C235" i="1"/>
  <c r="B235" i="1" s="1"/>
  <c r="W234" i="1"/>
  <c r="U234" i="1"/>
  <c r="T234" i="1"/>
  <c r="S234" i="1"/>
  <c r="R234" i="1"/>
  <c r="Q234" i="1"/>
  <c r="O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W233" i="1"/>
  <c r="U233" i="1"/>
  <c r="T233" i="1"/>
  <c r="S233" i="1"/>
  <c r="R233" i="1"/>
  <c r="Q233" i="1"/>
  <c r="O233" i="1"/>
  <c r="M233" i="1"/>
  <c r="L233" i="1"/>
  <c r="K233" i="1"/>
  <c r="J233" i="1"/>
  <c r="I233" i="1"/>
  <c r="H233" i="1"/>
  <c r="G233" i="1"/>
  <c r="F233" i="1"/>
  <c r="E233" i="1"/>
  <c r="D233" i="1"/>
  <c r="C233" i="1"/>
  <c r="B233" i="1" s="1"/>
  <c r="W232" i="1"/>
  <c r="U232" i="1"/>
  <c r="T232" i="1"/>
  <c r="S232" i="1"/>
  <c r="R232" i="1"/>
  <c r="Q232" i="1"/>
  <c r="O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W231" i="1"/>
  <c r="U231" i="1"/>
  <c r="T231" i="1"/>
  <c r="S231" i="1"/>
  <c r="V88" i="1" s="1"/>
  <c r="R231" i="1"/>
  <c r="Q231" i="1"/>
  <c r="O231" i="1"/>
  <c r="M231" i="1"/>
  <c r="L231" i="1"/>
  <c r="K231" i="1"/>
  <c r="J231" i="1"/>
  <c r="J88" i="1" s="1"/>
  <c r="I231" i="1"/>
  <c r="I88" i="1" s="1"/>
  <c r="H231" i="1"/>
  <c r="G231" i="1"/>
  <c r="F231" i="1"/>
  <c r="E231" i="1"/>
  <c r="D231" i="1"/>
  <c r="C231" i="1"/>
  <c r="B231" i="1"/>
  <c r="W230" i="1"/>
  <c r="U230" i="1"/>
  <c r="T230" i="1"/>
  <c r="S230" i="1"/>
  <c r="R230" i="1"/>
  <c r="Q230" i="1"/>
  <c r="O230" i="1"/>
  <c r="M230" i="1"/>
  <c r="L230" i="1"/>
  <c r="K230" i="1"/>
  <c r="J230" i="1"/>
  <c r="I230" i="1"/>
  <c r="H230" i="1"/>
  <c r="G230" i="1"/>
  <c r="F230" i="1"/>
  <c r="E230" i="1"/>
  <c r="D230" i="1"/>
  <c r="C230" i="1"/>
  <c r="B230" i="1" s="1"/>
  <c r="W229" i="1"/>
  <c r="U229" i="1"/>
  <c r="T229" i="1"/>
  <c r="S229" i="1"/>
  <c r="R229" i="1"/>
  <c r="U87" i="1" s="1"/>
  <c r="Q229" i="1"/>
  <c r="T87" i="1" s="1"/>
  <c r="O229" i="1"/>
  <c r="M229" i="1"/>
  <c r="L229" i="1"/>
  <c r="K229" i="1"/>
  <c r="J229" i="1"/>
  <c r="I229" i="1"/>
  <c r="H229" i="1"/>
  <c r="G229" i="1"/>
  <c r="G87" i="1" s="1"/>
  <c r="F229" i="1"/>
  <c r="E229" i="1"/>
  <c r="D229" i="1"/>
  <c r="C229" i="1"/>
  <c r="B229" i="1" s="1"/>
  <c r="W228" i="1"/>
  <c r="U228" i="1"/>
  <c r="T228" i="1"/>
  <c r="S228" i="1"/>
  <c r="R228" i="1"/>
  <c r="Q228" i="1"/>
  <c r="O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W227" i="1"/>
  <c r="U227" i="1"/>
  <c r="T227" i="1"/>
  <c r="S227" i="1"/>
  <c r="R227" i="1"/>
  <c r="Q227" i="1"/>
  <c r="O227" i="1"/>
  <c r="M227" i="1"/>
  <c r="L227" i="1"/>
  <c r="K227" i="1"/>
  <c r="J227" i="1"/>
  <c r="I227" i="1"/>
  <c r="H227" i="1"/>
  <c r="G227" i="1"/>
  <c r="F227" i="1"/>
  <c r="E227" i="1"/>
  <c r="D227" i="1"/>
  <c r="C227" i="1"/>
  <c r="B227" i="1" s="1"/>
  <c r="W226" i="1"/>
  <c r="V226" i="1"/>
  <c r="U226" i="1"/>
  <c r="T226" i="1"/>
  <c r="S226" i="1"/>
  <c r="R226" i="1"/>
  <c r="Q226" i="1"/>
  <c r="P226" i="1"/>
  <c r="O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W225" i="1"/>
  <c r="V225" i="1"/>
  <c r="U225" i="1"/>
  <c r="T225" i="1"/>
  <c r="S225" i="1"/>
  <c r="R225" i="1"/>
  <c r="Q225" i="1"/>
  <c r="O225" i="1"/>
  <c r="M225" i="1"/>
  <c r="L225" i="1"/>
  <c r="K225" i="1"/>
  <c r="J225" i="1"/>
  <c r="I225" i="1"/>
  <c r="H225" i="1"/>
  <c r="G225" i="1"/>
  <c r="G136" i="1" s="1"/>
  <c r="F225" i="1"/>
  <c r="F136" i="1" s="1"/>
  <c r="E225" i="1"/>
  <c r="D225" i="1"/>
  <c r="C225" i="1"/>
  <c r="B225" i="1"/>
  <c r="W224" i="1"/>
  <c r="V224" i="1"/>
  <c r="U224" i="1"/>
  <c r="T224" i="1"/>
  <c r="V106" i="1" s="1"/>
  <c r="S224" i="1"/>
  <c r="R224" i="1"/>
  <c r="Q224" i="1"/>
  <c r="P224" i="1"/>
  <c r="O224" i="1"/>
  <c r="M224" i="1"/>
  <c r="L224" i="1"/>
  <c r="L106" i="1" s="1"/>
  <c r="K224" i="1"/>
  <c r="J224" i="1"/>
  <c r="I224" i="1"/>
  <c r="H224" i="1"/>
  <c r="G224" i="1"/>
  <c r="F224" i="1"/>
  <c r="E224" i="1"/>
  <c r="D224" i="1"/>
  <c r="D106" i="1" s="1"/>
  <c r="C224" i="1"/>
  <c r="B224" i="1" s="1"/>
  <c r="W223" i="1"/>
  <c r="V223" i="1"/>
  <c r="U223" i="1"/>
  <c r="T223" i="1"/>
  <c r="S223" i="1"/>
  <c r="R223" i="1"/>
  <c r="T105" i="1" s="1"/>
  <c r="Q223" i="1"/>
  <c r="P223" i="1"/>
  <c r="O223" i="1"/>
  <c r="M223" i="1"/>
  <c r="L223" i="1"/>
  <c r="K223" i="1"/>
  <c r="J223" i="1"/>
  <c r="I223" i="1"/>
  <c r="H223" i="1"/>
  <c r="G223" i="1"/>
  <c r="F223" i="1"/>
  <c r="E223" i="1"/>
  <c r="D223" i="1"/>
  <c r="C223" i="1"/>
  <c r="B223" i="1" s="1"/>
  <c r="W222" i="1"/>
  <c r="Y104" i="1" s="1"/>
  <c r="V222" i="1"/>
  <c r="U222" i="1"/>
  <c r="T222" i="1"/>
  <c r="S222" i="1"/>
  <c r="R222" i="1"/>
  <c r="Q222" i="1"/>
  <c r="P222" i="1"/>
  <c r="O222" i="1"/>
  <c r="M222" i="1"/>
  <c r="M104" i="1" s="1"/>
  <c r="L222" i="1"/>
  <c r="K222" i="1"/>
  <c r="J222" i="1"/>
  <c r="I222" i="1"/>
  <c r="H222" i="1"/>
  <c r="G222" i="1"/>
  <c r="F222" i="1"/>
  <c r="E222" i="1"/>
  <c r="E104" i="1" s="1"/>
  <c r="D222" i="1"/>
  <c r="C222" i="1"/>
  <c r="B222" i="1" s="1"/>
  <c r="W221" i="1"/>
  <c r="V221" i="1"/>
  <c r="U221" i="1"/>
  <c r="T221" i="1"/>
  <c r="S221" i="1"/>
  <c r="R221" i="1"/>
  <c r="Q221" i="1"/>
  <c r="P221" i="1"/>
  <c r="O221" i="1"/>
  <c r="M221" i="1"/>
  <c r="L221" i="1"/>
  <c r="K221" i="1"/>
  <c r="K103" i="1" s="1"/>
  <c r="J221" i="1"/>
  <c r="J103" i="1" s="1"/>
  <c r="I221" i="1"/>
  <c r="H221" i="1"/>
  <c r="G221" i="1"/>
  <c r="F221" i="1"/>
  <c r="E221" i="1"/>
  <c r="D221" i="1"/>
  <c r="C221" i="1"/>
  <c r="C103" i="1" s="1"/>
  <c r="W220" i="1"/>
  <c r="V220" i="1"/>
  <c r="U220" i="1"/>
  <c r="T220" i="1"/>
  <c r="S220" i="1"/>
  <c r="R220" i="1"/>
  <c r="Q220" i="1"/>
  <c r="P220" i="1"/>
  <c r="O220" i="1"/>
  <c r="M220" i="1"/>
  <c r="L220" i="1"/>
  <c r="K220" i="1"/>
  <c r="J220" i="1"/>
  <c r="I220" i="1"/>
  <c r="H220" i="1"/>
  <c r="G220" i="1"/>
  <c r="F220" i="1"/>
  <c r="E220" i="1"/>
  <c r="D220" i="1"/>
  <c r="C220" i="1"/>
  <c r="B220" i="1" s="1"/>
  <c r="W219" i="1"/>
  <c r="V219" i="1"/>
  <c r="U219" i="1"/>
  <c r="T219" i="1"/>
  <c r="S219" i="1"/>
  <c r="R219" i="1"/>
  <c r="Q219" i="1"/>
  <c r="P219" i="1"/>
  <c r="O219" i="1"/>
  <c r="M219" i="1"/>
  <c r="M102" i="1" s="1"/>
  <c r="L219" i="1"/>
  <c r="L102" i="1" s="1"/>
  <c r="K219" i="1"/>
  <c r="J219" i="1"/>
  <c r="I219" i="1"/>
  <c r="H219" i="1"/>
  <c r="G219" i="1"/>
  <c r="F219" i="1"/>
  <c r="E219" i="1"/>
  <c r="E102" i="1" s="1"/>
  <c r="D219" i="1"/>
  <c r="D102" i="1" s="1"/>
  <c r="C219" i="1"/>
  <c r="B219" i="1" s="1"/>
  <c r="W218" i="1"/>
  <c r="V218" i="1"/>
  <c r="U218" i="1"/>
  <c r="T218" i="1"/>
  <c r="S218" i="1"/>
  <c r="R218" i="1"/>
  <c r="Q218" i="1"/>
  <c r="P218" i="1"/>
  <c r="O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W217" i="1"/>
  <c r="V217" i="1"/>
  <c r="U217" i="1"/>
  <c r="T217" i="1"/>
  <c r="S217" i="1"/>
  <c r="R217" i="1"/>
  <c r="Q217" i="1"/>
  <c r="P217" i="1"/>
  <c r="S101" i="1" s="1"/>
  <c r="O217" i="1"/>
  <c r="M217" i="1"/>
  <c r="L217" i="1"/>
  <c r="K217" i="1"/>
  <c r="J217" i="1"/>
  <c r="I217" i="1"/>
  <c r="H217" i="1"/>
  <c r="G217" i="1"/>
  <c r="G101" i="1" s="1"/>
  <c r="F217" i="1"/>
  <c r="F101" i="1" s="1"/>
  <c r="E217" i="1"/>
  <c r="D217" i="1"/>
  <c r="C217" i="1"/>
  <c r="B217" i="1" s="1"/>
  <c r="W216" i="1"/>
  <c r="V216" i="1"/>
  <c r="U216" i="1"/>
  <c r="T216" i="1"/>
  <c r="S216" i="1"/>
  <c r="R216" i="1"/>
  <c r="Q216" i="1"/>
  <c r="P216" i="1"/>
  <c r="O216" i="1"/>
  <c r="M216" i="1"/>
  <c r="L216" i="1"/>
  <c r="K216" i="1"/>
  <c r="J216" i="1"/>
  <c r="I216" i="1"/>
  <c r="H216" i="1"/>
  <c r="G216" i="1"/>
  <c r="F216" i="1"/>
  <c r="E216" i="1"/>
  <c r="D216" i="1"/>
  <c r="C216" i="1"/>
  <c r="B216" i="1" s="1"/>
  <c r="W215" i="1"/>
  <c r="V215" i="1"/>
  <c r="U215" i="1"/>
  <c r="T215" i="1"/>
  <c r="S215" i="1"/>
  <c r="R215" i="1"/>
  <c r="S140" i="1" s="1"/>
  <c r="Q215" i="1"/>
  <c r="P215" i="1"/>
  <c r="O215" i="1"/>
  <c r="M215" i="1"/>
  <c r="L215" i="1"/>
  <c r="K215" i="1"/>
  <c r="J215" i="1"/>
  <c r="I215" i="1"/>
  <c r="I140" i="1" s="1"/>
  <c r="H215" i="1"/>
  <c r="H140" i="1" s="1"/>
  <c r="G215" i="1"/>
  <c r="F215" i="1"/>
  <c r="E215" i="1"/>
  <c r="D215" i="1"/>
  <c r="C215" i="1"/>
  <c r="B215" i="1" s="1"/>
  <c r="W214" i="1"/>
  <c r="W139" i="1" s="1"/>
  <c r="V214" i="1"/>
  <c r="V139" i="1" s="1"/>
  <c r="U214" i="1"/>
  <c r="T214" i="1"/>
  <c r="S214" i="1"/>
  <c r="R214" i="1"/>
  <c r="Q214" i="1"/>
  <c r="P214" i="1"/>
  <c r="O214" i="1"/>
  <c r="M214" i="1"/>
  <c r="M139" i="1" s="1"/>
  <c r="L214" i="1"/>
  <c r="K214" i="1"/>
  <c r="J214" i="1"/>
  <c r="I214" i="1"/>
  <c r="H214" i="1"/>
  <c r="G214" i="1"/>
  <c r="F214" i="1"/>
  <c r="F139" i="1" s="1"/>
  <c r="E214" i="1"/>
  <c r="E139" i="1" s="1"/>
  <c r="D214" i="1"/>
  <c r="C214" i="1"/>
  <c r="B214" i="1"/>
  <c r="W213" i="1"/>
  <c r="V213" i="1"/>
  <c r="U213" i="1"/>
  <c r="T213" i="1"/>
  <c r="S213" i="1"/>
  <c r="R213" i="1"/>
  <c r="Q213" i="1"/>
  <c r="P213" i="1"/>
  <c r="O213" i="1"/>
  <c r="M213" i="1"/>
  <c r="L213" i="1"/>
  <c r="K213" i="1"/>
  <c r="J213" i="1"/>
  <c r="I213" i="1"/>
  <c r="H213" i="1"/>
  <c r="G213" i="1"/>
  <c r="F213" i="1"/>
  <c r="E213" i="1"/>
  <c r="D213" i="1"/>
  <c r="C213" i="1"/>
  <c r="B213" i="1" s="1"/>
  <c r="W212" i="1"/>
  <c r="V212" i="1"/>
  <c r="U212" i="1"/>
  <c r="T212" i="1"/>
  <c r="S212" i="1"/>
  <c r="R212" i="1"/>
  <c r="Q212" i="1"/>
  <c r="P212" i="1"/>
  <c r="S99" i="1" s="1"/>
  <c r="O212" i="1"/>
  <c r="M212" i="1"/>
  <c r="L212" i="1"/>
  <c r="K212" i="1"/>
  <c r="J212" i="1"/>
  <c r="I212" i="1"/>
  <c r="H212" i="1"/>
  <c r="H134" i="1" s="1"/>
  <c r="G212" i="1"/>
  <c r="G99" i="1" s="1"/>
  <c r="F212" i="1"/>
  <c r="E212" i="1"/>
  <c r="D212" i="1"/>
  <c r="C212" i="1"/>
  <c r="B212" i="1" s="1"/>
  <c r="W211" i="1"/>
  <c r="V211" i="1"/>
  <c r="U211" i="1"/>
  <c r="W98" i="1" s="1"/>
  <c r="T211" i="1"/>
  <c r="S211" i="1"/>
  <c r="R211" i="1"/>
  <c r="Q211" i="1"/>
  <c r="O211" i="1"/>
  <c r="M211" i="1"/>
  <c r="L211" i="1"/>
  <c r="L133" i="1" s="1"/>
  <c r="K211" i="1"/>
  <c r="K133" i="1" s="1"/>
  <c r="J211" i="1"/>
  <c r="I211" i="1"/>
  <c r="H211" i="1"/>
  <c r="G211" i="1"/>
  <c r="F211" i="1"/>
  <c r="E211" i="1"/>
  <c r="D211" i="1"/>
  <c r="D133" i="1" s="1"/>
  <c r="C211" i="1"/>
  <c r="W210" i="1"/>
  <c r="V210" i="1"/>
  <c r="U210" i="1"/>
  <c r="T210" i="1"/>
  <c r="S210" i="1"/>
  <c r="R210" i="1"/>
  <c r="S132" i="1" s="1"/>
  <c r="Q210" i="1"/>
  <c r="O210" i="1"/>
  <c r="M210" i="1"/>
  <c r="L210" i="1"/>
  <c r="K210" i="1"/>
  <c r="J210" i="1"/>
  <c r="I210" i="1"/>
  <c r="H210" i="1"/>
  <c r="G210" i="1"/>
  <c r="G132" i="1" s="1"/>
  <c r="F210" i="1"/>
  <c r="E210" i="1"/>
  <c r="D210" i="1"/>
  <c r="C210" i="1"/>
  <c r="B210" i="1" s="1"/>
  <c r="W209" i="1"/>
  <c r="V209" i="1"/>
  <c r="U209" i="1"/>
  <c r="T209" i="1"/>
  <c r="S209" i="1"/>
  <c r="R209" i="1"/>
  <c r="Q209" i="1"/>
  <c r="P209" i="1"/>
  <c r="O209" i="1"/>
  <c r="M209" i="1"/>
  <c r="L209" i="1"/>
  <c r="K209" i="1"/>
  <c r="J209" i="1"/>
  <c r="I209" i="1"/>
  <c r="H209" i="1"/>
  <c r="G209" i="1"/>
  <c r="F209" i="1"/>
  <c r="E209" i="1"/>
  <c r="D209" i="1"/>
  <c r="C209" i="1"/>
  <c r="B209" i="1" s="1"/>
  <c r="W208" i="1"/>
  <c r="V208" i="1"/>
  <c r="U208" i="1"/>
  <c r="T208" i="1"/>
  <c r="S208" i="1"/>
  <c r="R208" i="1"/>
  <c r="Q208" i="1"/>
  <c r="P208" i="1"/>
  <c r="O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W207" i="1"/>
  <c r="V207" i="1"/>
  <c r="U207" i="1"/>
  <c r="T207" i="1"/>
  <c r="S207" i="1"/>
  <c r="R207" i="1"/>
  <c r="Q207" i="1"/>
  <c r="P207" i="1"/>
  <c r="O207" i="1"/>
  <c r="M207" i="1"/>
  <c r="L207" i="1"/>
  <c r="K207" i="1"/>
  <c r="J207" i="1"/>
  <c r="I207" i="1"/>
  <c r="H207" i="1"/>
  <c r="G207" i="1"/>
  <c r="G131" i="1" s="1"/>
  <c r="F207" i="1"/>
  <c r="F131" i="1" s="1"/>
  <c r="E207" i="1"/>
  <c r="D207" i="1"/>
  <c r="C207" i="1"/>
  <c r="B207" i="1" s="1"/>
  <c r="W206" i="1"/>
  <c r="V206" i="1"/>
  <c r="U206" i="1"/>
  <c r="T206" i="1"/>
  <c r="S206" i="1"/>
  <c r="R206" i="1"/>
  <c r="Q206" i="1"/>
  <c r="P206" i="1"/>
  <c r="O206" i="1"/>
  <c r="M206" i="1"/>
  <c r="L206" i="1"/>
  <c r="K206" i="1"/>
  <c r="J206" i="1"/>
  <c r="I206" i="1"/>
  <c r="H206" i="1"/>
  <c r="G206" i="1"/>
  <c r="F206" i="1"/>
  <c r="E206" i="1"/>
  <c r="D206" i="1"/>
  <c r="C206" i="1"/>
  <c r="B206" i="1" s="1"/>
  <c r="W205" i="1"/>
  <c r="V205" i="1"/>
  <c r="U205" i="1"/>
  <c r="T205" i="1"/>
  <c r="S205" i="1"/>
  <c r="R205" i="1"/>
  <c r="Q205" i="1"/>
  <c r="P205" i="1"/>
  <c r="O205" i="1"/>
  <c r="M205" i="1"/>
  <c r="L205" i="1"/>
  <c r="K205" i="1"/>
  <c r="J205" i="1"/>
  <c r="I205" i="1"/>
  <c r="I130" i="1" s="1"/>
  <c r="H205" i="1"/>
  <c r="H130" i="1" s="1"/>
  <c r="G205" i="1"/>
  <c r="F205" i="1"/>
  <c r="E205" i="1"/>
  <c r="D205" i="1"/>
  <c r="C205" i="1"/>
  <c r="B205" i="1" s="1"/>
  <c r="W204" i="1"/>
  <c r="V204" i="1"/>
  <c r="U204" i="1"/>
  <c r="T204" i="1"/>
  <c r="S204" i="1"/>
  <c r="R204" i="1"/>
  <c r="Q204" i="1"/>
  <c r="P204" i="1"/>
  <c r="O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W203" i="1"/>
  <c r="V203" i="1"/>
  <c r="U203" i="1"/>
  <c r="T203" i="1"/>
  <c r="S203" i="1"/>
  <c r="R203" i="1"/>
  <c r="Q203" i="1"/>
  <c r="P203" i="1"/>
  <c r="O203" i="1"/>
  <c r="M203" i="1"/>
  <c r="L203" i="1"/>
  <c r="K203" i="1"/>
  <c r="J203" i="1"/>
  <c r="I203" i="1"/>
  <c r="H203" i="1"/>
  <c r="G203" i="1"/>
  <c r="F203" i="1"/>
  <c r="E203" i="1"/>
  <c r="D203" i="1"/>
  <c r="C203" i="1"/>
  <c r="B203" i="1" s="1"/>
  <c r="W202" i="1"/>
  <c r="V202" i="1"/>
  <c r="U202" i="1"/>
  <c r="T202" i="1"/>
  <c r="S202" i="1"/>
  <c r="R202" i="1"/>
  <c r="Q202" i="1"/>
  <c r="P202" i="1"/>
  <c r="O202" i="1"/>
  <c r="M202" i="1"/>
  <c r="L202" i="1"/>
  <c r="K202" i="1"/>
  <c r="J202" i="1"/>
  <c r="I202" i="1"/>
  <c r="H202" i="1"/>
  <c r="G202" i="1"/>
  <c r="F202" i="1"/>
  <c r="E202" i="1"/>
  <c r="D202" i="1"/>
  <c r="C202" i="1"/>
  <c r="B202" i="1" s="1"/>
  <c r="W201" i="1"/>
  <c r="V201" i="1"/>
  <c r="U201" i="1"/>
  <c r="T201" i="1"/>
  <c r="S201" i="1"/>
  <c r="R201" i="1"/>
  <c r="Q201" i="1"/>
  <c r="P201" i="1"/>
  <c r="O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W200" i="1"/>
  <c r="V200" i="1"/>
  <c r="U200" i="1"/>
  <c r="T200" i="1"/>
  <c r="S200" i="1"/>
  <c r="R200" i="1"/>
  <c r="Q200" i="1"/>
  <c r="P200" i="1"/>
  <c r="O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W199" i="1"/>
  <c r="V199" i="1"/>
  <c r="U199" i="1"/>
  <c r="T199" i="1"/>
  <c r="S199" i="1"/>
  <c r="R199" i="1"/>
  <c r="Q199" i="1"/>
  <c r="P199" i="1"/>
  <c r="O199" i="1"/>
  <c r="M199" i="1"/>
  <c r="L199" i="1"/>
  <c r="K199" i="1"/>
  <c r="J199" i="1"/>
  <c r="I199" i="1"/>
  <c r="H199" i="1"/>
  <c r="G199" i="1"/>
  <c r="F199" i="1"/>
  <c r="E199" i="1"/>
  <c r="D199" i="1"/>
  <c r="C199" i="1"/>
  <c r="B199" i="1" s="1"/>
  <c r="W198" i="1"/>
  <c r="V198" i="1"/>
  <c r="U198" i="1"/>
  <c r="T198" i="1"/>
  <c r="S198" i="1"/>
  <c r="R198" i="1"/>
  <c r="Q198" i="1"/>
  <c r="P198" i="1"/>
  <c r="O198" i="1"/>
  <c r="M198" i="1"/>
  <c r="L198" i="1"/>
  <c r="K198" i="1"/>
  <c r="J198" i="1"/>
  <c r="I198" i="1"/>
  <c r="H198" i="1"/>
  <c r="G198" i="1"/>
  <c r="F198" i="1"/>
  <c r="E198" i="1"/>
  <c r="D198" i="1"/>
  <c r="C198" i="1"/>
  <c r="B198" i="1" s="1"/>
  <c r="W197" i="1"/>
  <c r="V197" i="1"/>
  <c r="U197" i="1"/>
  <c r="T197" i="1"/>
  <c r="S197" i="1"/>
  <c r="R197" i="1"/>
  <c r="Q197" i="1"/>
  <c r="P197" i="1"/>
  <c r="O197" i="1"/>
  <c r="M197" i="1"/>
  <c r="L197" i="1"/>
  <c r="K197" i="1"/>
  <c r="J197" i="1"/>
  <c r="I197" i="1"/>
  <c r="H197" i="1"/>
  <c r="G197" i="1"/>
  <c r="F197" i="1"/>
  <c r="E197" i="1"/>
  <c r="D197" i="1"/>
  <c r="C197" i="1"/>
  <c r="B197" i="1" s="1"/>
  <c r="W196" i="1"/>
  <c r="V196" i="1"/>
  <c r="U196" i="1"/>
  <c r="T196" i="1"/>
  <c r="S196" i="1"/>
  <c r="R196" i="1"/>
  <c r="Q196" i="1"/>
  <c r="P196" i="1"/>
  <c r="O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W195" i="1"/>
  <c r="V195" i="1"/>
  <c r="U195" i="1"/>
  <c r="T195" i="1"/>
  <c r="S195" i="1"/>
  <c r="R195" i="1"/>
  <c r="Q195" i="1"/>
  <c r="P195" i="1"/>
  <c r="O195" i="1"/>
  <c r="M195" i="1"/>
  <c r="L195" i="1"/>
  <c r="K195" i="1"/>
  <c r="J195" i="1"/>
  <c r="I195" i="1"/>
  <c r="H195" i="1"/>
  <c r="G195" i="1"/>
  <c r="F195" i="1"/>
  <c r="E195" i="1"/>
  <c r="D195" i="1"/>
  <c r="C195" i="1"/>
  <c r="B195" i="1" s="1"/>
  <c r="W194" i="1"/>
  <c r="V194" i="1"/>
  <c r="U194" i="1"/>
  <c r="T194" i="1"/>
  <c r="S194" i="1"/>
  <c r="R194" i="1"/>
  <c r="Q194" i="1"/>
  <c r="P194" i="1"/>
  <c r="O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W193" i="1"/>
  <c r="V193" i="1"/>
  <c r="U193" i="1"/>
  <c r="T193" i="1"/>
  <c r="S193" i="1"/>
  <c r="R193" i="1"/>
  <c r="Q193" i="1"/>
  <c r="P193" i="1"/>
  <c r="O193" i="1"/>
  <c r="M193" i="1"/>
  <c r="L193" i="1"/>
  <c r="K193" i="1"/>
  <c r="J193" i="1"/>
  <c r="I193" i="1"/>
  <c r="H193" i="1"/>
  <c r="G193" i="1"/>
  <c r="F193" i="1"/>
  <c r="E193" i="1"/>
  <c r="D193" i="1"/>
  <c r="C193" i="1"/>
  <c r="B193" i="1" s="1"/>
  <c r="W192" i="1"/>
  <c r="V192" i="1"/>
  <c r="U192" i="1"/>
  <c r="T192" i="1"/>
  <c r="S192" i="1"/>
  <c r="R192" i="1"/>
  <c r="Q192" i="1"/>
  <c r="P192" i="1"/>
  <c r="O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W191" i="1"/>
  <c r="V191" i="1"/>
  <c r="U191" i="1"/>
  <c r="T191" i="1"/>
  <c r="S191" i="1"/>
  <c r="R191" i="1"/>
  <c r="Q191" i="1"/>
  <c r="P191" i="1"/>
  <c r="O191" i="1"/>
  <c r="M191" i="1"/>
  <c r="L191" i="1"/>
  <c r="K191" i="1"/>
  <c r="J191" i="1"/>
  <c r="I191" i="1"/>
  <c r="H191" i="1"/>
  <c r="G191" i="1"/>
  <c r="F191" i="1"/>
  <c r="E191" i="1"/>
  <c r="D191" i="1"/>
  <c r="C191" i="1"/>
  <c r="B191" i="1" s="1"/>
  <c r="W190" i="1"/>
  <c r="V190" i="1"/>
  <c r="U190" i="1"/>
  <c r="T190" i="1"/>
  <c r="S190" i="1"/>
  <c r="R190" i="1"/>
  <c r="Q190" i="1"/>
  <c r="P190" i="1"/>
  <c r="O190" i="1"/>
  <c r="M190" i="1"/>
  <c r="L190" i="1"/>
  <c r="K190" i="1"/>
  <c r="J190" i="1"/>
  <c r="I190" i="1"/>
  <c r="H190" i="1"/>
  <c r="G190" i="1"/>
  <c r="F190" i="1"/>
  <c r="E190" i="1"/>
  <c r="D190" i="1"/>
  <c r="C190" i="1"/>
  <c r="B190" i="1" s="1"/>
  <c r="W189" i="1"/>
  <c r="V189" i="1"/>
  <c r="U189" i="1"/>
  <c r="T189" i="1"/>
  <c r="S189" i="1"/>
  <c r="R189" i="1"/>
  <c r="Q189" i="1"/>
  <c r="P189" i="1"/>
  <c r="O189" i="1"/>
  <c r="M189" i="1"/>
  <c r="L189" i="1"/>
  <c r="K189" i="1"/>
  <c r="J189" i="1"/>
  <c r="I189" i="1"/>
  <c r="H189" i="1"/>
  <c r="G189" i="1"/>
  <c r="F189" i="1"/>
  <c r="E189" i="1"/>
  <c r="D189" i="1"/>
  <c r="C189" i="1"/>
  <c r="B189" i="1" s="1"/>
  <c r="W188" i="1"/>
  <c r="V188" i="1"/>
  <c r="U188" i="1"/>
  <c r="T188" i="1"/>
  <c r="S188" i="1"/>
  <c r="R188" i="1"/>
  <c r="Q188" i="1"/>
  <c r="P188" i="1"/>
  <c r="O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W187" i="1"/>
  <c r="V187" i="1"/>
  <c r="U187" i="1"/>
  <c r="T187" i="1"/>
  <c r="S187" i="1"/>
  <c r="R187" i="1"/>
  <c r="Q187" i="1"/>
  <c r="P187" i="1"/>
  <c r="O187" i="1"/>
  <c r="M187" i="1"/>
  <c r="L187" i="1"/>
  <c r="K187" i="1"/>
  <c r="J187" i="1"/>
  <c r="I187" i="1"/>
  <c r="H187" i="1"/>
  <c r="G187" i="1"/>
  <c r="F187" i="1"/>
  <c r="E187" i="1"/>
  <c r="D187" i="1"/>
  <c r="C187" i="1"/>
  <c r="B187" i="1" s="1"/>
  <c r="W186" i="1"/>
  <c r="V186" i="1"/>
  <c r="U186" i="1"/>
  <c r="T186" i="1"/>
  <c r="S186" i="1"/>
  <c r="R186" i="1"/>
  <c r="Q186" i="1"/>
  <c r="P186" i="1"/>
  <c r="O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W185" i="1"/>
  <c r="V185" i="1"/>
  <c r="U185" i="1"/>
  <c r="T185" i="1"/>
  <c r="S185" i="1"/>
  <c r="R185" i="1"/>
  <c r="Q185" i="1"/>
  <c r="P185" i="1"/>
  <c r="O185" i="1"/>
  <c r="M185" i="1"/>
  <c r="L185" i="1"/>
  <c r="K185" i="1"/>
  <c r="J185" i="1"/>
  <c r="I185" i="1"/>
  <c r="H185" i="1"/>
  <c r="G185" i="1"/>
  <c r="F185" i="1"/>
  <c r="E185" i="1"/>
  <c r="D185" i="1"/>
  <c r="C185" i="1"/>
  <c r="B185" i="1" s="1"/>
  <c r="W184" i="1"/>
  <c r="V184" i="1"/>
  <c r="U184" i="1"/>
  <c r="T184" i="1"/>
  <c r="S184" i="1"/>
  <c r="R184" i="1"/>
  <c r="Q184" i="1"/>
  <c r="P184" i="1"/>
  <c r="O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W183" i="1"/>
  <c r="V183" i="1"/>
  <c r="U183" i="1"/>
  <c r="T183" i="1"/>
  <c r="S183" i="1"/>
  <c r="R183" i="1"/>
  <c r="Q183" i="1"/>
  <c r="P183" i="1"/>
  <c r="O183" i="1"/>
  <c r="M183" i="1"/>
  <c r="L183" i="1"/>
  <c r="K183" i="1"/>
  <c r="J183" i="1"/>
  <c r="I183" i="1"/>
  <c r="H183" i="1"/>
  <c r="G183" i="1"/>
  <c r="F183" i="1"/>
  <c r="E183" i="1"/>
  <c r="D183" i="1"/>
  <c r="C183" i="1"/>
  <c r="B183" i="1" s="1"/>
  <c r="W182" i="1"/>
  <c r="V182" i="1"/>
  <c r="U182" i="1"/>
  <c r="U138" i="1" s="1"/>
  <c r="T182" i="1"/>
  <c r="T138" i="1" s="1"/>
  <c r="S182" i="1"/>
  <c r="R182" i="1"/>
  <c r="Q182" i="1"/>
  <c r="P182" i="1"/>
  <c r="O182" i="1"/>
  <c r="M182" i="1"/>
  <c r="L182" i="1"/>
  <c r="L138" i="1" s="1"/>
  <c r="K182" i="1"/>
  <c r="K138" i="1" s="1"/>
  <c r="J182" i="1"/>
  <c r="I182" i="1"/>
  <c r="H182" i="1"/>
  <c r="G182" i="1"/>
  <c r="F182" i="1"/>
  <c r="E182" i="1"/>
  <c r="D182" i="1"/>
  <c r="D138" i="1" s="1"/>
  <c r="C182" i="1"/>
  <c r="W181" i="1"/>
  <c r="V181" i="1"/>
  <c r="U181" i="1"/>
  <c r="T181" i="1"/>
  <c r="S181" i="1"/>
  <c r="R181" i="1"/>
  <c r="Q181" i="1"/>
  <c r="P181" i="1"/>
  <c r="O181" i="1"/>
  <c r="M181" i="1"/>
  <c r="L181" i="1"/>
  <c r="K181" i="1"/>
  <c r="J181" i="1"/>
  <c r="I181" i="1"/>
  <c r="H181" i="1"/>
  <c r="G181" i="1"/>
  <c r="F181" i="1"/>
  <c r="E181" i="1"/>
  <c r="D181" i="1"/>
  <c r="C181" i="1"/>
  <c r="B181" i="1" s="1"/>
  <c r="W180" i="1"/>
  <c r="V180" i="1"/>
  <c r="U180" i="1"/>
  <c r="T180" i="1"/>
  <c r="S180" i="1"/>
  <c r="R180" i="1"/>
  <c r="Q180" i="1"/>
  <c r="P180" i="1"/>
  <c r="O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W179" i="1"/>
  <c r="V179" i="1"/>
  <c r="U179" i="1"/>
  <c r="T179" i="1"/>
  <c r="T137" i="1" s="1"/>
  <c r="S179" i="1"/>
  <c r="R179" i="1"/>
  <c r="Q179" i="1"/>
  <c r="P179" i="1"/>
  <c r="O179" i="1"/>
  <c r="M179" i="1"/>
  <c r="L179" i="1"/>
  <c r="K179" i="1"/>
  <c r="K137" i="1" s="1"/>
  <c r="J179" i="1"/>
  <c r="J137" i="1" s="1"/>
  <c r="I179" i="1"/>
  <c r="H179" i="1"/>
  <c r="G179" i="1"/>
  <c r="F179" i="1"/>
  <c r="E179" i="1"/>
  <c r="D179" i="1"/>
  <c r="C179" i="1"/>
  <c r="C137" i="1" s="1"/>
  <c r="W178" i="1"/>
  <c r="V178" i="1"/>
  <c r="U178" i="1"/>
  <c r="T178" i="1"/>
  <c r="S178" i="1"/>
  <c r="R178" i="1"/>
  <c r="Q178" i="1"/>
  <c r="P178" i="1"/>
  <c r="O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W177" i="1"/>
  <c r="P177" i="1"/>
  <c r="O177" i="1"/>
  <c r="M177" i="1"/>
  <c r="L177" i="1"/>
  <c r="K177" i="1"/>
  <c r="J177" i="1"/>
  <c r="I177" i="1"/>
  <c r="H177" i="1"/>
  <c r="G177" i="1"/>
  <c r="F177" i="1"/>
  <c r="E177" i="1"/>
  <c r="D177" i="1"/>
  <c r="C177" i="1"/>
  <c r="B177" i="1" s="1"/>
  <c r="W176" i="1"/>
  <c r="P176" i="1"/>
  <c r="O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W175" i="1"/>
  <c r="P175" i="1"/>
  <c r="O175" i="1"/>
  <c r="M175" i="1"/>
  <c r="L175" i="1"/>
  <c r="K175" i="1"/>
  <c r="J175" i="1"/>
  <c r="I175" i="1"/>
  <c r="H175" i="1"/>
  <c r="G175" i="1"/>
  <c r="F175" i="1"/>
  <c r="E175" i="1"/>
  <c r="D175" i="1"/>
  <c r="C175" i="1"/>
  <c r="B175" i="1" s="1"/>
  <c r="W174" i="1"/>
  <c r="P174" i="1"/>
  <c r="O174" i="1"/>
  <c r="M174" i="1"/>
  <c r="L174" i="1"/>
  <c r="K174" i="1"/>
  <c r="J174" i="1"/>
  <c r="I174" i="1"/>
  <c r="H174" i="1"/>
  <c r="G174" i="1"/>
  <c r="F174" i="1"/>
  <c r="E174" i="1"/>
  <c r="D174" i="1"/>
  <c r="C174" i="1"/>
  <c r="B174" i="1" s="1"/>
  <c r="W173" i="1"/>
  <c r="P173" i="1"/>
  <c r="O173" i="1"/>
  <c r="M173" i="1"/>
  <c r="L173" i="1"/>
  <c r="K173" i="1"/>
  <c r="J173" i="1"/>
  <c r="I173" i="1"/>
  <c r="H173" i="1"/>
  <c r="G173" i="1"/>
  <c r="F173" i="1"/>
  <c r="E173" i="1"/>
  <c r="D173" i="1"/>
  <c r="C173" i="1"/>
  <c r="B173" i="1" s="1"/>
  <c r="W172" i="1"/>
  <c r="V172" i="1"/>
  <c r="U172" i="1"/>
  <c r="T172" i="1"/>
  <c r="S172" i="1"/>
  <c r="R172" i="1"/>
  <c r="Q172" i="1"/>
  <c r="P172" i="1"/>
  <c r="O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V171" i="1"/>
  <c r="U171" i="1"/>
  <c r="T171" i="1"/>
  <c r="S171" i="1"/>
  <c r="R171" i="1"/>
  <c r="Q171" i="1"/>
  <c r="P171" i="1"/>
  <c r="O171" i="1"/>
  <c r="M171" i="1"/>
  <c r="L171" i="1"/>
  <c r="K171" i="1"/>
  <c r="J171" i="1"/>
  <c r="I171" i="1"/>
  <c r="H171" i="1"/>
  <c r="G171" i="1"/>
  <c r="F171" i="1"/>
  <c r="E171" i="1"/>
  <c r="D171" i="1"/>
  <c r="C171" i="1"/>
  <c r="B171" i="1" s="1"/>
  <c r="V170" i="1"/>
  <c r="U170" i="1"/>
  <c r="T170" i="1"/>
  <c r="S170" i="1"/>
  <c r="R170" i="1"/>
  <c r="Q170" i="1"/>
  <c r="P170" i="1"/>
  <c r="O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V169" i="1"/>
  <c r="U169" i="1"/>
  <c r="T169" i="1"/>
  <c r="S169" i="1"/>
  <c r="R169" i="1"/>
  <c r="Q169" i="1"/>
  <c r="P169" i="1"/>
  <c r="O169" i="1"/>
  <c r="M169" i="1"/>
  <c r="L169" i="1"/>
  <c r="K169" i="1"/>
  <c r="J169" i="1"/>
  <c r="I169" i="1"/>
  <c r="H169" i="1"/>
  <c r="G169" i="1"/>
  <c r="F169" i="1"/>
  <c r="E169" i="1"/>
  <c r="D169" i="1"/>
  <c r="C169" i="1"/>
  <c r="B169" i="1" s="1"/>
  <c r="V168" i="1"/>
  <c r="U168" i="1"/>
  <c r="T168" i="1"/>
  <c r="S168" i="1"/>
  <c r="R168" i="1"/>
  <c r="Q168" i="1"/>
  <c r="P168" i="1"/>
  <c r="O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V167" i="1"/>
  <c r="U167" i="1"/>
  <c r="T167" i="1"/>
  <c r="S167" i="1"/>
  <c r="R167" i="1"/>
  <c r="Q167" i="1"/>
  <c r="P167" i="1"/>
  <c r="O167" i="1"/>
  <c r="M167" i="1"/>
  <c r="L167" i="1"/>
  <c r="K167" i="1"/>
  <c r="J167" i="1"/>
  <c r="I167" i="1"/>
  <c r="H167" i="1"/>
  <c r="G167" i="1"/>
  <c r="F167" i="1"/>
  <c r="E167" i="1"/>
  <c r="D167" i="1"/>
  <c r="C167" i="1"/>
  <c r="B167" i="1" s="1"/>
  <c r="V166" i="1"/>
  <c r="U166" i="1"/>
  <c r="T166" i="1"/>
  <c r="S166" i="1"/>
  <c r="R166" i="1"/>
  <c r="Q166" i="1"/>
  <c r="P166" i="1"/>
  <c r="O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V165" i="1"/>
  <c r="U165" i="1"/>
  <c r="T165" i="1"/>
  <c r="S165" i="1"/>
  <c r="R165" i="1"/>
  <c r="Q165" i="1"/>
  <c r="P165" i="1"/>
  <c r="O165" i="1"/>
  <c r="M165" i="1"/>
  <c r="L165" i="1"/>
  <c r="K165" i="1"/>
  <c r="J165" i="1"/>
  <c r="I165" i="1"/>
  <c r="H165" i="1"/>
  <c r="G165" i="1"/>
  <c r="F165" i="1"/>
  <c r="E165" i="1"/>
  <c r="D165" i="1"/>
  <c r="C165" i="1"/>
  <c r="B165" i="1" s="1"/>
  <c r="V164" i="1"/>
  <c r="U164" i="1"/>
  <c r="T164" i="1"/>
  <c r="S164" i="1"/>
  <c r="R164" i="1"/>
  <c r="Q164" i="1"/>
  <c r="P164" i="1"/>
  <c r="O164" i="1"/>
  <c r="M164" i="1"/>
  <c r="L164" i="1"/>
  <c r="K164" i="1"/>
  <c r="J164" i="1"/>
  <c r="I164" i="1"/>
  <c r="H164" i="1"/>
  <c r="H90" i="1" s="1"/>
  <c r="G164" i="1"/>
  <c r="F164" i="1"/>
  <c r="E164" i="1"/>
  <c r="D164" i="1"/>
  <c r="C164" i="1"/>
  <c r="B164" i="1"/>
  <c r="V163" i="1"/>
  <c r="U163" i="1"/>
  <c r="X89" i="1" s="1"/>
  <c r="T163" i="1"/>
  <c r="W89" i="1" s="1"/>
  <c r="S163" i="1"/>
  <c r="R163" i="1"/>
  <c r="Q163" i="1"/>
  <c r="P163" i="1"/>
  <c r="O163" i="1"/>
  <c r="M163" i="1"/>
  <c r="L163" i="1"/>
  <c r="K163" i="1"/>
  <c r="K89" i="1" s="1"/>
  <c r="J163" i="1"/>
  <c r="I163" i="1"/>
  <c r="H163" i="1"/>
  <c r="G163" i="1"/>
  <c r="F163" i="1"/>
  <c r="E163" i="1"/>
  <c r="D163" i="1"/>
  <c r="C163" i="1"/>
  <c r="V162" i="1"/>
  <c r="U162" i="1"/>
  <c r="T162" i="1"/>
  <c r="S162" i="1"/>
  <c r="R162" i="1"/>
  <c r="Q162" i="1"/>
  <c r="P162" i="1"/>
  <c r="O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V161" i="1"/>
  <c r="U161" i="1"/>
  <c r="T161" i="1"/>
  <c r="S161" i="1"/>
  <c r="R161" i="1"/>
  <c r="Q161" i="1"/>
  <c r="P161" i="1"/>
  <c r="O161" i="1"/>
  <c r="M161" i="1"/>
  <c r="L161" i="1"/>
  <c r="K161" i="1"/>
  <c r="J161" i="1"/>
  <c r="I161" i="1"/>
  <c r="H161" i="1"/>
  <c r="G161" i="1"/>
  <c r="F161" i="1"/>
  <c r="E161" i="1"/>
  <c r="D161" i="1"/>
  <c r="C161" i="1"/>
  <c r="B161" i="1" s="1"/>
  <c r="V160" i="1"/>
  <c r="U160" i="1"/>
  <c r="T160" i="1"/>
  <c r="S160" i="1"/>
  <c r="R160" i="1"/>
  <c r="Q160" i="1"/>
  <c r="T86" i="1" s="1"/>
  <c r="P160" i="1"/>
  <c r="O160" i="1"/>
  <c r="M160" i="1"/>
  <c r="L160" i="1"/>
  <c r="K160" i="1"/>
  <c r="J160" i="1"/>
  <c r="I160" i="1"/>
  <c r="H160" i="1"/>
  <c r="H86" i="1" s="1"/>
  <c r="G160" i="1"/>
  <c r="G86" i="1" s="1"/>
  <c r="F160" i="1"/>
  <c r="E160" i="1"/>
  <c r="D160" i="1"/>
  <c r="C160" i="1"/>
  <c r="B160" i="1"/>
  <c r="V159" i="1"/>
  <c r="U159" i="1"/>
  <c r="X85" i="1" s="1"/>
  <c r="T159" i="1"/>
  <c r="W85" i="1" s="1"/>
  <c r="S159" i="1"/>
  <c r="R159" i="1"/>
  <c r="Q159" i="1"/>
  <c r="P159" i="1"/>
  <c r="O159" i="1"/>
  <c r="M159" i="1"/>
  <c r="L159" i="1"/>
  <c r="K159" i="1"/>
  <c r="K85" i="1" s="1"/>
  <c r="J159" i="1"/>
  <c r="I159" i="1"/>
  <c r="H159" i="1"/>
  <c r="G159" i="1"/>
  <c r="F159" i="1"/>
  <c r="E159" i="1"/>
  <c r="D159" i="1"/>
  <c r="C159" i="1"/>
  <c r="V158" i="1"/>
  <c r="U158" i="1"/>
  <c r="T158" i="1"/>
  <c r="S158" i="1"/>
  <c r="R158" i="1"/>
  <c r="Q158" i="1"/>
  <c r="P158" i="1"/>
  <c r="O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V157" i="1"/>
  <c r="U157" i="1"/>
  <c r="T157" i="1"/>
  <c r="S157" i="1"/>
  <c r="R157" i="1"/>
  <c r="Q157" i="1"/>
  <c r="P157" i="1"/>
  <c r="O157" i="1"/>
  <c r="M157" i="1"/>
  <c r="L157" i="1"/>
  <c r="K157" i="1"/>
  <c r="J157" i="1"/>
  <c r="I157" i="1"/>
  <c r="H157" i="1"/>
  <c r="G157" i="1"/>
  <c r="F157" i="1"/>
  <c r="E157" i="1"/>
  <c r="D157" i="1"/>
  <c r="C157" i="1"/>
  <c r="B157" i="1" s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L156" i="1"/>
  <c r="K156" i="1"/>
  <c r="J156" i="1"/>
  <c r="I156" i="1"/>
  <c r="H156" i="1"/>
  <c r="G156" i="1"/>
  <c r="F156" i="1"/>
  <c r="E156" i="1"/>
  <c r="D156" i="1"/>
  <c r="C156" i="1"/>
  <c r="B156" i="1" s="1"/>
  <c r="AA155" i="1"/>
  <c r="Z155" i="1"/>
  <c r="Y155" i="1"/>
  <c r="X155" i="1"/>
  <c r="W155" i="1"/>
  <c r="V155" i="1"/>
  <c r="U155" i="1"/>
  <c r="T155" i="1"/>
  <c r="L155" i="1"/>
  <c r="K155" i="1"/>
  <c r="J155" i="1"/>
  <c r="I155" i="1"/>
  <c r="H155" i="1"/>
  <c r="G155" i="1"/>
  <c r="F155" i="1"/>
  <c r="E155" i="1"/>
  <c r="D155" i="1"/>
  <c r="C155" i="1"/>
  <c r="B155" i="1"/>
  <c r="AA154" i="1"/>
  <c r="Z154" i="1"/>
  <c r="Y154" i="1"/>
  <c r="X154" i="1"/>
  <c r="W154" i="1"/>
  <c r="V154" i="1"/>
  <c r="U154" i="1"/>
  <c r="T154" i="1"/>
  <c r="S154" i="1"/>
  <c r="R154" i="1"/>
  <c r="L154" i="1"/>
  <c r="K154" i="1"/>
  <c r="J154" i="1"/>
  <c r="I154" i="1"/>
  <c r="H154" i="1"/>
  <c r="G154" i="1"/>
  <c r="F154" i="1"/>
  <c r="E154" i="1"/>
  <c r="D154" i="1"/>
  <c r="C154" i="1"/>
  <c r="B154" i="1" s="1"/>
  <c r="AA153" i="1"/>
  <c r="Z153" i="1"/>
  <c r="Y153" i="1"/>
  <c r="X153" i="1"/>
  <c r="W153" i="1"/>
  <c r="S153" i="1"/>
  <c r="R153" i="1"/>
  <c r="L153" i="1"/>
  <c r="K153" i="1"/>
  <c r="J153" i="1"/>
  <c r="I153" i="1"/>
  <c r="H153" i="1"/>
  <c r="G153" i="1"/>
  <c r="F153" i="1"/>
  <c r="E153" i="1"/>
  <c r="D153" i="1"/>
  <c r="C153" i="1"/>
  <c r="B153" i="1" s="1"/>
  <c r="AA152" i="1"/>
  <c r="Z152" i="1"/>
  <c r="Y152" i="1"/>
  <c r="X152" i="1"/>
  <c r="W152" i="1"/>
  <c r="V152" i="1"/>
  <c r="U152" i="1"/>
  <c r="S152" i="1"/>
  <c r="R152" i="1"/>
  <c r="L152" i="1"/>
  <c r="K152" i="1"/>
  <c r="J152" i="1"/>
  <c r="I152" i="1"/>
  <c r="H152" i="1"/>
  <c r="G152" i="1"/>
  <c r="F152" i="1"/>
  <c r="E152" i="1"/>
  <c r="D152" i="1"/>
  <c r="C152" i="1"/>
  <c r="B152" i="1"/>
  <c r="AA151" i="1"/>
  <c r="Z151" i="1"/>
  <c r="Y151" i="1"/>
  <c r="X151" i="1"/>
  <c r="W151" i="1"/>
  <c r="V151" i="1"/>
  <c r="U151" i="1"/>
  <c r="S151" i="1"/>
  <c r="R151" i="1"/>
  <c r="L151" i="1"/>
  <c r="K151" i="1"/>
  <c r="J151" i="1"/>
  <c r="I151" i="1"/>
  <c r="H151" i="1"/>
  <c r="G151" i="1"/>
  <c r="F151" i="1"/>
  <c r="E151" i="1"/>
  <c r="D151" i="1"/>
  <c r="C151" i="1"/>
  <c r="B151" i="1" s="1"/>
  <c r="AA150" i="1"/>
  <c r="Z150" i="1"/>
  <c r="Y150" i="1"/>
  <c r="X150" i="1"/>
  <c r="W150" i="1"/>
  <c r="V150" i="1"/>
  <c r="U150" i="1"/>
  <c r="L150" i="1"/>
  <c r="K150" i="1"/>
  <c r="J150" i="1"/>
  <c r="I150" i="1"/>
  <c r="H150" i="1"/>
  <c r="G150" i="1"/>
  <c r="F150" i="1"/>
  <c r="E150" i="1"/>
  <c r="D150" i="1"/>
  <c r="C150" i="1"/>
  <c r="B150" i="1" s="1"/>
  <c r="AA149" i="1"/>
  <c r="Z149" i="1"/>
  <c r="Y149" i="1"/>
  <c r="X149" i="1"/>
  <c r="W149" i="1"/>
  <c r="V149" i="1"/>
  <c r="U149" i="1"/>
  <c r="L149" i="1"/>
  <c r="K149" i="1"/>
  <c r="J149" i="1"/>
  <c r="I149" i="1"/>
  <c r="H149" i="1"/>
  <c r="G149" i="1"/>
  <c r="F149" i="1"/>
  <c r="E149" i="1"/>
  <c r="D149" i="1"/>
  <c r="C149" i="1"/>
  <c r="B149" i="1" s="1"/>
  <c r="AA148" i="1"/>
  <c r="Z148" i="1"/>
  <c r="Y148" i="1"/>
  <c r="X148" i="1"/>
  <c r="W148" i="1"/>
  <c r="V148" i="1"/>
  <c r="U148" i="1"/>
  <c r="L148" i="1"/>
  <c r="K148" i="1"/>
  <c r="J148" i="1"/>
  <c r="I148" i="1"/>
  <c r="H148" i="1"/>
  <c r="G148" i="1"/>
  <c r="F148" i="1"/>
  <c r="E148" i="1"/>
  <c r="D148" i="1"/>
  <c r="C148" i="1"/>
  <c r="B148" i="1" s="1"/>
  <c r="AA147" i="1"/>
  <c r="Z147" i="1"/>
  <c r="Y147" i="1"/>
  <c r="X147" i="1"/>
  <c r="W147" i="1"/>
  <c r="V147" i="1"/>
  <c r="U147" i="1"/>
  <c r="L147" i="1"/>
  <c r="K147" i="1"/>
  <c r="J147" i="1"/>
  <c r="I147" i="1"/>
  <c r="H147" i="1"/>
  <c r="G147" i="1"/>
  <c r="F147" i="1"/>
  <c r="E147" i="1"/>
  <c r="D147" i="1"/>
  <c r="C147" i="1"/>
  <c r="B147" i="1" s="1"/>
  <c r="U146" i="1"/>
  <c r="L146" i="1"/>
  <c r="K146" i="1"/>
  <c r="J146" i="1"/>
  <c r="I146" i="1"/>
  <c r="H146" i="1"/>
  <c r="G146" i="1"/>
  <c r="F146" i="1"/>
  <c r="E146" i="1"/>
  <c r="D146" i="1"/>
  <c r="C146" i="1"/>
  <c r="B146" i="1"/>
  <c r="T145" i="1"/>
  <c r="L145" i="1"/>
  <c r="K145" i="1"/>
  <c r="J145" i="1"/>
  <c r="I145" i="1"/>
  <c r="H145" i="1"/>
  <c r="G145" i="1"/>
  <c r="F145" i="1"/>
  <c r="E145" i="1"/>
  <c r="C145" i="1"/>
  <c r="B145" i="1"/>
  <c r="Y140" i="1"/>
  <c r="X140" i="1"/>
  <c r="W140" i="1"/>
  <c r="V140" i="1"/>
  <c r="U140" i="1"/>
  <c r="T140" i="1"/>
  <c r="R140" i="1"/>
  <c r="M140" i="1"/>
  <c r="L140" i="1"/>
  <c r="K140" i="1"/>
  <c r="J140" i="1"/>
  <c r="G140" i="1"/>
  <c r="F140" i="1"/>
  <c r="E140" i="1"/>
  <c r="D140" i="1"/>
  <c r="C140" i="1"/>
  <c r="Y139" i="1"/>
  <c r="X139" i="1"/>
  <c r="U139" i="1"/>
  <c r="T139" i="1"/>
  <c r="S139" i="1"/>
  <c r="R139" i="1"/>
  <c r="L139" i="1"/>
  <c r="K139" i="1"/>
  <c r="J139" i="1"/>
  <c r="I139" i="1"/>
  <c r="H139" i="1"/>
  <c r="G139" i="1"/>
  <c r="D139" i="1"/>
  <c r="C139" i="1"/>
  <c r="Y138" i="1"/>
  <c r="X138" i="1"/>
  <c r="W138" i="1"/>
  <c r="V138" i="1"/>
  <c r="S138" i="1"/>
  <c r="R138" i="1"/>
  <c r="P138" i="1"/>
  <c r="P139" i="1" s="1"/>
  <c r="O138" i="1"/>
  <c r="N138" i="1"/>
  <c r="M138" i="1"/>
  <c r="J138" i="1"/>
  <c r="I138" i="1"/>
  <c r="H138" i="1"/>
  <c r="G138" i="1"/>
  <c r="F138" i="1"/>
  <c r="E138" i="1"/>
  <c r="Y137" i="1"/>
  <c r="X137" i="1"/>
  <c r="W137" i="1"/>
  <c r="V137" i="1"/>
  <c r="U137" i="1"/>
  <c r="S137" i="1"/>
  <c r="R137" i="1"/>
  <c r="P137" i="1"/>
  <c r="O137" i="1"/>
  <c r="O139" i="1" s="1"/>
  <c r="N137" i="1"/>
  <c r="M137" i="1"/>
  <c r="L137" i="1"/>
  <c r="I137" i="1"/>
  <c r="H137" i="1"/>
  <c r="G137" i="1"/>
  <c r="F137" i="1"/>
  <c r="E137" i="1"/>
  <c r="D137" i="1"/>
  <c r="Y136" i="1"/>
  <c r="X136" i="1"/>
  <c r="W136" i="1"/>
  <c r="V136" i="1"/>
  <c r="U136" i="1"/>
  <c r="T136" i="1"/>
  <c r="S136" i="1"/>
  <c r="R136" i="1"/>
  <c r="M136" i="1"/>
  <c r="L136" i="1"/>
  <c r="N136" i="1" s="1"/>
  <c r="O136" i="1" s="1"/>
  <c r="P136" i="1" s="1"/>
  <c r="K136" i="1"/>
  <c r="J136" i="1"/>
  <c r="I136" i="1"/>
  <c r="H136" i="1"/>
  <c r="E136" i="1"/>
  <c r="D136" i="1"/>
  <c r="C136" i="1"/>
  <c r="AD135" i="1"/>
  <c r="AC135" i="1"/>
  <c r="AA135" i="1"/>
  <c r="Z135" i="1"/>
  <c r="Y135" i="1"/>
  <c r="P135" i="1"/>
  <c r="O135" i="1"/>
  <c r="N135" i="1"/>
  <c r="F135" i="1"/>
  <c r="T134" i="1"/>
  <c r="S134" i="1"/>
  <c r="R134" i="1"/>
  <c r="P134" i="1"/>
  <c r="O134" i="1"/>
  <c r="N134" i="1"/>
  <c r="M134" i="1"/>
  <c r="L134" i="1"/>
  <c r="K134" i="1"/>
  <c r="J134" i="1"/>
  <c r="I134" i="1"/>
  <c r="G134" i="1"/>
  <c r="F134" i="1"/>
  <c r="E134" i="1"/>
  <c r="D134" i="1"/>
  <c r="C134" i="1"/>
  <c r="T133" i="1"/>
  <c r="S133" i="1"/>
  <c r="R133" i="1"/>
  <c r="M133" i="1"/>
  <c r="J133" i="1"/>
  <c r="I133" i="1"/>
  <c r="H133" i="1"/>
  <c r="G133" i="1"/>
  <c r="F133" i="1"/>
  <c r="E133" i="1"/>
  <c r="T132" i="1"/>
  <c r="R132" i="1"/>
  <c r="P132" i="1"/>
  <c r="O132" i="1"/>
  <c r="N132" i="1"/>
  <c r="M132" i="1"/>
  <c r="L132" i="1"/>
  <c r="K132" i="1"/>
  <c r="J132" i="1"/>
  <c r="I132" i="1"/>
  <c r="H132" i="1"/>
  <c r="F132" i="1"/>
  <c r="E132" i="1"/>
  <c r="D132" i="1"/>
  <c r="C132" i="1"/>
  <c r="T131" i="1"/>
  <c r="S131" i="1"/>
  <c r="R131" i="1"/>
  <c r="P131" i="1"/>
  <c r="O131" i="1"/>
  <c r="N131" i="1"/>
  <c r="M131" i="1"/>
  <c r="L131" i="1"/>
  <c r="K131" i="1"/>
  <c r="J131" i="1"/>
  <c r="I131" i="1"/>
  <c r="H131" i="1"/>
  <c r="E131" i="1"/>
  <c r="D131" i="1"/>
  <c r="C131" i="1"/>
  <c r="T130" i="1"/>
  <c r="S130" i="1"/>
  <c r="R130" i="1"/>
  <c r="P130" i="1"/>
  <c r="O130" i="1"/>
  <c r="N130" i="1"/>
  <c r="M130" i="1"/>
  <c r="L130" i="1"/>
  <c r="K130" i="1"/>
  <c r="J130" i="1"/>
  <c r="G130" i="1"/>
  <c r="F130" i="1"/>
  <c r="E130" i="1"/>
  <c r="D130" i="1"/>
  <c r="C130" i="1"/>
  <c r="AD129" i="1"/>
  <c r="AC129" i="1"/>
  <c r="AA129" i="1"/>
  <c r="Z129" i="1"/>
  <c r="Y129" i="1"/>
  <c r="P129" i="1"/>
  <c r="O129" i="1"/>
  <c r="N129" i="1"/>
  <c r="Y127" i="1"/>
  <c r="X127" i="1"/>
  <c r="W127" i="1"/>
  <c r="V127" i="1"/>
  <c r="U127" i="1"/>
  <c r="T127" i="1"/>
  <c r="S127" i="1"/>
  <c r="P127" i="1"/>
  <c r="O127" i="1"/>
  <c r="N127" i="1"/>
  <c r="L127" i="1"/>
  <c r="K127" i="1"/>
  <c r="J127" i="1"/>
  <c r="I127" i="1"/>
  <c r="H127" i="1"/>
  <c r="G127" i="1"/>
  <c r="D127" i="1"/>
  <c r="C127" i="1"/>
  <c r="AD126" i="1"/>
  <c r="AC126" i="1"/>
  <c r="AA126" i="1"/>
  <c r="Z126" i="1"/>
  <c r="Y126" i="1"/>
  <c r="V126" i="1"/>
  <c r="U126" i="1"/>
  <c r="T126" i="1"/>
  <c r="S126" i="1"/>
  <c r="R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AD125" i="1"/>
  <c r="AC125" i="1"/>
  <c r="AA125" i="1"/>
  <c r="Z125" i="1"/>
  <c r="Y125" i="1"/>
  <c r="X125" i="1"/>
  <c r="W125" i="1"/>
  <c r="V125" i="1"/>
  <c r="U125" i="1"/>
  <c r="T125" i="1"/>
  <c r="S125" i="1"/>
  <c r="R125" i="1"/>
  <c r="P125" i="1"/>
  <c r="O125" i="1"/>
  <c r="N125" i="1"/>
  <c r="M125" i="1"/>
  <c r="L125" i="1"/>
  <c r="K125" i="1"/>
  <c r="J125" i="1"/>
  <c r="I125" i="1"/>
  <c r="H125" i="1"/>
  <c r="G125" i="1"/>
  <c r="E125" i="1"/>
  <c r="D125" i="1"/>
  <c r="C125" i="1"/>
  <c r="AD124" i="1"/>
  <c r="AC124" i="1"/>
  <c r="AA124" i="1"/>
  <c r="Z124" i="1"/>
  <c r="Y124" i="1"/>
  <c r="X124" i="1"/>
  <c r="W124" i="1"/>
  <c r="T124" i="1"/>
  <c r="S124" i="1"/>
  <c r="R124" i="1"/>
  <c r="P124" i="1"/>
  <c r="O124" i="1"/>
  <c r="N124" i="1"/>
  <c r="M124" i="1"/>
  <c r="L124" i="1"/>
  <c r="K124" i="1"/>
  <c r="J124" i="1"/>
  <c r="G124" i="1"/>
  <c r="F124" i="1"/>
  <c r="E124" i="1"/>
  <c r="D124" i="1"/>
  <c r="C124" i="1"/>
  <c r="AD123" i="1"/>
  <c r="AC123" i="1"/>
  <c r="AA123" i="1"/>
  <c r="Z123" i="1"/>
  <c r="Y123" i="1"/>
  <c r="W123" i="1"/>
  <c r="V123" i="1"/>
  <c r="U123" i="1"/>
  <c r="T123" i="1"/>
  <c r="S123" i="1"/>
  <c r="R123" i="1"/>
  <c r="P123" i="1"/>
  <c r="O123" i="1"/>
  <c r="N123" i="1"/>
  <c r="M123" i="1"/>
  <c r="J123" i="1"/>
  <c r="I123" i="1"/>
  <c r="H123" i="1"/>
  <c r="G123" i="1"/>
  <c r="F123" i="1"/>
  <c r="E123" i="1"/>
  <c r="AD122" i="1"/>
  <c r="AC122" i="1"/>
  <c r="AA122" i="1"/>
  <c r="Z122" i="1"/>
  <c r="Y122" i="1"/>
  <c r="X122" i="1"/>
  <c r="U122" i="1"/>
  <c r="T122" i="1"/>
  <c r="S122" i="1"/>
  <c r="R122" i="1"/>
  <c r="P122" i="1"/>
  <c r="O122" i="1"/>
  <c r="N122" i="1"/>
  <c r="M122" i="1"/>
  <c r="L122" i="1"/>
  <c r="K122" i="1"/>
  <c r="J122" i="1"/>
  <c r="H122" i="1"/>
  <c r="G122" i="1"/>
  <c r="F122" i="1"/>
  <c r="E122" i="1"/>
  <c r="D122" i="1"/>
  <c r="C122" i="1"/>
  <c r="AD121" i="1"/>
  <c r="AC121" i="1"/>
  <c r="AA121" i="1"/>
  <c r="Z121" i="1"/>
  <c r="X121" i="1"/>
  <c r="W121" i="1"/>
  <c r="V121" i="1"/>
  <c r="U121" i="1"/>
  <c r="T121" i="1"/>
  <c r="S121" i="1"/>
  <c r="R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AD120" i="1"/>
  <c r="AC120" i="1"/>
  <c r="AA120" i="1"/>
  <c r="Z120" i="1"/>
  <c r="Y120" i="1"/>
  <c r="X120" i="1"/>
  <c r="W120" i="1"/>
  <c r="V120" i="1"/>
  <c r="S120" i="1"/>
  <c r="R120" i="1"/>
  <c r="P120" i="1"/>
  <c r="O120" i="1"/>
  <c r="N120" i="1"/>
  <c r="M120" i="1"/>
  <c r="L120" i="1"/>
  <c r="K120" i="1"/>
  <c r="J120" i="1"/>
  <c r="I120" i="1"/>
  <c r="G120" i="1"/>
  <c r="F120" i="1"/>
  <c r="E120" i="1"/>
  <c r="D120" i="1"/>
  <c r="C120" i="1"/>
  <c r="AD119" i="1"/>
  <c r="AC119" i="1"/>
  <c r="AA119" i="1"/>
  <c r="Z119" i="1"/>
  <c r="Y119" i="1"/>
  <c r="P119" i="1"/>
  <c r="O119" i="1"/>
  <c r="N119" i="1"/>
  <c r="G119" i="1"/>
  <c r="AD117" i="1"/>
  <c r="AC117" i="1"/>
  <c r="AA117" i="1"/>
  <c r="Z117" i="1"/>
  <c r="Y117" i="1"/>
  <c r="X117" i="1"/>
  <c r="W117" i="1"/>
  <c r="V117" i="1"/>
  <c r="U117" i="1"/>
  <c r="S117" i="1"/>
  <c r="R117" i="1"/>
  <c r="P117" i="1"/>
  <c r="O117" i="1"/>
  <c r="N117" i="1"/>
  <c r="M117" i="1"/>
  <c r="L117" i="1"/>
  <c r="K117" i="1"/>
  <c r="J117" i="1"/>
  <c r="I117" i="1"/>
  <c r="H117" i="1"/>
  <c r="E117" i="1"/>
  <c r="D117" i="1"/>
  <c r="C117" i="1"/>
  <c r="AD116" i="1"/>
  <c r="AC116" i="1"/>
  <c r="AA116" i="1"/>
  <c r="Z116" i="1"/>
  <c r="Y116" i="1"/>
  <c r="X116" i="1"/>
  <c r="U116" i="1"/>
  <c r="T116" i="1"/>
  <c r="S116" i="1"/>
  <c r="R116" i="1"/>
  <c r="P116" i="1"/>
  <c r="O116" i="1"/>
  <c r="N116" i="1"/>
  <c r="M116" i="1"/>
  <c r="L116" i="1"/>
  <c r="K116" i="1"/>
  <c r="H116" i="1"/>
  <c r="G116" i="1"/>
  <c r="F116" i="1"/>
  <c r="E116" i="1"/>
  <c r="D116" i="1"/>
  <c r="C116" i="1"/>
  <c r="AD115" i="1"/>
  <c r="AC115" i="1"/>
  <c r="AA115" i="1"/>
  <c r="Z115" i="1"/>
  <c r="Y115" i="1"/>
  <c r="X115" i="1"/>
  <c r="W115" i="1"/>
  <c r="V115" i="1"/>
  <c r="S115" i="1"/>
  <c r="R115" i="1"/>
  <c r="P115" i="1"/>
  <c r="O115" i="1"/>
  <c r="N115" i="1"/>
  <c r="M115" i="1"/>
  <c r="L115" i="1"/>
  <c r="K115" i="1"/>
  <c r="J115" i="1"/>
  <c r="I115" i="1"/>
  <c r="F115" i="1"/>
  <c r="E115" i="1"/>
  <c r="D115" i="1"/>
  <c r="C115" i="1"/>
  <c r="AD114" i="1"/>
  <c r="AC114" i="1"/>
  <c r="AA114" i="1"/>
  <c r="Z114" i="1"/>
  <c r="Y114" i="1"/>
  <c r="X114" i="1"/>
  <c r="W114" i="1"/>
  <c r="V114" i="1"/>
  <c r="S114" i="1"/>
  <c r="R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AD113" i="1"/>
  <c r="AC113" i="1"/>
  <c r="AA113" i="1"/>
  <c r="Z113" i="1"/>
  <c r="W113" i="1"/>
  <c r="V113" i="1"/>
  <c r="U113" i="1"/>
  <c r="T113" i="1"/>
  <c r="S113" i="1"/>
  <c r="R113" i="1"/>
  <c r="P113" i="1"/>
  <c r="O113" i="1"/>
  <c r="N113" i="1"/>
  <c r="M113" i="1"/>
  <c r="J113" i="1"/>
  <c r="I113" i="1"/>
  <c r="H113" i="1"/>
  <c r="G113" i="1"/>
  <c r="F113" i="1"/>
  <c r="E113" i="1"/>
  <c r="AD112" i="1"/>
  <c r="AC112" i="1"/>
  <c r="AA112" i="1"/>
  <c r="Z112" i="1"/>
  <c r="Y112" i="1"/>
  <c r="X112" i="1"/>
  <c r="U112" i="1"/>
  <c r="T112" i="1"/>
  <c r="S112" i="1"/>
  <c r="R112" i="1"/>
  <c r="P112" i="1"/>
  <c r="O112" i="1"/>
  <c r="N112" i="1"/>
  <c r="M112" i="1"/>
  <c r="L112" i="1"/>
  <c r="K112" i="1"/>
  <c r="H112" i="1"/>
  <c r="G112" i="1"/>
  <c r="F112" i="1"/>
  <c r="E112" i="1"/>
  <c r="D112" i="1"/>
  <c r="C112" i="1"/>
  <c r="AD111" i="1"/>
  <c r="AC111" i="1"/>
  <c r="AA111" i="1"/>
  <c r="Z111" i="1"/>
  <c r="Y111" i="1"/>
  <c r="X111" i="1"/>
  <c r="W111" i="1"/>
  <c r="V111" i="1"/>
  <c r="U111" i="1"/>
  <c r="S111" i="1"/>
  <c r="R111" i="1"/>
  <c r="P111" i="1"/>
  <c r="O111" i="1"/>
  <c r="N111" i="1"/>
  <c r="M111" i="1"/>
  <c r="L111" i="1"/>
  <c r="K111" i="1"/>
  <c r="J111" i="1"/>
  <c r="I111" i="1"/>
  <c r="H111" i="1"/>
  <c r="F111" i="1"/>
  <c r="E111" i="1"/>
  <c r="D111" i="1"/>
  <c r="C111" i="1"/>
  <c r="AD110" i="1"/>
  <c r="AC110" i="1"/>
  <c r="AA110" i="1"/>
  <c r="Z110" i="1"/>
  <c r="Y110" i="1"/>
  <c r="X110" i="1"/>
  <c r="W110" i="1"/>
  <c r="V110" i="1"/>
  <c r="U110" i="1"/>
  <c r="T110" i="1"/>
  <c r="S110" i="1"/>
  <c r="R110" i="1"/>
  <c r="P110" i="1"/>
  <c r="O110" i="1"/>
  <c r="N110" i="1"/>
  <c r="L110" i="1"/>
  <c r="K110" i="1"/>
  <c r="J110" i="1"/>
  <c r="I110" i="1"/>
  <c r="H110" i="1"/>
  <c r="G110" i="1"/>
  <c r="D110" i="1"/>
  <c r="C110" i="1"/>
  <c r="AD109" i="1"/>
  <c r="AC109" i="1"/>
  <c r="AA109" i="1"/>
  <c r="Z109" i="1"/>
  <c r="Y109" i="1"/>
  <c r="V109" i="1"/>
  <c r="U109" i="1"/>
  <c r="T109" i="1"/>
  <c r="S109" i="1"/>
  <c r="R109" i="1"/>
  <c r="P109" i="1"/>
  <c r="O109" i="1"/>
  <c r="N109" i="1"/>
  <c r="M109" i="1"/>
  <c r="L109" i="1"/>
  <c r="J109" i="1"/>
  <c r="I109" i="1"/>
  <c r="H109" i="1"/>
  <c r="G109" i="1"/>
  <c r="F109" i="1"/>
  <c r="E109" i="1"/>
  <c r="D109" i="1"/>
  <c r="AD108" i="1"/>
  <c r="Y108" i="1"/>
  <c r="U108" i="1"/>
  <c r="R108" i="1"/>
  <c r="P108" i="1"/>
  <c r="O108" i="1"/>
  <c r="N108" i="1"/>
  <c r="L108" i="1"/>
  <c r="D108" i="1"/>
  <c r="AD107" i="1"/>
  <c r="AC107" i="1"/>
  <c r="AA107" i="1"/>
  <c r="Z107" i="1"/>
  <c r="Y107" i="1"/>
  <c r="S107" i="1"/>
  <c r="P107" i="1"/>
  <c r="O107" i="1"/>
  <c r="N107" i="1"/>
  <c r="AD106" i="1"/>
  <c r="AC106" i="1"/>
  <c r="AA106" i="1"/>
  <c r="Z106" i="1"/>
  <c r="Y106" i="1"/>
  <c r="X106" i="1"/>
  <c r="W106" i="1"/>
  <c r="U106" i="1"/>
  <c r="T106" i="1"/>
  <c r="S106" i="1"/>
  <c r="R106" i="1"/>
  <c r="P106" i="1"/>
  <c r="O106" i="1"/>
  <c r="N106" i="1"/>
  <c r="M106" i="1"/>
  <c r="K106" i="1"/>
  <c r="J106" i="1"/>
  <c r="I106" i="1"/>
  <c r="H106" i="1"/>
  <c r="G106" i="1"/>
  <c r="F106" i="1"/>
  <c r="E106" i="1"/>
  <c r="C106" i="1"/>
  <c r="AD105" i="1"/>
  <c r="AC105" i="1"/>
  <c r="AA105" i="1"/>
  <c r="Z105" i="1"/>
  <c r="Y105" i="1"/>
  <c r="X105" i="1"/>
  <c r="W105" i="1"/>
  <c r="V105" i="1"/>
  <c r="U105" i="1"/>
  <c r="S105" i="1"/>
  <c r="R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AD104" i="1"/>
  <c r="AC104" i="1"/>
  <c r="AA104" i="1"/>
  <c r="Z104" i="1"/>
  <c r="X104" i="1"/>
  <c r="W104" i="1"/>
  <c r="V104" i="1"/>
  <c r="U104" i="1"/>
  <c r="T104" i="1"/>
  <c r="S104" i="1"/>
  <c r="R104" i="1"/>
  <c r="P104" i="1"/>
  <c r="O104" i="1"/>
  <c r="N104" i="1"/>
  <c r="L104" i="1"/>
  <c r="K104" i="1"/>
  <c r="J104" i="1"/>
  <c r="I104" i="1"/>
  <c r="H104" i="1"/>
  <c r="G104" i="1"/>
  <c r="D104" i="1"/>
  <c r="C104" i="1"/>
  <c r="AD103" i="1"/>
  <c r="AC103" i="1"/>
  <c r="AA103" i="1"/>
  <c r="Z103" i="1"/>
  <c r="Y103" i="1"/>
  <c r="X103" i="1"/>
  <c r="W103" i="1"/>
  <c r="V103" i="1"/>
  <c r="U103" i="1"/>
  <c r="T103" i="1"/>
  <c r="S103" i="1"/>
  <c r="R103" i="1"/>
  <c r="P103" i="1"/>
  <c r="O103" i="1"/>
  <c r="N103" i="1"/>
  <c r="M103" i="1"/>
  <c r="L103" i="1"/>
  <c r="I103" i="1"/>
  <c r="H103" i="1"/>
  <c r="G103" i="1"/>
  <c r="F103" i="1"/>
  <c r="E103" i="1"/>
  <c r="D103" i="1"/>
  <c r="AD102" i="1"/>
  <c r="AC102" i="1"/>
  <c r="AA102" i="1"/>
  <c r="Z102" i="1"/>
  <c r="Y102" i="1"/>
  <c r="X102" i="1"/>
  <c r="W102" i="1"/>
  <c r="V102" i="1"/>
  <c r="U102" i="1"/>
  <c r="T102" i="1"/>
  <c r="S102" i="1"/>
  <c r="R102" i="1"/>
  <c r="P102" i="1"/>
  <c r="O102" i="1"/>
  <c r="N102" i="1"/>
  <c r="K102" i="1"/>
  <c r="J102" i="1"/>
  <c r="I102" i="1"/>
  <c r="H102" i="1"/>
  <c r="G102" i="1"/>
  <c r="F102" i="1"/>
  <c r="C102" i="1"/>
  <c r="AD101" i="1"/>
  <c r="AC101" i="1"/>
  <c r="AA101" i="1"/>
  <c r="Z101" i="1"/>
  <c r="Y101" i="1"/>
  <c r="X101" i="1"/>
  <c r="W101" i="1"/>
  <c r="V101" i="1"/>
  <c r="U101" i="1"/>
  <c r="T101" i="1"/>
  <c r="R101" i="1"/>
  <c r="P101" i="1"/>
  <c r="O101" i="1"/>
  <c r="N101" i="1"/>
  <c r="M101" i="1"/>
  <c r="L101" i="1"/>
  <c r="K101" i="1"/>
  <c r="J101" i="1"/>
  <c r="I101" i="1"/>
  <c r="H101" i="1"/>
  <c r="E101" i="1"/>
  <c r="D101" i="1"/>
  <c r="C101" i="1"/>
  <c r="AD100" i="1"/>
  <c r="AC100" i="1"/>
  <c r="AA100" i="1"/>
  <c r="Z100" i="1"/>
  <c r="Y100" i="1"/>
  <c r="T100" i="1"/>
  <c r="S100" i="1"/>
  <c r="P100" i="1"/>
  <c r="O100" i="1"/>
  <c r="N100" i="1"/>
  <c r="F100" i="1"/>
  <c r="AD99" i="1"/>
  <c r="AC99" i="1"/>
  <c r="AA99" i="1"/>
  <c r="Z99" i="1"/>
  <c r="Y99" i="1"/>
  <c r="X99" i="1"/>
  <c r="W99" i="1"/>
  <c r="V99" i="1"/>
  <c r="U99" i="1"/>
  <c r="T99" i="1"/>
  <c r="R99" i="1"/>
  <c r="P99" i="1"/>
  <c r="O99" i="1"/>
  <c r="N99" i="1"/>
  <c r="M99" i="1"/>
  <c r="L99" i="1"/>
  <c r="K99" i="1"/>
  <c r="J99" i="1"/>
  <c r="I99" i="1"/>
  <c r="H99" i="1"/>
  <c r="F99" i="1"/>
  <c r="E99" i="1"/>
  <c r="D99" i="1"/>
  <c r="C99" i="1"/>
  <c r="AD98" i="1"/>
  <c r="AC98" i="1"/>
  <c r="AA98" i="1"/>
  <c r="Z98" i="1"/>
  <c r="Y98" i="1"/>
  <c r="V98" i="1"/>
  <c r="U98" i="1"/>
  <c r="T98" i="1"/>
  <c r="S98" i="1"/>
  <c r="R98" i="1"/>
  <c r="M98" i="1"/>
  <c r="L98" i="1"/>
  <c r="H98" i="1"/>
  <c r="G98" i="1"/>
  <c r="F98" i="1"/>
  <c r="E98" i="1"/>
  <c r="D98" i="1"/>
  <c r="R97" i="1"/>
  <c r="L97" i="1"/>
  <c r="D97" i="1"/>
  <c r="E96" i="1"/>
  <c r="AD95" i="1"/>
  <c r="AC95" i="1"/>
  <c r="AA95" i="1"/>
  <c r="Z95" i="1"/>
  <c r="Y95" i="1"/>
  <c r="X95" i="1"/>
  <c r="W95" i="1"/>
  <c r="T95" i="1"/>
  <c r="S95" i="1"/>
  <c r="R95" i="1"/>
  <c r="P95" i="1"/>
  <c r="O95" i="1"/>
  <c r="N95" i="1"/>
  <c r="M95" i="1"/>
  <c r="L95" i="1"/>
  <c r="K95" i="1"/>
  <c r="J95" i="1"/>
  <c r="I95" i="1"/>
  <c r="G95" i="1"/>
  <c r="F95" i="1"/>
  <c r="E95" i="1"/>
  <c r="D95" i="1"/>
  <c r="C95" i="1"/>
  <c r="AD94" i="1"/>
  <c r="AC94" i="1"/>
  <c r="AA94" i="1"/>
  <c r="Z94" i="1"/>
  <c r="Y94" i="1"/>
  <c r="V94" i="1"/>
  <c r="U94" i="1"/>
  <c r="T94" i="1"/>
  <c r="S94" i="1"/>
  <c r="R94" i="1"/>
  <c r="M94" i="1"/>
  <c r="L94" i="1"/>
  <c r="K94" i="1"/>
  <c r="I94" i="1"/>
  <c r="H94" i="1"/>
  <c r="G94" i="1"/>
  <c r="F94" i="1"/>
  <c r="E94" i="1"/>
  <c r="D94" i="1"/>
  <c r="C94" i="1"/>
  <c r="AD93" i="1"/>
  <c r="AC93" i="1"/>
  <c r="AA93" i="1"/>
  <c r="Z93" i="1"/>
  <c r="Y93" i="1"/>
  <c r="X93" i="1"/>
  <c r="W93" i="1"/>
  <c r="V93" i="1"/>
  <c r="U93" i="1"/>
  <c r="T93" i="1"/>
  <c r="S93" i="1"/>
  <c r="R93" i="1"/>
  <c r="M93" i="1"/>
  <c r="L93" i="1"/>
  <c r="K93" i="1"/>
  <c r="J93" i="1"/>
  <c r="I93" i="1"/>
  <c r="H93" i="1"/>
  <c r="G93" i="1"/>
  <c r="F93" i="1"/>
  <c r="E93" i="1"/>
  <c r="D93" i="1"/>
  <c r="C93" i="1"/>
  <c r="AD92" i="1"/>
  <c r="AA92" i="1"/>
  <c r="Z92" i="1"/>
  <c r="Y92" i="1"/>
  <c r="U92" i="1"/>
  <c r="R92" i="1"/>
  <c r="P92" i="1"/>
  <c r="O92" i="1"/>
  <c r="N92" i="1"/>
  <c r="L92" i="1"/>
  <c r="D92" i="1"/>
  <c r="AD91" i="1"/>
  <c r="AC91" i="1"/>
  <c r="AA91" i="1"/>
  <c r="Z91" i="1"/>
  <c r="Y91" i="1"/>
  <c r="S91" i="1"/>
  <c r="P91" i="1"/>
  <c r="O91" i="1"/>
  <c r="N91" i="1"/>
  <c r="E91" i="1"/>
  <c r="AD90" i="1"/>
  <c r="AC90" i="1"/>
  <c r="AA90" i="1"/>
  <c r="Z90" i="1"/>
  <c r="Y90" i="1"/>
  <c r="X90" i="1"/>
  <c r="W90" i="1"/>
  <c r="V90" i="1"/>
  <c r="U90" i="1"/>
  <c r="T90" i="1"/>
  <c r="S90" i="1"/>
  <c r="R90" i="1"/>
  <c r="P90" i="1"/>
  <c r="O90" i="1"/>
  <c r="N90" i="1"/>
  <c r="M90" i="1"/>
  <c r="L90" i="1"/>
  <c r="K90" i="1"/>
  <c r="J90" i="1"/>
  <c r="I90" i="1"/>
  <c r="G90" i="1"/>
  <c r="F90" i="1"/>
  <c r="E90" i="1"/>
  <c r="D90" i="1"/>
  <c r="C90" i="1"/>
  <c r="AD89" i="1"/>
  <c r="AC89" i="1"/>
  <c r="AA89" i="1"/>
  <c r="Z89" i="1"/>
  <c r="Y89" i="1"/>
  <c r="V89" i="1"/>
  <c r="U89" i="1"/>
  <c r="T89" i="1"/>
  <c r="S89" i="1"/>
  <c r="R89" i="1"/>
  <c r="P89" i="1"/>
  <c r="O89" i="1"/>
  <c r="N89" i="1"/>
  <c r="M89" i="1"/>
  <c r="L89" i="1"/>
  <c r="J89" i="1"/>
  <c r="I89" i="1"/>
  <c r="H89" i="1"/>
  <c r="G89" i="1"/>
  <c r="F89" i="1"/>
  <c r="E89" i="1"/>
  <c r="D89" i="1"/>
  <c r="AD88" i="1"/>
  <c r="AC88" i="1"/>
  <c r="AA88" i="1"/>
  <c r="Z88" i="1"/>
  <c r="Y88" i="1"/>
  <c r="X88" i="1"/>
  <c r="W88" i="1"/>
  <c r="U88" i="1"/>
  <c r="T88" i="1"/>
  <c r="S88" i="1"/>
  <c r="R88" i="1"/>
  <c r="P88" i="1"/>
  <c r="O88" i="1"/>
  <c r="O97" i="1" s="1"/>
  <c r="N88" i="1"/>
  <c r="M88" i="1"/>
  <c r="M97" i="1" s="1"/>
  <c r="L88" i="1"/>
  <c r="K88" i="1"/>
  <c r="K97" i="1" s="1"/>
  <c r="H88" i="1"/>
  <c r="G88" i="1"/>
  <c r="F88" i="1"/>
  <c r="E88" i="1"/>
  <c r="E97" i="1" s="1"/>
  <c r="D88" i="1"/>
  <c r="C88" i="1"/>
  <c r="AD87" i="1"/>
  <c r="AC87" i="1"/>
  <c r="AA87" i="1"/>
  <c r="Z87" i="1"/>
  <c r="Y87" i="1"/>
  <c r="X87" i="1"/>
  <c r="W87" i="1"/>
  <c r="V87" i="1"/>
  <c r="S87" i="1"/>
  <c r="R87" i="1"/>
  <c r="P87" i="1"/>
  <c r="O87" i="1"/>
  <c r="N87" i="1"/>
  <c r="M87" i="1"/>
  <c r="M96" i="1" s="1"/>
  <c r="L87" i="1"/>
  <c r="L96" i="1" s="1"/>
  <c r="K87" i="1"/>
  <c r="K96" i="1" s="1"/>
  <c r="J87" i="1"/>
  <c r="I87" i="1"/>
  <c r="I96" i="1" s="1"/>
  <c r="H87" i="1"/>
  <c r="H96" i="1" s="1"/>
  <c r="F87" i="1"/>
  <c r="E87" i="1"/>
  <c r="D87" i="1"/>
  <c r="D96" i="1" s="1"/>
  <c r="C87" i="1"/>
  <c r="AD86" i="1"/>
  <c r="Z86" i="1"/>
  <c r="X86" i="1"/>
  <c r="W86" i="1"/>
  <c r="V86" i="1"/>
  <c r="U86" i="1"/>
  <c r="S86" i="1"/>
  <c r="R86" i="1"/>
  <c r="M86" i="1"/>
  <c r="L86" i="1"/>
  <c r="K86" i="1"/>
  <c r="K98" i="1" s="1"/>
  <c r="J86" i="1"/>
  <c r="J98" i="1" s="1"/>
  <c r="I86" i="1"/>
  <c r="I98" i="1" s="1"/>
  <c r="F86" i="1"/>
  <c r="E86" i="1"/>
  <c r="D86" i="1"/>
  <c r="C86" i="1"/>
  <c r="B86" i="1"/>
  <c r="AD85" i="1"/>
  <c r="AC85" i="1"/>
  <c r="AA85" i="1"/>
  <c r="Z85" i="1"/>
  <c r="Y85" i="1"/>
  <c r="V85" i="1"/>
  <c r="U85" i="1"/>
  <c r="T85" i="1"/>
  <c r="S85" i="1"/>
  <c r="R85" i="1"/>
  <c r="P85" i="1"/>
  <c r="O85" i="1"/>
  <c r="N85" i="1"/>
  <c r="M85" i="1"/>
  <c r="L85" i="1"/>
  <c r="J85" i="1"/>
  <c r="I85" i="1"/>
  <c r="H85" i="1"/>
  <c r="G85" i="1"/>
  <c r="F85" i="1"/>
  <c r="E85" i="1"/>
  <c r="D85" i="1"/>
  <c r="AD84" i="1"/>
  <c r="AC84" i="1"/>
  <c r="AC92" i="1" s="1"/>
  <c r="AA84" i="1"/>
  <c r="AA108" i="1" s="1"/>
  <c r="Z84" i="1"/>
  <c r="Z108" i="1" s="1"/>
  <c r="Y84" i="1"/>
  <c r="X84" i="1"/>
  <c r="X108" i="1" s="1"/>
  <c r="W84" i="1"/>
  <c r="V84" i="1"/>
  <c r="V92" i="1" s="1"/>
  <c r="U84" i="1"/>
  <c r="T84" i="1"/>
  <c r="T92" i="1" s="1"/>
  <c r="S84" i="1"/>
  <c r="R84" i="1"/>
  <c r="P84" i="1"/>
  <c r="P97" i="1" s="1"/>
  <c r="O84" i="1"/>
  <c r="N84" i="1"/>
  <c r="N93" i="1" s="1"/>
  <c r="M84" i="1"/>
  <c r="M92" i="1" s="1"/>
  <c r="L84" i="1"/>
  <c r="K84" i="1"/>
  <c r="K92" i="1" s="1"/>
  <c r="J84" i="1"/>
  <c r="I84" i="1"/>
  <c r="H84" i="1"/>
  <c r="H92" i="1" s="1"/>
  <c r="G84" i="1"/>
  <c r="G108" i="1" s="1"/>
  <c r="F84" i="1"/>
  <c r="E84" i="1"/>
  <c r="E92" i="1" s="1"/>
  <c r="D84" i="1"/>
  <c r="C84" i="1"/>
  <c r="C92" i="1" s="1"/>
  <c r="AC83" i="1"/>
  <c r="X83" i="1"/>
  <c r="W83" i="1"/>
  <c r="V83" i="1"/>
  <c r="U83" i="1"/>
  <c r="U129" i="1" s="1"/>
  <c r="T83" i="1"/>
  <c r="T129" i="1" s="1"/>
  <c r="S83" i="1"/>
  <c r="S129" i="1" s="1"/>
  <c r="M83" i="1"/>
  <c r="M135" i="1" s="1"/>
  <c r="L83" i="1"/>
  <c r="K83" i="1"/>
  <c r="J83" i="1"/>
  <c r="I83" i="1"/>
  <c r="H83" i="1"/>
  <c r="H91" i="1" s="1"/>
  <c r="G83" i="1"/>
  <c r="G91" i="1" s="1"/>
  <c r="F83" i="1"/>
  <c r="F119" i="1" s="1"/>
  <c r="E83" i="1"/>
  <c r="E107" i="1" s="1"/>
  <c r="D83" i="1"/>
  <c r="D129" i="1" s="1"/>
  <c r="C83" i="1"/>
  <c r="C129" i="1" s="1"/>
  <c r="Z70" i="1"/>
  <c r="K70" i="1"/>
  <c r="H70" i="1"/>
  <c r="F70" i="1"/>
  <c r="Z69" i="1"/>
  <c r="N69" i="1"/>
  <c r="M69" i="1"/>
  <c r="M70" i="1" s="1"/>
  <c r="L69" i="1"/>
  <c r="L70" i="1" s="1"/>
  <c r="Y70" i="1" s="1"/>
  <c r="K69" i="1"/>
  <c r="J69" i="1"/>
  <c r="J70" i="1" s="1"/>
  <c r="I69" i="1"/>
  <c r="I70" i="1" s="1"/>
  <c r="H69" i="1"/>
  <c r="F69" i="1"/>
  <c r="E69" i="1"/>
  <c r="E70" i="1" s="1"/>
  <c r="D69" i="1"/>
  <c r="B69" i="1" s="1"/>
  <c r="AA68" i="1"/>
  <c r="Z68" i="1"/>
  <c r="Y68" i="1"/>
  <c r="K63" i="1"/>
  <c r="C63" i="1"/>
  <c r="K62" i="1"/>
  <c r="D62" i="1"/>
  <c r="C62" i="1"/>
  <c r="K61" i="1"/>
  <c r="C61" i="1"/>
  <c r="K60" i="1"/>
  <c r="C60" i="1"/>
  <c r="K59" i="1"/>
  <c r="D59" i="1"/>
  <c r="C59" i="1"/>
  <c r="K58" i="1"/>
  <c r="C58" i="1"/>
  <c r="K57" i="1"/>
  <c r="D57" i="1"/>
  <c r="C57" i="1"/>
  <c r="K56" i="1"/>
  <c r="H56" i="1"/>
  <c r="C56" i="1"/>
  <c r="D55" i="1"/>
  <c r="C55" i="1"/>
  <c r="N54" i="1"/>
  <c r="N55" i="1" s="1"/>
  <c r="N56" i="1" s="1"/>
  <c r="N57" i="1" s="1"/>
  <c r="N58" i="1" s="1"/>
  <c r="N59" i="1" s="1"/>
  <c r="N60" i="1" s="1"/>
  <c r="N61" i="1" s="1"/>
  <c r="N62" i="1" s="1"/>
  <c r="N63" i="1" s="1"/>
  <c r="C54" i="1"/>
  <c r="C53" i="1"/>
  <c r="G50" i="1"/>
  <c r="D50" i="1"/>
  <c r="M46" i="1"/>
  <c r="G46" i="1"/>
  <c r="I43" i="1"/>
  <c r="H43" i="1"/>
  <c r="F43" i="1" s="1"/>
  <c r="T40" i="1"/>
  <c r="T39" i="1"/>
  <c r="R39" i="1"/>
  <c r="J39" i="1"/>
  <c r="K39" i="1" s="1"/>
  <c r="I39" i="1"/>
  <c r="C39" i="1"/>
  <c r="T38" i="1"/>
  <c r="F63" i="1" s="1"/>
  <c r="R38" i="1"/>
  <c r="D63" i="1" s="1"/>
  <c r="K38" i="1"/>
  <c r="J38" i="1"/>
  <c r="L63" i="1" s="1"/>
  <c r="M63" i="1" s="1"/>
  <c r="J63" i="1" s="1"/>
  <c r="C38" i="1"/>
  <c r="T37" i="1"/>
  <c r="F62" i="1" s="1"/>
  <c r="R37" i="1"/>
  <c r="D37" i="1"/>
  <c r="H62" i="1" s="1"/>
  <c r="C37" i="1"/>
  <c r="T36" i="1"/>
  <c r="F61" i="1" s="1"/>
  <c r="R36" i="1"/>
  <c r="D61" i="1" s="1"/>
  <c r="C36" i="1"/>
  <c r="T35" i="1"/>
  <c r="R35" i="1"/>
  <c r="D60" i="1" s="1"/>
  <c r="C35" i="1"/>
  <c r="T34" i="1"/>
  <c r="F59" i="1" s="1"/>
  <c r="R34" i="1"/>
  <c r="C34" i="1"/>
  <c r="T33" i="1"/>
  <c r="F58" i="1" s="1"/>
  <c r="R33" i="1"/>
  <c r="D58" i="1" s="1"/>
  <c r="C33" i="1"/>
  <c r="Y32" i="1"/>
  <c r="T32" i="1"/>
  <c r="F57" i="1" s="1"/>
  <c r="R32" i="1"/>
  <c r="D32" i="1"/>
  <c r="H57" i="1" s="1"/>
  <c r="AA31" i="1"/>
  <c r="Z31" i="1"/>
  <c r="T31" i="1"/>
  <c r="F56" i="1" s="1"/>
  <c r="R31" i="1"/>
  <c r="D56" i="1" s="1"/>
  <c r="D31" i="1"/>
  <c r="T30" i="1"/>
  <c r="F55" i="1" s="1"/>
  <c r="R30" i="1"/>
  <c r="N30" i="1"/>
  <c r="N31" i="1" s="1"/>
  <c r="D30" i="1"/>
  <c r="T29" i="1"/>
  <c r="F54" i="1" s="1"/>
  <c r="R29" i="1"/>
  <c r="D54" i="1" s="1"/>
  <c r="L28" i="1"/>
  <c r="K28" i="1"/>
  <c r="Q26" i="1"/>
  <c r="P26" i="1"/>
  <c r="O26" i="1"/>
  <c r="N26" i="1"/>
  <c r="X25" i="1"/>
  <c r="W25" i="1"/>
  <c r="Q25" i="1"/>
  <c r="P25" i="1"/>
  <c r="O25" i="1"/>
  <c r="N25" i="1"/>
  <c r="Q24" i="1"/>
  <c r="P24" i="1"/>
  <c r="O24" i="1"/>
  <c r="N24" i="1"/>
  <c r="K23" i="1"/>
  <c r="K22" i="1"/>
  <c r="J22" i="1"/>
  <c r="K17" i="1" s="1"/>
  <c r="I22" i="1"/>
  <c r="P21" i="1"/>
  <c r="J21" i="1"/>
  <c r="J20" i="1"/>
  <c r="Q19" i="1"/>
  <c r="S18" i="1"/>
  <c r="P18" i="1"/>
  <c r="Q18" i="1" s="1"/>
  <c r="Q21" i="1" s="1"/>
  <c r="O18" i="1"/>
  <c r="N18" i="1"/>
  <c r="O19" i="1" s="1"/>
  <c r="J18" i="1"/>
  <c r="I18" i="1"/>
  <c r="D18" i="1"/>
  <c r="I31" i="1" s="1"/>
  <c r="Q17" i="1"/>
  <c r="P17" i="1"/>
  <c r="P19" i="1" s="1"/>
  <c r="O17" i="1"/>
  <c r="N17" i="1"/>
  <c r="N19" i="1" s="1"/>
  <c r="J17" i="1"/>
  <c r="J19" i="1" s="1"/>
  <c r="E19" i="1" s="1"/>
  <c r="I17" i="1"/>
  <c r="D17" i="1" s="1"/>
  <c r="Q16" i="1"/>
  <c r="P16" i="1"/>
  <c r="O16" i="1"/>
  <c r="N16" i="1"/>
  <c r="L16" i="1"/>
  <c r="K16" i="1"/>
  <c r="J16" i="1"/>
  <c r="I16" i="1"/>
  <c r="D16" i="1"/>
  <c r="O15" i="1"/>
  <c r="J15" i="1"/>
  <c r="K18" i="1" s="1"/>
  <c r="L18" i="1" s="1"/>
  <c r="F15" i="1"/>
  <c r="G15" i="1" s="1"/>
  <c r="E15" i="1"/>
  <c r="E17" i="1" s="1"/>
  <c r="O13" i="1"/>
  <c r="N13" i="1"/>
  <c r="L13" i="1"/>
  <c r="J13" i="1" s="1"/>
  <c r="I13" i="1" s="1"/>
  <c r="M11" i="1"/>
  <c r="C14" i="1" s="1"/>
  <c r="L11" i="1"/>
  <c r="K11" i="1"/>
  <c r="J11" i="1"/>
  <c r="I11" i="1"/>
  <c r="H11" i="1"/>
  <c r="G11" i="1"/>
  <c r="F11" i="1"/>
  <c r="E11" i="1"/>
  <c r="N10" i="1"/>
  <c r="M10" i="1"/>
  <c r="L10" i="1"/>
  <c r="K10" i="1"/>
  <c r="J10" i="1"/>
  <c r="D33" i="1" s="1"/>
  <c r="I10" i="1"/>
  <c r="D34" i="1" s="1"/>
  <c r="H10" i="1"/>
  <c r="D35" i="1" s="1"/>
  <c r="G10" i="1"/>
  <c r="D36" i="1" s="1"/>
  <c r="F10" i="1"/>
  <c r="E10" i="1"/>
  <c r="D38" i="1" s="1"/>
  <c r="D10" i="1"/>
  <c r="D39" i="1" s="1"/>
  <c r="N9" i="1"/>
  <c r="M9" i="1"/>
  <c r="L9" i="1"/>
  <c r="K9" i="1"/>
  <c r="J9" i="1"/>
  <c r="I9" i="1"/>
  <c r="H9" i="1"/>
  <c r="G9" i="1"/>
  <c r="F9" i="1"/>
  <c r="E9" i="1"/>
  <c r="D9" i="1"/>
  <c r="N8" i="1"/>
  <c r="M8" i="1"/>
  <c r="L8" i="1"/>
  <c r="K8" i="1"/>
  <c r="J8" i="1"/>
  <c r="I8" i="1"/>
  <c r="H8" i="1"/>
  <c r="G8" i="1"/>
  <c r="F8" i="1"/>
  <c r="E8" i="1"/>
  <c r="D8" i="1"/>
  <c r="N7" i="1"/>
  <c r="M7" i="1"/>
  <c r="L7" i="1"/>
  <c r="K7" i="1"/>
  <c r="J7" i="1"/>
  <c r="I7" i="1"/>
  <c r="H7" i="1"/>
  <c r="G7" i="1"/>
  <c r="F7" i="1"/>
  <c r="E7" i="1"/>
  <c r="D7" i="1"/>
  <c r="V6" i="1"/>
  <c r="U6" i="1"/>
  <c r="T6" i="1"/>
  <c r="S6" i="1"/>
  <c r="R6" i="1"/>
  <c r="Q6" i="1"/>
  <c r="P6" i="1"/>
  <c r="N6" i="1"/>
  <c r="M6" i="1"/>
  <c r="L6" i="1"/>
  <c r="K6" i="1"/>
  <c r="J6" i="1"/>
  <c r="I6" i="1"/>
  <c r="H6" i="1"/>
  <c r="G6" i="1"/>
  <c r="F6" i="1"/>
  <c r="E6" i="1"/>
  <c r="D6" i="1"/>
  <c r="V5" i="1"/>
  <c r="U5" i="1"/>
  <c r="P5" i="1"/>
  <c r="N5" i="1"/>
  <c r="M5" i="1"/>
  <c r="L5" i="1"/>
  <c r="H13" i="1" s="1"/>
  <c r="N11" i="1" s="1"/>
  <c r="K5" i="1"/>
  <c r="J5" i="1"/>
  <c r="I32" i="1" s="1"/>
  <c r="I5" i="1"/>
  <c r="I33" i="1" s="1"/>
  <c r="H5" i="1"/>
  <c r="I34" i="1" s="1"/>
  <c r="G5" i="1"/>
  <c r="I35" i="1" s="1"/>
  <c r="F5" i="1"/>
  <c r="I36" i="1" s="1"/>
  <c r="E5" i="1"/>
  <c r="I37" i="1" s="1"/>
  <c r="D5" i="1"/>
  <c r="I38" i="1" s="1"/>
  <c r="V4" i="1"/>
  <c r="U4" i="1"/>
  <c r="T4" i="1"/>
  <c r="S4" i="1"/>
  <c r="P4" i="1"/>
  <c r="N4" i="1"/>
  <c r="M4" i="1"/>
  <c r="L4" i="1"/>
  <c r="K4" i="1"/>
  <c r="J4" i="1"/>
  <c r="J33" i="1" s="1"/>
  <c r="I4" i="1"/>
  <c r="J34" i="1" s="1"/>
  <c r="H4" i="1"/>
  <c r="J35" i="1" s="1"/>
  <c r="G4" i="1"/>
  <c r="J36" i="1" s="1"/>
  <c r="F4" i="1"/>
  <c r="J37" i="1" s="1"/>
  <c r="E4" i="1"/>
  <c r="D4" i="1"/>
  <c r="C3" i="1"/>
  <c r="V2" i="1"/>
  <c r="U2" i="1"/>
  <c r="T2" i="1"/>
  <c r="S2" i="1"/>
  <c r="R2" i="1"/>
  <c r="Q2" i="1"/>
  <c r="P2" i="1"/>
  <c r="N2" i="1"/>
  <c r="M2" i="1"/>
  <c r="L2" i="1"/>
  <c r="K2" i="1"/>
  <c r="J2" i="1"/>
  <c r="I2" i="1"/>
  <c r="H2" i="1"/>
  <c r="G2" i="1"/>
  <c r="F2" i="1"/>
  <c r="E2" i="1"/>
  <c r="D2" i="1"/>
  <c r="C2" i="1"/>
  <c r="P140" i="1"/>
  <c r="O140" i="1"/>
  <c r="N140" i="1"/>
  <c r="D28" i="1"/>
  <c r="D29" i="1"/>
  <c r="C43" i="1"/>
  <c r="AO8" i="2" l="1"/>
  <c r="AP8" i="2"/>
  <c r="AA2" i="2"/>
  <c r="AF10" i="2" s="1"/>
  <c r="AF1" i="2"/>
  <c r="V15" i="2"/>
  <c r="W16" i="2"/>
  <c r="X16" i="2" s="1"/>
  <c r="AC16" i="2"/>
  <c r="AF17" i="2"/>
  <c r="AD17" i="2"/>
  <c r="K55" i="1"/>
  <c r="K50" i="1"/>
  <c r="K54" i="1" s="1"/>
  <c r="K51" i="1"/>
  <c r="G43" i="1"/>
  <c r="P46" i="1" s="1"/>
  <c r="C47" i="1"/>
  <c r="H54" i="1"/>
  <c r="G18" i="1"/>
  <c r="I28" i="1" s="1"/>
  <c r="G16" i="1"/>
  <c r="L62" i="1"/>
  <c r="M62" i="1" s="1"/>
  <c r="J62" i="1" s="1"/>
  <c r="I62" i="1" s="1"/>
  <c r="K37" i="1"/>
  <c r="H63" i="1"/>
  <c r="I63" i="1" s="1"/>
  <c r="G63" i="1" s="1"/>
  <c r="K36" i="1"/>
  <c r="L61" i="1"/>
  <c r="M61" i="1" s="1"/>
  <c r="J61" i="1" s="1"/>
  <c r="J26" i="1"/>
  <c r="K35" i="1"/>
  <c r="L60" i="1"/>
  <c r="M60" i="1" s="1"/>
  <c r="J60" i="1" s="1"/>
  <c r="H61" i="1"/>
  <c r="D47" i="1"/>
  <c r="K34" i="1"/>
  <c r="L59" i="1"/>
  <c r="M59" i="1" s="1"/>
  <c r="J59" i="1" s="1"/>
  <c r="H60" i="1"/>
  <c r="M25" i="1"/>
  <c r="N32" i="1"/>
  <c r="L58" i="1"/>
  <c r="M58" i="1" s="1"/>
  <c r="J58" i="1" s="1"/>
  <c r="K33" i="1"/>
  <c r="H59" i="1"/>
  <c r="I59" i="1" s="1"/>
  <c r="E59" i="1" s="1"/>
  <c r="N98" i="1"/>
  <c r="N133" i="1" s="1"/>
  <c r="J31" i="1"/>
  <c r="H58" i="1"/>
  <c r="F17" i="1"/>
  <c r="K19" i="1"/>
  <c r="L17" i="1"/>
  <c r="L19" i="1" s="1"/>
  <c r="G19" i="1" s="1"/>
  <c r="M13" i="1"/>
  <c r="F19" i="1"/>
  <c r="I129" i="1"/>
  <c r="I135" i="1"/>
  <c r="I119" i="1"/>
  <c r="V135" i="1"/>
  <c r="V119" i="1"/>
  <c r="V91" i="1"/>
  <c r="V100" i="1"/>
  <c r="O93" i="1"/>
  <c r="N97" i="1"/>
  <c r="M91" i="1"/>
  <c r="E135" i="1"/>
  <c r="B159" i="1"/>
  <c r="C85" i="1"/>
  <c r="B265" i="1"/>
  <c r="C123" i="1"/>
  <c r="E13" i="1"/>
  <c r="O69" i="1"/>
  <c r="N70" i="1"/>
  <c r="J129" i="1"/>
  <c r="J107" i="1"/>
  <c r="J135" i="1"/>
  <c r="J119" i="1"/>
  <c r="J91" i="1"/>
  <c r="W119" i="1"/>
  <c r="W100" i="1"/>
  <c r="W129" i="1"/>
  <c r="P93" i="1"/>
  <c r="P96" i="1"/>
  <c r="V129" i="1"/>
  <c r="I97" i="1"/>
  <c r="F13" i="1"/>
  <c r="E16" i="1"/>
  <c r="E18" i="1"/>
  <c r="I30" i="1" s="1"/>
  <c r="I19" i="1"/>
  <c r="D19" i="1" s="1"/>
  <c r="J32" i="1" s="1"/>
  <c r="AA30" i="1" s="1"/>
  <c r="AA32" i="1" s="1"/>
  <c r="Y69" i="1"/>
  <c r="C107" i="1"/>
  <c r="C135" i="1"/>
  <c r="C119" i="1"/>
  <c r="C91" i="1"/>
  <c r="C100" i="1"/>
  <c r="K107" i="1"/>
  <c r="K135" i="1"/>
  <c r="K119" i="1"/>
  <c r="K91" i="1"/>
  <c r="K100" i="1"/>
  <c r="X119" i="1"/>
  <c r="X91" i="1"/>
  <c r="X129" i="1"/>
  <c r="X107" i="1"/>
  <c r="I108" i="1"/>
  <c r="I92" i="1"/>
  <c r="N96" i="1"/>
  <c r="F97" i="1"/>
  <c r="X100" i="1"/>
  <c r="D107" i="1"/>
  <c r="C108" i="1"/>
  <c r="G96" i="1"/>
  <c r="J97" i="1"/>
  <c r="G13" i="1"/>
  <c r="F16" i="1"/>
  <c r="F18" i="1"/>
  <c r="I29" i="1" s="1"/>
  <c r="E47" i="1"/>
  <c r="D135" i="1"/>
  <c r="D119" i="1"/>
  <c r="D91" i="1"/>
  <c r="D100" i="1"/>
  <c r="L135" i="1"/>
  <c r="L119" i="1"/>
  <c r="L91" i="1"/>
  <c r="L100" i="1"/>
  <c r="J108" i="1"/>
  <c r="J92" i="1"/>
  <c r="S108" i="1"/>
  <c r="S92" i="1"/>
  <c r="F96" i="1"/>
  <c r="O96" i="1"/>
  <c r="G97" i="1"/>
  <c r="H97" i="1"/>
  <c r="I100" i="1"/>
  <c r="V107" i="1"/>
  <c r="T108" i="1"/>
  <c r="H119" i="1"/>
  <c r="K129" i="1"/>
  <c r="O21" i="1"/>
  <c r="M45" i="1"/>
  <c r="M47" i="1" s="1"/>
  <c r="H55" i="1"/>
  <c r="AA69" i="1"/>
  <c r="E119" i="1"/>
  <c r="E100" i="1"/>
  <c r="E129" i="1"/>
  <c r="M119" i="1"/>
  <c r="M100" i="1"/>
  <c r="M129" i="1"/>
  <c r="Y86" i="1"/>
  <c r="P86" i="1"/>
  <c r="P94" i="1" s="1"/>
  <c r="O86" i="1"/>
  <c r="O94" i="1" s="1"/>
  <c r="G92" i="1"/>
  <c r="X92" i="1"/>
  <c r="J100" i="1"/>
  <c r="I107" i="1"/>
  <c r="W107" i="1"/>
  <c r="H108" i="1"/>
  <c r="L129" i="1"/>
  <c r="B257" i="1"/>
  <c r="C113" i="1"/>
  <c r="P45" i="1"/>
  <c r="F60" i="1"/>
  <c r="W91" i="1"/>
  <c r="L107" i="1"/>
  <c r="K108" i="1"/>
  <c r="B182" i="1"/>
  <c r="C138" i="1"/>
  <c r="B211" i="1"/>
  <c r="C98" i="1"/>
  <c r="C133" i="1"/>
  <c r="D70" i="1"/>
  <c r="B70" i="1" s="1"/>
  <c r="N86" i="1"/>
  <c r="N94" i="1" s="1"/>
  <c r="AA86" i="1"/>
  <c r="J96" i="1"/>
  <c r="M107" i="1"/>
  <c r="AC108" i="1"/>
  <c r="W135" i="1"/>
  <c r="B163" i="1"/>
  <c r="C89" i="1"/>
  <c r="H100" i="1"/>
  <c r="H129" i="1"/>
  <c r="H107" i="1"/>
  <c r="H135" i="1"/>
  <c r="U107" i="1"/>
  <c r="U135" i="1"/>
  <c r="U119" i="1"/>
  <c r="U91" i="1"/>
  <c r="U100" i="1"/>
  <c r="F92" i="1"/>
  <c r="F108" i="1"/>
  <c r="W92" i="1"/>
  <c r="W108" i="1"/>
  <c r="I91" i="1"/>
  <c r="X135" i="1"/>
  <c r="N139" i="1"/>
  <c r="B179" i="1"/>
  <c r="B221" i="1"/>
  <c r="G69" i="1"/>
  <c r="G70" i="1" s="1"/>
  <c r="F104" i="1"/>
  <c r="B252" i="1"/>
  <c r="T91" i="1"/>
  <c r="F107" i="1"/>
  <c r="E108" i="1"/>
  <c r="M108" i="1"/>
  <c r="V108" i="1"/>
  <c r="S119" i="1"/>
  <c r="G135" i="1"/>
  <c r="G107" i="1"/>
  <c r="T119" i="1"/>
  <c r="F129" i="1"/>
  <c r="G129" i="1"/>
  <c r="S135" i="1"/>
  <c r="T135" i="1"/>
  <c r="F91" i="1"/>
  <c r="G100" i="1"/>
  <c r="T107" i="1"/>
  <c r="AI11" i="2" l="1"/>
  <c r="AF16" i="2"/>
  <c r="AD16" i="2"/>
  <c r="AC15" i="2"/>
  <c r="V14" i="2"/>
  <c r="W15" i="2"/>
  <c r="X15" i="2" s="1"/>
  <c r="AH15" i="2"/>
  <c r="AH8" i="2"/>
  <c r="AH9" i="2" s="1"/>
  <c r="AF6" i="2"/>
  <c r="D43" i="1"/>
  <c r="E43" i="1"/>
  <c r="P47" i="1"/>
  <c r="P98" i="1"/>
  <c r="P133" i="1" s="1"/>
  <c r="J29" i="1"/>
  <c r="E62" i="1"/>
  <c r="G62" i="1"/>
  <c r="I58" i="1"/>
  <c r="N33" i="1"/>
  <c r="M32" i="1"/>
  <c r="Y31" i="1"/>
  <c r="Y33" i="1" s="1"/>
  <c r="Z30" i="1"/>
  <c r="Z32" i="1" s="1"/>
  <c r="G17" i="1"/>
  <c r="C44" i="1"/>
  <c r="G59" i="1"/>
  <c r="I60" i="1"/>
  <c r="E60" i="1" s="1"/>
  <c r="L56" i="1"/>
  <c r="M56" i="1" s="1"/>
  <c r="J56" i="1" s="1"/>
  <c r="I56" i="1" s="1"/>
  <c r="K31" i="1"/>
  <c r="E63" i="1"/>
  <c r="O98" i="1"/>
  <c r="O133" i="1" s="1"/>
  <c r="J30" i="1"/>
  <c r="G60" i="1"/>
  <c r="K32" i="1"/>
  <c r="L57" i="1"/>
  <c r="M57" i="1" s="1"/>
  <c r="J57" i="1" s="1"/>
  <c r="I57" i="1" s="1"/>
  <c r="O70" i="1"/>
  <c r="AA70" i="1"/>
  <c r="I61" i="1"/>
  <c r="AH17" i="2" l="1"/>
  <c r="V13" i="2"/>
  <c r="W14" i="2"/>
  <c r="AF15" i="2"/>
  <c r="AC14" i="2"/>
  <c r="AD15" i="2"/>
  <c r="L54" i="1"/>
  <c r="M54" i="1" s="1"/>
  <c r="J54" i="1" s="1"/>
  <c r="I54" i="1" s="1"/>
  <c r="K29" i="1"/>
  <c r="E57" i="1"/>
  <c r="G57" i="1"/>
  <c r="G61" i="1"/>
  <c r="E61" i="1"/>
  <c r="H32" i="1"/>
  <c r="G32" i="1"/>
  <c r="F32" i="1"/>
  <c r="M31" i="1"/>
  <c r="P32" i="1"/>
  <c r="G56" i="1"/>
  <c r="E56" i="1"/>
  <c r="N34" i="1"/>
  <c r="M33" i="1"/>
  <c r="G58" i="1"/>
  <c r="E58" i="1"/>
  <c r="K30" i="1"/>
  <c r="L55" i="1"/>
  <c r="M55" i="1" s="1"/>
  <c r="J55" i="1" s="1"/>
  <c r="I55" i="1" s="1"/>
  <c r="AF14" i="2" l="1"/>
  <c r="AH12" i="2" s="1"/>
  <c r="AD14" i="2"/>
  <c r="AC13" i="2"/>
  <c r="X14" i="2"/>
  <c r="U7" i="2"/>
  <c r="Y6" i="2"/>
  <c r="Y12" i="2"/>
  <c r="V12" i="2"/>
  <c r="W13" i="2"/>
  <c r="X13" i="2" s="1"/>
  <c r="E55" i="1"/>
  <c r="G55" i="1"/>
  <c r="H30" i="1"/>
  <c r="F30" i="1"/>
  <c r="M29" i="1"/>
  <c r="M28" i="1" s="1"/>
  <c r="G28" i="1" s="1"/>
  <c r="T25" i="1" s="1"/>
  <c r="U25" i="1" s="1"/>
  <c r="M30" i="1"/>
  <c r="P30" i="1" s="1"/>
  <c r="P31" i="1"/>
  <c r="AD30" i="1"/>
  <c r="AC30" i="1"/>
  <c r="G31" i="1"/>
  <c r="P33" i="1"/>
  <c r="G33" i="1"/>
  <c r="F33" i="1"/>
  <c r="H33" i="1"/>
  <c r="F31" i="1"/>
  <c r="M34" i="1"/>
  <c r="N35" i="1"/>
  <c r="H31" i="1"/>
  <c r="AB30" i="1"/>
  <c r="U32" i="1"/>
  <c r="Q32" i="1"/>
  <c r="F29" i="1"/>
  <c r="W26" i="1" s="1"/>
  <c r="H29" i="1"/>
  <c r="G29" i="1"/>
  <c r="S32" i="1"/>
  <c r="E32" i="1"/>
  <c r="H51" i="1"/>
  <c r="I51" i="1" s="1"/>
  <c r="E50" i="1"/>
  <c r="F50" i="1" s="1"/>
  <c r="E51" i="1"/>
  <c r="F51" i="1" s="1"/>
  <c r="H50" i="1"/>
  <c r="I50" i="1" s="1"/>
  <c r="E54" i="1"/>
  <c r="G54" i="1"/>
  <c r="V11" i="2" l="1"/>
  <c r="W12" i="2"/>
  <c r="AA6" i="2"/>
  <c r="L2" i="2"/>
  <c r="AL4" i="2"/>
  <c r="AE17" i="2"/>
  <c r="AD18" i="2" s="1"/>
  <c r="AE16" i="2"/>
  <c r="AF13" i="2"/>
  <c r="AF9" i="2" s="1"/>
  <c r="AD13" i="2"/>
  <c r="AC12" i="2"/>
  <c r="AH13" i="2"/>
  <c r="AH16" i="2"/>
  <c r="U31" i="1"/>
  <c r="Q31" i="1"/>
  <c r="X26" i="1"/>
  <c r="G25" i="1" s="1"/>
  <c r="F25" i="1"/>
  <c r="U33" i="1"/>
  <c r="Q33" i="1"/>
  <c r="E33" i="1"/>
  <c r="S33" i="1"/>
  <c r="U30" i="1"/>
  <c r="Q30" i="1"/>
  <c r="G30" i="1"/>
  <c r="E31" i="1"/>
  <c r="E24" i="1" s="1"/>
  <c r="S31" i="1"/>
  <c r="M35" i="1"/>
  <c r="N36" i="1"/>
  <c r="E29" i="1"/>
  <c r="T26" i="1"/>
  <c r="P34" i="1"/>
  <c r="H34" i="1"/>
  <c r="F34" i="1"/>
  <c r="G34" i="1"/>
  <c r="AE14" i="2" l="1"/>
  <c r="AE15" i="2"/>
  <c r="AF12" i="2"/>
  <c r="AF8" i="2" s="1"/>
  <c r="AD12" i="2"/>
  <c r="AC11" i="2"/>
  <c r="X12" i="2"/>
  <c r="AP10" i="2"/>
  <c r="W11" i="2"/>
  <c r="X11" i="2" s="1"/>
  <c r="V10" i="2"/>
  <c r="N37" i="1"/>
  <c r="M36" i="1"/>
  <c r="P35" i="1"/>
  <c r="H35" i="1"/>
  <c r="F35" i="1"/>
  <c r="G35" i="1"/>
  <c r="E34" i="1"/>
  <c r="S34" i="1"/>
  <c r="U34" i="1"/>
  <c r="Q34" i="1"/>
  <c r="D24" i="1"/>
  <c r="E30" i="1"/>
  <c r="S30" i="1"/>
  <c r="U26" i="1"/>
  <c r="E25" i="1"/>
  <c r="D25" i="1"/>
  <c r="AN10" i="2" l="1"/>
  <c r="AP5" i="2"/>
  <c r="AF11" i="2"/>
  <c r="AF7" i="2" s="1"/>
  <c r="AC10" i="2"/>
  <c r="AC9" i="2" s="1"/>
  <c r="AC8" i="2" s="1"/>
  <c r="AC7" i="2" s="1"/>
  <c r="AC6" i="2" s="1"/>
  <c r="AD11" i="2"/>
  <c r="V9" i="2"/>
  <c r="W10" i="2"/>
  <c r="S35" i="1"/>
  <c r="E35" i="1"/>
  <c r="Q35" i="1"/>
  <c r="U35" i="1"/>
  <c r="H36" i="1"/>
  <c r="G36" i="1"/>
  <c r="P36" i="1"/>
  <c r="F36" i="1"/>
  <c r="N38" i="1"/>
  <c r="M37" i="1"/>
  <c r="V8" i="2" l="1"/>
  <c r="W9" i="2"/>
  <c r="X9" i="2" s="1"/>
  <c r="U6" i="2"/>
  <c r="X10" i="2"/>
  <c r="Y7" i="2"/>
  <c r="Y11" i="2"/>
  <c r="AO10" i="2"/>
  <c r="AO5" i="2" s="1"/>
  <c r="AN5" i="2"/>
  <c r="U36" i="1"/>
  <c r="Q36" i="1"/>
  <c r="S36" i="1"/>
  <c r="E36" i="1"/>
  <c r="P37" i="1"/>
  <c r="F37" i="1"/>
  <c r="H37" i="1"/>
  <c r="G37" i="1"/>
  <c r="N39" i="1"/>
  <c r="M39" i="1" s="1"/>
  <c r="M38" i="1"/>
  <c r="AJ6" i="2" l="1"/>
  <c r="Z11" i="2"/>
  <c r="AK6" i="2" s="1"/>
  <c r="AE10" i="2"/>
  <c r="AA7" i="2"/>
  <c r="Z7" i="2"/>
  <c r="AB9" i="2" s="1"/>
  <c r="AB11" i="2" s="1"/>
  <c r="AE13" i="2"/>
  <c r="AE12" i="2"/>
  <c r="AE11" i="2"/>
  <c r="W8" i="2"/>
  <c r="X8" i="2" s="1"/>
  <c r="V7" i="2"/>
  <c r="E37" i="1"/>
  <c r="S37" i="1"/>
  <c r="U37" i="1"/>
  <c r="Q37" i="1"/>
  <c r="G38" i="1"/>
  <c r="P38" i="1"/>
  <c r="F38" i="1"/>
  <c r="H38" i="1"/>
  <c r="P39" i="1"/>
  <c r="G39" i="1"/>
  <c r="H39" i="1"/>
  <c r="F39" i="1"/>
  <c r="AD6" i="2" l="1"/>
  <c r="AE6" i="2" s="1"/>
  <c r="AD9" i="2"/>
  <c r="AE9" i="2" s="1"/>
  <c r="AD8" i="2"/>
  <c r="AE8" i="2" s="1"/>
  <c r="AD7" i="2"/>
  <c r="AE7" i="2" s="1"/>
  <c r="V6" i="2"/>
  <c r="W6" i="2" s="1"/>
  <c r="W7" i="2"/>
  <c r="X7" i="2" s="1"/>
  <c r="U38" i="1"/>
  <c r="Q38" i="1"/>
  <c r="S38" i="1"/>
  <c r="E38" i="1"/>
  <c r="Q39" i="1"/>
  <c r="U39" i="1"/>
  <c r="E39" i="1"/>
  <c r="S39" i="1"/>
  <c r="R12" i="2" l="1"/>
  <c r="Y8" i="2"/>
  <c r="X6" i="2"/>
  <c r="Z8" i="2" l="1"/>
  <c r="AA8" i="2"/>
  <c r="V1" i="2"/>
  <c r="V2" i="2" s="1"/>
  <c r="T12" i="2"/>
  <c r="S12" i="2"/>
  <c r="L4" i="2" l="1"/>
  <c r="L7" i="2"/>
  <c r="L6" i="2"/>
  <c r="L5" i="2"/>
  <c r="U5" i="2"/>
  <c r="M5" i="2" l="1"/>
  <c r="K5" i="2"/>
  <c r="M6" i="2"/>
  <c r="K6" i="2"/>
  <c r="M7" i="2"/>
  <c r="K7" i="2"/>
  <c r="M4" i="2"/>
  <c r="K4" i="2"/>
  <c r="D7" i="2" l="1"/>
  <c r="G7" i="2"/>
  <c r="D4" i="2"/>
  <c r="G4" i="2"/>
  <c r="D6" i="2"/>
  <c r="G6" i="2"/>
  <c r="G5" i="2"/>
  <c r="D5" i="2"/>
  <c r="F5" i="2" l="1"/>
  <c r="E5" i="2"/>
  <c r="I5" i="2"/>
  <c r="H5" i="2"/>
  <c r="I6" i="2"/>
  <c r="H6" i="2"/>
  <c r="E6" i="2"/>
  <c r="F6" i="2"/>
  <c r="I4" i="2"/>
  <c r="H4" i="2"/>
  <c r="G2" i="2"/>
  <c r="I2" i="2" s="1"/>
  <c r="E4" i="2"/>
  <c r="N2" i="2"/>
  <c r="F4" i="2"/>
  <c r="H2" i="2"/>
  <c r="H7" i="2"/>
  <c r="I7" i="2"/>
  <c r="F7" i="2"/>
  <c r="E7" i="2"/>
  <c r="K2" i="2" l="1"/>
  <c r="E2" i="2"/>
</calcChain>
</file>

<file path=xl/comments1.xml><?xml version="1.0" encoding="utf-8"?>
<comments xmlns="http://schemas.openxmlformats.org/spreadsheetml/2006/main">
  <authors>
    <author>만든 이</author>
  </authors>
  <commentList>
    <comment ref="K54" authorId="0" shapeId="0">
      <text>
        <r>
          <rPr>
            <sz val="10"/>
            <color rgb="FF000000"/>
            <rFont val="맑은 고딕"/>
            <family val="2"/>
            <scheme val="minor"/>
          </rPr>
          <t xml:space="preserve">=K51
</t>
        </r>
      </text>
    </comment>
  </commentList>
</comments>
</file>

<file path=xl/comments2.xml><?xml version="1.0" encoding="utf-8"?>
<comments xmlns="http://schemas.openxmlformats.org/spreadsheetml/2006/main">
  <authors>
    <author>만든 이</author>
  </authors>
  <commentList>
    <comment ref="A1" authorId="0" shapeId="0">
      <text>
        <r>
          <rPr>
            <sz val="10"/>
            <color rgb="FF000000"/>
            <rFont val="맑은 고딕"/>
            <family val="2"/>
            <scheme val="minor"/>
          </rPr>
          <t xml:space="preserve">1.4   AK6 ~AK16  수정: 4분기 보정
         Z6 수정
1.5  CAGR수정
</t>
        </r>
      </text>
    </comment>
    <comment ref="AP6" authorId="0" shapeId="0">
      <text>
        <r>
          <rPr>
            <sz val="10"/>
            <color rgb="FF000000"/>
            <rFont val="맑은 고딕"/>
            <family val="2"/>
            <scheme val="minor"/>
          </rPr>
          <t>이익발표시 추정 : %EPS * 영업이익</t>
        </r>
      </text>
    </comment>
    <comment ref="P10" authorId="0" shapeId="0">
      <text>
        <r>
          <rPr>
            <sz val="10"/>
            <color rgb="FF000000"/>
            <rFont val="맑은 고딕"/>
            <family val="2"/>
            <scheme val="minor"/>
          </rPr>
          <t>2개분기 MAX값으로 수정</t>
        </r>
      </text>
    </comment>
    <comment ref="Q10" authorId="0" shapeId="0">
      <text>
        <r>
          <rPr>
            <sz val="10"/>
            <color rgb="FF000000"/>
            <rFont val="맑은 고딕"/>
            <family val="2"/>
            <scheme val="minor"/>
          </rPr>
          <t xml:space="preserve">2Q MIN값
</t>
        </r>
      </text>
    </comment>
  </commentList>
</comments>
</file>

<file path=xl/sharedStrings.xml><?xml version="1.0" encoding="utf-8"?>
<sst xmlns="http://schemas.openxmlformats.org/spreadsheetml/2006/main" count="51325" uniqueCount="534">
  <si>
    <t>V.1.0.2</t>
  </si>
  <si>
    <t>경영진 체크, 지분율, 주식수(보통주, 자기주식 등 정리), 배당, 연결 개별 실제지분정도 (제표상 확인사항 등), 산업전망, 매크로연관성 등, PEER대비 밴드및 상대ROE등, ROE+부채율 ROA등확인</t>
  </si>
  <si>
    <t>Y0</t>
  </si>
  <si>
    <t>Y+1</t>
  </si>
  <si>
    <t>Y+2</t>
  </si>
  <si>
    <t>Y-8</t>
  </si>
  <si>
    <t>Y-7</t>
  </si>
  <si>
    <t>Y-6</t>
  </si>
  <si>
    <t>Y-5</t>
  </si>
  <si>
    <t>Y-4</t>
  </si>
  <si>
    <t>Y-3</t>
  </si>
  <si>
    <t>Y-2</t>
  </si>
  <si>
    <t>Y-1</t>
  </si>
  <si>
    <t>Q-5</t>
  </si>
  <si>
    <t>Q-4</t>
  </si>
  <si>
    <t>Q-3</t>
  </si>
  <si>
    <t>Q-2</t>
  </si>
  <si>
    <t>Q-1</t>
  </si>
  <si>
    <t>Q(E)</t>
  </si>
  <si>
    <t>ROE</t>
  </si>
  <si>
    <t>지배 자기자본</t>
  </si>
  <si>
    <t>EPS</t>
  </si>
  <si>
    <t>DPS</t>
  </si>
  <si>
    <t>배당율</t>
  </si>
  <si>
    <t>시가총액</t>
  </si>
  <si>
    <t>주가</t>
  </si>
  <si>
    <t>*ROE계산</t>
  </si>
  <si>
    <t>ROE 추정</t>
  </si>
  <si>
    <t>지속기간</t>
  </si>
  <si>
    <t>가중평균</t>
  </si>
  <si>
    <t>분기포함평균</t>
  </si>
  <si>
    <t>9년 평균</t>
  </si>
  <si>
    <t>(B)자기자본 추정</t>
  </si>
  <si>
    <t>추정값</t>
  </si>
  <si>
    <t>보정CAGR(5y)</t>
  </si>
  <si>
    <t>보정율</t>
  </si>
  <si>
    <t>CAGR(5y)</t>
  </si>
  <si>
    <t>CAGR 임의</t>
  </si>
  <si>
    <t>PBR CAGR (A)</t>
  </si>
  <si>
    <t>24 자기자본</t>
  </si>
  <si>
    <t>5yr avg</t>
  </si>
  <si>
    <t>ver.B</t>
  </si>
  <si>
    <t>*PB CAGR 참고치</t>
  </si>
  <si>
    <t>ver.A</t>
  </si>
  <si>
    <t xml:space="preserve"> EPS 보정률 :</t>
  </si>
  <si>
    <t>FnGuide</t>
  </si>
  <si>
    <t>지배순익</t>
  </si>
  <si>
    <t>자기자본</t>
  </si>
  <si>
    <t>*BPS 보정</t>
  </si>
  <si>
    <t>26년 자기자본백업</t>
  </si>
  <si>
    <t>*(B) PE CAGR 기본 (변동성큰경우)</t>
  </si>
  <si>
    <t>*자기자본도 순익과 함께 감해야하지만, 보수적 ROE 위해 예상치 유지</t>
  </si>
  <si>
    <t>*PE CAGR 조정값</t>
  </si>
  <si>
    <t>선택값 →</t>
  </si>
  <si>
    <t>BPS</t>
  </si>
  <si>
    <t>항목</t>
  </si>
  <si>
    <t>보통주</t>
  </si>
  <si>
    <t>지분율</t>
  </si>
  <si>
    <t>최종변동일</t>
  </si>
  <si>
    <t>*미래 ROE는 동일한 값으로 가정해야할듯- 기업가치 정의 상</t>
  </si>
  <si>
    <t>TOP</t>
  </si>
  <si>
    <t>수익률</t>
  </si>
  <si>
    <t>BOT</t>
  </si>
  <si>
    <t>방어율</t>
  </si>
  <si>
    <t>*Y-1 당시 기준 추정값 대비 실제 주가 비교 점검항목 추가?</t>
  </si>
  <si>
    <t>주식수원본 →</t>
  </si>
  <si>
    <t>27년</t>
  </si>
  <si>
    <t>○ S-RIM</t>
  </si>
  <si>
    <t>w</t>
  </si>
  <si>
    <t>CAGR</t>
  </si>
  <si>
    <t>26년</t>
  </si>
  <si>
    <t>예상연도</t>
  </si>
  <si>
    <t>종가(현재가)</t>
  </si>
  <si>
    <t>갭수익률</t>
  </si>
  <si>
    <t>기준 매수가</t>
  </si>
  <si>
    <t>1차 매도가</t>
  </si>
  <si>
    <t>2차 매도가</t>
  </si>
  <si>
    <t>지배자기자본(기초)</t>
  </si>
  <si>
    <t>장기ROE</t>
  </si>
  <si>
    <t>요구수익률</t>
  </si>
  <si>
    <t>지배주식수(만)</t>
  </si>
  <si>
    <t>자사주 수(만)</t>
  </si>
  <si>
    <t>우선주 수(만)</t>
  </si>
  <si>
    <t>주당 자기자본</t>
  </si>
  <si>
    <t>멀티플(1차대비)</t>
  </si>
  <si>
    <t>최고가</t>
  </si>
  <si>
    <t>TP달성율</t>
  </si>
  <si>
    <t>최저가</t>
  </si>
  <si>
    <t>매수가대비</t>
  </si>
  <si>
    <t>기업가치=자산+초과이익PV</t>
  </si>
  <si>
    <t>S-RIM 식 검증</t>
  </si>
  <si>
    <t>현재가기준 →</t>
  </si>
  <si>
    <t>=지배지분+[지배지분*(ROE-r)/r]</t>
  </si>
  <si>
    <t>적정매수</t>
  </si>
  <si>
    <t>Y1</t>
  </si>
  <si>
    <t>=&gt;지배지분+ 지배지분*(ROE-r)*w/(1+r-w)</t>
  </si>
  <si>
    <t>초과이익*w</t>
  </si>
  <si>
    <t>1+할인율-w</t>
  </si>
  <si>
    <t>이익분</t>
  </si>
  <si>
    <t>*각 연말 추정치 vs 각연도 최고가, 촤저가, 종가 비교</t>
  </si>
  <si>
    <t xml:space="preserve">*ROE가 0이하이면 기업가치가 없음? → 정의상 ROE가 장기지속 ROE값이기 때문에 오차발생 : 수식 보정이 필요/ 과거 시점별 밸류에이션 무의미함 </t>
  </si>
  <si>
    <t>○ 거인</t>
  </si>
  <si>
    <t>*R 에는 일반주주 배당금이 포함된 값임</t>
  </si>
  <si>
    <t>연도별 자사주 데이터 필요</t>
  </si>
  <si>
    <t>현재가</t>
  </si>
  <si>
    <t>장기수익률</t>
  </si>
  <si>
    <t>적정PBR</t>
  </si>
  <si>
    <t>현재PBR</t>
  </si>
  <si>
    <t>ROE목표</t>
  </si>
  <si>
    <t>지속기간N</t>
  </si>
  <si>
    <t>요구수익률r</t>
  </si>
  <si>
    <t>*배당은 ROE에 포함되어 있고, 오히려 승수 효과에서 손해일수도?</t>
  </si>
  <si>
    <t>*배당주의 경우 성장재투자(승수효과) 손실 발생 고려 필요?/ 반면 배당금을 재투자할 경우는 약간 만회?</t>
  </si>
  <si>
    <t>적정가</t>
  </si>
  <si>
    <t>*4분기까지 업데이트시 PB모형과 비교 후, 연도별 비교 작성</t>
  </si>
  <si>
    <t>적정 PBR = (1+ROE/1+r)^N</t>
  </si>
  <si>
    <t>장기수익률r = [(1+ROE)/PBR^(1/N)]-1</t>
  </si>
  <si>
    <t>최근 PBR_QK</t>
  </si>
  <si>
    <t>1+ROE</t>
  </si>
  <si>
    <t>Dft</t>
  </si>
  <si>
    <t>QPBR 적정가</t>
  </si>
  <si>
    <t>1+r</t>
  </si>
  <si>
    <t>PBR^(1/N)</t>
  </si>
  <si>
    <t>*PBR</t>
  </si>
  <si>
    <t>*r</t>
  </si>
  <si>
    <t>○ 거인 보정</t>
  </si>
  <si>
    <t>: 임의추정</t>
  </si>
  <si>
    <t>: Fn 컨센</t>
  </si>
  <si>
    <t>연도</t>
  </si>
  <si>
    <t>MTP T</t>
  </si>
  <si>
    <t>MTP B</t>
  </si>
  <si>
    <t>종가</t>
  </si>
  <si>
    <t>PBR종가</t>
  </si>
  <si>
    <t>○ PEER 비교</t>
  </si>
  <si>
    <t>avg</t>
  </si>
  <si>
    <t>○ CCC 분석</t>
  </si>
  <si>
    <t>avg대비율</t>
  </si>
  <si>
    <t>CCC 低</t>
  </si>
  <si>
    <t>주가대비 低</t>
  </si>
  <si>
    <t>○ 결론</t>
  </si>
  <si>
    <t>일자</t>
  </si>
  <si>
    <t>내용</t>
  </si>
  <si>
    <t>○ DATA 정리</t>
  </si>
  <si>
    <t>차트 데이터 정리</t>
  </si>
  <si>
    <t>24년 F</t>
  </si>
  <si>
    <t>25년 F</t>
  </si>
  <si>
    <t>26년 F</t>
  </si>
  <si>
    <t>2Q</t>
  </si>
  <si>
    <t>3Q</t>
  </si>
  <si>
    <t>4Q</t>
  </si>
  <si>
    <t>우</t>
  </si>
  <si>
    <t>매출액</t>
  </si>
  <si>
    <t>영업이익</t>
  </si>
  <si>
    <t>지배주주순이익</t>
  </si>
  <si>
    <t>좌</t>
  </si>
  <si>
    <t>전년동기대비(%)</t>
  </si>
  <si>
    <t>원가율</t>
  </si>
  <si>
    <t>판관비율</t>
  </si>
  <si>
    <t>당기순이익</t>
  </si>
  <si>
    <t>지배주주지분</t>
  </si>
  <si>
    <t>PER</t>
  </si>
  <si>
    <t>PBR</t>
  </si>
  <si>
    <t>EPS(원)</t>
  </si>
  <si>
    <t>DPS(원)</t>
  </si>
  <si>
    <t>*배당률 + ?</t>
  </si>
  <si>
    <t>구분</t>
  </si>
  <si>
    <t>Y</t>
  </si>
  <si>
    <t>ROE (목표)</t>
  </si>
  <si>
    <t>지배주주 자기자본</t>
  </si>
  <si>
    <t>N (ROE지속기간)</t>
  </si>
  <si>
    <t>r (요구수익률)</t>
  </si>
  <si>
    <t>매도2</t>
  </si>
  <si>
    <t>매도1</t>
  </si>
  <si>
    <t>장기수익률r</t>
  </si>
  <si>
    <t>매수</t>
  </si>
  <si>
    <t>*ROE-r이 음수라서 역전됨</t>
  </si>
  <si>
    <t>분기 손익계산서</t>
  </si>
  <si>
    <t>-매출원가</t>
  </si>
  <si>
    <t>=매출총이익</t>
  </si>
  <si>
    <t>-판관비</t>
  </si>
  <si>
    <t>*연구비</t>
  </si>
  <si>
    <t>=영업이익</t>
  </si>
  <si>
    <t>=+-금융손익</t>
  </si>
  <si>
    <t>=+-관계기업손익</t>
  </si>
  <si>
    <t>=+-기타영업외손익</t>
  </si>
  <si>
    <t>=세전순익</t>
  </si>
  <si>
    <t>-법인세</t>
  </si>
  <si>
    <t>=순이익</t>
  </si>
  <si>
    <t>지배순이익</t>
  </si>
  <si>
    <t>비지배순이익</t>
  </si>
  <si>
    <t>GPM</t>
  </si>
  <si>
    <t>OPM</t>
  </si>
  <si>
    <t>NPM</t>
  </si>
  <si>
    <t>연구비율</t>
  </si>
  <si>
    <t>감가상각비율</t>
  </si>
  <si>
    <t>설비투자비율</t>
  </si>
  <si>
    <t>분기 현금흐름표</t>
  </si>
  <si>
    <t>영업활동현금흐름</t>
  </si>
  <si>
    <t>감가상각비</t>
  </si>
  <si>
    <t>투자활동현금흐름</t>
  </si>
  <si>
    <t>설비투자</t>
  </si>
  <si>
    <t>재무활동현금흐름</t>
  </si>
  <si>
    <t>FCF</t>
  </si>
  <si>
    <t>분기 재무상태표</t>
  </si>
  <si>
    <t>유동자산</t>
  </si>
  <si>
    <t>현금성자산</t>
  </si>
  <si>
    <t>매출채권</t>
  </si>
  <si>
    <t>재고자산</t>
  </si>
  <si>
    <t>비유동자산</t>
  </si>
  <si>
    <t>유형자산</t>
  </si>
  <si>
    <t>무형자산</t>
  </si>
  <si>
    <t>투자자산</t>
  </si>
  <si>
    <t>유동부채</t>
  </si>
  <si>
    <t>매입채무</t>
  </si>
  <si>
    <t>비유동부채</t>
  </si>
  <si>
    <t>순차입금</t>
  </si>
  <si>
    <t>차입금</t>
  </si>
  <si>
    <t>부채총계</t>
  </si>
  <si>
    <t>자본총계</t>
  </si>
  <si>
    <t>투하자본</t>
  </si>
  <si>
    <t>운전자본</t>
  </si>
  <si>
    <t>총자산</t>
  </si>
  <si>
    <t>(개별)총자산</t>
  </si>
  <si>
    <t>(개별)부채총계</t>
  </si>
  <si>
    <t>(개별)자본총계</t>
  </si>
  <si>
    <t>▼src</t>
  </si>
  <si>
    <t xml:space="preserve"> 아래행 B, O열 바꾸기: 수식내 =   →   '=</t>
  </si>
  <si>
    <t>v1.5</t>
  </si>
  <si>
    <t>SCORE</t>
  </si>
  <si>
    <t>現배당율</t>
  </si>
  <si>
    <t>매수목표</t>
  </si>
  <si>
    <t>T배당율</t>
  </si>
  <si>
    <t>EPS'24</t>
  </si>
  <si>
    <t>FnGuide EPS</t>
  </si>
  <si>
    <t>24 Fn</t>
  </si>
  <si>
    <t>1Q</t>
  </si>
  <si>
    <t>증가율</t>
  </si>
  <si>
    <t>Fwd</t>
  </si>
  <si>
    <t>24-25평균</t>
  </si>
  <si>
    <t>BASE</t>
  </si>
  <si>
    <t>지표1</t>
  </si>
  <si>
    <t>선택값</t>
  </si>
  <si>
    <t>T</t>
  </si>
  <si>
    <t>YOY</t>
  </si>
  <si>
    <t>EPS조정</t>
  </si>
  <si>
    <t>지표2</t>
  </si>
  <si>
    <t>B</t>
  </si>
  <si>
    <t>키워드</t>
  </si>
  <si>
    <t>번호</t>
  </si>
  <si>
    <t>투자포인트</t>
  </si>
  <si>
    <t>시점</t>
  </si>
  <si>
    <t>리스크</t>
  </si>
  <si>
    <t>종합현황</t>
  </si>
  <si>
    <t>비고</t>
  </si>
  <si>
    <t>시나리오1</t>
  </si>
  <si>
    <t>시나리오2</t>
  </si>
  <si>
    <t>시나리오3</t>
  </si>
  <si>
    <t>*B 3,4Q비중</t>
  </si>
  <si>
    <t>이익</t>
  </si>
  <si>
    <t>SCN1 기본</t>
  </si>
  <si>
    <t>EPS Md * PE Md</t>
  </si>
  <si>
    <t>P/E (Fwd)</t>
  </si>
  <si>
    <t>현재P/E 12MF</t>
  </si>
  <si>
    <t>ver.B用</t>
  </si>
  <si>
    <t>*B 90% 보수적 적용하기</t>
  </si>
  <si>
    <t>SCN2 양호</t>
  </si>
  <si>
    <t>EPS Md * PE Mx</t>
  </si>
  <si>
    <t>분기</t>
  </si>
  <si>
    <t>예상EPS</t>
  </si>
  <si>
    <t>연간 EPS</t>
  </si>
  <si>
    <t>컨센대비</t>
  </si>
  <si>
    <t>B.예상EPS</t>
  </si>
  <si>
    <t>B구성비</t>
  </si>
  <si>
    <t>A.예상EPS</t>
  </si>
  <si>
    <t>A예상할증</t>
  </si>
  <si>
    <t>A'24EPS</t>
  </si>
  <si>
    <t>CAGR(Yrs)</t>
  </si>
  <si>
    <t>*A 사업보고서</t>
  </si>
  <si>
    <t>SCN3 실망</t>
  </si>
  <si>
    <t>EPS Mn * PE Mn</t>
  </si>
  <si>
    <t>EPS '25</t>
  </si>
  <si>
    <t>SCN4 최상</t>
  </si>
  <si>
    <t>EPS Mx * PE Mx</t>
  </si>
  <si>
    <t>'24</t>
  </si>
  <si>
    <t>*A 컨센서스 값기준</t>
  </si>
  <si>
    <t>주식수</t>
  </si>
  <si>
    <t>Fd PER 모델</t>
  </si>
  <si>
    <t>고가</t>
  </si>
  <si>
    <t>저가</t>
  </si>
  <si>
    <t>EPS Q</t>
  </si>
  <si>
    <t>EPS Y</t>
  </si>
  <si>
    <t>P/E (Fd)</t>
  </si>
  <si>
    <t>P/E (TTM)</t>
  </si>
  <si>
    <t>P/E (Y0)</t>
  </si>
  <si>
    <t>P/E (Y1)</t>
  </si>
  <si>
    <t>EPS YOY</t>
  </si>
  <si>
    <t>%순이익</t>
  </si>
  <si>
    <t>%EPS</t>
  </si>
  <si>
    <t>(Fd 4Q)</t>
  </si>
  <si>
    <t>TTM</t>
  </si>
  <si>
    <t>4Q 누계</t>
  </si>
  <si>
    <t>25.2Q추정</t>
  </si>
  <si>
    <t>A'25EPS</t>
  </si>
  <si>
    <t>밸류에이션 코멘트</t>
  </si>
  <si>
    <t>4Q모델링 :</t>
  </si>
  <si>
    <t xml:space="preserve">    EPS 모델링</t>
  </si>
  <si>
    <t>24년</t>
  </si>
  <si>
    <t>25년</t>
  </si>
  <si>
    <t>23.1Q</t>
  </si>
  <si>
    <t>22.4Q</t>
  </si>
  <si>
    <t>4000수준</t>
  </si>
  <si>
    <t>3500수준</t>
  </si>
  <si>
    <t xml:space="preserve">forward는 추정치만으로 이루어져 있고 trailing은 추정치와 실체치의 혼합, TTM은 실제치만으로 구성되어 있는 데이터이다. </t>
  </si>
  <si>
    <t>*21년 12월 기준 시점</t>
  </si>
  <si>
    <t>https://aspeoplego.tistory.com/97</t>
  </si>
  <si>
    <t>orward는 추정치만으로 이루어져 있고 trailing은 추정치와 실체치의 혼합, TTM은 실제치만으로 구성되어 있는 데이터이다.</t>
  </si>
  <si>
    <t>TTM은 9월 이후에 돈을 하나도 안벌었다고 가정한 PBR. 다음 분기 실적이 들어가면 당연히 올라간다.</t>
  </si>
  <si>
    <t>그러나 이것이 어떤 때 의미를 가지나?</t>
  </si>
  <si>
    <t>정말 valuation call을 하고 싶다면 TTM을 보는 게 맞다. 위쪽을 볼 때는 PER을 많이 보니까 forward를 많이 보고 아래쪽을 볼 때는 보수적으로 보니까 TTM이나 LTM을 많이 사용한다.</t>
  </si>
  <si>
    <t>valuation call을 할 때는 시장 전체도 valuation call 영역에 들어와야 하고 TTM으로 1배 근처일 경우가 거기에 해당한다. TTM 1배는 코스피 지수 2500.(기준을 잡기에 따라 값은 다를 수 있음.)</t>
  </si>
  <si>
    <t>대체로 4분기는 실적이 떨어지는 경향이 많기에 LTM이나 forward는 하양 조정되면 영향이 있을 수 있다. 내년되면 forward는 2021년 데이터를 안쓰기 때문에 상관없는데 trailing은 생각보다 BPS가 낮아질 수 있다.</t>
  </si>
  <si>
    <t>그러므로 "PER가 쌀 때 사라"라는 말은 실제로는 매우 정교하게 적용을 해야한다.</t>
  </si>
  <si>
    <t>즉 이익이 떨어질 가능성까지 고려해야한다.</t>
  </si>
  <si>
    <t>https://youtu.be/Fsdoc7NSPD0</t>
  </si>
  <si>
    <t xml:space="preserve">19분 45초 정도부터 forward, trailing에 관련된 개념 정리가 나오는데 알아두면 아주 유용할 것 같다는 생각이 든다. </t>
  </si>
  <si>
    <t>V.1.0.3</t>
  </si>
  <si>
    <t>실시간 현재가</t>
  </si>
  <si>
    <t>*데이터 작업은 모두 이 탭에서만!</t>
  </si>
  <si>
    <t>Q_DATA 요약</t>
  </si>
  <si>
    <t>Fn cons.</t>
  </si>
  <si>
    <t>연간</t>
  </si>
  <si>
    <t>Pred.</t>
  </si>
  <si>
    <t>Ref</t>
  </si>
  <si>
    <t>K_DATA</t>
  </si>
  <si>
    <t>Fn_cons</t>
  </si>
  <si>
    <t>Pred</t>
  </si>
  <si>
    <t>날짜</t>
  </si>
  <si>
    <t>영업이익률</t>
  </si>
  <si>
    <t>지배주주ROE</t>
  </si>
  <si>
    <t>DPS(연간)</t>
  </si>
  <si>
    <t>이익잉여금</t>
  </si>
  <si>
    <t>IFRS (연결) | 연간</t>
  </si>
  <si>
    <t>오류시</t>
  </si>
  <si>
    <t>IFRS (연결) | 분기</t>
  </si>
  <si>
    <t>IFRS (별도) | 연간</t>
  </si>
  <si>
    <t>IFRS (별도) | 분기</t>
  </si>
  <si>
    <t>#원본:DI열</t>
  </si>
  <si>
    <t>ROE점검</t>
  </si>
  <si>
    <t>Q_DATA 상세</t>
  </si>
  <si>
    <t>Fn cons</t>
  </si>
  <si>
    <t>Fn_DATA</t>
  </si>
  <si>
    <t>BPS(원)</t>
  </si>
  <si>
    <t>부채비율</t>
  </si>
  <si>
    <t>연간 손익계산서</t>
  </si>
  <si>
    <t>매출총이익률</t>
  </si>
  <si>
    <t>연간 현금흐름표</t>
  </si>
  <si>
    <t>잉여현금흐름</t>
  </si>
  <si>
    <t>연간 재무상태표</t>
  </si>
  <si>
    <t>자산총계</t>
  </si>
  <si>
    <t>VTN 계산값/src</t>
  </si>
  <si>
    <t>#PE</t>
  </si>
  <si>
    <t>PE0 T</t>
  </si>
  <si>
    <t>PE0 B</t>
  </si>
  <si>
    <t>PB0 T</t>
  </si>
  <si>
    <t>PB0 B</t>
  </si>
  <si>
    <t>시총고가</t>
  </si>
  <si>
    <t>시총저가</t>
  </si>
  <si>
    <t>16년</t>
  </si>
  <si>
    <t>17년</t>
  </si>
  <si>
    <t>18년</t>
  </si>
  <si>
    <t>19년</t>
  </si>
  <si>
    <t>20년</t>
  </si>
  <si>
    <t>21년</t>
  </si>
  <si>
    <t>22년</t>
  </si>
  <si>
    <t>23년</t>
  </si>
  <si>
    <t>25년3Q연환산</t>
  </si>
  <si>
    <t>24.3Q</t>
  </si>
  <si>
    <t>24.4Q</t>
  </si>
  <si>
    <t>25.1Q</t>
  </si>
  <si>
    <t>25.2Q</t>
  </si>
  <si>
    <t>25.3Q</t>
  </si>
  <si>
    <t>25.4Q</t>
  </si>
  <si>
    <t>46년</t>
  </si>
  <si>
    <t>47년</t>
  </si>
  <si>
    <t>48년</t>
  </si>
  <si>
    <t>25E</t>
  </si>
  <si>
    <t>26E</t>
  </si>
  <si>
    <t>72년</t>
  </si>
  <si>
    <t>73년</t>
  </si>
  <si>
    <t>10년</t>
  </si>
  <si>
    <t>83년</t>
  </si>
  <si>
    <t>56년</t>
  </si>
  <si>
    <t>92년</t>
  </si>
  <si>
    <t>29년</t>
  </si>
  <si>
    <t>65년</t>
  </si>
  <si>
    <t>02년</t>
  </si>
  <si>
    <t>년</t>
  </si>
  <si>
    <t/>
  </si>
  <si>
    <t>44년</t>
  </si>
  <si>
    <t>45년</t>
  </si>
  <si>
    <t>26.1Q</t>
  </si>
  <si>
    <t>26.2Q</t>
  </si>
  <si>
    <t>회사명</t>
  </si>
  <si>
    <t>코드번호</t>
  </si>
  <si>
    <t>주가(원)</t>
  </si>
  <si>
    <t>시가총액(억)</t>
  </si>
  <si>
    <t>25년4Q(E)</t>
  </si>
  <si>
    <t>순익(지배)</t>
  </si>
  <si>
    <t>오파스넷</t>
  </si>
  <si>
    <t>A173130</t>
  </si>
  <si>
    <t>실적발표</t>
  </si>
  <si>
    <t>업종</t>
  </si>
  <si>
    <t>시가배당율</t>
  </si>
  <si>
    <t>1년후PER</t>
  </si>
  <si>
    <t>시스템서비스</t>
  </si>
  <si>
    <t>QOQ</t>
  </si>
  <si>
    <t>성장점수</t>
  </si>
  <si>
    <t>수익점수</t>
  </si>
  <si>
    <t>안정점수</t>
  </si>
  <si>
    <t>벨류점수</t>
  </si>
  <si>
    <t>저점PER</t>
  </si>
  <si>
    <t>저점PBR</t>
  </si>
  <si>
    <t>퀀트점수</t>
  </si>
  <si>
    <t>퀀트상위(%)</t>
  </si>
  <si>
    <t>고점PER</t>
  </si>
  <si>
    <t>고점PBR</t>
  </si>
  <si>
    <t>PER(5년평균)</t>
  </si>
  <si>
    <t>PBR(5년평균)</t>
  </si>
  <si>
    <t>ROE(5년평균)</t>
  </si>
  <si>
    <t>OPM(5년평균)</t>
  </si>
  <si>
    <t xml:space="preserve"> 매출액</t>
  </si>
  <si>
    <t xml:space="preserve"> 영업이익</t>
  </si>
  <si>
    <t xml:space="preserve"> 지배순익</t>
  </si>
  <si>
    <t>-</t>
  </si>
  <si>
    <t xml:space="preserve"> OPM(%)</t>
  </si>
  <si>
    <t xml:space="preserve"> 매출액 증가율(%)</t>
  </si>
  <si>
    <t xml:space="preserve"> 영업이익 증가율(%)</t>
  </si>
  <si>
    <t xml:space="preserve"> ROE</t>
  </si>
  <si>
    <t xml:space="preserve"> ROA</t>
  </si>
  <si>
    <t xml:space="preserve"> 부채비율(%)</t>
  </si>
  <si>
    <t xml:space="preserve"> 유동비율(%)</t>
  </si>
  <si>
    <t xml:space="preserve"> 영업활동현금흐름</t>
  </si>
  <si>
    <t xml:space="preserve"> 설비투자</t>
  </si>
  <si>
    <t xml:space="preserve"> 재무활동현금흐름</t>
  </si>
  <si>
    <t xml:space="preserve"> FCF</t>
  </si>
  <si>
    <t xml:space="preserve"> 지배주주지분</t>
  </si>
  <si>
    <t xml:space="preserve"> DPS</t>
  </si>
  <si>
    <t xml:space="preserve"> 연간 배당률(%)</t>
  </si>
  <si>
    <t xml:space="preserve"> 배당성향(%)</t>
  </si>
  <si>
    <t xml:space="preserve"> NPM(%)</t>
  </si>
  <si>
    <t xml:space="preserve"> 지배순익 증가율(%)</t>
  </si>
  <si>
    <t xml:space="preserve"> (개별)매출액</t>
  </si>
  <si>
    <t xml:space="preserve"> (개별)영업이익</t>
  </si>
  <si>
    <t xml:space="preserve"> (개별)순이익</t>
  </si>
  <si>
    <t xml:space="preserve"> (개별)OPM(%)</t>
  </si>
  <si>
    <t xml:space="preserve"> 개별/연결순익(%)</t>
  </si>
  <si>
    <t xml:space="preserve"> 주가상승율(%)</t>
  </si>
  <si>
    <t xml:space="preserve"> 분기 EPS</t>
  </si>
  <si>
    <t>투자지표1</t>
  </si>
  <si>
    <t xml:space="preserve"> 시가총액</t>
  </si>
  <si>
    <t xml:space="preserve"> 주가</t>
  </si>
  <si>
    <t xml:space="preserve"> SPS</t>
  </si>
  <si>
    <t xml:space="preserve"> OPS</t>
  </si>
  <si>
    <t xml:space="preserve"> EPS</t>
  </si>
  <si>
    <t xml:space="preserve"> BPS</t>
  </si>
  <si>
    <t xml:space="preserve"> CPS</t>
  </si>
  <si>
    <t xml:space="preserve"> SPS증가율(%)</t>
  </si>
  <si>
    <t xml:space="preserve"> OPS증가율(%)</t>
  </si>
  <si>
    <t xml:space="preserve"> EPS증가율(%)</t>
  </si>
  <si>
    <t xml:space="preserve"> BPS증가율(%)</t>
  </si>
  <si>
    <t xml:space="preserve"> CPS증가율(%)</t>
  </si>
  <si>
    <t xml:space="preserve"> DPS증가율(%)</t>
  </si>
  <si>
    <t xml:space="preserve"> 주가상승률(%)</t>
  </si>
  <si>
    <t xml:space="preserve"> 주식수증가율(%)</t>
  </si>
  <si>
    <t xml:space="preserve"> 자본증가율(%)</t>
  </si>
  <si>
    <t xml:space="preserve"> 자산증가율(%)</t>
  </si>
  <si>
    <t xml:space="preserve"> 영업현금증가율(%)</t>
  </si>
  <si>
    <t xml:space="preserve"> 설비투자증가율(%)</t>
  </si>
  <si>
    <t xml:space="preserve"> FCF증가율(%)</t>
  </si>
  <si>
    <t xml:space="preserve"> ROIC증가율(%)</t>
  </si>
  <si>
    <t xml:space="preserve"> ROE증가율(%)</t>
  </si>
  <si>
    <t xml:space="preserve"> ROA증가율(%)</t>
  </si>
  <si>
    <t xml:space="preserve"> OPM증가율(%)</t>
  </si>
  <si>
    <t xml:space="preserve"> NPM증가율(%)</t>
  </si>
  <si>
    <t>투자지표2</t>
  </si>
  <si>
    <t xml:space="preserve"> PSR</t>
  </si>
  <si>
    <t xml:space="preserve"> POR</t>
  </si>
  <si>
    <t xml:space="preserve"> PER</t>
  </si>
  <si>
    <t xml:space="preserve"> EV/EBITDA</t>
  </si>
  <si>
    <t xml:space="preserve"> PBR</t>
  </si>
  <si>
    <t xml:space="preserve"> PCR</t>
  </si>
  <si>
    <t xml:space="preserve"> PRR</t>
  </si>
  <si>
    <t xml:space="preserve"> PEG</t>
  </si>
  <si>
    <t xml:space="preserve"> ROIC</t>
  </si>
  <si>
    <t xml:space="preserve"> 차입률(%)</t>
  </si>
  <si>
    <t xml:space="preserve"> 당좌비율(%)</t>
  </si>
  <si>
    <t xml:space="preserve"> 영업이익/차입금(%)</t>
  </si>
  <si>
    <t xml:space="preserve"> 매출채권회전일수</t>
  </si>
  <si>
    <t xml:space="preserve"> 재고자산회전일수</t>
  </si>
  <si>
    <t xml:space="preserve"> 매입채무회전일수</t>
  </si>
  <si>
    <t xml:space="preserve"> 현금회전일수</t>
  </si>
  <si>
    <t xml:space="preserve"> 주식수 (만주)</t>
  </si>
  <si>
    <t xml:space="preserve"> 비지배순이익</t>
  </si>
  <si>
    <t xml:space="preserve"> GPM</t>
  </si>
  <si>
    <t xml:space="preserve"> OPM</t>
  </si>
  <si>
    <t xml:space="preserve"> NPM</t>
  </si>
  <si>
    <t xml:space="preserve"> 판관비율</t>
  </si>
  <si>
    <t xml:space="preserve"> 연구비율</t>
  </si>
  <si>
    <t xml:space="preserve"> 감가상각비율</t>
  </si>
  <si>
    <t xml:space="preserve"> 설비투자비율</t>
  </si>
  <si>
    <t xml:space="preserve"> 당기순이익</t>
  </si>
  <si>
    <t xml:space="preserve"> 감가상각비</t>
  </si>
  <si>
    <t xml:space="preserve"> 투자활동현금흐름</t>
  </si>
  <si>
    <t xml:space="preserve"> 유동자산</t>
  </si>
  <si>
    <t xml:space="preserve"> 현금성자산</t>
  </si>
  <si>
    <t xml:space="preserve"> 매출채권</t>
  </si>
  <si>
    <t xml:space="preserve"> 재고자산</t>
  </si>
  <si>
    <t xml:space="preserve"> 비유동자산</t>
  </si>
  <si>
    <t xml:space="preserve"> 유형자산</t>
  </si>
  <si>
    <t xml:space="preserve"> 무형자산</t>
  </si>
  <si>
    <t xml:space="preserve"> 투자자산</t>
  </si>
  <si>
    <t xml:space="preserve"> 유동부채</t>
  </si>
  <si>
    <t xml:space="preserve"> 매입채무</t>
  </si>
  <si>
    <t xml:space="preserve"> 비유동부채</t>
  </si>
  <si>
    <t xml:space="preserve"> 순차입금</t>
  </si>
  <si>
    <t xml:space="preserve"> 차입금</t>
  </si>
  <si>
    <t xml:space="preserve"> 부채총계</t>
  </si>
  <si>
    <t xml:space="preserve"> 자본총계</t>
  </si>
  <si>
    <t xml:space="preserve"> 투하자본</t>
  </si>
  <si>
    <t xml:space="preserve"> 운전자본</t>
  </si>
  <si>
    <t xml:space="preserve"> 총자산</t>
  </si>
  <si>
    <t xml:space="preserve"> (개별)총자산</t>
  </si>
  <si>
    <t xml:space="preserve"> (개별)부채총계</t>
  </si>
  <si>
    <t xml:space="preserve"> (개별)자본총계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</si>
</sst>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76" formatCode="0.0"/>
    <numFmt numFmtId="177" formatCode="0.0%"/>
    <numFmt numFmtId="178" formatCode="#,##0.0"/>
    <numFmt numFmtId="179" formatCode="&quot;Y2 PE 가중&quot;\ 0%"/>
    <numFmt numFmtId="180" formatCode="&quot;Y1 PB 가중&quot;\ 0%"/>
    <numFmt numFmtId="181" formatCode="&quot;기&quot;&quot;준&quot;\T\P\ #,###"/>
    <numFmt numFmtId="182" formatCode="&quot;수&quot;&quot;익&quot;&quot;률&quot;\ #%"/>
    <numFmt numFmtId="183" formatCode="yyyy/mm/dd"/>
    <numFmt numFmtId="184" formatCode="&quot;보&quot;&quot;정&quot;\T\P\ #,###"/>
    <numFmt numFmtId="185" formatCode="&quot;예&quot;&quot;상&quot;&quot;최&quot;&quot;저&quot;\ #,###"/>
    <numFmt numFmtId="186" formatCode="&quot;방&quot;&quot;어&quot;&quot;율&quot;#%"/>
    <numFmt numFmtId="187" formatCode="&quot;보&quot;&quot;정&quot;&quot;달&quot;&quot;성&quot;&quot;율&quot;\ #%"/>
    <numFmt numFmtId="188" formatCode="&quot;보&quot;&quot;정&quot;&quot;최&quot;&quot;저&quot;&quot;율&quot;\ #%"/>
    <numFmt numFmtId="189" formatCode="0.000"/>
    <numFmt numFmtId="190" formatCode="&quot;MTP&quot;\ 0%"/>
    <numFmt numFmtId="191" formatCode="\T\P\ #,##0"/>
    <numFmt numFmtId="192" formatCode="&quot;수&quot;&quot;익&quot;&quot;률&quot;\ 0.0%"/>
    <numFmt numFmtId="193" formatCode="m/d"/>
    <numFmt numFmtId="194" formatCode="\1\-0&quot;분&quot;&quot;기&quot;&quot;합&quot;"/>
    <numFmt numFmtId="195" formatCode="\1\-0\Q&quot;外&quot;&quot;비&quot;&quot;중&quot;"/>
    <numFmt numFmtId="196" formatCode="&quot;가&quot;&quot;중&quot;0%"/>
    <numFmt numFmtId="197" formatCode="&quot;시&quot;&quot;총&quot;\x0"/>
  </numFmts>
  <fonts count="80">
    <font>
      <sz val="11"/>
      <color theme="1"/>
      <name val="맑은 고딕"/>
      <family val="2"/>
      <scheme val="minor"/>
    </font>
    <font>
      <b/>
      <sz val="8"/>
      <color rgb="FFFF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맑은 고딕"/>
      <family val="2"/>
      <scheme val="minor"/>
    </font>
    <font>
      <sz val="9"/>
      <color rgb="FFFF0000"/>
      <name val="Arial"/>
      <family val="2"/>
    </font>
    <font>
      <sz val="10"/>
      <color rgb="FFD9D9D9"/>
      <name val="Arial"/>
      <family val="2"/>
    </font>
    <font>
      <sz val="10"/>
      <color rgb="FFD9D9D9"/>
      <name val="맑은 고딕"/>
      <family val="2"/>
      <scheme val="minor"/>
    </font>
    <font>
      <sz val="8"/>
      <color theme="1"/>
      <name val="Arial"/>
      <family val="2"/>
    </font>
    <font>
      <u/>
      <sz val="9"/>
      <color rgb="FFFF0000"/>
      <name val="Arial"/>
      <family val="2"/>
    </font>
    <font>
      <sz val="10"/>
      <color theme="1"/>
      <name val="맑은 고딕"/>
      <family val="2"/>
      <scheme val="minor"/>
    </font>
    <font>
      <sz val="10"/>
      <color rgb="FFFF0000"/>
      <name val="Arial"/>
      <family val="2"/>
    </font>
    <font>
      <sz val="8"/>
      <color theme="1"/>
      <name val="맑은 고딕"/>
      <family val="2"/>
      <scheme val="minor"/>
    </font>
    <font>
      <b/>
      <sz val="8"/>
      <color rgb="FFFFFFFF"/>
      <name val="None"/>
    </font>
    <font>
      <sz val="9"/>
      <color rgb="FF000000"/>
      <name val="None"/>
    </font>
    <font>
      <sz val="9"/>
      <color theme="1"/>
      <name val="None"/>
    </font>
    <font>
      <b/>
      <sz val="8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맑은 고딕"/>
      <family val="2"/>
      <scheme val="minor"/>
    </font>
    <font>
      <sz val="10"/>
      <color rgb="FFB7B7B7"/>
      <name val="맑은 고딕"/>
      <family val="2"/>
      <scheme val="minor"/>
    </font>
    <font>
      <sz val="8"/>
      <color rgb="FFCCCCCC"/>
      <name val="Arial"/>
      <family val="2"/>
    </font>
    <font>
      <sz val="8"/>
      <color rgb="FFCCCCCC"/>
      <name val="맑은 고딕"/>
      <family val="2"/>
      <scheme val="minor"/>
    </font>
    <font>
      <sz val="8"/>
      <color rgb="FFFF0000"/>
      <name val="Arial"/>
      <family val="2"/>
    </font>
    <font>
      <sz val="10"/>
      <color rgb="FFE20400"/>
      <name val="Arial"/>
      <family val="2"/>
    </font>
    <font>
      <sz val="9"/>
      <color theme="1"/>
      <name val="맑은 고딕"/>
      <family val="2"/>
      <scheme val="minor"/>
    </font>
    <font>
      <b/>
      <sz val="10"/>
      <color rgb="FFFF0000"/>
      <name val="맑은 고딕"/>
      <family val="2"/>
      <scheme val="minor"/>
    </font>
    <font>
      <b/>
      <sz val="10"/>
      <color rgb="FF000000"/>
      <name val="Arial"/>
      <family val="2"/>
    </font>
    <font>
      <sz val="6"/>
      <color rgb="FFF3F3F3"/>
      <name val="Arial"/>
      <family val="2"/>
    </font>
    <font>
      <sz val="9"/>
      <color rgb="FF000000"/>
      <name val="&quot;맑은 고딕&quot;"/>
      <family val="3"/>
      <charset val="129"/>
    </font>
    <font>
      <b/>
      <sz val="9"/>
      <color rgb="FF000000"/>
      <name val="&quot;맑은 고딕&quot;"/>
      <family val="3"/>
      <charset val="129"/>
    </font>
    <font>
      <sz val="6"/>
      <color theme="1"/>
      <name val="Arial"/>
      <family val="2"/>
    </font>
    <font>
      <sz val="11"/>
      <color rgb="FF1F1F1F"/>
      <name val="Arial"/>
      <family val="2"/>
    </font>
    <font>
      <sz val="11"/>
      <color rgb="FF000000"/>
      <name val="&quot;맑은 고딕&quot;"/>
      <family val="3"/>
      <charset val="129"/>
    </font>
    <font>
      <sz val="10"/>
      <color rgb="FF000000"/>
      <name val="맑은 고딕"/>
      <family val="2"/>
      <scheme val="minor"/>
    </font>
    <font>
      <sz val="8"/>
      <color rgb="FFFF0000"/>
      <name val="&quot;Malgun Gothic&quot;"/>
    </font>
    <font>
      <b/>
      <sz val="10"/>
      <color theme="1"/>
      <name val="&quot;Malgun Gothic&quot;"/>
    </font>
    <font>
      <sz val="9"/>
      <color theme="1"/>
      <name val="Malgun Gothic"/>
      <family val="3"/>
      <charset val="129"/>
    </font>
    <font>
      <sz val="9"/>
      <color theme="1"/>
      <name val="&quot;Malgun Gothic&quot;"/>
    </font>
    <font>
      <sz val="9"/>
      <color rgb="FFFF0000"/>
      <name val="&quot;Malgun Gothic&quot;"/>
    </font>
    <font>
      <sz val="10"/>
      <color rgb="FFFF0000"/>
      <name val="Malgun Gothic"/>
      <family val="3"/>
      <charset val="129"/>
    </font>
    <font>
      <sz val="10"/>
      <color theme="1"/>
      <name val="&quot;Malgun Gothic&quot;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color rgb="FFB7B7B7"/>
      <name val="Malgun Gothic"/>
      <family val="3"/>
      <charset val="129"/>
    </font>
    <font>
      <b/>
      <u/>
      <sz val="9"/>
      <color rgb="FF0000FF"/>
      <name val="Malgun Gothic"/>
      <family val="3"/>
      <charset val="129"/>
    </font>
    <font>
      <sz val="10"/>
      <color rgb="FF666666"/>
      <name val="Arial"/>
      <family val="2"/>
    </font>
    <font>
      <sz val="10"/>
      <color rgb="FFB7B7B7"/>
      <name val="Malgun Gothic"/>
      <family val="3"/>
      <charset val="129"/>
    </font>
    <font>
      <b/>
      <sz val="10"/>
      <color rgb="FF1F1F1F"/>
      <name val="&quot;Malgun Gothic&quot;"/>
    </font>
    <font>
      <b/>
      <u/>
      <sz val="10"/>
      <color rgb="FF000000"/>
      <name val="&quot;Malgun Gothic&quot;"/>
    </font>
    <font>
      <sz val="10"/>
      <color rgb="FF999999"/>
      <name val="Malgun Gothic"/>
      <family val="3"/>
      <charset val="129"/>
    </font>
    <font>
      <sz val="10"/>
      <color rgb="FF999999"/>
      <name val="&quot;Malgun Gothic&quot;"/>
    </font>
    <font>
      <sz val="10"/>
      <color rgb="FF000000"/>
      <name val="&quot;Malgun Gothic&quot;"/>
    </font>
    <font>
      <sz val="10"/>
      <color rgb="FF000000"/>
      <name val="Arial"/>
      <family val="2"/>
    </font>
    <font>
      <sz val="10"/>
      <color rgb="FF3C78D8"/>
      <name val="Arial"/>
      <family val="2"/>
    </font>
    <font>
      <sz val="10"/>
      <color rgb="FFFF0000"/>
      <name val="&quot;Malgun Gothic&quot;"/>
    </font>
    <font>
      <u/>
      <sz val="10"/>
      <color theme="1"/>
      <name val="&quot;Malgun Gothic&quot;"/>
    </font>
    <font>
      <u/>
      <sz val="10"/>
      <color rgb="FF1155CC"/>
      <name val="&quot;Malgun Gothic&quot;"/>
    </font>
    <font>
      <sz val="11"/>
      <color rgb="FFD9D9D9"/>
      <name val="&quot;맑은 고딕&quot;"/>
      <family val="3"/>
      <charset val="129"/>
    </font>
    <font>
      <sz val="11"/>
      <color rgb="FFFF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b/>
      <sz val="11"/>
      <color rgb="FF000000"/>
      <name val="&quot;맑은 고딕&quot;"/>
      <family val="3"/>
      <charset val="129"/>
    </font>
    <font>
      <i/>
      <sz val="11"/>
      <color rgb="FF000000"/>
      <name val="&quot;맑은 고딕&quot;"/>
      <family val="3"/>
      <charset val="129"/>
    </font>
    <font>
      <sz val="8"/>
      <color rgb="FFD9D9D9"/>
      <name val="&quot;맑은 고딕&quot;"/>
      <family val="3"/>
      <charset val="129"/>
    </font>
    <font>
      <b/>
      <sz val="8"/>
      <color rgb="FF000000"/>
      <name val="&quot;맑은 고딕&quot;"/>
      <family val="3"/>
      <charset val="129"/>
    </font>
    <font>
      <b/>
      <sz val="10"/>
      <color rgb="FF0000FF"/>
      <name val="Arial"/>
      <family val="2"/>
    </font>
    <font>
      <b/>
      <sz val="10"/>
      <color rgb="FFD9D9D9"/>
      <name val="Arial"/>
      <family val="2"/>
    </font>
    <font>
      <sz val="11"/>
      <color theme="8"/>
      <name val="&quot;맑은 고딕&quot;"/>
      <family val="3"/>
      <charset val="129"/>
    </font>
    <font>
      <b/>
      <sz val="11"/>
      <color theme="8"/>
      <name val="&quot;맑은 고딕&quot;"/>
      <family val="3"/>
      <charset val="129"/>
    </font>
    <font>
      <sz val="10"/>
      <color rgb="FFFF6D01"/>
      <name val="Arial"/>
      <family val="2"/>
    </font>
    <font>
      <b/>
      <sz val="10"/>
      <color theme="8"/>
      <name val="Arial"/>
      <family val="2"/>
    </font>
    <font>
      <sz val="10"/>
      <color theme="8"/>
      <name val="Arial"/>
      <family val="2"/>
    </font>
    <font>
      <sz val="10"/>
      <color theme="8"/>
      <name val="맑은 고딕"/>
      <family val="2"/>
      <scheme val="minor"/>
    </font>
    <font>
      <sz val="9"/>
      <color rgb="FF000000"/>
      <name val="Tahoma"/>
      <family val="2"/>
    </font>
    <font>
      <sz val="9"/>
      <color theme="1"/>
      <name val="Tahoma"/>
      <family val="2"/>
    </font>
    <font>
      <sz val="10"/>
      <color rgb="FF999999"/>
      <name val="Arial"/>
      <family val="2"/>
    </font>
    <font>
      <sz val="11"/>
      <color theme="1"/>
      <name val="Arial"/>
      <family val="2"/>
    </font>
    <font>
      <sz val="10"/>
      <color rgb="FFB7B7B7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6C7884"/>
        <bgColor rgb="FF6C7884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7CB4D"/>
        <bgColor rgb="FFF7CB4D"/>
      </patternFill>
    </fill>
  </fills>
  <borders count="32">
    <border>
      <left/>
      <right/>
      <top/>
      <bottom/>
      <diagonal/>
    </border>
    <border>
      <left/>
      <right style="thin">
        <color rgb="FFC5C5C5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C5C5C5"/>
      </bottom>
      <diagonal/>
    </border>
    <border>
      <left/>
      <right style="thin">
        <color rgb="FFC5C5C5"/>
      </right>
      <top/>
      <bottom style="thin">
        <color rgb="FFC5C5C5"/>
      </bottom>
      <diagonal/>
    </border>
    <border>
      <left/>
      <right style="thin">
        <color rgb="FFC5C5C5"/>
      </right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1C2B37"/>
      </right>
      <top style="thin">
        <color rgb="FF292C32"/>
      </top>
      <bottom style="thin">
        <color rgb="FF292C32"/>
      </bottom>
      <diagonal/>
    </border>
    <border>
      <left/>
      <right style="thin">
        <color rgb="FFDDDDDD"/>
      </right>
      <top style="thin">
        <color rgb="FF292C32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5">
    <xf numFmtId="0" fontId="0" fillId="0" borderId="0" xfId="0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5" fillId="2" borderId="0" xfId="0" applyFont="1" applyFill="1" applyAlignment="1">
      <alignment horizontal="center"/>
    </xf>
    <xf numFmtId="0" fontId="3" fillId="2" borderId="0" xfId="0" applyFont="1" applyFill="1" applyAlignment="1"/>
    <xf numFmtId="0" fontId="4" fillId="2" borderId="0" xfId="0" applyFont="1" applyFill="1" applyAlignment="1">
      <alignment horizontal="center"/>
    </xf>
    <xf numFmtId="176" fontId="4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/>
    </xf>
    <xf numFmtId="176" fontId="3" fillId="0" borderId="0" xfId="0" applyNumberFormat="1" applyFont="1" applyAlignment="1"/>
    <xf numFmtId="3" fontId="4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" fontId="3" fillId="0" borderId="0" xfId="0" applyNumberFormat="1" applyFont="1" applyAlignment="1"/>
    <xf numFmtId="1" fontId="4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/>
    <xf numFmtId="177" fontId="4" fillId="3" borderId="0" xfId="0" applyNumberFormat="1" applyFont="1" applyFill="1" applyAlignment="1">
      <alignment horizontal="center"/>
    </xf>
    <xf numFmtId="0" fontId="3" fillId="0" borderId="0" xfId="0" applyFont="1"/>
    <xf numFmtId="0" fontId="6" fillId="2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3" fontId="4" fillId="5" borderId="0" xfId="0" applyNumberFormat="1" applyFont="1" applyFill="1" applyAlignment="1">
      <alignment horizontal="center"/>
    </xf>
    <xf numFmtId="177" fontId="4" fillId="6" borderId="0" xfId="0" applyNumberFormat="1" applyFont="1" applyFill="1" applyAlignment="1">
      <alignment horizontal="center"/>
    </xf>
    <xf numFmtId="9" fontId="4" fillId="5" borderId="0" xfId="0" applyNumberFormat="1" applyFont="1" applyFill="1" applyAlignment="1">
      <alignment horizontal="center"/>
    </xf>
    <xf numFmtId="177" fontId="8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7" fillId="4" borderId="0" xfId="0" applyFont="1" applyFill="1"/>
    <xf numFmtId="0" fontId="9" fillId="0" borderId="0" xfId="0" applyFont="1" applyAlignment="1"/>
    <xf numFmtId="0" fontId="3" fillId="5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6" borderId="0" xfId="0" applyNumberFormat="1" applyFont="1" applyFill="1" applyAlignment="1">
      <alignment horizontal="center"/>
    </xf>
    <xf numFmtId="0" fontId="11" fillId="0" borderId="0" xfId="0" applyFont="1" applyAlignment="1"/>
    <xf numFmtId="9" fontId="3" fillId="5" borderId="0" xfId="0" applyNumberFormat="1" applyFont="1" applyFill="1" applyAlignment="1"/>
    <xf numFmtId="9" fontId="3" fillId="5" borderId="1" xfId="0" applyNumberFormat="1" applyFont="1" applyFill="1" applyBorder="1" applyAlignment="1"/>
    <xf numFmtId="0" fontId="3" fillId="3" borderId="0" xfId="0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3" fontId="8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3" fontId="8" fillId="5" borderId="0" xfId="0" applyNumberFormat="1" applyFont="1" applyFill="1" applyAlignment="1">
      <alignment horizontal="center"/>
    </xf>
    <xf numFmtId="3" fontId="8" fillId="5" borderId="6" xfId="0" applyNumberFormat="1" applyFont="1" applyFill="1" applyBorder="1" applyAlignment="1">
      <alignment horizontal="center"/>
    </xf>
    <xf numFmtId="0" fontId="13" fillId="0" borderId="0" xfId="0" applyFont="1" applyAlignment="1"/>
    <xf numFmtId="0" fontId="7" fillId="0" borderId="0" xfId="0" applyFont="1"/>
    <xf numFmtId="178" fontId="4" fillId="3" borderId="0" xfId="0" applyNumberFormat="1" applyFont="1" applyFill="1" applyAlignment="1">
      <alignment horizontal="center"/>
    </xf>
    <xf numFmtId="0" fontId="4" fillId="0" borderId="7" xfId="0" applyFont="1" applyBorder="1" applyAlignment="1">
      <alignment horizontal="center"/>
    </xf>
    <xf numFmtId="176" fontId="4" fillId="0" borderId="8" xfId="0" applyNumberFormat="1" applyFont="1" applyBorder="1" applyAlignment="1">
      <alignment horizontal="center"/>
    </xf>
    <xf numFmtId="176" fontId="4" fillId="0" borderId="9" xfId="0" applyNumberFormat="1" applyFont="1" applyBorder="1" applyAlignment="1">
      <alignment horizontal="center"/>
    </xf>
    <xf numFmtId="0" fontId="14" fillId="6" borderId="0" xfId="0" applyNumberFormat="1" applyFont="1" applyFill="1" applyAlignment="1">
      <alignment horizontal="center"/>
    </xf>
    <xf numFmtId="0" fontId="14" fillId="0" borderId="0" xfId="0" applyFont="1" applyAlignment="1"/>
    <xf numFmtId="3" fontId="3" fillId="0" borderId="0" xfId="0" applyNumberFormat="1" applyFont="1"/>
    <xf numFmtId="0" fontId="3" fillId="0" borderId="1" xfId="0" applyFont="1" applyBorder="1"/>
    <xf numFmtId="177" fontId="14" fillId="6" borderId="0" xfId="0" applyNumberFormat="1" applyFont="1" applyFill="1" applyAlignment="1">
      <alignment horizontal="center"/>
    </xf>
    <xf numFmtId="0" fontId="7" fillId="0" borderId="0" xfId="0" applyFont="1" applyAlignment="1"/>
    <xf numFmtId="0" fontId="3" fillId="0" borderId="10" xfId="0" applyFont="1" applyBorder="1" applyAlignment="1"/>
    <xf numFmtId="177" fontId="3" fillId="0" borderId="11" xfId="0" applyNumberFormat="1" applyFont="1" applyBorder="1"/>
    <xf numFmtId="0" fontId="15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5" borderId="0" xfId="0" applyNumberFormat="1" applyFont="1" applyFill="1" applyAlignment="1">
      <alignment horizontal="center"/>
    </xf>
    <xf numFmtId="179" fontId="11" fillId="5" borderId="0" xfId="0" applyNumberFormat="1" applyFont="1" applyFill="1" applyAlignment="1">
      <alignment horizontal="center"/>
    </xf>
    <xf numFmtId="0" fontId="3" fillId="7" borderId="1" xfId="0" applyFont="1" applyFill="1" applyBorder="1"/>
    <xf numFmtId="3" fontId="3" fillId="7" borderId="12" xfId="0" applyNumberFormat="1" applyFont="1" applyFill="1" applyBorder="1"/>
    <xf numFmtId="0" fontId="3" fillId="7" borderId="12" xfId="0" applyFont="1" applyFill="1" applyBorder="1"/>
    <xf numFmtId="0" fontId="3" fillId="0" borderId="13" xfId="0" applyFont="1" applyBorder="1"/>
    <xf numFmtId="177" fontId="3" fillId="0" borderId="0" xfId="0" applyNumberFormat="1" applyFont="1" applyAlignment="1"/>
    <xf numFmtId="180" fontId="11" fillId="5" borderId="0" xfId="0" applyNumberFormat="1" applyFont="1" applyFill="1" applyAlignment="1">
      <alignment horizontal="center"/>
    </xf>
    <xf numFmtId="0" fontId="16" fillId="8" borderId="14" xfId="0" applyFont="1" applyFill="1" applyBorder="1" applyAlignment="1">
      <alignment horizontal="center"/>
    </xf>
    <xf numFmtId="181" fontId="4" fillId="4" borderId="0" xfId="0" applyNumberFormat="1" applyFont="1" applyFill="1" applyAlignment="1">
      <alignment horizontal="center"/>
    </xf>
    <xf numFmtId="182" fontId="4" fillId="0" borderId="0" xfId="0" applyNumberFormat="1" applyFont="1" applyAlignment="1">
      <alignment horizontal="center"/>
    </xf>
    <xf numFmtId="0" fontId="3" fillId="7" borderId="10" xfId="0" applyFont="1" applyFill="1" applyBorder="1" applyAlignment="1"/>
    <xf numFmtId="0" fontId="17" fillId="0" borderId="15" xfId="0" applyFont="1" applyBorder="1" applyAlignment="1">
      <alignment horizontal="left"/>
    </xf>
    <xf numFmtId="3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83" fontId="17" fillId="0" borderId="15" xfId="0" applyNumberFormat="1" applyFont="1" applyBorder="1" applyAlignment="1">
      <alignment horizontal="center"/>
    </xf>
    <xf numFmtId="184" fontId="4" fillId="0" borderId="0" xfId="0" applyNumberFormat="1" applyFont="1" applyAlignment="1">
      <alignment horizontal="center"/>
    </xf>
    <xf numFmtId="185" fontId="4" fillId="0" borderId="0" xfId="0" applyNumberFormat="1" applyFont="1" applyAlignment="1">
      <alignment horizontal="center"/>
    </xf>
    <xf numFmtId="186" fontId="4" fillId="0" borderId="0" xfId="0" applyNumberFormat="1" applyFont="1" applyAlignment="1">
      <alignment horizontal="center"/>
    </xf>
    <xf numFmtId="0" fontId="5" fillId="0" borderId="0" xfId="0" applyFont="1" applyAlignment="1"/>
    <xf numFmtId="3" fontId="14" fillId="7" borderId="1" xfId="0" applyNumberFormat="1" applyFont="1" applyFill="1" applyBorder="1" applyAlignment="1">
      <alignment horizontal="center"/>
    </xf>
    <xf numFmtId="187" fontId="4" fillId="5" borderId="0" xfId="0" applyNumberFormat="1" applyFont="1" applyFill="1" applyAlignment="1">
      <alignment horizontal="center"/>
    </xf>
    <xf numFmtId="184" fontId="5" fillId="3" borderId="0" xfId="0" applyNumberFormat="1" applyFont="1" applyFill="1" applyAlignment="1">
      <alignment horizontal="center"/>
    </xf>
    <xf numFmtId="182" fontId="5" fillId="0" borderId="0" xfId="0" applyNumberFormat="1" applyFont="1" applyAlignment="1">
      <alignment horizontal="center"/>
    </xf>
    <xf numFmtId="188" fontId="4" fillId="5" borderId="0" xfId="0" applyNumberFormat="1" applyFont="1" applyFill="1" applyAlignment="1">
      <alignment horizontal="center"/>
    </xf>
    <xf numFmtId="177" fontId="4" fillId="0" borderId="0" xfId="0" applyNumberFormat="1" applyFont="1" applyAlignment="1">
      <alignment horizontal="center"/>
    </xf>
    <xf numFmtId="0" fontId="6" fillId="0" borderId="0" xfId="0" applyFont="1" applyAlignment="1"/>
    <xf numFmtId="10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8" fillId="3" borderId="15" xfId="0" applyFont="1" applyFill="1" applyBorder="1" applyAlignment="1">
      <alignment horizontal="center"/>
    </xf>
    <xf numFmtId="3" fontId="18" fillId="3" borderId="15" xfId="0" applyNumberFormat="1" applyFont="1" applyFill="1" applyBorder="1" applyAlignment="1">
      <alignment horizontal="center"/>
    </xf>
    <xf numFmtId="183" fontId="18" fillId="3" borderId="15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87" fontId="5" fillId="5" borderId="0" xfId="0" applyNumberFormat="1" applyFont="1" applyFill="1" applyAlignment="1">
      <alignment horizontal="center"/>
    </xf>
    <xf numFmtId="188" fontId="5" fillId="5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19" fillId="9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9" fontId="3" fillId="10" borderId="0" xfId="0" applyNumberFormat="1" applyFont="1" applyFill="1" applyAlignment="1">
      <alignment horizontal="center"/>
    </xf>
    <xf numFmtId="0" fontId="5" fillId="0" borderId="0" xfId="0" quotePrefix="1" applyFont="1" applyAlignment="1"/>
    <xf numFmtId="0" fontId="3" fillId="5" borderId="0" xfId="0" applyFont="1" applyFill="1" applyAlignment="1"/>
    <xf numFmtId="177" fontId="5" fillId="0" borderId="0" xfId="0" applyNumberFormat="1" applyFont="1" applyAlignment="1">
      <alignment horizontal="center"/>
    </xf>
    <xf numFmtId="176" fontId="6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20" fillId="0" borderId="0" xfId="0" applyFont="1" applyAlignment="1"/>
    <xf numFmtId="177" fontId="3" fillId="4" borderId="0" xfId="0" applyNumberFormat="1" applyFont="1" applyFill="1" applyAlignment="1">
      <alignment horizontal="center"/>
    </xf>
    <xf numFmtId="177" fontId="6" fillId="4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3" fontId="6" fillId="3" borderId="0" xfId="0" applyNumberFormat="1" applyFont="1" applyFill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2" fontId="6" fillId="0" borderId="0" xfId="0" applyNumberFormat="1" applyFont="1" applyAlignment="1">
      <alignment horizontal="right"/>
    </xf>
    <xf numFmtId="189" fontId="6" fillId="0" borderId="0" xfId="0" applyNumberFormat="1" applyFont="1" applyAlignment="1">
      <alignment horizontal="right"/>
    </xf>
    <xf numFmtId="0" fontId="21" fillId="0" borderId="0" xfId="0" applyFont="1" applyAlignment="1">
      <alignment horizontal="center"/>
    </xf>
    <xf numFmtId="190" fontId="3" fillId="5" borderId="0" xfId="0" applyNumberFormat="1" applyFont="1" applyFill="1" applyAlignment="1">
      <alignment horizontal="center"/>
    </xf>
    <xf numFmtId="191" fontId="20" fillId="3" borderId="0" xfId="0" applyNumberFormat="1" applyFont="1" applyFill="1" applyAlignment="1">
      <alignment horizontal="center"/>
    </xf>
    <xf numFmtId="192" fontId="4" fillId="0" borderId="0" xfId="0" applyNumberFormat="1" applyFont="1" applyAlignment="1">
      <alignment horizontal="center"/>
    </xf>
    <xf numFmtId="0" fontId="20" fillId="3" borderId="0" xfId="0" applyNumberFormat="1" applyFont="1" applyFill="1" applyAlignment="1">
      <alignment horizontal="center"/>
    </xf>
    <xf numFmtId="4" fontId="13" fillId="5" borderId="0" xfId="0" applyNumberFormat="1" applyFont="1" applyFill="1" applyAlignment="1">
      <alignment horizontal="center"/>
    </xf>
    <xf numFmtId="191" fontId="6" fillId="3" borderId="0" xfId="0" applyNumberFormat="1" applyFont="1" applyFill="1" applyAlignment="1">
      <alignment horizontal="center"/>
    </xf>
    <xf numFmtId="192" fontId="5" fillId="0" borderId="0" xfId="0" applyNumberFormat="1" applyFont="1" applyAlignment="1">
      <alignment horizontal="center"/>
    </xf>
    <xf numFmtId="0" fontId="6" fillId="3" borderId="0" xfId="0" applyNumberFormat="1" applyFont="1" applyFill="1" applyAlignment="1">
      <alignment horizontal="center"/>
    </xf>
    <xf numFmtId="4" fontId="7" fillId="5" borderId="0" xfId="0" applyNumberFormat="1" applyFont="1" applyFill="1" applyAlignment="1">
      <alignment horizontal="center"/>
    </xf>
    <xf numFmtId="0" fontId="21" fillId="9" borderId="0" xfId="0" applyFont="1" applyFill="1" applyAlignment="1">
      <alignment horizontal="center"/>
    </xf>
    <xf numFmtId="9" fontId="13" fillId="0" borderId="0" xfId="0" applyNumberFormat="1" applyFont="1" applyAlignment="1">
      <alignment horizontal="center"/>
    </xf>
    <xf numFmtId="3" fontId="3" fillId="5" borderId="0" xfId="0" applyNumberFormat="1" applyFont="1" applyFill="1" applyAlignment="1">
      <alignment horizontal="center"/>
    </xf>
    <xf numFmtId="9" fontId="2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7" borderId="0" xfId="0" applyFont="1" applyFill="1" applyAlignment="1"/>
    <xf numFmtId="0" fontId="6" fillId="7" borderId="0" xfId="0" applyFont="1" applyFill="1" applyAlignment="1"/>
    <xf numFmtId="193" fontId="3" fillId="0" borderId="0" xfId="0" applyNumberFormat="1" applyFont="1" applyAlignment="1"/>
    <xf numFmtId="0" fontId="3" fillId="11" borderId="0" xfId="0" applyFont="1" applyFill="1" applyAlignment="1"/>
    <xf numFmtId="0" fontId="20" fillId="2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/>
    <xf numFmtId="0" fontId="26" fillId="0" borderId="0" xfId="0" applyFont="1" applyAlignment="1"/>
    <xf numFmtId="0" fontId="13" fillId="0" borderId="0" xfId="0" applyFont="1"/>
    <xf numFmtId="0" fontId="3" fillId="9" borderId="0" xfId="0" applyFont="1" applyFill="1" applyAlignment="1"/>
    <xf numFmtId="2" fontId="3" fillId="0" borderId="0" xfId="0" applyNumberFormat="1" applyFont="1" applyAlignment="1"/>
    <xf numFmtId="0" fontId="27" fillId="0" borderId="0" xfId="0" applyFont="1" applyAlignment="1"/>
    <xf numFmtId="176" fontId="21" fillId="0" borderId="0" xfId="0" applyNumberFormat="1" applyFont="1"/>
    <xf numFmtId="176" fontId="28" fillId="0" borderId="0" xfId="0" applyNumberFormat="1" applyFont="1"/>
    <xf numFmtId="0" fontId="15" fillId="0" borderId="0" xfId="0" applyFont="1" applyAlignment="1"/>
    <xf numFmtId="0" fontId="15" fillId="0" borderId="0" xfId="0" applyFont="1"/>
    <xf numFmtId="2" fontId="14" fillId="0" borderId="0" xfId="0" applyNumberFormat="1" applyFont="1" applyAlignment="1"/>
    <xf numFmtId="2" fontId="29" fillId="0" borderId="0" xfId="0" applyNumberFormat="1" applyFont="1" applyAlignment="1"/>
    <xf numFmtId="2" fontId="6" fillId="0" borderId="0" xfId="0" applyNumberFormat="1" applyFont="1" applyAlignment="1"/>
    <xf numFmtId="176" fontId="6" fillId="0" borderId="0" xfId="0" applyNumberFormat="1" applyFont="1" applyAlignment="1"/>
    <xf numFmtId="49" fontId="3" fillId="0" borderId="0" xfId="0" applyNumberFormat="1" applyFont="1" applyAlignment="1"/>
    <xf numFmtId="0" fontId="30" fillId="0" borderId="0" xfId="0" applyFont="1" applyAlignment="1"/>
    <xf numFmtId="0" fontId="8" fillId="0" borderId="0" xfId="0" applyFont="1" applyAlignment="1"/>
    <xf numFmtId="0" fontId="31" fillId="12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0" fontId="32" fillId="12" borderId="0" xfId="0" applyFont="1" applyFill="1" applyAlignment="1">
      <alignment horizontal="center"/>
    </xf>
    <xf numFmtId="0" fontId="31" fillId="0" borderId="0" xfId="0" applyFont="1" applyAlignment="1">
      <alignment horizontal="left"/>
    </xf>
    <xf numFmtId="0" fontId="33" fillId="0" borderId="0" xfId="0" applyFont="1" applyAlignment="1"/>
    <xf numFmtId="0" fontId="32" fillId="0" borderId="0" xfId="0" applyFont="1" applyAlignment="1">
      <alignment horizontal="center"/>
    </xf>
    <xf numFmtId="0" fontId="3" fillId="13" borderId="0" xfId="0" applyFont="1" applyFill="1" applyAlignment="1"/>
    <xf numFmtId="0" fontId="34" fillId="13" borderId="0" xfId="0" applyFont="1" applyFill="1" applyAlignment="1"/>
    <xf numFmtId="0" fontId="35" fillId="0" borderId="0" xfId="0" applyFont="1" applyAlignment="1"/>
    <xf numFmtId="3" fontId="37" fillId="0" borderId="0" xfId="0" applyNumberFormat="1" applyFont="1" applyAlignment="1">
      <alignment horizontal="center"/>
    </xf>
    <xf numFmtId="0" fontId="3" fillId="0" borderId="16" xfId="0" applyFont="1" applyBorder="1" applyAlignment="1"/>
    <xf numFmtId="0" fontId="38" fillId="11" borderId="17" xfId="0" applyFont="1" applyFill="1" applyBorder="1" applyAlignment="1">
      <alignment horizontal="center"/>
    </xf>
    <xf numFmtId="0" fontId="38" fillId="3" borderId="17" xfId="0" applyFont="1" applyFill="1" applyBorder="1" applyAlignment="1">
      <alignment horizontal="center"/>
    </xf>
    <xf numFmtId="193" fontId="38" fillId="5" borderId="18" xfId="0" applyNumberFormat="1" applyFont="1" applyFill="1" applyBorder="1" applyAlignment="1">
      <alignment horizontal="center"/>
    </xf>
    <xf numFmtId="3" fontId="38" fillId="3" borderId="17" xfId="0" applyNumberFormat="1" applyFont="1" applyFill="1" applyBorder="1" applyAlignment="1">
      <alignment horizontal="center"/>
    </xf>
    <xf numFmtId="0" fontId="39" fillId="0" borderId="0" xfId="0" applyFont="1" applyAlignment="1">
      <alignment horizontal="center"/>
    </xf>
    <xf numFmtId="3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4" fillId="14" borderId="0" xfId="0" applyNumberFormat="1" applyFont="1" applyFill="1" applyAlignment="1">
      <alignment horizontal="center"/>
    </xf>
    <xf numFmtId="0" fontId="41" fillId="0" borderId="0" xfId="0" applyFont="1" applyAlignment="1">
      <alignment horizontal="center" vertical="center"/>
    </xf>
    <xf numFmtId="9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/>
    </xf>
    <xf numFmtId="3" fontId="6" fillId="3" borderId="0" xfId="0" applyNumberFormat="1" applyFont="1" applyFill="1" applyAlignment="1">
      <alignment horizontal="left"/>
    </xf>
    <xf numFmtId="193" fontId="3" fillId="11" borderId="0" xfId="0" applyNumberFormat="1" applyFont="1" applyFill="1" applyAlignment="1"/>
    <xf numFmtId="3" fontId="38" fillId="15" borderId="18" xfId="0" applyNumberFormat="1" applyFont="1" applyFill="1" applyBorder="1" applyAlignment="1">
      <alignment horizontal="center"/>
    </xf>
    <xf numFmtId="9" fontId="38" fillId="15" borderId="18" xfId="0" applyNumberFormat="1" applyFont="1" applyFill="1" applyBorder="1" applyAlignment="1">
      <alignment horizontal="center"/>
    </xf>
    <xf numFmtId="177" fontId="38" fillId="15" borderId="18" xfId="0" applyNumberFormat="1" applyFont="1" applyFill="1" applyBorder="1" applyAlignment="1">
      <alignment horizontal="center"/>
    </xf>
    <xf numFmtId="0" fontId="14" fillId="0" borderId="19" xfId="0" applyFont="1" applyBorder="1" applyAlignment="1">
      <alignment horizontal="right"/>
    </xf>
    <xf numFmtId="0" fontId="14" fillId="0" borderId="19" xfId="0" applyFont="1" applyBorder="1" applyAlignment="1"/>
    <xf numFmtId="3" fontId="11" fillId="16" borderId="19" xfId="0" applyNumberFormat="1" applyFont="1" applyFill="1" applyBorder="1" applyAlignment="1">
      <alignment horizontal="center" vertical="center"/>
    </xf>
    <xf numFmtId="3" fontId="14" fillId="5" borderId="19" xfId="0" applyNumberFormat="1" applyFont="1" applyFill="1" applyBorder="1" applyAlignment="1">
      <alignment horizontal="center"/>
    </xf>
    <xf numFmtId="0" fontId="11" fillId="0" borderId="19" xfId="0" applyFont="1" applyBorder="1" applyAlignment="1">
      <alignment horizontal="center" vertical="center"/>
    </xf>
    <xf numFmtId="3" fontId="11" fillId="0" borderId="19" xfId="0" applyNumberFormat="1" applyFont="1" applyBorder="1" applyAlignment="1">
      <alignment horizontal="center" vertical="center"/>
    </xf>
    <xf numFmtId="9" fontId="14" fillId="5" borderId="0" xfId="0" applyNumberFormat="1" applyFont="1" applyFill="1" applyAlignment="1">
      <alignment horizontal="center"/>
    </xf>
    <xf numFmtId="9" fontId="14" fillId="17" borderId="0" xfId="0" applyNumberFormat="1" applyFont="1" applyFill="1" applyAlignment="1">
      <alignment horizontal="center"/>
    </xf>
    <xf numFmtId="3" fontId="3" fillId="3" borderId="0" xfId="0" applyNumberFormat="1" applyFont="1" applyFill="1" applyAlignment="1">
      <alignment horizontal="center"/>
    </xf>
    <xf numFmtId="49" fontId="6" fillId="17" borderId="0" xfId="0" applyNumberFormat="1" applyFont="1" applyFill="1" applyAlignment="1">
      <alignment horizontal="center"/>
    </xf>
    <xf numFmtId="0" fontId="6" fillId="17" borderId="0" xfId="0" applyFont="1" applyFill="1" applyAlignment="1">
      <alignment horizontal="center"/>
    </xf>
    <xf numFmtId="0" fontId="3" fillId="17" borderId="0" xfId="0" applyFont="1" applyFill="1" applyAlignment="1"/>
    <xf numFmtId="0" fontId="20" fillId="0" borderId="0" xfId="0" applyFont="1" applyAlignment="1">
      <alignment horizontal="center"/>
    </xf>
    <xf numFmtId="3" fontId="3" fillId="7" borderId="0" xfId="0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42" fillId="0" borderId="16" xfId="0" applyFont="1" applyBorder="1" applyAlignment="1">
      <alignment horizontal="center"/>
    </xf>
    <xf numFmtId="0" fontId="42" fillId="3" borderId="19" xfId="0" applyFont="1" applyFill="1" applyBorder="1" applyAlignment="1">
      <alignment horizontal="center"/>
    </xf>
    <xf numFmtId="3" fontId="43" fillId="0" borderId="0" xfId="0" applyNumberFormat="1" applyFont="1" applyAlignment="1">
      <alignment horizontal="center"/>
    </xf>
    <xf numFmtId="9" fontId="43" fillId="0" borderId="0" xfId="0" applyNumberFormat="1" applyFont="1" applyAlignment="1">
      <alignment horizontal="center"/>
    </xf>
    <xf numFmtId="177" fontId="43" fillId="0" borderId="0" xfId="0" applyNumberFormat="1" applyFont="1" applyAlignment="1">
      <alignment horizontal="center"/>
    </xf>
    <xf numFmtId="3" fontId="44" fillId="0" borderId="0" xfId="0" applyNumberFormat="1" applyFont="1" applyAlignment="1">
      <alignment horizontal="center"/>
    </xf>
    <xf numFmtId="178" fontId="44" fillId="5" borderId="0" xfId="0" applyNumberFormat="1" applyFont="1" applyFill="1" applyAlignment="1">
      <alignment horizontal="center"/>
    </xf>
    <xf numFmtId="9" fontId="44" fillId="5" borderId="0" xfId="0" applyNumberFormat="1" applyFont="1" applyFill="1" applyAlignment="1">
      <alignment horizontal="center"/>
    </xf>
    <xf numFmtId="3" fontId="3" fillId="0" borderId="0" xfId="0" applyNumberFormat="1" applyFont="1" applyAlignment="1"/>
    <xf numFmtId="0" fontId="13" fillId="0" borderId="0" xfId="0" applyFont="1" applyAlignment="1">
      <alignment horizontal="center"/>
    </xf>
    <xf numFmtId="3" fontId="14" fillId="0" borderId="0" xfId="0" applyNumberFormat="1" applyFont="1" applyAlignment="1">
      <alignment horizontal="center"/>
    </xf>
    <xf numFmtId="3" fontId="3" fillId="7" borderId="0" xfId="0" applyNumberFormat="1" applyFont="1" applyFill="1" applyAlignment="1"/>
    <xf numFmtId="178" fontId="44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center"/>
    </xf>
    <xf numFmtId="0" fontId="45" fillId="3" borderId="2" xfId="0" applyFont="1" applyFill="1" applyBorder="1" applyAlignment="1">
      <alignment horizontal="center"/>
    </xf>
    <xf numFmtId="0" fontId="45" fillId="3" borderId="3" xfId="0" applyFont="1" applyFill="1" applyBorder="1" applyAlignment="1">
      <alignment horizontal="center"/>
    </xf>
    <xf numFmtId="0" fontId="45" fillId="3" borderId="20" xfId="0" applyFont="1" applyFill="1" applyBorder="1" applyAlignment="1">
      <alignment horizontal="center"/>
    </xf>
    <xf numFmtId="0" fontId="45" fillId="3" borderId="21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45" fillId="3" borderId="22" xfId="0" applyFont="1" applyFill="1" applyBorder="1" applyAlignment="1">
      <alignment horizontal="center"/>
    </xf>
    <xf numFmtId="0" fontId="44" fillId="3" borderId="23" xfId="0" applyFont="1" applyFill="1" applyBorder="1" applyAlignment="1">
      <alignment horizontal="center"/>
    </xf>
    <xf numFmtId="0" fontId="3" fillId="3" borderId="24" xfId="0" applyFont="1" applyFill="1" applyBorder="1" applyAlignment="1"/>
    <xf numFmtId="0" fontId="46" fillId="3" borderId="20" xfId="0" applyFont="1" applyFill="1" applyBorder="1" applyAlignment="1">
      <alignment horizontal="center"/>
    </xf>
    <xf numFmtId="9" fontId="3" fillId="7" borderId="0" xfId="0" applyNumberFormat="1" applyFont="1" applyFill="1" applyAlignment="1">
      <alignment horizontal="center"/>
    </xf>
    <xf numFmtId="178" fontId="3" fillId="0" borderId="0" xfId="0" applyNumberFormat="1" applyFont="1" applyAlignment="1"/>
    <xf numFmtId="0" fontId="44" fillId="6" borderId="2" xfId="0" applyFont="1" applyFill="1" applyBorder="1" applyAlignment="1">
      <alignment horizontal="center"/>
    </xf>
    <xf numFmtId="3" fontId="3" fillId="6" borderId="3" xfId="0" applyNumberFormat="1" applyFont="1" applyFill="1" applyBorder="1" applyAlignment="1">
      <alignment horizontal="center"/>
    </xf>
    <xf numFmtId="9" fontId="3" fillId="6" borderId="3" xfId="0" applyNumberFormat="1" applyFont="1" applyFill="1" applyBorder="1" applyAlignment="1">
      <alignment horizontal="center"/>
    </xf>
    <xf numFmtId="0" fontId="44" fillId="6" borderId="2" xfId="0" applyNumberFormat="1" applyFont="1" applyFill="1" applyBorder="1" applyAlignment="1">
      <alignment horizontal="center"/>
    </xf>
    <xf numFmtId="177" fontId="3" fillId="5" borderId="0" xfId="0" applyNumberFormat="1" applyFont="1" applyFill="1" applyAlignment="1">
      <alignment horizontal="center"/>
    </xf>
    <xf numFmtId="0" fontId="47" fillId="0" borderId="25" xfId="0" applyNumberFormat="1" applyFont="1" applyBorder="1" applyAlignment="1">
      <alignment horizontal="center"/>
    </xf>
    <xf numFmtId="0" fontId="44" fillId="0" borderId="0" xfId="0" applyFont="1" applyAlignment="1">
      <alignment horizontal="center"/>
    </xf>
    <xf numFmtId="3" fontId="44" fillId="5" borderId="5" xfId="0" applyNumberFormat="1" applyFont="1" applyFill="1" applyBorder="1" applyAlignment="1">
      <alignment horizontal="center"/>
    </xf>
    <xf numFmtId="9" fontId="3" fillId="0" borderId="26" xfId="0" applyNumberFormat="1" applyFont="1" applyBorder="1" applyAlignment="1">
      <alignment horizontal="center"/>
    </xf>
    <xf numFmtId="3" fontId="44" fillId="5" borderId="0" xfId="0" applyNumberFormat="1" applyFont="1" applyFill="1" applyAlignment="1">
      <alignment horizontal="center"/>
    </xf>
    <xf numFmtId="9" fontId="3" fillId="5" borderId="6" xfId="0" applyNumberFormat="1" applyFont="1" applyFill="1" applyBorder="1" applyAlignment="1">
      <alignment horizontal="center"/>
    </xf>
    <xf numFmtId="3" fontId="3" fillId="5" borderId="5" xfId="0" applyNumberFormat="1" applyFont="1" applyFill="1" applyBorder="1" applyAlignment="1"/>
    <xf numFmtId="0" fontId="13" fillId="5" borderId="0" xfId="0" applyFont="1" applyFill="1" applyAlignment="1"/>
    <xf numFmtId="0" fontId="13" fillId="0" borderId="0" xfId="0" applyNumberFormat="1" applyFont="1"/>
    <xf numFmtId="177" fontId="13" fillId="0" borderId="6" xfId="0" applyNumberFormat="1" applyFont="1" applyBorder="1" applyAlignment="1">
      <alignment horizontal="center"/>
    </xf>
    <xf numFmtId="0" fontId="48" fillId="10" borderId="20" xfId="0" applyFont="1" applyFill="1" applyBorder="1" applyAlignment="1">
      <alignment horizontal="center"/>
    </xf>
    <xf numFmtId="1" fontId="48" fillId="5" borderId="21" xfId="0" applyNumberFormat="1" applyFont="1" applyFill="1" applyBorder="1" applyAlignment="1">
      <alignment horizontal="center"/>
    </xf>
    <xf numFmtId="1" fontId="48" fillId="0" borderId="21" xfId="0" applyNumberFormat="1" applyFont="1" applyBorder="1" applyAlignment="1">
      <alignment horizontal="center"/>
    </xf>
    <xf numFmtId="9" fontId="44" fillId="0" borderId="0" xfId="0" applyNumberFormat="1" applyFont="1" applyAlignment="1">
      <alignment horizontal="center"/>
    </xf>
    <xf numFmtId="0" fontId="42" fillId="3" borderId="8" xfId="0" applyFont="1" applyFill="1" applyBorder="1" applyAlignment="1">
      <alignment horizontal="center"/>
    </xf>
    <xf numFmtId="3" fontId="43" fillId="0" borderId="8" xfId="0" applyNumberFormat="1" applyFont="1" applyBorder="1" applyAlignment="1">
      <alignment horizontal="center"/>
    </xf>
    <xf numFmtId="9" fontId="43" fillId="0" borderId="8" xfId="0" applyNumberFormat="1" applyFont="1" applyBorder="1" applyAlignment="1">
      <alignment horizontal="center"/>
    </xf>
    <xf numFmtId="177" fontId="43" fillId="0" borderId="8" xfId="0" applyNumberFormat="1" applyFont="1" applyBorder="1" applyAlignment="1">
      <alignment horizontal="center"/>
    </xf>
    <xf numFmtId="3" fontId="44" fillId="0" borderId="8" xfId="0" applyNumberFormat="1" applyFont="1" applyBorder="1" applyAlignment="1">
      <alignment horizontal="center"/>
    </xf>
    <xf numFmtId="178" fontId="44" fillId="0" borderId="8" xfId="0" applyNumberFormat="1" applyFont="1" applyBorder="1" applyAlignment="1">
      <alignment horizontal="center"/>
    </xf>
    <xf numFmtId="9" fontId="44" fillId="5" borderId="8" xfId="0" applyNumberFormat="1" applyFont="1" applyFill="1" applyBorder="1" applyAlignment="1">
      <alignment horizontal="center"/>
    </xf>
    <xf numFmtId="178" fontId="44" fillId="5" borderId="8" xfId="0" applyNumberFormat="1" applyFont="1" applyFill="1" applyBorder="1" applyAlignment="1">
      <alignment horizontal="center"/>
    </xf>
    <xf numFmtId="0" fontId="3" fillId="0" borderId="0" xfId="0" quotePrefix="1" applyFont="1" applyAlignment="1">
      <alignment horizontal="center"/>
    </xf>
    <xf numFmtId="0" fontId="44" fillId="6" borderId="5" xfId="0" applyFont="1" applyFill="1" applyBorder="1" applyAlignment="1">
      <alignment horizontal="center"/>
    </xf>
    <xf numFmtId="3" fontId="3" fillId="6" borderId="0" xfId="0" applyNumberFormat="1" applyFont="1" applyFill="1" applyAlignment="1">
      <alignment horizontal="center"/>
    </xf>
    <xf numFmtId="9" fontId="3" fillId="6" borderId="0" xfId="0" applyNumberFormat="1" applyFont="1" applyFill="1" applyAlignment="1">
      <alignment horizontal="center"/>
    </xf>
    <xf numFmtId="0" fontId="44" fillId="6" borderId="5" xfId="0" applyNumberFormat="1" applyFont="1" applyFill="1" applyBorder="1" applyAlignment="1">
      <alignment horizontal="center"/>
    </xf>
    <xf numFmtId="0" fontId="39" fillId="5" borderId="27" xfId="0" applyNumberFormat="1" applyFont="1" applyFill="1" applyBorder="1" applyAlignment="1">
      <alignment horizontal="center"/>
    </xf>
    <xf numFmtId="3" fontId="13" fillId="5" borderId="5" xfId="0" applyNumberFormat="1" applyFont="1" applyFill="1" applyBorder="1" applyAlignment="1">
      <alignment horizontal="center"/>
    </xf>
    <xf numFmtId="9" fontId="3" fillId="0" borderId="0" xfId="0" applyNumberFormat="1" applyFont="1" applyAlignment="1"/>
    <xf numFmtId="4" fontId="3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78" fontId="43" fillId="0" borderId="0" xfId="0" applyNumberFormat="1" applyFont="1" applyAlignment="1">
      <alignment horizontal="center"/>
    </xf>
    <xf numFmtId="3" fontId="49" fillId="5" borderId="5" xfId="0" applyNumberFormat="1" applyFont="1" applyFill="1" applyBorder="1" applyAlignment="1">
      <alignment horizontal="center"/>
    </xf>
    <xf numFmtId="3" fontId="13" fillId="0" borderId="5" xfId="0" applyNumberFormat="1" applyFont="1" applyBorder="1" applyAlignment="1">
      <alignment horizontal="center"/>
    </xf>
    <xf numFmtId="1" fontId="48" fillId="10" borderId="21" xfId="0" applyNumberFormat="1" applyFont="1" applyFill="1" applyBorder="1" applyAlignment="1">
      <alignment horizontal="center"/>
    </xf>
    <xf numFmtId="183" fontId="3" fillId="0" borderId="0" xfId="0" applyNumberFormat="1" applyFont="1" applyAlignment="1"/>
    <xf numFmtId="0" fontId="38" fillId="11" borderId="0" xfId="0" applyFont="1" applyFill="1" applyAlignment="1">
      <alignment horizontal="center"/>
    </xf>
    <xf numFmtId="49" fontId="50" fillId="17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 vertical="top"/>
    </xf>
    <xf numFmtId="0" fontId="38" fillId="3" borderId="0" xfId="0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3" fontId="38" fillId="3" borderId="0" xfId="0" applyNumberFormat="1" applyFont="1" applyFill="1" applyAlignment="1">
      <alignment horizontal="center"/>
    </xf>
    <xf numFmtId="0" fontId="51" fillId="12" borderId="0" xfId="0" applyFont="1" applyFill="1" applyAlignment="1">
      <alignment horizontal="center"/>
    </xf>
    <xf numFmtId="0" fontId="44" fillId="6" borderId="7" xfId="0" applyFont="1" applyFill="1" applyBorder="1" applyAlignment="1">
      <alignment horizontal="center"/>
    </xf>
    <xf numFmtId="3" fontId="3" fillId="6" borderId="8" xfId="0" applyNumberFormat="1" applyFont="1" applyFill="1" applyBorder="1" applyAlignment="1">
      <alignment horizontal="center"/>
    </xf>
    <xf numFmtId="9" fontId="3" fillId="6" borderId="9" xfId="0" applyNumberFormat="1" applyFont="1" applyFill="1" applyBorder="1" applyAlignment="1">
      <alignment horizontal="center"/>
    </xf>
    <xf numFmtId="177" fontId="49" fillId="5" borderId="5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19" fillId="3" borderId="0" xfId="0" applyFont="1" applyFill="1" applyAlignment="1"/>
    <xf numFmtId="49" fontId="3" fillId="17" borderId="0" xfId="0" applyNumberFormat="1" applyFont="1" applyFill="1" applyAlignment="1"/>
    <xf numFmtId="0" fontId="3" fillId="3" borderId="0" xfId="0" applyFont="1" applyFill="1" applyAlignment="1">
      <alignment vertical="top"/>
    </xf>
    <xf numFmtId="9" fontId="3" fillId="6" borderId="4" xfId="0" applyNumberFormat="1" applyFont="1" applyFill="1" applyBorder="1" applyAlignment="1">
      <alignment horizontal="center"/>
    </xf>
    <xf numFmtId="0" fontId="45" fillId="5" borderId="20" xfId="0" applyFont="1" applyFill="1" applyBorder="1" applyAlignment="1">
      <alignment horizontal="center"/>
    </xf>
    <xf numFmtId="0" fontId="3" fillId="3" borderId="21" xfId="0" applyFont="1" applyFill="1" applyBorder="1" applyAlignment="1"/>
    <xf numFmtId="0" fontId="39" fillId="5" borderId="28" xfId="0" applyNumberFormat="1" applyFont="1" applyFill="1" applyBorder="1" applyAlignment="1">
      <alignment horizontal="center"/>
    </xf>
    <xf numFmtId="0" fontId="44" fillId="0" borderId="3" xfId="0" applyFont="1" applyBorder="1" applyAlignment="1">
      <alignment horizontal="center"/>
    </xf>
    <xf numFmtId="3" fontId="42" fillId="5" borderId="2" xfId="0" applyNumberFormat="1" applyFont="1" applyFill="1" applyBorder="1" applyAlignment="1">
      <alignment horizontal="center"/>
    </xf>
    <xf numFmtId="9" fontId="3" fillId="0" borderId="29" xfId="0" applyNumberFormat="1" applyFont="1" applyBorder="1" applyAlignment="1">
      <alignment horizontal="center"/>
    </xf>
    <xf numFmtId="3" fontId="44" fillId="5" borderId="3" xfId="0" applyNumberFormat="1" applyFont="1" applyFill="1" applyBorder="1" applyAlignment="1">
      <alignment horizontal="center"/>
    </xf>
    <xf numFmtId="9" fontId="3" fillId="5" borderId="4" xfId="0" applyNumberFormat="1" applyFont="1" applyFill="1" applyBorder="1" applyAlignment="1">
      <alignment horizontal="center"/>
    </xf>
    <xf numFmtId="3" fontId="14" fillId="5" borderId="0" xfId="0" applyNumberFormat="1" applyFont="1" applyFill="1" applyAlignment="1">
      <alignment horizontal="center"/>
    </xf>
    <xf numFmtId="9" fontId="3" fillId="5" borderId="0" xfId="0" applyNumberFormat="1" applyFont="1" applyFill="1" applyAlignment="1">
      <alignment horizontal="center"/>
    </xf>
    <xf numFmtId="0" fontId="43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3" fontId="53" fillId="0" borderId="0" xfId="0" applyNumberFormat="1" applyFont="1" applyAlignment="1">
      <alignment horizontal="center"/>
    </xf>
    <xf numFmtId="176" fontId="54" fillId="0" borderId="0" xfId="0" applyNumberFormat="1" applyFont="1" applyAlignment="1">
      <alignment horizontal="center"/>
    </xf>
    <xf numFmtId="0" fontId="55" fillId="0" borderId="0" xfId="0" applyFont="1" applyAlignment="1">
      <alignment horizontal="center"/>
    </xf>
    <xf numFmtId="176" fontId="43" fillId="0" borderId="0" xfId="0" applyNumberFormat="1" applyFont="1" applyAlignment="1">
      <alignment horizontal="center"/>
    </xf>
    <xf numFmtId="9" fontId="3" fillId="6" borderId="6" xfId="0" applyNumberFormat="1" applyFont="1" applyFill="1" applyBorder="1" applyAlignment="1">
      <alignment horizontal="center"/>
    </xf>
    <xf numFmtId="0" fontId="47" fillId="0" borderId="27" xfId="0" applyNumberFormat="1" applyFont="1" applyBorder="1" applyAlignment="1">
      <alignment horizontal="center"/>
    </xf>
    <xf numFmtId="3" fontId="44" fillId="0" borderId="5" xfId="0" applyNumberFormat="1" applyFont="1" applyBorder="1" applyAlignment="1">
      <alignment horizontal="center"/>
    </xf>
    <xf numFmtId="9" fontId="55" fillId="5" borderId="6" xfId="0" applyNumberFormat="1" applyFont="1" applyFill="1" applyBorder="1" applyAlignment="1">
      <alignment horizontal="center"/>
    </xf>
    <xf numFmtId="0" fontId="44" fillId="0" borderId="20" xfId="0" applyFont="1" applyBorder="1" applyAlignment="1">
      <alignment horizontal="center"/>
    </xf>
    <xf numFmtId="0" fontId="56" fillId="0" borderId="0" xfId="0" applyFont="1" applyAlignment="1">
      <alignment horizontal="center"/>
    </xf>
    <xf numFmtId="3" fontId="56" fillId="0" borderId="0" xfId="0" applyNumberFormat="1" applyFont="1" applyAlignment="1">
      <alignment horizontal="center"/>
    </xf>
    <xf numFmtId="183" fontId="43" fillId="0" borderId="0" xfId="0" applyNumberFormat="1" applyFont="1" applyAlignment="1">
      <alignment horizontal="center"/>
    </xf>
    <xf numFmtId="3" fontId="57" fillId="0" borderId="0" xfId="0" applyNumberFormat="1" applyFont="1" applyAlignment="1">
      <alignment horizontal="center"/>
    </xf>
    <xf numFmtId="3" fontId="3" fillId="0" borderId="24" xfId="0" applyNumberFormat="1" applyFont="1" applyBorder="1" applyAlignment="1"/>
    <xf numFmtId="3" fontId="38" fillId="0" borderId="0" xfId="0" applyNumberFormat="1" applyFont="1" applyAlignment="1">
      <alignment horizontal="center"/>
    </xf>
    <xf numFmtId="0" fontId="3" fillId="0" borderId="27" xfId="0" applyFont="1" applyBorder="1" applyAlignment="1"/>
    <xf numFmtId="0" fontId="44" fillId="0" borderId="8" xfId="0" applyFont="1" applyBorder="1" applyAlignment="1">
      <alignment horizontal="center"/>
    </xf>
    <xf numFmtId="3" fontId="44" fillId="0" borderId="7" xfId="0" applyNumberFormat="1" applyFont="1" applyBorder="1" applyAlignment="1">
      <alignment horizontal="center"/>
    </xf>
    <xf numFmtId="9" fontId="3" fillId="0" borderId="30" xfId="0" applyNumberFormat="1" applyFont="1" applyBorder="1" applyAlignment="1">
      <alignment horizontal="center"/>
    </xf>
    <xf numFmtId="9" fontId="55" fillId="5" borderId="9" xfId="0" applyNumberFormat="1" applyFont="1" applyFill="1" applyBorder="1" applyAlignment="1">
      <alignment horizontal="center"/>
    </xf>
    <xf numFmtId="3" fontId="3" fillId="7" borderId="2" xfId="0" applyNumberFormat="1" applyFont="1" applyFill="1" applyBorder="1" applyAlignment="1"/>
    <xf numFmtId="0" fontId="3" fillId="7" borderId="3" xfId="0" applyFont="1" applyFill="1" applyBorder="1" applyAlignment="1"/>
    <xf numFmtId="0" fontId="3" fillId="0" borderId="25" xfId="0" applyFont="1" applyBorder="1" applyAlignment="1"/>
    <xf numFmtId="3" fontId="44" fillId="0" borderId="2" xfId="0" applyNumberFormat="1" applyFont="1" applyBorder="1" applyAlignment="1">
      <alignment horizontal="center"/>
    </xf>
    <xf numFmtId="9" fontId="44" fillId="5" borderId="29" xfId="0" applyNumberFormat="1" applyFont="1" applyFill="1" applyBorder="1" applyAlignment="1">
      <alignment horizontal="center"/>
    </xf>
    <xf numFmtId="3" fontId="44" fillId="0" borderId="3" xfId="0" applyNumberFormat="1" applyFont="1" applyBorder="1" applyAlignment="1">
      <alignment horizontal="center"/>
    </xf>
    <xf numFmtId="9" fontId="44" fillId="5" borderId="4" xfId="0" applyNumberFormat="1" applyFont="1" applyFill="1" applyBorder="1" applyAlignment="1">
      <alignment horizontal="center"/>
    </xf>
    <xf numFmtId="177" fontId="3" fillId="7" borderId="5" xfId="0" applyNumberFormat="1" applyFont="1" applyFill="1" applyBorder="1" applyAlignment="1"/>
    <xf numFmtId="0" fontId="3" fillId="7" borderId="27" xfId="0" applyFont="1" applyFill="1" applyBorder="1" applyAlignment="1"/>
    <xf numFmtId="0" fontId="44" fillId="7" borderId="0" xfId="0" applyFont="1" applyFill="1" applyAlignment="1">
      <alignment horizontal="center"/>
    </xf>
    <xf numFmtId="9" fontId="44" fillId="5" borderId="26" xfId="0" applyNumberFormat="1" applyFont="1" applyFill="1" applyBorder="1" applyAlignment="1">
      <alignment horizontal="center"/>
    </xf>
    <xf numFmtId="9" fontId="44" fillId="5" borderId="6" xfId="0" applyNumberFormat="1" applyFont="1" applyFill="1" applyBorder="1" applyAlignment="1">
      <alignment horizontal="center"/>
    </xf>
    <xf numFmtId="9" fontId="3" fillId="3" borderId="0" xfId="0" applyNumberFormat="1" applyFont="1" applyFill="1" applyAlignment="1">
      <alignment horizontal="center"/>
    </xf>
    <xf numFmtId="3" fontId="58" fillId="0" borderId="0" xfId="0" applyNumberFormat="1" applyFont="1" applyAlignment="1">
      <alignment horizontal="center"/>
    </xf>
    <xf numFmtId="9" fontId="44" fillId="0" borderId="26" xfId="0" applyNumberFormat="1" applyFont="1" applyBorder="1" applyAlignment="1">
      <alignment horizontal="center"/>
    </xf>
    <xf numFmtId="9" fontId="44" fillId="0" borderId="6" xfId="0" applyNumberFormat="1" applyFont="1" applyBorder="1" applyAlignment="1">
      <alignment horizontal="center"/>
    </xf>
    <xf numFmtId="9" fontId="49" fillId="6" borderId="5" xfId="0" applyNumberFormat="1" applyFont="1" applyFill="1" applyBorder="1" applyAlignment="1">
      <alignment horizontal="center"/>
    </xf>
    <xf numFmtId="1" fontId="43" fillId="0" borderId="0" xfId="0" applyNumberFormat="1" applyFont="1" applyAlignment="1">
      <alignment horizontal="center"/>
    </xf>
    <xf numFmtId="0" fontId="44" fillId="5" borderId="7" xfId="0" applyFont="1" applyFill="1" applyBorder="1" applyAlignment="1">
      <alignment horizontal="center"/>
    </xf>
    <xf numFmtId="194" fontId="3" fillId="7" borderId="7" xfId="0" applyNumberFormat="1" applyFont="1" applyFill="1" applyBorder="1" applyAlignment="1"/>
    <xf numFmtId="9" fontId="3" fillId="7" borderId="8" xfId="0" applyNumberFormat="1" applyFont="1" applyFill="1" applyBorder="1" applyAlignment="1"/>
    <xf numFmtId="0" fontId="3" fillId="7" borderId="8" xfId="0" applyFont="1" applyFill="1" applyBorder="1" applyAlignment="1"/>
    <xf numFmtId="0" fontId="3" fillId="0" borderId="28" xfId="0" applyFont="1" applyBorder="1" applyAlignment="1"/>
    <xf numFmtId="9" fontId="44" fillId="0" borderId="30" xfId="0" applyNumberFormat="1" applyFont="1" applyBorder="1" applyAlignment="1">
      <alignment horizontal="center"/>
    </xf>
    <xf numFmtId="9" fontId="44" fillId="0" borderId="9" xfId="0" applyNumberFormat="1" applyFont="1" applyBorder="1" applyAlignment="1">
      <alignment horizontal="center"/>
    </xf>
    <xf numFmtId="9" fontId="49" fillId="0" borderId="7" xfId="0" applyNumberFormat="1" applyFont="1" applyBorder="1" applyAlignment="1">
      <alignment horizontal="center"/>
    </xf>
    <xf numFmtId="10" fontId="13" fillId="0" borderId="0" xfId="0" applyNumberFormat="1" applyFont="1"/>
    <xf numFmtId="0" fontId="21" fillId="3" borderId="0" xfId="0" applyFont="1" applyFill="1" applyAlignment="1"/>
    <xf numFmtId="0" fontId="13" fillId="3" borderId="0" xfId="0" applyFont="1" applyFill="1"/>
    <xf numFmtId="0" fontId="13" fillId="3" borderId="0" xfId="0" applyFont="1" applyFill="1" applyAlignment="1"/>
    <xf numFmtId="195" fontId="3" fillId="0" borderId="31" xfId="0" applyNumberFormat="1" applyFont="1" applyBorder="1" applyAlignment="1">
      <alignment horizontal="center"/>
    </xf>
    <xf numFmtId="9" fontId="3" fillId="0" borderId="6" xfId="0" applyNumberFormat="1" applyFont="1" applyBorder="1" applyAlignment="1">
      <alignment horizontal="center"/>
    </xf>
    <xf numFmtId="0" fontId="15" fillId="5" borderId="0" xfId="0" applyFont="1" applyFill="1" applyAlignment="1">
      <alignment horizontal="right"/>
    </xf>
    <xf numFmtId="1" fontId="13" fillId="5" borderId="0" xfId="0" applyNumberFormat="1" applyFont="1" applyFill="1" applyAlignment="1">
      <alignment horizontal="center"/>
    </xf>
    <xf numFmtId="196" fontId="3" fillId="0" borderId="0" xfId="0" applyNumberFormat="1" applyFont="1" applyAlignment="1"/>
    <xf numFmtId="0" fontId="13" fillId="5" borderId="0" xfId="0" applyFont="1" applyFill="1" applyAlignment="1">
      <alignment horizontal="center"/>
    </xf>
    <xf numFmtId="178" fontId="43" fillId="5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3" fontId="13" fillId="0" borderId="0" xfId="0" applyNumberFormat="1" applyFont="1"/>
    <xf numFmtId="0" fontId="43" fillId="0" borderId="0" xfId="0" applyFont="1" applyAlignment="1"/>
    <xf numFmtId="0" fontId="59" fillId="0" borderId="0" xfId="0" applyFont="1" applyAlignment="1"/>
    <xf numFmtId="183" fontId="3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1" fontId="35" fillId="2" borderId="0" xfId="0" applyNumberFormat="1" applyFont="1" applyFill="1" applyAlignment="1">
      <alignment horizontal="center"/>
    </xf>
    <xf numFmtId="1" fontId="62" fillId="2" borderId="0" xfId="0" applyNumberFormat="1" applyFont="1" applyFill="1" applyAlignment="1">
      <alignment horizontal="center"/>
    </xf>
    <xf numFmtId="0" fontId="35" fillId="2" borderId="0" xfId="0" applyFont="1" applyFill="1" applyAlignment="1">
      <alignment horizontal="center"/>
    </xf>
    <xf numFmtId="1" fontId="62" fillId="18" borderId="0" xfId="0" applyNumberFormat="1" applyFont="1" applyFill="1" applyAlignment="1">
      <alignment horizontal="left"/>
    </xf>
    <xf numFmtId="1" fontId="35" fillId="18" borderId="0" xfId="0" applyNumberFormat="1" applyFont="1" applyFill="1" applyAlignment="1">
      <alignment horizontal="center"/>
    </xf>
    <xf numFmtId="1" fontId="35" fillId="19" borderId="0" xfId="0" applyNumberFormat="1" applyFont="1" applyFill="1" applyAlignment="1">
      <alignment horizontal="center"/>
    </xf>
    <xf numFmtId="0" fontId="13" fillId="19" borderId="0" xfId="0" applyFont="1" applyFill="1"/>
    <xf numFmtId="1" fontId="13" fillId="19" borderId="0" xfId="0" applyNumberFormat="1" applyFont="1" applyFill="1"/>
    <xf numFmtId="0" fontId="13" fillId="18" borderId="0" xfId="0" applyFont="1" applyFill="1"/>
    <xf numFmtId="1" fontId="13" fillId="18" borderId="0" xfId="0" applyNumberFormat="1" applyFont="1" applyFill="1"/>
    <xf numFmtId="0" fontId="35" fillId="18" borderId="0" xfId="0" applyFont="1" applyFill="1" applyAlignment="1">
      <alignment horizontal="center"/>
    </xf>
    <xf numFmtId="0" fontId="63" fillId="2" borderId="0" xfId="0" applyFont="1" applyFill="1" applyAlignment="1">
      <alignment horizontal="center"/>
    </xf>
    <xf numFmtId="3" fontId="35" fillId="2" borderId="0" xfId="0" applyNumberFormat="1" applyFont="1" applyFill="1" applyAlignment="1">
      <alignment horizontal="center"/>
    </xf>
    <xf numFmtId="0" fontId="62" fillId="2" borderId="0" xfId="0" applyFont="1" applyFill="1" applyAlignment="1">
      <alignment horizontal="center"/>
    </xf>
    <xf numFmtId="0" fontId="62" fillId="0" borderId="0" xfId="0" applyFont="1" applyAlignment="1">
      <alignment horizontal="left"/>
    </xf>
    <xf numFmtId="0" fontId="63" fillId="2" borderId="31" xfId="0" applyFont="1" applyFill="1" applyBorder="1" applyAlignment="1">
      <alignment horizontal="center"/>
    </xf>
    <xf numFmtId="0" fontId="35" fillId="2" borderId="31" xfId="0" applyFont="1" applyFill="1" applyBorder="1" applyAlignment="1">
      <alignment horizontal="center"/>
    </xf>
    <xf numFmtId="0" fontId="63" fillId="0" borderId="31" xfId="0" applyFont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64" fillId="0" borderId="31" xfId="0" applyFont="1" applyBorder="1" applyAlignment="1">
      <alignment horizontal="center"/>
    </xf>
    <xf numFmtId="0" fontId="61" fillId="0" borderId="0" xfId="0" applyFont="1" applyAlignment="1">
      <alignment horizontal="left"/>
    </xf>
    <xf numFmtId="0" fontId="10" fillId="0" borderId="0" xfId="0" applyFont="1"/>
    <xf numFmtId="0" fontId="65" fillId="0" borderId="0" xfId="0" applyFont="1" applyAlignment="1">
      <alignment horizontal="left"/>
    </xf>
    <xf numFmtId="0" fontId="10" fillId="0" borderId="0" xfId="0" applyFont="1" applyAlignment="1"/>
    <xf numFmtId="1" fontId="35" fillId="0" borderId="0" xfId="0" applyNumberFormat="1" applyFont="1" applyAlignment="1">
      <alignment horizontal="center"/>
    </xf>
    <xf numFmtId="1" fontId="21" fillId="11" borderId="0" xfId="0" applyNumberFormat="1" applyFont="1" applyFill="1" applyAlignment="1"/>
    <xf numFmtId="1" fontId="13" fillId="0" borderId="0" xfId="0" applyNumberFormat="1" applyFont="1"/>
    <xf numFmtId="1" fontId="62" fillId="0" borderId="0" xfId="0" applyNumberFormat="1" applyFont="1" applyAlignment="1">
      <alignment horizontal="left"/>
    </xf>
    <xf numFmtId="1" fontId="35" fillId="11" borderId="0" xfId="0" applyNumberFormat="1" applyFont="1" applyFill="1" applyAlignment="1">
      <alignment horizontal="center"/>
    </xf>
    <xf numFmtId="1" fontId="13" fillId="0" borderId="0" xfId="0" applyNumberFormat="1" applyFont="1" applyAlignment="1"/>
    <xf numFmtId="1" fontId="10" fillId="0" borderId="0" xfId="0" applyNumberFormat="1" applyFont="1"/>
    <xf numFmtId="1" fontId="6" fillId="19" borderId="0" xfId="0" applyNumberFormat="1" applyFont="1" applyFill="1" applyAlignment="1">
      <alignment horizontal="center"/>
    </xf>
    <xf numFmtId="1" fontId="6" fillId="18" borderId="0" xfId="0" applyNumberFormat="1" applyFont="1" applyFill="1" applyAlignment="1">
      <alignment horizontal="center"/>
    </xf>
    <xf numFmtId="1" fontId="13" fillId="18" borderId="0" xfId="0" applyNumberFormat="1" applyFont="1" applyFill="1" applyAlignment="1"/>
    <xf numFmtId="1" fontId="6" fillId="2" borderId="0" xfId="0" applyNumberFormat="1" applyFont="1" applyFill="1" applyAlignment="1">
      <alignment horizontal="center"/>
    </xf>
    <xf numFmtId="1" fontId="6" fillId="0" borderId="0" xfId="0" applyNumberFormat="1" applyFont="1" applyAlignment="1">
      <alignment horizontal="center"/>
    </xf>
    <xf numFmtId="1" fontId="63" fillId="0" borderId="0" xfId="0" applyNumberFormat="1" applyFont="1" applyAlignment="1">
      <alignment horizontal="center"/>
    </xf>
    <xf numFmtId="1" fontId="66" fillId="0" borderId="0" xfId="0" applyNumberFormat="1" applyFont="1" applyAlignment="1">
      <alignment horizontal="left"/>
    </xf>
    <xf numFmtId="1" fontId="64" fillId="0" borderId="0" xfId="0" applyNumberFormat="1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left"/>
    </xf>
    <xf numFmtId="1" fontId="67" fillId="0" borderId="0" xfId="0" applyNumberFormat="1" applyFont="1" applyAlignment="1">
      <alignment horizontal="center"/>
    </xf>
    <xf numFmtId="1" fontId="60" fillId="0" borderId="0" xfId="0" applyNumberFormat="1" applyFont="1" applyAlignment="1">
      <alignment horizontal="center"/>
    </xf>
    <xf numFmtId="1" fontId="65" fillId="0" borderId="0" xfId="0" applyNumberFormat="1" applyFont="1" applyAlignment="1">
      <alignment horizontal="left"/>
    </xf>
    <xf numFmtId="1" fontId="35" fillId="0" borderId="0" xfId="0" applyNumberFormat="1" applyFont="1" applyAlignment="1">
      <alignment horizontal="left"/>
    </xf>
    <xf numFmtId="1" fontId="68" fillId="0" borderId="0" xfId="0" applyNumberFormat="1" applyFont="1" applyAlignment="1">
      <alignment horizontal="center"/>
    </xf>
    <xf numFmtId="1" fontId="10" fillId="0" borderId="0" xfId="0" applyNumberFormat="1" applyFont="1" applyAlignment="1"/>
    <xf numFmtId="1" fontId="35" fillId="5" borderId="0" xfId="0" applyNumberFormat="1" applyFont="1" applyFill="1" applyAlignment="1">
      <alignment horizontal="center"/>
    </xf>
    <xf numFmtId="1" fontId="63" fillId="2" borderId="0" xfId="0" applyNumberFormat="1" applyFont="1" applyFill="1" applyAlignment="1">
      <alignment horizontal="center"/>
    </xf>
    <xf numFmtId="1" fontId="69" fillId="0" borderId="0" xfId="0" applyNumberFormat="1" applyFont="1" applyAlignment="1">
      <alignment horizontal="center"/>
    </xf>
    <xf numFmtId="1" fontId="6" fillId="5" borderId="0" xfId="0" applyNumberFormat="1" applyFont="1" applyFill="1" applyAlignment="1">
      <alignment horizontal="center"/>
    </xf>
    <xf numFmtId="1" fontId="69" fillId="5" borderId="0" xfId="0" applyNumberFormat="1" applyFont="1" applyFill="1" applyAlignment="1">
      <alignment horizontal="center"/>
    </xf>
    <xf numFmtId="1" fontId="70" fillId="5" borderId="0" xfId="0" applyNumberFormat="1" applyFont="1" applyFill="1" applyAlignment="1">
      <alignment horizontal="center"/>
    </xf>
    <xf numFmtId="176" fontId="71" fillId="0" borderId="0" xfId="0" applyNumberFormat="1" applyFont="1" applyAlignment="1">
      <alignment horizontal="center"/>
    </xf>
    <xf numFmtId="1" fontId="72" fillId="0" borderId="0" xfId="0" applyNumberFormat="1" applyFont="1" applyAlignment="1">
      <alignment horizontal="center"/>
    </xf>
    <xf numFmtId="1" fontId="7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1" fontId="71" fillId="0" borderId="0" xfId="0" applyNumberFormat="1" applyFont="1" applyAlignment="1">
      <alignment horizontal="center"/>
    </xf>
    <xf numFmtId="1" fontId="74" fillId="0" borderId="0" xfId="0" applyNumberFormat="1" applyFont="1"/>
    <xf numFmtId="1" fontId="75" fillId="0" borderId="15" xfId="0" applyNumberFormat="1" applyFont="1" applyBorder="1" applyAlignment="1">
      <alignment horizontal="left"/>
    </xf>
    <xf numFmtId="1" fontId="76" fillId="0" borderId="15" xfId="0" applyNumberFormat="1" applyFont="1" applyBorder="1" applyAlignment="1"/>
    <xf numFmtId="176" fontId="35" fillId="0" borderId="0" xfId="0" applyNumberFormat="1" applyFont="1" applyAlignment="1">
      <alignment horizontal="center"/>
    </xf>
    <xf numFmtId="176" fontId="62" fillId="0" borderId="0" xfId="0" applyNumberFormat="1" applyFont="1" applyAlignment="1">
      <alignment horizontal="left"/>
    </xf>
    <xf numFmtId="176" fontId="13" fillId="0" borderId="0" xfId="0" applyNumberFormat="1" applyFont="1"/>
    <xf numFmtId="176" fontId="6" fillId="0" borderId="0" xfId="0" applyNumberFormat="1" applyFont="1" applyAlignment="1">
      <alignment horizontal="center"/>
    </xf>
    <xf numFmtId="176" fontId="35" fillId="5" borderId="0" xfId="0" applyNumberFormat="1" applyFont="1" applyFill="1" applyAlignment="1">
      <alignment horizontal="center"/>
    </xf>
    <xf numFmtId="176" fontId="6" fillId="5" borderId="0" xfId="0" applyNumberFormat="1" applyFont="1" applyFill="1" applyAlignment="1">
      <alignment horizontal="center"/>
    </xf>
    <xf numFmtId="176" fontId="13" fillId="0" borderId="0" xfId="0" applyNumberFormat="1" applyFont="1" applyAlignment="1"/>
    <xf numFmtId="176" fontId="13" fillId="5" borderId="0" xfId="0" applyNumberFormat="1" applyFont="1" applyFill="1"/>
    <xf numFmtId="176" fontId="74" fillId="0" borderId="0" xfId="0" applyNumberFormat="1" applyFont="1"/>
    <xf numFmtId="176" fontId="72" fillId="0" borderId="0" xfId="0" applyNumberFormat="1" applyFont="1" applyAlignment="1">
      <alignment horizontal="center"/>
    </xf>
    <xf numFmtId="1" fontId="35" fillId="0" borderId="0" xfId="0" quotePrefix="1" applyNumberFormat="1" applyFont="1" applyAlignment="1">
      <alignment horizontal="center"/>
    </xf>
    <xf numFmtId="1" fontId="62" fillId="0" borderId="0" xfId="0" quotePrefix="1" applyNumberFormat="1" applyFont="1" applyAlignment="1">
      <alignment horizontal="left"/>
    </xf>
    <xf numFmtId="0" fontId="35" fillId="3" borderId="0" xfId="0" applyFont="1" applyFill="1" applyAlignment="1">
      <alignment horizontal="center"/>
    </xf>
    <xf numFmtId="0" fontId="62" fillId="3" borderId="0" xfId="0" applyFont="1" applyFill="1" applyAlignment="1">
      <alignment horizontal="left"/>
    </xf>
    <xf numFmtId="1" fontId="6" fillId="11" borderId="0" xfId="0" applyNumberFormat="1" applyFont="1" applyFill="1" applyAlignment="1"/>
    <xf numFmtId="1" fontId="77" fillId="0" borderId="0" xfId="0" applyNumberFormat="1" applyFont="1" applyAlignment="1"/>
    <xf numFmtId="176" fontId="78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right"/>
    </xf>
    <xf numFmtId="0" fontId="79" fillId="0" borderId="0" xfId="0" applyFont="1" applyAlignment="1">
      <alignment horizontal="center"/>
    </xf>
    <xf numFmtId="3" fontId="3" fillId="0" borderId="0" xfId="0" applyNumberFormat="1" applyFont="1" applyAlignment="1">
      <alignment horizontal="right"/>
    </xf>
    <xf numFmtId="197" fontId="3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</cellXfs>
  <cellStyles count="1">
    <cellStyle name="표준" xfId="0" builtinId="0"/>
  </cellStyles>
  <dxfs count="19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ill>
        <patternFill patternType="solid">
          <fgColor theme="8"/>
          <bgColor theme="8"/>
        </patternFill>
      </fill>
    </dxf>
  </dxfs>
  <tableStyles count="4" defaultTableStyle="TableStyleMedium2" defaultPivotStyle="PivotStyleLight16">
    <tableStyle name="①DATA-style" pivot="0" count="3">
      <tableStyleElement type="headerRow" dxfId="11"/>
      <tableStyleElement type="firstRowStripe" dxfId="10"/>
      <tableStyleElement type="secondRowStripe" dxfId="9"/>
    </tableStyle>
    <tableStyle name="①DATA-style 2" pivot="0" count="3">
      <tableStyleElement type="headerRow" dxfId="8"/>
      <tableStyleElement type="firstRowStripe" dxfId="7"/>
      <tableStyleElement type="secondRowStripe" dxfId="6"/>
    </tableStyle>
    <tableStyle name="①DATA-style 3" pivot="0" count="3">
      <tableStyleElement type="headerRow" dxfId="5"/>
      <tableStyleElement type="firstRowStripe" dxfId="4"/>
      <tableStyleElement type="secondRowStripe" dxfId="3"/>
    </tableStyle>
    <tableStyle name="①DATA-style 4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TP달성율</c:v>
          </c:tx>
          <c:spPr>
            <a:ln cmpd="sng">
              <a:solidFill>
                <a:srgbClr val="CC0000"/>
              </a:solidFill>
            </a:ln>
          </c:spPr>
          <c:marker>
            <c:symbol val="circle"/>
            <c:size val="2"/>
            <c:spPr>
              <a:solidFill>
                <a:srgbClr val="CC0000"/>
              </a:solidFill>
              <a:ln cmpd="sng">
                <a:solidFill>
                  <a:srgbClr val="CC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[1]ROE!$B$29:$B$39</c:f>
              <c:numCache>
                <c:formatCode>General</c:formatCode>
                <c:ptCount val="11"/>
                <c:pt idx="0">
                  <c:v>26</c:v>
                </c:pt>
                <c:pt idx="1">
                  <c:v>25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21</c:v>
                </c:pt>
                <c:pt idx="6">
                  <c:v>20</c:v>
                </c:pt>
                <c:pt idx="7">
                  <c:v>19</c:v>
                </c:pt>
                <c:pt idx="8">
                  <c:v>18</c:v>
                </c:pt>
                <c:pt idx="9">
                  <c:v>17</c:v>
                </c:pt>
                <c:pt idx="10">
                  <c:v>16</c:v>
                </c:pt>
              </c:numCache>
            </c:numRef>
          </c:cat>
          <c:val>
            <c:numRef>
              <c:f>[1]ROE!$S$29:$S$39</c:f>
              <c:numCache>
                <c:formatCode>0%</c:formatCode>
                <c:ptCount val="11"/>
                <c:pt idx="1">
                  <c:v>0</c:v>
                </c:pt>
                <c:pt idx="2">
                  <c:v>2.2404391419444716</c:v>
                </c:pt>
                <c:pt idx="3">
                  <c:v>3.5571971841362831</c:v>
                </c:pt>
                <c:pt idx="4">
                  <c:v>3.7578860016087394</c:v>
                </c:pt>
                <c:pt idx="5">
                  <c:v>2.0726894963886093</c:v>
                </c:pt>
                <c:pt idx="6">
                  <c:v>0.88415510381943663</c:v>
                </c:pt>
                <c:pt idx="7">
                  <c:v>-0.86195692889932796</c:v>
                </c:pt>
                <c:pt idx="8">
                  <c:v>5.3340698781653311</c:v>
                </c:pt>
                <c:pt idx="9">
                  <c:v>0.90068178727390769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DF-4F67-A464-C50D817799DB}"/>
            </c:ext>
          </c:extLst>
        </c:ser>
        <c:ser>
          <c:idx val="1"/>
          <c:order val="1"/>
          <c:tx>
            <c:v>최저율</c:v>
          </c:tx>
          <c:spPr>
            <a:ln cmpd="sng">
              <a:solidFill>
                <a:srgbClr val="1155CC">
                  <a:alpha val="100000"/>
                </a:srgbClr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1155CC">
                  <a:alpha val="100000"/>
                </a:srgbClr>
              </a:solidFill>
              <a:ln cmpd="sng">
                <a:solidFill>
                  <a:srgbClr val="1155CC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[1]ROE!$B$29:$B$39</c:f>
              <c:numCache>
                <c:formatCode>General</c:formatCode>
                <c:ptCount val="11"/>
                <c:pt idx="0">
                  <c:v>26</c:v>
                </c:pt>
                <c:pt idx="1">
                  <c:v>25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21</c:v>
                </c:pt>
                <c:pt idx="6">
                  <c:v>20</c:v>
                </c:pt>
                <c:pt idx="7">
                  <c:v>19</c:v>
                </c:pt>
                <c:pt idx="8">
                  <c:v>18</c:v>
                </c:pt>
                <c:pt idx="9">
                  <c:v>17</c:v>
                </c:pt>
                <c:pt idx="10">
                  <c:v>16</c:v>
                </c:pt>
              </c:numCache>
            </c:numRef>
          </c:cat>
          <c:val>
            <c:numRef>
              <c:f>[1]ROE!$U$29:$U$39</c:f>
              <c:numCache>
                <c:formatCode>0%</c:formatCode>
                <c:ptCount val="11"/>
                <c:pt idx="1">
                  <c:v>0</c:v>
                </c:pt>
                <c:pt idx="2">
                  <c:v>1.1988898207307617</c:v>
                </c:pt>
                <c:pt idx="3">
                  <c:v>1.6638893580375638</c:v>
                </c:pt>
                <c:pt idx="4">
                  <c:v>1.1322570033814341</c:v>
                </c:pt>
                <c:pt idx="5">
                  <c:v>1.4689335251466065</c:v>
                </c:pt>
                <c:pt idx="6">
                  <c:v>0.26213816874473567</c:v>
                </c:pt>
                <c:pt idx="7">
                  <c:v>-0.68892320027521481</c:v>
                </c:pt>
                <c:pt idx="8">
                  <c:v>1.0497265169102417</c:v>
                </c:pt>
                <c:pt idx="9">
                  <c:v>0.88321338605046529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DF-4F67-A464-C50D81779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990095"/>
        <c:axId val="1207926892"/>
      </c:lineChart>
      <c:catAx>
        <c:axId val="80990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207926892"/>
        <c:crosses val="autoZero"/>
        <c:auto val="1"/>
        <c:lblAlgn val="ctr"/>
        <c:lblOffset val="100"/>
        <c:noMultiLvlLbl val="1"/>
      </c:catAx>
      <c:valAx>
        <c:axId val="1207926892"/>
        <c:scaling>
          <c:orientation val="minMax"/>
          <c:max val="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80990095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4"/>
          <c:order val="4"/>
          <c:spPr>
            <a:solidFill>
              <a:srgbClr val="F3F3F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>
                    <a:solidFill>
                      <a:srgbClr val="999999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[1]PE!$D$12:$D$54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[1]PE!$U$12:$U$54</c:f>
              <c:numCache>
                <c:formatCode>General</c:formatCode>
                <c:ptCount val="43"/>
                <c:pt idx="1">
                  <c:v>0</c:v>
                </c:pt>
                <c:pt idx="5">
                  <c:v>0</c:v>
                </c:pt>
                <c:pt idx="9">
                  <c:v>0</c:v>
                </c:pt>
                <c:pt idx="13">
                  <c:v>0</c:v>
                </c:pt>
                <c:pt idx="17">
                  <c:v>0</c:v>
                </c:pt>
                <c:pt idx="21">
                  <c:v>0</c:v>
                </c:pt>
                <c:pt idx="25">
                  <c:v>0</c:v>
                </c:pt>
                <c:pt idx="29">
                  <c:v>0</c:v>
                </c:pt>
                <c:pt idx="33">
                  <c:v>0</c:v>
                </c:pt>
                <c:pt idx="37">
                  <c:v>0</c:v>
                </c:pt>
                <c:pt idx="4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A91-4F2D-B0D7-3F59AA08C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7621580"/>
        <c:axId val="1175862773"/>
      </c:barChart>
      <c:lineChart>
        <c:grouping val="standard"/>
        <c:varyColors val="1"/>
        <c:ser>
          <c:idx val="0"/>
          <c:order val="0"/>
          <c:tx>
            <c:v>TOP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[1]PE!$D$12:$D$54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[1]PE!$P$12:$P$54</c:f>
              <c:numCache>
                <c:formatCode>0.0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10.315884476534295</c:v>
                </c:pt>
                <c:pt idx="3">
                  <c:v>11.384462151394422</c:v>
                </c:pt>
                <c:pt idx="4">
                  <c:v>16.121372031662268</c:v>
                </c:pt>
                <c:pt idx="5">
                  <c:v>16.716826265389876</c:v>
                </c:pt>
                <c:pt idx="6">
                  <c:v>21.595092024539877</c:v>
                </c:pt>
                <c:pt idx="7">
                  <c:v>23.149905123339657</c:v>
                </c:pt>
                <c:pt idx="8">
                  <c:v>24.187772925764193</c:v>
                </c:pt>
                <c:pt idx="9">
                  <c:v>22.640449438202246</c:v>
                </c:pt>
                <c:pt idx="10">
                  <c:v>24.375</c:v>
                </c:pt>
                <c:pt idx="11">
                  <c:v>22.067692307692308</c:v>
                </c:pt>
                <c:pt idx="12">
                  <c:v>20.274223034734916</c:v>
                </c:pt>
                <c:pt idx="13">
                  <c:v>23.849462365591396</c:v>
                </c:pt>
                <c:pt idx="14">
                  <c:v>14.794238683127572</c:v>
                </c:pt>
                <c:pt idx="15">
                  <c:v>14.948024948024948</c:v>
                </c:pt>
                <c:pt idx="16">
                  <c:v>8.7714285714285722</c:v>
                </c:pt>
                <c:pt idx="17">
                  <c:v>10.269874476987448</c:v>
                </c:pt>
                <c:pt idx="18">
                  <c:v>11.933174224343675</c:v>
                </c:pt>
                <c:pt idx="19">
                  <c:v>10.690802348336595</c:v>
                </c:pt>
                <c:pt idx="20">
                  <c:v>11.217785843920145</c:v>
                </c:pt>
                <c:pt idx="21">
                  <c:v>13.378787878787879</c:v>
                </c:pt>
                <c:pt idx="22">
                  <c:v>72.264150943396231</c:v>
                </c:pt>
                <c:pt idx="23">
                  <c:v>-26.695652173913043</c:v>
                </c:pt>
                <c:pt idx="24">
                  <c:v>-2.5852631578947367</c:v>
                </c:pt>
                <c:pt idx="25">
                  <c:v>-3.4664466446644666</c:v>
                </c:pt>
                <c:pt idx="26">
                  <c:v>-9.8840000000000003</c:v>
                </c:pt>
                <c:pt idx="27">
                  <c:v>-9.9038076152304608</c:v>
                </c:pt>
                <c:pt idx="28">
                  <c:v>20.519047619047619</c:v>
                </c:pt>
                <c:pt idx="29">
                  <c:v>33.263736263736263</c:v>
                </c:pt>
                <c:pt idx="30">
                  <c:v>189.1875</c:v>
                </c:pt>
                <c:pt idx="31">
                  <c:v>37.325757575757578</c:v>
                </c:pt>
                <c:pt idx="32">
                  <c:v>22.742857142857144</c:v>
                </c:pt>
                <c:pt idx="33">
                  <c:v>13.378947368421052</c:v>
                </c:pt>
                <c:pt idx="34">
                  <c:v>13.378947368421052</c:v>
                </c:pt>
                <c:pt idx="35">
                  <c:v>-60.523809523809526</c:v>
                </c:pt>
                <c:pt idx="36">
                  <c:v>-60.523809523809526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91-4F2D-B0D7-3F59AA08C6FE}"/>
            </c:ext>
          </c:extLst>
        </c:ser>
        <c:ser>
          <c:idx val="1"/>
          <c:order val="1"/>
          <c:tx>
            <c:v>BASE</c:v>
          </c:tx>
          <c:spPr>
            <a:ln cmpd="sng">
              <a:solidFill>
                <a:srgbClr val="3C78D8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3C78D8">
                  <a:alpha val="100000"/>
                </a:srgbClr>
              </a:solidFill>
              <a:ln cmpd="sng">
                <a:solidFill>
                  <a:srgbClr val="3C78D8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[1]PE!$D$12:$D$54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[1]PE!$Q$12:$Q$54</c:f>
              <c:numCache>
                <c:formatCode>0.0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5.0361010830324906</c:v>
                </c:pt>
                <c:pt idx="3">
                  <c:v>5.5577689243027892</c:v>
                </c:pt>
                <c:pt idx="4">
                  <c:v>8.4696569920844329</c:v>
                </c:pt>
                <c:pt idx="5">
                  <c:v>7.8932968536251709</c:v>
                </c:pt>
                <c:pt idx="6">
                  <c:v>11.799591002044989</c:v>
                </c:pt>
                <c:pt idx="7">
                  <c:v>13.510436432637571</c:v>
                </c:pt>
                <c:pt idx="8">
                  <c:v>11.965065502183407</c:v>
                </c:pt>
                <c:pt idx="9">
                  <c:v>11.154806491885143</c:v>
                </c:pt>
                <c:pt idx="10">
                  <c:v>10.580645161290322</c:v>
                </c:pt>
                <c:pt idx="11">
                  <c:v>10.838461538461539</c:v>
                </c:pt>
                <c:pt idx="12">
                  <c:v>8.2925045703839118</c:v>
                </c:pt>
                <c:pt idx="13">
                  <c:v>9.7440860215053764</c:v>
                </c:pt>
                <c:pt idx="14">
                  <c:v>7.0596707818930042</c:v>
                </c:pt>
                <c:pt idx="15">
                  <c:v>6.255717255717256</c:v>
                </c:pt>
                <c:pt idx="16">
                  <c:v>6.6131868131868128</c:v>
                </c:pt>
                <c:pt idx="17">
                  <c:v>6.968619246861925</c:v>
                </c:pt>
                <c:pt idx="18">
                  <c:v>8.2004773269689739</c:v>
                </c:pt>
                <c:pt idx="19">
                  <c:v>6.7592954990215262</c:v>
                </c:pt>
                <c:pt idx="20">
                  <c:v>5.045372050816697</c:v>
                </c:pt>
                <c:pt idx="21">
                  <c:v>4.1450216450216448</c:v>
                </c:pt>
                <c:pt idx="22">
                  <c:v>33.981132075471699</c:v>
                </c:pt>
                <c:pt idx="23">
                  <c:v>-16.456521739130434</c:v>
                </c:pt>
                <c:pt idx="24">
                  <c:v>-1.5936842105263158</c:v>
                </c:pt>
                <c:pt idx="25">
                  <c:v>-1.8591859185918591</c:v>
                </c:pt>
                <c:pt idx="26">
                  <c:v>-3.5459999999999998</c:v>
                </c:pt>
                <c:pt idx="27">
                  <c:v>-5.8256513026052108</c:v>
                </c:pt>
                <c:pt idx="28">
                  <c:v>9.4142857142857146</c:v>
                </c:pt>
                <c:pt idx="29">
                  <c:v>10.862637362637363</c:v>
                </c:pt>
                <c:pt idx="30">
                  <c:v>71.4375</c:v>
                </c:pt>
                <c:pt idx="31">
                  <c:v>9.4772727272727266</c:v>
                </c:pt>
                <c:pt idx="32">
                  <c:v>11.771428571428572</c:v>
                </c:pt>
                <c:pt idx="33">
                  <c:v>12.978947368421053</c:v>
                </c:pt>
                <c:pt idx="34">
                  <c:v>12.978947368421053</c:v>
                </c:pt>
                <c:pt idx="35">
                  <c:v>-60.523809523809526</c:v>
                </c:pt>
                <c:pt idx="36">
                  <c:v>-60.523809523809526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91-4F2D-B0D7-3F59AA08C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7621580"/>
        <c:axId val="1175862773"/>
      </c:lineChart>
      <c:lineChart>
        <c:grouping val="standard"/>
        <c:varyColors val="1"/>
        <c:ser>
          <c:idx val="2"/>
          <c:order val="2"/>
          <c:tx>
            <c:v>고가</c:v>
          </c:tx>
          <c:spPr>
            <a:ln cmpd="sng">
              <a:solidFill>
                <a:srgbClr val="999999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[1]PE!$D$12:$D$54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[1]PE!$E$12:$E$54</c:f>
              <c:numCache>
                <c:formatCode>#,##0</c:formatCode>
                <c:ptCount val="43"/>
                <c:pt idx="0">
                  <c:v>7930</c:v>
                </c:pt>
                <c:pt idx="1">
                  <c:v>7250</c:v>
                </c:pt>
                <c:pt idx="2">
                  <c:v>7200</c:v>
                </c:pt>
                <c:pt idx="3">
                  <c:v>11430</c:v>
                </c:pt>
                <c:pt idx="4">
                  <c:v>10050</c:v>
                </c:pt>
                <c:pt idx="5">
                  <c:v>12220</c:v>
                </c:pt>
                <c:pt idx="6">
                  <c:v>10430</c:v>
                </c:pt>
                <c:pt idx="7">
                  <c:v>10560</c:v>
                </c:pt>
                <c:pt idx="8">
                  <c:v>12200</c:v>
                </c:pt>
                <c:pt idx="9">
                  <c:v>16617</c:v>
                </c:pt>
                <c:pt idx="10">
                  <c:v>18135</c:v>
                </c:pt>
                <c:pt idx="11">
                  <c:v>14344</c:v>
                </c:pt>
                <c:pt idx="12">
                  <c:v>9117</c:v>
                </c:pt>
                <c:pt idx="13">
                  <c:v>11090</c:v>
                </c:pt>
                <c:pt idx="14">
                  <c:v>6508</c:v>
                </c:pt>
                <c:pt idx="15">
                  <c:v>7190</c:v>
                </c:pt>
                <c:pt idx="16">
                  <c:v>3991</c:v>
                </c:pt>
                <c:pt idx="17">
                  <c:v>3981</c:v>
                </c:pt>
                <c:pt idx="18">
                  <c:v>4909</c:v>
                </c:pt>
                <c:pt idx="19">
                  <c:v>5000</c:v>
                </c:pt>
                <c:pt idx="20">
                  <c:v>5463</c:v>
                </c:pt>
                <c:pt idx="21">
                  <c:v>6181</c:v>
                </c:pt>
                <c:pt idx="22">
                  <c:v>3830</c:v>
                </c:pt>
                <c:pt idx="23">
                  <c:v>2425</c:v>
                </c:pt>
                <c:pt idx="24">
                  <c:v>2456</c:v>
                </c:pt>
                <c:pt idx="25">
                  <c:v>2116</c:v>
                </c:pt>
                <c:pt idx="26">
                  <c:v>3151</c:v>
                </c:pt>
                <c:pt idx="27">
                  <c:v>4942</c:v>
                </c:pt>
                <c:pt idx="28">
                  <c:v>4232</c:v>
                </c:pt>
                <c:pt idx="29">
                  <c:v>4309</c:v>
                </c:pt>
                <c:pt idx="30">
                  <c:v>6054</c:v>
                </c:pt>
                <c:pt idx="31">
                  <c:v>4927</c:v>
                </c:pt>
                <c:pt idx="32">
                  <c:v>2388</c:v>
                </c:pt>
                <c:pt idx="33">
                  <c:v>1251</c:v>
                </c:pt>
                <c:pt idx="34">
                  <c:v>1271</c:v>
                </c:pt>
                <c:pt idx="35">
                  <c:v>1271</c:v>
                </c:pt>
                <c:pt idx="36">
                  <c:v>1271</c:v>
                </c:pt>
                <c:pt idx="37">
                  <c:v>1271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91-4F2D-B0D7-3F59AA08C6FE}"/>
            </c:ext>
          </c:extLst>
        </c:ser>
        <c:ser>
          <c:idx val="3"/>
          <c:order val="3"/>
          <c:tx>
            <c:v>저가</c:v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[1]PE!$D$12:$D$54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[1]PE!$F$12:$F$54</c:f>
              <c:numCache>
                <c:formatCode>#,##0</c:formatCode>
                <c:ptCount val="43"/>
                <c:pt idx="0">
                  <c:v>6100</c:v>
                </c:pt>
                <c:pt idx="1">
                  <c:v>6060</c:v>
                </c:pt>
                <c:pt idx="2">
                  <c:v>6130</c:v>
                </c:pt>
                <c:pt idx="3">
                  <c:v>5580</c:v>
                </c:pt>
                <c:pt idx="4">
                  <c:v>7600</c:v>
                </c:pt>
                <c:pt idx="5">
                  <c:v>6420</c:v>
                </c:pt>
                <c:pt idx="6">
                  <c:v>5770</c:v>
                </c:pt>
                <c:pt idx="7">
                  <c:v>7120</c:v>
                </c:pt>
                <c:pt idx="8">
                  <c:v>8220</c:v>
                </c:pt>
                <c:pt idx="9">
                  <c:v>10580</c:v>
                </c:pt>
                <c:pt idx="10">
                  <c:v>8935</c:v>
                </c:pt>
                <c:pt idx="11">
                  <c:v>7872</c:v>
                </c:pt>
                <c:pt idx="12">
                  <c:v>7045</c:v>
                </c:pt>
                <c:pt idx="13">
                  <c:v>4536</c:v>
                </c:pt>
                <c:pt idx="14">
                  <c:v>4531</c:v>
                </c:pt>
                <c:pt idx="15">
                  <c:v>3431</c:v>
                </c:pt>
                <c:pt idx="16">
                  <c:v>3009</c:v>
                </c:pt>
                <c:pt idx="17">
                  <c:v>3331</c:v>
                </c:pt>
                <c:pt idx="18">
                  <c:v>3436</c:v>
                </c:pt>
                <c:pt idx="19">
                  <c:v>4086</c:v>
                </c:pt>
                <c:pt idx="20">
                  <c:v>3454</c:v>
                </c:pt>
                <c:pt idx="21">
                  <c:v>2780</c:v>
                </c:pt>
                <c:pt idx="22">
                  <c:v>1915</c:v>
                </c:pt>
                <c:pt idx="23">
                  <c:v>1801</c:v>
                </c:pt>
                <c:pt idx="24">
                  <c:v>1514</c:v>
                </c:pt>
                <c:pt idx="25">
                  <c:v>1690</c:v>
                </c:pt>
                <c:pt idx="26">
                  <c:v>1773</c:v>
                </c:pt>
                <c:pt idx="27">
                  <c:v>2907</c:v>
                </c:pt>
                <c:pt idx="28">
                  <c:v>3305</c:v>
                </c:pt>
                <c:pt idx="29">
                  <c:v>1977</c:v>
                </c:pt>
                <c:pt idx="30">
                  <c:v>3089</c:v>
                </c:pt>
                <c:pt idx="31">
                  <c:v>2286</c:v>
                </c:pt>
                <c:pt idx="32">
                  <c:v>1251</c:v>
                </c:pt>
                <c:pt idx="33">
                  <c:v>1236</c:v>
                </c:pt>
                <c:pt idx="34">
                  <c:v>1233</c:v>
                </c:pt>
                <c:pt idx="35">
                  <c:v>1271</c:v>
                </c:pt>
                <c:pt idx="36">
                  <c:v>1271</c:v>
                </c:pt>
                <c:pt idx="37">
                  <c:v>1271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91-4F2D-B0D7-3F59AA08C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146616"/>
        <c:axId val="1627033635"/>
      </c:lineChart>
      <c:catAx>
        <c:axId val="877621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175862773"/>
        <c:crosses val="autoZero"/>
        <c:auto val="1"/>
        <c:lblAlgn val="ctr"/>
        <c:lblOffset val="100"/>
        <c:noMultiLvlLbl val="1"/>
      </c:catAx>
      <c:valAx>
        <c:axId val="1175862773"/>
        <c:scaling>
          <c:orientation val="minMax"/>
          <c:max val="3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877621580"/>
        <c:crosses val="autoZero"/>
        <c:crossBetween val="between"/>
      </c:valAx>
      <c:catAx>
        <c:axId val="17711466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27033635"/>
        <c:crosses val="autoZero"/>
        <c:auto val="1"/>
        <c:lblAlgn val="ctr"/>
        <c:lblOffset val="100"/>
        <c:noMultiLvlLbl val="1"/>
      </c:catAx>
      <c:valAx>
        <c:axId val="162703363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771146616"/>
        <c:crosses val="max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EPS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6665-4927-BE2B-BE2206CD83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[1]PB!$D$12:$D$54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[1]PB!$A$12:$A$54</c:f>
              <c:numCache>
                <c:formatCode>0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233</c:v>
                </c:pt>
                <c:pt idx="3">
                  <c:v>351</c:v>
                </c:pt>
                <c:pt idx="4">
                  <c:v>37</c:v>
                </c:pt>
                <c:pt idx="5">
                  <c:v>487</c:v>
                </c:pt>
                <c:pt idx="6">
                  <c:v>129</c:v>
                </c:pt>
                <c:pt idx="7">
                  <c:v>105</c:v>
                </c:pt>
                <c:pt idx="8">
                  <c:v>10</c:v>
                </c:pt>
                <c:pt idx="9">
                  <c:v>245</c:v>
                </c:pt>
                <c:pt idx="10">
                  <c:v>167</c:v>
                </c:pt>
                <c:pt idx="11">
                  <c:v>265</c:v>
                </c:pt>
                <c:pt idx="12">
                  <c:v>124</c:v>
                </c:pt>
                <c:pt idx="13">
                  <c:v>188</c:v>
                </c:pt>
                <c:pt idx="14">
                  <c:v>73</c:v>
                </c:pt>
                <c:pt idx="15">
                  <c:v>162</c:v>
                </c:pt>
                <c:pt idx="16">
                  <c:v>42</c:v>
                </c:pt>
                <c:pt idx="17">
                  <c:v>209</c:v>
                </c:pt>
                <c:pt idx="18">
                  <c:v>68</c:v>
                </c:pt>
                <c:pt idx="19">
                  <c:v>136</c:v>
                </c:pt>
                <c:pt idx="20">
                  <c:v>65</c:v>
                </c:pt>
                <c:pt idx="21">
                  <c:v>150</c:v>
                </c:pt>
                <c:pt idx="22">
                  <c:v>160</c:v>
                </c:pt>
                <c:pt idx="23">
                  <c:v>176</c:v>
                </c:pt>
                <c:pt idx="24">
                  <c:v>-24</c:v>
                </c:pt>
                <c:pt idx="25">
                  <c:v>-259</c:v>
                </c:pt>
                <c:pt idx="26">
                  <c:v>15</c:v>
                </c:pt>
                <c:pt idx="27">
                  <c:v>-682</c:v>
                </c:pt>
                <c:pt idx="28">
                  <c:v>17</c:v>
                </c:pt>
                <c:pt idx="29">
                  <c:v>150</c:v>
                </c:pt>
                <c:pt idx="30">
                  <c:v>16</c:v>
                </c:pt>
                <c:pt idx="31">
                  <c:v>27</c:v>
                </c:pt>
                <c:pt idx="32">
                  <c:v>-11</c:v>
                </c:pt>
                <c:pt idx="33">
                  <c:v>0</c:v>
                </c:pt>
                <c:pt idx="34">
                  <c:v>116</c:v>
                </c:pt>
                <c:pt idx="35">
                  <c:v>0</c:v>
                </c:pt>
                <c:pt idx="36">
                  <c:v>-21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65-4927-BE2B-BE2206CD83E4}"/>
            </c:ext>
          </c:extLst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[1]PB!$D$12:$D$54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[1]PE!$U$12:$U$54</c:f>
              <c:numCache>
                <c:formatCode>General</c:formatCode>
                <c:ptCount val="43"/>
                <c:pt idx="1">
                  <c:v>0</c:v>
                </c:pt>
                <c:pt idx="5">
                  <c:v>0</c:v>
                </c:pt>
                <c:pt idx="9">
                  <c:v>0</c:v>
                </c:pt>
                <c:pt idx="13">
                  <c:v>0</c:v>
                </c:pt>
                <c:pt idx="17">
                  <c:v>0</c:v>
                </c:pt>
                <c:pt idx="21">
                  <c:v>0</c:v>
                </c:pt>
                <c:pt idx="25">
                  <c:v>0</c:v>
                </c:pt>
                <c:pt idx="29">
                  <c:v>0</c:v>
                </c:pt>
                <c:pt idx="33">
                  <c:v>0</c:v>
                </c:pt>
                <c:pt idx="37">
                  <c:v>0</c:v>
                </c:pt>
                <c:pt idx="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65-4927-BE2B-BE2206CD8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11511"/>
        <c:axId val="511407836"/>
      </c:lineChart>
      <c:lineChart>
        <c:grouping val="standard"/>
        <c:varyColors val="0"/>
        <c:ser>
          <c:idx val="1"/>
          <c:order val="1"/>
          <c:tx>
            <c:v>ROE</c:v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FF9900">
                  <a:alpha val="100000"/>
                </a:srgbClr>
              </a:solidFill>
              <a:ln cmpd="sng">
                <a:solidFill>
                  <a:srgbClr val="FF99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[1]PB!$D$12:$D$54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[1]PB!$B$12:$B$54</c:f>
              <c:numCache>
                <c:formatCode>0.0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20.62</c:v>
                </c:pt>
                <c:pt idx="3">
                  <c:v>33.1</c:v>
                </c:pt>
                <c:pt idx="4">
                  <c:v>3.58</c:v>
                </c:pt>
                <c:pt idx="5">
                  <c:v>49.96</c:v>
                </c:pt>
                <c:pt idx="6">
                  <c:v>14.3</c:v>
                </c:pt>
                <c:pt idx="7">
                  <c:v>12</c:v>
                </c:pt>
                <c:pt idx="8">
                  <c:v>1.1599999999999999</c:v>
                </c:pt>
                <c:pt idx="9">
                  <c:v>28.77</c:v>
                </c:pt>
                <c:pt idx="10">
                  <c:v>21</c:v>
                </c:pt>
                <c:pt idx="11">
                  <c:v>36.299999999999997</c:v>
                </c:pt>
                <c:pt idx="12">
                  <c:v>18.09</c:v>
                </c:pt>
                <c:pt idx="13">
                  <c:v>29.14</c:v>
                </c:pt>
                <c:pt idx="14">
                  <c:v>12.13</c:v>
                </c:pt>
                <c:pt idx="15">
                  <c:v>28.09</c:v>
                </c:pt>
                <c:pt idx="16">
                  <c:v>7.56</c:v>
                </c:pt>
                <c:pt idx="17">
                  <c:v>0</c:v>
                </c:pt>
                <c:pt idx="18">
                  <c:v>13.86</c:v>
                </c:pt>
                <c:pt idx="19">
                  <c:v>29.2</c:v>
                </c:pt>
                <c:pt idx="20">
                  <c:v>14.83</c:v>
                </c:pt>
                <c:pt idx="21">
                  <c:v>36.1</c:v>
                </c:pt>
                <c:pt idx="22">
                  <c:v>41.17</c:v>
                </c:pt>
                <c:pt idx="23">
                  <c:v>49.57</c:v>
                </c:pt>
                <c:pt idx="24">
                  <c:v>-7.24</c:v>
                </c:pt>
                <c:pt idx="25">
                  <c:v>-68.63</c:v>
                </c:pt>
                <c:pt idx="26">
                  <c:v>3.52</c:v>
                </c:pt>
                <c:pt idx="27">
                  <c:v>-137.03</c:v>
                </c:pt>
                <c:pt idx="28">
                  <c:v>2.85</c:v>
                </c:pt>
                <c:pt idx="29">
                  <c:v>26.73</c:v>
                </c:pt>
                <c:pt idx="30">
                  <c:v>0</c:v>
                </c:pt>
                <c:pt idx="31">
                  <c:v>0</c:v>
                </c:pt>
                <c:pt idx="32">
                  <c:v>-2.52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65-4927-BE2B-BE2206CD8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955287"/>
        <c:axId val="1961433349"/>
      </c:lineChart>
      <c:catAx>
        <c:axId val="24411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511407836"/>
        <c:crosses val="autoZero"/>
        <c:auto val="1"/>
        <c:lblAlgn val="ctr"/>
        <c:lblOffset val="100"/>
        <c:noMultiLvlLbl val="1"/>
      </c:catAx>
      <c:valAx>
        <c:axId val="511407836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4411511"/>
        <c:crosses val="autoZero"/>
        <c:crossBetween val="between"/>
      </c:valAx>
      <c:catAx>
        <c:axId val="7209552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61433349"/>
        <c:crosses val="autoZero"/>
        <c:auto val="1"/>
        <c:lblAlgn val="ctr"/>
        <c:lblOffset val="100"/>
        <c:noMultiLvlLbl val="1"/>
      </c:catAx>
      <c:valAx>
        <c:axId val="1961433349"/>
        <c:scaling>
          <c:orientation val="minMax"/>
          <c:max val="9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720955287"/>
        <c:crosses val="max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매출</c:v>
          </c:tx>
          <c:spPr>
            <a:ln cmpd="sng">
              <a:solidFill>
                <a:srgbClr val="3C78D8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3C78D8">
                  <a:alpha val="100000"/>
                </a:srgbClr>
              </a:solidFill>
              <a:ln cmpd="sng">
                <a:solidFill>
                  <a:srgbClr val="3C78D8">
                    <a:alpha val="100000"/>
                  </a:srgbClr>
                </a:solidFill>
              </a:ln>
            </c:spPr>
          </c:marker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AD9B-4536-8A68-414F41D84A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[1]PB!$D$12:$D$54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[1]PB!$AN$12:$AN$54</c:f>
              <c:numCache>
                <c:formatCode>#,##0</c:formatCode>
                <c:ptCount val="43"/>
                <c:pt idx="0">
                  <c:v>0</c:v>
                </c:pt>
                <c:pt idx="1">
                  <c:v>879</c:v>
                </c:pt>
                <c:pt idx="2">
                  <c:v>428</c:v>
                </c:pt>
                <c:pt idx="3">
                  <c:v>582</c:v>
                </c:pt>
                <c:pt idx="4">
                  <c:v>444</c:v>
                </c:pt>
                <c:pt idx="5">
                  <c:v>763</c:v>
                </c:pt>
                <c:pt idx="6">
                  <c:v>444</c:v>
                </c:pt>
                <c:pt idx="7">
                  <c:v>390</c:v>
                </c:pt>
                <c:pt idx="8">
                  <c:v>331</c:v>
                </c:pt>
                <c:pt idx="9">
                  <c:v>829</c:v>
                </c:pt>
                <c:pt idx="10">
                  <c:v>524</c:v>
                </c:pt>
                <c:pt idx="11">
                  <c:v>502</c:v>
                </c:pt>
                <c:pt idx="12">
                  <c:v>395</c:v>
                </c:pt>
                <c:pt idx="13">
                  <c:v>771</c:v>
                </c:pt>
                <c:pt idx="14">
                  <c:v>347</c:v>
                </c:pt>
                <c:pt idx="15">
                  <c:v>368</c:v>
                </c:pt>
                <c:pt idx="16">
                  <c:v>219</c:v>
                </c:pt>
                <c:pt idx="17">
                  <c:v>515</c:v>
                </c:pt>
                <c:pt idx="18">
                  <c:v>257</c:v>
                </c:pt>
                <c:pt idx="19">
                  <c:v>234</c:v>
                </c:pt>
                <c:pt idx="20">
                  <c:v>211</c:v>
                </c:pt>
                <c:pt idx="21">
                  <c:v>362</c:v>
                </c:pt>
                <c:pt idx="22">
                  <c:v>282</c:v>
                </c:pt>
                <c:pt idx="23">
                  <c:v>291</c:v>
                </c:pt>
                <c:pt idx="24">
                  <c:v>185</c:v>
                </c:pt>
                <c:pt idx="25">
                  <c:v>400</c:v>
                </c:pt>
                <c:pt idx="26">
                  <c:v>208</c:v>
                </c:pt>
                <c:pt idx="27">
                  <c:v>259</c:v>
                </c:pt>
                <c:pt idx="28">
                  <c:v>174</c:v>
                </c:pt>
                <c:pt idx="29">
                  <c:v>349</c:v>
                </c:pt>
                <c:pt idx="30">
                  <c:v>156</c:v>
                </c:pt>
                <c:pt idx="31">
                  <c:v>169</c:v>
                </c:pt>
                <c:pt idx="32">
                  <c:v>116</c:v>
                </c:pt>
                <c:pt idx="33">
                  <c:v>0</c:v>
                </c:pt>
                <c:pt idx="34">
                  <c:v>172</c:v>
                </c:pt>
                <c:pt idx="35">
                  <c:v>0</c:v>
                </c:pt>
                <c:pt idx="36">
                  <c:v>85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9B-4536-8A68-414F41D84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8171928"/>
        <c:axId val="2062228541"/>
      </c:lineChart>
      <c:lineChart>
        <c:grouping val="standard"/>
        <c:varyColors val="1"/>
        <c:ser>
          <c:idx val="1"/>
          <c:order val="1"/>
          <c:tx>
            <c:v>이익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[1]PB!$D$12:$D$54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[1]PB!$AO$12:$AO$54</c:f>
              <c:numCache>
                <c:formatCode>#,##0</c:formatCode>
                <c:ptCount val="43"/>
                <c:pt idx="0">
                  <c:v>0</c:v>
                </c:pt>
                <c:pt idx="1">
                  <c:v>45</c:v>
                </c:pt>
                <c:pt idx="2">
                  <c:v>34</c:v>
                </c:pt>
                <c:pt idx="3">
                  <c:v>56</c:v>
                </c:pt>
                <c:pt idx="4">
                  <c:v>6</c:v>
                </c:pt>
                <c:pt idx="5">
                  <c:v>64</c:v>
                </c:pt>
                <c:pt idx="6">
                  <c:v>25</c:v>
                </c:pt>
                <c:pt idx="7">
                  <c:v>17</c:v>
                </c:pt>
                <c:pt idx="8">
                  <c:v>1</c:v>
                </c:pt>
                <c:pt idx="9">
                  <c:v>39</c:v>
                </c:pt>
                <c:pt idx="10">
                  <c:v>33</c:v>
                </c:pt>
                <c:pt idx="11">
                  <c:v>44</c:v>
                </c:pt>
                <c:pt idx="12">
                  <c:v>24</c:v>
                </c:pt>
                <c:pt idx="13">
                  <c:v>33</c:v>
                </c:pt>
                <c:pt idx="14">
                  <c:v>14</c:v>
                </c:pt>
                <c:pt idx="15">
                  <c:v>31</c:v>
                </c:pt>
                <c:pt idx="16">
                  <c:v>7</c:v>
                </c:pt>
                <c:pt idx="17">
                  <c:v>30</c:v>
                </c:pt>
                <c:pt idx="18">
                  <c:v>14</c:v>
                </c:pt>
                <c:pt idx="19">
                  <c:v>10</c:v>
                </c:pt>
                <c:pt idx="20">
                  <c:v>4</c:v>
                </c:pt>
                <c:pt idx="21">
                  <c:v>21</c:v>
                </c:pt>
                <c:pt idx="22">
                  <c:v>22</c:v>
                </c:pt>
                <c:pt idx="23">
                  <c:v>21</c:v>
                </c:pt>
                <c:pt idx="24">
                  <c:v>-3</c:v>
                </c:pt>
                <c:pt idx="25">
                  <c:v>17</c:v>
                </c:pt>
                <c:pt idx="26">
                  <c:v>1</c:v>
                </c:pt>
                <c:pt idx="27">
                  <c:v>10</c:v>
                </c:pt>
                <c:pt idx="28">
                  <c:v>2</c:v>
                </c:pt>
                <c:pt idx="29">
                  <c:v>23</c:v>
                </c:pt>
                <c:pt idx="30">
                  <c:v>1</c:v>
                </c:pt>
                <c:pt idx="31">
                  <c:v>8</c:v>
                </c:pt>
                <c:pt idx="32">
                  <c:v>-2</c:v>
                </c:pt>
                <c:pt idx="33">
                  <c:v>0</c:v>
                </c:pt>
                <c:pt idx="34">
                  <c:v>14</c:v>
                </c:pt>
                <c:pt idx="35">
                  <c:v>0</c:v>
                </c:pt>
                <c:pt idx="36">
                  <c:v>-5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9B-4536-8A68-414F41D84A5A}"/>
            </c:ext>
          </c:extLst>
        </c:ser>
        <c:ser>
          <c:idx val="2"/>
          <c:order val="2"/>
          <c:tx>
            <c:v>순이익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numRef>
              <c:f>[1]PB!$D$12:$D$54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[1]PB!$AP$12:$AP$54</c:f>
              <c:numCache>
                <c:formatCode>#,##0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30</c:v>
                </c:pt>
                <c:pt idx="3">
                  <c:v>46</c:v>
                </c:pt>
                <c:pt idx="4">
                  <c:v>5</c:v>
                </c:pt>
                <c:pt idx="5">
                  <c:v>64</c:v>
                </c:pt>
                <c:pt idx="6">
                  <c:v>17</c:v>
                </c:pt>
                <c:pt idx="7">
                  <c:v>14</c:v>
                </c:pt>
                <c:pt idx="8">
                  <c:v>1</c:v>
                </c:pt>
                <c:pt idx="9">
                  <c:v>32</c:v>
                </c:pt>
                <c:pt idx="10">
                  <c:v>22</c:v>
                </c:pt>
                <c:pt idx="11">
                  <c:v>35</c:v>
                </c:pt>
                <c:pt idx="12">
                  <c:v>16</c:v>
                </c:pt>
                <c:pt idx="13">
                  <c:v>25</c:v>
                </c:pt>
                <c:pt idx="14">
                  <c:v>10</c:v>
                </c:pt>
                <c:pt idx="15">
                  <c:v>21</c:v>
                </c:pt>
                <c:pt idx="16">
                  <c:v>5</c:v>
                </c:pt>
                <c:pt idx="17">
                  <c:v>27</c:v>
                </c:pt>
                <c:pt idx="18">
                  <c:v>9</c:v>
                </c:pt>
                <c:pt idx="19">
                  <c:v>18</c:v>
                </c:pt>
                <c:pt idx="20">
                  <c:v>9</c:v>
                </c:pt>
                <c:pt idx="21">
                  <c:v>20</c:v>
                </c:pt>
                <c:pt idx="22">
                  <c:v>21</c:v>
                </c:pt>
                <c:pt idx="23">
                  <c:v>23</c:v>
                </c:pt>
                <c:pt idx="24">
                  <c:v>-3</c:v>
                </c:pt>
                <c:pt idx="25">
                  <c:v>-34</c:v>
                </c:pt>
                <c:pt idx="26">
                  <c:v>2</c:v>
                </c:pt>
                <c:pt idx="27">
                  <c:v>-89</c:v>
                </c:pt>
                <c:pt idx="28">
                  <c:v>2</c:v>
                </c:pt>
                <c:pt idx="29">
                  <c:v>20</c:v>
                </c:pt>
                <c:pt idx="30">
                  <c:v>2</c:v>
                </c:pt>
                <c:pt idx="31">
                  <c:v>3</c:v>
                </c:pt>
                <c:pt idx="32">
                  <c:v>-1</c:v>
                </c:pt>
                <c:pt idx="33">
                  <c:v>0</c:v>
                </c:pt>
                <c:pt idx="34">
                  <c:v>11</c:v>
                </c:pt>
                <c:pt idx="35">
                  <c:v>0</c:v>
                </c:pt>
                <c:pt idx="36">
                  <c:v>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9B-4536-8A68-414F41D84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191310"/>
        <c:axId val="1422105156"/>
      </c:lineChart>
      <c:catAx>
        <c:axId val="648171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62228541"/>
        <c:crosses val="autoZero"/>
        <c:auto val="1"/>
        <c:lblAlgn val="ctr"/>
        <c:lblOffset val="100"/>
        <c:noMultiLvlLbl val="1"/>
      </c:catAx>
      <c:valAx>
        <c:axId val="2062228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648171928"/>
        <c:crosses val="autoZero"/>
        <c:crossBetween val="between"/>
      </c:valAx>
      <c:catAx>
        <c:axId val="5491913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2105156"/>
        <c:crosses val="autoZero"/>
        <c:auto val="1"/>
        <c:lblAlgn val="ctr"/>
        <c:lblOffset val="100"/>
        <c:noMultiLvlLbl val="1"/>
      </c:catAx>
      <c:valAx>
        <c:axId val="1422105156"/>
        <c:scaling>
          <c:orientation val="minMax"/>
          <c:min val="-1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549191310"/>
        <c:crosses val="max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4"/>
          <c:order val="4"/>
          <c:spPr>
            <a:solidFill>
              <a:srgbClr val="F3F3F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>
                    <a:solidFill>
                      <a:srgbClr val="999999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[1]PE!$D$12:$D$54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[1]PE!$U$12:$U$54</c:f>
              <c:numCache>
                <c:formatCode>General</c:formatCode>
                <c:ptCount val="43"/>
                <c:pt idx="1">
                  <c:v>0</c:v>
                </c:pt>
                <c:pt idx="5">
                  <c:v>0</c:v>
                </c:pt>
                <c:pt idx="9">
                  <c:v>0</c:v>
                </c:pt>
                <c:pt idx="13">
                  <c:v>0</c:v>
                </c:pt>
                <c:pt idx="17">
                  <c:v>0</c:v>
                </c:pt>
                <c:pt idx="21">
                  <c:v>0</c:v>
                </c:pt>
                <c:pt idx="25">
                  <c:v>0</c:v>
                </c:pt>
                <c:pt idx="29">
                  <c:v>0</c:v>
                </c:pt>
                <c:pt idx="33">
                  <c:v>0</c:v>
                </c:pt>
                <c:pt idx="37">
                  <c:v>0</c:v>
                </c:pt>
                <c:pt idx="4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C6C-4AA4-93C3-A80D94962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7621580"/>
        <c:axId val="1175862773"/>
      </c:barChart>
      <c:lineChart>
        <c:grouping val="standard"/>
        <c:varyColors val="1"/>
        <c:ser>
          <c:idx val="0"/>
          <c:order val="0"/>
          <c:tx>
            <c:v>TOP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[1]PE!$D$12:$D$54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[1]PE!$P$12:$P$54</c:f>
              <c:numCache>
                <c:formatCode>0.0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10.315884476534295</c:v>
                </c:pt>
                <c:pt idx="3">
                  <c:v>11.384462151394422</c:v>
                </c:pt>
                <c:pt idx="4">
                  <c:v>16.121372031662268</c:v>
                </c:pt>
                <c:pt idx="5">
                  <c:v>16.716826265389876</c:v>
                </c:pt>
                <c:pt idx="6">
                  <c:v>21.595092024539877</c:v>
                </c:pt>
                <c:pt idx="7">
                  <c:v>23.149905123339657</c:v>
                </c:pt>
                <c:pt idx="8">
                  <c:v>24.187772925764193</c:v>
                </c:pt>
                <c:pt idx="9">
                  <c:v>22.640449438202246</c:v>
                </c:pt>
                <c:pt idx="10">
                  <c:v>24.375</c:v>
                </c:pt>
                <c:pt idx="11">
                  <c:v>22.067692307692308</c:v>
                </c:pt>
                <c:pt idx="12">
                  <c:v>20.274223034734916</c:v>
                </c:pt>
                <c:pt idx="13">
                  <c:v>23.849462365591396</c:v>
                </c:pt>
                <c:pt idx="14">
                  <c:v>14.794238683127572</c:v>
                </c:pt>
                <c:pt idx="15">
                  <c:v>14.948024948024948</c:v>
                </c:pt>
                <c:pt idx="16">
                  <c:v>8.7714285714285722</c:v>
                </c:pt>
                <c:pt idx="17">
                  <c:v>10.269874476987448</c:v>
                </c:pt>
                <c:pt idx="18">
                  <c:v>11.933174224343675</c:v>
                </c:pt>
                <c:pt idx="19">
                  <c:v>10.690802348336595</c:v>
                </c:pt>
                <c:pt idx="20">
                  <c:v>11.217785843920145</c:v>
                </c:pt>
                <c:pt idx="21">
                  <c:v>13.378787878787879</c:v>
                </c:pt>
                <c:pt idx="22">
                  <c:v>72.264150943396231</c:v>
                </c:pt>
                <c:pt idx="23">
                  <c:v>-26.695652173913043</c:v>
                </c:pt>
                <c:pt idx="24">
                  <c:v>-2.5852631578947367</c:v>
                </c:pt>
                <c:pt idx="25">
                  <c:v>-3.4664466446644666</c:v>
                </c:pt>
                <c:pt idx="26">
                  <c:v>-9.8840000000000003</c:v>
                </c:pt>
                <c:pt idx="27">
                  <c:v>-9.9038076152304608</c:v>
                </c:pt>
                <c:pt idx="28">
                  <c:v>20.519047619047619</c:v>
                </c:pt>
                <c:pt idx="29">
                  <c:v>33.263736263736263</c:v>
                </c:pt>
                <c:pt idx="30">
                  <c:v>189.1875</c:v>
                </c:pt>
                <c:pt idx="31">
                  <c:v>37.325757575757578</c:v>
                </c:pt>
                <c:pt idx="32">
                  <c:v>22.742857142857144</c:v>
                </c:pt>
                <c:pt idx="33">
                  <c:v>13.378947368421052</c:v>
                </c:pt>
                <c:pt idx="34">
                  <c:v>13.378947368421052</c:v>
                </c:pt>
                <c:pt idx="35">
                  <c:v>-60.523809523809526</c:v>
                </c:pt>
                <c:pt idx="36">
                  <c:v>-60.523809523809526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6C-4AA4-93C3-A80D94962300}"/>
            </c:ext>
          </c:extLst>
        </c:ser>
        <c:ser>
          <c:idx val="1"/>
          <c:order val="1"/>
          <c:tx>
            <c:v>BASE</c:v>
          </c:tx>
          <c:spPr>
            <a:ln cmpd="sng">
              <a:solidFill>
                <a:srgbClr val="3C78D8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3C78D8">
                  <a:alpha val="100000"/>
                </a:srgbClr>
              </a:solidFill>
              <a:ln cmpd="sng">
                <a:solidFill>
                  <a:srgbClr val="3C78D8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[1]PE!$D$12:$D$54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[1]PE!$Q$12:$Q$54</c:f>
              <c:numCache>
                <c:formatCode>0.0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5.0361010830324906</c:v>
                </c:pt>
                <c:pt idx="3">
                  <c:v>5.5577689243027892</c:v>
                </c:pt>
                <c:pt idx="4">
                  <c:v>8.4696569920844329</c:v>
                </c:pt>
                <c:pt idx="5">
                  <c:v>7.8932968536251709</c:v>
                </c:pt>
                <c:pt idx="6">
                  <c:v>11.799591002044989</c:v>
                </c:pt>
                <c:pt idx="7">
                  <c:v>13.510436432637571</c:v>
                </c:pt>
                <c:pt idx="8">
                  <c:v>11.965065502183407</c:v>
                </c:pt>
                <c:pt idx="9">
                  <c:v>11.154806491885143</c:v>
                </c:pt>
                <c:pt idx="10">
                  <c:v>10.580645161290322</c:v>
                </c:pt>
                <c:pt idx="11">
                  <c:v>10.838461538461539</c:v>
                </c:pt>
                <c:pt idx="12">
                  <c:v>8.2925045703839118</c:v>
                </c:pt>
                <c:pt idx="13">
                  <c:v>9.7440860215053764</c:v>
                </c:pt>
                <c:pt idx="14">
                  <c:v>7.0596707818930042</c:v>
                </c:pt>
                <c:pt idx="15">
                  <c:v>6.255717255717256</c:v>
                </c:pt>
                <c:pt idx="16">
                  <c:v>6.6131868131868128</c:v>
                </c:pt>
                <c:pt idx="17">
                  <c:v>6.968619246861925</c:v>
                </c:pt>
                <c:pt idx="18">
                  <c:v>8.2004773269689739</c:v>
                </c:pt>
                <c:pt idx="19">
                  <c:v>6.7592954990215262</c:v>
                </c:pt>
                <c:pt idx="20">
                  <c:v>5.045372050816697</c:v>
                </c:pt>
                <c:pt idx="21">
                  <c:v>4.1450216450216448</c:v>
                </c:pt>
                <c:pt idx="22">
                  <c:v>33.981132075471699</c:v>
                </c:pt>
                <c:pt idx="23">
                  <c:v>-16.456521739130434</c:v>
                </c:pt>
                <c:pt idx="24">
                  <c:v>-1.5936842105263158</c:v>
                </c:pt>
                <c:pt idx="25">
                  <c:v>-1.8591859185918591</c:v>
                </c:pt>
                <c:pt idx="26">
                  <c:v>-3.5459999999999998</c:v>
                </c:pt>
                <c:pt idx="27">
                  <c:v>-5.8256513026052108</c:v>
                </c:pt>
                <c:pt idx="28">
                  <c:v>9.4142857142857146</c:v>
                </c:pt>
                <c:pt idx="29">
                  <c:v>10.862637362637363</c:v>
                </c:pt>
                <c:pt idx="30">
                  <c:v>71.4375</c:v>
                </c:pt>
                <c:pt idx="31">
                  <c:v>9.4772727272727266</c:v>
                </c:pt>
                <c:pt idx="32">
                  <c:v>11.771428571428572</c:v>
                </c:pt>
                <c:pt idx="33">
                  <c:v>12.978947368421053</c:v>
                </c:pt>
                <c:pt idx="34">
                  <c:v>12.978947368421053</c:v>
                </c:pt>
                <c:pt idx="35">
                  <c:v>-60.523809523809526</c:v>
                </c:pt>
                <c:pt idx="36">
                  <c:v>-60.523809523809526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6C-4AA4-93C3-A80D94962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7621580"/>
        <c:axId val="1175862773"/>
      </c:lineChart>
      <c:lineChart>
        <c:grouping val="standard"/>
        <c:varyColors val="1"/>
        <c:ser>
          <c:idx val="2"/>
          <c:order val="2"/>
          <c:tx>
            <c:v>고가</c:v>
          </c:tx>
          <c:spPr>
            <a:ln cmpd="sng">
              <a:solidFill>
                <a:srgbClr val="999999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[1]PE!$D$12:$D$54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[1]PE!$E$12:$E$54</c:f>
              <c:numCache>
                <c:formatCode>#,##0</c:formatCode>
                <c:ptCount val="43"/>
                <c:pt idx="0">
                  <c:v>7930</c:v>
                </c:pt>
                <c:pt idx="1">
                  <c:v>7250</c:v>
                </c:pt>
                <c:pt idx="2">
                  <c:v>7200</c:v>
                </c:pt>
                <c:pt idx="3">
                  <c:v>11430</c:v>
                </c:pt>
                <c:pt idx="4">
                  <c:v>10050</c:v>
                </c:pt>
                <c:pt idx="5">
                  <c:v>12220</c:v>
                </c:pt>
                <c:pt idx="6">
                  <c:v>10430</c:v>
                </c:pt>
                <c:pt idx="7">
                  <c:v>10560</c:v>
                </c:pt>
                <c:pt idx="8">
                  <c:v>12200</c:v>
                </c:pt>
                <c:pt idx="9">
                  <c:v>16617</c:v>
                </c:pt>
                <c:pt idx="10">
                  <c:v>18135</c:v>
                </c:pt>
                <c:pt idx="11">
                  <c:v>14344</c:v>
                </c:pt>
                <c:pt idx="12">
                  <c:v>9117</c:v>
                </c:pt>
                <c:pt idx="13">
                  <c:v>11090</c:v>
                </c:pt>
                <c:pt idx="14">
                  <c:v>6508</c:v>
                </c:pt>
                <c:pt idx="15">
                  <c:v>7190</c:v>
                </c:pt>
                <c:pt idx="16">
                  <c:v>3991</c:v>
                </c:pt>
                <c:pt idx="17">
                  <c:v>3981</c:v>
                </c:pt>
                <c:pt idx="18">
                  <c:v>4909</c:v>
                </c:pt>
                <c:pt idx="19">
                  <c:v>5000</c:v>
                </c:pt>
                <c:pt idx="20">
                  <c:v>5463</c:v>
                </c:pt>
                <c:pt idx="21">
                  <c:v>6181</c:v>
                </c:pt>
                <c:pt idx="22">
                  <c:v>3830</c:v>
                </c:pt>
                <c:pt idx="23">
                  <c:v>2425</c:v>
                </c:pt>
                <c:pt idx="24">
                  <c:v>2456</c:v>
                </c:pt>
                <c:pt idx="25">
                  <c:v>2116</c:v>
                </c:pt>
                <c:pt idx="26">
                  <c:v>3151</c:v>
                </c:pt>
                <c:pt idx="27">
                  <c:v>4942</c:v>
                </c:pt>
                <c:pt idx="28">
                  <c:v>4232</c:v>
                </c:pt>
                <c:pt idx="29">
                  <c:v>4309</c:v>
                </c:pt>
                <c:pt idx="30">
                  <c:v>6054</c:v>
                </c:pt>
                <c:pt idx="31">
                  <c:v>4927</c:v>
                </c:pt>
                <c:pt idx="32">
                  <c:v>2388</c:v>
                </c:pt>
                <c:pt idx="33">
                  <c:v>1251</c:v>
                </c:pt>
                <c:pt idx="34">
                  <c:v>1271</c:v>
                </c:pt>
                <c:pt idx="35">
                  <c:v>1271</c:v>
                </c:pt>
                <c:pt idx="36">
                  <c:v>1271</c:v>
                </c:pt>
                <c:pt idx="37">
                  <c:v>1271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6C-4AA4-93C3-A80D94962300}"/>
            </c:ext>
          </c:extLst>
        </c:ser>
        <c:ser>
          <c:idx val="3"/>
          <c:order val="3"/>
          <c:tx>
            <c:v>저가</c:v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[1]PE!$D$12:$D$54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[1]PE!$F$12:$F$54</c:f>
              <c:numCache>
                <c:formatCode>#,##0</c:formatCode>
                <c:ptCount val="43"/>
                <c:pt idx="0">
                  <c:v>6100</c:v>
                </c:pt>
                <c:pt idx="1">
                  <c:v>6060</c:v>
                </c:pt>
                <c:pt idx="2">
                  <c:v>6130</c:v>
                </c:pt>
                <c:pt idx="3">
                  <c:v>5580</c:v>
                </c:pt>
                <c:pt idx="4">
                  <c:v>7600</c:v>
                </c:pt>
                <c:pt idx="5">
                  <c:v>6420</c:v>
                </c:pt>
                <c:pt idx="6">
                  <c:v>5770</c:v>
                </c:pt>
                <c:pt idx="7">
                  <c:v>7120</c:v>
                </c:pt>
                <c:pt idx="8">
                  <c:v>8220</c:v>
                </c:pt>
                <c:pt idx="9">
                  <c:v>10580</c:v>
                </c:pt>
                <c:pt idx="10">
                  <c:v>8935</c:v>
                </c:pt>
                <c:pt idx="11">
                  <c:v>7872</c:v>
                </c:pt>
                <c:pt idx="12">
                  <c:v>7045</c:v>
                </c:pt>
                <c:pt idx="13">
                  <c:v>4536</c:v>
                </c:pt>
                <c:pt idx="14">
                  <c:v>4531</c:v>
                </c:pt>
                <c:pt idx="15">
                  <c:v>3431</c:v>
                </c:pt>
                <c:pt idx="16">
                  <c:v>3009</c:v>
                </c:pt>
                <c:pt idx="17">
                  <c:v>3331</c:v>
                </c:pt>
                <c:pt idx="18">
                  <c:v>3436</c:v>
                </c:pt>
                <c:pt idx="19">
                  <c:v>4086</c:v>
                </c:pt>
                <c:pt idx="20">
                  <c:v>3454</c:v>
                </c:pt>
                <c:pt idx="21">
                  <c:v>2780</c:v>
                </c:pt>
                <c:pt idx="22">
                  <c:v>1915</c:v>
                </c:pt>
                <c:pt idx="23">
                  <c:v>1801</c:v>
                </c:pt>
                <c:pt idx="24">
                  <c:v>1514</c:v>
                </c:pt>
                <c:pt idx="25">
                  <c:v>1690</c:v>
                </c:pt>
                <c:pt idx="26">
                  <c:v>1773</c:v>
                </c:pt>
                <c:pt idx="27">
                  <c:v>2907</c:v>
                </c:pt>
                <c:pt idx="28">
                  <c:v>3305</c:v>
                </c:pt>
                <c:pt idx="29">
                  <c:v>1977</c:v>
                </c:pt>
                <c:pt idx="30">
                  <c:v>3089</c:v>
                </c:pt>
                <c:pt idx="31">
                  <c:v>2286</c:v>
                </c:pt>
                <c:pt idx="32">
                  <c:v>1251</c:v>
                </c:pt>
                <c:pt idx="33">
                  <c:v>1236</c:v>
                </c:pt>
                <c:pt idx="34">
                  <c:v>1233</c:v>
                </c:pt>
                <c:pt idx="35">
                  <c:v>1271</c:v>
                </c:pt>
                <c:pt idx="36">
                  <c:v>1271</c:v>
                </c:pt>
                <c:pt idx="37">
                  <c:v>1271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6C-4AA4-93C3-A80D94962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146616"/>
        <c:axId val="1627033635"/>
      </c:lineChart>
      <c:catAx>
        <c:axId val="877621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175862773"/>
        <c:crosses val="autoZero"/>
        <c:auto val="1"/>
        <c:lblAlgn val="ctr"/>
        <c:lblOffset val="100"/>
        <c:noMultiLvlLbl val="1"/>
      </c:catAx>
      <c:valAx>
        <c:axId val="1175862773"/>
        <c:scaling>
          <c:orientation val="minMax"/>
          <c:max val="3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877621580"/>
        <c:crosses val="autoZero"/>
        <c:crossBetween val="between"/>
      </c:valAx>
      <c:catAx>
        <c:axId val="17711466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27033635"/>
        <c:crosses val="autoZero"/>
        <c:auto val="1"/>
        <c:lblAlgn val="ctr"/>
        <c:lblOffset val="100"/>
        <c:noMultiLvlLbl val="1"/>
      </c:catAx>
      <c:valAx>
        <c:axId val="162703363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771146616"/>
        <c:crosses val="max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EPS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4034-4F36-84E2-06ACA04C56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[1]PB!$D$12:$D$54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[1]PB!$A$12:$A$54</c:f>
              <c:numCache>
                <c:formatCode>0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233</c:v>
                </c:pt>
                <c:pt idx="3">
                  <c:v>351</c:v>
                </c:pt>
                <c:pt idx="4">
                  <c:v>37</c:v>
                </c:pt>
                <c:pt idx="5">
                  <c:v>487</c:v>
                </c:pt>
                <c:pt idx="6">
                  <c:v>129</c:v>
                </c:pt>
                <c:pt idx="7">
                  <c:v>105</c:v>
                </c:pt>
                <c:pt idx="8">
                  <c:v>10</c:v>
                </c:pt>
                <c:pt idx="9">
                  <c:v>245</c:v>
                </c:pt>
                <c:pt idx="10">
                  <c:v>167</c:v>
                </c:pt>
                <c:pt idx="11">
                  <c:v>265</c:v>
                </c:pt>
                <c:pt idx="12">
                  <c:v>124</c:v>
                </c:pt>
                <c:pt idx="13">
                  <c:v>188</c:v>
                </c:pt>
                <c:pt idx="14">
                  <c:v>73</c:v>
                </c:pt>
                <c:pt idx="15">
                  <c:v>162</c:v>
                </c:pt>
                <c:pt idx="16">
                  <c:v>42</c:v>
                </c:pt>
                <c:pt idx="17">
                  <c:v>209</c:v>
                </c:pt>
                <c:pt idx="18">
                  <c:v>68</c:v>
                </c:pt>
                <c:pt idx="19">
                  <c:v>136</c:v>
                </c:pt>
                <c:pt idx="20">
                  <c:v>65</c:v>
                </c:pt>
                <c:pt idx="21">
                  <c:v>150</c:v>
                </c:pt>
                <c:pt idx="22">
                  <c:v>160</c:v>
                </c:pt>
                <c:pt idx="23">
                  <c:v>176</c:v>
                </c:pt>
                <c:pt idx="24">
                  <c:v>-24</c:v>
                </c:pt>
                <c:pt idx="25">
                  <c:v>-259</c:v>
                </c:pt>
                <c:pt idx="26">
                  <c:v>15</c:v>
                </c:pt>
                <c:pt idx="27">
                  <c:v>-682</c:v>
                </c:pt>
                <c:pt idx="28">
                  <c:v>17</c:v>
                </c:pt>
                <c:pt idx="29">
                  <c:v>150</c:v>
                </c:pt>
                <c:pt idx="30">
                  <c:v>16</c:v>
                </c:pt>
                <c:pt idx="31">
                  <c:v>27</c:v>
                </c:pt>
                <c:pt idx="32">
                  <c:v>-11</c:v>
                </c:pt>
                <c:pt idx="33">
                  <c:v>0</c:v>
                </c:pt>
                <c:pt idx="34">
                  <c:v>116</c:v>
                </c:pt>
                <c:pt idx="35">
                  <c:v>0</c:v>
                </c:pt>
                <c:pt idx="36">
                  <c:v>-21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34-4F36-84E2-06ACA04C5633}"/>
            </c:ext>
          </c:extLst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[1]PB!$D$12:$D$54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[1]PE!$U$12:$U$54</c:f>
              <c:numCache>
                <c:formatCode>General</c:formatCode>
                <c:ptCount val="43"/>
                <c:pt idx="1">
                  <c:v>0</c:v>
                </c:pt>
                <c:pt idx="5">
                  <c:v>0</c:v>
                </c:pt>
                <c:pt idx="9">
                  <c:v>0</c:v>
                </c:pt>
                <c:pt idx="13">
                  <c:v>0</c:v>
                </c:pt>
                <c:pt idx="17">
                  <c:v>0</c:v>
                </c:pt>
                <c:pt idx="21">
                  <c:v>0</c:v>
                </c:pt>
                <c:pt idx="25">
                  <c:v>0</c:v>
                </c:pt>
                <c:pt idx="29">
                  <c:v>0</c:v>
                </c:pt>
                <c:pt idx="33">
                  <c:v>0</c:v>
                </c:pt>
                <c:pt idx="37">
                  <c:v>0</c:v>
                </c:pt>
                <c:pt idx="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34-4F36-84E2-06ACA04C5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11511"/>
        <c:axId val="511407836"/>
      </c:lineChart>
      <c:lineChart>
        <c:grouping val="standard"/>
        <c:varyColors val="0"/>
        <c:ser>
          <c:idx val="1"/>
          <c:order val="1"/>
          <c:tx>
            <c:v>ROE</c:v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FF9900">
                  <a:alpha val="100000"/>
                </a:srgbClr>
              </a:solidFill>
              <a:ln cmpd="sng">
                <a:solidFill>
                  <a:srgbClr val="FF99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[1]PB!$D$12:$D$54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[1]PB!$B$12:$B$54</c:f>
              <c:numCache>
                <c:formatCode>0.0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20.62</c:v>
                </c:pt>
                <c:pt idx="3">
                  <c:v>33.1</c:v>
                </c:pt>
                <c:pt idx="4">
                  <c:v>3.58</c:v>
                </c:pt>
                <c:pt idx="5">
                  <c:v>49.96</c:v>
                </c:pt>
                <c:pt idx="6">
                  <c:v>14.3</c:v>
                </c:pt>
                <c:pt idx="7">
                  <c:v>12</c:v>
                </c:pt>
                <c:pt idx="8">
                  <c:v>1.1599999999999999</c:v>
                </c:pt>
                <c:pt idx="9">
                  <c:v>28.77</c:v>
                </c:pt>
                <c:pt idx="10">
                  <c:v>21</c:v>
                </c:pt>
                <c:pt idx="11">
                  <c:v>36.299999999999997</c:v>
                </c:pt>
                <c:pt idx="12">
                  <c:v>18.09</c:v>
                </c:pt>
                <c:pt idx="13">
                  <c:v>29.14</c:v>
                </c:pt>
                <c:pt idx="14">
                  <c:v>12.13</c:v>
                </c:pt>
                <c:pt idx="15">
                  <c:v>28.09</c:v>
                </c:pt>
                <c:pt idx="16">
                  <c:v>7.56</c:v>
                </c:pt>
                <c:pt idx="17">
                  <c:v>0</c:v>
                </c:pt>
                <c:pt idx="18">
                  <c:v>13.86</c:v>
                </c:pt>
                <c:pt idx="19">
                  <c:v>29.2</c:v>
                </c:pt>
                <c:pt idx="20">
                  <c:v>14.83</c:v>
                </c:pt>
                <c:pt idx="21">
                  <c:v>36.1</c:v>
                </c:pt>
                <c:pt idx="22">
                  <c:v>41.17</c:v>
                </c:pt>
                <c:pt idx="23">
                  <c:v>49.57</c:v>
                </c:pt>
                <c:pt idx="24">
                  <c:v>-7.24</c:v>
                </c:pt>
                <c:pt idx="25">
                  <c:v>-68.63</c:v>
                </c:pt>
                <c:pt idx="26">
                  <c:v>3.52</c:v>
                </c:pt>
                <c:pt idx="27">
                  <c:v>-137.03</c:v>
                </c:pt>
                <c:pt idx="28">
                  <c:v>2.85</c:v>
                </c:pt>
                <c:pt idx="29">
                  <c:v>26.73</c:v>
                </c:pt>
                <c:pt idx="30">
                  <c:v>0</c:v>
                </c:pt>
                <c:pt idx="31">
                  <c:v>0</c:v>
                </c:pt>
                <c:pt idx="32">
                  <c:v>-2.52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34-4F36-84E2-06ACA04C5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955287"/>
        <c:axId val="1961433349"/>
      </c:lineChart>
      <c:catAx>
        <c:axId val="24411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511407836"/>
        <c:crosses val="autoZero"/>
        <c:auto val="1"/>
        <c:lblAlgn val="ctr"/>
        <c:lblOffset val="100"/>
        <c:noMultiLvlLbl val="1"/>
      </c:catAx>
      <c:valAx>
        <c:axId val="511407836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4411511"/>
        <c:crosses val="autoZero"/>
        <c:crossBetween val="between"/>
      </c:valAx>
      <c:catAx>
        <c:axId val="7209552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61433349"/>
        <c:crosses val="autoZero"/>
        <c:auto val="1"/>
        <c:lblAlgn val="ctr"/>
        <c:lblOffset val="100"/>
        <c:noMultiLvlLbl val="1"/>
      </c:catAx>
      <c:valAx>
        <c:axId val="1961433349"/>
        <c:scaling>
          <c:orientation val="minMax"/>
          <c:max val="9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720955287"/>
        <c:crosses val="max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매출</c:v>
          </c:tx>
          <c:spPr>
            <a:ln cmpd="sng">
              <a:solidFill>
                <a:srgbClr val="3C78D8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3C78D8">
                  <a:alpha val="100000"/>
                </a:srgbClr>
              </a:solidFill>
              <a:ln cmpd="sng">
                <a:solidFill>
                  <a:srgbClr val="3C78D8">
                    <a:alpha val="100000"/>
                  </a:srgbClr>
                </a:solidFill>
              </a:ln>
            </c:spPr>
          </c:marker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2C73-432C-89F8-B92BEB5CED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[1]PB!$D$12:$D$54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[1]PB!$AN$12:$AN$54</c:f>
              <c:numCache>
                <c:formatCode>#,##0</c:formatCode>
                <c:ptCount val="43"/>
                <c:pt idx="0">
                  <c:v>0</c:v>
                </c:pt>
                <c:pt idx="1">
                  <c:v>879</c:v>
                </c:pt>
                <c:pt idx="2">
                  <c:v>428</c:v>
                </c:pt>
                <c:pt idx="3">
                  <c:v>582</c:v>
                </c:pt>
                <c:pt idx="4">
                  <c:v>444</c:v>
                </c:pt>
                <c:pt idx="5">
                  <c:v>763</c:v>
                </c:pt>
                <c:pt idx="6">
                  <c:v>444</c:v>
                </c:pt>
                <c:pt idx="7">
                  <c:v>390</c:v>
                </c:pt>
                <c:pt idx="8">
                  <c:v>331</c:v>
                </c:pt>
                <c:pt idx="9">
                  <c:v>829</c:v>
                </c:pt>
                <c:pt idx="10">
                  <c:v>524</c:v>
                </c:pt>
                <c:pt idx="11">
                  <c:v>502</c:v>
                </c:pt>
                <c:pt idx="12">
                  <c:v>395</c:v>
                </c:pt>
                <c:pt idx="13">
                  <c:v>771</c:v>
                </c:pt>
                <c:pt idx="14">
                  <c:v>347</c:v>
                </c:pt>
                <c:pt idx="15">
                  <c:v>368</c:v>
                </c:pt>
                <c:pt idx="16">
                  <c:v>219</c:v>
                </c:pt>
                <c:pt idx="17">
                  <c:v>515</c:v>
                </c:pt>
                <c:pt idx="18">
                  <c:v>257</c:v>
                </c:pt>
                <c:pt idx="19">
                  <c:v>234</c:v>
                </c:pt>
                <c:pt idx="20">
                  <c:v>211</c:v>
                </c:pt>
                <c:pt idx="21">
                  <c:v>362</c:v>
                </c:pt>
                <c:pt idx="22">
                  <c:v>282</c:v>
                </c:pt>
                <c:pt idx="23">
                  <c:v>291</c:v>
                </c:pt>
                <c:pt idx="24">
                  <c:v>185</c:v>
                </c:pt>
                <c:pt idx="25">
                  <c:v>400</c:v>
                </c:pt>
                <c:pt idx="26">
                  <c:v>208</c:v>
                </c:pt>
                <c:pt idx="27">
                  <c:v>259</c:v>
                </c:pt>
                <c:pt idx="28">
                  <c:v>174</c:v>
                </c:pt>
                <c:pt idx="29">
                  <c:v>349</c:v>
                </c:pt>
                <c:pt idx="30">
                  <c:v>156</c:v>
                </c:pt>
                <c:pt idx="31">
                  <c:v>169</c:v>
                </c:pt>
                <c:pt idx="32">
                  <c:v>116</c:v>
                </c:pt>
                <c:pt idx="33">
                  <c:v>0</c:v>
                </c:pt>
                <c:pt idx="34">
                  <c:v>172</c:v>
                </c:pt>
                <c:pt idx="35">
                  <c:v>0</c:v>
                </c:pt>
                <c:pt idx="36">
                  <c:v>85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73-432C-89F8-B92BEB5CE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8171928"/>
        <c:axId val="2062228541"/>
      </c:lineChart>
      <c:lineChart>
        <c:grouping val="standard"/>
        <c:varyColors val="1"/>
        <c:ser>
          <c:idx val="1"/>
          <c:order val="1"/>
          <c:tx>
            <c:v>이익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[1]PB!$D$12:$D$54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[1]PB!$AO$12:$AO$54</c:f>
              <c:numCache>
                <c:formatCode>#,##0</c:formatCode>
                <c:ptCount val="43"/>
                <c:pt idx="0">
                  <c:v>0</c:v>
                </c:pt>
                <c:pt idx="1">
                  <c:v>45</c:v>
                </c:pt>
                <c:pt idx="2">
                  <c:v>34</c:v>
                </c:pt>
                <c:pt idx="3">
                  <c:v>56</c:v>
                </c:pt>
                <c:pt idx="4">
                  <c:v>6</c:v>
                </c:pt>
                <c:pt idx="5">
                  <c:v>64</c:v>
                </c:pt>
                <c:pt idx="6">
                  <c:v>25</c:v>
                </c:pt>
                <c:pt idx="7">
                  <c:v>17</c:v>
                </c:pt>
                <c:pt idx="8">
                  <c:v>1</c:v>
                </c:pt>
                <c:pt idx="9">
                  <c:v>39</c:v>
                </c:pt>
                <c:pt idx="10">
                  <c:v>33</c:v>
                </c:pt>
                <c:pt idx="11">
                  <c:v>44</c:v>
                </c:pt>
                <c:pt idx="12">
                  <c:v>24</c:v>
                </c:pt>
                <c:pt idx="13">
                  <c:v>33</c:v>
                </c:pt>
                <c:pt idx="14">
                  <c:v>14</c:v>
                </c:pt>
                <c:pt idx="15">
                  <c:v>31</c:v>
                </c:pt>
                <c:pt idx="16">
                  <c:v>7</c:v>
                </c:pt>
                <c:pt idx="17">
                  <c:v>30</c:v>
                </c:pt>
                <c:pt idx="18">
                  <c:v>14</c:v>
                </c:pt>
                <c:pt idx="19">
                  <c:v>10</c:v>
                </c:pt>
                <c:pt idx="20">
                  <c:v>4</c:v>
                </c:pt>
                <c:pt idx="21">
                  <c:v>21</c:v>
                </c:pt>
                <c:pt idx="22">
                  <c:v>22</c:v>
                </c:pt>
                <c:pt idx="23">
                  <c:v>21</c:v>
                </c:pt>
                <c:pt idx="24">
                  <c:v>-3</c:v>
                </c:pt>
                <c:pt idx="25">
                  <c:v>17</c:v>
                </c:pt>
                <c:pt idx="26">
                  <c:v>1</c:v>
                </c:pt>
                <c:pt idx="27">
                  <c:v>10</c:v>
                </c:pt>
                <c:pt idx="28">
                  <c:v>2</c:v>
                </c:pt>
                <c:pt idx="29">
                  <c:v>23</c:v>
                </c:pt>
                <c:pt idx="30">
                  <c:v>1</c:v>
                </c:pt>
                <c:pt idx="31">
                  <c:v>8</c:v>
                </c:pt>
                <c:pt idx="32">
                  <c:v>-2</c:v>
                </c:pt>
                <c:pt idx="33">
                  <c:v>0</c:v>
                </c:pt>
                <c:pt idx="34">
                  <c:v>14</c:v>
                </c:pt>
                <c:pt idx="35">
                  <c:v>0</c:v>
                </c:pt>
                <c:pt idx="36">
                  <c:v>-5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73-432C-89F8-B92BEB5CED38}"/>
            </c:ext>
          </c:extLst>
        </c:ser>
        <c:ser>
          <c:idx val="2"/>
          <c:order val="2"/>
          <c:tx>
            <c:v>순이익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numRef>
              <c:f>[1]PB!$D$12:$D$54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cat>
          <c:val>
            <c:numRef>
              <c:f>[1]PB!$AP$12:$AP$54</c:f>
              <c:numCache>
                <c:formatCode>#,##0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30</c:v>
                </c:pt>
                <c:pt idx="3">
                  <c:v>46</c:v>
                </c:pt>
                <c:pt idx="4">
                  <c:v>5</c:v>
                </c:pt>
                <c:pt idx="5">
                  <c:v>64</c:v>
                </c:pt>
                <c:pt idx="6">
                  <c:v>17</c:v>
                </c:pt>
                <c:pt idx="7">
                  <c:v>14</c:v>
                </c:pt>
                <c:pt idx="8">
                  <c:v>1</c:v>
                </c:pt>
                <c:pt idx="9">
                  <c:v>32</c:v>
                </c:pt>
                <c:pt idx="10">
                  <c:v>22</c:v>
                </c:pt>
                <c:pt idx="11">
                  <c:v>35</c:v>
                </c:pt>
                <c:pt idx="12">
                  <c:v>16</c:v>
                </c:pt>
                <c:pt idx="13">
                  <c:v>25</c:v>
                </c:pt>
                <c:pt idx="14">
                  <c:v>10</c:v>
                </c:pt>
                <c:pt idx="15">
                  <c:v>21</c:v>
                </c:pt>
                <c:pt idx="16">
                  <c:v>5</c:v>
                </c:pt>
                <c:pt idx="17">
                  <c:v>27</c:v>
                </c:pt>
                <c:pt idx="18">
                  <c:v>9</c:v>
                </c:pt>
                <c:pt idx="19">
                  <c:v>18</c:v>
                </c:pt>
                <c:pt idx="20">
                  <c:v>9</c:v>
                </c:pt>
                <c:pt idx="21">
                  <c:v>20</c:v>
                </c:pt>
                <c:pt idx="22">
                  <c:v>21</c:v>
                </c:pt>
                <c:pt idx="23">
                  <c:v>23</c:v>
                </c:pt>
                <c:pt idx="24">
                  <c:v>-3</c:v>
                </c:pt>
                <c:pt idx="25">
                  <c:v>-34</c:v>
                </c:pt>
                <c:pt idx="26">
                  <c:v>2</c:v>
                </c:pt>
                <c:pt idx="27">
                  <c:v>-89</c:v>
                </c:pt>
                <c:pt idx="28">
                  <c:v>2</c:v>
                </c:pt>
                <c:pt idx="29">
                  <c:v>20</c:v>
                </c:pt>
                <c:pt idx="30">
                  <c:v>2</c:v>
                </c:pt>
                <c:pt idx="31">
                  <c:v>3</c:v>
                </c:pt>
                <c:pt idx="32">
                  <c:v>-1</c:v>
                </c:pt>
                <c:pt idx="33">
                  <c:v>0</c:v>
                </c:pt>
                <c:pt idx="34">
                  <c:v>11</c:v>
                </c:pt>
                <c:pt idx="35">
                  <c:v>0</c:v>
                </c:pt>
                <c:pt idx="36">
                  <c:v>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73-432C-89F8-B92BEB5CE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191310"/>
        <c:axId val="1422105156"/>
      </c:lineChart>
      <c:catAx>
        <c:axId val="648171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62228541"/>
        <c:crosses val="autoZero"/>
        <c:auto val="1"/>
        <c:lblAlgn val="ctr"/>
        <c:lblOffset val="100"/>
        <c:noMultiLvlLbl val="1"/>
      </c:catAx>
      <c:valAx>
        <c:axId val="2062228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648171928"/>
        <c:crosses val="autoZero"/>
        <c:crossBetween val="between"/>
      </c:valAx>
      <c:catAx>
        <c:axId val="5491913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2105156"/>
        <c:crosses val="autoZero"/>
        <c:auto val="1"/>
        <c:lblAlgn val="ctr"/>
        <c:lblOffset val="100"/>
        <c:noMultiLvlLbl val="1"/>
      </c:catAx>
      <c:valAx>
        <c:axId val="1422105156"/>
        <c:scaling>
          <c:orientation val="minMax"/>
          <c:min val="-1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549191310"/>
        <c:crosses val="max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161925</xdr:colOff>
      <xdr:row>39</xdr:row>
      <xdr:rowOff>9525</xdr:rowOff>
    </xdr:from>
    <xdr:ext cx="5715000" cy="2562225"/>
    <xdr:graphicFrame macro="">
      <xdr:nvGraphicFramePr>
        <xdr:cNvPr id="2" name="Chart 1" title="차트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790575</xdr:colOff>
      <xdr:row>10</xdr:row>
      <xdr:rowOff>142875</xdr:rowOff>
    </xdr:from>
    <xdr:ext cx="1438275" cy="447675"/>
    <xdr:pic>
      <xdr:nvPicPr>
        <xdr:cNvPr id="4" name="image12.png" title="이미지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874625" y="1704975"/>
          <a:ext cx="1438275" cy="44767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276225</xdr:colOff>
      <xdr:row>6</xdr:row>
      <xdr:rowOff>190500</xdr:rowOff>
    </xdr:from>
    <xdr:ext cx="1266825" cy="390525"/>
    <xdr:pic>
      <xdr:nvPicPr>
        <xdr:cNvPr id="5" name="image13.png" title="이미지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360275" y="1085850"/>
          <a:ext cx="12668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66675</xdr:colOff>
      <xdr:row>1</xdr:row>
      <xdr:rowOff>114300</xdr:rowOff>
    </xdr:from>
    <xdr:ext cx="3943350" cy="3028950"/>
    <xdr:pic>
      <xdr:nvPicPr>
        <xdr:cNvPr id="6" name="image11.png" title="이미지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563975" y="273050"/>
          <a:ext cx="3943350" cy="302895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12</xdr:row>
      <xdr:rowOff>161925</xdr:rowOff>
    </xdr:from>
    <xdr:ext cx="2990850" cy="714375"/>
    <xdr:pic>
      <xdr:nvPicPr>
        <xdr:cNvPr id="7" name="image10.png" title="이미지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3954125" y="2041525"/>
          <a:ext cx="2990850" cy="7143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590550</xdr:colOff>
      <xdr:row>17</xdr:row>
      <xdr:rowOff>190500</xdr:rowOff>
    </xdr:from>
    <xdr:ext cx="8848725" cy="3333750"/>
    <xdr:graphicFrame macro="">
      <xdr:nvGraphicFramePr>
        <xdr:cNvPr id="2" name="Chart 3" title="차트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20</xdr:col>
      <xdr:colOff>590550</xdr:colOff>
      <xdr:row>33</xdr:row>
      <xdr:rowOff>114300</xdr:rowOff>
    </xdr:from>
    <xdr:ext cx="8858250" cy="3333750"/>
    <xdr:graphicFrame macro="">
      <xdr:nvGraphicFramePr>
        <xdr:cNvPr id="3" name="Chart 4" title="차트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20</xdr:col>
      <xdr:colOff>590550</xdr:colOff>
      <xdr:row>48</xdr:row>
      <xdr:rowOff>38100</xdr:rowOff>
    </xdr:from>
    <xdr:ext cx="8858250" cy="3533775"/>
    <xdr:graphicFrame macro="">
      <xdr:nvGraphicFramePr>
        <xdr:cNvPr id="4" name="Chart 5" title="차트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21</xdr:col>
      <xdr:colOff>0</xdr:colOff>
      <xdr:row>17</xdr:row>
      <xdr:rowOff>190500</xdr:rowOff>
    </xdr:from>
    <xdr:ext cx="8848725" cy="3333750"/>
    <xdr:graphicFrame macro="">
      <xdr:nvGraphicFramePr>
        <xdr:cNvPr id="5" name="Chart 3" title="차트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21</xdr:col>
      <xdr:colOff>0</xdr:colOff>
      <xdr:row>33</xdr:row>
      <xdr:rowOff>114300</xdr:rowOff>
    </xdr:from>
    <xdr:ext cx="8858250" cy="3333750"/>
    <xdr:graphicFrame macro="">
      <xdr:nvGraphicFramePr>
        <xdr:cNvPr id="6" name="Chart 4" title="차트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21</xdr:col>
      <xdr:colOff>0</xdr:colOff>
      <xdr:row>48</xdr:row>
      <xdr:rowOff>38100</xdr:rowOff>
    </xdr:from>
    <xdr:ext cx="8858250" cy="3533775"/>
    <xdr:graphicFrame macro="">
      <xdr:nvGraphicFramePr>
        <xdr:cNvPr id="7" name="Chart 5" title="차트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lpar\Downloads\%23VTN_v2.3.0_260323_&#50724;&#54028;&#49828;&#45367;_&#48184;&#47448;&#50640;&#51060;&#49496;&#51089;&#50629;&#45824;&#47029;_&#48177;&#50629;_1.3&#47564;_&#51032;%20&#49324;&#48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업매뉴얼"/>
      <sheetName val="my리포트"/>
      <sheetName val="밸류에이션"/>
      <sheetName val="ROE"/>
      <sheetName val="PE"/>
      <sheetName val="pth"/>
      <sheetName val="PB"/>
      <sheetName val="PO"/>
      <sheetName val="PS"/>
      <sheetName val="배당"/>
      <sheetName val="PE_희망"/>
      <sheetName val="GPT용_초안_통합데이터 V2작업"/>
      <sheetName val="GPT용_초안_통합데이터 V.1중단0225"/>
      <sheetName val="정리_자동추정"/>
      <sheetName val="▶5개복사"/>
      <sheetName val="Src"/>
      <sheetName val="①DATA"/>
      <sheetName val="②차트용"/>
      <sheetName val="차트"/>
      <sheetName val="분기"/>
      <sheetName val="★파미셀 DATA임시밸류 전망치"/>
      <sheetName val="종목코드"/>
    </sheetNames>
    <sheetDataSet>
      <sheetData sheetId="0"/>
      <sheetData sheetId="1">
        <row r="366">
          <cell r="T366" t="e">
            <v>#REF!</v>
          </cell>
        </row>
        <row r="378">
          <cell r="AE378" t="e">
            <v>#REF!</v>
          </cell>
          <cell r="AF378" t="e">
            <v>#REF!</v>
          </cell>
          <cell r="AG378" t="e">
            <v>#REF!</v>
          </cell>
          <cell r="AH378" t="e">
            <v>#REF!</v>
          </cell>
        </row>
      </sheetData>
      <sheetData sheetId="2"/>
      <sheetData sheetId="3">
        <row r="2">
          <cell r="C2" t="str">
            <v>오파스넷</v>
          </cell>
        </row>
        <row r="15">
          <cell r="C15">
            <v>1</v>
          </cell>
        </row>
        <row r="29">
          <cell r="B29">
            <v>26</v>
          </cell>
        </row>
        <row r="30">
          <cell r="B30">
            <v>25</v>
          </cell>
          <cell r="S30" t="e">
            <v>#VALUE!</v>
          </cell>
          <cell r="U30" t="e">
            <v>#VALUE!</v>
          </cell>
        </row>
        <row r="31">
          <cell r="B31">
            <v>24</v>
          </cell>
          <cell r="S31">
            <v>2.2404391419444716</v>
          </cell>
          <cell r="U31">
            <v>1.1988898207307617</v>
          </cell>
        </row>
        <row r="32">
          <cell r="B32">
            <v>23</v>
          </cell>
          <cell r="S32">
            <v>3.5571971841362831</v>
          </cell>
          <cell r="U32">
            <v>1.6638893580375638</v>
          </cell>
        </row>
        <row r="33">
          <cell r="B33">
            <v>22</v>
          </cell>
          <cell r="S33">
            <v>3.7578860016087394</v>
          </cell>
          <cell r="U33">
            <v>1.1322570033814341</v>
          </cell>
        </row>
        <row r="34">
          <cell r="B34">
            <v>21</v>
          </cell>
          <cell r="S34">
            <v>2.0726894963886093</v>
          </cell>
          <cell r="U34">
            <v>1.4689335251466065</v>
          </cell>
        </row>
        <row r="35">
          <cell r="B35">
            <v>20</v>
          </cell>
          <cell r="S35">
            <v>0.88415510381943663</v>
          </cell>
          <cell r="U35">
            <v>0.26213816874473567</v>
          </cell>
        </row>
        <row r="36">
          <cell r="B36">
            <v>19</v>
          </cell>
          <cell r="S36">
            <v>-0.86195692889932796</v>
          </cell>
          <cell r="U36">
            <v>-0.68892320027521481</v>
          </cell>
        </row>
        <row r="37">
          <cell r="B37">
            <v>18</v>
          </cell>
          <cell r="S37">
            <v>5.3340698781653311</v>
          </cell>
          <cell r="U37">
            <v>1.0497265169102417</v>
          </cell>
        </row>
        <row r="38">
          <cell r="B38">
            <v>17</v>
          </cell>
          <cell r="S38">
            <v>0.90068178727390769</v>
          </cell>
          <cell r="U38">
            <v>0.88321338605046529</v>
          </cell>
        </row>
        <row r="39">
          <cell r="B39">
            <v>16</v>
          </cell>
          <cell r="S39" t="e">
            <v>#REF!</v>
          </cell>
          <cell r="U39" t="e">
            <v>#REF!</v>
          </cell>
        </row>
        <row r="52">
          <cell r="E52" t="str">
            <v>MTP T</v>
          </cell>
          <cell r="G52" t="str">
            <v>MTP B</v>
          </cell>
          <cell r="L52" t="str">
            <v>ROE</v>
          </cell>
          <cell r="M52" t="str">
            <v>ROE목표</v>
          </cell>
        </row>
        <row r="53">
          <cell r="C53">
            <v>27</v>
          </cell>
        </row>
        <row r="54">
          <cell r="C54">
            <v>26</v>
          </cell>
          <cell r="E54" t="e">
            <v>#VALUE!</v>
          </cell>
          <cell r="G54" t="e">
            <v>#VALUE!</v>
          </cell>
          <cell r="L54" t="e">
            <v>#VALUE!</v>
          </cell>
          <cell r="M54" t="e">
            <v>#VALUE!</v>
          </cell>
        </row>
        <row r="55">
          <cell r="C55">
            <v>25</v>
          </cell>
          <cell r="E55" t="e">
            <v>#VALUE!</v>
          </cell>
          <cell r="G55" t="e">
            <v>#VALUE!</v>
          </cell>
          <cell r="L55" t="e">
            <v>#VALUE!</v>
          </cell>
          <cell r="M55" t="e">
            <v>#VALUE!</v>
          </cell>
        </row>
        <row r="56">
          <cell r="C56">
            <v>24</v>
          </cell>
          <cell r="E56" t="e">
            <v>#VALUE!</v>
          </cell>
          <cell r="G56" t="e">
            <v>#VALUE!</v>
          </cell>
          <cell r="L56">
            <v>19.019019019019019</v>
          </cell>
          <cell r="M56">
            <v>19.019019019019019</v>
          </cell>
        </row>
        <row r="57">
          <cell r="C57">
            <v>23</v>
          </cell>
          <cell r="E57">
            <v>1.231610250868042</v>
          </cell>
          <cell r="G57">
            <v>0.47845019119742799</v>
          </cell>
          <cell r="L57">
            <v>25.830258302583026</v>
          </cell>
          <cell r="M57">
            <v>25.830258302583026</v>
          </cell>
        </row>
        <row r="58">
          <cell r="C58">
            <v>22</v>
          </cell>
          <cell r="E58">
            <v>3.0572257523822302</v>
          </cell>
          <cell r="G58">
            <v>0.82950336239117495</v>
          </cell>
          <cell r="L58">
            <v>17.18</v>
          </cell>
          <cell r="M58">
            <v>17.18</v>
          </cell>
        </row>
        <row r="59">
          <cell r="C59">
            <v>21</v>
          </cell>
          <cell r="E59">
            <v>2.0900419399950549</v>
          </cell>
          <cell r="G59">
            <v>1.2743784920599539</v>
          </cell>
          <cell r="L59">
            <v>21.59</v>
          </cell>
          <cell r="M59">
            <v>21.59</v>
          </cell>
        </row>
        <row r="60">
          <cell r="C60">
            <v>20</v>
          </cell>
          <cell r="E60">
            <v>0.66300948808144389</v>
          </cell>
          <cell r="G60">
            <v>0.16229305217072071</v>
          </cell>
          <cell r="L60">
            <v>26.63</v>
          </cell>
          <cell r="M60">
            <v>26.63</v>
          </cell>
        </row>
        <row r="61">
          <cell r="C61">
            <v>19</v>
          </cell>
          <cell r="E61">
            <v>35821.592118443914</v>
          </cell>
          <cell r="G61">
            <v>12249.795766930436</v>
          </cell>
          <cell r="L61">
            <v>-67.180000000000007</v>
          </cell>
          <cell r="M61">
            <v>-67.180000000000007</v>
          </cell>
        </row>
        <row r="62">
          <cell r="C62">
            <v>18</v>
          </cell>
          <cell r="E62">
            <v>2.6633421107534532</v>
          </cell>
          <cell r="G62">
            <v>0.55035364726669478</v>
          </cell>
          <cell r="L62">
            <v>7.57</v>
          </cell>
          <cell r="M62">
            <v>7.57</v>
          </cell>
        </row>
        <row r="63">
          <cell r="C63">
            <v>17</v>
          </cell>
          <cell r="E63">
            <v>1.6528667863753623</v>
          </cell>
          <cell r="G63">
            <v>1.6034498407559574</v>
          </cell>
          <cell r="L63">
            <v>10.6</v>
          </cell>
          <cell r="M63">
            <v>10.6</v>
          </cell>
        </row>
        <row r="171">
          <cell r="U171">
            <v>229.89</v>
          </cell>
        </row>
      </sheetData>
      <sheetData sheetId="4">
        <row r="6">
          <cell r="Z6" t="e">
            <v>#VALUE!</v>
          </cell>
          <cell r="AA6" t="e">
            <v>#VALUE!</v>
          </cell>
        </row>
        <row r="7">
          <cell r="Z7" t="e">
            <v>#VALUE!</v>
          </cell>
        </row>
        <row r="8">
          <cell r="Z8" t="e">
            <v>#VALUE!</v>
          </cell>
        </row>
        <row r="12">
          <cell r="D12" t="e">
            <v>#VALUE!</v>
          </cell>
          <cell r="E12">
            <v>7930</v>
          </cell>
          <cell r="F12">
            <v>6100</v>
          </cell>
          <cell r="P12" t="e">
            <v>#VALUE!</v>
          </cell>
          <cell r="Q12" t="e">
            <v>#VALUE!</v>
          </cell>
        </row>
        <row r="13">
          <cell r="D13" t="e">
            <v>#VALUE!</v>
          </cell>
          <cell r="E13">
            <v>7250</v>
          </cell>
          <cell r="F13">
            <v>6060</v>
          </cell>
          <cell r="G13">
            <v>6640</v>
          </cell>
          <cell r="P13" t="e">
            <v>#VALUE!</v>
          </cell>
          <cell r="Q13" t="e">
            <v>#VALUE!</v>
          </cell>
          <cell r="U13" t="e">
            <v>#VALUE!</v>
          </cell>
        </row>
        <row r="14">
          <cell r="D14" t="e">
            <v>#VALUE!</v>
          </cell>
          <cell r="E14">
            <v>7200</v>
          </cell>
          <cell r="F14">
            <v>6130</v>
          </cell>
          <cell r="G14">
            <v>6290</v>
          </cell>
          <cell r="P14">
            <v>10.315884476534295</v>
          </cell>
          <cell r="Q14">
            <v>5.0361010830324906</v>
          </cell>
        </row>
        <row r="15">
          <cell r="D15" t="e">
            <v>#VALUE!</v>
          </cell>
          <cell r="E15">
            <v>11430</v>
          </cell>
          <cell r="F15">
            <v>5580</v>
          </cell>
          <cell r="P15">
            <v>11.384462151394422</v>
          </cell>
          <cell r="Q15">
            <v>5.5577689243027892</v>
          </cell>
        </row>
        <row r="16">
          <cell r="D16" t="e">
            <v>#VALUE!</v>
          </cell>
          <cell r="E16">
            <v>10050</v>
          </cell>
          <cell r="F16">
            <v>7600</v>
          </cell>
          <cell r="P16">
            <v>16.121372031662268</v>
          </cell>
          <cell r="Q16">
            <v>8.4696569920844329</v>
          </cell>
        </row>
        <row r="17">
          <cell r="D17" t="e">
            <v>#VALUE!</v>
          </cell>
          <cell r="E17">
            <v>12220</v>
          </cell>
          <cell r="F17">
            <v>6420</v>
          </cell>
          <cell r="P17">
            <v>16.716826265389876</v>
          </cell>
          <cell r="Q17">
            <v>7.8932968536251709</v>
          </cell>
          <cell r="U17" t="e">
            <v>#VALUE!</v>
          </cell>
        </row>
        <row r="18">
          <cell r="D18" t="e">
            <v>#VALUE!</v>
          </cell>
          <cell r="E18">
            <v>10430</v>
          </cell>
          <cell r="F18">
            <v>5770</v>
          </cell>
          <cell r="P18">
            <v>21.595092024539877</v>
          </cell>
          <cell r="Q18">
            <v>11.799591002044989</v>
          </cell>
        </row>
        <row r="19">
          <cell r="D19" t="e">
            <v>#VALUE!</v>
          </cell>
          <cell r="E19">
            <v>10560</v>
          </cell>
          <cell r="F19">
            <v>7120</v>
          </cell>
          <cell r="P19">
            <v>23.149905123339657</v>
          </cell>
          <cell r="Q19">
            <v>13.510436432637571</v>
          </cell>
        </row>
        <row r="20">
          <cell r="D20" t="e">
            <v>#VALUE!</v>
          </cell>
          <cell r="E20">
            <v>12200</v>
          </cell>
          <cell r="F20">
            <v>8220</v>
          </cell>
          <cell r="P20">
            <v>24.187772925764193</v>
          </cell>
          <cell r="Q20">
            <v>11.965065502183407</v>
          </cell>
        </row>
        <row r="21">
          <cell r="D21" t="e">
            <v>#VALUE!</v>
          </cell>
          <cell r="E21">
            <v>16617</v>
          </cell>
          <cell r="F21">
            <v>10580</v>
          </cell>
          <cell r="P21">
            <v>22.640449438202246</v>
          </cell>
          <cell r="Q21">
            <v>11.154806491885143</v>
          </cell>
          <cell r="U21" t="e">
            <v>#VALUE!</v>
          </cell>
        </row>
        <row r="22">
          <cell r="D22" t="e">
            <v>#VALUE!</v>
          </cell>
          <cell r="E22">
            <v>18135</v>
          </cell>
          <cell r="F22">
            <v>8935</v>
          </cell>
          <cell r="P22">
            <v>24.375</v>
          </cell>
          <cell r="Q22">
            <v>10.580645161290322</v>
          </cell>
        </row>
        <row r="23">
          <cell r="D23" t="e">
            <v>#VALUE!</v>
          </cell>
          <cell r="E23">
            <v>14344</v>
          </cell>
          <cell r="F23">
            <v>7872</v>
          </cell>
          <cell r="P23">
            <v>22.067692307692308</v>
          </cell>
          <cell r="Q23">
            <v>10.838461538461539</v>
          </cell>
        </row>
        <row r="24">
          <cell r="D24" t="e">
            <v>#VALUE!</v>
          </cell>
          <cell r="E24">
            <v>9117</v>
          </cell>
          <cell r="F24">
            <v>7045</v>
          </cell>
          <cell r="P24">
            <v>20.274223034734916</v>
          </cell>
          <cell r="Q24">
            <v>8.2925045703839118</v>
          </cell>
        </row>
        <row r="25">
          <cell r="D25" t="e">
            <v>#VALUE!</v>
          </cell>
          <cell r="E25">
            <v>11090</v>
          </cell>
          <cell r="F25">
            <v>4536</v>
          </cell>
          <cell r="P25">
            <v>23.849462365591396</v>
          </cell>
          <cell r="Q25">
            <v>9.7440860215053764</v>
          </cell>
          <cell r="U25" t="e">
            <v>#VALUE!</v>
          </cell>
        </row>
        <row r="26">
          <cell r="D26" t="e">
            <v>#VALUE!</v>
          </cell>
          <cell r="E26">
            <v>6508</v>
          </cell>
          <cell r="F26">
            <v>4531</v>
          </cell>
          <cell r="P26">
            <v>14.794238683127572</v>
          </cell>
          <cell r="Q26">
            <v>7.0596707818930042</v>
          </cell>
        </row>
        <row r="27">
          <cell r="D27" t="e">
            <v>#VALUE!</v>
          </cell>
          <cell r="E27">
            <v>7190</v>
          </cell>
          <cell r="F27">
            <v>3431</v>
          </cell>
          <cell r="P27">
            <v>14.948024948024948</v>
          </cell>
          <cell r="Q27">
            <v>6.255717255717256</v>
          </cell>
        </row>
        <row r="28">
          <cell r="D28" t="e">
            <v>#VALUE!</v>
          </cell>
          <cell r="E28">
            <v>3991</v>
          </cell>
          <cell r="F28">
            <v>3009</v>
          </cell>
          <cell r="P28">
            <v>8.7714285714285722</v>
          </cell>
          <cell r="Q28">
            <v>6.6131868131868128</v>
          </cell>
        </row>
        <row r="29">
          <cell r="D29" t="e">
            <v>#VALUE!</v>
          </cell>
          <cell r="E29">
            <v>3981</v>
          </cell>
          <cell r="F29">
            <v>3331</v>
          </cell>
          <cell r="P29">
            <v>10.269874476987448</v>
          </cell>
          <cell r="Q29">
            <v>6.968619246861925</v>
          </cell>
          <cell r="U29" t="e">
            <v>#VALUE!</v>
          </cell>
        </row>
        <row r="30">
          <cell r="D30" t="e">
            <v>#VALUE!</v>
          </cell>
          <cell r="E30">
            <v>4909</v>
          </cell>
          <cell r="F30">
            <v>3436</v>
          </cell>
          <cell r="P30">
            <v>11.933174224343675</v>
          </cell>
          <cell r="Q30">
            <v>8.2004773269689739</v>
          </cell>
        </row>
        <row r="31">
          <cell r="D31" t="e">
            <v>#VALUE!</v>
          </cell>
          <cell r="E31">
            <v>5000</v>
          </cell>
          <cell r="F31">
            <v>4086</v>
          </cell>
          <cell r="P31">
            <v>10.690802348336595</v>
          </cell>
          <cell r="Q31">
            <v>6.7592954990215262</v>
          </cell>
        </row>
        <row r="32">
          <cell r="D32" t="e">
            <v>#VALUE!</v>
          </cell>
          <cell r="E32">
            <v>5463</v>
          </cell>
          <cell r="F32">
            <v>3454</v>
          </cell>
          <cell r="P32">
            <v>11.217785843920145</v>
          </cell>
          <cell r="Q32">
            <v>5.045372050816697</v>
          </cell>
        </row>
        <row r="33">
          <cell r="D33" t="e">
            <v>#VALUE!</v>
          </cell>
          <cell r="E33">
            <v>6181</v>
          </cell>
          <cell r="F33">
            <v>2780</v>
          </cell>
          <cell r="P33">
            <v>13.378787878787879</v>
          </cell>
          <cell r="Q33">
            <v>4.1450216450216448</v>
          </cell>
          <cell r="U33" t="e">
            <v>#VALUE!</v>
          </cell>
        </row>
        <row r="34">
          <cell r="D34" t="e">
            <v>#VALUE!</v>
          </cell>
          <cell r="E34">
            <v>3830</v>
          </cell>
          <cell r="F34">
            <v>1915</v>
          </cell>
          <cell r="P34">
            <v>72.264150943396231</v>
          </cell>
          <cell r="Q34">
            <v>33.981132075471699</v>
          </cell>
        </row>
        <row r="35">
          <cell r="D35" t="e">
            <v>#VALUE!</v>
          </cell>
          <cell r="E35">
            <v>2425</v>
          </cell>
          <cell r="F35">
            <v>1801</v>
          </cell>
          <cell r="P35">
            <v>-26.695652173913043</v>
          </cell>
          <cell r="Q35">
            <v>-16.456521739130434</v>
          </cell>
        </row>
        <row r="36">
          <cell r="D36" t="e">
            <v>#VALUE!</v>
          </cell>
          <cell r="E36">
            <v>2456</v>
          </cell>
          <cell r="F36">
            <v>1514</v>
          </cell>
          <cell r="P36">
            <v>-2.5852631578947367</v>
          </cell>
          <cell r="Q36">
            <v>-1.5936842105263158</v>
          </cell>
        </row>
        <row r="37">
          <cell r="D37" t="e">
            <v>#VALUE!</v>
          </cell>
          <cell r="E37">
            <v>2116</v>
          </cell>
          <cell r="F37">
            <v>1690</v>
          </cell>
          <cell r="P37">
            <v>-3.4664466446644666</v>
          </cell>
          <cell r="Q37">
            <v>-1.8591859185918591</v>
          </cell>
          <cell r="U37" t="e">
            <v>#VALUE!</v>
          </cell>
        </row>
        <row r="38">
          <cell r="D38" t="e">
            <v>#VALUE!</v>
          </cell>
          <cell r="E38">
            <v>3151</v>
          </cell>
          <cell r="F38">
            <v>1773</v>
          </cell>
          <cell r="P38">
            <v>-9.8840000000000003</v>
          </cell>
          <cell r="Q38">
            <v>-3.5459999999999998</v>
          </cell>
        </row>
        <row r="39">
          <cell r="D39" t="e">
            <v>#VALUE!</v>
          </cell>
          <cell r="E39">
            <v>4942</v>
          </cell>
          <cell r="F39">
            <v>2907</v>
          </cell>
          <cell r="P39">
            <v>-9.9038076152304608</v>
          </cell>
          <cell r="Q39">
            <v>-5.8256513026052108</v>
          </cell>
        </row>
        <row r="40">
          <cell r="D40" t="e">
            <v>#VALUE!</v>
          </cell>
          <cell r="E40">
            <v>4232</v>
          </cell>
          <cell r="F40">
            <v>3305</v>
          </cell>
          <cell r="P40">
            <v>20.519047619047619</v>
          </cell>
          <cell r="Q40">
            <v>9.4142857142857146</v>
          </cell>
        </row>
        <row r="41">
          <cell r="D41" t="e">
            <v>#VALUE!</v>
          </cell>
          <cell r="E41">
            <v>4309</v>
          </cell>
          <cell r="F41">
            <v>1977</v>
          </cell>
          <cell r="P41">
            <v>33.263736263736263</v>
          </cell>
          <cell r="Q41">
            <v>10.862637362637363</v>
          </cell>
          <cell r="U41" t="e">
            <v>#VALUE!</v>
          </cell>
        </row>
        <row r="42">
          <cell r="D42" t="e">
            <v>#VALUE!</v>
          </cell>
          <cell r="E42">
            <v>6054</v>
          </cell>
          <cell r="F42">
            <v>3089</v>
          </cell>
          <cell r="P42">
            <v>189.1875</v>
          </cell>
          <cell r="Q42">
            <v>71.4375</v>
          </cell>
        </row>
        <row r="43">
          <cell r="D43" t="e">
            <v>#VALUE!</v>
          </cell>
          <cell r="E43">
            <v>4927</v>
          </cell>
          <cell r="F43">
            <v>2286</v>
          </cell>
          <cell r="P43">
            <v>37.325757575757578</v>
          </cell>
          <cell r="Q43">
            <v>9.4772727272727266</v>
          </cell>
        </row>
        <row r="44">
          <cell r="D44" t="e">
            <v>#VALUE!</v>
          </cell>
          <cell r="E44">
            <v>2388</v>
          </cell>
          <cell r="F44">
            <v>1251</v>
          </cell>
          <cell r="P44">
            <v>22.742857142857144</v>
          </cell>
          <cell r="Q44">
            <v>11.771428571428572</v>
          </cell>
        </row>
        <row r="45">
          <cell r="D45" t="e">
            <v>#VALUE!</v>
          </cell>
          <cell r="E45">
            <v>1251</v>
          </cell>
          <cell r="F45">
            <v>1236</v>
          </cell>
          <cell r="P45">
            <v>13.378947368421052</v>
          </cell>
          <cell r="Q45">
            <v>12.978947368421053</v>
          </cell>
          <cell r="U45" t="e">
            <v>#VALUE!</v>
          </cell>
        </row>
        <row r="46">
          <cell r="D46" t="e">
            <v>#VALUE!</v>
          </cell>
          <cell r="E46">
            <v>1271</v>
          </cell>
          <cell r="F46">
            <v>1233</v>
          </cell>
          <cell r="P46">
            <v>13.378947368421052</v>
          </cell>
          <cell r="Q46">
            <v>12.978947368421053</v>
          </cell>
        </row>
        <row r="47">
          <cell r="D47" t="e">
            <v>#VALUE!</v>
          </cell>
          <cell r="E47">
            <v>1271</v>
          </cell>
          <cell r="F47">
            <v>1271</v>
          </cell>
          <cell r="P47">
            <v>-60.523809523809526</v>
          </cell>
          <cell r="Q47">
            <v>-60.523809523809526</v>
          </cell>
        </row>
        <row r="48">
          <cell r="D48" t="e">
            <v>#VALUE!</v>
          </cell>
          <cell r="E48">
            <v>1271</v>
          </cell>
          <cell r="F48">
            <v>1271</v>
          </cell>
          <cell r="P48">
            <v>-60.523809523809526</v>
          </cell>
          <cell r="Q48">
            <v>-60.523809523809526</v>
          </cell>
        </row>
        <row r="49">
          <cell r="D49" t="e">
            <v>#VALUE!</v>
          </cell>
          <cell r="E49">
            <v>1271</v>
          </cell>
          <cell r="F49">
            <v>1271</v>
          </cell>
          <cell r="P49" t="e">
            <v>#DIV/0!</v>
          </cell>
          <cell r="Q49" t="e">
            <v>#DIV/0!</v>
          </cell>
          <cell r="U49" t="e">
            <v>#VALUE!</v>
          </cell>
        </row>
        <row r="50">
          <cell r="D50" t="e">
            <v>#VALUE!</v>
          </cell>
          <cell r="E50" t="str">
            <v/>
          </cell>
          <cell r="F50" t="str">
            <v/>
          </cell>
          <cell r="P50" t="e">
            <v>#DIV/0!</v>
          </cell>
          <cell r="Q50" t="e">
            <v>#DIV/0!</v>
          </cell>
        </row>
        <row r="51">
          <cell r="D51" t="e">
            <v>#VALUE!</v>
          </cell>
          <cell r="E51" t="str">
            <v/>
          </cell>
          <cell r="F51" t="str">
            <v/>
          </cell>
          <cell r="P51" t="e">
            <v>#DIV/0!</v>
          </cell>
          <cell r="Q51" t="e">
            <v>#DIV/0!</v>
          </cell>
        </row>
        <row r="52">
          <cell r="D52" t="e">
            <v>#VALUE!</v>
          </cell>
          <cell r="E52" t="str">
            <v/>
          </cell>
          <cell r="F52" t="str">
            <v/>
          </cell>
          <cell r="P52" t="e">
            <v>#DIV/0!</v>
          </cell>
          <cell r="Q52" t="e">
            <v>#DIV/0!</v>
          </cell>
        </row>
        <row r="53">
          <cell r="D53" t="e">
            <v>#VALUE!</v>
          </cell>
          <cell r="E53" t="str">
            <v/>
          </cell>
          <cell r="F53" t="str">
            <v/>
          </cell>
          <cell r="P53" t="e">
            <v>#DIV/0!</v>
          </cell>
          <cell r="Q53" t="e">
            <v>#DIV/0!</v>
          </cell>
          <cell r="U53" t="e">
            <v>#VALUE!</v>
          </cell>
        </row>
        <row r="54">
          <cell r="D54" t="e">
            <v>#VALUE!</v>
          </cell>
          <cell r="E54" t="str">
            <v/>
          </cell>
          <cell r="F54" t="str">
            <v/>
          </cell>
          <cell r="P54" t="e">
            <v>#DIV/0!</v>
          </cell>
          <cell r="Q54" t="e">
            <v>#DIV/0!</v>
          </cell>
        </row>
      </sheetData>
      <sheetData sheetId="5"/>
      <sheetData sheetId="6">
        <row r="2">
          <cell r="D2">
            <v>7150</v>
          </cell>
          <cell r="U2" t="str">
            <v>-</v>
          </cell>
          <cell r="V2" t="e">
            <v>#VALUE!</v>
          </cell>
        </row>
        <row r="4">
          <cell r="Y4" t="e">
            <v>#VALUE!</v>
          </cell>
        </row>
        <row r="6">
          <cell r="AA6">
            <v>0.16194625998547574</v>
          </cell>
        </row>
        <row r="10">
          <cell r="X10" t="e">
            <v>#VALUE!</v>
          </cell>
          <cell r="AF10">
            <v>0.98</v>
          </cell>
        </row>
        <row r="11">
          <cell r="AA11">
            <v>1.2</v>
          </cell>
        </row>
        <row r="12">
          <cell r="A12" t="str">
            <v/>
          </cell>
          <cell r="B12">
            <v>0</v>
          </cell>
          <cell r="D12" t="e">
            <v>#VALUE!</v>
          </cell>
          <cell r="AN12">
            <v>0</v>
          </cell>
          <cell r="AO12">
            <v>0</v>
          </cell>
          <cell r="AP12">
            <v>0</v>
          </cell>
        </row>
        <row r="13">
          <cell r="A13">
            <v>0</v>
          </cell>
          <cell r="B13">
            <v>0</v>
          </cell>
          <cell r="D13" t="e">
            <v>#VALUE!</v>
          </cell>
          <cell r="H13">
            <v>4800</v>
          </cell>
          <cell r="AN13">
            <v>879</v>
          </cell>
          <cell r="AO13">
            <v>45</v>
          </cell>
          <cell r="AP13">
            <v>0</v>
          </cell>
        </row>
        <row r="14">
          <cell r="A14">
            <v>233</v>
          </cell>
          <cell r="B14">
            <v>20.62</v>
          </cell>
          <cell r="D14" t="e">
            <v>#VALUE!</v>
          </cell>
          <cell r="G14">
            <v>6290</v>
          </cell>
          <cell r="X14" t="e">
            <v>#VALUE!</v>
          </cell>
          <cell r="AF14">
            <v>1</v>
          </cell>
          <cell r="AN14">
            <v>428</v>
          </cell>
          <cell r="AO14">
            <v>34</v>
          </cell>
          <cell r="AP14">
            <v>30</v>
          </cell>
        </row>
        <row r="15">
          <cell r="A15">
            <v>351</v>
          </cell>
          <cell r="B15">
            <v>33.1</v>
          </cell>
          <cell r="D15" t="e">
            <v>#VALUE!</v>
          </cell>
          <cell r="AN15">
            <v>582</v>
          </cell>
          <cell r="AO15">
            <v>56</v>
          </cell>
          <cell r="AP15">
            <v>46</v>
          </cell>
        </row>
        <row r="16">
          <cell r="A16">
            <v>37</v>
          </cell>
          <cell r="B16">
            <v>3.58</v>
          </cell>
          <cell r="D16" t="e">
            <v>#VALUE!</v>
          </cell>
          <cell r="AN16">
            <v>444</v>
          </cell>
          <cell r="AO16">
            <v>6</v>
          </cell>
          <cell r="AP16">
            <v>5</v>
          </cell>
        </row>
        <row r="17">
          <cell r="A17">
            <v>487</v>
          </cell>
          <cell r="B17">
            <v>49.96</v>
          </cell>
          <cell r="D17" t="e">
            <v>#VALUE!</v>
          </cell>
          <cell r="AA17">
            <v>0.2120428157642418</v>
          </cell>
          <cell r="AN17">
            <v>763</v>
          </cell>
          <cell r="AO17">
            <v>64</v>
          </cell>
          <cell r="AP17">
            <v>64</v>
          </cell>
        </row>
        <row r="18">
          <cell r="A18">
            <v>129</v>
          </cell>
          <cell r="B18">
            <v>14.3</v>
          </cell>
          <cell r="D18" t="e">
            <v>#VALUE!</v>
          </cell>
          <cell r="AN18">
            <v>444</v>
          </cell>
          <cell r="AO18">
            <v>25</v>
          </cell>
          <cell r="AP18">
            <v>17</v>
          </cell>
        </row>
        <row r="19">
          <cell r="A19">
            <v>105</v>
          </cell>
          <cell r="B19">
            <v>12</v>
          </cell>
          <cell r="D19" t="e">
            <v>#VALUE!</v>
          </cell>
          <cell r="AN19">
            <v>390</v>
          </cell>
          <cell r="AO19">
            <v>17</v>
          </cell>
          <cell r="AP19">
            <v>14</v>
          </cell>
        </row>
        <row r="20">
          <cell r="A20">
            <v>10</v>
          </cell>
          <cell r="B20">
            <v>1.1599999999999999</v>
          </cell>
          <cell r="D20" t="e">
            <v>#VALUE!</v>
          </cell>
          <cell r="AN20">
            <v>331</v>
          </cell>
          <cell r="AO20">
            <v>1</v>
          </cell>
          <cell r="AP20">
            <v>1</v>
          </cell>
        </row>
        <row r="21">
          <cell r="A21">
            <v>245</v>
          </cell>
          <cell r="B21">
            <v>28.77</v>
          </cell>
          <cell r="D21" t="e">
            <v>#VALUE!</v>
          </cell>
          <cell r="AN21">
            <v>829</v>
          </cell>
          <cell r="AO21">
            <v>39</v>
          </cell>
          <cell r="AP21">
            <v>32</v>
          </cell>
        </row>
        <row r="22">
          <cell r="A22">
            <v>167</v>
          </cell>
          <cell r="B22">
            <v>21</v>
          </cell>
          <cell r="D22" t="e">
            <v>#VALUE!</v>
          </cell>
          <cell r="AN22">
            <v>524</v>
          </cell>
          <cell r="AO22">
            <v>33</v>
          </cell>
          <cell r="AP22">
            <v>22</v>
          </cell>
        </row>
        <row r="23">
          <cell r="A23">
            <v>265</v>
          </cell>
          <cell r="B23">
            <v>36.299999999999997</v>
          </cell>
          <cell r="D23" t="e">
            <v>#VALUE!</v>
          </cell>
          <cell r="AN23">
            <v>502</v>
          </cell>
          <cell r="AO23">
            <v>44</v>
          </cell>
          <cell r="AP23">
            <v>35</v>
          </cell>
        </row>
        <row r="24">
          <cell r="A24">
            <v>124</v>
          </cell>
          <cell r="B24">
            <v>18.09</v>
          </cell>
          <cell r="D24" t="e">
            <v>#VALUE!</v>
          </cell>
          <cell r="AN24">
            <v>395</v>
          </cell>
          <cell r="AO24">
            <v>24</v>
          </cell>
          <cell r="AP24">
            <v>16</v>
          </cell>
        </row>
        <row r="25">
          <cell r="A25">
            <v>188</v>
          </cell>
          <cell r="B25">
            <v>29.14</v>
          </cell>
          <cell r="D25" t="e">
            <v>#VALUE!</v>
          </cell>
          <cell r="AN25">
            <v>771</v>
          </cell>
          <cell r="AO25">
            <v>33</v>
          </cell>
          <cell r="AP25">
            <v>25</v>
          </cell>
        </row>
        <row r="26">
          <cell r="A26">
            <v>73</v>
          </cell>
          <cell r="B26">
            <v>12.13</v>
          </cell>
          <cell r="D26" t="e">
            <v>#VALUE!</v>
          </cell>
          <cell r="AN26">
            <v>347</v>
          </cell>
          <cell r="AO26">
            <v>14</v>
          </cell>
          <cell r="AP26">
            <v>10</v>
          </cell>
        </row>
        <row r="27">
          <cell r="A27">
            <v>162</v>
          </cell>
          <cell r="B27">
            <v>28.09</v>
          </cell>
          <cell r="D27" t="e">
            <v>#VALUE!</v>
          </cell>
          <cell r="AN27">
            <v>368</v>
          </cell>
          <cell r="AO27">
            <v>31</v>
          </cell>
          <cell r="AP27">
            <v>21</v>
          </cell>
        </row>
        <row r="28">
          <cell r="A28">
            <v>42</v>
          </cell>
          <cell r="B28">
            <v>7.56</v>
          </cell>
          <cell r="D28" t="e">
            <v>#VALUE!</v>
          </cell>
          <cell r="AN28">
            <v>219</v>
          </cell>
          <cell r="AO28">
            <v>7</v>
          </cell>
          <cell r="AP28">
            <v>5</v>
          </cell>
        </row>
        <row r="29">
          <cell r="A29">
            <v>209</v>
          </cell>
          <cell r="B29">
            <v>0</v>
          </cell>
          <cell r="D29" t="e">
            <v>#VALUE!</v>
          </cell>
          <cell r="AN29">
            <v>515</v>
          </cell>
          <cell r="AO29">
            <v>30</v>
          </cell>
          <cell r="AP29">
            <v>27</v>
          </cell>
        </row>
        <row r="30">
          <cell r="A30">
            <v>68</v>
          </cell>
          <cell r="B30">
            <v>13.86</v>
          </cell>
          <cell r="D30" t="e">
            <v>#VALUE!</v>
          </cell>
          <cell r="AN30">
            <v>257</v>
          </cell>
          <cell r="AO30">
            <v>14</v>
          </cell>
          <cell r="AP30">
            <v>9</v>
          </cell>
        </row>
        <row r="31">
          <cell r="A31">
            <v>136</v>
          </cell>
          <cell r="B31">
            <v>29.2</v>
          </cell>
          <cell r="D31" t="e">
            <v>#VALUE!</v>
          </cell>
          <cell r="AN31">
            <v>234</v>
          </cell>
          <cell r="AO31">
            <v>10</v>
          </cell>
          <cell r="AP31">
            <v>18</v>
          </cell>
        </row>
        <row r="32">
          <cell r="A32">
            <v>65</v>
          </cell>
          <cell r="B32">
            <v>14.83</v>
          </cell>
          <cell r="D32" t="e">
            <v>#VALUE!</v>
          </cell>
          <cell r="AN32">
            <v>211</v>
          </cell>
          <cell r="AO32">
            <v>4</v>
          </cell>
          <cell r="AP32">
            <v>9</v>
          </cell>
        </row>
        <row r="33">
          <cell r="A33">
            <v>150</v>
          </cell>
          <cell r="B33">
            <v>36.1</v>
          </cell>
          <cell r="D33" t="e">
            <v>#VALUE!</v>
          </cell>
          <cell r="AN33">
            <v>362</v>
          </cell>
          <cell r="AO33">
            <v>21</v>
          </cell>
          <cell r="AP33">
            <v>20</v>
          </cell>
        </row>
        <row r="34">
          <cell r="A34">
            <v>160</v>
          </cell>
          <cell r="B34">
            <v>41.17</v>
          </cell>
          <cell r="D34" t="e">
            <v>#VALUE!</v>
          </cell>
          <cell r="AN34">
            <v>282</v>
          </cell>
          <cell r="AO34">
            <v>22</v>
          </cell>
          <cell r="AP34">
            <v>21</v>
          </cell>
        </row>
        <row r="35">
          <cell r="A35">
            <v>176</v>
          </cell>
          <cell r="B35">
            <v>49.57</v>
          </cell>
          <cell r="D35" t="e">
            <v>#VALUE!</v>
          </cell>
          <cell r="AN35">
            <v>291</v>
          </cell>
          <cell r="AO35">
            <v>21</v>
          </cell>
          <cell r="AP35">
            <v>23</v>
          </cell>
        </row>
        <row r="36">
          <cell r="A36">
            <v>-24</v>
          </cell>
          <cell r="B36">
            <v>-7.24</v>
          </cell>
          <cell r="D36" t="e">
            <v>#VALUE!</v>
          </cell>
          <cell r="AN36">
            <v>185</v>
          </cell>
          <cell r="AO36">
            <v>-3</v>
          </cell>
          <cell r="AP36">
            <v>-3</v>
          </cell>
        </row>
        <row r="37">
          <cell r="A37">
            <v>-259</v>
          </cell>
          <cell r="B37">
            <v>-68.63</v>
          </cell>
          <cell r="D37" t="e">
            <v>#VALUE!</v>
          </cell>
          <cell r="AN37">
            <v>400</v>
          </cell>
          <cell r="AO37">
            <v>17</v>
          </cell>
          <cell r="AP37">
            <v>-34</v>
          </cell>
        </row>
        <row r="38">
          <cell r="A38">
            <v>15</v>
          </cell>
          <cell r="B38">
            <v>3.52</v>
          </cell>
          <cell r="D38" t="e">
            <v>#VALUE!</v>
          </cell>
          <cell r="AN38">
            <v>208</v>
          </cell>
          <cell r="AO38">
            <v>1</v>
          </cell>
          <cell r="AP38">
            <v>2</v>
          </cell>
        </row>
        <row r="39">
          <cell r="A39">
            <v>-682</v>
          </cell>
          <cell r="B39">
            <v>-137.03</v>
          </cell>
          <cell r="D39" t="e">
            <v>#VALUE!</v>
          </cell>
          <cell r="AN39">
            <v>259</v>
          </cell>
          <cell r="AO39">
            <v>10</v>
          </cell>
          <cell r="AP39">
            <v>-89</v>
          </cell>
        </row>
        <row r="40">
          <cell r="A40">
            <v>17</v>
          </cell>
          <cell r="B40">
            <v>2.85</v>
          </cell>
          <cell r="D40" t="e">
            <v>#VALUE!</v>
          </cell>
          <cell r="AN40">
            <v>174</v>
          </cell>
          <cell r="AO40">
            <v>2</v>
          </cell>
          <cell r="AP40">
            <v>2</v>
          </cell>
        </row>
        <row r="41">
          <cell r="A41">
            <v>150</v>
          </cell>
          <cell r="B41">
            <v>26.73</v>
          </cell>
          <cell r="D41" t="e">
            <v>#VALUE!</v>
          </cell>
          <cell r="AN41">
            <v>349</v>
          </cell>
          <cell r="AO41">
            <v>23</v>
          </cell>
          <cell r="AP41">
            <v>20</v>
          </cell>
        </row>
        <row r="42">
          <cell r="A42">
            <v>16</v>
          </cell>
          <cell r="B42">
            <v>0</v>
          </cell>
          <cell r="D42" t="e">
            <v>#VALUE!</v>
          </cell>
          <cell r="AN42">
            <v>156</v>
          </cell>
          <cell r="AO42">
            <v>1</v>
          </cell>
          <cell r="AP42">
            <v>2</v>
          </cell>
        </row>
        <row r="43">
          <cell r="A43">
            <v>27</v>
          </cell>
          <cell r="B43">
            <v>0</v>
          </cell>
          <cell r="D43" t="e">
            <v>#VALUE!</v>
          </cell>
          <cell r="AN43">
            <v>169</v>
          </cell>
          <cell r="AO43">
            <v>8</v>
          </cell>
          <cell r="AP43">
            <v>3</v>
          </cell>
        </row>
        <row r="44">
          <cell r="A44">
            <v>-11</v>
          </cell>
          <cell r="B44">
            <v>-2.52</v>
          </cell>
          <cell r="D44" t="e">
            <v>#VALUE!</v>
          </cell>
          <cell r="AN44">
            <v>116</v>
          </cell>
          <cell r="AO44">
            <v>-2</v>
          </cell>
          <cell r="AP44">
            <v>-1</v>
          </cell>
        </row>
        <row r="45">
          <cell r="A45">
            <v>0</v>
          </cell>
          <cell r="B45">
            <v>0</v>
          </cell>
          <cell r="D45" t="e">
            <v>#VALUE!</v>
          </cell>
          <cell r="AN45">
            <v>0</v>
          </cell>
          <cell r="AO45">
            <v>0</v>
          </cell>
          <cell r="AP45">
            <v>0</v>
          </cell>
        </row>
        <row r="46">
          <cell r="A46">
            <v>116</v>
          </cell>
          <cell r="B46">
            <v>0</v>
          </cell>
          <cell r="D46" t="e">
            <v>#VALUE!</v>
          </cell>
          <cell r="AN46">
            <v>172</v>
          </cell>
          <cell r="AO46">
            <v>14</v>
          </cell>
          <cell r="AP46">
            <v>11</v>
          </cell>
        </row>
        <row r="47">
          <cell r="A47">
            <v>0</v>
          </cell>
          <cell r="B47">
            <v>0</v>
          </cell>
          <cell r="D47" t="e">
            <v>#VALUE!</v>
          </cell>
          <cell r="AN47">
            <v>0</v>
          </cell>
          <cell r="AO47">
            <v>0</v>
          </cell>
          <cell r="AP47">
            <v>0</v>
          </cell>
        </row>
        <row r="48">
          <cell r="A48">
            <v>-21</v>
          </cell>
          <cell r="B48">
            <v>0</v>
          </cell>
          <cell r="D48" t="e">
            <v>#VALUE!</v>
          </cell>
          <cell r="AN48">
            <v>85</v>
          </cell>
          <cell r="AO48">
            <v>-5</v>
          </cell>
          <cell r="AP48">
            <v>-2</v>
          </cell>
        </row>
        <row r="49">
          <cell r="A49">
            <v>0</v>
          </cell>
          <cell r="B49">
            <v>0</v>
          </cell>
          <cell r="D49" t="e">
            <v>#VALUE!</v>
          </cell>
          <cell r="AN49">
            <v>0</v>
          </cell>
          <cell r="AO49">
            <v>0</v>
          </cell>
          <cell r="AP49">
            <v>0</v>
          </cell>
        </row>
        <row r="50">
          <cell r="A50">
            <v>0</v>
          </cell>
          <cell r="B50">
            <v>0</v>
          </cell>
          <cell r="D50" t="e">
            <v>#VALUE!</v>
          </cell>
          <cell r="AN50" t="str">
            <v/>
          </cell>
          <cell r="AO50" t="str">
            <v/>
          </cell>
          <cell r="AP50" t="str">
            <v/>
          </cell>
        </row>
        <row r="51">
          <cell r="A51">
            <v>0</v>
          </cell>
          <cell r="B51">
            <v>0</v>
          </cell>
          <cell r="D51" t="e">
            <v>#VALUE!</v>
          </cell>
          <cell r="AN51" t="str">
            <v/>
          </cell>
          <cell r="AO51" t="str">
            <v/>
          </cell>
          <cell r="AP51" t="str">
            <v/>
          </cell>
        </row>
        <row r="52">
          <cell r="A52">
            <v>0</v>
          </cell>
          <cell r="B52">
            <v>0</v>
          </cell>
          <cell r="D52" t="e">
            <v>#VALUE!</v>
          </cell>
          <cell r="AN52" t="str">
            <v/>
          </cell>
          <cell r="AO52" t="str">
            <v/>
          </cell>
          <cell r="AP52" t="str">
            <v/>
          </cell>
        </row>
        <row r="53">
          <cell r="A53">
            <v>0</v>
          </cell>
          <cell r="B53">
            <v>0</v>
          </cell>
          <cell r="D53" t="e">
            <v>#VALUE!</v>
          </cell>
          <cell r="AN53" t="str">
            <v/>
          </cell>
          <cell r="AO53" t="str">
            <v/>
          </cell>
          <cell r="AP53" t="str">
            <v/>
          </cell>
        </row>
        <row r="54">
          <cell r="A54">
            <v>0</v>
          </cell>
          <cell r="B54">
            <v>0</v>
          </cell>
          <cell r="D54" t="e">
            <v>#VALUE!</v>
          </cell>
          <cell r="AN54" t="str">
            <v/>
          </cell>
          <cell r="AO54" t="str">
            <v/>
          </cell>
          <cell r="AP54" t="str">
            <v/>
          </cell>
        </row>
      </sheetData>
      <sheetData sheetId="7"/>
      <sheetData sheetId="8"/>
      <sheetData sheetId="9">
        <row r="2">
          <cell r="R2">
            <v>7930</v>
          </cell>
          <cell r="S2">
            <v>6100</v>
          </cell>
          <cell r="T2">
            <v>120</v>
          </cell>
        </row>
        <row r="3">
          <cell r="R3">
            <v>11430</v>
          </cell>
          <cell r="S3">
            <v>5580</v>
          </cell>
        </row>
        <row r="4">
          <cell r="R4">
            <v>12220</v>
          </cell>
          <cell r="S4">
            <v>5770</v>
          </cell>
        </row>
        <row r="5">
          <cell r="R5">
            <v>18135</v>
          </cell>
          <cell r="S5">
            <v>7045</v>
          </cell>
        </row>
        <row r="6">
          <cell r="R6">
            <v>11090</v>
          </cell>
          <cell r="S6">
            <v>3009</v>
          </cell>
        </row>
        <row r="7">
          <cell r="R7">
            <v>5463</v>
          </cell>
          <cell r="S7">
            <v>3331</v>
          </cell>
        </row>
        <row r="8">
          <cell r="R8">
            <v>6181</v>
          </cell>
          <cell r="S8">
            <v>1513</v>
          </cell>
        </row>
        <row r="9">
          <cell r="R9">
            <v>4942</v>
          </cell>
          <cell r="S9">
            <v>1690</v>
          </cell>
        </row>
        <row r="10">
          <cell r="R10">
            <v>6054</v>
          </cell>
          <cell r="S10">
            <v>1251</v>
          </cell>
        </row>
        <row r="11">
          <cell r="R11">
            <v>1271</v>
          </cell>
          <cell r="S11">
            <v>1233</v>
          </cell>
        </row>
        <row r="12">
          <cell r="R12">
            <v>1271</v>
          </cell>
          <cell r="S12">
            <v>1271</v>
          </cell>
        </row>
        <row r="13">
          <cell r="S13">
            <v>0</v>
          </cell>
        </row>
      </sheetData>
      <sheetData sheetId="10"/>
      <sheetData sheetId="11"/>
      <sheetData sheetId="12"/>
      <sheetData sheetId="13"/>
      <sheetData sheetId="14"/>
      <sheetData sheetId="15">
        <row r="1">
          <cell r="B1" t="str">
            <v>날짜</v>
          </cell>
          <cell r="C1" t="str">
            <v>시가</v>
          </cell>
          <cell r="D1" t="str">
            <v>고가</v>
          </cell>
          <cell r="E1" t="str">
            <v>저가</v>
          </cell>
          <cell r="F1" t="str">
            <v>종가</v>
          </cell>
          <cell r="G1" t="str">
            <v>시가총액</v>
          </cell>
          <cell r="H1" t="str">
            <v>매출액</v>
          </cell>
          <cell r="I1" t="str">
            <v>영업이익</v>
          </cell>
          <cell r="J1" t="str">
            <v>지배주주순이익</v>
          </cell>
          <cell r="K1" t="str">
            <v>EPS</v>
          </cell>
          <cell r="L1" t="str">
            <v>BPS</v>
          </cell>
          <cell r="M1" t="str">
            <v>매출총이익</v>
          </cell>
          <cell r="N1" t="str">
            <v>매출원가</v>
          </cell>
          <cell r="O1" t="str">
            <v>판관비</v>
          </cell>
          <cell r="P1" t="str">
            <v>당기순이익</v>
          </cell>
          <cell r="Q1" t="str">
            <v>영업이익률</v>
          </cell>
          <cell r="R1" t="str">
            <v>매출총이익률</v>
          </cell>
          <cell r="S1" t="str">
            <v>지배주주ROE</v>
          </cell>
          <cell r="T1" t="str">
            <v>ROA</v>
          </cell>
          <cell r="U1" t="str">
            <v>매출액증가율</v>
          </cell>
          <cell r="V1" t="str">
            <v>영업이익증가율</v>
          </cell>
          <cell r="W1" t="str">
            <v>지배주주EPS증가율</v>
          </cell>
          <cell r="X1" t="str">
            <v>판관비증가율</v>
          </cell>
          <cell r="Y1" t="str">
            <v>유동비율</v>
          </cell>
          <cell r="Z1" t="str">
            <v>부채비율</v>
          </cell>
          <cell r="AA1" t="str">
            <v>영업활동현금흐름</v>
          </cell>
          <cell r="AB1" t="str">
            <v>투자활동현금흐름</v>
          </cell>
          <cell r="AC1" t="str">
            <v>재무활동현금흐름</v>
          </cell>
          <cell r="AD1" t="str">
            <v>잉여현금흐름</v>
          </cell>
          <cell r="AE1" t="str">
            <v>이익잉여금</v>
          </cell>
          <cell r="AF1" t="str">
            <v>PER</v>
          </cell>
          <cell r="AG1" t="str">
            <v>PBR</v>
          </cell>
          <cell r="AH1" t="str">
            <v>세전계속사업손익</v>
          </cell>
          <cell r="AI1" t="str">
            <v>세전계속사업이익률</v>
          </cell>
          <cell r="BP1" t="str">
            <v>Unnamed: 1</v>
          </cell>
          <cell r="BR1" t="str">
            <v>Unnamed: 3</v>
          </cell>
          <cell r="BS1" t="str">
            <v>Unnamed: 4</v>
          </cell>
          <cell r="BT1" t="str">
            <v>Unnamed: 5</v>
          </cell>
          <cell r="BU1" t="str">
            <v>Unnamed: 6</v>
          </cell>
          <cell r="BV1" t="str">
            <v>Unnamed: 7</v>
          </cell>
          <cell r="BW1" t="str">
            <v>Unnamed: 8</v>
          </cell>
          <cell r="BX1" t="str">
            <v>Unnamed: 9</v>
          </cell>
          <cell r="BY1" t="str">
            <v>Unnamed: 10</v>
          </cell>
          <cell r="CH1" t="str">
            <v>Unnamed: 19</v>
          </cell>
        </row>
        <row r="2">
          <cell r="B2">
            <v>46024</v>
          </cell>
          <cell r="C2">
            <v>6610</v>
          </cell>
          <cell r="D2">
            <v>7930</v>
          </cell>
          <cell r="E2">
            <v>6100</v>
          </cell>
          <cell r="F2">
            <v>7380</v>
          </cell>
          <cell r="BP2" t="str">
            <v>회사명</v>
          </cell>
          <cell r="BQ2" t="str">
            <v>코드번호</v>
          </cell>
          <cell r="BR2" t="str">
            <v>주가(원)</v>
          </cell>
          <cell r="BS2" t="str">
            <v>시가총액(억)</v>
          </cell>
          <cell r="BU2" t="str">
            <v>25년4Q(E)</v>
          </cell>
          <cell r="BV2" t="str">
            <v>매출액</v>
          </cell>
          <cell r="BW2" t="str">
            <v>영업이익</v>
          </cell>
          <cell r="BX2" t="str">
            <v>순익(지배)</v>
          </cell>
          <cell r="CO2" t="str">
            <v>23년</v>
          </cell>
          <cell r="CP2" t="str">
            <v>24년</v>
          </cell>
          <cell r="CQ2" t="str">
            <v>25E</v>
          </cell>
          <cell r="CR2" t="str">
            <v>26E</v>
          </cell>
        </row>
        <row r="3">
          <cell r="B3">
            <v>45931</v>
          </cell>
          <cell r="C3">
            <v>6300</v>
          </cell>
          <cell r="D3">
            <v>7250</v>
          </cell>
          <cell r="E3">
            <v>6060</v>
          </cell>
          <cell r="F3">
            <v>6640</v>
          </cell>
          <cell r="H3">
            <v>879</v>
          </cell>
          <cell r="I3">
            <v>45</v>
          </cell>
          <cell r="P3">
            <v>39</v>
          </cell>
          <cell r="AH3">
            <v>49</v>
          </cell>
          <cell r="BP3" t="str">
            <v>오파스넷</v>
          </cell>
          <cell r="BQ3" t="str">
            <v>A173130</v>
          </cell>
          <cell r="BR3">
            <v>7380</v>
          </cell>
          <cell r="BS3">
            <v>963</v>
          </cell>
          <cell r="BU3" t="str">
            <v>실적발표</v>
          </cell>
          <cell r="BV3">
            <v>879</v>
          </cell>
          <cell r="BW3">
            <v>45</v>
          </cell>
          <cell r="CO3">
            <v>105</v>
          </cell>
          <cell r="CP3">
            <v>95</v>
          </cell>
          <cell r="CQ3" t="str">
            <v>-</v>
          </cell>
          <cell r="CR3" t="str">
            <v>-</v>
          </cell>
          <cell r="CW3" t="str">
            <v>항목</v>
          </cell>
          <cell r="CX3" t="str">
            <v>보통주</v>
          </cell>
          <cell r="CY3" t="str">
            <v>지분율</v>
          </cell>
          <cell r="CZ3" t="str">
            <v>최종변동일</v>
          </cell>
        </row>
        <row r="4">
          <cell r="B4">
            <v>45839</v>
          </cell>
          <cell r="C4">
            <v>6750</v>
          </cell>
          <cell r="D4">
            <v>7200</v>
          </cell>
          <cell r="E4">
            <v>6130</v>
          </cell>
          <cell r="F4">
            <v>6290</v>
          </cell>
          <cell r="G4">
            <v>821</v>
          </cell>
          <cell r="H4">
            <v>428</v>
          </cell>
          <cell r="I4">
            <v>34</v>
          </cell>
          <cell r="J4">
            <v>30</v>
          </cell>
          <cell r="K4">
            <v>233</v>
          </cell>
          <cell r="L4">
            <v>4650</v>
          </cell>
          <cell r="M4">
            <v>86</v>
          </cell>
          <cell r="N4">
            <v>342</v>
          </cell>
          <cell r="O4">
            <v>52</v>
          </cell>
          <cell r="P4">
            <v>30</v>
          </cell>
          <cell r="Q4">
            <v>7.85</v>
          </cell>
          <cell r="R4">
            <v>20.04</v>
          </cell>
          <cell r="S4">
            <v>20.62</v>
          </cell>
          <cell r="T4">
            <v>9.14</v>
          </cell>
          <cell r="U4">
            <v>-3.57</v>
          </cell>
          <cell r="V4">
            <v>33.76</v>
          </cell>
          <cell r="W4">
            <v>80.760000000000005</v>
          </cell>
          <cell r="X4">
            <v>8.36</v>
          </cell>
          <cell r="Y4">
            <v>198.95</v>
          </cell>
          <cell r="Z4">
            <v>116.98</v>
          </cell>
          <cell r="AA4">
            <v>2</v>
          </cell>
          <cell r="AB4">
            <v>1</v>
          </cell>
          <cell r="AC4">
            <v>8</v>
          </cell>
          <cell r="AD4">
            <v>1</v>
          </cell>
          <cell r="AE4">
            <v>465</v>
          </cell>
          <cell r="AF4">
            <v>5.68</v>
          </cell>
          <cell r="AG4">
            <v>1.35</v>
          </cell>
          <cell r="AH4">
            <v>38</v>
          </cell>
          <cell r="AI4">
            <v>8.85</v>
          </cell>
          <cell r="AT4">
            <v>2.04</v>
          </cell>
          <cell r="BP4" t="str">
            <v>업종</v>
          </cell>
          <cell r="BQ4" t="str">
            <v>시가배당율</v>
          </cell>
          <cell r="BR4" t="str">
            <v>부채비율</v>
          </cell>
          <cell r="BS4" t="str">
            <v>1년후PER</v>
          </cell>
          <cell r="BU4" t="str">
            <v>YOY</v>
          </cell>
          <cell r="BV4">
            <v>15.2</v>
          </cell>
          <cell r="BW4">
            <v>-28.62</v>
          </cell>
          <cell r="CO4">
            <v>460</v>
          </cell>
          <cell r="CP4">
            <v>539</v>
          </cell>
          <cell r="CQ4" t="str">
            <v>-</v>
          </cell>
          <cell r="CR4" t="str">
            <v>-</v>
          </cell>
          <cell r="CW4" t="str">
            <v>장수현(외 7인)</v>
          </cell>
          <cell r="CX4">
            <v>5387915</v>
          </cell>
          <cell r="CY4">
            <v>41.3</v>
          </cell>
          <cell r="CZ4">
            <v>46014</v>
          </cell>
        </row>
        <row r="5">
          <cell r="B5">
            <v>45748</v>
          </cell>
          <cell r="C5">
            <v>7780</v>
          </cell>
          <cell r="D5">
            <v>11430</v>
          </cell>
          <cell r="E5">
            <v>5580</v>
          </cell>
          <cell r="F5">
            <v>6770</v>
          </cell>
          <cell r="G5">
            <v>883</v>
          </cell>
          <cell r="H5">
            <v>582</v>
          </cell>
          <cell r="I5">
            <v>56</v>
          </cell>
          <cell r="J5">
            <v>46</v>
          </cell>
          <cell r="K5">
            <v>351</v>
          </cell>
          <cell r="L5">
            <v>4414</v>
          </cell>
          <cell r="M5">
            <v>113</v>
          </cell>
          <cell r="N5">
            <v>468</v>
          </cell>
          <cell r="O5">
            <v>57</v>
          </cell>
          <cell r="P5">
            <v>46</v>
          </cell>
          <cell r="Q5">
            <v>9.6</v>
          </cell>
          <cell r="R5">
            <v>19.440000000000001</v>
          </cell>
          <cell r="S5">
            <v>33.1</v>
          </cell>
          <cell r="T5">
            <v>14.11</v>
          </cell>
          <cell r="U5">
            <v>49.19</v>
          </cell>
          <cell r="V5">
            <v>233.12</v>
          </cell>
          <cell r="W5">
            <v>234.34</v>
          </cell>
          <cell r="X5">
            <v>11.09</v>
          </cell>
          <cell r="Y5">
            <v>186.34</v>
          </cell>
          <cell r="Z5">
            <v>127.43</v>
          </cell>
          <cell r="AA5">
            <v>-6</v>
          </cell>
          <cell r="AB5">
            <v>-4</v>
          </cell>
          <cell r="AC5">
            <v>-17</v>
          </cell>
          <cell r="AD5">
            <v>-21</v>
          </cell>
          <cell r="AE5">
            <v>435</v>
          </cell>
          <cell r="AF5">
            <v>6.74</v>
          </cell>
          <cell r="AG5">
            <v>1.53</v>
          </cell>
          <cell r="AH5">
            <v>57</v>
          </cell>
          <cell r="AI5">
            <v>9.85</v>
          </cell>
          <cell r="AT5">
            <v>3.32</v>
          </cell>
          <cell r="BP5" t="str">
            <v>시스템서비스</v>
          </cell>
          <cell r="BQ5">
            <v>1.36</v>
          </cell>
          <cell r="BR5">
            <v>116.98</v>
          </cell>
          <cell r="BU5" t="str">
            <v>QOQ</v>
          </cell>
          <cell r="BV5">
            <v>105.36</v>
          </cell>
          <cell r="BW5">
            <v>34.880000000000003</v>
          </cell>
          <cell r="CO5">
            <v>801.31</v>
          </cell>
          <cell r="CP5">
            <v>731.6</v>
          </cell>
          <cell r="CQ5">
            <v>921</v>
          </cell>
          <cell r="CR5" t="str">
            <v>-</v>
          </cell>
          <cell r="CW5" t="str">
            <v>자사주</v>
          </cell>
          <cell r="CX5">
            <v>3389</v>
          </cell>
          <cell r="CY5">
            <v>0.03</v>
          </cell>
          <cell r="CZ5">
            <v>45401</v>
          </cell>
        </row>
        <row r="6">
          <cell r="B6">
            <v>45659</v>
          </cell>
          <cell r="C6">
            <v>8170</v>
          </cell>
          <cell r="D6">
            <v>10050</v>
          </cell>
          <cell r="E6">
            <v>7600</v>
          </cell>
          <cell r="F6">
            <v>7770</v>
          </cell>
          <cell r="G6">
            <v>1014</v>
          </cell>
          <cell r="H6">
            <v>444</v>
          </cell>
          <cell r="I6">
            <v>6</v>
          </cell>
          <cell r="J6">
            <v>5</v>
          </cell>
          <cell r="K6">
            <v>37</v>
          </cell>
          <cell r="L6">
            <v>4067</v>
          </cell>
          <cell r="M6">
            <v>56</v>
          </cell>
          <cell r="N6">
            <v>387</v>
          </cell>
          <cell r="O6">
            <v>51</v>
          </cell>
          <cell r="P6">
            <v>5</v>
          </cell>
          <cell r="Q6">
            <v>1.27</v>
          </cell>
          <cell r="R6">
            <v>12.72</v>
          </cell>
          <cell r="S6">
            <v>3.58</v>
          </cell>
          <cell r="T6">
            <v>1.42</v>
          </cell>
          <cell r="U6">
            <v>33.840000000000003</v>
          </cell>
          <cell r="V6">
            <v>422.58</v>
          </cell>
          <cell r="W6">
            <v>264.23</v>
          </cell>
          <cell r="X6">
            <v>1.95</v>
          </cell>
          <cell r="Y6">
            <v>178.92</v>
          </cell>
          <cell r="Z6">
            <v>134.26</v>
          </cell>
          <cell r="AA6">
            <v>26</v>
          </cell>
          <cell r="AB6">
            <v>-3</v>
          </cell>
          <cell r="AC6">
            <v>31</v>
          </cell>
          <cell r="AD6">
            <v>38</v>
          </cell>
          <cell r="AE6">
            <v>389</v>
          </cell>
          <cell r="AF6">
            <v>10.25</v>
          </cell>
          <cell r="AG6">
            <v>1.91</v>
          </cell>
          <cell r="AH6">
            <v>6</v>
          </cell>
          <cell r="AI6">
            <v>1.24</v>
          </cell>
          <cell r="AT6">
            <v>2.78</v>
          </cell>
          <cell r="BP6" t="str">
            <v>PER</v>
          </cell>
          <cell r="BQ6" t="str">
            <v>PBR</v>
          </cell>
          <cell r="BR6" t="str">
            <v>ROE</v>
          </cell>
          <cell r="BS6" t="str">
            <v>OPM</v>
          </cell>
          <cell r="BU6" t="str">
            <v>성장점수</v>
          </cell>
          <cell r="BV6" t="str">
            <v>수익점수</v>
          </cell>
          <cell r="BW6" t="str">
            <v>안정점수</v>
          </cell>
          <cell r="BX6" t="str">
            <v>벨류점수</v>
          </cell>
        </row>
        <row r="7">
          <cell r="B7">
            <v>45567</v>
          </cell>
          <cell r="C7">
            <v>6940</v>
          </cell>
          <cell r="D7">
            <v>12220</v>
          </cell>
          <cell r="E7">
            <v>6420</v>
          </cell>
          <cell r="F7">
            <v>8440</v>
          </cell>
          <cell r="G7">
            <v>1101</v>
          </cell>
          <cell r="H7">
            <v>763</v>
          </cell>
          <cell r="I7">
            <v>64</v>
          </cell>
          <cell r="J7">
            <v>64</v>
          </cell>
          <cell r="K7">
            <v>487</v>
          </cell>
          <cell r="L7">
            <v>4131</v>
          </cell>
          <cell r="M7">
            <v>144</v>
          </cell>
          <cell r="N7">
            <v>620</v>
          </cell>
          <cell r="O7">
            <v>80</v>
          </cell>
          <cell r="P7">
            <v>64</v>
          </cell>
          <cell r="Q7">
            <v>8.32</v>
          </cell>
          <cell r="R7">
            <v>18.809999999999999</v>
          </cell>
          <cell r="S7">
            <v>49.96</v>
          </cell>
          <cell r="T7">
            <v>20.22</v>
          </cell>
          <cell r="U7">
            <v>-7.88</v>
          </cell>
          <cell r="V7">
            <v>61.67</v>
          </cell>
          <cell r="W7">
            <v>98.68</v>
          </cell>
          <cell r="X7">
            <v>23.97</v>
          </cell>
          <cell r="Y7">
            <v>165.55</v>
          </cell>
          <cell r="Z7">
            <v>152.52000000000001</v>
          </cell>
          <cell r="AA7">
            <v>294</v>
          </cell>
          <cell r="AB7">
            <v>-2</v>
          </cell>
          <cell r="AC7">
            <v>-105</v>
          </cell>
          <cell r="AD7">
            <v>279</v>
          </cell>
          <cell r="AE7">
            <v>397</v>
          </cell>
          <cell r="AF7">
            <v>11.54</v>
          </cell>
          <cell r="AG7">
            <v>2.04</v>
          </cell>
          <cell r="AH7">
            <v>80</v>
          </cell>
          <cell r="AI7">
            <v>10.44</v>
          </cell>
          <cell r="AT7">
            <v>1.57</v>
          </cell>
          <cell r="BP7">
            <v>6.66</v>
          </cell>
          <cell r="BQ7">
            <v>1.59</v>
          </cell>
          <cell r="BR7">
            <v>23.84</v>
          </cell>
          <cell r="BS7">
            <v>6.02</v>
          </cell>
          <cell r="BU7">
            <v>99</v>
          </cell>
          <cell r="BV7">
            <v>89</v>
          </cell>
          <cell r="BW7">
            <v>40</v>
          </cell>
          <cell r="BX7">
            <v>43</v>
          </cell>
        </row>
        <row r="8">
          <cell r="B8">
            <v>45474</v>
          </cell>
          <cell r="C8">
            <v>8700</v>
          </cell>
          <cell r="D8">
            <v>10430</v>
          </cell>
          <cell r="E8">
            <v>5770</v>
          </cell>
          <cell r="F8">
            <v>7100</v>
          </cell>
          <cell r="G8">
            <v>926</v>
          </cell>
          <cell r="H8">
            <v>444</v>
          </cell>
          <cell r="I8">
            <v>25</v>
          </cell>
          <cell r="J8">
            <v>17</v>
          </cell>
          <cell r="K8">
            <v>129</v>
          </cell>
          <cell r="L8">
            <v>3679</v>
          </cell>
          <cell r="M8">
            <v>73</v>
          </cell>
          <cell r="N8">
            <v>371</v>
          </cell>
          <cell r="O8">
            <v>48</v>
          </cell>
          <cell r="P8">
            <v>18</v>
          </cell>
          <cell r="Q8">
            <v>5.66</v>
          </cell>
          <cell r="R8">
            <v>16.510000000000002</v>
          </cell>
          <cell r="S8">
            <v>14.3</v>
          </cell>
          <cell r="T8">
            <v>6.29</v>
          </cell>
          <cell r="U8">
            <v>-15.26</v>
          </cell>
          <cell r="V8">
            <v>-23.07</v>
          </cell>
          <cell r="W8">
            <v>-22.5</v>
          </cell>
          <cell r="X8">
            <v>19.149999999999999</v>
          </cell>
          <cell r="Y8">
            <v>167.12</v>
          </cell>
          <cell r="Z8">
            <v>133.04</v>
          </cell>
          <cell r="AA8">
            <v>-39</v>
          </cell>
          <cell r="AB8">
            <v>0</v>
          </cell>
          <cell r="AC8">
            <v>28</v>
          </cell>
          <cell r="AD8">
            <v>-41</v>
          </cell>
          <cell r="AE8">
            <v>338</v>
          </cell>
          <cell r="AF8">
            <v>14.5</v>
          </cell>
          <cell r="AG8">
            <v>1.93</v>
          </cell>
          <cell r="AH8">
            <v>22</v>
          </cell>
          <cell r="AI8">
            <v>5.07</v>
          </cell>
          <cell r="AT8">
            <v>3.03</v>
          </cell>
          <cell r="BP8" t="str">
            <v>PER(5년평균)</v>
          </cell>
          <cell r="BQ8" t="str">
            <v>PBR(5년평균)</v>
          </cell>
          <cell r="BR8" t="str">
            <v>ROE(5년평균)</v>
          </cell>
          <cell r="BS8" t="str">
            <v>OPM(5년평균)</v>
          </cell>
          <cell r="BU8" t="str">
            <v>퀀트점수</v>
          </cell>
          <cell r="BV8">
            <v>92</v>
          </cell>
          <cell r="BW8" t="str">
            <v>퀀트상위(%)</v>
          </cell>
          <cell r="BX8">
            <v>8</v>
          </cell>
        </row>
        <row r="9">
          <cell r="B9">
            <v>45383</v>
          </cell>
          <cell r="C9">
            <v>8590</v>
          </cell>
          <cell r="D9">
            <v>10560</v>
          </cell>
          <cell r="E9">
            <v>7120</v>
          </cell>
          <cell r="F9">
            <v>8690</v>
          </cell>
          <cell r="G9">
            <v>1134</v>
          </cell>
          <cell r="H9">
            <v>390</v>
          </cell>
          <cell r="I9">
            <v>17</v>
          </cell>
          <cell r="J9">
            <v>14</v>
          </cell>
          <cell r="K9">
            <v>105</v>
          </cell>
          <cell r="L9">
            <v>3550</v>
          </cell>
          <cell r="M9">
            <v>68</v>
          </cell>
          <cell r="N9">
            <v>322</v>
          </cell>
          <cell r="O9">
            <v>52</v>
          </cell>
          <cell r="P9">
            <v>14</v>
          </cell>
          <cell r="Q9">
            <v>4.3</v>
          </cell>
          <cell r="R9">
            <v>17.52</v>
          </cell>
          <cell r="S9">
            <v>12</v>
          </cell>
          <cell r="T9">
            <v>4.6500000000000004</v>
          </cell>
          <cell r="U9">
            <v>-22.39</v>
          </cell>
          <cell r="V9">
            <v>-61.63</v>
          </cell>
          <cell r="W9">
            <v>-60.41</v>
          </cell>
          <cell r="X9">
            <v>23.32</v>
          </cell>
          <cell r="Y9">
            <v>159.58000000000001</v>
          </cell>
          <cell r="Z9">
            <v>143.38</v>
          </cell>
          <cell r="AA9">
            <v>-39</v>
          </cell>
          <cell r="AB9">
            <v>6</v>
          </cell>
          <cell r="AC9">
            <v>-67</v>
          </cell>
          <cell r="AD9">
            <v>-71</v>
          </cell>
          <cell r="AE9">
            <v>322</v>
          </cell>
          <cell r="AF9">
            <v>16.489999999999998</v>
          </cell>
          <cell r="AG9">
            <v>2.4500000000000002</v>
          </cell>
          <cell r="AH9">
            <v>17</v>
          </cell>
          <cell r="AI9">
            <v>4.37</v>
          </cell>
          <cell r="AT9">
            <v>1.47</v>
          </cell>
          <cell r="BP9">
            <v>11.86</v>
          </cell>
          <cell r="BQ9">
            <v>2.42</v>
          </cell>
          <cell r="BR9">
            <v>20.79</v>
          </cell>
          <cell r="BS9">
            <v>5.52</v>
          </cell>
        </row>
        <row r="10">
          <cell r="B10">
            <v>45293</v>
          </cell>
          <cell r="C10">
            <v>11900</v>
          </cell>
          <cell r="D10">
            <v>12200</v>
          </cell>
          <cell r="E10">
            <v>8220</v>
          </cell>
          <cell r="F10">
            <v>8590</v>
          </cell>
          <cell r="G10">
            <v>1121</v>
          </cell>
          <cell r="H10">
            <v>331</v>
          </cell>
          <cell r="I10">
            <v>1</v>
          </cell>
          <cell r="J10">
            <v>1</v>
          </cell>
          <cell r="K10">
            <v>10</v>
          </cell>
          <cell r="L10">
            <v>3445</v>
          </cell>
          <cell r="M10">
            <v>51</v>
          </cell>
          <cell r="N10">
            <v>281</v>
          </cell>
          <cell r="O10">
            <v>50</v>
          </cell>
          <cell r="P10">
            <v>1</v>
          </cell>
          <cell r="Q10">
            <v>0.33</v>
          </cell>
          <cell r="R10">
            <v>15.35</v>
          </cell>
          <cell r="S10">
            <v>1.1599999999999999</v>
          </cell>
          <cell r="T10">
            <v>0.45</v>
          </cell>
          <cell r="U10">
            <v>-16.03</v>
          </cell>
          <cell r="V10">
            <v>-95.47</v>
          </cell>
          <cell r="W10">
            <v>-91.9</v>
          </cell>
          <cell r="X10">
            <v>17.5</v>
          </cell>
          <cell r="Y10">
            <v>149.62</v>
          </cell>
          <cell r="Z10">
            <v>159</v>
          </cell>
          <cell r="AA10">
            <v>-102</v>
          </cell>
          <cell r="AB10">
            <v>-1</v>
          </cell>
          <cell r="AC10">
            <v>104</v>
          </cell>
          <cell r="AD10">
            <v>-69</v>
          </cell>
          <cell r="AE10">
            <v>308</v>
          </cell>
          <cell r="AF10">
            <v>12.5</v>
          </cell>
          <cell r="AG10">
            <v>2.4900000000000002</v>
          </cell>
          <cell r="AH10">
            <v>1</v>
          </cell>
          <cell r="AI10">
            <v>0.43</v>
          </cell>
          <cell r="AT10">
            <v>1.69</v>
          </cell>
          <cell r="BP10" t="str">
            <v>고점PER</v>
          </cell>
          <cell r="BQ10" t="str">
            <v>저점PER</v>
          </cell>
          <cell r="BR10" t="str">
            <v>고점PBR</v>
          </cell>
          <cell r="BS10" t="str">
            <v>저점PBR</v>
          </cell>
        </row>
        <row r="11">
          <cell r="B11">
            <v>45203</v>
          </cell>
          <cell r="C11">
            <v>12344</v>
          </cell>
          <cell r="D11">
            <v>16617</v>
          </cell>
          <cell r="E11">
            <v>10580</v>
          </cell>
          <cell r="F11">
            <v>11720</v>
          </cell>
          <cell r="G11">
            <v>1529</v>
          </cell>
          <cell r="H11">
            <v>829</v>
          </cell>
          <cell r="I11">
            <v>39</v>
          </cell>
          <cell r="J11">
            <v>32</v>
          </cell>
          <cell r="K11">
            <v>245</v>
          </cell>
          <cell r="L11">
            <v>3526</v>
          </cell>
          <cell r="M11">
            <v>104</v>
          </cell>
          <cell r="N11">
            <v>725</v>
          </cell>
          <cell r="O11">
            <v>65</v>
          </cell>
          <cell r="P11">
            <v>32</v>
          </cell>
          <cell r="Q11">
            <v>4.74</v>
          </cell>
          <cell r="R11">
            <v>12.53</v>
          </cell>
          <cell r="S11">
            <v>28.77</v>
          </cell>
          <cell r="T11">
            <v>10.77</v>
          </cell>
          <cell r="U11">
            <v>7.42</v>
          </cell>
          <cell r="V11">
            <v>19.52</v>
          </cell>
          <cell r="W11">
            <v>30.4</v>
          </cell>
          <cell r="X11">
            <v>12.18</v>
          </cell>
          <cell r="Y11">
            <v>145.31</v>
          </cell>
          <cell r="Z11">
            <v>169.72</v>
          </cell>
          <cell r="AA11">
            <v>262</v>
          </cell>
          <cell r="AB11">
            <v>-12</v>
          </cell>
          <cell r="AC11">
            <v>-126</v>
          </cell>
          <cell r="AD11">
            <v>264</v>
          </cell>
          <cell r="AE11">
            <v>324</v>
          </cell>
          <cell r="AF11">
            <v>14.63</v>
          </cell>
          <cell r="AG11">
            <v>3.32</v>
          </cell>
          <cell r="AH11">
            <v>40</v>
          </cell>
          <cell r="AI11">
            <v>4.78</v>
          </cell>
          <cell r="BP11">
            <v>59.24</v>
          </cell>
          <cell r="BQ11">
            <v>4.0199999999999996</v>
          </cell>
          <cell r="BR11">
            <v>3.86</v>
          </cell>
          <cell r="BS11">
            <v>0.72</v>
          </cell>
          <cell r="CW11" t="str">
            <v>OPS(원)</v>
          </cell>
          <cell r="CX11">
            <v>44.004000000000005</v>
          </cell>
          <cell r="CY11">
            <v>427.01217391304345</v>
          </cell>
          <cell r="CZ11">
            <v>264.61066666666665</v>
          </cell>
        </row>
        <row r="12">
          <cell r="B12">
            <v>45110</v>
          </cell>
          <cell r="C12">
            <v>11499</v>
          </cell>
          <cell r="D12">
            <v>18135</v>
          </cell>
          <cell r="E12">
            <v>8935</v>
          </cell>
          <cell r="F12">
            <v>12717</v>
          </cell>
          <cell r="G12">
            <v>1659</v>
          </cell>
          <cell r="H12">
            <v>524</v>
          </cell>
          <cell r="I12">
            <v>33</v>
          </cell>
          <cell r="J12">
            <v>22</v>
          </cell>
          <cell r="K12">
            <v>167</v>
          </cell>
          <cell r="L12">
            <v>3322</v>
          </cell>
          <cell r="M12">
            <v>73</v>
          </cell>
          <cell r="N12">
            <v>451</v>
          </cell>
          <cell r="O12">
            <v>40</v>
          </cell>
          <cell r="P12">
            <v>21</v>
          </cell>
          <cell r="Q12">
            <v>6.24</v>
          </cell>
          <cell r="R12">
            <v>13.95</v>
          </cell>
          <cell r="S12">
            <v>21</v>
          </cell>
          <cell r="T12">
            <v>7.35</v>
          </cell>
          <cell r="U12">
            <v>50.82</v>
          </cell>
          <cell r="V12">
            <v>130.69999999999999</v>
          </cell>
          <cell r="W12">
            <v>127.16</v>
          </cell>
          <cell r="X12">
            <v>2.59</v>
          </cell>
          <cell r="Y12">
            <v>150.22</v>
          </cell>
          <cell r="Z12">
            <v>163.47999999999999</v>
          </cell>
          <cell r="AA12">
            <v>-36</v>
          </cell>
          <cell r="AB12">
            <v>-4</v>
          </cell>
          <cell r="AC12">
            <v>56</v>
          </cell>
          <cell r="AD12">
            <v>-42</v>
          </cell>
          <cell r="AE12">
            <v>300</v>
          </cell>
          <cell r="AF12">
            <v>17.09</v>
          </cell>
          <cell r="AG12">
            <v>3.83</v>
          </cell>
          <cell r="AH12">
            <v>27</v>
          </cell>
          <cell r="AI12">
            <v>5.09</v>
          </cell>
          <cell r="CW12" t="str">
            <v>컨센서스 분기</v>
          </cell>
          <cell r="CX12">
            <v>2</v>
          </cell>
          <cell r="CY12">
            <v>3</v>
          </cell>
          <cell r="CZ12">
            <v>4</v>
          </cell>
        </row>
        <row r="13">
          <cell r="B13">
            <v>45019</v>
          </cell>
          <cell r="C13">
            <v>8099</v>
          </cell>
          <cell r="D13">
            <v>14344</v>
          </cell>
          <cell r="E13">
            <v>7872</v>
          </cell>
          <cell r="F13">
            <v>11499</v>
          </cell>
          <cell r="G13">
            <v>1500</v>
          </cell>
          <cell r="H13">
            <v>502</v>
          </cell>
          <cell r="I13">
            <v>44</v>
          </cell>
          <cell r="J13">
            <v>35</v>
          </cell>
          <cell r="K13">
            <v>265</v>
          </cell>
          <cell r="L13">
            <v>3124</v>
          </cell>
          <cell r="M13">
            <v>85</v>
          </cell>
          <cell r="N13">
            <v>417</v>
          </cell>
          <cell r="O13">
            <v>42</v>
          </cell>
          <cell r="P13">
            <v>35</v>
          </cell>
          <cell r="Q13">
            <v>8.69</v>
          </cell>
          <cell r="R13">
            <v>17.02</v>
          </cell>
          <cell r="S13">
            <v>36.299999999999997</v>
          </cell>
          <cell r="T13">
            <v>11.82</v>
          </cell>
          <cell r="U13">
            <v>36.369999999999997</v>
          </cell>
          <cell r="V13">
            <v>40.369999999999997</v>
          </cell>
          <cell r="W13">
            <v>63.98</v>
          </cell>
          <cell r="X13">
            <v>10.56</v>
          </cell>
          <cell r="Y13">
            <v>140.29</v>
          </cell>
          <cell r="Z13">
            <v>194.73</v>
          </cell>
          <cell r="AA13">
            <v>115</v>
          </cell>
          <cell r="AB13">
            <v>-2</v>
          </cell>
          <cell r="AC13">
            <v>-79</v>
          </cell>
          <cell r="AD13">
            <v>106</v>
          </cell>
          <cell r="AE13">
            <v>278</v>
          </cell>
          <cell r="AF13">
            <v>17.670000000000002</v>
          </cell>
          <cell r="AG13">
            <v>3.68</v>
          </cell>
          <cell r="AH13">
            <v>42</v>
          </cell>
          <cell r="AI13">
            <v>8.3000000000000007</v>
          </cell>
          <cell r="BP13" t="str">
            <v>연간 손익 요약</v>
          </cell>
          <cell r="BQ13" t="str">
            <v>16년</v>
          </cell>
          <cell r="BR13" t="str">
            <v>17년</v>
          </cell>
          <cell r="BS13" t="str">
            <v>18년</v>
          </cell>
          <cell r="BT13" t="str">
            <v>19년</v>
          </cell>
          <cell r="BU13" t="str">
            <v>20년</v>
          </cell>
          <cell r="BV13" t="str">
            <v>21년</v>
          </cell>
          <cell r="BW13" t="str">
            <v>22년</v>
          </cell>
          <cell r="BX13" t="str">
            <v>23년</v>
          </cell>
          <cell r="BY13" t="str">
            <v>24년</v>
          </cell>
          <cell r="BZ13" t="str">
            <v>25년3Q연환산</v>
          </cell>
          <cell r="CM13" t="str">
            <v>IFRS (연결) | 연간</v>
          </cell>
          <cell r="CN13">
            <v>44896</v>
          </cell>
          <cell r="CO13">
            <v>45261</v>
          </cell>
          <cell r="CP13">
            <v>45627</v>
          </cell>
          <cell r="CQ13" t="str">
            <v>2025/12(P)</v>
          </cell>
          <cell r="CR13" t="str">
            <v>2026/12(E)</v>
          </cell>
          <cell r="CS13" t="str">
            <v>2027/12(E)</v>
          </cell>
          <cell r="CW13" t="str">
            <v>IFRS (연결) | 분기</v>
          </cell>
          <cell r="CX13">
            <v>45717</v>
          </cell>
          <cell r="CY13">
            <v>45809</v>
          </cell>
          <cell r="CZ13">
            <v>45901</v>
          </cell>
          <cell r="DA13" t="str">
            <v>2025/12(P)</v>
          </cell>
          <cell r="DB13" t="str">
            <v>2026/03(E)</v>
          </cell>
          <cell r="DC13" t="str">
            <v>2026/06(E)</v>
          </cell>
        </row>
        <row r="14">
          <cell r="B14">
            <v>44928</v>
          </cell>
          <cell r="C14">
            <v>7817</v>
          </cell>
          <cell r="D14">
            <v>9117</v>
          </cell>
          <cell r="E14">
            <v>7045</v>
          </cell>
          <cell r="F14">
            <v>8181</v>
          </cell>
          <cell r="G14">
            <v>1067</v>
          </cell>
          <cell r="H14">
            <v>395</v>
          </cell>
          <cell r="I14">
            <v>24</v>
          </cell>
          <cell r="J14">
            <v>16</v>
          </cell>
          <cell r="K14">
            <v>124</v>
          </cell>
          <cell r="L14">
            <v>2859</v>
          </cell>
          <cell r="M14">
            <v>66</v>
          </cell>
          <cell r="N14">
            <v>329</v>
          </cell>
          <cell r="O14">
            <v>42</v>
          </cell>
          <cell r="P14">
            <v>16</v>
          </cell>
          <cell r="Q14">
            <v>6.04</v>
          </cell>
          <cell r="R14">
            <v>16.78</v>
          </cell>
          <cell r="S14">
            <v>18.09</v>
          </cell>
          <cell r="T14">
            <v>5.5</v>
          </cell>
          <cell r="U14">
            <v>80.59</v>
          </cell>
          <cell r="V14">
            <v>236.89</v>
          </cell>
          <cell r="W14">
            <v>195.8</v>
          </cell>
          <cell r="X14">
            <v>11.31</v>
          </cell>
          <cell r="Y14">
            <v>139.79</v>
          </cell>
          <cell r="Z14">
            <v>220.79</v>
          </cell>
          <cell r="AA14">
            <v>-63</v>
          </cell>
          <cell r="AB14">
            <v>-3</v>
          </cell>
          <cell r="AC14">
            <v>22</v>
          </cell>
          <cell r="AD14">
            <v>-53</v>
          </cell>
          <cell r="AE14">
            <v>243</v>
          </cell>
          <cell r="AF14">
            <v>14.94</v>
          </cell>
          <cell r="AG14">
            <v>2.86</v>
          </cell>
          <cell r="AH14">
            <v>22</v>
          </cell>
          <cell r="AI14">
            <v>5.46</v>
          </cell>
          <cell r="BP14" t="str">
            <v xml:space="preserve"> 매출액</v>
          </cell>
          <cell r="BQ14">
            <v>716</v>
          </cell>
          <cell r="BR14">
            <v>714</v>
          </cell>
          <cell r="BS14">
            <v>791</v>
          </cell>
          <cell r="BT14">
            <v>1041</v>
          </cell>
          <cell r="BU14">
            <v>1120</v>
          </cell>
          <cell r="BV14">
            <v>1218</v>
          </cell>
          <cell r="BW14">
            <v>1706</v>
          </cell>
          <cell r="BX14">
            <v>2250</v>
          </cell>
          <cell r="BY14">
            <v>1929</v>
          </cell>
          <cell r="BZ14">
            <v>2217</v>
          </cell>
          <cell r="CA14">
            <v>2333</v>
          </cell>
          <cell r="CC14" t="str">
            <v xml:space="preserve"> 매출액</v>
          </cell>
          <cell r="CD14">
            <v>444</v>
          </cell>
          <cell r="CE14">
            <v>763</v>
          </cell>
          <cell r="CF14">
            <v>444</v>
          </cell>
          <cell r="CG14">
            <v>582</v>
          </cell>
          <cell r="CH14">
            <v>428</v>
          </cell>
          <cell r="CM14" t="str">
            <v>매출액계산에 참여한 계정 감추기</v>
          </cell>
          <cell r="CN14">
            <v>1706</v>
          </cell>
          <cell r="CO14">
            <v>2250</v>
          </cell>
          <cell r="CP14">
            <v>1929</v>
          </cell>
          <cell r="CQ14">
            <v>2333</v>
          </cell>
          <cell r="CR14" t="str">
            <v>-</v>
          </cell>
          <cell r="CS14" t="str">
            <v>-</v>
          </cell>
          <cell r="CW14" t="str">
            <v>매출액계산에 참여한 계정 감추기</v>
          </cell>
          <cell r="CX14">
            <v>444</v>
          </cell>
          <cell r="CY14">
            <v>582</v>
          </cell>
          <cell r="CZ14">
            <v>428</v>
          </cell>
          <cell r="DA14">
            <v>879</v>
          </cell>
          <cell r="DB14" t="str">
            <v>-</v>
          </cell>
          <cell r="DC14" t="str">
            <v>-</v>
          </cell>
        </row>
        <row r="15">
          <cell r="B15">
            <v>44838</v>
          </cell>
          <cell r="C15">
            <v>4590</v>
          </cell>
          <cell r="D15">
            <v>11090</v>
          </cell>
          <cell r="E15">
            <v>4536</v>
          </cell>
          <cell r="F15">
            <v>7736</v>
          </cell>
          <cell r="G15">
            <v>1009</v>
          </cell>
          <cell r="H15">
            <v>771</v>
          </cell>
          <cell r="I15">
            <v>33</v>
          </cell>
          <cell r="J15">
            <v>25</v>
          </cell>
          <cell r="K15">
            <v>188</v>
          </cell>
          <cell r="L15">
            <v>2780</v>
          </cell>
          <cell r="M15">
            <v>90</v>
          </cell>
          <cell r="N15">
            <v>681</v>
          </cell>
          <cell r="O15">
            <v>58</v>
          </cell>
          <cell r="P15">
            <v>25</v>
          </cell>
          <cell r="Q15">
            <v>4.26</v>
          </cell>
          <cell r="R15">
            <v>11.72</v>
          </cell>
          <cell r="S15">
            <v>29.14</v>
          </cell>
          <cell r="T15">
            <v>9.23</v>
          </cell>
          <cell r="U15">
            <v>49.72</v>
          </cell>
          <cell r="V15">
            <v>11.26</v>
          </cell>
          <cell r="W15">
            <v>-10.1</v>
          </cell>
          <cell r="X15">
            <v>19.739999999999998</v>
          </cell>
          <cell r="Y15">
            <v>135.41999999999999</v>
          </cell>
          <cell r="Z15">
            <v>237.66</v>
          </cell>
          <cell r="AA15">
            <v>9</v>
          </cell>
          <cell r="AB15">
            <v>0</v>
          </cell>
          <cell r="AC15">
            <v>38</v>
          </cell>
          <cell r="AD15">
            <v>-2</v>
          </cell>
          <cell r="AE15">
            <v>233</v>
          </cell>
          <cell r="AF15">
            <v>16.63</v>
          </cell>
          <cell r="AG15">
            <v>2.78</v>
          </cell>
          <cell r="AH15">
            <v>30</v>
          </cell>
          <cell r="AI15">
            <v>3.92</v>
          </cell>
          <cell r="BP15" t="str">
            <v xml:space="preserve"> 영업이익</v>
          </cell>
          <cell r="BQ15">
            <v>42</v>
          </cell>
          <cell r="BR15">
            <v>35</v>
          </cell>
          <cell r="BS15">
            <v>31</v>
          </cell>
          <cell r="BT15">
            <v>31</v>
          </cell>
          <cell r="BU15">
            <v>61</v>
          </cell>
          <cell r="BV15">
            <v>58</v>
          </cell>
          <cell r="BW15">
            <v>85</v>
          </cell>
          <cell r="BX15">
            <v>140</v>
          </cell>
          <cell r="BY15">
            <v>107</v>
          </cell>
          <cell r="BZ15">
            <v>160</v>
          </cell>
          <cell r="CA15">
            <v>141</v>
          </cell>
          <cell r="CC15" t="str">
            <v xml:space="preserve"> 영업이익</v>
          </cell>
          <cell r="CD15">
            <v>25</v>
          </cell>
          <cell r="CE15">
            <v>64</v>
          </cell>
          <cell r="CF15">
            <v>6</v>
          </cell>
          <cell r="CG15">
            <v>56</v>
          </cell>
          <cell r="CH15">
            <v>34</v>
          </cell>
          <cell r="CM15" t="str">
            <v>전년동기대비(%)</v>
          </cell>
          <cell r="CN15">
            <v>40.1</v>
          </cell>
          <cell r="CO15">
            <v>31.89</v>
          </cell>
          <cell r="CP15">
            <v>-14.27</v>
          </cell>
          <cell r="CQ15">
            <v>20.95</v>
          </cell>
          <cell r="CR15" t="str">
            <v>-</v>
          </cell>
          <cell r="CS15" t="str">
            <v>-</v>
          </cell>
          <cell r="CW15" t="str">
            <v>전년동기대비(%)</v>
          </cell>
          <cell r="CX15">
            <v>33.85</v>
          </cell>
          <cell r="CY15">
            <v>49.19</v>
          </cell>
          <cell r="CZ15">
            <v>-3.57</v>
          </cell>
          <cell r="DA15">
            <v>15.2</v>
          </cell>
          <cell r="DB15" t="str">
            <v>-</v>
          </cell>
          <cell r="DC15" t="str">
            <v>-</v>
          </cell>
        </row>
        <row r="16">
          <cell r="B16">
            <v>44743</v>
          </cell>
          <cell r="C16">
            <v>5863</v>
          </cell>
          <cell r="D16">
            <v>6508</v>
          </cell>
          <cell r="E16">
            <v>4531</v>
          </cell>
          <cell r="F16">
            <v>4572</v>
          </cell>
          <cell r="G16">
            <v>597</v>
          </cell>
          <cell r="H16">
            <v>347</v>
          </cell>
          <cell r="I16">
            <v>14</v>
          </cell>
          <cell r="J16">
            <v>10</v>
          </cell>
          <cell r="K16">
            <v>73</v>
          </cell>
          <cell r="L16">
            <v>2529</v>
          </cell>
          <cell r="M16">
            <v>54</v>
          </cell>
          <cell r="N16">
            <v>294</v>
          </cell>
          <cell r="O16">
            <v>39</v>
          </cell>
          <cell r="P16">
            <v>10</v>
          </cell>
          <cell r="Q16">
            <v>4.08</v>
          </cell>
          <cell r="R16">
            <v>15.42</v>
          </cell>
          <cell r="S16">
            <v>12.13</v>
          </cell>
          <cell r="T16">
            <v>4.2</v>
          </cell>
          <cell r="U16">
            <v>35.340000000000003</v>
          </cell>
          <cell r="V16">
            <v>2.69</v>
          </cell>
          <cell r="W16">
            <v>9.61</v>
          </cell>
          <cell r="X16">
            <v>28.8</v>
          </cell>
          <cell r="Y16">
            <v>156.66</v>
          </cell>
          <cell r="Z16">
            <v>191.86</v>
          </cell>
          <cell r="AA16">
            <v>-174</v>
          </cell>
          <cell r="AB16">
            <v>0</v>
          </cell>
          <cell r="AC16">
            <v>101</v>
          </cell>
          <cell r="AD16">
            <v>-195</v>
          </cell>
          <cell r="AE16">
            <v>200</v>
          </cell>
          <cell r="AF16">
            <v>9.4</v>
          </cell>
          <cell r="AG16">
            <v>1.81</v>
          </cell>
          <cell r="AH16">
            <v>11</v>
          </cell>
          <cell r="AI16">
            <v>3.15</v>
          </cell>
          <cell r="BP16" t="str">
            <v xml:space="preserve"> 지배순익</v>
          </cell>
          <cell r="BQ16">
            <v>21</v>
          </cell>
          <cell r="BR16">
            <v>31</v>
          </cell>
          <cell r="BS16">
            <v>23</v>
          </cell>
          <cell r="BT16">
            <v>-119</v>
          </cell>
          <cell r="BU16">
            <v>60</v>
          </cell>
          <cell r="BV16">
            <v>62</v>
          </cell>
          <cell r="BW16">
            <v>61</v>
          </cell>
          <cell r="BX16">
            <v>105</v>
          </cell>
          <cell r="BY16">
            <v>95</v>
          </cell>
          <cell r="BZ16">
            <v>145</v>
          </cell>
          <cell r="CA16">
            <v>81</v>
          </cell>
          <cell r="CC16" t="str">
            <v xml:space="preserve"> 지배순익</v>
          </cell>
          <cell r="CD16">
            <v>17</v>
          </cell>
          <cell r="CE16">
            <v>64</v>
          </cell>
          <cell r="CF16">
            <v>5</v>
          </cell>
          <cell r="CG16">
            <v>46</v>
          </cell>
          <cell r="CH16">
            <v>30</v>
          </cell>
          <cell r="CM16" t="str">
            <v>컨센서스대비(%)</v>
          </cell>
          <cell r="CN16" t="str">
            <v>-</v>
          </cell>
          <cell r="CO16" t="str">
            <v>-</v>
          </cell>
          <cell r="CP16" t="str">
            <v>-</v>
          </cell>
          <cell r="CQ16" t="str">
            <v>-</v>
          </cell>
          <cell r="CR16" t="str">
            <v>-</v>
          </cell>
          <cell r="CS16" t="str">
            <v>-</v>
          </cell>
          <cell r="CW16" t="str">
            <v>컨센서스대비(%)</v>
          </cell>
          <cell r="CX16" t="str">
            <v>-</v>
          </cell>
          <cell r="CY16" t="str">
            <v>-</v>
          </cell>
          <cell r="CZ16" t="str">
            <v>-</v>
          </cell>
          <cell r="DA16" t="str">
            <v>-</v>
          </cell>
          <cell r="DB16" t="str">
            <v>-</v>
          </cell>
          <cell r="DC16" t="str">
            <v>-</v>
          </cell>
        </row>
        <row r="17">
          <cell r="B17">
            <v>44652</v>
          </cell>
          <cell r="C17">
            <v>3591</v>
          </cell>
          <cell r="D17">
            <v>7190</v>
          </cell>
          <cell r="E17">
            <v>3431</v>
          </cell>
          <cell r="F17">
            <v>5890</v>
          </cell>
          <cell r="G17">
            <v>769</v>
          </cell>
          <cell r="H17">
            <v>368</v>
          </cell>
          <cell r="I17">
            <v>31</v>
          </cell>
          <cell r="J17">
            <v>21</v>
          </cell>
          <cell r="K17">
            <v>162</v>
          </cell>
          <cell r="L17">
            <v>2454</v>
          </cell>
          <cell r="M17">
            <v>69</v>
          </cell>
          <cell r="N17">
            <v>299</v>
          </cell>
          <cell r="O17">
            <v>38</v>
          </cell>
          <cell r="P17">
            <v>21</v>
          </cell>
          <cell r="Q17">
            <v>8.4499999999999993</v>
          </cell>
          <cell r="R17">
            <v>18.71</v>
          </cell>
          <cell r="S17">
            <v>28.09</v>
          </cell>
          <cell r="T17">
            <v>10.25</v>
          </cell>
          <cell r="U17">
            <v>57.1</v>
          </cell>
          <cell r="V17">
            <v>204.44</v>
          </cell>
          <cell r="W17">
            <v>18.829999999999998</v>
          </cell>
          <cell r="X17">
            <v>27.33</v>
          </cell>
          <cell r="Y17">
            <v>158.5</v>
          </cell>
          <cell r="Z17">
            <v>185.7</v>
          </cell>
          <cell r="AA17">
            <v>7</v>
          </cell>
          <cell r="AB17">
            <v>0</v>
          </cell>
          <cell r="AC17">
            <v>12</v>
          </cell>
          <cell r="AD17">
            <v>22</v>
          </cell>
          <cell r="AE17">
            <v>191</v>
          </cell>
          <cell r="AF17">
            <v>12.27</v>
          </cell>
          <cell r="AG17">
            <v>2.4</v>
          </cell>
          <cell r="AH17">
            <v>26</v>
          </cell>
          <cell r="AI17">
            <v>6.98</v>
          </cell>
          <cell r="BP17" t="str">
            <v xml:space="preserve"> OPM(%)</v>
          </cell>
          <cell r="BQ17">
            <v>5.87</v>
          </cell>
          <cell r="BR17">
            <v>4.9000000000000004</v>
          </cell>
          <cell r="BS17">
            <v>3.92</v>
          </cell>
          <cell r="BT17">
            <v>2.98</v>
          </cell>
          <cell r="BU17">
            <v>5.45</v>
          </cell>
          <cell r="BV17">
            <v>4.76</v>
          </cell>
          <cell r="BW17">
            <v>4.9800000000000004</v>
          </cell>
          <cell r="BX17">
            <v>6.22</v>
          </cell>
          <cell r="BY17">
            <v>5.55</v>
          </cell>
          <cell r="BZ17">
            <v>7.22</v>
          </cell>
          <cell r="CA17">
            <v>6.04</v>
          </cell>
          <cell r="CC17" t="str">
            <v xml:space="preserve"> OPM(%)</v>
          </cell>
          <cell r="CD17">
            <v>5.63</v>
          </cell>
          <cell r="CE17">
            <v>8.39</v>
          </cell>
          <cell r="CF17">
            <v>1.35</v>
          </cell>
          <cell r="CG17">
            <v>9.6199999999999992</v>
          </cell>
          <cell r="CH17">
            <v>7.94</v>
          </cell>
          <cell r="CM17" t="str">
            <v>영업이익계산에 참여한 계정 감추기</v>
          </cell>
          <cell r="CN17">
            <v>85</v>
          </cell>
          <cell r="CO17">
            <v>140</v>
          </cell>
          <cell r="CP17">
            <v>107</v>
          </cell>
          <cell r="CQ17">
            <v>140</v>
          </cell>
          <cell r="CR17" t="str">
            <v>-</v>
          </cell>
          <cell r="CS17" t="str">
            <v>-</v>
          </cell>
          <cell r="CW17" t="str">
            <v>영업이익계산에 참여한 계정 감추기</v>
          </cell>
          <cell r="CX17">
            <v>6</v>
          </cell>
          <cell r="CY17">
            <v>56</v>
          </cell>
          <cell r="CZ17">
            <v>34</v>
          </cell>
          <cell r="DA17">
            <v>45</v>
          </cell>
          <cell r="DB17" t="str">
            <v>-</v>
          </cell>
          <cell r="DC17" t="str">
            <v>-</v>
          </cell>
        </row>
        <row r="18">
          <cell r="B18">
            <v>44564</v>
          </cell>
          <cell r="C18">
            <v>3559</v>
          </cell>
          <cell r="D18">
            <v>3991</v>
          </cell>
          <cell r="E18">
            <v>3009</v>
          </cell>
          <cell r="F18">
            <v>3591</v>
          </cell>
          <cell r="G18">
            <v>468</v>
          </cell>
          <cell r="H18">
            <v>219</v>
          </cell>
          <cell r="I18">
            <v>7</v>
          </cell>
          <cell r="J18">
            <v>5</v>
          </cell>
          <cell r="K18">
            <v>42</v>
          </cell>
          <cell r="L18">
            <v>2292</v>
          </cell>
          <cell r="M18">
            <v>45</v>
          </cell>
          <cell r="N18">
            <v>173</v>
          </cell>
          <cell r="O18">
            <v>38</v>
          </cell>
          <cell r="P18">
            <v>5</v>
          </cell>
          <cell r="Q18">
            <v>3.24</v>
          </cell>
          <cell r="R18">
            <v>20.66</v>
          </cell>
          <cell r="S18">
            <v>7.56</v>
          </cell>
          <cell r="T18">
            <v>2.87</v>
          </cell>
          <cell r="U18">
            <v>3.55</v>
          </cell>
          <cell r="V18">
            <v>60.95</v>
          </cell>
          <cell r="W18">
            <v>-35.72</v>
          </cell>
          <cell r="X18">
            <v>35.33</v>
          </cell>
          <cell r="Y18">
            <v>168.11</v>
          </cell>
          <cell r="Z18">
            <v>161.69</v>
          </cell>
          <cell r="AA18">
            <v>-194</v>
          </cell>
          <cell r="AB18">
            <v>-3</v>
          </cell>
          <cell r="AC18">
            <v>109</v>
          </cell>
          <cell r="AD18">
            <v>-191</v>
          </cell>
          <cell r="AE18">
            <v>169</v>
          </cell>
          <cell r="AF18">
            <v>7.91</v>
          </cell>
          <cell r="AG18">
            <v>1.57</v>
          </cell>
          <cell r="AH18">
            <v>6</v>
          </cell>
          <cell r="AI18">
            <v>2.56</v>
          </cell>
          <cell r="BP18" t="str">
            <v xml:space="preserve"> NPM(%)</v>
          </cell>
          <cell r="BQ18">
            <v>2.93</v>
          </cell>
          <cell r="BR18">
            <v>4.34</v>
          </cell>
          <cell r="BS18">
            <v>2.91</v>
          </cell>
          <cell r="BT18">
            <v>-11.43</v>
          </cell>
          <cell r="BU18">
            <v>5.36</v>
          </cell>
          <cell r="BV18">
            <v>5.09</v>
          </cell>
          <cell r="BW18">
            <v>3.58</v>
          </cell>
          <cell r="BX18">
            <v>4.67</v>
          </cell>
          <cell r="BY18">
            <v>4.92</v>
          </cell>
          <cell r="BZ18">
            <v>6.54</v>
          </cell>
          <cell r="CA18">
            <v>3.47</v>
          </cell>
          <cell r="CC18" t="str">
            <v xml:space="preserve"> NPM(%)</v>
          </cell>
          <cell r="CD18">
            <v>3.83</v>
          </cell>
          <cell r="CE18">
            <v>8.39</v>
          </cell>
          <cell r="CF18">
            <v>1.1299999999999999</v>
          </cell>
          <cell r="CG18">
            <v>7.9</v>
          </cell>
          <cell r="CH18">
            <v>7.01</v>
          </cell>
          <cell r="CM18" t="str">
            <v>전년동기대비(%)</v>
          </cell>
          <cell r="CN18">
            <v>47.04</v>
          </cell>
          <cell r="CO18">
            <v>63.67</v>
          </cell>
          <cell r="CP18">
            <v>-23.65</v>
          </cell>
          <cell r="CQ18">
            <v>31.85</v>
          </cell>
          <cell r="CR18" t="str">
            <v>-</v>
          </cell>
          <cell r="CS18" t="str">
            <v>-</v>
          </cell>
          <cell r="CW18" t="str">
            <v>전년동기대비(%)</v>
          </cell>
          <cell r="CX18">
            <v>423.15</v>
          </cell>
          <cell r="CY18">
            <v>233.05</v>
          </cell>
          <cell r="CZ18">
            <v>33.729999999999997</v>
          </cell>
          <cell r="DA18">
            <v>-28.61</v>
          </cell>
          <cell r="DB18" t="str">
            <v>-</v>
          </cell>
          <cell r="DC18" t="str">
            <v>-</v>
          </cell>
        </row>
        <row r="19">
          <cell r="B19">
            <v>44470</v>
          </cell>
          <cell r="C19">
            <v>3945</v>
          </cell>
          <cell r="D19">
            <v>3981</v>
          </cell>
          <cell r="E19">
            <v>3331</v>
          </cell>
          <cell r="F19">
            <v>3604</v>
          </cell>
          <cell r="G19">
            <v>470</v>
          </cell>
          <cell r="H19">
            <v>515</v>
          </cell>
          <cell r="I19">
            <v>30</v>
          </cell>
          <cell r="J19">
            <v>27</v>
          </cell>
          <cell r="K19">
            <v>209</v>
          </cell>
          <cell r="L19">
            <v>2295</v>
          </cell>
          <cell r="M19">
            <v>78</v>
          </cell>
          <cell r="N19">
            <v>438</v>
          </cell>
          <cell r="O19">
            <v>48</v>
          </cell>
          <cell r="P19">
            <v>27</v>
          </cell>
          <cell r="Q19">
            <v>5.74</v>
          </cell>
          <cell r="R19">
            <v>15.07</v>
          </cell>
          <cell r="Y19">
            <v>166.44</v>
          </cell>
          <cell r="Z19">
            <v>165.04</v>
          </cell>
          <cell r="AA19">
            <v>159</v>
          </cell>
          <cell r="AB19">
            <v>-4</v>
          </cell>
          <cell r="AC19">
            <v>-44</v>
          </cell>
          <cell r="AD19">
            <v>-18</v>
          </cell>
          <cell r="AE19">
            <v>170</v>
          </cell>
          <cell r="AF19">
            <v>7.55</v>
          </cell>
          <cell r="AG19">
            <v>1.57</v>
          </cell>
          <cell r="AH19">
            <v>32</v>
          </cell>
          <cell r="AI19">
            <v>6.25</v>
          </cell>
          <cell r="BP19" t="str">
            <v xml:space="preserve"> 매출액 증가율(%)</v>
          </cell>
          <cell r="BQ19">
            <v>0</v>
          </cell>
          <cell r="BR19">
            <v>-0.28000000000000003</v>
          </cell>
          <cell r="BS19">
            <v>10.78</v>
          </cell>
          <cell r="BT19">
            <v>31.61</v>
          </cell>
          <cell r="BU19">
            <v>7.59</v>
          </cell>
          <cell r="BV19">
            <v>8.75</v>
          </cell>
          <cell r="BW19">
            <v>40.07</v>
          </cell>
          <cell r="BX19">
            <v>31.89</v>
          </cell>
          <cell r="BY19">
            <v>-14.27</v>
          </cell>
          <cell r="BZ19">
            <v>11.18</v>
          </cell>
          <cell r="CA19">
            <v>20.94</v>
          </cell>
          <cell r="CC19" t="str">
            <v xml:space="preserve"> 매출액 증가율(%)</v>
          </cell>
          <cell r="CD19">
            <v>-15.27</v>
          </cell>
          <cell r="CE19">
            <v>-7.96</v>
          </cell>
          <cell r="CF19">
            <v>34.14</v>
          </cell>
          <cell r="CG19">
            <v>49.23</v>
          </cell>
          <cell r="CH19">
            <v>-3.6</v>
          </cell>
          <cell r="CM19" t="str">
            <v>컨센서스대비(%)</v>
          </cell>
          <cell r="CN19" t="str">
            <v>-</v>
          </cell>
          <cell r="CO19" t="str">
            <v>-</v>
          </cell>
          <cell r="CP19" t="str">
            <v>-</v>
          </cell>
          <cell r="CQ19" t="str">
            <v>-</v>
          </cell>
          <cell r="CR19" t="str">
            <v>-</v>
          </cell>
          <cell r="CS19" t="str">
            <v>-</v>
          </cell>
          <cell r="CW19" t="str">
            <v>컨센서스대비(%)</v>
          </cell>
          <cell r="CX19" t="str">
            <v>-</v>
          </cell>
          <cell r="CY19" t="str">
            <v>-</v>
          </cell>
          <cell r="CZ19" t="str">
            <v>-</v>
          </cell>
          <cell r="DA19" t="str">
            <v>-</v>
          </cell>
          <cell r="DB19" t="str">
            <v>-</v>
          </cell>
          <cell r="DC19" t="str">
            <v>-</v>
          </cell>
        </row>
        <row r="20">
          <cell r="B20">
            <v>44378</v>
          </cell>
          <cell r="C20">
            <v>4590</v>
          </cell>
          <cell r="D20">
            <v>4909</v>
          </cell>
          <cell r="E20">
            <v>3436</v>
          </cell>
          <cell r="F20">
            <v>3631</v>
          </cell>
          <cell r="G20">
            <v>474</v>
          </cell>
          <cell r="H20">
            <v>257</v>
          </cell>
          <cell r="I20">
            <v>14</v>
          </cell>
          <cell r="J20">
            <v>9</v>
          </cell>
          <cell r="K20">
            <v>68</v>
          </cell>
          <cell r="L20">
            <v>2070</v>
          </cell>
          <cell r="M20">
            <v>44</v>
          </cell>
          <cell r="N20">
            <v>212</v>
          </cell>
          <cell r="O20">
            <v>31</v>
          </cell>
          <cell r="P20">
            <v>9</v>
          </cell>
          <cell r="Q20">
            <v>5.37</v>
          </cell>
          <cell r="R20">
            <v>17.29</v>
          </cell>
          <cell r="S20">
            <v>13.86</v>
          </cell>
          <cell r="T20">
            <v>6.13</v>
          </cell>
          <cell r="U20">
            <v>-8.85</v>
          </cell>
          <cell r="V20">
            <v>-37.72</v>
          </cell>
          <cell r="W20">
            <v>-57.36</v>
          </cell>
          <cell r="X20">
            <v>17.71</v>
          </cell>
          <cell r="Y20">
            <v>189.8</v>
          </cell>
          <cell r="Z20">
            <v>133.62</v>
          </cell>
          <cell r="AA20">
            <v>-46</v>
          </cell>
          <cell r="AB20">
            <v>-2</v>
          </cell>
          <cell r="AC20">
            <v>51</v>
          </cell>
          <cell r="AD20">
            <v>-45</v>
          </cell>
          <cell r="AE20">
            <v>140</v>
          </cell>
          <cell r="AF20">
            <v>8.66</v>
          </cell>
          <cell r="AG20">
            <v>1.75</v>
          </cell>
          <cell r="AH20">
            <v>10</v>
          </cell>
          <cell r="AI20">
            <v>3.75</v>
          </cell>
          <cell r="BP20" t="str">
            <v xml:space="preserve"> 영업이익 증가율(%)</v>
          </cell>
          <cell r="BQ20">
            <v>0</v>
          </cell>
          <cell r="BR20">
            <v>-16.670000000000002</v>
          </cell>
          <cell r="BS20">
            <v>-11.43</v>
          </cell>
          <cell r="BT20">
            <v>0</v>
          </cell>
          <cell r="BU20">
            <v>96.77</v>
          </cell>
          <cell r="BV20">
            <v>-4.92</v>
          </cell>
          <cell r="BW20">
            <v>46.55</v>
          </cell>
          <cell r="BX20">
            <v>64.709999999999994</v>
          </cell>
          <cell r="BY20">
            <v>-23.57</v>
          </cell>
          <cell r="BZ20">
            <v>95.12</v>
          </cell>
          <cell r="CA20">
            <v>31.78</v>
          </cell>
          <cell r="CC20" t="str">
            <v xml:space="preserve"> 영업이익 증가율(%)</v>
          </cell>
          <cell r="CD20">
            <v>-24.24</v>
          </cell>
          <cell r="CE20">
            <v>64.099999999999994</v>
          </cell>
          <cell r="CF20">
            <v>500</v>
          </cell>
          <cell r="CG20">
            <v>229.41</v>
          </cell>
          <cell r="CH20">
            <v>36</v>
          </cell>
          <cell r="CM20" t="str">
            <v>당기순이익계산에 참여한 계정 감추기</v>
          </cell>
          <cell r="CN20">
            <v>61</v>
          </cell>
          <cell r="CO20">
            <v>105</v>
          </cell>
          <cell r="CP20">
            <v>96</v>
          </cell>
          <cell r="CQ20">
            <v>120</v>
          </cell>
          <cell r="CR20" t="str">
            <v>-</v>
          </cell>
          <cell r="CS20" t="str">
            <v>-</v>
          </cell>
          <cell r="CW20" t="str">
            <v>당기순이익계산에 참여한 계정 감추기</v>
          </cell>
          <cell r="CX20">
            <v>5</v>
          </cell>
          <cell r="CY20">
            <v>46</v>
          </cell>
          <cell r="CZ20">
            <v>30</v>
          </cell>
          <cell r="DA20">
            <v>39</v>
          </cell>
          <cell r="DB20" t="str">
            <v>-</v>
          </cell>
          <cell r="DC20" t="str">
            <v>-</v>
          </cell>
        </row>
        <row r="21">
          <cell r="B21">
            <v>44287</v>
          </cell>
          <cell r="C21">
            <v>4254</v>
          </cell>
          <cell r="D21">
            <v>5000</v>
          </cell>
          <cell r="E21">
            <v>4086</v>
          </cell>
          <cell r="F21">
            <v>4590</v>
          </cell>
          <cell r="G21">
            <v>599</v>
          </cell>
          <cell r="H21">
            <v>234</v>
          </cell>
          <cell r="I21">
            <v>10</v>
          </cell>
          <cell r="J21">
            <v>18</v>
          </cell>
          <cell r="K21">
            <v>136</v>
          </cell>
          <cell r="L21">
            <v>2003</v>
          </cell>
          <cell r="M21">
            <v>40</v>
          </cell>
          <cell r="N21">
            <v>195</v>
          </cell>
          <cell r="O21">
            <v>30</v>
          </cell>
          <cell r="P21">
            <v>18</v>
          </cell>
          <cell r="Q21">
            <v>4.3600000000000003</v>
          </cell>
          <cell r="R21">
            <v>17.02</v>
          </cell>
          <cell r="S21">
            <v>29.2</v>
          </cell>
          <cell r="T21">
            <v>13.79</v>
          </cell>
          <cell r="U21">
            <v>-19.309999999999999</v>
          </cell>
          <cell r="V21">
            <v>-52.23</v>
          </cell>
          <cell r="W21">
            <v>-22.65</v>
          </cell>
          <cell r="X21">
            <v>28.23</v>
          </cell>
          <cell r="Y21">
            <v>207.63</v>
          </cell>
          <cell r="Z21">
            <v>118.39</v>
          </cell>
          <cell r="AA21">
            <v>-16</v>
          </cell>
          <cell r="AB21">
            <v>0</v>
          </cell>
          <cell r="AC21">
            <v>14</v>
          </cell>
          <cell r="AD21">
            <v>-13</v>
          </cell>
          <cell r="AE21">
            <v>132</v>
          </cell>
          <cell r="AF21">
            <v>8.98</v>
          </cell>
          <cell r="AG21">
            <v>2.29</v>
          </cell>
          <cell r="AH21">
            <v>8</v>
          </cell>
          <cell r="AI21">
            <v>3.57</v>
          </cell>
          <cell r="BP21" t="str">
            <v xml:space="preserve"> 지배순익 증가율(%)</v>
          </cell>
          <cell r="BQ21">
            <v>0</v>
          </cell>
          <cell r="BR21">
            <v>47.62</v>
          </cell>
          <cell r="BS21">
            <v>-25.81</v>
          </cell>
          <cell r="BT21">
            <v>-617.39</v>
          </cell>
          <cell r="BU21">
            <v>150.41999999999999</v>
          </cell>
          <cell r="BV21">
            <v>3.33</v>
          </cell>
          <cell r="BW21">
            <v>-1.61</v>
          </cell>
          <cell r="BX21">
            <v>72.13</v>
          </cell>
          <cell r="BY21">
            <v>-9.52</v>
          </cell>
          <cell r="BZ21">
            <v>126.56</v>
          </cell>
          <cell r="CA21">
            <v>-14.74</v>
          </cell>
          <cell r="CC21" t="str">
            <v xml:space="preserve"> 지배순익 증가율(%)</v>
          </cell>
          <cell r="CD21">
            <v>-22.73</v>
          </cell>
          <cell r="CE21">
            <v>100</v>
          </cell>
          <cell r="CF21">
            <v>400</v>
          </cell>
          <cell r="CG21">
            <v>228.57</v>
          </cell>
          <cell r="CH21">
            <v>76.47</v>
          </cell>
          <cell r="CM21" t="str">
            <v>전년동기대비(%)</v>
          </cell>
          <cell r="CN21">
            <v>-2.6</v>
          </cell>
          <cell r="CO21">
            <v>72.349999999999994</v>
          </cell>
          <cell r="CP21">
            <v>-7.77</v>
          </cell>
          <cell r="CQ21">
            <v>24.55</v>
          </cell>
          <cell r="CR21" t="str">
            <v>-</v>
          </cell>
          <cell r="CS21" t="str">
            <v>-</v>
          </cell>
          <cell r="CW21" t="str">
            <v>전년동기대비(%)</v>
          </cell>
          <cell r="CX21">
            <v>245.59</v>
          </cell>
          <cell r="CY21">
            <v>237.47</v>
          </cell>
          <cell r="CZ21">
            <v>69.400000000000006</v>
          </cell>
          <cell r="DA21">
            <v>-38.08</v>
          </cell>
          <cell r="DB21" t="str">
            <v>-</v>
          </cell>
          <cell r="DC21" t="str">
            <v>-</v>
          </cell>
        </row>
        <row r="22">
          <cell r="B22">
            <v>44200</v>
          </cell>
          <cell r="C22">
            <v>5463</v>
          </cell>
          <cell r="D22">
            <v>5463</v>
          </cell>
          <cell r="E22">
            <v>3454</v>
          </cell>
          <cell r="F22">
            <v>4254</v>
          </cell>
          <cell r="G22">
            <v>555</v>
          </cell>
          <cell r="H22">
            <v>211</v>
          </cell>
          <cell r="I22">
            <v>4</v>
          </cell>
          <cell r="J22">
            <v>9</v>
          </cell>
          <cell r="K22">
            <v>65</v>
          </cell>
          <cell r="L22">
            <v>1867</v>
          </cell>
          <cell r="M22">
            <v>33</v>
          </cell>
          <cell r="N22">
            <v>179</v>
          </cell>
          <cell r="O22">
            <v>28</v>
          </cell>
          <cell r="P22">
            <v>9</v>
          </cell>
          <cell r="Q22">
            <v>2.08</v>
          </cell>
          <cell r="R22">
            <v>15.42</v>
          </cell>
          <cell r="S22">
            <v>14.83</v>
          </cell>
          <cell r="T22">
            <v>6.91</v>
          </cell>
          <cell r="U22">
            <v>13.85</v>
          </cell>
          <cell r="X22">
            <v>14.55</v>
          </cell>
          <cell r="Y22">
            <v>230.69</v>
          </cell>
          <cell r="Z22">
            <v>104.44</v>
          </cell>
          <cell r="AA22">
            <v>-9</v>
          </cell>
          <cell r="AB22">
            <v>-2</v>
          </cell>
          <cell r="AC22">
            <v>24</v>
          </cell>
          <cell r="AD22">
            <v>-12</v>
          </cell>
          <cell r="AE22">
            <v>114</v>
          </cell>
          <cell r="AF22">
            <v>7.72</v>
          </cell>
          <cell r="AG22">
            <v>2.2799999999999998</v>
          </cell>
          <cell r="AH22">
            <v>9</v>
          </cell>
          <cell r="AI22">
            <v>4.1500000000000004</v>
          </cell>
          <cell r="BP22" t="str">
            <v xml:space="preserve"> (개별)매출액</v>
          </cell>
          <cell r="BQ22">
            <v>0</v>
          </cell>
          <cell r="BR22">
            <v>384</v>
          </cell>
          <cell r="BS22">
            <v>791</v>
          </cell>
          <cell r="BT22">
            <v>1041</v>
          </cell>
          <cell r="BU22">
            <v>1120</v>
          </cell>
          <cell r="BV22">
            <v>1217</v>
          </cell>
          <cell r="BW22">
            <v>1702</v>
          </cell>
          <cell r="BX22">
            <v>2245</v>
          </cell>
          <cell r="BY22">
            <v>1902</v>
          </cell>
          <cell r="BZ22">
            <v>2161</v>
          </cell>
          <cell r="CC22" t="str">
            <v xml:space="preserve"> (개별)매출액</v>
          </cell>
          <cell r="CD22">
            <v>437</v>
          </cell>
          <cell r="CE22">
            <v>750</v>
          </cell>
          <cell r="CF22">
            <v>431</v>
          </cell>
          <cell r="CG22">
            <v>563</v>
          </cell>
          <cell r="CH22">
            <v>417</v>
          </cell>
          <cell r="CM22" t="str">
            <v>컨센서스대비(%)</v>
          </cell>
          <cell r="CN22" t="str">
            <v>-</v>
          </cell>
          <cell r="CO22" t="str">
            <v>-</v>
          </cell>
          <cell r="CP22" t="str">
            <v>-</v>
          </cell>
          <cell r="CQ22" t="str">
            <v>-</v>
          </cell>
          <cell r="CR22" t="str">
            <v>-</v>
          </cell>
          <cell r="CS22" t="str">
            <v>-</v>
          </cell>
          <cell r="CW22" t="str">
            <v>컨센서스대비(%)</v>
          </cell>
          <cell r="CX22" t="str">
            <v>-</v>
          </cell>
          <cell r="CY22" t="str">
            <v>-</v>
          </cell>
          <cell r="CZ22" t="str">
            <v>-</v>
          </cell>
          <cell r="DA22" t="str">
            <v>-</v>
          </cell>
          <cell r="DB22" t="str">
            <v>-</v>
          </cell>
          <cell r="DC22" t="str">
            <v>-</v>
          </cell>
        </row>
        <row r="23">
          <cell r="B23">
            <v>44109</v>
          </cell>
          <cell r="C23">
            <v>3083</v>
          </cell>
          <cell r="D23">
            <v>6181</v>
          </cell>
          <cell r="E23">
            <v>2780</v>
          </cell>
          <cell r="F23">
            <v>5463</v>
          </cell>
          <cell r="G23">
            <v>713</v>
          </cell>
          <cell r="H23">
            <v>362</v>
          </cell>
          <cell r="I23">
            <v>21</v>
          </cell>
          <cell r="J23">
            <v>20</v>
          </cell>
          <cell r="K23">
            <v>150</v>
          </cell>
          <cell r="L23">
            <v>1804</v>
          </cell>
          <cell r="M23">
            <v>56</v>
          </cell>
          <cell r="N23">
            <v>306</v>
          </cell>
          <cell r="O23">
            <v>36</v>
          </cell>
          <cell r="P23">
            <v>20</v>
          </cell>
          <cell r="Q23">
            <v>5.73</v>
          </cell>
          <cell r="R23">
            <v>15.59</v>
          </cell>
          <cell r="S23">
            <v>36.1</v>
          </cell>
          <cell r="T23">
            <v>16.03</v>
          </cell>
          <cell r="U23">
            <v>-9.41</v>
          </cell>
          <cell r="V23">
            <v>21.24</v>
          </cell>
          <cell r="X23">
            <v>4.12</v>
          </cell>
          <cell r="Y23">
            <v>199.69</v>
          </cell>
          <cell r="Z23">
            <v>125.38</v>
          </cell>
          <cell r="AA23">
            <v>100</v>
          </cell>
          <cell r="AB23">
            <v>-1</v>
          </cell>
          <cell r="AC23">
            <v>-57</v>
          </cell>
          <cell r="AD23">
            <v>76</v>
          </cell>
          <cell r="AE23">
            <v>105</v>
          </cell>
          <cell r="AF23">
            <v>11.84</v>
          </cell>
          <cell r="AG23">
            <v>3.03</v>
          </cell>
          <cell r="AH23">
            <v>23</v>
          </cell>
          <cell r="AI23">
            <v>6.43</v>
          </cell>
          <cell r="BP23" t="str">
            <v xml:space="preserve"> (개별)영업이익</v>
          </cell>
          <cell r="BQ23">
            <v>0</v>
          </cell>
          <cell r="BR23">
            <v>17</v>
          </cell>
          <cell r="BS23">
            <v>31</v>
          </cell>
          <cell r="BT23">
            <v>31</v>
          </cell>
          <cell r="BU23">
            <v>61</v>
          </cell>
          <cell r="BV23">
            <v>58</v>
          </cell>
          <cell r="BW23">
            <v>85</v>
          </cell>
          <cell r="BX23">
            <v>140</v>
          </cell>
          <cell r="BY23">
            <v>103</v>
          </cell>
          <cell r="BZ23">
            <v>148</v>
          </cell>
          <cell r="CC23" t="str">
            <v xml:space="preserve"> (개별)영업이익</v>
          </cell>
          <cell r="CD23">
            <v>24</v>
          </cell>
          <cell r="CE23">
            <v>62</v>
          </cell>
          <cell r="CF23">
            <v>5</v>
          </cell>
          <cell r="CG23">
            <v>48</v>
          </cell>
          <cell r="CH23">
            <v>33</v>
          </cell>
          <cell r="CM23" t="str">
            <v>지배주주순이익</v>
          </cell>
          <cell r="CN23">
            <v>61</v>
          </cell>
          <cell r="CO23">
            <v>105</v>
          </cell>
          <cell r="CP23">
            <v>95</v>
          </cell>
          <cell r="CQ23" t="str">
            <v>-</v>
          </cell>
          <cell r="CR23" t="str">
            <v>-</v>
          </cell>
          <cell r="CS23" t="str">
            <v>-</v>
          </cell>
          <cell r="CW23" t="str">
            <v>지배주주순이익</v>
          </cell>
          <cell r="CX23">
            <v>5</v>
          </cell>
          <cell r="CY23">
            <v>46</v>
          </cell>
          <cell r="CZ23">
            <v>30</v>
          </cell>
          <cell r="DA23" t="str">
            <v>-</v>
          </cell>
          <cell r="DB23" t="str">
            <v>-</v>
          </cell>
          <cell r="DC23" t="str">
            <v>-</v>
          </cell>
        </row>
        <row r="24">
          <cell r="B24">
            <v>44013</v>
          </cell>
          <cell r="C24">
            <v>2011</v>
          </cell>
          <cell r="D24">
            <v>3830</v>
          </cell>
          <cell r="E24">
            <v>1915</v>
          </cell>
          <cell r="F24">
            <v>3083</v>
          </cell>
          <cell r="G24">
            <v>402</v>
          </cell>
          <cell r="H24">
            <v>282</v>
          </cell>
          <cell r="I24">
            <v>22</v>
          </cell>
          <cell r="J24">
            <v>21</v>
          </cell>
          <cell r="K24">
            <v>160</v>
          </cell>
          <cell r="L24">
            <v>1666</v>
          </cell>
          <cell r="M24">
            <v>48</v>
          </cell>
          <cell r="N24">
            <v>234</v>
          </cell>
          <cell r="O24">
            <v>26</v>
          </cell>
          <cell r="P24">
            <v>21</v>
          </cell>
          <cell r="Q24">
            <v>7.86</v>
          </cell>
          <cell r="R24">
            <v>17.09</v>
          </cell>
          <cell r="S24">
            <v>41.17</v>
          </cell>
          <cell r="T24">
            <v>16.72</v>
          </cell>
          <cell r="U24">
            <v>35.340000000000003</v>
          </cell>
          <cell r="V24">
            <v>1423.88</v>
          </cell>
          <cell r="W24">
            <v>992.28</v>
          </cell>
          <cell r="X24">
            <v>8.39</v>
          </cell>
          <cell r="Y24">
            <v>198.95</v>
          </cell>
          <cell r="Z24">
            <v>125.17</v>
          </cell>
          <cell r="AA24">
            <v>25</v>
          </cell>
          <cell r="AB24">
            <v>-4</v>
          </cell>
          <cell r="AC24">
            <v>-88</v>
          </cell>
          <cell r="AD24">
            <v>12</v>
          </cell>
          <cell r="AE24">
            <v>88</v>
          </cell>
          <cell r="AF24">
            <v>59.29</v>
          </cell>
          <cell r="AG24">
            <v>1.85</v>
          </cell>
          <cell r="AH24">
            <v>25</v>
          </cell>
          <cell r="AI24">
            <v>8.85</v>
          </cell>
          <cell r="BP24" t="str">
            <v xml:space="preserve"> (개별)순이익</v>
          </cell>
          <cell r="BQ24">
            <v>0</v>
          </cell>
          <cell r="BR24">
            <v>18</v>
          </cell>
          <cell r="BS24">
            <v>23</v>
          </cell>
          <cell r="BT24">
            <v>-119</v>
          </cell>
          <cell r="BU24">
            <v>60</v>
          </cell>
          <cell r="BV24">
            <v>63</v>
          </cell>
          <cell r="BW24">
            <v>61</v>
          </cell>
          <cell r="BX24">
            <v>104</v>
          </cell>
          <cell r="BY24">
            <v>93</v>
          </cell>
          <cell r="BZ24">
            <v>134</v>
          </cell>
          <cell r="CC24" t="str">
            <v xml:space="preserve"> (개별)순이익</v>
          </cell>
          <cell r="CD24">
            <v>17</v>
          </cell>
          <cell r="CE24">
            <v>62</v>
          </cell>
          <cell r="CF24">
            <v>4</v>
          </cell>
          <cell r="CG24">
            <v>39</v>
          </cell>
          <cell r="CH24">
            <v>29</v>
          </cell>
          <cell r="CM24" t="str">
            <v>비지배주주순이익</v>
          </cell>
          <cell r="CN24">
            <v>0</v>
          </cell>
          <cell r="CO24">
            <v>0</v>
          </cell>
          <cell r="CP24">
            <v>1</v>
          </cell>
          <cell r="CQ24" t="str">
            <v>-</v>
          </cell>
          <cell r="CR24" t="str">
            <v>-</v>
          </cell>
          <cell r="CS24" t="str">
            <v>-</v>
          </cell>
          <cell r="CW24" t="str">
            <v>비지배주주순이익</v>
          </cell>
          <cell r="CX24">
            <v>0</v>
          </cell>
          <cell r="CY24">
            <v>0</v>
          </cell>
          <cell r="CZ24">
            <v>0</v>
          </cell>
          <cell r="DA24" t="str">
            <v>-</v>
          </cell>
          <cell r="DB24" t="str">
            <v>-</v>
          </cell>
          <cell r="DC24" t="str">
            <v>-</v>
          </cell>
        </row>
        <row r="25">
          <cell r="B25">
            <v>43922</v>
          </cell>
          <cell r="C25">
            <v>1823</v>
          </cell>
          <cell r="D25">
            <v>2425</v>
          </cell>
          <cell r="E25">
            <v>1801</v>
          </cell>
          <cell r="F25">
            <v>1955</v>
          </cell>
          <cell r="G25">
            <v>255</v>
          </cell>
          <cell r="H25">
            <v>291</v>
          </cell>
          <cell r="I25">
            <v>21</v>
          </cell>
          <cell r="J25">
            <v>23</v>
          </cell>
          <cell r="K25">
            <v>176</v>
          </cell>
          <cell r="L25">
            <v>1507</v>
          </cell>
          <cell r="M25">
            <v>45</v>
          </cell>
          <cell r="N25">
            <v>246</v>
          </cell>
          <cell r="O25">
            <v>23</v>
          </cell>
          <cell r="P25">
            <v>23</v>
          </cell>
          <cell r="Q25">
            <v>7.36</v>
          </cell>
          <cell r="R25">
            <v>15.33</v>
          </cell>
          <cell r="S25">
            <v>49.57</v>
          </cell>
          <cell r="T25">
            <v>18.05</v>
          </cell>
          <cell r="U25">
            <v>11.97</v>
          </cell>
          <cell r="V25">
            <v>110.46</v>
          </cell>
          <cell r="X25">
            <v>-5.47</v>
          </cell>
          <cell r="Y25">
            <v>163.44999999999999</v>
          </cell>
          <cell r="Z25">
            <v>168.68</v>
          </cell>
          <cell r="AA25">
            <v>94</v>
          </cell>
          <cell r="AB25">
            <v>16</v>
          </cell>
          <cell r="AC25">
            <v>-38</v>
          </cell>
          <cell r="AD25">
            <v>96</v>
          </cell>
          <cell r="AE25">
            <v>67</v>
          </cell>
          <cell r="AG25">
            <v>1.3</v>
          </cell>
          <cell r="AH25">
            <v>25</v>
          </cell>
          <cell r="AI25">
            <v>8.74</v>
          </cell>
          <cell r="BP25" t="str">
            <v xml:space="preserve"> (개별)OPM(%)</v>
          </cell>
          <cell r="BQ25">
            <v>0</v>
          </cell>
          <cell r="BR25">
            <v>4.43</v>
          </cell>
          <cell r="BS25">
            <v>3.92</v>
          </cell>
          <cell r="BT25">
            <v>2.98</v>
          </cell>
          <cell r="BU25">
            <v>5.45</v>
          </cell>
          <cell r="BV25">
            <v>4.7699999999999996</v>
          </cell>
          <cell r="BW25">
            <v>4.99</v>
          </cell>
          <cell r="BX25">
            <v>6.24</v>
          </cell>
          <cell r="BY25">
            <v>5.42</v>
          </cell>
          <cell r="BZ25">
            <v>6.85</v>
          </cell>
          <cell r="CC25" t="str">
            <v xml:space="preserve"> (개별)OPM(%)</v>
          </cell>
          <cell r="CD25">
            <v>5.49</v>
          </cell>
          <cell r="CE25">
            <v>8.27</v>
          </cell>
          <cell r="CF25">
            <v>1.1599999999999999</v>
          </cell>
          <cell r="CG25">
            <v>8.5299999999999994</v>
          </cell>
          <cell r="CH25">
            <v>7.91</v>
          </cell>
          <cell r="CM25" t="str">
            <v>자산총계</v>
          </cell>
          <cell r="CN25">
            <v>1193</v>
          </cell>
          <cell r="CO25">
            <v>1260</v>
          </cell>
          <cell r="CP25">
            <v>1381</v>
          </cell>
          <cell r="CQ25" t="str">
            <v>-</v>
          </cell>
          <cell r="CR25" t="str">
            <v>-</v>
          </cell>
          <cell r="CS25" t="str">
            <v>-</v>
          </cell>
          <cell r="CW25" t="str">
            <v>자산총계</v>
          </cell>
          <cell r="CX25">
            <v>1261</v>
          </cell>
          <cell r="CY25">
            <v>1327</v>
          </cell>
          <cell r="CZ25">
            <v>1333</v>
          </cell>
          <cell r="DA25" t="str">
            <v>-</v>
          </cell>
          <cell r="DB25" t="str">
            <v>-</v>
          </cell>
          <cell r="DC25" t="str">
            <v>-</v>
          </cell>
        </row>
        <row r="26">
          <cell r="B26">
            <v>43832</v>
          </cell>
          <cell r="C26">
            <v>1986</v>
          </cell>
          <cell r="D26">
            <v>2456</v>
          </cell>
          <cell r="E26">
            <v>1514</v>
          </cell>
          <cell r="F26">
            <v>1844</v>
          </cell>
          <cell r="G26">
            <v>240</v>
          </cell>
          <cell r="H26">
            <v>185</v>
          </cell>
          <cell r="I26">
            <v>-3</v>
          </cell>
          <cell r="J26">
            <v>-3</v>
          </cell>
          <cell r="K26">
            <v>-24</v>
          </cell>
          <cell r="L26">
            <v>1331</v>
          </cell>
          <cell r="M26">
            <v>21</v>
          </cell>
          <cell r="N26">
            <v>164</v>
          </cell>
          <cell r="O26">
            <v>25</v>
          </cell>
          <cell r="P26">
            <v>-3</v>
          </cell>
          <cell r="Q26">
            <v>-1.67</v>
          </cell>
          <cell r="R26">
            <v>11.58</v>
          </cell>
          <cell r="S26">
            <v>-7.24</v>
          </cell>
          <cell r="T26">
            <v>-2.21</v>
          </cell>
          <cell r="U26">
            <v>6.45</v>
          </cell>
          <cell r="X26">
            <v>10.63</v>
          </cell>
          <cell r="Y26">
            <v>157.37</v>
          </cell>
          <cell r="Z26">
            <v>181.4</v>
          </cell>
          <cell r="AA26">
            <v>-209</v>
          </cell>
          <cell r="AB26">
            <v>-1</v>
          </cell>
          <cell r="AC26">
            <v>50</v>
          </cell>
          <cell r="AD26">
            <v>-214</v>
          </cell>
          <cell r="AE26">
            <v>44</v>
          </cell>
          <cell r="AG26">
            <v>1.39</v>
          </cell>
          <cell r="AH26">
            <v>-6</v>
          </cell>
          <cell r="AI26">
            <v>-3.3</v>
          </cell>
          <cell r="BP26" t="str">
            <v xml:space="preserve"> 개별/연결순익(%)</v>
          </cell>
          <cell r="BQ26">
            <v>0</v>
          </cell>
          <cell r="BR26">
            <v>58.06</v>
          </cell>
          <cell r="BS26">
            <v>100</v>
          </cell>
          <cell r="BT26">
            <v>100</v>
          </cell>
          <cell r="BU26">
            <v>100</v>
          </cell>
          <cell r="BV26">
            <v>101.61</v>
          </cell>
          <cell r="BW26">
            <v>100</v>
          </cell>
          <cell r="BX26">
            <v>99.05</v>
          </cell>
          <cell r="BY26">
            <v>97.89</v>
          </cell>
          <cell r="BZ26">
            <v>92.41</v>
          </cell>
          <cell r="CC26" t="str">
            <v xml:space="preserve"> 개별/연결순익(%)</v>
          </cell>
          <cell r="CD26">
            <v>100</v>
          </cell>
          <cell r="CE26">
            <v>96.88</v>
          </cell>
          <cell r="CF26">
            <v>80</v>
          </cell>
          <cell r="CG26">
            <v>84.78</v>
          </cell>
          <cell r="CH26">
            <v>96.67</v>
          </cell>
          <cell r="CM26" t="str">
            <v>부채총계</v>
          </cell>
          <cell r="CN26">
            <v>840</v>
          </cell>
          <cell r="CO26">
            <v>793</v>
          </cell>
          <cell r="CP26">
            <v>834</v>
          </cell>
          <cell r="CQ26" t="str">
            <v>-</v>
          </cell>
          <cell r="CR26" t="str">
            <v>-</v>
          </cell>
          <cell r="CS26" t="str">
            <v>-</v>
          </cell>
          <cell r="CW26" t="str">
            <v>부채총계</v>
          </cell>
          <cell r="CX26">
            <v>723</v>
          </cell>
          <cell r="CY26">
            <v>744</v>
          </cell>
          <cell r="CZ26">
            <v>719</v>
          </cell>
          <cell r="DA26" t="str">
            <v>-</v>
          </cell>
          <cell r="DB26" t="str">
            <v>-</v>
          </cell>
          <cell r="DC26" t="str">
            <v>-</v>
          </cell>
        </row>
        <row r="27">
          <cell r="B27">
            <v>43739</v>
          </cell>
          <cell r="C27">
            <v>1977</v>
          </cell>
          <cell r="D27">
            <v>2116</v>
          </cell>
          <cell r="E27">
            <v>1690</v>
          </cell>
          <cell r="F27">
            <v>1986</v>
          </cell>
          <cell r="G27">
            <v>259</v>
          </cell>
          <cell r="H27">
            <v>400</v>
          </cell>
          <cell r="I27">
            <v>17</v>
          </cell>
          <cell r="J27">
            <v>-34</v>
          </cell>
          <cell r="K27">
            <v>-259</v>
          </cell>
          <cell r="L27">
            <v>1355</v>
          </cell>
          <cell r="M27">
            <v>51</v>
          </cell>
          <cell r="N27">
            <v>348</v>
          </cell>
          <cell r="O27">
            <v>34</v>
          </cell>
          <cell r="P27">
            <v>-34</v>
          </cell>
          <cell r="Q27">
            <v>4.28</v>
          </cell>
          <cell r="R27">
            <v>12.86</v>
          </cell>
          <cell r="S27">
            <v>-68.63</v>
          </cell>
          <cell r="T27">
            <v>-23.08</v>
          </cell>
          <cell r="U27">
            <v>14.46</v>
          </cell>
          <cell r="V27">
            <v>-25.42</v>
          </cell>
          <cell r="X27">
            <v>14.59</v>
          </cell>
          <cell r="Y27">
            <v>135.12</v>
          </cell>
          <cell r="Z27">
            <v>271.89</v>
          </cell>
          <cell r="AA27">
            <v>103</v>
          </cell>
          <cell r="AB27">
            <v>45</v>
          </cell>
          <cell r="AC27">
            <v>4</v>
          </cell>
          <cell r="AD27">
            <v>133</v>
          </cell>
          <cell r="AE27">
            <v>47</v>
          </cell>
          <cell r="AG27">
            <v>1.47</v>
          </cell>
          <cell r="AH27">
            <v>59</v>
          </cell>
          <cell r="AI27">
            <v>14.76</v>
          </cell>
          <cell r="BP27" t="str">
            <v xml:space="preserve"> 주가상승율(%)</v>
          </cell>
          <cell r="BQ27">
            <v>0</v>
          </cell>
          <cell r="BR27">
            <v>-1.57</v>
          </cell>
          <cell r="BS27">
            <v>212.31</v>
          </cell>
          <cell r="BT27">
            <v>-49.17</v>
          </cell>
          <cell r="BU27">
            <v>175.08</v>
          </cell>
          <cell r="BV27">
            <v>-34.03</v>
          </cell>
          <cell r="BW27">
            <v>114.65</v>
          </cell>
          <cell r="BX27">
            <v>51.5</v>
          </cell>
          <cell r="BY27">
            <v>-27.99</v>
          </cell>
          <cell r="BZ27">
            <v>-11.41</v>
          </cell>
          <cell r="CA27">
            <v>-12.56</v>
          </cell>
          <cell r="CC27" t="str">
            <v xml:space="preserve"> 분기 EPS</v>
          </cell>
          <cell r="CD27">
            <v>130.27000000000001</v>
          </cell>
          <cell r="CE27">
            <v>490.42</v>
          </cell>
          <cell r="CF27">
            <v>38.31</v>
          </cell>
          <cell r="CG27">
            <v>352.49</v>
          </cell>
          <cell r="CH27">
            <v>229.89</v>
          </cell>
          <cell r="CM27" t="str">
            <v>자본총계</v>
          </cell>
          <cell r="CN27">
            <v>353</v>
          </cell>
          <cell r="CO27">
            <v>467</v>
          </cell>
          <cell r="CP27">
            <v>547</v>
          </cell>
          <cell r="CQ27" t="str">
            <v>-</v>
          </cell>
          <cell r="CR27" t="str">
            <v>-</v>
          </cell>
          <cell r="CS27" t="str">
            <v>-</v>
          </cell>
          <cell r="CW27" t="str">
            <v>자본총계</v>
          </cell>
          <cell r="CX27">
            <v>538</v>
          </cell>
          <cell r="CY27">
            <v>584</v>
          </cell>
          <cell r="CZ27">
            <v>614</v>
          </cell>
          <cell r="DA27" t="str">
            <v>-</v>
          </cell>
          <cell r="DB27" t="str">
            <v>-</v>
          </cell>
          <cell r="DC27" t="str">
            <v>-</v>
          </cell>
        </row>
        <row r="28">
          <cell r="B28">
            <v>43647</v>
          </cell>
          <cell r="C28">
            <v>3089</v>
          </cell>
          <cell r="D28">
            <v>3151</v>
          </cell>
          <cell r="E28">
            <v>1773</v>
          </cell>
          <cell r="F28">
            <v>1986</v>
          </cell>
          <cell r="G28">
            <v>259</v>
          </cell>
          <cell r="H28">
            <v>208</v>
          </cell>
          <cell r="I28">
            <v>1</v>
          </cell>
          <cell r="J28">
            <v>2</v>
          </cell>
          <cell r="K28">
            <v>15</v>
          </cell>
          <cell r="L28">
            <v>1666</v>
          </cell>
          <cell r="M28">
            <v>25</v>
          </cell>
          <cell r="N28">
            <v>183</v>
          </cell>
          <cell r="O28">
            <v>24</v>
          </cell>
          <cell r="P28">
            <v>2</v>
          </cell>
          <cell r="Q28">
            <v>0.7</v>
          </cell>
          <cell r="R28">
            <v>12.22</v>
          </cell>
          <cell r="S28">
            <v>3.52</v>
          </cell>
          <cell r="T28">
            <v>1.4</v>
          </cell>
          <cell r="U28">
            <v>33.090000000000003</v>
          </cell>
          <cell r="V28">
            <v>3.1</v>
          </cell>
          <cell r="W28">
            <v>-10.37</v>
          </cell>
          <cell r="X28">
            <v>11.42</v>
          </cell>
          <cell r="Y28">
            <v>160.91</v>
          </cell>
          <cell r="Z28">
            <v>136.75</v>
          </cell>
          <cell r="AA28">
            <v>-113</v>
          </cell>
          <cell r="AB28">
            <v>28</v>
          </cell>
          <cell r="AC28">
            <v>47</v>
          </cell>
          <cell r="AD28">
            <v>-111</v>
          </cell>
          <cell r="AE28">
            <v>85</v>
          </cell>
          <cell r="AG28">
            <v>1.19</v>
          </cell>
          <cell r="AH28">
            <v>1</v>
          </cell>
          <cell r="AI28">
            <v>0.32</v>
          </cell>
          <cell r="BP28" t="str">
            <v>* 연간기준=달력기준. 주가= 수정주가. 주식수=수정주식수.(유증 무증등 모두 반영).  시가총액계산시 보통주로 계산. 데이터값 빈칸은 직전값으로 보정. 당해(내년) 추정치 자기자본= 전년(당해) 자기자본+ 배당성향을 감안한 당해(내년) 지배순이익.</v>
          </cell>
          <cell r="CM28" t="str">
            <v>지배주주지분</v>
          </cell>
          <cell r="CN28">
            <v>353</v>
          </cell>
          <cell r="CO28">
            <v>460</v>
          </cell>
          <cell r="CP28">
            <v>539</v>
          </cell>
          <cell r="CQ28" t="str">
            <v>-</v>
          </cell>
          <cell r="CR28" t="str">
            <v>-</v>
          </cell>
          <cell r="CS28" t="str">
            <v>-</v>
          </cell>
          <cell r="CW28" t="str">
            <v>지배주주지분</v>
          </cell>
          <cell r="CX28">
            <v>530</v>
          </cell>
          <cell r="CY28">
            <v>576</v>
          </cell>
          <cell r="CZ28">
            <v>606</v>
          </cell>
          <cell r="DA28" t="str">
            <v>-</v>
          </cell>
          <cell r="DB28" t="str">
            <v>-</v>
          </cell>
          <cell r="DC28" t="str">
            <v>-</v>
          </cell>
        </row>
        <row r="29">
          <cell r="B29">
            <v>43556</v>
          </cell>
          <cell r="C29">
            <v>3382</v>
          </cell>
          <cell r="D29">
            <v>4942</v>
          </cell>
          <cell r="E29">
            <v>2907</v>
          </cell>
          <cell r="F29">
            <v>3049</v>
          </cell>
          <cell r="G29">
            <v>397</v>
          </cell>
          <cell r="H29">
            <v>259</v>
          </cell>
          <cell r="I29">
            <v>10</v>
          </cell>
          <cell r="J29">
            <v>-89</v>
          </cell>
          <cell r="K29">
            <v>-682</v>
          </cell>
          <cell r="L29">
            <v>1651</v>
          </cell>
          <cell r="M29">
            <v>35</v>
          </cell>
          <cell r="N29">
            <v>225</v>
          </cell>
          <cell r="O29">
            <v>24</v>
          </cell>
          <cell r="P29">
            <v>-89</v>
          </cell>
          <cell r="Q29">
            <v>3.92</v>
          </cell>
          <cell r="R29">
            <v>13.35</v>
          </cell>
          <cell r="S29">
            <v>-137.03</v>
          </cell>
          <cell r="T29">
            <v>-64.39</v>
          </cell>
          <cell r="U29">
            <v>53.66</v>
          </cell>
          <cell r="V29">
            <v>23.96</v>
          </cell>
          <cell r="X29">
            <v>17.579999999999998</v>
          </cell>
          <cell r="Y29">
            <v>148.75</v>
          </cell>
          <cell r="Z29">
            <v>165.4</v>
          </cell>
          <cell r="AA29">
            <v>58</v>
          </cell>
          <cell r="AB29">
            <v>-34</v>
          </cell>
          <cell r="AC29">
            <v>-26</v>
          </cell>
          <cell r="AD29">
            <v>154</v>
          </cell>
          <cell r="AE29">
            <v>83</v>
          </cell>
          <cell r="AG29">
            <v>1.85</v>
          </cell>
          <cell r="AH29">
            <v>-30</v>
          </cell>
          <cell r="AI29">
            <v>-11.44</v>
          </cell>
          <cell r="CM29" t="str">
            <v>비지배주주지분</v>
          </cell>
          <cell r="CN29">
            <v>0</v>
          </cell>
          <cell r="CO29">
            <v>7</v>
          </cell>
          <cell r="CP29">
            <v>8</v>
          </cell>
          <cell r="CQ29" t="str">
            <v>-</v>
          </cell>
          <cell r="CR29" t="str">
            <v>-</v>
          </cell>
          <cell r="CS29" t="str">
            <v>-</v>
          </cell>
          <cell r="CW29" t="str">
            <v>비지배주주지분</v>
          </cell>
          <cell r="CX29">
            <v>8</v>
          </cell>
          <cell r="CY29">
            <v>8</v>
          </cell>
          <cell r="CZ29">
            <v>8</v>
          </cell>
          <cell r="DA29" t="str">
            <v>-</v>
          </cell>
          <cell r="DB29" t="str">
            <v>-</v>
          </cell>
          <cell r="DC29" t="str">
            <v>-</v>
          </cell>
        </row>
        <row r="30">
          <cell r="B30">
            <v>43467</v>
          </cell>
          <cell r="C30">
            <v>4047</v>
          </cell>
          <cell r="D30">
            <v>4232</v>
          </cell>
          <cell r="E30">
            <v>3305</v>
          </cell>
          <cell r="F30">
            <v>3398</v>
          </cell>
          <cell r="G30">
            <v>443</v>
          </cell>
          <cell r="H30">
            <v>174</v>
          </cell>
          <cell r="I30">
            <v>2</v>
          </cell>
          <cell r="J30">
            <v>2</v>
          </cell>
          <cell r="K30">
            <v>17</v>
          </cell>
          <cell r="L30">
            <v>2333</v>
          </cell>
          <cell r="M30">
            <v>24</v>
          </cell>
          <cell r="N30">
            <v>150</v>
          </cell>
          <cell r="O30">
            <v>22</v>
          </cell>
          <cell r="P30">
            <v>2</v>
          </cell>
          <cell r="Q30">
            <v>1.06</v>
          </cell>
          <cell r="R30">
            <v>13.81</v>
          </cell>
          <cell r="S30">
            <v>2.85</v>
          </cell>
          <cell r="T30">
            <v>1.64</v>
          </cell>
          <cell r="U30">
            <v>49.68</v>
          </cell>
          <cell r="X30">
            <v>3.75</v>
          </cell>
          <cell r="Y30">
            <v>228.49</v>
          </cell>
          <cell r="Z30">
            <v>75.59</v>
          </cell>
          <cell r="AA30">
            <v>-56</v>
          </cell>
          <cell r="AB30">
            <v>-39</v>
          </cell>
          <cell r="AC30">
            <v>81</v>
          </cell>
          <cell r="AD30">
            <v>-58</v>
          </cell>
          <cell r="AE30">
            <v>172</v>
          </cell>
          <cell r="AF30">
            <v>15.28</v>
          </cell>
          <cell r="AG30">
            <v>1.46</v>
          </cell>
          <cell r="AH30">
            <v>3</v>
          </cell>
          <cell r="AI30">
            <v>1.57</v>
          </cell>
          <cell r="BP30" t="str">
            <v>투자지표1</v>
          </cell>
          <cell r="BQ30" t="str">
            <v>16년</v>
          </cell>
          <cell r="BR30" t="str">
            <v>17년</v>
          </cell>
          <cell r="BS30" t="str">
            <v>18년</v>
          </cell>
          <cell r="BT30" t="str">
            <v>19년</v>
          </cell>
          <cell r="BU30" t="str">
            <v>20년</v>
          </cell>
          <cell r="BV30" t="str">
            <v>21년</v>
          </cell>
          <cell r="BW30" t="str">
            <v>22년</v>
          </cell>
          <cell r="BX30" t="str">
            <v>23년</v>
          </cell>
          <cell r="BY30" t="str">
            <v>24년</v>
          </cell>
          <cell r="BZ30" t="str">
            <v>25년3Q연환산</v>
          </cell>
          <cell r="CM30" t="str">
            <v>자본금</v>
          </cell>
          <cell r="CN30">
            <v>59</v>
          </cell>
          <cell r="CO30">
            <v>59</v>
          </cell>
          <cell r="CP30">
            <v>65</v>
          </cell>
          <cell r="CQ30" t="str">
            <v>-</v>
          </cell>
          <cell r="CR30" t="str">
            <v>-</v>
          </cell>
          <cell r="CS30" t="str">
            <v>-</v>
          </cell>
          <cell r="CW30" t="str">
            <v>자본금</v>
          </cell>
          <cell r="CX30">
            <v>65</v>
          </cell>
          <cell r="CY30">
            <v>65</v>
          </cell>
          <cell r="CZ30">
            <v>65</v>
          </cell>
          <cell r="DA30" t="str">
            <v>-</v>
          </cell>
          <cell r="DB30" t="str">
            <v>-</v>
          </cell>
          <cell r="DC30" t="str">
            <v>-</v>
          </cell>
        </row>
        <row r="31">
          <cell r="B31">
            <v>43374</v>
          </cell>
          <cell r="C31">
            <v>3491</v>
          </cell>
          <cell r="D31">
            <v>4309</v>
          </cell>
          <cell r="E31">
            <v>1977</v>
          </cell>
          <cell r="F31">
            <v>3908</v>
          </cell>
          <cell r="G31">
            <v>509</v>
          </cell>
          <cell r="H31">
            <v>349</v>
          </cell>
          <cell r="I31">
            <v>23</v>
          </cell>
          <cell r="J31">
            <v>20</v>
          </cell>
          <cell r="K31">
            <v>150</v>
          </cell>
          <cell r="L31">
            <v>2317</v>
          </cell>
          <cell r="M31">
            <v>53</v>
          </cell>
          <cell r="N31">
            <v>296</v>
          </cell>
          <cell r="O31">
            <v>30</v>
          </cell>
          <cell r="P31">
            <v>20</v>
          </cell>
          <cell r="Q31">
            <v>6.57</v>
          </cell>
          <cell r="R31">
            <v>15.14</v>
          </cell>
          <cell r="S31">
            <v>26.73</v>
          </cell>
          <cell r="T31">
            <v>16.3</v>
          </cell>
          <cell r="Y31">
            <v>253.61</v>
          </cell>
          <cell r="Z31">
            <v>70.540000000000006</v>
          </cell>
          <cell r="AA31">
            <v>23</v>
          </cell>
          <cell r="AB31">
            <v>-95</v>
          </cell>
          <cell r="AC31">
            <v>-29</v>
          </cell>
          <cell r="AD31">
            <v>20</v>
          </cell>
          <cell r="AE31">
            <v>170</v>
          </cell>
          <cell r="AF31">
            <v>18.600000000000001</v>
          </cell>
          <cell r="AG31">
            <v>1.69</v>
          </cell>
          <cell r="AH31">
            <v>23</v>
          </cell>
          <cell r="AI31">
            <v>6.64</v>
          </cell>
          <cell r="BP31" t="str">
            <v xml:space="preserve"> 시가총액</v>
          </cell>
          <cell r="BQ31">
            <v>115</v>
          </cell>
          <cell r="BR31">
            <v>120</v>
          </cell>
          <cell r="BS31">
            <v>509</v>
          </cell>
          <cell r="BT31">
            <v>259</v>
          </cell>
          <cell r="BU31">
            <v>242</v>
          </cell>
          <cell r="BV31">
            <v>470</v>
          </cell>
          <cell r="BW31">
            <v>1009</v>
          </cell>
          <cell r="BX31">
            <v>1390</v>
          </cell>
          <cell r="BY31">
            <v>1101</v>
          </cell>
          <cell r="BZ31">
            <v>821</v>
          </cell>
          <cell r="CA31">
            <v>963</v>
          </cell>
          <cell r="CM31" t="str">
            <v>EPS(원)</v>
          </cell>
          <cell r="CN31">
            <v>465.15</v>
          </cell>
          <cell r="CO31">
            <v>801.31</v>
          </cell>
          <cell r="CP31">
            <v>731.6</v>
          </cell>
          <cell r="CQ31">
            <v>921</v>
          </cell>
          <cell r="CR31" t="str">
            <v>-</v>
          </cell>
          <cell r="CS31" t="str">
            <v>-</v>
          </cell>
          <cell r="CW31" t="str">
            <v>EPS(원)</v>
          </cell>
          <cell r="CX31">
            <v>36.67</v>
          </cell>
          <cell r="CY31">
            <v>350.76</v>
          </cell>
          <cell r="CZ31">
            <v>233.48</v>
          </cell>
          <cell r="DA31">
            <v>302</v>
          </cell>
          <cell r="DB31" t="str">
            <v>-</v>
          </cell>
          <cell r="DC31" t="str">
            <v>-</v>
          </cell>
        </row>
        <row r="32">
          <cell r="B32">
            <v>43283</v>
          </cell>
          <cell r="C32">
            <v>4016</v>
          </cell>
          <cell r="D32">
            <v>6054</v>
          </cell>
          <cell r="E32">
            <v>3089</v>
          </cell>
          <cell r="F32">
            <v>3537</v>
          </cell>
          <cell r="G32">
            <v>461</v>
          </cell>
          <cell r="H32">
            <v>156</v>
          </cell>
          <cell r="I32">
            <v>1</v>
          </cell>
          <cell r="J32">
            <v>2</v>
          </cell>
          <cell r="K32">
            <v>16</v>
          </cell>
          <cell r="L32">
            <v>2162</v>
          </cell>
          <cell r="M32">
            <v>23</v>
          </cell>
          <cell r="N32">
            <v>133</v>
          </cell>
          <cell r="O32">
            <v>22</v>
          </cell>
          <cell r="P32">
            <v>2</v>
          </cell>
          <cell r="Q32">
            <v>0.9</v>
          </cell>
          <cell r="R32">
            <v>14.67</v>
          </cell>
          <cell r="U32">
            <v>-9.1199999999999992</v>
          </cell>
          <cell r="V32">
            <v>-90.1</v>
          </cell>
          <cell r="W32">
            <v>-85.97</v>
          </cell>
          <cell r="X32">
            <v>24.69</v>
          </cell>
          <cell r="Y32">
            <v>302.06</v>
          </cell>
          <cell r="Z32">
            <v>57.05</v>
          </cell>
          <cell r="AA32">
            <v>13</v>
          </cell>
          <cell r="AB32">
            <v>-1</v>
          </cell>
          <cell r="AC32">
            <v>82</v>
          </cell>
          <cell r="AD32">
            <v>-67</v>
          </cell>
          <cell r="AE32">
            <v>149</v>
          </cell>
          <cell r="AF32">
            <v>105.55</v>
          </cell>
          <cell r="AG32">
            <v>1.64</v>
          </cell>
          <cell r="AH32">
            <v>2</v>
          </cell>
          <cell r="AI32">
            <v>1.4</v>
          </cell>
          <cell r="BP32" t="str">
            <v xml:space="preserve"> 주가</v>
          </cell>
          <cell r="BQ32">
            <v>1271</v>
          </cell>
          <cell r="BR32">
            <v>1251</v>
          </cell>
          <cell r="BS32">
            <v>3907</v>
          </cell>
          <cell r="BT32">
            <v>1986</v>
          </cell>
          <cell r="BU32">
            <v>5463</v>
          </cell>
          <cell r="BV32">
            <v>3604</v>
          </cell>
          <cell r="BW32">
            <v>7736</v>
          </cell>
          <cell r="BX32">
            <v>11720</v>
          </cell>
          <cell r="BY32">
            <v>8440</v>
          </cell>
          <cell r="BZ32">
            <v>6290</v>
          </cell>
          <cell r="CA32">
            <v>7380</v>
          </cell>
          <cell r="CM32" t="str">
            <v>BPS(원)</v>
          </cell>
          <cell r="CN32">
            <v>2779.7</v>
          </cell>
          <cell r="CO32">
            <v>3525.65</v>
          </cell>
          <cell r="CP32">
            <v>4130.59</v>
          </cell>
          <cell r="CQ32" t="str">
            <v>-</v>
          </cell>
          <cell r="CR32" t="str">
            <v>-</v>
          </cell>
          <cell r="CS32" t="str">
            <v>-</v>
          </cell>
          <cell r="CW32" t="str">
            <v>BPS(원)</v>
          </cell>
          <cell r="CX32">
            <v>4067.32</v>
          </cell>
          <cell r="CY32">
            <v>4413.93</v>
          </cell>
          <cell r="CZ32">
            <v>4650.3900000000003</v>
          </cell>
          <cell r="DA32" t="str">
            <v>-</v>
          </cell>
          <cell r="DB32" t="str">
            <v>-</v>
          </cell>
          <cell r="DC32" t="str">
            <v>-</v>
          </cell>
        </row>
        <row r="33">
          <cell r="B33">
            <v>43192</v>
          </cell>
          <cell r="C33">
            <v>2286</v>
          </cell>
          <cell r="D33">
            <v>4927</v>
          </cell>
          <cell r="E33">
            <v>2286</v>
          </cell>
          <cell r="F33">
            <v>3877</v>
          </cell>
          <cell r="G33">
            <v>372</v>
          </cell>
          <cell r="H33">
            <v>169</v>
          </cell>
          <cell r="I33">
            <v>8</v>
          </cell>
          <cell r="J33">
            <v>3</v>
          </cell>
          <cell r="K33">
            <v>27</v>
          </cell>
          <cell r="M33">
            <v>29</v>
          </cell>
          <cell r="N33">
            <v>140</v>
          </cell>
          <cell r="O33">
            <v>21</v>
          </cell>
          <cell r="P33">
            <v>3</v>
          </cell>
          <cell r="Q33">
            <v>4.8600000000000003</v>
          </cell>
          <cell r="R33">
            <v>17.190000000000001</v>
          </cell>
          <cell r="AA33">
            <v>-15</v>
          </cell>
          <cell r="AB33">
            <v>2</v>
          </cell>
          <cell r="AC33">
            <v>33</v>
          </cell>
          <cell r="AD33">
            <v>75</v>
          </cell>
          <cell r="AF33">
            <v>31.17</v>
          </cell>
          <cell r="AH33">
            <v>4</v>
          </cell>
          <cell r="AI33">
            <v>2.4500000000000002</v>
          </cell>
          <cell r="BP33" t="str">
            <v xml:space="preserve"> SPS</v>
          </cell>
          <cell r="BQ33">
            <v>0</v>
          </cell>
          <cell r="BR33">
            <v>3998</v>
          </cell>
          <cell r="BS33">
            <v>6067</v>
          </cell>
          <cell r="BT33">
            <v>7990</v>
          </cell>
          <cell r="BU33">
            <v>25282</v>
          </cell>
          <cell r="BV33">
            <v>9326</v>
          </cell>
          <cell r="BW33">
            <v>13075</v>
          </cell>
          <cell r="BX33">
            <v>18969</v>
          </cell>
          <cell r="BY33">
            <v>14784</v>
          </cell>
          <cell r="BZ33">
            <v>16988.509999999998</v>
          </cell>
          <cell r="CA33">
            <v>17877.39</v>
          </cell>
          <cell r="CM33" t="str">
            <v>DPS(원)</v>
          </cell>
          <cell r="CN33">
            <v>45.45</v>
          </cell>
          <cell r="CO33">
            <v>90.91</v>
          </cell>
          <cell r="CP33">
            <v>100</v>
          </cell>
          <cell r="CQ33">
            <v>250</v>
          </cell>
          <cell r="CR33" t="str">
            <v>-</v>
          </cell>
          <cell r="CS33" t="str">
            <v>-</v>
          </cell>
          <cell r="CW33" t="str">
            <v>DPS(원)</v>
          </cell>
          <cell r="CX33" t="str">
            <v>-</v>
          </cell>
          <cell r="CY33" t="str">
            <v>-</v>
          </cell>
          <cell r="CZ33" t="str">
            <v>-</v>
          </cell>
          <cell r="DA33">
            <v>250</v>
          </cell>
          <cell r="DB33" t="str">
            <v>-</v>
          </cell>
          <cell r="DC33" t="str">
            <v>-</v>
          </cell>
        </row>
        <row r="34">
          <cell r="B34">
            <v>43102</v>
          </cell>
          <cell r="C34">
            <v>1251</v>
          </cell>
          <cell r="D34">
            <v>2388</v>
          </cell>
          <cell r="E34">
            <v>1251</v>
          </cell>
          <cell r="F34">
            <v>2286</v>
          </cell>
          <cell r="G34">
            <v>220</v>
          </cell>
          <cell r="H34">
            <v>116</v>
          </cell>
          <cell r="I34">
            <v>-2</v>
          </cell>
          <cell r="J34">
            <v>-1</v>
          </cell>
          <cell r="K34">
            <v>-11</v>
          </cell>
          <cell r="L34">
            <v>1722</v>
          </cell>
          <cell r="M34">
            <v>20</v>
          </cell>
          <cell r="N34">
            <v>97</v>
          </cell>
          <cell r="O34">
            <v>21</v>
          </cell>
          <cell r="P34">
            <v>-1</v>
          </cell>
          <cell r="Q34">
            <v>-1.59</v>
          </cell>
          <cell r="R34">
            <v>16.809999999999999</v>
          </cell>
          <cell r="S34">
            <v>-2.52</v>
          </cell>
          <cell r="T34">
            <v>-1.3</v>
          </cell>
          <cell r="U34">
            <v>37.380000000000003</v>
          </cell>
          <cell r="X34">
            <v>25.06</v>
          </cell>
          <cell r="Y34">
            <v>235.2</v>
          </cell>
          <cell r="Z34">
            <v>82.39</v>
          </cell>
          <cell r="AA34">
            <v>-1</v>
          </cell>
          <cell r="AB34">
            <v>-5</v>
          </cell>
          <cell r="AC34">
            <v>-1</v>
          </cell>
          <cell r="AD34">
            <v>-17</v>
          </cell>
          <cell r="AE34">
            <v>145</v>
          </cell>
          <cell r="AG34">
            <v>1.41</v>
          </cell>
          <cell r="AH34">
            <v>-1</v>
          </cell>
          <cell r="AI34">
            <v>-1.03</v>
          </cell>
          <cell r="BP34" t="str">
            <v xml:space="preserve"> OPS</v>
          </cell>
          <cell r="BQ34">
            <v>0</v>
          </cell>
          <cell r="BR34">
            <v>176</v>
          </cell>
          <cell r="BS34">
            <v>236</v>
          </cell>
          <cell r="BT34">
            <v>235</v>
          </cell>
          <cell r="BU34">
            <v>1382</v>
          </cell>
          <cell r="BV34">
            <v>445</v>
          </cell>
          <cell r="BW34">
            <v>653</v>
          </cell>
          <cell r="BX34">
            <v>1176</v>
          </cell>
          <cell r="BY34">
            <v>816</v>
          </cell>
          <cell r="BZ34">
            <v>1226.05</v>
          </cell>
          <cell r="CA34">
            <v>1080.46</v>
          </cell>
          <cell r="CM34" t="str">
            <v>PER</v>
          </cell>
          <cell r="CN34">
            <v>16.63</v>
          </cell>
          <cell r="CO34">
            <v>14.63</v>
          </cell>
          <cell r="CP34">
            <v>11.54</v>
          </cell>
          <cell r="CQ34" t="str">
            <v>-</v>
          </cell>
          <cell r="CR34" t="str">
            <v>-</v>
          </cell>
          <cell r="CS34" t="str">
            <v>-</v>
          </cell>
          <cell r="CW34" t="str">
            <v>PER</v>
          </cell>
          <cell r="CX34" t="str">
            <v>-</v>
          </cell>
          <cell r="CY34" t="str">
            <v>-</v>
          </cell>
          <cell r="CZ34" t="str">
            <v>-</v>
          </cell>
          <cell r="DA34" t="str">
            <v>-</v>
          </cell>
          <cell r="DB34" t="str">
            <v>-</v>
          </cell>
          <cell r="DC34" t="str">
            <v>-</v>
          </cell>
        </row>
        <row r="35">
          <cell r="B35">
            <v>43018</v>
          </cell>
          <cell r="C35">
            <v>1236</v>
          </cell>
          <cell r="D35">
            <v>1251</v>
          </cell>
          <cell r="E35">
            <v>1236</v>
          </cell>
          <cell r="F35">
            <v>1251</v>
          </cell>
          <cell r="G35">
            <v>120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1730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Y35">
            <v>205.29</v>
          </cell>
          <cell r="Z35">
            <v>104.38</v>
          </cell>
          <cell r="AA35">
            <v>0</v>
          </cell>
          <cell r="AB35">
            <v>0</v>
          </cell>
          <cell r="AC35">
            <v>0</v>
          </cell>
          <cell r="AD35">
            <v>-55</v>
          </cell>
          <cell r="AE35">
            <v>146</v>
          </cell>
          <cell r="AG35">
            <v>0.77</v>
          </cell>
          <cell r="AH35">
            <v>0</v>
          </cell>
          <cell r="BP35" t="str">
            <v xml:space="preserve"> EPS</v>
          </cell>
          <cell r="BQ35">
            <v>0</v>
          </cell>
          <cell r="BR35">
            <v>184</v>
          </cell>
          <cell r="BS35">
            <v>176</v>
          </cell>
          <cell r="BT35">
            <v>-911</v>
          </cell>
          <cell r="BU35">
            <v>1359</v>
          </cell>
          <cell r="BV35">
            <v>481</v>
          </cell>
          <cell r="BW35">
            <v>465</v>
          </cell>
          <cell r="BX35">
            <v>881</v>
          </cell>
          <cell r="BY35">
            <v>732</v>
          </cell>
          <cell r="BZ35">
            <v>1111.1099999999999</v>
          </cell>
          <cell r="CA35">
            <v>620.69000000000005</v>
          </cell>
          <cell r="CM35" t="str">
            <v>PBR</v>
          </cell>
          <cell r="CN35">
            <v>2.78</v>
          </cell>
          <cell r="CO35">
            <v>3.32</v>
          </cell>
          <cell r="CP35">
            <v>2.04</v>
          </cell>
          <cell r="CQ35" t="str">
            <v>-</v>
          </cell>
          <cell r="CR35" t="str">
            <v>-</v>
          </cell>
          <cell r="CS35" t="str">
            <v>-</v>
          </cell>
          <cell r="CW35" t="str">
            <v>PBR</v>
          </cell>
          <cell r="CX35">
            <v>1.91</v>
          </cell>
          <cell r="CY35">
            <v>1.53</v>
          </cell>
          <cell r="CZ35">
            <v>1.35</v>
          </cell>
          <cell r="DA35" t="str">
            <v>-</v>
          </cell>
          <cell r="DB35" t="str">
            <v>-</v>
          </cell>
          <cell r="DC35" t="str">
            <v>-</v>
          </cell>
        </row>
        <row r="36">
          <cell r="B36">
            <v>42919</v>
          </cell>
          <cell r="C36">
            <v>1271</v>
          </cell>
          <cell r="D36">
            <v>1271</v>
          </cell>
          <cell r="E36">
            <v>1233</v>
          </cell>
          <cell r="F36">
            <v>1236</v>
          </cell>
          <cell r="G36">
            <v>119</v>
          </cell>
          <cell r="H36">
            <v>172</v>
          </cell>
          <cell r="I36">
            <v>14</v>
          </cell>
          <cell r="J36">
            <v>11</v>
          </cell>
          <cell r="K36">
            <v>116</v>
          </cell>
          <cell r="M36">
            <v>32</v>
          </cell>
          <cell r="N36">
            <v>141</v>
          </cell>
          <cell r="O36">
            <v>17</v>
          </cell>
          <cell r="P36">
            <v>11</v>
          </cell>
          <cell r="Q36">
            <v>8.2799999999999994</v>
          </cell>
          <cell r="R36">
            <v>18.309999999999999</v>
          </cell>
          <cell r="AA36">
            <v>-28</v>
          </cell>
          <cell r="AB36">
            <v>-1</v>
          </cell>
          <cell r="AC36">
            <v>45</v>
          </cell>
          <cell r="AD36">
            <v>11</v>
          </cell>
          <cell r="AH36">
            <v>15</v>
          </cell>
          <cell r="AI36">
            <v>8.5299999999999994</v>
          </cell>
          <cell r="BP36" t="str">
            <v xml:space="preserve"> BPS</v>
          </cell>
          <cell r="BQ36">
            <v>1458</v>
          </cell>
          <cell r="BR36">
            <v>1732</v>
          </cell>
          <cell r="BS36">
            <v>2319</v>
          </cell>
          <cell r="BT36">
            <v>1357</v>
          </cell>
          <cell r="BU36">
            <v>5102</v>
          </cell>
          <cell r="BV36">
            <v>2227</v>
          </cell>
          <cell r="BW36">
            <v>2708</v>
          </cell>
          <cell r="BX36">
            <v>3878</v>
          </cell>
          <cell r="BY36">
            <v>4128</v>
          </cell>
          <cell r="BZ36">
            <v>4643.68</v>
          </cell>
        </row>
        <row r="37">
          <cell r="B37">
            <v>42828</v>
          </cell>
          <cell r="C37">
            <v>1271</v>
          </cell>
          <cell r="D37">
            <v>1271</v>
          </cell>
          <cell r="E37">
            <v>1271</v>
          </cell>
          <cell r="F37">
            <v>1271</v>
          </cell>
          <cell r="BP37" t="str">
            <v xml:space="preserve"> CPS</v>
          </cell>
          <cell r="BQ37">
            <v>0</v>
          </cell>
          <cell r="BR37">
            <v>532</v>
          </cell>
          <cell r="BS37">
            <v>153</v>
          </cell>
          <cell r="BT37">
            <v>-66</v>
          </cell>
          <cell r="BU37">
            <v>246</v>
          </cell>
          <cell r="BV37">
            <v>677</v>
          </cell>
          <cell r="BW37">
            <v>-2701</v>
          </cell>
          <cell r="BX37">
            <v>2348</v>
          </cell>
          <cell r="BY37">
            <v>870</v>
          </cell>
          <cell r="BZ37">
            <v>2420</v>
          </cell>
        </row>
        <row r="38">
          <cell r="B38">
            <v>42737</v>
          </cell>
          <cell r="C38">
            <v>1271</v>
          </cell>
          <cell r="D38">
            <v>1271</v>
          </cell>
          <cell r="E38">
            <v>1271</v>
          </cell>
          <cell r="F38">
            <v>1271</v>
          </cell>
          <cell r="G38">
            <v>115</v>
          </cell>
          <cell r="H38">
            <v>85</v>
          </cell>
          <cell r="I38">
            <v>-5</v>
          </cell>
          <cell r="J38">
            <v>-2</v>
          </cell>
          <cell r="K38">
            <v>-21</v>
          </cell>
          <cell r="M38">
            <v>12</v>
          </cell>
          <cell r="N38">
            <v>73</v>
          </cell>
          <cell r="O38">
            <v>17</v>
          </cell>
          <cell r="P38">
            <v>-2</v>
          </cell>
          <cell r="Q38">
            <v>-6.26</v>
          </cell>
          <cell r="R38">
            <v>13.95</v>
          </cell>
          <cell r="AA38">
            <v>-6</v>
          </cell>
          <cell r="AB38">
            <v>-2</v>
          </cell>
          <cell r="AC38">
            <v>-16</v>
          </cell>
          <cell r="AD38">
            <v>43</v>
          </cell>
          <cell r="AH38">
            <v>-2</v>
          </cell>
          <cell r="AI38">
            <v>-2.2599999999999998</v>
          </cell>
          <cell r="BP38" t="str">
            <v xml:space="preserve"> DPS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45</v>
          </cell>
          <cell r="BW38">
            <v>45</v>
          </cell>
          <cell r="BX38">
            <v>136</v>
          </cell>
          <cell r="BY38">
            <v>100</v>
          </cell>
          <cell r="BZ38">
            <v>100</v>
          </cell>
        </row>
        <row r="39">
          <cell r="B39">
            <v>42724</v>
          </cell>
          <cell r="C39">
            <v>1271</v>
          </cell>
          <cell r="D39">
            <v>1271</v>
          </cell>
          <cell r="E39">
            <v>1271</v>
          </cell>
          <cell r="F39">
            <v>1271</v>
          </cell>
          <cell r="G39">
            <v>115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1456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Y39">
            <v>201.29</v>
          </cell>
          <cell r="Z39">
            <v>123.15</v>
          </cell>
          <cell r="AA39">
            <v>0</v>
          </cell>
          <cell r="AB39">
            <v>0</v>
          </cell>
          <cell r="AC39">
            <v>0</v>
          </cell>
          <cell r="AD39">
            <v>-49</v>
          </cell>
          <cell r="AE39">
            <v>118</v>
          </cell>
          <cell r="AG39">
            <v>0.93</v>
          </cell>
          <cell r="AH39">
            <v>0</v>
          </cell>
          <cell r="BP39" t="str">
            <v xml:space="preserve"> SPS증가율(%)</v>
          </cell>
          <cell r="BQ39">
            <v>0</v>
          </cell>
          <cell r="BR39">
            <v>0</v>
          </cell>
          <cell r="BS39">
            <v>51.74</v>
          </cell>
          <cell r="BT39">
            <v>31.7</v>
          </cell>
          <cell r="BU39">
            <v>216.41</v>
          </cell>
          <cell r="BV39">
            <v>-63.11</v>
          </cell>
          <cell r="BW39">
            <v>40.19</v>
          </cell>
          <cell r="BX39">
            <v>45.08</v>
          </cell>
          <cell r="BY39">
            <v>-22.06</v>
          </cell>
          <cell r="BZ39">
            <v>11.14</v>
          </cell>
          <cell r="CA39">
            <v>20.92</v>
          </cell>
        </row>
        <row r="40">
          <cell r="BP40" t="str">
            <v xml:space="preserve"> OPS증가율(%)</v>
          </cell>
          <cell r="BQ40">
            <v>0</v>
          </cell>
          <cell r="BR40">
            <v>0</v>
          </cell>
          <cell r="BS40">
            <v>33.979999999999997</v>
          </cell>
          <cell r="BT40">
            <v>-0.42</v>
          </cell>
          <cell r="BU40">
            <v>488.93</v>
          </cell>
          <cell r="BV40">
            <v>-67.8</v>
          </cell>
          <cell r="BW40">
            <v>46.86</v>
          </cell>
          <cell r="BX40">
            <v>80.040000000000006</v>
          </cell>
          <cell r="BY40">
            <v>-30.59</v>
          </cell>
          <cell r="BZ40">
            <v>94.3</v>
          </cell>
          <cell r="CA40">
            <v>32.409999999999997</v>
          </cell>
        </row>
        <row r="41">
          <cell r="BP41" t="str">
            <v xml:space="preserve"> EPS증가율(%)</v>
          </cell>
          <cell r="BQ41">
            <v>0</v>
          </cell>
          <cell r="BR41">
            <v>0</v>
          </cell>
          <cell r="BS41">
            <v>-4.3600000000000003</v>
          </cell>
          <cell r="BT41">
            <v>-618.92999999999995</v>
          </cell>
          <cell r="BU41">
            <v>249.1</v>
          </cell>
          <cell r="BV41">
            <v>-64.62</v>
          </cell>
          <cell r="BW41">
            <v>-3.25</v>
          </cell>
          <cell r="BX41">
            <v>89.5</v>
          </cell>
          <cell r="BY41">
            <v>-17</v>
          </cell>
          <cell r="BZ41">
            <v>126.76</v>
          </cell>
          <cell r="CA41">
            <v>-15.21</v>
          </cell>
        </row>
        <row r="42">
          <cell r="BP42" t="str">
            <v xml:space="preserve"> BPS증가율(%)</v>
          </cell>
          <cell r="BQ42">
            <v>0</v>
          </cell>
          <cell r="BR42">
            <v>18.829999999999998</v>
          </cell>
          <cell r="BS42">
            <v>33.9</v>
          </cell>
          <cell r="BT42">
            <v>-41.52</v>
          </cell>
          <cell r="BU42">
            <v>276.11</v>
          </cell>
          <cell r="BV42">
            <v>-56.36</v>
          </cell>
          <cell r="BW42">
            <v>21.62</v>
          </cell>
          <cell r="BX42">
            <v>43.22</v>
          </cell>
          <cell r="BY42">
            <v>6.45</v>
          </cell>
          <cell r="BZ42">
            <v>26.29</v>
          </cell>
        </row>
        <row r="43">
          <cell r="BP43" t="str">
            <v xml:space="preserve"> CPS증가율(%)</v>
          </cell>
          <cell r="BQ43">
            <v>0</v>
          </cell>
          <cell r="BR43">
            <v>0</v>
          </cell>
          <cell r="BS43">
            <v>-71.209999999999994</v>
          </cell>
          <cell r="BT43">
            <v>-143.01</v>
          </cell>
          <cell r="BU43">
            <v>473.21</v>
          </cell>
          <cell r="BV43">
            <v>175.38</v>
          </cell>
          <cell r="BW43">
            <v>-498.8</v>
          </cell>
          <cell r="BX43">
            <v>186.9</v>
          </cell>
          <cell r="BY43">
            <v>-62.92</v>
          </cell>
          <cell r="BZ43">
            <v>285.35000000000002</v>
          </cell>
        </row>
        <row r="44">
          <cell r="BP44" t="str">
            <v xml:space="preserve"> DPS증가율(%)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202.22</v>
          </cell>
          <cell r="BY44">
            <v>-26.47</v>
          </cell>
          <cell r="BZ44">
            <v>0</v>
          </cell>
        </row>
        <row r="45">
          <cell r="BP45" t="str">
            <v xml:space="preserve"> 주가상승률(%)</v>
          </cell>
          <cell r="BQ45">
            <v>0</v>
          </cell>
          <cell r="BR45">
            <v>-1.57</v>
          </cell>
          <cell r="BS45">
            <v>212.31</v>
          </cell>
          <cell r="BT45">
            <v>-49.17</v>
          </cell>
          <cell r="BU45">
            <v>175.08</v>
          </cell>
          <cell r="BV45">
            <v>-34.03</v>
          </cell>
          <cell r="BW45">
            <v>114.65</v>
          </cell>
          <cell r="BX45">
            <v>51.5</v>
          </cell>
          <cell r="BY45">
            <v>-27.99</v>
          </cell>
          <cell r="BZ45">
            <v>-11.41</v>
          </cell>
          <cell r="CA45">
            <v>-12.56</v>
          </cell>
        </row>
        <row r="46">
          <cell r="BP46" t="str">
            <v xml:space="preserve"> 주식수증가율(%)</v>
          </cell>
          <cell r="BQ46">
            <v>0</v>
          </cell>
          <cell r="BR46">
            <v>6.42</v>
          </cell>
          <cell r="BS46">
            <v>35.590000000000003</v>
          </cell>
          <cell r="BT46">
            <v>0</v>
          </cell>
          <cell r="BU46">
            <v>-66</v>
          </cell>
          <cell r="BV46">
            <v>194.58</v>
          </cell>
          <cell r="BW46">
            <v>0</v>
          </cell>
          <cell r="BX46">
            <v>-9.1199999999999992</v>
          </cell>
          <cell r="BY46">
            <v>10.029999999999999</v>
          </cell>
          <cell r="BZ46">
            <v>0</v>
          </cell>
          <cell r="CA46">
            <v>0</v>
          </cell>
        </row>
        <row r="47">
          <cell r="BP47" t="str">
            <v xml:space="preserve"> 자본증가율(%)</v>
          </cell>
          <cell r="BQ47">
            <v>23.36</v>
          </cell>
          <cell r="BR47">
            <v>25.76</v>
          </cell>
          <cell r="BS47">
            <v>81.93</v>
          </cell>
          <cell r="BT47">
            <v>-41.39</v>
          </cell>
          <cell r="BU47">
            <v>27.68</v>
          </cell>
          <cell r="BV47">
            <v>28.76</v>
          </cell>
          <cell r="BW47">
            <v>21.31</v>
          </cell>
          <cell r="BX47">
            <v>30.31</v>
          </cell>
          <cell r="BY47">
            <v>17.170000000000002</v>
          </cell>
          <cell r="BZ47">
            <v>26.25</v>
          </cell>
        </row>
        <row r="48">
          <cell r="BP48" t="str">
            <v xml:space="preserve"> 자산증가율(%)</v>
          </cell>
          <cell r="BQ48">
            <v>174.77</v>
          </cell>
          <cell r="BR48">
            <v>15.65</v>
          </cell>
          <cell r="BS48">
            <v>51.47</v>
          </cell>
          <cell r="BT48">
            <v>27.77</v>
          </cell>
          <cell r="BU48">
            <v>-22.64</v>
          </cell>
          <cell r="BV48">
            <v>51.28</v>
          </cell>
          <cell r="BW48">
            <v>54.94</v>
          </cell>
          <cell r="BX48">
            <v>5.62</v>
          </cell>
          <cell r="BY48">
            <v>9.6</v>
          </cell>
          <cell r="BZ48">
            <v>17.239999999999998</v>
          </cell>
        </row>
        <row r="49">
          <cell r="BP49" t="str">
            <v xml:space="preserve"> 영업현금증가율(%)</v>
          </cell>
          <cell r="BQ49">
            <v>0</v>
          </cell>
          <cell r="BR49">
            <v>0</v>
          </cell>
          <cell r="BS49">
            <v>-60.78</v>
          </cell>
          <cell r="BT49">
            <v>-145</v>
          </cell>
          <cell r="BU49">
            <v>222.22</v>
          </cell>
          <cell r="BV49">
            <v>700</v>
          </cell>
          <cell r="BW49">
            <v>-500</v>
          </cell>
          <cell r="BX49">
            <v>178.98</v>
          </cell>
          <cell r="BY49">
            <v>-58.99</v>
          </cell>
          <cell r="BZ49">
            <v>285.37</v>
          </cell>
        </row>
        <row r="50">
          <cell r="BP50" t="str">
            <v xml:space="preserve"> 설비투자증가율(%)</v>
          </cell>
          <cell r="BQ50">
            <v>0</v>
          </cell>
          <cell r="BR50">
            <v>0</v>
          </cell>
          <cell r="BS50">
            <v>0</v>
          </cell>
          <cell r="BT50">
            <v>133.33000000000001</v>
          </cell>
          <cell r="BU50">
            <v>-85.71</v>
          </cell>
          <cell r="BV50">
            <v>0</v>
          </cell>
          <cell r="BW50">
            <v>0</v>
          </cell>
          <cell r="BX50">
            <v>500</v>
          </cell>
          <cell r="BY50">
            <v>-83.33</v>
          </cell>
          <cell r="BZ50">
            <v>100</v>
          </cell>
        </row>
        <row r="51">
          <cell r="BP51" t="str">
            <v xml:space="preserve"> FCF증가율(%)</v>
          </cell>
          <cell r="BQ51">
            <v>0</v>
          </cell>
          <cell r="BR51">
            <v>0</v>
          </cell>
          <cell r="BS51">
            <v>-66.67</v>
          </cell>
          <cell r="BT51">
            <v>-194.12</v>
          </cell>
          <cell r="BU51">
            <v>162.5</v>
          </cell>
          <cell r="BV51">
            <v>780</v>
          </cell>
          <cell r="BW51">
            <v>-502.27</v>
          </cell>
          <cell r="BX51">
            <v>177.12</v>
          </cell>
          <cell r="BY51">
            <v>-58.97</v>
          </cell>
          <cell r="BZ51">
            <v>287.64999999999998</v>
          </cell>
        </row>
        <row r="52">
          <cell r="BP52" t="str">
            <v xml:space="preserve"> ROIC증가율(%)</v>
          </cell>
          <cell r="BQ52">
            <v>0</v>
          </cell>
          <cell r="BR52">
            <v>0</v>
          </cell>
          <cell r="BS52">
            <v>-33.6</v>
          </cell>
          <cell r="BT52">
            <v>-751.85</v>
          </cell>
          <cell r="BU52">
            <v>137.5</v>
          </cell>
          <cell r="BV52">
            <v>5.98</v>
          </cell>
          <cell r="BW52">
            <v>-77.209999999999994</v>
          </cell>
          <cell r="BX52">
            <v>178.15</v>
          </cell>
          <cell r="BY52">
            <v>-45.64</v>
          </cell>
          <cell r="BZ52">
            <v>91.79</v>
          </cell>
        </row>
        <row r="53">
          <cell r="BP53" t="str">
            <v xml:space="preserve"> ROE증가율(%)</v>
          </cell>
          <cell r="BQ53">
            <v>0</v>
          </cell>
          <cell r="BR53">
            <v>0</v>
          </cell>
          <cell r="BS53">
            <v>-28.58</v>
          </cell>
          <cell r="BT53">
            <v>-987.45</v>
          </cell>
          <cell r="BU53">
            <v>139.63999999999999</v>
          </cell>
          <cell r="BV53">
            <v>-18.93</v>
          </cell>
          <cell r="BW53">
            <v>-20.43</v>
          </cell>
          <cell r="BX53">
            <v>32.31</v>
          </cell>
          <cell r="BY53">
            <v>-22.04</v>
          </cell>
          <cell r="BZ53">
            <v>79.459999999999994</v>
          </cell>
        </row>
        <row r="54">
          <cell r="BP54" t="str">
            <v xml:space="preserve"> ROA증가율(%)</v>
          </cell>
          <cell r="BQ54">
            <v>0</v>
          </cell>
          <cell r="BR54">
            <v>0</v>
          </cell>
          <cell r="BS54">
            <v>-14.45</v>
          </cell>
          <cell r="BT54">
            <v>-506.76</v>
          </cell>
          <cell r="BU54">
            <v>165.45</v>
          </cell>
          <cell r="BV54">
            <v>-30.96</v>
          </cell>
          <cell r="BW54">
            <v>-37.619999999999997</v>
          </cell>
          <cell r="BX54">
            <v>63.06</v>
          </cell>
          <cell r="BY54">
            <v>-16.75</v>
          </cell>
          <cell r="BZ54">
            <v>93.25</v>
          </cell>
        </row>
        <row r="55">
          <cell r="BP55" t="str">
            <v xml:space="preserve"> OPM증가율(%)</v>
          </cell>
          <cell r="BQ55">
            <v>41.96</v>
          </cell>
          <cell r="BR55">
            <v>-16.43</v>
          </cell>
          <cell r="BS55">
            <v>-20.05</v>
          </cell>
          <cell r="BT55">
            <v>-24.02</v>
          </cell>
          <cell r="BU55">
            <v>82.89</v>
          </cell>
          <cell r="BV55">
            <v>-12.57</v>
          </cell>
          <cell r="BW55">
            <v>4.63</v>
          </cell>
          <cell r="BX55">
            <v>24.88</v>
          </cell>
          <cell r="BY55">
            <v>-10.85</v>
          </cell>
          <cell r="BZ55">
            <v>75.5</v>
          </cell>
          <cell r="CA55">
            <v>8.9600000000000009</v>
          </cell>
        </row>
        <row r="56">
          <cell r="BP56" t="str">
            <v xml:space="preserve"> NPM증가율(%)</v>
          </cell>
          <cell r="BQ56">
            <v>52.09</v>
          </cell>
          <cell r="BR56">
            <v>48.03</v>
          </cell>
          <cell r="BS56">
            <v>-33.03</v>
          </cell>
          <cell r="BT56">
            <v>-493.14</v>
          </cell>
          <cell r="BU56">
            <v>146.86000000000001</v>
          </cell>
          <cell r="BV56">
            <v>-4.9800000000000004</v>
          </cell>
          <cell r="BW56">
            <v>-29.76</v>
          </cell>
          <cell r="BX56">
            <v>30.51</v>
          </cell>
          <cell r="BY56">
            <v>5.53</v>
          </cell>
          <cell r="BZ56">
            <v>103.77</v>
          </cell>
          <cell r="CA56">
            <v>-29.5</v>
          </cell>
        </row>
        <row r="58">
          <cell r="BP58" t="str">
            <v>투자지표2</v>
          </cell>
          <cell r="BQ58" t="str">
            <v>16년</v>
          </cell>
          <cell r="BR58" t="str">
            <v>17년</v>
          </cell>
          <cell r="BS58" t="str">
            <v>18년</v>
          </cell>
          <cell r="BT58" t="str">
            <v>19년</v>
          </cell>
          <cell r="BU58" t="str">
            <v>20년</v>
          </cell>
          <cell r="BV58" t="str">
            <v>21년</v>
          </cell>
          <cell r="BW58" t="str">
            <v>22년</v>
          </cell>
          <cell r="BX58" t="str">
            <v>23년</v>
          </cell>
          <cell r="BY58" t="str">
            <v>24년</v>
          </cell>
          <cell r="BZ58" t="str">
            <v>25년3Q연환산</v>
          </cell>
        </row>
        <row r="59">
          <cell r="BP59" t="str">
            <v xml:space="preserve"> PSR</v>
          </cell>
          <cell r="BQ59">
            <v>0</v>
          </cell>
          <cell r="BR59">
            <v>0.31</v>
          </cell>
          <cell r="BS59">
            <v>0.64</v>
          </cell>
          <cell r="BT59">
            <v>0.25</v>
          </cell>
          <cell r="BU59">
            <v>0.22</v>
          </cell>
          <cell r="BV59">
            <v>0.39</v>
          </cell>
          <cell r="BW59">
            <v>0.59</v>
          </cell>
          <cell r="BX59">
            <v>0.62</v>
          </cell>
          <cell r="BY59">
            <v>0.56999999999999995</v>
          </cell>
          <cell r="BZ59">
            <v>0.37</v>
          </cell>
          <cell r="CA59">
            <v>0.41</v>
          </cell>
        </row>
        <row r="60">
          <cell r="BP60" t="str">
            <v xml:space="preserve"> POR</v>
          </cell>
          <cell r="BQ60">
            <v>0</v>
          </cell>
          <cell r="BR60">
            <v>7.11</v>
          </cell>
          <cell r="BS60">
            <v>16.59</v>
          </cell>
          <cell r="BT60">
            <v>8.4700000000000006</v>
          </cell>
          <cell r="BU60">
            <v>3.95</v>
          </cell>
          <cell r="BV60">
            <v>8.1</v>
          </cell>
          <cell r="BW60">
            <v>11.84</v>
          </cell>
          <cell r="BX60">
            <v>9.9600000000000009</v>
          </cell>
          <cell r="BY60">
            <v>10.34</v>
          </cell>
          <cell r="BZ60">
            <v>5.13</v>
          </cell>
          <cell r="CA60">
            <v>6.83</v>
          </cell>
        </row>
        <row r="61">
          <cell r="BP61" t="str">
            <v xml:space="preserve"> PER</v>
          </cell>
          <cell r="BQ61">
            <v>0</v>
          </cell>
          <cell r="BR61">
            <v>6.81</v>
          </cell>
          <cell r="BS61">
            <v>22.25</v>
          </cell>
          <cell r="BT61">
            <v>-2.1800000000000002</v>
          </cell>
          <cell r="BU61">
            <v>4.0199999999999996</v>
          </cell>
          <cell r="BV61">
            <v>7.5</v>
          </cell>
          <cell r="BW61">
            <v>16.63</v>
          </cell>
          <cell r="BX61">
            <v>13.3</v>
          </cell>
          <cell r="BY61">
            <v>11.54</v>
          </cell>
          <cell r="BZ61">
            <v>5.66</v>
          </cell>
          <cell r="CA61">
            <v>11.89</v>
          </cell>
        </row>
        <row r="62">
          <cell r="BP62" t="str">
            <v xml:space="preserve"> EV/EBITDA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12.39</v>
          </cell>
          <cell r="BX62">
            <v>0</v>
          </cell>
          <cell r="BY62">
            <v>0</v>
          </cell>
          <cell r="BZ62">
            <v>6.74</v>
          </cell>
        </row>
        <row r="63">
          <cell r="BP63" t="str">
            <v xml:space="preserve"> PBR</v>
          </cell>
          <cell r="BQ63">
            <v>0.87</v>
          </cell>
          <cell r="BR63">
            <v>0.72</v>
          </cell>
          <cell r="BS63">
            <v>1.68</v>
          </cell>
          <cell r="BT63">
            <v>1.46</v>
          </cell>
          <cell r="BU63">
            <v>1.07</v>
          </cell>
          <cell r="BV63">
            <v>1.62</v>
          </cell>
          <cell r="BW63">
            <v>2.86</v>
          </cell>
          <cell r="BX63">
            <v>3.02</v>
          </cell>
          <cell r="BY63">
            <v>2.04</v>
          </cell>
          <cell r="BZ63">
            <v>1.35</v>
          </cell>
        </row>
        <row r="64">
          <cell r="BP64" t="str">
            <v xml:space="preserve"> PCR</v>
          </cell>
          <cell r="BQ64">
            <v>0</v>
          </cell>
          <cell r="BR64">
            <v>2.35</v>
          </cell>
          <cell r="BS64">
            <v>25.49</v>
          </cell>
          <cell r="BT64">
            <v>-30.13</v>
          </cell>
          <cell r="BU64">
            <v>22.21</v>
          </cell>
          <cell r="BV64">
            <v>5.32</v>
          </cell>
          <cell r="BW64">
            <v>-2.86</v>
          </cell>
          <cell r="BX64">
            <v>4.99</v>
          </cell>
          <cell r="BY64">
            <v>9.6999999999999993</v>
          </cell>
          <cell r="BZ64">
            <v>2.6</v>
          </cell>
        </row>
        <row r="65">
          <cell r="BP65" t="str">
            <v xml:space="preserve"> PRR</v>
          </cell>
          <cell r="BQ65">
            <v>0</v>
          </cell>
          <cell r="BR65">
            <v>0</v>
          </cell>
          <cell r="BS65">
            <v>0</v>
          </cell>
          <cell r="BT65">
            <v>65.900000000000006</v>
          </cell>
          <cell r="BU65">
            <v>135.03</v>
          </cell>
          <cell r="BV65">
            <v>245.94</v>
          </cell>
          <cell r="BW65">
            <v>374.4</v>
          </cell>
          <cell r="BX65">
            <v>614.01</v>
          </cell>
          <cell r="BY65">
            <v>408.99</v>
          </cell>
          <cell r="BZ65">
            <v>205.25</v>
          </cell>
        </row>
        <row r="66">
          <cell r="BP66" t="str">
            <v xml:space="preserve"> PEG</v>
          </cell>
          <cell r="BQ66">
            <v>0</v>
          </cell>
          <cell r="BR66">
            <v>0</v>
          </cell>
          <cell r="BS66">
            <v>-5.0999999999999996</v>
          </cell>
          <cell r="BT66">
            <v>0</v>
          </cell>
          <cell r="BU66">
            <v>0.02</v>
          </cell>
          <cell r="BV66">
            <v>-0.12</v>
          </cell>
          <cell r="BW66">
            <v>-5.12</v>
          </cell>
          <cell r="BX66">
            <v>0.15</v>
          </cell>
          <cell r="BY66">
            <v>-0.68</v>
          </cell>
          <cell r="BZ66">
            <v>0.04</v>
          </cell>
          <cell r="CA66">
            <v>-0.78</v>
          </cell>
        </row>
        <row r="67">
          <cell r="BP67" t="str">
            <v xml:space="preserve"> ROE</v>
          </cell>
          <cell r="BQ67">
            <v>0</v>
          </cell>
          <cell r="BR67">
            <v>10.6</v>
          </cell>
          <cell r="BS67">
            <v>7.57</v>
          </cell>
          <cell r="BT67">
            <v>-67.180000000000007</v>
          </cell>
          <cell r="BU67">
            <v>26.63</v>
          </cell>
          <cell r="BV67">
            <v>21.59</v>
          </cell>
          <cell r="BW67">
            <v>17.18</v>
          </cell>
          <cell r="BX67">
            <v>22.73</v>
          </cell>
          <cell r="BY67">
            <v>17.72</v>
          </cell>
          <cell r="BZ67">
            <v>23.93</v>
          </cell>
        </row>
        <row r="68">
          <cell r="BP68" t="str">
            <v xml:space="preserve"> ROA</v>
          </cell>
          <cell r="BQ68">
            <v>0</v>
          </cell>
          <cell r="BR68">
            <v>5.19</v>
          </cell>
          <cell r="BS68">
            <v>4.4400000000000004</v>
          </cell>
          <cell r="BT68">
            <v>-18.059999999999999</v>
          </cell>
          <cell r="BU68">
            <v>11.82</v>
          </cell>
          <cell r="BV68">
            <v>8.16</v>
          </cell>
          <cell r="BW68">
            <v>5.09</v>
          </cell>
          <cell r="BX68">
            <v>8.3000000000000007</v>
          </cell>
          <cell r="BY68">
            <v>6.91</v>
          </cell>
          <cell r="BZ68">
            <v>10.88</v>
          </cell>
        </row>
        <row r="69">
          <cell r="BP69" t="str">
            <v xml:space="preserve"> ROIC</v>
          </cell>
          <cell r="BQ69">
            <v>0</v>
          </cell>
          <cell r="BR69">
            <v>39.130000000000003</v>
          </cell>
          <cell r="BS69">
            <v>25.98</v>
          </cell>
          <cell r="BT69">
            <v>-169.38</v>
          </cell>
          <cell r="BU69">
            <v>63.52</v>
          </cell>
          <cell r="BV69">
            <v>67.319999999999993</v>
          </cell>
          <cell r="BW69">
            <v>15.34</v>
          </cell>
          <cell r="BX69">
            <v>42.67</v>
          </cell>
          <cell r="BY69">
            <v>23.19</v>
          </cell>
          <cell r="BZ69">
            <v>26.11</v>
          </cell>
        </row>
        <row r="70">
          <cell r="BP70" t="str">
            <v xml:space="preserve"> 배당성향(%)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9.36</v>
          </cell>
          <cell r="BW70">
            <v>9.67</v>
          </cell>
          <cell r="BX70">
            <v>15.43</v>
          </cell>
          <cell r="BY70">
            <v>13.67</v>
          </cell>
          <cell r="BZ70">
            <v>9</v>
          </cell>
          <cell r="CA70">
            <v>16.11</v>
          </cell>
        </row>
        <row r="71">
          <cell r="BP71" t="str">
            <v xml:space="preserve"> 연간 배당률(%)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1.25</v>
          </cell>
          <cell r="BW71">
            <v>0.57999999999999996</v>
          </cell>
          <cell r="BX71">
            <v>1.1599999999999999</v>
          </cell>
          <cell r="BY71">
            <v>1.18</v>
          </cell>
          <cell r="BZ71">
            <v>1.59</v>
          </cell>
          <cell r="CA71">
            <v>1.36</v>
          </cell>
        </row>
        <row r="72">
          <cell r="BP72" t="str">
            <v xml:space="preserve"> 차입률(%)</v>
          </cell>
          <cell r="BQ72">
            <v>43.83</v>
          </cell>
          <cell r="BR72">
            <v>15.79</v>
          </cell>
          <cell r="BS72">
            <v>0.67</v>
          </cell>
          <cell r="BT72">
            <v>57.16</v>
          </cell>
          <cell r="BU72">
            <v>4.79</v>
          </cell>
          <cell r="BV72">
            <v>21.95</v>
          </cell>
          <cell r="BW72">
            <v>95.3</v>
          </cell>
          <cell r="BX72">
            <v>43.08</v>
          </cell>
          <cell r="BY72">
            <v>33.06</v>
          </cell>
          <cell r="BZ72">
            <v>35.97</v>
          </cell>
        </row>
        <row r="73">
          <cell r="BP73" t="str">
            <v xml:space="preserve"> 부채비율(%)</v>
          </cell>
          <cell r="BQ73">
            <v>123.15</v>
          </cell>
          <cell r="BR73">
            <v>104.38</v>
          </cell>
          <cell r="BS73">
            <v>70.540000000000006</v>
          </cell>
          <cell r="BT73">
            <v>271.89</v>
          </cell>
          <cell r="BU73">
            <v>125.38</v>
          </cell>
          <cell r="BV73">
            <v>164.77</v>
          </cell>
          <cell r="BW73">
            <v>237.66</v>
          </cell>
          <cell r="BX73">
            <v>169.72</v>
          </cell>
          <cell r="BY73">
            <v>152.52000000000001</v>
          </cell>
          <cell r="BZ73">
            <v>118.65</v>
          </cell>
        </row>
        <row r="74">
          <cell r="BP74" t="str">
            <v xml:space="preserve"> 당좌비율(%)</v>
          </cell>
          <cell r="BQ74">
            <v>183.05</v>
          </cell>
          <cell r="BR74">
            <v>179.15</v>
          </cell>
          <cell r="BS74">
            <v>227.98</v>
          </cell>
          <cell r="BT74">
            <v>107.08</v>
          </cell>
          <cell r="BU74">
            <v>161.13</v>
          </cell>
          <cell r="BV74">
            <v>122.99</v>
          </cell>
          <cell r="BW74">
            <v>70.12</v>
          </cell>
          <cell r="BX74">
            <v>104.05</v>
          </cell>
          <cell r="BY74">
            <v>124.19</v>
          </cell>
          <cell r="BZ74">
            <v>131.83000000000001</v>
          </cell>
        </row>
        <row r="75">
          <cell r="BP75" t="str">
            <v xml:space="preserve"> 유동비율(%)</v>
          </cell>
          <cell r="BQ75">
            <v>201.29</v>
          </cell>
          <cell r="BR75">
            <v>205.29</v>
          </cell>
          <cell r="BS75">
            <v>253.61</v>
          </cell>
          <cell r="BT75">
            <v>135.12</v>
          </cell>
          <cell r="BU75">
            <v>199.69</v>
          </cell>
          <cell r="BV75">
            <v>166.29</v>
          </cell>
          <cell r="BW75">
            <v>135.41999999999999</v>
          </cell>
          <cell r="BX75">
            <v>145.31</v>
          </cell>
          <cell r="BY75">
            <v>165.55</v>
          </cell>
          <cell r="BZ75">
            <v>199.1</v>
          </cell>
        </row>
        <row r="76">
          <cell r="BP76" t="str">
            <v xml:space="preserve"> 영업이익/차입금(%)</v>
          </cell>
          <cell r="BQ76">
            <v>0</v>
          </cell>
          <cell r="BR76">
            <v>64.27</v>
          </cell>
          <cell r="BS76">
            <v>1514.68</v>
          </cell>
          <cell r="BT76">
            <v>30.25</v>
          </cell>
          <cell r="BU76">
            <v>565.48</v>
          </cell>
          <cell r="BV76">
            <v>91.04</v>
          </cell>
          <cell r="BW76">
            <v>25.32</v>
          </cell>
          <cell r="BX76">
            <v>69.319999999999993</v>
          </cell>
          <cell r="BY76">
            <v>58.93</v>
          </cell>
          <cell r="BZ76">
            <v>73.39</v>
          </cell>
        </row>
        <row r="77">
          <cell r="BP77" t="str">
            <v xml:space="preserve"> 매출채권회전일수</v>
          </cell>
          <cell r="BQ77">
            <v>0</v>
          </cell>
          <cell r="BR77">
            <v>128.65</v>
          </cell>
          <cell r="BS77">
            <v>82.84</v>
          </cell>
          <cell r="BT77">
            <v>53.29</v>
          </cell>
          <cell r="BU77">
            <v>49.2</v>
          </cell>
          <cell r="BV77">
            <v>48.41</v>
          </cell>
          <cell r="BW77">
            <v>56.06</v>
          </cell>
          <cell r="BX77">
            <v>52.4</v>
          </cell>
          <cell r="BY77">
            <v>71.22</v>
          </cell>
          <cell r="BZ77">
            <v>37.869999999999997</v>
          </cell>
        </row>
        <row r="78">
          <cell r="BP78" t="str">
            <v xml:space="preserve"> 재고자산회전일수</v>
          </cell>
          <cell r="BQ78">
            <v>0</v>
          </cell>
          <cell r="BR78">
            <v>37.229999999999997</v>
          </cell>
          <cell r="BS78">
            <v>21.93</v>
          </cell>
          <cell r="BT78">
            <v>40.43</v>
          </cell>
          <cell r="BU78">
            <v>25.06</v>
          </cell>
          <cell r="BV78">
            <v>50.66</v>
          </cell>
          <cell r="BW78">
            <v>103.42</v>
          </cell>
          <cell r="BX78">
            <v>45.53</v>
          </cell>
          <cell r="BY78">
            <v>52.82</v>
          </cell>
          <cell r="BZ78">
            <v>61.57</v>
          </cell>
        </row>
        <row r="79">
          <cell r="BP79" t="str">
            <v xml:space="preserve"> 매입채무회전일수</v>
          </cell>
          <cell r="BQ79">
            <v>36.19</v>
          </cell>
          <cell r="BR79">
            <v>53.68</v>
          </cell>
          <cell r="BS79">
            <v>61.83</v>
          </cell>
          <cell r="BT79">
            <v>79.239999999999995</v>
          </cell>
          <cell r="BU79">
            <v>52.14</v>
          </cell>
          <cell r="BV79">
            <v>76.12</v>
          </cell>
          <cell r="BW79">
            <v>63.97</v>
          </cell>
          <cell r="BX79">
            <v>59.21</v>
          </cell>
          <cell r="BY79">
            <v>61.31</v>
          </cell>
          <cell r="BZ79">
            <v>23.38</v>
          </cell>
        </row>
        <row r="80">
          <cell r="BP80" t="str">
            <v xml:space="preserve"> 현금회전일수</v>
          </cell>
          <cell r="BQ80">
            <v>-36.19</v>
          </cell>
          <cell r="BR80">
            <v>112.2</v>
          </cell>
          <cell r="BS80">
            <v>42.94</v>
          </cell>
          <cell r="BT80">
            <v>14.48</v>
          </cell>
          <cell r="BU80">
            <v>22.12</v>
          </cell>
          <cell r="BV80">
            <v>22.95</v>
          </cell>
          <cell r="BW80">
            <v>95.51</v>
          </cell>
          <cell r="BX80">
            <v>38.72</v>
          </cell>
          <cell r="BY80">
            <v>62.73</v>
          </cell>
          <cell r="BZ80">
            <v>76.06</v>
          </cell>
        </row>
        <row r="81">
          <cell r="BP81" t="str">
            <v xml:space="preserve"> 주식수 (만주)</v>
          </cell>
          <cell r="BQ81">
            <v>903</v>
          </cell>
          <cell r="BR81">
            <v>961</v>
          </cell>
          <cell r="BS81">
            <v>1303</v>
          </cell>
          <cell r="BT81">
            <v>1303</v>
          </cell>
          <cell r="BU81">
            <v>443</v>
          </cell>
          <cell r="BV81">
            <v>1305</v>
          </cell>
          <cell r="BW81">
            <v>1305</v>
          </cell>
          <cell r="BX81">
            <v>1186</v>
          </cell>
          <cell r="BY81">
            <v>1305</v>
          </cell>
          <cell r="BZ81">
            <v>1305</v>
          </cell>
          <cell r="CA81">
            <v>1305</v>
          </cell>
        </row>
        <row r="83">
          <cell r="BN83" t="str">
            <v>연간 손익계산서</v>
          </cell>
          <cell r="BP83" t="str">
            <v>연간 손익계산서</v>
          </cell>
          <cell r="BQ83" t="str">
            <v>16년</v>
          </cell>
          <cell r="BR83" t="str">
            <v>17년</v>
          </cell>
          <cell r="BS83" t="str">
            <v>18년</v>
          </cell>
          <cell r="BT83" t="str">
            <v>19년</v>
          </cell>
          <cell r="BU83" t="str">
            <v>20년</v>
          </cell>
          <cell r="BV83" t="str">
            <v>21년</v>
          </cell>
          <cell r="BW83" t="str">
            <v>22년</v>
          </cell>
          <cell r="BX83" t="str">
            <v>23년</v>
          </cell>
          <cell r="BY83" t="str">
            <v>24년</v>
          </cell>
          <cell r="BZ83" t="str">
            <v>25년3Q연환산</v>
          </cell>
          <cell r="CC83" t="str">
            <v>분기 손익계산서</v>
          </cell>
          <cell r="CD83" t="str">
            <v>24.3Q</v>
          </cell>
          <cell r="CE83" t="str">
            <v>24.4Q</v>
          </cell>
          <cell r="CF83" t="str">
            <v>25.1Q</v>
          </cell>
          <cell r="CG83" t="str">
            <v>25.2Q</v>
          </cell>
          <cell r="CH83" t="str">
            <v>25.3Q</v>
          </cell>
        </row>
        <row r="84">
          <cell r="BN84" t="str">
            <v>매출액</v>
          </cell>
          <cell r="BP84" t="str">
            <v xml:space="preserve"> 매출액</v>
          </cell>
          <cell r="BQ84">
            <v>716</v>
          </cell>
          <cell r="BR84">
            <v>714</v>
          </cell>
          <cell r="BS84">
            <v>791</v>
          </cell>
          <cell r="BT84">
            <v>1041</v>
          </cell>
          <cell r="BU84">
            <v>1120</v>
          </cell>
          <cell r="BV84">
            <v>1218</v>
          </cell>
          <cell r="BW84">
            <v>1706</v>
          </cell>
          <cell r="BX84">
            <v>2250</v>
          </cell>
          <cell r="BY84">
            <v>1929</v>
          </cell>
          <cell r="BZ84">
            <v>2217</v>
          </cell>
          <cell r="CA84">
            <v>2333</v>
          </cell>
          <cell r="CD84">
            <v>444</v>
          </cell>
          <cell r="CE84">
            <v>763</v>
          </cell>
          <cell r="CF84">
            <v>444</v>
          </cell>
          <cell r="CG84">
            <v>582</v>
          </cell>
          <cell r="CH84">
            <v>428</v>
          </cell>
        </row>
        <row r="85">
          <cell r="BN85" t="str">
            <v>-매출원가</v>
          </cell>
          <cell r="BP85" t="str">
            <v xml:space="preserve"> -매출원가</v>
          </cell>
          <cell r="BQ85">
            <v>0</v>
          </cell>
          <cell r="BR85">
            <v>657</v>
          </cell>
          <cell r="BS85">
            <v>667</v>
          </cell>
          <cell r="BT85">
            <v>905</v>
          </cell>
          <cell r="BU85">
            <v>949</v>
          </cell>
          <cell r="BV85">
            <v>1024</v>
          </cell>
          <cell r="BW85">
            <v>1448</v>
          </cell>
          <cell r="BX85">
            <v>1921</v>
          </cell>
          <cell r="BY85">
            <v>1593</v>
          </cell>
          <cell r="BZ85">
            <v>1818</v>
          </cell>
          <cell r="CD85">
            <v>371</v>
          </cell>
          <cell r="CE85">
            <v>619</v>
          </cell>
          <cell r="CF85">
            <v>388</v>
          </cell>
          <cell r="CG85">
            <v>469</v>
          </cell>
          <cell r="CH85">
            <v>342</v>
          </cell>
        </row>
        <row r="86">
          <cell r="BN86" t="str">
            <v>=매출총이익</v>
          </cell>
          <cell r="BP86" t="str">
            <v xml:space="preserve"> =매출총이익</v>
          </cell>
          <cell r="BQ86">
            <v>0</v>
          </cell>
          <cell r="BR86">
            <v>57</v>
          </cell>
          <cell r="BS86">
            <v>124</v>
          </cell>
          <cell r="BT86">
            <v>136</v>
          </cell>
          <cell r="BU86">
            <v>171</v>
          </cell>
          <cell r="BV86">
            <v>194</v>
          </cell>
          <cell r="BW86">
            <v>258</v>
          </cell>
          <cell r="BX86">
            <v>329</v>
          </cell>
          <cell r="BY86">
            <v>336</v>
          </cell>
          <cell r="BZ86">
            <v>399</v>
          </cell>
          <cell r="CD86">
            <v>73</v>
          </cell>
          <cell r="CE86">
            <v>144</v>
          </cell>
          <cell r="CF86">
            <v>56</v>
          </cell>
          <cell r="CG86">
            <v>113</v>
          </cell>
          <cell r="CH86">
            <v>86</v>
          </cell>
        </row>
        <row r="87">
          <cell r="BN87" t="str">
            <v>-판관비</v>
          </cell>
          <cell r="BP87" t="str">
            <v xml:space="preserve"> -판관비</v>
          </cell>
          <cell r="BQ87">
            <v>0</v>
          </cell>
          <cell r="BR87">
            <v>41</v>
          </cell>
          <cell r="BS87">
            <v>94</v>
          </cell>
          <cell r="BT87">
            <v>105</v>
          </cell>
          <cell r="BU87">
            <v>109</v>
          </cell>
          <cell r="BV87">
            <v>136</v>
          </cell>
          <cell r="BW87">
            <v>173</v>
          </cell>
          <cell r="BX87">
            <v>189</v>
          </cell>
          <cell r="BY87">
            <v>230</v>
          </cell>
          <cell r="BZ87">
            <v>240</v>
          </cell>
          <cell r="CD87">
            <v>48</v>
          </cell>
          <cell r="CE87">
            <v>80</v>
          </cell>
          <cell r="CF87">
            <v>51</v>
          </cell>
          <cell r="CG87">
            <v>57</v>
          </cell>
          <cell r="CH87">
            <v>52</v>
          </cell>
        </row>
        <row r="88">
          <cell r="BN88" t="str">
            <v>*연구비</v>
          </cell>
          <cell r="BP88" t="str">
            <v xml:space="preserve"> *연구비</v>
          </cell>
          <cell r="BQ88">
            <v>0</v>
          </cell>
          <cell r="BR88">
            <v>0</v>
          </cell>
          <cell r="BS88">
            <v>0</v>
          </cell>
          <cell r="BT88">
            <v>4</v>
          </cell>
          <cell r="BU88">
            <v>2</v>
          </cell>
          <cell r="BV88">
            <v>2</v>
          </cell>
          <cell r="BW88">
            <v>3</v>
          </cell>
          <cell r="BX88">
            <v>2</v>
          </cell>
          <cell r="BY88">
            <v>3</v>
          </cell>
          <cell r="BZ88">
            <v>4</v>
          </cell>
          <cell r="CD88">
            <v>1</v>
          </cell>
          <cell r="CE88">
            <v>1</v>
          </cell>
          <cell r="CF88">
            <v>1</v>
          </cell>
          <cell r="CG88">
            <v>1</v>
          </cell>
          <cell r="CH88">
            <v>1</v>
          </cell>
        </row>
        <row r="89">
          <cell r="BN89" t="str">
            <v>=영업이익</v>
          </cell>
          <cell r="BP89" t="str">
            <v xml:space="preserve"> =영업이익</v>
          </cell>
          <cell r="BQ89">
            <v>42</v>
          </cell>
          <cell r="BR89">
            <v>35</v>
          </cell>
          <cell r="BS89">
            <v>31</v>
          </cell>
          <cell r="BT89">
            <v>31</v>
          </cell>
          <cell r="BU89">
            <v>61</v>
          </cell>
          <cell r="BV89">
            <v>58</v>
          </cell>
          <cell r="BW89">
            <v>85</v>
          </cell>
          <cell r="BX89">
            <v>140</v>
          </cell>
          <cell r="BY89">
            <v>107</v>
          </cell>
          <cell r="BZ89">
            <v>160</v>
          </cell>
          <cell r="CA89">
            <v>141</v>
          </cell>
          <cell r="CD89">
            <v>25</v>
          </cell>
          <cell r="CE89">
            <v>64</v>
          </cell>
          <cell r="CF89">
            <v>6</v>
          </cell>
          <cell r="CG89">
            <v>56</v>
          </cell>
          <cell r="CH89">
            <v>34</v>
          </cell>
        </row>
        <row r="90">
          <cell r="BN90" t="str">
            <v>=+-금융손익</v>
          </cell>
          <cell r="BP90" t="str">
            <v xml:space="preserve"> +-금융손익</v>
          </cell>
          <cell r="BQ90">
            <v>0</v>
          </cell>
          <cell r="BR90">
            <v>6</v>
          </cell>
          <cell r="BS90">
            <v>-3</v>
          </cell>
          <cell r="BT90">
            <v>1</v>
          </cell>
          <cell r="BU90">
            <v>2</v>
          </cell>
          <cell r="BV90">
            <v>0</v>
          </cell>
          <cell r="BW90">
            <v>-13</v>
          </cell>
          <cell r="BX90">
            <v>-7</v>
          </cell>
          <cell r="BY90">
            <v>4</v>
          </cell>
          <cell r="BZ90">
            <v>16</v>
          </cell>
          <cell r="CD90">
            <v>-8</v>
          </cell>
          <cell r="CE90">
            <v>10</v>
          </cell>
          <cell r="CF90">
            <v>0</v>
          </cell>
          <cell r="CG90">
            <v>2</v>
          </cell>
          <cell r="CH90">
            <v>4</v>
          </cell>
        </row>
        <row r="91">
          <cell r="BN91" t="str">
            <v>=+-관계기업손익</v>
          </cell>
          <cell r="BP91" t="str">
            <v xml:space="preserve"> +-관계기업손익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1</v>
          </cell>
          <cell r="BY91">
            <v>0</v>
          </cell>
          <cell r="BZ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</row>
        <row r="92">
          <cell r="BN92" t="str">
            <v>=+-기타영업외손익</v>
          </cell>
          <cell r="BP92" t="str">
            <v xml:space="preserve"> +-기타영업외손익</v>
          </cell>
          <cell r="BQ92">
            <v>0</v>
          </cell>
          <cell r="BR92">
            <v>1</v>
          </cell>
          <cell r="BS92">
            <v>1</v>
          </cell>
          <cell r="BT92">
            <v>2</v>
          </cell>
          <cell r="BU92">
            <v>5</v>
          </cell>
          <cell r="BV92">
            <v>1</v>
          </cell>
          <cell r="BW92">
            <v>1</v>
          </cell>
          <cell r="BX92">
            <v>-3</v>
          </cell>
          <cell r="BY92">
            <v>11</v>
          </cell>
          <cell r="BZ92">
            <v>6</v>
          </cell>
          <cell r="CD92">
            <v>5</v>
          </cell>
          <cell r="CE92">
            <v>6</v>
          </cell>
          <cell r="CF92">
            <v>-1</v>
          </cell>
          <cell r="CG92">
            <v>0</v>
          </cell>
          <cell r="CH92">
            <v>1</v>
          </cell>
        </row>
        <row r="93">
          <cell r="BN93" t="str">
            <v>=세전순익</v>
          </cell>
          <cell r="BP93" t="str">
            <v xml:space="preserve"> =세전순익</v>
          </cell>
          <cell r="BQ93">
            <v>0</v>
          </cell>
          <cell r="BR93">
            <v>23</v>
          </cell>
          <cell r="BS93">
            <v>28</v>
          </cell>
          <cell r="BT93">
            <v>33</v>
          </cell>
          <cell r="BU93">
            <v>67</v>
          </cell>
          <cell r="BV93">
            <v>59</v>
          </cell>
          <cell r="BW93">
            <v>73</v>
          </cell>
          <cell r="BX93">
            <v>130</v>
          </cell>
          <cell r="BY93">
            <v>121</v>
          </cell>
          <cell r="BZ93">
            <v>181</v>
          </cell>
          <cell r="CD93">
            <v>22</v>
          </cell>
          <cell r="CE93">
            <v>80</v>
          </cell>
          <cell r="CF93">
            <v>6</v>
          </cell>
          <cell r="CG93">
            <v>57</v>
          </cell>
          <cell r="CH93">
            <v>38</v>
          </cell>
        </row>
        <row r="94">
          <cell r="BN94" t="str">
            <v>-법인세</v>
          </cell>
          <cell r="BP94" t="str">
            <v xml:space="preserve"> -법인세</v>
          </cell>
          <cell r="BQ94">
            <v>0</v>
          </cell>
          <cell r="BR94">
            <v>5</v>
          </cell>
          <cell r="BS94">
            <v>5</v>
          </cell>
          <cell r="BT94">
            <v>152</v>
          </cell>
          <cell r="BU94">
            <v>7</v>
          </cell>
          <cell r="BV94">
            <v>-4</v>
          </cell>
          <cell r="BW94">
            <v>12</v>
          </cell>
          <cell r="BX94">
            <v>25</v>
          </cell>
          <cell r="BY94">
            <v>25</v>
          </cell>
          <cell r="BZ94">
            <v>36</v>
          </cell>
          <cell r="CD94">
            <v>4</v>
          </cell>
          <cell r="CE94">
            <v>16</v>
          </cell>
          <cell r="CF94">
            <v>1</v>
          </cell>
          <cell r="CG94">
            <v>11</v>
          </cell>
          <cell r="CH94">
            <v>8</v>
          </cell>
        </row>
        <row r="95">
          <cell r="BN95" t="str">
            <v>=순이익</v>
          </cell>
          <cell r="BP95" t="str">
            <v xml:space="preserve"> =순이익</v>
          </cell>
          <cell r="BQ95">
            <v>0</v>
          </cell>
          <cell r="BR95">
            <v>18</v>
          </cell>
          <cell r="BS95">
            <v>23</v>
          </cell>
          <cell r="BT95">
            <v>-119</v>
          </cell>
          <cell r="BU95">
            <v>60</v>
          </cell>
          <cell r="BV95">
            <v>63</v>
          </cell>
          <cell r="BW95">
            <v>61</v>
          </cell>
          <cell r="BX95">
            <v>105</v>
          </cell>
          <cell r="BY95">
            <v>96</v>
          </cell>
          <cell r="BZ95">
            <v>145</v>
          </cell>
          <cell r="CD95">
            <v>18</v>
          </cell>
          <cell r="CE95">
            <v>64</v>
          </cell>
          <cell r="CF95">
            <v>5</v>
          </cell>
          <cell r="CG95">
            <v>46</v>
          </cell>
          <cell r="CH95">
            <v>30</v>
          </cell>
        </row>
        <row r="96">
          <cell r="BN96" t="str">
            <v>지배순이익</v>
          </cell>
          <cell r="BP96" t="str">
            <v xml:space="preserve"> 지배순이익</v>
          </cell>
          <cell r="BQ96">
            <v>21</v>
          </cell>
          <cell r="BR96">
            <v>31</v>
          </cell>
          <cell r="BS96">
            <v>23</v>
          </cell>
          <cell r="BT96">
            <v>-119</v>
          </cell>
          <cell r="BU96">
            <v>60</v>
          </cell>
          <cell r="BV96">
            <v>62</v>
          </cell>
          <cell r="BW96">
            <v>61</v>
          </cell>
          <cell r="BX96">
            <v>105</v>
          </cell>
          <cell r="BY96">
            <v>95</v>
          </cell>
          <cell r="BZ96">
            <v>145</v>
          </cell>
          <cell r="CA96">
            <v>81</v>
          </cell>
          <cell r="CD96">
            <v>17</v>
          </cell>
          <cell r="CE96">
            <v>64</v>
          </cell>
          <cell r="CF96">
            <v>5</v>
          </cell>
          <cell r="CG96">
            <v>46</v>
          </cell>
          <cell r="CH96">
            <v>30</v>
          </cell>
        </row>
        <row r="97">
          <cell r="BN97" t="str">
            <v>비지배순이익</v>
          </cell>
          <cell r="BP97" t="str">
            <v xml:space="preserve"> 비지배순이익</v>
          </cell>
          <cell r="BQ97">
            <v>-21</v>
          </cell>
          <cell r="BR97">
            <v>-13</v>
          </cell>
          <cell r="BS97">
            <v>0</v>
          </cell>
          <cell r="BT97">
            <v>0</v>
          </cell>
          <cell r="BU97">
            <v>0</v>
          </cell>
          <cell r="BV97">
            <v>1</v>
          </cell>
          <cell r="BW97">
            <v>0</v>
          </cell>
          <cell r="BX97">
            <v>0</v>
          </cell>
          <cell r="BY97">
            <v>1</v>
          </cell>
          <cell r="BZ97">
            <v>0</v>
          </cell>
          <cell r="CD97">
            <v>1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</row>
        <row r="98">
          <cell r="BN98" t="str">
            <v>GPM</v>
          </cell>
          <cell r="BP98" t="str">
            <v xml:space="preserve"> GPM</v>
          </cell>
          <cell r="BQ98">
            <v>0</v>
          </cell>
          <cell r="BR98">
            <v>7.98</v>
          </cell>
          <cell r="BS98">
            <v>15.68</v>
          </cell>
          <cell r="BT98">
            <v>13.06</v>
          </cell>
          <cell r="BU98">
            <v>15.27</v>
          </cell>
          <cell r="BV98">
            <v>15.93</v>
          </cell>
          <cell r="BW98">
            <v>15.12</v>
          </cell>
          <cell r="BX98">
            <v>14.62</v>
          </cell>
          <cell r="BY98">
            <v>17.420000000000002</v>
          </cell>
          <cell r="BZ98">
            <v>18</v>
          </cell>
          <cell r="CD98">
            <v>16.440000000000001</v>
          </cell>
          <cell r="CE98">
            <v>18.87</v>
          </cell>
          <cell r="CF98">
            <v>12.61</v>
          </cell>
          <cell r="CG98">
            <v>19.420000000000002</v>
          </cell>
          <cell r="CH98">
            <v>20.09</v>
          </cell>
        </row>
        <row r="99">
          <cell r="BN99" t="str">
            <v>OPM</v>
          </cell>
          <cell r="BP99" t="str">
            <v xml:space="preserve"> OPM</v>
          </cell>
          <cell r="BQ99">
            <v>5.87</v>
          </cell>
          <cell r="BR99">
            <v>4.9000000000000004</v>
          </cell>
          <cell r="BS99">
            <v>3.92</v>
          </cell>
          <cell r="BT99">
            <v>2.98</v>
          </cell>
          <cell r="BU99">
            <v>5.45</v>
          </cell>
          <cell r="BV99">
            <v>4.76</v>
          </cell>
          <cell r="BW99">
            <v>4.9800000000000004</v>
          </cell>
          <cell r="BX99">
            <v>6.22</v>
          </cell>
          <cell r="BY99">
            <v>5.55</v>
          </cell>
          <cell r="BZ99">
            <v>7.22</v>
          </cell>
          <cell r="CA99">
            <v>6.04</v>
          </cell>
          <cell r="CD99">
            <v>5.63</v>
          </cell>
          <cell r="CE99">
            <v>8.39</v>
          </cell>
          <cell r="CF99">
            <v>1.35</v>
          </cell>
          <cell r="CG99">
            <v>9.6199999999999992</v>
          </cell>
          <cell r="CH99">
            <v>7.94</v>
          </cell>
        </row>
        <row r="100">
          <cell r="BN100" t="str">
            <v>NPM</v>
          </cell>
          <cell r="BP100" t="str">
            <v xml:space="preserve"> NPM</v>
          </cell>
          <cell r="BQ100">
            <v>2.93</v>
          </cell>
          <cell r="BR100">
            <v>4.34</v>
          </cell>
          <cell r="BS100">
            <v>2.91</v>
          </cell>
          <cell r="BT100">
            <v>-11.43</v>
          </cell>
          <cell r="BU100">
            <v>5.36</v>
          </cell>
          <cell r="BV100">
            <v>5.09</v>
          </cell>
          <cell r="BW100">
            <v>3.58</v>
          </cell>
          <cell r="BX100">
            <v>4.67</v>
          </cell>
          <cell r="BY100">
            <v>4.92</v>
          </cell>
          <cell r="BZ100">
            <v>6.54</v>
          </cell>
          <cell r="CA100">
            <v>3.47</v>
          </cell>
          <cell r="CD100">
            <v>3.83</v>
          </cell>
          <cell r="CE100">
            <v>8.39</v>
          </cell>
          <cell r="CF100">
            <v>1.1299999999999999</v>
          </cell>
          <cell r="CG100">
            <v>7.9</v>
          </cell>
          <cell r="CH100">
            <v>7.01</v>
          </cell>
        </row>
        <row r="101">
          <cell r="BN101" t="str">
            <v>판관비율</v>
          </cell>
          <cell r="BP101" t="str">
            <v xml:space="preserve"> 판관비율</v>
          </cell>
          <cell r="BQ101">
            <v>0</v>
          </cell>
          <cell r="BR101">
            <v>5.74</v>
          </cell>
          <cell r="BS101">
            <v>11.88</v>
          </cell>
          <cell r="BT101">
            <v>10.09</v>
          </cell>
          <cell r="BU101">
            <v>9.73</v>
          </cell>
          <cell r="BV101">
            <v>11.17</v>
          </cell>
          <cell r="BW101">
            <v>10.14</v>
          </cell>
          <cell r="BX101">
            <v>8.4</v>
          </cell>
          <cell r="BY101">
            <v>11.92</v>
          </cell>
          <cell r="BZ101">
            <v>10.83</v>
          </cell>
          <cell r="CD101">
            <v>10.81</v>
          </cell>
          <cell r="CE101">
            <v>10.48</v>
          </cell>
          <cell r="CF101">
            <v>11.49</v>
          </cell>
          <cell r="CG101">
            <v>9.7899999999999991</v>
          </cell>
          <cell r="CH101">
            <v>12.15</v>
          </cell>
        </row>
        <row r="102">
          <cell r="BN102" t="str">
            <v>연구비율</v>
          </cell>
          <cell r="BP102" t="str">
            <v xml:space="preserve"> 연구비율</v>
          </cell>
          <cell r="BQ102">
            <v>0</v>
          </cell>
          <cell r="BR102">
            <v>0</v>
          </cell>
          <cell r="BS102">
            <v>0</v>
          </cell>
          <cell r="BT102">
            <v>0.38</v>
          </cell>
          <cell r="BU102">
            <v>0.18</v>
          </cell>
          <cell r="BV102">
            <v>0.16</v>
          </cell>
          <cell r="BW102">
            <v>0.18</v>
          </cell>
          <cell r="BX102">
            <v>0.09</v>
          </cell>
          <cell r="BY102">
            <v>0.16</v>
          </cell>
          <cell r="BZ102">
            <v>0.18</v>
          </cell>
          <cell r="CD102">
            <v>0.23</v>
          </cell>
          <cell r="CE102">
            <v>0.13</v>
          </cell>
          <cell r="CF102">
            <v>0.23</v>
          </cell>
          <cell r="CG102">
            <v>0.17</v>
          </cell>
          <cell r="CH102">
            <v>0.23</v>
          </cell>
        </row>
        <row r="103">
          <cell r="BN103" t="str">
            <v>감가상각비율</v>
          </cell>
          <cell r="BP103" t="str">
            <v xml:space="preserve"> 감가상각비율</v>
          </cell>
          <cell r="BQ103">
            <v>0</v>
          </cell>
          <cell r="BR103">
            <v>0</v>
          </cell>
          <cell r="BS103">
            <v>0.13</v>
          </cell>
          <cell r="BT103">
            <v>0.77</v>
          </cell>
          <cell r="BU103">
            <v>0.8</v>
          </cell>
          <cell r="BV103">
            <v>0.74</v>
          </cell>
          <cell r="BW103">
            <v>0.59</v>
          </cell>
          <cell r="BX103">
            <v>0.53</v>
          </cell>
          <cell r="BY103">
            <v>0.67</v>
          </cell>
          <cell r="BZ103">
            <v>0.59</v>
          </cell>
          <cell r="CD103">
            <v>0.9</v>
          </cell>
          <cell r="CE103">
            <v>0.39</v>
          </cell>
          <cell r="CF103">
            <v>0.68</v>
          </cell>
          <cell r="CG103">
            <v>0.52</v>
          </cell>
          <cell r="CH103">
            <v>0.93</v>
          </cell>
        </row>
        <row r="104">
          <cell r="BN104" t="str">
            <v>설비투자비율</v>
          </cell>
          <cell r="BP104" t="str">
            <v xml:space="preserve"> 설비투자비율</v>
          </cell>
          <cell r="BQ104">
            <v>0</v>
          </cell>
          <cell r="BR104">
            <v>0</v>
          </cell>
          <cell r="BS104">
            <v>0.38</v>
          </cell>
          <cell r="BT104">
            <v>0.67</v>
          </cell>
          <cell r="BU104">
            <v>0.09</v>
          </cell>
          <cell r="BV104">
            <v>0.08</v>
          </cell>
          <cell r="BW104">
            <v>0.06</v>
          </cell>
          <cell r="BX104">
            <v>0.27</v>
          </cell>
          <cell r="BY104">
            <v>0.05</v>
          </cell>
          <cell r="BZ104">
            <v>0.09</v>
          </cell>
          <cell r="CD104">
            <v>0</v>
          </cell>
          <cell r="CE104">
            <v>0</v>
          </cell>
          <cell r="CF104">
            <v>0.23</v>
          </cell>
          <cell r="CG104">
            <v>0.17</v>
          </cell>
          <cell r="CH104">
            <v>0</v>
          </cell>
        </row>
        <row r="106">
          <cell r="BN106" t="str">
            <v>연간 현금흐름표</v>
          </cell>
          <cell r="BP106" t="str">
            <v>연간 현금흐름표</v>
          </cell>
          <cell r="BQ106" t="str">
            <v>16년</v>
          </cell>
          <cell r="BR106" t="str">
            <v>17년</v>
          </cell>
          <cell r="BS106" t="str">
            <v>18년</v>
          </cell>
          <cell r="BT106" t="str">
            <v>19년</v>
          </cell>
          <cell r="BU106" t="str">
            <v>20년</v>
          </cell>
          <cell r="BV106" t="str">
            <v>21년</v>
          </cell>
          <cell r="BW106" t="str">
            <v>22년</v>
          </cell>
          <cell r="BX106" t="str">
            <v>23년</v>
          </cell>
          <cell r="BY106" t="str">
            <v>24년</v>
          </cell>
          <cell r="BZ106" t="str">
            <v>25년3Q연환산</v>
          </cell>
          <cell r="CD106" t="str">
            <v>24.3Q</v>
          </cell>
          <cell r="CE106" t="str">
            <v>24.4Q</v>
          </cell>
          <cell r="CF106" t="str">
            <v>25.1Q</v>
          </cell>
          <cell r="CG106" t="str">
            <v>25.2Q</v>
          </cell>
          <cell r="CH106" t="str">
            <v>25.3Q</v>
          </cell>
        </row>
        <row r="107">
          <cell r="BN107" t="str">
            <v>영업활동현금흐름</v>
          </cell>
          <cell r="BP107" t="str">
            <v xml:space="preserve"> 영업활동현금흐름</v>
          </cell>
          <cell r="BQ107">
            <v>0</v>
          </cell>
          <cell r="BR107">
            <v>51</v>
          </cell>
          <cell r="BS107">
            <v>20</v>
          </cell>
          <cell r="BT107">
            <v>-9</v>
          </cell>
          <cell r="BU107">
            <v>11</v>
          </cell>
          <cell r="BV107">
            <v>88</v>
          </cell>
          <cell r="BW107">
            <v>-352</v>
          </cell>
          <cell r="BX107">
            <v>278</v>
          </cell>
          <cell r="BY107">
            <v>114</v>
          </cell>
          <cell r="BZ107">
            <v>316</v>
          </cell>
          <cell r="CD107">
            <v>-39</v>
          </cell>
          <cell r="CE107">
            <v>294</v>
          </cell>
          <cell r="CF107">
            <v>26</v>
          </cell>
          <cell r="CG107">
            <v>-6</v>
          </cell>
          <cell r="CH107">
            <v>2</v>
          </cell>
        </row>
        <row r="108">
          <cell r="BN108" t="str">
            <v>당기순이익</v>
          </cell>
          <cell r="BP108" t="str">
            <v xml:space="preserve"> 당기순이익</v>
          </cell>
          <cell r="BQ108">
            <v>0</v>
          </cell>
          <cell r="BR108">
            <v>18</v>
          </cell>
          <cell r="BS108">
            <v>23</v>
          </cell>
          <cell r="BT108">
            <v>-119</v>
          </cell>
          <cell r="BU108">
            <v>60</v>
          </cell>
          <cell r="BV108">
            <v>63</v>
          </cell>
          <cell r="BW108">
            <v>61</v>
          </cell>
          <cell r="BX108">
            <v>105</v>
          </cell>
          <cell r="BY108">
            <v>96</v>
          </cell>
          <cell r="BZ108">
            <v>145</v>
          </cell>
          <cell r="CD108">
            <v>18</v>
          </cell>
          <cell r="CE108">
            <v>64</v>
          </cell>
          <cell r="CF108">
            <v>5</v>
          </cell>
          <cell r="CG108">
            <v>46</v>
          </cell>
          <cell r="CH108">
            <v>30</v>
          </cell>
        </row>
        <row r="109">
          <cell r="BN109" t="str">
            <v>감가상각비</v>
          </cell>
          <cell r="BP109" t="str">
            <v xml:space="preserve"> 감가상각비</v>
          </cell>
          <cell r="BQ109">
            <v>0</v>
          </cell>
          <cell r="BR109">
            <v>0</v>
          </cell>
          <cell r="BS109">
            <v>1</v>
          </cell>
          <cell r="BT109">
            <v>8</v>
          </cell>
          <cell r="BU109">
            <v>9</v>
          </cell>
          <cell r="BV109">
            <v>9</v>
          </cell>
          <cell r="BW109">
            <v>10</v>
          </cell>
          <cell r="BX109">
            <v>12</v>
          </cell>
          <cell r="BY109">
            <v>13</v>
          </cell>
          <cell r="BZ109">
            <v>13</v>
          </cell>
          <cell r="CD109">
            <v>4</v>
          </cell>
          <cell r="CE109">
            <v>3</v>
          </cell>
          <cell r="CF109">
            <v>3</v>
          </cell>
          <cell r="CG109">
            <v>3</v>
          </cell>
          <cell r="CH109">
            <v>4</v>
          </cell>
        </row>
        <row r="110">
          <cell r="BN110" t="str">
            <v>투자활동현금흐름</v>
          </cell>
          <cell r="BP110" t="str">
            <v xml:space="preserve"> 투자활동현금흐름</v>
          </cell>
          <cell r="BQ110">
            <v>0</v>
          </cell>
          <cell r="BR110">
            <v>-3</v>
          </cell>
          <cell r="BS110">
            <v>-100</v>
          </cell>
          <cell r="BT110">
            <v>0</v>
          </cell>
          <cell r="BU110">
            <v>10</v>
          </cell>
          <cell r="BV110">
            <v>-9</v>
          </cell>
          <cell r="BW110">
            <v>-3</v>
          </cell>
          <cell r="BX110">
            <v>-21</v>
          </cell>
          <cell r="BY110">
            <v>2</v>
          </cell>
          <cell r="BZ110">
            <v>-8</v>
          </cell>
          <cell r="CD110">
            <v>0</v>
          </cell>
          <cell r="CE110">
            <v>-2</v>
          </cell>
          <cell r="CF110">
            <v>-3</v>
          </cell>
          <cell r="CG110">
            <v>-4</v>
          </cell>
          <cell r="CH110">
            <v>1</v>
          </cell>
        </row>
        <row r="111">
          <cell r="BN111" t="str">
            <v>설비투자</v>
          </cell>
          <cell r="BP111" t="str">
            <v xml:space="preserve"> 설비투자</v>
          </cell>
          <cell r="BQ111">
            <v>0</v>
          </cell>
          <cell r="BR111">
            <v>0</v>
          </cell>
          <cell r="BS111">
            <v>3</v>
          </cell>
          <cell r="BT111">
            <v>7</v>
          </cell>
          <cell r="BU111">
            <v>1</v>
          </cell>
          <cell r="BV111">
            <v>1</v>
          </cell>
          <cell r="BW111">
            <v>1</v>
          </cell>
          <cell r="BX111">
            <v>6</v>
          </cell>
          <cell r="BY111">
            <v>1</v>
          </cell>
          <cell r="BZ111">
            <v>2</v>
          </cell>
          <cell r="CD111">
            <v>0</v>
          </cell>
          <cell r="CE111">
            <v>0</v>
          </cell>
          <cell r="CF111">
            <v>1</v>
          </cell>
          <cell r="CG111">
            <v>1</v>
          </cell>
          <cell r="CH111">
            <v>0</v>
          </cell>
        </row>
        <row r="112">
          <cell r="BN112" t="str">
            <v>재무활동현금흐름</v>
          </cell>
          <cell r="BP112" t="str">
            <v xml:space="preserve"> 재무활동현금흐름</v>
          </cell>
          <cell r="BQ112">
            <v>0</v>
          </cell>
          <cell r="BR112">
            <v>-68</v>
          </cell>
          <cell r="BS112">
            <v>85</v>
          </cell>
          <cell r="BT112">
            <v>105</v>
          </cell>
          <cell r="BU112">
            <v>-134</v>
          </cell>
          <cell r="BV112">
            <v>45</v>
          </cell>
          <cell r="BW112">
            <v>260</v>
          </cell>
          <cell r="BX112">
            <v>-128</v>
          </cell>
          <cell r="BY112">
            <v>-40</v>
          </cell>
          <cell r="BZ112">
            <v>-83</v>
          </cell>
          <cell r="CD112">
            <v>28</v>
          </cell>
          <cell r="CE112">
            <v>-105</v>
          </cell>
          <cell r="CF112">
            <v>31</v>
          </cell>
          <cell r="CG112">
            <v>-17</v>
          </cell>
          <cell r="CH112">
            <v>8</v>
          </cell>
        </row>
        <row r="113">
          <cell r="BN113" t="str">
            <v>FCF</v>
          </cell>
          <cell r="BP113" t="str">
            <v xml:space="preserve"> FCF</v>
          </cell>
          <cell r="BQ113">
            <v>0</v>
          </cell>
          <cell r="BR113">
            <v>51</v>
          </cell>
          <cell r="BS113">
            <v>17</v>
          </cell>
          <cell r="BT113">
            <v>-16</v>
          </cell>
          <cell r="BU113">
            <v>10</v>
          </cell>
          <cell r="BV113">
            <v>88</v>
          </cell>
          <cell r="BW113">
            <v>-354</v>
          </cell>
          <cell r="BX113">
            <v>273</v>
          </cell>
          <cell r="BY113">
            <v>112</v>
          </cell>
          <cell r="BZ113">
            <v>314</v>
          </cell>
          <cell r="CD113">
            <v>-39</v>
          </cell>
          <cell r="CE113">
            <v>294</v>
          </cell>
          <cell r="CF113">
            <v>25</v>
          </cell>
          <cell r="CG113">
            <v>-7</v>
          </cell>
          <cell r="CH113">
            <v>2</v>
          </cell>
        </row>
        <row r="115">
          <cell r="BN115" t="str">
            <v>연간 재무상태표</v>
          </cell>
          <cell r="BP115" t="str">
            <v>연간 재무상태표</v>
          </cell>
          <cell r="BQ115" t="str">
            <v>16년</v>
          </cell>
          <cell r="BR115" t="str">
            <v>17년</v>
          </cell>
          <cell r="BS115" t="str">
            <v>18년</v>
          </cell>
          <cell r="BT115" t="str">
            <v>19년</v>
          </cell>
          <cell r="BU115" t="str">
            <v>20년</v>
          </cell>
          <cell r="BV115" t="str">
            <v>21년</v>
          </cell>
          <cell r="BW115" t="str">
            <v>22년</v>
          </cell>
          <cell r="BX115" t="str">
            <v>23년</v>
          </cell>
          <cell r="BY115" t="str">
            <v>24년</v>
          </cell>
          <cell r="BZ115" t="str">
            <v>25년3Q연환산</v>
          </cell>
          <cell r="CD115" t="str">
            <v>24.3Q</v>
          </cell>
          <cell r="CE115" t="str">
            <v>24.4Q</v>
          </cell>
          <cell r="CF115" t="str">
            <v>25.1Q</v>
          </cell>
          <cell r="CG115" t="str">
            <v>25.2Q</v>
          </cell>
          <cell r="CH115" t="str">
            <v>25.3Q</v>
          </cell>
        </row>
        <row r="116">
          <cell r="BN116" t="str">
            <v>유동자산</v>
          </cell>
          <cell r="BP116" t="str">
            <v xml:space="preserve"> 유동자산</v>
          </cell>
          <cell r="BQ116">
            <v>266</v>
          </cell>
          <cell r="BR116">
            <v>308</v>
          </cell>
          <cell r="BS116">
            <v>470</v>
          </cell>
          <cell r="BT116">
            <v>556</v>
          </cell>
          <cell r="BU116">
            <v>398</v>
          </cell>
          <cell r="BV116">
            <v>649</v>
          </cell>
          <cell r="BW116">
            <v>1002</v>
          </cell>
          <cell r="BX116">
            <v>988</v>
          </cell>
          <cell r="BY116">
            <v>1117</v>
          </cell>
          <cell r="BZ116">
            <v>1107</v>
          </cell>
          <cell r="CD116">
            <v>892</v>
          </cell>
          <cell r="CE116">
            <v>1117</v>
          </cell>
          <cell r="CF116">
            <v>1007</v>
          </cell>
          <cell r="CG116">
            <v>1086</v>
          </cell>
          <cell r="CH116">
            <v>1107</v>
          </cell>
        </row>
        <row r="117">
          <cell r="BN117" t="str">
            <v>현금성자산</v>
          </cell>
          <cell r="BP117" t="str">
            <v xml:space="preserve"> 현금성자산</v>
          </cell>
          <cell r="BQ117">
            <v>115</v>
          </cell>
          <cell r="BR117">
            <v>111</v>
          </cell>
          <cell r="BS117">
            <v>116</v>
          </cell>
          <cell r="BT117">
            <v>213</v>
          </cell>
          <cell r="BU117">
            <v>101</v>
          </cell>
          <cell r="BV117">
            <v>225</v>
          </cell>
          <cell r="BW117">
            <v>130</v>
          </cell>
          <cell r="BX117">
            <v>260</v>
          </cell>
          <cell r="BY117">
            <v>337</v>
          </cell>
          <cell r="BZ117">
            <v>374</v>
          </cell>
          <cell r="CD117">
            <v>149</v>
          </cell>
          <cell r="CE117">
            <v>337</v>
          </cell>
          <cell r="CF117">
            <v>391</v>
          </cell>
          <cell r="CG117">
            <v>363</v>
          </cell>
          <cell r="CH117">
            <v>374</v>
          </cell>
        </row>
        <row r="118">
          <cell r="BN118" t="str">
            <v>매출채권</v>
          </cell>
          <cell r="BP118" t="str">
            <v xml:space="preserve"> 매출채권</v>
          </cell>
          <cell r="BQ118">
            <v>106</v>
          </cell>
          <cell r="BR118">
            <v>135</v>
          </cell>
          <cell r="BS118">
            <v>179</v>
          </cell>
          <cell r="BT118">
            <v>152</v>
          </cell>
          <cell r="BU118">
            <v>151</v>
          </cell>
          <cell r="BV118">
            <v>161</v>
          </cell>
          <cell r="BW118">
            <v>262</v>
          </cell>
          <cell r="BX118">
            <v>323</v>
          </cell>
          <cell r="BY118">
            <v>376</v>
          </cell>
          <cell r="BZ118">
            <v>230</v>
          </cell>
          <cell r="CD118">
            <v>246</v>
          </cell>
          <cell r="CE118">
            <v>376</v>
          </cell>
          <cell r="CF118">
            <v>207</v>
          </cell>
          <cell r="CG118">
            <v>311</v>
          </cell>
          <cell r="CH118">
            <v>230</v>
          </cell>
        </row>
        <row r="119">
          <cell r="BN119" t="str">
            <v>재고자산</v>
          </cell>
          <cell r="BP119" t="str">
            <v xml:space="preserve"> 재고자산</v>
          </cell>
          <cell r="BQ119">
            <v>24</v>
          </cell>
          <cell r="BR119">
            <v>39</v>
          </cell>
          <cell r="BS119">
            <v>48</v>
          </cell>
          <cell r="BT119">
            <v>115</v>
          </cell>
          <cell r="BU119">
            <v>77</v>
          </cell>
          <cell r="BV119">
            <v>169</v>
          </cell>
          <cell r="BW119">
            <v>483</v>
          </cell>
          <cell r="BX119">
            <v>281</v>
          </cell>
          <cell r="BY119">
            <v>279</v>
          </cell>
          <cell r="BZ119">
            <v>374</v>
          </cell>
          <cell r="CD119">
            <v>365</v>
          </cell>
          <cell r="CE119">
            <v>279</v>
          </cell>
          <cell r="CF119">
            <v>267</v>
          </cell>
          <cell r="CG119">
            <v>287</v>
          </cell>
          <cell r="CH119">
            <v>374</v>
          </cell>
        </row>
        <row r="120">
          <cell r="BN120" t="str">
            <v>비유동자산</v>
          </cell>
          <cell r="BP120" t="str">
            <v xml:space="preserve"> 비유동자산</v>
          </cell>
          <cell r="BQ120">
            <v>28</v>
          </cell>
          <cell r="BR120">
            <v>32</v>
          </cell>
          <cell r="BS120">
            <v>45</v>
          </cell>
          <cell r="BT120">
            <v>102</v>
          </cell>
          <cell r="BU120">
            <v>111</v>
          </cell>
          <cell r="BV120">
            <v>121</v>
          </cell>
          <cell r="BW120">
            <v>191</v>
          </cell>
          <cell r="BX120">
            <v>272</v>
          </cell>
          <cell r="BY120">
            <v>264</v>
          </cell>
          <cell r="BZ120">
            <v>226</v>
          </cell>
          <cell r="CD120">
            <v>245</v>
          </cell>
          <cell r="CE120">
            <v>264</v>
          </cell>
          <cell r="CF120">
            <v>254</v>
          </cell>
          <cell r="CG120">
            <v>242</v>
          </cell>
          <cell r="CH120">
            <v>226</v>
          </cell>
        </row>
        <row r="121">
          <cell r="BN121" t="str">
            <v>유형자산</v>
          </cell>
          <cell r="BP121" t="str">
            <v xml:space="preserve"> 유형자산</v>
          </cell>
          <cell r="BQ121">
            <v>2</v>
          </cell>
          <cell r="BR121">
            <v>1</v>
          </cell>
          <cell r="BS121">
            <v>5</v>
          </cell>
          <cell r="BT121">
            <v>25</v>
          </cell>
          <cell r="BU121">
            <v>18</v>
          </cell>
          <cell r="BV121">
            <v>16</v>
          </cell>
          <cell r="BW121">
            <v>17</v>
          </cell>
          <cell r="BX121">
            <v>26</v>
          </cell>
          <cell r="BY121">
            <v>35</v>
          </cell>
          <cell r="BZ121">
            <v>29</v>
          </cell>
          <cell r="CD121">
            <v>28</v>
          </cell>
          <cell r="CE121">
            <v>35</v>
          </cell>
          <cell r="CF121">
            <v>33</v>
          </cell>
          <cell r="CG121">
            <v>32</v>
          </cell>
          <cell r="CH121">
            <v>29</v>
          </cell>
        </row>
        <row r="122">
          <cell r="BN122" t="str">
            <v>무형자산</v>
          </cell>
          <cell r="BP122" t="str">
            <v xml:space="preserve"> 무형자산</v>
          </cell>
          <cell r="BQ122">
            <v>1</v>
          </cell>
          <cell r="BR122">
            <v>2</v>
          </cell>
          <cell r="BS122">
            <v>5</v>
          </cell>
          <cell r="BT122">
            <v>4</v>
          </cell>
          <cell r="BU122">
            <v>8</v>
          </cell>
          <cell r="BV122">
            <v>8</v>
          </cell>
          <cell r="BW122">
            <v>8</v>
          </cell>
          <cell r="BX122">
            <v>10</v>
          </cell>
          <cell r="BY122">
            <v>10</v>
          </cell>
          <cell r="BZ122">
            <v>10</v>
          </cell>
          <cell r="CD122">
            <v>10</v>
          </cell>
          <cell r="CE122">
            <v>10</v>
          </cell>
          <cell r="CF122">
            <v>10</v>
          </cell>
          <cell r="CG122">
            <v>10</v>
          </cell>
          <cell r="CH122">
            <v>10</v>
          </cell>
        </row>
        <row r="123">
          <cell r="BN123" t="str">
            <v>투자자산</v>
          </cell>
          <cell r="BP123" t="str">
            <v xml:space="preserve"> 투자자산</v>
          </cell>
          <cell r="BQ123">
            <v>19</v>
          </cell>
          <cell r="BR123">
            <v>19</v>
          </cell>
          <cell r="BS123">
            <v>20</v>
          </cell>
          <cell r="BT123">
            <v>55</v>
          </cell>
          <cell r="BU123">
            <v>57</v>
          </cell>
          <cell r="BV123">
            <v>66</v>
          </cell>
          <cell r="BW123">
            <v>65</v>
          </cell>
          <cell r="BX123">
            <v>69</v>
          </cell>
          <cell r="BY123">
            <v>72</v>
          </cell>
          <cell r="BZ123">
            <v>74</v>
          </cell>
          <cell r="CD123">
            <v>72</v>
          </cell>
          <cell r="CE123">
            <v>72</v>
          </cell>
          <cell r="CF123">
            <v>72</v>
          </cell>
          <cell r="CG123">
            <v>73</v>
          </cell>
          <cell r="CH123">
            <v>74</v>
          </cell>
        </row>
        <row r="124">
          <cell r="BN124" t="str">
            <v>유동부채</v>
          </cell>
          <cell r="BP124" t="str">
            <v xml:space="preserve"> 유동부채</v>
          </cell>
          <cell r="BQ124">
            <v>132</v>
          </cell>
          <cell r="BR124">
            <v>150</v>
          </cell>
          <cell r="BS124">
            <v>185</v>
          </cell>
          <cell r="BT124">
            <v>411</v>
          </cell>
          <cell r="BU124">
            <v>199</v>
          </cell>
          <cell r="BV124">
            <v>390</v>
          </cell>
          <cell r="BW124">
            <v>740</v>
          </cell>
          <cell r="BX124">
            <v>680</v>
          </cell>
          <cell r="BY124">
            <v>675</v>
          </cell>
          <cell r="BZ124">
            <v>556</v>
          </cell>
          <cell r="CD124">
            <v>534</v>
          </cell>
          <cell r="CE124">
            <v>675</v>
          </cell>
          <cell r="CF124">
            <v>563</v>
          </cell>
          <cell r="CG124">
            <v>583</v>
          </cell>
          <cell r="CH124">
            <v>556</v>
          </cell>
        </row>
        <row r="125">
          <cell r="BN125" t="str">
            <v>매입채무</v>
          </cell>
          <cell r="BP125" t="str">
            <v xml:space="preserve"> 매입채무</v>
          </cell>
          <cell r="BQ125">
            <v>71</v>
          </cell>
          <cell r="BR125">
            <v>105</v>
          </cell>
          <cell r="BS125">
            <v>134</v>
          </cell>
          <cell r="BT125">
            <v>226</v>
          </cell>
          <cell r="BU125">
            <v>160</v>
          </cell>
          <cell r="BV125">
            <v>254</v>
          </cell>
          <cell r="BW125">
            <v>299</v>
          </cell>
          <cell r="BX125">
            <v>365</v>
          </cell>
          <cell r="BY125">
            <v>324</v>
          </cell>
          <cell r="BZ125">
            <v>142</v>
          </cell>
          <cell r="CD125">
            <v>163</v>
          </cell>
          <cell r="CE125">
            <v>324</v>
          </cell>
          <cell r="CF125">
            <v>193</v>
          </cell>
          <cell r="CG125">
            <v>222</v>
          </cell>
          <cell r="CH125">
            <v>142</v>
          </cell>
        </row>
        <row r="126">
          <cell r="BN126" t="str">
            <v>비유동부채</v>
          </cell>
          <cell r="BP126" t="str">
            <v xml:space="preserve"> 비유동부채</v>
          </cell>
          <cell r="BQ126">
            <v>30</v>
          </cell>
          <cell r="BR126">
            <v>24</v>
          </cell>
          <cell r="BS126">
            <v>28</v>
          </cell>
          <cell r="BT126">
            <v>70</v>
          </cell>
          <cell r="BU126">
            <v>84</v>
          </cell>
          <cell r="BV126">
            <v>89</v>
          </cell>
          <cell r="BW126">
            <v>100</v>
          </cell>
          <cell r="BX126">
            <v>113</v>
          </cell>
          <cell r="BY126">
            <v>159</v>
          </cell>
          <cell r="BZ126">
            <v>163</v>
          </cell>
          <cell r="CD126">
            <v>115</v>
          </cell>
          <cell r="CE126">
            <v>159</v>
          </cell>
          <cell r="CF126">
            <v>160</v>
          </cell>
          <cell r="CG126">
            <v>161</v>
          </cell>
          <cell r="CH126">
            <v>163</v>
          </cell>
        </row>
        <row r="127">
          <cell r="BN127" t="str">
            <v>순차입금</v>
          </cell>
          <cell r="BP127" t="str">
            <v xml:space="preserve"> 순차입금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170</v>
          </cell>
          <cell r="BX127">
            <v>0</v>
          </cell>
          <cell r="BY127">
            <v>0</v>
          </cell>
          <cell r="BZ127">
            <v>0</v>
          </cell>
          <cell r="CD127">
            <v>97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</row>
        <row r="128">
          <cell r="BN128" t="str">
            <v>차입금</v>
          </cell>
          <cell r="BP128" t="str">
            <v xml:space="preserve"> 차입금</v>
          </cell>
          <cell r="BQ128">
            <v>58</v>
          </cell>
          <cell r="BR128">
            <v>26</v>
          </cell>
          <cell r="BS128">
            <v>2</v>
          </cell>
          <cell r="BT128">
            <v>101</v>
          </cell>
          <cell r="BU128">
            <v>11</v>
          </cell>
          <cell r="BV128">
            <v>64</v>
          </cell>
          <cell r="BW128">
            <v>337</v>
          </cell>
          <cell r="BX128">
            <v>201</v>
          </cell>
          <cell r="BY128">
            <v>181</v>
          </cell>
          <cell r="BZ128">
            <v>218</v>
          </cell>
          <cell r="CD128">
            <v>281</v>
          </cell>
          <cell r="CE128">
            <v>181</v>
          </cell>
          <cell r="CF128">
            <v>212</v>
          </cell>
          <cell r="CG128">
            <v>209</v>
          </cell>
          <cell r="CH128">
            <v>218</v>
          </cell>
        </row>
        <row r="129">
          <cell r="BN129" t="str">
            <v>부채총계</v>
          </cell>
          <cell r="BP129" t="str">
            <v xml:space="preserve"> 부채총계</v>
          </cell>
          <cell r="BQ129">
            <v>162</v>
          </cell>
          <cell r="BR129">
            <v>174</v>
          </cell>
          <cell r="BS129">
            <v>213</v>
          </cell>
          <cell r="BT129">
            <v>481</v>
          </cell>
          <cell r="BU129">
            <v>283</v>
          </cell>
          <cell r="BV129">
            <v>479</v>
          </cell>
          <cell r="BW129">
            <v>840</v>
          </cell>
          <cell r="BX129">
            <v>793</v>
          </cell>
          <cell r="BY129">
            <v>834</v>
          </cell>
          <cell r="BZ129">
            <v>719</v>
          </cell>
          <cell r="CD129">
            <v>649</v>
          </cell>
          <cell r="CE129">
            <v>834</v>
          </cell>
          <cell r="CF129">
            <v>723</v>
          </cell>
          <cell r="CG129">
            <v>744</v>
          </cell>
          <cell r="CH129">
            <v>719</v>
          </cell>
        </row>
        <row r="130">
          <cell r="BN130" t="str">
            <v>자본총계</v>
          </cell>
          <cell r="BP130" t="str">
            <v xml:space="preserve"> 자본총계</v>
          </cell>
          <cell r="BQ130">
            <v>132</v>
          </cell>
          <cell r="BR130">
            <v>166</v>
          </cell>
          <cell r="BS130">
            <v>302</v>
          </cell>
          <cell r="BT130">
            <v>177</v>
          </cell>
          <cell r="BU130">
            <v>226</v>
          </cell>
          <cell r="BV130">
            <v>291</v>
          </cell>
          <cell r="BW130">
            <v>353</v>
          </cell>
          <cell r="BX130">
            <v>467</v>
          </cell>
          <cell r="BY130">
            <v>547</v>
          </cell>
          <cell r="BZ130">
            <v>614</v>
          </cell>
          <cell r="CD130">
            <v>488</v>
          </cell>
          <cell r="CE130">
            <v>547</v>
          </cell>
          <cell r="CF130">
            <v>538</v>
          </cell>
          <cell r="CG130">
            <v>584</v>
          </cell>
          <cell r="CH130">
            <v>614</v>
          </cell>
        </row>
        <row r="131">
          <cell r="BN131" t="str">
            <v>지배주주지분</v>
          </cell>
          <cell r="BP131" t="str">
            <v xml:space="preserve"> 지배주주지분</v>
          </cell>
          <cell r="BQ131">
            <v>132</v>
          </cell>
          <cell r="BR131">
            <v>166</v>
          </cell>
          <cell r="BS131">
            <v>302</v>
          </cell>
          <cell r="BT131">
            <v>177</v>
          </cell>
          <cell r="BU131">
            <v>226</v>
          </cell>
          <cell r="BV131">
            <v>291</v>
          </cell>
          <cell r="BW131">
            <v>353</v>
          </cell>
          <cell r="BX131">
            <v>460</v>
          </cell>
          <cell r="BY131">
            <v>539</v>
          </cell>
          <cell r="BZ131">
            <v>606</v>
          </cell>
          <cell r="CD131">
            <v>480</v>
          </cell>
          <cell r="CE131">
            <v>539</v>
          </cell>
          <cell r="CF131">
            <v>530</v>
          </cell>
          <cell r="CG131">
            <v>576</v>
          </cell>
          <cell r="CH131">
            <v>606</v>
          </cell>
        </row>
        <row r="132">
          <cell r="BN132" t="str">
            <v>투하자본</v>
          </cell>
          <cell r="BP132" t="str">
            <v xml:space="preserve"> 투하자본</v>
          </cell>
          <cell r="BQ132">
            <v>61</v>
          </cell>
          <cell r="BR132">
            <v>70</v>
          </cell>
          <cell r="BS132">
            <v>98</v>
          </cell>
          <cell r="BT132">
            <v>66</v>
          </cell>
          <cell r="BU132">
            <v>86</v>
          </cell>
          <cell r="BV132">
            <v>92</v>
          </cell>
          <cell r="BW132">
            <v>463</v>
          </cell>
          <cell r="BX132">
            <v>265</v>
          </cell>
          <cell r="BY132">
            <v>366</v>
          </cell>
          <cell r="BZ132">
            <v>491</v>
          </cell>
          <cell r="CD132">
            <v>476</v>
          </cell>
          <cell r="CE132">
            <v>366</v>
          </cell>
          <cell r="CF132">
            <v>314</v>
          </cell>
          <cell r="CG132">
            <v>408</v>
          </cell>
          <cell r="CH132">
            <v>491</v>
          </cell>
        </row>
        <row r="133">
          <cell r="BN133" t="str">
            <v>운전자본</v>
          </cell>
          <cell r="BP133" t="str">
            <v xml:space="preserve"> 운전자본</v>
          </cell>
          <cell r="BQ133">
            <v>59</v>
          </cell>
          <cell r="BR133">
            <v>69</v>
          </cell>
          <cell r="BS133">
            <v>93</v>
          </cell>
          <cell r="BT133">
            <v>41</v>
          </cell>
          <cell r="BU133">
            <v>68</v>
          </cell>
          <cell r="BV133">
            <v>76</v>
          </cell>
          <cell r="BW133">
            <v>446</v>
          </cell>
          <cell r="BX133">
            <v>239</v>
          </cell>
          <cell r="BY133">
            <v>331</v>
          </cell>
          <cell r="BZ133">
            <v>462</v>
          </cell>
          <cell r="CD133">
            <v>448</v>
          </cell>
          <cell r="CE133">
            <v>331</v>
          </cell>
          <cell r="CF133">
            <v>281</v>
          </cell>
          <cell r="CG133">
            <v>376</v>
          </cell>
          <cell r="CH133">
            <v>462</v>
          </cell>
        </row>
        <row r="134">
          <cell r="BN134" t="str">
            <v>총자산</v>
          </cell>
          <cell r="BP134" t="str">
            <v xml:space="preserve"> 총자산</v>
          </cell>
          <cell r="BQ134">
            <v>294</v>
          </cell>
          <cell r="BR134">
            <v>340</v>
          </cell>
          <cell r="BS134">
            <v>515</v>
          </cell>
          <cell r="BT134">
            <v>658</v>
          </cell>
          <cell r="BU134">
            <v>509</v>
          </cell>
          <cell r="BV134">
            <v>770</v>
          </cell>
          <cell r="BW134">
            <v>1193</v>
          </cell>
          <cell r="BX134">
            <v>1260</v>
          </cell>
          <cell r="BY134">
            <v>1381</v>
          </cell>
          <cell r="BZ134">
            <v>1333</v>
          </cell>
          <cell r="CD134">
            <v>1137</v>
          </cell>
          <cell r="CE134">
            <v>1381</v>
          </cell>
          <cell r="CF134">
            <v>1261</v>
          </cell>
          <cell r="CG134">
            <v>1328</v>
          </cell>
          <cell r="CH134">
            <v>1333</v>
          </cell>
        </row>
        <row r="135">
          <cell r="BN135" t="str">
            <v>(개별)총자산</v>
          </cell>
          <cell r="BP135" t="str">
            <v xml:space="preserve"> (개별)총자산</v>
          </cell>
          <cell r="BQ135">
            <v>294</v>
          </cell>
          <cell r="BR135">
            <v>340</v>
          </cell>
          <cell r="BS135">
            <v>515</v>
          </cell>
          <cell r="BT135">
            <v>658</v>
          </cell>
          <cell r="BU135">
            <v>509</v>
          </cell>
          <cell r="BV135">
            <v>770</v>
          </cell>
          <cell r="BW135">
            <v>1194</v>
          </cell>
          <cell r="BX135">
            <v>1252</v>
          </cell>
          <cell r="BY135">
            <v>1364</v>
          </cell>
          <cell r="BZ135">
            <v>1314</v>
          </cell>
          <cell r="CD135">
            <v>1125</v>
          </cell>
          <cell r="CE135">
            <v>1364</v>
          </cell>
          <cell r="CF135">
            <v>1240</v>
          </cell>
          <cell r="CG135">
            <v>1308</v>
          </cell>
          <cell r="CH135">
            <v>1314</v>
          </cell>
        </row>
        <row r="136">
          <cell r="BN136" t="str">
            <v>(개별)부채총계</v>
          </cell>
          <cell r="BP136" t="str">
            <v xml:space="preserve"> (개별)부채총계</v>
          </cell>
          <cell r="BQ136">
            <v>162</v>
          </cell>
          <cell r="BR136">
            <v>174</v>
          </cell>
          <cell r="BS136">
            <v>213</v>
          </cell>
          <cell r="BT136">
            <v>481</v>
          </cell>
          <cell r="BU136">
            <v>283</v>
          </cell>
          <cell r="BV136">
            <v>479</v>
          </cell>
          <cell r="BW136">
            <v>840</v>
          </cell>
          <cell r="BX136">
            <v>792</v>
          </cell>
          <cell r="BY136">
            <v>828</v>
          </cell>
          <cell r="BZ136">
            <v>718</v>
          </cell>
          <cell r="CD136">
            <v>646</v>
          </cell>
          <cell r="CE136">
            <v>828</v>
          </cell>
          <cell r="CF136">
            <v>713</v>
          </cell>
          <cell r="CG136">
            <v>742</v>
          </cell>
          <cell r="CH136">
            <v>718</v>
          </cell>
        </row>
        <row r="137">
          <cell r="BN137" t="str">
            <v>(개별)자본총계</v>
          </cell>
          <cell r="BP137" t="str">
            <v xml:space="preserve"> (개별)자본총계</v>
          </cell>
          <cell r="BQ137">
            <v>132</v>
          </cell>
          <cell r="BR137">
            <v>166</v>
          </cell>
          <cell r="BS137">
            <v>302</v>
          </cell>
          <cell r="BT137">
            <v>177</v>
          </cell>
          <cell r="BU137">
            <v>226</v>
          </cell>
          <cell r="BV137">
            <v>291</v>
          </cell>
          <cell r="BW137">
            <v>354</v>
          </cell>
          <cell r="BX137">
            <v>460</v>
          </cell>
          <cell r="BY137">
            <v>536</v>
          </cell>
          <cell r="BZ137">
            <v>596</v>
          </cell>
          <cell r="CD137">
            <v>479</v>
          </cell>
          <cell r="CE137">
            <v>536</v>
          </cell>
          <cell r="CF137">
            <v>527</v>
          </cell>
          <cell r="CG137">
            <v>566</v>
          </cell>
          <cell r="CH137">
            <v>596</v>
          </cell>
        </row>
      </sheetData>
      <sheetData sheetId="16">
        <row r="18">
          <cell r="E18" t="str">
            <v>18년</v>
          </cell>
          <cell r="F18" t="str">
            <v>19년</v>
          </cell>
          <cell r="G18" t="str">
            <v>20년</v>
          </cell>
          <cell r="H18" t="str">
            <v>21년</v>
          </cell>
          <cell r="I18" t="str">
            <v>22년</v>
          </cell>
          <cell r="J18" t="str">
            <v>23년</v>
          </cell>
          <cell r="K18" t="str">
            <v>24년</v>
          </cell>
          <cell r="L18" t="str">
            <v>25년3Q연환산</v>
          </cell>
        </row>
        <row r="23">
          <cell r="E23">
            <v>10.78</v>
          </cell>
          <cell r="F23">
            <v>31.61</v>
          </cell>
          <cell r="G23">
            <v>7.59</v>
          </cell>
          <cell r="H23">
            <v>8.75</v>
          </cell>
          <cell r="I23">
            <v>40.07</v>
          </cell>
          <cell r="J23">
            <v>31.89</v>
          </cell>
          <cell r="K23">
            <v>-14.27</v>
          </cell>
          <cell r="L23">
            <v>11.18</v>
          </cell>
        </row>
        <row r="24">
          <cell r="E24">
            <v>-11.43</v>
          </cell>
          <cell r="F24">
            <v>0</v>
          </cell>
          <cell r="G24">
            <v>96.77</v>
          </cell>
          <cell r="H24">
            <v>-4.92</v>
          </cell>
          <cell r="I24">
            <v>46.55</v>
          </cell>
          <cell r="J24">
            <v>64.709999999999994</v>
          </cell>
          <cell r="K24">
            <v>-23.57</v>
          </cell>
          <cell r="L24">
            <v>95.12</v>
          </cell>
        </row>
      </sheetData>
      <sheetData sheetId="17"/>
      <sheetData sheetId="18"/>
      <sheetData sheetId="19"/>
      <sheetData sheetId="20"/>
      <sheetData sheetId="21">
        <row r="1">
          <cell r="B1" t="str">
            <v>종목명</v>
          </cell>
          <cell r="C1" t="str">
            <v>매매거래정지</v>
          </cell>
          <cell r="D1" t="str">
            <v>정리매매 종목</v>
          </cell>
          <cell r="E1" t="str">
            <v>관리종목</v>
          </cell>
          <cell r="F1" t="str">
            <v>투자주의환기종목</v>
          </cell>
          <cell r="G1" t="str">
            <v>불성실공시</v>
          </cell>
          <cell r="H1" t="str">
            <v>단일가매매대상 초저유동성종목</v>
          </cell>
          <cell r="I1" t="str">
            <v>상장주식수 부족 우선주</v>
          </cell>
          <cell r="J1" t="str">
            <v>단기과열종목</v>
          </cell>
          <cell r="K1" t="str">
            <v>투자주의종목</v>
          </cell>
          <cell r="L1" t="str">
            <v>투자경고종목</v>
          </cell>
          <cell r="M1" t="str">
            <v>투자위험종목</v>
          </cell>
          <cell r="N1" t="str">
            <v>종목코드</v>
          </cell>
        </row>
        <row r="2">
          <cell r="B2" t="str">
            <v>3S</v>
          </cell>
          <cell r="C2" t="str">
            <v>X</v>
          </cell>
          <cell r="D2" t="str">
            <v>X</v>
          </cell>
          <cell r="E2" t="str">
            <v>X</v>
          </cell>
          <cell r="F2" t="str">
            <v>X</v>
          </cell>
          <cell r="G2" t="str">
            <v>X</v>
          </cell>
          <cell r="H2" t="str">
            <v>X</v>
          </cell>
          <cell r="I2" t="str">
            <v>X</v>
          </cell>
          <cell r="J2" t="str">
            <v>X</v>
          </cell>
          <cell r="K2" t="str">
            <v>X</v>
          </cell>
          <cell r="L2" t="str">
            <v>X</v>
          </cell>
          <cell r="M2" t="str">
            <v>X</v>
          </cell>
          <cell r="N2" t="str">
            <v>060310</v>
          </cell>
        </row>
        <row r="3">
          <cell r="B3" t="str">
            <v>AJ네트웍스</v>
          </cell>
          <cell r="C3" t="str">
            <v>X</v>
          </cell>
          <cell r="D3" t="str">
            <v>X</v>
          </cell>
          <cell r="E3" t="str">
            <v>X</v>
          </cell>
          <cell r="F3" t="str">
            <v>X</v>
          </cell>
          <cell r="G3" t="str">
            <v>O</v>
          </cell>
          <cell r="H3" t="str">
            <v>X</v>
          </cell>
          <cell r="I3" t="str">
            <v>X</v>
          </cell>
          <cell r="J3" t="str">
            <v>X</v>
          </cell>
          <cell r="K3" t="str">
            <v>X</v>
          </cell>
          <cell r="L3" t="str">
            <v>X</v>
          </cell>
          <cell r="M3" t="str">
            <v>X</v>
          </cell>
          <cell r="N3" t="str">
            <v>095570</v>
          </cell>
        </row>
        <row r="4">
          <cell r="B4" t="str">
            <v>AK홀딩스</v>
          </cell>
          <cell r="C4" t="str">
            <v>X</v>
          </cell>
          <cell r="D4" t="str">
            <v>X</v>
          </cell>
          <cell r="E4" t="str">
            <v>X</v>
          </cell>
          <cell r="F4" t="str">
            <v>X</v>
          </cell>
          <cell r="G4" t="str">
            <v>X</v>
          </cell>
          <cell r="H4" t="str">
            <v>X</v>
          </cell>
          <cell r="I4" t="str">
            <v>X</v>
          </cell>
          <cell r="J4" t="str">
            <v>X</v>
          </cell>
          <cell r="K4" t="str">
            <v>X</v>
          </cell>
          <cell r="L4" t="str">
            <v>X</v>
          </cell>
          <cell r="M4" t="str">
            <v>X</v>
          </cell>
          <cell r="N4" t="str">
            <v>006840</v>
          </cell>
        </row>
        <row r="5">
          <cell r="B5" t="str">
            <v>APS</v>
          </cell>
          <cell r="C5" t="str">
            <v>X</v>
          </cell>
          <cell r="D5" t="str">
            <v>X</v>
          </cell>
          <cell r="E5" t="str">
            <v>X</v>
          </cell>
          <cell r="F5" t="str">
            <v>X</v>
          </cell>
          <cell r="G5" t="str">
            <v>X</v>
          </cell>
          <cell r="H5" t="str">
            <v>X</v>
          </cell>
          <cell r="I5" t="str">
            <v>X</v>
          </cell>
          <cell r="J5" t="str">
            <v>X</v>
          </cell>
          <cell r="K5" t="str">
            <v>X</v>
          </cell>
          <cell r="L5" t="str">
            <v>X</v>
          </cell>
          <cell r="M5" t="str">
            <v>X</v>
          </cell>
          <cell r="N5" t="str">
            <v>054620</v>
          </cell>
        </row>
        <row r="6">
          <cell r="B6" t="str">
            <v>AP시스템</v>
          </cell>
          <cell r="C6" t="str">
            <v>X</v>
          </cell>
          <cell r="D6" t="str">
            <v>X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  <cell r="I6" t="str">
            <v>X</v>
          </cell>
          <cell r="J6" t="str">
            <v>X</v>
          </cell>
          <cell r="K6" t="str">
            <v>X</v>
          </cell>
          <cell r="L6" t="str">
            <v>X</v>
          </cell>
          <cell r="M6" t="str">
            <v>X</v>
          </cell>
          <cell r="N6" t="str">
            <v>265520</v>
          </cell>
        </row>
        <row r="7">
          <cell r="B7" t="str">
            <v>AP위성</v>
          </cell>
          <cell r="C7" t="str">
            <v>X</v>
          </cell>
          <cell r="D7" t="str">
            <v>X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  <cell r="I7" t="str">
            <v>X</v>
          </cell>
          <cell r="J7" t="str">
            <v>X</v>
          </cell>
          <cell r="K7" t="str">
            <v>X</v>
          </cell>
          <cell r="L7" t="str">
            <v>X</v>
          </cell>
          <cell r="M7" t="str">
            <v>X</v>
          </cell>
          <cell r="N7" t="str">
            <v>211270</v>
          </cell>
        </row>
        <row r="8">
          <cell r="B8" t="str">
            <v>BGF</v>
          </cell>
          <cell r="C8" t="str">
            <v>X</v>
          </cell>
          <cell r="D8" t="str">
            <v>X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I8" t="str">
            <v>X</v>
          </cell>
          <cell r="J8" t="str">
            <v>X</v>
          </cell>
          <cell r="K8" t="str">
            <v>X</v>
          </cell>
          <cell r="L8" t="str">
            <v>X</v>
          </cell>
          <cell r="M8" t="str">
            <v>X</v>
          </cell>
          <cell r="N8" t="str">
            <v>027410</v>
          </cell>
        </row>
        <row r="9">
          <cell r="B9" t="str">
            <v>BGF리테일</v>
          </cell>
          <cell r="C9" t="str">
            <v>X</v>
          </cell>
          <cell r="D9" t="str">
            <v>X</v>
          </cell>
          <cell r="E9" t="str">
            <v>X</v>
          </cell>
          <cell r="F9" t="str">
            <v>X</v>
          </cell>
          <cell r="G9" t="str">
            <v>X</v>
          </cell>
          <cell r="H9" t="str">
            <v>X</v>
          </cell>
          <cell r="I9" t="str">
            <v>X</v>
          </cell>
          <cell r="J9" t="str">
            <v>X</v>
          </cell>
          <cell r="K9" t="str">
            <v>X</v>
          </cell>
          <cell r="L9" t="str">
            <v>X</v>
          </cell>
          <cell r="M9" t="str">
            <v>X</v>
          </cell>
          <cell r="N9" t="str">
            <v>282330</v>
          </cell>
        </row>
        <row r="10">
          <cell r="B10" t="str">
            <v>BGF에코머티리얼즈</v>
          </cell>
          <cell r="C10" t="str">
            <v>X</v>
          </cell>
          <cell r="D10" t="str">
            <v>X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X</v>
          </cell>
          <cell r="L10" t="str">
            <v>X</v>
          </cell>
          <cell r="M10" t="str">
            <v>X</v>
          </cell>
          <cell r="N10" t="str">
            <v>126600</v>
          </cell>
        </row>
        <row r="11">
          <cell r="B11" t="str">
            <v>BNK금융지주</v>
          </cell>
          <cell r="C11" t="str">
            <v>X</v>
          </cell>
          <cell r="D11" t="str">
            <v>X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X</v>
          </cell>
          <cell r="N11" t="str">
            <v>138930</v>
          </cell>
        </row>
        <row r="12">
          <cell r="B12" t="str">
            <v>BYC</v>
          </cell>
          <cell r="C12" t="str">
            <v>X</v>
          </cell>
          <cell r="D12" t="str">
            <v>X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X</v>
          </cell>
          <cell r="N12" t="str">
            <v>001460</v>
          </cell>
        </row>
        <row r="13">
          <cell r="B13" t="str">
            <v>BYC우</v>
          </cell>
          <cell r="C13" t="str">
            <v>X</v>
          </cell>
          <cell r="D13" t="str">
            <v>X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O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X</v>
          </cell>
          <cell r="N13" t="str">
            <v>001465</v>
          </cell>
        </row>
        <row r="14">
          <cell r="B14" t="str">
            <v>CBI</v>
          </cell>
          <cell r="C14" t="str">
            <v>X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013720</v>
          </cell>
        </row>
        <row r="15">
          <cell r="B15" t="str">
            <v>CG인바이츠</v>
          </cell>
          <cell r="C15" t="str">
            <v>X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083790</v>
          </cell>
        </row>
        <row r="16">
          <cell r="B16" t="str">
            <v>CJ</v>
          </cell>
          <cell r="C16" t="str">
            <v>X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001040</v>
          </cell>
        </row>
        <row r="17">
          <cell r="B17" t="str">
            <v>CJ CGV</v>
          </cell>
          <cell r="C17" t="str">
            <v>X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079160</v>
          </cell>
        </row>
        <row r="18">
          <cell r="B18" t="str">
            <v>CJ ENM</v>
          </cell>
          <cell r="C18" t="str">
            <v>X</v>
          </cell>
          <cell r="D18" t="str">
            <v>X</v>
          </cell>
          <cell r="E18" t="str">
            <v>X</v>
          </cell>
          <cell r="F18" t="str">
            <v>X</v>
          </cell>
          <cell r="G18" t="str">
            <v>X</v>
          </cell>
          <cell r="H18" t="str">
            <v>X</v>
          </cell>
          <cell r="I18" t="str">
            <v>X</v>
          </cell>
          <cell r="J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035760</v>
          </cell>
        </row>
        <row r="19">
          <cell r="B19" t="str">
            <v>CJ 바이오사이언스</v>
          </cell>
          <cell r="C19" t="str">
            <v>X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  <cell r="I19" t="str">
            <v>X</v>
          </cell>
          <cell r="J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311690</v>
          </cell>
        </row>
        <row r="20">
          <cell r="B20" t="str">
            <v>CJ4우(전환)</v>
          </cell>
          <cell r="C20" t="str">
            <v>X</v>
          </cell>
          <cell r="D20" t="str">
            <v>X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00104K</v>
          </cell>
        </row>
        <row r="21">
          <cell r="B21" t="str">
            <v>CJ대한통운</v>
          </cell>
          <cell r="C21" t="str">
            <v>X</v>
          </cell>
          <cell r="D21" t="str">
            <v>X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  <cell r="I21" t="str">
            <v>X</v>
          </cell>
          <cell r="J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000120</v>
          </cell>
        </row>
        <row r="22">
          <cell r="B22" t="str">
            <v>CJ씨푸드</v>
          </cell>
          <cell r="C22" t="str">
            <v>X</v>
          </cell>
          <cell r="D22" t="str">
            <v>X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I22" t="str">
            <v>X</v>
          </cell>
          <cell r="J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011150</v>
          </cell>
        </row>
        <row r="23">
          <cell r="B23" t="str">
            <v>CJ씨푸드1우</v>
          </cell>
          <cell r="C23" t="str">
            <v>X</v>
          </cell>
          <cell r="D23" t="str">
            <v>X</v>
          </cell>
          <cell r="E23" t="str">
            <v>X</v>
          </cell>
          <cell r="F23" t="str">
            <v>X</v>
          </cell>
          <cell r="G23" t="str">
            <v>X</v>
          </cell>
          <cell r="H23" t="str">
            <v>X</v>
          </cell>
          <cell r="I23" t="str">
            <v>O</v>
          </cell>
          <cell r="J23" t="str">
            <v>X</v>
          </cell>
          <cell r="K23" t="str">
            <v>X</v>
          </cell>
          <cell r="L23" t="str">
            <v>X</v>
          </cell>
          <cell r="M23" t="str">
            <v>X</v>
          </cell>
          <cell r="N23" t="str">
            <v>011155</v>
          </cell>
        </row>
        <row r="24">
          <cell r="B24" t="str">
            <v>CJ우</v>
          </cell>
          <cell r="C24" t="str">
            <v>X</v>
          </cell>
          <cell r="D24" t="str">
            <v>X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  <cell r="I24" t="str">
            <v>X</v>
          </cell>
          <cell r="J24" t="str">
            <v>X</v>
          </cell>
          <cell r="K24" t="str">
            <v>X</v>
          </cell>
          <cell r="L24" t="str">
            <v>X</v>
          </cell>
          <cell r="M24" t="str">
            <v>X</v>
          </cell>
          <cell r="N24" t="str">
            <v>001045</v>
          </cell>
        </row>
        <row r="25">
          <cell r="B25" t="str">
            <v>CJ제일제당</v>
          </cell>
          <cell r="C25" t="str">
            <v>X</v>
          </cell>
          <cell r="D25" t="str">
            <v>X</v>
          </cell>
          <cell r="E25" t="str">
            <v>X</v>
          </cell>
          <cell r="F25" t="str">
            <v>X</v>
          </cell>
          <cell r="G25" t="str">
            <v>X</v>
          </cell>
          <cell r="H25" t="str">
            <v>X</v>
          </cell>
          <cell r="I25" t="str">
            <v>X</v>
          </cell>
          <cell r="J25" t="str">
            <v>X</v>
          </cell>
          <cell r="K25" t="str">
            <v>X</v>
          </cell>
          <cell r="L25" t="str">
            <v>X</v>
          </cell>
          <cell r="M25" t="str">
            <v>X</v>
          </cell>
          <cell r="N25" t="str">
            <v>097950</v>
          </cell>
        </row>
        <row r="26">
          <cell r="B26" t="str">
            <v>CJ제일제당 우</v>
          </cell>
          <cell r="C26" t="str">
            <v>X</v>
          </cell>
          <cell r="D26" t="str">
            <v>X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  <cell r="I26" t="str">
            <v>X</v>
          </cell>
          <cell r="J26" t="str">
            <v>X</v>
          </cell>
          <cell r="K26" t="str">
            <v>X</v>
          </cell>
          <cell r="L26" t="str">
            <v>X</v>
          </cell>
          <cell r="M26" t="str">
            <v>X</v>
          </cell>
          <cell r="N26" t="str">
            <v>097955</v>
          </cell>
        </row>
        <row r="27">
          <cell r="B27" t="str">
            <v>CJ프레시웨이</v>
          </cell>
          <cell r="C27" t="str">
            <v>X</v>
          </cell>
          <cell r="D27" t="str">
            <v>X</v>
          </cell>
          <cell r="E27" t="str">
            <v>X</v>
          </cell>
          <cell r="F27" t="str">
            <v>X</v>
          </cell>
          <cell r="G27" t="str">
            <v>X</v>
          </cell>
          <cell r="H27" t="str">
            <v>X</v>
          </cell>
          <cell r="I27" t="str">
            <v>X</v>
          </cell>
          <cell r="J27" t="str">
            <v>X</v>
          </cell>
          <cell r="K27" t="str">
            <v>X</v>
          </cell>
          <cell r="L27" t="str">
            <v>X</v>
          </cell>
          <cell r="M27" t="str">
            <v>X</v>
          </cell>
          <cell r="N27" t="str">
            <v>051500</v>
          </cell>
        </row>
        <row r="28">
          <cell r="B28" t="str">
            <v>CMG제약</v>
          </cell>
          <cell r="C28" t="str">
            <v>X</v>
          </cell>
          <cell r="D28" t="str">
            <v>X</v>
          </cell>
          <cell r="E28" t="str">
            <v>X</v>
          </cell>
          <cell r="F28" t="str">
            <v>X</v>
          </cell>
          <cell r="G28" t="str">
            <v>X</v>
          </cell>
          <cell r="H28" t="str">
            <v>X</v>
          </cell>
          <cell r="I28" t="str">
            <v>X</v>
          </cell>
          <cell r="J28" t="str">
            <v>X</v>
          </cell>
          <cell r="K28" t="str">
            <v>X</v>
          </cell>
          <cell r="L28" t="str">
            <v>X</v>
          </cell>
          <cell r="M28" t="str">
            <v>X</v>
          </cell>
          <cell r="N28" t="str">
            <v>058820</v>
          </cell>
        </row>
        <row r="29">
          <cell r="B29" t="str">
            <v>CNH</v>
          </cell>
          <cell r="C29" t="str">
            <v>X</v>
          </cell>
          <cell r="D29" t="str">
            <v>X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I29" t="str">
            <v>X</v>
          </cell>
          <cell r="J29" t="str">
            <v>X</v>
          </cell>
          <cell r="K29" t="str">
            <v>X</v>
          </cell>
          <cell r="L29" t="str">
            <v>X</v>
          </cell>
          <cell r="M29" t="str">
            <v>X</v>
          </cell>
          <cell r="N29" t="str">
            <v>023460</v>
          </cell>
        </row>
        <row r="30">
          <cell r="B30" t="str">
            <v>CNT85</v>
          </cell>
          <cell r="C30" t="str">
            <v>X</v>
          </cell>
          <cell r="D30" t="str">
            <v>X</v>
          </cell>
          <cell r="E30" t="str">
            <v>X</v>
          </cell>
          <cell r="F30" t="str">
            <v>X</v>
          </cell>
          <cell r="G30" t="str">
            <v>X</v>
          </cell>
          <cell r="H30" t="str">
            <v>X</v>
          </cell>
          <cell r="I30" t="str">
            <v>X</v>
          </cell>
          <cell r="J30" t="str">
            <v>X</v>
          </cell>
          <cell r="K30" t="str">
            <v>X</v>
          </cell>
          <cell r="L30" t="str">
            <v>X</v>
          </cell>
          <cell r="M30" t="str">
            <v>X</v>
          </cell>
          <cell r="N30" t="str">
            <v>056730</v>
          </cell>
        </row>
        <row r="31">
          <cell r="B31" t="str">
            <v>CR홀딩스</v>
          </cell>
          <cell r="C31" t="str">
            <v>X</v>
          </cell>
          <cell r="D31" t="str">
            <v>X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  <cell r="I31" t="str">
            <v>X</v>
          </cell>
          <cell r="J31" t="str">
            <v>X</v>
          </cell>
          <cell r="K31" t="str">
            <v>X</v>
          </cell>
          <cell r="L31" t="str">
            <v>X</v>
          </cell>
          <cell r="M31" t="str">
            <v>X</v>
          </cell>
          <cell r="N31" t="str">
            <v>000480</v>
          </cell>
        </row>
        <row r="32">
          <cell r="B32" t="str">
            <v>CS</v>
          </cell>
          <cell r="C32" t="str">
            <v>X</v>
          </cell>
          <cell r="D32" t="str">
            <v>X</v>
          </cell>
          <cell r="E32" t="str">
            <v>X</v>
          </cell>
          <cell r="F32" t="str">
            <v>X</v>
          </cell>
          <cell r="G32" t="str">
            <v>X</v>
          </cell>
          <cell r="H32" t="str">
            <v>X</v>
          </cell>
          <cell r="I32" t="str">
            <v>X</v>
          </cell>
          <cell r="J32" t="str">
            <v>X</v>
          </cell>
          <cell r="K32" t="str">
            <v>X</v>
          </cell>
          <cell r="L32" t="str">
            <v>X</v>
          </cell>
          <cell r="M32" t="str">
            <v>X</v>
          </cell>
          <cell r="N32" t="str">
            <v>065770</v>
          </cell>
        </row>
        <row r="33">
          <cell r="B33" t="str">
            <v>CSA 코스믹</v>
          </cell>
          <cell r="C33" t="str">
            <v>X</v>
          </cell>
          <cell r="D33" t="str">
            <v>X</v>
          </cell>
          <cell r="E33" t="str">
            <v>O</v>
          </cell>
          <cell r="F33" t="str">
            <v>O</v>
          </cell>
          <cell r="G33" t="str">
            <v>X</v>
          </cell>
          <cell r="H33" t="str">
            <v>X</v>
          </cell>
          <cell r="I33" t="str">
            <v>X</v>
          </cell>
          <cell r="J33" t="str">
            <v>X</v>
          </cell>
          <cell r="K33" t="str">
            <v>X</v>
          </cell>
          <cell r="L33" t="str">
            <v>X</v>
          </cell>
          <cell r="M33" t="str">
            <v>X</v>
          </cell>
          <cell r="N33" t="str">
            <v>083660</v>
          </cell>
        </row>
        <row r="34">
          <cell r="B34" t="str">
            <v>CS홀딩스</v>
          </cell>
          <cell r="C34" t="str">
            <v>X</v>
          </cell>
          <cell r="D34" t="str">
            <v>X</v>
          </cell>
          <cell r="E34" t="str">
            <v>X</v>
          </cell>
          <cell r="F34" t="str">
            <v>X</v>
          </cell>
          <cell r="G34" t="str">
            <v>X</v>
          </cell>
          <cell r="H34" t="str">
            <v>X</v>
          </cell>
          <cell r="I34" t="str">
            <v>X</v>
          </cell>
          <cell r="J34" t="str">
            <v>X</v>
          </cell>
          <cell r="K34" t="str">
            <v>X</v>
          </cell>
          <cell r="L34" t="str">
            <v>X</v>
          </cell>
          <cell r="M34" t="str">
            <v>X</v>
          </cell>
          <cell r="N34" t="str">
            <v>000590</v>
          </cell>
        </row>
        <row r="35">
          <cell r="B35" t="str">
            <v>DB</v>
          </cell>
          <cell r="C35" t="str">
            <v>X</v>
          </cell>
          <cell r="D35" t="str">
            <v>X</v>
          </cell>
          <cell r="E35" t="str">
            <v>X</v>
          </cell>
          <cell r="F35" t="str">
            <v>X</v>
          </cell>
          <cell r="G35" t="str">
            <v>X</v>
          </cell>
          <cell r="H35" t="str">
            <v>X</v>
          </cell>
          <cell r="I35" t="str">
            <v>X</v>
          </cell>
          <cell r="J35" t="str">
            <v>X</v>
          </cell>
          <cell r="K35" t="str">
            <v>X</v>
          </cell>
          <cell r="L35" t="str">
            <v>X</v>
          </cell>
          <cell r="M35" t="str">
            <v>X</v>
          </cell>
          <cell r="N35" t="str">
            <v>012030</v>
          </cell>
        </row>
        <row r="36">
          <cell r="B36" t="str">
            <v>DB금융스팩10호</v>
          </cell>
          <cell r="C36" t="str">
            <v>X</v>
          </cell>
          <cell r="D36" t="str">
            <v>X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I36" t="str">
            <v>X</v>
          </cell>
          <cell r="J36" t="str">
            <v>X</v>
          </cell>
          <cell r="K36" t="str">
            <v>X</v>
          </cell>
          <cell r="L36" t="str">
            <v>X</v>
          </cell>
          <cell r="M36" t="str">
            <v>X</v>
          </cell>
          <cell r="N36" t="str">
            <v>404950</v>
          </cell>
        </row>
        <row r="37">
          <cell r="B37" t="str">
            <v>DB금융스팩11호</v>
          </cell>
          <cell r="C37" t="str">
            <v>X</v>
          </cell>
          <cell r="D37" t="str">
            <v>X</v>
          </cell>
          <cell r="E37" t="str">
            <v>X</v>
          </cell>
          <cell r="F37" t="str">
            <v>X</v>
          </cell>
          <cell r="G37" t="str">
            <v>X</v>
          </cell>
          <cell r="H37" t="str">
            <v>X</v>
          </cell>
          <cell r="I37" t="str">
            <v>X</v>
          </cell>
          <cell r="J37" t="str">
            <v>X</v>
          </cell>
          <cell r="K37" t="str">
            <v>X</v>
          </cell>
          <cell r="L37" t="str">
            <v>X</v>
          </cell>
          <cell r="M37" t="str">
            <v>X</v>
          </cell>
          <cell r="N37" t="str">
            <v>456440</v>
          </cell>
        </row>
        <row r="38">
          <cell r="B38" t="str">
            <v>DB금융스팩9호</v>
          </cell>
          <cell r="C38" t="str">
            <v>X</v>
          </cell>
          <cell r="D38" t="str">
            <v>X</v>
          </cell>
          <cell r="E38" t="str">
            <v>X</v>
          </cell>
          <cell r="F38" t="str">
            <v>X</v>
          </cell>
          <cell r="G38" t="str">
            <v>X</v>
          </cell>
          <cell r="H38" t="str">
            <v>X</v>
          </cell>
          <cell r="I38" t="str">
            <v>X</v>
          </cell>
          <cell r="J38" t="str">
            <v>X</v>
          </cell>
          <cell r="K38" t="str">
            <v>X</v>
          </cell>
          <cell r="L38" t="str">
            <v>X</v>
          </cell>
          <cell r="M38" t="str">
            <v>X</v>
          </cell>
          <cell r="N38" t="str">
            <v>367360</v>
          </cell>
        </row>
        <row r="39">
          <cell r="B39" t="str">
            <v>DB금융투자</v>
          </cell>
          <cell r="C39" t="str">
            <v>X</v>
          </cell>
          <cell r="D39" t="str">
            <v>X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I39" t="str">
            <v>X</v>
          </cell>
          <cell r="J39" t="str">
            <v>X</v>
          </cell>
          <cell r="K39" t="str">
            <v>X</v>
          </cell>
          <cell r="L39" t="str">
            <v>X</v>
          </cell>
          <cell r="M39" t="str">
            <v>X</v>
          </cell>
          <cell r="N39" t="str">
            <v>016610</v>
          </cell>
        </row>
        <row r="40">
          <cell r="B40" t="str">
            <v>DB손해보험</v>
          </cell>
          <cell r="C40" t="str">
            <v>X</v>
          </cell>
          <cell r="D40" t="str">
            <v>X</v>
          </cell>
          <cell r="E40" t="str">
            <v>X</v>
          </cell>
          <cell r="F40" t="str">
            <v>X</v>
          </cell>
          <cell r="G40" t="str">
            <v>X</v>
          </cell>
          <cell r="H40" t="str">
            <v>X</v>
          </cell>
          <cell r="I40" t="str">
            <v>X</v>
          </cell>
          <cell r="J40" t="str">
            <v>X</v>
          </cell>
          <cell r="K40" t="str">
            <v>X</v>
          </cell>
          <cell r="L40" t="str">
            <v>X</v>
          </cell>
          <cell r="M40" t="str">
            <v>X</v>
          </cell>
          <cell r="N40" t="str">
            <v>005830</v>
          </cell>
        </row>
        <row r="41">
          <cell r="B41" t="str">
            <v>DB하이텍</v>
          </cell>
          <cell r="C41" t="str">
            <v>X</v>
          </cell>
          <cell r="D41" t="str">
            <v>X</v>
          </cell>
          <cell r="E41" t="str">
            <v>X</v>
          </cell>
          <cell r="F41" t="str">
            <v>X</v>
          </cell>
          <cell r="G41" t="str">
            <v>X</v>
          </cell>
          <cell r="H41" t="str">
            <v>X</v>
          </cell>
          <cell r="I41" t="str">
            <v>X</v>
          </cell>
          <cell r="J41" t="str">
            <v>X</v>
          </cell>
          <cell r="K41" t="str">
            <v>X</v>
          </cell>
          <cell r="L41" t="str">
            <v>X</v>
          </cell>
          <cell r="M41" t="str">
            <v>X</v>
          </cell>
          <cell r="N41" t="str">
            <v>000990</v>
          </cell>
        </row>
        <row r="42">
          <cell r="B42" t="str">
            <v>DGB금융지주</v>
          </cell>
          <cell r="C42" t="str">
            <v>X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139130</v>
          </cell>
        </row>
        <row r="43">
          <cell r="B43" t="str">
            <v>DGP</v>
          </cell>
          <cell r="C43" t="str">
            <v>X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060900</v>
          </cell>
        </row>
        <row r="44">
          <cell r="B44" t="str">
            <v>DH오토웨어</v>
          </cell>
          <cell r="C44" t="str">
            <v>X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025440</v>
          </cell>
        </row>
        <row r="45">
          <cell r="B45" t="str">
            <v>DI동일</v>
          </cell>
          <cell r="C45" t="str">
            <v>X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001530</v>
          </cell>
        </row>
        <row r="46">
          <cell r="B46" t="str">
            <v>DL</v>
          </cell>
          <cell r="C46" t="str">
            <v>X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000210</v>
          </cell>
        </row>
        <row r="47">
          <cell r="B47" t="str">
            <v>DL건설</v>
          </cell>
          <cell r="C47" t="str">
            <v>X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001880</v>
          </cell>
        </row>
        <row r="48">
          <cell r="B48" t="str">
            <v>DL우</v>
          </cell>
          <cell r="C48" t="str">
            <v>X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000215</v>
          </cell>
        </row>
        <row r="49">
          <cell r="B49" t="str">
            <v>DL이앤씨</v>
          </cell>
          <cell r="C49" t="str">
            <v>X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  <cell r="M49" t="str">
            <v>X</v>
          </cell>
          <cell r="N49" t="str">
            <v>375500</v>
          </cell>
        </row>
        <row r="50">
          <cell r="B50" t="str">
            <v>DL이앤씨2우(전환)</v>
          </cell>
          <cell r="C50" t="str">
            <v>X</v>
          </cell>
          <cell r="D50" t="str">
            <v>X</v>
          </cell>
          <cell r="E50" t="str">
            <v>X</v>
          </cell>
          <cell r="F50" t="str">
            <v>X</v>
          </cell>
          <cell r="G50" t="str">
            <v>X</v>
          </cell>
          <cell r="H50" t="str">
            <v>X</v>
          </cell>
          <cell r="I50" t="str">
            <v>X</v>
          </cell>
          <cell r="J50" t="str">
            <v>X</v>
          </cell>
          <cell r="K50" t="str">
            <v>X</v>
          </cell>
          <cell r="L50" t="str">
            <v>X</v>
          </cell>
          <cell r="M50" t="str">
            <v>X</v>
          </cell>
          <cell r="N50" t="str">
            <v>37550L</v>
          </cell>
        </row>
        <row r="51">
          <cell r="B51" t="str">
            <v>DL이앤씨우</v>
          </cell>
          <cell r="C51" t="str">
            <v>X</v>
          </cell>
          <cell r="D51" t="str">
            <v>X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  <cell r="I51" t="str">
            <v>X</v>
          </cell>
          <cell r="J51" t="str">
            <v>X</v>
          </cell>
          <cell r="K51" t="str">
            <v>X</v>
          </cell>
          <cell r="L51" t="str">
            <v>X</v>
          </cell>
          <cell r="M51" t="str">
            <v>X</v>
          </cell>
          <cell r="N51" t="str">
            <v>37550K</v>
          </cell>
        </row>
        <row r="52">
          <cell r="B52" t="str">
            <v>DMS</v>
          </cell>
          <cell r="C52" t="str">
            <v>X</v>
          </cell>
          <cell r="D52" t="str">
            <v>X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  <cell r="I52" t="str">
            <v>X</v>
          </cell>
          <cell r="J52" t="str">
            <v>X</v>
          </cell>
          <cell r="K52" t="str">
            <v>X</v>
          </cell>
          <cell r="L52" t="str">
            <v>X</v>
          </cell>
          <cell r="M52" t="str">
            <v>X</v>
          </cell>
          <cell r="N52" t="str">
            <v>068790</v>
          </cell>
        </row>
        <row r="53">
          <cell r="B53" t="str">
            <v>DN오토모티브</v>
          </cell>
          <cell r="C53" t="str">
            <v>X</v>
          </cell>
          <cell r="D53" t="str">
            <v>X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  <cell r="I53" t="str">
            <v>X</v>
          </cell>
          <cell r="J53" t="str">
            <v>X</v>
          </cell>
          <cell r="K53" t="str">
            <v>X</v>
          </cell>
          <cell r="L53" t="str">
            <v>X</v>
          </cell>
          <cell r="M53" t="str">
            <v>X</v>
          </cell>
          <cell r="N53" t="str">
            <v>007340</v>
          </cell>
        </row>
        <row r="54">
          <cell r="B54" t="str">
            <v>DRB동일</v>
          </cell>
          <cell r="C54" t="str">
            <v>X</v>
          </cell>
          <cell r="D54" t="str">
            <v>X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  <cell r="I54" t="str">
            <v>X</v>
          </cell>
          <cell r="J54" t="str">
            <v>X</v>
          </cell>
          <cell r="K54" t="str">
            <v>X</v>
          </cell>
          <cell r="L54" t="str">
            <v>X</v>
          </cell>
          <cell r="M54" t="str">
            <v>X</v>
          </cell>
          <cell r="N54" t="str">
            <v>004840</v>
          </cell>
        </row>
        <row r="55">
          <cell r="B55" t="str">
            <v>DSC인베스트먼트</v>
          </cell>
          <cell r="C55" t="str">
            <v>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  <cell r="I55" t="str">
            <v>X</v>
          </cell>
          <cell r="J55" t="str">
            <v>X</v>
          </cell>
          <cell r="K55" t="str">
            <v>X</v>
          </cell>
          <cell r="L55" t="str">
            <v>X</v>
          </cell>
          <cell r="M55" t="str">
            <v>X</v>
          </cell>
          <cell r="N55" t="str">
            <v>241520</v>
          </cell>
        </row>
        <row r="56">
          <cell r="B56" t="str">
            <v>DSEN</v>
          </cell>
          <cell r="C56" t="str">
            <v>X</v>
          </cell>
          <cell r="D56" t="str">
            <v>X</v>
          </cell>
          <cell r="E56" t="str">
            <v>X</v>
          </cell>
          <cell r="F56" t="str">
            <v>O</v>
          </cell>
          <cell r="G56" t="str">
            <v>X</v>
          </cell>
          <cell r="H56" t="str">
            <v>X</v>
          </cell>
          <cell r="I56" t="str">
            <v>X</v>
          </cell>
          <cell r="J56" t="str">
            <v>X</v>
          </cell>
          <cell r="K56" t="str">
            <v>X</v>
          </cell>
          <cell r="L56" t="str">
            <v>X</v>
          </cell>
          <cell r="M56" t="str">
            <v>X</v>
          </cell>
          <cell r="N56" t="str">
            <v>065150</v>
          </cell>
        </row>
        <row r="57">
          <cell r="B57" t="str">
            <v>DSR</v>
          </cell>
          <cell r="C57" t="str">
            <v>X</v>
          </cell>
          <cell r="D57" t="str">
            <v>X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  <cell r="I57" t="str">
            <v>X</v>
          </cell>
          <cell r="J57" t="str">
            <v>X</v>
          </cell>
          <cell r="K57" t="str">
            <v>X</v>
          </cell>
          <cell r="L57" t="str">
            <v>X</v>
          </cell>
          <cell r="M57" t="str">
            <v>X</v>
          </cell>
          <cell r="N57" t="str">
            <v>155660</v>
          </cell>
        </row>
        <row r="58">
          <cell r="B58" t="str">
            <v>DSR제강</v>
          </cell>
          <cell r="C58" t="str">
            <v>X</v>
          </cell>
          <cell r="D58" t="str">
            <v>X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  <cell r="I58" t="str">
            <v>X</v>
          </cell>
          <cell r="J58" t="str">
            <v>X</v>
          </cell>
          <cell r="K58" t="str">
            <v>X</v>
          </cell>
          <cell r="L58" t="str">
            <v>X</v>
          </cell>
          <cell r="M58" t="str">
            <v>X</v>
          </cell>
          <cell r="N58" t="str">
            <v>069730</v>
          </cell>
        </row>
        <row r="59">
          <cell r="B59" t="str">
            <v>DXVX</v>
          </cell>
          <cell r="C59" t="str">
            <v>X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H59" t="str">
            <v>X</v>
          </cell>
          <cell r="I59" t="str">
            <v>X</v>
          </cell>
          <cell r="J59" t="str">
            <v>X</v>
          </cell>
          <cell r="K59" t="str">
            <v>X</v>
          </cell>
          <cell r="L59" t="str">
            <v>X</v>
          </cell>
          <cell r="M59" t="str">
            <v>X</v>
          </cell>
          <cell r="N59" t="str">
            <v>180400</v>
          </cell>
        </row>
        <row r="60">
          <cell r="B60" t="str">
            <v>E1</v>
          </cell>
          <cell r="C60" t="str">
            <v>X</v>
          </cell>
          <cell r="D60" t="str">
            <v>X</v>
          </cell>
          <cell r="E60" t="str">
            <v>X</v>
          </cell>
          <cell r="F60" t="str">
            <v>X</v>
          </cell>
          <cell r="G60" t="str">
            <v>X</v>
          </cell>
          <cell r="H60" t="str">
            <v>X</v>
          </cell>
          <cell r="I60" t="str">
            <v>X</v>
          </cell>
          <cell r="J60" t="str">
            <v>X</v>
          </cell>
          <cell r="K60" t="str">
            <v>X</v>
          </cell>
          <cell r="L60" t="str">
            <v>X</v>
          </cell>
          <cell r="M60" t="str">
            <v>X</v>
          </cell>
          <cell r="N60" t="str">
            <v>017940</v>
          </cell>
        </row>
        <row r="61">
          <cell r="B61" t="str">
            <v>EDGC</v>
          </cell>
          <cell r="C61" t="str">
            <v>X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H61" t="str">
            <v>X</v>
          </cell>
          <cell r="I61" t="str">
            <v>X</v>
          </cell>
          <cell r="J61" t="str">
            <v>X</v>
          </cell>
          <cell r="K61" t="str">
            <v>X</v>
          </cell>
          <cell r="L61" t="str">
            <v>X</v>
          </cell>
          <cell r="M61" t="str">
            <v>X</v>
          </cell>
          <cell r="N61" t="str">
            <v>245620</v>
          </cell>
        </row>
        <row r="62">
          <cell r="B62" t="str">
            <v>EG</v>
          </cell>
          <cell r="C62" t="str">
            <v>X</v>
          </cell>
          <cell r="D62" t="str">
            <v>X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  <cell r="I62" t="str">
            <v>X</v>
          </cell>
          <cell r="J62" t="str">
            <v>X</v>
          </cell>
          <cell r="K62" t="str">
            <v>X</v>
          </cell>
          <cell r="L62" t="str">
            <v>X</v>
          </cell>
          <cell r="M62" t="str">
            <v>X</v>
          </cell>
          <cell r="N62" t="str">
            <v>037370</v>
          </cell>
        </row>
        <row r="63">
          <cell r="B63" t="str">
            <v>EMB</v>
          </cell>
          <cell r="C63" t="str">
            <v>X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H63" t="str">
            <v>X</v>
          </cell>
          <cell r="I63" t="str">
            <v>X</v>
          </cell>
          <cell r="J63" t="str">
            <v>X</v>
          </cell>
          <cell r="K63" t="str">
            <v>X</v>
          </cell>
          <cell r="L63" t="str">
            <v>X</v>
          </cell>
          <cell r="M63" t="str">
            <v>X</v>
          </cell>
          <cell r="N63" t="str">
            <v>278990</v>
          </cell>
        </row>
        <row r="64">
          <cell r="B64" t="str">
            <v>ESR켄달스퀘어리츠</v>
          </cell>
          <cell r="C64" t="str">
            <v>X</v>
          </cell>
          <cell r="D64" t="str">
            <v>X</v>
          </cell>
          <cell r="E64" t="str">
            <v>X</v>
          </cell>
          <cell r="F64" t="str">
            <v>X</v>
          </cell>
          <cell r="G64" t="str">
            <v>X</v>
          </cell>
          <cell r="H64" t="str">
            <v>X</v>
          </cell>
          <cell r="I64" t="str">
            <v>X</v>
          </cell>
          <cell r="J64" t="str">
            <v>X</v>
          </cell>
          <cell r="K64" t="str">
            <v>X</v>
          </cell>
          <cell r="L64" t="str">
            <v>X</v>
          </cell>
          <cell r="M64" t="str">
            <v>X</v>
          </cell>
          <cell r="N64" t="str">
            <v>365550</v>
          </cell>
        </row>
        <row r="65">
          <cell r="B65" t="str">
            <v>ES큐브</v>
          </cell>
          <cell r="C65" t="str">
            <v>X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O</v>
          </cell>
          <cell r="H65" t="str">
            <v>X</v>
          </cell>
          <cell r="I65" t="str">
            <v>X</v>
          </cell>
          <cell r="J65" t="str">
            <v>X</v>
          </cell>
          <cell r="K65" t="str">
            <v>X</v>
          </cell>
          <cell r="L65" t="str">
            <v>X</v>
          </cell>
          <cell r="M65" t="str">
            <v>X</v>
          </cell>
          <cell r="N65" t="str">
            <v>050120</v>
          </cell>
        </row>
        <row r="66">
          <cell r="B66" t="str">
            <v>F&amp;F</v>
          </cell>
          <cell r="C66" t="str">
            <v>X</v>
          </cell>
          <cell r="D66" t="str">
            <v>X</v>
          </cell>
          <cell r="E66" t="str">
            <v>X</v>
          </cell>
          <cell r="F66" t="str">
            <v>X</v>
          </cell>
          <cell r="G66" t="str">
            <v>X</v>
          </cell>
          <cell r="H66" t="str">
            <v>X</v>
          </cell>
          <cell r="I66" t="str">
            <v>X</v>
          </cell>
          <cell r="J66" t="str">
            <v>X</v>
          </cell>
          <cell r="K66" t="str">
            <v>X</v>
          </cell>
          <cell r="L66" t="str">
            <v>X</v>
          </cell>
          <cell r="M66" t="str">
            <v>X</v>
          </cell>
          <cell r="N66" t="str">
            <v>383220</v>
          </cell>
        </row>
        <row r="67">
          <cell r="B67" t="str">
            <v>F&amp;F홀딩스</v>
          </cell>
          <cell r="C67" t="str">
            <v>X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H67" t="str">
            <v>X</v>
          </cell>
          <cell r="I67" t="str">
            <v>X</v>
          </cell>
          <cell r="J67" t="str">
            <v>X</v>
          </cell>
          <cell r="K67" t="str">
            <v>X</v>
          </cell>
          <cell r="L67" t="str">
            <v>X</v>
          </cell>
          <cell r="M67" t="str">
            <v>X</v>
          </cell>
          <cell r="N67" t="str">
            <v>007700</v>
          </cell>
        </row>
        <row r="68">
          <cell r="B68" t="str">
            <v>FSN</v>
          </cell>
          <cell r="C68" t="str">
            <v>X</v>
          </cell>
          <cell r="D68" t="str">
            <v>X</v>
          </cell>
          <cell r="E68" t="str">
            <v>X</v>
          </cell>
          <cell r="F68" t="str">
            <v>X</v>
          </cell>
          <cell r="G68" t="str">
            <v>X</v>
          </cell>
          <cell r="H68" t="str">
            <v>X</v>
          </cell>
          <cell r="I68" t="str">
            <v>X</v>
          </cell>
          <cell r="J68" t="str">
            <v>X</v>
          </cell>
          <cell r="K68" t="str">
            <v>X</v>
          </cell>
          <cell r="L68" t="str">
            <v>X</v>
          </cell>
          <cell r="M68" t="str">
            <v>X</v>
          </cell>
          <cell r="N68" t="str">
            <v>214270</v>
          </cell>
        </row>
        <row r="69">
          <cell r="B69" t="str">
            <v>GH신소재</v>
          </cell>
          <cell r="C69" t="str">
            <v>X</v>
          </cell>
          <cell r="D69" t="str">
            <v>X</v>
          </cell>
          <cell r="E69" t="str">
            <v>X</v>
          </cell>
          <cell r="F69" t="str">
            <v>X</v>
          </cell>
          <cell r="G69" t="str">
            <v>X</v>
          </cell>
          <cell r="H69" t="str">
            <v>X</v>
          </cell>
          <cell r="I69" t="str">
            <v>X</v>
          </cell>
          <cell r="J69" t="str">
            <v>X</v>
          </cell>
          <cell r="K69" t="str">
            <v>X</v>
          </cell>
          <cell r="L69" t="str">
            <v>X</v>
          </cell>
          <cell r="M69" t="str">
            <v>X</v>
          </cell>
          <cell r="N69" t="str">
            <v>130500</v>
          </cell>
        </row>
        <row r="70">
          <cell r="B70" t="str">
            <v>GKL</v>
          </cell>
          <cell r="C70" t="str">
            <v>X</v>
          </cell>
          <cell r="D70" t="str">
            <v>X</v>
          </cell>
          <cell r="E70" t="str">
            <v>X</v>
          </cell>
          <cell r="F70" t="str">
            <v>X</v>
          </cell>
          <cell r="G70" t="str">
            <v>X</v>
          </cell>
          <cell r="H70" t="str">
            <v>X</v>
          </cell>
          <cell r="I70" t="str">
            <v>X</v>
          </cell>
          <cell r="J70" t="str">
            <v>X</v>
          </cell>
          <cell r="K70" t="str">
            <v>X</v>
          </cell>
          <cell r="L70" t="str">
            <v>X</v>
          </cell>
          <cell r="M70" t="str">
            <v>X</v>
          </cell>
          <cell r="N70" t="str">
            <v>114090</v>
          </cell>
        </row>
        <row r="71">
          <cell r="B71" t="str">
            <v>GRT</v>
          </cell>
          <cell r="C71" t="str">
            <v>X</v>
          </cell>
          <cell r="D71" t="str">
            <v>X</v>
          </cell>
          <cell r="E71" t="str">
            <v>X</v>
          </cell>
          <cell r="F71" t="str">
            <v>X</v>
          </cell>
          <cell r="G71" t="str">
            <v>X</v>
          </cell>
          <cell r="H71" t="str">
            <v>X</v>
          </cell>
          <cell r="I71" t="str">
            <v>X</v>
          </cell>
          <cell r="J71" t="str">
            <v>X</v>
          </cell>
          <cell r="K71" t="str">
            <v>X</v>
          </cell>
          <cell r="L71" t="str">
            <v>X</v>
          </cell>
          <cell r="M71" t="str">
            <v>X</v>
          </cell>
          <cell r="N71" t="str">
            <v>900290</v>
          </cell>
        </row>
        <row r="72">
          <cell r="B72" t="str">
            <v>GS</v>
          </cell>
          <cell r="C72" t="str">
            <v>X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  <cell r="I72" t="str">
            <v>X</v>
          </cell>
          <cell r="J72" t="str">
            <v>X</v>
          </cell>
          <cell r="K72" t="str">
            <v>X</v>
          </cell>
          <cell r="L72" t="str">
            <v>X</v>
          </cell>
          <cell r="M72" t="str">
            <v>X</v>
          </cell>
          <cell r="N72" t="str">
            <v>078930</v>
          </cell>
        </row>
        <row r="73">
          <cell r="B73" t="str">
            <v>GST</v>
          </cell>
          <cell r="C73" t="str">
            <v>X</v>
          </cell>
          <cell r="D73" t="str">
            <v>X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  <cell r="I73" t="str">
            <v>X</v>
          </cell>
          <cell r="J73" t="str">
            <v>X</v>
          </cell>
          <cell r="K73" t="str">
            <v>X</v>
          </cell>
          <cell r="L73" t="str">
            <v>X</v>
          </cell>
          <cell r="M73" t="str">
            <v>X</v>
          </cell>
          <cell r="N73" t="str">
            <v>083450</v>
          </cell>
        </row>
        <row r="74">
          <cell r="B74" t="str">
            <v>GS건설</v>
          </cell>
          <cell r="C74" t="str">
            <v>X</v>
          </cell>
          <cell r="D74" t="str">
            <v>X</v>
          </cell>
          <cell r="E74" t="str">
            <v>X</v>
          </cell>
          <cell r="F74" t="str">
            <v>X</v>
          </cell>
          <cell r="G74" t="str">
            <v>X</v>
          </cell>
          <cell r="H74" t="str">
            <v>X</v>
          </cell>
          <cell r="I74" t="str">
            <v>X</v>
          </cell>
          <cell r="J74" t="str">
            <v>X</v>
          </cell>
          <cell r="K74" t="str">
            <v>X</v>
          </cell>
          <cell r="L74" t="str">
            <v>X</v>
          </cell>
          <cell r="M74" t="str">
            <v>X</v>
          </cell>
          <cell r="N74" t="str">
            <v>006360</v>
          </cell>
        </row>
        <row r="75">
          <cell r="B75" t="str">
            <v>GS글로벌</v>
          </cell>
          <cell r="C75" t="str">
            <v>X</v>
          </cell>
          <cell r="D75" t="str">
            <v>X</v>
          </cell>
          <cell r="E75" t="str">
            <v>X</v>
          </cell>
          <cell r="F75" t="str">
            <v>X</v>
          </cell>
          <cell r="G75" t="str">
            <v>X</v>
          </cell>
          <cell r="H75" t="str">
            <v>X</v>
          </cell>
          <cell r="I75" t="str">
            <v>X</v>
          </cell>
          <cell r="J75" t="str">
            <v>X</v>
          </cell>
          <cell r="K75" t="str">
            <v>X</v>
          </cell>
          <cell r="L75" t="str">
            <v>X</v>
          </cell>
          <cell r="M75" t="str">
            <v>X</v>
          </cell>
          <cell r="N75" t="str">
            <v>001250</v>
          </cell>
        </row>
        <row r="76">
          <cell r="B76" t="str">
            <v>GS리테일</v>
          </cell>
          <cell r="C76" t="str">
            <v>X</v>
          </cell>
          <cell r="D76" t="str">
            <v>X</v>
          </cell>
          <cell r="E76" t="str">
            <v>X</v>
          </cell>
          <cell r="F76" t="str">
            <v>X</v>
          </cell>
          <cell r="G76" t="str">
            <v>X</v>
          </cell>
          <cell r="H76" t="str">
            <v>X</v>
          </cell>
          <cell r="I76" t="str">
            <v>X</v>
          </cell>
          <cell r="J76" t="str">
            <v>X</v>
          </cell>
          <cell r="K76" t="str">
            <v>X</v>
          </cell>
          <cell r="L76" t="str">
            <v>X</v>
          </cell>
          <cell r="M76" t="str">
            <v>X</v>
          </cell>
          <cell r="N76" t="str">
            <v>007070</v>
          </cell>
        </row>
        <row r="77">
          <cell r="B77" t="str">
            <v>GS우</v>
          </cell>
          <cell r="C77" t="str">
            <v>X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H77" t="str">
            <v>X</v>
          </cell>
          <cell r="I77" t="str">
            <v>X</v>
          </cell>
          <cell r="J77" t="str">
            <v>X</v>
          </cell>
          <cell r="K77" t="str">
            <v>X</v>
          </cell>
          <cell r="L77" t="str">
            <v>X</v>
          </cell>
          <cell r="M77" t="str">
            <v>X</v>
          </cell>
          <cell r="N77" t="str">
            <v>078935</v>
          </cell>
        </row>
        <row r="78">
          <cell r="B78" t="str">
            <v>HB솔루션</v>
          </cell>
          <cell r="C78" t="str">
            <v>X</v>
          </cell>
          <cell r="D78" t="str">
            <v>X</v>
          </cell>
          <cell r="E78" t="str">
            <v>X</v>
          </cell>
          <cell r="F78" t="str">
            <v>X</v>
          </cell>
          <cell r="G78" t="str">
            <v>X</v>
          </cell>
          <cell r="H78" t="str">
            <v>X</v>
          </cell>
          <cell r="I78" t="str">
            <v>X</v>
          </cell>
          <cell r="J78" t="str">
            <v>X</v>
          </cell>
          <cell r="K78" t="str">
            <v>X</v>
          </cell>
          <cell r="L78" t="str">
            <v>X</v>
          </cell>
          <cell r="M78" t="str">
            <v>X</v>
          </cell>
          <cell r="N78" t="str">
            <v>297890</v>
          </cell>
        </row>
        <row r="79">
          <cell r="B79" t="str">
            <v>HB테크놀러지</v>
          </cell>
          <cell r="C79" t="str">
            <v>X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H79" t="str">
            <v>X</v>
          </cell>
          <cell r="I79" t="str">
            <v>X</v>
          </cell>
          <cell r="J79" t="str">
            <v>X</v>
          </cell>
          <cell r="K79" t="str">
            <v>X</v>
          </cell>
          <cell r="L79" t="str">
            <v>X</v>
          </cell>
          <cell r="M79" t="str">
            <v>X</v>
          </cell>
          <cell r="N79" t="str">
            <v>078150</v>
          </cell>
        </row>
        <row r="80">
          <cell r="B80" t="str">
            <v>HDC</v>
          </cell>
          <cell r="C80" t="str">
            <v>X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012630</v>
          </cell>
        </row>
        <row r="81">
          <cell r="B81" t="str">
            <v>HDC랩스</v>
          </cell>
          <cell r="C81" t="str">
            <v>X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  <cell r="N81" t="str">
            <v>039570</v>
          </cell>
        </row>
        <row r="82">
          <cell r="B82" t="str">
            <v>HDC현대EP</v>
          </cell>
          <cell r="C82" t="str">
            <v>X</v>
          </cell>
          <cell r="D82" t="str">
            <v>X</v>
          </cell>
          <cell r="E82" t="str">
            <v>X</v>
          </cell>
          <cell r="F82" t="str">
            <v>X</v>
          </cell>
          <cell r="G82" t="str">
            <v>X</v>
          </cell>
          <cell r="H82" t="str">
            <v>X</v>
          </cell>
          <cell r="I82" t="str">
            <v>X</v>
          </cell>
          <cell r="J82" t="str">
            <v>X</v>
          </cell>
          <cell r="K82" t="str">
            <v>X</v>
          </cell>
          <cell r="L82" t="str">
            <v>X</v>
          </cell>
          <cell r="M82" t="str">
            <v>X</v>
          </cell>
          <cell r="N82" t="str">
            <v>089470</v>
          </cell>
        </row>
        <row r="83">
          <cell r="B83" t="str">
            <v>HDC현대산업개발</v>
          </cell>
          <cell r="C83" t="str">
            <v>X</v>
          </cell>
          <cell r="D83" t="str">
            <v>X</v>
          </cell>
          <cell r="E83" t="str">
            <v>X</v>
          </cell>
          <cell r="F83" t="str">
            <v>X</v>
          </cell>
          <cell r="G83" t="str">
            <v>X</v>
          </cell>
          <cell r="H83" t="str">
            <v>X</v>
          </cell>
          <cell r="I83" t="str">
            <v>X</v>
          </cell>
          <cell r="J83" t="str">
            <v>X</v>
          </cell>
          <cell r="K83" t="str">
            <v>X</v>
          </cell>
          <cell r="L83" t="str">
            <v>X</v>
          </cell>
          <cell r="M83" t="str">
            <v>X</v>
          </cell>
          <cell r="N83" t="str">
            <v>294870</v>
          </cell>
        </row>
        <row r="84">
          <cell r="B84" t="str">
            <v>HD한국조선해양</v>
          </cell>
          <cell r="C84" t="str">
            <v>X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  <cell r="M84" t="str">
            <v>X</v>
          </cell>
          <cell r="N84" t="str">
            <v>009540</v>
          </cell>
        </row>
        <row r="85">
          <cell r="B85" t="str">
            <v>HD현대</v>
          </cell>
          <cell r="C85" t="str">
            <v>X</v>
          </cell>
          <cell r="D85" t="str">
            <v>X</v>
          </cell>
          <cell r="E85" t="str">
            <v>X</v>
          </cell>
          <cell r="F85" t="str">
            <v>X</v>
          </cell>
          <cell r="G85" t="str">
            <v>X</v>
          </cell>
          <cell r="H85" t="str">
            <v>X</v>
          </cell>
          <cell r="I85" t="str">
            <v>X</v>
          </cell>
          <cell r="J85" t="str">
            <v>X</v>
          </cell>
          <cell r="K85" t="str">
            <v>X</v>
          </cell>
          <cell r="L85" t="str">
            <v>X</v>
          </cell>
          <cell r="M85" t="str">
            <v>X</v>
          </cell>
          <cell r="N85" t="str">
            <v>267250</v>
          </cell>
        </row>
        <row r="86">
          <cell r="B86" t="str">
            <v>HD현대건설기계</v>
          </cell>
          <cell r="C86" t="str">
            <v>X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O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267270</v>
          </cell>
        </row>
        <row r="87">
          <cell r="B87" t="str">
            <v>HD현대에너지솔루션</v>
          </cell>
          <cell r="C87" t="str">
            <v>X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322000</v>
          </cell>
        </row>
        <row r="88">
          <cell r="B88" t="str">
            <v>HD현대인프라코어</v>
          </cell>
          <cell r="C88" t="str">
            <v>X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042670</v>
          </cell>
        </row>
        <row r="89">
          <cell r="B89" t="str">
            <v>HD현대일렉트릭</v>
          </cell>
          <cell r="C89" t="str">
            <v>X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J89" t="str">
            <v>X</v>
          </cell>
          <cell r="K89" t="str">
            <v>X</v>
          </cell>
          <cell r="L89" t="str">
            <v>X</v>
          </cell>
          <cell r="M89" t="str">
            <v>X</v>
          </cell>
          <cell r="N89" t="str">
            <v>267260</v>
          </cell>
        </row>
        <row r="90">
          <cell r="B90" t="str">
            <v>HD현대중공업</v>
          </cell>
          <cell r="C90" t="str">
            <v>X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329180</v>
          </cell>
        </row>
        <row r="91">
          <cell r="B91" t="str">
            <v>HJ중공업</v>
          </cell>
          <cell r="C91" t="str">
            <v>X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097230</v>
          </cell>
        </row>
        <row r="92">
          <cell r="B92" t="str">
            <v>HK이노엔</v>
          </cell>
          <cell r="C92" t="str">
            <v>X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J92" t="str">
            <v>X</v>
          </cell>
          <cell r="K92" t="str">
            <v>X</v>
          </cell>
          <cell r="L92" t="str">
            <v>X</v>
          </cell>
          <cell r="M92" t="str">
            <v>X</v>
          </cell>
          <cell r="N92" t="str">
            <v>195940</v>
          </cell>
        </row>
        <row r="93">
          <cell r="B93" t="str">
            <v>HL D&amp;I</v>
          </cell>
          <cell r="C93" t="str">
            <v>X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H93" t="str">
            <v>X</v>
          </cell>
          <cell r="I93" t="str">
            <v>X</v>
          </cell>
          <cell r="J93" t="str">
            <v>X</v>
          </cell>
          <cell r="K93" t="str">
            <v>X</v>
          </cell>
          <cell r="L93" t="str">
            <v>X</v>
          </cell>
          <cell r="M93" t="str">
            <v>X</v>
          </cell>
          <cell r="N93" t="str">
            <v>014790</v>
          </cell>
        </row>
        <row r="94">
          <cell r="B94" t="str">
            <v>HLB</v>
          </cell>
          <cell r="C94" t="str">
            <v>X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H94" t="str">
            <v>X</v>
          </cell>
          <cell r="I94" t="str">
            <v>X</v>
          </cell>
          <cell r="J94" t="str">
            <v>X</v>
          </cell>
          <cell r="K94" t="str">
            <v>X</v>
          </cell>
          <cell r="L94" t="str">
            <v>X</v>
          </cell>
          <cell r="M94" t="str">
            <v>X</v>
          </cell>
          <cell r="N94" t="str">
            <v>028300</v>
          </cell>
        </row>
        <row r="95">
          <cell r="B95" t="str">
            <v>HLB글로벌</v>
          </cell>
          <cell r="C95" t="str">
            <v>X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H95" t="str">
            <v>X</v>
          </cell>
          <cell r="I95" t="str">
            <v>X</v>
          </cell>
          <cell r="J95" t="str">
            <v>X</v>
          </cell>
          <cell r="K95" t="str">
            <v>X</v>
          </cell>
          <cell r="L95" t="str">
            <v>X</v>
          </cell>
          <cell r="M95" t="str">
            <v>X</v>
          </cell>
          <cell r="N95" t="str">
            <v>003580</v>
          </cell>
        </row>
        <row r="96">
          <cell r="B96" t="str">
            <v>HLB바이오스텝</v>
          </cell>
          <cell r="C96" t="str">
            <v>X</v>
          </cell>
          <cell r="D96" t="str">
            <v>X</v>
          </cell>
          <cell r="E96" t="str">
            <v>X</v>
          </cell>
          <cell r="F96" t="str">
            <v>X</v>
          </cell>
          <cell r="G96" t="str">
            <v>X</v>
          </cell>
          <cell r="H96" t="str">
            <v>X</v>
          </cell>
          <cell r="I96" t="str">
            <v>X</v>
          </cell>
          <cell r="J96" t="str">
            <v>X</v>
          </cell>
          <cell r="K96" t="str">
            <v>X</v>
          </cell>
          <cell r="L96" t="str">
            <v>X</v>
          </cell>
          <cell r="M96" t="str">
            <v>X</v>
          </cell>
          <cell r="N96" t="str">
            <v>278650</v>
          </cell>
        </row>
        <row r="97">
          <cell r="B97" t="str">
            <v>HLB사이언스</v>
          </cell>
          <cell r="C97" t="str">
            <v>X</v>
          </cell>
          <cell r="D97" t="str">
            <v>X</v>
          </cell>
          <cell r="E97" t="str">
            <v>X</v>
          </cell>
          <cell r="F97" t="str">
            <v>X</v>
          </cell>
          <cell r="G97" t="str">
            <v>X</v>
          </cell>
          <cell r="H97" t="str">
            <v>X</v>
          </cell>
          <cell r="I97" t="str">
            <v>X</v>
          </cell>
          <cell r="J97" t="str">
            <v>X</v>
          </cell>
          <cell r="K97" t="str">
            <v>X</v>
          </cell>
          <cell r="L97" t="str">
            <v>X</v>
          </cell>
          <cell r="M97" t="str">
            <v>X</v>
          </cell>
          <cell r="N97" t="str">
            <v>343090</v>
          </cell>
        </row>
        <row r="98">
          <cell r="B98" t="str">
            <v>HLB생명과학</v>
          </cell>
          <cell r="C98" t="str">
            <v>X</v>
          </cell>
          <cell r="D98" t="str">
            <v>X</v>
          </cell>
          <cell r="E98" t="str">
            <v>X</v>
          </cell>
          <cell r="F98" t="str">
            <v>X</v>
          </cell>
          <cell r="G98" t="str">
            <v>X</v>
          </cell>
          <cell r="H98" t="str">
            <v>X</v>
          </cell>
          <cell r="I98" t="str">
            <v>X</v>
          </cell>
          <cell r="J98" t="str">
            <v>X</v>
          </cell>
          <cell r="K98" t="str">
            <v>X</v>
          </cell>
          <cell r="L98" t="str">
            <v>X</v>
          </cell>
          <cell r="M98" t="str">
            <v>X</v>
          </cell>
          <cell r="N98" t="str">
            <v>067630</v>
          </cell>
        </row>
        <row r="99">
          <cell r="B99" t="str">
            <v>HLB이노베이션</v>
          </cell>
          <cell r="C99" t="str">
            <v>X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024850</v>
          </cell>
        </row>
        <row r="100">
          <cell r="B100" t="str">
            <v>HLB제약</v>
          </cell>
          <cell r="C100" t="str">
            <v>X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I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047920</v>
          </cell>
        </row>
        <row r="101">
          <cell r="B101" t="str">
            <v>HLB테라퓨틱스</v>
          </cell>
          <cell r="C101" t="str">
            <v>X</v>
          </cell>
          <cell r="D101" t="str">
            <v>X</v>
          </cell>
          <cell r="E101" t="str">
            <v>X</v>
          </cell>
          <cell r="F101" t="str">
            <v>X</v>
          </cell>
          <cell r="G101" t="str">
            <v>X</v>
          </cell>
          <cell r="H101" t="str">
            <v>X</v>
          </cell>
          <cell r="I101" t="str">
            <v>X</v>
          </cell>
          <cell r="J101" t="str">
            <v>X</v>
          </cell>
          <cell r="K101" t="str">
            <v>X</v>
          </cell>
          <cell r="L101" t="str">
            <v>X</v>
          </cell>
          <cell r="M101" t="str">
            <v>X</v>
          </cell>
          <cell r="N101" t="str">
            <v>115450</v>
          </cell>
        </row>
        <row r="102">
          <cell r="B102" t="str">
            <v>HLB파나진</v>
          </cell>
          <cell r="C102" t="str">
            <v>X</v>
          </cell>
          <cell r="D102" t="str">
            <v>X</v>
          </cell>
          <cell r="E102" t="str">
            <v>X</v>
          </cell>
          <cell r="F102" t="str">
            <v>X</v>
          </cell>
          <cell r="G102" t="str">
            <v>X</v>
          </cell>
          <cell r="H102" t="str">
            <v>X</v>
          </cell>
          <cell r="I102" t="str">
            <v>X</v>
          </cell>
          <cell r="J102" t="str">
            <v>X</v>
          </cell>
          <cell r="K102" t="str">
            <v>X</v>
          </cell>
          <cell r="L102" t="str">
            <v>X</v>
          </cell>
          <cell r="M102" t="str">
            <v>X</v>
          </cell>
          <cell r="N102" t="str">
            <v>046210</v>
          </cell>
        </row>
        <row r="103">
          <cell r="B103" t="str">
            <v>HL만도</v>
          </cell>
          <cell r="C103" t="str">
            <v>X</v>
          </cell>
          <cell r="D103" t="str">
            <v>X</v>
          </cell>
          <cell r="E103" t="str">
            <v>X</v>
          </cell>
          <cell r="F103" t="str">
            <v>X</v>
          </cell>
          <cell r="G103" t="str">
            <v>X</v>
          </cell>
          <cell r="H103" t="str">
            <v>X</v>
          </cell>
          <cell r="I103" t="str">
            <v>X</v>
          </cell>
          <cell r="J103" t="str">
            <v>X</v>
          </cell>
          <cell r="K103" t="str">
            <v>X</v>
          </cell>
          <cell r="L103" t="str">
            <v>X</v>
          </cell>
          <cell r="M103" t="str">
            <v>X</v>
          </cell>
          <cell r="N103" t="str">
            <v>204320</v>
          </cell>
        </row>
        <row r="104">
          <cell r="B104" t="str">
            <v>HL홀딩스</v>
          </cell>
          <cell r="C104" t="str">
            <v>X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060980</v>
          </cell>
        </row>
        <row r="105">
          <cell r="B105" t="str">
            <v>HMM</v>
          </cell>
          <cell r="C105" t="str">
            <v>X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011200</v>
          </cell>
        </row>
        <row r="106">
          <cell r="B106" t="str">
            <v>HPSP</v>
          </cell>
          <cell r="C106" t="str">
            <v>X</v>
          </cell>
          <cell r="D106" t="str">
            <v>X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  <cell r="I106" t="str">
            <v>X</v>
          </cell>
          <cell r="J106" t="str">
            <v>X</v>
          </cell>
          <cell r="K106" t="str">
            <v>X</v>
          </cell>
          <cell r="L106" t="str">
            <v>X</v>
          </cell>
          <cell r="M106" t="str">
            <v>X</v>
          </cell>
          <cell r="N106" t="str">
            <v>403870</v>
          </cell>
        </row>
        <row r="107">
          <cell r="B107" t="str">
            <v>HRS</v>
          </cell>
          <cell r="C107" t="str">
            <v>X</v>
          </cell>
          <cell r="D107" t="str">
            <v>X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  <cell r="I107" t="str">
            <v>X</v>
          </cell>
          <cell r="J107" t="str">
            <v>X</v>
          </cell>
          <cell r="K107" t="str">
            <v>X</v>
          </cell>
          <cell r="L107" t="str">
            <v>X</v>
          </cell>
          <cell r="M107" t="str">
            <v>X</v>
          </cell>
          <cell r="N107" t="str">
            <v>036640</v>
          </cell>
        </row>
        <row r="108">
          <cell r="B108" t="str">
            <v>HSD엔진</v>
          </cell>
          <cell r="C108" t="str">
            <v>X</v>
          </cell>
          <cell r="D108" t="str">
            <v>X</v>
          </cell>
          <cell r="E108" t="str">
            <v>X</v>
          </cell>
          <cell r="F108" t="str">
            <v>X</v>
          </cell>
          <cell r="G108" t="str">
            <v>X</v>
          </cell>
          <cell r="H108" t="str">
            <v>X</v>
          </cell>
          <cell r="I108" t="str">
            <v>X</v>
          </cell>
          <cell r="J108" t="str">
            <v>X</v>
          </cell>
          <cell r="K108" t="str">
            <v>X</v>
          </cell>
          <cell r="L108" t="str">
            <v>X</v>
          </cell>
          <cell r="M108" t="str">
            <v>X</v>
          </cell>
          <cell r="N108" t="str">
            <v>082740</v>
          </cell>
        </row>
        <row r="109">
          <cell r="B109" t="str">
            <v>HS애드</v>
          </cell>
          <cell r="C109" t="str">
            <v>X</v>
          </cell>
          <cell r="D109" t="str">
            <v>X</v>
          </cell>
          <cell r="E109" t="str">
            <v>X</v>
          </cell>
          <cell r="F109" t="str">
            <v>X</v>
          </cell>
          <cell r="G109" t="str">
            <v>X</v>
          </cell>
          <cell r="H109" t="str">
            <v>X</v>
          </cell>
          <cell r="I109" t="str">
            <v>X</v>
          </cell>
          <cell r="J109" t="str">
            <v>X</v>
          </cell>
          <cell r="K109" t="str">
            <v>X</v>
          </cell>
          <cell r="L109" t="str">
            <v>X</v>
          </cell>
          <cell r="M109" t="str">
            <v>X</v>
          </cell>
          <cell r="N109" t="str">
            <v>035000</v>
          </cell>
        </row>
        <row r="110">
          <cell r="B110" t="str">
            <v>IBKS제17호스팩</v>
          </cell>
          <cell r="C110" t="str">
            <v>O</v>
          </cell>
          <cell r="D110" t="str">
            <v>X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  <cell r="I110" t="str">
            <v>X</v>
          </cell>
          <cell r="J110" t="str">
            <v>X</v>
          </cell>
          <cell r="K110" t="str">
            <v>X</v>
          </cell>
          <cell r="L110" t="str">
            <v>X</v>
          </cell>
          <cell r="M110" t="str">
            <v>X</v>
          </cell>
          <cell r="N110" t="str">
            <v>405350</v>
          </cell>
        </row>
        <row r="111">
          <cell r="B111" t="str">
            <v>IBKS제19호스팩</v>
          </cell>
          <cell r="C111" t="str">
            <v>X</v>
          </cell>
          <cell r="D111" t="str">
            <v>X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  <cell r="I111" t="str">
            <v>X</v>
          </cell>
          <cell r="J111" t="str">
            <v>X</v>
          </cell>
          <cell r="K111" t="str">
            <v>X</v>
          </cell>
          <cell r="L111" t="str">
            <v>X</v>
          </cell>
          <cell r="M111" t="str">
            <v>X</v>
          </cell>
          <cell r="N111" t="str">
            <v>426550</v>
          </cell>
        </row>
        <row r="112">
          <cell r="B112" t="str">
            <v>IBKS제20호스팩</v>
          </cell>
          <cell r="C112" t="str">
            <v>X</v>
          </cell>
          <cell r="D112" t="str">
            <v>X</v>
          </cell>
          <cell r="E112" t="str">
            <v>X</v>
          </cell>
          <cell r="F112" t="str">
            <v>X</v>
          </cell>
          <cell r="G112" t="str">
            <v>X</v>
          </cell>
          <cell r="H112" t="str">
            <v>X</v>
          </cell>
          <cell r="I112" t="str">
            <v>X</v>
          </cell>
          <cell r="J112" t="str">
            <v>X</v>
          </cell>
          <cell r="K112" t="str">
            <v>X</v>
          </cell>
          <cell r="L112" t="str">
            <v>X</v>
          </cell>
          <cell r="M112" t="str">
            <v>X</v>
          </cell>
          <cell r="N112" t="str">
            <v>439730</v>
          </cell>
        </row>
        <row r="113">
          <cell r="B113" t="str">
            <v>IBKS제21호스팩</v>
          </cell>
          <cell r="C113" t="str">
            <v>X</v>
          </cell>
          <cell r="D113" t="str">
            <v>X</v>
          </cell>
          <cell r="E113" t="str">
            <v>X</v>
          </cell>
          <cell r="F113" t="str">
            <v>X</v>
          </cell>
          <cell r="G113" t="str">
            <v>X</v>
          </cell>
          <cell r="H113" t="str">
            <v>X</v>
          </cell>
          <cell r="I113" t="str">
            <v>X</v>
          </cell>
          <cell r="J113" t="str">
            <v>X</v>
          </cell>
          <cell r="K113" t="str">
            <v>X</v>
          </cell>
          <cell r="L113" t="str">
            <v>X</v>
          </cell>
          <cell r="M113" t="str">
            <v>X</v>
          </cell>
          <cell r="N113" t="str">
            <v>442770</v>
          </cell>
        </row>
        <row r="114">
          <cell r="B114" t="str">
            <v>IBKS제22호스팩</v>
          </cell>
          <cell r="C114" t="str">
            <v>X</v>
          </cell>
          <cell r="D114" t="str">
            <v>X</v>
          </cell>
          <cell r="E114" t="str">
            <v>X</v>
          </cell>
          <cell r="F114" t="str">
            <v>X</v>
          </cell>
          <cell r="G114" t="str">
            <v>X</v>
          </cell>
          <cell r="H114" t="str">
            <v>X</v>
          </cell>
          <cell r="I114" t="str">
            <v>X</v>
          </cell>
          <cell r="J114" t="str">
            <v>X</v>
          </cell>
          <cell r="K114" t="str">
            <v>X</v>
          </cell>
          <cell r="L114" t="str">
            <v>X</v>
          </cell>
          <cell r="M114" t="str">
            <v>X</v>
          </cell>
          <cell r="N114" t="str">
            <v>448760</v>
          </cell>
        </row>
        <row r="115">
          <cell r="B115" t="str">
            <v>IHQ</v>
          </cell>
          <cell r="C115" t="str">
            <v>O</v>
          </cell>
          <cell r="D115" t="str">
            <v>X</v>
          </cell>
          <cell r="E115" t="str">
            <v>O</v>
          </cell>
          <cell r="F115" t="str">
            <v>X</v>
          </cell>
          <cell r="G115" t="str">
            <v>X</v>
          </cell>
          <cell r="H115" t="str">
            <v>X</v>
          </cell>
          <cell r="I115" t="str">
            <v>X</v>
          </cell>
          <cell r="J115" t="str">
            <v>X</v>
          </cell>
          <cell r="K115" t="str">
            <v>X</v>
          </cell>
          <cell r="L115" t="str">
            <v>X</v>
          </cell>
          <cell r="M115" t="str">
            <v>X</v>
          </cell>
          <cell r="N115" t="str">
            <v>003560</v>
          </cell>
        </row>
        <row r="116">
          <cell r="B116" t="str">
            <v>ISC</v>
          </cell>
          <cell r="C116" t="str">
            <v>X</v>
          </cell>
          <cell r="D116" t="str">
            <v>X</v>
          </cell>
          <cell r="E116" t="str">
            <v>X</v>
          </cell>
          <cell r="F116" t="str">
            <v>X</v>
          </cell>
          <cell r="G116" t="str">
            <v>X</v>
          </cell>
          <cell r="H116" t="str">
            <v>X</v>
          </cell>
          <cell r="I116" t="str">
            <v>X</v>
          </cell>
          <cell r="J116" t="str">
            <v>X</v>
          </cell>
          <cell r="K116" t="str">
            <v>X</v>
          </cell>
          <cell r="L116" t="str">
            <v>X</v>
          </cell>
          <cell r="M116" t="str">
            <v>X</v>
          </cell>
          <cell r="N116" t="str">
            <v>095340</v>
          </cell>
        </row>
        <row r="117">
          <cell r="B117" t="str">
            <v>ITX-AI</v>
          </cell>
          <cell r="C117" t="str">
            <v>O</v>
          </cell>
          <cell r="D117" t="str">
            <v>X</v>
          </cell>
          <cell r="E117" t="str">
            <v>X</v>
          </cell>
          <cell r="F117" t="str">
            <v>O</v>
          </cell>
          <cell r="G117" t="str">
            <v>X</v>
          </cell>
          <cell r="H117" t="str">
            <v>X</v>
          </cell>
          <cell r="I117" t="str">
            <v>X</v>
          </cell>
          <cell r="J117" t="str">
            <v>X</v>
          </cell>
          <cell r="K117" t="str">
            <v>X</v>
          </cell>
          <cell r="L117" t="str">
            <v>X</v>
          </cell>
          <cell r="M117" t="str">
            <v>X</v>
          </cell>
          <cell r="N117" t="str">
            <v>099520</v>
          </cell>
        </row>
        <row r="118">
          <cell r="B118" t="str">
            <v>JB금융지주</v>
          </cell>
          <cell r="C118" t="str">
            <v>X</v>
          </cell>
          <cell r="D118" t="str">
            <v>X</v>
          </cell>
          <cell r="E118" t="str">
            <v>X</v>
          </cell>
          <cell r="F118" t="str">
            <v>X</v>
          </cell>
          <cell r="G118" t="str">
            <v>X</v>
          </cell>
          <cell r="H118" t="str">
            <v>X</v>
          </cell>
          <cell r="I118" t="str">
            <v>X</v>
          </cell>
          <cell r="J118" t="str">
            <v>X</v>
          </cell>
          <cell r="K118" t="str">
            <v>X</v>
          </cell>
          <cell r="L118" t="str">
            <v>X</v>
          </cell>
          <cell r="M118" t="str">
            <v>X</v>
          </cell>
          <cell r="N118" t="str">
            <v>175330</v>
          </cell>
        </row>
        <row r="119">
          <cell r="B119" t="str">
            <v>JTC</v>
          </cell>
          <cell r="C119" t="str">
            <v>X</v>
          </cell>
          <cell r="D119" t="str">
            <v>X</v>
          </cell>
          <cell r="E119" t="str">
            <v>O</v>
          </cell>
          <cell r="F119" t="str">
            <v>X</v>
          </cell>
          <cell r="G119" t="str">
            <v>X</v>
          </cell>
          <cell r="H119" t="str">
            <v>X</v>
          </cell>
          <cell r="I119" t="str">
            <v>X</v>
          </cell>
          <cell r="J119" t="str">
            <v>X</v>
          </cell>
          <cell r="K119" t="str">
            <v>X</v>
          </cell>
          <cell r="L119" t="str">
            <v>X</v>
          </cell>
          <cell r="M119" t="str">
            <v>X</v>
          </cell>
          <cell r="N119" t="str">
            <v>950170</v>
          </cell>
        </row>
        <row r="120">
          <cell r="B120" t="str">
            <v>JW생명과학</v>
          </cell>
          <cell r="C120" t="str">
            <v>X</v>
          </cell>
          <cell r="D120" t="str">
            <v>X</v>
          </cell>
          <cell r="E120" t="str">
            <v>X</v>
          </cell>
          <cell r="F120" t="str">
            <v>X</v>
          </cell>
          <cell r="G120" t="str">
            <v>X</v>
          </cell>
          <cell r="H120" t="str">
            <v>X</v>
          </cell>
          <cell r="I120" t="str">
            <v>X</v>
          </cell>
          <cell r="J120" t="str">
            <v>X</v>
          </cell>
          <cell r="K120" t="str">
            <v>X</v>
          </cell>
          <cell r="L120" t="str">
            <v>X</v>
          </cell>
          <cell r="M120" t="str">
            <v>X</v>
          </cell>
          <cell r="N120" t="str">
            <v>234080</v>
          </cell>
        </row>
        <row r="121">
          <cell r="B121" t="str">
            <v>JW신약</v>
          </cell>
          <cell r="C121" t="str">
            <v>X</v>
          </cell>
          <cell r="D121" t="str">
            <v>X</v>
          </cell>
          <cell r="E121" t="str">
            <v>X</v>
          </cell>
          <cell r="F121" t="str">
            <v>X</v>
          </cell>
          <cell r="G121" t="str">
            <v>X</v>
          </cell>
          <cell r="H121" t="str">
            <v>X</v>
          </cell>
          <cell r="I121" t="str">
            <v>X</v>
          </cell>
          <cell r="J121" t="str">
            <v>X</v>
          </cell>
          <cell r="K121" t="str">
            <v>X</v>
          </cell>
          <cell r="L121" t="str">
            <v>X</v>
          </cell>
          <cell r="M121" t="str">
            <v>X</v>
          </cell>
          <cell r="N121" t="str">
            <v>067290</v>
          </cell>
        </row>
        <row r="122">
          <cell r="B122" t="str">
            <v>JW중외제약</v>
          </cell>
          <cell r="C122" t="str">
            <v>X</v>
          </cell>
          <cell r="D122" t="str">
            <v>X</v>
          </cell>
          <cell r="E122" t="str">
            <v>X</v>
          </cell>
          <cell r="F122" t="str">
            <v>X</v>
          </cell>
          <cell r="G122" t="str">
            <v>X</v>
          </cell>
          <cell r="H122" t="str">
            <v>X</v>
          </cell>
          <cell r="I122" t="str">
            <v>X</v>
          </cell>
          <cell r="J122" t="str">
            <v>X</v>
          </cell>
          <cell r="K122" t="str">
            <v>X</v>
          </cell>
          <cell r="L122" t="str">
            <v>X</v>
          </cell>
          <cell r="M122" t="str">
            <v>X</v>
          </cell>
          <cell r="N122" t="str">
            <v>001060</v>
          </cell>
        </row>
        <row r="123">
          <cell r="B123" t="str">
            <v>JW중외제약2우B</v>
          </cell>
          <cell r="C123" t="str">
            <v>X</v>
          </cell>
          <cell r="D123" t="str">
            <v>X</v>
          </cell>
          <cell r="E123" t="str">
            <v>X</v>
          </cell>
          <cell r="F123" t="str">
            <v>X</v>
          </cell>
          <cell r="G123" t="str">
            <v>X</v>
          </cell>
          <cell r="H123" t="str">
            <v>X</v>
          </cell>
          <cell r="I123" t="str">
            <v>O</v>
          </cell>
          <cell r="J123" t="str">
            <v>X</v>
          </cell>
          <cell r="K123" t="str">
            <v>X</v>
          </cell>
          <cell r="L123" t="str">
            <v>X</v>
          </cell>
          <cell r="M123" t="str">
            <v>X</v>
          </cell>
          <cell r="N123" t="str">
            <v>001067</v>
          </cell>
        </row>
        <row r="124">
          <cell r="B124" t="str">
            <v>JW중외제약우</v>
          </cell>
          <cell r="C124" t="str">
            <v>X</v>
          </cell>
          <cell r="D124" t="str">
            <v>X</v>
          </cell>
          <cell r="E124" t="str">
            <v>X</v>
          </cell>
          <cell r="F124" t="str">
            <v>X</v>
          </cell>
          <cell r="G124" t="str">
            <v>X</v>
          </cell>
          <cell r="H124" t="str">
            <v>X</v>
          </cell>
          <cell r="I124" t="str">
            <v>O</v>
          </cell>
          <cell r="J124" t="str">
            <v>X</v>
          </cell>
          <cell r="K124" t="str">
            <v>X</v>
          </cell>
          <cell r="L124" t="str">
            <v>X</v>
          </cell>
          <cell r="M124" t="str">
            <v>X</v>
          </cell>
          <cell r="N124" t="str">
            <v>001065</v>
          </cell>
        </row>
        <row r="125">
          <cell r="B125" t="str">
            <v>JW홀딩스</v>
          </cell>
          <cell r="C125" t="str">
            <v>X</v>
          </cell>
          <cell r="D125" t="str">
            <v>X</v>
          </cell>
          <cell r="E125" t="str">
            <v>X</v>
          </cell>
          <cell r="F125" t="str">
            <v>X</v>
          </cell>
          <cell r="G125" t="str">
            <v>X</v>
          </cell>
          <cell r="H125" t="str">
            <v>X</v>
          </cell>
          <cell r="I125" t="str">
            <v>X</v>
          </cell>
          <cell r="J125" t="str">
            <v>X</v>
          </cell>
          <cell r="K125" t="str">
            <v>X</v>
          </cell>
          <cell r="L125" t="str">
            <v>X</v>
          </cell>
          <cell r="M125" t="str">
            <v>X</v>
          </cell>
          <cell r="N125" t="str">
            <v>096760</v>
          </cell>
        </row>
        <row r="126">
          <cell r="B126" t="str">
            <v>JYP Ent.</v>
          </cell>
          <cell r="C126" t="str">
            <v>X</v>
          </cell>
          <cell r="D126" t="str">
            <v>X</v>
          </cell>
          <cell r="E126" t="str">
            <v>X</v>
          </cell>
          <cell r="F126" t="str">
            <v>X</v>
          </cell>
          <cell r="G126" t="str">
            <v>X</v>
          </cell>
          <cell r="H126" t="str">
            <v>X</v>
          </cell>
          <cell r="I126" t="str">
            <v>X</v>
          </cell>
          <cell r="J126" t="str">
            <v>X</v>
          </cell>
          <cell r="K126" t="str">
            <v>X</v>
          </cell>
          <cell r="L126" t="str">
            <v>X</v>
          </cell>
          <cell r="M126" t="str">
            <v>X</v>
          </cell>
          <cell r="N126" t="str">
            <v>035900</v>
          </cell>
        </row>
        <row r="127">
          <cell r="B127" t="str">
            <v>KBG</v>
          </cell>
          <cell r="C127" t="str">
            <v>X</v>
          </cell>
          <cell r="D127" t="str">
            <v>X</v>
          </cell>
          <cell r="E127" t="str">
            <v>X</v>
          </cell>
          <cell r="F127" t="str">
            <v>X</v>
          </cell>
          <cell r="G127" t="str">
            <v>X</v>
          </cell>
          <cell r="H127" t="str">
            <v>X</v>
          </cell>
          <cell r="I127" t="str">
            <v>X</v>
          </cell>
          <cell r="J127" t="str">
            <v>X</v>
          </cell>
          <cell r="K127" t="str">
            <v>X</v>
          </cell>
          <cell r="L127" t="str">
            <v>X</v>
          </cell>
          <cell r="M127" t="str">
            <v>X</v>
          </cell>
          <cell r="N127" t="str">
            <v>318000</v>
          </cell>
        </row>
        <row r="128">
          <cell r="B128" t="str">
            <v>KBI메탈</v>
          </cell>
          <cell r="C128" t="str">
            <v>X</v>
          </cell>
          <cell r="D128" t="str">
            <v>X</v>
          </cell>
          <cell r="E128" t="str">
            <v>X</v>
          </cell>
          <cell r="F128" t="str">
            <v>X</v>
          </cell>
          <cell r="G128" t="str">
            <v>X</v>
          </cell>
          <cell r="H128" t="str">
            <v>X</v>
          </cell>
          <cell r="I128" t="str">
            <v>X</v>
          </cell>
          <cell r="J128" t="str">
            <v>X</v>
          </cell>
          <cell r="K128" t="str">
            <v>X</v>
          </cell>
          <cell r="L128" t="str">
            <v>X</v>
          </cell>
          <cell r="M128" t="str">
            <v>X</v>
          </cell>
          <cell r="N128" t="str">
            <v>024840</v>
          </cell>
        </row>
        <row r="129">
          <cell r="B129" t="str">
            <v>KB금융</v>
          </cell>
          <cell r="C129" t="str">
            <v>X</v>
          </cell>
          <cell r="D129" t="str">
            <v>X</v>
          </cell>
          <cell r="E129" t="str">
            <v>X</v>
          </cell>
          <cell r="F129" t="str">
            <v>X</v>
          </cell>
          <cell r="G129" t="str">
            <v>X</v>
          </cell>
          <cell r="H129" t="str">
            <v>X</v>
          </cell>
          <cell r="I129" t="str">
            <v>X</v>
          </cell>
          <cell r="J129" t="str">
            <v>X</v>
          </cell>
          <cell r="K129" t="str">
            <v>X</v>
          </cell>
          <cell r="L129" t="str">
            <v>X</v>
          </cell>
          <cell r="M129" t="str">
            <v>X</v>
          </cell>
          <cell r="N129" t="str">
            <v>105560</v>
          </cell>
        </row>
        <row r="130">
          <cell r="B130" t="str">
            <v>KB스타리츠</v>
          </cell>
          <cell r="C130" t="str">
            <v>X</v>
          </cell>
          <cell r="D130" t="str">
            <v>X</v>
          </cell>
          <cell r="E130" t="str">
            <v>X</v>
          </cell>
          <cell r="F130" t="str">
            <v>X</v>
          </cell>
          <cell r="G130" t="str">
            <v>X</v>
          </cell>
          <cell r="H130" t="str">
            <v>X</v>
          </cell>
          <cell r="I130" t="str">
            <v>X</v>
          </cell>
          <cell r="J130" t="str">
            <v>X</v>
          </cell>
          <cell r="K130" t="str">
            <v>X</v>
          </cell>
          <cell r="L130" t="str">
            <v>X</v>
          </cell>
          <cell r="M130" t="str">
            <v>X</v>
          </cell>
          <cell r="N130" t="str">
            <v>432320</v>
          </cell>
        </row>
        <row r="131">
          <cell r="B131" t="str">
            <v>KB오토시스</v>
          </cell>
          <cell r="C131" t="str">
            <v>X</v>
          </cell>
          <cell r="D131" t="str">
            <v>X</v>
          </cell>
          <cell r="E131" t="str">
            <v>X</v>
          </cell>
          <cell r="F131" t="str">
            <v>X</v>
          </cell>
          <cell r="G131" t="str">
            <v>X</v>
          </cell>
          <cell r="H131" t="str">
            <v>X</v>
          </cell>
          <cell r="I131" t="str">
            <v>X</v>
          </cell>
          <cell r="J131" t="str">
            <v>X</v>
          </cell>
          <cell r="K131" t="str">
            <v>X</v>
          </cell>
          <cell r="L131" t="str">
            <v>X</v>
          </cell>
          <cell r="M131" t="str">
            <v>X</v>
          </cell>
          <cell r="N131" t="str">
            <v>024120</v>
          </cell>
        </row>
        <row r="132">
          <cell r="B132" t="str">
            <v>KB제25호스팩</v>
          </cell>
          <cell r="C132" t="str">
            <v>X</v>
          </cell>
          <cell r="D132" t="str">
            <v>X</v>
          </cell>
          <cell r="E132" t="str">
            <v>X</v>
          </cell>
          <cell r="F132" t="str">
            <v>X</v>
          </cell>
          <cell r="G132" t="str">
            <v>X</v>
          </cell>
          <cell r="H132" t="str">
            <v>X</v>
          </cell>
          <cell r="I132" t="str">
            <v>X</v>
          </cell>
          <cell r="J132" t="str">
            <v>X</v>
          </cell>
          <cell r="K132" t="str">
            <v>X</v>
          </cell>
          <cell r="L132" t="str">
            <v>X</v>
          </cell>
          <cell r="M132" t="str">
            <v>X</v>
          </cell>
          <cell r="N132" t="str">
            <v>455250</v>
          </cell>
        </row>
        <row r="133">
          <cell r="B133" t="str">
            <v>KB제26호스팩</v>
          </cell>
          <cell r="C133" t="str">
            <v>X</v>
          </cell>
          <cell r="D133" t="str">
            <v>X</v>
          </cell>
          <cell r="E133" t="str">
            <v>X</v>
          </cell>
          <cell r="F133" t="str">
            <v>X</v>
          </cell>
          <cell r="G133" t="str">
            <v>X</v>
          </cell>
          <cell r="H133" t="str">
            <v>X</v>
          </cell>
          <cell r="I133" t="str">
            <v>X</v>
          </cell>
          <cell r="J133" t="str">
            <v>X</v>
          </cell>
          <cell r="K133" t="str">
            <v>X</v>
          </cell>
          <cell r="L133" t="str">
            <v>X</v>
          </cell>
          <cell r="M133" t="str">
            <v>X</v>
          </cell>
          <cell r="N133" t="str">
            <v>458320</v>
          </cell>
        </row>
        <row r="134">
          <cell r="B134" t="str">
            <v>KCC</v>
          </cell>
          <cell r="C134" t="str">
            <v>X</v>
          </cell>
          <cell r="D134" t="str">
            <v>X</v>
          </cell>
          <cell r="E134" t="str">
            <v>X</v>
          </cell>
          <cell r="F134" t="str">
            <v>X</v>
          </cell>
          <cell r="G134" t="str">
            <v>X</v>
          </cell>
          <cell r="H134" t="str">
            <v>X</v>
          </cell>
          <cell r="I134" t="str">
            <v>X</v>
          </cell>
          <cell r="J134" t="str">
            <v>X</v>
          </cell>
          <cell r="K134" t="str">
            <v>X</v>
          </cell>
          <cell r="L134" t="str">
            <v>X</v>
          </cell>
          <cell r="M134" t="str">
            <v>X</v>
          </cell>
          <cell r="N134" t="str">
            <v>002380</v>
          </cell>
        </row>
        <row r="135">
          <cell r="B135" t="str">
            <v>KCC건설</v>
          </cell>
          <cell r="C135" t="str">
            <v>X</v>
          </cell>
          <cell r="D135" t="str">
            <v>X</v>
          </cell>
          <cell r="E135" t="str">
            <v>X</v>
          </cell>
          <cell r="F135" t="str">
            <v>X</v>
          </cell>
          <cell r="G135" t="str">
            <v>X</v>
          </cell>
          <cell r="H135" t="str">
            <v>X</v>
          </cell>
          <cell r="I135" t="str">
            <v>X</v>
          </cell>
          <cell r="J135" t="str">
            <v>X</v>
          </cell>
          <cell r="K135" t="str">
            <v>X</v>
          </cell>
          <cell r="L135" t="str">
            <v>X</v>
          </cell>
          <cell r="M135" t="str">
            <v>X</v>
          </cell>
          <cell r="N135" t="str">
            <v>021320</v>
          </cell>
        </row>
        <row r="136">
          <cell r="B136" t="str">
            <v>KCC글라스</v>
          </cell>
          <cell r="C136" t="str">
            <v>X</v>
          </cell>
          <cell r="D136" t="str">
            <v>X</v>
          </cell>
          <cell r="E136" t="str">
            <v>X</v>
          </cell>
          <cell r="F136" t="str">
            <v>X</v>
          </cell>
          <cell r="G136" t="str">
            <v>X</v>
          </cell>
          <cell r="H136" t="str">
            <v>X</v>
          </cell>
          <cell r="I136" t="str">
            <v>X</v>
          </cell>
          <cell r="J136" t="str">
            <v>X</v>
          </cell>
          <cell r="K136" t="str">
            <v>X</v>
          </cell>
          <cell r="L136" t="str">
            <v>X</v>
          </cell>
          <cell r="M136" t="str">
            <v>X</v>
          </cell>
          <cell r="N136" t="str">
            <v>344820</v>
          </cell>
        </row>
        <row r="137">
          <cell r="B137" t="str">
            <v>KCI</v>
          </cell>
          <cell r="C137" t="str">
            <v>X</v>
          </cell>
          <cell r="D137" t="str">
            <v>X</v>
          </cell>
          <cell r="E137" t="str">
            <v>X</v>
          </cell>
          <cell r="F137" t="str">
            <v>X</v>
          </cell>
          <cell r="G137" t="str">
            <v>X</v>
          </cell>
          <cell r="H137" t="str">
            <v>X</v>
          </cell>
          <cell r="I137" t="str">
            <v>X</v>
          </cell>
          <cell r="J137" t="str">
            <v>X</v>
          </cell>
          <cell r="K137" t="str">
            <v>X</v>
          </cell>
          <cell r="L137" t="str">
            <v>X</v>
          </cell>
          <cell r="M137" t="str">
            <v>X</v>
          </cell>
          <cell r="N137" t="str">
            <v>036670</v>
          </cell>
        </row>
        <row r="138">
          <cell r="B138" t="str">
            <v>KCTC</v>
          </cell>
          <cell r="C138" t="str">
            <v>X</v>
          </cell>
          <cell r="D138" t="str">
            <v>X</v>
          </cell>
          <cell r="E138" t="str">
            <v>X</v>
          </cell>
          <cell r="F138" t="str">
            <v>X</v>
          </cell>
          <cell r="G138" t="str">
            <v>X</v>
          </cell>
          <cell r="H138" t="str">
            <v>X</v>
          </cell>
          <cell r="I138" t="str">
            <v>X</v>
          </cell>
          <cell r="J138" t="str">
            <v>X</v>
          </cell>
          <cell r="K138" t="str">
            <v>X</v>
          </cell>
          <cell r="L138" t="str">
            <v>X</v>
          </cell>
          <cell r="M138" t="str">
            <v>X</v>
          </cell>
          <cell r="N138" t="str">
            <v>009070</v>
          </cell>
        </row>
        <row r="139">
          <cell r="B139" t="str">
            <v>KC그린홀딩스</v>
          </cell>
          <cell r="C139" t="str">
            <v>X</v>
          </cell>
          <cell r="D139" t="str">
            <v>X</v>
          </cell>
          <cell r="E139" t="str">
            <v>X</v>
          </cell>
          <cell r="F139" t="str">
            <v>X</v>
          </cell>
          <cell r="G139" t="str">
            <v>X</v>
          </cell>
          <cell r="H139" t="str">
            <v>X</v>
          </cell>
          <cell r="I139" t="str">
            <v>X</v>
          </cell>
          <cell r="J139" t="str">
            <v>X</v>
          </cell>
          <cell r="K139" t="str">
            <v>X</v>
          </cell>
          <cell r="L139" t="str">
            <v>X</v>
          </cell>
          <cell r="M139" t="str">
            <v>X</v>
          </cell>
          <cell r="N139" t="str">
            <v>009440</v>
          </cell>
        </row>
        <row r="140">
          <cell r="B140" t="str">
            <v>KC산업</v>
          </cell>
          <cell r="C140" t="str">
            <v>X</v>
          </cell>
          <cell r="D140" t="str">
            <v>X</v>
          </cell>
          <cell r="E140" t="str">
            <v>X</v>
          </cell>
          <cell r="F140" t="str">
            <v>X</v>
          </cell>
          <cell r="G140" t="str">
            <v>X</v>
          </cell>
          <cell r="H140" t="str">
            <v>X</v>
          </cell>
          <cell r="I140" t="str">
            <v>X</v>
          </cell>
          <cell r="J140" t="str">
            <v>X</v>
          </cell>
          <cell r="K140" t="str">
            <v>X</v>
          </cell>
          <cell r="L140" t="str">
            <v>X</v>
          </cell>
          <cell r="M140" t="str">
            <v>X</v>
          </cell>
          <cell r="N140" t="str">
            <v>112190</v>
          </cell>
        </row>
        <row r="141">
          <cell r="B141" t="str">
            <v>KC코트렐</v>
          </cell>
          <cell r="C141" t="str">
            <v>X</v>
          </cell>
          <cell r="D141" t="str">
            <v>X</v>
          </cell>
          <cell r="E141" t="str">
            <v>X</v>
          </cell>
          <cell r="F141" t="str">
            <v>X</v>
          </cell>
          <cell r="G141" t="str">
            <v>X</v>
          </cell>
          <cell r="H141" t="str">
            <v>X</v>
          </cell>
          <cell r="I141" t="str">
            <v>X</v>
          </cell>
          <cell r="J141" t="str">
            <v>X</v>
          </cell>
          <cell r="K141" t="str">
            <v>X</v>
          </cell>
          <cell r="L141" t="str">
            <v>X</v>
          </cell>
          <cell r="M141" t="str">
            <v>X</v>
          </cell>
          <cell r="N141" t="str">
            <v>119650</v>
          </cell>
        </row>
        <row r="142">
          <cell r="B142" t="str">
            <v>KD</v>
          </cell>
          <cell r="C142" t="str">
            <v>X</v>
          </cell>
          <cell r="D142" t="str">
            <v>X</v>
          </cell>
          <cell r="E142" t="str">
            <v>X</v>
          </cell>
          <cell r="F142" t="str">
            <v>O</v>
          </cell>
          <cell r="G142" t="str">
            <v>O</v>
          </cell>
          <cell r="H142" t="str">
            <v>X</v>
          </cell>
          <cell r="I142" t="str">
            <v>X</v>
          </cell>
          <cell r="J142" t="str">
            <v>X</v>
          </cell>
          <cell r="K142" t="str">
            <v>X</v>
          </cell>
          <cell r="L142" t="str">
            <v>X</v>
          </cell>
          <cell r="M142" t="str">
            <v>X</v>
          </cell>
          <cell r="N142" t="str">
            <v>044180</v>
          </cell>
        </row>
        <row r="143">
          <cell r="B143" t="str">
            <v>KEC</v>
          </cell>
          <cell r="C143" t="str">
            <v>X</v>
          </cell>
          <cell r="D143" t="str">
            <v>X</v>
          </cell>
          <cell r="E143" t="str">
            <v>X</v>
          </cell>
          <cell r="F143" t="str">
            <v>X</v>
          </cell>
          <cell r="G143" t="str">
            <v>X</v>
          </cell>
          <cell r="H143" t="str">
            <v>X</v>
          </cell>
          <cell r="I143" t="str">
            <v>X</v>
          </cell>
          <cell r="J143" t="str">
            <v>X</v>
          </cell>
          <cell r="K143" t="str">
            <v>X</v>
          </cell>
          <cell r="L143" t="str">
            <v>X</v>
          </cell>
          <cell r="M143" t="str">
            <v>X</v>
          </cell>
          <cell r="N143" t="str">
            <v>092220</v>
          </cell>
        </row>
        <row r="144">
          <cell r="B144" t="str">
            <v>KG ETS</v>
          </cell>
          <cell r="C144" t="str">
            <v>X</v>
          </cell>
          <cell r="D144" t="str">
            <v>X</v>
          </cell>
          <cell r="E144" t="str">
            <v>X</v>
          </cell>
          <cell r="F144" t="str">
            <v>X</v>
          </cell>
          <cell r="G144" t="str">
            <v>X</v>
          </cell>
          <cell r="H144" t="str">
            <v>X</v>
          </cell>
          <cell r="I144" t="str">
            <v>X</v>
          </cell>
          <cell r="J144" t="str">
            <v>X</v>
          </cell>
          <cell r="K144" t="str">
            <v>X</v>
          </cell>
          <cell r="L144" t="str">
            <v>X</v>
          </cell>
          <cell r="M144" t="str">
            <v>X</v>
          </cell>
          <cell r="N144" t="str">
            <v>151860</v>
          </cell>
        </row>
        <row r="145">
          <cell r="B145" t="str">
            <v>KG모빌리언스</v>
          </cell>
          <cell r="C145" t="str">
            <v>X</v>
          </cell>
          <cell r="D145" t="str">
            <v>X</v>
          </cell>
          <cell r="E145" t="str">
            <v>X</v>
          </cell>
          <cell r="F145" t="str">
            <v>X</v>
          </cell>
          <cell r="G145" t="str">
            <v>X</v>
          </cell>
          <cell r="H145" t="str">
            <v>X</v>
          </cell>
          <cell r="I145" t="str">
            <v>X</v>
          </cell>
          <cell r="J145" t="str">
            <v>X</v>
          </cell>
          <cell r="K145" t="str">
            <v>X</v>
          </cell>
          <cell r="L145" t="str">
            <v>X</v>
          </cell>
          <cell r="M145" t="str">
            <v>X</v>
          </cell>
          <cell r="N145" t="str">
            <v>046440</v>
          </cell>
        </row>
        <row r="146">
          <cell r="B146" t="str">
            <v>KG모빌리티</v>
          </cell>
          <cell r="C146" t="str">
            <v>X</v>
          </cell>
          <cell r="D146" t="str">
            <v>X</v>
          </cell>
          <cell r="E146" t="str">
            <v>X</v>
          </cell>
          <cell r="F146" t="str">
            <v>X</v>
          </cell>
          <cell r="G146" t="str">
            <v>X</v>
          </cell>
          <cell r="H146" t="str">
            <v>X</v>
          </cell>
          <cell r="I146" t="str">
            <v>X</v>
          </cell>
          <cell r="J146" t="str">
            <v>X</v>
          </cell>
          <cell r="K146" t="str">
            <v>X</v>
          </cell>
          <cell r="L146" t="str">
            <v>X</v>
          </cell>
          <cell r="M146" t="str">
            <v>X</v>
          </cell>
          <cell r="N146" t="str">
            <v>003620</v>
          </cell>
        </row>
        <row r="147">
          <cell r="B147" t="str">
            <v>KG스틸</v>
          </cell>
          <cell r="C147" t="str">
            <v>X</v>
          </cell>
          <cell r="D147" t="str">
            <v>X</v>
          </cell>
          <cell r="E147" t="str">
            <v>X</v>
          </cell>
          <cell r="F147" t="str">
            <v>X</v>
          </cell>
          <cell r="G147" t="str">
            <v>X</v>
          </cell>
          <cell r="H147" t="str">
            <v>X</v>
          </cell>
          <cell r="I147" t="str">
            <v>X</v>
          </cell>
          <cell r="J147" t="str">
            <v>X</v>
          </cell>
          <cell r="K147" t="str">
            <v>X</v>
          </cell>
          <cell r="L147" t="str">
            <v>X</v>
          </cell>
          <cell r="M147" t="str">
            <v>X</v>
          </cell>
          <cell r="N147" t="str">
            <v>016380</v>
          </cell>
        </row>
        <row r="148">
          <cell r="B148" t="str">
            <v>KG이니시스</v>
          </cell>
          <cell r="C148" t="str">
            <v>X</v>
          </cell>
          <cell r="D148" t="str">
            <v>X</v>
          </cell>
          <cell r="E148" t="str">
            <v>X</v>
          </cell>
          <cell r="F148" t="str">
            <v>X</v>
          </cell>
          <cell r="G148" t="str">
            <v>X</v>
          </cell>
          <cell r="H148" t="str">
            <v>X</v>
          </cell>
          <cell r="I148" t="str">
            <v>X</v>
          </cell>
          <cell r="J148" t="str">
            <v>X</v>
          </cell>
          <cell r="K148" t="str">
            <v>X</v>
          </cell>
          <cell r="L148" t="str">
            <v>X</v>
          </cell>
          <cell r="M148" t="str">
            <v>X</v>
          </cell>
          <cell r="N148" t="str">
            <v>035600</v>
          </cell>
        </row>
        <row r="149">
          <cell r="B149" t="str">
            <v>KG케미칼</v>
          </cell>
          <cell r="C149" t="str">
            <v>X</v>
          </cell>
          <cell r="D149" t="str">
            <v>X</v>
          </cell>
          <cell r="E149" t="str">
            <v>X</v>
          </cell>
          <cell r="F149" t="str">
            <v>X</v>
          </cell>
          <cell r="G149" t="str">
            <v>X</v>
          </cell>
          <cell r="H149" t="str">
            <v>X</v>
          </cell>
          <cell r="I149" t="str">
            <v>X</v>
          </cell>
          <cell r="J149" t="str">
            <v>X</v>
          </cell>
          <cell r="K149" t="str">
            <v>X</v>
          </cell>
          <cell r="L149" t="str">
            <v>X</v>
          </cell>
          <cell r="M149" t="str">
            <v>X</v>
          </cell>
          <cell r="N149" t="str">
            <v>001390</v>
          </cell>
        </row>
        <row r="150">
          <cell r="B150" t="str">
            <v>KH 건설</v>
          </cell>
          <cell r="C150" t="str">
            <v>O</v>
          </cell>
          <cell r="D150" t="str">
            <v>X</v>
          </cell>
          <cell r="E150" t="str">
            <v>O</v>
          </cell>
          <cell r="F150" t="str">
            <v>O</v>
          </cell>
          <cell r="G150" t="str">
            <v>X</v>
          </cell>
          <cell r="H150" t="str">
            <v>X</v>
          </cell>
          <cell r="I150" t="str">
            <v>X</v>
          </cell>
          <cell r="J150" t="str">
            <v>X</v>
          </cell>
          <cell r="K150" t="str">
            <v>X</v>
          </cell>
          <cell r="L150" t="str">
            <v>X</v>
          </cell>
          <cell r="M150" t="str">
            <v>X</v>
          </cell>
          <cell r="N150" t="str">
            <v>226360</v>
          </cell>
        </row>
        <row r="151">
          <cell r="B151" t="str">
            <v>KH 전자</v>
          </cell>
          <cell r="C151" t="str">
            <v>O</v>
          </cell>
          <cell r="D151" t="str">
            <v>X</v>
          </cell>
          <cell r="E151" t="str">
            <v>O</v>
          </cell>
          <cell r="F151" t="str">
            <v>O</v>
          </cell>
          <cell r="G151" t="str">
            <v>X</v>
          </cell>
          <cell r="H151" t="str">
            <v>X</v>
          </cell>
          <cell r="I151" t="str">
            <v>X</v>
          </cell>
          <cell r="J151" t="str">
            <v>X</v>
          </cell>
          <cell r="K151" t="str">
            <v>X</v>
          </cell>
          <cell r="L151" t="str">
            <v>X</v>
          </cell>
          <cell r="M151" t="str">
            <v>X</v>
          </cell>
          <cell r="N151" t="str">
            <v>111870</v>
          </cell>
        </row>
        <row r="152">
          <cell r="B152" t="str">
            <v>KH 필룩스</v>
          </cell>
          <cell r="C152" t="str">
            <v>O</v>
          </cell>
          <cell r="D152" t="str">
            <v>X</v>
          </cell>
          <cell r="E152" t="str">
            <v>O</v>
          </cell>
          <cell r="F152" t="str">
            <v>X</v>
          </cell>
          <cell r="G152" t="str">
            <v>X</v>
          </cell>
          <cell r="H152" t="str">
            <v>X</v>
          </cell>
          <cell r="I152" t="str">
            <v>X</v>
          </cell>
          <cell r="J152" t="str">
            <v>X</v>
          </cell>
          <cell r="K152" t="str">
            <v>X</v>
          </cell>
          <cell r="L152" t="str">
            <v>X</v>
          </cell>
          <cell r="M152" t="str">
            <v>X</v>
          </cell>
          <cell r="N152" t="str">
            <v>033180</v>
          </cell>
        </row>
        <row r="153">
          <cell r="B153" t="str">
            <v>KH바텍</v>
          </cell>
          <cell r="C153" t="str">
            <v>X</v>
          </cell>
          <cell r="D153" t="str">
            <v>X</v>
          </cell>
          <cell r="E153" t="str">
            <v>X</v>
          </cell>
          <cell r="F153" t="str">
            <v>X</v>
          </cell>
          <cell r="G153" t="str">
            <v>X</v>
          </cell>
          <cell r="H153" t="str">
            <v>X</v>
          </cell>
          <cell r="I153" t="str">
            <v>X</v>
          </cell>
          <cell r="J153" t="str">
            <v>X</v>
          </cell>
          <cell r="K153" t="str">
            <v>X</v>
          </cell>
          <cell r="L153" t="str">
            <v>X</v>
          </cell>
          <cell r="M153" t="str">
            <v>X</v>
          </cell>
          <cell r="N153" t="str">
            <v>060720</v>
          </cell>
        </row>
        <row r="154">
          <cell r="B154" t="str">
            <v>KIB플러그에너지</v>
          </cell>
          <cell r="C154" t="str">
            <v>X</v>
          </cell>
          <cell r="D154" t="str">
            <v>X</v>
          </cell>
          <cell r="E154" t="str">
            <v>X</v>
          </cell>
          <cell r="F154" t="str">
            <v>X</v>
          </cell>
          <cell r="G154" t="str">
            <v>X</v>
          </cell>
          <cell r="H154" t="str">
            <v>X</v>
          </cell>
          <cell r="I154" t="str">
            <v>X</v>
          </cell>
          <cell r="J154" t="str">
            <v>X</v>
          </cell>
          <cell r="K154" t="str">
            <v>X</v>
          </cell>
          <cell r="L154" t="str">
            <v>X</v>
          </cell>
          <cell r="M154" t="str">
            <v>X</v>
          </cell>
          <cell r="N154" t="str">
            <v>015590</v>
          </cell>
        </row>
        <row r="155">
          <cell r="B155" t="str">
            <v>KISCO홀딩스</v>
          </cell>
          <cell r="C155" t="str">
            <v>X</v>
          </cell>
          <cell r="D155" t="str">
            <v>X</v>
          </cell>
          <cell r="E155" t="str">
            <v>X</v>
          </cell>
          <cell r="F155" t="str">
            <v>X</v>
          </cell>
          <cell r="G155" t="str">
            <v>X</v>
          </cell>
          <cell r="H155" t="str">
            <v>X</v>
          </cell>
          <cell r="I155" t="str">
            <v>X</v>
          </cell>
          <cell r="J155" t="str">
            <v>X</v>
          </cell>
          <cell r="K155" t="str">
            <v>X</v>
          </cell>
          <cell r="L155" t="str">
            <v>X</v>
          </cell>
          <cell r="M155" t="str">
            <v>X</v>
          </cell>
          <cell r="N155" t="str">
            <v>001940</v>
          </cell>
        </row>
        <row r="156">
          <cell r="B156" t="str">
            <v>KNN</v>
          </cell>
          <cell r="C156" t="str">
            <v>X</v>
          </cell>
          <cell r="D156" t="str">
            <v>X</v>
          </cell>
          <cell r="E156" t="str">
            <v>X</v>
          </cell>
          <cell r="F156" t="str">
            <v>X</v>
          </cell>
          <cell r="G156" t="str">
            <v>X</v>
          </cell>
          <cell r="H156" t="str">
            <v>X</v>
          </cell>
          <cell r="I156" t="str">
            <v>X</v>
          </cell>
          <cell r="J156" t="str">
            <v>X</v>
          </cell>
          <cell r="K156" t="str">
            <v>X</v>
          </cell>
          <cell r="L156" t="str">
            <v>X</v>
          </cell>
          <cell r="M156" t="str">
            <v>X</v>
          </cell>
          <cell r="N156" t="str">
            <v>058400</v>
          </cell>
        </row>
        <row r="157">
          <cell r="B157" t="str">
            <v>KPX케미칼</v>
          </cell>
          <cell r="C157" t="str">
            <v>X</v>
          </cell>
          <cell r="D157" t="str">
            <v>X</v>
          </cell>
          <cell r="E157" t="str">
            <v>X</v>
          </cell>
          <cell r="F157" t="str">
            <v>X</v>
          </cell>
          <cell r="G157" t="str">
            <v>X</v>
          </cell>
          <cell r="H157" t="str">
            <v>X</v>
          </cell>
          <cell r="I157" t="str">
            <v>X</v>
          </cell>
          <cell r="J157" t="str">
            <v>X</v>
          </cell>
          <cell r="K157" t="str">
            <v>X</v>
          </cell>
          <cell r="L157" t="str">
            <v>X</v>
          </cell>
          <cell r="M157" t="str">
            <v>X</v>
          </cell>
          <cell r="N157" t="str">
            <v>025000</v>
          </cell>
        </row>
        <row r="158">
          <cell r="B158" t="str">
            <v>KPX홀딩스</v>
          </cell>
          <cell r="C158" t="str">
            <v>X</v>
          </cell>
          <cell r="D158" t="str">
            <v>X</v>
          </cell>
          <cell r="E158" t="str">
            <v>X</v>
          </cell>
          <cell r="F158" t="str">
            <v>X</v>
          </cell>
          <cell r="G158" t="str">
            <v>X</v>
          </cell>
          <cell r="H158" t="str">
            <v>X</v>
          </cell>
          <cell r="I158" t="str">
            <v>X</v>
          </cell>
          <cell r="J158" t="str">
            <v>X</v>
          </cell>
          <cell r="K158" t="str">
            <v>X</v>
          </cell>
          <cell r="L158" t="str">
            <v>X</v>
          </cell>
          <cell r="M158" t="str">
            <v>X</v>
          </cell>
          <cell r="N158" t="str">
            <v>092230</v>
          </cell>
        </row>
        <row r="159">
          <cell r="B159" t="str">
            <v>KR모터스</v>
          </cell>
          <cell r="C159" t="str">
            <v>X</v>
          </cell>
          <cell r="D159" t="str">
            <v>X</v>
          </cell>
          <cell r="E159" t="str">
            <v>X</v>
          </cell>
          <cell r="F159" t="str">
            <v>X</v>
          </cell>
          <cell r="G159" t="str">
            <v>X</v>
          </cell>
          <cell r="H159" t="str">
            <v>X</v>
          </cell>
          <cell r="I159" t="str">
            <v>X</v>
          </cell>
          <cell r="J159" t="str">
            <v>X</v>
          </cell>
          <cell r="K159" t="str">
            <v>X</v>
          </cell>
          <cell r="L159" t="str">
            <v>X</v>
          </cell>
          <cell r="M159" t="str">
            <v>X</v>
          </cell>
          <cell r="N159" t="str">
            <v>000040</v>
          </cell>
        </row>
        <row r="160">
          <cell r="B160" t="str">
            <v>KSS해운</v>
          </cell>
          <cell r="C160" t="str">
            <v>X</v>
          </cell>
          <cell r="D160" t="str">
            <v>X</v>
          </cell>
          <cell r="E160" t="str">
            <v>X</v>
          </cell>
          <cell r="F160" t="str">
            <v>X</v>
          </cell>
          <cell r="G160" t="str">
            <v>X</v>
          </cell>
          <cell r="H160" t="str">
            <v>X</v>
          </cell>
          <cell r="I160" t="str">
            <v>X</v>
          </cell>
          <cell r="J160" t="str">
            <v>X</v>
          </cell>
          <cell r="K160" t="str">
            <v>X</v>
          </cell>
          <cell r="L160" t="str">
            <v>X</v>
          </cell>
          <cell r="M160" t="str">
            <v>X</v>
          </cell>
          <cell r="N160" t="str">
            <v>044450</v>
          </cell>
        </row>
        <row r="161">
          <cell r="B161" t="str">
            <v>KT</v>
          </cell>
          <cell r="C161" t="str">
            <v>X</v>
          </cell>
          <cell r="D161" t="str">
            <v>X</v>
          </cell>
          <cell r="E161" t="str">
            <v>X</v>
          </cell>
          <cell r="F161" t="str">
            <v>X</v>
          </cell>
          <cell r="G161" t="str">
            <v>X</v>
          </cell>
          <cell r="H161" t="str">
            <v>X</v>
          </cell>
          <cell r="I161" t="str">
            <v>X</v>
          </cell>
          <cell r="J161" t="str">
            <v>X</v>
          </cell>
          <cell r="K161" t="str">
            <v>X</v>
          </cell>
          <cell r="L161" t="str">
            <v>X</v>
          </cell>
          <cell r="M161" t="str">
            <v>X</v>
          </cell>
          <cell r="N161" t="str">
            <v>030200</v>
          </cell>
        </row>
        <row r="162">
          <cell r="B162" t="str">
            <v>KT&amp;G</v>
          </cell>
          <cell r="C162" t="str">
            <v>X</v>
          </cell>
          <cell r="D162" t="str">
            <v>X</v>
          </cell>
          <cell r="E162" t="str">
            <v>X</v>
          </cell>
          <cell r="F162" t="str">
            <v>X</v>
          </cell>
          <cell r="G162" t="str">
            <v>X</v>
          </cell>
          <cell r="H162" t="str">
            <v>X</v>
          </cell>
          <cell r="I162" t="str">
            <v>X</v>
          </cell>
          <cell r="J162" t="str">
            <v>X</v>
          </cell>
          <cell r="K162" t="str">
            <v>X</v>
          </cell>
          <cell r="L162" t="str">
            <v>X</v>
          </cell>
          <cell r="M162" t="str">
            <v>X</v>
          </cell>
          <cell r="N162" t="str">
            <v>033780</v>
          </cell>
        </row>
        <row r="163">
          <cell r="B163" t="str">
            <v>KTcs</v>
          </cell>
          <cell r="C163" t="str">
            <v>X</v>
          </cell>
          <cell r="D163" t="str">
            <v>X</v>
          </cell>
          <cell r="E163" t="str">
            <v>X</v>
          </cell>
          <cell r="F163" t="str">
            <v>X</v>
          </cell>
          <cell r="G163" t="str">
            <v>X</v>
          </cell>
          <cell r="H163" t="str">
            <v>X</v>
          </cell>
          <cell r="I163" t="str">
            <v>X</v>
          </cell>
          <cell r="J163" t="str">
            <v>X</v>
          </cell>
          <cell r="K163" t="str">
            <v>X</v>
          </cell>
          <cell r="L163" t="str">
            <v>X</v>
          </cell>
          <cell r="M163" t="str">
            <v>X</v>
          </cell>
          <cell r="N163" t="str">
            <v>058850</v>
          </cell>
        </row>
        <row r="164">
          <cell r="B164" t="str">
            <v>KTis</v>
          </cell>
          <cell r="C164" t="str">
            <v>X</v>
          </cell>
          <cell r="D164" t="str">
            <v>X</v>
          </cell>
          <cell r="E164" t="str">
            <v>X</v>
          </cell>
          <cell r="F164" t="str">
            <v>X</v>
          </cell>
          <cell r="G164" t="str">
            <v>X</v>
          </cell>
          <cell r="H164" t="str">
            <v>X</v>
          </cell>
          <cell r="I164" t="str">
            <v>X</v>
          </cell>
          <cell r="J164" t="str">
            <v>X</v>
          </cell>
          <cell r="K164" t="str">
            <v>X</v>
          </cell>
          <cell r="L164" t="str">
            <v>X</v>
          </cell>
          <cell r="M164" t="str">
            <v>X</v>
          </cell>
          <cell r="N164" t="str">
            <v>058860</v>
          </cell>
        </row>
        <row r="165">
          <cell r="B165" t="str">
            <v>KX</v>
          </cell>
          <cell r="C165" t="str">
            <v>X</v>
          </cell>
          <cell r="D165" t="str">
            <v>X</v>
          </cell>
          <cell r="E165" t="str">
            <v>X</v>
          </cell>
          <cell r="F165" t="str">
            <v>X</v>
          </cell>
          <cell r="G165" t="str">
            <v>X</v>
          </cell>
          <cell r="H165" t="str">
            <v>X</v>
          </cell>
          <cell r="I165" t="str">
            <v>X</v>
          </cell>
          <cell r="J165" t="str">
            <v>X</v>
          </cell>
          <cell r="K165" t="str">
            <v>X</v>
          </cell>
          <cell r="L165" t="str">
            <v>X</v>
          </cell>
          <cell r="M165" t="str">
            <v>X</v>
          </cell>
          <cell r="N165" t="str">
            <v>122450</v>
          </cell>
        </row>
        <row r="166">
          <cell r="B166" t="str">
            <v>KX하이텍</v>
          </cell>
          <cell r="C166" t="str">
            <v>X</v>
          </cell>
          <cell r="D166" t="str">
            <v>X</v>
          </cell>
          <cell r="E166" t="str">
            <v>X</v>
          </cell>
          <cell r="F166" t="str">
            <v>X</v>
          </cell>
          <cell r="G166" t="str">
            <v>X</v>
          </cell>
          <cell r="H166" t="str">
            <v>X</v>
          </cell>
          <cell r="I166" t="str">
            <v>X</v>
          </cell>
          <cell r="J166" t="str">
            <v>X</v>
          </cell>
          <cell r="K166" t="str">
            <v>X</v>
          </cell>
          <cell r="L166" t="str">
            <v>X</v>
          </cell>
          <cell r="M166" t="str">
            <v>X</v>
          </cell>
          <cell r="N166" t="str">
            <v>052900</v>
          </cell>
        </row>
        <row r="167">
          <cell r="B167" t="str">
            <v>LB루셈</v>
          </cell>
          <cell r="C167" t="str">
            <v>X</v>
          </cell>
          <cell r="D167" t="str">
            <v>X</v>
          </cell>
          <cell r="E167" t="str">
            <v>X</v>
          </cell>
          <cell r="F167" t="str">
            <v>X</v>
          </cell>
          <cell r="G167" t="str">
            <v>X</v>
          </cell>
          <cell r="H167" t="str">
            <v>X</v>
          </cell>
          <cell r="I167" t="str">
            <v>X</v>
          </cell>
          <cell r="J167" t="str">
            <v>X</v>
          </cell>
          <cell r="K167" t="str">
            <v>X</v>
          </cell>
          <cell r="L167" t="str">
            <v>X</v>
          </cell>
          <cell r="M167" t="str">
            <v>X</v>
          </cell>
          <cell r="N167" t="str">
            <v>376190</v>
          </cell>
        </row>
        <row r="168">
          <cell r="B168" t="str">
            <v>LB세미콘</v>
          </cell>
          <cell r="C168" t="str">
            <v>X</v>
          </cell>
          <cell r="D168" t="str">
            <v>X</v>
          </cell>
          <cell r="E168" t="str">
            <v>X</v>
          </cell>
          <cell r="F168" t="str">
            <v>X</v>
          </cell>
          <cell r="G168" t="str">
            <v>X</v>
          </cell>
          <cell r="H168" t="str">
            <v>X</v>
          </cell>
          <cell r="I168" t="str">
            <v>X</v>
          </cell>
          <cell r="J168" t="str">
            <v>X</v>
          </cell>
          <cell r="K168" t="str">
            <v>X</v>
          </cell>
          <cell r="L168" t="str">
            <v>X</v>
          </cell>
          <cell r="M168" t="str">
            <v>X</v>
          </cell>
          <cell r="N168" t="str">
            <v>061970</v>
          </cell>
        </row>
        <row r="169">
          <cell r="B169" t="str">
            <v>LB인베스트먼트</v>
          </cell>
          <cell r="C169" t="str">
            <v>X</v>
          </cell>
          <cell r="D169" t="str">
            <v>X</v>
          </cell>
          <cell r="E169" t="str">
            <v>X</v>
          </cell>
          <cell r="F169" t="str">
            <v>X</v>
          </cell>
          <cell r="G169" t="str">
            <v>X</v>
          </cell>
          <cell r="H169" t="str">
            <v>X</v>
          </cell>
          <cell r="I169" t="str">
            <v>X</v>
          </cell>
          <cell r="J169" t="str">
            <v>X</v>
          </cell>
          <cell r="K169" t="str">
            <v>X</v>
          </cell>
          <cell r="L169" t="str">
            <v>X</v>
          </cell>
          <cell r="M169" t="str">
            <v>X</v>
          </cell>
          <cell r="N169" t="str">
            <v>309960</v>
          </cell>
        </row>
        <row r="170">
          <cell r="B170" t="str">
            <v>LF</v>
          </cell>
          <cell r="C170" t="str">
            <v>X</v>
          </cell>
          <cell r="D170" t="str">
            <v>X</v>
          </cell>
          <cell r="E170" t="str">
            <v>X</v>
          </cell>
          <cell r="F170" t="str">
            <v>X</v>
          </cell>
          <cell r="G170" t="str">
            <v>X</v>
          </cell>
          <cell r="H170" t="str">
            <v>X</v>
          </cell>
          <cell r="I170" t="str">
            <v>X</v>
          </cell>
          <cell r="J170" t="str">
            <v>X</v>
          </cell>
          <cell r="K170" t="str">
            <v>X</v>
          </cell>
          <cell r="L170" t="str">
            <v>X</v>
          </cell>
          <cell r="M170" t="str">
            <v>X</v>
          </cell>
          <cell r="N170" t="str">
            <v>093050</v>
          </cell>
        </row>
        <row r="171">
          <cell r="B171" t="str">
            <v>LG</v>
          </cell>
          <cell r="C171" t="str">
            <v>X</v>
          </cell>
          <cell r="D171" t="str">
            <v>X</v>
          </cell>
          <cell r="E171" t="str">
            <v>X</v>
          </cell>
          <cell r="F171" t="str">
            <v>X</v>
          </cell>
          <cell r="G171" t="str">
            <v>X</v>
          </cell>
          <cell r="H171" t="str">
            <v>X</v>
          </cell>
          <cell r="I171" t="str">
            <v>X</v>
          </cell>
          <cell r="J171" t="str">
            <v>X</v>
          </cell>
          <cell r="K171" t="str">
            <v>X</v>
          </cell>
          <cell r="L171" t="str">
            <v>X</v>
          </cell>
          <cell r="M171" t="str">
            <v>X</v>
          </cell>
          <cell r="N171" t="str">
            <v>003550</v>
          </cell>
        </row>
        <row r="172">
          <cell r="B172" t="str">
            <v>LG디스플레이</v>
          </cell>
          <cell r="C172" t="str">
            <v>X</v>
          </cell>
          <cell r="D172" t="str">
            <v>X</v>
          </cell>
          <cell r="E172" t="str">
            <v>X</v>
          </cell>
          <cell r="F172" t="str">
            <v>X</v>
          </cell>
          <cell r="G172" t="str">
            <v>X</v>
          </cell>
          <cell r="H172" t="str">
            <v>X</v>
          </cell>
          <cell r="I172" t="str">
            <v>X</v>
          </cell>
          <cell r="J172" t="str">
            <v>X</v>
          </cell>
          <cell r="K172" t="str">
            <v>X</v>
          </cell>
          <cell r="L172" t="str">
            <v>X</v>
          </cell>
          <cell r="M172" t="str">
            <v>X</v>
          </cell>
          <cell r="N172" t="str">
            <v>034220</v>
          </cell>
        </row>
        <row r="173">
          <cell r="B173" t="str">
            <v>LG생활건강</v>
          </cell>
          <cell r="C173" t="str">
            <v>X</v>
          </cell>
          <cell r="D173" t="str">
            <v>X</v>
          </cell>
          <cell r="E173" t="str">
            <v>X</v>
          </cell>
          <cell r="F173" t="str">
            <v>X</v>
          </cell>
          <cell r="G173" t="str">
            <v>X</v>
          </cell>
          <cell r="H173" t="str">
            <v>X</v>
          </cell>
          <cell r="I173" t="str">
            <v>X</v>
          </cell>
          <cell r="J173" t="str">
            <v>X</v>
          </cell>
          <cell r="K173" t="str">
            <v>X</v>
          </cell>
          <cell r="L173" t="str">
            <v>X</v>
          </cell>
          <cell r="M173" t="str">
            <v>X</v>
          </cell>
          <cell r="N173" t="str">
            <v>051900</v>
          </cell>
        </row>
        <row r="174">
          <cell r="B174" t="str">
            <v>LG생활건강우</v>
          </cell>
          <cell r="C174" t="str">
            <v>X</v>
          </cell>
          <cell r="D174" t="str">
            <v>X</v>
          </cell>
          <cell r="E174" t="str">
            <v>X</v>
          </cell>
          <cell r="F174" t="str">
            <v>X</v>
          </cell>
          <cell r="G174" t="str">
            <v>X</v>
          </cell>
          <cell r="H174" t="str">
            <v>X</v>
          </cell>
          <cell r="I174" t="str">
            <v>X</v>
          </cell>
          <cell r="J174" t="str">
            <v>X</v>
          </cell>
          <cell r="K174" t="str">
            <v>X</v>
          </cell>
          <cell r="L174" t="str">
            <v>X</v>
          </cell>
          <cell r="M174" t="str">
            <v>X</v>
          </cell>
          <cell r="N174" t="str">
            <v>051905</v>
          </cell>
        </row>
        <row r="175">
          <cell r="B175" t="str">
            <v>LG에너지솔루션</v>
          </cell>
          <cell r="C175" t="str">
            <v>X</v>
          </cell>
          <cell r="D175" t="str">
            <v>X</v>
          </cell>
          <cell r="E175" t="str">
            <v>X</v>
          </cell>
          <cell r="F175" t="str">
            <v>X</v>
          </cell>
          <cell r="G175" t="str">
            <v>X</v>
          </cell>
          <cell r="H175" t="str">
            <v>X</v>
          </cell>
          <cell r="I175" t="str">
            <v>X</v>
          </cell>
          <cell r="J175" t="str">
            <v>X</v>
          </cell>
          <cell r="K175" t="str">
            <v>X</v>
          </cell>
          <cell r="L175" t="str">
            <v>X</v>
          </cell>
          <cell r="M175" t="str">
            <v>X</v>
          </cell>
          <cell r="N175" t="str">
            <v>373220</v>
          </cell>
        </row>
        <row r="176">
          <cell r="B176" t="str">
            <v>LG우</v>
          </cell>
          <cell r="C176" t="str">
            <v>X</v>
          </cell>
          <cell r="D176" t="str">
            <v>X</v>
          </cell>
          <cell r="E176" t="str">
            <v>X</v>
          </cell>
          <cell r="F176" t="str">
            <v>X</v>
          </cell>
          <cell r="G176" t="str">
            <v>X</v>
          </cell>
          <cell r="H176" t="str">
            <v>X</v>
          </cell>
          <cell r="I176" t="str">
            <v>X</v>
          </cell>
          <cell r="J176" t="str">
            <v>X</v>
          </cell>
          <cell r="K176" t="str">
            <v>X</v>
          </cell>
          <cell r="L176" t="str">
            <v>X</v>
          </cell>
          <cell r="M176" t="str">
            <v>X</v>
          </cell>
          <cell r="N176" t="str">
            <v>003555</v>
          </cell>
        </row>
        <row r="177">
          <cell r="B177" t="str">
            <v>LG유플러스</v>
          </cell>
          <cell r="C177" t="str">
            <v>X</v>
          </cell>
          <cell r="D177" t="str">
            <v>X</v>
          </cell>
          <cell r="E177" t="str">
            <v>X</v>
          </cell>
          <cell r="F177" t="str">
            <v>X</v>
          </cell>
          <cell r="G177" t="str">
            <v>X</v>
          </cell>
          <cell r="H177" t="str">
            <v>X</v>
          </cell>
          <cell r="I177" t="str">
            <v>X</v>
          </cell>
          <cell r="J177" t="str">
            <v>X</v>
          </cell>
          <cell r="K177" t="str">
            <v>X</v>
          </cell>
          <cell r="L177" t="str">
            <v>X</v>
          </cell>
          <cell r="M177" t="str">
            <v>X</v>
          </cell>
          <cell r="N177" t="str">
            <v>032640</v>
          </cell>
        </row>
        <row r="178">
          <cell r="B178" t="str">
            <v>LG이노텍</v>
          </cell>
          <cell r="C178" t="str">
            <v>X</v>
          </cell>
          <cell r="D178" t="str">
            <v>X</v>
          </cell>
          <cell r="E178" t="str">
            <v>X</v>
          </cell>
          <cell r="F178" t="str">
            <v>X</v>
          </cell>
          <cell r="G178" t="str">
            <v>X</v>
          </cell>
          <cell r="H178" t="str">
            <v>X</v>
          </cell>
          <cell r="I178" t="str">
            <v>X</v>
          </cell>
          <cell r="J178" t="str">
            <v>X</v>
          </cell>
          <cell r="K178" t="str">
            <v>X</v>
          </cell>
          <cell r="L178" t="str">
            <v>X</v>
          </cell>
          <cell r="M178" t="str">
            <v>X</v>
          </cell>
          <cell r="N178" t="str">
            <v>011070</v>
          </cell>
        </row>
        <row r="179">
          <cell r="B179" t="str">
            <v>LG전자</v>
          </cell>
          <cell r="C179" t="str">
            <v>X</v>
          </cell>
          <cell r="D179" t="str">
            <v>X</v>
          </cell>
          <cell r="E179" t="str">
            <v>X</v>
          </cell>
          <cell r="F179" t="str">
            <v>X</v>
          </cell>
          <cell r="G179" t="str">
            <v>X</v>
          </cell>
          <cell r="H179" t="str">
            <v>X</v>
          </cell>
          <cell r="I179" t="str">
            <v>X</v>
          </cell>
          <cell r="J179" t="str">
            <v>X</v>
          </cell>
          <cell r="K179" t="str">
            <v>X</v>
          </cell>
          <cell r="L179" t="str">
            <v>X</v>
          </cell>
          <cell r="M179" t="str">
            <v>X</v>
          </cell>
          <cell r="N179" t="str">
            <v>066570</v>
          </cell>
        </row>
        <row r="180">
          <cell r="B180" t="str">
            <v>LG전자우</v>
          </cell>
          <cell r="C180" t="str">
            <v>X</v>
          </cell>
          <cell r="D180" t="str">
            <v>X</v>
          </cell>
          <cell r="E180" t="str">
            <v>X</v>
          </cell>
          <cell r="F180" t="str">
            <v>X</v>
          </cell>
          <cell r="G180" t="str">
            <v>X</v>
          </cell>
          <cell r="H180" t="str">
            <v>X</v>
          </cell>
          <cell r="I180" t="str">
            <v>X</v>
          </cell>
          <cell r="J180" t="str">
            <v>X</v>
          </cell>
          <cell r="K180" t="str">
            <v>X</v>
          </cell>
          <cell r="L180" t="str">
            <v>X</v>
          </cell>
          <cell r="M180" t="str">
            <v>X</v>
          </cell>
          <cell r="N180" t="str">
            <v>066575</v>
          </cell>
        </row>
        <row r="181">
          <cell r="B181" t="str">
            <v>LG헬로비전</v>
          </cell>
          <cell r="C181" t="str">
            <v>X</v>
          </cell>
          <cell r="D181" t="str">
            <v>X</v>
          </cell>
          <cell r="E181" t="str">
            <v>X</v>
          </cell>
          <cell r="F181" t="str">
            <v>X</v>
          </cell>
          <cell r="G181" t="str">
            <v>X</v>
          </cell>
          <cell r="H181" t="str">
            <v>X</v>
          </cell>
          <cell r="I181" t="str">
            <v>X</v>
          </cell>
          <cell r="J181" t="str">
            <v>X</v>
          </cell>
          <cell r="K181" t="str">
            <v>X</v>
          </cell>
          <cell r="L181" t="str">
            <v>X</v>
          </cell>
          <cell r="M181" t="str">
            <v>X</v>
          </cell>
          <cell r="N181" t="str">
            <v>037560</v>
          </cell>
        </row>
        <row r="182">
          <cell r="B182" t="str">
            <v>LG화학</v>
          </cell>
          <cell r="C182" t="str">
            <v>X</v>
          </cell>
          <cell r="D182" t="str">
            <v>X</v>
          </cell>
          <cell r="E182" t="str">
            <v>X</v>
          </cell>
          <cell r="F182" t="str">
            <v>X</v>
          </cell>
          <cell r="G182" t="str">
            <v>X</v>
          </cell>
          <cell r="H182" t="str">
            <v>X</v>
          </cell>
          <cell r="I182" t="str">
            <v>X</v>
          </cell>
          <cell r="J182" t="str">
            <v>X</v>
          </cell>
          <cell r="K182" t="str">
            <v>X</v>
          </cell>
          <cell r="L182" t="str">
            <v>X</v>
          </cell>
          <cell r="M182" t="str">
            <v>X</v>
          </cell>
          <cell r="N182" t="str">
            <v>051910</v>
          </cell>
        </row>
        <row r="183">
          <cell r="B183" t="str">
            <v>LG화학우</v>
          </cell>
          <cell r="C183" t="str">
            <v>X</v>
          </cell>
          <cell r="D183" t="str">
            <v>X</v>
          </cell>
          <cell r="E183" t="str">
            <v>X</v>
          </cell>
          <cell r="F183" t="str">
            <v>X</v>
          </cell>
          <cell r="G183" t="str">
            <v>X</v>
          </cell>
          <cell r="H183" t="str">
            <v>X</v>
          </cell>
          <cell r="I183" t="str">
            <v>X</v>
          </cell>
          <cell r="J183" t="str">
            <v>X</v>
          </cell>
          <cell r="K183" t="str">
            <v>X</v>
          </cell>
          <cell r="L183" t="str">
            <v>X</v>
          </cell>
          <cell r="M183" t="str">
            <v>X</v>
          </cell>
          <cell r="N183" t="str">
            <v>051915</v>
          </cell>
        </row>
        <row r="184">
          <cell r="B184" t="str">
            <v>LIG넥스원</v>
          </cell>
          <cell r="C184" t="str">
            <v>X</v>
          </cell>
          <cell r="D184" t="str">
            <v>X</v>
          </cell>
          <cell r="E184" t="str">
            <v>X</v>
          </cell>
          <cell r="F184" t="str">
            <v>X</v>
          </cell>
          <cell r="G184" t="str">
            <v>X</v>
          </cell>
          <cell r="H184" t="str">
            <v>X</v>
          </cell>
          <cell r="I184" t="str">
            <v>X</v>
          </cell>
          <cell r="J184" t="str">
            <v>X</v>
          </cell>
          <cell r="K184" t="str">
            <v>X</v>
          </cell>
          <cell r="L184" t="str">
            <v>X</v>
          </cell>
          <cell r="M184" t="str">
            <v>X</v>
          </cell>
          <cell r="N184" t="str">
            <v>079550</v>
          </cell>
        </row>
        <row r="185">
          <cell r="B185" t="str">
            <v>LS</v>
          </cell>
          <cell r="C185" t="str">
            <v>X</v>
          </cell>
          <cell r="D185" t="str">
            <v>X</v>
          </cell>
          <cell r="E185" t="str">
            <v>X</v>
          </cell>
          <cell r="F185" t="str">
            <v>X</v>
          </cell>
          <cell r="G185" t="str">
            <v>X</v>
          </cell>
          <cell r="H185" t="str">
            <v>X</v>
          </cell>
          <cell r="I185" t="str">
            <v>X</v>
          </cell>
          <cell r="J185" t="str">
            <v>X</v>
          </cell>
          <cell r="K185" t="str">
            <v>X</v>
          </cell>
          <cell r="L185" t="str">
            <v>X</v>
          </cell>
          <cell r="M185" t="str">
            <v>X</v>
          </cell>
          <cell r="N185" t="str">
            <v>006260</v>
          </cell>
        </row>
        <row r="186">
          <cell r="B186" t="str">
            <v>LS ELECTRIC</v>
          </cell>
          <cell r="C186" t="str">
            <v>X</v>
          </cell>
          <cell r="D186" t="str">
            <v>X</v>
          </cell>
          <cell r="E186" t="str">
            <v>X</v>
          </cell>
          <cell r="F186" t="str">
            <v>X</v>
          </cell>
          <cell r="G186" t="str">
            <v>X</v>
          </cell>
          <cell r="H186" t="str">
            <v>X</v>
          </cell>
          <cell r="I186" t="str">
            <v>X</v>
          </cell>
          <cell r="J186" t="str">
            <v>X</v>
          </cell>
          <cell r="K186" t="str">
            <v>X</v>
          </cell>
          <cell r="L186" t="str">
            <v>X</v>
          </cell>
          <cell r="M186" t="str">
            <v>X</v>
          </cell>
          <cell r="N186" t="str">
            <v>010120</v>
          </cell>
        </row>
        <row r="187">
          <cell r="B187" t="str">
            <v>LS네트웍스</v>
          </cell>
          <cell r="C187" t="str">
            <v>X</v>
          </cell>
          <cell r="D187" t="str">
            <v>X</v>
          </cell>
          <cell r="E187" t="str">
            <v>X</v>
          </cell>
          <cell r="F187" t="str">
            <v>X</v>
          </cell>
          <cell r="G187" t="str">
            <v>X</v>
          </cell>
          <cell r="H187" t="str">
            <v>X</v>
          </cell>
          <cell r="I187" t="str">
            <v>X</v>
          </cell>
          <cell r="J187" t="str">
            <v>X</v>
          </cell>
          <cell r="K187" t="str">
            <v>X</v>
          </cell>
          <cell r="L187" t="str">
            <v>X</v>
          </cell>
          <cell r="M187" t="str">
            <v>X</v>
          </cell>
          <cell r="N187" t="str">
            <v>000680</v>
          </cell>
        </row>
        <row r="188">
          <cell r="B188" t="str">
            <v>LS마린솔루션</v>
          </cell>
          <cell r="C188" t="str">
            <v>X</v>
          </cell>
          <cell r="D188" t="str">
            <v>X</v>
          </cell>
          <cell r="E188" t="str">
            <v>X</v>
          </cell>
          <cell r="F188" t="str">
            <v>X</v>
          </cell>
          <cell r="G188" t="str">
            <v>X</v>
          </cell>
          <cell r="H188" t="str">
            <v>X</v>
          </cell>
          <cell r="I188" t="str">
            <v>X</v>
          </cell>
          <cell r="J188" t="str">
            <v>X</v>
          </cell>
          <cell r="K188" t="str">
            <v>X</v>
          </cell>
          <cell r="L188" t="str">
            <v>X</v>
          </cell>
          <cell r="M188" t="str">
            <v>X</v>
          </cell>
          <cell r="N188" t="str">
            <v>060370</v>
          </cell>
        </row>
        <row r="189">
          <cell r="B189" t="str">
            <v>LS전선아시아</v>
          </cell>
          <cell r="C189" t="str">
            <v>X</v>
          </cell>
          <cell r="D189" t="str">
            <v>X</v>
          </cell>
          <cell r="E189" t="str">
            <v>X</v>
          </cell>
          <cell r="F189" t="str">
            <v>X</v>
          </cell>
          <cell r="G189" t="str">
            <v>X</v>
          </cell>
          <cell r="H189" t="str">
            <v>X</v>
          </cell>
          <cell r="I189" t="str">
            <v>X</v>
          </cell>
          <cell r="J189" t="str">
            <v>X</v>
          </cell>
          <cell r="K189" t="str">
            <v>X</v>
          </cell>
          <cell r="L189" t="str">
            <v>X</v>
          </cell>
          <cell r="M189" t="str">
            <v>X</v>
          </cell>
          <cell r="N189" t="str">
            <v>229640</v>
          </cell>
        </row>
        <row r="190">
          <cell r="B190" t="str">
            <v>LX세미콘</v>
          </cell>
          <cell r="C190" t="str">
            <v>X</v>
          </cell>
          <cell r="D190" t="str">
            <v>X</v>
          </cell>
          <cell r="E190" t="str">
            <v>X</v>
          </cell>
          <cell r="F190" t="str">
            <v>X</v>
          </cell>
          <cell r="G190" t="str">
            <v>X</v>
          </cell>
          <cell r="H190" t="str">
            <v>X</v>
          </cell>
          <cell r="I190" t="str">
            <v>X</v>
          </cell>
          <cell r="J190" t="str">
            <v>X</v>
          </cell>
          <cell r="K190" t="str">
            <v>X</v>
          </cell>
          <cell r="L190" t="str">
            <v>X</v>
          </cell>
          <cell r="M190" t="str">
            <v>X</v>
          </cell>
          <cell r="N190" t="str">
            <v>108320</v>
          </cell>
        </row>
        <row r="191">
          <cell r="B191" t="str">
            <v>LX인터내셔널</v>
          </cell>
          <cell r="C191" t="str">
            <v>X</v>
          </cell>
          <cell r="D191" t="str">
            <v>X</v>
          </cell>
          <cell r="E191" t="str">
            <v>X</v>
          </cell>
          <cell r="F191" t="str">
            <v>X</v>
          </cell>
          <cell r="G191" t="str">
            <v>X</v>
          </cell>
          <cell r="H191" t="str">
            <v>X</v>
          </cell>
          <cell r="I191" t="str">
            <v>X</v>
          </cell>
          <cell r="J191" t="str">
            <v>X</v>
          </cell>
          <cell r="K191" t="str">
            <v>X</v>
          </cell>
          <cell r="L191" t="str">
            <v>X</v>
          </cell>
          <cell r="M191" t="str">
            <v>X</v>
          </cell>
          <cell r="N191" t="str">
            <v>001120</v>
          </cell>
        </row>
        <row r="192">
          <cell r="B192" t="str">
            <v>LX하우시스</v>
          </cell>
          <cell r="C192" t="str">
            <v>X</v>
          </cell>
          <cell r="D192" t="str">
            <v>X</v>
          </cell>
          <cell r="E192" t="str">
            <v>X</v>
          </cell>
          <cell r="F192" t="str">
            <v>X</v>
          </cell>
          <cell r="G192" t="str">
            <v>X</v>
          </cell>
          <cell r="H192" t="str">
            <v>X</v>
          </cell>
          <cell r="I192" t="str">
            <v>X</v>
          </cell>
          <cell r="J192" t="str">
            <v>X</v>
          </cell>
          <cell r="K192" t="str">
            <v>X</v>
          </cell>
          <cell r="L192" t="str">
            <v>X</v>
          </cell>
          <cell r="M192" t="str">
            <v>X</v>
          </cell>
          <cell r="N192" t="str">
            <v>108670</v>
          </cell>
        </row>
        <row r="193">
          <cell r="B193" t="str">
            <v>LX하우시스우</v>
          </cell>
          <cell r="C193" t="str">
            <v>X</v>
          </cell>
          <cell r="D193" t="str">
            <v>X</v>
          </cell>
          <cell r="E193" t="str">
            <v>X</v>
          </cell>
          <cell r="F193" t="str">
            <v>X</v>
          </cell>
          <cell r="G193" t="str">
            <v>X</v>
          </cell>
          <cell r="H193" t="str">
            <v>X</v>
          </cell>
          <cell r="I193" t="str">
            <v>X</v>
          </cell>
          <cell r="J193" t="str">
            <v>X</v>
          </cell>
          <cell r="K193" t="str">
            <v>X</v>
          </cell>
          <cell r="L193" t="str">
            <v>X</v>
          </cell>
          <cell r="M193" t="str">
            <v>X</v>
          </cell>
          <cell r="N193" t="str">
            <v>108675</v>
          </cell>
        </row>
        <row r="194">
          <cell r="B194" t="str">
            <v>LX홀딩스</v>
          </cell>
          <cell r="C194" t="str">
            <v>X</v>
          </cell>
          <cell r="D194" t="str">
            <v>X</v>
          </cell>
          <cell r="E194" t="str">
            <v>X</v>
          </cell>
          <cell r="F194" t="str">
            <v>X</v>
          </cell>
          <cell r="G194" t="str">
            <v>X</v>
          </cell>
          <cell r="H194" t="str">
            <v>X</v>
          </cell>
          <cell r="I194" t="str">
            <v>X</v>
          </cell>
          <cell r="J194" t="str">
            <v>X</v>
          </cell>
          <cell r="K194" t="str">
            <v>X</v>
          </cell>
          <cell r="L194" t="str">
            <v>X</v>
          </cell>
          <cell r="M194" t="str">
            <v>X</v>
          </cell>
          <cell r="N194" t="str">
            <v>383800</v>
          </cell>
        </row>
        <row r="195">
          <cell r="B195" t="str">
            <v>LX홀딩스1우</v>
          </cell>
          <cell r="C195" t="str">
            <v>X</v>
          </cell>
          <cell r="D195" t="str">
            <v>X</v>
          </cell>
          <cell r="E195" t="str">
            <v>X</v>
          </cell>
          <cell r="F195" t="str">
            <v>X</v>
          </cell>
          <cell r="G195" t="str">
            <v>X</v>
          </cell>
          <cell r="H195" t="str">
            <v>X</v>
          </cell>
          <cell r="I195" t="str">
            <v>X</v>
          </cell>
          <cell r="J195" t="str">
            <v>X</v>
          </cell>
          <cell r="K195" t="str">
            <v>X</v>
          </cell>
          <cell r="L195" t="str">
            <v>X</v>
          </cell>
          <cell r="M195" t="str">
            <v>X</v>
          </cell>
          <cell r="N195" t="str">
            <v>38380K</v>
          </cell>
        </row>
        <row r="196">
          <cell r="B196" t="str">
            <v>MDS테크</v>
          </cell>
          <cell r="C196" t="str">
            <v>X</v>
          </cell>
          <cell r="D196" t="str">
            <v>X</v>
          </cell>
          <cell r="E196" t="str">
            <v>X</v>
          </cell>
          <cell r="F196" t="str">
            <v>X</v>
          </cell>
          <cell r="G196" t="str">
            <v>X</v>
          </cell>
          <cell r="H196" t="str">
            <v>X</v>
          </cell>
          <cell r="I196" t="str">
            <v>X</v>
          </cell>
          <cell r="J196" t="str">
            <v>X</v>
          </cell>
          <cell r="K196" t="str">
            <v>X</v>
          </cell>
          <cell r="L196" t="str">
            <v>X</v>
          </cell>
          <cell r="M196" t="str">
            <v>X</v>
          </cell>
          <cell r="N196" t="str">
            <v>086960</v>
          </cell>
        </row>
        <row r="197">
          <cell r="B197" t="str">
            <v>MH에탄올</v>
          </cell>
          <cell r="C197" t="str">
            <v>X</v>
          </cell>
          <cell r="D197" t="str">
            <v>X</v>
          </cell>
          <cell r="E197" t="str">
            <v>X</v>
          </cell>
          <cell r="F197" t="str">
            <v>X</v>
          </cell>
          <cell r="G197" t="str">
            <v>X</v>
          </cell>
          <cell r="H197" t="str">
            <v>X</v>
          </cell>
          <cell r="I197" t="str">
            <v>X</v>
          </cell>
          <cell r="J197" t="str">
            <v>X</v>
          </cell>
          <cell r="K197" t="str">
            <v>X</v>
          </cell>
          <cell r="L197" t="str">
            <v>X</v>
          </cell>
          <cell r="M197" t="str">
            <v>X</v>
          </cell>
          <cell r="N197" t="str">
            <v>023150</v>
          </cell>
        </row>
        <row r="198">
          <cell r="B198" t="str">
            <v>MIT</v>
          </cell>
          <cell r="C198" t="str">
            <v>O</v>
          </cell>
          <cell r="D198" t="str">
            <v>X</v>
          </cell>
          <cell r="E198" t="str">
            <v>O</v>
          </cell>
          <cell r="F198" t="str">
            <v>O</v>
          </cell>
          <cell r="G198" t="str">
            <v>X</v>
          </cell>
          <cell r="H198" t="str">
            <v>X</v>
          </cell>
          <cell r="I198" t="str">
            <v>X</v>
          </cell>
          <cell r="J198" t="str">
            <v>X</v>
          </cell>
          <cell r="K198" t="str">
            <v>X</v>
          </cell>
          <cell r="L198" t="str">
            <v>X</v>
          </cell>
          <cell r="M198" t="str">
            <v>X</v>
          </cell>
          <cell r="N198" t="str">
            <v>038340</v>
          </cell>
        </row>
        <row r="199">
          <cell r="B199" t="str">
            <v>NAVER</v>
          </cell>
          <cell r="C199" t="str">
            <v>X</v>
          </cell>
          <cell r="D199" t="str">
            <v>X</v>
          </cell>
          <cell r="E199" t="str">
            <v>X</v>
          </cell>
          <cell r="F199" t="str">
            <v>X</v>
          </cell>
          <cell r="G199" t="str">
            <v>X</v>
          </cell>
          <cell r="H199" t="str">
            <v>X</v>
          </cell>
          <cell r="I199" t="str">
            <v>X</v>
          </cell>
          <cell r="J199" t="str">
            <v>X</v>
          </cell>
          <cell r="K199" t="str">
            <v>X</v>
          </cell>
          <cell r="L199" t="str">
            <v>X</v>
          </cell>
          <cell r="M199" t="str">
            <v>X</v>
          </cell>
          <cell r="N199" t="str">
            <v>035420</v>
          </cell>
        </row>
        <row r="200">
          <cell r="B200" t="str">
            <v>NEW</v>
          </cell>
          <cell r="C200" t="str">
            <v>X</v>
          </cell>
          <cell r="D200" t="str">
            <v>X</v>
          </cell>
          <cell r="E200" t="str">
            <v>X</v>
          </cell>
          <cell r="F200" t="str">
            <v>X</v>
          </cell>
          <cell r="G200" t="str">
            <v>X</v>
          </cell>
          <cell r="H200" t="str">
            <v>X</v>
          </cell>
          <cell r="I200" t="str">
            <v>X</v>
          </cell>
          <cell r="J200" t="str">
            <v>X</v>
          </cell>
          <cell r="K200" t="str">
            <v>X</v>
          </cell>
          <cell r="L200" t="str">
            <v>X</v>
          </cell>
          <cell r="M200" t="str">
            <v>X</v>
          </cell>
          <cell r="N200" t="str">
            <v>160550</v>
          </cell>
        </row>
        <row r="201">
          <cell r="B201" t="str">
            <v>NE능률</v>
          </cell>
          <cell r="C201" t="str">
            <v>X</v>
          </cell>
          <cell r="D201" t="str">
            <v>X</v>
          </cell>
          <cell r="E201" t="str">
            <v>X</v>
          </cell>
          <cell r="F201" t="str">
            <v>X</v>
          </cell>
          <cell r="G201" t="str">
            <v>X</v>
          </cell>
          <cell r="H201" t="str">
            <v>X</v>
          </cell>
          <cell r="I201" t="str">
            <v>X</v>
          </cell>
          <cell r="J201" t="str">
            <v>X</v>
          </cell>
          <cell r="K201" t="str">
            <v>X</v>
          </cell>
          <cell r="L201" t="str">
            <v>X</v>
          </cell>
          <cell r="M201" t="str">
            <v>X</v>
          </cell>
          <cell r="N201" t="str">
            <v>053290</v>
          </cell>
        </row>
        <row r="202">
          <cell r="B202" t="str">
            <v>NHN</v>
          </cell>
          <cell r="C202" t="str">
            <v>X</v>
          </cell>
          <cell r="D202" t="str">
            <v>X</v>
          </cell>
          <cell r="E202" t="str">
            <v>X</v>
          </cell>
          <cell r="F202" t="str">
            <v>X</v>
          </cell>
          <cell r="G202" t="str">
            <v>X</v>
          </cell>
          <cell r="H202" t="str">
            <v>X</v>
          </cell>
          <cell r="I202" t="str">
            <v>X</v>
          </cell>
          <cell r="J202" t="str">
            <v>X</v>
          </cell>
          <cell r="K202" t="str">
            <v>X</v>
          </cell>
          <cell r="L202" t="str">
            <v>X</v>
          </cell>
          <cell r="M202" t="str">
            <v>X</v>
          </cell>
          <cell r="N202" t="str">
            <v>181710</v>
          </cell>
        </row>
        <row r="203">
          <cell r="B203" t="str">
            <v>NHN KCP</v>
          </cell>
          <cell r="C203" t="str">
            <v>X</v>
          </cell>
          <cell r="D203" t="str">
            <v>X</v>
          </cell>
          <cell r="E203" t="str">
            <v>X</v>
          </cell>
          <cell r="F203" t="str">
            <v>X</v>
          </cell>
          <cell r="G203" t="str">
            <v>X</v>
          </cell>
          <cell r="H203" t="str">
            <v>X</v>
          </cell>
          <cell r="I203" t="str">
            <v>X</v>
          </cell>
          <cell r="J203" t="str">
            <v>X</v>
          </cell>
          <cell r="K203" t="str">
            <v>X</v>
          </cell>
          <cell r="L203" t="str">
            <v>X</v>
          </cell>
          <cell r="M203" t="str">
            <v>X</v>
          </cell>
          <cell r="N203" t="str">
            <v>060250</v>
          </cell>
        </row>
        <row r="204">
          <cell r="B204" t="str">
            <v>NHN벅스</v>
          </cell>
          <cell r="C204" t="str">
            <v>X</v>
          </cell>
          <cell r="D204" t="str">
            <v>X</v>
          </cell>
          <cell r="E204" t="str">
            <v>X</v>
          </cell>
          <cell r="F204" t="str">
            <v>X</v>
          </cell>
          <cell r="G204" t="str">
            <v>X</v>
          </cell>
          <cell r="H204" t="str">
            <v>X</v>
          </cell>
          <cell r="I204" t="str">
            <v>X</v>
          </cell>
          <cell r="J204" t="str">
            <v>X</v>
          </cell>
          <cell r="K204" t="str">
            <v>X</v>
          </cell>
          <cell r="L204" t="str">
            <v>X</v>
          </cell>
          <cell r="M204" t="str">
            <v>X</v>
          </cell>
          <cell r="N204" t="str">
            <v>104200</v>
          </cell>
        </row>
        <row r="205">
          <cell r="B205" t="str">
            <v>NH올원리츠</v>
          </cell>
          <cell r="C205" t="str">
            <v>X</v>
          </cell>
          <cell r="D205" t="str">
            <v>X</v>
          </cell>
          <cell r="E205" t="str">
            <v>X</v>
          </cell>
          <cell r="F205" t="str">
            <v>X</v>
          </cell>
          <cell r="G205" t="str">
            <v>X</v>
          </cell>
          <cell r="H205" t="str">
            <v>X</v>
          </cell>
          <cell r="I205" t="str">
            <v>X</v>
          </cell>
          <cell r="J205" t="str">
            <v>X</v>
          </cell>
          <cell r="K205" t="str">
            <v>X</v>
          </cell>
          <cell r="L205" t="str">
            <v>X</v>
          </cell>
          <cell r="M205" t="str">
            <v>X</v>
          </cell>
          <cell r="N205" t="str">
            <v>400760</v>
          </cell>
        </row>
        <row r="206">
          <cell r="B206" t="str">
            <v>NH투자증권</v>
          </cell>
          <cell r="C206" t="str">
            <v>X</v>
          </cell>
          <cell r="D206" t="str">
            <v>X</v>
          </cell>
          <cell r="E206" t="str">
            <v>X</v>
          </cell>
          <cell r="F206" t="str">
            <v>X</v>
          </cell>
          <cell r="G206" t="str">
            <v>X</v>
          </cell>
          <cell r="H206" t="str">
            <v>X</v>
          </cell>
          <cell r="I206" t="str">
            <v>X</v>
          </cell>
          <cell r="J206" t="str">
            <v>X</v>
          </cell>
          <cell r="K206" t="str">
            <v>X</v>
          </cell>
          <cell r="L206" t="str">
            <v>X</v>
          </cell>
          <cell r="M206" t="str">
            <v>X</v>
          </cell>
          <cell r="N206" t="str">
            <v>005940</v>
          </cell>
        </row>
        <row r="207">
          <cell r="B207" t="str">
            <v>NH투자증권우</v>
          </cell>
          <cell r="C207" t="str">
            <v>X</v>
          </cell>
          <cell r="D207" t="str">
            <v>X</v>
          </cell>
          <cell r="E207" t="str">
            <v>X</v>
          </cell>
          <cell r="F207" t="str">
            <v>X</v>
          </cell>
          <cell r="G207" t="str">
            <v>X</v>
          </cell>
          <cell r="H207" t="str">
            <v>X</v>
          </cell>
          <cell r="I207" t="str">
            <v>X</v>
          </cell>
          <cell r="J207" t="str">
            <v>X</v>
          </cell>
          <cell r="K207" t="str">
            <v>X</v>
          </cell>
          <cell r="L207" t="str">
            <v>X</v>
          </cell>
          <cell r="M207" t="str">
            <v>X</v>
          </cell>
          <cell r="N207" t="str">
            <v>005945</v>
          </cell>
        </row>
        <row r="208">
          <cell r="B208" t="str">
            <v>NH프라임리츠</v>
          </cell>
          <cell r="C208" t="str">
            <v>X</v>
          </cell>
          <cell r="D208" t="str">
            <v>X</v>
          </cell>
          <cell r="E208" t="str">
            <v>X</v>
          </cell>
          <cell r="F208" t="str">
            <v>X</v>
          </cell>
          <cell r="G208" t="str">
            <v>X</v>
          </cell>
          <cell r="H208" t="str">
            <v>X</v>
          </cell>
          <cell r="I208" t="str">
            <v>X</v>
          </cell>
          <cell r="J208" t="str">
            <v>X</v>
          </cell>
          <cell r="K208" t="str">
            <v>X</v>
          </cell>
          <cell r="L208" t="str">
            <v>X</v>
          </cell>
          <cell r="M208" t="str">
            <v>X</v>
          </cell>
          <cell r="N208" t="str">
            <v>338100</v>
          </cell>
        </row>
        <row r="209">
          <cell r="B209" t="str">
            <v>NICE</v>
          </cell>
          <cell r="C209" t="str">
            <v>X</v>
          </cell>
          <cell r="D209" t="str">
            <v>X</v>
          </cell>
          <cell r="E209" t="str">
            <v>X</v>
          </cell>
          <cell r="F209" t="str">
            <v>X</v>
          </cell>
          <cell r="G209" t="str">
            <v>X</v>
          </cell>
          <cell r="H209" t="str">
            <v>X</v>
          </cell>
          <cell r="I209" t="str">
            <v>X</v>
          </cell>
          <cell r="J209" t="str">
            <v>X</v>
          </cell>
          <cell r="K209" t="str">
            <v>X</v>
          </cell>
          <cell r="L209" t="str">
            <v>X</v>
          </cell>
          <cell r="M209" t="str">
            <v>X</v>
          </cell>
          <cell r="N209" t="str">
            <v>034310</v>
          </cell>
        </row>
        <row r="210">
          <cell r="B210" t="str">
            <v>NICE평가정보</v>
          </cell>
          <cell r="C210" t="str">
            <v>X</v>
          </cell>
          <cell r="D210" t="str">
            <v>X</v>
          </cell>
          <cell r="E210" t="str">
            <v>X</v>
          </cell>
          <cell r="F210" t="str">
            <v>X</v>
          </cell>
          <cell r="G210" t="str">
            <v>X</v>
          </cell>
          <cell r="H210" t="str">
            <v>X</v>
          </cell>
          <cell r="I210" t="str">
            <v>X</v>
          </cell>
          <cell r="J210" t="str">
            <v>X</v>
          </cell>
          <cell r="K210" t="str">
            <v>X</v>
          </cell>
          <cell r="L210" t="str">
            <v>X</v>
          </cell>
          <cell r="M210" t="str">
            <v>X</v>
          </cell>
          <cell r="N210" t="str">
            <v>030190</v>
          </cell>
        </row>
        <row r="211">
          <cell r="B211" t="str">
            <v>NI스틸</v>
          </cell>
          <cell r="C211" t="str">
            <v>X</v>
          </cell>
          <cell r="D211" t="str">
            <v>X</v>
          </cell>
          <cell r="E211" t="str">
            <v>X</v>
          </cell>
          <cell r="F211" t="str">
            <v>X</v>
          </cell>
          <cell r="G211" t="str">
            <v>X</v>
          </cell>
          <cell r="H211" t="str">
            <v>X</v>
          </cell>
          <cell r="I211" t="str">
            <v>X</v>
          </cell>
          <cell r="J211" t="str">
            <v>X</v>
          </cell>
          <cell r="K211" t="str">
            <v>X</v>
          </cell>
          <cell r="L211" t="str">
            <v>X</v>
          </cell>
          <cell r="M211" t="str">
            <v>X</v>
          </cell>
          <cell r="N211" t="str">
            <v>008260</v>
          </cell>
        </row>
        <row r="212">
          <cell r="B212" t="str">
            <v>NPC</v>
          </cell>
          <cell r="C212" t="str">
            <v>X</v>
          </cell>
          <cell r="D212" t="str">
            <v>X</v>
          </cell>
          <cell r="E212" t="str">
            <v>X</v>
          </cell>
          <cell r="F212" t="str">
            <v>X</v>
          </cell>
          <cell r="G212" t="str">
            <v>X</v>
          </cell>
          <cell r="H212" t="str">
            <v>X</v>
          </cell>
          <cell r="I212" t="str">
            <v>X</v>
          </cell>
          <cell r="J212" t="str">
            <v>X</v>
          </cell>
          <cell r="K212" t="str">
            <v>X</v>
          </cell>
          <cell r="L212" t="str">
            <v>X</v>
          </cell>
          <cell r="M212" t="str">
            <v>X</v>
          </cell>
          <cell r="N212" t="str">
            <v>004250</v>
          </cell>
        </row>
        <row r="213">
          <cell r="B213" t="str">
            <v>NPC우</v>
          </cell>
          <cell r="C213" t="str">
            <v>X</v>
          </cell>
          <cell r="D213" t="str">
            <v>X</v>
          </cell>
          <cell r="E213" t="str">
            <v>X</v>
          </cell>
          <cell r="F213" t="str">
            <v>X</v>
          </cell>
          <cell r="G213" t="str">
            <v>X</v>
          </cell>
          <cell r="H213" t="str">
            <v>X</v>
          </cell>
          <cell r="I213" t="str">
            <v>X</v>
          </cell>
          <cell r="J213" t="str">
            <v>X</v>
          </cell>
          <cell r="K213" t="str">
            <v>X</v>
          </cell>
          <cell r="L213" t="str">
            <v>X</v>
          </cell>
          <cell r="M213" t="str">
            <v>X</v>
          </cell>
          <cell r="N213" t="str">
            <v>004255</v>
          </cell>
        </row>
        <row r="214">
          <cell r="B214" t="str">
            <v>OCI</v>
          </cell>
          <cell r="C214" t="str">
            <v>X</v>
          </cell>
          <cell r="D214" t="str">
            <v>X</v>
          </cell>
          <cell r="E214" t="str">
            <v>X</v>
          </cell>
          <cell r="F214" t="str">
            <v>X</v>
          </cell>
          <cell r="G214" t="str">
            <v>X</v>
          </cell>
          <cell r="H214" t="str">
            <v>X</v>
          </cell>
          <cell r="I214" t="str">
            <v>X</v>
          </cell>
          <cell r="J214" t="str">
            <v>X</v>
          </cell>
          <cell r="K214" t="str">
            <v>X</v>
          </cell>
          <cell r="L214" t="str">
            <v>X</v>
          </cell>
          <cell r="M214" t="str">
            <v>X</v>
          </cell>
          <cell r="N214" t="str">
            <v>456040</v>
          </cell>
        </row>
        <row r="215">
          <cell r="B215" t="str">
            <v>OCI홀딩스</v>
          </cell>
          <cell r="C215" t="str">
            <v>X</v>
          </cell>
          <cell r="D215" t="str">
            <v>X</v>
          </cell>
          <cell r="E215" t="str">
            <v>X</v>
          </cell>
          <cell r="F215" t="str">
            <v>X</v>
          </cell>
          <cell r="G215" t="str">
            <v>X</v>
          </cell>
          <cell r="H215" t="str">
            <v>X</v>
          </cell>
          <cell r="I215" t="str">
            <v>X</v>
          </cell>
          <cell r="J215" t="str">
            <v>X</v>
          </cell>
          <cell r="K215" t="str">
            <v>X</v>
          </cell>
          <cell r="L215" t="str">
            <v>X</v>
          </cell>
          <cell r="M215" t="str">
            <v>X</v>
          </cell>
          <cell r="N215" t="str">
            <v>010060</v>
          </cell>
        </row>
        <row r="216">
          <cell r="B216" t="str">
            <v>PI첨단소재</v>
          </cell>
          <cell r="C216" t="str">
            <v>X</v>
          </cell>
          <cell r="D216" t="str">
            <v>X</v>
          </cell>
          <cell r="E216" t="str">
            <v>X</v>
          </cell>
          <cell r="F216" t="str">
            <v>X</v>
          </cell>
          <cell r="G216" t="str">
            <v>X</v>
          </cell>
          <cell r="H216" t="str">
            <v>X</v>
          </cell>
          <cell r="I216" t="str">
            <v>X</v>
          </cell>
          <cell r="J216" t="str">
            <v>X</v>
          </cell>
          <cell r="K216" t="str">
            <v>X</v>
          </cell>
          <cell r="L216" t="str">
            <v>X</v>
          </cell>
          <cell r="M216" t="str">
            <v>X</v>
          </cell>
          <cell r="N216" t="str">
            <v>178920</v>
          </cell>
        </row>
        <row r="217">
          <cell r="B217" t="str">
            <v>PN풍년</v>
          </cell>
          <cell r="C217" t="str">
            <v>X</v>
          </cell>
          <cell r="D217" t="str">
            <v>X</v>
          </cell>
          <cell r="E217" t="str">
            <v>X</v>
          </cell>
          <cell r="F217" t="str">
            <v>X</v>
          </cell>
          <cell r="G217" t="str">
            <v>X</v>
          </cell>
          <cell r="H217" t="str">
            <v>X</v>
          </cell>
          <cell r="I217" t="str">
            <v>X</v>
          </cell>
          <cell r="J217" t="str">
            <v>X</v>
          </cell>
          <cell r="K217" t="str">
            <v>X</v>
          </cell>
          <cell r="L217" t="str">
            <v>X</v>
          </cell>
          <cell r="M217" t="str">
            <v>X</v>
          </cell>
          <cell r="N217" t="str">
            <v>024940</v>
          </cell>
        </row>
        <row r="218">
          <cell r="B218" t="str">
            <v>POSCO홀딩스</v>
          </cell>
          <cell r="C218" t="str">
            <v>X</v>
          </cell>
          <cell r="D218" t="str">
            <v>X</v>
          </cell>
          <cell r="E218" t="str">
            <v>X</v>
          </cell>
          <cell r="F218" t="str">
            <v>X</v>
          </cell>
          <cell r="G218" t="str">
            <v>X</v>
          </cell>
          <cell r="H218" t="str">
            <v>X</v>
          </cell>
          <cell r="I218" t="str">
            <v>X</v>
          </cell>
          <cell r="J218" t="str">
            <v>X</v>
          </cell>
          <cell r="K218" t="str">
            <v>X</v>
          </cell>
          <cell r="L218" t="str">
            <v>X</v>
          </cell>
          <cell r="M218" t="str">
            <v>X</v>
          </cell>
          <cell r="N218" t="str">
            <v>005490</v>
          </cell>
        </row>
        <row r="219">
          <cell r="B219" t="str">
            <v>RFHIC</v>
          </cell>
          <cell r="C219" t="str">
            <v>X</v>
          </cell>
          <cell r="D219" t="str">
            <v>X</v>
          </cell>
          <cell r="E219" t="str">
            <v>X</v>
          </cell>
          <cell r="F219" t="str">
            <v>X</v>
          </cell>
          <cell r="G219" t="str">
            <v>X</v>
          </cell>
          <cell r="H219" t="str">
            <v>X</v>
          </cell>
          <cell r="I219" t="str">
            <v>X</v>
          </cell>
          <cell r="J219" t="str">
            <v>X</v>
          </cell>
          <cell r="K219" t="str">
            <v>X</v>
          </cell>
          <cell r="L219" t="str">
            <v>X</v>
          </cell>
          <cell r="M219" t="str">
            <v>X</v>
          </cell>
          <cell r="N219" t="str">
            <v>218410</v>
          </cell>
        </row>
        <row r="220">
          <cell r="B220" t="str">
            <v>RF머트리얼즈</v>
          </cell>
          <cell r="C220" t="str">
            <v>X</v>
          </cell>
          <cell r="D220" t="str">
            <v>X</v>
          </cell>
          <cell r="E220" t="str">
            <v>X</v>
          </cell>
          <cell r="F220" t="str">
            <v>X</v>
          </cell>
          <cell r="G220" t="str">
            <v>X</v>
          </cell>
          <cell r="H220" t="str">
            <v>X</v>
          </cell>
          <cell r="I220" t="str">
            <v>X</v>
          </cell>
          <cell r="J220" t="str">
            <v>X</v>
          </cell>
          <cell r="K220" t="str">
            <v>X</v>
          </cell>
          <cell r="L220" t="str">
            <v>X</v>
          </cell>
          <cell r="M220" t="str">
            <v>X</v>
          </cell>
          <cell r="N220" t="str">
            <v>327260</v>
          </cell>
        </row>
        <row r="221">
          <cell r="B221" t="str">
            <v>S&amp;K폴리텍</v>
          </cell>
          <cell r="C221" t="str">
            <v>X</v>
          </cell>
          <cell r="D221" t="str">
            <v>X</v>
          </cell>
          <cell r="E221" t="str">
            <v>X</v>
          </cell>
          <cell r="F221" t="str">
            <v>X</v>
          </cell>
          <cell r="G221" t="str">
            <v>X</v>
          </cell>
          <cell r="H221" t="str">
            <v>X</v>
          </cell>
          <cell r="I221" t="str">
            <v>X</v>
          </cell>
          <cell r="J221" t="str">
            <v>X</v>
          </cell>
          <cell r="K221" t="str">
            <v>X</v>
          </cell>
          <cell r="L221" t="str">
            <v>X</v>
          </cell>
          <cell r="M221" t="str">
            <v>X</v>
          </cell>
          <cell r="N221" t="str">
            <v>091340</v>
          </cell>
        </row>
        <row r="222">
          <cell r="B222" t="str">
            <v>S-Oil</v>
          </cell>
          <cell r="C222" t="str">
            <v>X</v>
          </cell>
          <cell r="D222" t="str">
            <v>X</v>
          </cell>
          <cell r="E222" t="str">
            <v>X</v>
          </cell>
          <cell r="F222" t="str">
            <v>X</v>
          </cell>
          <cell r="G222" t="str">
            <v>X</v>
          </cell>
          <cell r="H222" t="str">
            <v>X</v>
          </cell>
          <cell r="I222" t="str">
            <v>X</v>
          </cell>
          <cell r="J222" t="str">
            <v>X</v>
          </cell>
          <cell r="K222" t="str">
            <v>X</v>
          </cell>
          <cell r="L222" t="str">
            <v>X</v>
          </cell>
          <cell r="M222" t="str">
            <v>X</v>
          </cell>
          <cell r="N222" t="str">
            <v>010950</v>
          </cell>
        </row>
        <row r="223">
          <cell r="B223" t="str">
            <v>S-Oil우</v>
          </cell>
          <cell r="C223" t="str">
            <v>X</v>
          </cell>
          <cell r="D223" t="str">
            <v>X</v>
          </cell>
          <cell r="E223" t="str">
            <v>X</v>
          </cell>
          <cell r="F223" t="str">
            <v>X</v>
          </cell>
          <cell r="G223" t="str">
            <v>X</v>
          </cell>
          <cell r="H223" t="str">
            <v>X</v>
          </cell>
          <cell r="I223" t="str">
            <v>X</v>
          </cell>
          <cell r="J223" t="str">
            <v>X</v>
          </cell>
          <cell r="K223" t="str">
            <v>X</v>
          </cell>
          <cell r="L223" t="str">
            <v>X</v>
          </cell>
          <cell r="M223" t="str">
            <v>X</v>
          </cell>
          <cell r="N223" t="str">
            <v>010955</v>
          </cell>
        </row>
        <row r="224">
          <cell r="B224" t="str">
            <v>SAMG엔터</v>
          </cell>
          <cell r="C224" t="str">
            <v>X</v>
          </cell>
          <cell r="D224" t="str">
            <v>X</v>
          </cell>
          <cell r="E224" t="str">
            <v>X</v>
          </cell>
          <cell r="F224" t="str">
            <v>X</v>
          </cell>
          <cell r="G224" t="str">
            <v>X</v>
          </cell>
          <cell r="H224" t="str">
            <v>X</v>
          </cell>
          <cell r="I224" t="str">
            <v>X</v>
          </cell>
          <cell r="J224" t="str">
            <v>X</v>
          </cell>
          <cell r="K224" t="str">
            <v>X</v>
          </cell>
          <cell r="L224" t="str">
            <v>X</v>
          </cell>
          <cell r="M224" t="str">
            <v>X</v>
          </cell>
          <cell r="N224" t="str">
            <v>419530</v>
          </cell>
        </row>
        <row r="225">
          <cell r="B225" t="str">
            <v>SBI인베스트먼트</v>
          </cell>
          <cell r="C225" t="str">
            <v>X</v>
          </cell>
          <cell r="D225" t="str">
            <v>X</v>
          </cell>
          <cell r="E225" t="str">
            <v>X</v>
          </cell>
          <cell r="F225" t="str">
            <v>X</v>
          </cell>
          <cell r="G225" t="str">
            <v>X</v>
          </cell>
          <cell r="H225" t="str">
            <v>X</v>
          </cell>
          <cell r="I225" t="str">
            <v>X</v>
          </cell>
          <cell r="J225" t="str">
            <v>X</v>
          </cell>
          <cell r="K225" t="str">
            <v>X</v>
          </cell>
          <cell r="L225" t="str">
            <v>X</v>
          </cell>
          <cell r="M225" t="str">
            <v>X</v>
          </cell>
          <cell r="N225" t="str">
            <v>019550</v>
          </cell>
        </row>
        <row r="226">
          <cell r="B226" t="str">
            <v>SBI핀테크솔루션즈</v>
          </cell>
          <cell r="C226" t="str">
            <v>X</v>
          </cell>
          <cell r="D226" t="str">
            <v>X</v>
          </cell>
          <cell r="E226" t="str">
            <v>X</v>
          </cell>
          <cell r="F226" t="str">
            <v>X</v>
          </cell>
          <cell r="G226" t="str">
            <v>X</v>
          </cell>
          <cell r="H226" t="str">
            <v>X</v>
          </cell>
          <cell r="I226" t="str">
            <v>X</v>
          </cell>
          <cell r="J226" t="str">
            <v>X</v>
          </cell>
          <cell r="K226" t="str">
            <v>X</v>
          </cell>
          <cell r="L226" t="str">
            <v>X</v>
          </cell>
          <cell r="M226" t="str">
            <v>X</v>
          </cell>
          <cell r="N226" t="str">
            <v>950110</v>
          </cell>
        </row>
        <row r="227">
          <cell r="B227" t="str">
            <v>SBS</v>
          </cell>
          <cell r="C227" t="str">
            <v>X</v>
          </cell>
          <cell r="D227" t="str">
            <v>X</v>
          </cell>
          <cell r="E227" t="str">
            <v>X</v>
          </cell>
          <cell r="F227" t="str">
            <v>X</v>
          </cell>
          <cell r="G227" t="str">
            <v>X</v>
          </cell>
          <cell r="H227" t="str">
            <v>X</v>
          </cell>
          <cell r="I227" t="str">
            <v>X</v>
          </cell>
          <cell r="J227" t="str">
            <v>X</v>
          </cell>
          <cell r="K227" t="str">
            <v>X</v>
          </cell>
          <cell r="L227" t="str">
            <v>X</v>
          </cell>
          <cell r="M227" t="str">
            <v>X</v>
          </cell>
          <cell r="N227" t="str">
            <v>034120</v>
          </cell>
        </row>
        <row r="228">
          <cell r="B228" t="str">
            <v>SBS콘텐츠허브</v>
          </cell>
          <cell r="C228" t="str">
            <v>X</v>
          </cell>
          <cell r="D228" t="str">
            <v>X</v>
          </cell>
          <cell r="E228" t="str">
            <v>X</v>
          </cell>
          <cell r="F228" t="str">
            <v>X</v>
          </cell>
          <cell r="G228" t="str">
            <v>X</v>
          </cell>
          <cell r="H228" t="str">
            <v>X</v>
          </cell>
          <cell r="I228" t="str">
            <v>X</v>
          </cell>
          <cell r="J228" t="str">
            <v>X</v>
          </cell>
          <cell r="K228" t="str">
            <v>X</v>
          </cell>
          <cell r="L228" t="str">
            <v>X</v>
          </cell>
          <cell r="M228" t="str">
            <v>X</v>
          </cell>
          <cell r="N228" t="str">
            <v>046140</v>
          </cell>
        </row>
        <row r="229">
          <cell r="B229" t="str">
            <v>SBW생명과학</v>
          </cell>
          <cell r="C229" t="str">
            <v>X</v>
          </cell>
          <cell r="D229" t="str">
            <v>X</v>
          </cell>
          <cell r="E229" t="str">
            <v>X</v>
          </cell>
          <cell r="F229" t="str">
            <v>O</v>
          </cell>
          <cell r="G229" t="str">
            <v>X</v>
          </cell>
          <cell r="H229" t="str">
            <v>X</v>
          </cell>
          <cell r="I229" t="str">
            <v>X</v>
          </cell>
          <cell r="J229" t="str">
            <v>X</v>
          </cell>
          <cell r="K229" t="str">
            <v>X</v>
          </cell>
          <cell r="L229" t="str">
            <v>X</v>
          </cell>
          <cell r="M229" t="str">
            <v>X</v>
          </cell>
          <cell r="N229" t="str">
            <v>151910</v>
          </cell>
        </row>
        <row r="230">
          <cell r="B230" t="str">
            <v>SCI평가정보</v>
          </cell>
          <cell r="C230" t="str">
            <v>X</v>
          </cell>
          <cell r="D230" t="str">
            <v>X</v>
          </cell>
          <cell r="E230" t="str">
            <v>X</v>
          </cell>
          <cell r="F230" t="str">
            <v>X</v>
          </cell>
          <cell r="G230" t="str">
            <v>X</v>
          </cell>
          <cell r="H230" t="str">
            <v>X</v>
          </cell>
          <cell r="I230" t="str">
            <v>X</v>
          </cell>
          <cell r="J230" t="str">
            <v>X</v>
          </cell>
          <cell r="K230" t="str">
            <v>X</v>
          </cell>
          <cell r="L230" t="str">
            <v>X</v>
          </cell>
          <cell r="M230" t="str">
            <v>X</v>
          </cell>
          <cell r="N230" t="str">
            <v>036120</v>
          </cell>
        </row>
        <row r="231">
          <cell r="B231" t="str">
            <v>SDN</v>
          </cell>
          <cell r="C231" t="str">
            <v>X</v>
          </cell>
          <cell r="D231" t="str">
            <v>X</v>
          </cell>
          <cell r="E231" t="str">
            <v>X</v>
          </cell>
          <cell r="F231" t="str">
            <v>X</v>
          </cell>
          <cell r="G231" t="str">
            <v>X</v>
          </cell>
          <cell r="H231" t="str">
            <v>X</v>
          </cell>
          <cell r="I231" t="str">
            <v>X</v>
          </cell>
          <cell r="J231" t="str">
            <v>X</v>
          </cell>
          <cell r="K231" t="str">
            <v>X</v>
          </cell>
          <cell r="L231" t="str">
            <v>X</v>
          </cell>
          <cell r="M231" t="str">
            <v>X</v>
          </cell>
          <cell r="N231" t="str">
            <v>099220</v>
          </cell>
        </row>
        <row r="232">
          <cell r="B232" t="str">
            <v>SFA반도체</v>
          </cell>
          <cell r="C232" t="str">
            <v>X</v>
          </cell>
          <cell r="D232" t="str">
            <v>X</v>
          </cell>
          <cell r="E232" t="str">
            <v>X</v>
          </cell>
          <cell r="F232" t="str">
            <v>X</v>
          </cell>
          <cell r="G232" t="str">
            <v>X</v>
          </cell>
          <cell r="H232" t="str">
            <v>X</v>
          </cell>
          <cell r="I232" t="str">
            <v>X</v>
          </cell>
          <cell r="J232" t="str">
            <v>X</v>
          </cell>
          <cell r="K232" t="str">
            <v>X</v>
          </cell>
          <cell r="L232" t="str">
            <v>X</v>
          </cell>
          <cell r="M232" t="str">
            <v>X</v>
          </cell>
          <cell r="N232" t="str">
            <v>036540</v>
          </cell>
        </row>
        <row r="233">
          <cell r="B233" t="str">
            <v>SG</v>
          </cell>
          <cell r="C233" t="str">
            <v>X</v>
          </cell>
          <cell r="D233" t="str">
            <v>X</v>
          </cell>
          <cell r="E233" t="str">
            <v>X</v>
          </cell>
          <cell r="F233" t="str">
            <v>X</v>
          </cell>
          <cell r="G233" t="str">
            <v>X</v>
          </cell>
          <cell r="H233" t="str">
            <v>X</v>
          </cell>
          <cell r="I233" t="str">
            <v>X</v>
          </cell>
          <cell r="J233" t="str">
            <v>X</v>
          </cell>
          <cell r="K233" t="str">
            <v>X</v>
          </cell>
          <cell r="L233" t="str">
            <v>X</v>
          </cell>
          <cell r="M233" t="str">
            <v>X</v>
          </cell>
          <cell r="N233" t="str">
            <v>255220</v>
          </cell>
        </row>
        <row r="234">
          <cell r="B234" t="str">
            <v>SG&amp;G</v>
          </cell>
          <cell r="C234" t="str">
            <v>X</v>
          </cell>
          <cell r="D234" t="str">
            <v>X</v>
          </cell>
          <cell r="E234" t="str">
            <v>X</v>
          </cell>
          <cell r="F234" t="str">
            <v>X</v>
          </cell>
          <cell r="G234" t="str">
            <v>X</v>
          </cell>
          <cell r="H234" t="str">
            <v>X</v>
          </cell>
          <cell r="I234" t="str">
            <v>X</v>
          </cell>
          <cell r="J234" t="str">
            <v>X</v>
          </cell>
          <cell r="K234" t="str">
            <v>X</v>
          </cell>
          <cell r="L234" t="str">
            <v>X</v>
          </cell>
          <cell r="M234" t="str">
            <v>X</v>
          </cell>
          <cell r="N234" t="str">
            <v>040610</v>
          </cell>
        </row>
        <row r="235">
          <cell r="B235" t="str">
            <v>SGA</v>
          </cell>
          <cell r="C235" t="str">
            <v>X</v>
          </cell>
          <cell r="D235" t="str">
            <v>X</v>
          </cell>
          <cell r="E235" t="str">
            <v>X</v>
          </cell>
          <cell r="F235" t="str">
            <v>X</v>
          </cell>
          <cell r="G235" t="str">
            <v>X</v>
          </cell>
          <cell r="H235" t="str">
            <v>X</v>
          </cell>
          <cell r="I235" t="str">
            <v>X</v>
          </cell>
          <cell r="J235" t="str">
            <v>X</v>
          </cell>
          <cell r="K235" t="str">
            <v>X</v>
          </cell>
          <cell r="L235" t="str">
            <v>X</v>
          </cell>
          <cell r="M235" t="str">
            <v>X</v>
          </cell>
          <cell r="N235" t="str">
            <v>049470</v>
          </cell>
        </row>
        <row r="236">
          <cell r="B236" t="str">
            <v>SGA솔루션즈</v>
          </cell>
          <cell r="C236" t="str">
            <v>X</v>
          </cell>
          <cell r="D236" t="str">
            <v>X</v>
          </cell>
          <cell r="E236" t="str">
            <v>X</v>
          </cell>
          <cell r="F236" t="str">
            <v>X</v>
          </cell>
          <cell r="G236" t="str">
            <v>X</v>
          </cell>
          <cell r="H236" t="str">
            <v>X</v>
          </cell>
          <cell r="I236" t="str">
            <v>X</v>
          </cell>
          <cell r="J236" t="str">
            <v>X</v>
          </cell>
          <cell r="K236" t="str">
            <v>X</v>
          </cell>
          <cell r="L236" t="str">
            <v>X</v>
          </cell>
          <cell r="M236" t="str">
            <v>X</v>
          </cell>
          <cell r="N236" t="str">
            <v>184230</v>
          </cell>
        </row>
        <row r="237">
          <cell r="B237" t="str">
            <v>SGC에너지</v>
          </cell>
          <cell r="C237" t="str">
            <v>X</v>
          </cell>
          <cell r="D237" t="str">
            <v>X</v>
          </cell>
          <cell r="E237" t="str">
            <v>X</v>
          </cell>
          <cell r="F237" t="str">
            <v>X</v>
          </cell>
          <cell r="G237" t="str">
            <v>X</v>
          </cell>
          <cell r="H237" t="str">
            <v>X</v>
          </cell>
          <cell r="I237" t="str">
            <v>X</v>
          </cell>
          <cell r="J237" t="str">
            <v>X</v>
          </cell>
          <cell r="K237" t="str">
            <v>X</v>
          </cell>
          <cell r="L237" t="str">
            <v>X</v>
          </cell>
          <cell r="M237" t="str">
            <v>X</v>
          </cell>
          <cell r="N237" t="str">
            <v>005090</v>
          </cell>
        </row>
        <row r="238">
          <cell r="B238" t="str">
            <v>SGC이테크건설</v>
          </cell>
          <cell r="C238" t="str">
            <v>X</v>
          </cell>
          <cell r="D238" t="str">
            <v>X</v>
          </cell>
          <cell r="E238" t="str">
            <v>X</v>
          </cell>
          <cell r="F238" t="str">
            <v>X</v>
          </cell>
          <cell r="G238" t="str">
            <v>X</v>
          </cell>
          <cell r="H238" t="str">
            <v>X</v>
          </cell>
          <cell r="I238" t="str">
            <v>X</v>
          </cell>
          <cell r="J238" t="str">
            <v>X</v>
          </cell>
          <cell r="K238" t="str">
            <v>X</v>
          </cell>
          <cell r="L238" t="str">
            <v>X</v>
          </cell>
          <cell r="M238" t="str">
            <v>X</v>
          </cell>
          <cell r="N238" t="str">
            <v>016250</v>
          </cell>
        </row>
        <row r="239">
          <cell r="B239" t="str">
            <v>SG글로벌</v>
          </cell>
          <cell r="C239" t="str">
            <v>X</v>
          </cell>
          <cell r="D239" t="str">
            <v>X</v>
          </cell>
          <cell r="E239" t="str">
            <v>X</v>
          </cell>
          <cell r="F239" t="str">
            <v>X</v>
          </cell>
          <cell r="G239" t="str">
            <v>X</v>
          </cell>
          <cell r="H239" t="str">
            <v>X</v>
          </cell>
          <cell r="I239" t="str">
            <v>X</v>
          </cell>
          <cell r="J239" t="str">
            <v>X</v>
          </cell>
          <cell r="K239" t="str">
            <v>X</v>
          </cell>
          <cell r="L239" t="str">
            <v>X</v>
          </cell>
          <cell r="M239" t="str">
            <v>X</v>
          </cell>
          <cell r="N239" t="str">
            <v>001380</v>
          </cell>
        </row>
        <row r="240">
          <cell r="B240" t="str">
            <v>SG세계물산</v>
          </cell>
          <cell r="C240" t="str">
            <v>X</v>
          </cell>
          <cell r="D240" t="str">
            <v>X</v>
          </cell>
          <cell r="E240" t="str">
            <v>X</v>
          </cell>
          <cell r="F240" t="str">
            <v>X</v>
          </cell>
          <cell r="G240" t="str">
            <v>X</v>
          </cell>
          <cell r="H240" t="str">
            <v>X</v>
          </cell>
          <cell r="I240" t="str">
            <v>X</v>
          </cell>
          <cell r="J240" t="str">
            <v>X</v>
          </cell>
          <cell r="K240" t="str">
            <v>X</v>
          </cell>
          <cell r="L240" t="str">
            <v>X</v>
          </cell>
          <cell r="M240" t="str">
            <v>X</v>
          </cell>
          <cell r="N240" t="str">
            <v>004060</v>
          </cell>
        </row>
        <row r="241">
          <cell r="B241" t="str">
            <v>SHD</v>
          </cell>
          <cell r="C241" t="str">
            <v>X</v>
          </cell>
          <cell r="D241" t="str">
            <v>X</v>
          </cell>
          <cell r="E241" t="str">
            <v>X</v>
          </cell>
          <cell r="F241" t="str">
            <v>X</v>
          </cell>
          <cell r="G241" t="str">
            <v>X</v>
          </cell>
          <cell r="H241" t="str">
            <v>X</v>
          </cell>
          <cell r="I241" t="str">
            <v>X</v>
          </cell>
          <cell r="J241" t="str">
            <v>X</v>
          </cell>
          <cell r="K241" t="str">
            <v>X</v>
          </cell>
          <cell r="L241" t="str">
            <v>X</v>
          </cell>
          <cell r="M241" t="str">
            <v>X</v>
          </cell>
          <cell r="N241" t="str">
            <v>001770</v>
          </cell>
        </row>
        <row r="242">
          <cell r="B242" t="str">
            <v>SH에너지화학</v>
          </cell>
          <cell r="C242" t="str">
            <v>X</v>
          </cell>
          <cell r="D242" t="str">
            <v>X</v>
          </cell>
          <cell r="E242" t="str">
            <v>X</v>
          </cell>
          <cell r="F242" t="str">
            <v>X</v>
          </cell>
          <cell r="G242" t="str">
            <v>X</v>
          </cell>
          <cell r="H242" t="str">
            <v>X</v>
          </cell>
          <cell r="I242" t="str">
            <v>X</v>
          </cell>
          <cell r="J242" t="str">
            <v>X</v>
          </cell>
          <cell r="K242" t="str">
            <v>X</v>
          </cell>
          <cell r="L242" t="str">
            <v>X</v>
          </cell>
          <cell r="M242" t="str">
            <v>X</v>
          </cell>
          <cell r="N242" t="str">
            <v>002360</v>
          </cell>
        </row>
        <row r="243">
          <cell r="B243" t="str">
            <v>SIMPAC</v>
          </cell>
          <cell r="C243" t="str">
            <v>X</v>
          </cell>
          <cell r="D243" t="str">
            <v>X</v>
          </cell>
          <cell r="E243" t="str">
            <v>X</v>
          </cell>
          <cell r="F243" t="str">
            <v>X</v>
          </cell>
          <cell r="G243" t="str">
            <v>X</v>
          </cell>
          <cell r="H243" t="str">
            <v>X</v>
          </cell>
          <cell r="I243" t="str">
            <v>X</v>
          </cell>
          <cell r="J243" t="str">
            <v>X</v>
          </cell>
          <cell r="K243" t="str">
            <v>X</v>
          </cell>
          <cell r="L243" t="str">
            <v>X</v>
          </cell>
          <cell r="M243" t="str">
            <v>X</v>
          </cell>
          <cell r="N243" t="str">
            <v>009160</v>
          </cell>
        </row>
        <row r="244">
          <cell r="B244" t="str">
            <v>SJM</v>
          </cell>
          <cell r="C244" t="str">
            <v>X</v>
          </cell>
          <cell r="D244" t="str">
            <v>X</v>
          </cell>
          <cell r="E244" t="str">
            <v>X</v>
          </cell>
          <cell r="F244" t="str">
            <v>X</v>
          </cell>
          <cell r="G244" t="str">
            <v>X</v>
          </cell>
          <cell r="H244" t="str">
            <v>X</v>
          </cell>
          <cell r="I244" t="str">
            <v>X</v>
          </cell>
          <cell r="J244" t="str">
            <v>X</v>
          </cell>
          <cell r="K244" t="str">
            <v>X</v>
          </cell>
          <cell r="L244" t="str">
            <v>X</v>
          </cell>
          <cell r="M244" t="str">
            <v>X</v>
          </cell>
          <cell r="N244" t="str">
            <v>123700</v>
          </cell>
        </row>
        <row r="245">
          <cell r="B245" t="str">
            <v>SJM홀딩스</v>
          </cell>
          <cell r="C245" t="str">
            <v>X</v>
          </cell>
          <cell r="D245" t="str">
            <v>X</v>
          </cell>
          <cell r="E245" t="str">
            <v>X</v>
          </cell>
          <cell r="F245" t="str">
            <v>X</v>
          </cell>
          <cell r="G245" t="str">
            <v>X</v>
          </cell>
          <cell r="H245" t="str">
            <v>X</v>
          </cell>
          <cell r="I245" t="str">
            <v>X</v>
          </cell>
          <cell r="J245" t="str">
            <v>X</v>
          </cell>
          <cell r="K245" t="str">
            <v>X</v>
          </cell>
          <cell r="L245" t="str">
            <v>X</v>
          </cell>
          <cell r="M245" t="str">
            <v>X</v>
          </cell>
          <cell r="N245" t="str">
            <v>025530</v>
          </cell>
        </row>
        <row r="246">
          <cell r="B246" t="str">
            <v>SK</v>
          </cell>
          <cell r="C246" t="str">
            <v>X</v>
          </cell>
          <cell r="D246" t="str">
            <v>X</v>
          </cell>
          <cell r="E246" t="str">
            <v>X</v>
          </cell>
          <cell r="F246" t="str">
            <v>X</v>
          </cell>
          <cell r="G246" t="str">
            <v>X</v>
          </cell>
          <cell r="H246" t="str">
            <v>X</v>
          </cell>
          <cell r="I246" t="str">
            <v>X</v>
          </cell>
          <cell r="J246" t="str">
            <v>X</v>
          </cell>
          <cell r="K246" t="str">
            <v>X</v>
          </cell>
          <cell r="L246" t="str">
            <v>X</v>
          </cell>
          <cell r="M246" t="str">
            <v>X</v>
          </cell>
          <cell r="N246" t="str">
            <v>034730</v>
          </cell>
        </row>
        <row r="247">
          <cell r="B247" t="str">
            <v>SKC</v>
          </cell>
          <cell r="C247" t="str">
            <v>X</v>
          </cell>
          <cell r="D247" t="str">
            <v>X</v>
          </cell>
          <cell r="E247" t="str">
            <v>X</v>
          </cell>
          <cell r="F247" t="str">
            <v>X</v>
          </cell>
          <cell r="G247" t="str">
            <v>X</v>
          </cell>
          <cell r="H247" t="str">
            <v>X</v>
          </cell>
          <cell r="I247" t="str">
            <v>X</v>
          </cell>
          <cell r="J247" t="str">
            <v>X</v>
          </cell>
          <cell r="K247" t="str">
            <v>X</v>
          </cell>
          <cell r="L247" t="str">
            <v>X</v>
          </cell>
          <cell r="M247" t="str">
            <v>X</v>
          </cell>
          <cell r="N247" t="str">
            <v>011790</v>
          </cell>
        </row>
        <row r="248">
          <cell r="B248" t="str">
            <v>SK가스</v>
          </cell>
          <cell r="C248" t="str">
            <v>X</v>
          </cell>
          <cell r="D248" t="str">
            <v>X</v>
          </cell>
          <cell r="E248" t="str">
            <v>X</v>
          </cell>
          <cell r="F248" t="str">
            <v>X</v>
          </cell>
          <cell r="G248" t="str">
            <v>X</v>
          </cell>
          <cell r="H248" t="str">
            <v>X</v>
          </cell>
          <cell r="I248" t="str">
            <v>X</v>
          </cell>
          <cell r="J248" t="str">
            <v>X</v>
          </cell>
          <cell r="K248" t="str">
            <v>X</v>
          </cell>
          <cell r="L248" t="str">
            <v>X</v>
          </cell>
          <cell r="M248" t="str">
            <v>X</v>
          </cell>
          <cell r="N248" t="str">
            <v>018670</v>
          </cell>
        </row>
        <row r="249">
          <cell r="B249" t="str">
            <v>SK네트웍스</v>
          </cell>
          <cell r="C249" t="str">
            <v>X</v>
          </cell>
          <cell r="D249" t="str">
            <v>X</v>
          </cell>
          <cell r="E249" t="str">
            <v>X</v>
          </cell>
          <cell r="F249" t="str">
            <v>X</v>
          </cell>
          <cell r="G249" t="str">
            <v>X</v>
          </cell>
          <cell r="H249" t="str">
            <v>X</v>
          </cell>
          <cell r="I249" t="str">
            <v>X</v>
          </cell>
          <cell r="J249" t="str">
            <v>X</v>
          </cell>
          <cell r="K249" t="str">
            <v>X</v>
          </cell>
          <cell r="L249" t="str">
            <v>X</v>
          </cell>
          <cell r="M249" t="str">
            <v>X</v>
          </cell>
          <cell r="N249" t="str">
            <v>001740</v>
          </cell>
        </row>
        <row r="250">
          <cell r="B250" t="str">
            <v>SK디스커버리</v>
          </cell>
          <cell r="C250" t="str">
            <v>X</v>
          </cell>
          <cell r="D250" t="str">
            <v>X</v>
          </cell>
          <cell r="E250" t="str">
            <v>X</v>
          </cell>
          <cell r="F250" t="str">
            <v>X</v>
          </cell>
          <cell r="G250" t="str">
            <v>X</v>
          </cell>
          <cell r="H250" t="str">
            <v>X</v>
          </cell>
          <cell r="I250" t="str">
            <v>X</v>
          </cell>
          <cell r="J250" t="str">
            <v>X</v>
          </cell>
          <cell r="K250" t="str">
            <v>X</v>
          </cell>
          <cell r="L250" t="str">
            <v>X</v>
          </cell>
          <cell r="M250" t="str">
            <v>X</v>
          </cell>
          <cell r="N250" t="str">
            <v>006120</v>
          </cell>
        </row>
        <row r="251">
          <cell r="B251" t="str">
            <v>SK디스커버리우</v>
          </cell>
          <cell r="C251" t="str">
            <v>X</v>
          </cell>
          <cell r="D251" t="str">
            <v>X</v>
          </cell>
          <cell r="E251" t="str">
            <v>X</v>
          </cell>
          <cell r="F251" t="str">
            <v>X</v>
          </cell>
          <cell r="G251" t="str">
            <v>X</v>
          </cell>
          <cell r="H251" t="str">
            <v>X</v>
          </cell>
          <cell r="I251" t="str">
            <v>X</v>
          </cell>
          <cell r="J251" t="str">
            <v>X</v>
          </cell>
          <cell r="K251" t="str">
            <v>X</v>
          </cell>
          <cell r="L251" t="str">
            <v>X</v>
          </cell>
          <cell r="M251" t="str">
            <v>X</v>
          </cell>
          <cell r="N251" t="str">
            <v>006125</v>
          </cell>
        </row>
        <row r="252">
          <cell r="B252" t="str">
            <v>SK디앤디</v>
          </cell>
          <cell r="C252" t="str">
            <v>X</v>
          </cell>
          <cell r="D252" t="str">
            <v>X</v>
          </cell>
          <cell r="E252" t="str">
            <v>X</v>
          </cell>
          <cell r="F252" t="str">
            <v>X</v>
          </cell>
          <cell r="G252" t="str">
            <v>X</v>
          </cell>
          <cell r="H252" t="str">
            <v>X</v>
          </cell>
          <cell r="I252" t="str">
            <v>X</v>
          </cell>
          <cell r="J252" t="str">
            <v>X</v>
          </cell>
          <cell r="K252" t="str">
            <v>X</v>
          </cell>
          <cell r="L252" t="str">
            <v>X</v>
          </cell>
          <cell r="M252" t="str">
            <v>X</v>
          </cell>
          <cell r="N252" t="str">
            <v>210980</v>
          </cell>
        </row>
        <row r="253">
          <cell r="B253" t="str">
            <v>SK렌터카</v>
          </cell>
          <cell r="C253" t="str">
            <v>X</v>
          </cell>
          <cell r="D253" t="str">
            <v>X</v>
          </cell>
          <cell r="E253" t="str">
            <v>X</v>
          </cell>
          <cell r="F253" t="str">
            <v>X</v>
          </cell>
          <cell r="G253" t="str">
            <v>X</v>
          </cell>
          <cell r="H253" t="str">
            <v>X</v>
          </cell>
          <cell r="I253" t="str">
            <v>X</v>
          </cell>
          <cell r="J253" t="str">
            <v>X</v>
          </cell>
          <cell r="K253" t="str">
            <v>X</v>
          </cell>
          <cell r="L253" t="str">
            <v>X</v>
          </cell>
          <cell r="M253" t="str">
            <v>X</v>
          </cell>
          <cell r="N253" t="str">
            <v>068400</v>
          </cell>
        </row>
        <row r="254">
          <cell r="B254" t="str">
            <v>SK리츠</v>
          </cell>
          <cell r="C254" t="str">
            <v>X</v>
          </cell>
          <cell r="D254" t="str">
            <v>X</v>
          </cell>
          <cell r="E254" t="str">
            <v>X</v>
          </cell>
          <cell r="F254" t="str">
            <v>X</v>
          </cell>
          <cell r="G254" t="str">
            <v>X</v>
          </cell>
          <cell r="H254" t="str">
            <v>X</v>
          </cell>
          <cell r="I254" t="str">
            <v>X</v>
          </cell>
          <cell r="J254" t="str">
            <v>X</v>
          </cell>
          <cell r="K254" t="str">
            <v>X</v>
          </cell>
          <cell r="L254" t="str">
            <v>X</v>
          </cell>
          <cell r="M254" t="str">
            <v>X</v>
          </cell>
          <cell r="N254" t="str">
            <v>395400</v>
          </cell>
        </row>
        <row r="255">
          <cell r="B255" t="str">
            <v>SK바이오사이언스</v>
          </cell>
          <cell r="C255" t="str">
            <v>X</v>
          </cell>
          <cell r="D255" t="str">
            <v>X</v>
          </cell>
          <cell r="E255" t="str">
            <v>X</v>
          </cell>
          <cell r="F255" t="str">
            <v>X</v>
          </cell>
          <cell r="G255" t="str">
            <v>O</v>
          </cell>
          <cell r="H255" t="str">
            <v>X</v>
          </cell>
          <cell r="I255" t="str">
            <v>X</v>
          </cell>
          <cell r="J255" t="str">
            <v>X</v>
          </cell>
          <cell r="K255" t="str">
            <v>X</v>
          </cell>
          <cell r="L255" t="str">
            <v>X</v>
          </cell>
          <cell r="M255" t="str">
            <v>X</v>
          </cell>
          <cell r="N255" t="str">
            <v>302440</v>
          </cell>
        </row>
        <row r="256">
          <cell r="B256" t="str">
            <v>SK바이오팜</v>
          </cell>
          <cell r="C256" t="str">
            <v>X</v>
          </cell>
          <cell r="D256" t="str">
            <v>X</v>
          </cell>
          <cell r="E256" t="str">
            <v>X</v>
          </cell>
          <cell r="F256" t="str">
            <v>X</v>
          </cell>
          <cell r="G256" t="str">
            <v>X</v>
          </cell>
          <cell r="H256" t="str">
            <v>X</v>
          </cell>
          <cell r="I256" t="str">
            <v>X</v>
          </cell>
          <cell r="J256" t="str">
            <v>X</v>
          </cell>
          <cell r="K256" t="str">
            <v>X</v>
          </cell>
          <cell r="L256" t="str">
            <v>X</v>
          </cell>
          <cell r="M256" t="str">
            <v>X</v>
          </cell>
          <cell r="N256" t="str">
            <v>326030</v>
          </cell>
        </row>
        <row r="257">
          <cell r="B257" t="str">
            <v>SK스퀘어</v>
          </cell>
          <cell r="C257" t="str">
            <v>X</v>
          </cell>
          <cell r="D257" t="str">
            <v>X</v>
          </cell>
          <cell r="E257" t="str">
            <v>X</v>
          </cell>
          <cell r="F257" t="str">
            <v>X</v>
          </cell>
          <cell r="G257" t="str">
            <v>X</v>
          </cell>
          <cell r="H257" t="str">
            <v>X</v>
          </cell>
          <cell r="I257" t="str">
            <v>X</v>
          </cell>
          <cell r="J257" t="str">
            <v>X</v>
          </cell>
          <cell r="K257" t="str">
            <v>X</v>
          </cell>
          <cell r="L257" t="str">
            <v>X</v>
          </cell>
          <cell r="M257" t="str">
            <v>X</v>
          </cell>
          <cell r="N257" t="str">
            <v>402340</v>
          </cell>
        </row>
        <row r="258">
          <cell r="B258" t="str">
            <v>SK시그넷</v>
          </cell>
          <cell r="C258" t="str">
            <v>X</v>
          </cell>
          <cell r="D258" t="str">
            <v>X</v>
          </cell>
          <cell r="E258" t="str">
            <v>X</v>
          </cell>
          <cell r="F258" t="str">
            <v>X</v>
          </cell>
          <cell r="G258" t="str">
            <v>X</v>
          </cell>
          <cell r="H258" t="str">
            <v>X</v>
          </cell>
          <cell r="I258" t="str">
            <v>X</v>
          </cell>
          <cell r="J258" t="str">
            <v>X</v>
          </cell>
          <cell r="K258" t="str">
            <v>X</v>
          </cell>
          <cell r="L258" t="str">
            <v>X</v>
          </cell>
          <cell r="M258" t="str">
            <v>X</v>
          </cell>
          <cell r="N258" t="str">
            <v>260870</v>
          </cell>
        </row>
        <row r="259">
          <cell r="B259" t="str">
            <v>SK아이이테크놀로지</v>
          </cell>
          <cell r="C259" t="str">
            <v>X</v>
          </cell>
          <cell r="D259" t="str">
            <v>X</v>
          </cell>
          <cell r="E259" t="str">
            <v>X</v>
          </cell>
          <cell r="F259" t="str">
            <v>X</v>
          </cell>
          <cell r="G259" t="str">
            <v>X</v>
          </cell>
          <cell r="H259" t="str">
            <v>X</v>
          </cell>
          <cell r="I259" t="str">
            <v>X</v>
          </cell>
          <cell r="J259" t="str">
            <v>X</v>
          </cell>
          <cell r="K259" t="str">
            <v>X</v>
          </cell>
          <cell r="L259" t="str">
            <v>X</v>
          </cell>
          <cell r="M259" t="str">
            <v>X</v>
          </cell>
          <cell r="N259" t="str">
            <v>361610</v>
          </cell>
        </row>
        <row r="260">
          <cell r="B260" t="str">
            <v>SK오션플랜트</v>
          </cell>
          <cell r="C260" t="str">
            <v>X</v>
          </cell>
          <cell r="D260" t="str">
            <v>X</v>
          </cell>
          <cell r="E260" t="str">
            <v>X</v>
          </cell>
          <cell r="F260" t="str">
            <v>X</v>
          </cell>
          <cell r="G260" t="str">
            <v>X</v>
          </cell>
          <cell r="H260" t="str">
            <v>X</v>
          </cell>
          <cell r="I260" t="str">
            <v>X</v>
          </cell>
          <cell r="J260" t="str">
            <v>X</v>
          </cell>
          <cell r="K260" t="str">
            <v>X</v>
          </cell>
          <cell r="L260" t="str">
            <v>X</v>
          </cell>
          <cell r="M260" t="str">
            <v>X</v>
          </cell>
          <cell r="N260" t="str">
            <v>100090</v>
          </cell>
        </row>
        <row r="261">
          <cell r="B261" t="str">
            <v>SK우</v>
          </cell>
          <cell r="C261" t="str">
            <v>X</v>
          </cell>
          <cell r="D261" t="str">
            <v>X</v>
          </cell>
          <cell r="E261" t="str">
            <v>X</v>
          </cell>
          <cell r="F261" t="str">
            <v>X</v>
          </cell>
          <cell r="G261" t="str">
            <v>X</v>
          </cell>
          <cell r="H261" t="str">
            <v>X</v>
          </cell>
          <cell r="I261" t="str">
            <v>X</v>
          </cell>
          <cell r="J261" t="str">
            <v>X</v>
          </cell>
          <cell r="K261" t="str">
            <v>X</v>
          </cell>
          <cell r="L261" t="str">
            <v>X</v>
          </cell>
          <cell r="M261" t="str">
            <v>X</v>
          </cell>
          <cell r="N261" t="str">
            <v>03473K</v>
          </cell>
        </row>
        <row r="262">
          <cell r="B262" t="str">
            <v>SK이노베이션</v>
          </cell>
          <cell r="C262" t="str">
            <v>X</v>
          </cell>
          <cell r="D262" t="str">
            <v>X</v>
          </cell>
          <cell r="E262" t="str">
            <v>X</v>
          </cell>
          <cell r="F262" t="str">
            <v>X</v>
          </cell>
          <cell r="G262" t="str">
            <v>X</v>
          </cell>
          <cell r="H262" t="str">
            <v>X</v>
          </cell>
          <cell r="I262" t="str">
            <v>X</v>
          </cell>
          <cell r="J262" t="str">
            <v>X</v>
          </cell>
          <cell r="K262" t="str">
            <v>X</v>
          </cell>
          <cell r="L262" t="str">
            <v>X</v>
          </cell>
          <cell r="M262" t="str">
            <v>X</v>
          </cell>
          <cell r="N262" t="str">
            <v>096770</v>
          </cell>
        </row>
        <row r="263">
          <cell r="B263" t="str">
            <v>SK이노베이션우</v>
          </cell>
          <cell r="C263" t="str">
            <v>X</v>
          </cell>
          <cell r="D263" t="str">
            <v>X</v>
          </cell>
          <cell r="E263" t="str">
            <v>X</v>
          </cell>
          <cell r="F263" t="str">
            <v>X</v>
          </cell>
          <cell r="G263" t="str">
            <v>X</v>
          </cell>
          <cell r="H263" t="str">
            <v>X</v>
          </cell>
          <cell r="I263" t="str">
            <v>X</v>
          </cell>
          <cell r="J263" t="str">
            <v>X</v>
          </cell>
          <cell r="K263" t="str">
            <v>X</v>
          </cell>
          <cell r="L263" t="str">
            <v>X</v>
          </cell>
          <cell r="M263" t="str">
            <v>X</v>
          </cell>
          <cell r="N263" t="str">
            <v>096775</v>
          </cell>
        </row>
        <row r="264">
          <cell r="B264" t="str">
            <v>SK증권</v>
          </cell>
          <cell r="C264" t="str">
            <v>X</v>
          </cell>
          <cell r="D264" t="str">
            <v>X</v>
          </cell>
          <cell r="E264" t="str">
            <v>X</v>
          </cell>
          <cell r="F264" t="str">
            <v>X</v>
          </cell>
          <cell r="G264" t="str">
            <v>X</v>
          </cell>
          <cell r="H264" t="str">
            <v>X</v>
          </cell>
          <cell r="I264" t="str">
            <v>X</v>
          </cell>
          <cell r="J264" t="str">
            <v>X</v>
          </cell>
          <cell r="K264" t="str">
            <v>X</v>
          </cell>
          <cell r="L264" t="str">
            <v>X</v>
          </cell>
          <cell r="M264" t="str">
            <v>X</v>
          </cell>
          <cell r="N264" t="str">
            <v>001510</v>
          </cell>
        </row>
        <row r="265">
          <cell r="B265" t="str">
            <v>SK증권우</v>
          </cell>
          <cell r="C265" t="str">
            <v>X</v>
          </cell>
          <cell r="D265" t="str">
            <v>X</v>
          </cell>
          <cell r="E265" t="str">
            <v>X</v>
          </cell>
          <cell r="F265" t="str">
            <v>X</v>
          </cell>
          <cell r="G265" t="str">
            <v>X</v>
          </cell>
          <cell r="H265" t="str">
            <v>X</v>
          </cell>
          <cell r="I265" t="str">
            <v>X</v>
          </cell>
          <cell r="J265" t="str">
            <v>O</v>
          </cell>
          <cell r="K265" t="str">
            <v>X</v>
          </cell>
          <cell r="L265" t="str">
            <v>X</v>
          </cell>
          <cell r="M265" t="str">
            <v>X</v>
          </cell>
          <cell r="N265" t="str">
            <v>001515</v>
          </cell>
        </row>
        <row r="266">
          <cell r="B266" t="str">
            <v>SK케미칼</v>
          </cell>
          <cell r="C266" t="str">
            <v>X</v>
          </cell>
          <cell r="D266" t="str">
            <v>X</v>
          </cell>
          <cell r="E266" t="str">
            <v>X</v>
          </cell>
          <cell r="F266" t="str">
            <v>X</v>
          </cell>
          <cell r="G266" t="str">
            <v>X</v>
          </cell>
          <cell r="H266" t="str">
            <v>X</v>
          </cell>
          <cell r="I266" t="str">
            <v>X</v>
          </cell>
          <cell r="J266" t="str">
            <v>X</v>
          </cell>
          <cell r="K266" t="str">
            <v>X</v>
          </cell>
          <cell r="L266" t="str">
            <v>X</v>
          </cell>
          <cell r="M266" t="str">
            <v>X</v>
          </cell>
          <cell r="N266" t="str">
            <v>285130</v>
          </cell>
        </row>
        <row r="267">
          <cell r="B267" t="str">
            <v>SK케미칼우</v>
          </cell>
          <cell r="C267" t="str">
            <v>X</v>
          </cell>
          <cell r="D267" t="str">
            <v>X</v>
          </cell>
          <cell r="E267" t="str">
            <v>X</v>
          </cell>
          <cell r="F267" t="str">
            <v>X</v>
          </cell>
          <cell r="G267" t="str">
            <v>X</v>
          </cell>
          <cell r="H267" t="str">
            <v>X</v>
          </cell>
          <cell r="I267" t="str">
            <v>X</v>
          </cell>
          <cell r="J267" t="str">
            <v>X</v>
          </cell>
          <cell r="K267" t="str">
            <v>X</v>
          </cell>
          <cell r="L267" t="str">
            <v>X</v>
          </cell>
          <cell r="M267" t="str">
            <v>X</v>
          </cell>
          <cell r="N267" t="str">
            <v>28513K</v>
          </cell>
        </row>
        <row r="268">
          <cell r="B268" t="str">
            <v>SK텔레콤</v>
          </cell>
          <cell r="C268" t="str">
            <v>X</v>
          </cell>
          <cell r="D268" t="str">
            <v>X</v>
          </cell>
          <cell r="E268" t="str">
            <v>X</v>
          </cell>
          <cell r="F268" t="str">
            <v>X</v>
          </cell>
          <cell r="G268" t="str">
            <v>X</v>
          </cell>
          <cell r="H268" t="str">
            <v>X</v>
          </cell>
          <cell r="I268" t="str">
            <v>X</v>
          </cell>
          <cell r="J268" t="str">
            <v>X</v>
          </cell>
          <cell r="K268" t="str">
            <v>X</v>
          </cell>
          <cell r="L268" t="str">
            <v>X</v>
          </cell>
          <cell r="M268" t="str">
            <v>X</v>
          </cell>
          <cell r="N268" t="str">
            <v>017670</v>
          </cell>
        </row>
        <row r="269">
          <cell r="B269" t="str">
            <v>SK하이닉스</v>
          </cell>
          <cell r="C269" t="str">
            <v>X</v>
          </cell>
          <cell r="D269" t="str">
            <v>X</v>
          </cell>
          <cell r="E269" t="str">
            <v>X</v>
          </cell>
          <cell r="F269" t="str">
            <v>X</v>
          </cell>
          <cell r="G269" t="str">
            <v>X</v>
          </cell>
          <cell r="H269" t="str">
            <v>X</v>
          </cell>
          <cell r="I269" t="str">
            <v>X</v>
          </cell>
          <cell r="J269" t="str">
            <v>X</v>
          </cell>
          <cell r="K269" t="str">
            <v>X</v>
          </cell>
          <cell r="L269" t="str">
            <v>X</v>
          </cell>
          <cell r="M269" t="str">
            <v>X</v>
          </cell>
          <cell r="N269" t="str">
            <v>000660</v>
          </cell>
        </row>
        <row r="270">
          <cell r="B270" t="str">
            <v>SM C&amp;C</v>
          </cell>
          <cell r="C270" t="str">
            <v>X</v>
          </cell>
          <cell r="D270" t="str">
            <v>X</v>
          </cell>
          <cell r="E270" t="str">
            <v>X</v>
          </cell>
          <cell r="F270" t="str">
            <v>X</v>
          </cell>
          <cell r="G270" t="str">
            <v>X</v>
          </cell>
          <cell r="H270" t="str">
            <v>X</v>
          </cell>
          <cell r="I270" t="str">
            <v>X</v>
          </cell>
          <cell r="J270" t="str">
            <v>X</v>
          </cell>
          <cell r="K270" t="str">
            <v>X</v>
          </cell>
          <cell r="L270" t="str">
            <v>X</v>
          </cell>
          <cell r="M270" t="str">
            <v>X</v>
          </cell>
          <cell r="N270" t="str">
            <v>048550</v>
          </cell>
        </row>
        <row r="271">
          <cell r="B271" t="str">
            <v>SM Life Design</v>
          </cell>
          <cell r="C271" t="str">
            <v>X</v>
          </cell>
          <cell r="D271" t="str">
            <v>X</v>
          </cell>
          <cell r="E271" t="str">
            <v>X</v>
          </cell>
          <cell r="F271" t="str">
            <v>X</v>
          </cell>
          <cell r="G271" t="str">
            <v>X</v>
          </cell>
          <cell r="H271" t="str">
            <v>X</v>
          </cell>
          <cell r="I271" t="str">
            <v>X</v>
          </cell>
          <cell r="J271" t="str">
            <v>X</v>
          </cell>
          <cell r="K271" t="str">
            <v>X</v>
          </cell>
          <cell r="L271" t="str">
            <v>X</v>
          </cell>
          <cell r="M271" t="str">
            <v>X</v>
          </cell>
          <cell r="N271" t="str">
            <v>063440</v>
          </cell>
        </row>
        <row r="272">
          <cell r="B272" t="str">
            <v>SNT다이내믹스</v>
          </cell>
          <cell r="C272" t="str">
            <v>X</v>
          </cell>
          <cell r="D272" t="str">
            <v>X</v>
          </cell>
          <cell r="E272" t="str">
            <v>X</v>
          </cell>
          <cell r="F272" t="str">
            <v>X</v>
          </cell>
          <cell r="G272" t="str">
            <v>X</v>
          </cell>
          <cell r="H272" t="str">
            <v>X</v>
          </cell>
          <cell r="I272" t="str">
            <v>X</v>
          </cell>
          <cell r="J272" t="str">
            <v>X</v>
          </cell>
          <cell r="K272" t="str">
            <v>X</v>
          </cell>
          <cell r="L272" t="str">
            <v>X</v>
          </cell>
          <cell r="M272" t="str">
            <v>X</v>
          </cell>
          <cell r="N272" t="str">
            <v>003570</v>
          </cell>
        </row>
        <row r="273">
          <cell r="B273" t="str">
            <v>SNT모티브</v>
          </cell>
          <cell r="C273" t="str">
            <v>X</v>
          </cell>
          <cell r="D273" t="str">
            <v>X</v>
          </cell>
          <cell r="E273" t="str">
            <v>X</v>
          </cell>
          <cell r="F273" t="str">
            <v>X</v>
          </cell>
          <cell r="G273" t="str">
            <v>X</v>
          </cell>
          <cell r="H273" t="str">
            <v>X</v>
          </cell>
          <cell r="I273" t="str">
            <v>X</v>
          </cell>
          <cell r="J273" t="str">
            <v>X</v>
          </cell>
          <cell r="K273" t="str">
            <v>X</v>
          </cell>
          <cell r="L273" t="str">
            <v>X</v>
          </cell>
          <cell r="M273" t="str">
            <v>X</v>
          </cell>
          <cell r="N273" t="str">
            <v>064960</v>
          </cell>
        </row>
        <row r="274">
          <cell r="B274" t="str">
            <v>SNT에너지</v>
          </cell>
          <cell r="C274" t="str">
            <v>X</v>
          </cell>
          <cell r="D274" t="str">
            <v>X</v>
          </cell>
          <cell r="E274" t="str">
            <v>X</v>
          </cell>
          <cell r="F274" t="str">
            <v>X</v>
          </cell>
          <cell r="G274" t="str">
            <v>X</v>
          </cell>
          <cell r="H274" t="str">
            <v>X</v>
          </cell>
          <cell r="I274" t="str">
            <v>X</v>
          </cell>
          <cell r="J274" t="str">
            <v>X</v>
          </cell>
          <cell r="K274" t="str">
            <v>X</v>
          </cell>
          <cell r="L274" t="str">
            <v>X</v>
          </cell>
          <cell r="M274" t="str">
            <v>X</v>
          </cell>
          <cell r="N274" t="str">
            <v>100840</v>
          </cell>
        </row>
        <row r="275">
          <cell r="B275" t="str">
            <v>SNT홀딩스</v>
          </cell>
          <cell r="C275" t="str">
            <v>X</v>
          </cell>
          <cell r="D275" t="str">
            <v>X</v>
          </cell>
          <cell r="E275" t="str">
            <v>X</v>
          </cell>
          <cell r="F275" t="str">
            <v>X</v>
          </cell>
          <cell r="G275" t="str">
            <v>X</v>
          </cell>
          <cell r="H275" t="str">
            <v>X</v>
          </cell>
          <cell r="I275" t="str">
            <v>X</v>
          </cell>
          <cell r="J275" t="str">
            <v>X</v>
          </cell>
          <cell r="K275" t="str">
            <v>X</v>
          </cell>
          <cell r="L275" t="str">
            <v>X</v>
          </cell>
          <cell r="M275" t="str">
            <v>X</v>
          </cell>
          <cell r="N275" t="str">
            <v>036530</v>
          </cell>
        </row>
        <row r="276">
          <cell r="B276" t="str">
            <v>SPC삼립</v>
          </cell>
          <cell r="C276" t="str">
            <v>X</v>
          </cell>
          <cell r="D276" t="str">
            <v>X</v>
          </cell>
          <cell r="E276" t="str">
            <v>X</v>
          </cell>
          <cell r="F276" t="str">
            <v>X</v>
          </cell>
          <cell r="G276" t="str">
            <v>X</v>
          </cell>
          <cell r="H276" t="str">
            <v>X</v>
          </cell>
          <cell r="I276" t="str">
            <v>X</v>
          </cell>
          <cell r="J276" t="str">
            <v>X</v>
          </cell>
          <cell r="K276" t="str">
            <v>X</v>
          </cell>
          <cell r="L276" t="str">
            <v>X</v>
          </cell>
          <cell r="M276" t="str">
            <v>X</v>
          </cell>
          <cell r="N276" t="str">
            <v>005610</v>
          </cell>
        </row>
        <row r="277">
          <cell r="B277" t="str">
            <v>STX</v>
          </cell>
          <cell r="C277" t="str">
            <v>X</v>
          </cell>
          <cell r="D277" t="str">
            <v>X</v>
          </cell>
          <cell r="E277" t="str">
            <v>X</v>
          </cell>
          <cell r="F277" t="str">
            <v>X</v>
          </cell>
          <cell r="G277" t="str">
            <v>X</v>
          </cell>
          <cell r="H277" t="str">
            <v>X</v>
          </cell>
          <cell r="I277" t="str">
            <v>X</v>
          </cell>
          <cell r="J277" t="str">
            <v>X</v>
          </cell>
          <cell r="K277" t="str">
            <v>X</v>
          </cell>
          <cell r="L277" t="str">
            <v>X</v>
          </cell>
          <cell r="M277" t="str">
            <v>X</v>
          </cell>
          <cell r="N277" t="str">
            <v>011810</v>
          </cell>
        </row>
        <row r="278">
          <cell r="B278" t="str">
            <v>STX그린로지스</v>
          </cell>
          <cell r="C278" t="str">
            <v>X</v>
          </cell>
          <cell r="D278" t="str">
            <v>X</v>
          </cell>
          <cell r="E278" t="str">
            <v>X</v>
          </cell>
          <cell r="F278" t="str">
            <v>X</v>
          </cell>
          <cell r="G278" t="str">
            <v>X</v>
          </cell>
          <cell r="H278" t="str">
            <v>X</v>
          </cell>
          <cell r="I278" t="str">
            <v>X</v>
          </cell>
          <cell r="J278" t="str">
            <v>X</v>
          </cell>
          <cell r="K278" t="str">
            <v>X</v>
          </cell>
          <cell r="L278" t="str">
            <v>X</v>
          </cell>
          <cell r="M278" t="str">
            <v>X</v>
          </cell>
          <cell r="N278" t="str">
            <v>465770</v>
          </cell>
        </row>
        <row r="279">
          <cell r="B279" t="str">
            <v>STX엔진</v>
          </cell>
          <cell r="C279" t="str">
            <v>X</v>
          </cell>
          <cell r="D279" t="str">
            <v>X</v>
          </cell>
          <cell r="E279" t="str">
            <v>X</v>
          </cell>
          <cell r="F279" t="str">
            <v>X</v>
          </cell>
          <cell r="G279" t="str">
            <v>X</v>
          </cell>
          <cell r="H279" t="str">
            <v>X</v>
          </cell>
          <cell r="I279" t="str">
            <v>X</v>
          </cell>
          <cell r="J279" t="str">
            <v>X</v>
          </cell>
          <cell r="K279" t="str">
            <v>X</v>
          </cell>
          <cell r="L279" t="str">
            <v>X</v>
          </cell>
          <cell r="M279" t="str">
            <v>X</v>
          </cell>
          <cell r="N279" t="str">
            <v>077970</v>
          </cell>
        </row>
        <row r="280">
          <cell r="B280" t="str">
            <v>STX중공업</v>
          </cell>
          <cell r="C280" t="str">
            <v>X</v>
          </cell>
          <cell r="D280" t="str">
            <v>X</v>
          </cell>
          <cell r="E280" t="str">
            <v>X</v>
          </cell>
          <cell r="F280" t="str">
            <v>X</v>
          </cell>
          <cell r="G280" t="str">
            <v>X</v>
          </cell>
          <cell r="H280" t="str">
            <v>X</v>
          </cell>
          <cell r="I280" t="str">
            <v>X</v>
          </cell>
          <cell r="J280" t="str">
            <v>X</v>
          </cell>
          <cell r="K280" t="str">
            <v>X</v>
          </cell>
          <cell r="L280" t="str">
            <v>X</v>
          </cell>
          <cell r="M280" t="str">
            <v>X</v>
          </cell>
          <cell r="N280" t="str">
            <v>071970</v>
          </cell>
        </row>
        <row r="281">
          <cell r="B281" t="str">
            <v>SUN&amp;L</v>
          </cell>
          <cell r="C281" t="str">
            <v>X</v>
          </cell>
          <cell r="D281" t="str">
            <v>X</v>
          </cell>
          <cell r="E281" t="str">
            <v>X</v>
          </cell>
          <cell r="F281" t="str">
            <v>X</v>
          </cell>
          <cell r="G281" t="str">
            <v>X</v>
          </cell>
          <cell r="H281" t="str">
            <v>X</v>
          </cell>
          <cell r="I281" t="str">
            <v>X</v>
          </cell>
          <cell r="J281" t="str">
            <v>X</v>
          </cell>
          <cell r="K281" t="str">
            <v>X</v>
          </cell>
          <cell r="L281" t="str">
            <v>X</v>
          </cell>
          <cell r="M281" t="str">
            <v>X</v>
          </cell>
          <cell r="N281" t="str">
            <v>002820</v>
          </cell>
        </row>
        <row r="282">
          <cell r="B282" t="str">
            <v>SV인베스트먼트</v>
          </cell>
          <cell r="C282" t="str">
            <v>X</v>
          </cell>
          <cell r="D282" t="str">
            <v>X</v>
          </cell>
          <cell r="E282" t="str">
            <v>X</v>
          </cell>
          <cell r="F282" t="str">
            <v>X</v>
          </cell>
          <cell r="G282" t="str">
            <v>X</v>
          </cell>
          <cell r="H282" t="str">
            <v>X</v>
          </cell>
          <cell r="I282" t="str">
            <v>X</v>
          </cell>
          <cell r="J282" t="str">
            <v>X</v>
          </cell>
          <cell r="K282" t="str">
            <v>X</v>
          </cell>
          <cell r="L282" t="str">
            <v>X</v>
          </cell>
          <cell r="M282" t="str">
            <v>X</v>
          </cell>
          <cell r="N282" t="str">
            <v>289080</v>
          </cell>
        </row>
        <row r="283">
          <cell r="B283" t="str">
            <v>TBH글로벌</v>
          </cell>
          <cell r="C283" t="str">
            <v>X</v>
          </cell>
          <cell r="D283" t="str">
            <v>X</v>
          </cell>
          <cell r="E283" t="str">
            <v>X</v>
          </cell>
          <cell r="F283" t="str">
            <v>X</v>
          </cell>
          <cell r="G283" t="str">
            <v>X</v>
          </cell>
          <cell r="H283" t="str">
            <v>X</v>
          </cell>
          <cell r="I283" t="str">
            <v>X</v>
          </cell>
          <cell r="J283" t="str">
            <v>X</v>
          </cell>
          <cell r="K283" t="str">
            <v>X</v>
          </cell>
          <cell r="L283" t="str">
            <v>X</v>
          </cell>
          <cell r="M283" t="str">
            <v>X</v>
          </cell>
          <cell r="N283" t="str">
            <v>084870</v>
          </cell>
        </row>
        <row r="284">
          <cell r="B284" t="str">
            <v>TCC스틸</v>
          </cell>
          <cell r="C284" t="str">
            <v>X</v>
          </cell>
          <cell r="D284" t="str">
            <v>X</v>
          </cell>
          <cell r="E284" t="str">
            <v>X</v>
          </cell>
          <cell r="F284" t="str">
            <v>X</v>
          </cell>
          <cell r="G284" t="str">
            <v>X</v>
          </cell>
          <cell r="H284" t="str">
            <v>X</v>
          </cell>
          <cell r="I284" t="str">
            <v>X</v>
          </cell>
          <cell r="J284" t="str">
            <v>X</v>
          </cell>
          <cell r="K284" t="str">
            <v>X</v>
          </cell>
          <cell r="L284" t="str">
            <v>X</v>
          </cell>
          <cell r="M284" t="str">
            <v>X</v>
          </cell>
          <cell r="N284" t="str">
            <v>002710</v>
          </cell>
        </row>
        <row r="285">
          <cell r="B285" t="str">
            <v>THE E&amp;M</v>
          </cell>
          <cell r="C285" t="str">
            <v>X</v>
          </cell>
          <cell r="D285" t="str">
            <v>X</v>
          </cell>
          <cell r="E285" t="str">
            <v>X</v>
          </cell>
          <cell r="F285" t="str">
            <v>X</v>
          </cell>
          <cell r="G285" t="str">
            <v>O</v>
          </cell>
          <cell r="H285" t="str">
            <v>X</v>
          </cell>
          <cell r="I285" t="str">
            <v>X</v>
          </cell>
          <cell r="J285" t="str">
            <v>X</v>
          </cell>
          <cell r="K285" t="str">
            <v>X</v>
          </cell>
          <cell r="L285" t="str">
            <v>X</v>
          </cell>
          <cell r="M285" t="str">
            <v>X</v>
          </cell>
          <cell r="N285" t="str">
            <v>089230</v>
          </cell>
        </row>
        <row r="286">
          <cell r="B286" t="str">
            <v>THE MIDONG</v>
          </cell>
          <cell r="C286" t="str">
            <v>X</v>
          </cell>
          <cell r="D286" t="str">
            <v>X</v>
          </cell>
          <cell r="E286" t="str">
            <v>X</v>
          </cell>
          <cell r="F286" t="str">
            <v>X</v>
          </cell>
          <cell r="G286" t="str">
            <v>O</v>
          </cell>
          <cell r="H286" t="str">
            <v>X</v>
          </cell>
          <cell r="I286" t="str">
            <v>X</v>
          </cell>
          <cell r="J286" t="str">
            <v>X</v>
          </cell>
          <cell r="K286" t="str">
            <v>X</v>
          </cell>
          <cell r="L286" t="str">
            <v>X</v>
          </cell>
          <cell r="M286" t="str">
            <v>X</v>
          </cell>
          <cell r="N286" t="str">
            <v>161570</v>
          </cell>
        </row>
        <row r="287">
          <cell r="B287" t="str">
            <v>TJ미디어</v>
          </cell>
          <cell r="C287" t="str">
            <v>X</v>
          </cell>
          <cell r="D287" t="str">
            <v>X</v>
          </cell>
          <cell r="E287" t="str">
            <v>X</v>
          </cell>
          <cell r="F287" t="str">
            <v>X</v>
          </cell>
          <cell r="G287" t="str">
            <v>X</v>
          </cell>
          <cell r="H287" t="str">
            <v>X</v>
          </cell>
          <cell r="I287" t="str">
            <v>X</v>
          </cell>
          <cell r="J287" t="str">
            <v>X</v>
          </cell>
          <cell r="K287" t="str">
            <v>X</v>
          </cell>
          <cell r="L287" t="str">
            <v>X</v>
          </cell>
          <cell r="M287" t="str">
            <v>X</v>
          </cell>
          <cell r="N287" t="str">
            <v>032540</v>
          </cell>
        </row>
        <row r="288">
          <cell r="B288" t="str">
            <v>TKG애강</v>
          </cell>
          <cell r="C288" t="str">
            <v>X</v>
          </cell>
          <cell r="D288" t="str">
            <v>X</v>
          </cell>
          <cell r="E288" t="str">
            <v>X</v>
          </cell>
          <cell r="F288" t="str">
            <v>X</v>
          </cell>
          <cell r="G288" t="str">
            <v>X</v>
          </cell>
          <cell r="H288" t="str">
            <v>X</v>
          </cell>
          <cell r="I288" t="str">
            <v>X</v>
          </cell>
          <cell r="J288" t="str">
            <v>X</v>
          </cell>
          <cell r="K288" t="str">
            <v>X</v>
          </cell>
          <cell r="L288" t="str">
            <v>X</v>
          </cell>
          <cell r="M288" t="str">
            <v>X</v>
          </cell>
          <cell r="N288" t="str">
            <v>022220</v>
          </cell>
        </row>
        <row r="289">
          <cell r="B289" t="str">
            <v>TKG휴켐스</v>
          </cell>
          <cell r="C289" t="str">
            <v>X</v>
          </cell>
          <cell r="D289" t="str">
            <v>X</v>
          </cell>
          <cell r="E289" t="str">
            <v>X</v>
          </cell>
          <cell r="F289" t="str">
            <v>X</v>
          </cell>
          <cell r="G289" t="str">
            <v>X</v>
          </cell>
          <cell r="H289" t="str">
            <v>X</v>
          </cell>
          <cell r="I289" t="str">
            <v>X</v>
          </cell>
          <cell r="J289" t="str">
            <v>X</v>
          </cell>
          <cell r="K289" t="str">
            <v>X</v>
          </cell>
          <cell r="L289" t="str">
            <v>X</v>
          </cell>
          <cell r="M289" t="str">
            <v>X</v>
          </cell>
          <cell r="N289" t="str">
            <v>069260</v>
          </cell>
        </row>
        <row r="290">
          <cell r="B290" t="str">
            <v>TPC</v>
          </cell>
          <cell r="C290" t="str">
            <v>X</v>
          </cell>
          <cell r="D290" t="str">
            <v>X</v>
          </cell>
          <cell r="E290" t="str">
            <v>X</v>
          </cell>
          <cell r="F290" t="str">
            <v>X</v>
          </cell>
          <cell r="G290" t="str">
            <v>X</v>
          </cell>
          <cell r="H290" t="str">
            <v>X</v>
          </cell>
          <cell r="I290" t="str">
            <v>X</v>
          </cell>
          <cell r="J290" t="str">
            <v>X</v>
          </cell>
          <cell r="K290" t="str">
            <v>X</v>
          </cell>
          <cell r="L290" t="str">
            <v>X</v>
          </cell>
          <cell r="M290" t="str">
            <v>X</v>
          </cell>
          <cell r="N290" t="str">
            <v>048770</v>
          </cell>
        </row>
        <row r="291">
          <cell r="B291" t="str">
            <v>TS인베스트먼트</v>
          </cell>
          <cell r="C291" t="str">
            <v>X</v>
          </cell>
          <cell r="D291" t="str">
            <v>X</v>
          </cell>
          <cell r="E291" t="str">
            <v>X</v>
          </cell>
          <cell r="F291" t="str">
            <v>X</v>
          </cell>
          <cell r="G291" t="str">
            <v>X</v>
          </cell>
          <cell r="H291" t="str">
            <v>X</v>
          </cell>
          <cell r="I291" t="str">
            <v>X</v>
          </cell>
          <cell r="J291" t="str">
            <v>X</v>
          </cell>
          <cell r="K291" t="str">
            <v>X</v>
          </cell>
          <cell r="L291" t="str">
            <v>X</v>
          </cell>
          <cell r="M291" t="str">
            <v>X</v>
          </cell>
          <cell r="N291" t="str">
            <v>246690</v>
          </cell>
        </row>
        <row r="292">
          <cell r="B292" t="str">
            <v>TS트릴리온</v>
          </cell>
          <cell r="C292" t="str">
            <v>X</v>
          </cell>
          <cell r="D292" t="str">
            <v>X</v>
          </cell>
          <cell r="E292" t="str">
            <v>X</v>
          </cell>
          <cell r="F292" t="str">
            <v>X</v>
          </cell>
          <cell r="G292" t="str">
            <v>X</v>
          </cell>
          <cell r="H292" t="str">
            <v>X</v>
          </cell>
          <cell r="I292" t="str">
            <v>X</v>
          </cell>
          <cell r="J292" t="str">
            <v>X</v>
          </cell>
          <cell r="K292" t="str">
            <v>X</v>
          </cell>
          <cell r="L292" t="str">
            <v>X</v>
          </cell>
          <cell r="M292" t="str">
            <v>X</v>
          </cell>
          <cell r="N292" t="str">
            <v>317240</v>
          </cell>
        </row>
        <row r="293">
          <cell r="B293" t="str">
            <v>TYM</v>
          </cell>
          <cell r="C293" t="str">
            <v>X</v>
          </cell>
          <cell r="D293" t="str">
            <v>X</v>
          </cell>
          <cell r="E293" t="str">
            <v>X</v>
          </cell>
          <cell r="F293" t="str">
            <v>X</v>
          </cell>
          <cell r="G293" t="str">
            <v>X</v>
          </cell>
          <cell r="H293" t="str">
            <v>X</v>
          </cell>
          <cell r="I293" t="str">
            <v>X</v>
          </cell>
          <cell r="J293" t="str">
            <v>X</v>
          </cell>
          <cell r="K293" t="str">
            <v>X</v>
          </cell>
          <cell r="L293" t="str">
            <v>X</v>
          </cell>
          <cell r="M293" t="str">
            <v>X</v>
          </cell>
          <cell r="N293" t="str">
            <v>002900</v>
          </cell>
        </row>
        <row r="294">
          <cell r="B294" t="str">
            <v>WISCOM</v>
          </cell>
          <cell r="C294" t="str">
            <v>X</v>
          </cell>
          <cell r="D294" t="str">
            <v>X</v>
          </cell>
          <cell r="E294" t="str">
            <v>X</v>
          </cell>
          <cell r="F294" t="str">
            <v>X</v>
          </cell>
          <cell r="G294" t="str">
            <v>X</v>
          </cell>
          <cell r="H294" t="str">
            <v>X</v>
          </cell>
          <cell r="I294" t="str">
            <v>X</v>
          </cell>
          <cell r="J294" t="str">
            <v>X</v>
          </cell>
          <cell r="K294" t="str">
            <v>X</v>
          </cell>
          <cell r="L294" t="str">
            <v>X</v>
          </cell>
          <cell r="M294" t="str">
            <v>X</v>
          </cell>
          <cell r="N294" t="str">
            <v>024070</v>
          </cell>
        </row>
        <row r="295">
          <cell r="B295" t="str">
            <v>YBM넷</v>
          </cell>
          <cell r="C295" t="str">
            <v>X</v>
          </cell>
          <cell r="D295" t="str">
            <v>X</v>
          </cell>
          <cell r="E295" t="str">
            <v>X</v>
          </cell>
          <cell r="F295" t="str">
            <v>X</v>
          </cell>
          <cell r="G295" t="str">
            <v>X</v>
          </cell>
          <cell r="H295" t="str">
            <v>X</v>
          </cell>
          <cell r="I295" t="str">
            <v>X</v>
          </cell>
          <cell r="J295" t="str">
            <v>X</v>
          </cell>
          <cell r="K295" t="str">
            <v>X</v>
          </cell>
          <cell r="L295" t="str">
            <v>X</v>
          </cell>
          <cell r="M295" t="str">
            <v>X</v>
          </cell>
          <cell r="N295" t="str">
            <v>057030</v>
          </cell>
        </row>
        <row r="296">
          <cell r="B296" t="str">
            <v>YG PLUS</v>
          </cell>
          <cell r="C296" t="str">
            <v>X</v>
          </cell>
          <cell r="D296" t="str">
            <v>X</v>
          </cell>
          <cell r="E296" t="str">
            <v>X</v>
          </cell>
          <cell r="F296" t="str">
            <v>X</v>
          </cell>
          <cell r="G296" t="str">
            <v>X</v>
          </cell>
          <cell r="H296" t="str">
            <v>X</v>
          </cell>
          <cell r="I296" t="str">
            <v>X</v>
          </cell>
          <cell r="J296" t="str">
            <v>X</v>
          </cell>
          <cell r="K296" t="str">
            <v>X</v>
          </cell>
          <cell r="L296" t="str">
            <v>X</v>
          </cell>
          <cell r="M296" t="str">
            <v>X</v>
          </cell>
          <cell r="N296" t="str">
            <v>037270</v>
          </cell>
        </row>
        <row r="297">
          <cell r="B297" t="str">
            <v>YTN</v>
          </cell>
          <cell r="C297" t="str">
            <v>X</v>
          </cell>
          <cell r="D297" t="str">
            <v>X</v>
          </cell>
          <cell r="E297" t="str">
            <v>X</v>
          </cell>
          <cell r="F297" t="str">
            <v>X</v>
          </cell>
          <cell r="G297" t="str">
            <v>X</v>
          </cell>
          <cell r="H297" t="str">
            <v>X</v>
          </cell>
          <cell r="I297" t="str">
            <v>X</v>
          </cell>
          <cell r="J297" t="str">
            <v>X</v>
          </cell>
          <cell r="K297" t="str">
            <v>X</v>
          </cell>
          <cell r="L297" t="str">
            <v>X</v>
          </cell>
          <cell r="M297" t="str">
            <v>X</v>
          </cell>
          <cell r="N297" t="str">
            <v>040300</v>
          </cell>
        </row>
        <row r="298">
          <cell r="B298" t="str">
            <v>YW</v>
          </cell>
          <cell r="C298" t="str">
            <v>X</v>
          </cell>
          <cell r="D298" t="str">
            <v>X</v>
          </cell>
          <cell r="E298" t="str">
            <v>X</v>
          </cell>
          <cell r="F298" t="str">
            <v>X</v>
          </cell>
          <cell r="G298" t="str">
            <v>X</v>
          </cell>
          <cell r="H298" t="str">
            <v>X</v>
          </cell>
          <cell r="I298" t="str">
            <v>X</v>
          </cell>
          <cell r="J298" t="str">
            <v>X</v>
          </cell>
          <cell r="K298" t="str">
            <v>X</v>
          </cell>
          <cell r="L298" t="str">
            <v>X</v>
          </cell>
          <cell r="M298" t="str">
            <v>X</v>
          </cell>
          <cell r="N298" t="str">
            <v>051390</v>
          </cell>
        </row>
        <row r="299">
          <cell r="B299" t="str">
            <v>iMBC</v>
          </cell>
          <cell r="C299" t="str">
            <v>X</v>
          </cell>
          <cell r="D299" t="str">
            <v>X</v>
          </cell>
          <cell r="E299" t="str">
            <v>X</v>
          </cell>
          <cell r="F299" t="str">
            <v>X</v>
          </cell>
          <cell r="G299" t="str">
            <v>X</v>
          </cell>
          <cell r="H299" t="str">
            <v>X</v>
          </cell>
          <cell r="I299" t="str">
            <v>X</v>
          </cell>
          <cell r="J299" t="str">
            <v>X</v>
          </cell>
          <cell r="K299" t="str">
            <v>X</v>
          </cell>
          <cell r="L299" t="str">
            <v>X</v>
          </cell>
          <cell r="M299" t="str">
            <v>X</v>
          </cell>
          <cell r="N299" t="str">
            <v>052220</v>
          </cell>
        </row>
        <row r="300">
          <cell r="B300" t="str">
            <v>가비아</v>
          </cell>
          <cell r="C300" t="str">
            <v>X</v>
          </cell>
          <cell r="D300" t="str">
            <v>X</v>
          </cell>
          <cell r="E300" t="str">
            <v>X</v>
          </cell>
          <cell r="F300" t="str">
            <v>X</v>
          </cell>
          <cell r="G300" t="str">
            <v>X</v>
          </cell>
          <cell r="H300" t="str">
            <v>X</v>
          </cell>
          <cell r="I300" t="str">
            <v>X</v>
          </cell>
          <cell r="J300" t="str">
            <v>X</v>
          </cell>
          <cell r="K300" t="str">
            <v>X</v>
          </cell>
          <cell r="L300" t="str">
            <v>X</v>
          </cell>
          <cell r="M300" t="str">
            <v>X</v>
          </cell>
          <cell r="N300" t="str">
            <v>079940</v>
          </cell>
        </row>
        <row r="301">
          <cell r="B301" t="str">
            <v>가온그룹</v>
          </cell>
          <cell r="C301" t="str">
            <v>X</v>
          </cell>
          <cell r="D301" t="str">
            <v>X</v>
          </cell>
          <cell r="E301" t="str">
            <v>X</v>
          </cell>
          <cell r="F301" t="str">
            <v>X</v>
          </cell>
          <cell r="G301" t="str">
            <v>X</v>
          </cell>
          <cell r="H301" t="str">
            <v>X</v>
          </cell>
          <cell r="I301" t="str">
            <v>X</v>
          </cell>
          <cell r="J301" t="str">
            <v>X</v>
          </cell>
          <cell r="K301" t="str">
            <v>X</v>
          </cell>
          <cell r="L301" t="str">
            <v>X</v>
          </cell>
          <cell r="M301" t="str">
            <v>X</v>
          </cell>
          <cell r="N301" t="str">
            <v>078890</v>
          </cell>
        </row>
        <row r="302">
          <cell r="B302" t="str">
            <v>가온전선</v>
          </cell>
          <cell r="C302" t="str">
            <v>X</v>
          </cell>
          <cell r="D302" t="str">
            <v>X</v>
          </cell>
          <cell r="E302" t="str">
            <v>X</v>
          </cell>
          <cell r="F302" t="str">
            <v>X</v>
          </cell>
          <cell r="G302" t="str">
            <v>X</v>
          </cell>
          <cell r="H302" t="str">
            <v>X</v>
          </cell>
          <cell r="I302" t="str">
            <v>X</v>
          </cell>
          <cell r="J302" t="str">
            <v>X</v>
          </cell>
          <cell r="K302" t="str">
            <v>X</v>
          </cell>
          <cell r="L302" t="str">
            <v>X</v>
          </cell>
          <cell r="M302" t="str">
            <v>X</v>
          </cell>
          <cell r="N302" t="str">
            <v>000500</v>
          </cell>
        </row>
        <row r="303">
          <cell r="B303" t="str">
            <v>가온칩스</v>
          </cell>
          <cell r="C303" t="str">
            <v>X</v>
          </cell>
          <cell r="D303" t="str">
            <v>X</v>
          </cell>
          <cell r="E303" t="str">
            <v>X</v>
          </cell>
          <cell r="F303" t="str">
            <v>X</v>
          </cell>
          <cell r="G303" t="str">
            <v>X</v>
          </cell>
          <cell r="H303" t="str">
            <v>X</v>
          </cell>
          <cell r="I303" t="str">
            <v>X</v>
          </cell>
          <cell r="J303" t="str">
            <v>X</v>
          </cell>
          <cell r="K303" t="str">
            <v>X</v>
          </cell>
          <cell r="L303" t="str">
            <v>X</v>
          </cell>
          <cell r="M303" t="str">
            <v>X</v>
          </cell>
          <cell r="N303" t="str">
            <v>399720</v>
          </cell>
        </row>
        <row r="304">
          <cell r="B304" t="str">
            <v>가이아코퍼레이션</v>
          </cell>
          <cell r="C304" t="str">
            <v>X</v>
          </cell>
          <cell r="D304" t="str">
            <v>X</v>
          </cell>
          <cell r="E304" t="str">
            <v>X</v>
          </cell>
          <cell r="F304" t="str">
            <v>X</v>
          </cell>
          <cell r="G304" t="str">
            <v>X</v>
          </cell>
          <cell r="H304" t="str">
            <v>X</v>
          </cell>
          <cell r="I304" t="str">
            <v>X</v>
          </cell>
          <cell r="J304" t="str">
            <v>X</v>
          </cell>
          <cell r="K304" t="str">
            <v>X</v>
          </cell>
          <cell r="L304" t="str">
            <v>X</v>
          </cell>
          <cell r="M304" t="str">
            <v>X</v>
          </cell>
          <cell r="N304" t="str">
            <v>296520</v>
          </cell>
        </row>
        <row r="305">
          <cell r="B305" t="str">
            <v>감성코퍼레이션</v>
          </cell>
          <cell r="C305" t="str">
            <v>X</v>
          </cell>
          <cell r="D305" t="str">
            <v>X</v>
          </cell>
          <cell r="E305" t="str">
            <v>X</v>
          </cell>
          <cell r="F305" t="str">
            <v>X</v>
          </cell>
          <cell r="G305" t="str">
            <v>X</v>
          </cell>
          <cell r="H305" t="str">
            <v>X</v>
          </cell>
          <cell r="I305" t="str">
            <v>X</v>
          </cell>
          <cell r="J305" t="str">
            <v>X</v>
          </cell>
          <cell r="K305" t="str">
            <v>X</v>
          </cell>
          <cell r="L305" t="str">
            <v>X</v>
          </cell>
          <cell r="M305" t="str">
            <v>X</v>
          </cell>
          <cell r="N305" t="str">
            <v>036620</v>
          </cell>
        </row>
        <row r="306">
          <cell r="B306" t="str">
            <v>강남제비스코</v>
          </cell>
          <cell r="C306" t="str">
            <v>X</v>
          </cell>
          <cell r="D306" t="str">
            <v>X</v>
          </cell>
          <cell r="E306" t="str">
            <v>X</v>
          </cell>
          <cell r="F306" t="str">
            <v>X</v>
          </cell>
          <cell r="G306" t="str">
            <v>X</v>
          </cell>
          <cell r="H306" t="str">
            <v>X</v>
          </cell>
          <cell r="I306" t="str">
            <v>X</v>
          </cell>
          <cell r="J306" t="str">
            <v>X</v>
          </cell>
          <cell r="K306" t="str">
            <v>X</v>
          </cell>
          <cell r="L306" t="str">
            <v>X</v>
          </cell>
          <cell r="M306" t="str">
            <v>X</v>
          </cell>
          <cell r="N306" t="str">
            <v>000860</v>
          </cell>
        </row>
        <row r="307">
          <cell r="B307" t="str">
            <v>강스템바이오텍</v>
          </cell>
          <cell r="C307" t="str">
            <v>X</v>
          </cell>
          <cell r="D307" t="str">
            <v>X</v>
          </cell>
          <cell r="E307" t="str">
            <v>X</v>
          </cell>
          <cell r="F307" t="str">
            <v>X</v>
          </cell>
          <cell r="G307" t="str">
            <v>X</v>
          </cell>
          <cell r="H307" t="str">
            <v>X</v>
          </cell>
          <cell r="I307" t="str">
            <v>X</v>
          </cell>
          <cell r="J307" t="str">
            <v>X</v>
          </cell>
          <cell r="K307" t="str">
            <v>X</v>
          </cell>
          <cell r="L307" t="str">
            <v>X</v>
          </cell>
          <cell r="M307" t="str">
            <v>X</v>
          </cell>
          <cell r="N307" t="str">
            <v>217730</v>
          </cell>
        </row>
        <row r="308">
          <cell r="B308" t="str">
            <v>강원랜드</v>
          </cell>
          <cell r="C308" t="str">
            <v>X</v>
          </cell>
          <cell r="D308" t="str">
            <v>X</v>
          </cell>
          <cell r="E308" t="str">
            <v>X</v>
          </cell>
          <cell r="F308" t="str">
            <v>X</v>
          </cell>
          <cell r="G308" t="str">
            <v>X</v>
          </cell>
          <cell r="H308" t="str">
            <v>X</v>
          </cell>
          <cell r="I308" t="str">
            <v>X</v>
          </cell>
          <cell r="J308" t="str">
            <v>X</v>
          </cell>
          <cell r="K308" t="str">
            <v>X</v>
          </cell>
          <cell r="L308" t="str">
            <v>X</v>
          </cell>
          <cell r="M308" t="str">
            <v>X</v>
          </cell>
          <cell r="N308" t="str">
            <v>035250</v>
          </cell>
        </row>
        <row r="309">
          <cell r="B309" t="str">
            <v>강원에너지</v>
          </cell>
          <cell r="C309" t="str">
            <v>X</v>
          </cell>
          <cell r="D309" t="str">
            <v>X</v>
          </cell>
          <cell r="E309" t="str">
            <v>X</v>
          </cell>
          <cell r="F309" t="str">
            <v>X</v>
          </cell>
          <cell r="G309" t="str">
            <v>X</v>
          </cell>
          <cell r="H309" t="str">
            <v>X</v>
          </cell>
          <cell r="I309" t="str">
            <v>X</v>
          </cell>
          <cell r="J309" t="str">
            <v>X</v>
          </cell>
          <cell r="K309" t="str">
            <v>X</v>
          </cell>
          <cell r="L309" t="str">
            <v>X</v>
          </cell>
          <cell r="M309" t="str">
            <v>X</v>
          </cell>
          <cell r="N309" t="str">
            <v>114190</v>
          </cell>
        </row>
        <row r="310">
          <cell r="B310" t="str">
            <v>갤럭시아머니트리</v>
          </cell>
          <cell r="C310" t="str">
            <v>X</v>
          </cell>
          <cell r="D310" t="str">
            <v>X</v>
          </cell>
          <cell r="E310" t="str">
            <v>X</v>
          </cell>
          <cell r="F310" t="str">
            <v>X</v>
          </cell>
          <cell r="G310" t="str">
            <v>X</v>
          </cell>
          <cell r="H310" t="str">
            <v>X</v>
          </cell>
          <cell r="I310" t="str">
            <v>X</v>
          </cell>
          <cell r="J310" t="str">
            <v>X</v>
          </cell>
          <cell r="K310" t="str">
            <v>X</v>
          </cell>
          <cell r="L310" t="str">
            <v>X</v>
          </cell>
          <cell r="M310" t="str">
            <v>X</v>
          </cell>
          <cell r="N310" t="str">
            <v>094480</v>
          </cell>
        </row>
        <row r="311">
          <cell r="B311" t="str">
            <v>갤럭시아에스엠</v>
          </cell>
          <cell r="C311" t="str">
            <v>X</v>
          </cell>
          <cell r="D311" t="str">
            <v>X</v>
          </cell>
          <cell r="E311" t="str">
            <v>X</v>
          </cell>
          <cell r="F311" t="str">
            <v>X</v>
          </cell>
          <cell r="G311" t="str">
            <v>X</v>
          </cell>
          <cell r="H311" t="str">
            <v>X</v>
          </cell>
          <cell r="I311" t="str">
            <v>X</v>
          </cell>
          <cell r="J311" t="str">
            <v>X</v>
          </cell>
          <cell r="K311" t="str">
            <v>X</v>
          </cell>
          <cell r="L311" t="str">
            <v>X</v>
          </cell>
          <cell r="M311" t="str">
            <v>X</v>
          </cell>
          <cell r="N311" t="str">
            <v>011420</v>
          </cell>
        </row>
        <row r="312">
          <cell r="B312" t="str">
            <v>경남스틸</v>
          </cell>
          <cell r="C312" t="str">
            <v>X</v>
          </cell>
          <cell r="D312" t="str">
            <v>X</v>
          </cell>
          <cell r="E312" t="str">
            <v>X</v>
          </cell>
          <cell r="F312" t="str">
            <v>X</v>
          </cell>
          <cell r="G312" t="str">
            <v>X</v>
          </cell>
          <cell r="H312" t="str">
            <v>X</v>
          </cell>
          <cell r="I312" t="str">
            <v>X</v>
          </cell>
          <cell r="J312" t="str">
            <v>X</v>
          </cell>
          <cell r="K312" t="str">
            <v>X</v>
          </cell>
          <cell r="L312" t="str">
            <v>X</v>
          </cell>
          <cell r="M312" t="str">
            <v>X</v>
          </cell>
          <cell r="N312" t="str">
            <v>039240</v>
          </cell>
        </row>
        <row r="313">
          <cell r="B313" t="str">
            <v>경남제약</v>
          </cell>
          <cell r="C313" t="str">
            <v>X</v>
          </cell>
          <cell r="D313" t="str">
            <v>X</v>
          </cell>
          <cell r="E313" t="str">
            <v>X</v>
          </cell>
          <cell r="F313" t="str">
            <v>X</v>
          </cell>
          <cell r="G313" t="str">
            <v>X</v>
          </cell>
          <cell r="H313" t="str">
            <v>X</v>
          </cell>
          <cell r="I313" t="str">
            <v>X</v>
          </cell>
          <cell r="J313" t="str">
            <v>X</v>
          </cell>
          <cell r="K313" t="str">
            <v>X</v>
          </cell>
          <cell r="L313" t="str">
            <v>X</v>
          </cell>
          <cell r="M313" t="str">
            <v>X</v>
          </cell>
          <cell r="N313" t="str">
            <v>053950</v>
          </cell>
        </row>
        <row r="314">
          <cell r="B314" t="str">
            <v>경농</v>
          </cell>
          <cell r="C314" t="str">
            <v>X</v>
          </cell>
          <cell r="D314" t="str">
            <v>X</v>
          </cell>
          <cell r="E314" t="str">
            <v>X</v>
          </cell>
          <cell r="F314" t="str">
            <v>X</v>
          </cell>
          <cell r="G314" t="str">
            <v>X</v>
          </cell>
          <cell r="H314" t="str">
            <v>X</v>
          </cell>
          <cell r="I314" t="str">
            <v>X</v>
          </cell>
          <cell r="J314" t="str">
            <v>X</v>
          </cell>
          <cell r="K314" t="str">
            <v>X</v>
          </cell>
          <cell r="L314" t="str">
            <v>X</v>
          </cell>
          <cell r="M314" t="str">
            <v>X</v>
          </cell>
          <cell r="N314" t="str">
            <v>002100</v>
          </cell>
        </row>
        <row r="315">
          <cell r="B315" t="str">
            <v>경동나비엔</v>
          </cell>
          <cell r="C315" t="str">
            <v>X</v>
          </cell>
          <cell r="D315" t="str">
            <v>X</v>
          </cell>
          <cell r="E315" t="str">
            <v>X</v>
          </cell>
          <cell r="F315" t="str">
            <v>X</v>
          </cell>
          <cell r="G315" t="str">
            <v>X</v>
          </cell>
          <cell r="H315" t="str">
            <v>X</v>
          </cell>
          <cell r="I315" t="str">
            <v>X</v>
          </cell>
          <cell r="J315" t="str">
            <v>X</v>
          </cell>
          <cell r="K315" t="str">
            <v>X</v>
          </cell>
          <cell r="L315" t="str">
            <v>X</v>
          </cell>
          <cell r="M315" t="str">
            <v>X</v>
          </cell>
          <cell r="N315" t="str">
            <v>009450</v>
          </cell>
        </row>
        <row r="316">
          <cell r="B316" t="str">
            <v>경동도시가스</v>
          </cell>
          <cell r="C316" t="str">
            <v>X</v>
          </cell>
          <cell r="D316" t="str">
            <v>X</v>
          </cell>
          <cell r="E316" t="str">
            <v>X</v>
          </cell>
          <cell r="F316" t="str">
            <v>X</v>
          </cell>
          <cell r="G316" t="str">
            <v>X</v>
          </cell>
          <cell r="H316" t="str">
            <v>X</v>
          </cell>
          <cell r="I316" t="str">
            <v>X</v>
          </cell>
          <cell r="J316" t="str">
            <v>X</v>
          </cell>
          <cell r="K316" t="str">
            <v>X</v>
          </cell>
          <cell r="L316" t="str">
            <v>X</v>
          </cell>
          <cell r="M316" t="str">
            <v>X</v>
          </cell>
          <cell r="N316" t="str">
            <v>267290</v>
          </cell>
        </row>
        <row r="317">
          <cell r="B317" t="str">
            <v>경동인베스트</v>
          </cell>
          <cell r="C317" t="str">
            <v>X</v>
          </cell>
          <cell r="D317" t="str">
            <v>X</v>
          </cell>
          <cell r="E317" t="str">
            <v>X</v>
          </cell>
          <cell r="F317" t="str">
            <v>X</v>
          </cell>
          <cell r="G317" t="str">
            <v>X</v>
          </cell>
          <cell r="H317" t="str">
            <v>X</v>
          </cell>
          <cell r="I317" t="str">
            <v>X</v>
          </cell>
          <cell r="J317" t="str">
            <v>X</v>
          </cell>
          <cell r="K317" t="str">
            <v>X</v>
          </cell>
          <cell r="L317" t="str">
            <v>X</v>
          </cell>
          <cell r="M317" t="str">
            <v>X</v>
          </cell>
          <cell r="N317" t="str">
            <v>012320</v>
          </cell>
        </row>
        <row r="318">
          <cell r="B318" t="str">
            <v>경동제약</v>
          </cell>
          <cell r="C318" t="str">
            <v>X</v>
          </cell>
          <cell r="D318" t="str">
            <v>X</v>
          </cell>
          <cell r="E318" t="str">
            <v>X</v>
          </cell>
          <cell r="F318" t="str">
            <v>X</v>
          </cell>
          <cell r="G318" t="str">
            <v>X</v>
          </cell>
          <cell r="H318" t="str">
            <v>X</v>
          </cell>
          <cell r="I318" t="str">
            <v>X</v>
          </cell>
          <cell r="J318" t="str">
            <v>X</v>
          </cell>
          <cell r="K318" t="str">
            <v>X</v>
          </cell>
          <cell r="L318" t="str">
            <v>X</v>
          </cell>
          <cell r="M318" t="str">
            <v>X</v>
          </cell>
          <cell r="N318" t="str">
            <v>011040</v>
          </cell>
        </row>
        <row r="319">
          <cell r="B319" t="str">
            <v>경방</v>
          </cell>
          <cell r="C319" t="str">
            <v>X</v>
          </cell>
          <cell r="D319" t="str">
            <v>X</v>
          </cell>
          <cell r="E319" t="str">
            <v>X</v>
          </cell>
          <cell r="F319" t="str">
            <v>X</v>
          </cell>
          <cell r="G319" t="str">
            <v>X</v>
          </cell>
          <cell r="H319" t="str">
            <v>X</v>
          </cell>
          <cell r="I319" t="str">
            <v>X</v>
          </cell>
          <cell r="J319" t="str">
            <v>X</v>
          </cell>
          <cell r="K319" t="str">
            <v>X</v>
          </cell>
          <cell r="L319" t="str">
            <v>X</v>
          </cell>
          <cell r="M319" t="str">
            <v>X</v>
          </cell>
          <cell r="N319" t="str">
            <v>000050</v>
          </cell>
        </row>
        <row r="320">
          <cell r="B320" t="str">
            <v>경보제약</v>
          </cell>
          <cell r="C320" t="str">
            <v>X</v>
          </cell>
          <cell r="D320" t="str">
            <v>X</v>
          </cell>
          <cell r="E320" t="str">
            <v>X</v>
          </cell>
          <cell r="F320" t="str">
            <v>X</v>
          </cell>
          <cell r="G320" t="str">
            <v>X</v>
          </cell>
          <cell r="H320" t="str">
            <v>X</v>
          </cell>
          <cell r="I320" t="str">
            <v>X</v>
          </cell>
          <cell r="J320" t="str">
            <v>X</v>
          </cell>
          <cell r="K320" t="str">
            <v>X</v>
          </cell>
          <cell r="L320" t="str">
            <v>X</v>
          </cell>
          <cell r="M320" t="str">
            <v>X</v>
          </cell>
          <cell r="N320" t="str">
            <v>214390</v>
          </cell>
        </row>
        <row r="321">
          <cell r="B321" t="str">
            <v>경인양행</v>
          </cell>
          <cell r="C321" t="str">
            <v>X</v>
          </cell>
          <cell r="D321" t="str">
            <v>X</v>
          </cell>
          <cell r="E321" t="str">
            <v>X</v>
          </cell>
          <cell r="F321" t="str">
            <v>X</v>
          </cell>
          <cell r="G321" t="str">
            <v>X</v>
          </cell>
          <cell r="H321" t="str">
            <v>X</v>
          </cell>
          <cell r="I321" t="str">
            <v>X</v>
          </cell>
          <cell r="J321" t="str">
            <v>X</v>
          </cell>
          <cell r="K321" t="str">
            <v>X</v>
          </cell>
          <cell r="L321" t="str">
            <v>X</v>
          </cell>
          <cell r="M321" t="str">
            <v>X</v>
          </cell>
          <cell r="N321" t="str">
            <v>012610</v>
          </cell>
        </row>
        <row r="322">
          <cell r="B322" t="str">
            <v>경인전자</v>
          </cell>
          <cell r="C322" t="str">
            <v>X</v>
          </cell>
          <cell r="D322" t="str">
            <v>X</v>
          </cell>
          <cell r="E322" t="str">
            <v>X</v>
          </cell>
          <cell r="F322" t="str">
            <v>X</v>
          </cell>
          <cell r="G322" t="str">
            <v>X</v>
          </cell>
          <cell r="H322" t="str">
            <v>X</v>
          </cell>
          <cell r="I322" t="str">
            <v>X</v>
          </cell>
          <cell r="J322" t="str">
            <v>X</v>
          </cell>
          <cell r="K322" t="str">
            <v>X</v>
          </cell>
          <cell r="L322" t="str">
            <v>X</v>
          </cell>
          <cell r="M322" t="str">
            <v>X</v>
          </cell>
          <cell r="N322" t="str">
            <v>009140</v>
          </cell>
        </row>
        <row r="323">
          <cell r="B323" t="str">
            <v>경창산업</v>
          </cell>
          <cell r="C323" t="str">
            <v>X</v>
          </cell>
          <cell r="D323" t="str">
            <v>X</v>
          </cell>
          <cell r="E323" t="str">
            <v>X</v>
          </cell>
          <cell r="F323" t="str">
            <v>X</v>
          </cell>
          <cell r="G323" t="str">
            <v>X</v>
          </cell>
          <cell r="H323" t="str">
            <v>X</v>
          </cell>
          <cell r="I323" t="str">
            <v>X</v>
          </cell>
          <cell r="J323" t="str">
            <v>X</v>
          </cell>
          <cell r="K323" t="str">
            <v>X</v>
          </cell>
          <cell r="L323" t="str">
            <v>X</v>
          </cell>
          <cell r="M323" t="str">
            <v>X</v>
          </cell>
          <cell r="N323" t="str">
            <v>024910</v>
          </cell>
        </row>
        <row r="324">
          <cell r="B324" t="str">
            <v>계룡건설</v>
          </cell>
          <cell r="C324" t="str">
            <v>X</v>
          </cell>
          <cell r="D324" t="str">
            <v>X</v>
          </cell>
          <cell r="E324" t="str">
            <v>X</v>
          </cell>
          <cell r="F324" t="str">
            <v>X</v>
          </cell>
          <cell r="G324" t="str">
            <v>X</v>
          </cell>
          <cell r="H324" t="str">
            <v>X</v>
          </cell>
          <cell r="I324" t="str">
            <v>X</v>
          </cell>
          <cell r="J324" t="str">
            <v>X</v>
          </cell>
          <cell r="K324" t="str">
            <v>X</v>
          </cell>
          <cell r="L324" t="str">
            <v>X</v>
          </cell>
          <cell r="M324" t="str">
            <v>X</v>
          </cell>
          <cell r="N324" t="str">
            <v>013580</v>
          </cell>
        </row>
        <row r="325">
          <cell r="B325" t="str">
            <v>계양전기</v>
          </cell>
          <cell r="C325" t="str">
            <v>X</v>
          </cell>
          <cell r="D325" t="str">
            <v>X</v>
          </cell>
          <cell r="E325" t="str">
            <v>X</v>
          </cell>
          <cell r="F325" t="str">
            <v>X</v>
          </cell>
          <cell r="G325" t="str">
            <v>O</v>
          </cell>
          <cell r="H325" t="str">
            <v>X</v>
          </cell>
          <cell r="I325" t="str">
            <v>X</v>
          </cell>
          <cell r="J325" t="str">
            <v>X</v>
          </cell>
          <cell r="K325" t="str">
            <v>X</v>
          </cell>
          <cell r="L325" t="str">
            <v>X</v>
          </cell>
          <cell r="M325" t="str">
            <v>X</v>
          </cell>
          <cell r="N325" t="str">
            <v>012200</v>
          </cell>
        </row>
        <row r="326">
          <cell r="B326" t="str">
            <v>계양전기우</v>
          </cell>
          <cell r="C326" t="str">
            <v>X</v>
          </cell>
          <cell r="D326" t="str">
            <v>X</v>
          </cell>
          <cell r="E326" t="str">
            <v>X</v>
          </cell>
          <cell r="F326" t="str">
            <v>X</v>
          </cell>
          <cell r="G326" t="str">
            <v>O</v>
          </cell>
          <cell r="H326" t="str">
            <v>X</v>
          </cell>
          <cell r="I326" t="str">
            <v>X</v>
          </cell>
          <cell r="J326" t="str">
            <v>O</v>
          </cell>
          <cell r="K326" t="str">
            <v>X</v>
          </cell>
          <cell r="L326" t="str">
            <v>X</v>
          </cell>
          <cell r="M326" t="str">
            <v>X</v>
          </cell>
          <cell r="N326" t="str">
            <v>012205</v>
          </cell>
        </row>
        <row r="327">
          <cell r="B327" t="str">
            <v>고려산업</v>
          </cell>
          <cell r="C327" t="str">
            <v>X</v>
          </cell>
          <cell r="D327" t="str">
            <v>X</v>
          </cell>
          <cell r="E327" t="str">
            <v>X</v>
          </cell>
          <cell r="F327" t="str">
            <v>X</v>
          </cell>
          <cell r="G327" t="str">
            <v>X</v>
          </cell>
          <cell r="H327" t="str">
            <v>X</v>
          </cell>
          <cell r="I327" t="str">
            <v>X</v>
          </cell>
          <cell r="J327" t="str">
            <v>X</v>
          </cell>
          <cell r="K327" t="str">
            <v>X</v>
          </cell>
          <cell r="L327" t="str">
            <v>X</v>
          </cell>
          <cell r="M327" t="str">
            <v>X</v>
          </cell>
          <cell r="N327" t="str">
            <v>002140</v>
          </cell>
        </row>
        <row r="328">
          <cell r="B328" t="str">
            <v>고려시멘트</v>
          </cell>
          <cell r="C328" t="str">
            <v>X</v>
          </cell>
          <cell r="D328" t="str">
            <v>X</v>
          </cell>
          <cell r="E328" t="str">
            <v>X</v>
          </cell>
          <cell r="F328" t="str">
            <v>X</v>
          </cell>
          <cell r="G328" t="str">
            <v>X</v>
          </cell>
          <cell r="H328" t="str">
            <v>X</v>
          </cell>
          <cell r="I328" t="str">
            <v>X</v>
          </cell>
          <cell r="J328" t="str">
            <v>X</v>
          </cell>
          <cell r="K328" t="str">
            <v>X</v>
          </cell>
          <cell r="L328" t="str">
            <v>X</v>
          </cell>
          <cell r="M328" t="str">
            <v>X</v>
          </cell>
          <cell r="N328" t="str">
            <v>198440</v>
          </cell>
        </row>
        <row r="329">
          <cell r="B329" t="str">
            <v>고려신용정보</v>
          </cell>
          <cell r="C329" t="str">
            <v>X</v>
          </cell>
          <cell r="D329" t="str">
            <v>X</v>
          </cell>
          <cell r="E329" t="str">
            <v>X</v>
          </cell>
          <cell r="F329" t="str">
            <v>X</v>
          </cell>
          <cell r="G329" t="str">
            <v>X</v>
          </cell>
          <cell r="H329" t="str">
            <v>X</v>
          </cell>
          <cell r="I329" t="str">
            <v>X</v>
          </cell>
          <cell r="J329" t="str">
            <v>X</v>
          </cell>
          <cell r="K329" t="str">
            <v>X</v>
          </cell>
          <cell r="L329" t="str">
            <v>X</v>
          </cell>
          <cell r="M329" t="str">
            <v>X</v>
          </cell>
          <cell r="N329" t="str">
            <v>049720</v>
          </cell>
        </row>
        <row r="330">
          <cell r="B330" t="str">
            <v>고려아연</v>
          </cell>
          <cell r="C330" t="str">
            <v>X</v>
          </cell>
          <cell r="D330" t="str">
            <v>X</v>
          </cell>
          <cell r="E330" t="str">
            <v>X</v>
          </cell>
          <cell r="F330" t="str">
            <v>X</v>
          </cell>
          <cell r="G330" t="str">
            <v>X</v>
          </cell>
          <cell r="H330" t="str">
            <v>X</v>
          </cell>
          <cell r="I330" t="str">
            <v>X</v>
          </cell>
          <cell r="J330" t="str">
            <v>X</v>
          </cell>
          <cell r="K330" t="str">
            <v>X</v>
          </cell>
          <cell r="L330" t="str">
            <v>X</v>
          </cell>
          <cell r="M330" t="str">
            <v>X</v>
          </cell>
          <cell r="N330" t="str">
            <v>010130</v>
          </cell>
        </row>
        <row r="331">
          <cell r="B331" t="str">
            <v>고려제강</v>
          </cell>
          <cell r="C331" t="str">
            <v>X</v>
          </cell>
          <cell r="D331" t="str">
            <v>X</v>
          </cell>
          <cell r="E331" t="str">
            <v>X</v>
          </cell>
          <cell r="F331" t="str">
            <v>X</v>
          </cell>
          <cell r="G331" t="str">
            <v>X</v>
          </cell>
          <cell r="H331" t="str">
            <v>X</v>
          </cell>
          <cell r="I331" t="str">
            <v>X</v>
          </cell>
          <cell r="J331" t="str">
            <v>X</v>
          </cell>
          <cell r="K331" t="str">
            <v>X</v>
          </cell>
          <cell r="L331" t="str">
            <v>X</v>
          </cell>
          <cell r="M331" t="str">
            <v>X</v>
          </cell>
          <cell r="N331" t="str">
            <v>002240</v>
          </cell>
        </row>
        <row r="332">
          <cell r="B332" t="str">
            <v>고려제약</v>
          </cell>
          <cell r="C332" t="str">
            <v>X</v>
          </cell>
          <cell r="D332" t="str">
            <v>X</v>
          </cell>
          <cell r="E332" t="str">
            <v>X</v>
          </cell>
          <cell r="F332" t="str">
            <v>X</v>
          </cell>
          <cell r="G332" t="str">
            <v>X</v>
          </cell>
          <cell r="H332" t="str">
            <v>X</v>
          </cell>
          <cell r="I332" t="str">
            <v>X</v>
          </cell>
          <cell r="J332" t="str">
            <v>X</v>
          </cell>
          <cell r="K332" t="str">
            <v>X</v>
          </cell>
          <cell r="L332" t="str">
            <v>X</v>
          </cell>
          <cell r="M332" t="str">
            <v>X</v>
          </cell>
          <cell r="N332" t="str">
            <v>014570</v>
          </cell>
        </row>
        <row r="333">
          <cell r="B333" t="str">
            <v>고바이오랩</v>
          </cell>
          <cell r="C333" t="str">
            <v>X</v>
          </cell>
          <cell r="D333" t="str">
            <v>X</v>
          </cell>
          <cell r="E333" t="str">
            <v>X</v>
          </cell>
          <cell r="F333" t="str">
            <v>X</v>
          </cell>
          <cell r="G333" t="str">
            <v>X</v>
          </cell>
          <cell r="H333" t="str">
            <v>X</v>
          </cell>
          <cell r="I333" t="str">
            <v>X</v>
          </cell>
          <cell r="J333" t="str">
            <v>X</v>
          </cell>
          <cell r="K333" t="str">
            <v>X</v>
          </cell>
          <cell r="L333" t="str">
            <v>X</v>
          </cell>
          <cell r="M333" t="str">
            <v>X</v>
          </cell>
          <cell r="N333" t="str">
            <v>348150</v>
          </cell>
        </row>
        <row r="334">
          <cell r="B334" t="str">
            <v>고스트스튜디오</v>
          </cell>
          <cell r="C334" t="str">
            <v>X</v>
          </cell>
          <cell r="D334" t="str">
            <v>X</v>
          </cell>
          <cell r="E334" t="str">
            <v>X</v>
          </cell>
          <cell r="F334" t="str">
            <v>X</v>
          </cell>
          <cell r="G334" t="str">
            <v>X</v>
          </cell>
          <cell r="H334" t="str">
            <v>X</v>
          </cell>
          <cell r="I334" t="str">
            <v>X</v>
          </cell>
          <cell r="J334" t="str">
            <v>X</v>
          </cell>
          <cell r="K334" t="str">
            <v>X</v>
          </cell>
          <cell r="L334" t="str">
            <v>X</v>
          </cell>
          <cell r="M334" t="str">
            <v>X</v>
          </cell>
          <cell r="N334" t="str">
            <v>950190</v>
          </cell>
        </row>
        <row r="335">
          <cell r="B335" t="str">
            <v>고영</v>
          </cell>
          <cell r="C335" t="str">
            <v>X</v>
          </cell>
          <cell r="D335" t="str">
            <v>X</v>
          </cell>
          <cell r="E335" t="str">
            <v>X</v>
          </cell>
          <cell r="F335" t="str">
            <v>X</v>
          </cell>
          <cell r="G335" t="str">
            <v>X</v>
          </cell>
          <cell r="H335" t="str">
            <v>X</v>
          </cell>
          <cell r="I335" t="str">
            <v>X</v>
          </cell>
          <cell r="J335" t="str">
            <v>X</v>
          </cell>
          <cell r="K335" t="str">
            <v>X</v>
          </cell>
          <cell r="L335" t="str">
            <v>X</v>
          </cell>
          <cell r="M335" t="str">
            <v>X</v>
          </cell>
          <cell r="N335" t="str">
            <v>098460</v>
          </cell>
        </row>
        <row r="336">
          <cell r="B336" t="str">
            <v>골드앤에스</v>
          </cell>
          <cell r="C336" t="str">
            <v>X</v>
          </cell>
          <cell r="D336" t="str">
            <v>X</v>
          </cell>
          <cell r="E336" t="str">
            <v>X</v>
          </cell>
          <cell r="F336" t="str">
            <v>X</v>
          </cell>
          <cell r="G336" t="str">
            <v>X</v>
          </cell>
          <cell r="H336" t="str">
            <v>X</v>
          </cell>
          <cell r="I336" t="str">
            <v>X</v>
          </cell>
          <cell r="J336" t="str">
            <v>X</v>
          </cell>
          <cell r="K336" t="str">
            <v>X</v>
          </cell>
          <cell r="L336" t="str">
            <v>X</v>
          </cell>
          <cell r="M336" t="str">
            <v>X</v>
          </cell>
          <cell r="N336" t="str">
            <v>035290</v>
          </cell>
        </row>
        <row r="337">
          <cell r="B337" t="str">
            <v>골든센츄리</v>
          </cell>
          <cell r="C337" t="str">
            <v>X</v>
          </cell>
          <cell r="D337" t="str">
            <v>X</v>
          </cell>
          <cell r="E337" t="str">
            <v>X</v>
          </cell>
          <cell r="F337" t="str">
            <v>X</v>
          </cell>
          <cell r="G337" t="str">
            <v>O</v>
          </cell>
          <cell r="H337" t="str">
            <v>X</v>
          </cell>
          <cell r="I337" t="str">
            <v>X</v>
          </cell>
          <cell r="J337" t="str">
            <v>X</v>
          </cell>
          <cell r="K337" t="str">
            <v>X</v>
          </cell>
          <cell r="L337" t="str">
            <v>X</v>
          </cell>
          <cell r="M337" t="str">
            <v>X</v>
          </cell>
          <cell r="N337" t="str">
            <v>900280</v>
          </cell>
        </row>
        <row r="338">
          <cell r="B338" t="str">
            <v>골프존</v>
          </cell>
          <cell r="C338" t="str">
            <v>X</v>
          </cell>
          <cell r="D338" t="str">
            <v>X</v>
          </cell>
          <cell r="E338" t="str">
            <v>X</v>
          </cell>
          <cell r="F338" t="str">
            <v>X</v>
          </cell>
          <cell r="G338" t="str">
            <v>X</v>
          </cell>
          <cell r="H338" t="str">
            <v>X</v>
          </cell>
          <cell r="I338" t="str">
            <v>X</v>
          </cell>
          <cell r="J338" t="str">
            <v>X</v>
          </cell>
          <cell r="K338" t="str">
            <v>X</v>
          </cell>
          <cell r="L338" t="str">
            <v>X</v>
          </cell>
          <cell r="M338" t="str">
            <v>X</v>
          </cell>
          <cell r="N338" t="str">
            <v>215000</v>
          </cell>
        </row>
        <row r="339">
          <cell r="B339" t="str">
            <v>골프존뉴딘홀딩스</v>
          </cell>
          <cell r="C339" t="str">
            <v>X</v>
          </cell>
          <cell r="D339" t="str">
            <v>X</v>
          </cell>
          <cell r="E339" t="str">
            <v>X</v>
          </cell>
          <cell r="F339" t="str">
            <v>X</v>
          </cell>
          <cell r="G339" t="str">
            <v>X</v>
          </cell>
          <cell r="H339" t="str">
            <v>X</v>
          </cell>
          <cell r="I339" t="str">
            <v>X</v>
          </cell>
          <cell r="J339" t="str">
            <v>X</v>
          </cell>
          <cell r="K339" t="str">
            <v>X</v>
          </cell>
          <cell r="L339" t="str">
            <v>X</v>
          </cell>
          <cell r="M339" t="str">
            <v>X</v>
          </cell>
          <cell r="N339" t="str">
            <v>121440</v>
          </cell>
        </row>
        <row r="340">
          <cell r="B340" t="str">
            <v>골프존데카</v>
          </cell>
          <cell r="C340" t="str">
            <v>X</v>
          </cell>
          <cell r="D340" t="str">
            <v>X</v>
          </cell>
          <cell r="E340" t="str">
            <v>X</v>
          </cell>
          <cell r="F340" t="str">
            <v>X</v>
          </cell>
          <cell r="G340" t="str">
            <v>X</v>
          </cell>
          <cell r="H340" t="str">
            <v>X</v>
          </cell>
          <cell r="I340" t="str">
            <v>X</v>
          </cell>
          <cell r="J340" t="str">
            <v>X</v>
          </cell>
          <cell r="K340" t="str">
            <v>X</v>
          </cell>
          <cell r="L340" t="str">
            <v>X</v>
          </cell>
          <cell r="M340" t="str">
            <v>X</v>
          </cell>
          <cell r="N340" t="str">
            <v>183410</v>
          </cell>
        </row>
        <row r="341">
          <cell r="B341" t="str">
            <v>공구우먼</v>
          </cell>
          <cell r="C341" t="str">
            <v>X</v>
          </cell>
          <cell r="D341" t="str">
            <v>X</v>
          </cell>
          <cell r="E341" t="str">
            <v>X</v>
          </cell>
          <cell r="F341" t="str">
            <v>X</v>
          </cell>
          <cell r="G341" t="str">
            <v>X</v>
          </cell>
          <cell r="H341" t="str">
            <v>X</v>
          </cell>
          <cell r="I341" t="str">
            <v>X</v>
          </cell>
          <cell r="J341" t="str">
            <v>X</v>
          </cell>
          <cell r="K341" t="str">
            <v>X</v>
          </cell>
          <cell r="L341" t="str">
            <v>X</v>
          </cell>
          <cell r="M341" t="str">
            <v>X</v>
          </cell>
          <cell r="N341" t="str">
            <v>366030</v>
          </cell>
        </row>
        <row r="342">
          <cell r="B342" t="str">
            <v>관악산업</v>
          </cell>
          <cell r="C342" t="str">
            <v>X</v>
          </cell>
          <cell r="D342" t="str">
            <v>X</v>
          </cell>
          <cell r="E342" t="str">
            <v>X</v>
          </cell>
          <cell r="F342" t="str">
            <v>X</v>
          </cell>
          <cell r="G342" t="str">
            <v>X</v>
          </cell>
          <cell r="H342" t="str">
            <v>X</v>
          </cell>
          <cell r="I342" t="str">
            <v>X</v>
          </cell>
          <cell r="J342" t="str">
            <v>X</v>
          </cell>
          <cell r="K342" t="str">
            <v>X</v>
          </cell>
          <cell r="L342" t="str">
            <v>X</v>
          </cell>
          <cell r="M342" t="str">
            <v>X</v>
          </cell>
          <cell r="N342" t="str">
            <v>076340</v>
          </cell>
        </row>
        <row r="343">
          <cell r="B343" t="str">
            <v>광동제약</v>
          </cell>
          <cell r="C343" t="str">
            <v>X</v>
          </cell>
          <cell r="D343" t="str">
            <v>X</v>
          </cell>
          <cell r="E343" t="str">
            <v>X</v>
          </cell>
          <cell r="F343" t="str">
            <v>X</v>
          </cell>
          <cell r="G343" t="str">
            <v>O</v>
          </cell>
          <cell r="H343" t="str">
            <v>X</v>
          </cell>
          <cell r="I343" t="str">
            <v>X</v>
          </cell>
          <cell r="J343" t="str">
            <v>X</v>
          </cell>
          <cell r="K343" t="str">
            <v>X</v>
          </cell>
          <cell r="L343" t="str">
            <v>X</v>
          </cell>
          <cell r="M343" t="str">
            <v>X</v>
          </cell>
          <cell r="N343" t="str">
            <v>009290</v>
          </cell>
        </row>
        <row r="344">
          <cell r="B344" t="str">
            <v>광림</v>
          </cell>
          <cell r="C344" t="str">
            <v>O</v>
          </cell>
          <cell r="D344" t="str">
            <v>X</v>
          </cell>
          <cell r="E344" t="str">
            <v>O</v>
          </cell>
          <cell r="F344" t="str">
            <v>X</v>
          </cell>
          <cell r="G344" t="str">
            <v>X</v>
          </cell>
          <cell r="H344" t="str">
            <v>X</v>
          </cell>
          <cell r="I344" t="str">
            <v>X</v>
          </cell>
          <cell r="J344" t="str">
            <v>X</v>
          </cell>
          <cell r="K344" t="str">
            <v>X</v>
          </cell>
          <cell r="L344" t="str">
            <v>X</v>
          </cell>
          <cell r="M344" t="str">
            <v>X</v>
          </cell>
          <cell r="N344" t="str">
            <v>014200</v>
          </cell>
        </row>
        <row r="345">
          <cell r="B345" t="str">
            <v>광명전기</v>
          </cell>
          <cell r="C345" t="str">
            <v>X</v>
          </cell>
          <cell r="D345" t="str">
            <v>X</v>
          </cell>
          <cell r="E345" t="str">
            <v>X</v>
          </cell>
          <cell r="F345" t="str">
            <v>X</v>
          </cell>
          <cell r="G345" t="str">
            <v>X</v>
          </cell>
          <cell r="H345" t="str">
            <v>X</v>
          </cell>
          <cell r="I345" t="str">
            <v>X</v>
          </cell>
          <cell r="J345" t="str">
            <v>X</v>
          </cell>
          <cell r="K345" t="str">
            <v>X</v>
          </cell>
          <cell r="L345" t="str">
            <v>X</v>
          </cell>
          <cell r="M345" t="str">
            <v>X</v>
          </cell>
          <cell r="N345" t="str">
            <v>017040</v>
          </cell>
        </row>
        <row r="346">
          <cell r="B346" t="str">
            <v>광무</v>
          </cell>
          <cell r="C346" t="str">
            <v>X</v>
          </cell>
          <cell r="D346" t="str">
            <v>X</v>
          </cell>
          <cell r="E346" t="str">
            <v>X</v>
          </cell>
          <cell r="F346" t="str">
            <v>X</v>
          </cell>
          <cell r="G346" t="str">
            <v>X</v>
          </cell>
          <cell r="H346" t="str">
            <v>X</v>
          </cell>
          <cell r="I346" t="str">
            <v>X</v>
          </cell>
          <cell r="J346" t="str">
            <v>X</v>
          </cell>
          <cell r="K346" t="str">
            <v>X</v>
          </cell>
          <cell r="L346" t="str">
            <v>X</v>
          </cell>
          <cell r="M346" t="str">
            <v>X</v>
          </cell>
          <cell r="N346" t="str">
            <v>029480</v>
          </cell>
        </row>
        <row r="347">
          <cell r="B347" t="str">
            <v>광전자</v>
          </cell>
          <cell r="C347" t="str">
            <v>X</v>
          </cell>
          <cell r="D347" t="str">
            <v>X</v>
          </cell>
          <cell r="E347" t="str">
            <v>X</v>
          </cell>
          <cell r="F347" t="str">
            <v>X</v>
          </cell>
          <cell r="G347" t="str">
            <v>X</v>
          </cell>
          <cell r="H347" t="str">
            <v>X</v>
          </cell>
          <cell r="I347" t="str">
            <v>X</v>
          </cell>
          <cell r="J347" t="str">
            <v>X</v>
          </cell>
          <cell r="K347" t="str">
            <v>X</v>
          </cell>
          <cell r="L347" t="str">
            <v>X</v>
          </cell>
          <cell r="M347" t="str">
            <v>X</v>
          </cell>
          <cell r="N347" t="str">
            <v>017900</v>
          </cell>
        </row>
        <row r="348">
          <cell r="B348" t="str">
            <v>광주신세계</v>
          </cell>
          <cell r="C348" t="str">
            <v>X</v>
          </cell>
          <cell r="D348" t="str">
            <v>X</v>
          </cell>
          <cell r="E348" t="str">
            <v>X</v>
          </cell>
          <cell r="F348" t="str">
            <v>X</v>
          </cell>
          <cell r="G348" t="str">
            <v>X</v>
          </cell>
          <cell r="H348" t="str">
            <v>X</v>
          </cell>
          <cell r="I348" t="str">
            <v>X</v>
          </cell>
          <cell r="J348" t="str">
            <v>X</v>
          </cell>
          <cell r="K348" t="str">
            <v>X</v>
          </cell>
          <cell r="L348" t="str">
            <v>X</v>
          </cell>
          <cell r="M348" t="str">
            <v>X</v>
          </cell>
          <cell r="N348" t="str">
            <v>037710</v>
          </cell>
        </row>
        <row r="349">
          <cell r="B349" t="str">
            <v>광진실업</v>
          </cell>
          <cell r="C349" t="str">
            <v>X</v>
          </cell>
          <cell r="D349" t="str">
            <v>X</v>
          </cell>
          <cell r="E349" t="str">
            <v>X</v>
          </cell>
          <cell r="F349" t="str">
            <v>X</v>
          </cell>
          <cell r="G349" t="str">
            <v>X</v>
          </cell>
          <cell r="H349" t="str">
            <v>X</v>
          </cell>
          <cell r="I349" t="str">
            <v>X</v>
          </cell>
          <cell r="J349" t="str">
            <v>X</v>
          </cell>
          <cell r="K349" t="str">
            <v>X</v>
          </cell>
          <cell r="L349" t="str">
            <v>X</v>
          </cell>
          <cell r="M349" t="str">
            <v>X</v>
          </cell>
          <cell r="N349" t="str">
            <v>026910</v>
          </cell>
        </row>
        <row r="350">
          <cell r="B350" t="str">
            <v>교보11호스팩</v>
          </cell>
          <cell r="C350" t="str">
            <v>O</v>
          </cell>
          <cell r="D350" t="str">
            <v>X</v>
          </cell>
          <cell r="E350" t="str">
            <v>X</v>
          </cell>
          <cell r="F350" t="str">
            <v>X</v>
          </cell>
          <cell r="G350" t="str">
            <v>X</v>
          </cell>
          <cell r="H350" t="str">
            <v>X</v>
          </cell>
          <cell r="I350" t="str">
            <v>X</v>
          </cell>
          <cell r="J350" t="str">
            <v>X</v>
          </cell>
          <cell r="K350" t="str">
            <v>X</v>
          </cell>
          <cell r="L350" t="str">
            <v>X</v>
          </cell>
          <cell r="M350" t="str">
            <v>X</v>
          </cell>
          <cell r="N350" t="str">
            <v>397880</v>
          </cell>
        </row>
        <row r="351">
          <cell r="B351" t="str">
            <v>교보12호스팩</v>
          </cell>
          <cell r="C351" t="str">
            <v>X</v>
          </cell>
          <cell r="D351" t="str">
            <v>X</v>
          </cell>
          <cell r="E351" t="str">
            <v>X</v>
          </cell>
          <cell r="F351" t="str">
            <v>X</v>
          </cell>
          <cell r="G351" t="str">
            <v>X</v>
          </cell>
          <cell r="H351" t="str">
            <v>X</v>
          </cell>
          <cell r="I351" t="str">
            <v>X</v>
          </cell>
          <cell r="J351" t="str">
            <v>X</v>
          </cell>
          <cell r="K351" t="str">
            <v>X</v>
          </cell>
          <cell r="L351" t="str">
            <v>X</v>
          </cell>
          <cell r="M351" t="str">
            <v>X</v>
          </cell>
          <cell r="N351" t="str">
            <v>421800</v>
          </cell>
        </row>
        <row r="352">
          <cell r="B352" t="str">
            <v>교보13호스팩</v>
          </cell>
          <cell r="C352" t="str">
            <v>X</v>
          </cell>
          <cell r="D352" t="str">
            <v>X</v>
          </cell>
          <cell r="E352" t="str">
            <v>X</v>
          </cell>
          <cell r="F352" t="str">
            <v>X</v>
          </cell>
          <cell r="G352" t="str">
            <v>X</v>
          </cell>
          <cell r="H352" t="str">
            <v>X</v>
          </cell>
          <cell r="I352" t="str">
            <v>X</v>
          </cell>
          <cell r="J352" t="str">
            <v>X</v>
          </cell>
          <cell r="K352" t="str">
            <v>X</v>
          </cell>
          <cell r="L352" t="str">
            <v>X</v>
          </cell>
          <cell r="M352" t="str">
            <v>X</v>
          </cell>
          <cell r="N352" t="str">
            <v>440790</v>
          </cell>
        </row>
        <row r="353">
          <cell r="B353" t="str">
            <v>교보14호스팩</v>
          </cell>
          <cell r="C353" t="str">
            <v>X</v>
          </cell>
          <cell r="D353" t="str">
            <v>X</v>
          </cell>
          <cell r="E353" t="str">
            <v>X</v>
          </cell>
          <cell r="F353" t="str">
            <v>X</v>
          </cell>
          <cell r="G353" t="str">
            <v>X</v>
          </cell>
          <cell r="H353" t="str">
            <v>X</v>
          </cell>
          <cell r="I353" t="str">
            <v>X</v>
          </cell>
          <cell r="J353" t="str">
            <v>X</v>
          </cell>
          <cell r="K353" t="str">
            <v>X</v>
          </cell>
          <cell r="L353" t="str">
            <v>X</v>
          </cell>
          <cell r="M353" t="str">
            <v>X</v>
          </cell>
          <cell r="N353" t="str">
            <v>456490</v>
          </cell>
        </row>
        <row r="354">
          <cell r="B354" t="str">
            <v>교보증권</v>
          </cell>
          <cell r="C354" t="str">
            <v>X</v>
          </cell>
          <cell r="D354" t="str">
            <v>X</v>
          </cell>
          <cell r="E354" t="str">
            <v>X</v>
          </cell>
          <cell r="F354" t="str">
            <v>X</v>
          </cell>
          <cell r="G354" t="str">
            <v>X</v>
          </cell>
          <cell r="H354" t="str">
            <v>X</v>
          </cell>
          <cell r="I354" t="str">
            <v>X</v>
          </cell>
          <cell r="J354" t="str">
            <v>X</v>
          </cell>
          <cell r="K354" t="str">
            <v>X</v>
          </cell>
          <cell r="L354" t="str">
            <v>X</v>
          </cell>
          <cell r="M354" t="str">
            <v>X</v>
          </cell>
          <cell r="N354" t="str">
            <v>030610</v>
          </cell>
        </row>
        <row r="355">
          <cell r="B355" t="str">
            <v>교촌에프앤비</v>
          </cell>
          <cell r="C355" t="str">
            <v>X</v>
          </cell>
          <cell r="D355" t="str">
            <v>X</v>
          </cell>
          <cell r="E355" t="str">
            <v>X</v>
          </cell>
          <cell r="F355" t="str">
            <v>X</v>
          </cell>
          <cell r="G355" t="str">
            <v>X</v>
          </cell>
          <cell r="H355" t="str">
            <v>X</v>
          </cell>
          <cell r="I355" t="str">
            <v>X</v>
          </cell>
          <cell r="J355" t="str">
            <v>X</v>
          </cell>
          <cell r="K355" t="str">
            <v>X</v>
          </cell>
          <cell r="L355" t="str">
            <v>X</v>
          </cell>
          <cell r="M355" t="str">
            <v>X</v>
          </cell>
          <cell r="N355" t="str">
            <v>339770</v>
          </cell>
        </row>
        <row r="356">
          <cell r="B356" t="str">
            <v>구영테크</v>
          </cell>
          <cell r="C356" t="str">
            <v>X</v>
          </cell>
          <cell r="D356" t="str">
            <v>X</v>
          </cell>
          <cell r="E356" t="str">
            <v>X</v>
          </cell>
          <cell r="F356" t="str">
            <v>X</v>
          </cell>
          <cell r="G356" t="str">
            <v>X</v>
          </cell>
          <cell r="H356" t="str">
            <v>X</v>
          </cell>
          <cell r="I356" t="str">
            <v>X</v>
          </cell>
          <cell r="J356" t="str">
            <v>X</v>
          </cell>
          <cell r="K356" t="str">
            <v>X</v>
          </cell>
          <cell r="L356" t="str">
            <v>X</v>
          </cell>
          <cell r="M356" t="str">
            <v>X</v>
          </cell>
          <cell r="N356" t="str">
            <v>053270</v>
          </cell>
        </row>
        <row r="357">
          <cell r="B357" t="str">
            <v>국도화학</v>
          </cell>
          <cell r="C357" t="str">
            <v>X</v>
          </cell>
          <cell r="D357" t="str">
            <v>X</v>
          </cell>
          <cell r="E357" t="str">
            <v>X</v>
          </cell>
          <cell r="F357" t="str">
            <v>X</v>
          </cell>
          <cell r="G357" t="str">
            <v>X</v>
          </cell>
          <cell r="H357" t="str">
            <v>X</v>
          </cell>
          <cell r="I357" t="str">
            <v>X</v>
          </cell>
          <cell r="J357" t="str">
            <v>X</v>
          </cell>
          <cell r="K357" t="str">
            <v>X</v>
          </cell>
          <cell r="L357" t="str">
            <v>X</v>
          </cell>
          <cell r="M357" t="str">
            <v>X</v>
          </cell>
          <cell r="N357" t="str">
            <v>007690</v>
          </cell>
        </row>
        <row r="358">
          <cell r="B358" t="str">
            <v>국동</v>
          </cell>
          <cell r="C358" t="str">
            <v>X</v>
          </cell>
          <cell r="D358" t="str">
            <v>X</v>
          </cell>
          <cell r="E358" t="str">
            <v>X</v>
          </cell>
          <cell r="F358" t="str">
            <v>X</v>
          </cell>
          <cell r="G358" t="str">
            <v>X</v>
          </cell>
          <cell r="H358" t="str">
            <v>X</v>
          </cell>
          <cell r="I358" t="str">
            <v>X</v>
          </cell>
          <cell r="J358" t="str">
            <v>X</v>
          </cell>
          <cell r="K358" t="str">
            <v>X</v>
          </cell>
          <cell r="L358" t="str">
            <v>X</v>
          </cell>
          <cell r="M358" t="str">
            <v>X</v>
          </cell>
          <cell r="N358" t="str">
            <v>005320</v>
          </cell>
        </row>
        <row r="359">
          <cell r="B359" t="str">
            <v>국보</v>
          </cell>
          <cell r="C359" t="str">
            <v>X</v>
          </cell>
          <cell r="D359" t="str">
            <v>X</v>
          </cell>
          <cell r="E359" t="str">
            <v>X</v>
          </cell>
          <cell r="F359" t="str">
            <v>X</v>
          </cell>
          <cell r="G359" t="str">
            <v>O</v>
          </cell>
          <cell r="H359" t="str">
            <v>X</v>
          </cell>
          <cell r="I359" t="str">
            <v>X</v>
          </cell>
          <cell r="J359" t="str">
            <v>X</v>
          </cell>
          <cell r="K359" t="str">
            <v>X</v>
          </cell>
          <cell r="L359" t="str">
            <v>X</v>
          </cell>
          <cell r="M359" t="str">
            <v>X</v>
          </cell>
          <cell r="N359" t="str">
            <v>001140</v>
          </cell>
        </row>
        <row r="360">
          <cell r="B360" t="str">
            <v>국보디자인</v>
          </cell>
          <cell r="C360" t="str">
            <v>X</v>
          </cell>
          <cell r="D360" t="str">
            <v>X</v>
          </cell>
          <cell r="E360" t="str">
            <v>X</v>
          </cell>
          <cell r="F360" t="str">
            <v>X</v>
          </cell>
          <cell r="G360" t="str">
            <v>X</v>
          </cell>
          <cell r="H360" t="str">
            <v>X</v>
          </cell>
          <cell r="I360" t="str">
            <v>X</v>
          </cell>
          <cell r="J360" t="str">
            <v>X</v>
          </cell>
          <cell r="K360" t="str">
            <v>X</v>
          </cell>
          <cell r="L360" t="str">
            <v>X</v>
          </cell>
          <cell r="M360" t="str">
            <v>X</v>
          </cell>
          <cell r="N360" t="str">
            <v>066620</v>
          </cell>
        </row>
        <row r="361">
          <cell r="B361" t="str">
            <v>국순당</v>
          </cell>
          <cell r="C361" t="str">
            <v>X</v>
          </cell>
          <cell r="D361" t="str">
            <v>X</v>
          </cell>
          <cell r="E361" t="str">
            <v>X</v>
          </cell>
          <cell r="F361" t="str">
            <v>X</v>
          </cell>
          <cell r="G361" t="str">
            <v>X</v>
          </cell>
          <cell r="H361" t="str">
            <v>X</v>
          </cell>
          <cell r="I361" t="str">
            <v>X</v>
          </cell>
          <cell r="J361" t="str">
            <v>X</v>
          </cell>
          <cell r="K361" t="str">
            <v>X</v>
          </cell>
          <cell r="L361" t="str">
            <v>X</v>
          </cell>
          <cell r="M361" t="str">
            <v>X</v>
          </cell>
          <cell r="N361" t="str">
            <v>043650</v>
          </cell>
        </row>
        <row r="362">
          <cell r="B362" t="str">
            <v>국영지앤엠</v>
          </cell>
          <cell r="C362" t="str">
            <v>X</v>
          </cell>
          <cell r="D362" t="str">
            <v>X</v>
          </cell>
          <cell r="E362" t="str">
            <v>X</v>
          </cell>
          <cell r="F362" t="str">
            <v>X</v>
          </cell>
          <cell r="G362" t="str">
            <v>X</v>
          </cell>
          <cell r="H362" t="str">
            <v>X</v>
          </cell>
          <cell r="I362" t="str">
            <v>X</v>
          </cell>
          <cell r="J362" t="str">
            <v>X</v>
          </cell>
          <cell r="K362" t="str">
            <v>X</v>
          </cell>
          <cell r="L362" t="str">
            <v>X</v>
          </cell>
          <cell r="M362" t="str">
            <v>X</v>
          </cell>
          <cell r="N362" t="str">
            <v>006050</v>
          </cell>
        </row>
        <row r="363">
          <cell r="B363" t="str">
            <v>국일신동</v>
          </cell>
          <cell r="C363" t="str">
            <v>X</v>
          </cell>
          <cell r="D363" t="str">
            <v>X</v>
          </cell>
          <cell r="E363" t="str">
            <v>X</v>
          </cell>
          <cell r="F363" t="str">
            <v>X</v>
          </cell>
          <cell r="G363" t="str">
            <v>X</v>
          </cell>
          <cell r="H363" t="str">
            <v>X</v>
          </cell>
          <cell r="I363" t="str">
            <v>X</v>
          </cell>
          <cell r="J363" t="str">
            <v>X</v>
          </cell>
          <cell r="K363" t="str">
            <v>X</v>
          </cell>
          <cell r="L363" t="str">
            <v>X</v>
          </cell>
          <cell r="M363" t="str">
            <v>X</v>
          </cell>
          <cell r="N363" t="str">
            <v>060480</v>
          </cell>
        </row>
        <row r="364">
          <cell r="B364" t="str">
            <v>국일제지</v>
          </cell>
          <cell r="C364" t="str">
            <v>O</v>
          </cell>
          <cell r="D364" t="str">
            <v>X</v>
          </cell>
          <cell r="E364" t="str">
            <v>O</v>
          </cell>
          <cell r="F364" t="str">
            <v>O</v>
          </cell>
          <cell r="G364" t="str">
            <v>O</v>
          </cell>
          <cell r="H364" t="str">
            <v>X</v>
          </cell>
          <cell r="I364" t="str">
            <v>X</v>
          </cell>
          <cell r="J364" t="str">
            <v>X</v>
          </cell>
          <cell r="K364" t="str">
            <v>X</v>
          </cell>
          <cell r="L364" t="str">
            <v>X</v>
          </cell>
          <cell r="M364" t="str">
            <v>X</v>
          </cell>
          <cell r="N364" t="str">
            <v>078130</v>
          </cell>
        </row>
        <row r="365">
          <cell r="B365" t="str">
            <v>국전약품</v>
          </cell>
          <cell r="C365" t="str">
            <v>X</v>
          </cell>
          <cell r="D365" t="str">
            <v>X</v>
          </cell>
          <cell r="E365" t="str">
            <v>X</v>
          </cell>
          <cell r="F365" t="str">
            <v>X</v>
          </cell>
          <cell r="G365" t="str">
            <v>X</v>
          </cell>
          <cell r="H365" t="str">
            <v>X</v>
          </cell>
          <cell r="I365" t="str">
            <v>X</v>
          </cell>
          <cell r="J365" t="str">
            <v>X</v>
          </cell>
          <cell r="K365" t="str">
            <v>X</v>
          </cell>
          <cell r="L365" t="str">
            <v>X</v>
          </cell>
          <cell r="M365" t="str">
            <v>X</v>
          </cell>
          <cell r="N365" t="str">
            <v>307750</v>
          </cell>
        </row>
        <row r="366">
          <cell r="B366" t="str">
            <v>국제약품</v>
          </cell>
          <cell r="C366" t="str">
            <v>X</v>
          </cell>
          <cell r="D366" t="str">
            <v>X</v>
          </cell>
          <cell r="E366" t="str">
            <v>X</v>
          </cell>
          <cell r="F366" t="str">
            <v>X</v>
          </cell>
          <cell r="G366" t="str">
            <v>X</v>
          </cell>
          <cell r="H366" t="str">
            <v>X</v>
          </cell>
          <cell r="I366" t="str">
            <v>X</v>
          </cell>
          <cell r="J366" t="str">
            <v>X</v>
          </cell>
          <cell r="K366" t="str">
            <v>X</v>
          </cell>
          <cell r="L366" t="str">
            <v>X</v>
          </cell>
          <cell r="M366" t="str">
            <v>X</v>
          </cell>
          <cell r="N366" t="str">
            <v>002720</v>
          </cell>
        </row>
        <row r="367">
          <cell r="B367" t="str">
            <v>굿센</v>
          </cell>
          <cell r="C367" t="str">
            <v>X</v>
          </cell>
          <cell r="D367" t="str">
            <v>X</v>
          </cell>
          <cell r="E367" t="str">
            <v>X</v>
          </cell>
          <cell r="F367" t="str">
            <v>X</v>
          </cell>
          <cell r="G367" t="str">
            <v>X</v>
          </cell>
          <cell r="H367" t="str">
            <v>X</v>
          </cell>
          <cell r="I367" t="str">
            <v>X</v>
          </cell>
          <cell r="J367" t="str">
            <v>X</v>
          </cell>
          <cell r="K367" t="str">
            <v>X</v>
          </cell>
          <cell r="L367" t="str">
            <v>X</v>
          </cell>
          <cell r="M367" t="str">
            <v>X</v>
          </cell>
          <cell r="N367" t="str">
            <v>243870</v>
          </cell>
        </row>
        <row r="368">
          <cell r="B368" t="str">
            <v>그래디언트</v>
          </cell>
          <cell r="C368" t="str">
            <v>X</v>
          </cell>
          <cell r="D368" t="str">
            <v>X</v>
          </cell>
          <cell r="E368" t="str">
            <v>X</v>
          </cell>
          <cell r="F368" t="str">
            <v>X</v>
          </cell>
          <cell r="G368" t="str">
            <v>X</v>
          </cell>
          <cell r="H368" t="str">
            <v>X</v>
          </cell>
          <cell r="I368" t="str">
            <v>X</v>
          </cell>
          <cell r="J368" t="str">
            <v>X</v>
          </cell>
          <cell r="K368" t="str">
            <v>X</v>
          </cell>
          <cell r="L368" t="str">
            <v>X</v>
          </cell>
          <cell r="M368" t="str">
            <v>X</v>
          </cell>
          <cell r="N368" t="str">
            <v>035080</v>
          </cell>
        </row>
        <row r="369">
          <cell r="B369" t="str">
            <v>그리티</v>
          </cell>
          <cell r="C369" t="str">
            <v>X</v>
          </cell>
          <cell r="D369" t="str">
            <v>X</v>
          </cell>
          <cell r="E369" t="str">
            <v>X</v>
          </cell>
          <cell r="F369" t="str">
            <v>X</v>
          </cell>
          <cell r="G369" t="str">
            <v>X</v>
          </cell>
          <cell r="H369" t="str">
            <v>X</v>
          </cell>
          <cell r="I369" t="str">
            <v>X</v>
          </cell>
          <cell r="J369" t="str">
            <v>X</v>
          </cell>
          <cell r="K369" t="str">
            <v>X</v>
          </cell>
          <cell r="L369" t="str">
            <v>X</v>
          </cell>
          <cell r="M369" t="str">
            <v>X</v>
          </cell>
          <cell r="N369" t="str">
            <v>204020</v>
          </cell>
        </row>
        <row r="370">
          <cell r="B370" t="str">
            <v>그린생명과학</v>
          </cell>
          <cell r="C370" t="str">
            <v>X</v>
          </cell>
          <cell r="D370" t="str">
            <v>X</v>
          </cell>
          <cell r="E370" t="str">
            <v>X</v>
          </cell>
          <cell r="F370" t="str">
            <v>X</v>
          </cell>
          <cell r="G370" t="str">
            <v>X</v>
          </cell>
          <cell r="H370" t="str">
            <v>X</v>
          </cell>
          <cell r="I370" t="str">
            <v>X</v>
          </cell>
          <cell r="J370" t="str">
            <v>X</v>
          </cell>
          <cell r="K370" t="str">
            <v>X</v>
          </cell>
          <cell r="L370" t="str">
            <v>X</v>
          </cell>
          <cell r="M370" t="str">
            <v>X</v>
          </cell>
          <cell r="N370" t="str">
            <v>114450</v>
          </cell>
        </row>
        <row r="371">
          <cell r="B371" t="str">
            <v>그린케미칼</v>
          </cell>
          <cell r="C371" t="str">
            <v>X</v>
          </cell>
          <cell r="D371" t="str">
            <v>X</v>
          </cell>
          <cell r="E371" t="str">
            <v>X</v>
          </cell>
          <cell r="F371" t="str">
            <v>X</v>
          </cell>
          <cell r="G371" t="str">
            <v>X</v>
          </cell>
          <cell r="H371" t="str">
            <v>X</v>
          </cell>
          <cell r="I371" t="str">
            <v>X</v>
          </cell>
          <cell r="J371" t="str">
            <v>X</v>
          </cell>
          <cell r="K371" t="str">
            <v>X</v>
          </cell>
          <cell r="L371" t="str">
            <v>X</v>
          </cell>
          <cell r="M371" t="str">
            <v>X</v>
          </cell>
          <cell r="N371" t="str">
            <v>083420</v>
          </cell>
        </row>
        <row r="372">
          <cell r="B372" t="str">
            <v>그린플러스</v>
          </cell>
          <cell r="C372" t="str">
            <v>X</v>
          </cell>
          <cell r="D372" t="str">
            <v>X</v>
          </cell>
          <cell r="E372" t="str">
            <v>X</v>
          </cell>
          <cell r="F372" t="str">
            <v>X</v>
          </cell>
          <cell r="G372" t="str">
            <v>X</v>
          </cell>
          <cell r="H372" t="str">
            <v>X</v>
          </cell>
          <cell r="I372" t="str">
            <v>X</v>
          </cell>
          <cell r="J372" t="str">
            <v>X</v>
          </cell>
          <cell r="K372" t="str">
            <v>X</v>
          </cell>
          <cell r="L372" t="str">
            <v>X</v>
          </cell>
          <cell r="M372" t="str">
            <v>X</v>
          </cell>
          <cell r="N372" t="str">
            <v>186230</v>
          </cell>
        </row>
        <row r="373">
          <cell r="B373" t="str">
            <v>극동유화</v>
          </cell>
          <cell r="C373" t="str">
            <v>X</v>
          </cell>
          <cell r="D373" t="str">
            <v>X</v>
          </cell>
          <cell r="E373" t="str">
            <v>X</v>
          </cell>
          <cell r="F373" t="str">
            <v>X</v>
          </cell>
          <cell r="G373" t="str">
            <v>X</v>
          </cell>
          <cell r="H373" t="str">
            <v>X</v>
          </cell>
          <cell r="I373" t="str">
            <v>X</v>
          </cell>
          <cell r="J373" t="str">
            <v>X</v>
          </cell>
          <cell r="K373" t="str">
            <v>X</v>
          </cell>
          <cell r="L373" t="str">
            <v>X</v>
          </cell>
          <cell r="M373" t="str">
            <v>X</v>
          </cell>
          <cell r="N373" t="str">
            <v>014530</v>
          </cell>
        </row>
        <row r="374">
          <cell r="B374" t="str">
            <v>글로벌에스엠</v>
          </cell>
          <cell r="C374" t="str">
            <v>X</v>
          </cell>
          <cell r="D374" t="str">
            <v>X</v>
          </cell>
          <cell r="E374" t="str">
            <v>X</v>
          </cell>
          <cell r="F374" t="str">
            <v>X</v>
          </cell>
          <cell r="G374" t="str">
            <v>X</v>
          </cell>
          <cell r="H374" t="str">
            <v>X</v>
          </cell>
          <cell r="I374" t="str">
            <v>X</v>
          </cell>
          <cell r="J374" t="str">
            <v>X</v>
          </cell>
          <cell r="K374" t="str">
            <v>X</v>
          </cell>
          <cell r="L374" t="str">
            <v>X</v>
          </cell>
          <cell r="M374" t="str">
            <v>X</v>
          </cell>
          <cell r="N374" t="str">
            <v>900070</v>
          </cell>
        </row>
        <row r="375">
          <cell r="B375" t="str">
            <v>글로벌텍스프리</v>
          </cell>
          <cell r="C375" t="str">
            <v>X</v>
          </cell>
          <cell r="D375" t="str">
            <v>X</v>
          </cell>
          <cell r="E375" t="str">
            <v>X</v>
          </cell>
          <cell r="F375" t="str">
            <v>X</v>
          </cell>
          <cell r="G375" t="str">
            <v>X</v>
          </cell>
          <cell r="H375" t="str">
            <v>X</v>
          </cell>
          <cell r="I375" t="str">
            <v>X</v>
          </cell>
          <cell r="J375" t="str">
            <v>X</v>
          </cell>
          <cell r="K375" t="str">
            <v>X</v>
          </cell>
          <cell r="L375" t="str">
            <v>X</v>
          </cell>
          <cell r="M375" t="str">
            <v>X</v>
          </cell>
          <cell r="N375" t="str">
            <v>204620</v>
          </cell>
        </row>
        <row r="376">
          <cell r="B376" t="str">
            <v>글로본</v>
          </cell>
          <cell r="C376" t="str">
            <v>X</v>
          </cell>
          <cell r="D376" t="str">
            <v>X</v>
          </cell>
          <cell r="E376" t="str">
            <v>X</v>
          </cell>
          <cell r="F376" t="str">
            <v>X</v>
          </cell>
          <cell r="G376" t="str">
            <v>O</v>
          </cell>
          <cell r="H376" t="str">
            <v>X</v>
          </cell>
          <cell r="I376" t="str">
            <v>X</v>
          </cell>
          <cell r="J376" t="str">
            <v>X</v>
          </cell>
          <cell r="K376" t="str">
            <v>X</v>
          </cell>
          <cell r="L376" t="str">
            <v>X</v>
          </cell>
          <cell r="M376" t="str">
            <v>X</v>
          </cell>
          <cell r="N376" t="str">
            <v>019660</v>
          </cell>
        </row>
        <row r="377">
          <cell r="B377" t="str">
            <v>금강공업</v>
          </cell>
          <cell r="C377" t="str">
            <v>X</v>
          </cell>
          <cell r="D377" t="str">
            <v>X</v>
          </cell>
          <cell r="E377" t="str">
            <v>X</v>
          </cell>
          <cell r="F377" t="str">
            <v>X</v>
          </cell>
          <cell r="G377" t="str">
            <v>X</v>
          </cell>
          <cell r="H377" t="str">
            <v>X</v>
          </cell>
          <cell r="I377" t="str">
            <v>X</v>
          </cell>
          <cell r="J377" t="str">
            <v>X</v>
          </cell>
          <cell r="K377" t="str">
            <v>X</v>
          </cell>
          <cell r="L377" t="str">
            <v>X</v>
          </cell>
          <cell r="M377" t="str">
            <v>X</v>
          </cell>
          <cell r="N377" t="str">
            <v>014280</v>
          </cell>
        </row>
        <row r="378">
          <cell r="B378" t="str">
            <v>금강공업우</v>
          </cell>
          <cell r="C378" t="str">
            <v>X</v>
          </cell>
          <cell r="D378" t="str">
            <v>X</v>
          </cell>
          <cell r="E378" t="str">
            <v>X</v>
          </cell>
          <cell r="F378" t="str">
            <v>X</v>
          </cell>
          <cell r="G378" t="str">
            <v>X</v>
          </cell>
          <cell r="H378" t="str">
            <v>X</v>
          </cell>
          <cell r="I378" t="str">
            <v>X</v>
          </cell>
          <cell r="J378" t="str">
            <v>O</v>
          </cell>
          <cell r="K378" t="str">
            <v>X</v>
          </cell>
          <cell r="L378" t="str">
            <v>X</v>
          </cell>
          <cell r="M378" t="str">
            <v>X</v>
          </cell>
          <cell r="N378" t="str">
            <v>014285</v>
          </cell>
        </row>
        <row r="379">
          <cell r="B379" t="str">
            <v>금강철강</v>
          </cell>
          <cell r="C379" t="str">
            <v>X</v>
          </cell>
          <cell r="D379" t="str">
            <v>X</v>
          </cell>
          <cell r="E379" t="str">
            <v>X</v>
          </cell>
          <cell r="F379" t="str">
            <v>X</v>
          </cell>
          <cell r="G379" t="str">
            <v>X</v>
          </cell>
          <cell r="H379" t="str">
            <v>X</v>
          </cell>
          <cell r="I379" t="str">
            <v>X</v>
          </cell>
          <cell r="J379" t="str">
            <v>X</v>
          </cell>
          <cell r="K379" t="str">
            <v>X</v>
          </cell>
          <cell r="L379" t="str">
            <v>X</v>
          </cell>
          <cell r="M379" t="str">
            <v>X</v>
          </cell>
          <cell r="N379" t="str">
            <v>053260</v>
          </cell>
        </row>
        <row r="380">
          <cell r="B380" t="str">
            <v>금비</v>
          </cell>
          <cell r="C380" t="str">
            <v>X</v>
          </cell>
          <cell r="D380" t="str">
            <v>X</v>
          </cell>
          <cell r="E380" t="str">
            <v>X</v>
          </cell>
          <cell r="F380" t="str">
            <v>X</v>
          </cell>
          <cell r="G380" t="str">
            <v>X</v>
          </cell>
          <cell r="H380" t="str">
            <v>X</v>
          </cell>
          <cell r="I380" t="str">
            <v>X</v>
          </cell>
          <cell r="J380" t="str">
            <v>X</v>
          </cell>
          <cell r="K380" t="str">
            <v>X</v>
          </cell>
          <cell r="L380" t="str">
            <v>X</v>
          </cell>
          <cell r="M380" t="str">
            <v>X</v>
          </cell>
          <cell r="N380" t="str">
            <v>008870</v>
          </cell>
        </row>
        <row r="381">
          <cell r="B381" t="str">
            <v>금양</v>
          </cell>
          <cell r="C381" t="str">
            <v>X</v>
          </cell>
          <cell r="D381" t="str">
            <v>X</v>
          </cell>
          <cell r="E381" t="str">
            <v>X</v>
          </cell>
          <cell r="F381" t="str">
            <v>X</v>
          </cell>
          <cell r="G381" t="str">
            <v>O</v>
          </cell>
          <cell r="H381" t="str">
            <v>X</v>
          </cell>
          <cell r="I381" t="str">
            <v>X</v>
          </cell>
          <cell r="J381" t="str">
            <v>X</v>
          </cell>
          <cell r="K381" t="str">
            <v>X</v>
          </cell>
          <cell r="L381" t="str">
            <v>X</v>
          </cell>
          <cell r="M381" t="str">
            <v>X</v>
          </cell>
          <cell r="N381" t="str">
            <v>001570</v>
          </cell>
        </row>
        <row r="382">
          <cell r="B382" t="str">
            <v>금양그린파워</v>
          </cell>
          <cell r="C382" t="str">
            <v>X</v>
          </cell>
          <cell r="D382" t="str">
            <v>X</v>
          </cell>
          <cell r="E382" t="str">
            <v>X</v>
          </cell>
          <cell r="F382" t="str">
            <v>X</v>
          </cell>
          <cell r="G382" t="str">
            <v>X</v>
          </cell>
          <cell r="H382" t="str">
            <v>X</v>
          </cell>
          <cell r="I382" t="str">
            <v>X</v>
          </cell>
          <cell r="J382" t="str">
            <v>X</v>
          </cell>
          <cell r="K382" t="str">
            <v>X</v>
          </cell>
          <cell r="L382" t="str">
            <v>X</v>
          </cell>
          <cell r="M382" t="str">
            <v>X</v>
          </cell>
          <cell r="N382" t="str">
            <v>282720</v>
          </cell>
        </row>
        <row r="383">
          <cell r="B383" t="str">
            <v>금호건설</v>
          </cell>
          <cell r="C383" t="str">
            <v>X</v>
          </cell>
          <cell r="D383" t="str">
            <v>X</v>
          </cell>
          <cell r="E383" t="str">
            <v>X</v>
          </cell>
          <cell r="F383" t="str">
            <v>X</v>
          </cell>
          <cell r="G383" t="str">
            <v>X</v>
          </cell>
          <cell r="H383" t="str">
            <v>X</v>
          </cell>
          <cell r="I383" t="str">
            <v>X</v>
          </cell>
          <cell r="J383" t="str">
            <v>X</v>
          </cell>
          <cell r="K383" t="str">
            <v>X</v>
          </cell>
          <cell r="L383" t="str">
            <v>X</v>
          </cell>
          <cell r="M383" t="str">
            <v>X</v>
          </cell>
          <cell r="N383" t="str">
            <v>002990</v>
          </cell>
        </row>
        <row r="384">
          <cell r="B384" t="str">
            <v>금호건설우</v>
          </cell>
          <cell r="C384" t="str">
            <v>X</v>
          </cell>
          <cell r="D384" t="str">
            <v>X</v>
          </cell>
          <cell r="E384" t="str">
            <v>X</v>
          </cell>
          <cell r="F384" t="str">
            <v>X</v>
          </cell>
          <cell r="G384" t="str">
            <v>X</v>
          </cell>
          <cell r="H384" t="str">
            <v>O</v>
          </cell>
          <cell r="I384" t="str">
            <v>O</v>
          </cell>
          <cell r="J384" t="str">
            <v>X</v>
          </cell>
          <cell r="K384" t="str">
            <v>X</v>
          </cell>
          <cell r="L384" t="str">
            <v>X</v>
          </cell>
          <cell r="M384" t="str">
            <v>X</v>
          </cell>
          <cell r="N384" t="str">
            <v>002995</v>
          </cell>
        </row>
        <row r="385">
          <cell r="B385" t="str">
            <v>금호석유</v>
          </cell>
          <cell r="C385" t="str">
            <v>X</v>
          </cell>
          <cell r="D385" t="str">
            <v>X</v>
          </cell>
          <cell r="E385" t="str">
            <v>X</v>
          </cell>
          <cell r="F385" t="str">
            <v>X</v>
          </cell>
          <cell r="G385" t="str">
            <v>X</v>
          </cell>
          <cell r="H385" t="str">
            <v>X</v>
          </cell>
          <cell r="I385" t="str">
            <v>X</v>
          </cell>
          <cell r="J385" t="str">
            <v>X</v>
          </cell>
          <cell r="K385" t="str">
            <v>X</v>
          </cell>
          <cell r="L385" t="str">
            <v>X</v>
          </cell>
          <cell r="M385" t="str">
            <v>X</v>
          </cell>
          <cell r="N385" t="str">
            <v>011780</v>
          </cell>
        </row>
        <row r="386">
          <cell r="B386" t="str">
            <v>금호석유우</v>
          </cell>
          <cell r="C386" t="str">
            <v>X</v>
          </cell>
          <cell r="D386" t="str">
            <v>X</v>
          </cell>
          <cell r="E386" t="str">
            <v>X</v>
          </cell>
          <cell r="F386" t="str">
            <v>X</v>
          </cell>
          <cell r="G386" t="str">
            <v>X</v>
          </cell>
          <cell r="H386" t="str">
            <v>X</v>
          </cell>
          <cell r="I386" t="str">
            <v>X</v>
          </cell>
          <cell r="J386" t="str">
            <v>X</v>
          </cell>
          <cell r="K386" t="str">
            <v>X</v>
          </cell>
          <cell r="L386" t="str">
            <v>X</v>
          </cell>
          <cell r="M386" t="str">
            <v>X</v>
          </cell>
          <cell r="N386" t="str">
            <v>011785</v>
          </cell>
        </row>
        <row r="387">
          <cell r="B387" t="str">
            <v>금호에이치티</v>
          </cell>
          <cell r="C387" t="str">
            <v>X</v>
          </cell>
          <cell r="D387" t="str">
            <v>X</v>
          </cell>
          <cell r="E387" t="str">
            <v>X</v>
          </cell>
          <cell r="F387" t="str">
            <v>X</v>
          </cell>
          <cell r="G387" t="str">
            <v>X</v>
          </cell>
          <cell r="H387" t="str">
            <v>X</v>
          </cell>
          <cell r="I387" t="str">
            <v>X</v>
          </cell>
          <cell r="J387" t="str">
            <v>X</v>
          </cell>
          <cell r="K387" t="str">
            <v>X</v>
          </cell>
          <cell r="L387" t="str">
            <v>X</v>
          </cell>
          <cell r="M387" t="str">
            <v>X</v>
          </cell>
          <cell r="N387" t="str">
            <v>214330</v>
          </cell>
        </row>
        <row r="388">
          <cell r="B388" t="str">
            <v>금호전기</v>
          </cell>
          <cell r="C388" t="str">
            <v>X</v>
          </cell>
          <cell r="D388" t="str">
            <v>X</v>
          </cell>
          <cell r="E388" t="str">
            <v>X</v>
          </cell>
          <cell r="F388" t="str">
            <v>X</v>
          </cell>
          <cell r="G388" t="str">
            <v>X</v>
          </cell>
          <cell r="H388" t="str">
            <v>X</v>
          </cell>
          <cell r="I388" t="str">
            <v>X</v>
          </cell>
          <cell r="J388" t="str">
            <v>X</v>
          </cell>
          <cell r="K388" t="str">
            <v>X</v>
          </cell>
          <cell r="L388" t="str">
            <v>X</v>
          </cell>
          <cell r="M388" t="str">
            <v>X</v>
          </cell>
          <cell r="N388" t="str">
            <v>001210</v>
          </cell>
        </row>
        <row r="389">
          <cell r="B389" t="str">
            <v>금호타이어</v>
          </cell>
          <cell r="C389" t="str">
            <v>X</v>
          </cell>
          <cell r="D389" t="str">
            <v>X</v>
          </cell>
          <cell r="E389" t="str">
            <v>X</v>
          </cell>
          <cell r="F389" t="str">
            <v>X</v>
          </cell>
          <cell r="G389" t="str">
            <v>X</v>
          </cell>
          <cell r="H389" t="str">
            <v>X</v>
          </cell>
          <cell r="I389" t="str">
            <v>X</v>
          </cell>
          <cell r="J389" t="str">
            <v>X</v>
          </cell>
          <cell r="K389" t="str">
            <v>X</v>
          </cell>
          <cell r="L389" t="str">
            <v>X</v>
          </cell>
          <cell r="M389" t="str">
            <v>X</v>
          </cell>
          <cell r="N389" t="str">
            <v>073240</v>
          </cell>
        </row>
        <row r="390">
          <cell r="B390" t="str">
            <v>금화피에스시</v>
          </cell>
          <cell r="C390" t="str">
            <v>X</v>
          </cell>
          <cell r="D390" t="str">
            <v>X</v>
          </cell>
          <cell r="E390" t="str">
            <v>X</v>
          </cell>
          <cell r="F390" t="str">
            <v>X</v>
          </cell>
          <cell r="G390" t="str">
            <v>X</v>
          </cell>
          <cell r="H390" t="str">
            <v>X</v>
          </cell>
          <cell r="I390" t="str">
            <v>X</v>
          </cell>
          <cell r="J390" t="str">
            <v>X</v>
          </cell>
          <cell r="K390" t="str">
            <v>X</v>
          </cell>
          <cell r="L390" t="str">
            <v>X</v>
          </cell>
          <cell r="M390" t="str">
            <v>X</v>
          </cell>
          <cell r="N390" t="str">
            <v>036190</v>
          </cell>
        </row>
        <row r="391">
          <cell r="B391" t="str">
            <v>기가레인</v>
          </cell>
          <cell r="C391" t="str">
            <v>X</v>
          </cell>
          <cell r="D391" t="str">
            <v>X</v>
          </cell>
          <cell r="E391" t="str">
            <v>X</v>
          </cell>
          <cell r="F391" t="str">
            <v>X</v>
          </cell>
          <cell r="G391" t="str">
            <v>X</v>
          </cell>
          <cell r="H391" t="str">
            <v>X</v>
          </cell>
          <cell r="I391" t="str">
            <v>X</v>
          </cell>
          <cell r="J391" t="str">
            <v>X</v>
          </cell>
          <cell r="K391" t="str">
            <v>X</v>
          </cell>
          <cell r="L391" t="str">
            <v>X</v>
          </cell>
          <cell r="M391" t="str">
            <v>X</v>
          </cell>
          <cell r="N391" t="str">
            <v>049080</v>
          </cell>
        </row>
        <row r="392">
          <cell r="B392" t="str">
            <v>기가비스</v>
          </cell>
          <cell r="C392" t="str">
            <v>X</v>
          </cell>
          <cell r="D392" t="str">
            <v>X</v>
          </cell>
          <cell r="E392" t="str">
            <v>X</v>
          </cell>
          <cell r="F392" t="str">
            <v>X</v>
          </cell>
          <cell r="G392" t="str">
            <v>X</v>
          </cell>
          <cell r="H392" t="str">
            <v>X</v>
          </cell>
          <cell r="I392" t="str">
            <v>X</v>
          </cell>
          <cell r="J392" t="str">
            <v>X</v>
          </cell>
          <cell r="K392" t="str">
            <v>X</v>
          </cell>
          <cell r="L392" t="str">
            <v>X</v>
          </cell>
          <cell r="M392" t="str">
            <v>X</v>
          </cell>
          <cell r="N392" t="str">
            <v>420770</v>
          </cell>
        </row>
        <row r="393">
          <cell r="B393" t="str">
            <v>기산텔레콤</v>
          </cell>
          <cell r="C393" t="str">
            <v>X</v>
          </cell>
          <cell r="D393" t="str">
            <v>X</v>
          </cell>
          <cell r="E393" t="str">
            <v>X</v>
          </cell>
          <cell r="F393" t="str">
            <v>X</v>
          </cell>
          <cell r="G393" t="str">
            <v>X</v>
          </cell>
          <cell r="H393" t="str">
            <v>X</v>
          </cell>
          <cell r="I393" t="str">
            <v>X</v>
          </cell>
          <cell r="J393" t="str">
            <v>X</v>
          </cell>
          <cell r="K393" t="str">
            <v>X</v>
          </cell>
          <cell r="L393" t="str">
            <v>X</v>
          </cell>
          <cell r="M393" t="str">
            <v>X</v>
          </cell>
          <cell r="N393" t="str">
            <v>035460</v>
          </cell>
        </row>
        <row r="394">
          <cell r="B394" t="str">
            <v>기신정기</v>
          </cell>
          <cell r="C394" t="str">
            <v>X</v>
          </cell>
          <cell r="D394" t="str">
            <v>X</v>
          </cell>
          <cell r="E394" t="str">
            <v>X</v>
          </cell>
          <cell r="F394" t="str">
            <v>X</v>
          </cell>
          <cell r="G394" t="str">
            <v>X</v>
          </cell>
          <cell r="H394" t="str">
            <v>X</v>
          </cell>
          <cell r="I394" t="str">
            <v>X</v>
          </cell>
          <cell r="J394" t="str">
            <v>X</v>
          </cell>
          <cell r="K394" t="str">
            <v>X</v>
          </cell>
          <cell r="L394" t="str">
            <v>X</v>
          </cell>
          <cell r="M394" t="str">
            <v>X</v>
          </cell>
          <cell r="N394" t="str">
            <v>092440</v>
          </cell>
        </row>
        <row r="395">
          <cell r="B395" t="str">
            <v>기아</v>
          </cell>
          <cell r="C395" t="str">
            <v>X</v>
          </cell>
          <cell r="D395" t="str">
            <v>X</v>
          </cell>
          <cell r="E395" t="str">
            <v>X</v>
          </cell>
          <cell r="F395" t="str">
            <v>X</v>
          </cell>
          <cell r="G395" t="str">
            <v>X</v>
          </cell>
          <cell r="H395" t="str">
            <v>X</v>
          </cell>
          <cell r="I395" t="str">
            <v>X</v>
          </cell>
          <cell r="J395" t="str">
            <v>X</v>
          </cell>
          <cell r="K395" t="str">
            <v>X</v>
          </cell>
          <cell r="L395" t="str">
            <v>X</v>
          </cell>
          <cell r="M395" t="str">
            <v>X</v>
          </cell>
          <cell r="N395" t="str">
            <v>000270</v>
          </cell>
        </row>
        <row r="396">
          <cell r="B396" t="str">
            <v>기업은행</v>
          </cell>
          <cell r="C396" t="str">
            <v>X</v>
          </cell>
          <cell r="D396" t="str">
            <v>X</v>
          </cell>
          <cell r="E396" t="str">
            <v>X</v>
          </cell>
          <cell r="F396" t="str">
            <v>X</v>
          </cell>
          <cell r="G396" t="str">
            <v>X</v>
          </cell>
          <cell r="H396" t="str">
            <v>X</v>
          </cell>
          <cell r="I396" t="str">
            <v>X</v>
          </cell>
          <cell r="J396" t="str">
            <v>X</v>
          </cell>
          <cell r="K396" t="str">
            <v>X</v>
          </cell>
          <cell r="L396" t="str">
            <v>X</v>
          </cell>
          <cell r="M396" t="str">
            <v>X</v>
          </cell>
          <cell r="N396" t="str">
            <v>024110</v>
          </cell>
        </row>
        <row r="397">
          <cell r="B397" t="str">
            <v>길교이앤씨</v>
          </cell>
          <cell r="C397" t="str">
            <v>X</v>
          </cell>
          <cell r="D397" t="str">
            <v>X</v>
          </cell>
          <cell r="E397" t="str">
            <v>X</v>
          </cell>
          <cell r="F397" t="str">
            <v>X</v>
          </cell>
          <cell r="G397" t="str">
            <v>X</v>
          </cell>
          <cell r="H397" t="str">
            <v>X</v>
          </cell>
          <cell r="I397" t="str">
            <v>X</v>
          </cell>
          <cell r="J397" t="str">
            <v>X</v>
          </cell>
          <cell r="K397" t="str">
            <v>X</v>
          </cell>
          <cell r="L397" t="str">
            <v>X</v>
          </cell>
          <cell r="M397" t="str">
            <v>X</v>
          </cell>
          <cell r="N397" t="str">
            <v>456700</v>
          </cell>
        </row>
        <row r="398">
          <cell r="B398" t="str">
            <v>까뮤이앤씨</v>
          </cell>
          <cell r="C398" t="str">
            <v>X</v>
          </cell>
          <cell r="D398" t="str">
            <v>X</v>
          </cell>
          <cell r="E398" t="str">
            <v>X</v>
          </cell>
          <cell r="F398" t="str">
            <v>X</v>
          </cell>
          <cell r="G398" t="str">
            <v>X</v>
          </cell>
          <cell r="H398" t="str">
            <v>X</v>
          </cell>
          <cell r="I398" t="str">
            <v>X</v>
          </cell>
          <cell r="J398" t="str">
            <v>X</v>
          </cell>
          <cell r="K398" t="str">
            <v>X</v>
          </cell>
          <cell r="L398" t="str">
            <v>X</v>
          </cell>
          <cell r="M398" t="str">
            <v>X</v>
          </cell>
          <cell r="N398" t="str">
            <v>013700</v>
          </cell>
        </row>
        <row r="399">
          <cell r="B399" t="str">
            <v>까스텔바작</v>
          </cell>
          <cell r="C399" t="str">
            <v>X</v>
          </cell>
          <cell r="D399" t="str">
            <v>X</v>
          </cell>
          <cell r="E399" t="str">
            <v>X</v>
          </cell>
          <cell r="F399" t="str">
            <v>X</v>
          </cell>
          <cell r="G399" t="str">
            <v>X</v>
          </cell>
          <cell r="H399" t="str">
            <v>X</v>
          </cell>
          <cell r="I399" t="str">
            <v>X</v>
          </cell>
          <cell r="J399" t="str">
            <v>X</v>
          </cell>
          <cell r="K399" t="str">
            <v>X</v>
          </cell>
          <cell r="L399" t="str">
            <v>X</v>
          </cell>
          <cell r="M399" t="str">
            <v>X</v>
          </cell>
          <cell r="N399" t="str">
            <v>308100</v>
          </cell>
        </row>
        <row r="400">
          <cell r="B400" t="str">
            <v>깨끗한나라</v>
          </cell>
          <cell r="C400" t="str">
            <v>X</v>
          </cell>
          <cell r="D400" t="str">
            <v>X</v>
          </cell>
          <cell r="E400" t="str">
            <v>X</v>
          </cell>
          <cell r="F400" t="str">
            <v>X</v>
          </cell>
          <cell r="G400" t="str">
            <v>X</v>
          </cell>
          <cell r="H400" t="str">
            <v>X</v>
          </cell>
          <cell r="I400" t="str">
            <v>X</v>
          </cell>
          <cell r="J400" t="str">
            <v>X</v>
          </cell>
          <cell r="K400" t="str">
            <v>X</v>
          </cell>
          <cell r="L400" t="str">
            <v>X</v>
          </cell>
          <cell r="M400" t="str">
            <v>X</v>
          </cell>
          <cell r="N400" t="str">
            <v>004540</v>
          </cell>
        </row>
        <row r="401">
          <cell r="B401" t="str">
            <v>깨끗한나라우</v>
          </cell>
          <cell r="C401" t="str">
            <v>X</v>
          </cell>
          <cell r="D401" t="str">
            <v>X</v>
          </cell>
          <cell r="E401" t="str">
            <v>X</v>
          </cell>
          <cell r="F401" t="str">
            <v>X</v>
          </cell>
          <cell r="G401" t="str">
            <v>X</v>
          </cell>
          <cell r="H401" t="str">
            <v>X</v>
          </cell>
          <cell r="I401" t="str">
            <v>O</v>
          </cell>
          <cell r="J401" t="str">
            <v>X</v>
          </cell>
          <cell r="K401" t="str">
            <v>X</v>
          </cell>
          <cell r="L401" t="str">
            <v>X</v>
          </cell>
          <cell r="M401" t="str">
            <v>X</v>
          </cell>
          <cell r="N401" t="str">
            <v>004545</v>
          </cell>
        </row>
        <row r="402">
          <cell r="B402" t="str">
            <v>꿈비</v>
          </cell>
          <cell r="C402" t="str">
            <v>X</v>
          </cell>
          <cell r="D402" t="str">
            <v>X</v>
          </cell>
          <cell r="E402" t="str">
            <v>X</v>
          </cell>
          <cell r="F402" t="str">
            <v>X</v>
          </cell>
          <cell r="G402" t="str">
            <v>X</v>
          </cell>
          <cell r="H402" t="str">
            <v>X</v>
          </cell>
          <cell r="I402" t="str">
            <v>X</v>
          </cell>
          <cell r="J402" t="str">
            <v>X</v>
          </cell>
          <cell r="K402" t="str">
            <v>X</v>
          </cell>
          <cell r="L402" t="str">
            <v>X</v>
          </cell>
          <cell r="M402" t="str">
            <v>X</v>
          </cell>
          <cell r="N402" t="str">
            <v>407400</v>
          </cell>
        </row>
        <row r="403">
          <cell r="B403" t="str">
            <v>나노</v>
          </cell>
          <cell r="C403" t="str">
            <v>X</v>
          </cell>
          <cell r="D403" t="str">
            <v>X</v>
          </cell>
          <cell r="E403" t="str">
            <v>X</v>
          </cell>
          <cell r="F403" t="str">
            <v>X</v>
          </cell>
          <cell r="G403" t="str">
            <v>X</v>
          </cell>
          <cell r="H403" t="str">
            <v>X</v>
          </cell>
          <cell r="I403" t="str">
            <v>X</v>
          </cell>
          <cell r="J403" t="str">
            <v>X</v>
          </cell>
          <cell r="K403" t="str">
            <v>X</v>
          </cell>
          <cell r="L403" t="str">
            <v>X</v>
          </cell>
          <cell r="M403" t="str">
            <v>X</v>
          </cell>
          <cell r="N403" t="str">
            <v>187790</v>
          </cell>
        </row>
        <row r="404">
          <cell r="B404" t="str">
            <v>나노브릭</v>
          </cell>
          <cell r="C404" t="str">
            <v>X</v>
          </cell>
          <cell r="D404" t="str">
            <v>X</v>
          </cell>
          <cell r="E404" t="str">
            <v>X</v>
          </cell>
          <cell r="F404" t="str">
            <v>X</v>
          </cell>
          <cell r="G404" t="str">
            <v>X</v>
          </cell>
          <cell r="H404" t="str">
            <v>X</v>
          </cell>
          <cell r="I404" t="str">
            <v>X</v>
          </cell>
          <cell r="J404" t="str">
            <v>X</v>
          </cell>
          <cell r="K404" t="str">
            <v>X</v>
          </cell>
          <cell r="L404" t="str">
            <v>X</v>
          </cell>
          <cell r="M404" t="str">
            <v>X</v>
          </cell>
          <cell r="N404" t="str">
            <v>286750</v>
          </cell>
        </row>
        <row r="405">
          <cell r="B405" t="str">
            <v>나노신소재</v>
          </cell>
          <cell r="C405" t="str">
            <v>X</v>
          </cell>
          <cell r="D405" t="str">
            <v>X</v>
          </cell>
          <cell r="E405" t="str">
            <v>X</v>
          </cell>
          <cell r="F405" t="str">
            <v>X</v>
          </cell>
          <cell r="G405" t="str">
            <v>X</v>
          </cell>
          <cell r="H405" t="str">
            <v>X</v>
          </cell>
          <cell r="I405" t="str">
            <v>X</v>
          </cell>
          <cell r="J405" t="str">
            <v>X</v>
          </cell>
          <cell r="K405" t="str">
            <v>X</v>
          </cell>
          <cell r="L405" t="str">
            <v>X</v>
          </cell>
          <cell r="M405" t="str">
            <v>X</v>
          </cell>
          <cell r="N405" t="str">
            <v>121600</v>
          </cell>
        </row>
        <row r="406">
          <cell r="B406" t="str">
            <v>나노씨엠에스</v>
          </cell>
          <cell r="C406" t="str">
            <v>X</v>
          </cell>
          <cell r="D406" t="str">
            <v>X</v>
          </cell>
          <cell r="E406" t="str">
            <v>X</v>
          </cell>
          <cell r="F406" t="str">
            <v>X</v>
          </cell>
          <cell r="G406" t="str">
            <v>X</v>
          </cell>
          <cell r="H406" t="str">
            <v>X</v>
          </cell>
          <cell r="I406" t="str">
            <v>X</v>
          </cell>
          <cell r="J406" t="str">
            <v>X</v>
          </cell>
          <cell r="K406" t="str">
            <v>X</v>
          </cell>
          <cell r="L406" t="str">
            <v>X</v>
          </cell>
          <cell r="M406" t="str">
            <v>X</v>
          </cell>
          <cell r="N406" t="str">
            <v>247660</v>
          </cell>
        </row>
        <row r="407">
          <cell r="B407" t="str">
            <v>나노엔텍</v>
          </cell>
          <cell r="C407" t="str">
            <v>X</v>
          </cell>
          <cell r="D407" t="str">
            <v>X</v>
          </cell>
          <cell r="E407" t="str">
            <v>X</v>
          </cell>
          <cell r="F407" t="str">
            <v>X</v>
          </cell>
          <cell r="G407" t="str">
            <v>X</v>
          </cell>
          <cell r="H407" t="str">
            <v>X</v>
          </cell>
          <cell r="I407" t="str">
            <v>X</v>
          </cell>
          <cell r="J407" t="str">
            <v>X</v>
          </cell>
          <cell r="K407" t="str">
            <v>X</v>
          </cell>
          <cell r="L407" t="str">
            <v>X</v>
          </cell>
          <cell r="M407" t="str">
            <v>X</v>
          </cell>
          <cell r="N407" t="str">
            <v>039860</v>
          </cell>
        </row>
        <row r="408">
          <cell r="B408" t="str">
            <v>나노캠텍</v>
          </cell>
          <cell r="C408" t="str">
            <v>X</v>
          </cell>
          <cell r="D408" t="str">
            <v>X</v>
          </cell>
          <cell r="E408" t="str">
            <v>X</v>
          </cell>
          <cell r="F408" t="str">
            <v>X</v>
          </cell>
          <cell r="G408" t="str">
            <v>X</v>
          </cell>
          <cell r="H408" t="str">
            <v>X</v>
          </cell>
          <cell r="I408" t="str">
            <v>X</v>
          </cell>
          <cell r="J408" t="str">
            <v>X</v>
          </cell>
          <cell r="K408" t="str">
            <v>X</v>
          </cell>
          <cell r="L408" t="str">
            <v>X</v>
          </cell>
          <cell r="M408" t="str">
            <v>X</v>
          </cell>
          <cell r="N408" t="str">
            <v>091970</v>
          </cell>
        </row>
        <row r="409">
          <cell r="B409" t="str">
            <v>나노팀</v>
          </cell>
          <cell r="C409" t="str">
            <v>X</v>
          </cell>
          <cell r="D409" t="str">
            <v>X</v>
          </cell>
          <cell r="E409" t="str">
            <v>X</v>
          </cell>
          <cell r="F409" t="str">
            <v>X</v>
          </cell>
          <cell r="G409" t="str">
            <v>X</v>
          </cell>
          <cell r="H409" t="str">
            <v>X</v>
          </cell>
          <cell r="I409" t="str">
            <v>X</v>
          </cell>
          <cell r="J409" t="str">
            <v>X</v>
          </cell>
          <cell r="K409" t="str">
            <v>X</v>
          </cell>
          <cell r="L409" t="str">
            <v>X</v>
          </cell>
          <cell r="M409" t="str">
            <v>X</v>
          </cell>
          <cell r="N409" t="str">
            <v>417010</v>
          </cell>
        </row>
        <row r="410">
          <cell r="B410" t="str">
            <v>나눔테크</v>
          </cell>
          <cell r="C410" t="str">
            <v>X</v>
          </cell>
          <cell r="D410" t="str">
            <v>X</v>
          </cell>
          <cell r="E410" t="str">
            <v>X</v>
          </cell>
          <cell r="F410" t="str">
            <v>X</v>
          </cell>
          <cell r="G410" t="str">
            <v>X</v>
          </cell>
          <cell r="H410" t="str">
            <v>X</v>
          </cell>
          <cell r="I410" t="str">
            <v>X</v>
          </cell>
          <cell r="J410" t="str">
            <v>X</v>
          </cell>
          <cell r="K410" t="str">
            <v>X</v>
          </cell>
          <cell r="L410" t="str">
            <v>X</v>
          </cell>
          <cell r="M410" t="str">
            <v>X</v>
          </cell>
          <cell r="N410" t="str">
            <v>244880</v>
          </cell>
        </row>
        <row r="411">
          <cell r="B411" t="str">
            <v>나라셀라</v>
          </cell>
          <cell r="C411" t="str">
            <v>X</v>
          </cell>
          <cell r="D411" t="str">
            <v>X</v>
          </cell>
          <cell r="E411" t="str">
            <v>X</v>
          </cell>
          <cell r="F411" t="str">
            <v>X</v>
          </cell>
          <cell r="G411" t="str">
            <v>X</v>
          </cell>
          <cell r="H411" t="str">
            <v>X</v>
          </cell>
          <cell r="I411" t="str">
            <v>X</v>
          </cell>
          <cell r="J411" t="str">
            <v>X</v>
          </cell>
          <cell r="K411" t="str">
            <v>X</v>
          </cell>
          <cell r="L411" t="str">
            <v>X</v>
          </cell>
          <cell r="M411" t="str">
            <v>X</v>
          </cell>
          <cell r="N411" t="str">
            <v>405920</v>
          </cell>
        </row>
        <row r="412">
          <cell r="B412" t="str">
            <v>나라소프트</v>
          </cell>
          <cell r="C412" t="str">
            <v>X</v>
          </cell>
          <cell r="D412" t="str">
            <v>X</v>
          </cell>
          <cell r="E412" t="str">
            <v>X</v>
          </cell>
          <cell r="F412" t="str">
            <v>X</v>
          </cell>
          <cell r="G412" t="str">
            <v>X</v>
          </cell>
          <cell r="H412" t="str">
            <v>X</v>
          </cell>
          <cell r="I412" t="str">
            <v>X</v>
          </cell>
          <cell r="J412" t="str">
            <v>X</v>
          </cell>
          <cell r="K412" t="str">
            <v>X</v>
          </cell>
          <cell r="L412" t="str">
            <v>X</v>
          </cell>
          <cell r="M412" t="str">
            <v>X</v>
          </cell>
          <cell r="N412" t="str">
            <v>288490</v>
          </cell>
        </row>
        <row r="413">
          <cell r="B413" t="str">
            <v>나라엠앤디</v>
          </cell>
          <cell r="C413" t="str">
            <v>X</v>
          </cell>
          <cell r="D413" t="str">
            <v>X</v>
          </cell>
          <cell r="E413" t="str">
            <v>X</v>
          </cell>
          <cell r="F413" t="str">
            <v>X</v>
          </cell>
          <cell r="G413" t="str">
            <v>X</v>
          </cell>
          <cell r="H413" t="str">
            <v>X</v>
          </cell>
          <cell r="I413" t="str">
            <v>X</v>
          </cell>
          <cell r="J413" t="str">
            <v>X</v>
          </cell>
          <cell r="K413" t="str">
            <v>X</v>
          </cell>
          <cell r="L413" t="str">
            <v>X</v>
          </cell>
          <cell r="M413" t="str">
            <v>X</v>
          </cell>
          <cell r="N413" t="str">
            <v>051490</v>
          </cell>
        </row>
        <row r="414">
          <cell r="B414" t="str">
            <v>나래나노텍</v>
          </cell>
          <cell r="C414" t="str">
            <v>X</v>
          </cell>
          <cell r="D414" t="str">
            <v>X</v>
          </cell>
          <cell r="E414" t="str">
            <v>X</v>
          </cell>
          <cell r="F414" t="str">
            <v>X</v>
          </cell>
          <cell r="G414" t="str">
            <v>X</v>
          </cell>
          <cell r="H414" t="str">
            <v>X</v>
          </cell>
          <cell r="I414" t="str">
            <v>X</v>
          </cell>
          <cell r="J414" t="str">
            <v>X</v>
          </cell>
          <cell r="K414" t="str">
            <v>X</v>
          </cell>
          <cell r="L414" t="str">
            <v>X</v>
          </cell>
          <cell r="M414" t="str">
            <v>X</v>
          </cell>
          <cell r="N414" t="str">
            <v>137080</v>
          </cell>
        </row>
        <row r="415">
          <cell r="B415" t="str">
            <v>나무가</v>
          </cell>
          <cell r="C415" t="str">
            <v>X</v>
          </cell>
          <cell r="D415" t="str">
            <v>X</v>
          </cell>
          <cell r="E415" t="str">
            <v>X</v>
          </cell>
          <cell r="F415" t="str">
            <v>X</v>
          </cell>
          <cell r="G415" t="str">
            <v>X</v>
          </cell>
          <cell r="H415" t="str">
            <v>X</v>
          </cell>
          <cell r="I415" t="str">
            <v>X</v>
          </cell>
          <cell r="J415" t="str">
            <v>X</v>
          </cell>
          <cell r="K415" t="str">
            <v>X</v>
          </cell>
          <cell r="L415" t="str">
            <v>X</v>
          </cell>
          <cell r="M415" t="str">
            <v>X</v>
          </cell>
          <cell r="N415" t="str">
            <v>190510</v>
          </cell>
        </row>
        <row r="416">
          <cell r="B416" t="str">
            <v>나무기술</v>
          </cell>
          <cell r="C416" t="str">
            <v>X</v>
          </cell>
          <cell r="D416" t="str">
            <v>X</v>
          </cell>
          <cell r="E416" t="str">
            <v>X</v>
          </cell>
          <cell r="F416" t="str">
            <v>X</v>
          </cell>
          <cell r="G416" t="str">
            <v>X</v>
          </cell>
          <cell r="H416" t="str">
            <v>X</v>
          </cell>
          <cell r="I416" t="str">
            <v>X</v>
          </cell>
          <cell r="J416" t="str">
            <v>X</v>
          </cell>
          <cell r="K416" t="str">
            <v>X</v>
          </cell>
          <cell r="L416" t="str">
            <v>X</v>
          </cell>
          <cell r="M416" t="str">
            <v>X</v>
          </cell>
          <cell r="N416" t="str">
            <v>242040</v>
          </cell>
        </row>
        <row r="417">
          <cell r="B417" t="str">
            <v>나스미디어</v>
          </cell>
          <cell r="C417" t="str">
            <v>X</v>
          </cell>
          <cell r="D417" t="str">
            <v>X</v>
          </cell>
          <cell r="E417" t="str">
            <v>X</v>
          </cell>
          <cell r="F417" t="str">
            <v>X</v>
          </cell>
          <cell r="G417" t="str">
            <v>X</v>
          </cell>
          <cell r="H417" t="str">
            <v>X</v>
          </cell>
          <cell r="I417" t="str">
            <v>X</v>
          </cell>
          <cell r="J417" t="str">
            <v>X</v>
          </cell>
          <cell r="K417" t="str">
            <v>X</v>
          </cell>
          <cell r="L417" t="str">
            <v>X</v>
          </cell>
          <cell r="M417" t="str">
            <v>X</v>
          </cell>
          <cell r="N417" t="str">
            <v>089600</v>
          </cell>
        </row>
        <row r="418">
          <cell r="B418" t="str">
            <v>나우IB</v>
          </cell>
          <cell r="C418" t="str">
            <v>X</v>
          </cell>
          <cell r="D418" t="str">
            <v>X</v>
          </cell>
          <cell r="E418" t="str">
            <v>X</v>
          </cell>
          <cell r="F418" t="str">
            <v>X</v>
          </cell>
          <cell r="G418" t="str">
            <v>X</v>
          </cell>
          <cell r="H418" t="str">
            <v>X</v>
          </cell>
          <cell r="I418" t="str">
            <v>X</v>
          </cell>
          <cell r="J418" t="str">
            <v>X</v>
          </cell>
          <cell r="K418" t="str">
            <v>X</v>
          </cell>
          <cell r="L418" t="str">
            <v>X</v>
          </cell>
          <cell r="M418" t="str">
            <v>X</v>
          </cell>
          <cell r="N418" t="str">
            <v>293580</v>
          </cell>
        </row>
        <row r="419">
          <cell r="B419" t="str">
            <v>나우코스</v>
          </cell>
          <cell r="C419" t="str">
            <v>X</v>
          </cell>
          <cell r="D419" t="str">
            <v>X</v>
          </cell>
          <cell r="E419" t="str">
            <v>X</v>
          </cell>
          <cell r="F419" t="str">
            <v>X</v>
          </cell>
          <cell r="G419" t="str">
            <v>X</v>
          </cell>
          <cell r="H419" t="str">
            <v>X</v>
          </cell>
          <cell r="I419" t="str">
            <v>X</v>
          </cell>
          <cell r="J419" t="str">
            <v>X</v>
          </cell>
          <cell r="K419" t="str">
            <v>X</v>
          </cell>
          <cell r="L419" t="str">
            <v>X</v>
          </cell>
          <cell r="M419" t="str">
            <v>X</v>
          </cell>
          <cell r="N419" t="str">
            <v>257990</v>
          </cell>
        </row>
        <row r="420">
          <cell r="B420" t="str">
            <v>나이벡</v>
          </cell>
          <cell r="C420" t="str">
            <v>X</v>
          </cell>
          <cell r="D420" t="str">
            <v>X</v>
          </cell>
          <cell r="E420" t="str">
            <v>X</v>
          </cell>
          <cell r="F420" t="str">
            <v>X</v>
          </cell>
          <cell r="G420" t="str">
            <v>X</v>
          </cell>
          <cell r="H420" t="str">
            <v>X</v>
          </cell>
          <cell r="I420" t="str">
            <v>X</v>
          </cell>
          <cell r="J420" t="str">
            <v>X</v>
          </cell>
          <cell r="K420" t="str">
            <v>X</v>
          </cell>
          <cell r="L420" t="str">
            <v>X</v>
          </cell>
          <cell r="M420" t="str">
            <v>X</v>
          </cell>
          <cell r="N420" t="str">
            <v>138610</v>
          </cell>
        </row>
        <row r="421">
          <cell r="B421" t="str">
            <v>나이스디앤비</v>
          </cell>
          <cell r="C421" t="str">
            <v>X</v>
          </cell>
          <cell r="D421" t="str">
            <v>X</v>
          </cell>
          <cell r="E421" t="str">
            <v>X</v>
          </cell>
          <cell r="F421" t="str">
            <v>X</v>
          </cell>
          <cell r="G421" t="str">
            <v>X</v>
          </cell>
          <cell r="H421" t="str">
            <v>X</v>
          </cell>
          <cell r="I421" t="str">
            <v>X</v>
          </cell>
          <cell r="J421" t="str">
            <v>X</v>
          </cell>
          <cell r="K421" t="str">
            <v>X</v>
          </cell>
          <cell r="L421" t="str">
            <v>X</v>
          </cell>
          <cell r="M421" t="str">
            <v>X</v>
          </cell>
          <cell r="N421" t="str">
            <v>130580</v>
          </cell>
        </row>
        <row r="422">
          <cell r="B422" t="str">
            <v>나이스정보통신</v>
          </cell>
          <cell r="C422" t="str">
            <v>X</v>
          </cell>
          <cell r="D422" t="str">
            <v>X</v>
          </cell>
          <cell r="E422" t="str">
            <v>X</v>
          </cell>
          <cell r="F422" t="str">
            <v>X</v>
          </cell>
          <cell r="G422" t="str">
            <v>X</v>
          </cell>
          <cell r="H422" t="str">
            <v>X</v>
          </cell>
          <cell r="I422" t="str">
            <v>X</v>
          </cell>
          <cell r="J422" t="str">
            <v>X</v>
          </cell>
          <cell r="K422" t="str">
            <v>X</v>
          </cell>
          <cell r="L422" t="str">
            <v>X</v>
          </cell>
          <cell r="M422" t="str">
            <v>X</v>
          </cell>
          <cell r="N422" t="str">
            <v>036800</v>
          </cell>
        </row>
        <row r="423">
          <cell r="B423" t="str">
            <v>나인테크</v>
          </cell>
          <cell r="C423" t="str">
            <v>X</v>
          </cell>
          <cell r="D423" t="str">
            <v>X</v>
          </cell>
          <cell r="E423" t="str">
            <v>X</v>
          </cell>
          <cell r="F423" t="str">
            <v>X</v>
          </cell>
          <cell r="G423" t="str">
            <v>X</v>
          </cell>
          <cell r="H423" t="str">
            <v>X</v>
          </cell>
          <cell r="I423" t="str">
            <v>X</v>
          </cell>
          <cell r="J423" t="str">
            <v>X</v>
          </cell>
          <cell r="K423" t="str">
            <v>X</v>
          </cell>
          <cell r="L423" t="str">
            <v>X</v>
          </cell>
          <cell r="M423" t="str">
            <v>X</v>
          </cell>
          <cell r="N423" t="str">
            <v>267320</v>
          </cell>
        </row>
        <row r="424">
          <cell r="B424" t="str">
            <v>남광토건</v>
          </cell>
          <cell r="C424" t="str">
            <v>X</v>
          </cell>
          <cell r="D424" t="str">
            <v>X</v>
          </cell>
          <cell r="E424" t="str">
            <v>X</v>
          </cell>
          <cell r="F424" t="str">
            <v>X</v>
          </cell>
          <cell r="G424" t="str">
            <v>X</v>
          </cell>
          <cell r="H424" t="str">
            <v>X</v>
          </cell>
          <cell r="I424" t="str">
            <v>X</v>
          </cell>
          <cell r="J424" t="str">
            <v>X</v>
          </cell>
          <cell r="K424" t="str">
            <v>X</v>
          </cell>
          <cell r="L424" t="str">
            <v>X</v>
          </cell>
          <cell r="M424" t="str">
            <v>X</v>
          </cell>
          <cell r="N424" t="str">
            <v>001260</v>
          </cell>
        </row>
        <row r="425">
          <cell r="B425" t="str">
            <v>남선알미늄</v>
          </cell>
          <cell r="C425" t="str">
            <v>X</v>
          </cell>
          <cell r="D425" t="str">
            <v>X</v>
          </cell>
          <cell r="E425" t="str">
            <v>X</v>
          </cell>
          <cell r="F425" t="str">
            <v>X</v>
          </cell>
          <cell r="G425" t="str">
            <v>X</v>
          </cell>
          <cell r="H425" t="str">
            <v>X</v>
          </cell>
          <cell r="I425" t="str">
            <v>X</v>
          </cell>
          <cell r="J425" t="str">
            <v>X</v>
          </cell>
          <cell r="K425" t="str">
            <v>X</v>
          </cell>
          <cell r="L425" t="str">
            <v>X</v>
          </cell>
          <cell r="M425" t="str">
            <v>X</v>
          </cell>
          <cell r="N425" t="str">
            <v>008350</v>
          </cell>
        </row>
        <row r="426">
          <cell r="B426" t="str">
            <v>남선알미우</v>
          </cell>
          <cell r="C426" t="str">
            <v>X</v>
          </cell>
          <cell r="D426" t="str">
            <v>X</v>
          </cell>
          <cell r="E426" t="str">
            <v>X</v>
          </cell>
          <cell r="F426" t="str">
            <v>X</v>
          </cell>
          <cell r="G426" t="str">
            <v>X</v>
          </cell>
          <cell r="H426" t="str">
            <v>X</v>
          </cell>
          <cell r="I426" t="str">
            <v>O</v>
          </cell>
          <cell r="J426" t="str">
            <v>X</v>
          </cell>
          <cell r="K426" t="str">
            <v>X</v>
          </cell>
          <cell r="L426" t="str">
            <v>X</v>
          </cell>
          <cell r="M426" t="str">
            <v>X</v>
          </cell>
          <cell r="N426" t="str">
            <v>008355</v>
          </cell>
        </row>
        <row r="427">
          <cell r="B427" t="str">
            <v>남성</v>
          </cell>
          <cell r="C427" t="str">
            <v>X</v>
          </cell>
          <cell r="D427" t="str">
            <v>X</v>
          </cell>
          <cell r="E427" t="str">
            <v>X</v>
          </cell>
          <cell r="F427" t="str">
            <v>X</v>
          </cell>
          <cell r="G427" t="str">
            <v>X</v>
          </cell>
          <cell r="H427" t="str">
            <v>X</v>
          </cell>
          <cell r="I427" t="str">
            <v>X</v>
          </cell>
          <cell r="J427" t="str">
            <v>X</v>
          </cell>
          <cell r="K427" t="str">
            <v>X</v>
          </cell>
          <cell r="L427" t="str">
            <v>X</v>
          </cell>
          <cell r="M427" t="str">
            <v>X</v>
          </cell>
          <cell r="N427" t="str">
            <v>004270</v>
          </cell>
        </row>
        <row r="428">
          <cell r="B428" t="str">
            <v>남양유업</v>
          </cell>
          <cell r="C428" t="str">
            <v>X</v>
          </cell>
          <cell r="D428" t="str">
            <v>X</v>
          </cell>
          <cell r="E428" t="str">
            <v>X</v>
          </cell>
          <cell r="F428" t="str">
            <v>X</v>
          </cell>
          <cell r="G428" t="str">
            <v>X</v>
          </cell>
          <cell r="H428" t="str">
            <v>X</v>
          </cell>
          <cell r="I428" t="str">
            <v>X</v>
          </cell>
          <cell r="J428" t="str">
            <v>X</v>
          </cell>
          <cell r="K428" t="str">
            <v>X</v>
          </cell>
          <cell r="L428" t="str">
            <v>X</v>
          </cell>
          <cell r="M428" t="str">
            <v>X</v>
          </cell>
          <cell r="N428" t="str">
            <v>003920</v>
          </cell>
        </row>
        <row r="429">
          <cell r="B429" t="str">
            <v>남양유업우</v>
          </cell>
          <cell r="C429" t="str">
            <v>X</v>
          </cell>
          <cell r="D429" t="str">
            <v>X</v>
          </cell>
          <cell r="E429" t="str">
            <v>X</v>
          </cell>
          <cell r="F429" t="str">
            <v>X</v>
          </cell>
          <cell r="G429" t="str">
            <v>X</v>
          </cell>
          <cell r="H429" t="str">
            <v>X</v>
          </cell>
          <cell r="I429" t="str">
            <v>O</v>
          </cell>
          <cell r="J429" t="str">
            <v>X</v>
          </cell>
          <cell r="K429" t="str">
            <v>X</v>
          </cell>
          <cell r="L429" t="str">
            <v>X</v>
          </cell>
          <cell r="M429" t="str">
            <v>X</v>
          </cell>
          <cell r="N429" t="str">
            <v>003925</v>
          </cell>
        </row>
        <row r="430">
          <cell r="B430" t="str">
            <v>남해화학</v>
          </cell>
          <cell r="C430" t="str">
            <v>X</v>
          </cell>
          <cell r="D430" t="str">
            <v>X</v>
          </cell>
          <cell r="E430" t="str">
            <v>X</v>
          </cell>
          <cell r="F430" t="str">
            <v>X</v>
          </cell>
          <cell r="G430" t="str">
            <v>X</v>
          </cell>
          <cell r="H430" t="str">
            <v>X</v>
          </cell>
          <cell r="I430" t="str">
            <v>X</v>
          </cell>
          <cell r="J430" t="str">
            <v>X</v>
          </cell>
          <cell r="K430" t="str">
            <v>X</v>
          </cell>
          <cell r="L430" t="str">
            <v>X</v>
          </cell>
          <cell r="M430" t="str">
            <v>X</v>
          </cell>
          <cell r="N430" t="str">
            <v>025860</v>
          </cell>
        </row>
        <row r="431">
          <cell r="B431" t="str">
            <v>남화산업</v>
          </cell>
          <cell r="C431" t="str">
            <v>X</v>
          </cell>
          <cell r="D431" t="str">
            <v>X</v>
          </cell>
          <cell r="E431" t="str">
            <v>X</v>
          </cell>
          <cell r="F431" t="str">
            <v>X</v>
          </cell>
          <cell r="G431" t="str">
            <v>X</v>
          </cell>
          <cell r="H431" t="str">
            <v>X</v>
          </cell>
          <cell r="I431" t="str">
            <v>X</v>
          </cell>
          <cell r="J431" t="str">
            <v>X</v>
          </cell>
          <cell r="K431" t="str">
            <v>X</v>
          </cell>
          <cell r="L431" t="str">
            <v>X</v>
          </cell>
          <cell r="M431" t="str">
            <v>X</v>
          </cell>
          <cell r="N431" t="str">
            <v>111710</v>
          </cell>
        </row>
        <row r="432">
          <cell r="B432" t="str">
            <v>남화토건</v>
          </cell>
          <cell r="C432" t="str">
            <v>X</v>
          </cell>
          <cell r="D432" t="str">
            <v>X</v>
          </cell>
          <cell r="E432" t="str">
            <v>X</v>
          </cell>
          <cell r="F432" t="str">
            <v>X</v>
          </cell>
          <cell r="G432" t="str">
            <v>X</v>
          </cell>
          <cell r="H432" t="str">
            <v>X</v>
          </cell>
          <cell r="I432" t="str">
            <v>X</v>
          </cell>
          <cell r="J432" t="str">
            <v>X</v>
          </cell>
          <cell r="K432" t="str">
            <v>X</v>
          </cell>
          <cell r="L432" t="str">
            <v>X</v>
          </cell>
          <cell r="M432" t="str">
            <v>X</v>
          </cell>
          <cell r="N432" t="str">
            <v>091590</v>
          </cell>
        </row>
        <row r="433">
          <cell r="B433" t="str">
            <v>내츄럴엔도텍</v>
          </cell>
          <cell r="C433" t="str">
            <v>X</v>
          </cell>
          <cell r="D433" t="str">
            <v>X</v>
          </cell>
          <cell r="E433" t="str">
            <v>X</v>
          </cell>
          <cell r="F433" t="str">
            <v>X</v>
          </cell>
          <cell r="G433" t="str">
            <v>X</v>
          </cell>
          <cell r="H433" t="str">
            <v>X</v>
          </cell>
          <cell r="I433" t="str">
            <v>X</v>
          </cell>
          <cell r="J433" t="str">
            <v>X</v>
          </cell>
          <cell r="K433" t="str">
            <v>X</v>
          </cell>
          <cell r="L433" t="str">
            <v>X</v>
          </cell>
          <cell r="M433" t="str">
            <v>X</v>
          </cell>
          <cell r="N433" t="str">
            <v>168330</v>
          </cell>
        </row>
        <row r="434">
          <cell r="B434" t="str">
            <v>네오리진</v>
          </cell>
          <cell r="C434" t="str">
            <v>X</v>
          </cell>
          <cell r="D434" t="str">
            <v>X</v>
          </cell>
          <cell r="E434" t="str">
            <v>X</v>
          </cell>
          <cell r="F434" t="str">
            <v>X</v>
          </cell>
          <cell r="G434" t="str">
            <v>X</v>
          </cell>
          <cell r="H434" t="str">
            <v>X</v>
          </cell>
          <cell r="I434" t="str">
            <v>X</v>
          </cell>
          <cell r="J434" t="str">
            <v>X</v>
          </cell>
          <cell r="K434" t="str">
            <v>X</v>
          </cell>
          <cell r="L434" t="str">
            <v>X</v>
          </cell>
          <cell r="M434" t="str">
            <v>X</v>
          </cell>
          <cell r="N434" t="str">
            <v>094860</v>
          </cell>
        </row>
        <row r="435">
          <cell r="B435" t="str">
            <v>네오셈</v>
          </cell>
          <cell r="C435" t="str">
            <v>X</v>
          </cell>
          <cell r="D435" t="str">
            <v>X</v>
          </cell>
          <cell r="E435" t="str">
            <v>X</v>
          </cell>
          <cell r="F435" t="str">
            <v>X</v>
          </cell>
          <cell r="G435" t="str">
            <v>X</v>
          </cell>
          <cell r="H435" t="str">
            <v>X</v>
          </cell>
          <cell r="I435" t="str">
            <v>X</v>
          </cell>
          <cell r="J435" t="str">
            <v>X</v>
          </cell>
          <cell r="K435" t="str">
            <v>X</v>
          </cell>
          <cell r="L435" t="str">
            <v>X</v>
          </cell>
          <cell r="M435" t="str">
            <v>X</v>
          </cell>
          <cell r="N435" t="str">
            <v>253590</v>
          </cell>
        </row>
        <row r="436">
          <cell r="B436" t="str">
            <v>네오오토</v>
          </cell>
          <cell r="C436" t="str">
            <v>X</v>
          </cell>
          <cell r="D436" t="str">
            <v>X</v>
          </cell>
          <cell r="E436" t="str">
            <v>X</v>
          </cell>
          <cell r="F436" t="str">
            <v>X</v>
          </cell>
          <cell r="G436" t="str">
            <v>X</v>
          </cell>
          <cell r="H436" t="str">
            <v>X</v>
          </cell>
          <cell r="I436" t="str">
            <v>X</v>
          </cell>
          <cell r="J436" t="str">
            <v>X</v>
          </cell>
          <cell r="K436" t="str">
            <v>X</v>
          </cell>
          <cell r="L436" t="str">
            <v>X</v>
          </cell>
          <cell r="M436" t="str">
            <v>X</v>
          </cell>
          <cell r="N436" t="str">
            <v>212560</v>
          </cell>
        </row>
        <row r="437">
          <cell r="B437" t="str">
            <v>네오위즈</v>
          </cell>
          <cell r="C437" t="str">
            <v>X</v>
          </cell>
          <cell r="D437" t="str">
            <v>X</v>
          </cell>
          <cell r="E437" t="str">
            <v>X</v>
          </cell>
          <cell r="F437" t="str">
            <v>X</v>
          </cell>
          <cell r="G437" t="str">
            <v>X</v>
          </cell>
          <cell r="H437" t="str">
            <v>X</v>
          </cell>
          <cell r="I437" t="str">
            <v>X</v>
          </cell>
          <cell r="J437" t="str">
            <v>X</v>
          </cell>
          <cell r="K437" t="str">
            <v>X</v>
          </cell>
          <cell r="L437" t="str">
            <v>X</v>
          </cell>
          <cell r="M437" t="str">
            <v>X</v>
          </cell>
          <cell r="N437" t="str">
            <v>095660</v>
          </cell>
        </row>
        <row r="438">
          <cell r="B438" t="str">
            <v>네오위즈홀딩스</v>
          </cell>
          <cell r="C438" t="str">
            <v>X</v>
          </cell>
          <cell r="D438" t="str">
            <v>X</v>
          </cell>
          <cell r="E438" t="str">
            <v>X</v>
          </cell>
          <cell r="F438" t="str">
            <v>X</v>
          </cell>
          <cell r="G438" t="str">
            <v>X</v>
          </cell>
          <cell r="H438" t="str">
            <v>X</v>
          </cell>
          <cell r="I438" t="str">
            <v>X</v>
          </cell>
          <cell r="J438" t="str">
            <v>X</v>
          </cell>
          <cell r="K438" t="str">
            <v>X</v>
          </cell>
          <cell r="L438" t="str">
            <v>X</v>
          </cell>
          <cell r="M438" t="str">
            <v>X</v>
          </cell>
          <cell r="N438" t="str">
            <v>042420</v>
          </cell>
        </row>
        <row r="439">
          <cell r="B439" t="str">
            <v>네오이뮨텍</v>
          </cell>
          <cell r="C439" t="str">
            <v>X</v>
          </cell>
          <cell r="D439" t="str">
            <v>X</v>
          </cell>
          <cell r="E439" t="str">
            <v>X</v>
          </cell>
          <cell r="F439" t="str">
            <v>X</v>
          </cell>
          <cell r="G439" t="str">
            <v>X</v>
          </cell>
          <cell r="H439" t="str">
            <v>X</v>
          </cell>
          <cell r="I439" t="str">
            <v>X</v>
          </cell>
          <cell r="J439" t="str">
            <v>X</v>
          </cell>
          <cell r="K439" t="str">
            <v>X</v>
          </cell>
          <cell r="L439" t="str">
            <v>X</v>
          </cell>
          <cell r="M439" t="str">
            <v>X</v>
          </cell>
          <cell r="N439" t="str">
            <v>950220</v>
          </cell>
        </row>
        <row r="440">
          <cell r="B440" t="str">
            <v>네오크레마</v>
          </cell>
          <cell r="C440" t="str">
            <v>X</v>
          </cell>
          <cell r="D440" t="str">
            <v>X</v>
          </cell>
          <cell r="E440" t="str">
            <v>X</v>
          </cell>
          <cell r="F440" t="str">
            <v>X</v>
          </cell>
          <cell r="G440" t="str">
            <v>X</v>
          </cell>
          <cell r="H440" t="str">
            <v>X</v>
          </cell>
          <cell r="I440" t="str">
            <v>X</v>
          </cell>
          <cell r="J440" t="str">
            <v>X</v>
          </cell>
          <cell r="K440" t="str">
            <v>X</v>
          </cell>
          <cell r="L440" t="str">
            <v>X</v>
          </cell>
          <cell r="M440" t="str">
            <v>X</v>
          </cell>
          <cell r="N440" t="str">
            <v>311390</v>
          </cell>
        </row>
        <row r="441">
          <cell r="B441" t="str">
            <v>네오티스</v>
          </cell>
          <cell r="C441" t="str">
            <v>X</v>
          </cell>
          <cell r="D441" t="str">
            <v>X</v>
          </cell>
          <cell r="E441" t="str">
            <v>X</v>
          </cell>
          <cell r="F441" t="str">
            <v>X</v>
          </cell>
          <cell r="G441" t="str">
            <v>X</v>
          </cell>
          <cell r="H441" t="str">
            <v>X</v>
          </cell>
          <cell r="I441" t="str">
            <v>X</v>
          </cell>
          <cell r="J441" t="str">
            <v>X</v>
          </cell>
          <cell r="K441" t="str">
            <v>X</v>
          </cell>
          <cell r="L441" t="str">
            <v>X</v>
          </cell>
          <cell r="M441" t="str">
            <v>X</v>
          </cell>
          <cell r="N441" t="str">
            <v>085910</v>
          </cell>
        </row>
        <row r="442">
          <cell r="B442" t="str">
            <v>네오팜</v>
          </cell>
          <cell r="C442" t="str">
            <v>X</v>
          </cell>
          <cell r="D442" t="str">
            <v>X</v>
          </cell>
          <cell r="E442" t="str">
            <v>X</v>
          </cell>
          <cell r="F442" t="str">
            <v>X</v>
          </cell>
          <cell r="G442" t="str">
            <v>X</v>
          </cell>
          <cell r="H442" t="str">
            <v>X</v>
          </cell>
          <cell r="I442" t="str">
            <v>X</v>
          </cell>
          <cell r="J442" t="str">
            <v>X</v>
          </cell>
          <cell r="K442" t="str">
            <v>X</v>
          </cell>
          <cell r="L442" t="str">
            <v>X</v>
          </cell>
          <cell r="M442" t="str">
            <v>X</v>
          </cell>
          <cell r="N442" t="str">
            <v>092730</v>
          </cell>
        </row>
        <row r="443">
          <cell r="B443" t="str">
            <v>네오펙트</v>
          </cell>
          <cell r="C443" t="str">
            <v>X</v>
          </cell>
          <cell r="D443" t="str">
            <v>X</v>
          </cell>
          <cell r="E443" t="str">
            <v>X</v>
          </cell>
          <cell r="F443" t="str">
            <v>X</v>
          </cell>
          <cell r="G443" t="str">
            <v>X</v>
          </cell>
          <cell r="H443" t="str">
            <v>X</v>
          </cell>
          <cell r="I443" t="str">
            <v>X</v>
          </cell>
          <cell r="J443" t="str">
            <v>X</v>
          </cell>
          <cell r="K443" t="str">
            <v>X</v>
          </cell>
          <cell r="L443" t="str">
            <v>X</v>
          </cell>
          <cell r="M443" t="str">
            <v>X</v>
          </cell>
          <cell r="N443" t="str">
            <v>290660</v>
          </cell>
        </row>
        <row r="444">
          <cell r="B444" t="str">
            <v>네온테크</v>
          </cell>
          <cell r="C444" t="str">
            <v>X</v>
          </cell>
          <cell r="D444" t="str">
            <v>X</v>
          </cell>
          <cell r="E444" t="str">
            <v>X</v>
          </cell>
          <cell r="F444" t="str">
            <v>X</v>
          </cell>
          <cell r="G444" t="str">
            <v>X</v>
          </cell>
          <cell r="H444" t="str">
            <v>X</v>
          </cell>
          <cell r="I444" t="str">
            <v>X</v>
          </cell>
          <cell r="J444" t="str">
            <v>X</v>
          </cell>
          <cell r="K444" t="str">
            <v>X</v>
          </cell>
          <cell r="L444" t="str">
            <v>X</v>
          </cell>
          <cell r="M444" t="str">
            <v>X</v>
          </cell>
          <cell r="N444" t="str">
            <v>306620</v>
          </cell>
        </row>
        <row r="445">
          <cell r="B445" t="str">
            <v>네이블</v>
          </cell>
          <cell r="C445" t="str">
            <v>X</v>
          </cell>
          <cell r="D445" t="str">
            <v>X</v>
          </cell>
          <cell r="E445" t="str">
            <v>X</v>
          </cell>
          <cell r="F445" t="str">
            <v>X</v>
          </cell>
          <cell r="G445" t="str">
            <v>X</v>
          </cell>
          <cell r="H445" t="str">
            <v>X</v>
          </cell>
          <cell r="I445" t="str">
            <v>X</v>
          </cell>
          <cell r="J445" t="str">
            <v>X</v>
          </cell>
          <cell r="K445" t="str">
            <v>X</v>
          </cell>
          <cell r="L445" t="str">
            <v>X</v>
          </cell>
          <cell r="M445" t="str">
            <v>X</v>
          </cell>
          <cell r="N445" t="str">
            <v>153460</v>
          </cell>
        </row>
        <row r="446">
          <cell r="B446" t="str">
            <v>네이처셀</v>
          </cell>
          <cell r="C446" t="str">
            <v>X</v>
          </cell>
          <cell r="D446" t="str">
            <v>X</v>
          </cell>
          <cell r="E446" t="str">
            <v>X</v>
          </cell>
          <cell r="F446" t="str">
            <v>X</v>
          </cell>
          <cell r="G446" t="str">
            <v>X</v>
          </cell>
          <cell r="H446" t="str">
            <v>X</v>
          </cell>
          <cell r="I446" t="str">
            <v>X</v>
          </cell>
          <cell r="J446" t="str">
            <v>X</v>
          </cell>
          <cell r="K446" t="str">
            <v>X</v>
          </cell>
          <cell r="L446" t="str">
            <v>X</v>
          </cell>
          <cell r="M446" t="str">
            <v>X</v>
          </cell>
          <cell r="N446" t="str">
            <v>007390</v>
          </cell>
        </row>
        <row r="447">
          <cell r="B447" t="str">
            <v>네패스</v>
          </cell>
          <cell r="C447" t="str">
            <v>X</v>
          </cell>
          <cell r="D447" t="str">
            <v>X</v>
          </cell>
          <cell r="E447" t="str">
            <v>X</v>
          </cell>
          <cell r="F447" t="str">
            <v>X</v>
          </cell>
          <cell r="G447" t="str">
            <v>X</v>
          </cell>
          <cell r="H447" t="str">
            <v>X</v>
          </cell>
          <cell r="I447" t="str">
            <v>X</v>
          </cell>
          <cell r="J447" t="str">
            <v>X</v>
          </cell>
          <cell r="K447" t="str">
            <v>X</v>
          </cell>
          <cell r="L447" t="str">
            <v>X</v>
          </cell>
          <cell r="M447" t="str">
            <v>X</v>
          </cell>
          <cell r="N447" t="str">
            <v>033640</v>
          </cell>
        </row>
        <row r="448">
          <cell r="B448" t="str">
            <v>네패스아크</v>
          </cell>
          <cell r="C448" t="str">
            <v>X</v>
          </cell>
          <cell r="D448" t="str">
            <v>X</v>
          </cell>
          <cell r="E448" t="str">
            <v>X</v>
          </cell>
          <cell r="F448" t="str">
            <v>X</v>
          </cell>
          <cell r="G448" t="str">
            <v>X</v>
          </cell>
          <cell r="H448" t="str">
            <v>X</v>
          </cell>
          <cell r="I448" t="str">
            <v>X</v>
          </cell>
          <cell r="J448" t="str">
            <v>X</v>
          </cell>
          <cell r="K448" t="str">
            <v>X</v>
          </cell>
          <cell r="L448" t="str">
            <v>X</v>
          </cell>
          <cell r="M448" t="str">
            <v>X</v>
          </cell>
          <cell r="N448" t="str">
            <v>330860</v>
          </cell>
        </row>
        <row r="449">
          <cell r="B449" t="str">
            <v>넥센</v>
          </cell>
          <cell r="C449" t="str">
            <v>X</v>
          </cell>
          <cell r="D449" t="str">
            <v>X</v>
          </cell>
          <cell r="E449" t="str">
            <v>X</v>
          </cell>
          <cell r="F449" t="str">
            <v>X</v>
          </cell>
          <cell r="G449" t="str">
            <v>X</v>
          </cell>
          <cell r="H449" t="str">
            <v>X</v>
          </cell>
          <cell r="I449" t="str">
            <v>X</v>
          </cell>
          <cell r="J449" t="str">
            <v>X</v>
          </cell>
          <cell r="K449" t="str">
            <v>X</v>
          </cell>
          <cell r="L449" t="str">
            <v>X</v>
          </cell>
          <cell r="M449" t="str">
            <v>X</v>
          </cell>
          <cell r="N449" t="str">
            <v>005720</v>
          </cell>
        </row>
        <row r="450">
          <cell r="B450" t="str">
            <v>넥센우</v>
          </cell>
          <cell r="C450" t="str">
            <v>X</v>
          </cell>
          <cell r="D450" t="str">
            <v>X</v>
          </cell>
          <cell r="E450" t="str">
            <v>X</v>
          </cell>
          <cell r="F450" t="str">
            <v>X</v>
          </cell>
          <cell r="G450" t="str">
            <v>X</v>
          </cell>
          <cell r="H450" t="str">
            <v>O</v>
          </cell>
          <cell r="I450" t="str">
            <v>X</v>
          </cell>
          <cell r="J450" t="str">
            <v>X</v>
          </cell>
          <cell r="K450" t="str">
            <v>X</v>
          </cell>
          <cell r="L450" t="str">
            <v>X</v>
          </cell>
          <cell r="M450" t="str">
            <v>X</v>
          </cell>
          <cell r="N450" t="str">
            <v>005725</v>
          </cell>
        </row>
        <row r="451">
          <cell r="B451" t="str">
            <v>넥센타이어</v>
          </cell>
          <cell r="C451" t="str">
            <v>X</v>
          </cell>
          <cell r="D451" t="str">
            <v>X</v>
          </cell>
          <cell r="E451" t="str">
            <v>X</v>
          </cell>
          <cell r="F451" t="str">
            <v>X</v>
          </cell>
          <cell r="G451" t="str">
            <v>X</v>
          </cell>
          <cell r="H451" t="str">
            <v>X</v>
          </cell>
          <cell r="I451" t="str">
            <v>X</v>
          </cell>
          <cell r="J451" t="str">
            <v>X</v>
          </cell>
          <cell r="K451" t="str">
            <v>X</v>
          </cell>
          <cell r="L451" t="str">
            <v>X</v>
          </cell>
          <cell r="M451" t="str">
            <v>X</v>
          </cell>
          <cell r="N451" t="str">
            <v>002350</v>
          </cell>
        </row>
        <row r="452">
          <cell r="B452" t="str">
            <v>넥센타이어1우B</v>
          </cell>
          <cell r="C452" t="str">
            <v>X</v>
          </cell>
          <cell r="D452" t="str">
            <v>X</v>
          </cell>
          <cell r="E452" t="str">
            <v>X</v>
          </cell>
          <cell r="F452" t="str">
            <v>X</v>
          </cell>
          <cell r="G452" t="str">
            <v>X</v>
          </cell>
          <cell r="H452" t="str">
            <v>X</v>
          </cell>
          <cell r="I452" t="str">
            <v>X</v>
          </cell>
          <cell r="J452" t="str">
            <v>X</v>
          </cell>
          <cell r="K452" t="str">
            <v>X</v>
          </cell>
          <cell r="L452" t="str">
            <v>X</v>
          </cell>
          <cell r="M452" t="str">
            <v>X</v>
          </cell>
          <cell r="N452" t="str">
            <v>002355</v>
          </cell>
        </row>
        <row r="453">
          <cell r="B453" t="str">
            <v>넥스턴바이오</v>
          </cell>
          <cell r="C453" t="str">
            <v>X</v>
          </cell>
          <cell r="D453" t="str">
            <v>X</v>
          </cell>
          <cell r="E453" t="str">
            <v>X</v>
          </cell>
          <cell r="F453" t="str">
            <v>X</v>
          </cell>
          <cell r="G453" t="str">
            <v>X</v>
          </cell>
          <cell r="H453" t="str">
            <v>X</v>
          </cell>
          <cell r="I453" t="str">
            <v>X</v>
          </cell>
          <cell r="J453" t="str">
            <v>X</v>
          </cell>
          <cell r="K453" t="str">
            <v>X</v>
          </cell>
          <cell r="L453" t="str">
            <v>X</v>
          </cell>
          <cell r="M453" t="str">
            <v>X</v>
          </cell>
          <cell r="N453" t="str">
            <v>089140</v>
          </cell>
        </row>
        <row r="454">
          <cell r="B454" t="str">
            <v>넥스트아이</v>
          </cell>
          <cell r="C454" t="str">
            <v>X</v>
          </cell>
          <cell r="D454" t="str">
            <v>X</v>
          </cell>
          <cell r="E454" t="str">
            <v>X</v>
          </cell>
          <cell r="F454" t="str">
            <v>X</v>
          </cell>
          <cell r="G454" t="str">
            <v>X</v>
          </cell>
          <cell r="H454" t="str">
            <v>X</v>
          </cell>
          <cell r="I454" t="str">
            <v>X</v>
          </cell>
          <cell r="J454" t="str">
            <v>X</v>
          </cell>
          <cell r="K454" t="str">
            <v>X</v>
          </cell>
          <cell r="L454" t="str">
            <v>X</v>
          </cell>
          <cell r="M454" t="str">
            <v>X</v>
          </cell>
          <cell r="N454" t="str">
            <v>137940</v>
          </cell>
        </row>
        <row r="455">
          <cell r="B455" t="str">
            <v>넥스트칩</v>
          </cell>
          <cell r="C455" t="str">
            <v>X</v>
          </cell>
          <cell r="D455" t="str">
            <v>X</v>
          </cell>
          <cell r="E455" t="str">
            <v>X</v>
          </cell>
          <cell r="F455" t="str">
            <v>X</v>
          </cell>
          <cell r="G455" t="str">
            <v>X</v>
          </cell>
          <cell r="H455" t="str">
            <v>X</v>
          </cell>
          <cell r="I455" t="str">
            <v>X</v>
          </cell>
          <cell r="J455" t="str">
            <v>X</v>
          </cell>
          <cell r="K455" t="str">
            <v>X</v>
          </cell>
          <cell r="L455" t="str">
            <v>X</v>
          </cell>
          <cell r="M455" t="str">
            <v>X</v>
          </cell>
          <cell r="N455" t="str">
            <v>396270</v>
          </cell>
        </row>
        <row r="456">
          <cell r="B456" t="str">
            <v>넥스틴</v>
          </cell>
          <cell r="C456" t="str">
            <v>X</v>
          </cell>
          <cell r="D456" t="str">
            <v>X</v>
          </cell>
          <cell r="E456" t="str">
            <v>X</v>
          </cell>
          <cell r="F456" t="str">
            <v>X</v>
          </cell>
          <cell r="G456" t="str">
            <v>X</v>
          </cell>
          <cell r="H456" t="str">
            <v>X</v>
          </cell>
          <cell r="I456" t="str">
            <v>X</v>
          </cell>
          <cell r="J456" t="str">
            <v>X</v>
          </cell>
          <cell r="K456" t="str">
            <v>X</v>
          </cell>
          <cell r="L456" t="str">
            <v>X</v>
          </cell>
          <cell r="M456" t="str">
            <v>X</v>
          </cell>
          <cell r="N456" t="str">
            <v>348210</v>
          </cell>
        </row>
        <row r="457">
          <cell r="B457" t="str">
            <v>넥스틸</v>
          </cell>
          <cell r="C457" t="str">
            <v>X</v>
          </cell>
          <cell r="D457" t="str">
            <v>X</v>
          </cell>
          <cell r="E457" t="str">
            <v>X</v>
          </cell>
          <cell r="F457" t="str">
            <v>X</v>
          </cell>
          <cell r="G457" t="str">
            <v>X</v>
          </cell>
          <cell r="H457" t="str">
            <v>X</v>
          </cell>
          <cell r="I457" t="str">
            <v>X</v>
          </cell>
          <cell r="J457" t="str">
            <v>X</v>
          </cell>
          <cell r="K457" t="str">
            <v>X</v>
          </cell>
          <cell r="L457" t="str">
            <v>X</v>
          </cell>
          <cell r="M457" t="str">
            <v>X</v>
          </cell>
          <cell r="N457" t="str">
            <v>092790</v>
          </cell>
        </row>
        <row r="458">
          <cell r="B458" t="str">
            <v>넥슨게임즈</v>
          </cell>
          <cell r="C458" t="str">
            <v>X</v>
          </cell>
          <cell r="D458" t="str">
            <v>X</v>
          </cell>
          <cell r="E458" t="str">
            <v>X</v>
          </cell>
          <cell r="F458" t="str">
            <v>X</v>
          </cell>
          <cell r="G458" t="str">
            <v>X</v>
          </cell>
          <cell r="H458" t="str">
            <v>X</v>
          </cell>
          <cell r="I458" t="str">
            <v>X</v>
          </cell>
          <cell r="J458" t="str">
            <v>X</v>
          </cell>
          <cell r="K458" t="str">
            <v>X</v>
          </cell>
          <cell r="L458" t="str">
            <v>X</v>
          </cell>
          <cell r="M458" t="str">
            <v>X</v>
          </cell>
          <cell r="N458" t="str">
            <v>225570</v>
          </cell>
        </row>
        <row r="459">
          <cell r="B459" t="str">
            <v>넵튠</v>
          </cell>
          <cell r="C459" t="str">
            <v>X</v>
          </cell>
          <cell r="D459" t="str">
            <v>X</v>
          </cell>
          <cell r="E459" t="str">
            <v>X</v>
          </cell>
          <cell r="F459" t="str">
            <v>X</v>
          </cell>
          <cell r="G459" t="str">
            <v>X</v>
          </cell>
          <cell r="H459" t="str">
            <v>X</v>
          </cell>
          <cell r="I459" t="str">
            <v>X</v>
          </cell>
          <cell r="J459" t="str">
            <v>X</v>
          </cell>
          <cell r="K459" t="str">
            <v>X</v>
          </cell>
          <cell r="L459" t="str">
            <v>X</v>
          </cell>
          <cell r="M459" t="str">
            <v>X</v>
          </cell>
          <cell r="N459" t="str">
            <v>217270</v>
          </cell>
        </row>
        <row r="460">
          <cell r="B460" t="str">
            <v>넷마블</v>
          </cell>
          <cell r="C460" t="str">
            <v>X</v>
          </cell>
          <cell r="D460" t="str">
            <v>X</v>
          </cell>
          <cell r="E460" t="str">
            <v>X</v>
          </cell>
          <cell r="F460" t="str">
            <v>X</v>
          </cell>
          <cell r="G460" t="str">
            <v>X</v>
          </cell>
          <cell r="H460" t="str">
            <v>X</v>
          </cell>
          <cell r="I460" t="str">
            <v>X</v>
          </cell>
          <cell r="J460" t="str">
            <v>X</v>
          </cell>
          <cell r="K460" t="str">
            <v>X</v>
          </cell>
          <cell r="L460" t="str">
            <v>X</v>
          </cell>
          <cell r="M460" t="str">
            <v>X</v>
          </cell>
          <cell r="N460" t="str">
            <v>251270</v>
          </cell>
        </row>
        <row r="461">
          <cell r="B461" t="str">
            <v>노드메이슨</v>
          </cell>
          <cell r="C461" t="str">
            <v>X</v>
          </cell>
          <cell r="D461" t="str">
            <v>X</v>
          </cell>
          <cell r="E461" t="str">
            <v>X</v>
          </cell>
          <cell r="F461" t="str">
            <v>X</v>
          </cell>
          <cell r="G461" t="str">
            <v>X</v>
          </cell>
          <cell r="H461" t="str">
            <v>X</v>
          </cell>
          <cell r="I461" t="str">
            <v>X</v>
          </cell>
          <cell r="J461" t="str">
            <v>X</v>
          </cell>
          <cell r="K461" t="str">
            <v>X</v>
          </cell>
          <cell r="L461" t="str">
            <v>X</v>
          </cell>
          <cell r="M461" t="str">
            <v>X</v>
          </cell>
          <cell r="N461" t="str">
            <v>317860</v>
          </cell>
        </row>
        <row r="462">
          <cell r="B462" t="str">
            <v>노랑풍선</v>
          </cell>
          <cell r="C462" t="str">
            <v>X</v>
          </cell>
          <cell r="D462" t="str">
            <v>X</v>
          </cell>
          <cell r="E462" t="str">
            <v>X</v>
          </cell>
          <cell r="F462" t="str">
            <v>X</v>
          </cell>
          <cell r="G462" t="str">
            <v>X</v>
          </cell>
          <cell r="H462" t="str">
            <v>X</v>
          </cell>
          <cell r="I462" t="str">
            <v>X</v>
          </cell>
          <cell r="J462" t="str">
            <v>X</v>
          </cell>
          <cell r="K462" t="str">
            <v>X</v>
          </cell>
          <cell r="L462" t="str">
            <v>X</v>
          </cell>
          <cell r="M462" t="str">
            <v>X</v>
          </cell>
          <cell r="N462" t="str">
            <v>104620</v>
          </cell>
        </row>
        <row r="463">
          <cell r="B463" t="str">
            <v>노루페인트</v>
          </cell>
          <cell r="C463" t="str">
            <v>X</v>
          </cell>
          <cell r="D463" t="str">
            <v>X</v>
          </cell>
          <cell r="E463" t="str">
            <v>X</v>
          </cell>
          <cell r="F463" t="str">
            <v>X</v>
          </cell>
          <cell r="G463" t="str">
            <v>X</v>
          </cell>
          <cell r="H463" t="str">
            <v>X</v>
          </cell>
          <cell r="I463" t="str">
            <v>X</v>
          </cell>
          <cell r="J463" t="str">
            <v>X</v>
          </cell>
          <cell r="K463" t="str">
            <v>X</v>
          </cell>
          <cell r="L463" t="str">
            <v>X</v>
          </cell>
          <cell r="M463" t="str">
            <v>X</v>
          </cell>
          <cell r="N463" t="str">
            <v>090350</v>
          </cell>
        </row>
        <row r="464">
          <cell r="B464" t="str">
            <v>노루페인트우</v>
          </cell>
          <cell r="C464" t="str">
            <v>X</v>
          </cell>
          <cell r="D464" t="str">
            <v>X</v>
          </cell>
          <cell r="E464" t="str">
            <v>X</v>
          </cell>
          <cell r="F464" t="str">
            <v>X</v>
          </cell>
          <cell r="G464" t="str">
            <v>X</v>
          </cell>
          <cell r="H464" t="str">
            <v>X</v>
          </cell>
          <cell r="I464" t="str">
            <v>O</v>
          </cell>
          <cell r="J464" t="str">
            <v>X</v>
          </cell>
          <cell r="K464" t="str">
            <v>X</v>
          </cell>
          <cell r="L464" t="str">
            <v>X</v>
          </cell>
          <cell r="M464" t="str">
            <v>X</v>
          </cell>
          <cell r="N464" t="str">
            <v>090355</v>
          </cell>
        </row>
        <row r="465">
          <cell r="B465" t="str">
            <v>노루홀딩스</v>
          </cell>
          <cell r="C465" t="str">
            <v>X</v>
          </cell>
          <cell r="D465" t="str">
            <v>X</v>
          </cell>
          <cell r="E465" t="str">
            <v>X</v>
          </cell>
          <cell r="F465" t="str">
            <v>X</v>
          </cell>
          <cell r="G465" t="str">
            <v>X</v>
          </cell>
          <cell r="H465" t="str">
            <v>X</v>
          </cell>
          <cell r="I465" t="str">
            <v>X</v>
          </cell>
          <cell r="J465" t="str">
            <v>X</v>
          </cell>
          <cell r="K465" t="str">
            <v>X</v>
          </cell>
          <cell r="L465" t="str">
            <v>X</v>
          </cell>
          <cell r="M465" t="str">
            <v>X</v>
          </cell>
          <cell r="N465" t="str">
            <v>000320</v>
          </cell>
        </row>
        <row r="466">
          <cell r="B466" t="str">
            <v>노루홀딩스우</v>
          </cell>
          <cell r="C466" t="str">
            <v>X</v>
          </cell>
          <cell r="D466" t="str">
            <v>X</v>
          </cell>
          <cell r="E466" t="str">
            <v>X</v>
          </cell>
          <cell r="F466" t="str">
            <v>X</v>
          </cell>
          <cell r="G466" t="str">
            <v>X</v>
          </cell>
          <cell r="H466" t="str">
            <v>X</v>
          </cell>
          <cell r="I466" t="str">
            <v>O</v>
          </cell>
          <cell r="J466" t="str">
            <v>X</v>
          </cell>
          <cell r="K466" t="str">
            <v>X</v>
          </cell>
          <cell r="L466" t="str">
            <v>X</v>
          </cell>
          <cell r="M466" t="str">
            <v>X</v>
          </cell>
          <cell r="N466" t="str">
            <v>000325</v>
          </cell>
        </row>
        <row r="467">
          <cell r="B467" t="str">
            <v>노바렉스</v>
          </cell>
          <cell r="C467" t="str">
            <v>X</v>
          </cell>
          <cell r="D467" t="str">
            <v>X</v>
          </cell>
          <cell r="E467" t="str">
            <v>X</v>
          </cell>
          <cell r="F467" t="str">
            <v>X</v>
          </cell>
          <cell r="G467" t="str">
            <v>X</v>
          </cell>
          <cell r="H467" t="str">
            <v>X</v>
          </cell>
          <cell r="I467" t="str">
            <v>X</v>
          </cell>
          <cell r="J467" t="str">
            <v>X</v>
          </cell>
          <cell r="K467" t="str">
            <v>X</v>
          </cell>
          <cell r="L467" t="str">
            <v>X</v>
          </cell>
          <cell r="M467" t="str">
            <v>X</v>
          </cell>
          <cell r="N467" t="str">
            <v>194700</v>
          </cell>
        </row>
        <row r="468">
          <cell r="B468" t="str">
            <v>노바텍</v>
          </cell>
          <cell r="C468" t="str">
            <v>X</v>
          </cell>
          <cell r="D468" t="str">
            <v>X</v>
          </cell>
          <cell r="E468" t="str">
            <v>X</v>
          </cell>
          <cell r="F468" t="str">
            <v>X</v>
          </cell>
          <cell r="G468" t="str">
            <v>X</v>
          </cell>
          <cell r="H468" t="str">
            <v>X</v>
          </cell>
          <cell r="I468" t="str">
            <v>X</v>
          </cell>
          <cell r="J468" t="str">
            <v>X</v>
          </cell>
          <cell r="K468" t="str">
            <v>X</v>
          </cell>
          <cell r="L468" t="str">
            <v>X</v>
          </cell>
          <cell r="M468" t="str">
            <v>X</v>
          </cell>
          <cell r="N468" t="str">
            <v>285490</v>
          </cell>
        </row>
        <row r="469">
          <cell r="B469" t="str">
            <v>노보믹스</v>
          </cell>
          <cell r="C469" t="str">
            <v>X</v>
          </cell>
          <cell r="D469" t="str">
            <v>X</v>
          </cell>
          <cell r="E469" t="str">
            <v>X</v>
          </cell>
          <cell r="F469" t="str">
            <v>X</v>
          </cell>
          <cell r="G469" t="str">
            <v>X</v>
          </cell>
          <cell r="H469" t="str">
            <v>X</v>
          </cell>
          <cell r="I469" t="str">
            <v>X</v>
          </cell>
          <cell r="J469" t="str">
            <v>X</v>
          </cell>
          <cell r="K469" t="str">
            <v>X</v>
          </cell>
          <cell r="L469" t="str">
            <v>X</v>
          </cell>
          <cell r="M469" t="str">
            <v>X</v>
          </cell>
          <cell r="N469" t="str">
            <v>283100</v>
          </cell>
        </row>
        <row r="470">
          <cell r="B470" t="str">
            <v>노브메타파마</v>
          </cell>
          <cell r="C470" t="str">
            <v>O</v>
          </cell>
          <cell r="D470" t="str">
            <v>X</v>
          </cell>
          <cell r="E470" t="str">
            <v>X</v>
          </cell>
          <cell r="F470" t="str">
            <v>X</v>
          </cell>
          <cell r="G470" t="str">
            <v>X</v>
          </cell>
          <cell r="H470" t="str">
            <v>X</v>
          </cell>
          <cell r="I470" t="str">
            <v>X</v>
          </cell>
          <cell r="J470" t="str">
            <v>X</v>
          </cell>
          <cell r="K470" t="str">
            <v>X</v>
          </cell>
          <cell r="L470" t="str">
            <v>X</v>
          </cell>
          <cell r="M470" t="str">
            <v>X</v>
          </cell>
          <cell r="N470" t="str">
            <v>229500</v>
          </cell>
        </row>
        <row r="471">
          <cell r="B471" t="str">
            <v>노블엠앤비</v>
          </cell>
          <cell r="C471" t="str">
            <v>O</v>
          </cell>
          <cell r="D471" t="str">
            <v>X</v>
          </cell>
          <cell r="E471" t="str">
            <v>O</v>
          </cell>
          <cell r="F471" t="str">
            <v>O</v>
          </cell>
          <cell r="G471" t="str">
            <v>O</v>
          </cell>
          <cell r="H471" t="str">
            <v>X</v>
          </cell>
          <cell r="I471" t="str">
            <v>X</v>
          </cell>
          <cell r="J471" t="str">
            <v>X</v>
          </cell>
          <cell r="K471" t="str">
            <v>X</v>
          </cell>
          <cell r="L471" t="str">
            <v>X</v>
          </cell>
          <cell r="M471" t="str">
            <v>X</v>
          </cell>
          <cell r="N471" t="str">
            <v>106520</v>
          </cell>
        </row>
        <row r="472">
          <cell r="B472" t="str">
            <v>노을</v>
          </cell>
          <cell r="C472" t="str">
            <v>X</v>
          </cell>
          <cell r="D472" t="str">
            <v>X</v>
          </cell>
          <cell r="E472" t="str">
            <v>X</v>
          </cell>
          <cell r="F472" t="str">
            <v>X</v>
          </cell>
          <cell r="G472" t="str">
            <v>X</v>
          </cell>
          <cell r="H472" t="str">
            <v>X</v>
          </cell>
          <cell r="I472" t="str">
            <v>X</v>
          </cell>
          <cell r="J472" t="str">
            <v>X</v>
          </cell>
          <cell r="K472" t="str">
            <v>X</v>
          </cell>
          <cell r="L472" t="str">
            <v>X</v>
          </cell>
          <cell r="M472" t="str">
            <v>X</v>
          </cell>
          <cell r="N472" t="str">
            <v>376930</v>
          </cell>
        </row>
        <row r="473">
          <cell r="B473" t="str">
            <v>녹십자</v>
          </cell>
          <cell r="C473" t="str">
            <v>X</v>
          </cell>
          <cell r="D473" t="str">
            <v>X</v>
          </cell>
          <cell r="E473" t="str">
            <v>X</v>
          </cell>
          <cell r="F473" t="str">
            <v>X</v>
          </cell>
          <cell r="G473" t="str">
            <v>O</v>
          </cell>
          <cell r="H473" t="str">
            <v>X</v>
          </cell>
          <cell r="I473" t="str">
            <v>X</v>
          </cell>
          <cell r="J473" t="str">
            <v>X</v>
          </cell>
          <cell r="K473" t="str">
            <v>X</v>
          </cell>
          <cell r="L473" t="str">
            <v>X</v>
          </cell>
          <cell r="M473" t="str">
            <v>X</v>
          </cell>
          <cell r="N473" t="str">
            <v>006280</v>
          </cell>
        </row>
        <row r="474">
          <cell r="B474" t="str">
            <v>녹십자엠에스</v>
          </cell>
          <cell r="C474" t="str">
            <v>X</v>
          </cell>
          <cell r="D474" t="str">
            <v>X</v>
          </cell>
          <cell r="E474" t="str">
            <v>X</v>
          </cell>
          <cell r="F474" t="str">
            <v>X</v>
          </cell>
          <cell r="G474" t="str">
            <v>X</v>
          </cell>
          <cell r="H474" t="str">
            <v>X</v>
          </cell>
          <cell r="I474" t="str">
            <v>X</v>
          </cell>
          <cell r="J474" t="str">
            <v>X</v>
          </cell>
          <cell r="K474" t="str">
            <v>X</v>
          </cell>
          <cell r="L474" t="str">
            <v>X</v>
          </cell>
          <cell r="M474" t="str">
            <v>X</v>
          </cell>
          <cell r="N474" t="str">
            <v>142280</v>
          </cell>
        </row>
        <row r="475">
          <cell r="B475" t="str">
            <v>녹십자웰빙</v>
          </cell>
          <cell r="C475" t="str">
            <v>X</v>
          </cell>
          <cell r="D475" t="str">
            <v>X</v>
          </cell>
          <cell r="E475" t="str">
            <v>X</v>
          </cell>
          <cell r="F475" t="str">
            <v>X</v>
          </cell>
          <cell r="G475" t="str">
            <v>X</v>
          </cell>
          <cell r="H475" t="str">
            <v>X</v>
          </cell>
          <cell r="I475" t="str">
            <v>X</v>
          </cell>
          <cell r="J475" t="str">
            <v>X</v>
          </cell>
          <cell r="K475" t="str">
            <v>X</v>
          </cell>
          <cell r="L475" t="str">
            <v>X</v>
          </cell>
          <cell r="M475" t="str">
            <v>X</v>
          </cell>
          <cell r="N475" t="str">
            <v>234690</v>
          </cell>
        </row>
        <row r="476">
          <cell r="B476" t="str">
            <v>녹십자홀딩스</v>
          </cell>
          <cell r="C476" t="str">
            <v>X</v>
          </cell>
          <cell r="D476" t="str">
            <v>X</v>
          </cell>
          <cell r="E476" t="str">
            <v>X</v>
          </cell>
          <cell r="F476" t="str">
            <v>X</v>
          </cell>
          <cell r="G476" t="str">
            <v>X</v>
          </cell>
          <cell r="H476" t="str">
            <v>X</v>
          </cell>
          <cell r="I476" t="str">
            <v>X</v>
          </cell>
          <cell r="J476" t="str">
            <v>X</v>
          </cell>
          <cell r="K476" t="str">
            <v>X</v>
          </cell>
          <cell r="L476" t="str">
            <v>X</v>
          </cell>
          <cell r="M476" t="str">
            <v>X</v>
          </cell>
          <cell r="N476" t="str">
            <v>005250</v>
          </cell>
        </row>
        <row r="477">
          <cell r="B477" t="str">
            <v>녹십자홀딩스2우</v>
          </cell>
          <cell r="C477" t="str">
            <v>X</v>
          </cell>
          <cell r="D477" t="str">
            <v>X</v>
          </cell>
          <cell r="E477" t="str">
            <v>X</v>
          </cell>
          <cell r="F477" t="str">
            <v>X</v>
          </cell>
          <cell r="G477" t="str">
            <v>X</v>
          </cell>
          <cell r="H477" t="str">
            <v>X</v>
          </cell>
          <cell r="I477" t="str">
            <v>X</v>
          </cell>
          <cell r="J477" t="str">
            <v>O</v>
          </cell>
          <cell r="K477" t="str">
            <v>X</v>
          </cell>
          <cell r="L477" t="str">
            <v>X</v>
          </cell>
          <cell r="M477" t="str">
            <v>X</v>
          </cell>
          <cell r="N477" t="str">
            <v>005257</v>
          </cell>
        </row>
        <row r="478">
          <cell r="B478" t="str">
            <v>녹원씨엔아이</v>
          </cell>
          <cell r="C478" t="str">
            <v>O</v>
          </cell>
          <cell r="D478" t="str">
            <v>X</v>
          </cell>
          <cell r="E478" t="str">
            <v>O</v>
          </cell>
          <cell r="F478" t="str">
            <v>X</v>
          </cell>
          <cell r="G478" t="str">
            <v>X</v>
          </cell>
          <cell r="H478" t="str">
            <v>X</v>
          </cell>
          <cell r="I478" t="str">
            <v>X</v>
          </cell>
          <cell r="J478" t="str">
            <v>X</v>
          </cell>
          <cell r="K478" t="str">
            <v>X</v>
          </cell>
          <cell r="L478" t="str">
            <v>X</v>
          </cell>
          <cell r="M478" t="str">
            <v>X</v>
          </cell>
          <cell r="N478" t="str">
            <v>065560</v>
          </cell>
        </row>
        <row r="479">
          <cell r="B479" t="str">
            <v>농심</v>
          </cell>
          <cell r="C479" t="str">
            <v>X</v>
          </cell>
          <cell r="D479" t="str">
            <v>X</v>
          </cell>
          <cell r="E479" t="str">
            <v>X</v>
          </cell>
          <cell r="F479" t="str">
            <v>X</v>
          </cell>
          <cell r="G479" t="str">
            <v>X</v>
          </cell>
          <cell r="H479" t="str">
            <v>X</v>
          </cell>
          <cell r="I479" t="str">
            <v>X</v>
          </cell>
          <cell r="J479" t="str">
            <v>X</v>
          </cell>
          <cell r="K479" t="str">
            <v>X</v>
          </cell>
          <cell r="L479" t="str">
            <v>X</v>
          </cell>
          <cell r="M479" t="str">
            <v>X</v>
          </cell>
          <cell r="N479" t="str">
            <v>004370</v>
          </cell>
        </row>
        <row r="480">
          <cell r="B480" t="str">
            <v>농심홀딩스</v>
          </cell>
          <cell r="C480" t="str">
            <v>X</v>
          </cell>
          <cell r="D480" t="str">
            <v>X</v>
          </cell>
          <cell r="E480" t="str">
            <v>X</v>
          </cell>
          <cell r="F480" t="str">
            <v>X</v>
          </cell>
          <cell r="G480" t="str">
            <v>X</v>
          </cell>
          <cell r="H480" t="str">
            <v>X</v>
          </cell>
          <cell r="I480" t="str">
            <v>X</v>
          </cell>
          <cell r="J480" t="str">
            <v>X</v>
          </cell>
          <cell r="K480" t="str">
            <v>X</v>
          </cell>
          <cell r="L480" t="str">
            <v>X</v>
          </cell>
          <cell r="M480" t="str">
            <v>X</v>
          </cell>
          <cell r="N480" t="str">
            <v>072710</v>
          </cell>
        </row>
        <row r="481">
          <cell r="B481" t="str">
            <v>농우바이오</v>
          </cell>
          <cell r="C481" t="str">
            <v>X</v>
          </cell>
          <cell r="D481" t="str">
            <v>X</v>
          </cell>
          <cell r="E481" t="str">
            <v>X</v>
          </cell>
          <cell r="F481" t="str">
            <v>X</v>
          </cell>
          <cell r="G481" t="str">
            <v>X</v>
          </cell>
          <cell r="H481" t="str">
            <v>X</v>
          </cell>
          <cell r="I481" t="str">
            <v>X</v>
          </cell>
          <cell r="J481" t="str">
            <v>X</v>
          </cell>
          <cell r="K481" t="str">
            <v>X</v>
          </cell>
          <cell r="L481" t="str">
            <v>X</v>
          </cell>
          <cell r="M481" t="str">
            <v>X</v>
          </cell>
          <cell r="N481" t="str">
            <v>054050</v>
          </cell>
        </row>
        <row r="482">
          <cell r="B482" t="str">
            <v>누리플랜</v>
          </cell>
          <cell r="C482" t="str">
            <v>X</v>
          </cell>
          <cell r="D482" t="str">
            <v>X</v>
          </cell>
          <cell r="E482" t="str">
            <v>X</v>
          </cell>
          <cell r="F482" t="str">
            <v>X</v>
          </cell>
          <cell r="G482" t="str">
            <v>X</v>
          </cell>
          <cell r="H482" t="str">
            <v>X</v>
          </cell>
          <cell r="I482" t="str">
            <v>X</v>
          </cell>
          <cell r="J482" t="str">
            <v>X</v>
          </cell>
          <cell r="K482" t="str">
            <v>X</v>
          </cell>
          <cell r="L482" t="str">
            <v>X</v>
          </cell>
          <cell r="M482" t="str">
            <v>X</v>
          </cell>
          <cell r="N482" t="str">
            <v>069140</v>
          </cell>
        </row>
        <row r="483">
          <cell r="B483" t="str">
            <v>누리플렉스</v>
          </cell>
          <cell r="C483" t="str">
            <v>X</v>
          </cell>
          <cell r="D483" t="str">
            <v>X</v>
          </cell>
          <cell r="E483" t="str">
            <v>X</v>
          </cell>
          <cell r="F483" t="str">
            <v>X</v>
          </cell>
          <cell r="G483" t="str">
            <v>X</v>
          </cell>
          <cell r="H483" t="str">
            <v>X</v>
          </cell>
          <cell r="I483" t="str">
            <v>X</v>
          </cell>
          <cell r="J483" t="str">
            <v>X</v>
          </cell>
          <cell r="K483" t="str">
            <v>X</v>
          </cell>
          <cell r="L483" t="str">
            <v>X</v>
          </cell>
          <cell r="M483" t="str">
            <v>X</v>
          </cell>
          <cell r="N483" t="str">
            <v>040160</v>
          </cell>
        </row>
        <row r="484">
          <cell r="B484" t="str">
            <v>누보</v>
          </cell>
          <cell r="C484" t="str">
            <v>X</v>
          </cell>
          <cell r="D484" t="str">
            <v>X</v>
          </cell>
          <cell r="E484" t="str">
            <v>X</v>
          </cell>
          <cell r="F484" t="str">
            <v>X</v>
          </cell>
          <cell r="G484" t="str">
            <v>X</v>
          </cell>
          <cell r="H484" t="str">
            <v>X</v>
          </cell>
          <cell r="I484" t="str">
            <v>X</v>
          </cell>
          <cell r="J484" t="str">
            <v>X</v>
          </cell>
          <cell r="K484" t="str">
            <v>X</v>
          </cell>
          <cell r="L484" t="str">
            <v>X</v>
          </cell>
          <cell r="M484" t="str">
            <v>X</v>
          </cell>
          <cell r="N484" t="str">
            <v>332290</v>
          </cell>
        </row>
        <row r="485">
          <cell r="B485" t="str">
            <v>뉴로메카</v>
          </cell>
          <cell r="C485" t="str">
            <v>X</v>
          </cell>
          <cell r="D485" t="str">
            <v>X</v>
          </cell>
          <cell r="E485" t="str">
            <v>X</v>
          </cell>
          <cell r="F485" t="str">
            <v>X</v>
          </cell>
          <cell r="G485" t="str">
            <v>X</v>
          </cell>
          <cell r="H485" t="str">
            <v>X</v>
          </cell>
          <cell r="I485" t="str">
            <v>X</v>
          </cell>
          <cell r="J485" t="str">
            <v>X</v>
          </cell>
          <cell r="K485" t="str">
            <v>X</v>
          </cell>
          <cell r="L485" t="str">
            <v>X</v>
          </cell>
          <cell r="M485" t="str">
            <v>X</v>
          </cell>
          <cell r="N485" t="str">
            <v>348340</v>
          </cell>
        </row>
        <row r="486">
          <cell r="B486" t="str">
            <v>뉴보텍</v>
          </cell>
          <cell r="C486" t="str">
            <v>X</v>
          </cell>
          <cell r="D486" t="str">
            <v>X</v>
          </cell>
          <cell r="E486" t="str">
            <v>X</v>
          </cell>
          <cell r="F486" t="str">
            <v>X</v>
          </cell>
          <cell r="G486" t="str">
            <v>X</v>
          </cell>
          <cell r="H486" t="str">
            <v>X</v>
          </cell>
          <cell r="I486" t="str">
            <v>X</v>
          </cell>
          <cell r="J486" t="str">
            <v>X</v>
          </cell>
          <cell r="K486" t="str">
            <v>X</v>
          </cell>
          <cell r="L486" t="str">
            <v>X</v>
          </cell>
          <cell r="M486" t="str">
            <v>X</v>
          </cell>
          <cell r="N486" t="str">
            <v>060260</v>
          </cell>
        </row>
        <row r="487">
          <cell r="B487" t="str">
            <v>뉴인텍</v>
          </cell>
          <cell r="C487" t="str">
            <v>X</v>
          </cell>
          <cell r="D487" t="str">
            <v>X</v>
          </cell>
          <cell r="E487" t="str">
            <v>X</v>
          </cell>
          <cell r="F487" t="str">
            <v>X</v>
          </cell>
          <cell r="G487" t="str">
            <v>X</v>
          </cell>
          <cell r="H487" t="str">
            <v>X</v>
          </cell>
          <cell r="I487" t="str">
            <v>X</v>
          </cell>
          <cell r="J487" t="str">
            <v>X</v>
          </cell>
          <cell r="K487" t="str">
            <v>X</v>
          </cell>
          <cell r="L487" t="str">
            <v>X</v>
          </cell>
          <cell r="M487" t="str">
            <v>X</v>
          </cell>
          <cell r="N487" t="str">
            <v>012340</v>
          </cell>
        </row>
        <row r="488">
          <cell r="B488" t="str">
            <v>뉴지랩파마</v>
          </cell>
          <cell r="C488" t="str">
            <v>O</v>
          </cell>
          <cell r="D488" t="str">
            <v>X</v>
          </cell>
          <cell r="E488" t="str">
            <v>O</v>
          </cell>
          <cell r="F488" t="str">
            <v>O</v>
          </cell>
          <cell r="G488" t="str">
            <v>X</v>
          </cell>
          <cell r="H488" t="str">
            <v>X</v>
          </cell>
          <cell r="I488" t="str">
            <v>X</v>
          </cell>
          <cell r="J488" t="str">
            <v>X</v>
          </cell>
          <cell r="K488" t="str">
            <v>X</v>
          </cell>
          <cell r="L488" t="str">
            <v>X</v>
          </cell>
          <cell r="M488" t="str">
            <v>X</v>
          </cell>
          <cell r="N488" t="str">
            <v>214870</v>
          </cell>
        </row>
        <row r="489">
          <cell r="B489" t="str">
            <v>뉴트리</v>
          </cell>
          <cell r="C489" t="str">
            <v>X</v>
          </cell>
          <cell r="D489" t="str">
            <v>X</v>
          </cell>
          <cell r="E489" t="str">
            <v>X</v>
          </cell>
          <cell r="F489" t="str">
            <v>X</v>
          </cell>
          <cell r="G489" t="str">
            <v>X</v>
          </cell>
          <cell r="H489" t="str">
            <v>X</v>
          </cell>
          <cell r="I489" t="str">
            <v>X</v>
          </cell>
          <cell r="J489" t="str">
            <v>X</v>
          </cell>
          <cell r="K489" t="str">
            <v>X</v>
          </cell>
          <cell r="L489" t="str">
            <v>X</v>
          </cell>
          <cell r="M489" t="str">
            <v>X</v>
          </cell>
          <cell r="N489" t="str">
            <v>270870</v>
          </cell>
        </row>
        <row r="490">
          <cell r="B490" t="str">
            <v>뉴파워프라즈마</v>
          </cell>
          <cell r="C490" t="str">
            <v>X</v>
          </cell>
          <cell r="D490" t="str">
            <v>X</v>
          </cell>
          <cell r="E490" t="str">
            <v>X</v>
          </cell>
          <cell r="F490" t="str">
            <v>X</v>
          </cell>
          <cell r="G490" t="str">
            <v>X</v>
          </cell>
          <cell r="H490" t="str">
            <v>X</v>
          </cell>
          <cell r="I490" t="str">
            <v>X</v>
          </cell>
          <cell r="J490" t="str">
            <v>X</v>
          </cell>
          <cell r="K490" t="str">
            <v>X</v>
          </cell>
          <cell r="L490" t="str">
            <v>X</v>
          </cell>
          <cell r="M490" t="str">
            <v>X</v>
          </cell>
          <cell r="N490" t="str">
            <v>144960</v>
          </cell>
        </row>
        <row r="491">
          <cell r="B491" t="str">
            <v>뉴프렉스</v>
          </cell>
          <cell r="C491" t="str">
            <v>X</v>
          </cell>
          <cell r="D491" t="str">
            <v>X</v>
          </cell>
          <cell r="E491" t="str">
            <v>X</v>
          </cell>
          <cell r="F491" t="str">
            <v>X</v>
          </cell>
          <cell r="G491" t="str">
            <v>X</v>
          </cell>
          <cell r="H491" t="str">
            <v>X</v>
          </cell>
          <cell r="I491" t="str">
            <v>X</v>
          </cell>
          <cell r="J491" t="str">
            <v>X</v>
          </cell>
          <cell r="K491" t="str">
            <v>X</v>
          </cell>
          <cell r="L491" t="str">
            <v>X</v>
          </cell>
          <cell r="M491" t="str">
            <v>X</v>
          </cell>
          <cell r="N491" t="str">
            <v>085670</v>
          </cell>
        </row>
        <row r="492">
          <cell r="B492" t="str">
            <v>다날</v>
          </cell>
          <cell r="C492" t="str">
            <v>X</v>
          </cell>
          <cell r="D492" t="str">
            <v>X</v>
          </cell>
          <cell r="E492" t="str">
            <v>X</v>
          </cell>
          <cell r="F492" t="str">
            <v>X</v>
          </cell>
          <cell r="G492" t="str">
            <v>X</v>
          </cell>
          <cell r="H492" t="str">
            <v>X</v>
          </cell>
          <cell r="I492" t="str">
            <v>X</v>
          </cell>
          <cell r="J492" t="str">
            <v>X</v>
          </cell>
          <cell r="K492" t="str">
            <v>X</v>
          </cell>
          <cell r="L492" t="str">
            <v>X</v>
          </cell>
          <cell r="M492" t="str">
            <v>X</v>
          </cell>
          <cell r="N492" t="str">
            <v>064260</v>
          </cell>
        </row>
        <row r="493">
          <cell r="B493" t="str">
            <v>다보링크</v>
          </cell>
          <cell r="C493" t="str">
            <v>X</v>
          </cell>
          <cell r="D493" t="str">
            <v>X</v>
          </cell>
          <cell r="E493" t="str">
            <v>X</v>
          </cell>
          <cell r="F493" t="str">
            <v>X</v>
          </cell>
          <cell r="G493" t="str">
            <v>X</v>
          </cell>
          <cell r="H493" t="str">
            <v>X</v>
          </cell>
          <cell r="I493" t="str">
            <v>X</v>
          </cell>
          <cell r="J493" t="str">
            <v>X</v>
          </cell>
          <cell r="K493" t="str">
            <v>X</v>
          </cell>
          <cell r="L493" t="str">
            <v>X</v>
          </cell>
          <cell r="M493" t="str">
            <v>X</v>
          </cell>
          <cell r="N493" t="str">
            <v>340360</v>
          </cell>
        </row>
        <row r="494">
          <cell r="B494" t="str">
            <v>다산네트웍스</v>
          </cell>
          <cell r="C494" t="str">
            <v>X</v>
          </cell>
          <cell r="D494" t="str">
            <v>X</v>
          </cell>
          <cell r="E494" t="str">
            <v>X</v>
          </cell>
          <cell r="F494" t="str">
            <v>X</v>
          </cell>
          <cell r="G494" t="str">
            <v>X</v>
          </cell>
          <cell r="H494" t="str">
            <v>X</v>
          </cell>
          <cell r="I494" t="str">
            <v>X</v>
          </cell>
          <cell r="J494" t="str">
            <v>X</v>
          </cell>
          <cell r="K494" t="str">
            <v>X</v>
          </cell>
          <cell r="L494" t="str">
            <v>X</v>
          </cell>
          <cell r="M494" t="str">
            <v>X</v>
          </cell>
          <cell r="N494" t="str">
            <v>039560</v>
          </cell>
        </row>
        <row r="495">
          <cell r="B495" t="str">
            <v>다산솔루에타</v>
          </cell>
          <cell r="C495" t="str">
            <v>X</v>
          </cell>
          <cell r="D495" t="str">
            <v>X</v>
          </cell>
          <cell r="E495" t="str">
            <v>X</v>
          </cell>
          <cell r="F495" t="str">
            <v>X</v>
          </cell>
          <cell r="G495" t="str">
            <v>X</v>
          </cell>
          <cell r="H495" t="str">
            <v>X</v>
          </cell>
          <cell r="I495" t="str">
            <v>X</v>
          </cell>
          <cell r="J495" t="str">
            <v>X</v>
          </cell>
          <cell r="K495" t="str">
            <v>X</v>
          </cell>
          <cell r="L495" t="str">
            <v>X</v>
          </cell>
          <cell r="M495" t="str">
            <v>X</v>
          </cell>
          <cell r="N495" t="str">
            <v>154040</v>
          </cell>
        </row>
        <row r="496">
          <cell r="B496" t="str">
            <v>다스코</v>
          </cell>
          <cell r="C496" t="str">
            <v>X</v>
          </cell>
          <cell r="D496" t="str">
            <v>X</v>
          </cell>
          <cell r="E496" t="str">
            <v>X</v>
          </cell>
          <cell r="F496" t="str">
            <v>X</v>
          </cell>
          <cell r="G496" t="str">
            <v>X</v>
          </cell>
          <cell r="H496" t="str">
            <v>X</v>
          </cell>
          <cell r="I496" t="str">
            <v>X</v>
          </cell>
          <cell r="J496" t="str">
            <v>X</v>
          </cell>
          <cell r="K496" t="str">
            <v>X</v>
          </cell>
          <cell r="L496" t="str">
            <v>X</v>
          </cell>
          <cell r="M496" t="str">
            <v>X</v>
          </cell>
          <cell r="N496" t="str">
            <v>058730</v>
          </cell>
        </row>
        <row r="497">
          <cell r="B497" t="str">
            <v>다올투자증권</v>
          </cell>
          <cell r="C497" t="str">
            <v>X</v>
          </cell>
          <cell r="D497" t="str">
            <v>X</v>
          </cell>
          <cell r="E497" t="str">
            <v>X</v>
          </cell>
          <cell r="F497" t="str">
            <v>X</v>
          </cell>
          <cell r="G497" t="str">
            <v>X</v>
          </cell>
          <cell r="H497" t="str">
            <v>X</v>
          </cell>
          <cell r="I497" t="str">
            <v>X</v>
          </cell>
          <cell r="J497" t="str">
            <v>X</v>
          </cell>
          <cell r="K497" t="str">
            <v>X</v>
          </cell>
          <cell r="L497" t="str">
            <v>X</v>
          </cell>
          <cell r="M497" t="str">
            <v>X</v>
          </cell>
          <cell r="N497" t="str">
            <v>030210</v>
          </cell>
        </row>
        <row r="498">
          <cell r="B498" t="str">
            <v>다우기술</v>
          </cell>
          <cell r="C498" t="str">
            <v>X</v>
          </cell>
          <cell r="D498" t="str">
            <v>X</v>
          </cell>
          <cell r="E498" t="str">
            <v>X</v>
          </cell>
          <cell r="F498" t="str">
            <v>X</v>
          </cell>
          <cell r="G498" t="str">
            <v>X</v>
          </cell>
          <cell r="H498" t="str">
            <v>X</v>
          </cell>
          <cell r="I498" t="str">
            <v>X</v>
          </cell>
          <cell r="J498" t="str">
            <v>X</v>
          </cell>
          <cell r="K498" t="str">
            <v>X</v>
          </cell>
          <cell r="L498" t="str">
            <v>X</v>
          </cell>
          <cell r="M498" t="str">
            <v>X</v>
          </cell>
          <cell r="N498" t="str">
            <v>023590</v>
          </cell>
        </row>
        <row r="499">
          <cell r="B499" t="str">
            <v>다우데이타</v>
          </cell>
          <cell r="C499" t="str">
            <v>X</v>
          </cell>
          <cell r="D499" t="str">
            <v>X</v>
          </cell>
          <cell r="E499" t="str">
            <v>X</v>
          </cell>
          <cell r="F499" t="str">
            <v>X</v>
          </cell>
          <cell r="G499" t="str">
            <v>X</v>
          </cell>
          <cell r="H499" t="str">
            <v>X</v>
          </cell>
          <cell r="I499" t="str">
            <v>X</v>
          </cell>
          <cell r="J499" t="str">
            <v>X</v>
          </cell>
          <cell r="K499" t="str">
            <v>X</v>
          </cell>
          <cell r="L499" t="str">
            <v>X</v>
          </cell>
          <cell r="M499" t="str">
            <v>X</v>
          </cell>
          <cell r="N499" t="str">
            <v>032190</v>
          </cell>
        </row>
        <row r="500">
          <cell r="B500" t="str">
            <v>다원넥스뷰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323350</v>
          </cell>
        </row>
        <row r="501">
          <cell r="B501" t="str">
            <v>다원시스</v>
          </cell>
          <cell r="C501" t="str">
            <v>X</v>
          </cell>
          <cell r="D501" t="str">
            <v>X</v>
          </cell>
          <cell r="E501" t="str">
            <v>X</v>
          </cell>
          <cell r="F501" t="str">
            <v>X</v>
          </cell>
          <cell r="G501" t="str">
            <v>X</v>
          </cell>
          <cell r="H501" t="str">
            <v>X</v>
          </cell>
          <cell r="I501" t="str">
            <v>X</v>
          </cell>
          <cell r="J501" t="str">
            <v>X</v>
          </cell>
          <cell r="K501" t="str">
            <v>X</v>
          </cell>
          <cell r="L501" t="str">
            <v>X</v>
          </cell>
          <cell r="M501" t="str">
            <v>X</v>
          </cell>
          <cell r="N501" t="str">
            <v>068240</v>
          </cell>
        </row>
        <row r="502">
          <cell r="B502" t="str">
            <v>다이나믹디자인</v>
          </cell>
          <cell r="C502" t="str">
            <v>X</v>
          </cell>
          <cell r="D502" t="str">
            <v>X</v>
          </cell>
          <cell r="E502" t="str">
            <v>X</v>
          </cell>
          <cell r="F502" t="str">
            <v>X</v>
          </cell>
          <cell r="G502" t="str">
            <v>O</v>
          </cell>
          <cell r="H502" t="str">
            <v>X</v>
          </cell>
          <cell r="I502" t="str">
            <v>X</v>
          </cell>
          <cell r="J502" t="str">
            <v>X</v>
          </cell>
          <cell r="K502" t="str">
            <v>X</v>
          </cell>
          <cell r="L502" t="str">
            <v>X</v>
          </cell>
          <cell r="M502" t="str">
            <v>X</v>
          </cell>
          <cell r="N502" t="str">
            <v>145210</v>
          </cell>
        </row>
        <row r="503">
          <cell r="B503" t="str">
            <v>대교</v>
          </cell>
          <cell r="C503" t="str">
            <v>X</v>
          </cell>
          <cell r="D503" t="str">
            <v>X</v>
          </cell>
          <cell r="E503" t="str">
            <v>X</v>
          </cell>
          <cell r="F503" t="str">
            <v>X</v>
          </cell>
          <cell r="G503" t="str">
            <v>X</v>
          </cell>
          <cell r="H503" t="str">
            <v>X</v>
          </cell>
          <cell r="I503" t="str">
            <v>X</v>
          </cell>
          <cell r="J503" t="str">
            <v>X</v>
          </cell>
          <cell r="K503" t="str">
            <v>X</v>
          </cell>
          <cell r="L503" t="str">
            <v>X</v>
          </cell>
          <cell r="M503" t="str">
            <v>X</v>
          </cell>
          <cell r="N503" t="str">
            <v>019680</v>
          </cell>
        </row>
        <row r="504">
          <cell r="B504" t="str">
            <v>대교우B</v>
          </cell>
          <cell r="C504" t="str">
            <v>X</v>
          </cell>
          <cell r="D504" t="str">
            <v>X</v>
          </cell>
          <cell r="E504" t="str">
            <v>X</v>
          </cell>
          <cell r="F504" t="str">
            <v>X</v>
          </cell>
          <cell r="G504" t="str">
            <v>X</v>
          </cell>
          <cell r="H504" t="str">
            <v>X</v>
          </cell>
          <cell r="I504" t="str">
            <v>X</v>
          </cell>
          <cell r="J504" t="str">
            <v>X</v>
          </cell>
          <cell r="K504" t="str">
            <v>X</v>
          </cell>
          <cell r="L504" t="str">
            <v>X</v>
          </cell>
          <cell r="M504" t="str">
            <v>X</v>
          </cell>
          <cell r="N504" t="str">
            <v>019685</v>
          </cell>
        </row>
        <row r="505">
          <cell r="B505" t="str">
            <v>대구백화점</v>
          </cell>
          <cell r="C505" t="str">
            <v>X</v>
          </cell>
          <cell r="D505" t="str">
            <v>X</v>
          </cell>
          <cell r="E505" t="str">
            <v>X</v>
          </cell>
          <cell r="F505" t="str">
            <v>X</v>
          </cell>
          <cell r="G505" t="str">
            <v>X</v>
          </cell>
          <cell r="H505" t="str">
            <v>X</v>
          </cell>
          <cell r="I505" t="str">
            <v>X</v>
          </cell>
          <cell r="J505" t="str">
            <v>X</v>
          </cell>
          <cell r="K505" t="str">
            <v>X</v>
          </cell>
          <cell r="L505" t="str">
            <v>X</v>
          </cell>
          <cell r="M505" t="str">
            <v>X</v>
          </cell>
          <cell r="N505" t="str">
            <v>006370</v>
          </cell>
        </row>
        <row r="506">
          <cell r="B506" t="str">
            <v>대덕</v>
          </cell>
          <cell r="C506" t="str">
            <v>X</v>
          </cell>
          <cell r="D506" t="str">
            <v>X</v>
          </cell>
          <cell r="E506" t="str">
            <v>X</v>
          </cell>
          <cell r="F506" t="str">
            <v>X</v>
          </cell>
          <cell r="G506" t="str">
            <v>X</v>
          </cell>
          <cell r="H506" t="str">
            <v>X</v>
          </cell>
          <cell r="I506" t="str">
            <v>X</v>
          </cell>
          <cell r="J506" t="str">
            <v>X</v>
          </cell>
          <cell r="K506" t="str">
            <v>X</v>
          </cell>
          <cell r="L506" t="str">
            <v>X</v>
          </cell>
          <cell r="M506" t="str">
            <v>X</v>
          </cell>
          <cell r="N506" t="str">
            <v>008060</v>
          </cell>
        </row>
        <row r="507">
          <cell r="B507" t="str">
            <v>대덕1우</v>
          </cell>
          <cell r="C507" t="str">
            <v>X</v>
          </cell>
          <cell r="D507" t="str">
            <v>X</v>
          </cell>
          <cell r="E507" t="str">
            <v>X</v>
          </cell>
          <cell r="F507" t="str">
            <v>X</v>
          </cell>
          <cell r="G507" t="str">
            <v>X</v>
          </cell>
          <cell r="H507" t="str">
            <v>X</v>
          </cell>
          <cell r="I507" t="str">
            <v>X</v>
          </cell>
          <cell r="J507" t="str">
            <v>X</v>
          </cell>
          <cell r="K507" t="str">
            <v>X</v>
          </cell>
          <cell r="L507" t="str">
            <v>X</v>
          </cell>
          <cell r="M507" t="str">
            <v>X</v>
          </cell>
          <cell r="N507" t="str">
            <v>00806K</v>
          </cell>
        </row>
        <row r="508">
          <cell r="B508" t="str">
            <v>대덕전자</v>
          </cell>
          <cell r="C508" t="str">
            <v>X</v>
          </cell>
          <cell r="D508" t="str">
            <v>X</v>
          </cell>
          <cell r="E508" t="str">
            <v>X</v>
          </cell>
          <cell r="F508" t="str">
            <v>X</v>
          </cell>
          <cell r="G508" t="str">
            <v>X</v>
          </cell>
          <cell r="H508" t="str">
            <v>X</v>
          </cell>
          <cell r="I508" t="str">
            <v>X</v>
          </cell>
          <cell r="J508" t="str">
            <v>X</v>
          </cell>
          <cell r="K508" t="str">
            <v>X</v>
          </cell>
          <cell r="L508" t="str">
            <v>X</v>
          </cell>
          <cell r="M508" t="str">
            <v>X</v>
          </cell>
          <cell r="N508" t="str">
            <v>353200</v>
          </cell>
        </row>
        <row r="509">
          <cell r="B509" t="str">
            <v>대덕전자1우</v>
          </cell>
          <cell r="C509" t="str">
            <v>X</v>
          </cell>
          <cell r="D509" t="str">
            <v>X</v>
          </cell>
          <cell r="E509" t="str">
            <v>X</v>
          </cell>
          <cell r="F509" t="str">
            <v>X</v>
          </cell>
          <cell r="G509" t="str">
            <v>X</v>
          </cell>
          <cell r="H509" t="str">
            <v>X</v>
          </cell>
          <cell r="I509" t="str">
            <v>X</v>
          </cell>
          <cell r="J509" t="str">
            <v>X</v>
          </cell>
          <cell r="K509" t="str">
            <v>X</v>
          </cell>
          <cell r="L509" t="str">
            <v>X</v>
          </cell>
          <cell r="M509" t="str">
            <v>X</v>
          </cell>
          <cell r="N509" t="str">
            <v>35320K</v>
          </cell>
        </row>
        <row r="510">
          <cell r="B510" t="str">
            <v>대동</v>
          </cell>
          <cell r="C510" t="str">
            <v>X</v>
          </cell>
          <cell r="D510" t="str">
            <v>X</v>
          </cell>
          <cell r="E510" t="str">
            <v>X</v>
          </cell>
          <cell r="F510" t="str">
            <v>X</v>
          </cell>
          <cell r="G510" t="str">
            <v>X</v>
          </cell>
          <cell r="H510" t="str">
            <v>X</v>
          </cell>
          <cell r="I510" t="str">
            <v>X</v>
          </cell>
          <cell r="J510" t="str">
            <v>X</v>
          </cell>
          <cell r="K510" t="str">
            <v>X</v>
          </cell>
          <cell r="L510" t="str">
            <v>X</v>
          </cell>
          <cell r="M510" t="str">
            <v>X</v>
          </cell>
          <cell r="N510" t="str">
            <v>000490</v>
          </cell>
        </row>
        <row r="511">
          <cell r="B511" t="str">
            <v>대동고려삼</v>
          </cell>
          <cell r="C511" t="str">
            <v>X</v>
          </cell>
          <cell r="D511" t="str">
            <v>X</v>
          </cell>
          <cell r="E511" t="str">
            <v>X</v>
          </cell>
          <cell r="F511" t="str">
            <v>X</v>
          </cell>
          <cell r="G511" t="str">
            <v>X</v>
          </cell>
          <cell r="H511" t="str">
            <v>X</v>
          </cell>
          <cell r="I511" t="str">
            <v>X</v>
          </cell>
          <cell r="J511" t="str">
            <v>X</v>
          </cell>
          <cell r="K511" t="str">
            <v>X</v>
          </cell>
          <cell r="L511" t="str">
            <v>X</v>
          </cell>
          <cell r="M511" t="str">
            <v>X</v>
          </cell>
          <cell r="N511" t="str">
            <v>178600</v>
          </cell>
        </row>
        <row r="512">
          <cell r="B512" t="str">
            <v>대동금속</v>
          </cell>
          <cell r="C512" t="str">
            <v>X</v>
          </cell>
          <cell r="D512" t="str">
            <v>X</v>
          </cell>
          <cell r="E512" t="str">
            <v>X</v>
          </cell>
          <cell r="F512" t="str">
            <v>X</v>
          </cell>
          <cell r="G512" t="str">
            <v>X</v>
          </cell>
          <cell r="H512" t="str">
            <v>X</v>
          </cell>
          <cell r="I512" t="str">
            <v>X</v>
          </cell>
          <cell r="J512" t="str">
            <v>X</v>
          </cell>
          <cell r="K512" t="str">
            <v>X</v>
          </cell>
          <cell r="L512" t="str">
            <v>X</v>
          </cell>
          <cell r="M512" t="str">
            <v>X</v>
          </cell>
          <cell r="N512" t="str">
            <v>020400</v>
          </cell>
        </row>
        <row r="513">
          <cell r="B513" t="str">
            <v>대동기어</v>
          </cell>
          <cell r="C513" t="str">
            <v>X</v>
          </cell>
          <cell r="D513" t="str">
            <v>X</v>
          </cell>
          <cell r="E513" t="str">
            <v>X</v>
          </cell>
          <cell r="F513" t="str">
            <v>X</v>
          </cell>
          <cell r="G513" t="str">
            <v>X</v>
          </cell>
          <cell r="H513" t="str">
            <v>X</v>
          </cell>
          <cell r="I513" t="str">
            <v>X</v>
          </cell>
          <cell r="J513" t="str">
            <v>X</v>
          </cell>
          <cell r="K513" t="str">
            <v>X</v>
          </cell>
          <cell r="L513" t="str">
            <v>X</v>
          </cell>
          <cell r="M513" t="str">
            <v>X</v>
          </cell>
          <cell r="N513" t="str">
            <v>008830</v>
          </cell>
        </row>
        <row r="514">
          <cell r="B514" t="str">
            <v>대동스틸</v>
          </cell>
          <cell r="C514" t="str">
            <v>X</v>
          </cell>
          <cell r="D514" t="str">
            <v>X</v>
          </cell>
          <cell r="E514" t="str">
            <v>X</v>
          </cell>
          <cell r="F514" t="str">
            <v>X</v>
          </cell>
          <cell r="G514" t="str">
            <v>X</v>
          </cell>
          <cell r="H514" t="str">
            <v>X</v>
          </cell>
          <cell r="I514" t="str">
            <v>X</v>
          </cell>
          <cell r="J514" t="str">
            <v>X</v>
          </cell>
          <cell r="K514" t="str">
            <v>X</v>
          </cell>
          <cell r="L514" t="str">
            <v>X</v>
          </cell>
          <cell r="M514" t="str">
            <v>X</v>
          </cell>
          <cell r="N514" t="str">
            <v>048470</v>
          </cell>
        </row>
        <row r="515">
          <cell r="B515" t="str">
            <v>대동전자</v>
          </cell>
          <cell r="C515" t="str">
            <v>X</v>
          </cell>
          <cell r="D515" t="str">
            <v>X</v>
          </cell>
          <cell r="E515" t="str">
            <v>O</v>
          </cell>
          <cell r="F515" t="str">
            <v>X</v>
          </cell>
          <cell r="G515" t="str">
            <v>X</v>
          </cell>
          <cell r="H515" t="str">
            <v>X</v>
          </cell>
          <cell r="I515" t="str">
            <v>X</v>
          </cell>
          <cell r="J515" t="str">
            <v>X</v>
          </cell>
          <cell r="K515" t="str">
            <v>X</v>
          </cell>
          <cell r="L515" t="str">
            <v>X</v>
          </cell>
          <cell r="M515" t="str">
            <v>X</v>
          </cell>
          <cell r="N515" t="str">
            <v>008110</v>
          </cell>
        </row>
        <row r="516">
          <cell r="B516" t="str">
            <v>대륙제관</v>
          </cell>
          <cell r="C516" t="str">
            <v>X</v>
          </cell>
          <cell r="D516" t="str">
            <v>X</v>
          </cell>
          <cell r="E516" t="str">
            <v>X</v>
          </cell>
          <cell r="F516" t="str">
            <v>X</v>
          </cell>
          <cell r="G516" t="str">
            <v>X</v>
          </cell>
          <cell r="H516" t="str">
            <v>X</v>
          </cell>
          <cell r="I516" t="str">
            <v>X</v>
          </cell>
          <cell r="J516" t="str">
            <v>X</v>
          </cell>
          <cell r="K516" t="str">
            <v>X</v>
          </cell>
          <cell r="L516" t="str">
            <v>X</v>
          </cell>
          <cell r="M516" t="str">
            <v>X</v>
          </cell>
          <cell r="N516" t="str">
            <v>004780</v>
          </cell>
        </row>
        <row r="517">
          <cell r="B517" t="str">
            <v>대림B&amp;Co</v>
          </cell>
          <cell r="C517" t="str">
            <v>X</v>
          </cell>
          <cell r="D517" t="str">
            <v>X</v>
          </cell>
          <cell r="E517" t="str">
            <v>X</v>
          </cell>
          <cell r="F517" t="str">
            <v>X</v>
          </cell>
          <cell r="G517" t="str">
            <v>X</v>
          </cell>
          <cell r="H517" t="str">
            <v>X</v>
          </cell>
          <cell r="I517" t="str">
            <v>X</v>
          </cell>
          <cell r="J517" t="str">
            <v>X</v>
          </cell>
          <cell r="K517" t="str">
            <v>X</v>
          </cell>
          <cell r="L517" t="str">
            <v>X</v>
          </cell>
          <cell r="M517" t="str">
            <v>X</v>
          </cell>
          <cell r="N517" t="str">
            <v>005750</v>
          </cell>
        </row>
        <row r="518">
          <cell r="B518" t="str">
            <v>대림제지</v>
          </cell>
          <cell r="C518" t="str">
            <v>X</v>
          </cell>
          <cell r="D518" t="str">
            <v>X</v>
          </cell>
          <cell r="E518" t="str">
            <v>X</v>
          </cell>
          <cell r="F518" t="str">
            <v>X</v>
          </cell>
          <cell r="G518" t="str">
            <v>X</v>
          </cell>
          <cell r="H518" t="str">
            <v>X</v>
          </cell>
          <cell r="I518" t="str">
            <v>X</v>
          </cell>
          <cell r="J518" t="str">
            <v>X</v>
          </cell>
          <cell r="K518" t="str">
            <v>X</v>
          </cell>
          <cell r="L518" t="str">
            <v>X</v>
          </cell>
          <cell r="M518" t="str">
            <v>X</v>
          </cell>
          <cell r="N518" t="str">
            <v>017650</v>
          </cell>
        </row>
        <row r="519">
          <cell r="B519" t="str">
            <v>대림통상</v>
          </cell>
          <cell r="C519" t="str">
            <v>X</v>
          </cell>
          <cell r="D519" t="str">
            <v>X</v>
          </cell>
          <cell r="E519" t="str">
            <v>X</v>
          </cell>
          <cell r="F519" t="str">
            <v>X</v>
          </cell>
          <cell r="G519" t="str">
            <v>X</v>
          </cell>
          <cell r="H519" t="str">
            <v>X</v>
          </cell>
          <cell r="I519" t="str">
            <v>X</v>
          </cell>
          <cell r="J519" t="str">
            <v>X</v>
          </cell>
          <cell r="K519" t="str">
            <v>X</v>
          </cell>
          <cell r="L519" t="str">
            <v>X</v>
          </cell>
          <cell r="M519" t="str">
            <v>X</v>
          </cell>
          <cell r="N519" t="str">
            <v>006570</v>
          </cell>
        </row>
        <row r="520">
          <cell r="B520" t="str">
            <v>대명소노시즌</v>
          </cell>
          <cell r="C520" t="str">
            <v>X</v>
          </cell>
          <cell r="D520" t="str">
            <v>X</v>
          </cell>
          <cell r="E520" t="str">
            <v>X</v>
          </cell>
          <cell r="F520" t="str">
            <v>X</v>
          </cell>
          <cell r="G520" t="str">
            <v>X</v>
          </cell>
          <cell r="H520" t="str">
            <v>X</v>
          </cell>
          <cell r="I520" t="str">
            <v>X</v>
          </cell>
          <cell r="J520" t="str">
            <v>X</v>
          </cell>
          <cell r="K520" t="str">
            <v>X</v>
          </cell>
          <cell r="L520" t="str">
            <v>X</v>
          </cell>
          <cell r="M520" t="str">
            <v>X</v>
          </cell>
          <cell r="N520" t="str">
            <v>007720</v>
          </cell>
        </row>
        <row r="521">
          <cell r="B521" t="str">
            <v>대명에너지</v>
          </cell>
          <cell r="C521" t="str">
            <v>X</v>
          </cell>
          <cell r="D521" t="str">
            <v>X</v>
          </cell>
          <cell r="E521" t="str">
            <v>X</v>
          </cell>
          <cell r="F521" t="str">
            <v>X</v>
          </cell>
          <cell r="G521" t="str">
            <v>X</v>
          </cell>
          <cell r="H521" t="str">
            <v>X</v>
          </cell>
          <cell r="I521" t="str">
            <v>X</v>
          </cell>
          <cell r="J521" t="str">
            <v>X</v>
          </cell>
          <cell r="K521" t="str">
            <v>X</v>
          </cell>
          <cell r="L521" t="str">
            <v>X</v>
          </cell>
          <cell r="M521" t="str">
            <v>X</v>
          </cell>
          <cell r="N521" t="str">
            <v>389260</v>
          </cell>
        </row>
        <row r="522">
          <cell r="B522" t="str">
            <v>대모</v>
          </cell>
          <cell r="C522" t="str">
            <v>X</v>
          </cell>
          <cell r="D522" t="str">
            <v>X</v>
          </cell>
          <cell r="E522" t="str">
            <v>X</v>
          </cell>
          <cell r="F522" t="str">
            <v>X</v>
          </cell>
          <cell r="G522" t="str">
            <v>X</v>
          </cell>
          <cell r="H522" t="str">
            <v>X</v>
          </cell>
          <cell r="I522" t="str">
            <v>X</v>
          </cell>
          <cell r="J522" t="str">
            <v>X</v>
          </cell>
          <cell r="K522" t="str">
            <v>X</v>
          </cell>
          <cell r="L522" t="str">
            <v>X</v>
          </cell>
          <cell r="M522" t="str">
            <v>X</v>
          </cell>
          <cell r="N522" t="str">
            <v>317850</v>
          </cell>
        </row>
        <row r="523">
          <cell r="B523" t="str">
            <v>대보마그네틱</v>
          </cell>
          <cell r="C523" t="str">
            <v>X</v>
          </cell>
          <cell r="D523" t="str">
            <v>X</v>
          </cell>
          <cell r="E523" t="str">
            <v>X</v>
          </cell>
          <cell r="F523" t="str">
            <v>X</v>
          </cell>
          <cell r="G523" t="str">
            <v>X</v>
          </cell>
          <cell r="H523" t="str">
            <v>X</v>
          </cell>
          <cell r="I523" t="str">
            <v>X</v>
          </cell>
          <cell r="J523" t="str">
            <v>X</v>
          </cell>
          <cell r="K523" t="str">
            <v>X</v>
          </cell>
          <cell r="L523" t="str">
            <v>X</v>
          </cell>
          <cell r="M523" t="str">
            <v>X</v>
          </cell>
          <cell r="N523" t="str">
            <v>290670</v>
          </cell>
        </row>
        <row r="524">
          <cell r="B524" t="str">
            <v>대봉엘에스</v>
          </cell>
          <cell r="C524" t="str">
            <v>X</v>
          </cell>
          <cell r="D524" t="str">
            <v>X</v>
          </cell>
          <cell r="E524" t="str">
            <v>X</v>
          </cell>
          <cell r="F524" t="str">
            <v>X</v>
          </cell>
          <cell r="G524" t="str">
            <v>X</v>
          </cell>
          <cell r="H524" t="str">
            <v>X</v>
          </cell>
          <cell r="I524" t="str">
            <v>X</v>
          </cell>
          <cell r="J524" t="str">
            <v>X</v>
          </cell>
          <cell r="K524" t="str">
            <v>X</v>
          </cell>
          <cell r="L524" t="str">
            <v>X</v>
          </cell>
          <cell r="M524" t="str">
            <v>X</v>
          </cell>
          <cell r="N524" t="str">
            <v>078140</v>
          </cell>
        </row>
        <row r="525">
          <cell r="B525" t="str">
            <v>대상</v>
          </cell>
          <cell r="C525" t="str">
            <v>X</v>
          </cell>
          <cell r="D525" t="str">
            <v>X</v>
          </cell>
          <cell r="E525" t="str">
            <v>X</v>
          </cell>
          <cell r="F525" t="str">
            <v>X</v>
          </cell>
          <cell r="G525" t="str">
            <v>X</v>
          </cell>
          <cell r="H525" t="str">
            <v>X</v>
          </cell>
          <cell r="I525" t="str">
            <v>X</v>
          </cell>
          <cell r="J525" t="str">
            <v>X</v>
          </cell>
          <cell r="K525" t="str">
            <v>X</v>
          </cell>
          <cell r="L525" t="str">
            <v>X</v>
          </cell>
          <cell r="M525" t="str">
            <v>X</v>
          </cell>
          <cell r="N525" t="str">
            <v>001680</v>
          </cell>
        </row>
        <row r="526">
          <cell r="B526" t="str">
            <v>대상우</v>
          </cell>
          <cell r="C526" t="str">
            <v>X</v>
          </cell>
          <cell r="D526" t="str">
            <v>X</v>
          </cell>
          <cell r="E526" t="str">
            <v>X</v>
          </cell>
          <cell r="F526" t="str">
            <v>X</v>
          </cell>
          <cell r="G526" t="str">
            <v>X</v>
          </cell>
          <cell r="H526" t="str">
            <v>X</v>
          </cell>
          <cell r="I526" t="str">
            <v>X</v>
          </cell>
          <cell r="J526" t="str">
            <v>X</v>
          </cell>
          <cell r="K526" t="str">
            <v>X</v>
          </cell>
          <cell r="L526" t="str">
            <v>X</v>
          </cell>
          <cell r="M526" t="str">
            <v>X</v>
          </cell>
          <cell r="N526" t="str">
            <v>001685</v>
          </cell>
        </row>
        <row r="527">
          <cell r="B527" t="str">
            <v>대상홀딩스</v>
          </cell>
          <cell r="C527" t="str">
            <v>X</v>
          </cell>
          <cell r="D527" t="str">
            <v>X</v>
          </cell>
          <cell r="E527" t="str">
            <v>X</v>
          </cell>
          <cell r="F527" t="str">
            <v>X</v>
          </cell>
          <cell r="G527" t="str">
            <v>X</v>
          </cell>
          <cell r="H527" t="str">
            <v>X</v>
          </cell>
          <cell r="I527" t="str">
            <v>X</v>
          </cell>
          <cell r="J527" t="str">
            <v>X</v>
          </cell>
          <cell r="K527" t="str">
            <v>X</v>
          </cell>
          <cell r="L527" t="str">
            <v>X</v>
          </cell>
          <cell r="M527" t="str">
            <v>X</v>
          </cell>
          <cell r="N527" t="str">
            <v>084690</v>
          </cell>
        </row>
        <row r="528">
          <cell r="B528" t="str">
            <v>대상홀딩스우</v>
          </cell>
          <cell r="C528" t="str">
            <v>X</v>
          </cell>
          <cell r="D528" t="str">
            <v>X</v>
          </cell>
          <cell r="E528" t="str">
            <v>X</v>
          </cell>
          <cell r="F528" t="str">
            <v>X</v>
          </cell>
          <cell r="G528" t="str">
            <v>X</v>
          </cell>
          <cell r="H528" t="str">
            <v>X</v>
          </cell>
          <cell r="I528" t="str">
            <v>X</v>
          </cell>
          <cell r="J528" t="str">
            <v>X</v>
          </cell>
          <cell r="K528" t="str">
            <v>X</v>
          </cell>
          <cell r="L528" t="str">
            <v>X</v>
          </cell>
          <cell r="M528" t="str">
            <v>X</v>
          </cell>
          <cell r="N528" t="str">
            <v>084695</v>
          </cell>
        </row>
        <row r="529">
          <cell r="B529" t="str">
            <v>대성미생물</v>
          </cell>
          <cell r="C529" t="str">
            <v>X</v>
          </cell>
          <cell r="D529" t="str">
            <v>X</v>
          </cell>
          <cell r="E529" t="str">
            <v>X</v>
          </cell>
          <cell r="F529" t="str">
            <v>X</v>
          </cell>
          <cell r="G529" t="str">
            <v>X</v>
          </cell>
          <cell r="H529" t="str">
            <v>X</v>
          </cell>
          <cell r="I529" t="str">
            <v>X</v>
          </cell>
          <cell r="J529" t="str">
            <v>X</v>
          </cell>
          <cell r="K529" t="str">
            <v>X</v>
          </cell>
          <cell r="L529" t="str">
            <v>X</v>
          </cell>
          <cell r="M529" t="str">
            <v>X</v>
          </cell>
          <cell r="N529" t="str">
            <v>036480</v>
          </cell>
        </row>
        <row r="530">
          <cell r="B530" t="str">
            <v>대성산업</v>
          </cell>
          <cell r="C530" t="str">
            <v>X</v>
          </cell>
          <cell r="D530" t="str">
            <v>X</v>
          </cell>
          <cell r="E530" t="str">
            <v>X</v>
          </cell>
          <cell r="F530" t="str">
            <v>X</v>
          </cell>
          <cell r="G530" t="str">
            <v>X</v>
          </cell>
          <cell r="H530" t="str">
            <v>X</v>
          </cell>
          <cell r="I530" t="str">
            <v>X</v>
          </cell>
          <cell r="J530" t="str">
            <v>X</v>
          </cell>
          <cell r="K530" t="str">
            <v>X</v>
          </cell>
          <cell r="L530" t="str">
            <v>X</v>
          </cell>
          <cell r="M530" t="str">
            <v>X</v>
          </cell>
          <cell r="N530" t="str">
            <v>128820</v>
          </cell>
        </row>
        <row r="531">
          <cell r="B531" t="str">
            <v>대성에너지</v>
          </cell>
          <cell r="C531" t="str">
            <v>X</v>
          </cell>
          <cell r="D531" t="str">
            <v>X</v>
          </cell>
          <cell r="E531" t="str">
            <v>X</v>
          </cell>
          <cell r="F531" t="str">
            <v>X</v>
          </cell>
          <cell r="G531" t="str">
            <v>X</v>
          </cell>
          <cell r="H531" t="str">
            <v>X</v>
          </cell>
          <cell r="I531" t="str">
            <v>X</v>
          </cell>
          <cell r="J531" t="str">
            <v>X</v>
          </cell>
          <cell r="K531" t="str">
            <v>X</v>
          </cell>
          <cell r="L531" t="str">
            <v>X</v>
          </cell>
          <cell r="M531" t="str">
            <v>X</v>
          </cell>
          <cell r="N531" t="str">
            <v>117580</v>
          </cell>
        </row>
        <row r="532">
          <cell r="B532" t="str">
            <v>대성창투</v>
          </cell>
          <cell r="C532" t="str">
            <v>X</v>
          </cell>
          <cell r="D532" t="str">
            <v>X</v>
          </cell>
          <cell r="E532" t="str">
            <v>X</v>
          </cell>
          <cell r="F532" t="str">
            <v>X</v>
          </cell>
          <cell r="G532" t="str">
            <v>X</v>
          </cell>
          <cell r="H532" t="str">
            <v>X</v>
          </cell>
          <cell r="I532" t="str">
            <v>X</v>
          </cell>
          <cell r="J532" t="str">
            <v>X</v>
          </cell>
          <cell r="K532" t="str">
            <v>X</v>
          </cell>
          <cell r="L532" t="str">
            <v>X</v>
          </cell>
          <cell r="M532" t="str">
            <v>X</v>
          </cell>
          <cell r="N532" t="str">
            <v>027830</v>
          </cell>
        </row>
        <row r="533">
          <cell r="B533" t="str">
            <v>대성파인텍</v>
          </cell>
          <cell r="C533" t="str">
            <v>X</v>
          </cell>
          <cell r="D533" t="str">
            <v>X</v>
          </cell>
          <cell r="E533" t="str">
            <v>X</v>
          </cell>
          <cell r="F533" t="str">
            <v>X</v>
          </cell>
          <cell r="G533" t="str">
            <v>X</v>
          </cell>
          <cell r="H533" t="str">
            <v>X</v>
          </cell>
          <cell r="I533" t="str">
            <v>X</v>
          </cell>
          <cell r="J533" t="str">
            <v>X</v>
          </cell>
          <cell r="K533" t="str">
            <v>X</v>
          </cell>
          <cell r="L533" t="str">
            <v>X</v>
          </cell>
          <cell r="M533" t="str">
            <v>X</v>
          </cell>
          <cell r="N533" t="str">
            <v>104040</v>
          </cell>
        </row>
        <row r="534">
          <cell r="B534" t="str">
            <v>대성하이텍</v>
          </cell>
          <cell r="C534" t="str">
            <v>X</v>
          </cell>
          <cell r="D534" t="str">
            <v>X</v>
          </cell>
          <cell r="E534" t="str">
            <v>X</v>
          </cell>
          <cell r="F534" t="str">
            <v>X</v>
          </cell>
          <cell r="G534" t="str">
            <v>X</v>
          </cell>
          <cell r="H534" t="str">
            <v>X</v>
          </cell>
          <cell r="I534" t="str">
            <v>X</v>
          </cell>
          <cell r="J534" t="str">
            <v>X</v>
          </cell>
          <cell r="K534" t="str">
            <v>X</v>
          </cell>
          <cell r="L534" t="str">
            <v>X</v>
          </cell>
          <cell r="M534" t="str">
            <v>X</v>
          </cell>
          <cell r="N534" t="str">
            <v>129920</v>
          </cell>
        </row>
        <row r="535">
          <cell r="B535" t="str">
            <v>대성홀딩스</v>
          </cell>
          <cell r="C535" t="str">
            <v>X</v>
          </cell>
          <cell r="D535" t="str">
            <v>X</v>
          </cell>
          <cell r="E535" t="str">
            <v>X</v>
          </cell>
          <cell r="F535" t="str">
            <v>X</v>
          </cell>
          <cell r="G535" t="str">
            <v>X</v>
          </cell>
          <cell r="H535" t="str">
            <v>X</v>
          </cell>
          <cell r="I535" t="str">
            <v>X</v>
          </cell>
          <cell r="J535" t="str">
            <v>X</v>
          </cell>
          <cell r="K535" t="str">
            <v>X</v>
          </cell>
          <cell r="L535" t="str">
            <v>X</v>
          </cell>
          <cell r="M535" t="str">
            <v>X</v>
          </cell>
          <cell r="N535" t="str">
            <v>016710</v>
          </cell>
        </row>
        <row r="536">
          <cell r="B536" t="str">
            <v>대신밸런스제13호스팩</v>
          </cell>
          <cell r="C536" t="str">
            <v>X</v>
          </cell>
          <cell r="D536" t="str">
            <v>X</v>
          </cell>
          <cell r="E536" t="str">
            <v>X</v>
          </cell>
          <cell r="F536" t="str">
            <v>X</v>
          </cell>
          <cell r="G536" t="str">
            <v>X</v>
          </cell>
          <cell r="H536" t="str">
            <v>X</v>
          </cell>
          <cell r="I536" t="str">
            <v>X</v>
          </cell>
          <cell r="J536" t="str">
            <v>X</v>
          </cell>
          <cell r="K536" t="str">
            <v>X</v>
          </cell>
          <cell r="L536" t="str">
            <v>X</v>
          </cell>
          <cell r="M536" t="str">
            <v>X</v>
          </cell>
          <cell r="N536" t="str">
            <v>438220</v>
          </cell>
        </row>
        <row r="537">
          <cell r="B537" t="str">
            <v>대신밸런스제14호스팩</v>
          </cell>
          <cell r="C537" t="str">
            <v>X</v>
          </cell>
          <cell r="D537" t="str">
            <v>X</v>
          </cell>
          <cell r="E537" t="str">
            <v>X</v>
          </cell>
          <cell r="F537" t="str">
            <v>X</v>
          </cell>
          <cell r="G537" t="str">
            <v>X</v>
          </cell>
          <cell r="H537" t="str">
            <v>X</v>
          </cell>
          <cell r="I537" t="str">
            <v>X</v>
          </cell>
          <cell r="J537" t="str">
            <v>X</v>
          </cell>
          <cell r="K537" t="str">
            <v>X</v>
          </cell>
          <cell r="L537" t="str">
            <v>X</v>
          </cell>
          <cell r="M537" t="str">
            <v>X</v>
          </cell>
          <cell r="N537" t="str">
            <v>442310</v>
          </cell>
        </row>
        <row r="538">
          <cell r="B538" t="str">
            <v>대신밸런스제15호스팩</v>
          </cell>
          <cell r="C538" t="str">
            <v>X</v>
          </cell>
          <cell r="D538" t="str">
            <v>X</v>
          </cell>
          <cell r="E538" t="str">
            <v>X</v>
          </cell>
          <cell r="F538" t="str">
            <v>X</v>
          </cell>
          <cell r="G538" t="str">
            <v>X</v>
          </cell>
          <cell r="H538" t="str">
            <v>X</v>
          </cell>
          <cell r="I538" t="str">
            <v>X</v>
          </cell>
          <cell r="J538" t="str">
            <v>X</v>
          </cell>
          <cell r="K538" t="str">
            <v>X</v>
          </cell>
          <cell r="L538" t="str">
            <v>X</v>
          </cell>
          <cell r="M538" t="str">
            <v>X</v>
          </cell>
          <cell r="N538" t="str">
            <v>457390</v>
          </cell>
        </row>
        <row r="539">
          <cell r="B539" t="str">
            <v>대신밸런스제16호스팩</v>
          </cell>
          <cell r="C539" t="str">
            <v>X</v>
          </cell>
          <cell r="D539" t="str">
            <v>X</v>
          </cell>
          <cell r="E539" t="str">
            <v>X</v>
          </cell>
          <cell r="F539" t="str">
            <v>X</v>
          </cell>
          <cell r="G539" t="str">
            <v>X</v>
          </cell>
          <cell r="H539" t="str">
            <v>X</v>
          </cell>
          <cell r="I539" t="str">
            <v>X</v>
          </cell>
          <cell r="J539" t="str">
            <v>X</v>
          </cell>
          <cell r="K539" t="str">
            <v>X</v>
          </cell>
          <cell r="L539" t="str">
            <v>X</v>
          </cell>
          <cell r="M539" t="str">
            <v>X</v>
          </cell>
          <cell r="N539" t="str">
            <v>457630</v>
          </cell>
        </row>
        <row r="540">
          <cell r="B540" t="str">
            <v>대신정보통신</v>
          </cell>
          <cell r="C540" t="str">
            <v>X</v>
          </cell>
          <cell r="D540" t="str">
            <v>X</v>
          </cell>
          <cell r="E540" t="str">
            <v>X</v>
          </cell>
          <cell r="F540" t="str">
            <v>X</v>
          </cell>
          <cell r="G540" t="str">
            <v>X</v>
          </cell>
          <cell r="H540" t="str">
            <v>X</v>
          </cell>
          <cell r="I540" t="str">
            <v>X</v>
          </cell>
          <cell r="J540" t="str">
            <v>X</v>
          </cell>
          <cell r="K540" t="str">
            <v>X</v>
          </cell>
          <cell r="L540" t="str">
            <v>X</v>
          </cell>
          <cell r="M540" t="str">
            <v>X</v>
          </cell>
          <cell r="N540" t="str">
            <v>020180</v>
          </cell>
        </row>
        <row r="541">
          <cell r="B541" t="str">
            <v>대신증권</v>
          </cell>
          <cell r="C541" t="str">
            <v>X</v>
          </cell>
          <cell r="D541" t="str">
            <v>X</v>
          </cell>
          <cell r="E541" t="str">
            <v>X</v>
          </cell>
          <cell r="F541" t="str">
            <v>X</v>
          </cell>
          <cell r="G541" t="str">
            <v>X</v>
          </cell>
          <cell r="H541" t="str">
            <v>X</v>
          </cell>
          <cell r="I541" t="str">
            <v>X</v>
          </cell>
          <cell r="J541" t="str">
            <v>X</v>
          </cell>
          <cell r="K541" t="str">
            <v>X</v>
          </cell>
          <cell r="L541" t="str">
            <v>X</v>
          </cell>
          <cell r="M541" t="str">
            <v>X</v>
          </cell>
          <cell r="N541" t="str">
            <v>003540</v>
          </cell>
        </row>
        <row r="542">
          <cell r="B542" t="str">
            <v>대신증권2우B</v>
          </cell>
          <cell r="C542" t="str">
            <v>X</v>
          </cell>
          <cell r="D542" t="str">
            <v>X</v>
          </cell>
          <cell r="E542" t="str">
            <v>X</v>
          </cell>
          <cell r="F542" t="str">
            <v>X</v>
          </cell>
          <cell r="G542" t="str">
            <v>X</v>
          </cell>
          <cell r="H542" t="str">
            <v>X</v>
          </cell>
          <cell r="I542" t="str">
            <v>X</v>
          </cell>
          <cell r="J542" t="str">
            <v>X</v>
          </cell>
          <cell r="K542" t="str">
            <v>X</v>
          </cell>
          <cell r="L542" t="str">
            <v>X</v>
          </cell>
          <cell r="M542" t="str">
            <v>X</v>
          </cell>
          <cell r="N542" t="str">
            <v>003547</v>
          </cell>
        </row>
        <row r="543">
          <cell r="B543" t="str">
            <v>대신증권우</v>
          </cell>
          <cell r="C543" t="str">
            <v>X</v>
          </cell>
          <cell r="D543" t="str">
            <v>X</v>
          </cell>
          <cell r="E543" t="str">
            <v>X</v>
          </cell>
          <cell r="F543" t="str">
            <v>X</v>
          </cell>
          <cell r="G543" t="str">
            <v>X</v>
          </cell>
          <cell r="H543" t="str">
            <v>X</v>
          </cell>
          <cell r="I543" t="str">
            <v>X</v>
          </cell>
          <cell r="J543" t="str">
            <v>X</v>
          </cell>
          <cell r="K543" t="str">
            <v>X</v>
          </cell>
          <cell r="L543" t="str">
            <v>X</v>
          </cell>
          <cell r="M543" t="str">
            <v>X</v>
          </cell>
          <cell r="N543" t="str">
            <v>003545</v>
          </cell>
        </row>
        <row r="544">
          <cell r="B544" t="str">
            <v>대아티아이</v>
          </cell>
          <cell r="C544" t="str">
            <v>X</v>
          </cell>
          <cell r="D544" t="str">
            <v>X</v>
          </cell>
          <cell r="E544" t="str">
            <v>X</v>
          </cell>
          <cell r="F544" t="str">
            <v>X</v>
          </cell>
          <cell r="G544" t="str">
            <v>X</v>
          </cell>
          <cell r="H544" t="str">
            <v>X</v>
          </cell>
          <cell r="I544" t="str">
            <v>X</v>
          </cell>
          <cell r="J544" t="str">
            <v>X</v>
          </cell>
          <cell r="K544" t="str">
            <v>X</v>
          </cell>
          <cell r="L544" t="str">
            <v>X</v>
          </cell>
          <cell r="M544" t="str">
            <v>X</v>
          </cell>
          <cell r="N544" t="str">
            <v>045390</v>
          </cell>
        </row>
        <row r="545">
          <cell r="B545" t="str">
            <v>대양금속</v>
          </cell>
          <cell r="C545" t="str">
            <v>X</v>
          </cell>
          <cell r="D545" t="str">
            <v>X</v>
          </cell>
          <cell r="E545" t="str">
            <v>X</v>
          </cell>
          <cell r="F545" t="str">
            <v>X</v>
          </cell>
          <cell r="G545" t="str">
            <v>X</v>
          </cell>
          <cell r="H545" t="str">
            <v>X</v>
          </cell>
          <cell r="I545" t="str">
            <v>X</v>
          </cell>
          <cell r="J545" t="str">
            <v>X</v>
          </cell>
          <cell r="K545" t="str">
            <v>X</v>
          </cell>
          <cell r="L545" t="str">
            <v>X</v>
          </cell>
          <cell r="M545" t="str">
            <v>X</v>
          </cell>
          <cell r="N545" t="str">
            <v>009190</v>
          </cell>
        </row>
        <row r="546">
          <cell r="B546" t="str">
            <v>대양전기공업</v>
          </cell>
          <cell r="C546" t="str">
            <v>X</v>
          </cell>
          <cell r="D546" t="str">
            <v>X</v>
          </cell>
          <cell r="E546" t="str">
            <v>X</v>
          </cell>
          <cell r="F546" t="str">
            <v>X</v>
          </cell>
          <cell r="G546" t="str">
            <v>X</v>
          </cell>
          <cell r="H546" t="str">
            <v>X</v>
          </cell>
          <cell r="I546" t="str">
            <v>X</v>
          </cell>
          <cell r="J546" t="str">
            <v>X</v>
          </cell>
          <cell r="K546" t="str">
            <v>X</v>
          </cell>
          <cell r="L546" t="str">
            <v>X</v>
          </cell>
          <cell r="M546" t="str">
            <v>X</v>
          </cell>
          <cell r="N546" t="str">
            <v>108380</v>
          </cell>
        </row>
        <row r="547">
          <cell r="B547" t="str">
            <v>대양제지</v>
          </cell>
          <cell r="C547" t="str">
            <v>X</v>
          </cell>
          <cell r="D547" t="str">
            <v>X</v>
          </cell>
          <cell r="E547" t="str">
            <v>O</v>
          </cell>
          <cell r="F547" t="str">
            <v>X</v>
          </cell>
          <cell r="G547" t="str">
            <v>X</v>
          </cell>
          <cell r="H547" t="str">
            <v>X</v>
          </cell>
          <cell r="I547" t="str">
            <v>X</v>
          </cell>
          <cell r="J547" t="str">
            <v>X</v>
          </cell>
          <cell r="K547" t="str">
            <v>X</v>
          </cell>
          <cell r="L547" t="str">
            <v>X</v>
          </cell>
          <cell r="M547" t="str">
            <v>X</v>
          </cell>
          <cell r="N547" t="str">
            <v>006580</v>
          </cell>
        </row>
        <row r="548">
          <cell r="B548" t="str">
            <v>대영포장</v>
          </cell>
          <cell r="C548" t="str">
            <v>X</v>
          </cell>
          <cell r="D548" t="str">
            <v>X</v>
          </cell>
          <cell r="E548" t="str">
            <v>X</v>
          </cell>
          <cell r="F548" t="str">
            <v>X</v>
          </cell>
          <cell r="G548" t="str">
            <v>X</v>
          </cell>
          <cell r="H548" t="str">
            <v>X</v>
          </cell>
          <cell r="I548" t="str">
            <v>X</v>
          </cell>
          <cell r="J548" t="str">
            <v>X</v>
          </cell>
          <cell r="K548" t="str">
            <v>X</v>
          </cell>
          <cell r="L548" t="str">
            <v>X</v>
          </cell>
          <cell r="M548" t="str">
            <v>X</v>
          </cell>
          <cell r="N548" t="str">
            <v>014160</v>
          </cell>
        </row>
        <row r="549">
          <cell r="B549" t="str">
            <v>대우건설</v>
          </cell>
          <cell r="C549" t="str">
            <v>X</v>
          </cell>
          <cell r="D549" t="str">
            <v>X</v>
          </cell>
          <cell r="E549" t="str">
            <v>X</v>
          </cell>
          <cell r="F549" t="str">
            <v>X</v>
          </cell>
          <cell r="G549" t="str">
            <v>X</v>
          </cell>
          <cell r="H549" t="str">
            <v>X</v>
          </cell>
          <cell r="I549" t="str">
            <v>X</v>
          </cell>
          <cell r="J549" t="str">
            <v>X</v>
          </cell>
          <cell r="K549" t="str">
            <v>X</v>
          </cell>
          <cell r="L549" t="str">
            <v>X</v>
          </cell>
          <cell r="M549" t="str">
            <v>X</v>
          </cell>
          <cell r="N549" t="str">
            <v>047040</v>
          </cell>
        </row>
        <row r="550">
          <cell r="B550" t="str">
            <v>대우부품</v>
          </cell>
          <cell r="C550" t="str">
            <v>X</v>
          </cell>
          <cell r="D550" t="str">
            <v>X</v>
          </cell>
          <cell r="E550" t="str">
            <v>X</v>
          </cell>
          <cell r="F550" t="str">
            <v>X</v>
          </cell>
          <cell r="G550" t="str">
            <v>X</v>
          </cell>
          <cell r="H550" t="str">
            <v>X</v>
          </cell>
          <cell r="I550" t="str">
            <v>X</v>
          </cell>
          <cell r="J550" t="str">
            <v>X</v>
          </cell>
          <cell r="K550" t="str">
            <v>X</v>
          </cell>
          <cell r="L550" t="str">
            <v>X</v>
          </cell>
          <cell r="M550" t="str">
            <v>X</v>
          </cell>
          <cell r="N550" t="str">
            <v>009320</v>
          </cell>
        </row>
        <row r="551">
          <cell r="B551" t="str">
            <v>대웅</v>
          </cell>
          <cell r="C551" t="str">
            <v>X</v>
          </cell>
          <cell r="D551" t="str">
            <v>X</v>
          </cell>
          <cell r="E551" t="str">
            <v>X</v>
          </cell>
          <cell r="F551" t="str">
            <v>X</v>
          </cell>
          <cell r="G551" t="str">
            <v>O</v>
          </cell>
          <cell r="H551" t="str">
            <v>X</v>
          </cell>
          <cell r="I551" t="str">
            <v>X</v>
          </cell>
          <cell r="J551" t="str">
            <v>X</v>
          </cell>
          <cell r="K551" t="str">
            <v>X</v>
          </cell>
          <cell r="L551" t="str">
            <v>X</v>
          </cell>
          <cell r="M551" t="str">
            <v>X</v>
          </cell>
          <cell r="N551" t="str">
            <v>003090</v>
          </cell>
        </row>
        <row r="552">
          <cell r="B552" t="str">
            <v>대웅제약</v>
          </cell>
          <cell r="C552" t="str">
            <v>X</v>
          </cell>
          <cell r="D552" t="str">
            <v>X</v>
          </cell>
          <cell r="E552" t="str">
            <v>X</v>
          </cell>
          <cell r="F552" t="str">
            <v>X</v>
          </cell>
          <cell r="G552" t="str">
            <v>O</v>
          </cell>
          <cell r="H552" t="str">
            <v>X</v>
          </cell>
          <cell r="I552" t="str">
            <v>X</v>
          </cell>
          <cell r="J552" t="str">
            <v>X</v>
          </cell>
          <cell r="K552" t="str">
            <v>X</v>
          </cell>
          <cell r="L552" t="str">
            <v>X</v>
          </cell>
          <cell r="M552" t="str">
            <v>X</v>
          </cell>
          <cell r="N552" t="str">
            <v>069620</v>
          </cell>
        </row>
        <row r="553">
          <cell r="B553" t="str">
            <v>대원</v>
          </cell>
          <cell r="C553" t="str">
            <v>X</v>
          </cell>
          <cell r="D553" t="str">
            <v>X</v>
          </cell>
          <cell r="E553" t="str">
            <v>X</v>
          </cell>
          <cell r="F553" t="str">
            <v>X</v>
          </cell>
          <cell r="G553" t="str">
            <v>X</v>
          </cell>
          <cell r="H553" t="str">
            <v>X</v>
          </cell>
          <cell r="I553" t="str">
            <v>X</v>
          </cell>
          <cell r="J553" t="str">
            <v>X</v>
          </cell>
          <cell r="K553" t="str">
            <v>X</v>
          </cell>
          <cell r="L553" t="str">
            <v>X</v>
          </cell>
          <cell r="M553" t="str">
            <v>X</v>
          </cell>
          <cell r="N553" t="str">
            <v>007680</v>
          </cell>
        </row>
        <row r="554">
          <cell r="B554" t="str">
            <v>대원강업</v>
          </cell>
          <cell r="C554" t="str">
            <v>X</v>
          </cell>
          <cell r="D554" t="str">
            <v>X</v>
          </cell>
          <cell r="E554" t="str">
            <v>X</v>
          </cell>
          <cell r="F554" t="str">
            <v>X</v>
          </cell>
          <cell r="G554" t="str">
            <v>X</v>
          </cell>
          <cell r="H554" t="str">
            <v>X</v>
          </cell>
          <cell r="I554" t="str">
            <v>X</v>
          </cell>
          <cell r="J554" t="str">
            <v>X</v>
          </cell>
          <cell r="K554" t="str">
            <v>X</v>
          </cell>
          <cell r="L554" t="str">
            <v>X</v>
          </cell>
          <cell r="M554" t="str">
            <v>X</v>
          </cell>
          <cell r="N554" t="str">
            <v>000430</v>
          </cell>
        </row>
        <row r="555">
          <cell r="B555" t="str">
            <v>대원미디어</v>
          </cell>
          <cell r="C555" t="str">
            <v>X</v>
          </cell>
          <cell r="D555" t="str">
            <v>X</v>
          </cell>
          <cell r="E555" t="str">
            <v>X</v>
          </cell>
          <cell r="F555" t="str">
            <v>X</v>
          </cell>
          <cell r="G555" t="str">
            <v>X</v>
          </cell>
          <cell r="H555" t="str">
            <v>X</v>
          </cell>
          <cell r="I555" t="str">
            <v>X</v>
          </cell>
          <cell r="J555" t="str">
            <v>X</v>
          </cell>
          <cell r="K555" t="str">
            <v>X</v>
          </cell>
          <cell r="L555" t="str">
            <v>X</v>
          </cell>
          <cell r="M555" t="str">
            <v>X</v>
          </cell>
          <cell r="N555" t="str">
            <v>048910</v>
          </cell>
        </row>
        <row r="556">
          <cell r="B556" t="str">
            <v>대원산업</v>
          </cell>
          <cell r="C556" t="str">
            <v>X</v>
          </cell>
          <cell r="D556" t="str">
            <v>X</v>
          </cell>
          <cell r="E556" t="str">
            <v>X</v>
          </cell>
          <cell r="F556" t="str">
            <v>X</v>
          </cell>
          <cell r="G556" t="str">
            <v>X</v>
          </cell>
          <cell r="H556" t="str">
            <v>X</v>
          </cell>
          <cell r="I556" t="str">
            <v>X</v>
          </cell>
          <cell r="J556" t="str">
            <v>X</v>
          </cell>
          <cell r="K556" t="str">
            <v>X</v>
          </cell>
          <cell r="L556" t="str">
            <v>X</v>
          </cell>
          <cell r="M556" t="str">
            <v>X</v>
          </cell>
          <cell r="N556" t="str">
            <v>005710</v>
          </cell>
        </row>
        <row r="557">
          <cell r="B557" t="str">
            <v>대원전선</v>
          </cell>
          <cell r="C557" t="str">
            <v>X</v>
          </cell>
          <cell r="D557" t="str">
            <v>X</v>
          </cell>
          <cell r="E557" t="str">
            <v>X</v>
          </cell>
          <cell r="F557" t="str">
            <v>X</v>
          </cell>
          <cell r="G557" t="str">
            <v>X</v>
          </cell>
          <cell r="H557" t="str">
            <v>X</v>
          </cell>
          <cell r="I557" t="str">
            <v>X</v>
          </cell>
          <cell r="J557" t="str">
            <v>X</v>
          </cell>
          <cell r="K557" t="str">
            <v>X</v>
          </cell>
          <cell r="L557" t="str">
            <v>X</v>
          </cell>
          <cell r="M557" t="str">
            <v>X</v>
          </cell>
          <cell r="N557" t="str">
            <v>006340</v>
          </cell>
        </row>
        <row r="558">
          <cell r="B558" t="str">
            <v>대원전선우</v>
          </cell>
          <cell r="C558" t="str">
            <v>X</v>
          </cell>
          <cell r="D558" t="str">
            <v>X</v>
          </cell>
          <cell r="E558" t="str">
            <v>X</v>
          </cell>
          <cell r="F558" t="str">
            <v>X</v>
          </cell>
          <cell r="G558" t="str">
            <v>X</v>
          </cell>
          <cell r="H558" t="str">
            <v>X</v>
          </cell>
          <cell r="I558" t="str">
            <v>X</v>
          </cell>
          <cell r="J558" t="str">
            <v>O</v>
          </cell>
          <cell r="K558" t="str">
            <v>X</v>
          </cell>
          <cell r="L558" t="str">
            <v>X</v>
          </cell>
          <cell r="M558" t="str">
            <v>X</v>
          </cell>
          <cell r="N558" t="str">
            <v>006345</v>
          </cell>
        </row>
        <row r="559">
          <cell r="B559" t="str">
            <v>대원제약</v>
          </cell>
          <cell r="C559" t="str">
            <v>X</v>
          </cell>
          <cell r="D559" t="str">
            <v>X</v>
          </cell>
          <cell r="E559" t="str">
            <v>X</v>
          </cell>
          <cell r="F559" t="str">
            <v>X</v>
          </cell>
          <cell r="G559" t="str">
            <v>X</v>
          </cell>
          <cell r="H559" t="str">
            <v>X</v>
          </cell>
          <cell r="I559" t="str">
            <v>X</v>
          </cell>
          <cell r="J559" t="str">
            <v>X</v>
          </cell>
          <cell r="K559" t="str">
            <v>X</v>
          </cell>
          <cell r="L559" t="str">
            <v>X</v>
          </cell>
          <cell r="M559" t="str">
            <v>X</v>
          </cell>
          <cell r="N559" t="str">
            <v>003220</v>
          </cell>
        </row>
        <row r="560">
          <cell r="B560" t="str">
            <v>대원화성</v>
          </cell>
          <cell r="C560" t="str">
            <v>X</v>
          </cell>
          <cell r="D560" t="str">
            <v>X</v>
          </cell>
          <cell r="E560" t="str">
            <v>X</v>
          </cell>
          <cell r="F560" t="str">
            <v>X</v>
          </cell>
          <cell r="G560" t="str">
            <v>X</v>
          </cell>
          <cell r="H560" t="str">
            <v>X</v>
          </cell>
          <cell r="I560" t="str">
            <v>X</v>
          </cell>
          <cell r="J560" t="str">
            <v>X</v>
          </cell>
          <cell r="K560" t="str">
            <v>X</v>
          </cell>
          <cell r="L560" t="str">
            <v>X</v>
          </cell>
          <cell r="M560" t="str">
            <v>X</v>
          </cell>
          <cell r="N560" t="str">
            <v>024890</v>
          </cell>
        </row>
        <row r="561">
          <cell r="B561" t="str">
            <v>대유</v>
          </cell>
          <cell r="C561" t="str">
            <v>O</v>
          </cell>
          <cell r="D561" t="str">
            <v>X</v>
          </cell>
          <cell r="E561" t="str">
            <v>O</v>
          </cell>
          <cell r="F561" t="str">
            <v>X</v>
          </cell>
          <cell r="G561" t="str">
            <v>X</v>
          </cell>
          <cell r="H561" t="str">
            <v>X</v>
          </cell>
          <cell r="I561" t="str">
            <v>X</v>
          </cell>
          <cell r="J561" t="str">
            <v>X</v>
          </cell>
          <cell r="K561" t="str">
            <v>X</v>
          </cell>
          <cell r="L561" t="str">
            <v>X</v>
          </cell>
          <cell r="M561" t="str">
            <v>X</v>
          </cell>
          <cell r="N561" t="str">
            <v>290380</v>
          </cell>
        </row>
        <row r="562">
          <cell r="B562" t="str">
            <v>대유에이텍</v>
          </cell>
          <cell r="C562" t="str">
            <v>X</v>
          </cell>
          <cell r="D562" t="str">
            <v>X</v>
          </cell>
          <cell r="E562" t="str">
            <v>X</v>
          </cell>
          <cell r="F562" t="str">
            <v>X</v>
          </cell>
          <cell r="G562" t="str">
            <v>X</v>
          </cell>
          <cell r="H562" t="str">
            <v>X</v>
          </cell>
          <cell r="I562" t="str">
            <v>X</v>
          </cell>
          <cell r="J562" t="str">
            <v>X</v>
          </cell>
          <cell r="K562" t="str">
            <v>X</v>
          </cell>
          <cell r="L562" t="str">
            <v>X</v>
          </cell>
          <cell r="M562" t="str">
            <v>X</v>
          </cell>
          <cell r="N562" t="str">
            <v>002880</v>
          </cell>
        </row>
        <row r="563">
          <cell r="B563" t="str">
            <v>대유에이피</v>
          </cell>
          <cell r="C563" t="str">
            <v>X</v>
          </cell>
          <cell r="D563" t="str">
            <v>X</v>
          </cell>
          <cell r="E563" t="str">
            <v>X</v>
          </cell>
          <cell r="F563" t="str">
            <v>X</v>
          </cell>
          <cell r="G563" t="str">
            <v>X</v>
          </cell>
          <cell r="H563" t="str">
            <v>X</v>
          </cell>
          <cell r="I563" t="str">
            <v>X</v>
          </cell>
          <cell r="J563" t="str">
            <v>X</v>
          </cell>
          <cell r="K563" t="str">
            <v>X</v>
          </cell>
          <cell r="L563" t="str">
            <v>X</v>
          </cell>
          <cell r="M563" t="str">
            <v>X</v>
          </cell>
          <cell r="N563" t="str">
            <v>290120</v>
          </cell>
        </row>
        <row r="564">
          <cell r="B564" t="str">
            <v>대유플러스</v>
          </cell>
          <cell r="C564" t="str">
            <v>O</v>
          </cell>
          <cell r="D564" t="str">
            <v>X</v>
          </cell>
          <cell r="E564" t="str">
            <v>O</v>
          </cell>
          <cell r="F564" t="str">
            <v>X</v>
          </cell>
          <cell r="G564" t="str">
            <v>X</v>
          </cell>
          <cell r="H564" t="str">
            <v>X</v>
          </cell>
          <cell r="I564" t="str">
            <v>X</v>
          </cell>
          <cell r="J564" t="str">
            <v>X</v>
          </cell>
          <cell r="K564" t="str">
            <v>X</v>
          </cell>
          <cell r="L564" t="str">
            <v>X</v>
          </cell>
          <cell r="M564" t="str">
            <v>X</v>
          </cell>
          <cell r="N564" t="str">
            <v>000300</v>
          </cell>
        </row>
        <row r="565">
          <cell r="B565" t="str">
            <v>대정화금</v>
          </cell>
          <cell r="C565" t="str">
            <v>X</v>
          </cell>
          <cell r="D565" t="str">
            <v>X</v>
          </cell>
          <cell r="E565" t="str">
            <v>X</v>
          </cell>
          <cell r="F565" t="str">
            <v>X</v>
          </cell>
          <cell r="G565" t="str">
            <v>X</v>
          </cell>
          <cell r="H565" t="str">
            <v>X</v>
          </cell>
          <cell r="I565" t="str">
            <v>X</v>
          </cell>
          <cell r="J565" t="str">
            <v>X</v>
          </cell>
          <cell r="K565" t="str">
            <v>X</v>
          </cell>
          <cell r="L565" t="str">
            <v>X</v>
          </cell>
          <cell r="M565" t="str">
            <v>X</v>
          </cell>
          <cell r="N565" t="str">
            <v>120240</v>
          </cell>
        </row>
        <row r="566">
          <cell r="B566" t="str">
            <v>대주산업</v>
          </cell>
          <cell r="C566" t="str">
            <v>X</v>
          </cell>
          <cell r="D566" t="str">
            <v>X</v>
          </cell>
          <cell r="E566" t="str">
            <v>X</v>
          </cell>
          <cell r="F566" t="str">
            <v>X</v>
          </cell>
          <cell r="G566" t="str">
            <v>X</v>
          </cell>
          <cell r="H566" t="str">
            <v>X</v>
          </cell>
          <cell r="I566" t="str">
            <v>X</v>
          </cell>
          <cell r="J566" t="str">
            <v>X</v>
          </cell>
          <cell r="K566" t="str">
            <v>X</v>
          </cell>
          <cell r="L566" t="str">
            <v>X</v>
          </cell>
          <cell r="M566" t="str">
            <v>X</v>
          </cell>
          <cell r="N566" t="str">
            <v>003310</v>
          </cell>
        </row>
        <row r="567">
          <cell r="B567" t="str">
            <v>대주이엔티</v>
          </cell>
          <cell r="C567" t="str">
            <v>X</v>
          </cell>
          <cell r="D567" t="str">
            <v>X</v>
          </cell>
          <cell r="E567" t="str">
            <v>X</v>
          </cell>
          <cell r="F567" t="str">
            <v>X</v>
          </cell>
          <cell r="G567" t="str">
            <v>X</v>
          </cell>
          <cell r="H567" t="str">
            <v>X</v>
          </cell>
          <cell r="I567" t="str">
            <v>X</v>
          </cell>
          <cell r="J567" t="str">
            <v>X</v>
          </cell>
          <cell r="K567" t="str">
            <v>X</v>
          </cell>
          <cell r="L567" t="str">
            <v>X</v>
          </cell>
          <cell r="M567" t="str">
            <v>X</v>
          </cell>
          <cell r="N567" t="str">
            <v>114920</v>
          </cell>
        </row>
        <row r="568">
          <cell r="B568" t="str">
            <v>대주전자재료</v>
          </cell>
          <cell r="C568" t="str">
            <v>X</v>
          </cell>
          <cell r="D568" t="str">
            <v>X</v>
          </cell>
          <cell r="E568" t="str">
            <v>X</v>
          </cell>
          <cell r="F568" t="str">
            <v>X</v>
          </cell>
          <cell r="G568" t="str">
            <v>X</v>
          </cell>
          <cell r="H568" t="str">
            <v>X</v>
          </cell>
          <cell r="I568" t="str">
            <v>X</v>
          </cell>
          <cell r="J568" t="str">
            <v>X</v>
          </cell>
          <cell r="K568" t="str">
            <v>X</v>
          </cell>
          <cell r="L568" t="str">
            <v>X</v>
          </cell>
          <cell r="M568" t="str">
            <v>X</v>
          </cell>
          <cell r="N568" t="str">
            <v>078600</v>
          </cell>
        </row>
        <row r="569">
          <cell r="B569" t="str">
            <v>대창</v>
          </cell>
          <cell r="C569" t="str">
            <v>X</v>
          </cell>
          <cell r="D569" t="str">
            <v>X</v>
          </cell>
          <cell r="E569" t="str">
            <v>X</v>
          </cell>
          <cell r="F569" t="str">
            <v>X</v>
          </cell>
          <cell r="G569" t="str">
            <v>X</v>
          </cell>
          <cell r="H569" t="str">
            <v>X</v>
          </cell>
          <cell r="I569" t="str">
            <v>X</v>
          </cell>
          <cell r="J569" t="str">
            <v>X</v>
          </cell>
          <cell r="K569" t="str">
            <v>X</v>
          </cell>
          <cell r="L569" t="str">
            <v>X</v>
          </cell>
          <cell r="M569" t="str">
            <v>X</v>
          </cell>
          <cell r="N569" t="str">
            <v>012800</v>
          </cell>
        </row>
        <row r="570">
          <cell r="B570" t="str">
            <v>대창단조</v>
          </cell>
          <cell r="C570" t="str">
            <v>X</v>
          </cell>
          <cell r="D570" t="str">
            <v>X</v>
          </cell>
          <cell r="E570" t="str">
            <v>X</v>
          </cell>
          <cell r="F570" t="str">
            <v>X</v>
          </cell>
          <cell r="G570" t="str">
            <v>X</v>
          </cell>
          <cell r="H570" t="str">
            <v>X</v>
          </cell>
          <cell r="I570" t="str">
            <v>X</v>
          </cell>
          <cell r="J570" t="str">
            <v>X</v>
          </cell>
          <cell r="K570" t="str">
            <v>X</v>
          </cell>
          <cell r="L570" t="str">
            <v>X</v>
          </cell>
          <cell r="M570" t="str">
            <v>X</v>
          </cell>
          <cell r="N570" t="str">
            <v>015230</v>
          </cell>
        </row>
        <row r="571">
          <cell r="B571" t="str">
            <v>대창솔루션</v>
          </cell>
          <cell r="C571" t="str">
            <v>X</v>
          </cell>
          <cell r="D571" t="str">
            <v>X</v>
          </cell>
          <cell r="E571" t="str">
            <v>X</v>
          </cell>
          <cell r="F571" t="str">
            <v>X</v>
          </cell>
          <cell r="G571" t="str">
            <v>X</v>
          </cell>
          <cell r="H571" t="str">
            <v>X</v>
          </cell>
          <cell r="I571" t="str">
            <v>X</v>
          </cell>
          <cell r="J571" t="str">
            <v>X</v>
          </cell>
          <cell r="K571" t="str">
            <v>X</v>
          </cell>
          <cell r="L571" t="str">
            <v>X</v>
          </cell>
          <cell r="M571" t="str">
            <v>X</v>
          </cell>
          <cell r="N571" t="str">
            <v>096350</v>
          </cell>
        </row>
        <row r="572">
          <cell r="B572" t="str">
            <v>대창스틸</v>
          </cell>
          <cell r="C572" t="str">
            <v>X</v>
          </cell>
          <cell r="D572" t="str">
            <v>X</v>
          </cell>
          <cell r="E572" t="str">
            <v>X</v>
          </cell>
          <cell r="F572" t="str">
            <v>X</v>
          </cell>
          <cell r="G572" t="str">
            <v>X</v>
          </cell>
          <cell r="H572" t="str">
            <v>X</v>
          </cell>
          <cell r="I572" t="str">
            <v>X</v>
          </cell>
          <cell r="J572" t="str">
            <v>X</v>
          </cell>
          <cell r="K572" t="str">
            <v>X</v>
          </cell>
          <cell r="L572" t="str">
            <v>X</v>
          </cell>
          <cell r="M572" t="str">
            <v>X</v>
          </cell>
          <cell r="N572" t="str">
            <v>140520</v>
          </cell>
        </row>
        <row r="573">
          <cell r="B573" t="str">
            <v>대한과학</v>
          </cell>
          <cell r="C573" t="str">
            <v>X</v>
          </cell>
          <cell r="D573" t="str">
            <v>X</v>
          </cell>
          <cell r="E573" t="str">
            <v>X</v>
          </cell>
          <cell r="F573" t="str">
            <v>X</v>
          </cell>
          <cell r="G573" t="str">
            <v>X</v>
          </cell>
          <cell r="H573" t="str">
            <v>X</v>
          </cell>
          <cell r="I573" t="str">
            <v>X</v>
          </cell>
          <cell r="J573" t="str">
            <v>X</v>
          </cell>
          <cell r="K573" t="str">
            <v>X</v>
          </cell>
          <cell r="L573" t="str">
            <v>X</v>
          </cell>
          <cell r="M573" t="str">
            <v>X</v>
          </cell>
          <cell r="N573" t="str">
            <v>131220</v>
          </cell>
        </row>
        <row r="574">
          <cell r="B574" t="str">
            <v>대한광통신</v>
          </cell>
          <cell r="C574" t="str">
            <v>X</v>
          </cell>
          <cell r="D574" t="str">
            <v>X</v>
          </cell>
          <cell r="E574" t="str">
            <v>X</v>
          </cell>
          <cell r="F574" t="str">
            <v>X</v>
          </cell>
          <cell r="G574" t="str">
            <v>X</v>
          </cell>
          <cell r="H574" t="str">
            <v>X</v>
          </cell>
          <cell r="I574" t="str">
            <v>X</v>
          </cell>
          <cell r="J574" t="str">
            <v>X</v>
          </cell>
          <cell r="K574" t="str">
            <v>X</v>
          </cell>
          <cell r="L574" t="str">
            <v>X</v>
          </cell>
          <cell r="M574" t="str">
            <v>X</v>
          </cell>
          <cell r="N574" t="str">
            <v>010170</v>
          </cell>
        </row>
        <row r="575">
          <cell r="B575" t="str">
            <v>대한뉴팜</v>
          </cell>
          <cell r="C575" t="str">
            <v>X</v>
          </cell>
          <cell r="D575" t="str">
            <v>X</v>
          </cell>
          <cell r="E575" t="str">
            <v>X</v>
          </cell>
          <cell r="F575" t="str">
            <v>X</v>
          </cell>
          <cell r="G575" t="str">
            <v>X</v>
          </cell>
          <cell r="H575" t="str">
            <v>X</v>
          </cell>
          <cell r="I575" t="str">
            <v>X</v>
          </cell>
          <cell r="J575" t="str">
            <v>X</v>
          </cell>
          <cell r="K575" t="str">
            <v>X</v>
          </cell>
          <cell r="L575" t="str">
            <v>X</v>
          </cell>
          <cell r="M575" t="str">
            <v>X</v>
          </cell>
          <cell r="N575" t="str">
            <v>054670</v>
          </cell>
        </row>
        <row r="576">
          <cell r="B576" t="str">
            <v>대한방직</v>
          </cell>
          <cell r="C576" t="str">
            <v>X</v>
          </cell>
          <cell r="D576" t="str">
            <v>X</v>
          </cell>
          <cell r="E576" t="str">
            <v>X</v>
          </cell>
          <cell r="F576" t="str">
            <v>X</v>
          </cell>
          <cell r="G576" t="str">
            <v>X</v>
          </cell>
          <cell r="H576" t="str">
            <v>X</v>
          </cell>
          <cell r="I576" t="str">
            <v>X</v>
          </cell>
          <cell r="J576" t="str">
            <v>X</v>
          </cell>
          <cell r="K576" t="str">
            <v>X</v>
          </cell>
          <cell r="L576" t="str">
            <v>X</v>
          </cell>
          <cell r="M576" t="str">
            <v>X</v>
          </cell>
          <cell r="N576" t="str">
            <v>001070</v>
          </cell>
        </row>
        <row r="577">
          <cell r="B577" t="str">
            <v>대한약품</v>
          </cell>
          <cell r="C577" t="str">
            <v>X</v>
          </cell>
          <cell r="D577" t="str">
            <v>X</v>
          </cell>
          <cell r="E577" t="str">
            <v>X</v>
          </cell>
          <cell r="F577" t="str">
            <v>X</v>
          </cell>
          <cell r="G577" t="str">
            <v>X</v>
          </cell>
          <cell r="H577" t="str">
            <v>X</v>
          </cell>
          <cell r="I577" t="str">
            <v>X</v>
          </cell>
          <cell r="J577" t="str">
            <v>X</v>
          </cell>
          <cell r="K577" t="str">
            <v>X</v>
          </cell>
          <cell r="L577" t="str">
            <v>X</v>
          </cell>
          <cell r="M577" t="str">
            <v>X</v>
          </cell>
          <cell r="N577" t="str">
            <v>023910</v>
          </cell>
        </row>
        <row r="578">
          <cell r="B578" t="str">
            <v>대한유화</v>
          </cell>
          <cell r="C578" t="str">
            <v>X</v>
          </cell>
          <cell r="D578" t="str">
            <v>X</v>
          </cell>
          <cell r="E578" t="str">
            <v>X</v>
          </cell>
          <cell r="F578" t="str">
            <v>X</v>
          </cell>
          <cell r="G578" t="str">
            <v>X</v>
          </cell>
          <cell r="H578" t="str">
            <v>X</v>
          </cell>
          <cell r="I578" t="str">
            <v>X</v>
          </cell>
          <cell r="J578" t="str">
            <v>X</v>
          </cell>
          <cell r="K578" t="str">
            <v>X</v>
          </cell>
          <cell r="L578" t="str">
            <v>X</v>
          </cell>
          <cell r="M578" t="str">
            <v>X</v>
          </cell>
          <cell r="N578" t="str">
            <v>006650</v>
          </cell>
        </row>
        <row r="579">
          <cell r="B579" t="str">
            <v>대한전선</v>
          </cell>
          <cell r="C579" t="str">
            <v>X</v>
          </cell>
          <cell r="D579" t="str">
            <v>X</v>
          </cell>
          <cell r="E579" t="str">
            <v>X</v>
          </cell>
          <cell r="F579" t="str">
            <v>X</v>
          </cell>
          <cell r="G579" t="str">
            <v>X</v>
          </cell>
          <cell r="H579" t="str">
            <v>X</v>
          </cell>
          <cell r="I579" t="str">
            <v>X</v>
          </cell>
          <cell r="J579" t="str">
            <v>X</v>
          </cell>
          <cell r="K579" t="str">
            <v>X</v>
          </cell>
          <cell r="L579" t="str">
            <v>X</v>
          </cell>
          <cell r="M579" t="str">
            <v>X</v>
          </cell>
          <cell r="N579" t="str">
            <v>001440</v>
          </cell>
        </row>
        <row r="580">
          <cell r="B580" t="str">
            <v>대한제강</v>
          </cell>
          <cell r="C580" t="str">
            <v>X</v>
          </cell>
          <cell r="D580" t="str">
            <v>X</v>
          </cell>
          <cell r="E580" t="str">
            <v>X</v>
          </cell>
          <cell r="F580" t="str">
            <v>X</v>
          </cell>
          <cell r="G580" t="str">
            <v>X</v>
          </cell>
          <cell r="H580" t="str">
            <v>X</v>
          </cell>
          <cell r="I580" t="str">
            <v>X</v>
          </cell>
          <cell r="J580" t="str">
            <v>X</v>
          </cell>
          <cell r="K580" t="str">
            <v>X</v>
          </cell>
          <cell r="L580" t="str">
            <v>X</v>
          </cell>
          <cell r="M580" t="str">
            <v>X</v>
          </cell>
          <cell r="N580" t="str">
            <v>084010</v>
          </cell>
        </row>
        <row r="581">
          <cell r="B581" t="str">
            <v>대한제당</v>
          </cell>
          <cell r="C581" t="str">
            <v>X</v>
          </cell>
          <cell r="D581" t="str">
            <v>X</v>
          </cell>
          <cell r="E581" t="str">
            <v>X</v>
          </cell>
          <cell r="F581" t="str">
            <v>X</v>
          </cell>
          <cell r="G581" t="str">
            <v>X</v>
          </cell>
          <cell r="H581" t="str">
            <v>X</v>
          </cell>
          <cell r="I581" t="str">
            <v>X</v>
          </cell>
          <cell r="J581" t="str">
            <v>X</v>
          </cell>
          <cell r="K581" t="str">
            <v>X</v>
          </cell>
          <cell r="L581" t="str">
            <v>X</v>
          </cell>
          <cell r="M581" t="str">
            <v>X</v>
          </cell>
          <cell r="N581" t="str">
            <v>001790</v>
          </cell>
        </row>
        <row r="582">
          <cell r="B582" t="str">
            <v>대한제당우</v>
          </cell>
          <cell r="C582" t="str">
            <v>X</v>
          </cell>
          <cell r="D582" t="str">
            <v>X</v>
          </cell>
          <cell r="E582" t="str">
            <v>X</v>
          </cell>
          <cell r="F582" t="str">
            <v>X</v>
          </cell>
          <cell r="G582" t="str">
            <v>X</v>
          </cell>
          <cell r="H582" t="str">
            <v>X</v>
          </cell>
          <cell r="I582" t="str">
            <v>X</v>
          </cell>
          <cell r="J582" t="str">
            <v>X</v>
          </cell>
          <cell r="K582" t="str">
            <v>X</v>
          </cell>
          <cell r="L582" t="str">
            <v>X</v>
          </cell>
          <cell r="M582" t="str">
            <v>X</v>
          </cell>
          <cell r="N582" t="str">
            <v>001795</v>
          </cell>
        </row>
        <row r="583">
          <cell r="B583" t="str">
            <v>대한제분</v>
          </cell>
          <cell r="C583" t="str">
            <v>X</v>
          </cell>
          <cell r="D583" t="str">
            <v>X</v>
          </cell>
          <cell r="E583" t="str">
            <v>X</v>
          </cell>
          <cell r="F583" t="str">
            <v>X</v>
          </cell>
          <cell r="G583" t="str">
            <v>X</v>
          </cell>
          <cell r="H583" t="str">
            <v>X</v>
          </cell>
          <cell r="I583" t="str">
            <v>X</v>
          </cell>
          <cell r="J583" t="str">
            <v>X</v>
          </cell>
          <cell r="K583" t="str">
            <v>X</v>
          </cell>
          <cell r="L583" t="str">
            <v>X</v>
          </cell>
          <cell r="M583" t="str">
            <v>X</v>
          </cell>
          <cell r="N583" t="str">
            <v>001130</v>
          </cell>
        </row>
        <row r="584">
          <cell r="B584" t="str">
            <v>대한항공</v>
          </cell>
          <cell r="C584" t="str">
            <v>X</v>
          </cell>
          <cell r="D584" t="str">
            <v>X</v>
          </cell>
          <cell r="E584" t="str">
            <v>X</v>
          </cell>
          <cell r="F584" t="str">
            <v>X</v>
          </cell>
          <cell r="G584" t="str">
            <v>X</v>
          </cell>
          <cell r="H584" t="str">
            <v>X</v>
          </cell>
          <cell r="I584" t="str">
            <v>X</v>
          </cell>
          <cell r="J584" t="str">
            <v>X</v>
          </cell>
          <cell r="K584" t="str">
            <v>X</v>
          </cell>
          <cell r="L584" t="str">
            <v>X</v>
          </cell>
          <cell r="M584" t="str">
            <v>X</v>
          </cell>
          <cell r="N584" t="str">
            <v>003490</v>
          </cell>
        </row>
        <row r="585">
          <cell r="B585" t="str">
            <v>대한항공우</v>
          </cell>
          <cell r="C585" t="str">
            <v>X</v>
          </cell>
          <cell r="D585" t="str">
            <v>X</v>
          </cell>
          <cell r="E585" t="str">
            <v>X</v>
          </cell>
          <cell r="F585" t="str">
            <v>X</v>
          </cell>
          <cell r="G585" t="str">
            <v>X</v>
          </cell>
          <cell r="H585" t="str">
            <v>X</v>
          </cell>
          <cell r="I585" t="str">
            <v>X</v>
          </cell>
          <cell r="J585" t="str">
            <v>X</v>
          </cell>
          <cell r="K585" t="str">
            <v>X</v>
          </cell>
          <cell r="L585" t="str">
            <v>X</v>
          </cell>
          <cell r="M585" t="str">
            <v>X</v>
          </cell>
          <cell r="N585" t="str">
            <v>003495</v>
          </cell>
        </row>
        <row r="586">
          <cell r="B586" t="str">
            <v>대한해운</v>
          </cell>
          <cell r="C586" t="str">
            <v>X</v>
          </cell>
          <cell r="D586" t="str">
            <v>X</v>
          </cell>
          <cell r="E586" t="str">
            <v>X</v>
          </cell>
          <cell r="F586" t="str">
            <v>X</v>
          </cell>
          <cell r="G586" t="str">
            <v>X</v>
          </cell>
          <cell r="H586" t="str">
            <v>X</v>
          </cell>
          <cell r="I586" t="str">
            <v>X</v>
          </cell>
          <cell r="J586" t="str">
            <v>X</v>
          </cell>
          <cell r="K586" t="str">
            <v>X</v>
          </cell>
          <cell r="L586" t="str">
            <v>X</v>
          </cell>
          <cell r="M586" t="str">
            <v>X</v>
          </cell>
          <cell r="N586" t="str">
            <v>005880</v>
          </cell>
        </row>
        <row r="587">
          <cell r="B587" t="str">
            <v>대한화섬</v>
          </cell>
          <cell r="C587" t="str">
            <v>X</v>
          </cell>
          <cell r="D587" t="str">
            <v>X</v>
          </cell>
          <cell r="E587" t="str">
            <v>X</v>
          </cell>
          <cell r="F587" t="str">
            <v>X</v>
          </cell>
          <cell r="G587" t="str">
            <v>X</v>
          </cell>
          <cell r="H587" t="str">
            <v>X</v>
          </cell>
          <cell r="I587" t="str">
            <v>X</v>
          </cell>
          <cell r="J587" t="str">
            <v>X</v>
          </cell>
          <cell r="K587" t="str">
            <v>X</v>
          </cell>
          <cell r="L587" t="str">
            <v>X</v>
          </cell>
          <cell r="M587" t="str">
            <v>X</v>
          </cell>
          <cell r="N587" t="str">
            <v>003830</v>
          </cell>
        </row>
        <row r="588">
          <cell r="B588" t="str">
            <v>대현</v>
          </cell>
          <cell r="C588" t="str">
            <v>X</v>
          </cell>
          <cell r="D588" t="str">
            <v>X</v>
          </cell>
          <cell r="E588" t="str">
            <v>X</v>
          </cell>
          <cell r="F588" t="str">
            <v>X</v>
          </cell>
          <cell r="G588" t="str">
            <v>X</v>
          </cell>
          <cell r="H588" t="str">
            <v>X</v>
          </cell>
          <cell r="I588" t="str">
            <v>X</v>
          </cell>
          <cell r="J588" t="str">
            <v>X</v>
          </cell>
          <cell r="K588" t="str">
            <v>X</v>
          </cell>
          <cell r="L588" t="str">
            <v>X</v>
          </cell>
          <cell r="M588" t="str">
            <v>X</v>
          </cell>
          <cell r="N588" t="str">
            <v>016090</v>
          </cell>
        </row>
        <row r="589">
          <cell r="B589" t="str">
            <v>대호에이엘</v>
          </cell>
          <cell r="C589" t="str">
            <v>X</v>
          </cell>
          <cell r="D589" t="str">
            <v>X</v>
          </cell>
          <cell r="E589" t="str">
            <v>X</v>
          </cell>
          <cell r="F589" t="str">
            <v>X</v>
          </cell>
          <cell r="G589" t="str">
            <v>O</v>
          </cell>
          <cell r="H589" t="str">
            <v>X</v>
          </cell>
          <cell r="I589" t="str">
            <v>X</v>
          </cell>
          <cell r="J589" t="str">
            <v>X</v>
          </cell>
          <cell r="K589" t="str">
            <v>X</v>
          </cell>
          <cell r="L589" t="str">
            <v>X</v>
          </cell>
          <cell r="M589" t="str">
            <v>X</v>
          </cell>
          <cell r="N589" t="str">
            <v>069460</v>
          </cell>
        </row>
        <row r="590">
          <cell r="B590" t="str">
            <v>대호특수강</v>
          </cell>
          <cell r="C590" t="str">
            <v>X</v>
          </cell>
          <cell r="D590" t="str">
            <v>X</v>
          </cell>
          <cell r="E590" t="str">
            <v>X</v>
          </cell>
          <cell r="F590" t="str">
            <v>X</v>
          </cell>
          <cell r="G590" t="str">
            <v>X</v>
          </cell>
          <cell r="H590" t="str">
            <v>X</v>
          </cell>
          <cell r="I590" t="str">
            <v>X</v>
          </cell>
          <cell r="J590" t="str">
            <v>X</v>
          </cell>
          <cell r="K590" t="str">
            <v>X</v>
          </cell>
          <cell r="L590" t="str">
            <v>X</v>
          </cell>
          <cell r="M590" t="str">
            <v>X</v>
          </cell>
          <cell r="N590" t="str">
            <v>021040</v>
          </cell>
        </row>
        <row r="591">
          <cell r="B591" t="str">
            <v>대호특수강우</v>
          </cell>
          <cell r="C591" t="str">
            <v>X</v>
          </cell>
          <cell r="D591" t="str">
            <v>X</v>
          </cell>
          <cell r="E591" t="str">
            <v>O</v>
          </cell>
          <cell r="F591" t="str">
            <v>X</v>
          </cell>
          <cell r="G591" t="str">
            <v>X</v>
          </cell>
          <cell r="H591" t="str">
            <v>O</v>
          </cell>
          <cell r="I591" t="str">
            <v>O</v>
          </cell>
          <cell r="J591" t="str">
            <v>X</v>
          </cell>
          <cell r="K591" t="str">
            <v>X</v>
          </cell>
          <cell r="L591" t="str">
            <v>X</v>
          </cell>
          <cell r="M591" t="str">
            <v>X</v>
          </cell>
          <cell r="N591" t="str">
            <v>021045</v>
          </cell>
        </row>
        <row r="592">
          <cell r="B592" t="str">
            <v>대화제약</v>
          </cell>
          <cell r="C592" t="str">
            <v>X</v>
          </cell>
          <cell r="D592" t="str">
            <v>X</v>
          </cell>
          <cell r="E592" t="str">
            <v>X</v>
          </cell>
          <cell r="F592" t="str">
            <v>X</v>
          </cell>
          <cell r="G592" t="str">
            <v>X</v>
          </cell>
          <cell r="H592" t="str">
            <v>X</v>
          </cell>
          <cell r="I592" t="str">
            <v>X</v>
          </cell>
          <cell r="J592" t="str">
            <v>X</v>
          </cell>
          <cell r="K592" t="str">
            <v>X</v>
          </cell>
          <cell r="L592" t="str">
            <v>X</v>
          </cell>
          <cell r="M592" t="str">
            <v>X</v>
          </cell>
          <cell r="N592" t="str">
            <v>067080</v>
          </cell>
        </row>
        <row r="593">
          <cell r="B593" t="str">
            <v>더네이쳐홀딩스</v>
          </cell>
          <cell r="C593" t="str">
            <v>X</v>
          </cell>
          <cell r="D593" t="str">
            <v>X</v>
          </cell>
          <cell r="E593" t="str">
            <v>X</v>
          </cell>
          <cell r="F593" t="str">
            <v>X</v>
          </cell>
          <cell r="G593" t="str">
            <v>X</v>
          </cell>
          <cell r="H593" t="str">
            <v>X</v>
          </cell>
          <cell r="I593" t="str">
            <v>X</v>
          </cell>
          <cell r="J593" t="str">
            <v>X</v>
          </cell>
          <cell r="K593" t="str">
            <v>X</v>
          </cell>
          <cell r="L593" t="str">
            <v>X</v>
          </cell>
          <cell r="M593" t="str">
            <v>X</v>
          </cell>
          <cell r="N593" t="str">
            <v>298540</v>
          </cell>
        </row>
        <row r="594">
          <cell r="B594" t="str">
            <v>더라미</v>
          </cell>
          <cell r="C594" t="str">
            <v>O</v>
          </cell>
          <cell r="D594" t="str">
            <v>X</v>
          </cell>
          <cell r="E594" t="str">
            <v>O</v>
          </cell>
          <cell r="F594" t="str">
            <v>X</v>
          </cell>
          <cell r="G594" t="str">
            <v>X</v>
          </cell>
          <cell r="H594" t="str">
            <v>X</v>
          </cell>
          <cell r="I594" t="str">
            <v>X</v>
          </cell>
          <cell r="J594" t="str">
            <v>X</v>
          </cell>
          <cell r="K594" t="str">
            <v>X</v>
          </cell>
          <cell r="L594" t="str">
            <v>X</v>
          </cell>
          <cell r="M594" t="str">
            <v>X</v>
          </cell>
          <cell r="N594" t="str">
            <v>032860</v>
          </cell>
        </row>
        <row r="595">
          <cell r="B595" t="str">
            <v>더블유게임즈</v>
          </cell>
          <cell r="C595" t="str">
            <v>X</v>
          </cell>
          <cell r="D595" t="str">
            <v>X</v>
          </cell>
          <cell r="E595" t="str">
            <v>X</v>
          </cell>
          <cell r="F595" t="str">
            <v>X</v>
          </cell>
          <cell r="G595" t="str">
            <v>X</v>
          </cell>
          <cell r="H595" t="str">
            <v>X</v>
          </cell>
          <cell r="I595" t="str">
            <v>X</v>
          </cell>
          <cell r="J595" t="str">
            <v>X</v>
          </cell>
          <cell r="K595" t="str">
            <v>X</v>
          </cell>
          <cell r="L595" t="str">
            <v>X</v>
          </cell>
          <cell r="M595" t="str">
            <v>X</v>
          </cell>
          <cell r="N595" t="str">
            <v>192080</v>
          </cell>
        </row>
        <row r="596">
          <cell r="B596" t="str">
            <v>더블유씨피</v>
          </cell>
          <cell r="C596" t="str">
            <v>X</v>
          </cell>
          <cell r="D596" t="str">
            <v>X</v>
          </cell>
          <cell r="E596" t="str">
            <v>X</v>
          </cell>
          <cell r="F596" t="str">
            <v>X</v>
          </cell>
          <cell r="G596" t="str">
            <v>X</v>
          </cell>
          <cell r="H596" t="str">
            <v>X</v>
          </cell>
          <cell r="I596" t="str">
            <v>X</v>
          </cell>
          <cell r="J596" t="str">
            <v>X</v>
          </cell>
          <cell r="K596" t="str">
            <v>X</v>
          </cell>
          <cell r="L596" t="str">
            <v>X</v>
          </cell>
          <cell r="M596" t="str">
            <v>X</v>
          </cell>
          <cell r="N596" t="str">
            <v>393890</v>
          </cell>
        </row>
        <row r="597">
          <cell r="B597" t="str">
            <v>더블유에스아이</v>
          </cell>
          <cell r="C597" t="str">
            <v>X</v>
          </cell>
          <cell r="D597" t="str">
            <v>X</v>
          </cell>
          <cell r="E597" t="str">
            <v>X</v>
          </cell>
          <cell r="F597" t="str">
            <v>X</v>
          </cell>
          <cell r="G597" t="str">
            <v>X</v>
          </cell>
          <cell r="H597" t="str">
            <v>X</v>
          </cell>
          <cell r="I597" t="str">
            <v>X</v>
          </cell>
          <cell r="J597" t="str">
            <v>X</v>
          </cell>
          <cell r="K597" t="str">
            <v>X</v>
          </cell>
          <cell r="L597" t="str">
            <v>X</v>
          </cell>
          <cell r="M597" t="str">
            <v>X</v>
          </cell>
          <cell r="N597" t="str">
            <v>299170</v>
          </cell>
        </row>
        <row r="598">
          <cell r="B598" t="str">
            <v>더존비즈온</v>
          </cell>
          <cell r="C598" t="str">
            <v>X</v>
          </cell>
          <cell r="D598" t="str">
            <v>X</v>
          </cell>
          <cell r="E598" t="str">
            <v>X</v>
          </cell>
          <cell r="F598" t="str">
            <v>X</v>
          </cell>
          <cell r="G598" t="str">
            <v>X</v>
          </cell>
          <cell r="H598" t="str">
            <v>X</v>
          </cell>
          <cell r="I598" t="str">
            <v>X</v>
          </cell>
          <cell r="J598" t="str">
            <v>X</v>
          </cell>
          <cell r="K598" t="str">
            <v>X</v>
          </cell>
          <cell r="L598" t="str">
            <v>X</v>
          </cell>
          <cell r="M598" t="str">
            <v>X</v>
          </cell>
          <cell r="N598" t="str">
            <v>012510</v>
          </cell>
        </row>
        <row r="599">
          <cell r="B599" t="str">
            <v>더코디</v>
          </cell>
          <cell r="C599" t="str">
            <v>X</v>
          </cell>
          <cell r="D599" t="str">
            <v>X</v>
          </cell>
          <cell r="E599" t="str">
            <v>X</v>
          </cell>
          <cell r="F599" t="str">
            <v>O</v>
          </cell>
          <cell r="G599" t="str">
            <v>O</v>
          </cell>
          <cell r="H599" t="str">
            <v>X</v>
          </cell>
          <cell r="I599" t="str">
            <v>X</v>
          </cell>
          <cell r="J599" t="str">
            <v>X</v>
          </cell>
          <cell r="K599" t="str">
            <v>X</v>
          </cell>
          <cell r="L599" t="str">
            <v>X</v>
          </cell>
          <cell r="M599" t="str">
            <v>X</v>
          </cell>
          <cell r="N599" t="str">
            <v>224060</v>
          </cell>
        </row>
        <row r="600">
          <cell r="B600" t="str">
            <v>더콘텐츠온</v>
          </cell>
          <cell r="C600" t="str">
            <v>X</v>
          </cell>
          <cell r="D600" t="str">
            <v>X</v>
          </cell>
          <cell r="E600" t="str">
            <v>X</v>
          </cell>
          <cell r="F600" t="str">
            <v>X</v>
          </cell>
          <cell r="G600" t="str">
            <v>O</v>
          </cell>
          <cell r="H600" t="str">
            <v>X</v>
          </cell>
          <cell r="I600" t="str">
            <v>X</v>
          </cell>
          <cell r="J600" t="str">
            <v>X</v>
          </cell>
          <cell r="K600" t="str">
            <v>X</v>
          </cell>
          <cell r="L600" t="str">
            <v>X</v>
          </cell>
          <cell r="M600" t="str">
            <v>X</v>
          </cell>
          <cell r="N600" t="str">
            <v>302920</v>
          </cell>
        </row>
        <row r="601">
          <cell r="B601" t="str">
            <v>덕산네오룩스</v>
          </cell>
          <cell r="C601" t="str">
            <v>X</v>
          </cell>
          <cell r="D601" t="str">
            <v>X</v>
          </cell>
          <cell r="E601" t="str">
            <v>X</v>
          </cell>
          <cell r="F601" t="str">
            <v>X</v>
          </cell>
          <cell r="G601" t="str">
            <v>X</v>
          </cell>
          <cell r="H601" t="str">
            <v>X</v>
          </cell>
          <cell r="I601" t="str">
            <v>X</v>
          </cell>
          <cell r="J601" t="str">
            <v>X</v>
          </cell>
          <cell r="K601" t="str">
            <v>X</v>
          </cell>
          <cell r="L601" t="str">
            <v>X</v>
          </cell>
          <cell r="M601" t="str">
            <v>X</v>
          </cell>
          <cell r="N601" t="str">
            <v>213420</v>
          </cell>
        </row>
        <row r="602">
          <cell r="B602" t="str">
            <v>덕산테코피아</v>
          </cell>
          <cell r="C602" t="str">
            <v>X</v>
          </cell>
          <cell r="D602" t="str">
            <v>X</v>
          </cell>
          <cell r="E602" t="str">
            <v>X</v>
          </cell>
          <cell r="F602" t="str">
            <v>X</v>
          </cell>
          <cell r="G602" t="str">
            <v>X</v>
          </cell>
          <cell r="H602" t="str">
            <v>X</v>
          </cell>
          <cell r="I602" t="str">
            <v>X</v>
          </cell>
          <cell r="J602" t="str">
            <v>X</v>
          </cell>
          <cell r="K602" t="str">
            <v>X</v>
          </cell>
          <cell r="L602" t="str">
            <v>X</v>
          </cell>
          <cell r="M602" t="str">
            <v>X</v>
          </cell>
          <cell r="N602" t="str">
            <v>317330</v>
          </cell>
        </row>
        <row r="603">
          <cell r="B603" t="str">
            <v>덕산하이메탈</v>
          </cell>
          <cell r="C603" t="str">
            <v>X</v>
          </cell>
          <cell r="D603" t="str">
            <v>X</v>
          </cell>
          <cell r="E603" t="str">
            <v>X</v>
          </cell>
          <cell r="F603" t="str">
            <v>X</v>
          </cell>
          <cell r="G603" t="str">
            <v>X</v>
          </cell>
          <cell r="H603" t="str">
            <v>X</v>
          </cell>
          <cell r="I603" t="str">
            <v>X</v>
          </cell>
          <cell r="J603" t="str">
            <v>X</v>
          </cell>
          <cell r="K603" t="str">
            <v>X</v>
          </cell>
          <cell r="L603" t="str">
            <v>X</v>
          </cell>
          <cell r="M603" t="str">
            <v>X</v>
          </cell>
          <cell r="N603" t="str">
            <v>077360</v>
          </cell>
        </row>
        <row r="604">
          <cell r="B604" t="str">
            <v>덕성</v>
          </cell>
          <cell r="C604" t="str">
            <v>X</v>
          </cell>
          <cell r="D604" t="str">
            <v>X</v>
          </cell>
          <cell r="E604" t="str">
            <v>X</v>
          </cell>
          <cell r="F604" t="str">
            <v>X</v>
          </cell>
          <cell r="G604" t="str">
            <v>X</v>
          </cell>
          <cell r="H604" t="str">
            <v>X</v>
          </cell>
          <cell r="I604" t="str">
            <v>X</v>
          </cell>
          <cell r="J604" t="str">
            <v>X</v>
          </cell>
          <cell r="K604" t="str">
            <v>X</v>
          </cell>
          <cell r="L604" t="str">
            <v>X</v>
          </cell>
          <cell r="M604" t="str">
            <v>X</v>
          </cell>
          <cell r="N604" t="str">
            <v>004830</v>
          </cell>
        </row>
        <row r="605">
          <cell r="B605" t="str">
            <v>덕성우</v>
          </cell>
          <cell r="C605" t="str">
            <v>X</v>
          </cell>
          <cell r="D605" t="str">
            <v>X</v>
          </cell>
          <cell r="E605" t="str">
            <v>X</v>
          </cell>
          <cell r="F605" t="str">
            <v>X</v>
          </cell>
          <cell r="G605" t="str">
            <v>X</v>
          </cell>
          <cell r="H605" t="str">
            <v>X</v>
          </cell>
          <cell r="I605" t="str">
            <v>X</v>
          </cell>
          <cell r="J605" t="str">
            <v>X</v>
          </cell>
          <cell r="K605" t="str">
            <v>X</v>
          </cell>
          <cell r="L605" t="str">
            <v>X</v>
          </cell>
          <cell r="M605" t="str">
            <v>X</v>
          </cell>
          <cell r="N605" t="str">
            <v>004835</v>
          </cell>
        </row>
        <row r="606">
          <cell r="B606" t="str">
            <v>덕신하우징</v>
          </cell>
          <cell r="C606" t="str">
            <v>X</v>
          </cell>
          <cell r="D606" t="str">
            <v>X</v>
          </cell>
          <cell r="E606" t="str">
            <v>X</v>
          </cell>
          <cell r="F606" t="str">
            <v>X</v>
          </cell>
          <cell r="G606" t="str">
            <v>X</v>
          </cell>
          <cell r="H606" t="str">
            <v>X</v>
          </cell>
          <cell r="I606" t="str">
            <v>X</v>
          </cell>
          <cell r="J606" t="str">
            <v>X</v>
          </cell>
          <cell r="K606" t="str">
            <v>X</v>
          </cell>
          <cell r="L606" t="str">
            <v>X</v>
          </cell>
          <cell r="M606" t="str">
            <v>X</v>
          </cell>
          <cell r="N606" t="str">
            <v>090410</v>
          </cell>
        </row>
        <row r="607">
          <cell r="B607" t="str">
            <v>덕양산업</v>
          </cell>
          <cell r="C607" t="str">
            <v>X</v>
          </cell>
          <cell r="D607" t="str">
            <v>X</v>
          </cell>
          <cell r="E607" t="str">
            <v>X</v>
          </cell>
          <cell r="F607" t="str">
            <v>X</v>
          </cell>
          <cell r="G607" t="str">
            <v>X</v>
          </cell>
          <cell r="H607" t="str">
            <v>X</v>
          </cell>
          <cell r="I607" t="str">
            <v>X</v>
          </cell>
          <cell r="J607" t="str">
            <v>X</v>
          </cell>
          <cell r="K607" t="str">
            <v>X</v>
          </cell>
          <cell r="L607" t="str">
            <v>X</v>
          </cell>
          <cell r="M607" t="str">
            <v>X</v>
          </cell>
          <cell r="N607" t="str">
            <v>024900</v>
          </cell>
        </row>
        <row r="608">
          <cell r="B608" t="str">
            <v>덕우전자</v>
          </cell>
          <cell r="C608" t="str">
            <v>X</v>
          </cell>
          <cell r="D608" t="str">
            <v>X</v>
          </cell>
          <cell r="E608" t="str">
            <v>X</v>
          </cell>
          <cell r="F608" t="str">
            <v>X</v>
          </cell>
          <cell r="G608" t="str">
            <v>X</v>
          </cell>
          <cell r="H608" t="str">
            <v>X</v>
          </cell>
          <cell r="I608" t="str">
            <v>X</v>
          </cell>
          <cell r="J608" t="str">
            <v>X</v>
          </cell>
          <cell r="K608" t="str">
            <v>X</v>
          </cell>
          <cell r="L608" t="str">
            <v>X</v>
          </cell>
          <cell r="M608" t="str">
            <v>X</v>
          </cell>
          <cell r="N608" t="str">
            <v>263600</v>
          </cell>
        </row>
        <row r="609">
          <cell r="B609" t="str">
            <v>데브시스터즈</v>
          </cell>
          <cell r="C609" t="str">
            <v>X</v>
          </cell>
          <cell r="D609" t="str">
            <v>X</v>
          </cell>
          <cell r="E609" t="str">
            <v>X</v>
          </cell>
          <cell r="F609" t="str">
            <v>X</v>
          </cell>
          <cell r="G609" t="str">
            <v>X</v>
          </cell>
          <cell r="H609" t="str">
            <v>X</v>
          </cell>
          <cell r="I609" t="str">
            <v>X</v>
          </cell>
          <cell r="J609" t="str">
            <v>X</v>
          </cell>
          <cell r="K609" t="str">
            <v>X</v>
          </cell>
          <cell r="L609" t="str">
            <v>X</v>
          </cell>
          <cell r="M609" t="str">
            <v>X</v>
          </cell>
          <cell r="N609" t="str">
            <v>194480</v>
          </cell>
        </row>
        <row r="610">
          <cell r="B610" t="str">
            <v>데이타솔루션</v>
          </cell>
          <cell r="C610" t="str">
            <v>X</v>
          </cell>
          <cell r="D610" t="str">
            <v>X</v>
          </cell>
          <cell r="E610" t="str">
            <v>X</v>
          </cell>
          <cell r="F610" t="str">
            <v>X</v>
          </cell>
          <cell r="G610" t="str">
            <v>X</v>
          </cell>
          <cell r="H610" t="str">
            <v>X</v>
          </cell>
          <cell r="I610" t="str">
            <v>X</v>
          </cell>
          <cell r="J610" t="str">
            <v>X</v>
          </cell>
          <cell r="K610" t="str">
            <v>X</v>
          </cell>
          <cell r="L610" t="str">
            <v>X</v>
          </cell>
          <cell r="M610" t="str">
            <v>X</v>
          </cell>
          <cell r="N610" t="str">
            <v>263800</v>
          </cell>
        </row>
        <row r="611">
          <cell r="B611" t="str">
            <v>데이터스트림즈</v>
          </cell>
          <cell r="C611" t="str">
            <v>X</v>
          </cell>
          <cell r="D611" t="str">
            <v>X</v>
          </cell>
          <cell r="E611" t="str">
            <v>X</v>
          </cell>
          <cell r="F611" t="str">
            <v>X</v>
          </cell>
          <cell r="G611" t="str">
            <v>O</v>
          </cell>
          <cell r="H611" t="str">
            <v>X</v>
          </cell>
          <cell r="I611" t="str">
            <v>X</v>
          </cell>
          <cell r="J611" t="str">
            <v>X</v>
          </cell>
          <cell r="K611" t="str">
            <v>X</v>
          </cell>
          <cell r="L611" t="str">
            <v>X</v>
          </cell>
          <cell r="M611" t="str">
            <v>X</v>
          </cell>
          <cell r="N611" t="str">
            <v>199150</v>
          </cell>
        </row>
        <row r="612">
          <cell r="B612" t="str">
            <v>덱스터</v>
          </cell>
          <cell r="C612" t="str">
            <v>X</v>
          </cell>
          <cell r="D612" t="str">
            <v>X</v>
          </cell>
          <cell r="E612" t="str">
            <v>X</v>
          </cell>
          <cell r="F612" t="str">
            <v>X</v>
          </cell>
          <cell r="G612" t="str">
            <v>X</v>
          </cell>
          <cell r="H612" t="str">
            <v>X</v>
          </cell>
          <cell r="I612" t="str">
            <v>X</v>
          </cell>
          <cell r="J612" t="str">
            <v>X</v>
          </cell>
          <cell r="K612" t="str">
            <v>X</v>
          </cell>
          <cell r="L612" t="str">
            <v>X</v>
          </cell>
          <cell r="M612" t="str">
            <v>X</v>
          </cell>
          <cell r="N612" t="str">
            <v>206560</v>
          </cell>
        </row>
        <row r="613">
          <cell r="B613" t="str">
            <v>덴티스</v>
          </cell>
          <cell r="C613" t="str">
            <v>X</v>
          </cell>
          <cell r="D613" t="str">
            <v>X</v>
          </cell>
          <cell r="E613" t="str">
            <v>X</v>
          </cell>
          <cell r="F613" t="str">
            <v>X</v>
          </cell>
          <cell r="G613" t="str">
            <v>X</v>
          </cell>
          <cell r="H613" t="str">
            <v>X</v>
          </cell>
          <cell r="I613" t="str">
            <v>X</v>
          </cell>
          <cell r="J613" t="str">
            <v>X</v>
          </cell>
          <cell r="K613" t="str">
            <v>X</v>
          </cell>
          <cell r="L613" t="str">
            <v>X</v>
          </cell>
          <cell r="M613" t="str">
            <v>X</v>
          </cell>
          <cell r="N613" t="str">
            <v>261200</v>
          </cell>
        </row>
        <row r="614">
          <cell r="B614" t="str">
            <v>덴티움</v>
          </cell>
          <cell r="C614" t="str">
            <v>X</v>
          </cell>
          <cell r="D614" t="str">
            <v>X</v>
          </cell>
          <cell r="E614" t="str">
            <v>X</v>
          </cell>
          <cell r="F614" t="str">
            <v>X</v>
          </cell>
          <cell r="G614" t="str">
            <v>X</v>
          </cell>
          <cell r="H614" t="str">
            <v>X</v>
          </cell>
          <cell r="I614" t="str">
            <v>X</v>
          </cell>
          <cell r="J614" t="str">
            <v>X</v>
          </cell>
          <cell r="K614" t="str">
            <v>X</v>
          </cell>
          <cell r="L614" t="str">
            <v>X</v>
          </cell>
          <cell r="M614" t="str">
            <v>X</v>
          </cell>
          <cell r="N614" t="str">
            <v>145720</v>
          </cell>
        </row>
        <row r="615">
          <cell r="B615" t="str">
            <v>도부마스크</v>
          </cell>
          <cell r="C615" t="str">
            <v>O</v>
          </cell>
          <cell r="D615" t="str">
            <v>X</v>
          </cell>
          <cell r="E615" t="str">
            <v>X</v>
          </cell>
          <cell r="F615" t="str">
            <v>X</v>
          </cell>
          <cell r="G615" t="str">
            <v>O</v>
          </cell>
          <cell r="H615" t="str">
            <v>X</v>
          </cell>
          <cell r="I615" t="str">
            <v>X</v>
          </cell>
          <cell r="J615" t="str">
            <v>X</v>
          </cell>
          <cell r="K615" t="str">
            <v>X</v>
          </cell>
          <cell r="L615" t="str">
            <v>X</v>
          </cell>
          <cell r="M615" t="str">
            <v>X</v>
          </cell>
          <cell r="N615" t="str">
            <v>227420</v>
          </cell>
        </row>
        <row r="616">
          <cell r="B616" t="str">
            <v>도이치모터스</v>
          </cell>
          <cell r="C616" t="str">
            <v>X</v>
          </cell>
          <cell r="D616" t="str">
            <v>X</v>
          </cell>
          <cell r="E616" t="str">
            <v>X</v>
          </cell>
          <cell r="F616" t="str">
            <v>X</v>
          </cell>
          <cell r="G616" t="str">
            <v>X</v>
          </cell>
          <cell r="H616" t="str">
            <v>X</v>
          </cell>
          <cell r="I616" t="str">
            <v>X</v>
          </cell>
          <cell r="J616" t="str">
            <v>X</v>
          </cell>
          <cell r="K616" t="str">
            <v>X</v>
          </cell>
          <cell r="L616" t="str">
            <v>X</v>
          </cell>
          <cell r="M616" t="str">
            <v>X</v>
          </cell>
          <cell r="N616" t="str">
            <v>067990</v>
          </cell>
        </row>
        <row r="617">
          <cell r="B617" t="str">
            <v>도화엔지니어링</v>
          </cell>
          <cell r="C617" t="str">
            <v>X</v>
          </cell>
          <cell r="D617" t="str">
            <v>X</v>
          </cell>
          <cell r="E617" t="str">
            <v>X</v>
          </cell>
          <cell r="F617" t="str">
            <v>X</v>
          </cell>
          <cell r="G617" t="str">
            <v>X</v>
          </cell>
          <cell r="H617" t="str">
            <v>X</v>
          </cell>
          <cell r="I617" t="str">
            <v>X</v>
          </cell>
          <cell r="J617" t="str">
            <v>X</v>
          </cell>
          <cell r="K617" t="str">
            <v>X</v>
          </cell>
          <cell r="L617" t="str">
            <v>X</v>
          </cell>
          <cell r="M617" t="str">
            <v>X</v>
          </cell>
          <cell r="N617" t="str">
            <v>002150</v>
          </cell>
        </row>
        <row r="618">
          <cell r="B618" t="str">
            <v>동구바이오제약</v>
          </cell>
          <cell r="C618" t="str">
            <v>X</v>
          </cell>
          <cell r="D618" t="str">
            <v>X</v>
          </cell>
          <cell r="E618" t="str">
            <v>X</v>
          </cell>
          <cell r="F618" t="str">
            <v>X</v>
          </cell>
          <cell r="G618" t="str">
            <v>X</v>
          </cell>
          <cell r="H618" t="str">
            <v>X</v>
          </cell>
          <cell r="I618" t="str">
            <v>X</v>
          </cell>
          <cell r="J618" t="str">
            <v>X</v>
          </cell>
          <cell r="K618" t="str">
            <v>X</v>
          </cell>
          <cell r="L618" t="str">
            <v>X</v>
          </cell>
          <cell r="M618" t="str">
            <v>X</v>
          </cell>
          <cell r="N618" t="str">
            <v>006620</v>
          </cell>
        </row>
        <row r="619">
          <cell r="B619" t="str">
            <v>동국S&amp;C</v>
          </cell>
          <cell r="C619" t="str">
            <v>X</v>
          </cell>
          <cell r="D619" t="str">
            <v>X</v>
          </cell>
          <cell r="E619" t="str">
            <v>X</v>
          </cell>
          <cell r="F619" t="str">
            <v>X</v>
          </cell>
          <cell r="G619" t="str">
            <v>X</v>
          </cell>
          <cell r="H619" t="str">
            <v>X</v>
          </cell>
          <cell r="I619" t="str">
            <v>X</v>
          </cell>
          <cell r="J619" t="str">
            <v>X</v>
          </cell>
          <cell r="K619" t="str">
            <v>X</v>
          </cell>
          <cell r="L619" t="str">
            <v>X</v>
          </cell>
          <cell r="M619" t="str">
            <v>X</v>
          </cell>
          <cell r="N619" t="str">
            <v>100130</v>
          </cell>
        </row>
        <row r="620">
          <cell r="B620" t="str">
            <v>동국산업</v>
          </cell>
          <cell r="C620" t="str">
            <v>X</v>
          </cell>
          <cell r="D620" t="str">
            <v>X</v>
          </cell>
          <cell r="E620" t="str">
            <v>X</v>
          </cell>
          <cell r="F620" t="str">
            <v>X</v>
          </cell>
          <cell r="G620" t="str">
            <v>X</v>
          </cell>
          <cell r="H620" t="str">
            <v>X</v>
          </cell>
          <cell r="I620" t="str">
            <v>X</v>
          </cell>
          <cell r="J620" t="str">
            <v>X</v>
          </cell>
          <cell r="K620" t="str">
            <v>X</v>
          </cell>
          <cell r="L620" t="str">
            <v>X</v>
          </cell>
          <cell r="M620" t="str">
            <v>X</v>
          </cell>
          <cell r="N620" t="str">
            <v>005160</v>
          </cell>
        </row>
        <row r="621">
          <cell r="B621" t="str">
            <v>동국씨엠</v>
          </cell>
          <cell r="C621" t="str">
            <v>X</v>
          </cell>
          <cell r="D621" t="str">
            <v>X</v>
          </cell>
          <cell r="E621" t="str">
            <v>X</v>
          </cell>
          <cell r="F621" t="str">
            <v>X</v>
          </cell>
          <cell r="G621" t="str">
            <v>X</v>
          </cell>
          <cell r="H621" t="str">
            <v>X</v>
          </cell>
          <cell r="I621" t="str">
            <v>X</v>
          </cell>
          <cell r="J621" t="str">
            <v>X</v>
          </cell>
          <cell r="K621" t="str">
            <v>X</v>
          </cell>
          <cell r="L621" t="str">
            <v>X</v>
          </cell>
          <cell r="M621" t="str">
            <v>X</v>
          </cell>
          <cell r="N621" t="str">
            <v>460850</v>
          </cell>
        </row>
        <row r="622">
          <cell r="B622" t="str">
            <v>동국알앤에스</v>
          </cell>
          <cell r="C622" t="str">
            <v>X</v>
          </cell>
          <cell r="D622" t="str">
            <v>X</v>
          </cell>
          <cell r="E622" t="str">
            <v>X</v>
          </cell>
          <cell r="F622" t="str">
            <v>X</v>
          </cell>
          <cell r="G622" t="str">
            <v>X</v>
          </cell>
          <cell r="H622" t="str">
            <v>X</v>
          </cell>
          <cell r="I622" t="str">
            <v>X</v>
          </cell>
          <cell r="J622" t="str">
            <v>X</v>
          </cell>
          <cell r="K622" t="str">
            <v>X</v>
          </cell>
          <cell r="L622" t="str">
            <v>X</v>
          </cell>
          <cell r="M622" t="str">
            <v>X</v>
          </cell>
          <cell r="N622" t="str">
            <v>075970</v>
          </cell>
        </row>
        <row r="623">
          <cell r="B623" t="str">
            <v>동국제강</v>
          </cell>
          <cell r="C623" t="str">
            <v>X</v>
          </cell>
          <cell r="D623" t="str">
            <v>X</v>
          </cell>
          <cell r="E623" t="str">
            <v>X</v>
          </cell>
          <cell r="F623" t="str">
            <v>X</v>
          </cell>
          <cell r="G623" t="str">
            <v>X</v>
          </cell>
          <cell r="H623" t="str">
            <v>X</v>
          </cell>
          <cell r="I623" t="str">
            <v>X</v>
          </cell>
          <cell r="J623" t="str">
            <v>X</v>
          </cell>
          <cell r="K623" t="str">
            <v>X</v>
          </cell>
          <cell r="L623" t="str">
            <v>X</v>
          </cell>
          <cell r="M623" t="str">
            <v>X</v>
          </cell>
          <cell r="N623" t="str">
            <v>460860</v>
          </cell>
        </row>
        <row r="624">
          <cell r="B624" t="str">
            <v>동국제약</v>
          </cell>
          <cell r="C624" t="str">
            <v>X</v>
          </cell>
          <cell r="D624" t="str">
            <v>X</v>
          </cell>
          <cell r="E624" t="str">
            <v>X</v>
          </cell>
          <cell r="F624" t="str">
            <v>X</v>
          </cell>
          <cell r="G624" t="str">
            <v>X</v>
          </cell>
          <cell r="H624" t="str">
            <v>X</v>
          </cell>
          <cell r="I624" t="str">
            <v>X</v>
          </cell>
          <cell r="J624" t="str">
            <v>X</v>
          </cell>
          <cell r="K624" t="str">
            <v>X</v>
          </cell>
          <cell r="L624" t="str">
            <v>X</v>
          </cell>
          <cell r="M624" t="str">
            <v>X</v>
          </cell>
          <cell r="N624" t="str">
            <v>086450</v>
          </cell>
        </row>
        <row r="625">
          <cell r="B625" t="str">
            <v>동국홀딩스</v>
          </cell>
          <cell r="C625" t="str">
            <v>X</v>
          </cell>
          <cell r="D625" t="str">
            <v>X</v>
          </cell>
          <cell r="E625" t="str">
            <v>X</v>
          </cell>
          <cell r="F625" t="str">
            <v>X</v>
          </cell>
          <cell r="G625" t="str">
            <v>X</v>
          </cell>
          <cell r="H625" t="str">
            <v>X</v>
          </cell>
          <cell r="I625" t="str">
            <v>X</v>
          </cell>
          <cell r="J625" t="str">
            <v>X</v>
          </cell>
          <cell r="K625" t="str">
            <v>X</v>
          </cell>
          <cell r="L625" t="str">
            <v>X</v>
          </cell>
          <cell r="M625" t="str">
            <v>X</v>
          </cell>
          <cell r="N625" t="str">
            <v>001230</v>
          </cell>
        </row>
        <row r="626">
          <cell r="B626" t="str">
            <v>동남합성</v>
          </cell>
          <cell r="C626" t="str">
            <v>X</v>
          </cell>
          <cell r="D626" t="str">
            <v>X</v>
          </cell>
          <cell r="E626" t="str">
            <v>X</v>
          </cell>
          <cell r="F626" t="str">
            <v>X</v>
          </cell>
          <cell r="G626" t="str">
            <v>X</v>
          </cell>
          <cell r="H626" t="str">
            <v>X</v>
          </cell>
          <cell r="I626" t="str">
            <v>X</v>
          </cell>
          <cell r="J626" t="str">
            <v>X</v>
          </cell>
          <cell r="K626" t="str">
            <v>X</v>
          </cell>
          <cell r="L626" t="str">
            <v>X</v>
          </cell>
          <cell r="M626" t="str">
            <v>X</v>
          </cell>
          <cell r="N626" t="str">
            <v>023450</v>
          </cell>
        </row>
        <row r="627">
          <cell r="B627" t="str">
            <v>동방</v>
          </cell>
          <cell r="C627" t="str">
            <v>X</v>
          </cell>
          <cell r="D627" t="str">
            <v>X</v>
          </cell>
          <cell r="E627" t="str">
            <v>X</v>
          </cell>
          <cell r="F627" t="str">
            <v>X</v>
          </cell>
          <cell r="G627" t="str">
            <v>X</v>
          </cell>
          <cell r="H627" t="str">
            <v>X</v>
          </cell>
          <cell r="I627" t="str">
            <v>X</v>
          </cell>
          <cell r="J627" t="str">
            <v>X</v>
          </cell>
          <cell r="K627" t="str">
            <v>X</v>
          </cell>
          <cell r="L627" t="str">
            <v>X</v>
          </cell>
          <cell r="M627" t="str">
            <v>X</v>
          </cell>
          <cell r="N627" t="str">
            <v>004140</v>
          </cell>
        </row>
        <row r="628">
          <cell r="B628" t="str">
            <v>동방선기</v>
          </cell>
          <cell r="C628" t="str">
            <v>X</v>
          </cell>
          <cell r="D628" t="str">
            <v>X</v>
          </cell>
          <cell r="E628" t="str">
            <v>X</v>
          </cell>
          <cell r="F628" t="str">
            <v>X</v>
          </cell>
          <cell r="G628" t="str">
            <v>X</v>
          </cell>
          <cell r="H628" t="str">
            <v>X</v>
          </cell>
          <cell r="I628" t="str">
            <v>X</v>
          </cell>
          <cell r="J628" t="str">
            <v>X</v>
          </cell>
          <cell r="K628" t="str">
            <v>X</v>
          </cell>
          <cell r="L628" t="str">
            <v>X</v>
          </cell>
          <cell r="M628" t="str">
            <v>X</v>
          </cell>
          <cell r="N628" t="str">
            <v>099410</v>
          </cell>
        </row>
        <row r="629">
          <cell r="B629" t="str">
            <v>동방아그로</v>
          </cell>
          <cell r="C629" t="str">
            <v>X</v>
          </cell>
          <cell r="D629" t="str">
            <v>X</v>
          </cell>
          <cell r="E629" t="str">
            <v>X</v>
          </cell>
          <cell r="F629" t="str">
            <v>X</v>
          </cell>
          <cell r="G629" t="str">
            <v>X</v>
          </cell>
          <cell r="H629" t="str">
            <v>X</v>
          </cell>
          <cell r="I629" t="str">
            <v>X</v>
          </cell>
          <cell r="J629" t="str">
            <v>X</v>
          </cell>
          <cell r="K629" t="str">
            <v>X</v>
          </cell>
          <cell r="L629" t="str">
            <v>X</v>
          </cell>
          <cell r="M629" t="str">
            <v>X</v>
          </cell>
          <cell r="N629" t="str">
            <v>007590</v>
          </cell>
        </row>
        <row r="630">
          <cell r="B630" t="str">
            <v>동부건설</v>
          </cell>
          <cell r="C630" t="str">
            <v>X</v>
          </cell>
          <cell r="D630" t="str">
            <v>X</v>
          </cell>
          <cell r="E630" t="str">
            <v>X</v>
          </cell>
          <cell r="F630" t="str">
            <v>X</v>
          </cell>
          <cell r="G630" t="str">
            <v>X</v>
          </cell>
          <cell r="H630" t="str">
            <v>X</v>
          </cell>
          <cell r="I630" t="str">
            <v>X</v>
          </cell>
          <cell r="J630" t="str">
            <v>X</v>
          </cell>
          <cell r="K630" t="str">
            <v>X</v>
          </cell>
          <cell r="L630" t="str">
            <v>X</v>
          </cell>
          <cell r="M630" t="str">
            <v>X</v>
          </cell>
          <cell r="N630" t="str">
            <v>005960</v>
          </cell>
        </row>
        <row r="631">
          <cell r="B631" t="str">
            <v>동부건설우</v>
          </cell>
          <cell r="C631" t="str">
            <v>X</v>
          </cell>
          <cell r="D631" t="str">
            <v>X</v>
          </cell>
          <cell r="E631" t="str">
            <v>X</v>
          </cell>
          <cell r="F631" t="str">
            <v>X</v>
          </cell>
          <cell r="G631" t="str">
            <v>X</v>
          </cell>
          <cell r="H631" t="str">
            <v>X</v>
          </cell>
          <cell r="I631" t="str">
            <v>O</v>
          </cell>
          <cell r="J631" t="str">
            <v>X</v>
          </cell>
          <cell r="K631" t="str">
            <v>X</v>
          </cell>
          <cell r="L631" t="str">
            <v>X</v>
          </cell>
          <cell r="M631" t="str">
            <v>X</v>
          </cell>
          <cell r="N631" t="str">
            <v>005965</v>
          </cell>
        </row>
        <row r="632">
          <cell r="B632" t="str">
            <v>동서</v>
          </cell>
          <cell r="C632" t="str">
            <v>X</v>
          </cell>
          <cell r="D632" t="str">
            <v>X</v>
          </cell>
          <cell r="E632" t="str">
            <v>X</v>
          </cell>
          <cell r="F632" t="str">
            <v>X</v>
          </cell>
          <cell r="G632" t="str">
            <v>X</v>
          </cell>
          <cell r="H632" t="str">
            <v>X</v>
          </cell>
          <cell r="I632" t="str">
            <v>X</v>
          </cell>
          <cell r="J632" t="str">
            <v>X</v>
          </cell>
          <cell r="K632" t="str">
            <v>X</v>
          </cell>
          <cell r="L632" t="str">
            <v>X</v>
          </cell>
          <cell r="M632" t="str">
            <v>X</v>
          </cell>
          <cell r="N632" t="str">
            <v>026960</v>
          </cell>
        </row>
        <row r="633">
          <cell r="B633" t="str">
            <v>동성제약</v>
          </cell>
          <cell r="C633" t="str">
            <v>X</v>
          </cell>
          <cell r="D633" t="str">
            <v>X</v>
          </cell>
          <cell r="E633" t="str">
            <v>X</v>
          </cell>
          <cell r="F633" t="str">
            <v>X</v>
          </cell>
          <cell r="G633" t="str">
            <v>X</v>
          </cell>
          <cell r="H633" t="str">
            <v>X</v>
          </cell>
          <cell r="I633" t="str">
            <v>X</v>
          </cell>
          <cell r="J633" t="str">
            <v>X</v>
          </cell>
          <cell r="K633" t="str">
            <v>X</v>
          </cell>
          <cell r="L633" t="str">
            <v>X</v>
          </cell>
          <cell r="M633" t="str">
            <v>X</v>
          </cell>
          <cell r="N633" t="str">
            <v>002210</v>
          </cell>
        </row>
        <row r="634">
          <cell r="B634" t="str">
            <v>동성케미컬</v>
          </cell>
          <cell r="C634" t="str">
            <v>X</v>
          </cell>
          <cell r="D634" t="str">
            <v>X</v>
          </cell>
          <cell r="E634" t="str">
            <v>X</v>
          </cell>
          <cell r="F634" t="str">
            <v>X</v>
          </cell>
          <cell r="G634" t="str">
            <v>X</v>
          </cell>
          <cell r="H634" t="str">
            <v>X</v>
          </cell>
          <cell r="I634" t="str">
            <v>X</v>
          </cell>
          <cell r="J634" t="str">
            <v>X</v>
          </cell>
          <cell r="K634" t="str">
            <v>X</v>
          </cell>
          <cell r="L634" t="str">
            <v>X</v>
          </cell>
          <cell r="M634" t="str">
            <v>X</v>
          </cell>
          <cell r="N634" t="str">
            <v>102260</v>
          </cell>
        </row>
        <row r="635">
          <cell r="B635" t="str">
            <v>동성화인텍</v>
          </cell>
          <cell r="C635" t="str">
            <v>X</v>
          </cell>
          <cell r="D635" t="str">
            <v>X</v>
          </cell>
          <cell r="E635" t="str">
            <v>X</v>
          </cell>
          <cell r="F635" t="str">
            <v>X</v>
          </cell>
          <cell r="G635" t="str">
            <v>X</v>
          </cell>
          <cell r="H635" t="str">
            <v>X</v>
          </cell>
          <cell r="I635" t="str">
            <v>X</v>
          </cell>
          <cell r="J635" t="str">
            <v>X</v>
          </cell>
          <cell r="K635" t="str">
            <v>X</v>
          </cell>
          <cell r="L635" t="str">
            <v>X</v>
          </cell>
          <cell r="M635" t="str">
            <v>X</v>
          </cell>
          <cell r="N635" t="str">
            <v>033500</v>
          </cell>
        </row>
        <row r="636">
          <cell r="B636" t="str">
            <v>동신건설</v>
          </cell>
          <cell r="C636" t="str">
            <v>X</v>
          </cell>
          <cell r="D636" t="str">
            <v>X</v>
          </cell>
          <cell r="E636" t="str">
            <v>X</v>
          </cell>
          <cell r="F636" t="str">
            <v>X</v>
          </cell>
          <cell r="G636" t="str">
            <v>X</v>
          </cell>
          <cell r="H636" t="str">
            <v>X</v>
          </cell>
          <cell r="I636" t="str">
            <v>X</v>
          </cell>
          <cell r="J636" t="str">
            <v>X</v>
          </cell>
          <cell r="K636" t="str">
            <v>X</v>
          </cell>
          <cell r="L636" t="str">
            <v>X</v>
          </cell>
          <cell r="M636" t="str">
            <v>X</v>
          </cell>
          <cell r="N636" t="str">
            <v>025950</v>
          </cell>
        </row>
        <row r="637">
          <cell r="B637" t="str">
            <v>동아쏘시오홀딩스</v>
          </cell>
          <cell r="C637" t="str">
            <v>X</v>
          </cell>
          <cell r="D637" t="str">
            <v>X</v>
          </cell>
          <cell r="E637" t="str">
            <v>X</v>
          </cell>
          <cell r="F637" t="str">
            <v>X</v>
          </cell>
          <cell r="G637" t="str">
            <v>X</v>
          </cell>
          <cell r="H637" t="str">
            <v>X</v>
          </cell>
          <cell r="I637" t="str">
            <v>X</v>
          </cell>
          <cell r="J637" t="str">
            <v>X</v>
          </cell>
          <cell r="K637" t="str">
            <v>X</v>
          </cell>
          <cell r="L637" t="str">
            <v>X</v>
          </cell>
          <cell r="M637" t="str">
            <v>X</v>
          </cell>
          <cell r="N637" t="str">
            <v>000640</v>
          </cell>
        </row>
        <row r="638">
          <cell r="B638" t="str">
            <v>동아에스티</v>
          </cell>
          <cell r="C638" t="str">
            <v>X</v>
          </cell>
          <cell r="D638" t="str">
            <v>X</v>
          </cell>
          <cell r="E638" t="str">
            <v>X</v>
          </cell>
          <cell r="F638" t="str">
            <v>X</v>
          </cell>
          <cell r="G638" t="str">
            <v>X</v>
          </cell>
          <cell r="H638" t="str">
            <v>X</v>
          </cell>
          <cell r="I638" t="str">
            <v>X</v>
          </cell>
          <cell r="J638" t="str">
            <v>X</v>
          </cell>
          <cell r="K638" t="str">
            <v>X</v>
          </cell>
          <cell r="L638" t="str">
            <v>X</v>
          </cell>
          <cell r="M638" t="str">
            <v>X</v>
          </cell>
          <cell r="N638" t="str">
            <v>170900</v>
          </cell>
        </row>
        <row r="639">
          <cell r="B639" t="str">
            <v>동아엘텍</v>
          </cell>
          <cell r="C639" t="str">
            <v>X</v>
          </cell>
          <cell r="D639" t="str">
            <v>X</v>
          </cell>
          <cell r="E639" t="str">
            <v>X</v>
          </cell>
          <cell r="F639" t="str">
            <v>X</v>
          </cell>
          <cell r="G639" t="str">
            <v>X</v>
          </cell>
          <cell r="H639" t="str">
            <v>X</v>
          </cell>
          <cell r="I639" t="str">
            <v>X</v>
          </cell>
          <cell r="J639" t="str">
            <v>X</v>
          </cell>
          <cell r="K639" t="str">
            <v>X</v>
          </cell>
          <cell r="L639" t="str">
            <v>X</v>
          </cell>
          <cell r="M639" t="str">
            <v>X</v>
          </cell>
          <cell r="N639" t="str">
            <v>088130</v>
          </cell>
        </row>
        <row r="640">
          <cell r="B640" t="str">
            <v>동아지질</v>
          </cell>
          <cell r="C640" t="str">
            <v>X</v>
          </cell>
          <cell r="D640" t="str">
            <v>X</v>
          </cell>
          <cell r="E640" t="str">
            <v>X</v>
          </cell>
          <cell r="F640" t="str">
            <v>X</v>
          </cell>
          <cell r="G640" t="str">
            <v>X</v>
          </cell>
          <cell r="H640" t="str">
            <v>X</v>
          </cell>
          <cell r="I640" t="str">
            <v>X</v>
          </cell>
          <cell r="J640" t="str">
            <v>X</v>
          </cell>
          <cell r="K640" t="str">
            <v>X</v>
          </cell>
          <cell r="L640" t="str">
            <v>X</v>
          </cell>
          <cell r="M640" t="str">
            <v>X</v>
          </cell>
          <cell r="N640" t="str">
            <v>028100</v>
          </cell>
        </row>
        <row r="641">
          <cell r="B641" t="str">
            <v>동아타이어</v>
          </cell>
          <cell r="C641" t="str">
            <v>X</v>
          </cell>
          <cell r="D641" t="str">
            <v>X</v>
          </cell>
          <cell r="E641" t="str">
            <v>X</v>
          </cell>
          <cell r="F641" t="str">
            <v>X</v>
          </cell>
          <cell r="G641" t="str">
            <v>X</v>
          </cell>
          <cell r="H641" t="str">
            <v>X</v>
          </cell>
          <cell r="I641" t="str">
            <v>X</v>
          </cell>
          <cell r="J641" t="str">
            <v>X</v>
          </cell>
          <cell r="K641" t="str">
            <v>X</v>
          </cell>
          <cell r="L641" t="str">
            <v>X</v>
          </cell>
          <cell r="M641" t="str">
            <v>X</v>
          </cell>
          <cell r="N641" t="str">
            <v>282690</v>
          </cell>
        </row>
        <row r="642">
          <cell r="B642" t="str">
            <v>동아화성</v>
          </cell>
          <cell r="C642" t="str">
            <v>X</v>
          </cell>
          <cell r="D642" t="str">
            <v>X</v>
          </cell>
          <cell r="E642" t="str">
            <v>X</v>
          </cell>
          <cell r="F642" t="str">
            <v>X</v>
          </cell>
          <cell r="G642" t="str">
            <v>X</v>
          </cell>
          <cell r="H642" t="str">
            <v>X</v>
          </cell>
          <cell r="I642" t="str">
            <v>X</v>
          </cell>
          <cell r="J642" t="str">
            <v>X</v>
          </cell>
          <cell r="K642" t="str">
            <v>X</v>
          </cell>
          <cell r="L642" t="str">
            <v>X</v>
          </cell>
          <cell r="M642" t="str">
            <v>X</v>
          </cell>
          <cell r="N642" t="str">
            <v>041930</v>
          </cell>
        </row>
        <row r="643">
          <cell r="B643" t="str">
            <v>동양</v>
          </cell>
          <cell r="C643" t="str">
            <v>X</v>
          </cell>
          <cell r="D643" t="str">
            <v>X</v>
          </cell>
          <cell r="E643" t="str">
            <v>X</v>
          </cell>
          <cell r="F643" t="str">
            <v>X</v>
          </cell>
          <cell r="G643" t="str">
            <v>X</v>
          </cell>
          <cell r="H643" t="str">
            <v>X</v>
          </cell>
          <cell r="I643" t="str">
            <v>X</v>
          </cell>
          <cell r="J643" t="str">
            <v>X</v>
          </cell>
          <cell r="K643" t="str">
            <v>X</v>
          </cell>
          <cell r="L643" t="str">
            <v>X</v>
          </cell>
          <cell r="M643" t="str">
            <v>X</v>
          </cell>
          <cell r="N643" t="str">
            <v>001520</v>
          </cell>
        </row>
        <row r="644">
          <cell r="B644" t="str">
            <v>동양2우B</v>
          </cell>
          <cell r="C644" t="str">
            <v>X</v>
          </cell>
          <cell r="D644" t="str">
            <v>X</v>
          </cell>
          <cell r="E644" t="str">
            <v>X</v>
          </cell>
          <cell r="F644" t="str">
            <v>X</v>
          </cell>
          <cell r="G644" t="str">
            <v>X</v>
          </cell>
          <cell r="H644" t="str">
            <v>X</v>
          </cell>
          <cell r="I644" t="str">
            <v>O</v>
          </cell>
          <cell r="J644" t="str">
            <v>X</v>
          </cell>
          <cell r="K644" t="str">
            <v>X</v>
          </cell>
          <cell r="L644" t="str">
            <v>X</v>
          </cell>
          <cell r="M644" t="str">
            <v>X</v>
          </cell>
          <cell r="N644" t="str">
            <v>001527</v>
          </cell>
        </row>
        <row r="645">
          <cell r="B645" t="str">
            <v>동양고속</v>
          </cell>
          <cell r="C645" t="str">
            <v>X</v>
          </cell>
          <cell r="D645" t="str">
            <v>X</v>
          </cell>
          <cell r="E645" t="str">
            <v>X</v>
          </cell>
          <cell r="F645" t="str">
            <v>X</v>
          </cell>
          <cell r="G645" t="str">
            <v>X</v>
          </cell>
          <cell r="H645" t="str">
            <v>X</v>
          </cell>
          <cell r="I645" t="str">
            <v>X</v>
          </cell>
          <cell r="J645" t="str">
            <v>X</v>
          </cell>
          <cell r="K645" t="str">
            <v>X</v>
          </cell>
          <cell r="L645" t="str">
            <v>X</v>
          </cell>
          <cell r="M645" t="str">
            <v>X</v>
          </cell>
          <cell r="N645" t="str">
            <v>084670</v>
          </cell>
        </row>
        <row r="646">
          <cell r="B646" t="str">
            <v>동양생명</v>
          </cell>
          <cell r="C646" t="str">
            <v>X</v>
          </cell>
          <cell r="D646" t="str">
            <v>X</v>
          </cell>
          <cell r="E646" t="str">
            <v>X</v>
          </cell>
          <cell r="F646" t="str">
            <v>X</v>
          </cell>
          <cell r="G646" t="str">
            <v>X</v>
          </cell>
          <cell r="H646" t="str">
            <v>X</v>
          </cell>
          <cell r="I646" t="str">
            <v>X</v>
          </cell>
          <cell r="J646" t="str">
            <v>X</v>
          </cell>
          <cell r="K646" t="str">
            <v>X</v>
          </cell>
          <cell r="L646" t="str">
            <v>X</v>
          </cell>
          <cell r="M646" t="str">
            <v>X</v>
          </cell>
          <cell r="N646" t="str">
            <v>082640</v>
          </cell>
        </row>
        <row r="647">
          <cell r="B647" t="str">
            <v>동양에스텍</v>
          </cell>
          <cell r="C647" t="str">
            <v>X</v>
          </cell>
          <cell r="D647" t="str">
            <v>X</v>
          </cell>
          <cell r="E647" t="str">
            <v>X</v>
          </cell>
          <cell r="F647" t="str">
            <v>X</v>
          </cell>
          <cell r="G647" t="str">
            <v>X</v>
          </cell>
          <cell r="H647" t="str">
            <v>X</v>
          </cell>
          <cell r="I647" t="str">
            <v>X</v>
          </cell>
          <cell r="J647" t="str">
            <v>X</v>
          </cell>
          <cell r="K647" t="str">
            <v>X</v>
          </cell>
          <cell r="L647" t="str">
            <v>X</v>
          </cell>
          <cell r="M647" t="str">
            <v>X</v>
          </cell>
          <cell r="N647" t="str">
            <v>060380</v>
          </cell>
        </row>
        <row r="648">
          <cell r="B648" t="str">
            <v>동양우</v>
          </cell>
          <cell r="C648" t="str">
            <v>X</v>
          </cell>
          <cell r="D648" t="str">
            <v>X</v>
          </cell>
          <cell r="E648" t="str">
            <v>X</v>
          </cell>
          <cell r="F648" t="str">
            <v>X</v>
          </cell>
          <cell r="G648" t="str">
            <v>X</v>
          </cell>
          <cell r="H648" t="str">
            <v>O</v>
          </cell>
          <cell r="I648" t="str">
            <v>X</v>
          </cell>
          <cell r="J648" t="str">
            <v>O</v>
          </cell>
          <cell r="K648" t="str">
            <v>X</v>
          </cell>
          <cell r="L648" t="str">
            <v>X</v>
          </cell>
          <cell r="M648" t="str">
            <v>X</v>
          </cell>
          <cell r="N648" t="str">
            <v>001525</v>
          </cell>
        </row>
        <row r="649">
          <cell r="B649" t="str">
            <v>동양이엔피</v>
          </cell>
          <cell r="C649" t="str">
            <v>X</v>
          </cell>
          <cell r="D649" t="str">
            <v>X</v>
          </cell>
          <cell r="E649" t="str">
            <v>X</v>
          </cell>
          <cell r="F649" t="str">
            <v>X</v>
          </cell>
          <cell r="G649" t="str">
            <v>X</v>
          </cell>
          <cell r="H649" t="str">
            <v>X</v>
          </cell>
          <cell r="I649" t="str">
            <v>X</v>
          </cell>
          <cell r="J649" t="str">
            <v>X</v>
          </cell>
          <cell r="K649" t="str">
            <v>X</v>
          </cell>
          <cell r="L649" t="str">
            <v>X</v>
          </cell>
          <cell r="M649" t="str">
            <v>X</v>
          </cell>
          <cell r="N649" t="str">
            <v>079960</v>
          </cell>
        </row>
        <row r="650">
          <cell r="B650" t="str">
            <v>동양철관</v>
          </cell>
          <cell r="C650" t="str">
            <v>X</v>
          </cell>
          <cell r="D650" t="str">
            <v>X</v>
          </cell>
          <cell r="E650" t="str">
            <v>X</v>
          </cell>
          <cell r="F650" t="str">
            <v>X</v>
          </cell>
          <cell r="G650" t="str">
            <v>X</v>
          </cell>
          <cell r="H650" t="str">
            <v>X</v>
          </cell>
          <cell r="I650" t="str">
            <v>X</v>
          </cell>
          <cell r="J650" t="str">
            <v>X</v>
          </cell>
          <cell r="K650" t="str">
            <v>X</v>
          </cell>
          <cell r="L650" t="str">
            <v>X</v>
          </cell>
          <cell r="M650" t="str">
            <v>X</v>
          </cell>
          <cell r="N650" t="str">
            <v>008970</v>
          </cell>
        </row>
        <row r="651">
          <cell r="B651" t="str">
            <v>동양파일</v>
          </cell>
          <cell r="C651" t="str">
            <v>X</v>
          </cell>
          <cell r="D651" t="str">
            <v>X</v>
          </cell>
          <cell r="E651" t="str">
            <v>X</v>
          </cell>
          <cell r="F651" t="str">
            <v>X</v>
          </cell>
          <cell r="G651" t="str">
            <v>X</v>
          </cell>
          <cell r="H651" t="str">
            <v>X</v>
          </cell>
          <cell r="I651" t="str">
            <v>X</v>
          </cell>
          <cell r="J651" t="str">
            <v>X</v>
          </cell>
          <cell r="K651" t="str">
            <v>X</v>
          </cell>
          <cell r="L651" t="str">
            <v>X</v>
          </cell>
          <cell r="M651" t="str">
            <v>X</v>
          </cell>
          <cell r="N651" t="str">
            <v>228340</v>
          </cell>
        </row>
        <row r="652">
          <cell r="B652" t="str">
            <v>동양피스톤</v>
          </cell>
          <cell r="C652" t="str">
            <v>X</v>
          </cell>
          <cell r="D652" t="str">
            <v>X</v>
          </cell>
          <cell r="E652" t="str">
            <v>X</v>
          </cell>
          <cell r="F652" t="str">
            <v>X</v>
          </cell>
          <cell r="G652" t="str">
            <v>X</v>
          </cell>
          <cell r="H652" t="str">
            <v>X</v>
          </cell>
          <cell r="I652" t="str">
            <v>X</v>
          </cell>
          <cell r="J652" t="str">
            <v>X</v>
          </cell>
          <cell r="K652" t="str">
            <v>X</v>
          </cell>
          <cell r="L652" t="str">
            <v>X</v>
          </cell>
          <cell r="M652" t="str">
            <v>X</v>
          </cell>
          <cell r="N652" t="str">
            <v>092780</v>
          </cell>
        </row>
        <row r="653">
          <cell r="B653" t="str">
            <v>동우팜투테이블</v>
          </cell>
          <cell r="C653" t="str">
            <v>X</v>
          </cell>
          <cell r="D653" t="str">
            <v>X</v>
          </cell>
          <cell r="E653" t="str">
            <v>X</v>
          </cell>
          <cell r="F653" t="str">
            <v>X</v>
          </cell>
          <cell r="G653" t="str">
            <v>X</v>
          </cell>
          <cell r="H653" t="str">
            <v>X</v>
          </cell>
          <cell r="I653" t="str">
            <v>X</v>
          </cell>
          <cell r="J653" t="str">
            <v>X</v>
          </cell>
          <cell r="K653" t="str">
            <v>X</v>
          </cell>
          <cell r="L653" t="str">
            <v>X</v>
          </cell>
          <cell r="M653" t="str">
            <v>X</v>
          </cell>
          <cell r="N653" t="str">
            <v>088910</v>
          </cell>
        </row>
        <row r="654">
          <cell r="B654" t="str">
            <v>동운아나텍</v>
          </cell>
          <cell r="C654" t="str">
            <v>X</v>
          </cell>
          <cell r="D654" t="str">
            <v>X</v>
          </cell>
          <cell r="E654" t="str">
            <v>X</v>
          </cell>
          <cell r="F654" t="str">
            <v>X</v>
          </cell>
          <cell r="G654" t="str">
            <v>X</v>
          </cell>
          <cell r="H654" t="str">
            <v>X</v>
          </cell>
          <cell r="I654" t="str">
            <v>X</v>
          </cell>
          <cell r="J654" t="str">
            <v>X</v>
          </cell>
          <cell r="K654" t="str">
            <v>X</v>
          </cell>
          <cell r="L654" t="str">
            <v>X</v>
          </cell>
          <cell r="M654" t="str">
            <v>X</v>
          </cell>
          <cell r="N654" t="str">
            <v>094170</v>
          </cell>
        </row>
        <row r="655">
          <cell r="B655" t="str">
            <v>동원F&amp;B</v>
          </cell>
          <cell r="C655" t="str">
            <v>X</v>
          </cell>
          <cell r="D655" t="str">
            <v>X</v>
          </cell>
          <cell r="E655" t="str">
            <v>X</v>
          </cell>
          <cell r="F655" t="str">
            <v>X</v>
          </cell>
          <cell r="G655" t="str">
            <v>X</v>
          </cell>
          <cell r="H655" t="str">
            <v>X</v>
          </cell>
          <cell r="I655" t="str">
            <v>X</v>
          </cell>
          <cell r="J655" t="str">
            <v>X</v>
          </cell>
          <cell r="K655" t="str">
            <v>X</v>
          </cell>
          <cell r="L655" t="str">
            <v>X</v>
          </cell>
          <cell r="M655" t="str">
            <v>X</v>
          </cell>
          <cell r="N655" t="str">
            <v>049770</v>
          </cell>
        </row>
        <row r="656">
          <cell r="B656" t="str">
            <v>동원개발</v>
          </cell>
          <cell r="C656" t="str">
            <v>X</v>
          </cell>
          <cell r="D656" t="str">
            <v>X</v>
          </cell>
          <cell r="E656" t="str">
            <v>X</v>
          </cell>
          <cell r="F656" t="str">
            <v>X</v>
          </cell>
          <cell r="G656" t="str">
            <v>X</v>
          </cell>
          <cell r="H656" t="str">
            <v>X</v>
          </cell>
          <cell r="I656" t="str">
            <v>X</v>
          </cell>
          <cell r="J656" t="str">
            <v>X</v>
          </cell>
          <cell r="K656" t="str">
            <v>X</v>
          </cell>
          <cell r="L656" t="str">
            <v>X</v>
          </cell>
          <cell r="M656" t="str">
            <v>X</v>
          </cell>
          <cell r="N656" t="str">
            <v>013120</v>
          </cell>
        </row>
        <row r="657">
          <cell r="B657" t="str">
            <v>동원금속</v>
          </cell>
          <cell r="C657" t="str">
            <v>X</v>
          </cell>
          <cell r="D657" t="str">
            <v>X</v>
          </cell>
          <cell r="E657" t="str">
            <v>X</v>
          </cell>
          <cell r="F657" t="str">
            <v>X</v>
          </cell>
          <cell r="G657" t="str">
            <v>X</v>
          </cell>
          <cell r="H657" t="str">
            <v>X</v>
          </cell>
          <cell r="I657" t="str">
            <v>X</v>
          </cell>
          <cell r="J657" t="str">
            <v>X</v>
          </cell>
          <cell r="K657" t="str">
            <v>X</v>
          </cell>
          <cell r="L657" t="str">
            <v>X</v>
          </cell>
          <cell r="M657" t="str">
            <v>X</v>
          </cell>
          <cell r="N657" t="str">
            <v>018500</v>
          </cell>
        </row>
        <row r="658">
          <cell r="B658" t="str">
            <v>동원산업</v>
          </cell>
          <cell r="C658" t="str">
            <v>X</v>
          </cell>
          <cell r="D658" t="str">
            <v>X</v>
          </cell>
          <cell r="E658" t="str">
            <v>X</v>
          </cell>
          <cell r="F658" t="str">
            <v>X</v>
          </cell>
          <cell r="G658" t="str">
            <v>X</v>
          </cell>
          <cell r="H658" t="str">
            <v>X</v>
          </cell>
          <cell r="I658" t="str">
            <v>X</v>
          </cell>
          <cell r="J658" t="str">
            <v>X</v>
          </cell>
          <cell r="K658" t="str">
            <v>X</v>
          </cell>
          <cell r="L658" t="str">
            <v>X</v>
          </cell>
          <cell r="M658" t="str">
            <v>X</v>
          </cell>
          <cell r="N658" t="str">
            <v>006040</v>
          </cell>
        </row>
        <row r="659">
          <cell r="B659" t="str">
            <v>동원수산</v>
          </cell>
          <cell r="C659" t="str">
            <v>X</v>
          </cell>
          <cell r="D659" t="str">
            <v>X</v>
          </cell>
          <cell r="E659" t="str">
            <v>X</v>
          </cell>
          <cell r="F659" t="str">
            <v>X</v>
          </cell>
          <cell r="G659" t="str">
            <v>X</v>
          </cell>
          <cell r="H659" t="str">
            <v>X</v>
          </cell>
          <cell r="I659" t="str">
            <v>X</v>
          </cell>
          <cell r="J659" t="str">
            <v>X</v>
          </cell>
          <cell r="K659" t="str">
            <v>X</v>
          </cell>
          <cell r="L659" t="str">
            <v>X</v>
          </cell>
          <cell r="M659" t="str">
            <v>X</v>
          </cell>
          <cell r="N659" t="str">
            <v>030720</v>
          </cell>
        </row>
        <row r="660">
          <cell r="B660" t="str">
            <v>동원시스템즈</v>
          </cell>
          <cell r="C660" t="str">
            <v>X</v>
          </cell>
          <cell r="D660" t="str">
            <v>X</v>
          </cell>
          <cell r="E660" t="str">
            <v>X</v>
          </cell>
          <cell r="F660" t="str">
            <v>X</v>
          </cell>
          <cell r="G660" t="str">
            <v>X</v>
          </cell>
          <cell r="H660" t="str">
            <v>X</v>
          </cell>
          <cell r="I660" t="str">
            <v>X</v>
          </cell>
          <cell r="J660" t="str">
            <v>X</v>
          </cell>
          <cell r="K660" t="str">
            <v>X</v>
          </cell>
          <cell r="L660" t="str">
            <v>X</v>
          </cell>
          <cell r="M660" t="str">
            <v>X</v>
          </cell>
          <cell r="N660" t="str">
            <v>014820</v>
          </cell>
        </row>
        <row r="661">
          <cell r="B661" t="str">
            <v>동원시스템즈우</v>
          </cell>
          <cell r="C661" t="str">
            <v>X</v>
          </cell>
          <cell r="D661" t="str">
            <v>X</v>
          </cell>
          <cell r="E661" t="str">
            <v>X</v>
          </cell>
          <cell r="F661" t="str">
            <v>X</v>
          </cell>
          <cell r="G661" t="str">
            <v>X</v>
          </cell>
          <cell r="H661" t="str">
            <v>X</v>
          </cell>
          <cell r="I661" t="str">
            <v>O</v>
          </cell>
          <cell r="J661" t="str">
            <v>X</v>
          </cell>
          <cell r="K661" t="str">
            <v>X</v>
          </cell>
          <cell r="L661" t="str">
            <v>X</v>
          </cell>
          <cell r="M661" t="str">
            <v>X</v>
          </cell>
          <cell r="N661" t="str">
            <v>014825</v>
          </cell>
        </row>
        <row r="662">
          <cell r="B662" t="str">
            <v>동일고무벨트</v>
          </cell>
          <cell r="C662" t="str">
            <v>X</v>
          </cell>
          <cell r="D662" t="str">
            <v>X</v>
          </cell>
          <cell r="E662" t="str">
            <v>X</v>
          </cell>
          <cell r="F662" t="str">
            <v>X</v>
          </cell>
          <cell r="G662" t="str">
            <v>X</v>
          </cell>
          <cell r="H662" t="str">
            <v>X</v>
          </cell>
          <cell r="I662" t="str">
            <v>X</v>
          </cell>
          <cell r="J662" t="str">
            <v>X</v>
          </cell>
          <cell r="K662" t="str">
            <v>X</v>
          </cell>
          <cell r="L662" t="str">
            <v>X</v>
          </cell>
          <cell r="M662" t="str">
            <v>X</v>
          </cell>
          <cell r="N662" t="str">
            <v>163560</v>
          </cell>
        </row>
        <row r="663">
          <cell r="B663" t="str">
            <v>동일금속</v>
          </cell>
          <cell r="C663" t="str">
            <v>X</v>
          </cell>
          <cell r="D663" t="str">
            <v>X</v>
          </cell>
          <cell r="E663" t="str">
            <v>X</v>
          </cell>
          <cell r="F663" t="str">
            <v>X</v>
          </cell>
          <cell r="G663" t="str">
            <v>X</v>
          </cell>
          <cell r="H663" t="str">
            <v>X</v>
          </cell>
          <cell r="I663" t="str">
            <v>X</v>
          </cell>
          <cell r="J663" t="str">
            <v>X</v>
          </cell>
          <cell r="K663" t="str">
            <v>X</v>
          </cell>
          <cell r="L663" t="str">
            <v>X</v>
          </cell>
          <cell r="M663" t="str">
            <v>X</v>
          </cell>
          <cell r="N663" t="str">
            <v>109860</v>
          </cell>
        </row>
        <row r="664">
          <cell r="B664" t="str">
            <v>동일기연</v>
          </cell>
          <cell r="C664" t="str">
            <v>X</v>
          </cell>
          <cell r="D664" t="str">
            <v>X</v>
          </cell>
          <cell r="E664" t="str">
            <v>X</v>
          </cell>
          <cell r="F664" t="str">
            <v>X</v>
          </cell>
          <cell r="G664" t="str">
            <v>X</v>
          </cell>
          <cell r="H664" t="str">
            <v>X</v>
          </cell>
          <cell r="I664" t="str">
            <v>X</v>
          </cell>
          <cell r="J664" t="str">
            <v>X</v>
          </cell>
          <cell r="K664" t="str">
            <v>X</v>
          </cell>
          <cell r="L664" t="str">
            <v>X</v>
          </cell>
          <cell r="M664" t="str">
            <v>X</v>
          </cell>
          <cell r="N664" t="str">
            <v>032960</v>
          </cell>
        </row>
        <row r="665">
          <cell r="B665" t="str">
            <v>동일산업</v>
          </cell>
          <cell r="C665" t="str">
            <v>X</v>
          </cell>
          <cell r="D665" t="str">
            <v>X</v>
          </cell>
          <cell r="E665" t="str">
            <v>X</v>
          </cell>
          <cell r="F665" t="str">
            <v>X</v>
          </cell>
          <cell r="G665" t="str">
            <v>X</v>
          </cell>
          <cell r="H665" t="str">
            <v>X</v>
          </cell>
          <cell r="I665" t="str">
            <v>X</v>
          </cell>
          <cell r="J665" t="str">
            <v>X</v>
          </cell>
          <cell r="K665" t="str">
            <v>X</v>
          </cell>
          <cell r="L665" t="str">
            <v>X</v>
          </cell>
          <cell r="M665" t="str">
            <v>X</v>
          </cell>
          <cell r="N665" t="str">
            <v>004890</v>
          </cell>
        </row>
        <row r="666">
          <cell r="B666" t="str">
            <v>동일제강</v>
          </cell>
          <cell r="C666" t="str">
            <v>X</v>
          </cell>
          <cell r="D666" t="str">
            <v>X</v>
          </cell>
          <cell r="E666" t="str">
            <v>X</v>
          </cell>
          <cell r="F666" t="str">
            <v>X</v>
          </cell>
          <cell r="G666" t="str">
            <v>X</v>
          </cell>
          <cell r="H666" t="str">
            <v>X</v>
          </cell>
          <cell r="I666" t="str">
            <v>X</v>
          </cell>
          <cell r="J666" t="str">
            <v>X</v>
          </cell>
          <cell r="K666" t="str">
            <v>X</v>
          </cell>
          <cell r="L666" t="str">
            <v>X</v>
          </cell>
          <cell r="M666" t="str">
            <v>X</v>
          </cell>
          <cell r="N666" t="str">
            <v>002690</v>
          </cell>
        </row>
        <row r="667">
          <cell r="B667" t="str">
            <v>동일철강</v>
          </cell>
          <cell r="C667" t="str">
            <v>X</v>
          </cell>
          <cell r="D667" t="str">
            <v>X</v>
          </cell>
          <cell r="E667" t="str">
            <v>X</v>
          </cell>
          <cell r="F667" t="str">
            <v>X</v>
          </cell>
          <cell r="G667" t="str">
            <v>X</v>
          </cell>
          <cell r="H667" t="str">
            <v>X</v>
          </cell>
          <cell r="I667" t="str">
            <v>X</v>
          </cell>
          <cell r="J667" t="str">
            <v>X</v>
          </cell>
          <cell r="K667" t="str">
            <v>X</v>
          </cell>
          <cell r="L667" t="str">
            <v>X</v>
          </cell>
          <cell r="M667" t="str">
            <v>X</v>
          </cell>
          <cell r="N667" t="str">
            <v>023790</v>
          </cell>
        </row>
        <row r="668">
          <cell r="B668" t="str">
            <v>동진쎄미켐</v>
          </cell>
          <cell r="C668" t="str">
            <v>X</v>
          </cell>
          <cell r="D668" t="str">
            <v>X</v>
          </cell>
          <cell r="E668" t="str">
            <v>X</v>
          </cell>
          <cell r="F668" t="str">
            <v>X</v>
          </cell>
          <cell r="G668" t="str">
            <v>X</v>
          </cell>
          <cell r="H668" t="str">
            <v>X</v>
          </cell>
          <cell r="I668" t="str">
            <v>X</v>
          </cell>
          <cell r="J668" t="str">
            <v>X</v>
          </cell>
          <cell r="K668" t="str">
            <v>X</v>
          </cell>
          <cell r="L668" t="str">
            <v>X</v>
          </cell>
          <cell r="M668" t="str">
            <v>X</v>
          </cell>
          <cell r="N668" t="str">
            <v>005290</v>
          </cell>
        </row>
        <row r="669">
          <cell r="B669" t="str">
            <v>동화기업</v>
          </cell>
          <cell r="C669" t="str">
            <v>X</v>
          </cell>
          <cell r="D669" t="str">
            <v>X</v>
          </cell>
          <cell r="E669" t="str">
            <v>X</v>
          </cell>
          <cell r="F669" t="str">
            <v>X</v>
          </cell>
          <cell r="G669" t="str">
            <v>X</v>
          </cell>
          <cell r="H669" t="str">
            <v>X</v>
          </cell>
          <cell r="I669" t="str">
            <v>X</v>
          </cell>
          <cell r="J669" t="str">
            <v>X</v>
          </cell>
          <cell r="K669" t="str">
            <v>X</v>
          </cell>
          <cell r="L669" t="str">
            <v>X</v>
          </cell>
          <cell r="M669" t="str">
            <v>X</v>
          </cell>
          <cell r="N669" t="str">
            <v>025900</v>
          </cell>
        </row>
        <row r="670">
          <cell r="B670" t="str">
            <v>동화약품</v>
          </cell>
          <cell r="C670" t="str">
            <v>X</v>
          </cell>
          <cell r="D670" t="str">
            <v>X</v>
          </cell>
          <cell r="E670" t="str">
            <v>X</v>
          </cell>
          <cell r="F670" t="str">
            <v>X</v>
          </cell>
          <cell r="G670" t="str">
            <v>X</v>
          </cell>
          <cell r="H670" t="str">
            <v>X</v>
          </cell>
          <cell r="I670" t="str">
            <v>X</v>
          </cell>
          <cell r="J670" t="str">
            <v>X</v>
          </cell>
          <cell r="K670" t="str">
            <v>X</v>
          </cell>
          <cell r="L670" t="str">
            <v>X</v>
          </cell>
          <cell r="M670" t="str">
            <v>X</v>
          </cell>
          <cell r="N670" t="str">
            <v>000020</v>
          </cell>
        </row>
        <row r="671">
          <cell r="B671" t="str">
            <v>두산</v>
          </cell>
          <cell r="C671" t="str">
            <v>X</v>
          </cell>
          <cell r="D671" t="str">
            <v>X</v>
          </cell>
          <cell r="E671" t="str">
            <v>X</v>
          </cell>
          <cell r="F671" t="str">
            <v>X</v>
          </cell>
          <cell r="G671" t="str">
            <v>X</v>
          </cell>
          <cell r="H671" t="str">
            <v>X</v>
          </cell>
          <cell r="I671" t="str">
            <v>X</v>
          </cell>
          <cell r="J671" t="str">
            <v>X</v>
          </cell>
          <cell r="K671" t="str">
            <v>X</v>
          </cell>
          <cell r="L671" t="str">
            <v>X</v>
          </cell>
          <cell r="M671" t="str">
            <v>X</v>
          </cell>
          <cell r="N671" t="str">
            <v>000150</v>
          </cell>
        </row>
        <row r="672">
          <cell r="B672" t="str">
            <v>두산2우B</v>
          </cell>
          <cell r="C672" t="str">
            <v>X</v>
          </cell>
          <cell r="D672" t="str">
            <v>X</v>
          </cell>
          <cell r="E672" t="str">
            <v>X</v>
          </cell>
          <cell r="F672" t="str">
            <v>X</v>
          </cell>
          <cell r="G672" t="str">
            <v>X</v>
          </cell>
          <cell r="H672" t="str">
            <v>X</v>
          </cell>
          <cell r="I672" t="str">
            <v>X</v>
          </cell>
          <cell r="J672" t="str">
            <v>X</v>
          </cell>
          <cell r="K672" t="str">
            <v>X</v>
          </cell>
          <cell r="L672" t="str">
            <v>X</v>
          </cell>
          <cell r="M672" t="str">
            <v>X</v>
          </cell>
          <cell r="N672" t="str">
            <v>000157</v>
          </cell>
        </row>
        <row r="673">
          <cell r="B673" t="str">
            <v>두산로보틱스</v>
          </cell>
          <cell r="C673" t="str">
            <v>X</v>
          </cell>
          <cell r="D673" t="str">
            <v>X</v>
          </cell>
          <cell r="E673" t="str">
            <v>X</v>
          </cell>
          <cell r="F673" t="str">
            <v>X</v>
          </cell>
          <cell r="G673" t="str">
            <v>X</v>
          </cell>
          <cell r="H673" t="str">
            <v>X</v>
          </cell>
          <cell r="I673" t="str">
            <v>X</v>
          </cell>
          <cell r="J673" t="str">
            <v>X</v>
          </cell>
          <cell r="K673" t="str">
            <v>X</v>
          </cell>
          <cell r="L673" t="str">
            <v>X</v>
          </cell>
          <cell r="M673" t="str">
            <v>X</v>
          </cell>
          <cell r="N673" t="str">
            <v>454910</v>
          </cell>
        </row>
        <row r="674">
          <cell r="B674" t="str">
            <v>두산밥캣</v>
          </cell>
          <cell r="C674" t="str">
            <v>X</v>
          </cell>
          <cell r="D674" t="str">
            <v>X</v>
          </cell>
          <cell r="E674" t="str">
            <v>X</v>
          </cell>
          <cell r="F674" t="str">
            <v>X</v>
          </cell>
          <cell r="G674" t="str">
            <v>X</v>
          </cell>
          <cell r="H674" t="str">
            <v>X</v>
          </cell>
          <cell r="I674" t="str">
            <v>X</v>
          </cell>
          <cell r="J674" t="str">
            <v>X</v>
          </cell>
          <cell r="K674" t="str">
            <v>X</v>
          </cell>
          <cell r="L674" t="str">
            <v>X</v>
          </cell>
          <cell r="M674" t="str">
            <v>X</v>
          </cell>
          <cell r="N674" t="str">
            <v>241560</v>
          </cell>
        </row>
        <row r="675">
          <cell r="B675" t="str">
            <v>두산에너빌리티</v>
          </cell>
          <cell r="C675" t="str">
            <v>X</v>
          </cell>
          <cell r="D675" t="str">
            <v>X</v>
          </cell>
          <cell r="E675" t="str">
            <v>X</v>
          </cell>
          <cell r="F675" t="str">
            <v>X</v>
          </cell>
          <cell r="G675" t="str">
            <v>X</v>
          </cell>
          <cell r="H675" t="str">
            <v>X</v>
          </cell>
          <cell r="I675" t="str">
            <v>X</v>
          </cell>
          <cell r="J675" t="str">
            <v>X</v>
          </cell>
          <cell r="K675" t="str">
            <v>X</v>
          </cell>
          <cell r="L675" t="str">
            <v>X</v>
          </cell>
          <cell r="M675" t="str">
            <v>X</v>
          </cell>
          <cell r="N675" t="str">
            <v>034020</v>
          </cell>
        </row>
        <row r="676">
          <cell r="B676" t="str">
            <v>두산우</v>
          </cell>
          <cell r="C676" t="str">
            <v>X</v>
          </cell>
          <cell r="D676" t="str">
            <v>X</v>
          </cell>
          <cell r="E676" t="str">
            <v>X</v>
          </cell>
          <cell r="F676" t="str">
            <v>X</v>
          </cell>
          <cell r="G676" t="str">
            <v>X</v>
          </cell>
          <cell r="H676" t="str">
            <v>X</v>
          </cell>
          <cell r="I676" t="str">
            <v>X</v>
          </cell>
          <cell r="J676" t="str">
            <v>X</v>
          </cell>
          <cell r="K676" t="str">
            <v>X</v>
          </cell>
          <cell r="L676" t="str">
            <v>X</v>
          </cell>
          <cell r="M676" t="str">
            <v>X</v>
          </cell>
          <cell r="N676" t="str">
            <v>000155</v>
          </cell>
        </row>
        <row r="677">
          <cell r="B677" t="str">
            <v>두산테스나</v>
          </cell>
          <cell r="C677" t="str">
            <v>X</v>
          </cell>
          <cell r="D677" t="str">
            <v>X</v>
          </cell>
          <cell r="E677" t="str">
            <v>X</v>
          </cell>
          <cell r="F677" t="str">
            <v>X</v>
          </cell>
          <cell r="G677" t="str">
            <v>X</v>
          </cell>
          <cell r="H677" t="str">
            <v>X</v>
          </cell>
          <cell r="I677" t="str">
            <v>X</v>
          </cell>
          <cell r="J677" t="str">
            <v>X</v>
          </cell>
          <cell r="K677" t="str">
            <v>X</v>
          </cell>
          <cell r="L677" t="str">
            <v>X</v>
          </cell>
          <cell r="M677" t="str">
            <v>X</v>
          </cell>
          <cell r="N677" t="str">
            <v>131970</v>
          </cell>
        </row>
        <row r="678">
          <cell r="B678" t="str">
            <v>두산퓨얼셀</v>
          </cell>
          <cell r="C678" t="str">
            <v>X</v>
          </cell>
          <cell r="D678" t="str">
            <v>X</v>
          </cell>
          <cell r="E678" t="str">
            <v>X</v>
          </cell>
          <cell r="F678" t="str">
            <v>X</v>
          </cell>
          <cell r="G678" t="str">
            <v>X</v>
          </cell>
          <cell r="H678" t="str">
            <v>X</v>
          </cell>
          <cell r="I678" t="str">
            <v>X</v>
          </cell>
          <cell r="J678" t="str">
            <v>X</v>
          </cell>
          <cell r="K678" t="str">
            <v>X</v>
          </cell>
          <cell r="L678" t="str">
            <v>X</v>
          </cell>
          <cell r="M678" t="str">
            <v>X</v>
          </cell>
          <cell r="N678" t="str">
            <v>336260</v>
          </cell>
        </row>
        <row r="679">
          <cell r="B679" t="str">
            <v>두산퓨얼셀1우</v>
          </cell>
          <cell r="C679" t="str">
            <v>X</v>
          </cell>
          <cell r="D679" t="str">
            <v>X</v>
          </cell>
          <cell r="E679" t="str">
            <v>X</v>
          </cell>
          <cell r="F679" t="str">
            <v>X</v>
          </cell>
          <cell r="G679" t="str">
            <v>X</v>
          </cell>
          <cell r="H679" t="str">
            <v>X</v>
          </cell>
          <cell r="I679" t="str">
            <v>X</v>
          </cell>
          <cell r="J679" t="str">
            <v>X</v>
          </cell>
          <cell r="K679" t="str">
            <v>X</v>
          </cell>
          <cell r="L679" t="str">
            <v>X</v>
          </cell>
          <cell r="M679" t="str">
            <v>X</v>
          </cell>
          <cell r="N679" t="str">
            <v>33626K</v>
          </cell>
        </row>
        <row r="680">
          <cell r="B680" t="str">
            <v>두산퓨얼셀2우B</v>
          </cell>
          <cell r="C680" t="str">
            <v>X</v>
          </cell>
          <cell r="D680" t="str">
            <v>X</v>
          </cell>
          <cell r="E680" t="str">
            <v>X</v>
          </cell>
          <cell r="F680" t="str">
            <v>X</v>
          </cell>
          <cell r="G680" t="str">
            <v>X</v>
          </cell>
          <cell r="H680" t="str">
            <v>X</v>
          </cell>
          <cell r="I680" t="str">
            <v>X</v>
          </cell>
          <cell r="J680" t="str">
            <v>X</v>
          </cell>
          <cell r="K680" t="str">
            <v>X</v>
          </cell>
          <cell r="L680" t="str">
            <v>X</v>
          </cell>
          <cell r="M680" t="str">
            <v>X</v>
          </cell>
          <cell r="N680" t="str">
            <v>33626L</v>
          </cell>
        </row>
        <row r="681">
          <cell r="B681" t="str">
            <v>두올</v>
          </cell>
          <cell r="C681" t="str">
            <v>X</v>
          </cell>
          <cell r="D681" t="str">
            <v>X</v>
          </cell>
          <cell r="E681" t="str">
            <v>X</v>
          </cell>
          <cell r="F681" t="str">
            <v>X</v>
          </cell>
          <cell r="G681" t="str">
            <v>X</v>
          </cell>
          <cell r="H681" t="str">
            <v>X</v>
          </cell>
          <cell r="I681" t="str">
            <v>X</v>
          </cell>
          <cell r="J681" t="str">
            <v>X</v>
          </cell>
          <cell r="K681" t="str">
            <v>X</v>
          </cell>
          <cell r="L681" t="str">
            <v>X</v>
          </cell>
          <cell r="M681" t="str">
            <v>X</v>
          </cell>
          <cell r="N681" t="str">
            <v>016740</v>
          </cell>
        </row>
        <row r="682">
          <cell r="B682" t="str">
            <v>듀오백</v>
          </cell>
          <cell r="C682" t="str">
            <v>X</v>
          </cell>
          <cell r="D682" t="str">
            <v>X</v>
          </cell>
          <cell r="E682" t="str">
            <v>X</v>
          </cell>
          <cell r="F682" t="str">
            <v>X</v>
          </cell>
          <cell r="G682" t="str">
            <v>X</v>
          </cell>
          <cell r="H682" t="str">
            <v>X</v>
          </cell>
          <cell r="I682" t="str">
            <v>X</v>
          </cell>
          <cell r="J682" t="str">
            <v>X</v>
          </cell>
          <cell r="K682" t="str">
            <v>X</v>
          </cell>
          <cell r="L682" t="str">
            <v>X</v>
          </cell>
          <cell r="M682" t="str">
            <v>X</v>
          </cell>
          <cell r="N682" t="str">
            <v>073190</v>
          </cell>
        </row>
        <row r="683">
          <cell r="B683" t="str">
            <v>듀켐바이오</v>
          </cell>
          <cell r="C683" t="str">
            <v>X</v>
          </cell>
          <cell r="D683" t="str">
            <v>X</v>
          </cell>
          <cell r="E683" t="str">
            <v>X</v>
          </cell>
          <cell r="F683" t="str">
            <v>X</v>
          </cell>
          <cell r="G683" t="str">
            <v>X</v>
          </cell>
          <cell r="H683" t="str">
            <v>X</v>
          </cell>
          <cell r="I683" t="str">
            <v>X</v>
          </cell>
          <cell r="J683" t="str">
            <v>X</v>
          </cell>
          <cell r="K683" t="str">
            <v>X</v>
          </cell>
          <cell r="L683" t="str">
            <v>X</v>
          </cell>
          <cell r="M683" t="str">
            <v>X</v>
          </cell>
          <cell r="N683" t="str">
            <v>176750</v>
          </cell>
        </row>
        <row r="684">
          <cell r="B684" t="str">
            <v>드래곤플라이</v>
          </cell>
          <cell r="C684" t="str">
            <v>X</v>
          </cell>
          <cell r="D684" t="str">
            <v>X</v>
          </cell>
          <cell r="E684" t="str">
            <v>X</v>
          </cell>
          <cell r="F684" t="str">
            <v>X</v>
          </cell>
          <cell r="G684" t="str">
            <v>X</v>
          </cell>
          <cell r="H684" t="str">
            <v>X</v>
          </cell>
          <cell r="I684" t="str">
            <v>X</v>
          </cell>
          <cell r="J684" t="str">
            <v>X</v>
          </cell>
          <cell r="K684" t="str">
            <v>X</v>
          </cell>
          <cell r="L684" t="str">
            <v>X</v>
          </cell>
          <cell r="M684" t="str">
            <v>X</v>
          </cell>
          <cell r="N684" t="str">
            <v>030350</v>
          </cell>
        </row>
        <row r="685">
          <cell r="B685" t="str">
            <v>드림시큐리티</v>
          </cell>
          <cell r="C685" t="str">
            <v>X</v>
          </cell>
          <cell r="D685" t="str">
            <v>X</v>
          </cell>
          <cell r="E685" t="str">
            <v>X</v>
          </cell>
          <cell r="F685" t="str">
            <v>X</v>
          </cell>
          <cell r="G685" t="str">
            <v>X</v>
          </cell>
          <cell r="H685" t="str">
            <v>X</v>
          </cell>
          <cell r="I685" t="str">
            <v>X</v>
          </cell>
          <cell r="J685" t="str">
            <v>X</v>
          </cell>
          <cell r="K685" t="str">
            <v>X</v>
          </cell>
          <cell r="L685" t="str">
            <v>X</v>
          </cell>
          <cell r="M685" t="str">
            <v>X</v>
          </cell>
          <cell r="N685" t="str">
            <v>203650</v>
          </cell>
        </row>
        <row r="686">
          <cell r="B686" t="str">
            <v>드림씨아이에스</v>
          </cell>
          <cell r="C686" t="str">
            <v>X</v>
          </cell>
          <cell r="D686" t="str">
            <v>X</v>
          </cell>
          <cell r="E686" t="str">
            <v>X</v>
          </cell>
          <cell r="F686" t="str">
            <v>X</v>
          </cell>
          <cell r="G686" t="str">
            <v>X</v>
          </cell>
          <cell r="H686" t="str">
            <v>X</v>
          </cell>
          <cell r="I686" t="str">
            <v>X</v>
          </cell>
          <cell r="J686" t="str">
            <v>X</v>
          </cell>
          <cell r="K686" t="str">
            <v>X</v>
          </cell>
          <cell r="L686" t="str">
            <v>X</v>
          </cell>
          <cell r="M686" t="str">
            <v>X</v>
          </cell>
          <cell r="N686" t="str">
            <v>223250</v>
          </cell>
        </row>
        <row r="687">
          <cell r="B687" t="str">
            <v>드림어스컴퍼니</v>
          </cell>
          <cell r="C687" t="str">
            <v>X</v>
          </cell>
          <cell r="D687" t="str">
            <v>X</v>
          </cell>
          <cell r="E687" t="str">
            <v>X</v>
          </cell>
          <cell r="F687" t="str">
            <v>X</v>
          </cell>
          <cell r="G687" t="str">
            <v>X</v>
          </cell>
          <cell r="H687" t="str">
            <v>X</v>
          </cell>
          <cell r="I687" t="str">
            <v>X</v>
          </cell>
          <cell r="J687" t="str">
            <v>X</v>
          </cell>
          <cell r="K687" t="str">
            <v>X</v>
          </cell>
          <cell r="L687" t="str">
            <v>X</v>
          </cell>
          <cell r="M687" t="str">
            <v>X</v>
          </cell>
          <cell r="N687" t="str">
            <v>060570</v>
          </cell>
        </row>
        <row r="688">
          <cell r="B688" t="str">
            <v>드림텍</v>
          </cell>
          <cell r="C688" t="str">
            <v>X</v>
          </cell>
          <cell r="D688" t="str">
            <v>X</v>
          </cell>
          <cell r="E688" t="str">
            <v>X</v>
          </cell>
          <cell r="F688" t="str">
            <v>X</v>
          </cell>
          <cell r="G688" t="str">
            <v>X</v>
          </cell>
          <cell r="H688" t="str">
            <v>X</v>
          </cell>
          <cell r="I688" t="str">
            <v>X</v>
          </cell>
          <cell r="J688" t="str">
            <v>X</v>
          </cell>
          <cell r="K688" t="str">
            <v>X</v>
          </cell>
          <cell r="L688" t="str">
            <v>X</v>
          </cell>
          <cell r="M688" t="str">
            <v>X</v>
          </cell>
          <cell r="N688" t="str">
            <v>192650</v>
          </cell>
        </row>
        <row r="689">
          <cell r="B689" t="str">
            <v>디딤이앤에프</v>
          </cell>
          <cell r="C689" t="str">
            <v>X</v>
          </cell>
          <cell r="D689" t="str">
            <v>X</v>
          </cell>
          <cell r="E689" t="str">
            <v>X</v>
          </cell>
          <cell r="F689" t="str">
            <v>X</v>
          </cell>
          <cell r="G689" t="str">
            <v>O</v>
          </cell>
          <cell r="H689" t="str">
            <v>X</v>
          </cell>
          <cell r="I689" t="str">
            <v>X</v>
          </cell>
          <cell r="J689" t="str">
            <v>X</v>
          </cell>
          <cell r="K689" t="str">
            <v>X</v>
          </cell>
          <cell r="L689" t="str">
            <v>X</v>
          </cell>
          <cell r="M689" t="str">
            <v>X</v>
          </cell>
          <cell r="N689" t="str">
            <v>217620</v>
          </cell>
        </row>
        <row r="690">
          <cell r="B690" t="str">
            <v>디모아</v>
          </cell>
          <cell r="C690" t="str">
            <v>X</v>
          </cell>
          <cell r="D690" t="str">
            <v>X</v>
          </cell>
          <cell r="E690" t="str">
            <v>X</v>
          </cell>
          <cell r="F690" t="str">
            <v>X</v>
          </cell>
          <cell r="G690" t="str">
            <v>X</v>
          </cell>
          <cell r="H690" t="str">
            <v>X</v>
          </cell>
          <cell r="I690" t="str">
            <v>X</v>
          </cell>
          <cell r="J690" t="str">
            <v>X</v>
          </cell>
          <cell r="K690" t="str">
            <v>X</v>
          </cell>
          <cell r="L690" t="str">
            <v>X</v>
          </cell>
          <cell r="M690" t="str">
            <v>X</v>
          </cell>
          <cell r="N690" t="str">
            <v>016670</v>
          </cell>
        </row>
        <row r="691">
          <cell r="B691" t="str">
            <v>디바이스이엔지</v>
          </cell>
          <cell r="C691" t="str">
            <v>X</v>
          </cell>
          <cell r="D691" t="str">
            <v>X</v>
          </cell>
          <cell r="E691" t="str">
            <v>X</v>
          </cell>
          <cell r="F691" t="str">
            <v>X</v>
          </cell>
          <cell r="G691" t="str">
            <v>X</v>
          </cell>
          <cell r="H691" t="str">
            <v>X</v>
          </cell>
          <cell r="I691" t="str">
            <v>X</v>
          </cell>
          <cell r="J691" t="str">
            <v>X</v>
          </cell>
          <cell r="K691" t="str">
            <v>X</v>
          </cell>
          <cell r="L691" t="str">
            <v>X</v>
          </cell>
          <cell r="M691" t="str">
            <v>X</v>
          </cell>
          <cell r="N691" t="str">
            <v>187870</v>
          </cell>
        </row>
        <row r="692">
          <cell r="B692" t="str">
            <v>디스플레이텍</v>
          </cell>
          <cell r="C692" t="str">
            <v>X</v>
          </cell>
          <cell r="D692" t="str">
            <v>X</v>
          </cell>
          <cell r="E692" t="str">
            <v>X</v>
          </cell>
          <cell r="F692" t="str">
            <v>X</v>
          </cell>
          <cell r="G692" t="str">
            <v>X</v>
          </cell>
          <cell r="H692" t="str">
            <v>X</v>
          </cell>
          <cell r="I692" t="str">
            <v>X</v>
          </cell>
          <cell r="J692" t="str">
            <v>X</v>
          </cell>
          <cell r="K692" t="str">
            <v>X</v>
          </cell>
          <cell r="L692" t="str">
            <v>X</v>
          </cell>
          <cell r="M692" t="str">
            <v>X</v>
          </cell>
          <cell r="N692" t="str">
            <v>066670</v>
          </cell>
        </row>
        <row r="693">
          <cell r="B693" t="str">
            <v>디씨엠</v>
          </cell>
          <cell r="C693" t="str">
            <v>X</v>
          </cell>
          <cell r="D693" t="str">
            <v>X</v>
          </cell>
          <cell r="E693" t="str">
            <v>X</v>
          </cell>
          <cell r="F693" t="str">
            <v>X</v>
          </cell>
          <cell r="G693" t="str">
            <v>X</v>
          </cell>
          <cell r="H693" t="str">
            <v>X</v>
          </cell>
          <cell r="I693" t="str">
            <v>X</v>
          </cell>
          <cell r="J693" t="str">
            <v>X</v>
          </cell>
          <cell r="K693" t="str">
            <v>X</v>
          </cell>
          <cell r="L693" t="str">
            <v>X</v>
          </cell>
          <cell r="M693" t="str">
            <v>X</v>
          </cell>
          <cell r="N693" t="str">
            <v>024090</v>
          </cell>
        </row>
        <row r="694">
          <cell r="B694" t="str">
            <v>디아이</v>
          </cell>
          <cell r="C694" t="str">
            <v>X</v>
          </cell>
          <cell r="D694" t="str">
            <v>X</v>
          </cell>
          <cell r="E694" t="str">
            <v>X</v>
          </cell>
          <cell r="F694" t="str">
            <v>X</v>
          </cell>
          <cell r="G694" t="str">
            <v>X</v>
          </cell>
          <cell r="H694" t="str">
            <v>X</v>
          </cell>
          <cell r="I694" t="str">
            <v>X</v>
          </cell>
          <cell r="J694" t="str">
            <v>X</v>
          </cell>
          <cell r="K694" t="str">
            <v>X</v>
          </cell>
          <cell r="L694" t="str">
            <v>X</v>
          </cell>
          <cell r="M694" t="str">
            <v>X</v>
          </cell>
          <cell r="N694" t="str">
            <v>003160</v>
          </cell>
        </row>
        <row r="695">
          <cell r="B695" t="str">
            <v>디아이씨</v>
          </cell>
          <cell r="C695" t="str">
            <v>X</v>
          </cell>
          <cell r="D695" t="str">
            <v>X</v>
          </cell>
          <cell r="E695" t="str">
            <v>X</v>
          </cell>
          <cell r="F695" t="str">
            <v>X</v>
          </cell>
          <cell r="G695" t="str">
            <v>X</v>
          </cell>
          <cell r="H695" t="str">
            <v>X</v>
          </cell>
          <cell r="I695" t="str">
            <v>X</v>
          </cell>
          <cell r="J695" t="str">
            <v>X</v>
          </cell>
          <cell r="K695" t="str">
            <v>X</v>
          </cell>
          <cell r="L695" t="str">
            <v>X</v>
          </cell>
          <cell r="M695" t="str">
            <v>X</v>
          </cell>
          <cell r="N695" t="str">
            <v>092200</v>
          </cell>
        </row>
        <row r="696">
          <cell r="B696" t="str">
            <v>디아이티</v>
          </cell>
          <cell r="C696" t="str">
            <v>X</v>
          </cell>
          <cell r="D696" t="str">
            <v>X</v>
          </cell>
          <cell r="E696" t="str">
            <v>X</v>
          </cell>
          <cell r="F696" t="str">
            <v>X</v>
          </cell>
          <cell r="G696" t="str">
            <v>X</v>
          </cell>
          <cell r="H696" t="str">
            <v>X</v>
          </cell>
          <cell r="I696" t="str">
            <v>X</v>
          </cell>
          <cell r="J696" t="str">
            <v>X</v>
          </cell>
          <cell r="K696" t="str">
            <v>X</v>
          </cell>
          <cell r="L696" t="str">
            <v>X</v>
          </cell>
          <cell r="M696" t="str">
            <v>X</v>
          </cell>
          <cell r="N696" t="str">
            <v>110990</v>
          </cell>
        </row>
        <row r="697">
          <cell r="B697" t="str">
            <v>디알젬</v>
          </cell>
          <cell r="C697" t="str">
            <v>X</v>
          </cell>
          <cell r="D697" t="str">
            <v>X</v>
          </cell>
          <cell r="E697" t="str">
            <v>X</v>
          </cell>
          <cell r="F697" t="str">
            <v>X</v>
          </cell>
          <cell r="G697" t="str">
            <v>X</v>
          </cell>
          <cell r="H697" t="str">
            <v>X</v>
          </cell>
          <cell r="I697" t="str">
            <v>X</v>
          </cell>
          <cell r="J697" t="str">
            <v>X</v>
          </cell>
          <cell r="K697" t="str">
            <v>X</v>
          </cell>
          <cell r="L697" t="str">
            <v>X</v>
          </cell>
          <cell r="M697" t="str">
            <v>X</v>
          </cell>
          <cell r="N697" t="str">
            <v>263690</v>
          </cell>
        </row>
        <row r="698">
          <cell r="B698" t="str">
            <v>디알텍</v>
          </cell>
          <cell r="C698" t="str">
            <v>X</v>
          </cell>
          <cell r="D698" t="str">
            <v>X</v>
          </cell>
          <cell r="E698" t="str">
            <v>X</v>
          </cell>
          <cell r="F698" t="str">
            <v>X</v>
          </cell>
          <cell r="G698" t="str">
            <v>X</v>
          </cell>
          <cell r="H698" t="str">
            <v>X</v>
          </cell>
          <cell r="I698" t="str">
            <v>X</v>
          </cell>
          <cell r="J698" t="str">
            <v>X</v>
          </cell>
          <cell r="K698" t="str">
            <v>X</v>
          </cell>
          <cell r="L698" t="str">
            <v>X</v>
          </cell>
          <cell r="M698" t="str">
            <v>X</v>
          </cell>
          <cell r="N698" t="str">
            <v>214680</v>
          </cell>
        </row>
        <row r="699">
          <cell r="B699" t="str">
            <v>디앤디플랫폼리츠</v>
          </cell>
          <cell r="C699" t="str">
            <v>X</v>
          </cell>
          <cell r="D699" t="str">
            <v>X</v>
          </cell>
          <cell r="E699" t="str">
            <v>X</v>
          </cell>
          <cell r="F699" t="str">
            <v>X</v>
          </cell>
          <cell r="G699" t="str">
            <v>X</v>
          </cell>
          <cell r="H699" t="str">
            <v>X</v>
          </cell>
          <cell r="I699" t="str">
            <v>X</v>
          </cell>
          <cell r="J699" t="str">
            <v>X</v>
          </cell>
          <cell r="K699" t="str">
            <v>X</v>
          </cell>
          <cell r="L699" t="str">
            <v>X</v>
          </cell>
          <cell r="M699" t="str">
            <v>X</v>
          </cell>
          <cell r="N699" t="str">
            <v>377190</v>
          </cell>
        </row>
        <row r="700">
          <cell r="B700" t="str">
            <v>디앤씨미디어</v>
          </cell>
          <cell r="C700" t="str">
            <v>X</v>
          </cell>
          <cell r="D700" t="str">
            <v>X</v>
          </cell>
          <cell r="E700" t="str">
            <v>X</v>
          </cell>
          <cell r="F700" t="str">
            <v>X</v>
          </cell>
          <cell r="G700" t="str">
            <v>X</v>
          </cell>
          <cell r="H700" t="str">
            <v>X</v>
          </cell>
          <cell r="I700" t="str">
            <v>X</v>
          </cell>
          <cell r="J700" t="str">
            <v>X</v>
          </cell>
          <cell r="K700" t="str">
            <v>X</v>
          </cell>
          <cell r="L700" t="str">
            <v>X</v>
          </cell>
          <cell r="M700" t="str">
            <v>X</v>
          </cell>
          <cell r="N700" t="str">
            <v>263720</v>
          </cell>
        </row>
        <row r="701">
          <cell r="B701" t="str">
            <v>디어유</v>
          </cell>
          <cell r="C701" t="str">
            <v>X</v>
          </cell>
          <cell r="D701" t="str">
            <v>X</v>
          </cell>
          <cell r="E701" t="str">
            <v>X</v>
          </cell>
          <cell r="F701" t="str">
            <v>X</v>
          </cell>
          <cell r="G701" t="str">
            <v>X</v>
          </cell>
          <cell r="H701" t="str">
            <v>X</v>
          </cell>
          <cell r="I701" t="str">
            <v>X</v>
          </cell>
          <cell r="J701" t="str">
            <v>X</v>
          </cell>
          <cell r="K701" t="str">
            <v>X</v>
          </cell>
          <cell r="L701" t="str">
            <v>X</v>
          </cell>
          <cell r="M701" t="str">
            <v>X</v>
          </cell>
          <cell r="N701" t="str">
            <v>376300</v>
          </cell>
        </row>
        <row r="702">
          <cell r="B702" t="str">
            <v>디에스앤엘</v>
          </cell>
          <cell r="C702" t="str">
            <v>O</v>
          </cell>
          <cell r="D702" t="str">
            <v>X</v>
          </cell>
          <cell r="E702" t="str">
            <v>O</v>
          </cell>
          <cell r="F702" t="str">
            <v>X</v>
          </cell>
          <cell r="G702" t="str">
            <v>X</v>
          </cell>
          <cell r="H702" t="str">
            <v>X</v>
          </cell>
          <cell r="I702" t="str">
            <v>X</v>
          </cell>
          <cell r="J702" t="str">
            <v>X</v>
          </cell>
          <cell r="K702" t="str">
            <v>X</v>
          </cell>
          <cell r="L702" t="str">
            <v>X</v>
          </cell>
          <cell r="M702" t="str">
            <v>X</v>
          </cell>
          <cell r="N702" t="str">
            <v>141020</v>
          </cell>
        </row>
        <row r="703">
          <cell r="B703" t="str">
            <v>디에스케이</v>
          </cell>
          <cell r="C703" t="str">
            <v>X</v>
          </cell>
          <cell r="D703" t="str">
            <v>X</v>
          </cell>
          <cell r="E703" t="str">
            <v>X</v>
          </cell>
          <cell r="F703" t="str">
            <v>X</v>
          </cell>
          <cell r="G703" t="str">
            <v>X</v>
          </cell>
          <cell r="H703" t="str">
            <v>X</v>
          </cell>
          <cell r="I703" t="str">
            <v>X</v>
          </cell>
          <cell r="J703" t="str">
            <v>X</v>
          </cell>
          <cell r="K703" t="str">
            <v>X</v>
          </cell>
          <cell r="L703" t="str">
            <v>X</v>
          </cell>
          <cell r="M703" t="str">
            <v>X</v>
          </cell>
          <cell r="N703" t="str">
            <v>109740</v>
          </cell>
        </row>
        <row r="704">
          <cell r="B704" t="str">
            <v>디에이테크놀로지</v>
          </cell>
          <cell r="C704" t="str">
            <v>X</v>
          </cell>
          <cell r="D704" t="str">
            <v>X</v>
          </cell>
          <cell r="E704" t="str">
            <v>X</v>
          </cell>
          <cell r="F704" t="str">
            <v>X</v>
          </cell>
          <cell r="G704" t="str">
            <v>X</v>
          </cell>
          <cell r="H704" t="str">
            <v>X</v>
          </cell>
          <cell r="I704" t="str">
            <v>X</v>
          </cell>
          <cell r="J704" t="str">
            <v>X</v>
          </cell>
          <cell r="K704" t="str">
            <v>X</v>
          </cell>
          <cell r="L704" t="str">
            <v>X</v>
          </cell>
          <cell r="M704" t="str">
            <v>X</v>
          </cell>
          <cell r="N704" t="str">
            <v>196490</v>
          </cell>
        </row>
        <row r="705">
          <cell r="B705" t="str">
            <v>디에이피</v>
          </cell>
          <cell r="C705" t="str">
            <v>X</v>
          </cell>
          <cell r="D705" t="str">
            <v>X</v>
          </cell>
          <cell r="E705" t="str">
            <v>X</v>
          </cell>
          <cell r="F705" t="str">
            <v>X</v>
          </cell>
          <cell r="G705" t="str">
            <v>X</v>
          </cell>
          <cell r="H705" t="str">
            <v>X</v>
          </cell>
          <cell r="I705" t="str">
            <v>X</v>
          </cell>
          <cell r="J705" t="str">
            <v>X</v>
          </cell>
          <cell r="K705" t="str">
            <v>X</v>
          </cell>
          <cell r="L705" t="str">
            <v>X</v>
          </cell>
          <cell r="M705" t="str">
            <v>X</v>
          </cell>
          <cell r="N705" t="str">
            <v>066900</v>
          </cell>
        </row>
        <row r="706">
          <cell r="B706" t="str">
            <v>디엔에이링크</v>
          </cell>
          <cell r="C706" t="str">
            <v>X</v>
          </cell>
          <cell r="D706" t="str">
            <v>X</v>
          </cell>
          <cell r="E706" t="str">
            <v>X</v>
          </cell>
          <cell r="F706" t="str">
            <v>O</v>
          </cell>
          <cell r="G706" t="str">
            <v>O</v>
          </cell>
          <cell r="H706" t="str">
            <v>X</v>
          </cell>
          <cell r="I706" t="str">
            <v>X</v>
          </cell>
          <cell r="J706" t="str">
            <v>X</v>
          </cell>
          <cell r="K706" t="str">
            <v>X</v>
          </cell>
          <cell r="L706" t="str">
            <v>X</v>
          </cell>
          <cell r="M706" t="str">
            <v>X</v>
          </cell>
          <cell r="N706" t="str">
            <v>127120</v>
          </cell>
        </row>
        <row r="707">
          <cell r="B707" t="str">
            <v>디엔에프</v>
          </cell>
          <cell r="C707" t="str">
            <v>X</v>
          </cell>
          <cell r="D707" t="str">
            <v>X</v>
          </cell>
          <cell r="E707" t="str">
            <v>X</v>
          </cell>
          <cell r="F707" t="str">
            <v>X</v>
          </cell>
          <cell r="G707" t="str">
            <v>X</v>
          </cell>
          <cell r="H707" t="str">
            <v>X</v>
          </cell>
          <cell r="I707" t="str">
            <v>X</v>
          </cell>
          <cell r="J707" t="str">
            <v>X</v>
          </cell>
          <cell r="K707" t="str">
            <v>X</v>
          </cell>
          <cell r="L707" t="str">
            <v>X</v>
          </cell>
          <cell r="M707" t="str">
            <v>X</v>
          </cell>
          <cell r="N707" t="str">
            <v>092070</v>
          </cell>
        </row>
        <row r="708">
          <cell r="B708" t="str">
            <v>디오</v>
          </cell>
          <cell r="C708" t="str">
            <v>X</v>
          </cell>
          <cell r="D708" t="str">
            <v>X</v>
          </cell>
          <cell r="E708" t="str">
            <v>X</v>
          </cell>
          <cell r="F708" t="str">
            <v>X</v>
          </cell>
          <cell r="G708" t="str">
            <v>X</v>
          </cell>
          <cell r="H708" t="str">
            <v>X</v>
          </cell>
          <cell r="I708" t="str">
            <v>X</v>
          </cell>
          <cell r="J708" t="str">
            <v>X</v>
          </cell>
          <cell r="K708" t="str">
            <v>X</v>
          </cell>
          <cell r="L708" t="str">
            <v>X</v>
          </cell>
          <cell r="M708" t="str">
            <v>X</v>
          </cell>
          <cell r="N708" t="str">
            <v>039840</v>
          </cell>
        </row>
        <row r="709">
          <cell r="B709" t="str">
            <v>디와이</v>
          </cell>
          <cell r="C709" t="str">
            <v>X</v>
          </cell>
          <cell r="D709" t="str">
            <v>X</v>
          </cell>
          <cell r="E709" t="str">
            <v>X</v>
          </cell>
          <cell r="F709" t="str">
            <v>X</v>
          </cell>
          <cell r="G709" t="str">
            <v>X</v>
          </cell>
          <cell r="H709" t="str">
            <v>X</v>
          </cell>
          <cell r="I709" t="str">
            <v>X</v>
          </cell>
          <cell r="J709" t="str">
            <v>X</v>
          </cell>
          <cell r="K709" t="str">
            <v>X</v>
          </cell>
          <cell r="L709" t="str">
            <v>X</v>
          </cell>
          <cell r="M709" t="str">
            <v>X</v>
          </cell>
          <cell r="N709" t="str">
            <v>013570</v>
          </cell>
        </row>
        <row r="710">
          <cell r="B710" t="str">
            <v>디와이디</v>
          </cell>
          <cell r="C710" t="str">
            <v>X</v>
          </cell>
          <cell r="D710" t="str">
            <v>X</v>
          </cell>
          <cell r="E710" t="str">
            <v>X</v>
          </cell>
          <cell r="F710" t="str">
            <v>X</v>
          </cell>
          <cell r="G710" t="str">
            <v>X</v>
          </cell>
          <cell r="H710" t="str">
            <v>X</v>
          </cell>
          <cell r="I710" t="str">
            <v>X</v>
          </cell>
          <cell r="J710" t="str">
            <v>X</v>
          </cell>
          <cell r="K710" t="str">
            <v>X</v>
          </cell>
          <cell r="L710" t="str">
            <v>X</v>
          </cell>
          <cell r="M710" t="str">
            <v>X</v>
          </cell>
          <cell r="N710" t="str">
            <v>219550</v>
          </cell>
        </row>
        <row r="711">
          <cell r="B711" t="str">
            <v>디와이씨</v>
          </cell>
          <cell r="C711" t="str">
            <v>X</v>
          </cell>
          <cell r="D711" t="str">
            <v>X</v>
          </cell>
          <cell r="E711" t="str">
            <v>X</v>
          </cell>
          <cell r="F711" t="str">
            <v>X</v>
          </cell>
          <cell r="G711" t="str">
            <v>X</v>
          </cell>
          <cell r="H711" t="str">
            <v>X</v>
          </cell>
          <cell r="I711" t="str">
            <v>X</v>
          </cell>
          <cell r="J711" t="str">
            <v>X</v>
          </cell>
          <cell r="K711" t="str">
            <v>X</v>
          </cell>
          <cell r="L711" t="str">
            <v>X</v>
          </cell>
          <cell r="M711" t="str">
            <v>X</v>
          </cell>
          <cell r="N711" t="str">
            <v>310870</v>
          </cell>
        </row>
        <row r="712">
          <cell r="B712" t="str">
            <v>디와이파워</v>
          </cell>
          <cell r="C712" t="str">
            <v>X</v>
          </cell>
          <cell r="D712" t="str">
            <v>X</v>
          </cell>
          <cell r="E712" t="str">
            <v>X</v>
          </cell>
          <cell r="F712" t="str">
            <v>X</v>
          </cell>
          <cell r="G712" t="str">
            <v>X</v>
          </cell>
          <cell r="H712" t="str">
            <v>X</v>
          </cell>
          <cell r="I712" t="str">
            <v>X</v>
          </cell>
          <cell r="J712" t="str">
            <v>X</v>
          </cell>
          <cell r="K712" t="str">
            <v>X</v>
          </cell>
          <cell r="L712" t="str">
            <v>X</v>
          </cell>
          <cell r="M712" t="str">
            <v>X</v>
          </cell>
          <cell r="N712" t="str">
            <v>210540</v>
          </cell>
        </row>
        <row r="713">
          <cell r="B713" t="str">
            <v>디와이피엔에프</v>
          </cell>
          <cell r="C713" t="str">
            <v>X</v>
          </cell>
          <cell r="D713" t="str">
            <v>X</v>
          </cell>
          <cell r="E713" t="str">
            <v>X</v>
          </cell>
          <cell r="F713" t="str">
            <v>X</v>
          </cell>
          <cell r="G713" t="str">
            <v>X</v>
          </cell>
          <cell r="H713" t="str">
            <v>X</v>
          </cell>
          <cell r="I713" t="str">
            <v>X</v>
          </cell>
          <cell r="J713" t="str">
            <v>X</v>
          </cell>
          <cell r="K713" t="str">
            <v>X</v>
          </cell>
          <cell r="L713" t="str">
            <v>X</v>
          </cell>
          <cell r="M713" t="str">
            <v>X</v>
          </cell>
          <cell r="N713" t="str">
            <v>104460</v>
          </cell>
        </row>
        <row r="714">
          <cell r="B714" t="str">
            <v>디이엔티</v>
          </cell>
          <cell r="C714" t="str">
            <v>X</v>
          </cell>
          <cell r="D714" t="str">
            <v>X</v>
          </cell>
          <cell r="E714" t="str">
            <v>X</v>
          </cell>
          <cell r="F714" t="str">
            <v>X</v>
          </cell>
          <cell r="G714" t="str">
            <v>X</v>
          </cell>
          <cell r="H714" t="str">
            <v>X</v>
          </cell>
          <cell r="I714" t="str">
            <v>X</v>
          </cell>
          <cell r="J714" t="str">
            <v>X</v>
          </cell>
          <cell r="K714" t="str">
            <v>X</v>
          </cell>
          <cell r="L714" t="str">
            <v>X</v>
          </cell>
          <cell r="M714" t="str">
            <v>X</v>
          </cell>
          <cell r="N714" t="str">
            <v>079810</v>
          </cell>
        </row>
        <row r="715">
          <cell r="B715" t="str">
            <v>디젠스</v>
          </cell>
          <cell r="C715" t="str">
            <v>X</v>
          </cell>
          <cell r="D715" t="str">
            <v>X</v>
          </cell>
          <cell r="E715" t="str">
            <v>X</v>
          </cell>
          <cell r="F715" t="str">
            <v>X</v>
          </cell>
          <cell r="G715" t="str">
            <v>X</v>
          </cell>
          <cell r="H715" t="str">
            <v>X</v>
          </cell>
          <cell r="I715" t="str">
            <v>X</v>
          </cell>
          <cell r="J715" t="str">
            <v>X</v>
          </cell>
          <cell r="K715" t="str">
            <v>X</v>
          </cell>
          <cell r="L715" t="str">
            <v>X</v>
          </cell>
          <cell r="M715" t="str">
            <v>X</v>
          </cell>
          <cell r="N715" t="str">
            <v>113810</v>
          </cell>
        </row>
        <row r="716">
          <cell r="B716" t="str">
            <v>디지아이</v>
          </cell>
          <cell r="C716" t="str">
            <v>X</v>
          </cell>
          <cell r="D716" t="str">
            <v>X</v>
          </cell>
          <cell r="E716" t="str">
            <v>X</v>
          </cell>
          <cell r="F716" t="str">
            <v>X</v>
          </cell>
          <cell r="G716" t="str">
            <v>X</v>
          </cell>
          <cell r="H716" t="str">
            <v>X</v>
          </cell>
          <cell r="I716" t="str">
            <v>X</v>
          </cell>
          <cell r="J716" t="str">
            <v>X</v>
          </cell>
          <cell r="K716" t="str">
            <v>X</v>
          </cell>
          <cell r="L716" t="str">
            <v>X</v>
          </cell>
          <cell r="M716" t="str">
            <v>X</v>
          </cell>
          <cell r="N716" t="str">
            <v>043360</v>
          </cell>
        </row>
        <row r="717">
          <cell r="B717" t="str">
            <v>디지캡</v>
          </cell>
          <cell r="C717" t="str">
            <v>X</v>
          </cell>
          <cell r="D717" t="str">
            <v>X</v>
          </cell>
          <cell r="E717" t="str">
            <v>X</v>
          </cell>
          <cell r="F717" t="str">
            <v>X</v>
          </cell>
          <cell r="G717" t="str">
            <v>X</v>
          </cell>
          <cell r="H717" t="str">
            <v>X</v>
          </cell>
          <cell r="I717" t="str">
            <v>X</v>
          </cell>
          <cell r="J717" t="str">
            <v>X</v>
          </cell>
          <cell r="K717" t="str">
            <v>X</v>
          </cell>
          <cell r="L717" t="str">
            <v>X</v>
          </cell>
          <cell r="M717" t="str">
            <v>X</v>
          </cell>
          <cell r="N717" t="str">
            <v>197140</v>
          </cell>
        </row>
        <row r="718">
          <cell r="B718" t="str">
            <v>디지털대성</v>
          </cell>
          <cell r="C718" t="str">
            <v>X</v>
          </cell>
          <cell r="D718" t="str">
            <v>X</v>
          </cell>
          <cell r="E718" t="str">
            <v>X</v>
          </cell>
          <cell r="F718" t="str">
            <v>X</v>
          </cell>
          <cell r="G718" t="str">
            <v>X</v>
          </cell>
          <cell r="H718" t="str">
            <v>X</v>
          </cell>
          <cell r="I718" t="str">
            <v>X</v>
          </cell>
          <cell r="J718" t="str">
            <v>X</v>
          </cell>
          <cell r="K718" t="str">
            <v>X</v>
          </cell>
          <cell r="L718" t="str">
            <v>X</v>
          </cell>
          <cell r="M718" t="str">
            <v>X</v>
          </cell>
          <cell r="N718" t="str">
            <v>068930</v>
          </cell>
        </row>
        <row r="719">
          <cell r="B719" t="str">
            <v>디지틀조선</v>
          </cell>
          <cell r="C719" t="str">
            <v>X</v>
          </cell>
          <cell r="D719" t="str">
            <v>X</v>
          </cell>
          <cell r="E719" t="str">
            <v>X</v>
          </cell>
          <cell r="F719" t="str">
            <v>X</v>
          </cell>
          <cell r="G719" t="str">
            <v>X</v>
          </cell>
          <cell r="H719" t="str">
            <v>X</v>
          </cell>
          <cell r="I719" t="str">
            <v>X</v>
          </cell>
          <cell r="J719" t="str">
            <v>X</v>
          </cell>
          <cell r="K719" t="str">
            <v>X</v>
          </cell>
          <cell r="L719" t="str">
            <v>X</v>
          </cell>
          <cell r="M719" t="str">
            <v>X</v>
          </cell>
          <cell r="N719" t="str">
            <v>033130</v>
          </cell>
        </row>
        <row r="720">
          <cell r="B720" t="str">
            <v>디케이락</v>
          </cell>
          <cell r="C720" t="str">
            <v>X</v>
          </cell>
          <cell r="D720" t="str">
            <v>X</v>
          </cell>
          <cell r="E720" t="str">
            <v>X</v>
          </cell>
          <cell r="F720" t="str">
            <v>X</v>
          </cell>
          <cell r="G720" t="str">
            <v>X</v>
          </cell>
          <cell r="H720" t="str">
            <v>X</v>
          </cell>
          <cell r="I720" t="str">
            <v>X</v>
          </cell>
          <cell r="J720" t="str">
            <v>X</v>
          </cell>
          <cell r="K720" t="str">
            <v>X</v>
          </cell>
          <cell r="L720" t="str">
            <v>X</v>
          </cell>
          <cell r="M720" t="str">
            <v>X</v>
          </cell>
          <cell r="N720" t="str">
            <v>105740</v>
          </cell>
        </row>
        <row r="721">
          <cell r="B721" t="str">
            <v>디케이앤디</v>
          </cell>
          <cell r="C721" t="str">
            <v>X</v>
          </cell>
          <cell r="D721" t="str">
            <v>X</v>
          </cell>
          <cell r="E721" t="str">
            <v>X</v>
          </cell>
          <cell r="F721" t="str">
            <v>X</v>
          </cell>
          <cell r="G721" t="str">
            <v>X</v>
          </cell>
          <cell r="H721" t="str">
            <v>X</v>
          </cell>
          <cell r="I721" t="str">
            <v>X</v>
          </cell>
          <cell r="J721" t="str">
            <v>X</v>
          </cell>
          <cell r="K721" t="str">
            <v>X</v>
          </cell>
          <cell r="L721" t="str">
            <v>X</v>
          </cell>
          <cell r="M721" t="str">
            <v>X</v>
          </cell>
          <cell r="N721" t="str">
            <v>263020</v>
          </cell>
        </row>
        <row r="722">
          <cell r="B722" t="str">
            <v>디케이티</v>
          </cell>
          <cell r="C722" t="str">
            <v>X</v>
          </cell>
          <cell r="D722" t="str">
            <v>X</v>
          </cell>
          <cell r="E722" t="str">
            <v>X</v>
          </cell>
          <cell r="F722" t="str">
            <v>X</v>
          </cell>
          <cell r="G722" t="str">
            <v>X</v>
          </cell>
          <cell r="H722" t="str">
            <v>X</v>
          </cell>
          <cell r="I722" t="str">
            <v>X</v>
          </cell>
          <cell r="J722" t="str">
            <v>X</v>
          </cell>
          <cell r="K722" t="str">
            <v>X</v>
          </cell>
          <cell r="L722" t="str">
            <v>X</v>
          </cell>
          <cell r="M722" t="str">
            <v>X</v>
          </cell>
          <cell r="N722" t="str">
            <v>290550</v>
          </cell>
        </row>
        <row r="723">
          <cell r="B723" t="str">
            <v>디티앤씨</v>
          </cell>
          <cell r="C723" t="str">
            <v>X</v>
          </cell>
          <cell r="D723" t="str">
            <v>X</v>
          </cell>
          <cell r="E723" t="str">
            <v>X</v>
          </cell>
          <cell r="F723" t="str">
            <v>X</v>
          </cell>
          <cell r="G723" t="str">
            <v>X</v>
          </cell>
          <cell r="H723" t="str">
            <v>X</v>
          </cell>
          <cell r="I723" t="str">
            <v>X</v>
          </cell>
          <cell r="J723" t="str">
            <v>X</v>
          </cell>
          <cell r="K723" t="str">
            <v>X</v>
          </cell>
          <cell r="L723" t="str">
            <v>X</v>
          </cell>
          <cell r="M723" t="str">
            <v>X</v>
          </cell>
          <cell r="N723" t="str">
            <v>187220</v>
          </cell>
        </row>
        <row r="724">
          <cell r="B724" t="str">
            <v>디티앤씨알오</v>
          </cell>
          <cell r="C724" t="str">
            <v>X</v>
          </cell>
          <cell r="D724" t="str">
            <v>X</v>
          </cell>
          <cell r="E724" t="str">
            <v>X</v>
          </cell>
          <cell r="F724" t="str">
            <v>X</v>
          </cell>
          <cell r="G724" t="str">
            <v>X</v>
          </cell>
          <cell r="H724" t="str">
            <v>X</v>
          </cell>
          <cell r="I724" t="str">
            <v>X</v>
          </cell>
          <cell r="J724" t="str">
            <v>X</v>
          </cell>
          <cell r="K724" t="str">
            <v>X</v>
          </cell>
          <cell r="L724" t="str">
            <v>X</v>
          </cell>
          <cell r="M724" t="str">
            <v>X</v>
          </cell>
          <cell r="N724" t="str">
            <v>383930</v>
          </cell>
        </row>
        <row r="725">
          <cell r="B725" t="str">
            <v>디피코</v>
          </cell>
          <cell r="C725" t="str">
            <v>O</v>
          </cell>
          <cell r="D725" t="str">
            <v>X</v>
          </cell>
          <cell r="E725" t="str">
            <v>X</v>
          </cell>
          <cell r="F725" t="str">
            <v>X</v>
          </cell>
          <cell r="G725" t="str">
            <v>X</v>
          </cell>
          <cell r="H725" t="str">
            <v>X</v>
          </cell>
          <cell r="I725" t="str">
            <v>X</v>
          </cell>
          <cell r="J725" t="str">
            <v>X</v>
          </cell>
          <cell r="K725" t="str">
            <v>X</v>
          </cell>
          <cell r="L725" t="str">
            <v>X</v>
          </cell>
          <cell r="M725" t="str">
            <v>X</v>
          </cell>
          <cell r="N725" t="str">
            <v>163430</v>
          </cell>
        </row>
        <row r="726">
          <cell r="B726" t="str">
            <v>딜리</v>
          </cell>
          <cell r="C726" t="str">
            <v>X</v>
          </cell>
          <cell r="D726" t="str">
            <v>X</v>
          </cell>
          <cell r="E726" t="str">
            <v>X</v>
          </cell>
          <cell r="F726" t="str">
            <v>X</v>
          </cell>
          <cell r="G726" t="str">
            <v>X</v>
          </cell>
          <cell r="H726" t="str">
            <v>X</v>
          </cell>
          <cell r="I726" t="str">
            <v>X</v>
          </cell>
          <cell r="J726" t="str">
            <v>X</v>
          </cell>
          <cell r="K726" t="str">
            <v>X</v>
          </cell>
          <cell r="L726" t="str">
            <v>X</v>
          </cell>
          <cell r="M726" t="str">
            <v>X</v>
          </cell>
          <cell r="N726" t="str">
            <v>131180</v>
          </cell>
        </row>
        <row r="727">
          <cell r="B727" t="str">
            <v>딥노이드</v>
          </cell>
          <cell r="C727" t="str">
            <v>X</v>
          </cell>
          <cell r="D727" t="str">
            <v>X</v>
          </cell>
          <cell r="E727" t="str">
            <v>X</v>
          </cell>
          <cell r="F727" t="str">
            <v>X</v>
          </cell>
          <cell r="G727" t="str">
            <v>X</v>
          </cell>
          <cell r="H727" t="str">
            <v>X</v>
          </cell>
          <cell r="I727" t="str">
            <v>X</v>
          </cell>
          <cell r="J727" t="str">
            <v>X</v>
          </cell>
          <cell r="K727" t="str">
            <v>X</v>
          </cell>
          <cell r="L727" t="str">
            <v>X</v>
          </cell>
          <cell r="M727" t="str">
            <v>X</v>
          </cell>
          <cell r="N727" t="str">
            <v>315640</v>
          </cell>
        </row>
        <row r="728">
          <cell r="B728" t="str">
            <v>라닉스</v>
          </cell>
          <cell r="C728" t="str">
            <v>X</v>
          </cell>
          <cell r="D728" t="str">
            <v>X</v>
          </cell>
          <cell r="E728" t="str">
            <v>X</v>
          </cell>
          <cell r="F728" t="str">
            <v>X</v>
          </cell>
          <cell r="G728" t="str">
            <v>X</v>
          </cell>
          <cell r="H728" t="str">
            <v>X</v>
          </cell>
          <cell r="I728" t="str">
            <v>X</v>
          </cell>
          <cell r="J728" t="str">
            <v>X</v>
          </cell>
          <cell r="K728" t="str">
            <v>X</v>
          </cell>
          <cell r="L728" t="str">
            <v>X</v>
          </cell>
          <cell r="M728" t="str">
            <v>X</v>
          </cell>
          <cell r="N728" t="str">
            <v>317120</v>
          </cell>
        </row>
        <row r="729">
          <cell r="B729" t="str">
            <v>라온시큐어</v>
          </cell>
          <cell r="C729" t="str">
            <v>X</v>
          </cell>
          <cell r="D729" t="str">
            <v>X</v>
          </cell>
          <cell r="E729" t="str">
            <v>X</v>
          </cell>
          <cell r="F729" t="str">
            <v>X</v>
          </cell>
          <cell r="G729" t="str">
            <v>X</v>
          </cell>
          <cell r="H729" t="str">
            <v>X</v>
          </cell>
          <cell r="I729" t="str">
            <v>X</v>
          </cell>
          <cell r="J729" t="str">
            <v>X</v>
          </cell>
          <cell r="K729" t="str">
            <v>X</v>
          </cell>
          <cell r="L729" t="str">
            <v>X</v>
          </cell>
          <cell r="M729" t="str">
            <v>X</v>
          </cell>
          <cell r="N729" t="str">
            <v>042510</v>
          </cell>
        </row>
        <row r="730">
          <cell r="B730" t="str">
            <v>라온테크</v>
          </cell>
          <cell r="C730" t="str">
            <v>X</v>
          </cell>
          <cell r="D730" t="str">
            <v>X</v>
          </cell>
          <cell r="E730" t="str">
            <v>X</v>
          </cell>
          <cell r="F730" t="str">
            <v>X</v>
          </cell>
          <cell r="G730" t="str">
            <v>X</v>
          </cell>
          <cell r="H730" t="str">
            <v>X</v>
          </cell>
          <cell r="I730" t="str">
            <v>X</v>
          </cell>
          <cell r="J730" t="str">
            <v>X</v>
          </cell>
          <cell r="K730" t="str">
            <v>X</v>
          </cell>
          <cell r="L730" t="str">
            <v>X</v>
          </cell>
          <cell r="M730" t="str">
            <v>X</v>
          </cell>
          <cell r="N730" t="str">
            <v>232680</v>
          </cell>
        </row>
        <row r="731">
          <cell r="B731" t="str">
            <v>라온텍</v>
          </cell>
          <cell r="C731" t="str">
            <v>X</v>
          </cell>
          <cell r="D731" t="str">
            <v>X</v>
          </cell>
          <cell r="E731" t="str">
            <v>X</v>
          </cell>
          <cell r="F731" t="str">
            <v>X</v>
          </cell>
          <cell r="G731" t="str">
            <v>X</v>
          </cell>
          <cell r="H731" t="str">
            <v>X</v>
          </cell>
          <cell r="I731" t="str">
            <v>X</v>
          </cell>
          <cell r="J731" t="str">
            <v>X</v>
          </cell>
          <cell r="K731" t="str">
            <v>X</v>
          </cell>
          <cell r="L731" t="str">
            <v>X</v>
          </cell>
          <cell r="M731" t="str">
            <v>X</v>
          </cell>
          <cell r="N731" t="str">
            <v>418420</v>
          </cell>
        </row>
        <row r="732">
          <cell r="B732" t="str">
            <v>라온피플</v>
          </cell>
          <cell r="C732" t="str">
            <v>X</v>
          </cell>
          <cell r="D732" t="str">
            <v>X</v>
          </cell>
          <cell r="E732" t="str">
            <v>X</v>
          </cell>
          <cell r="F732" t="str">
            <v>X</v>
          </cell>
          <cell r="G732" t="str">
            <v>X</v>
          </cell>
          <cell r="H732" t="str">
            <v>X</v>
          </cell>
          <cell r="I732" t="str">
            <v>X</v>
          </cell>
          <cell r="J732" t="str">
            <v>X</v>
          </cell>
          <cell r="K732" t="str">
            <v>X</v>
          </cell>
          <cell r="L732" t="str">
            <v>X</v>
          </cell>
          <cell r="M732" t="str">
            <v>X</v>
          </cell>
          <cell r="N732" t="str">
            <v>300120</v>
          </cell>
        </row>
        <row r="733">
          <cell r="B733" t="str">
            <v>라이온켐텍</v>
          </cell>
          <cell r="C733" t="str">
            <v>X</v>
          </cell>
          <cell r="D733" t="str">
            <v>X</v>
          </cell>
          <cell r="E733" t="str">
            <v>X</v>
          </cell>
          <cell r="F733" t="str">
            <v>X</v>
          </cell>
          <cell r="G733" t="str">
            <v>O</v>
          </cell>
          <cell r="H733" t="str">
            <v>X</v>
          </cell>
          <cell r="I733" t="str">
            <v>X</v>
          </cell>
          <cell r="J733" t="str">
            <v>X</v>
          </cell>
          <cell r="K733" t="str">
            <v>X</v>
          </cell>
          <cell r="L733" t="str">
            <v>X</v>
          </cell>
          <cell r="M733" t="str">
            <v>X</v>
          </cell>
          <cell r="N733" t="str">
            <v>171120</v>
          </cell>
        </row>
        <row r="734">
          <cell r="B734" t="str">
            <v>라이콤</v>
          </cell>
          <cell r="C734" t="str">
            <v>X</v>
          </cell>
          <cell r="D734" t="str">
            <v>X</v>
          </cell>
          <cell r="E734" t="str">
            <v>X</v>
          </cell>
          <cell r="F734" t="str">
            <v>X</v>
          </cell>
          <cell r="G734" t="str">
            <v>X</v>
          </cell>
          <cell r="H734" t="str">
            <v>X</v>
          </cell>
          <cell r="I734" t="str">
            <v>X</v>
          </cell>
          <cell r="J734" t="str">
            <v>X</v>
          </cell>
          <cell r="K734" t="str">
            <v>X</v>
          </cell>
          <cell r="L734" t="str">
            <v>X</v>
          </cell>
          <cell r="M734" t="str">
            <v>X</v>
          </cell>
          <cell r="N734" t="str">
            <v>388790</v>
          </cell>
        </row>
        <row r="735">
          <cell r="B735" t="str">
            <v>라이트론</v>
          </cell>
          <cell r="C735" t="str">
            <v>X</v>
          </cell>
          <cell r="D735" t="str">
            <v>X</v>
          </cell>
          <cell r="E735" t="str">
            <v>X</v>
          </cell>
          <cell r="F735" t="str">
            <v>X</v>
          </cell>
          <cell r="G735" t="str">
            <v>X</v>
          </cell>
          <cell r="H735" t="str">
            <v>X</v>
          </cell>
          <cell r="I735" t="str">
            <v>X</v>
          </cell>
          <cell r="J735" t="str">
            <v>X</v>
          </cell>
          <cell r="K735" t="str">
            <v>X</v>
          </cell>
          <cell r="L735" t="str">
            <v>X</v>
          </cell>
          <cell r="M735" t="str">
            <v>X</v>
          </cell>
          <cell r="N735" t="str">
            <v>069540</v>
          </cell>
        </row>
        <row r="736">
          <cell r="B736" t="str">
            <v>라이프시맨틱스</v>
          </cell>
          <cell r="C736" t="str">
            <v>X</v>
          </cell>
          <cell r="D736" t="str">
            <v>X</v>
          </cell>
          <cell r="E736" t="str">
            <v>X</v>
          </cell>
          <cell r="F736" t="str">
            <v>X</v>
          </cell>
          <cell r="G736" t="str">
            <v>X</v>
          </cell>
          <cell r="H736" t="str">
            <v>X</v>
          </cell>
          <cell r="I736" t="str">
            <v>X</v>
          </cell>
          <cell r="J736" t="str">
            <v>X</v>
          </cell>
          <cell r="K736" t="str">
            <v>X</v>
          </cell>
          <cell r="L736" t="str">
            <v>X</v>
          </cell>
          <cell r="M736" t="str">
            <v>X</v>
          </cell>
          <cell r="N736" t="str">
            <v>347700</v>
          </cell>
        </row>
        <row r="737">
          <cell r="B737" t="str">
            <v>라파스</v>
          </cell>
          <cell r="C737" t="str">
            <v>X</v>
          </cell>
          <cell r="D737" t="str">
            <v>X</v>
          </cell>
          <cell r="E737" t="str">
            <v>X</v>
          </cell>
          <cell r="F737" t="str">
            <v>X</v>
          </cell>
          <cell r="G737" t="str">
            <v>X</v>
          </cell>
          <cell r="H737" t="str">
            <v>X</v>
          </cell>
          <cell r="I737" t="str">
            <v>X</v>
          </cell>
          <cell r="J737" t="str">
            <v>X</v>
          </cell>
          <cell r="K737" t="str">
            <v>X</v>
          </cell>
          <cell r="L737" t="str">
            <v>X</v>
          </cell>
          <cell r="M737" t="str">
            <v>X</v>
          </cell>
          <cell r="N737" t="str">
            <v>214260</v>
          </cell>
        </row>
        <row r="738">
          <cell r="B738" t="str">
            <v>라피치</v>
          </cell>
          <cell r="C738" t="str">
            <v>X</v>
          </cell>
          <cell r="D738" t="str">
            <v>X</v>
          </cell>
          <cell r="E738" t="str">
            <v>X</v>
          </cell>
          <cell r="F738" t="str">
            <v>X</v>
          </cell>
          <cell r="G738" t="str">
            <v>X</v>
          </cell>
          <cell r="H738" t="str">
            <v>X</v>
          </cell>
          <cell r="I738" t="str">
            <v>X</v>
          </cell>
          <cell r="J738" t="str">
            <v>X</v>
          </cell>
          <cell r="K738" t="str">
            <v>X</v>
          </cell>
          <cell r="L738" t="str">
            <v>X</v>
          </cell>
          <cell r="M738" t="str">
            <v>X</v>
          </cell>
          <cell r="N738" t="str">
            <v>403360</v>
          </cell>
        </row>
        <row r="739">
          <cell r="B739" t="str">
            <v>락앤락</v>
          </cell>
          <cell r="C739" t="str">
            <v>O</v>
          </cell>
          <cell r="D739" t="str">
            <v>X</v>
          </cell>
          <cell r="E739" t="str">
            <v>X</v>
          </cell>
          <cell r="F739" t="str">
            <v>X</v>
          </cell>
          <cell r="G739" t="str">
            <v>X</v>
          </cell>
          <cell r="H739" t="str">
            <v>X</v>
          </cell>
          <cell r="I739" t="str">
            <v>X</v>
          </cell>
          <cell r="J739" t="str">
            <v>X</v>
          </cell>
          <cell r="K739" t="str">
            <v>X</v>
          </cell>
          <cell r="L739" t="str">
            <v>X</v>
          </cell>
          <cell r="M739" t="str">
            <v>X</v>
          </cell>
          <cell r="N739" t="str">
            <v>115390</v>
          </cell>
        </row>
        <row r="740">
          <cell r="B740" t="str">
            <v>래몽래인</v>
          </cell>
          <cell r="C740" t="str">
            <v>X</v>
          </cell>
          <cell r="D740" t="str">
            <v>X</v>
          </cell>
          <cell r="E740" t="str">
            <v>X</v>
          </cell>
          <cell r="F740" t="str">
            <v>X</v>
          </cell>
          <cell r="G740" t="str">
            <v>X</v>
          </cell>
          <cell r="H740" t="str">
            <v>X</v>
          </cell>
          <cell r="I740" t="str">
            <v>X</v>
          </cell>
          <cell r="J740" t="str">
            <v>X</v>
          </cell>
          <cell r="K740" t="str">
            <v>X</v>
          </cell>
          <cell r="L740" t="str">
            <v>X</v>
          </cell>
          <cell r="M740" t="str">
            <v>X</v>
          </cell>
          <cell r="N740" t="str">
            <v>200350</v>
          </cell>
        </row>
        <row r="741">
          <cell r="B741" t="str">
            <v>램테크놀러지</v>
          </cell>
          <cell r="C741" t="str">
            <v>X</v>
          </cell>
          <cell r="D741" t="str">
            <v>X</v>
          </cell>
          <cell r="E741" t="str">
            <v>X</v>
          </cell>
          <cell r="F741" t="str">
            <v>X</v>
          </cell>
          <cell r="G741" t="str">
            <v>X</v>
          </cell>
          <cell r="H741" t="str">
            <v>X</v>
          </cell>
          <cell r="I741" t="str">
            <v>X</v>
          </cell>
          <cell r="J741" t="str">
            <v>X</v>
          </cell>
          <cell r="K741" t="str">
            <v>X</v>
          </cell>
          <cell r="L741" t="str">
            <v>X</v>
          </cell>
          <cell r="M741" t="str">
            <v>X</v>
          </cell>
          <cell r="N741" t="str">
            <v>171010</v>
          </cell>
        </row>
        <row r="742">
          <cell r="B742" t="str">
            <v>랩지노믹스</v>
          </cell>
          <cell r="C742" t="str">
            <v>X</v>
          </cell>
          <cell r="D742" t="str">
            <v>X</v>
          </cell>
          <cell r="E742" t="str">
            <v>X</v>
          </cell>
          <cell r="F742" t="str">
            <v>X</v>
          </cell>
          <cell r="G742" t="str">
            <v>X</v>
          </cell>
          <cell r="H742" t="str">
            <v>X</v>
          </cell>
          <cell r="I742" t="str">
            <v>X</v>
          </cell>
          <cell r="J742" t="str">
            <v>X</v>
          </cell>
          <cell r="K742" t="str">
            <v>X</v>
          </cell>
          <cell r="L742" t="str">
            <v>X</v>
          </cell>
          <cell r="M742" t="str">
            <v>X</v>
          </cell>
          <cell r="N742" t="str">
            <v>084650</v>
          </cell>
        </row>
        <row r="743">
          <cell r="B743" t="str">
            <v>러셀</v>
          </cell>
          <cell r="C743" t="str">
            <v>X</v>
          </cell>
          <cell r="D743" t="str">
            <v>X</v>
          </cell>
          <cell r="E743" t="str">
            <v>X</v>
          </cell>
          <cell r="F743" t="str">
            <v>X</v>
          </cell>
          <cell r="G743" t="str">
            <v>X</v>
          </cell>
          <cell r="H743" t="str">
            <v>X</v>
          </cell>
          <cell r="I743" t="str">
            <v>X</v>
          </cell>
          <cell r="J743" t="str">
            <v>X</v>
          </cell>
          <cell r="K743" t="str">
            <v>X</v>
          </cell>
          <cell r="L743" t="str">
            <v>X</v>
          </cell>
          <cell r="M743" t="str">
            <v>X</v>
          </cell>
          <cell r="N743" t="str">
            <v>217500</v>
          </cell>
        </row>
        <row r="744">
          <cell r="B744" t="str">
            <v>럭스피아</v>
          </cell>
          <cell r="C744" t="str">
            <v>X</v>
          </cell>
          <cell r="D744" t="str">
            <v>X</v>
          </cell>
          <cell r="E744" t="str">
            <v>X</v>
          </cell>
          <cell r="F744" t="str">
            <v>X</v>
          </cell>
          <cell r="G744" t="str">
            <v>X</v>
          </cell>
          <cell r="H744" t="str">
            <v>X</v>
          </cell>
          <cell r="I744" t="str">
            <v>X</v>
          </cell>
          <cell r="J744" t="str">
            <v>X</v>
          </cell>
          <cell r="K744" t="str">
            <v>X</v>
          </cell>
          <cell r="L744" t="str">
            <v>X</v>
          </cell>
          <cell r="M744" t="str">
            <v>X</v>
          </cell>
          <cell r="N744" t="str">
            <v>092590</v>
          </cell>
        </row>
        <row r="745">
          <cell r="B745" t="str">
            <v>레고켐바이오</v>
          </cell>
          <cell r="C745" t="str">
            <v>X</v>
          </cell>
          <cell r="D745" t="str">
            <v>X</v>
          </cell>
          <cell r="E745" t="str">
            <v>X</v>
          </cell>
          <cell r="F745" t="str">
            <v>X</v>
          </cell>
          <cell r="G745" t="str">
            <v>X</v>
          </cell>
          <cell r="H745" t="str">
            <v>X</v>
          </cell>
          <cell r="I745" t="str">
            <v>X</v>
          </cell>
          <cell r="J745" t="str">
            <v>X</v>
          </cell>
          <cell r="K745" t="str">
            <v>X</v>
          </cell>
          <cell r="L745" t="str">
            <v>X</v>
          </cell>
          <cell r="M745" t="str">
            <v>X</v>
          </cell>
          <cell r="N745" t="str">
            <v>141080</v>
          </cell>
        </row>
        <row r="746">
          <cell r="B746" t="str">
            <v>레드캡투어</v>
          </cell>
          <cell r="C746" t="str">
            <v>X</v>
          </cell>
          <cell r="D746" t="str">
            <v>X</v>
          </cell>
          <cell r="E746" t="str">
            <v>X</v>
          </cell>
          <cell r="F746" t="str">
            <v>X</v>
          </cell>
          <cell r="G746" t="str">
            <v>X</v>
          </cell>
          <cell r="H746" t="str">
            <v>X</v>
          </cell>
          <cell r="I746" t="str">
            <v>X</v>
          </cell>
          <cell r="J746" t="str">
            <v>X</v>
          </cell>
          <cell r="K746" t="str">
            <v>X</v>
          </cell>
          <cell r="L746" t="str">
            <v>X</v>
          </cell>
          <cell r="M746" t="str">
            <v>X</v>
          </cell>
          <cell r="N746" t="str">
            <v>038390</v>
          </cell>
        </row>
        <row r="747">
          <cell r="B747" t="str">
            <v>레몬</v>
          </cell>
          <cell r="C747" t="str">
            <v>X</v>
          </cell>
          <cell r="D747" t="str">
            <v>X</v>
          </cell>
          <cell r="E747" t="str">
            <v>X</v>
          </cell>
          <cell r="F747" t="str">
            <v>O</v>
          </cell>
          <cell r="G747" t="str">
            <v>X</v>
          </cell>
          <cell r="H747" t="str">
            <v>X</v>
          </cell>
          <cell r="I747" t="str">
            <v>X</v>
          </cell>
          <cell r="J747" t="str">
            <v>X</v>
          </cell>
          <cell r="K747" t="str">
            <v>X</v>
          </cell>
          <cell r="L747" t="str">
            <v>X</v>
          </cell>
          <cell r="M747" t="str">
            <v>X</v>
          </cell>
          <cell r="N747" t="str">
            <v>294140</v>
          </cell>
        </row>
        <row r="748">
          <cell r="B748" t="str">
            <v>레뷰코퍼레이션</v>
          </cell>
          <cell r="C748" t="str">
            <v>X</v>
          </cell>
          <cell r="D748" t="str">
            <v>X</v>
          </cell>
          <cell r="E748" t="str">
            <v>X</v>
          </cell>
          <cell r="F748" t="str">
            <v>X</v>
          </cell>
          <cell r="G748" t="str">
            <v>X</v>
          </cell>
          <cell r="H748" t="str">
            <v>X</v>
          </cell>
          <cell r="I748" t="str">
            <v>X</v>
          </cell>
          <cell r="J748" t="str">
            <v>X</v>
          </cell>
          <cell r="K748" t="str">
            <v>X</v>
          </cell>
          <cell r="L748" t="str">
            <v>X</v>
          </cell>
          <cell r="M748" t="str">
            <v>X</v>
          </cell>
          <cell r="N748" t="str">
            <v>443250</v>
          </cell>
        </row>
        <row r="749">
          <cell r="B749" t="str">
            <v>레이</v>
          </cell>
          <cell r="C749" t="str">
            <v>X</v>
          </cell>
          <cell r="D749" t="str">
            <v>X</v>
          </cell>
          <cell r="E749" t="str">
            <v>X</v>
          </cell>
          <cell r="F749" t="str">
            <v>X</v>
          </cell>
          <cell r="G749" t="str">
            <v>X</v>
          </cell>
          <cell r="H749" t="str">
            <v>X</v>
          </cell>
          <cell r="I749" t="str">
            <v>X</v>
          </cell>
          <cell r="J749" t="str">
            <v>X</v>
          </cell>
          <cell r="K749" t="str">
            <v>X</v>
          </cell>
          <cell r="L749" t="str">
            <v>X</v>
          </cell>
          <cell r="M749" t="str">
            <v>X</v>
          </cell>
          <cell r="N749" t="str">
            <v>228670</v>
          </cell>
        </row>
        <row r="750">
          <cell r="B750" t="str">
            <v>레이언스</v>
          </cell>
          <cell r="C750" t="str">
            <v>X</v>
          </cell>
          <cell r="D750" t="str">
            <v>X</v>
          </cell>
          <cell r="E750" t="str">
            <v>X</v>
          </cell>
          <cell r="F750" t="str">
            <v>X</v>
          </cell>
          <cell r="G750" t="str">
            <v>X</v>
          </cell>
          <cell r="H750" t="str">
            <v>X</v>
          </cell>
          <cell r="I750" t="str">
            <v>X</v>
          </cell>
          <cell r="J750" t="str">
            <v>X</v>
          </cell>
          <cell r="K750" t="str">
            <v>X</v>
          </cell>
          <cell r="L750" t="str">
            <v>X</v>
          </cell>
          <cell r="M750" t="str">
            <v>X</v>
          </cell>
          <cell r="N750" t="str">
            <v>228850</v>
          </cell>
        </row>
        <row r="751">
          <cell r="B751" t="str">
            <v>레이저쎌</v>
          </cell>
          <cell r="C751" t="str">
            <v>X</v>
          </cell>
          <cell r="D751" t="str">
            <v>X</v>
          </cell>
          <cell r="E751" t="str">
            <v>X</v>
          </cell>
          <cell r="F751" t="str">
            <v>X</v>
          </cell>
          <cell r="G751" t="str">
            <v>X</v>
          </cell>
          <cell r="H751" t="str">
            <v>X</v>
          </cell>
          <cell r="I751" t="str">
            <v>X</v>
          </cell>
          <cell r="J751" t="str">
            <v>X</v>
          </cell>
          <cell r="K751" t="str">
            <v>X</v>
          </cell>
          <cell r="L751" t="str">
            <v>X</v>
          </cell>
          <cell r="M751" t="str">
            <v>X</v>
          </cell>
          <cell r="N751" t="str">
            <v>412350</v>
          </cell>
        </row>
        <row r="752">
          <cell r="B752" t="str">
            <v>레이크머티리얼즈</v>
          </cell>
          <cell r="C752" t="str">
            <v>X</v>
          </cell>
          <cell r="D752" t="str">
            <v>X</v>
          </cell>
          <cell r="E752" t="str">
            <v>X</v>
          </cell>
          <cell r="F752" t="str">
            <v>X</v>
          </cell>
          <cell r="G752" t="str">
            <v>X</v>
          </cell>
          <cell r="H752" t="str">
            <v>X</v>
          </cell>
          <cell r="I752" t="str">
            <v>X</v>
          </cell>
          <cell r="J752" t="str">
            <v>X</v>
          </cell>
          <cell r="K752" t="str">
            <v>X</v>
          </cell>
          <cell r="L752" t="str">
            <v>X</v>
          </cell>
          <cell r="M752" t="str">
            <v>X</v>
          </cell>
          <cell r="N752" t="str">
            <v>281740</v>
          </cell>
        </row>
        <row r="753">
          <cell r="B753" t="str">
            <v>레인보우로보틱스</v>
          </cell>
          <cell r="C753" t="str">
            <v>X</v>
          </cell>
          <cell r="D753" t="str">
            <v>X</v>
          </cell>
          <cell r="E753" t="str">
            <v>X</v>
          </cell>
          <cell r="F753" t="str">
            <v>X</v>
          </cell>
          <cell r="G753" t="str">
            <v>X</v>
          </cell>
          <cell r="H753" t="str">
            <v>X</v>
          </cell>
          <cell r="I753" t="str">
            <v>X</v>
          </cell>
          <cell r="J753" t="str">
            <v>X</v>
          </cell>
          <cell r="K753" t="str">
            <v>X</v>
          </cell>
          <cell r="L753" t="str">
            <v>X</v>
          </cell>
          <cell r="M753" t="str">
            <v>X</v>
          </cell>
          <cell r="N753" t="str">
            <v>277810</v>
          </cell>
        </row>
        <row r="754">
          <cell r="B754" t="str">
            <v>렌딩머신</v>
          </cell>
          <cell r="C754" t="str">
            <v>X</v>
          </cell>
          <cell r="D754" t="str">
            <v>X</v>
          </cell>
          <cell r="E754" t="str">
            <v>X</v>
          </cell>
          <cell r="F754" t="str">
            <v>X</v>
          </cell>
          <cell r="G754" t="str">
            <v>X</v>
          </cell>
          <cell r="H754" t="str">
            <v>X</v>
          </cell>
          <cell r="I754" t="str">
            <v>X</v>
          </cell>
          <cell r="J754" t="str">
            <v>X</v>
          </cell>
          <cell r="K754" t="str">
            <v>X</v>
          </cell>
          <cell r="L754" t="str">
            <v>X</v>
          </cell>
          <cell r="M754" t="str">
            <v>X</v>
          </cell>
          <cell r="N754" t="str">
            <v>179720</v>
          </cell>
        </row>
        <row r="755">
          <cell r="B755" t="str">
            <v>로보로보</v>
          </cell>
          <cell r="C755" t="str">
            <v>X</v>
          </cell>
          <cell r="D755" t="str">
            <v>X</v>
          </cell>
          <cell r="E755" t="str">
            <v>X</v>
          </cell>
          <cell r="F755" t="str">
            <v>X</v>
          </cell>
          <cell r="G755" t="str">
            <v>X</v>
          </cell>
          <cell r="H755" t="str">
            <v>X</v>
          </cell>
          <cell r="I755" t="str">
            <v>X</v>
          </cell>
          <cell r="J755" t="str">
            <v>X</v>
          </cell>
          <cell r="K755" t="str">
            <v>X</v>
          </cell>
          <cell r="L755" t="str">
            <v>X</v>
          </cell>
          <cell r="M755" t="str">
            <v>X</v>
          </cell>
          <cell r="N755" t="str">
            <v>215100</v>
          </cell>
        </row>
        <row r="756">
          <cell r="B756" t="str">
            <v>로보스타</v>
          </cell>
          <cell r="C756" t="str">
            <v>X</v>
          </cell>
          <cell r="D756" t="str">
            <v>X</v>
          </cell>
          <cell r="E756" t="str">
            <v>X</v>
          </cell>
          <cell r="F756" t="str">
            <v>X</v>
          </cell>
          <cell r="G756" t="str">
            <v>X</v>
          </cell>
          <cell r="H756" t="str">
            <v>X</v>
          </cell>
          <cell r="I756" t="str">
            <v>X</v>
          </cell>
          <cell r="J756" t="str">
            <v>X</v>
          </cell>
          <cell r="K756" t="str">
            <v>X</v>
          </cell>
          <cell r="L756" t="str">
            <v>X</v>
          </cell>
          <cell r="M756" t="str">
            <v>X</v>
          </cell>
          <cell r="N756" t="str">
            <v>090360</v>
          </cell>
        </row>
        <row r="757">
          <cell r="B757" t="str">
            <v>로보쓰리에이아이앤로보틱스</v>
          </cell>
          <cell r="C757" t="str">
            <v>O</v>
          </cell>
          <cell r="D757" t="str">
            <v>X</v>
          </cell>
          <cell r="E757" t="str">
            <v>X</v>
          </cell>
          <cell r="F757" t="str">
            <v>X</v>
          </cell>
          <cell r="G757" t="str">
            <v>X</v>
          </cell>
          <cell r="H757" t="str">
            <v>X</v>
          </cell>
          <cell r="I757" t="str">
            <v>X</v>
          </cell>
          <cell r="J757" t="str">
            <v>X</v>
          </cell>
          <cell r="K757" t="str">
            <v>X</v>
          </cell>
          <cell r="L757" t="str">
            <v>X</v>
          </cell>
          <cell r="M757" t="str">
            <v>X</v>
          </cell>
          <cell r="N757" t="str">
            <v>238500</v>
          </cell>
        </row>
        <row r="758">
          <cell r="B758" t="str">
            <v>로보티즈</v>
          </cell>
          <cell r="C758" t="str">
            <v>X</v>
          </cell>
          <cell r="D758" t="str">
            <v>X</v>
          </cell>
          <cell r="E758" t="str">
            <v>X</v>
          </cell>
          <cell r="F758" t="str">
            <v>X</v>
          </cell>
          <cell r="G758" t="str">
            <v>X</v>
          </cell>
          <cell r="H758" t="str">
            <v>X</v>
          </cell>
          <cell r="I758" t="str">
            <v>X</v>
          </cell>
          <cell r="J758" t="str">
            <v>X</v>
          </cell>
          <cell r="K758" t="str">
            <v>X</v>
          </cell>
          <cell r="L758" t="str">
            <v>X</v>
          </cell>
          <cell r="M758" t="str">
            <v>X</v>
          </cell>
          <cell r="N758" t="str">
            <v>108490</v>
          </cell>
        </row>
        <row r="759">
          <cell r="B759" t="str">
            <v>로스웰</v>
          </cell>
          <cell r="C759" t="str">
            <v>X</v>
          </cell>
          <cell r="D759" t="str">
            <v>X</v>
          </cell>
          <cell r="E759" t="str">
            <v>X</v>
          </cell>
          <cell r="F759" t="str">
            <v>X</v>
          </cell>
          <cell r="G759" t="str">
            <v>O</v>
          </cell>
          <cell r="H759" t="str">
            <v>X</v>
          </cell>
          <cell r="I759" t="str">
            <v>X</v>
          </cell>
          <cell r="J759" t="str">
            <v>X</v>
          </cell>
          <cell r="K759" t="str">
            <v>X</v>
          </cell>
          <cell r="L759" t="str">
            <v>X</v>
          </cell>
          <cell r="M759" t="str">
            <v>X</v>
          </cell>
          <cell r="N759" t="str">
            <v>900260</v>
          </cell>
        </row>
        <row r="760">
          <cell r="B760" t="str">
            <v>로지스몬</v>
          </cell>
          <cell r="C760" t="str">
            <v>X</v>
          </cell>
          <cell r="D760" t="str">
            <v>X</v>
          </cell>
          <cell r="E760" t="str">
            <v>X</v>
          </cell>
          <cell r="F760" t="str">
            <v>X</v>
          </cell>
          <cell r="G760" t="str">
            <v>X</v>
          </cell>
          <cell r="H760" t="str">
            <v>X</v>
          </cell>
          <cell r="I760" t="str">
            <v>X</v>
          </cell>
          <cell r="J760" t="str">
            <v>X</v>
          </cell>
          <cell r="K760" t="str">
            <v>X</v>
          </cell>
          <cell r="L760" t="str">
            <v>X</v>
          </cell>
          <cell r="M760" t="str">
            <v>X</v>
          </cell>
          <cell r="N760" t="str">
            <v>223220</v>
          </cell>
        </row>
        <row r="761">
          <cell r="B761" t="str">
            <v>로지시스</v>
          </cell>
          <cell r="C761" t="str">
            <v>X</v>
          </cell>
          <cell r="D761" t="str">
            <v>X</v>
          </cell>
          <cell r="E761" t="str">
            <v>X</v>
          </cell>
          <cell r="F761" t="str">
            <v>X</v>
          </cell>
          <cell r="G761" t="str">
            <v>X</v>
          </cell>
          <cell r="H761" t="str">
            <v>X</v>
          </cell>
          <cell r="I761" t="str">
            <v>X</v>
          </cell>
          <cell r="J761" t="str">
            <v>X</v>
          </cell>
          <cell r="K761" t="str">
            <v>X</v>
          </cell>
          <cell r="L761" t="str">
            <v>X</v>
          </cell>
          <cell r="M761" t="str">
            <v>X</v>
          </cell>
          <cell r="N761" t="str">
            <v>067730</v>
          </cell>
        </row>
        <row r="762">
          <cell r="B762" t="str">
            <v>로체시스템즈</v>
          </cell>
          <cell r="C762" t="str">
            <v>X</v>
          </cell>
          <cell r="D762" t="str">
            <v>X</v>
          </cell>
          <cell r="E762" t="str">
            <v>X</v>
          </cell>
          <cell r="F762" t="str">
            <v>X</v>
          </cell>
          <cell r="G762" t="str">
            <v>X</v>
          </cell>
          <cell r="H762" t="str">
            <v>X</v>
          </cell>
          <cell r="I762" t="str">
            <v>X</v>
          </cell>
          <cell r="J762" t="str">
            <v>X</v>
          </cell>
          <cell r="K762" t="str">
            <v>X</v>
          </cell>
          <cell r="L762" t="str">
            <v>X</v>
          </cell>
          <cell r="M762" t="str">
            <v>X</v>
          </cell>
          <cell r="N762" t="str">
            <v>071280</v>
          </cell>
        </row>
        <row r="763">
          <cell r="B763" t="str">
            <v>롯데관광개발</v>
          </cell>
          <cell r="C763" t="str">
            <v>X</v>
          </cell>
          <cell r="D763" t="str">
            <v>X</v>
          </cell>
          <cell r="E763" t="str">
            <v>X</v>
          </cell>
          <cell r="F763" t="str">
            <v>X</v>
          </cell>
          <cell r="G763" t="str">
            <v>X</v>
          </cell>
          <cell r="H763" t="str">
            <v>X</v>
          </cell>
          <cell r="I763" t="str">
            <v>X</v>
          </cell>
          <cell r="J763" t="str">
            <v>X</v>
          </cell>
          <cell r="K763" t="str">
            <v>X</v>
          </cell>
          <cell r="L763" t="str">
            <v>X</v>
          </cell>
          <cell r="M763" t="str">
            <v>X</v>
          </cell>
          <cell r="N763" t="str">
            <v>032350</v>
          </cell>
        </row>
        <row r="764">
          <cell r="B764" t="str">
            <v>롯데렌탈</v>
          </cell>
          <cell r="C764" t="str">
            <v>X</v>
          </cell>
          <cell r="D764" t="str">
            <v>X</v>
          </cell>
          <cell r="E764" t="str">
            <v>X</v>
          </cell>
          <cell r="F764" t="str">
            <v>X</v>
          </cell>
          <cell r="G764" t="str">
            <v>X</v>
          </cell>
          <cell r="H764" t="str">
            <v>X</v>
          </cell>
          <cell r="I764" t="str">
            <v>X</v>
          </cell>
          <cell r="J764" t="str">
            <v>X</v>
          </cell>
          <cell r="K764" t="str">
            <v>X</v>
          </cell>
          <cell r="L764" t="str">
            <v>X</v>
          </cell>
          <cell r="M764" t="str">
            <v>X</v>
          </cell>
          <cell r="N764" t="str">
            <v>089860</v>
          </cell>
        </row>
        <row r="765">
          <cell r="B765" t="str">
            <v>롯데리츠</v>
          </cell>
          <cell r="C765" t="str">
            <v>X</v>
          </cell>
          <cell r="D765" t="str">
            <v>X</v>
          </cell>
          <cell r="E765" t="str">
            <v>X</v>
          </cell>
          <cell r="F765" t="str">
            <v>X</v>
          </cell>
          <cell r="G765" t="str">
            <v>X</v>
          </cell>
          <cell r="H765" t="str">
            <v>X</v>
          </cell>
          <cell r="I765" t="str">
            <v>X</v>
          </cell>
          <cell r="J765" t="str">
            <v>X</v>
          </cell>
          <cell r="K765" t="str">
            <v>X</v>
          </cell>
          <cell r="L765" t="str">
            <v>X</v>
          </cell>
          <cell r="M765" t="str">
            <v>X</v>
          </cell>
          <cell r="N765" t="str">
            <v>330590</v>
          </cell>
        </row>
        <row r="766">
          <cell r="B766" t="str">
            <v>롯데손해보험</v>
          </cell>
          <cell r="C766" t="str">
            <v>X</v>
          </cell>
          <cell r="D766" t="str">
            <v>X</v>
          </cell>
          <cell r="E766" t="str">
            <v>X</v>
          </cell>
          <cell r="F766" t="str">
            <v>X</v>
          </cell>
          <cell r="G766" t="str">
            <v>X</v>
          </cell>
          <cell r="H766" t="str">
            <v>X</v>
          </cell>
          <cell r="I766" t="str">
            <v>X</v>
          </cell>
          <cell r="J766" t="str">
            <v>X</v>
          </cell>
          <cell r="K766" t="str">
            <v>X</v>
          </cell>
          <cell r="L766" t="str">
            <v>X</v>
          </cell>
          <cell r="M766" t="str">
            <v>X</v>
          </cell>
          <cell r="N766" t="str">
            <v>000400</v>
          </cell>
        </row>
        <row r="767">
          <cell r="B767" t="str">
            <v>롯데쇼핑</v>
          </cell>
          <cell r="C767" t="str">
            <v>X</v>
          </cell>
          <cell r="D767" t="str">
            <v>X</v>
          </cell>
          <cell r="E767" t="str">
            <v>X</v>
          </cell>
          <cell r="F767" t="str">
            <v>X</v>
          </cell>
          <cell r="G767" t="str">
            <v>X</v>
          </cell>
          <cell r="H767" t="str">
            <v>X</v>
          </cell>
          <cell r="I767" t="str">
            <v>X</v>
          </cell>
          <cell r="J767" t="str">
            <v>X</v>
          </cell>
          <cell r="K767" t="str">
            <v>X</v>
          </cell>
          <cell r="L767" t="str">
            <v>X</v>
          </cell>
          <cell r="M767" t="str">
            <v>X</v>
          </cell>
          <cell r="N767" t="str">
            <v>023530</v>
          </cell>
        </row>
        <row r="768">
          <cell r="B768" t="str">
            <v>롯데에너지머티리얼즈</v>
          </cell>
          <cell r="C768" t="str">
            <v>X</v>
          </cell>
          <cell r="D768" t="str">
            <v>X</v>
          </cell>
          <cell r="E768" t="str">
            <v>X</v>
          </cell>
          <cell r="F768" t="str">
            <v>X</v>
          </cell>
          <cell r="G768" t="str">
            <v>X</v>
          </cell>
          <cell r="H768" t="str">
            <v>X</v>
          </cell>
          <cell r="I768" t="str">
            <v>X</v>
          </cell>
          <cell r="J768" t="str">
            <v>X</v>
          </cell>
          <cell r="K768" t="str">
            <v>X</v>
          </cell>
          <cell r="L768" t="str">
            <v>X</v>
          </cell>
          <cell r="M768" t="str">
            <v>X</v>
          </cell>
          <cell r="N768" t="str">
            <v>020150</v>
          </cell>
        </row>
        <row r="769">
          <cell r="B769" t="str">
            <v>롯데웰푸드</v>
          </cell>
          <cell r="C769" t="str">
            <v>X</v>
          </cell>
          <cell r="D769" t="str">
            <v>X</v>
          </cell>
          <cell r="E769" t="str">
            <v>X</v>
          </cell>
          <cell r="F769" t="str">
            <v>X</v>
          </cell>
          <cell r="G769" t="str">
            <v>X</v>
          </cell>
          <cell r="H769" t="str">
            <v>X</v>
          </cell>
          <cell r="I769" t="str">
            <v>X</v>
          </cell>
          <cell r="J769" t="str">
            <v>X</v>
          </cell>
          <cell r="K769" t="str">
            <v>X</v>
          </cell>
          <cell r="L769" t="str">
            <v>X</v>
          </cell>
          <cell r="M769" t="str">
            <v>X</v>
          </cell>
          <cell r="N769" t="str">
            <v>280360</v>
          </cell>
        </row>
        <row r="770">
          <cell r="B770" t="str">
            <v>롯데정밀화학</v>
          </cell>
          <cell r="C770" t="str">
            <v>X</v>
          </cell>
          <cell r="D770" t="str">
            <v>X</v>
          </cell>
          <cell r="E770" t="str">
            <v>X</v>
          </cell>
          <cell r="F770" t="str">
            <v>X</v>
          </cell>
          <cell r="G770" t="str">
            <v>X</v>
          </cell>
          <cell r="H770" t="str">
            <v>X</v>
          </cell>
          <cell r="I770" t="str">
            <v>X</v>
          </cell>
          <cell r="J770" t="str">
            <v>X</v>
          </cell>
          <cell r="K770" t="str">
            <v>X</v>
          </cell>
          <cell r="L770" t="str">
            <v>X</v>
          </cell>
          <cell r="M770" t="str">
            <v>X</v>
          </cell>
          <cell r="N770" t="str">
            <v>004000</v>
          </cell>
        </row>
        <row r="771">
          <cell r="B771" t="str">
            <v>롯데정보통신</v>
          </cell>
          <cell r="C771" t="str">
            <v>X</v>
          </cell>
          <cell r="D771" t="str">
            <v>X</v>
          </cell>
          <cell r="E771" t="str">
            <v>X</v>
          </cell>
          <cell r="F771" t="str">
            <v>X</v>
          </cell>
          <cell r="G771" t="str">
            <v>X</v>
          </cell>
          <cell r="H771" t="str">
            <v>X</v>
          </cell>
          <cell r="I771" t="str">
            <v>X</v>
          </cell>
          <cell r="J771" t="str">
            <v>X</v>
          </cell>
          <cell r="K771" t="str">
            <v>X</v>
          </cell>
          <cell r="L771" t="str">
            <v>X</v>
          </cell>
          <cell r="M771" t="str">
            <v>X</v>
          </cell>
          <cell r="N771" t="str">
            <v>286940</v>
          </cell>
        </row>
        <row r="772">
          <cell r="B772" t="str">
            <v>롯데지주</v>
          </cell>
          <cell r="C772" t="str">
            <v>X</v>
          </cell>
          <cell r="D772" t="str">
            <v>X</v>
          </cell>
          <cell r="E772" t="str">
            <v>X</v>
          </cell>
          <cell r="F772" t="str">
            <v>X</v>
          </cell>
          <cell r="G772" t="str">
            <v>X</v>
          </cell>
          <cell r="H772" t="str">
            <v>X</v>
          </cell>
          <cell r="I772" t="str">
            <v>X</v>
          </cell>
          <cell r="J772" t="str">
            <v>X</v>
          </cell>
          <cell r="K772" t="str">
            <v>X</v>
          </cell>
          <cell r="L772" t="str">
            <v>X</v>
          </cell>
          <cell r="M772" t="str">
            <v>X</v>
          </cell>
          <cell r="N772" t="str">
            <v>004990</v>
          </cell>
        </row>
        <row r="773">
          <cell r="B773" t="str">
            <v>롯데지주우</v>
          </cell>
          <cell r="C773" t="str">
            <v>X</v>
          </cell>
          <cell r="D773" t="str">
            <v>X</v>
          </cell>
          <cell r="E773" t="str">
            <v>X</v>
          </cell>
          <cell r="F773" t="str">
            <v>X</v>
          </cell>
          <cell r="G773" t="str">
            <v>X</v>
          </cell>
          <cell r="H773" t="str">
            <v>X</v>
          </cell>
          <cell r="I773" t="str">
            <v>X</v>
          </cell>
          <cell r="J773" t="str">
            <v>X</v>
          </cell>
          <cell r="K773" t="str">
            <v>X</v>
          </cell>
          <cell r="L773" t="str">
            <v>X</v>
          </cell>
          <cell r="M773" t="str">
            <v>X</v>
          </cell>
          <cell r="N773" t="str">
            <v>00499K</v>
          </cell>
        </row>
        <row r="774">
          <cell r="B774" t="str">
            <v>롯데칠성</v>
          </cell>
          <cell r="C774" t="str">
            <v>X</v>
          </cell>
          <cell r="D774" t="str">
            <v>X</v>
          </cell>
          <cell r="E774" t="str">
            <v>X</v>
          </cell>
          <cell r="F774" t="str">
            <v>X</v>
          </cell>
          <cell r="G774" t="str">
            <v>X</v>
          </cell>
          <cell r="H774" t="str">
            <v>X</v>
          </cell>
          <cell r="I774" t="str">
            <v>X</v>
          </cell>
          <cell r="J774" t="str">
            <v>X</v>
          </cell>
          <cell r="K774" t="str">
            <v>X</v>
          </cell>
          <cell r="L774" t="str">
            <v>X</v>
          </cell>
          <cell r="M774" t="str">
            <v>X</v>
          </cell>
          <cell r="N774" t="str">
            <v>005300</v>
          </cell>
        </row>
        <row r="775">
          <cell r="B775" t="str">
            <v>롯데칠성우</v>
          </cell>
          <cell r="C775" t="str">
            <v>X</v>
          </cell>
          <cell r="D775" t="str">
            <v>X</v>
          </cell>
          <cell r="E775" t="str">
            <v>X</v>
          </cell>
          <cell r="F775" t="str">
            <v>X</v>
          </cell>
          <cell r="G775" t="str">
            <v>X</v>
          </cell>
          <cell r="H775" t="str">
            <v>X</v>
          </cell>
          <cell r="I775" t="str">
            <v>X</v>
          </cell>
          <cell r="J775" t="str">
            <v>X</v>
          </cell>
          <cell r="K775" t="str">
            <v>X</v>
          </cell>
          <cell r="L775" t="str">
            <v>X</v>
          </cell>
          <cell r="M775" t="str">
            <v>X</v>
          </cell>
          <cell r="N775" t="str">
            <v>005305</v>
          </cell>
        </row>
        <row r="776">
          <cell r="B776" t="str">
            <v>롯데케미칼</v>
          </cell>
          <cell r="C776" t="str">
            <v>X</v>
          </cell>
          <cell r="D776" t="str">
            <v>X</v>
          </cell>
          <cell r="E776" t="str">
            <v>X</v>
          </cell>
          <cell r="F776" t="str">
            <v>X</v>
          </cell>
          <cell r="G776" t="str">
            <v>X</v>
          </cell>
          <cell r="H776" t="str">
            <v>X</v>
          </cell>
          <cell r="I776" t="str">
            <v>X</v>
          </cell>
          <cell r="J776" t="str">
            <v>X</v>
          </cell>
          <cell r="K776" t="str">
            <v>X</v>
          </cell>
          <cell r="L776" t="str">
            <v>X</v>
          </cell>
          <cell r="M776" t="str">
            <v>X</v>
          </cell>
          <cell r="N776" t="str">
            <v>011170</v>
          </cell>
        </row>
        <row r="777">
          <cell r="B777" t="str">
            <v>롯데하이마트</v>
          </cell>
          <cell r="C777" t="str">
            <v>X</v>
          </cell>
          <cell r="D777" t="str">
            <v>X</v>
          </cell>
          <cell r="E777" t="str">
            <v>X</v>
          </cell>
          <cell r="F777" t="str">
            <v>X</v>
          </cell>
          <cell r="G777" t="str">
            <v>X</v>
          </cell>
          <cell r="H777" t="str">
            <v>X</v>
          </cell>
          <cell r="I777" t="str">
            <v>X</v>
          </cell>
          <cell r="J777" t="str">
            <v>X</v>
          </cell>
          <cell r="K777" t="str">
            <v>X</v>
          </cell>
          <cell r="L777" t="str">
            <v>X</v>
          </cell>
          <cell r="M777" t="str">
            <v>X</v>
          </cell>
          <cell r="N777" t="str">
            <v>071840</v>
          </cell>
        </row>
        <row r="778">
          <cell r="B778" t="str">
            <v>루닛</v>
          </cell>
          <cell r="C778" t="str">
            <v>X</v>
          </cell>
          <cell r="D778" t="str">
            <v>X</v>
          </cell>
          <cell r="E778" t="str">
            <v>X</v>
          </cell>
          <cell r="F778" t="str">
            <v>X</v>
          </cell>
          <cell r="G778" t="str">
            <v>X</v>
          </cell>
          <cell r="H778" t="str">
            <v>X</v>
          </cell>
          <cell r="I778" t="str">
            <v>X</v>
          </cell>
          <cell r="J778" t="str">
            <v>X</v>
          </cell>
          <cell r="K778" t="str">
            <v>X</v>
          </cell>
          <cell r="L778" t="str">
            <v>X</v>
          </cell>
          <cell r="M778" t="str">
            <v>X</v>
          </cell>
          <cell r="N778" t="str">
            <v>328130</v>
          </cell>
        </row>
        <row r="779">
          <cell r="B779" t="str">
            <v>루멘스</v>
          </cell>
          <cell r="C779" t="str">
            <v>X</v>
          </cell>
          <cell r="D779" t="str">
            <v>X</v>
          </cell>
          <cell r="E779" t="str">
            <v>X</v>
          </cell>
          <cell r="F779" t="str">
            <v>X</v>
          </cell>
          <cell r="G779" t="str">
            <v>X</v>
          </cell>
          <cell r="H779" t="str">
            <v>X</v>
          </cell>
          <cell r="I779" t="str">
            <v>X</v>
          </cell>
          <cell r="J779" t="str">
            <v>X</v>
          </cell>
          <cell r="K779" t="str">
            <v>X</v>
          </cell>
          <cell r="L779" t="str">
            <v>X</v>
          </cell>
          <cell r="M779" t="str">
            <v>X</v>
          </cell>
          <cell r="N779" t="str">
            <v>038060</v>
          </cell>
        </row>
        <row r="780">
          <cell r="B780" t="str">
            <v>루켄테크놀러지스</v>
          </cell>
          <cell r="C780" t="str">
            <v>X</v>
          </cell>
          <cell r="D780" t="str">
            <v>X</v>
          </cell>
          <cell r="E780" t="str">
            <v>X</v>
          </cell>
          <cell r="F780" t="str">
            <v>X</v>
          </cell>
          <cell r="G780" t="str">
            <v>X</v>
          </cell>
          <cell r="H780" t="str">
            <v>X</v>
          </cell>
          <cell r="I780" t="str">
            <v>X</v>
          </cell>
          <cell r="J780" t="str">
            <v>X</v>
          </cell>
          <cell r="K780" t="str">
            <v>X</v>
          </cell>
          <cell r="L780" t="str">
            <v>X</v>
          </cell>
          <cell r="M780" t="str">
            <v>X</v>
          </cell>
          <cell r="N780" t="str">
            <v>162120</v>
          </cell>
        </row>
        <row r="781">
          <cell r="B781" t="str">
            <v>루트락</v>
          </cell>
          <cell r="C781" t="str">
            <v>X</v>
          </cell>
          <cell r="D781" t="str">
            <v>X</v>
          </cell>
          <cell r="E781" t="str">
            <v>X</v>
          </cell>
          <cell r="F781" t="str">
            <v>X</v>
          </cell>
          <cell r="G781" t="str">
            <v>X</v>
          </cell>
          <cell r="H781" t="str">
            <v>X</v>
          </cell>
          <cell r="I781" t="str">
            <v>X</v>
          </cell>
          <cell r="J781" t="str">
            <v>X</v>
          </cell>
          <cell r="K781" t="str">
            <v>X</v>
          </cell>
          <cell r="L781" t="str">
            <v>X</v>
          </cell>
          <cell r="M781" t="str">
            <v>X</v>
          </cell>
          <cell r="N781" t="str">
            <v>253610</v>
          </cell>
        </row>
        <row r="782">
          <cell r="B782" t="str">
            <v>룽투코리아</v>
          </cell>
          <cell r="C782" t="str">
            <v>X</v>
          </cell>
          <cell r="D782" t="str">
            <v>X</v>
          </cell>
          <cell r="E782" t="str">
            <v>X</v>
          </cell>
          <cell r="F782" t="str">
            <v>X</v>
          </cell>
          <cell r="G782" t="str">
            <v>X</v>
          </cell>
          <cell r="H782" t="str">
            <v>X</v>
          </cell>
          <cell r="I782" t="str">
            <v>X</v>
          </cell>
          <cell r="J782" t="str">
            <v>X</v>
          </cell>
          <cell r="K782" t="str">
            <v>X</v>
          </cell>
          <cell r="L782" t="str">
            <v>X</v>
          </cell>
          <cell r="M782" t="str">
            <v>X</v>
          </cell>
          <cell r="N782" t="str">
            <v>060240</v>
          </cell>
        </row>
        <row r="783">
          <cell r="B783" t="str">
            <v>리노공업</v>
          </cell>
          <cell r="C783" t="str">
            <v>X</v>
          </cell>
          <cell r="D783" t="str">
            <v>X</v>
          </cell>
          <cell r="E783" t="str">
            <v>X</v>
          </cell>
          <cell r="F783" t="str">
            <v>X</v>
          </cell>
          <cell r="G783" t="str">
            <v>X</v>
          </cell>
          <cell r="H783" t="str">
            <v>X</v>
          </cell>
          <cell r="I783" t="str">
            <v>X</v>
          </cell>
          <cell r="J783" t="str">
            <v>X</v>
          </cell>
          <cell r="K783" t="str">
            <v>X</v>
          </cell>
          <cell r="L783" t="str">
            <v>X</v>
          </cell>
          <cell r="M783" t="str">
            <v>X</v>
          </cell>
          <cell r="N783" t="str">
            <v>058470</v>
          </cell>
        </row>
        <row r="784">
          <cell r="B784" t="str">
            <v>리노스</v>
          </cell>
          <cell r="C784" t="str">
            <v>X</v>
          </cell>
          <cell r="D784" t="str">
            <v>X</v>
          </cell>
          <cell r="E784" t="str">
            <v>X</v>
          </cell>
          <cell r="F784" t="str">
            <v>X</v>
          </cell>
          <cell r="G784" t="str">
            <v>X</v>
          </cell>
          <cell r="H784" t="str">
            <v>X</v>
          </cell>
          <cell r="I784" t="str">
            <v>X</v>
          </cell>
          <cell r="J784" t="str">
            <v>X</v>
          </cell>
          <cell r="K784" t="str">
            <v>X</v>
          </cell>
          <cell r="L784" t="str">
            <v>X</v>
          </cell>
          <cell r="M784" t="str">
            <v>X</v>
          </cell>
          <cell r="N784" t="str">
            <v>039980</v>
          </cell>
        </row>
        <row r="785">
          <cell r="B785" t="str">
            <v>리더스 기술투자</v>
          </cell>
          <cell r="C785" t="str">
            <v>X</v>
          </cell>
          <cell r="D785" t="str">
            <v>X</v>
          </cell>
          <cell r="E785" t="str">
            <v>X</v>
          </cell>
          <cell r="F785" t="str">
            <v>X</v>
          </cell>
          <cell r="G785" t="str">
            <v>X</v>
          </cell>
          <cell r="H785" t="str">
            <v>X</v>
          </cell>
          <cell r="I785" t="str">
            <v>X</v>
          </cell>
          <cell r="J785" t="str">
            <v>X</v>
          </cell>
          <cell r="K785" t="str">
            <v>X</v>
          </cell>
          <cell r="L785" t="str">
            <v>X</v>
          </cell>
          <cell r="M785" t="str">
            <v>X</v>
          </cell>
          <cell r="N785" t="str">
            <v>019570</v>
          </cell>
        </row>
        <row r="786">
          <cell r="B786" t="str">
            <v>리더스코스메틱</v>
          </cell>
          <cell r="C786" t="str">
            <v>X</v>
          </cell>
          <cell r="D786" t="str">
            <v>X</v>
          </cell>
          <cell r="E786" t="str">
            <v>X</v>
          </cell>
          <cell r="F786" t="str">
            <v>X</v>
          </cell>
          <cell r="G786" t="str">
            <v>X</v>
          </cell>
          <cell r="H786" t="str">
            <v>X</v>
          </cell>
          <cell r="I786" t="str">
            <v>X</v>
          </cell>
          <cell r="J786" t="str">
            <v>X</v>
          </cell>
          <cell r="K786" t="str">
            <v>X</v>
          </cell>
          <cell r="L786" t="str">
            <v>X</v>
          </cell>
          <cell r="M786" t="str">
            <v>X</v>
          </cell>
          <cell r="N786" t="str">
            <v>016100</v>
          </cell>
        </row>
        <row r="787">
          <cell r="B787" t="str">
            <v>리드코프</v>
          </cell>
          <cell r="C787" t="str">
            <v>X</v>
          </cell>
          <cell r="D787" t="str">
            <v>X</v>
          </cell>
          <cell r="E787" t="str">
            <v>X</v>
          </cell>
          <cell r="F787" t="str">
            <v>X</v>
          </cell>
          <cell r="G787" t="str">
            <v>X</v>
          </cell>
          <cell r="H787" t="str">
            <v>X</v>
          </cell>
          <cell r="I787" t="str">
            <v>X</v>
          </cell>
          <cell r="J787" t="str">
            <v>X</v>
          </cell>
          <cell r="K787" t="str">
            <v>X</v>
          </cell>
          <cell r="L787" t="str">
            <v>X</v>
          </cell>
          <cell r="M787" t="str">
            <v>X</v>
          </cell>
          <cell r="N787" t="str">
            <v>012700</v>
          </cell>
        </row>
        <row r="788">
          <cell r="B788" t="str">
            <v>리메드</v>
          </cell>
          <cell r="C788" t="str">
            <v>X</v>
          </cell>
          <cell r="D788" t="str">
            <v>X</v>
          </cell>
          <cell r="E788" t="str">
            <v>X</v>
          </cell>
          <cell r="F788" t="str">
            <v>X</v>
          </cell>
          <cell r="G788" t="str">
            <v>X</v>
          </cell>
          <cell r="H788" t="str">
            <v>X</v>
          </cell>
          <cell r="I788" t="str">
            <v>X</v>
          </cell>
          <cell r="J788" t="str">
            <v>X</v>
          </cell>
          <cell r="K788" t="str">
            <v>X</v>
          </cell>
          <cell r="L788" t="str">
            <v>X</v>
          </cell>
          <cell r="M788" t="str">
            <v>X</v>
          </cell>
          <cell r="N788" t="str">
            <v>302550</v>
          </cell>
        </row>
        <row r="789">
          <cell r="B789" t="str">
            <v>리튬포어스</v>
          </cell>
          <cell r="C789" t="str">
            <v>X</v>
          </cell>
          <cell r="D789" t="str">
            <v>X</v>
          </cell>
          <cell r="E789" t="str">
            <v>X</v>
          </cell>
          <cell r="F789" t="str">
            <v>X</v>
          </cell>
          <cell r="G789" t="str">
            <v>X</v>
          </cell>
          <cell r="H789" t="str">
            <v>X</v>
          </cell>
          <cell r="I789" t="str">
            <v>X</v>
          </cell>
          <cell r="J789" t="str">
            <v>X</v>
          </cell>
          <cell r="K789" t="str">
            <v>X</v>
          </cell>
          <cell r="L789" t="str">
            <v>X</v>
          </cell>
          <cell r="M789" t="str">
            <v>X</v>
          </cell>
          <cell r="N789" t="str">
            <v>073570</v>
          </cell>
        </row>
        <row r="790">
          <cell r="B790" t="str">
            <v>리파인</v>
          </cell>
          <cell r="C790" t="str">
            <v>X</v>
          </cell>
          <cell r="D790" t="str">
            <v>X</v>
          </cell>
          <cell r="E790" t="str">
            <v>X</v>
          </cell>
          <cell r="F790" t="str">
            <v>X</v>
          </cell>
          <cell r="G790" t="str">
            <v>X</v>
          </cell>
          <cell r="H790" t="str">
            <v>X</v>
          </cell>
          <cell r="I790" t="str">
            <v>X</v>
          </cell>
          <cell r="J790" t="str">
            <v>X</v>
          </cell>
          <cell r="K790" t="str">
            <v>X</v>
          </cell>
          <cell r="L790" t="str">
            <v>X</v>
          </cell>
          <cell r="M790" t="str">
            <v>X</v>
          </cell>
          <cell r="N790" t="str">
            <v>377450</v>
          </cell>
        </row>
        <row r="791">
          <cell r="B791" t="str">
            <v>린드먼아시아</v>
          </cell>
          <cell r="C791" t="str">
            <v>X</v>
          </cell>
          <cell r="D791" t="str">
            <v>X</v>
          </cell>
          <cell r="E791" t="str">
            <v>X</v>
          </cell>
          <cell r="F791" t="str">
            <v>X</v>
          </cell>
          <cell r="G791" t="str">
            <v>X</v>
          </cell>
          <cell r="H791" t="str">
            <v>X</v>
          </cell>
          <cell r="I791" t="str">
            <v>X</v>
          </cell>
          <cell r="J791" t="str">
            <v>X</v>
          </cell>
          <cell r="K791" t="str">
            <v>X</v>
          </cell>
          <cell r="L791" t="str">
            <v>X</v>
          </cell>
          <cell r="M791" t="str">
            <v>X</v>
          </cell>
          <cell r="N791" t="str">
            <v>277070</v>
          </cell>
        </row>
        <row r="792">
          <cell r="B792" t="str">
            <v>링네트</v>
          </cell>
          <cell r="C792" t="str">
            <v>X</v>
          </cell>
          <cell r="D792" t="str">
            <v>X</v>
          </cell>
          <cell r="E792" t="str">
            <v>X</v>
          </cell>
          <cell r="F792" t="str">
            <v>X</v>
          </cell>
          <cell r="G792" t="str">
            <v>X</v>
          </cell>
          <cell r="H792" t="str">
            <v>X</v>
          </cell>
          <cell r="I792" t="str">
            <v>X</v>
          </cell>
          <cell r="J792" t="str">
            <v>X</v>
          </cell>
          <cell r="K792" t="str">
            <v>X</v>
          </cell>
          <cell r="L792" t="str">
            <v>X</v>
          </cell>
          <cell r="M792" t="str">
            <v>X</v>
          </cell>
          <cell r="N792" t="str">
            <v>042500</v>
          </cell>
        </row>
        <row r="793">
          <cell r="B793" t="str">
            <v>링크제니시스</v>
          </cell>
          <cell r="C793" t="str">
            <v>X</v>
          </cell>
          <cell r="D793" t="str">
            <v>X</v>
          </cell>
          <cell r="E793" t="str">
            <v>X</v>
          </cell>
          <cell r="F793" t="str">
            <v>X</v>
          </cell>
          <cell r="G793" t="str">
            <v>X</v>
          </cell>
          <cell r="H793" t="str">
            <v>X</v>
          </cell>
          <cell r="I793" t="str">
            <v>X</v>
          </cell>
          <cell r="J793" t="str">
            <v>X</v>
          </cell>
          <cell r="K793" t="str">
            <v>X</v>
          </cell>
          <cell r="L793" t="str">
            <v>X</v>
          </cell>
          <cell r="M793" t="str">
            <v>X</v>
          </cell>
          <cell r="N793" t="str">
            <v>219420</v>
          </cell>
        </row>
        <row r="794">
          <cell r="B794" t="str">
            <v>마녀공장</v>
          </cell>
          <cell r="C794" t="str">
            <v>X</v>
          </cell>
          <cell r="D794" t="str">
            <v>X</v>
          </cell>
          <cell r="E794" t="str">
            <v>X</v>
          </cell>
          <cell r="F794" t="str">
            <v>X</v>
          </cell>
          <cell r="G794" t="str">
            <v>X</v>
          </cell>
          <cell r="H794" t="str">
            <v>X</v>
          </cell>
          <cell r="I794" t="str">
            <v>X</v>
          </cell>
          <cell r="J794" t="str">
            <v>X</v>
          </cell>
          <cell r="K794" t="str">
            <v>X</v>
          </cell>
          <cell r="L794" t="str">
            <v>X</v>
          </cell>
          <cell r="M794" t="str">
            <v>X</v>
          </cell>
          <cell r="N794" t="str">
            <v>439090</v>
          </cell>
        </row>
        <row r="795">
          <cell r="B795" t="str">
            <v>마니커</v>
          </cell>
          <cell r="C795" t="str">
            <v>X</v>
          </cell>
          <cell r="D795" t="str">
            <v>X</v>
          </cell>
          <cell r="E795" t="str">
            <v>X</v>
          </cell>
          <cell r="F795" t="str">
            <v>X</v>
          </cell>
          <cell r="G795" t="str">
            <v>X</v>
          </cell>
          <cell r="H795" t="str">
            <v>X</v>
          </cell>
          <cell r="I795" t="str">
            <v>X</v>
          </cell>
          <cell r="J795" t="str">
            <v>X</v>
          </cell>
          <cell r="K795" t="str">
            <v>X</v>
          </cell>
          <cell r="L795" t="str">
            <v>X</v>
          </cell>
          <cell r="M795" t="str">
            <v>X</v>
          </cell>
          <cell r="N795" t="str">
            <v>027740</v>
          </cell>
        </row>
        <row r="796">
          <cell r="B796" t="str">
            <v>마니커에프앤지</v>
          </cell>
          <cell r="C796" t="str">
            <v>X</v>
          </cell>
          <cell r="D796" t="str">
            <v>X</v>
          </cell>
          <cell r="E796" t="str">
            <v>X</v>
          </cell>
          <cell r="F796" t="str">
            <v>X</v>
          </cell>
          <cell r="G796" t="str">
            <v>X</v>
          </cell>
          <cell r="H796" t="str">
            <v>X</v>
          </cell>
          <cell r="I796" t="str">
            <v>X</v>
          </cell>
          <cell r="J796" t="str">
            <v>X</v>
          </cell>
          <cell r="K796" t="str">
            <v>X</v>
          </cell>
          <cell r="L796" t="str">
            <v>X</v>
          </cell>
          <cell r="M796" t="str">
            <v>X</v>
          </cell>
          <cell r="N796" t="str">
            <v>195500</v>
          </cell>
        </row>
        <row r="797">
          <cell r="B797" t="str">
            <v>마스턴프리미어리츠</v>
          </cell>
          <cell r="C797" t="str">
            <v>X</v>
          </cell>
          <cell r="D797" t="str">
            <v>X</v>
          </cell>
          <cell r="E797" t="str">
            <v>X</v>
          </cell>
          <cell r="F797" t="str">
            <v>X</v>
          </cell>
          <cell r="G797" t="str">
            <v>X</v>
          </cell>
          <cell r="H797" t="str">
            <v>X</v>
          </cell>
          <cell r="I797" t="str">
            <v>X</v>
          </cell>
          <cell r="J797" t="str">
            <v>X</v>
          </cell>
          <cell r="K797" t="str">
            <v>X</v>
          </cell>
          <cell r="L797" t="str">
            <v>X</v>
          </cell>
          <cell r="M797" t="str">
            <v>X</v>
          </cell>
          <cell r="N797" t="str">
            <v>357430</v>
          </cell>
        </row>
        <row r="798">
          <cell r="B798" t="str">
            <v>마음AI</v>
          </cell>
          <cell r="C798" t="str">
            <v>X</v>
          </cell>
          <cell r="D798" t="str">
            <v>X</v>
          </cell>
          <cell r="E798" t="str">
            <v>X</v>
          </cell>
          <cell r="F798" t="str">
            <v>X</v>
          </cell>
          <cell r="G798" t="str">
            <v>X</v>
          </cell>
          <cell r="H798" t="str">
            <v>X</v>
          </cell>
          <cell r="I798" t="str">
            <v>X</v>
          </cell>
          <cell r="J798" t="str">
            <v>X</v>
          </cell>
          <cell r="K798" t="str">
            <v>X</v>
          </cell>
          <cell r="L798" t="str">
            <v>X</v>
          </cell>
          <cell r="M798" t="str">
            <v>X</v>
          </cell>
          <cell r="N798" t="str">
            <v>377480</v>
          </cell>
        </row>
        <row r="799">
          <cell r="B799" t="str">
            <v>마이크로디지탈</v>
          </cell>
          <cell r="C799" t="str">
            <v>X</v>
          </cell>
          <cell r="D799" t="str">
            <v>X</v>
          </cell>
          <cell r="E799" t="str">
            <v>X</v>
          </cell>
          <cell r="F799" t="str">
            <v>X</v>
          </cell>
          <cell r="G799" t="str">
            <v>X</v>
          </cell>
          <cell r="H799" t="str">
            <v>X</v>
          </cell>
          <cell r="I799" t="str">
            <v>X</v>
          </cell>
          <cell r="J799" t="str">
            <v>X</v>
          </cell>
          <cell r="K799" t="str">
            <v>X</v>
          </cell>
          <cell r="L799" t="str">
            <v>X</v>
          </cell>
          <cell r="M799" t="str">
            <v>X</v>
          </cell>
          <cell r="N799" t="str">
            <v>305090</v>
          </cell>
        </row>
        <row r="800">
          <cell r="B800" t="str">
            <v>마이크로엔엑스</v>
          </cell>
          <cell r="C800" t="str">
            <v>X</v>
          </cell>
          <cell r="D800" t="str">
            <v>X</v>
          </cell>
          <cell r="E800" t="str">
            <v>X</v>
          </cell>
          <cell r="F800" t="str">
            <v>X</v>
          </cell>
          <cell r="G800" t="str">
            <v>X</v>
          </cell>
          <cell r="H800" t="str">
            <v>X</v>
          </cell>
          <cell r="I800" t="str">
            <v>X</v>
          </cell>
          <cell r="J800" t="str">
            <v>X</v>
          </cell>
          <cell r="K800" t="str">
            <v>X</v>
          </cell>
          <cell r="L800" t="str">
            <v>X</v>
          </cell>
          <cell r="M800" t="str">
            <v>X</v>
          </cell>
          <cell r="N800" t="str">
            <v>448780</v>
          </cell>
        </row>
        <row r="801">
          <cell r="B801" t="str">
            <v>마이크로컨텍솔</v>
          </cell>
          <cell r="C801" t="str">
            <v>X</v>
          </cell>
          <cell r="D801" t="str">
            <v>X</v>
          </cell>
          <cell r="E801" t="str">
            <v>X</v>
          </cell>
          <cell r="F801" t="str">
            <v>X</v>
          </cell>
          <cell r="G801" t="str">
            <v>X</v>
          </cell>
          <cell r="H801" t="str">
            <v>X</v>
          </cell>
          <cell r="I801" t="str">
            <v>X</v>
          </cell>
          <cell r="J801" t="str">
            <v>X</v>
          </cell>
          <cell r="K801" t="str">
            <v>X</v>
          </cell>
          <cell r="L801" t="str">
            <v>X</v>
          </cell>
          <cell r="M801" t="str">
            <v>X</v>
          </cell>
          <cell r="N801" t="str">
            <v>098120</v>
          </cell>
        </row>
        <row r="802">
          <cell r="B802" t="str">
            <v>마이크로투나노</v>
          </cell>
          <cell r="C802" t="str">
            <v>X</v>
          </cell>
          <cell r="D802" t="str">
            <v>X</v>
          </cell>
          <cell r="E802" t="str">
            <v>X</v>
          </cell>
          <cell r="F802" t="str">
            <v>X</v>
          </cell>
          <cell r="G802" t="str">
            <v>X</v>
          </cell>
          <cell r="H802" t="str">
            <v>X</v>
          </cell>
          <cell r="I802" t="str">
            <v>X</v>
          </cell>
          <cell r="J802" t="str">
            <v>X</v>
          </cell>
          <cell r="K802" t="str">
            <v>X</v>
          </cell>
          <cell r="L802" t="str">
            <v>X</v>
          </cell>
          <cell r="M802" t="str">
            <v>X</v>
          </cell>
          <cell r="N802" t="str">
            <v>424980</v>
          </cell>
        </row>
        <row r="803">
          <cell r="B803" t="str">
            <v>마크로젠</v>
          </cell>
          <cell r="C803" t="str">
            <v>X</v>
          </cell>
          <cell r="D803" t="str">
            <v>X</v>
          </cell>
          <cell r="E803" t="str">
            <v>X</v>
          </cell>
          <cell r="F803" t="str">
            <v>X</v>
          </cell>
          <cell r="G803" t="str">
            <v>X</v>
          </cell>
          <cell r="H803" t="str">
            <v>X</v>
          </cell>
          <cell r="I803" t="str">
            <v>X</v>
          </cell>
          <cell r="J803" t="str">
            <v>X</v>
          </cell>
          <cell r="K803" t="str">
            <v>X</v>
          </cell>
          <cell r="L803" t="str">
            <v>X</v>
          </cell>
          <cell r="M803" t="str">
            <v>X</v>
          </cell>
          <cell r="N803" t="str">
            <v>038290</v>
          </cell>
        </row>
        <row r="804">
          <cell r="B804" t="str">
            <v>만호제강</v>
          </cell>
          <cell r="C804" t="str">
            <v>O</v>
          </cell>
          <cell r="D804" t="str">
            <v>X</v>
          </cell>
          <cell r="E804" t="str">
            <v>O</v>
          </cell>
          <cell r="F804" t="str">
            <v>X</v>
          </cell>
          <cell r="G804" t="str">
            <v>O</v>
          </cell>
          <cell r="H804" t="str">
            <v>X</v>
          </cell>
          <cell r="I804" t="str">
            <v>X</v>
          </cell>
          <cell r="J804" t="str">
            <v>X</v>
          </cell>
          <cell r="K804" t="str">
            <v>X</v>
          </cell>
          <cell r="L804" t="str">
            <v>X</v>
          </cell>
          <cell r="M804" t="str">
            <v>X</v>
          </cell>
          <cell r="N804" t="str">
            <v>001080</v>
          </cell>
        </row>
        <row r="805">
          <cell r="B805" t="str">
            <v>매일유업</v>
          </cell>
          <cell r="C805" t="str">
            <v>X</v>
          </cell>
          <cell r="D805" t="str">
            <v>X</v>
          </cell>
          <cell r="E805" t="str">
            <v>X</v>
          </cell>
          <cell r="F805" t="str">
            <v>X</v>
          </cell>
          <cell r="G805" t="str">
            <v>X</v>
          </cell>
          <cell r="H805" t="str">
            <v>X</v>
          </cell>
          <cell r="I805" t="str">
            <v>X</v>
          </cell>
          <cell r="J805" t="str">
            <v>X</v>
          </cell>
          <cell r="K805" t="str">
            <v>X</v>
          </cell>
          <cell r="L805" t="str">
            <v>X</v>
          </cell>
          <cell r="M805" t="str">
            <v>X</v>
          </cell>
          <cell r="N805" t="str">
            <v>267980</v>
          </cell>
        </row>
        <row r="806">
          <cell r="B806" t="str">
            <v>매일홀딩스</v>
          </cell>
          <cell r="C806" t="str">
            <v>X</v>
          </cell>
          <cell r="D806" t="str">
            <v>X</v>
          </cell>
          <cell r="E806" t="str">
            <v>X</v>
          </cell>
          <cell r="F806" t="str">
            <v>X</v>
          </cell>
          <cell r="G806" t="str">
            <v>X</v>
          </cell>
          <cell r="H806" t="str">
            <v>X</v>
          </cell>
          <cell r="I806" t="str">
            <v>X</v>
          </cell>
          <cell r="J806" t="str">
            <v>X</v>
          </cell>
          <cell r="K806" t="str">
            <v>X</v>
          </cell>
          <cell r="L806" t="str">
            <v>X</v>
          </cell>
          <cell r="M806" t="str">
            <v>X</v>
          </cell>
          <cell r="N806" t="str">
            <v>005990</v>
          </cell>
        </row>
        <row r="807">
          <cell r="B807" t="str">
            <v>매커스</v>
          </cell>
          <cell r="C807" t="str">
            <v>X</v>
          </cell>
          <cell r="D807" t="str">
            <v>X</v>
          </cell>
          <cell r="E807" t="str">
            <v>X</v>
          </cell>
          <cell r="F807" t="str">
            <v>X</v>
          </cell>
          <cell r="G807" t="str">
            <v>X</v>
          </cell>
          <cell r="H807" t="str">
            <v>X</v>
          </cell>
          <cell r="I807" t="str">
            <v>X</v>
          </cell>
          <cell r="J807" t="str">
            <v>X</v>
          </cell>
          <cell r="K807" t="str">
            <v>X</v>
          </cell>
          <cell r="L807" t="str">
            <v>X</v>
          </cell>
          <cell r="M807" t="str">
            <v>X</v>
          </cell>
          <cell r="N807" t="str">
            <v>093520</v>
          </cell>
        </row>
        <row r="808">
          <cell r="B808" t="str">
            <v>맥스트</v>
          </cell>
          <cell r="C808" t="str">
            <v>X</v>
          </cell>
          <cell r="D808" t="str">
            <v>X</v>
          </cell>
          <cell r="E808" t="str">
            <v>X</v>
          </cell>
          <cell r="F808" t="str">
            <v>X</v>
          </cell>
          <cell r="G808" t="str">
            <v>X</v>
          </cell>
          <cell r="H808" t="str">
            <v>X</v>
          </cell>
          <cell r="I808" t="str">
            <v>X</v>
          </cell>
          <cell r="J808" t="str">
            <v>X</v>
          </cell>
          <cell r="K808" t="str">
            <v>X</v>
          </cell>
          <cell r="L808" t="str">
            <v>X</v>
          </cell>
          <cell r="M808" t="str">
            <v>X</v>
          </cell>
          <cell r="N808" t="str">
            <v>377030</v>
          </cell>
        </row>
        <row r="809">
          <cell r="B809" t="str">
            <v>맥쿼리인프라</v>
          </cell>
          <cell r="C809" t="str">
            <v>X</v>
          </cell>
          <cell r="D809" t="str">
            <v>X</v>
          </cell>
          <cell r="E809" t="str">
            <v>X</v>
          </cell>
          <cell r="F809" t="str">
            <v>X</v>
          </cell>
          <cell r="G809" t="str">
            <v>X</v>
          </cell>
          <cell r="H809" t="str">
            <v>X</v>
          </cell>
          <cell r="I809" t="str">
            <v>X</v>
          </cell>
          <cell r="J809" t="str">
            <v>X</v>
          </cell>
          <cell r="K809" t="str">
            <v>X</v>
          </cell>
          <cell r="L809" t="str">
            <v>X</v>
          </cell>
          <cell r="M809" t="str">
            <v>X</v>
          </cell>
          <cell r="N809" t="str">
            <v>088980</v>
          </cell>
        </row>
        <row r="810">
          <cell r="B810" t="str">
            <v>맵스리얼티1</v>
          </cell>
          <cell r="C810" t="str">
            <v>X</v>
          </cell>
          <cell r="D810" t="str">
            <v>X</v>
          </cell>
          <cell r="E810" t="str">
            <v>X</v>
          </cell>
          <cell r="F810" t="str">
            <v>X</v>
          </cell>
          <cell r="G810" t="str">
            <v>X</v>
          </cell>
          <cell r="H810" t="str">
            <v>X</v>
          </cell>
          <cell r="I810" t="str">
            <v>X</v>
          </cell>
          <cell r="J810" t="str">
            <v>X</v>
          </cell>
          <cell r="K810" t="str">
            <v>X</v>
          </cell>
          <cell r="L810" t="str">
            <v>X</v>
          </cell>
          <cell r="M810" t="str">
            <v>X</v>
          </cell>
          <cell r="N810" t="str">
            <v>094800</v>
          </cell>
        </row>
        <row r="811">
          <cell r="B811" t="str">
            <v>머큐리</v>
          </cell>
          <cell r="C811" t="str">
            <v>X</v>
          </cell>
          <cell r="D811" t="str">
            <v>X</v>
          </cell>
          <cell r="E811" t="str">
            <v>X</v>
          </cell>
          <cell r="F811" t="str">
            <v>X</v>
          </cell>
          <cell r="G811" t="str">
            <v>X</v>
          </cell>
          <cell r="H811" t="str">
            <v>X</v>
          </cell>
          <cell r="I811" t="str">
            <v>X</v>
          </cell>
          <cell r="J811" t="str">
            <v>X</v>
          </cell>
          <cell r="K811" t="str">
            <v>X</v>
          </cell>
          <cell r="L811" t="str">
            <v>X</v>
          </cell>
          <cell r="M811" t="str">
            <v>X</v>
          </cell>
          <cell r="N811" t="str">
            <v>100590</v>
          </cell>
        </row>
        <row r="812">
          <cell r="B812" t="str">
            <v>멀티캠퍼스</v>
          </cell>
          <cell r="C812" t="str">
            <v>X</v>
          </cell>
          <cell r="D812" t="str">
            <v>X</v>
          </cell>
          <cell r="E812" t="str">
            <v>X</v>
          </cell>
          <cell r="F812" t="str">
            <v>X</v>
          </cell>
          <cell r="G812" t="str">
            <v>X</v>
          </cell>
          <cell r="H812" t="str">
            <v>X</v>
          </cell>
          <cell r="I812" t="str">
            <v>X</v>
          </cell>
          <cell r="J812" t="str">
            <v>X</v>
          </cell>
          <cell r="K812" t="str">
            <v>X</v>
          </cell>
          <cell r="L812" t="str">
            <v>X</v>
          </cell>
          <cell r="M812" t="str">
            <v>X</v>
          </cell>
          <cell r="N812" t="str">
            <v>067280</v>
          </cell>
        </row>
        <row r="813">
          <cell r="B813" t="str">
            <v>메가스터디</v>
          </cell>
          <cell r="C813" t="str">
            <v>X</v>
          </cell>
          <cell r="D813" t="str">
            <v>X</v>
          </cell>
          <cell r="E813" t="str">
            <v>X</v>
          </cell>
          <cell r="F813" t="str">
            <v>X</v>
          </cell>
          <cell r="G813" t="str">
            <v>X</v>
          </cell>
          <cell r="H813" t="str">
            <v>X</v>
          </cell>
          <cell r="I813" t="str">
            <v>X</v>
          </cell>
          <cell r="J813" t="str">
            <v>X</v>
          </cell>
          <cell r="K813" t="str">
            <v>X</v>
          </cell>
          <cell r="L813" t="str">
            <v>X</v>
          </cell>
          <cell r="M813" t="str">
            <v>X</v>
          </cell>
          <cell r="N813" t="str">
            <v>072870</v>
          </cell>
        </row>
        <row r="814">
          <cell r="B814" t="str">
            <v>메가스터디교육</v>
          </cell>
          <cell r="C814" t="str">
            <v>X</v>
          </cell>
          <cell r="D814" t="str">
            <v>X</v>
          </cell>
          <cell r="E814" t="str">
            <v>X</v>
          </cell>
          <cell r="F814" t="str">
            <v>X</v>
          </cell>
          <cell r="G814" t="str">
            <v>X</v>
          </cell>
          <cell r="H814" t="str">
            <v>X</v>
          </cell>
          <cell r="I814" t="str">
            <v>X</v>
          </cell>
          <cell r="J814" t="str">
            <v>X</v>
          </cell>
          <cell r="K814" t="str">
            <v>X</v>
          </cell>
          <cell r="L814" t="str">
            <v>X</v>
          </cell>
          <cell r="M814" t="str">
            <v>X</v>
          </cell>
          <cell r="N814" t="str">
            <v>215200</v>
          </cell>
        </row>
        <row r="815">
          <cell r="B815" t="str">
            <v>메가엠디</v>
          </cell>
          <cell r="C815" t="str">
            <v>X</v>
          </cell>
          <cell r="D815" t="str">
            <v>X</v>
          </cell>
          <cell r="E815" t="str">
            <v>X</v>
          </cell>
          <cell r="F815" t="str">
            <v>X</v>
          </cell>
          <cell r="G815" t="str">
            <v>X</v>
          </cell>
          <cell r="H815" t="str">
            <v>X</v>
          </cell>
          <cell r="I815" t="str">
            <v>X</v>
          </cell>
          <cell r="J815" t="str">
            <v>X</v>
          </cell>
          <cell r="K815" t="str">
            <v>X</v>
          </cell>
          <cell r="L815" t="str">
            <v>X</v>
          </cell>
          <cell r="M815" t="str">
            <v>X</v>
          </cell>
          <cell r="N815" t="str">
            <v>133750</v>
          </cell>
        </row>
        <row r="816">
          <cell r="B816" t="str">
            <v>메드팩토</v>
          </cell>
          <cell r="C816" t="str">
            <v>X</v>
          </cell>
          <cell r="D816" t="str">
            <v>X</v>
          </cell>
          <cell r="E816" t="str">
            <v>X</v>
          </cell>
          <cell r="F816" t="str">
            <v>X</v>
          </cell>
          <cell r="G816" t="str">
            <v>X</v>
          </cell>
          <cell r="H816" t="str">
            <v>X</v>
          </cell>
          <cell r="I816" t="str">
            <v>X</v>
          </cell>
          <cell r="J816" t="str">
            <v>X</v>
          </cell>
          <cell r="K816" t="str">
            <v>X</v>
          </cell>
          <cell r="L816" t="str">
            <v>X</v>
          </cell>
          <cell r="M816" t="str">
            <v>X</v>
          </cell>
          <cell r="N816" t="str">
            <v>235980</v>
          </cell>
        </row>
        <row r="817">
          <cell r="B817" t="str">
            <v>메디쎄이</v>
          </cell>
          <cell r="C817" t="str">
            <v>X</v>
          </cell>
          <cell r="D817" t="str">
            <v>X</v>
          </cell>
          <cell r="E817" t="str">
            <v>X</v>
          </cell>
          <cell r="F817" t="str">
            <v>X</v>
          </cell>
          <cell r="G817" t="str">
            <v>X</v>
          </cell>
          <cell r="H817" t="str">
            <v>X</v>
          </cell>
          <cell r="I817" t="str">
            <v>X</v>
          </cell>
          <cell r="J817" t="str">
            <v>X</v>
          </cell>
          <cell r="K817" t="str">
            <v>X</v>
          </cell>
          <cell r="L817" t="str">
            <v>X</v>
          </cell>
          <cell r="M817" t="str">
            <v>X</v>
          </cell>
          <cell r="N817" t="str">
            <v>200580</v>
          </cell>
        </row>
        <row r="818">
          <cell r="B818" t="str">
            <v>메디아나</v>
          </cell>
          <cell r="C818" t="str">
            <v>X</v>
          </cell>
          <cell r="D818" t="str">
            <v>X</v>
          </cell>
          <cell r="E818" t="str">
            <v>X</v>
          </cell>
          <cell r="F818" t="str">
            <v>X</v>
          </cell>
          <cell r="G818" t="str">
            <v>X</v>
          </cell>
          <cell r="H818" t="str">
            <v>X</v>
          </cell>
          <cell r="I818" t="str">
            <v>X</v>
          </cell>
          <cell r="J818" t="str">
            <v>X</v>
          </cell>
          <cell r="K818" t="str">
            <v>X</v>
          </cell>
          <cell r="L818" t="str">
            <v>X</v>
          </cell>
          <cell r="M818" t="str">
            <v>X</v>
          </cell>
          <cell r="N818" t="str">
            <v>041920</v>
          </cell>
        </row>
        <row r="819">
          <cell r="B819" t="str">
            <v>메디안디노스틱</v>
          </cell>
          <cell r="C819" t="str">
            <v>X</v>
          </cell>
          <cell r="D819" t="str">
            <v>X</v>
          </cell>
          <cell r="E819" t="str">
            <v>X</v>
          </cell>
          <cell r="F819" t="str">
            <v>X</v>
          </cell>
          <cell r="G819" t="str">
            <v>X</v>
          </cell>
          <cell r="H819" t="str">
            <v>X</v>
          </cell>
          <cell r="I819" t="str">
            <v>X</v>
          </cell>
          <cell r="J819" t="str">
            <v>X</v>
          </cell>
          <cell r="K819" t="str">
            <v>X</v>
          </cell>
          <cell r="L819" t="str">
            <v>X</v>
          </cell>
          <cell r="M819" t="str">
            <v>X</v>
          </cell>
          <cell r="N819" t="str">
            <v>233250</v>
          </cell>
        </row>
        <row r="820">
          <cell r="B820" t="str">
            <v>메디앙스</v>
          </cell>
          <cell r="C820" t="str">
            <v>X</v>
          </cell>
          <cell r="D820" t="str">
            <v>X</v>
          </cell>
          <cell r="E820" t="str">
            <v>X</v>
          </cell>
          <cell r="F820" t="str">
            <v>O</v>
          </cell>
          <cell r="G820" t="str">
            <v>X</v>
          </cell>
          <cell r="H820" t="str">
            <v>X</v>
          </cell>
          <cell r="I820" t="str">
            <v>X</v>
          </cell>
          <cell r="J820" t="str">
            <v>X</v>
          </cell>
          <cell r="K820" t="str">
            <v>X</v>
          </cell>
          <cell r="L820" t="str">
            <v>X</v>
          </cell>
          <cell r="M820" t="str">
            <v>X</v>
          </cell>
          <cell r="N820" t="str">
            <v>014100</v>
          </cell>
        </row>
        <row r="821">
          <cell r="B821" t="str">
            <v>메디젠휴먼케어</v>
          </cell>
          <cell r="C821" t="str">
            <v>X</v>
          </cell>
          <cell r="D821" t="str">
            <v>X</v>
          </cell>
          <cell r="E821" t="str">
            <v>X</v>
          </cell>
          <cell r="F821" t="str">
            <v>X</v>
          </cell>
          <cell r="G821" t="str">
            <v>X</v>
          </cell>
          <cell r="H821" t="str">
            <v>X</v>
          </cell>
          <cell r="I821" t="str">
            <v>X</v>
          </cell>
          <cell r="J821" t="str">
            <v>X</v>
          </cell>
          <cell r="K821" t="str">
            <v>X</v>
          </cell>
          <cell r="L821" t="str">
            <v>X</v>
          </cell>
          <cell r="M821" t="str">
            <v>X</v>
          </cell>
          <cell r="N821" t="str">
            <v>236340</v>
          </cell>
        </row>
        <row r="822">
          <cell r="B822" t="str">
            <v>메디콕스</v>
          </cell>
          <cell r="C822" t="str">
            <v>X</v>
          </cell>
          <cell r="D822" t="str">
            <v>X</v>
          </cell>
          <cell r="E822" t="str">
            <v>X</v>
          </cell>
          <cell r="F822" t="str">
            <v>X</v>
          </cell>
          <cell r="G822" t="str">
            <v>O</v>
          </cell>
          <cell r="H822" t="str">
            <v>X</v>
          </cell>
          <cell r="I822" t="str">
            <v>X</v>
          </cell>
          <cell r="J822" t="str">
            <v>X</v>
          </cell>
          <cell r="K822" t="str">
            <v>X</v>
          </cell>
          <cell r="L822" t="str">
            <v>X</v>
          </cell>
          <cell r="M822" t="str">
            <v>X</v>
          </cell>
          <cell r="N822" t="str">
            <v>054180</v>
          </cell>
        </row>
        <row r="823">
          <cell r="B823" t="str">
            <v>메디톡스</v>
          </cell>
          <cell r="C823" t="str">
            <v>X</v>
          </cell>
          <cell r="D823" t="str">
            <v>X</v>
          </cell>
          <cell r="E823" t="str">
            <v>X</v>
          </cell>
          <cell r="F823" t="str">
            <v>X</v>
          </cell>
          <cell r="G823" t="str">
            <v>X</v>
          </cell>
          <cell r="H823" t="str">
            <v>X</v>
          </cell>
          <cell r="I823" t="str">
            <v>X</v>
          </cell>
          <cell r="J823" t="str">
            <v>X</v>
          </cell>
          <cell r="K823" t="str">
            <v>X</v>
          </cell>
          <cell r="L823" t="str">
            <v>X</v>
          </cell>
          <cell r="M823" t="str">
            <v>X</v>
          </cell>
          <cell r="N823" t="str">
            <v>086900</v>
          </cell>
        </row>
        <row r="824">
          <cell r="B824" t="str">
            <v>메디포스트</v>
          </cell>
          <cell r="C824" t="str">
            <v>X</v>
          </cell>
          <cell r="D824" t="str">
            <v>X</v>
          </cell>
          <cell r="E824" t="str">
            <v>X</v>
          </cell>
          <cell r="F824" t="str">
            <v>X</v>
          </cell>
          <cell r="G824" t="str">
            <v>X</v>
          </cell>
          <cell r="H824" t="str">
            <v>X</v>
          </cell>
          <cell r="I824" t="str">
            <v>X</v>
          </cell>
          <cell r="J824" t="str">
            <v>X</v>
          </cell>
          <cell r="K824" t="str">
            <v>X</v>
          </cell>
          <cell r="L824" t="str">
            <v>X</v>
          </cell>
          <cell r="M824" t="str">
            <v>X</v>
          </cell>
          <cell r="N824" t="str">
            <v>078160</v>
          </cell>
        </row>
        <row r="825">
          <cell r="B825" t="str">
            <v>메디프론</v>
          </cell>
          <cell r="C825" t="str">
            <v>X</v>
          </cell>
          <cell r="D825" t="str">
            <v>X</v>
          </cell>
          <cell r="E825" t="str">
            <v>X</v>
          </cell>
          <cell r="F825" t="str">
            <v>X</v>
          </cell>
          <cell r="G825" t="str">
            <v>X</v>
          </cell>
          <cell r="H825" t="str">
            <v>X</v>
          </cell>
          <cell r="I825" t="str">
            <v>X</v>
          </cell>
          <cell r="J825" t="str">
            <v>X</v>
          </cell>
          <cell r="K825" t="str">
            <v>X</v>
          </cell>
          <cell r="L825" t="str">
            <v>X</v>
          </cell>
          <cell r="M825" t="str">
            <v>X</v>
          </cell>
          <cell r="N825" t="str">
            <v>065650</v>
          </cell>
        </row>
        <row r="826">
          <cell r="B826" t="str">
            <v>메리츠금융지주</v>
          </cell>
          <cell r="C826" t="str">
            <v>X</v>
          </cell>
          <cell r="D826" t="str">
            <v>X</v>
          </cell>
          <cell r="E826" t="str">
            <v>X</v>
          </cell>
          <cell r="F826" t="str">
            <v>X</v>
          </cell>
          <cell r="G826" t="str">
            <v>X</v>
          </cell>
          <cell r="H826" t="str">
            <v>X</v>
          </cell>
          <cell r="I826" t="str">
            <v>X</v>
          </cell>
          <cell r="J826" t="str">
            <v>X</v>
          </cell>
          <cell r="K826" t="str">
            <v>X</v>
          </cell>
          <cell r="L826" t="str">
            <v>X</v>
          </cell>
          <cell r="M826" t="str">
            <v>X</v>
          </cell>
          <cell r="N826" t="str">
            <v>138040</v>
          </cell>
        </row>
        <row r="827">
          <cell r="B827" t="str">
            <v>메쎄이상</v>
          </cell>
          <cell r="C827" t="str">
            <v>X</v>
          </cell>
          <cell r="D827" t="str">
            <v>X</v>
          </cell>
          <cell r="E827" t="str">
            <v>X</v>
          </cell>
          <cell r="F827" t="str">
            <v>X</v>
          </cell>
          <cell r="G827" t="str">
            <v>X</v>
          </cell>
          <cell r="H827" t="str">
            <v>X</v>
          </cell>
          <cell r="I827" t="str">
            <v>X</v>
          </cell>
          <cell r="J827" t="str">
            <v>X</v>
          </cell>
          <cell r="K827" t="str">
            <v>X</v>
          </cell>
          <cell r="L827" t="str">
            <v>X</v>
          </cell>
          <cell r="M827" t="str">
            <v>X</v>
          </cell>
          <cell r="N827" t="str">
            <v>408920</v>
          </cell>
        </row>
        <row r="828">
          <cell r="B828" t="str">
            <v>메이슨캐피탈</v>
          </cell>
          <cell r="C828" t="str">
            <v>X</v>
          </cell>
          <cell r="D828" t="str">
            <v>X</v>
          </cell>
          <cell r="E828" t="str">
            <v>X</v>
          </cell>
          <cell r="F828" t="str">
            <v>X</v>
          </cell>
          <cell r="G828" t="str">
            <v>X</v>
          </cell>
          <cell r="H828" t="str">
            <v>X</v>
          </cell>
          <cell r="I828" t="str">
            <v>X</v>
          </cell>
          <cell r="J828" t="str">
            <v>X</v>
          </cell>
          <cell r="K828" t="str">
            <v>X</v>
          </cell>
          <cell r="L828" t="str">
            <v>X</v>
          </cell>
          <cell r="M828" t="str">
            <v>X</v>
          </cell>
          <cell r="N828" t="str">
            <v>021880</v>
          </cell>
        </row>
        <row r="829">
          <cell r="B829" t="str">
            <v>메지온</v>
          </cell>
          <cell r="C829" t="str">
            <v>X</v>
          </cell>
          <cell r="D829" t="str">
            <v>X</v>
          </cell>
          <cell r="E829" t="str">
            <v>X</v>
          </cell>
          <cell r="F829" t="str">
            <v>X</v>
          </cell>
          <cell r="G829" t="str">
            <v>X</v>
          </cell>
          <cell r="H829" t="str">
            <v>X</v>
          </cell>
          <cell r="I829" t="str">
            <v>X</v>
          </cell>
          <cell r="J829" t="str">
            <v>X</v>
          </cell>
          <cell r="K829" t="str">
            <v>X</v>
          </cell>
          <cell r="L829" t="str">
            <v>X</v>
          </cell>
          <cell r="M829" t="str">
            <v>X</v>
          </cell>
          <cell r="N829" t="str">
            <v>140410</v>
          </cell>
        </row>
        <row r="830">
          <cell r="B830" t="str">
            <v>메카로</v>
          </cell>
          <cell r="C830" t="str">
            <v>X</v>
          </cell>
          <cell r="D830" t="str">
            <v>X</v>
          </cell>
          <cell r="E830" t="str">
            <v>X</v>
          </cell>
          <cell r="F830" t="str">
            <v>X</v>
          </cell>
          <cell r="G830" t="str">
            <v>X</v>
          </cell>
          <cell r="H830" t="str">
            <v>X</v>
          </cell>
          <cell r="I830" t="str">
            <v>X</v>
          </cell>
          <cell r="J830" t="str">
            <v>X</v>
          </cell>
          <cell r="K830" t="str">
            <v>X</v>
          </cell>
          <cell r="L830" t="str">
            <v>X</v>
          </cell>
          <cell r="M830" t="str">
            <v>X</v>
          </cell>
          <cell r="N830" t="str">
            <v>241770</v>
          </cell>
        </row>
        <row r="831">
          <cell r="B831" t="str">
            <v>메타랩스</v>
          </cell>
          <cell r="C831" t="str">
            <v>X</v>
          </cell>
          <cell r="D831" t="str">
            <v>X</v>
          </cell>
          <cell r="E831" t="str">
            <v>X</v>
          </cell>
          <cell r="F831" t="str">
            <v>X</v>
          </cell>
          <cell r="G831" t="str">
            <v>X</v>
          </cell>
          <cell r="H831" t="str">
            <v>X</v>
          </cell>
          <cell r="I831" t="str">
            <v>X</v>
          </cell>
          <cell r="J831" t="str">
            <v>X</v>
          </cell>
          <cell r="K831" t="str">
            <v>X</v>
          </cell>
          <cell r="L831" t="str">
            <v>X</v>
          </cell>
          <cell r="M831" t="str">
            <v>X</v>
          </cell>
          <cell r="N831" t="str">
            <v>090370</v>
          </cell>
        </row>
        <row r="832">
          <cell r="B832" t="str">
            <v>메타바이오메드</v>
          </cell>
          <cell r="C832" t="str">
            <v>X</v>
          </cell>
          <cell r="D832" t="str">
            <v>X</v>
          </cell>
          <cell r="E832" t="str">
            <v>X</v>
          </cell>
          <cell r="F832" t="str">
            <v>X</v>
          </cell>
          <cell r="G832" t="str">
            <v>X</v>
          </cell>
          <cell r="H832" t="str">
            <v>X</v>
          </cell>
          <cell r="I832" t="str">
            <v>X</v>
          </cell>
          <cell r="J832" t="str">
            <v>X</v>
          </cell>
          <cell r="K832" t="str">
            <v>X</v>
          </cell>
          <cell r="L832" t="str">
            <v>X</v>
          </cell>
          <cell r="M832" t="str">
            <v>X</v>
          </cell>
          <cell r="N832" t="str">
            <v>059210</v>
          </cell>
        </row>
        <row r="833">
          <cell r="B833" t="str">
            <v>멕아이씨에스</v>
          </cell>
          <cell r="C833" t="str">
            <v>X</v>
          </cell>
          <cell r="D833" t="str">
            <v>X</v>
          </cell>
          <cell r="E833" t="str">
            <v>X</v>
          </cell>
          <cell r="F833" t="str">
            <v>X</v>
          </cell>
          <cell r="G833" t="str">
            <v>X</v>
          </cell>
          <cell r="H833" t="str">
            <v>X</v>
          </cell>
          <cell r="I833" t="str">
            <v>X</v>
          </cell>
          <cell r="J833" t="str">
            <v>X</v>
          </cell>
          <cell r="K833" t="str">
            <v>X</v>
          </cell>
          <cell r="L833" t="str">
            <v>X</v>
          </cell>
          <cell r="M833" t="str">
            <v>X</v>
          </cell>
          <cell r="N833" t="str">
            <v>058110</v>
          </cell>
        </row>
        <row r="834">
          <cell r="B834" t="str">
            <v>명문제약</v>
          </cell>
          <cell r="C834" t="str">
            <v>X</v>
          </cell>
          <cell r="D834" t="str">
            <v>X</v>
          </cell>
          <cell r="E834" t="str">
            <v>X</v>
          </cell>
          <cell r="F834" t="str">
            <v>X</v>
          </cell>
          <cell r="G834" t="str">
            <v>X</v>
          </cell>
          <cell r="H834" t="str">
            <v>X</v>
          </cell>
          <cell r="I834" t="str">
            <v>X</v>
          </cell>
          <cell r="J834" t="str">
            <v>X</v>
          </cell>
          <cell r="K834" t="str">
            <v>X</v>
          </cell>
          <cell r="L834" t="str">
            <v>X</v>
          </cell>
          <cell r="M834" t="str">
            <v>X</v>
          </cell>
          <cell r="N834" t="str">
            <v>017180</v>
          </cell>
        </row>
        <row r="835">
          <cell r="B835" t="str">
            <v>명신산업</v>
          </cell>
          <cell r="C835" t="str">
            <v>X</v>
          </cell>
          <cell r="D835" t="str">
            <v>X</v>
          </cell>
          <cell r="E835" t="str">
            <v>X</v>
          </cell>
          <cell r="F835" t="str">
            <v>X</v>
          </cell>
          <cell r="G835" t="str">
            <v>X</v>
          </cell>
          <cell r="H835" t="str">
            <v>X</v>
          </cell>
          <cell r="I835" t="str">
            <v>X</v>
          </cell>
          <cell r="J835" t="str">
            <v>X</v>
          </cell>
          <cell r="K835" t="str">
            <v>X</v>
          </cell>
          <cell r="L835" t="str">
            <v>X</v>
          </cell>
          <cell r="M835" t="str">
            <v>X</v>
          </cell>
          <cell r="N835" t="str">
            <v>009900</v>
          </cell>
        </row>
        <row r="836">
          <cell r="B836" t="str">
            <v>모나리자</v>
          </cell>
          <cell r="C836" t="str">
            <v>X</v>
          </cell>
          <cell r="D836" t="str">
            <v>X</v>
          </cell>
          <cell r="E836" t="str">
            <v>X</v>
          </cell>
          <cell r="F836" t="str">
            <v>X</v>
          </cell>
          <cell r="G836" t="str">
            <v>X</v>
          </cell>
          <cell r="H836" t="str">
            <v>X</v>
          </cell>
          <cell r="I836" t="str">
            <v>X</v>
          </cell>
          <cell r="J836" t="str">
            <v>X</v>
          </cell>
          <cell r="K836" t="str">
            <v>X</v>
          </cell>
          <cell r="L836" t="str">
            <v>X</v>
          </cell>
          <cell r="M836" t="str">
            <v>X</v>
          </cell>
          <cell r="N836" t="str">
            <v>012690</v>
          </cell>
        </row>
        <row r="837">
          <cell r="B837" t="str">
            <v>모나미</v>
          </cell>
          <cell r="C837" t="str">
            <v>X</v>
          </cell>
          <cell r="D837" t="str">
            <v>X</v>
          </cell>
          <cell r="E837" t="str">
            <v>X</v>
          </cell>
          <cell r="F837" t="str">
            <v>X</v>
          </cell>
          <cell r="G837" t="str">
            <v>X</v>
          </cell>
          <cell r="H837" t="str">
            <v>X</v>
          </cell>
          <cell r="I837" t="str">
            <v>X</v>
          </cell>
          <cell r="J837" t="str">
            <v>X</v>
          </cell>
          <cell r="K837" t="str">
            <v>X</v>
          </cell>
          <cell r="L837" t="str">
            <v>X</v>
          </cell>
          <cell r="M837" t="str">
            <v>X</v>
          </cell>
          <cell r="N837" t="str">
            <v>005360</v>
          </cell>
        </row>
        <row r="838">
          <cell r="B838" t="str">
            <v>모니터랩</v>
          </cell>
          <cell r="C838" t="str">
            <v>X</v>
          </cell>
          <cell r="D838" t="str">
            <v>X</v>
          </cell>
          <cell r="E838" t="str">
            <v>X</v>
          </cell>
          <cell r="F838" t="str">
            <v>X</v>
          </cell>
          <cell r="G838" t="str">
            <v>X</v>
          </cell>
          <cell r="H838" t="str">
            <v>X</v>
          </cell>
          <cell r="I838" t="str">
            <v>X</v>
          </cell>
          <cell r="J838" t="str">
            <v>X</v>
          </cell>
          <cell r="K838" t="str">
            <v>X</v>
          </cell>
          <cell r="L838" t="str">
            <v>X</v>
          </cell>
          <cell r="M838" t="str">
            <v>X</v>
          </cell>
          <cell r="N838" t="str">
            <v>434480</v>
          </cell>
        </row>
        <row r="839">
          <cell r="B839" t="str">
            <v>모다이노칩</v>
          </cell>
          <cell r="C839" t="str">
            <v>X</v>
          </cell>
          <cell r="D839" t="str">
            <v>X</v>
          </cell>
          <cell r="E839" t="str">
            <v>X</v>
          </cell>
          <cell r="F839" t="str">
            <v>X</v>
          </cell>
          <cell r="G839" t="str">
            <v>X</v>
          </cell>
          <cell r="H839" t="str">
            <v>X</v>
          </cell>
          <cell r="I839" t="str">
            <v>X</v>
          </cell>
          <cell r="J839" t="str">
            <v>X</v>
          </cell>
          <cell r="K839" t="str">
            <v>X</v>
          </cell>
          <cell r="L839" t="str">
            <v>X</v>
          </cell>
          <cell r="M839" t="str">
            <v>X</v>
          </cell>
          <cell r="N839" t="str">
            <v>080420</v>
          </cell>
        </row>
        <row r="840">
          <cell r="B840" t="str">
            <v>모델솔루션</v>
          </cell>
          <cell r="C840" t="str">
            <v>X</v>
          </cell>
          <cell r="D840" t="str">
            <v>X</v>
          </cell>
          <cell r="E840" t="str">
            <v>X</v>
          </cell>
          <cell r="F840" t="str">
            <v>X</v>
          </cell>
          <cell r="G840" t="str">
            <v>X</v>
          </cell>
          <cell r="H840" t="str">
            <v>X</v>
          </cell>
          <cell r="I840" t="str">
            <v>X</v>
          </cell>
          <cell r="J840" t="str">
            <v>X</v>
          </cell>
          <cell r="K840" t="str">
            <v>X</v>
          </cell>
          <cell r="L840" t="str">
            <v>X</v>
          </cell>
          <cell r="M840" t="str">
            <v>X</v>
          </cell>
          <cell r="N840" t="str">
            <v>417970</v>
          </cell>
        </row>
        <row r="841">
          <cell r="B841" t="str">
            <v>모두투어</v>
          </cell>
          <cell r="C841" t="str">
            <v>X</v>
          </cell>
          <cell r="D841" t="str">
            <v>X</v>
          </cell>
          <cell r="E841" t="str">
            <v>X</v>
          </cell>
          <cell r="F841" t="str">
            <v>X</v>
          </cell>
          <cell r="G841" t="str">
            <v>X</v>
          </cell>
          <cell r="H841" t="str">
            <v>X</v>
          </cell>
          <cell r="I841" t="str">
            <v>X</v>
          </cell>
          <cell r="J841" t="str">
            <v>X</v>
          </cell>
          <cell r="K841" t="str">
            <v>X</v>
          </cell>
          <cell r="L841" t="str">
            <v>X</v>
          </cell>
          <cell r="M841" t="str">
            <v>X</v>
          </cell>
          <cell r="N841" t="str">
            <v>080160</v>
          </cell>
        </row>
        <row r="842">
          <cell r="B842" t="str">
            <v>모두투어리츠</v>
          </cell>
          <cell r="C842" t="str">
            <v>X</v>
          </cell>
          <cell r="D842" t="str">
            <v>X</v>
          </cell>
          <cell r="E842" t="str">
            <v>X</v>
          </cell>
          <cell r="F842" t="str">
            <v>X</v>
          </cell>
          <cell r="G842" t="str">
            <v>X</v>
          </cell>
          <cell r="H842" t="str">
            <v>X</v>
          </cell>
          <cell r="I842" t="str">
            <v>X</v>
          </cell>
          <cell r="J842" t="str">
            <v>X</v>
          </cell>
          <cell r="K842" t="str">
            <v>X</v>
          </cell>
          <cell r="L842" t="str">
            <v>X</v>
          </cell>
          <cell r="M842" t="str">
            <v>X</v>
          </cell>
          <cell r="N842" t="str">
            <v>204210</v>
          </cell>
        </row>
        <row r="843">
          <cell r="B843" t="str">
            <v>모바일어플라이언스</v>
          </cell>
          <cell r="C843" t="str">
            <v>X</v>
          </cell>
          <cell r="D843" t="str">
            <v>X</v>
          </cell>
          <cell r="E843" t="str">
            <v>X</v>
          </cell>
          <cell r="F843" t="str">
            <v>X</v>
          </cell>
          <cell r="G843" t="str">
            <v>X</v>
          </cell>
          <cell r="H843" t="str">
            <v>X</v>
          </cell>
          <cell r="I843" t="str">
            <v>X</v>
          </cell>
          <cell r="J843" t="str">
            <v>X</v>
          </cell>
          <cell r="K843" t="str">
            <v>X</v>
          </cell>
          <cell r="L843" t="str">
            <v>X</v>
          </cell>
          <cell r="M843" t="str">
            <v>X</v>
          </cell>
          <cell r="N843" t="str">
            <v>087260</v>
          </cell>
        </row>
        <row r="844">
          <cell r="B844" t="str">
            <v>모베이스</v>
          </cell>
          <cell r="C844" t="str">
            <v>X</v>
          </cell>
          <cell r="D844" t="str">
            <v>X</v>
          </cell>
          <cell r="E844" t="str">
            <v>X</v>
          </cell>
          <cell r="F844" t="str">
            <v>X</v>
          </cell>
          <cell r="G844" t="str">
            <v>X</v>
          </cell>
          <cell r="H844" t="str">
            <v>X</v>
          </cell>
          <cell r="I844" t="str">
            <v>X</v>
          </cell>
          <cell r="J844" t="str">
            <v>X</v>
          </cell>
          <cell r="K844" t="str">
            <v>X</v>
          </cell>
          <cell r="L844" t="str">
            <v>X</v>
          </cell>
          <cell r="M844" t="str">
            <v>X</v>
          </cell>
          <cell r="N844" t="str">
            <v>101330</v>
          </cell>
        </row>
        <row r="845">
          <cell r="B845" t="str">
            <v>모베이스전자</v>
          </cell>
          <cell r="C845" t="str">
            <v>X</v>
          </cell>
          <cell r="D845" t="str">
            <v>X</v>
          </cell>
          <cell r="E845" t="str">
            <v>X</v>
          </cell>
          <cell r="F845" t="str">
            <v>X</v>
          </cell>
          <cell r="G845" t="str">
            <v>X</v>
          </cell>
          <cell r="H845" t="str">
            <v>X</v>
          </cell>
          <cell r="I845" t="str">
            <v>X</v>
          </cell>
          <cell r="J845" t="str">
            <v>X</v>
          </cell>
          <cell r="K845" t="str">
            <v>X</v>
          </cell>
          <cell r="L845" t="str">
            <v>X</v>
          </cell>
          <cell r="M845" t="str">
            <v>X</v>
          </cell>
          <cell r="N845" t="str">
            <v>012860</v>
          </cell>
        </row>
        <row r="846">
          <cell r="B846" t="str">
            <v>모비데이즈</v>
          </cell>
          <cell r="C846" t="str">
            <v>X</v>
          </cell>
          <cell r="D846" t="str">
            <v>X</v>
          </cell>
          <cell r="E846" t="str">
            <v>X</v>
          </cell>
          <cell r="F846" t="str">
            <v>X</v>
          </cell>
          <cell r="G846" t="str">
            <v>X</v>
          </cell>
          <cell r="H846" t="str">
            <v>X</v>
          </cell>
          <cell r="I846" t="str">
            <v>X</v>
          </cell>
          <cell r="J846" t="str">
            <v>X</v>
          </cell>
          <cell r="K846" t="str">
            <v>X</v>
          </cell>
          <cell r="L846" t="str">
            <v>X</v>
          </cell>
          <cell r="M846" t="str">
            <v>X</v>
          </cell>
          <cell r="N846" t="str">
            <v>363260</v>
          </cell>
        </row>
        <row r="847">
          <cell r="B847" t="str">
            <v>모비릭스</v>
          </cell>
          <cell r="C847" t="str">
            <v>X</v>
          </cell>
          <cell r="D847" t="str">
            <v>X</v>
          </cell>
          <cell r="E847" t="str">
            <v>X</v>
          </cell>
          <cell r="F847" t="str">
            <v>X</v>
          </cell>
          <cell r="G847" t="str">
            <v>X</v>
          </cell>
          <cell r="H847" t="str">
            <v>X</v>
          </cell>
          <cell r="I847" t="str">
            <v>X</v>
          </cell>
          <cell r="J847" t="str">
            <v>X</v>
          </cell>
          <cell r="K847" t="str">
            <v>X</v>
          </cell>
          <cell r="L847" t="str">
            <v>X</v>
          </cell>
          <cell r="M847" t="str">
            <v>X</v>
          </cell>
          <cell r="N847" t="str">
            <v>348030</v>
          </cell>
        </row>
        <row r="848">
          <cell r="B848" t="str">
            <v>모비스</v>
          </cell>
          <cell r="C848" t="str">
            <v>X</v>
          </cell>
          <cell r="D848" t="str">
            <v>X</v>
          </cell>
          <cell r="E848" t="str">
            <v>X</v>
          </cell>
          <cell r="F848" t="str">
            <v>X</v>
          </cell>
          <cell r="G848" t="str">
            <v>X</v>
          </cell>
          <cell r="H848" t="str">
            <v>X</v>
          </cell>
          <cell r="I848" t="str">
            <v>X</v>
          </cell>
          <cell r="J848" t="str">
            <v>X</v>
          </cell>
          <cell r="K848" t="str">
            <v>X</v>
          </cell>
          <cell r="L848" t="str">
            <v>O</v>
          </cell>
          <cell r="M848" t="str">
            <v>X</v>
          </cell>
          <cell r="N848" t="str">
            <v>250060</v>
          </cell>
        </row>
        <row r="849">
          <cell r="B849" t="str">
            <v>모아데이타</v>
          </cell>
          <cell r="C849" t="str">
            <v>X</v>
          </cell>
          <cell r="D849" t="str">
            <v>X</v>
          </cell>
          <cell r="E849" t="str">
            <v>X</v>
          </cell>
          <cell r="F849" t="str">
            <v>X</v>
          </cell>
          <cell r="G849" t="str">
            <v>X</v>
          </cell>
          <cell r="H849" t="str">
            <v>X</v>
          </cell>
          <cell r="I849" t="str">
            <v>X</v>
          </cell>
          <cell r="J849" t="str">
            <v>X</v>
          </cell>
          <cell r="K849" t="str">
            <v>X</v>
          </cell>
          <cell r="L849" t="str">
            <v>X</v>
          </cell>
          <cell r="M849" t="str">
            <v>X</v>
          </cell>
          <cell r="N849" t="str">
            <v>288980</v>
          </cell>
        </row>
        <row r="850">
          <cell r="B850" t="str">
            <v>모아텍</v>
          </cell>
          <cell r="C850" t="str">
            <v>X</v>
          </cell>
          <cell r="D850" t="str">
            <v>X</v>
          </cell>
          <cell r="E850" t="str">
            <v>X</v>
          </cell>
          <cell r="F850" t="str">
            <v>X</v>
          </cell>
          <cell r="G850" t="str">
            <v>X</v>
          </cell>
          <cell r="H850" t="str">
            <v>X</v>
          </cell>
          <cell r="I850" t="str">
            <v>X</v>
          </cell>
          <cell r="J850" t="str">
            <v>X</v>
          </cell>
          <cell r="K850" t="str">
            <v>X</v>
          </cell>
          <cell r="L850" t="str">
            <v>X</v>
          </cell>
          <cell r="M850" t="str">
            <v>X</v>
          </cell>
          <cell r="N850" t="str">
            <v>033200</v>
          </cell>
        </row>
        <row r="851">
          <cell r="B851" t="str">
            <v>모코엠시스</v>
          </cell>
          <cell r="C851" t="str">
            <v>X</v>
          </cell>
          <cell r="D851" t="str">
            <v>X</v>
          </cell>
          <cell r="E851" t="str">
            <v>X</v>
          </cell>
          <cell r="F851" t="str">
            <v>X</v>
          </cell>
          <cell r="G851" t="str">
            <v>X</v>
          </cell>
          <cell r="H851" t="str">
            <v>X</v>
          </cell>
          <cell r="I851" t="str">
            <v>X</v>
          </cell>
          <cell r="J851" t="str">
            <v>X</v>
          </cell>
          <cell r="K851" t="str">
            <v>X</v>
          </cell>
          <cell r="L851" t="str">
            <v>X</v>
          </cell>
          <cell r="M851" t="str">
            <v>X</v>
          </cell>
          <cell r="N851" t="str">
            <v>333050</v>
          </cell>
        </row>
        <row r="852">
          <cell r="B852" t="str">
            <v>모토닉</v>
          </cell>
          <cell r="C852" t="str">
            <v>X</v>
          </cell>
          <cell r="D852" t="str">
            <v>X</v>
          </cell>
          <cell r="E852" t="str">
            <v>X</v>
          </cell>
          <cell r="F852" t="str">
            <v>X</v>
          </cell>
          <cell r="G852" t="str">
            <v>X</v>
          </cell>
          <cell r="H852" t="str">
            <v>X</v>
          </cell>
          <cell r="I852" t="str">
            <v>X</v>
          </cell>
          <cell r="J852" t="str">
            <v>X</v>
          </cell>
          <cell r="K852" t="str">
            <v>X</v>
          </cell>
          <cell r="L852" t="str">
            <v>X</v>
          </cell>
          <cell r="M852" t="str">
            <v>X</v>
          </cell>
          <cell r="N852" t="str">
            <v>009680</v>
          </cell>
        </row>
        <row r="853">
          <cell r="B853" t="str">
            <v>모트렉스</v>
          </cell>
          <cell r="C853" t="str">
            <v>X</v>
          </cell>
          <cell r="D853" t="str">
            <v>X</v>
          </cell>
          <cell r="E853" t="str">
            <v>X</v>
          </cell>
          <cell r="F853" t="str">
            <v>X</v>
          </cell>
          <cell r="G853" t="str">
            <v>X</v>
          </cell>
          <cell r="H853" t="str">
            <v>X</v>
          </cell>
          <cell r="I853" t="str">
            <v>X</v>
          </cell>
          <cell r="J853" t="str">
            <v>X</v>
          </cell>
          <cell r="K853" t="str">
            <v>X</v>
          </cell>
          <cell r="L853" t="str">
            <v>X</v>
          </cell>
          <cell r="M853" t="str">
            <v>X</v>
          </cell>
          <cell r="N853" t="str">
            <v>118990</v>
          </cell>
        </row>
        <row r="854">
          <cell r="B854" t="str">
            <v>모헨즈</v>
          </cell>
          <cell r="C854" t="str">
            <v>X</v>
          </cell>
          <cell r="D854" t="str">
            <v>X</v>
          </cell>
          <cell r="E854" t="str">
            <v>X</v>
          </cell>
          <cell r="F854" t="str">
            <v>X</v>
          </cell>
          <cell r="G854" t="str">
            <v>X</v>
          </cell>
          <cell r="H854" t="str">
            <v>X</v>
          </cell>
          <cell r="I854" t="str">
            <v>X</v>
          </cell>
          <cell r="J854" t="str">
            <v>X</v>
          </cell>
          <cell r="K854" t="str">
            <v>X</v>
          </cell>
          <cell r="L854" t="str">
            <v>X</v>
          </cell>
          <cell r="M854" t="str">
            <v>X</v>
          </cell>
          <cell r="N854" t="str">
            <v>006920</v>
          </cell>
        </row>
        <row r="855">
          <cell r="B855" t="str">
            <v>무림P&amp;P</v>
          </cell>
          <cell r="C855" t="str">
            <v>X</v>
          </cell>
          <cell r="D855" t="str">
            <v>X</v>
          </cell>
          <cell r="E855" t="str">
            <v>X</v>
          </cell>
          <cell r="F855" t="str">
            <v>X</v>
          </cell>
          <cell r="G855" t="str">
            <v>X</v>
          </cell>
          <cell r="H855" t="str">
            <v>X</v>
          </cell>
          <cell r="I855" t="str">
            <v>X</v>
          </cell>
          <cell r="J855" t="str">
            <v>X</v>
          </cell>
          <cell r="K855" t="str">
            <v>X</v>
          </cell>
          <cell r="L855" t="str">
            <v>X</v>
          </cell>
          <cell r="M855" t="str">
            <v>X</v>
          </cell>
          <cell r="N855" t="str">
            <v>009580</v>
          </cell>
        </row>
        <row r="856">
          <cell r="B856" t="str">
            <v>무림SP</v>
          </cell>
          <cell r="C856" t="str">
            <v>X</v>
          </cell>
          <cell r="D856" t="str">
            <v>X</v>
          </cell>
          <cell r="E856" t="str">
            <v>X</v>
          </cell>
          <cell r="F856" t="str">
            <v>X</v>
          </cell>
          <cell r="G856" t="str">
            <v>X</v>
          </cell>
          <cell r="H856" t="str">
            <v>X</v>
          </cell>
          <cell r="I856" t="str">
            <v>X</v>
          </cell>
          <cell r="J856" t="str">
            <v>X</v>
          </cell>
          <cell r="K856" t="str">
            <v>X</v>
          </cell>
          <cell r="L856" t="str">
            <v>X</v>
          </cell>
          <cell r="M856" t="str">
            <v>X</v>
          </cell>
          <cell r="N856" t="str">
            <v>001810</v>
          </cell>
        </row>
        <row r="857">
          <cell r="B857" t="str">
            <v>무림페이퍼</v>
          </cell>
          <cell r="C857" t="str">
            <v>X</v>
          </cell>
          <cell r="D857" t="str">
            <v>X</v>
          </cell>
          <cell r="E857" t="str">
            <v>X</v>
          </cell>
          <cell r="F857" t="str">
            <v>X</v>
          </cell>
          <cell r="G857" t="str">
            <v>X</v>
          </cell>
          <cell r="H857" t="str">
            <v>X</v>
          </cell>
          <cell r="I857" t="str">
            <v>X</v>
          </cell>
          <cell r="J857" t="str">
            <v>X</v>
          </cell>
          <cell r="K857" t="str">
            <v>X</v>
          </cell>
          <cell r="L857" t="str">
            <v>X</v>
          </cell>
          <cell r="M857" t="str">
            <v>X</v>
          </cell>
          <cell r="N857" t="str">
            <v>009200</v>
          </cell>
        </row>
        <row r="858">
          <cell r="B858" t="str">
            <v>무진메디</v>
          </cell>
          <cell r="C858" t="str">
            <v>X</v>
          </cell>
          <cell r="D858" t="str">
            <v>X</v>
          </cell>
          <cell r="E858" t="str">
            <v>X</v>
          </cell>
          <cell r="F858" t="str">
            <v>X</v>
          </cell>
          <cell r="G858" t="str">
            <v>X</v>
          </cell>
          <cell r="H858" t="str">
            <v>X</v>
          </cell>
          <cell r="I858" t="str">
            <v>X</v>
          </cell>
          <cell r="J858" t="str">
            <v>X</v>
          </cell>
          <cell r="K858" t="str">
            <v>X</v>
          </cell>
          <cell r="L858" t="str">
            <v>X</v>
          </cell>
          <cell r="M858" t="str">
            <v>X</v>
          </cell>
          <cell r="N858" t="str">
            <v>322970</v>
          </cell>
        </row>
        <row r="859">
          <cell r="B859" t="str">
            <v>무학</v>
          </cell>
          <cell r="C859" t="str">
            <v>X</v>
          </cell>
          <cell r="D859" t="str">
            <v>X</v>
          </cell>
          <cell r="E859" t="str">
            <v>X</v>
          </cell>
          <cell r="F859" t="str">
            <v>X</v>
          </cell>
          <cell r="G859" t="str">
            <v>X</v>
          </cell>
          <cell r="H859" t="str">
            <v>X</v>
          </cell>
          <cell r="I859" t="str">
            <v>X</v>
          </cell>
          <cell r="J859" t="str">
            <v>X</v>
          </cell>
          <cell r="K859" t="str">
            <v>X</v>
          </cell>
          <cell r="L859" t="str">
            <v>X</v>
          </cell>
          <cell r="M859" t="str">
            <v>X</v>
          </cell>
          <cell r="N859" t="str">
            <v>033920</v>
          </cell>
        </row>
        <row r="860">
          <cell r="B860" t="str">
            <v>문배철강</v>
          </cell>
          <cell r="C860" t="str">
            <v>X</v>
          </cell>
          <cell r="D860" t="str">
            <v>X</v>
          </cell>
          <cell r="E860" t="str">
            <v>X</v>
          </cell>
          <cell r="F860" t="str">
            <v>X</v>
          </cell>
          <cell r="G860" t="str">
            <v>X</v>
          </cell>
          <cell r="H860" t="str">
            <v>X</v>
          </cell>
          <cell r="I860" t="str">
            <v>X</v>
          </cell>
          <cell r="J860" t="str">
            <v>X</v>
          </cell>
          <cell r="K860" t="str">
            <v>X</v>
          </cell>
          <cell r="L860" t="str">
            <v>X</v>
          </cell>
          <cell r="M860" t="str">
            <v>X</v>
          </cell>
          <cell r="N860" t="str">
            <v>008420</v>
          </cell>
        </row>
        <row r="861">
          <cell r="B861" t="str">
            <v>미디어젠</v>
          </cell>
          <cell r="C861" t="str">
            <v>X</v>
          </cell>
          <cell r="D861" t="str">
            <v>X</v>
          </cell>
          <cell r="E861" t="str">
            <v>X</v>
          </cell>
          <cell r="F861" t="str">
            <v>X</v>
          </cell>
          <cell r="G861" t="str">
            <v>X</v>
          </cell>
          <cell r="H861" t="str">
            <v>X</v>
          </cell>
          <cell r="I861" t="str">
            <v>X</v>
          </cell>
          <cell r="J861" t="str">
            <v>X</v>
          </cell>
          <cell r="K861" t="str">
            <v>X</v>
          </cell>
          <cell r="L861" t="str">
            <v>X</v>
          </cell>
          <cell r="M861" t="str">
            <v>X</v>
          </cell>
          <cell r="N861" t="str">
            <v>279600</v>
          </cell>
        </row>
        <row r="862">
          <cell r="B862" t="str">
            <v>미래나노텍</v>
          </cell>
          <cell r="C862" t="str">
            <v>X</v>
          </cell>
          <cell r="D862" t="str">
            <v>X</v>
          </cell>
          <cell r="E862" t="str">
            <v>X</v>
          </cell>
          <cell r="F862" t="str">
            <v>X</v>
          </cell>
          <cell r="G862" t="str">
            <v>X</v>
          </cell>
          <cell r="H862" t="str">
            <v>X</v>
          </cell>
          <cell r="I862" t="str">
            <v>X</v>
          </cell>
          <cell r="J862" t="str">
            <v>X</v>
          </cell>
          <cell r="K862" t="str">
            <v>X</v>
          </cell>
          <cell r="L862" t="str">
            <v>X</v>
          </cell>
          <cell r="M862" t="str">
            <v>X</v>
          </cell>
          <cell r="N862" t="str">
            <v>095500</v>
          </cell>
        </row>
        <row r="863">
          <cell r="B863" t="str">
            <v>미래반도체</v>
          </cell>
          <cell r="C863" t="str">
            <v>X</v>
          </cell>
          <cell r="D863" t="str">
            <v>X</v>
          </cell>
          <cell r="E863" t="str">
            <v>X</v>
          </cell>
          <cell r="F863" t="str">
            <v>X</v>
          </cell>
          <cell r="G863" t="str">
            <v>X</v>
          </cell>
          <cell r="H863" t="str">
            <v>X</v>
          </cell>
          <cell r="I863" t="str">
            <v>X</v>
          </cell>
          <cell r="J863" t="str">
            <v>X</v>
          </cell>
          <cell r="K863" t="str">
            <v>X</v>
          </cell>
          <cell r="L863" t="str">
            <v>X</v>
          </cell>
          <cell r="M863" t="str">
            <v>X</v>
          </cell>
          <cell r="N863" t="str">
            <v>254490</v>
          </cell>
        </row>
        <row r="864">
          <cell r="B864" t="str">
            <v>미래산업</v>
          </cell>
          <cell r="C864" t="str">
            <v>X</v>
          </cell>
          <cell r="D864" t="str">
            <v>X</v>
          </cell>
          <cell r="E864" t="str">
            <v>X</v>
          </cell>
          <cell r="F864" t="str">
            <v>X</v>
          </cell>
          <cell r="G864" t="str">
            <v>X</v>
          </cell>
          <cell r="H864" t="str">
            <v>X</v>
          </cell>
          <cell r="I864" t="str">
            <v>X</v>
          </cell>
          <cell r="J864" t="str">
            <v>X</v>
          </cell>
          <cell r="K864" t="str">
            <v>X</v>
          </cell>
          <cell r="L864" t="str">
            <v>X</v>
          </cell>
          <cell r="M864" t="str">
            <v>X</v>
          </cell>
          <cell r="N864" t="str">
            <v>025560</v>
          </cell>
        </row>
        <row r="865">
          <cell r="B865" t="str">
            <v>미래생명자원</v>
          </cell>
          <cell r="C865" t="str">
            <v>X</v>
          </cell>
          <cell r="D865" t="str">
            <v>X</v>
          </cell>
          <cell r="E865" t="str">
            <v>X</v>
          </cell>
          <cell r="F865" t="str">
            <v>X</v>
          </cell>
          <cell r="G865" t="str">
            <v>X</v>
          </cell>
          <cell r="H865" t="str">
            <v>X</v>
          </cell>
          <cell r="I865" t="str">
            <v>X</v>
          </cell>
          <cell r="J865" t="str">
            <v>X</v>
          </cell>
          <cell r="K865" t="str">
            <v>X</v>
          </cell>
          <cell r="L865" t="str">
            <v>X</v>
          </cell>
          <cell r="M865" t="str">
            <v>X</v>
          </cell>
          <cell r="N865" t="str">
            <v>218150</v>
          </cell>
        </row>
        <row r="866">
          <cell r="B866" t="str">
            <v>미래아이앤지</v>
          </cell>
          <cell r="C866" t="str">
            <v>X</v>
          </cell>
          <cell r="D866" t="str">
            <v>X</v>
          </cell>
          <cell r="E866" t="str">
            <v>X</v>
          </cell>
          <cell r="F866" t="str">
            <v>X</v>
          </cell>
          <cell r="G866" t="str">
            <v>X</v>
          </cell>
          <cell r="H866" t="str">
            <v>X</v>
          </cell>
          <cell r="I866" t="str">
            <v>X</v>
          </cell>
          <cell r="J866" t="str">
            <v>X</v>
          </cell>
          <cell r="K866" t="str">
            <v>X</v>
          </cell>
          <cell r="L866" t="str">
            <v>X</v>
          </cell>
          <cell r="M866" t="str">
            <v>X</v>
          </cell>
          <cell r="N866" t="str">
            <v>007120</v>
          </cell>
        </row>
        <row r="867">
          <cell r="B867" t="str">
            <v>미래에셋글로벌리츠</v>
          </cell>
          <cell r="C867" t="str">
            <v>X</v>
          </cell>
          <cell r="D867" t="str">
            <v>X</v>
          </cell>
          <cell r="E867" t="str">
            <v>X</v>
          </cell>
          <cell r="F867" t="str">
            <v>X</v>
          </cell>
          <cell r="G867" t="str">
            <v>X</v>
          </cell>
          <cell r="H867" t="str">
            <v>X</v>
          </cell>
          <cell r="I867" t="str">
            <v>X</v>
          </cell>
          <cell r="J867" t="str">
            <v>X</v>
          </cell>
          <cell r="K867" t="str">
            <v>X</v>
          </cell>
          <cell r="L867" t="str">
            <v>X</v>
          </cell>
          <cell r="M867" t="str">
            <v>X</v>
          </cell>
          <cell r="N867" t="str">
            <v>396690</v>
          </cell>
        </row>
        <row r="868">
          <cell r="B868" t="str">
            <v>미래에셋드림스팩1호</v>
          </cell>
          <cell r="C868" t="str">
            <v>X</v>
          </cell>
          <cell r="D868" t="str">
            <v>X</v>
          </cell>
          <cell r="E868" t="str">
            <v>X</v>
          </cell>
          <cell r="F868" t="str">
            <v>X</v>
          </cell>
          <cell r="G868" t="str">
            <v>X</v>
          </cell>
          <cell r="H868" t="str">
            <v>X</v>
          </cell>
          <cell r="I868" t="str">
            <v>X</v>
          </cell>
          <cell r="J868" t="str">
            <v>X</v>
          </cell>
          <cell r="K868" t="str">
            <v>X</v>
          </cell>
          <cell r="L868" t="str">
            <v>X</v>
          </cell>
          <cell r="M868" t="str">
            <v>X</v>
          </cell>
          <cell r="N868" t="str">
            <v>442900</v>
          </cell>
        </row>
        <row r="869">
          <cell r="B869" t="str">
            <v>미래에셋맵스리츠</v>
          </cell>
          <cell r="C869" t="str">
            <v>X</v>
          </cell>
          <cell r="D869" t="str">
            <v>X</v>
          </cell>
          <cell r="E869" t="str">
            <v>X</v>
          </cell>
          <cell r="F869" t="str">
            <v>X</v>
          </cell>
          <cell r="G869" t="str">
            <v>X</v>
          </cell>
          <cell r="H869" t="str">
            <v>X</v>
          </cell>
          <cell r="I869" t="str">
            <v>X</v>
          </cell>
          <cell r="J869" t="str">
            <v>X</v>
          </cell>
          <cell r="K869" t="str">
            <v>X</v>
          </cell>
          <cell r="L869" t="str">
            <v>X</v>
          </cell>
          <cell r="M869" t="str">
            <v>X</v>
          </cell>
          <cell r="N869" t="str">
            <v>357250</v>
          </cell>
        </row>
        <row r="870">
          <cell r="B870" t="str">
            <v>미래에셋벤처투자</v>
          </cell>
          <cell r="C870" t="str">
            <v>X</v>
          </cell>
          <cell r="D870" t="str">
            <v>X</v>
          </cell>
          <cell r="E870" t="str">
            <v>X</v>
          </cell>
          <cell r="F870" t="str">
            <v>X</v>
          </cell>
          <cell r="G870" t="str">
            <v>X</v>
          </cell>
          <cell r="H870" t="str">
            <v>X</v>
          </cell>
          <cell r="I870" t="str">
            <v>X</v>
          </cell>
          <cell r="J870" t="str">
            <v>X</v>
          </cell>
          <cell r="K870" t="str">
            <v>X</v>
          </cell>
          <cell r="L870" t="str">
            <v>X</v>
          </cell>
          <cell r="M870" t="str">
            <v>X</v>
          </cell>
          <cell r="N870" t="str">
            <v>100790</v>
          </cell>
        </row>
        <row r="871">
          <cell r="B871" t="str">
            <v>미래에셋비전스팩1호</v>
          </cell>
          <cell r="C871" t="str">
            <v>X</v>
          </cell>
          <cell r="D871" t="str">
            <v>X</v>
          </cell>
          <cell r="E871" t="str">
            <v>X</v>
          </cell>
          <cell r="F871" t="str">
            <v>X</v>
          </cell>
          <cell r="G871" t="str">
            <v>X</v>
          </cell>
          <cell r="H871" t="str">
            <v>X</v>
          </cell>
          <cell r="I871" t="str">
            <v>X</v>
          </cell>
          <cell r="J871" t="str">
            <v>X</v>
          </cell>
          <cell r="K871" t="str">
            <v>X</v>
          </cell>
          <cell r="L871" t="str">
            <v>X</v>
          </cell>
          <cell r="M871" t="str">
            <v>X</v>
          </cell>
          <cell r="N871" t="str">
            <v>412930</v>
          </cell>
        </row>
        <row r="872">
          <cell r="B872" t="str">
            <v>미래에셋비전스팩2호</v>
          </cell>
          <cell r="C872" t="str">
            <v>X</v>
          </cell>
          <cell r="D872" t="str">
            <v>X</v>
          </cell>
          <cell r="E872" t="str">
            <v>X</v>
          </cell>
          <cell r="F872" t="str">
            <v>X</v>
          </cell>
          <cell r="G872" t="str">
            <v>X</v>
          </cell>
          <cell r="H872" t="str">
            <v>X</v>
          </cell>
          <cell r="I872" t="str">
            <v>X</v>
          </cell>
          <cell r="J872" t="str">
            <v>X</v>
          </cell>
          <cell r="K872" t="str">
            <v>X</v>
          </cell>
          <cell r="L872" t="str">
            <v>X</v>
          </cell>
          <cell r="M872" t="str">
            <v>X</v>
          </cell>
          <cell r="N872" t="str">
            <v>446190</v>
          </cell>
        </row>
        <row r="873">
          <cell r="B873" t="str">
            <v>미래에셋비전스팩3호</v>
          </cell>
          <cell r="C873" t="str">
            <v>X</v>
          </cell>
          <cell r="D873" t="str">
            <v>X</v>
          </cell>
          <cell r="E873" t="str">
            <v>X</v>
          </cell>
          <cell r="F873" t="str">
            <v>X</v>
          </cell>
          <cell r="G873" t="str">
            <v>X</v>
          </cell>
          <cell r="H873" t="str">
            <v>X</v>
          </cell>
          <cell r="I873" t="str">
            <v>X</v>
          </cell>
          <cell r="J873" t="str">
            <v>X</v>
          </cell>
          <cell r="K873" t="str">
            <v>X</v>
          </cell>
          <cell r="L873" t="str">
            <v>X</v>
          </cell>
          <cell r="M873" t="str">
            <v>X</v>
          </cell>
          <cell r="N873" t="str">
            <v>448830</v>
          </cell>
        </row>
        <row r="874">
          <cell r="B874" t="str">
            <v>미래에셋생명</v>
          </cell>
          <cell r="C874" t="str">
            <v>X</v>
          </cell>
          <cell r="D874" t="str">
            <v>X</v>
          </cell>
          <cell r="E874" t="str">
            <v>X</v>
          </cell>
          <cell r="F874" t="str">
            <v>X</v>
          </cell>
          <cell r="G874" t="str">
            <v>X</v>
          </cell>
          <cell r="H874" t="str">
            <v>X</v>
          </cell>
          <cell r="I874" t="str">
            <v>X</v>
          </cell>
          <cell r="J874" t="str">
            <v>X</v>
          </cell>
          <cell r="K874" t="str">
            <v>X</v>
          </cell>
          <cell r="L874" t="str">
            <v>X</v>
          </cell>
          <cell r="M874" t="str">
            <v>X</v>
          </cell>
          <cell r="N874" t="str">
            <v>085620</v>
          </cell>
        </row>
        <row r="875">
          <cell r="B875" t="str">
            <v>미래에셋증권</v>
          </cell>
          <cell r="C875" t="str">
            <v>X</v>
          </cell>
          <cell r="D875" t="str">
            <v>X</v>
          </cell>
          <cell r="E875" t="str">
            <v>X</v>
          </cell>
          <cell r="F875" t="str">
            <v>X</v>
          </cell>
          <cell r="G875" t="str">
            <v>X</v>
          </cell>
          <cell r="H875" t="str">
            <v>X</v>
          </cell>
          <cell r="I875" t="str">
            <v>X</v>
          </cell>
          <cell r="J875" t="str">
            <v>X</v>
          </cell>
          <cell r="K875" t="str">
            <v>X</v>
          </cell>
          <cell r="L875" t="str">
            <v>X</v>
          </cell>
          <cell r="M875" t="str">
            <v>X</v>
          </cell>
          <cell r="N875" t="str">
            <v>006800</v>
          </cell>
        </row>
        <row r="876">
          <cell r="B876" t="str">
            <v>미래에셋증권2우B</v>
          </cell>
          <cell r="C876" t="str">
            <v>X</v>
          </cell>
          <cell r="D876" t="str">
            <v>X</v>
          </cell>
          <cell r="E876" t="str">
            <v>X</v>
          </cell>
          <cell r="F876" t="str">
            <v>X</v>
          </cell>
          <cell r="G876" t="str">
            <v>X</v>
          </cell>
          <cell r="H876" t="str">
            <v>X</v>
          </cell>
          <cell r="I876" t="str">
            <v>X</v>
          </cell>
          <cell r="J876" t="str">
            <v>X</v>
          </cell>
          <cell r="K876" t="str">
            <v>X</v>
          </cell>
          <cell r="L876" t="str">
            <v>X</v>
          </cell>
          <cell r="M876" t="str">
            <v>X</v>
          </cell>
          <cell r="N876" t="str">
            <v>00680K</v>
          </cell>
        </row>
        <row r="877">
          <cell r="B877" t="str">
            <v>미래에셋증권우</v>
          </cell>
          <cell r="C877" t="str">
            <v>X</v>
          </cell>
          <cell r="D877" t="str">
            <v>X</v>
          </cell>
          <cell r="E877" t="str">
            <v>X</v>
          </cell>
          <cell r="F877" t="str">
            <v>X</v>
          </cell>
          <cell r="G877" t="str">
            <v>X</v>
          </cell>
          <cell r="H877" t="str">
            <v>X</v>
          </cell>
          <cell r="I877" t="str">
            <v>X</v>
          </cell>
          <cell r="J877" t="str">
            <v>X</v>
          </cell>
          <cell r="K877" t="str">
            <v>X</v>
          </cell>
          <cell r="L877" t="str">
            <v>X</v>
          </cell>
          <cell r="M877" t="str">
            <v>X</v>
          </cell>
          <cell r="N877" t="str">
            <v>006805</v>
          </cell>
        </row>
        <row r="878">
          <cell r="B878" t="str">
            <v>미래엔에듀파트너</v>
          </cell>
          <cell r="C878" t="str">
            <v>X</v>
          </cell>
          <cell r="D878" t="str">
            <v>X</v>
          </cell>
          <cell r="E878" t="str">
            <v>X</v>
          </cell>
          <cell r="F878" t="str">
            <v>X</v>
          </cell>
          <cell r="G878" t="str">
            <v>X</v>
          </cell>
          <cell r="H878" t="str">
            <v>X</v>
          </cell>
          <cell r="I878" t="str">
            <v>X</v>
          </cell>
          <cell r="J878" t="str">
            <v>X</v>
          </cell>
          <cell r="K878" t="str">
            <v>X</v>
          </cell>
          <cell r="L878" t="str">
            <v>X</v>
          </cell>
          <cell r="M878" t="str">
            <v>X</v>
          </cell>
          <cell r="N878" t="str">
            <v>208890</v>
          </cell>
        </row>
        <row r="879">
          <cell r="B879" t="str">
            <v>미래컴퍼니</v>
          </cell>
          <cell r="C879" t="str">
            <v>X</v>
          </cell>
          <cell r="D879" t="str">
            <v>X</v>
          </cell>
          <cell r="E879" t="str">
            <v>X</v>
          </cell>
          <cell r="F879" t="str">
            <v>X</v>
          </cell>
          <cell r="G879" t="str">
            <v>X</v>
          </cell>
          <cell r="H879" t="str">
            <v>X</v>
          </cell>
          <cell r="I879" t="str">
            <v>X</v>
          </cell>
          <cell r="J879" t="str">
            <v>X</v>
          </cell>
          <cell r="K879" t="str">
            <v>X</v>
          </cell>
          <cell r="L879" t="str">
            <v>X</v>
          </cell>
          <cell r="M879" t="str">
            <v>X</v>
          </cell>
          <cell r="N879" t="str">
            <v>049950</v>
          </cell>
        </row>
        <row r="880">
          <cell r="B880" t="str">
            <v>미스터블루</v>
          </cell>
          <cell r="C880" t="str">
            <v>X</v>
          </cell>
          <cell r="D880" t="str">
            <v>X</v>
          </cell>
          <cell r="E880" t="str">
            <v>X</v>
          </cell>
          <cell r="F880" t="str">
            <v>X</v>
          </cell>
          <cell r="G880" t="str">
            <v>X</v>
          </cell>
          <cell r="H880" t="str">
            <v>X</v>
          </cell>
          <cell r="I880" t="str">
            <v>X</v>
          </cell>
          <cell r="J880" t="str">
            <v>X</v>
          </cell>
          <cell r="K880" t="str">
            <v>X</v>
          </cell>
          <cell r="L880" t="str">
            <v>X</v>
          </cell>
          <cell r="M880" t="str">
            <v>X</v>
          </cell>
          <cell r="N880" t="str">
            <v>207760</v>
          </cell>
        </row>
        <row r="881">
          <cell r="B881" t="str">
            <v>미원상사</v>
          </cell>
          <cell r="C881" t="str">
            <v>X</v>
          </cell>
          <cell r="D881" t="str">
            <v>X</v>
          </cell>
          <cell r="E881" t="str">
            <v>X</v>
          </cell>
          <cell r="F881" t="str">
            <v>X</v>
          </cell>
          <cell r="G881" t="str">
            <v>X</v>
          </cell>
          <cell r="H881" t="str">
            <v>X</v>
          </cell>
          <cell r="I881" t="str">
            <v>X</v>
          </cell>
          <cell r="J881" t="str">
            <v>X</v>
          </cell>
          <cell r="K881" t="str">
            <v>X</v>
          </cell>
          <cell r="L881" t="str">
            <v>X</v>
          </cell>
          <cell r="M881" t="str">
            <v>X</v>
          </cell>
          <cell r="N881" t="str">
            <v>002840</v>
          </cell>
        </row>
        <row r="882">
          <cell r="B882" t="str">
            <v>미원에스씨</v>
          </cell>
          <cell r="C882" t="str">
            <v>X</v>
          </cell>
          <cell r="D882" t="str">
            <v>X</v>
          </cell>
          <cell r="E882" t="str">
            <v>X</v>
          </cell>
          <cell r="F882" t="str">
            <v>X</v>
          </cell>
          <cell r="G882" t="str">
            <v>X</v>
          </cell>
          <cell r="H882" t="str">
            <v>X</v>
          </cell>
          <cell r="I882" t="str">
            <v>X</v>
          </cell>
          <cell r="J882" t="str">
            <v>X</v>
          </cell>
          <cell r="K882" t="str">
            <v>X</v>
          </cell>
          <cell r="L882" t="str">
            <v>X</v>
          </cell>
          <cell r="M882" t="str">
            <v>X</v>
          </cell>
          <cell r="N882" t="str">
            <v>268280</v>
          </cell>
        </row>
        <row r="883">
          <cell r="B883" t="str">
            <v>미원홀딩스</v>
          </cell>
          <cell r="C883" t="str">
            <v>X</v>
          </cell>
          <cell r="D883" t="str">
            <v>X</v>
          </cell>
          <cell r="E883" t="str">
            <v>X</v>
          </cell>
          <cell r="F883" t="str">
            <v>X</v>
          </cell>
          <cell r="G883" t="str">
            <v>X</v>
          </cell>
          <cell r="H883" t="str">
            <v>X</v>
          </cell>
          <cell r="I883" t="str">
            <v>X</v>
          </cell>
          <cell r="J883" t="str">
            <v>X</v>
          </cell>
          <cell r="K883" t="str">
            <v>X</v>
          </cell>
          <cell r="L883" t="str">
            <v>X</v>
          </cell>
          <cell r="M883" t="str">
            <v>X</v>
          </cell>
          <cell r="N883" t="str">
            <v>107590</v>
          </cell>
        </row>
        <row r="884">
          <cell r="B884" t="str">
            <v>미원화학</v>
          </cell>
          <cell r="C884" t="str">
            <v>X</v>
          </cell>
          <cell r="D884" t="str">
            <v>X</v>
          </cell>
          <cell r="E884" t="str">
            <v>X</v>
          </cell>
          <cell r="F884" t="str">
            <v>X</v>
          </cell>
          <cell r="G884" t="str">
            <v>X</v>
          </cell>
          <cell r="H884" t="str">
            <v>O</v>
          </cell>
          <cell r="I884" t="str">
            <v>X</v>
          </cell>
          <cell r="J884" t="str">
            <v>X</v>
          </cell>
          <cell r="K884" t="str">
            <v>X</v>
          </cell>
          <cell r="L884" t="str">
            <v>X</v>
          </cell>
          <cell r="M884" t="str">
            <v>X</v>
          </cell>
          <cell r="N884" t="str">
            <v>134380</v>
          </cell>
        </row>
        <row r="885">
          <cell r="B885" t="str">
            <v>미쥬</v>
          </cell>
          <cell r="C885" t="str">
            <v>X</v>
          </cell>
          <cell r="D885" t="str">
            <v>X</v>
          </cell>
          <cell r="E885" t="str">
            <v>X</v>
          </cell>
          <cell r="F885" t="str">
            <v>X</v>
          </cell>
          <cell r="G885" t="str">
            <v>X</v>
          </cell>
          <cell r="H885" t="str">
            <v>X</v>
          </cell>
          <cell r="I885" t="str">
            <v>X</v>
          </cell>
          <cell r="J885" t="str">
            <v>X</v>
          </cell>
          <cell r="K885" t="str">
            <v>X</v>
          </cell>
          <cell r="L885" t="str">
            <v>X</v>
          </cell>
          <cell r="M885" t="str">
            <v>X</v>
          </cell>
          <cell r="N885" t="str">
            <v>351020</v>
          </cell>
        </row>
        <row r="886">
          <cell r="B886" t="str">
            <v>미창석유</v>
          </cell>
          <cell r="C886" t="str">
            <v>X</v>
          </cell>
          <cell r="D886" t="str">
            <v>X</v>
          </cell>
          <cell r="E886" t="str">
            <v>X</v>
          </cell>
          <cell r="F886" t="str">
            <v>X</v>
          </cell>
          <cell r="G886" t="str">
            <v>X</v>
          </cell>
          <cell r="H886" t="str">
            <v>X</v>
          </cell>
          <cell r="I886" t="str">
            <v>X</v>
          </cell>
          <cell r="J886" t="str">
            <v>X</v>
          </cell>
          <cell r="K886" t="str">
            <v>X</v>
          </cell>
          <cell r="L886" t="str">
            <v>X</v>
          </cell>
          <cell r="M886" t="str">
            <v>X</v>
          </cell>
          <cell r="N886" t="str">
            <v>003650</v>
          </cell>
        </row>
        <row r="887">
          <cell r="B887" t="str">
            <v>미코</v>
          </cell>
          <cell r="C887" t="str">
            <v>X</v>
          </cell>
          <cell r="D887" t="str">
            <v>X</v>
          </cell>
          <cell r="E887" t="str">
            <v>X</v>
          </cell>
          <cell r="F887" t="str">
            <v>O</v>
          </cell>
          <cell r="G887" t="str">
            <v>X</v>
          </cell>
          <cell r="H887" t="str">
            <v>X</v>
          </cell>
          <cell r="I887" t="str">
            <v>X</v>
          </cell>
          <cell r="J887" t="str">
            <v>X</v>
          </cell>
          <cell r="K887" t="str">
            <v>X</v>
          </cell>
          <cell r="L887" t="str">
            <v>X</v>
          </cell>
          <cell r="M887" t="str">
            <v>X</v>
          </cell>
          <cell r="N887" t="str">
            <v>059090</v>
          </cell>
        </row>
        <row r="888">
          <cell r="B888" t="str">
            <v>미코바이오메드</v>
          </cell>
          <cell r="C888" t="str">
            <v>X</v>
          </cell>
          <cell r="D888" t="str">
            <v>X</v>
          </cell>
          <cell r="E888" t="str">
            <v>X</v>
          </cell>
          <cell r="F888" t="str">
            <v>X</v>
          </cell>
          <cell r="G888" t="str">
            <v>X</v>
          </cell>
          <cell r="H888" t="str">
            <v>X</v>
          </cell>
          <cell r="I888" t="str">
            <v>X</v>
          </cell>
          <cell r="J888" t="str">
            <v>X</v>
          </cell>
          <cell r="K888" t="str">
            <v>X</v>
          </cell>
          <cell r="L888" t="str">
            <v>X</v>
          </cell>
          <cell r="M888" t="str">
            <v>X</v>
          </cell>
          <cell r="N888" t="str">
            <v>214610</v>
          </cell>
        </row>
        <row r="889">
          <cell r="B889" t="str">
            <v>미투온</v>
          </cell>
          <cell r="C889" t="str">
            <v>X</v>
          </cell>
          <cell r="D889" t="str">
            <v>X</v>
          </cell>
          <cell r="E889" t="str">
            <v>X</v>
          </cell>
          <cell r="F889" t="str">
            <v>X</v>
          </cell>
          <cell r="G889" t="str">
            <v>X</v>
          </cell>
          <cell r="H889" t="str">
            <v>X</v>
          </cell>
          <cell r="I889" t="str">
            <v>X</v>
          </cell>
          <cell r="J889" t="str">
            <v>X</v>
          </cell>
          <cell r="K889" t="str">
            <v>X</v>
          </cell>
          <cell r="L889" t="str">
            <v>X</v>
          </cell>
          <cell r="M889" t="str">
            <v>X</v>
          </cell>
          <cell r="N889" t="str">
            <v>201490</v>
          </cell>
        </row>
        <row r="890">
          <cell r="B890" t="str">
            <v>밀리의서재</v>
          </cell>
          <cell r="C890" t="str">
            <v>X</v>
          </cell>
          <cell r="D890" t="str">
            <v>X</v>
          </cell>
          <cell r="E890" t="str">
            <v>X</v>
          </cell>
          <cell r="F890" t="str">
            <v>X</v>
          </cell>
          <cell r="G890" t="str">
            <v>X</v>
          </cell>
          <cell r="H890" t="str">
            <v>X</v>
          </cell>
          <cell r="I890" t="str">
            <v>X</v>
          </cell>
          <cell r="J890" t="str">
            <v>X</v>
          </cell>
          <cell r="K890" t="str">
            <v>X</v>
          </cell>
          <cell r="L890" t="str">
            <v>X</v>
          </cell>
          <cell r="M890" t="str">
            <v>X</v>
          </cell>
          <cell r="N890" t="str">
            <v>418470</v>
          </cell>
        </row>
        <row r="891">
          <cell r="B891" t="str">
            <v>바다로19호</v>
          </cell>
          <cell r="C891" t="str">
            <v>X</v>
          </cell>
          <cell r="D891" t="str">
            <v>X</v>
          </cell>
          <cell r="E891" t="str">
            <v>X</v>
          </cell>
          <cell r="F891" t="str">
            <v>X</v>
          </cell>
          <cell r="G891" t="str">
            <v>O</v>
          </cell>
          <cell r="H891" t="str">
            <v>X</v>
          </cell>
          <cell r="I891" t="str">
            <v>X</v>
          </cell>
          <cell r="J891" t="str">
            <v>X</v>
          </cell>
          <cell r="K891" t="str">
            <v>X</v>
          </cell>
          <cell r="L891" t="str">
            <v>X</v>
          </cell>
          <cell r="M891" t="str">
            <v>X</v>
          </cell>
          <cell r="N891" t="str">
            <v>155900</v>
          </cell>
        </row>
        <row r="892">
          <cell r="B892" t="str">
            <v>바디텍메드</v>
          </cell>
          <cell r="C892" t="str">
            <v>X</v>
          </cell>
          <cell r="D892" t="str">
            <v>X</v>
          </cell>
          <cell r="E892" t="str">
            <v>X</v>
          </cell>
          <cell r="F892" t="str">
            <v>X</v>
          </cell>
          <cell r="G892" t="str">
            <v>X</v>
          </cell>
          <cell r="H892" t="str">
            <v>X</v>
          </cell>
          <cell r="I892" t="str">
            <v>X</v>
          </cell>
          <cell r="J892" t="str">
            <v>X</v>
          </cell>
          <cell r="K892" t="str">
            <v>X</v>
          </cell>
          <cell r="L892" t="str">
            <v>X</v>
          </cell>
          <cell r="M892" t="str">
            <v>X</v>
          </cell>
          <cell r="N892" t="str">
            <v>206640</v>
          </cell>
        </row>
        <row r="893">
          <cell r="B893" t="str">
            <v>바른손</v>
          </cell>
          <cell r="C893" t="str">
            <v>X</v>
          </cell>
          <cell r="D893" t="str">
            <v>X</v>
          </cell>
          <cell r="E893" t="str">
            <v>X</v>
          </cell>
          <cell r="F893" t="str">
            <v>X</v>
          </cell>
          <cell r="G893" t="str">
            <v>X</v>
          </cell>
          <cell r="H893" t="str">
            <v>X</v>
          </cell>
          <cell r="I893" t="str">
            <v>X</v>
          </cell>
          <cell r="J893" t="str">
            <v>X</v>
          </cell>
          <cell r="K893" t="str">
            <v>X</v>
          </cell>
          <cell r="L893" t="str">
            <v>X</v>
          </cell>
          <cell r="M893" t="str">
            <v>X</v>
          </cell>
          <cell r="N893" t="str">
            <v>018700</v>
          </cell>
        </row>
        <row r="894">
          <cell r="B894" t="str">
            <v>바른손이앤에이</v>
          </cell>
          <cell r="C894" t="str">
            <v>X</v>
          </cell>
          <cell r="D894" t="str">
            <v>X</v>
          </cell>
          <cell r="E894" t="str">
            <v>X</v>
          </cell>
          <cell r="F894" t="str">
            <v>X</v>
          </cell>
          <cell r="G894" t="str">
            <v>X</v>
          </cell>
          <cell r="H894" t="str">
            <v>X</v>
          </cell>
          <cell r="I894" t="str">
            <v>X</v>
          </cell>
          <cell r="J894" t="str">
            <v>X</v>
          </cell>
          <cell r="K894" t="str">
            <v>X</v>
          </cell>
          <cell r="L894" t="str">
            <v>X</v>
          </cell>
          <cell r="M894" t="str">
            <v>X</v>
          </cell>
          <cell r="N894" t="str">
            <v>035620</v>
          </cell>
        </row>
        <row r="895">
          <cell r="B895" t="str">
            <v>바스칸바이오제약</v>
          </cell>
          <cell r="C895" t="str">
            <v>X</v>
          </cell>
          <cell r="D895" t="str">
            <v>X</v>
          </cell>
          <cell r="E895" t="str">
            <v>X</v>
          </cell>
          <cell r="F895" t="str">
            <v>X</v>
          </cell>
          <cell r="G895" t="str">
            <v>X</v>
          </cell>
          <cell r="H895" t="str">
            <v>X</v>
          </cell>
          <cell r="I895" t="str">
            <v>X</v>
          </cell>
          <cell r="J895" t="str">
            <v>X</v>
          </cell>
          <cell r="K895" t="str">
            <v>X</v>
          </cell>
          <cell r="L895" t="str">
            <v>X</v>
          </cell>
          <cell r="M895" t="str">
            <v>X</v>
          </cell>
          <cell r="N895" t="str">
            <v>354390</v>
          </cell>
        </row>
        <row r="896">
          <cell r="B896" t="str">
            <v>바이넥스</v>
          </cell>
          <cell r="C896" t="str">
            <v>X</v>
          </cell>
          <cell r="D896" t="str">
            <v>X</v>
          </cell>
          <cell r="E896" t="str">
            <v>X</v>
          </cell>
          <cell r="F896" t="str">
            <v>X</v>
          </cell>
          <cell r="G896" t="str">
            <v>X</v>
          </cell>
          <cell r="H896" t="str">
            <v>X</v>
          </cell>
          <cell r="I896" t="str">
            <v>X</v>
          </cell>
          <cell r="J896" t="str">
            <v>X</v>
          </cell>
          <cell r="K896" t="str">
            <v>X</v>
          </cell>
          <cell r="L896" t="str">
            <v>X</v>
          </cell>
          <cell r="M896" t="str">
            <v>X</v>
          </cell>
          <cell r="N896" t="str">
            <v>053030</v>
          </cell>
        </row>
        <row r="897">
          <cell r="B897" t="str">
            <v>바이브컴퍼니</v>
          </cell>
          <cell r="C897" t="str">
            <v>X</v>
          </cell>
          <cell r="D897" t="str">
            <v>X</v>
          </cell>
          <cell r="E897" t="str">
            <v>X</v>
          </cell>
          <cell r="F897" t="str">
            <v>X</v>
          </cell>
          <cell r="G897" t="str">
            <v>X</v>
          </cell>
          <cell r="H897" t="str">
            <v>X</v>
          </cell>
          <cell r="I897" t="str">
            <v>X</v>
          </cell>
          <cell r="J897" t="str">
            <v>X</v>
          </cell>
          <cell r="K897" t="str">
            <v>X</v>
          </cell>
          <cell r="L897" t="str">
            <v>X</v>
          </cell>
          <cell r="M897" t="str">
            <v>X</v>
          </cell>
          <cell r="N897" t="str">
            <v>301300</v>
          </cell>
        </row>
        <row r="898">
          <cell r="B898" t="str">
            <v>바이오노트</v>
          </cell>
          <cell r="C898" t="str">
            <v>X</v>
          </cell>
          <cell r="D898" t="str">
            <v>X</v>
          </cell>
          <cell r="E898" t="str">
            <v>X</v>
          </cell>
          <cell r="F898" t="str">
            <v>X</v>
          </cell>
          <cell r="G898" t="str">
            <v>X</v>
          </cell>
          <cell r="H898" t="str">
            <v>X</v>
          </cell>
          <cell r="I898" t="str">
            <v>X</v>
          </cell>
          <cell r="J898" t="str">
            <v>X</v>
          </cell>
          <cell r="K898" t="str">
            <v>X</v>
          </cell>
          <cell r="L898" t="str">
            <v>X</v>
          </cell>
          <cell r="M898" t="str">
            <v>X</v>
          </cell>
          <cell r="N898" t="str">
            <v>377740</v>
          </cell>
        </row>
        <row r="899">
          <cell r="B899" t="str">
            <v>바이오니아</v>
          </cell>
          <cell r="C899" t="str">
            <v>X</v>
          </cell>
          <cell r="D899" t="str">
            <v>X</v>
          </cell>
          <cell r="E899" t="str">
            <v>X</v>
          </cell>
          <cell r="F899" t="str">
            <v>X</v>
          </cell>
          <cell r="G899" t="str">
            <v>X</v>
          </cell>
          <cell r="H899" t="str">
            <v>X</v>
          </cell>
          <cell r="I899" t="str">
            <v>X</v>
          </cell>
          <cell r="J899" t="str">
            <v>X</v>
          </cell>
          <cell r="K899" t="str">
            <v>X</v>
          </cell>
          <cell r="L899" t="str">
            <v>X</v>
          </cell>
          <cell r="M899" t="str">
            <v>X</v>
          </cell>
          <cell r="N899" t="str">
            <v>064550</v>
          </cell>
        </row>
        <row r="900">
          <cell r="B900" t="str">
            <v>바이오다인</v>
          </cell>
          <cell r="C900" t="str">
            <v>X</v>
          </cell>
          <cell r="D900" t="str">
            <v>X</v>
          </cell>
          <cell r="E900" t="str">
            <v>X</v>
          </cell>
          <cell r="F900" t="str">
            <v>X</v>
          </cell>
          <cell r="G900" t="str">
            <v>X</v>
          </cell>
          <cell r="H900" t="str">
            <v>X</v>
          </cell>
          <cell r="I900" t="str">
            <v>X</v>
          </cell>
          <cell r="J900" t="str">
            <v>X</v>
          </cell>
          <cell r="K900" t="str">
            <v>X</v>
          </cell>
          <cell r="L900" t="str">
            <v>X</v>
          </cell>
          <cell r="M900" t="str">
            <v>X</v>
          </cell>
          <cell r="N900" t="str">
            <v>314930</v>
          </cell>
        </row>
        <row r="901">
          <cell r="B901" t="str">
            <v>바이오로그디바이스</v>
          </cell>
          <cell r="C901" t="str">
            <v>X</v>
          </cell>
          <cell r="D901" t="str">
            <v>X</v>
          </cell>
          <cell r="E901" t="str">
            <v>X</v>
          </cell>
          <cell r="F901" t="str">
            <v>X</v>
          </cell>
          <cell r="G901" t="str">
            <v>X</v>
          </cell>
          <cell r="H901" t="str">
            <v>X</v>
          </cell>
          <cell r="I901" t="str">
            <v>X</v>
          </cell>
          <cell r="J901" t="str">
            <v>X</v>
          </cell>
          <cell r="K901" t="str">
            <v>X</v>
          </cell>
          <cell r="L901" t="str">
            <v>X</v>
          </cell>
          <cell r="M901" t="str">
            <v>X</v>
          </cell>
          <cell r="N901" t="str">
            <v>208710</v>
          </cell>
        </row>
        <row r="902">
          <cell r="B902" t="str">
            <v>바이오솔루션</v>
          </cell>
          <cell r="C902" t="str">
            <v>X</v>
          </cell>
          <cell r="D902" t="str">
            <v>X</v>
          </cell>
          <cell r="E902" t="str">
            <v>X</v>
          </cell>
          <cell r="F902" t="str">
            <v>X</v>
          </cell>
          <cell r="G902" t="str">
            <v>X</v>
          </cell>
          <cell r="H902" t="str">
            <v>X</v>
          </cell>
          <cell r="I902" t="str">
            <v>X</v>
          </cell>
          <cell r="J902" t="str">
            <v>X</v>
          </cell>
          <cell r="K902" t="str">
            <v>X</v>
          </cell>
          <cell r="L902" t="str">
            <v>X</v>
          </cell>
          <cell r="M902" t="str">
            <v>X</v>
          </cell>
          <cell r="N902" t="str">
            <v>086820</v>
          </cell>
        </row>
        <row r="903">
          <cell r="B903" t="str">
            <v>바이오스마트</v>
          </cell>
          <cell r="C903" t="str">
            <v>X</v>
          </cell>
          <cell r="D903" t="str">
            <v>X</v>
          </cell>
          <cell r="E903" t="str">
            <v>X</v>
          </cell>
          <cell r="F903" t="str">
            <v>X</v>
          </cell>
          <cell r="G903" t="str">
            <v>X</v>
          </cell>
          <cell r="H903" t="str">
            <v>X</v>
          </cell>
          <cell r="I903" t="str">
            <v>X</v>
          </cell>
          <cell r="J903" t="str">
            <v>X</v>
          </cell>
          <cell r="K903" t="str">
            <v>X</v>
          </cell>
          <cell r="L903" t="str">
            <v>X</v>
          </cell>
          <cell r="M903" t="str">
            <v>X</v>
          </cell>
          <cell r="N903" t="str">
            <v>038460</v>
          </cell>
        </row>
        <row r="904">
          <cell r="B904" t="str">
            <v>바이오에프디엔씨</v>
          </cell>
          <cell r="C904" t="str">
            <v>X</v>
          </cell>
          <cell r="D904" t="str">
            <v>X</v>
          </cell>
          <cell r="E904" t="str">
            <v>X</v>
          </cell>
          <cell r="F904" t="str">
            <v>X</v>
          </cell>
          <cell r="G904" t="str">
            <v>X</v>
          </cell>
          <cell r="H904" t="str">
            <v>X</v>
          </cell>
          <cell r="I904" t="str">
            <v>X</v>
          </cell>
          <cell r="J904" t="str">
            <v>X</v>
          </cell>
          <cell r="K904" t="str">
            <v>X</v>
          </cell>
          <cell r="L904" t="str">
            <v>X</v>
          </cell>
          <cell r="M904" t="str">
            <v>X</v>
          </cell>
          <cell r="N904" t="str">
            <v>251120</v>
          </cell>
        </row>
        <row r="905">
          <cell r="B905" t="str">
            <v>바이오인프라</v>
          </cell>
          <cell r="C905" t="str">
            <v>X</v>
          </cell>
          <cell r="D905" t="str">
            <v>X</v>
          </cell>
          <cell r="E905" t="str">
            <v>X</v>
          </cell>
          <cell r="F905" t="str">
            <v>X</v>
          </cell>
          <cell r="G905" t="str">
            <v>X</v>
          </cell>
          <cell r="H905" t="str">
            <v>X</v>
          </cell>
          <cell r="I905" t="str">
            <v>X</v>
          </cell>
          <cell r="J905" t="str">
            <v>X</v>
          </cell>
          <cell r="K905" t="str">
            <v>X</v>
          </cell>
          <cell r="L905" t="str">
            <v>X</v>
          </cell>
          <cell r="M905" t="str">
            <v>X</v>
          </cell>
          <cell r="N905" t="str">
            <v>199730</v>
          </cell>
        </row>
        <row r="906">
          <cell r="B906" t="str">
            <v>바이오인프라생명과학</v>
          </cell>
          <cell r="C906" t="str">
            <v>X</v>
          </cell>
          <cell r="D906" t="str">
            <v>X</v>
          </cell>
          <cell r="E906" t="str">
            <v>X</v>
          </cell>
          <cell r="F906" t="str">
            <v>X</v>
          </cell>
          <cell r="G906" t="str">
            <v>X</v>
          </cell>
          <cell r="H906" t="str">
            <v>X</v>
          </cell>
          <cell r="I906" t="str">
            <v>X</v>
          </cell>
          <cell r="J906" t="str">
            <v>X</v>
          </cell>
          <cell r="K906" t="str">
            <v>X</v>
          </cell>
          <cell r="L906" t="str">
            <v>X</v>
          </cell>
          <cell r="M906" t="str">
            <v>X</v>
          </cell>
          <cell r="N906" t="str">
            <v>266470</v>
          </cell>
        </row>
        <row r="907">
          <cell r="B907" t="str">
            <v>바이오텐</v>
          </cell>
          <cell r="C907" t="str">
            <v>X</v>
          </cell>
          <cell r="D907" t="str">
            <v>X</v>
          </cell>
          <cell r="E907" t="str">
            <v>X</v>
          </cell>
          <cell r="F907" t="str">
            <v>X</v>
          </cell>
          <cell r="G907" t="str">
            <v>X</v>
          </cell>
          <cell r="H907" t="str">
            <v>X</v>
          </cell>
          <cell r="I907" t="str">
            <v>X</v>
          </cell>
          <cell r="J907" t="str">
            <v>X</v>
          </cell>
          <cell r="K907" t="str">
            <v>X</v>
          </cell>
          <cell r="L907" t="str">
            <v>X</v>
          </cell>
          <cell r="M907" t="str">
            <v>X</v>
          </cell>
          <cell r="N907" t="str">
            <v>289170</v>
          </cell>
        </row>
        <row r="908">
          <cell r="B908" t="str">
            <v>바이오톡스텍</v>
          </cell>
          <cell r="C908" t="str">
            <v>X</v>
          </cell>
          <cell r="D908" t="str">
            <v>X</v>
          </cell>
          <cell r="E908" t="str">
            <v>X</v>
          </cell>
          <cell r="F908" t="str">
            <v>X</v>
          </cell>
          <cell r="G908" t="str">
            <v>X</v>
          </cell>
          <cell r="H908" t="str">
            <v>X</v>
          </cell>
          <cell r="I908" t="str">
            <v>X</v>
          </cell>
          <cell r="J908" t="str">
            <v>X</v>
          </cell>
          <cell r="K908" t="str">
            <v>X</v>
          </cell>
          <cell r="L908" t="str">
            <v>X</v>
          </cell>
          <cell r="M908" t="str">
            <v>X</v>
          </cell>
          <cell r="N908" t="str">
            <v>086040</v>
          </cell>
        </row>
        <row r="909">
          <cell r="B909" t="str">
            <v>바이오프로테크</v>
          </cell>
          <cell r="C909" t="str">
            <v>X</v>
          </cell>
          <cell r="D909" t="str">
            <v>X</v>
          </cell>
          <cell r="E909" t="str">
            <v>X</v>
          </cell>
          <cell r="F909" t="str">
            <v>X</v>
          </cell>
          <cell r="G909" t="str">
            <v>X</v>
          </cell>
          <cell r="H909" t="str">
            <v>X</v>
          </cell>
          <cell r="I909" t="str">
            <v>X</v>
          </cell>
          <cell r="J909" t="str">
            <v>X</v>
          </cell>
          <cell r="K909" t="str">
            <v>X</v>
          </cell>
          <cell r="L909" t="str">
            <v>X</v>
          </cell>
          <cell r="M909" t="str">
            <v>X</v>
          </cell>
          <cell r="N909" t="str">
            <v>199290</v>
          </cell>
        </row>
        <row r="910">
          <cell r="B910" t="str">
            <v>바이오플러스</v>
          </cell>
          <cell r="C910" t="str">
            <v>X</v>
          </cell>
          <cell r="D910" t="str">
            <v>X</v>
          </cell>
          <cell r="E910" t="str">
            <v>X</v>
          </cell>
          <cell r="F910" t="str">
            <v>X</v>
          </cell>
          <cell r="G910" t="str">
            <v>X</v>
          </cell>
          <cell r="H910" t="str">
            <v>X</v>
          </cell>
          <cell r="I910" t="str">
            <v>X</v>
          </cell>
          <cell r="J910" t="str">
            <v>X</v>
          </cell>
          <cell r="K910" t="str">
            <v>X</v>
          </cell>
          <cell r="L910" t="str">
            <v>X</v>
          </cell>
          <cell r="M910" t="str">
            <v>X</v>
          </cell>
          <cell r="N910" t="str">
            <v>099430</v>
          </cell>
        </row>
        <row r="911">
          <cell r="B911" t="str">
            <v>바이온</v>
          </cell>
          <cell r="C911" t="str">
            <v>X</v>
          </cell>
          <cell r="D911" t="str">
            <v>X</v>
          </cell>
          <cell r="E911" t="str">
            <v>X</v>
          </cell>
          <cell r="F911" t="str">
            <v>X</v>
          </cell>
          <cell r="G911" t="str">
            <v>X</v>
          </cell>
          <cell r="H911" t="str">
            <v>X</v>
          </cell>
          <cell r="I911" t="str">
            <v>X</v>
          </cell>
          <cell r="J911" t="str">
            <v>X</v>
          </cell>
          <cell r="K911" t="str">
            <v>X</v>
          </cell>
          <cell r="L911" t="str">
            <v>X</v>
          </cell>
          <cell r="M911" t="str">
            <v>X</v>
          </cell>
          <cell r="N911" t="str">
            <v>032980</v>
          </cell>
        </row>
        <row r="912">
          <cell r="B912" t="str">
            <v>바이옵트로</v>
          </cell>
          <cell r="C912" t="str">
            <v>X</v>
          </cell>
          <cell r="D912" t="str">
            <v>X</v>
          </cell>
          <cell r="E912" t="str">
            <v>X</v>
          </cell>
          <cell r="F912" t="str">
            <v>X</v>
          </cell>
          <cell r="G912" t="str">
            <v>X</v>
          </cell>
          <cell r="H912" t="str">
            <v>X</v>
          </cell>
          <cell r="I912" t="str">
            <v>X</v>
          </cell>
          <cell r="J912" t="str">
            <v>X</v>
          </cell>
          <cell r="K912" t="str">
            <v>X</v>
          </cell>
          <cell r="L912" t="str">
            <v>X</v>
          </cell>
          <cell r="M912" t="str">
            <v>X</v>
          </cell>
          <cell r="N912" t="str">
            <v>222160</v>
          </cell>
        </row>
        <row r="913">
          <cell r="B913" t="str">
            <v>바이젠셀</v>
          </cell>
          <cell r="C913" t="str">
            <v>X</v>
          </cell>
          <cell r="D913" t="str">
            <v>X</v>
          </cell>
          <cell r="E913" t="str">
            <v>X</v>
          </cell>
          <cell r="F913" t="str">
            <v>X</v>
          </cell>
          <cell r="G913" t="str">
            <v>X</v>
          </cell>
          <cell r="H913" t="str">
            <v>X</v>
          </cell>
          <cell r="I913" t="str">
            <v>X</v>
          </cell>
          <cell r="J913" t="str">
            <v>X</v>
          </cell>
          <cell r="K913" t="str">
            <v>X</v>
          </cell>
          <cell r="L913" t="str">
            <v>X</v>
          </cell>
          <cell r="M913" t="str">
            <v>X</v>
          </cell>
          <cell r="N913" t="str">
            <v>308080</v>
          </cell>
        </row>
        <row r="914">
          <cell r="B914" t="str">
            <v>바텍</v>
          </cell>
          <cell r="C914" t="str">
            <v>X</v>
          </cell>
          <cell r="D914" t="str">
            <v>X</v>
          </cell>
          <cell r="E914" t="str">
            <v>X</v>
          </cell>
          <cell r="F914" t="str">
            <v>X</v>
          </cell>
          <cell r="G914" t="str">
            <v>X</v>
          </cell>
          <cell r="H914" t="str">
            <v>X</v>
          </cell>
          <cell r="I914" t="str">
            <v>X</v>
          </cell>
          <cell r="J914" t="str">
            <v>X</v>
          </cell>
          <cell r="K914" t="str">
            <v>X</v>
          </cell>
          <cell r="L914" t="str">
            <v>X</v>
          </cell>
          <cell r="M914" t="str">
            <v>X</v>
          </cell>
          <cell r="N914" t="str">
            <v>043150</v>
          </cell>
        </row>
        <row r="915">
          <cell r="B915" t="str">
            <v>박셀바이오</v>
          </cell>
          <cell r="C915" t="str">
            <v>X</v>
          </cell>
          <cell r="D915" t="str">
            <v>X</v>
          </cell>
          <cell r="E915" t="str">
            <v>X</v>
          </cell>
          <cell r="F915" t="str">
            <v>X</v>
          </cell>
          <cell r="G915" t="str">
            <v>X</v>
          </cell>
          <cell r="H915" t="str">
            <v>X</v>
          </cell>
          <cell r="I915" t="str">
            <v>X</v>
          </cell>
          <cell r="J915" t="str">
            <v>X</v>
          </cell>
          <cell r="K915" t="str">
            <v>X</v>
          </cell>
          <cell r="L915" t="str">
            <v>X</v>
          </cell>
          <cell r="M915" t="str">
            <v>X</v>
          </cell>
          <cell r="N915" t="str">
            <v>323990</v>
          </cell>
        </row>
        <row r="916">
          <cell r="B916" t="str">
            <v>방림</v>
          </cell>
          <cell r="C916" t="str">
            <v>X</v>
          </cell>
          <cell r="D916" t="str">
            <v>X</v>
          </cell>
          <cell r="E916" t="str">
            <v>X</v>
          </cell>
          <cell r="F916" t="str">
            <v>X</v>
          </cell>
          <cell r="G916" t="str">
            <v>X</v>
          </cell>
          <cell r="H916" t="str">
            <v>X</v>
          </cell>
          <cell r="I916" t="str">
            <v>X</v>
          </cell>
          <cell r="J916" t="str">
            <v>X</v>
          </cell>
          <cell r="K916" t="str">
            <v>X</v>
          </cell>
          <cell r="L916" t="str">
            <v>X</v>
          </cell>
          <cell r="M916" t="str">
            <v>X</v>
          </cell>
          <cell r="N916" t="str">
            <v>003610</v>
          </cell>
        </row>
        <row r="917">
          <cell r="B917" t="str">
            <v>배럴</v>
          </cell>
          <cell r="C917" t="str">
            <v>X</v>
          </cell>
          <cell r="D917" t="str">
            <v>X</v>
          </cell>
          <cell r="E917" t="str">
            <v>X</v>
          </cell>
          <cell r="F917" t="str">
            <v>X</v>
          </cell>
          <cell r="G917" t="str">
            <v>X</v>
          </cell>
          <cell r="H917" t="str">
            <v>X</v>
          </cell>
          <cell r="I917" t="str">
            <v>X</v>
          </cell>
          <cell r="J917" t="str">
            <v>X</v>
          </cell>
          <cell r="K917" t="str">
            <v>X</v>
          </cell>
          <cell r="L917" t="str">
            <v>X</v>
          </cell>
          <cell r="M917" t="str">
            <v>X</v>
          </cell>
          <cell r="N917" t="str">
            <v>267790</v>
          </cell>
        </row>
        <row r="918">
          <cell r="B918" t="str">
            <v>백광산업</v>
          </cell>
          <cell r="C918" t="str">
            <v>O</v>
          </cell>
          <cell r="D918" t="str">
            <v>X</v>
          </cell>
          <cell r="E918" t="str">
            <v>X</v>
          </cell>
          <cell r="F918" t="str">
            <v>X</v>
          </cell>
          <cell r="G918" t="str">
            <v>X</v>
          </cell>
          <cell r="H918" t="str">
            <v>X</v>
          </cell>
          <cell r="I918" t="str">
            <v>X</v>
          </cell>
          <cell r="J918" t="str">
            <v>X</v>
          </cell>
          <cell r="K918" t="str">
            <v>X</v>
          </cell>
          <cell r="L918" t="str">
            <v>X</v>
          </cell>
          <cell r="M918" t="str">
            <v>X</v>
          </cell>
          <cell r="N918" t="str">
            <v>001340</v>
          </cell>
        </row>
        <row r="919">
          <cell r="B919" t="str">
            <v>백금T&amp;A</v>
          </cell>
          <cell r="C919" t="str">
            <v>X</v>
          </cell>
          <cell r="D919" t="str">
            <v>X</v>
          </cell>
          <cell r="E919" t="str">
            <v>X</v>
          </cell>
          <cell r="F919" t="str">
            <v>X</v>
          </cell>
          <cell r="G919" t="str">
            <v>X</v>
          </cell>
          <cell r="H919" t="str">
            <v>X</v>
          </cell>
          <cell r="I919" t="str">
            <v>X</v>
          </cell>
          <cell r="J919" t="str">
            <v>X</v>
          </cell>
          <cell r="K919" t="str">
            <v>X</v>
          </cell>
          <cell r="L919" t="str">
            <v>X</v>
          </cell>
          <cell r="M919" t="str">
            <v>X</v>
          </cell>
          <cell r="N919" t="str">
            <v>046310</v>
          </cell>
        </row>
        <row r="920">
          <cell r="B920" t="str">
            <v>백산</v>
          </cell>
          <cell r="C920" t="str">
            <v>X</v>
          </cell>
          <cell r="D920" t="str">
            <v>X</v>
          </cell>
          <cell r="E920" t="str">
            <v>X</v>
          </cell>
          <cell r="F920" t="str">
            <v>X</v>
          </cell>
          <cell r="G920" t="str">
            <v>X</v>
          </cell>
          <cell r="H920" t="str">
            <v>X</v>
          </cell>
          <cell r="I920" t="str">
            <v>X</v>
          </cell>
          <cell r="J920" t="str">
            <v>X</v>
          </cell>
          <cell r="K920" t="str">
            <v>X</v>
          </cell>
          <cell r="L920" t="str">
            <v>X</v>
          </cell>
          <cell r="M920" t="str">
            <v>X</v>
          </cell>
          <cell r="N920" t="str">
            <v>035150</v>
          </cell>
        </row>
        <row r="921">
          <cell r="B921" t="str">
            <v>밸로프</v>
          </cell>
          <cell r="C921" t="str">
            <v>X</v>
          </cell>
          <cell r="D921" t="str">
            <v>X</v>
          </cell>
          <cell r="E921" t="str">
            <v>X</v>
          </cell>
          <cell r="F921" t="str">
            <v>X</v>
          </cell>
          <cell r="G921" t="str">
            <v>X</v>
          </cell>
          <cell r="H921" t="str">
            <v>X</v>
          </cell>
          <cell r="I921" t="str">
            <v>X</v>
          </cell>
          <cell r="J921" t="str">
            <v>X</v>
          </cell>
          <cell r="K921" t="str">
            <v>X</v>
          </cell>
          <cell r="L921" t="str">
            <v>X</v>
          </cell>
          <cell r="M921" t="str">
            <v>X</v>
          </cell>
          <cell r="N921" t="str">
            <v>331520</v>
          </cell>
        </row>
        <row r="922">
          <cell r="B922" t="str">
            <v>버넥트</v>
          </cell>
          <cell r="C922" t="str">
            <v>X</v>
          </cell>
          <cell r="D922" t="str">
            <v>X</v>
          </cell>
          <cell r="E922" t="str">
            <v>X</v>
          </cell>
          <cell r="F922" t="str">
            <v>X</v>
          </cell>
          <cell r="G922" t="str">
            <v>X</v>
          </cell>
          <cell r="H922" t="str">
            <v>X</v>
          </cell>
          <cell r="I922" t="str">
            <v>X</v>
          </cell>
          <cell r="J922" t="str">
            <v>X</v>
          </cell>
          <cell r="K922" t="str">
            <v>X</v>
          </cell>
          <cell r="L922" t="str">
            <v>X</v>
          </cell>
          <cell r="M922" t="str">
            <v>X</v>
          </cell>
          <cell r="N922" t="str">
            <v>438700</v>
          </cell>
        </row>
        <row r="923">
          <cell r="B923" t="str">
            <v>버킷스튜디오</v>
          </cell>
          <cell r="C923" t="str">
            <v>O</v>
          </cell>
          <cell r="D923" t="str">
            <v>X</v>
          </cell>
          <cell r="E923" t="str">
            <v>O</v>
          </cell>
          <cell r="F923" t="str">
            <v>O</v>
          </cell>
          <cell r="G923" t="str">
            <v>O</v>
          </cell>
          <cell r="H923" t="str">
            <v>X</v>
          </cell>
          <cell r="I923" t="str">
            <v>X</v>
          </cell>
          <cell r="J923" t="str">
            <v>X</v>
          </cell>
          <cell r="K923" t="str">
            <v>X</v>
          </cell>
          <cell r="L923" t="str">
            <v>X</v>
          </cell>
          <cell r="M923" t="str">
            <v>X</v>
          </cell>
          <cell r="N923" t="str">
            <v>066410</v>
          </cell>
        </row>
        <row r="924">
          <cell r="B924" t="str">
            <v>범양건영</v>
          </cell>
          <cell r="C924" t="str">
            <v>X</v>
          </cell>
          <cell r="D924" t="str">
            <v>X</v>
          </cell>
          <cell r="E924" t="str">
            <v>X</v>
          </cell>
          <cell r="F924" t="str">
            <v>X</v>
          </cell>
          <cell r="G924" t="str">
            <v>X</v>
          </cell>
          <cell r="H924" t="str">
            <v>X</v>
          </cell>
          <cell r="I924" t="str">
            <v>X</v>
          </cell>
          <cell r="J924" t="str">
            <v>X</v>
          </cell>
          <cell r="K924" t="str">
            <v>X</v>
          </cell>
          <cell r="L924" t="str">
            <v>X</v>
          </cell>
          <cell r="M924" t="str">
            <v>X</v>
          </cell>
          <cell r="N924" t="str">
            <v>002410</v>
          </cell>
        </row>
        <row r="925">
          <cell r="B925" t="str">
            <v>범한퓨얼셀</v>
          </cell>
          <cell r="C925" t="str">
            <v>X</v>
          </cell>
          <cell r="D925" t="str">
            <v>X</v>
          </cell>
          <cell r="E925" t="str">
            <v>X</v>
          </cell>
          <cell r="F925" t="str">
            <v>X</v>
          </cell>
          <cell r="G925" t="str">
            <v>X</v>
          </cell>
          <cell r="H925" t="str">
            <v>X</v>
          </cell>
          <cell r="I925" t="str">
            <v>X</v>
          </cell>
          <cell r="J925" t="str">
            <v>X</v>
          </cell>
          <cell r="K925" t="str">
            <v>X</v>
          </cell>
          <cell r="L925" t="str">
            <v>X</v>
          </cell>
          <cell r="M925" t="str">
            <v>X</v>
          </cell>
          <cell r="N925" t="str">
            <v>382900</v>
          </cell>
        </row>
        <row r="926">
          <cell r="B926" t="str">
            <v>베노티앤알</v>
          </cell>
          <cell r="C926" t="str">
            <v>X</v>
          </cell>
          <cell r="D926" t="str">
            <v>X</v>
          </cell>
          <cell r="E926" t="str">
            <v>X</v>
          </cell>
          <cell r="F926" t="str">
            <v>X</v>
          </cell>
          <cell r="G926" t="str">
            <v>X</v>
          </cell>
          <cell r="H926" t="str">
            <v>X</v>
          </cell>
          <cell r="I926" t="str">
            <v>X</v>
          </cell>
          <cell r="J926" t="str">
            <v>X</v>
          </cell>
          <cell r="K926" t="str">
            <v>X</v>
          </cell>
          <cell r="L926" t="str">
            <v>X</v>
          </cell>
          <cell r="M926" t="str">
            <v>X</v>
          </cell>
          <cell r="N926" t="str">
            <v>206400</v>
          </cell>
        </row>
        <row r="927">
          <cell r="B927" t="str">
            <v>베뉴지</v>
          </cell>
          <cell r="C927" t="str">
            <v>X</v>
          </cell>
          <cell r="D927" t="str">
            <v>X</v>
          </cell>
          <cell r="E927" t="str">
            <v>X</v>
          </cell>
          <cell r="F927" t="str">
            <v>X</v>
          </cell>
          <cell r="G927" t="str">
            <v>X</v>
          </cell>
          <cell r="H927" t="str">
            <v>X</v>
          </cell>
          <cell r="I927" t="str">
            <v>X</v>
          </cell>
          <cell r="J927" t="str">
            <v>X</v>
          </cell>
          <cell r="K927" t="str">
            <v>X</v>
          </cell>
          <cell r="L927" t="str">
            <v>X</v>
          </cell>
          <cell r="M927" t="str">
            <v>X</v>
          </cell>
          <cell r="N927" t="str">
            <v>019010</v>
          </cell>
        </row>
        <row r="928">
          <cell r="B928" t="str">
            <v>베른</v>
          </cell>
          <cell r="C928" t="str">
            <v>X</v>
          </cell>
          <cell r="D928" t="str">
            <v>X</v>
          </cell>
          <cell r="E928" t="str">
            <v>X</v>
          </cell>
          <cell r="F928" t="str">
            <v>X</v>
          </cell>
          <cell r="G928" t="str">
            <v>X</v>
          </cell>
          <cell r="H928" t="str">
            <v>X</v>
          </cell>
          <cell r="I928" t="str">
            <v>X</v>
          </cell>
          <cell r="J928" t="str">
            <v>X</v>
          </cell>
          <cell r="K928" t="str">
            <v>X</v>
          </cell>
          <cell r="L928" t="str">
            <v>X</v>
          </cell>
          <cell r="M928" t="str">
            <v>X</v>
          </cell>
          <cell r="N928" t="str">
            <v>322190</v>
          </cell>
        </row>
        <row r="929">
          <cell r="B929" t="str">
            <v>베셀</v>
          </cell>
          <cell r="C929" t="str">
            <v>O</v>
          </cell>
          <cell r="D929" t="str">
            <v>X</v>
          </cell>
          <cell r="E929" t="str">
            <v>X</v>
          </cell>
          <cell r="F929" t="str">
            <v>X</v>
          </cell>
          <cell r="G929" t="str">
            <v>O</v>
          </cell>
          <cell r="H929" t="str">
            <v>X</v>
          </cell>
          <cell r="I929" t="str">
            <v>X</v>
          </cell>
          <cell r="J929" t="str">
            <v>X</v>
          </cell>
          <cell r="K929" t="str">
            <v>X</v>
          </cell>
          <cell r="L929" t="str">
            <v>X</v>
          </cell>
          <cell r="M929" t="str">
            <v>X</v>
          </cell>
          <cell r="N929" t="str">
            <v>177350</v>
          </cell>
        </row>
        <row r="930">
          <cell r="B930" t="str">
            <v>베스파</v>
          </cell>
          <cell r="C930" t="str">
            <v>O</v>
          </cell>
          <cell r="D930" t="str">
            <v>X</v>
          </cell>
          <cell r="E930" t="str">
            <v>O</v>
          </cell>
          <cell r="F930" t="str">
            <v>O</v>
          </cell>
          <cell r="G930" t="str">
            <v>X</v>
          </cell>
          <cell r="H930" t="str">
            <v>X</v>
          </cell>
          <cell r="I930" t="str">
            <v>X</v>
          </cell>
          <cell r="J930" t="str">
            <v>X</v>
          </cell>
          <cell r="K930" t="str">
            <v>X</v>
          </cell>
          <cell r="L930" t="str">
            <v>X</v>
          </cell>
          <cell r="M930" t="str">
            <v>X</v>
          </cell>
          <cell r="N930" t="str">
            <v>299910</v>
          </cell>
        </row>
        <row r="931">
          <cell r="B931" t="str">
            <v>벨로크</v>
          </cell>
          <cell r="C931" t="str">
            <v>X</v>
          </cell>
          <cell r="D931" t="str">
            <v>X</v>
          </cell>
          <cell r="E931" t="str">
            <v>X</v>
          </cell>
          <cell r="F931" t="str">
            <v>X</v>
          </cell>
          <cell r="G931" t="str">
            <v>X</v>
          </cell>
          <cell r="H931" t="str">
            <v>X</v>
          </cell>
          <cell r="I931" t="str">
            <v>X</v>
          </cell>
          <cell r="J931" t="str">
            <v>X</v>
          </cell>
          <cell r="K931" t="str">
            <v>X</v>
          </cell>
          <cell r="L931" t="str">
            <v>X</v>
          </cell>
          <cell r="M931" t="str">
            <v>X</v>
          </cell>
          <cell r="N931" t="str">
            <v>424760</v>
          </cell>
        </row>
        <row r="932">
          <cell r="B932" t="str">
            <v>벽산</v>
          </cell>
          <cell r="C932" t="str">
            <v>X</v>
          </cell>
          <cell r="D932" t="str">
            <v>X</v>
          </cell>
          <cell r="E932" t="str">
            <v>X</v>
          </cell>
          <cell r="F932" t="str">
            <v>X</v>
          </cell>
          <cell r="G932" t="str">
            <v>X</v>
          </cell>
          <cell r="H932" t="str">
            <v>X</v>
          </cell>
          <cell r="I932" t="str">
            <v>X</v>
          </cell>
          <cell r="J932" t="str">
            <v>X</v>
          </cell>
          <cell r="K932" t="str">
            <v>X</v>
          </cell>
          <cell r="L932" t="str">
            <v>X</v>
          </cell>
          <cell r="M932" t="str">
            <v>X</v>
          </cell>
          <cell r="N932" t="str">
            <v>007210</v>
          </cell>
        </row>
        <row r="933">
          <cell r="B933" t="str">
            <v>보광산업</v>
          </cell>
          <cell r="C933" t="str">
            <v>X</v>
          </cell>
          <cell r="D933" t="str">
            <v>X</v>
          </cell>
          <cell r="E933" t="str">
            <v>X</v>
          </cell>
          <cell r="F933" t="str">
            <v>X</v>
          </cell>
          <cell r="G933" t="str">
            <v>X</v>
          </cell>
          <cell r="H933" t="str">
            <v>X</v>
          </cell>
          <cell r="I933" t="str">
            <v>X</v>
          </cell>
          <cell r="J933" t="str">
            <v>X</v>
          </cell>
          <cell r="K933" t="str">
            <v>X</v>
          </cell>
          <cell r="L933" t="str">
            <v>X</v>
          </cell>
          <cell r="M933" t="str">
            <v>X</v>
          </cell>
          <cell r="N933" t="str">
            <v>225530</v>
          </cell>
        </row>
        <row r="934">
          <cell r="B934" t="str">
            <v>보라티알</v>
          </cell>
          <cell r="C934" t="str">
            <v>X</v>
          </cell>
          <cell r="D934" t="str">
            <v>X</v>
          </cell>
          <cell r="E934" t="str">
            <v>X</v>
          </cell>
          <cell r="F934" t="str">
            <v>X</v>
          </cell>
          <cell r="G934" t="str">
            <v>X</v>
          </cell>
          <cell r="H934" t="str">
            <v>X</v>
          </cell>
          <cell r="I934" t="str">
            <v>X</v>
          </cell>
          <cell r="J934" t="str">
            <v>X</v>
          </cell>
          <cell r="K934" t="str">
            <v>X</v>
          </cell>
          <cell r="L934" t="str">
            <v>X</v>
          </cell>
          <cell r="M934" t="str">
            <v>X</v>
          </cell>
          <cell r="N934" t="str">
            <v>250000</v>
          </cell>
        </row>
        <row r="935">
          <cell r="B935" t="str">
            <v>보락</v>
          </cell>
          <cell r="C935" t="str">
            <v>X</v>
          </cell>
          <cell r="D935" t="str">
            <v>X</v>
          </cell>
          <cell r="E935" t="str">
            <v>X</v>
          </cell>
          <cell r="F935" t="str">
            <v>X</v>
          </cell>
          <cell r="G935" t="str">
            <v>X</v>
          </cell>
          <cell r="H935" t="str">
            <v>X</v>
          </cell>
          <cell r="I935" t="str">
            <v>X</v>
          </cell>
          <cell r="J935" t="str">
            <v>X</v>
          </cell>
          <cell r="K935" t="str">
            <v>X</v>
          </cell>
          <cell r="L935" t="str">
            <v>X</v>
          </cell>
          <cell r="M935" t="str">
            <v>X</v>
          </cell>
          <cell r="N935" t="str">
            <v>002760</v>
          </cell>
        </row>
        <row r="936">
          <cell r="B936" t="str">
            <v>보령</v>
          </cell>
          <cell r="C936" t="str">
            <v>X</v>
          </cell>
          <cell r="D936" t="str">
            <v>X</v>
          </cell>
          <cell r="E936" t="str">
            <v>X</v>
          </cell>
          <cell r="F936" t="str">
            <v>X</v>
          </cell>
          <cell r="G936" t="str">
            <v>X</v>
          </cell>
          <cell r="H936" t="str">
            <v>X</v>
          </cell>
          <cell r="I936" t="str">
            <v>X</v>
          </cell>
          <cell r="J936" t="str">
            <v>X</v>
          </cell>
          <cell r="K936" t="str">
            <v>X</v>
          </cell>
          <cell r="L936" t="str">
            <v>X</v>
          </cell>
          <cell r="M936" t="str">
            <v>X</v>
          </cell>
          <cell r="N936" t="str">
            <v>003850</v>
          </cell>
        </row>
        <row r="937">
          <cell r="B937" t="str">
            <v>보로노이</v>
          </cell>
          <cell r="C937" t="str">
            <v>X</v>
          </cell>
          <cell r="D937" t="str">
            <v>X</v>
          </cell>
          <cell r="E937" t="str">
            <v>X</v>
          </cell>
          <cell r="F937" t="str">
            <v>X</v>
          </cell>
          <cell r="G937" t="str">
            <v>X</v>
          </cell>
          <cell r="H937" t="str">
            <v>X</v>
          </cell>
          <cell r="I937" t="str">
            <v>X</v>
          </cell>
          <cell r="J937" t="str">
            <v>X</v>
          </cell>
          <cell r="K937" t="str">
            <v>X</v>
          </cell>
          <cell r="L937" t="str">
            <v>X</v>
          </cell>
          <cell r="M937" t="str">
            <v>X</v>
          </cell>
          <cell r="N937" t="str">
            <v>310210</v>
          </cell>
        </row>
        <row r="938">
          <cell r="B938" t="str">
            <v>보성파워텍</v>
          </cell>
          <cell r="C938" t="str">
            <v>X</v>
          </cell>
          <cell r="D938" t="str">
            <v>X</v>
          </cell>
          <cell r="E938" t="str">
            <v>X</v>
          </cell>
          <cell r="F938" t="str">
            <v>X</v>
          </cell>
          <cell r="G938" t="str">
            <v>X</v>
          </cell>
          <cell r="H938" t="str">
            <v>X</v>
          </cell>
          <cell r="I938" t="str">
            <v>X</v>
          </cell>
          <cell r="J938" t="str">
            <v>X</v>
          </cell>
          <cell r="K938" t="str">
            <v>X</v>
          </cell>
          <cell r="L938" t="str">
            <v>X</v>
          </cell>
          <cell r="M938" t="str">
            <v>X</v>
          </cell>
          <cell r="N938" t="str">
            <v>006910</v>
          </cell>
        </row>
        <row r="939">
          <cell r="B939" t="str">
            <v>보해양조</v>
          </cell>
          <cell r="C939" t="str">
            <v>X</v>
          </cell>
          <cell r="D939" t="str">
            <v>X</v>
          </cell>
          <cell r="E939" t="str">
            <v>X</v>
          </cell>
          <cell r="F939" t="str">
            <v>X</v>
          </cell>
          <cell r="G939" t="str">
            <v>X</v>
          </cell>
          <cell r="H939" t="str">
            <v>X</v>
          </cell>
          <cell r="I939" t="str">
            <v>X</v>
          </cell>
          <cell r="J939" t="str">
            <v>X</v>
          </cell>
          <cell r="K939" t="str">
            <v>X</v>
          </cell>
          <cell r="L939" t="str">
            <v>X</v>
          </cell>
          <cell r="M939" t="str">
            <v>X</v>
          </cell>
          <cell r="N939" t="str">
            <v>000890</v>
          </cell>
        </row>
        <row r="940">
          <cell r="B940" t="str">
            <v>본느</v>
          </cell>
          <cell r="C940" t="str">
            <v>X</v>
          </cell>
          <cell r="D940" t="str">
            <v>X</v>
          </cell>
          <cell r="E940" t="str">
            <v>X</v>
          </cell>
          <cell r="F940" t="str">
            <v>X</v>
          </cell>
          <cell r="G940" t="str">
            <v>X</v>
          </cell>
          <cell r="H940" t="str">
            <v>X</v>
          </cell>
          <cell r="I940" t="str">
            <v>X</v>
          </cell>
          <cell r="J940" t="str">
            <v>X</v>
          </cell>
          <cell r="K940" t="str">
            <v>X</v>
          </cell>
          <cell r="L940" t="str">
            <v>X</v>
          </cell>
          <cell r="M940" t="str">
            <v>X</v>
          </cell>
          <cell r="N940" t="str">
            <v>226340</v>
          </cell>
        </row>
        <row r="941">
          <cell r="B941" t="str">
            <v>볼빅</v>
          </cell>
          <cell r="C941" t="str">
            <v>O</v>
          </cell>
          <cell r="D941" t="str">
            <v>X</v>
          </cell>
          <cell r="E941" t="str">
            <v>X</v>
          </cell>
          <cell r="F941" t="str">
            <v>X</v>
          </cell>
          <cell r="G941" t="str">
            <v>X</v>
          </cell>
          <cell r="H941" t="str">
            <v>X</v>
          </cell>
          <cell r="I941" t="str">
            <v>X</v>
          </cell>
          <cell r="J941" t="str">
            <v>X</v>
          </cell>
          <cell r="K941" t="str">
            <v>X</v>
          </cell>
          <cell r="L941" t="str">
            <v>X</v>
          </cell>
          <cell r="M941" t="str">
            <v>X</v>
          </cell>
          <cell r="N941" t="str">
            <v>206950</v>
          </cell>
        </row>
        <row r="942">
          <cell r="B942" t="str">
            <v>부광약품</v>
          </cell>
          <cell r="C942" t="str">
            <v>X</v>
          </cell>
          <cell r="D942" t="str">
            <v>X</v>
          </cell>
          <cell r="E942" t="str">
            <v>X</v>
          </cell>
          <cell r="F942" t="str">
            <v>X</v>
          </cell>
          <cell r="G942" t="str">
            <v>X</v>
          </cell>
          <cell r="H942" t="str">
            <v>X</v>
          </cell>
          <cell r="I942" t="str">
            <v>X</v>
          </cell>
          <cell r="J942" t="str">
            <v>X</v>
          </cell>
          <cell r="K942" t="str">
            <v>X</v>
          </cell>
          <cell r="L942" t="str">
            <v>X</v>
          </cell>
          <cell r="M942" t="str">
            <v>X</v>
          </cell>
          <cell r="N942" t="str">
            <v>003000</v>
          </cell>
        </row>
        <row r="943">
          <cell r="B943" t="str">
            <v>부국증권</v>
          </cell>
          <cell r="C943" t="str">
            <v>X</v>
          </cell>
          <cell r="D943" t="str">
            <v>X</v>
          </cell>
          <cell r="E943" t="str">
            <v>X</v>
          </cell>
          <cell r="F943" t="str">
            <v>X</v>
          </cell>
          <cell r="G943" t="str">
            <v>X</v>
          </cell>
          <cell r="H943" t="str">
            <v>X</v>
          </cell>
          <cell r="I943" t="str">
            <v>X</v>
          </cell>
          <cell r="J943" t="str">
            <v>X</v>
          </cell>
          <cell r="K943" t="str">
            <v>X</v>
          </cell>
          <cell r="L943" t="str">
            <v>X</v>
          </cell>
          <cell r="M943" t="str">
            <v>X</v>
          </cell>
          <cell r="N943" t="str">
            <v>001270</v>
          </cell>
        </row>
        <row r="944">
          <cell r="B944" t="str">
            <v>부국증권우</v>
          </cell>
          <cell r="C944" t="str">
            <v>X</v>
          </cell>
          <cell r="D944" t="str">
            <v>X</v>
          </cell>
          <cell r="E944" t="str">
            <v>X</v>
          </cell>
          <cell r="F944" t="str">
            <v>X</v>
          </cell>
          <cell r="G944" t="str">
            <v>X</v>
          </cell>
          <cell r="H944" t="str">
            <v>O</v>
          </cell>
          <cell r="I944" t="str">
            <v>X</v>
          </cell>
          <cell r="J944" t="str">
            <v>X</v>
          </cell>
          <cell r="K944" t="str">
            <v>X</v>
          </cell>
          <cell r="L944" t="str">
            <v>X</v>
          </cell>
          <cell r="M944" t="str">
            <v>X</v>
          </cell>
          <cell r="N944" t="str">
            <v>001275</v>
          </cell>
        </row>
        <row r="945">
          <cell r="B945" t="str">
            <v>부국철강</v>
          </cell>
          <cell r="C945" t="str">
            <v>X</v>
          </cell>
          <cell r="D945" t="str">
            <v>X</v>
          </cell>
          <cell r="E945" t="str">
            <v>X</v>
          </cell>
          <cell r="F945" t="str">
            <v>X</v>
          </cell>
          <cell r="G945" t="str">
            <v>X</v>
          </cell>
          <cell r="H945" t="str">
            <v>X</v>
          </cell>
          <cell r="I945" t="str">
            <v>X</v>
          </cell>
          <cell r="J945" t="str">
            <v>X</v>
          </cell>
          <cell r="K945" t="str">
            <v>X</v>
          </cell>
          <cell r="L945" t="str">
            <v>X</v>
          </cell>
          <cell r="M945" t="str">
            <v>X</v>
          </cell>
          <cell r="N945" t="str">
            <v>026940</v>
          </cell>
        </row>
        <row r="946">
          <cell r="B946" t="str">
            <v>부방</v>
          </cell>
          <cell r="C946" t="str">
            <v>X</v>
          </cell>
          <cell r="D946" t="str">
            <v>X</v>
          </cell>
          <cell r="E946" t="str">
            <v>X</v>
          </cell>
          <cell r="F946" t="str">
            <v>X</v>
          </cell>
          <cell r="G946" t="str">
            <v>X</v>
          </cell>
          <cell r="H946" t="str">
            <v>X</v>
          </cell>
          <cell r="I946" t="str">
            <v>X</v>
          </cell>
          <cell r="J946" t="str">
            <v>X</v>
          </cell>
          <cell r="K946" t="str">
            <v>X</v>
          </cell>
          <cell r="L946" t="str">
            <v>X</v>
          </cell>
          <cell r="M946" t="str">
            <v>X</v>
          </cell>
          <cell r="N946" t="str">
            <v>014470</v>
          </cell>
        </row>
        <row r="947">
          <cell r="B947" t="str">
            <v>부산산업</v>
          </cell>
          <cell r="C947" t="str">
            <v>X</v>
          </cell>
          <cell r="D947" t="str">
            <v>X</v>
          </cell>
          <cell r="E947" t="str">
            <v>X</v>
          </cell>
          <cell r="F947" t="str">
            <v>X</v>
          </cell>
          <cell r="G947" t="str">
            <v>X</v>
          </cell>
          <cell r="H947" t="str">
            <v>X</v>
          </cell>
          <cell r="I947" t="str">
            <v>X</v>
          </cell>
          <cell r="J947" t="str">
            <v>X</v>
          </cell>
          <cell r="K947" t="str">
            <v>X</v>
          </cell>
          <cell r="L947" t="str">
            <v>X</v>
          </cell>
          <cell r="M947" t="str">
            <v>X</v>
          </cell>
          <cell r="N947" t="str">
            <v>011390</v>
          </cell>
        </row>
        <row r="948">
          <cell r="B948" t="str">
            <v>부산주공</v>
          </cell>
          <cell r="C948" t="str">
            <v>O</v>
          </cell>
          <cell r="D948" t="str">
            <v>X</v>
          </cell>
          <cell r="E948" t="str">
            <v>X</v>
          </cell>
          <cell r="F948" t="str">
            <v>X</v>
          </cell>
          <cell r="G948" t="str">
            <v>X</v>
          </cell>
          <cell r="H948" t="str">
            <v>X</v>
          </cell>
          <cell r="I948" t="str">
            <v>X</v>
          </cell>
          <cell r="J948" t="str">
            <v>X</v>
          </cell>
          <cell r="K948" t="str">
            <v>X</v>
          </cell>
          <cell r="L948" t="str">
            <v>X</v>
          </cell>
          <cell r="M948" t="str">
            <v>X</v>
          </cell>
          <cell r="N948" t="str">
            <v>005030</v>
          </cell>
        </row>
        <row r="949">
          <cell r="B949" t="str">
            <v>부스타</v>
          </cell>
          <cell r="C949" t="str">
            <v>X</v>
          </cell>
          <cell r="D949" t="str">
            <v>X</v>
          </cell>
          <cell r="E949" t="str">
            <v>X</v>
          </cell>
          <cell r="F949" t="str">
            <v>X</v>
          </cell>
          <cell r="G949" t="str">
            <v>X</v>
          </cell>
          <cell r="H949" t="str">
            <v>X</v>
          </cell>
          <cell r="I949" t="str">
            <v>X</v>
          </cell>
          <cell r="J949" t="str">
            <v>X</v>
          </cell>
          <cell r="K949" t="str">
            <v>X</v>
          </cell>
          <cell r="L949" t="str">
            <v>X</v>
          </cell>
          <cell r="M949" t="str">
            <v>X</v>
          </cell>
          <cell r="N949" t="str">
            <v>008470</v>
          </cell>
        </row>
        <row r="950">
          <cell r="B950" t="str">
            <v>뷰노</v>
          </cell>
          <cell r="C950" t="str">
            <v>X</v>
          </cell>
          <cell r="D950" t="str">
            <v>X</v>
          </cell>
          <cell r="E950" t="str">
            <v>X</v>
          </cell>
          <cell r="F950" t="str">
            <v>X</v>
          </cell>
          <cell r="G950" t="str">
            <v>X</v>
          </cell>
          <cell r="H950" t="str">
            <v>X</v>
          </cell>
          <cell r="I950" t="str">
            <v>X</v>
          </cell>
          <cell r="J950" t="str">
            <v>X</v>
          </cell>
          <cell r="K950" t="str">
            <v>X</v>
          </cell>
          <cell r="L950" t="str">
            <v>X</v>
          </cell>
          <cell r="M950" t="str">
            <v>X</v>
          </cell>
          <cell r="N950" t="str">
            <v>338220</v>
          </cell>
        </row>
        <row r="951">
          <cell r="B951" t="str">
            <v>뷰웍스</v>
          </cell>
          <cell r="C951" t="str">
            <v>X</v>
          </cell>
          <cell r="D951" t="str">
            <v>X</v>
          </cell>
          <cell r="E951" t="str">
            <v>X</v>
          </cell>
          <cell r="F951" t="str">
            <v>X</v>
          </cell>
          <cell r="G951" t="str">
            <v>X</v>
          </cell>
          <cell r="H951" t="str">
            <v>X</v>
          </cell>
          <cell r="I951" t="str">
            <v>X</v>
          </cell>
          <cell r="J951" t="str">
            <v>X</v>
          </cell>
          <cell r="K951" t="str">
            <v>X</v>
          </cell>
          <cell r="L951" t="str">
            <v>X</v>
          </cell>
          <cell r="M951" t="str">
            <v>X</v>
          </cell>
          <cell r="N951" t="str">
            <v>100120</v>
          </cell>
        </row>
        <row r="952">
          <cell r="B952" t="str">
            <v>뷰티스킨</v>
          </cell>
          <cell r="C952" t="str">
            <v>X</v>
          </cell>
          <cell r="D952" t="str">
            <v>X</v>
          </cell>
          <cell r="E952" t="str">
            <v>X</v>
          </cell>
          <cell r="F952" t="str">
            <v>X</v>
          </cell>
          <cell r="G952" t="str">
            <v>X</v>
          </cell>
          <cell r="H952" t="str">
            <v>X</v>
          </cell>
          <cell r="I952" t="str">
            <v>X</v>
          </cell>
          <cell r="J952" t="str">
            <v>X</v>
          </cell>
          <cell r="K952" t="str">
            <v>X</v>
          </cell>
          <cell r="L952" t="str">
            <v>X</v>
          </cell>
          <cell r="M952" t="str">
            <v>X</v>
          </cell>
          <cell r="N952" t="str">
            <v>406820</v>
          </cell>
        </row>
        <row r="953">
          <cell r="B953" t="str">
            <v>브랜드엑스코퍼레이션</v>
          </cell>
          <cell r="C953" t="str">
            <v>X</v>
          </cell>
          <cell r="D953" t="str">
            <v>X</v>
          </cell>
          <cell r="E953" t="str">
            <v>X</v>
          </cell>
          <cell r="F953" t="str">
            <v>X</v>
          </cell>
          <cell r="G953" t="str">
            <v>X</v>
          </cell>
          <cell r="H953" t="str">
            <v>X</v>
          </cell>
          <cell r="I953" t="str">
            <v>X</v>
          </cell>
          <cell r="J953" t="str">
            <v>X</v>
          </cell>
          <cell r="K953" t="str">
            <v>X</v>
          </cell>
          <cell r="L953" t="str">
            <v>X</v>
          </cell>
          <cell r="M953" t="str">
            <v>X</v>
          </cell>
          <cell r="N953" t="str">
            <v>337930</v>
          </cell>
        </row>
        <row r="954">
          <cell r="B954" t="str">
            <v>브레인즈컴퍼니</v>
          </cell>
          <cell r="C954" t="str">
            <v>X</v>
          </cell>
          <cell r="D954" t="str">
            <v>X</v>
          </cell>
          <cell r="E954" t="str">
            <v>X</v>
          </cell>
          <cell r="F954" t="str">
            <v>X</v>
          </cell>
          <cell r="G954" t="str">
            <v>X</v>
          </cell>
          <cell r="H954" t="str">
            <v>X</v>
          </cell>
          <cell r="I954" t="str">
            <v>X</v>
          </cell>
          <cell r="J954" t="str">
            <v>X</v>
          </cell>
          <cell r="K954" t="str">
            <v>X</v>
          </cell>
          <cell r="L954" t="str">
            <v>X</v>
          </cell>
          <cell r="M954" t="str">
            <v>X</v>
          </cell>
          <cell r="N954" t="str">
            <v>099390</v>
          </cell>
        </row>
        <row r="955">
          <cell r="B955" t="str">
            <v>브리지텍</v>
          </cell>
          <cell r="C955" t="str">
            <v>X</v>
          </cell>
          <cell r="D955" t="str">
            <v>X</v>
          </cell>
          <cell r="E955" t="str">
            <v>X</v>
          </cell>
          <cell r="F955" t="str">
            <v>X</v>
          </cell>
          <cell r="G955" t="str">
            <v>X</v>
          </cell>
          <cell r="H955" t="str">
            <v>X</v>
          </cell>
          <cell r="I955" t="str">
            <v>X</v>
          </cell>
          <cell r="J955" t="str">
            <v>X</v>
          </cell>
          <cell r="K955" t="str">
            <v>X</v>
          </cell>
          <cell r="L955" t="str">
            <v>X</v>
          </cell>
          <cell r="M955" t="str">
            <v>X</v>
          </cell>
          <cell r="N955" t="str">
            <v>064480</v>
          </cell>
        </row>
        <row r="956">
          <cell r="B956" t="str">
            <v>브릿지바이오테라퓨틱스</v>
          </cell>
          <cell r="C956" t="str">
            <v>X</v>
          </cell>
          <cell r="D956" t="str">
            <v>X</v>
          </cell>
          <cell r="E956" t="str">
            <v>X</v>
          </cell>
          <cell r="F956" t="str">
            <v>X</v>
          </cell>
          <cell r="G956" t="str">
            <v>X</v>
          </cell>
          <cell r="H956" t="str">
            <v>X</v>
          </cell>
          <cell r="I956" t="str">
            <v>X</v>
          </cell>
          <cell r="J956" t="str">
            <v>X</v>
          </cell>
          <cell r="K956" t="str">
            <v>X</v>
          </cell>
          <cell r="L956" t="str">
            <v>X</v>
          </cell>
          <cell r="M956" t="str">
            <v>X</v>
          </cell>
          <cell r="N956" t="str">
            <v>288330</v>
          </cell>
        </row>
        <row r="957">
          <cell r="B957" t="str">
            <v>브이씨</v>
          </cell>
          <cell r="C957" t="str">
            <v>X</v>
          </cell>
          <cell r="D957" t="str">
            <v>X</v>
          </cell>
          <cell r="E957" t="str">
            <v>X</v>
          </cell>
          <cell r="F957" t="str">
            <v>X</v>
          </cell>
          <cell r="G957" t="str">
            <v>X</v>
          </cell>
          <cell r="H957" t="str">
            <v>X</v>
          </cell>
          <cell r="I957" t="str">
            <v>X</v>
          </cell>
          <cell r="J957" t="str">
            <v>X</v>
          </cell>
          <cell r="K957" t="str">
            <v>X</v>
          </cell>
          <cell r="L957" t="str">
            <v>X</v>
          </cell>
          <cell r="M957" t="str">
            <v>X</v>
          </cell>
          <cell r="N957" t="str">
            <v>365900</v>
          </cell>
        </row>
        <row r="958">
          <cell r="B958" t="str">
            <v>브이원텍</v>
          </cell>
          <cell r="C958" t="str">
            <v>X</v>
          </cell>
          <cell r="D958" t="str">
            <v>X</v>
          </cell>
          <cell r="E958" t="str">
            <v>X</v>
          </cell>
          <cell r="F958" t="str">
            <v>X</v>
          </cell>
          <cell r="G958" t="str">
            <v>X</v>
          </cell>
          <cell r="H958" t="str">
            <v>X</v>
          </cell>
          <cell r="I958" t="str">
            <v>X</v>
          </cell>
          <cell r="J958" t="str">
            <v>X</v>
          </cell>
          <cell r="K958" t="str">
            <v>X</v>
          </cell>
          <cell r="L958" t="str">
            <v>X</v>
          </cell>
          <cell r="M958" t="str">
            <v>X</v>
          </cell>
          <cell r="N958" t="str">
            <v>251630</v>
          </cell>
        </row>
        <row r="959">
          <cell r="B959" t="str">
            <v>브이티</v>
          </cell>
          <cell r="C959" t="str">
            <v>X</v>
          </cell>
          <cell r="D959" t="str">
            <v>X</v>
          </cell>
          <cell r="E959" t="str">
            <v>X</v>
          </cell>
          <cell r="F959" t="str">
            <v>X</v>
          </cell>
          <cell r="G959" t="str">
            <v>X</v>
          </cell>
          <cell r="H959" t="str">
            <v>X</v>
          </cell>
          <cell r="I959" t="str">
            <v>X</v>
          </cell>
          <cell r="J959" t="str">
            <v>X</v>
          </cell>
          <cell r="K959" t="str">
            <v>X</v>
          </cell>
          <cell r="L959" t="str">
            <v>X</v>
          </cell>
          <cell r="M959" t="str">
            <v>X</v>
          </cell>
          <cell r="N959" t="str">
            <v>018290</v>
          </cell>
        </row>
        <row r="960">
          <cell r="B960" t="str">
            <v>블레이드 Ent</v>
          </cell>
          <cell r="C960" t="str">
            <v>X</v>
          </cell>
          <cell r="D960" t="str">
            <v>X</v>
          </cell>
          <cell r="E960" t="str">
            <v>X</v>
          </cell>
          <cell r="F960" t="str">
            <v>X</v>
          </cell>
          <cell r="G960" t="str">
            <v>X</v>
          </cell>
          <cell r="H960" t="str">
            <v>X</v>
          </cell>
          <cell r="I960" t="str">
            <v>X</v>
          </cell>
          <cell r="J960" t="str">
            <v>X</v>
          </cell>
          <cell r="K960" t="str">
            <v>X</v>
          </cell>
          <cell r="L960" t="str">
            <v>X</v>
          </cell>
          <cell r="M960" t="str">
            <v>X</v>
          </cell>
          <cell r="N960" t="str">
            <v>044480</v>
          </cell>
        </row>
        <row r="961">
          <cell r="B961" t="str">
            <v>블루콤</v>
          </cell>
          <cell r="C961" t="str">
            <v>X</v>
          </cell>
          <cell r="D961" t="str">
            <v>X</v>
          </cell>
          <cell r="E961" t="str">
            <v>X</v>
          </cell>
          <cell r="F961" t="str">
            <v>X</v>
          </cell>
          <cell r="G961" t="str">
            <v>X</v>
          </cell>
          <cell r="H961" t="str">
            <v>X</v>
          </cell>
          <cell r="I961" t="str">
            <v>X</v>
          </cell>
          <cell r="J961" t="str">
            <v>X</v>
          </cell>
          <cell r="K961" t="str">
            <v>X</v>
          </cell>
          <cell r="L961" t="str">
            <v>X</v>
          </cell>
          <cell r="M961" t="str">
            <v>X</v>
          </cell>
          <cell r="N961" t="str">
            <v>033560</v>
          </cell>
        </row>
        <row r="962">
          <cell r="B962" t="str">
            <v>블루탑</v>
          </cell>
          <cell r="C962" t="str">
            <v>X</v>
          </cell>
          <cell r="D962" t="str">
            <v>X</v>
          </cell>
          <cell r="E962" t="str">
            <v>X</v>
          </cell>
          <cell r="F962" t="str">
            <v>X</v>
          </cell>
          <cell r="G962" t="str">
            <v>X</v>
          </cell>
          <cell r="H962" t="str">
            <v>X</v>
          </cell>
          <cell r="I962" t="str">
            <v>X</v>
          </cell>
          <cell r="J962" t="str">
            <v>X</v>
          </cell>
          <cell r="K962" t="str">
            <v>X</v>
          </cell>
          <cell r="L962" t="str">
            <v>X</v>
          </cell>
          <cell r="M962" t="str">
            <v>X</v>
          </cell>
          <cell r="N962" t="str">
            <v>191600</v>
          </cell>
        </row>
        <row r="963">
          <cell r="B963" t="str">
            <v>블리츠웨이</v>
          </cell>
          <cell r="C963" t="str">
            <v>X</v>
          </cell>
          <cell r="D963" t="str">
            <v>X</v>
          </cell>
          <cell r="E963" t="str">
            <v>X</v>
          </cell>
          <cell r="F963" t="str">
            <v>X</v>
          </cell>
          <cell r="G963" t="str">
            <v>X</v>
          </cell>
          <cell r="H963" t="str">
            <v>X</v>
          </cell>
          <cell r="I963" t="str">
            <v>X</v>
          </cell>
          <cell r="J963" t="str">
            <v>X</v>
          </cell>
          <cell r="K963" t="str">
            <v>X</v>
          </cell>
          <cell r="L963" t="str">
            <v>X</v>
          </cell>
          <cell r="M963" t="str">
            <v>X</v>
          </cell>
          <cell r="N963" t="str">
            <v>369370</v>
          </cell>
        </row>
        <row r="964">
          <cell r="B964" t="str">
            <v>비나텍</v>
          </cell>
          <cell r="C964" t="str">
            <v>X</v>
          </cell>
          <cell r="D964" t="str">
            <v>X</v>
          </cell>
          <cell r="E964" t="str">
            <v>X</v>
          </cell>
          <cell r="F964" t="str">
            <v>X</v>
          </cell>
          <cell r="G964" t="str">
            <v>X</v>
          </cell>
          <cell r="H964" t="str">
            <v>X</v>
          </cell>
          <cell r="I964" t="str">
            <v>X</v>
          </cell>
          <cell r="J964" t="str">
            <v>X</v>
          </cell>
          <cell r="K964" t="str">
            <v>X</v>
          </cell>
          <cell r="L964" t="str">
            <v>X</v>
          </cell>
          <cell r="M964" t="str">
            <v>X</v>
          </cell>
          <cell r="N964" t="str">
            <v>126340</v>
          </cell>
        </row>
        <row r="965">
          <cell r="B965" t="str">
            <v>비덴트</v>
          </cell>
          <cell r="C965" t="str">
            <v>O</v>
          </cell>
          <cell r="D965" t="str">
            <v>X</v>
          </cell>
          <cell r="E965" t="str">
            <v>O</v>
          </cell>
          <cell r="F965" t="str">
            <v>O</v>
          </cell>
          <cell r="G965" t="str">
            <v>O</v>
          </cell>
          <cell r="H965" t="str">
            <v>X</v>
          </cell>
          <cell r="I965" t="str">
            <v>X</v>
          </cell>
          <cell r="J965" t="str">
            <v>X</v>
          </cell>
          <cell r="K965" t="str">
            <v>X</v>
          </cell>
          <cell r="L965" t="str">
            <v>X</v>
          </cell>
          <cell r="M965" t="str">
            <v>X</v>
          </cell>
          <cell r="N965" t="str">
            <v>121800</v>
          </cell>
        </row>
        <row r="966">
          <cell r="B966" t="str">
            <v>비디아이</v>
          </cell>
          <cell r="C966" t="str">
            <v>O</v>
          </cell>
          <cell r="D966" t="str">
            <v>X</v>
          </cell>
          <cell r="E966" t="str">
            <v>O</v>
          </cell>
          <cell r="F966" t="str">
            <v>O</v>
          </cell>
          <cell r="G966" t="str">
            <v>O</v>
          </cell>
          <cell r="H966" t="str">
            <v>X</v>
          </cell>
          <cell r="I966" t="str">
            <v>X</v>
          </cell>
          <cell r="J966" t="str">
            <v>X</v>
          </cell>
          <cell r="K966" t="str">
            <v>X</v>
          </cell>
          <cell r="L966" t="str">
            <v>X</v>
          </cell>
          <cell r="M966" t="str">
            <v>X</v>
          </cell>
          <cell r="N966" t="str">
            <v>148140</v>
          </cell>
        </row>
        <row r="967">
          <cell r="B967" t="str">
            <v>비보존 제약</v>
          </cell>
          <cell r="C967" t="str">
            <v>O</v>
          </cell>
          <cell r="D967" t="str">
            <v>X</v>
          </cell>
          <cell r="E967" t="str">
            <v>X</v>
          </cell>
          <cell r="F967" t="str">
            <v>O</v>
          </cell>
          <cell r="G967" t="str">
            <v>O</v>
          </cell>
          <cell r="H967" t="str">
            <v>X</v>
          </cell>
          <cell r="I967" t="str">
            <v>X</v>
          </cell>
          <cell r="J967" t="str">
            <v>X</v>
          </cell>
          <cell r="K967" t="str">
            <v>X</v>
          </cell>
          <cell r="L967" t="str">
            <v>X</v>
          </cell>
          <cell r="M967" t="str">
            <v>X</v>
          </cell>
          <cell r="N967" t="str">
            <v>082800</v>
          </cell>
        </row>
        <row r="968">
          <cell r="B968" t="str">
            <v>비비씨</v>
          </cell>
          <cell r="C968" t="str">
            <v>X</v>
          </cell>
          <cell r="D968" t="str">
            <v>X</v>
          </cell>
          <cell r="E968" t="str">
            <v>X</v>
          </cell>
          <cell r="F968" t="str">
            <v>X</v>
          </cell>
          <cell r="G968" t="str">
            <v>X</v>
          </cell>
          <cell r="H968" t="str">
            <v>X</v>
          </cell>
          <cell r="I968" t="str">
            <v>X</v>
          </cell>
          <cell r="J968" t="str">
            <v>X</v>
          </cell>
          <cell r="K968" t="str">
            <v>X</v>
          </cell>
          <cell r="L968" t="str">
            <v>X</v>
          </cell>
          <cell r="M968" t="str">
            <v>X</v>
          </cell>
          <cell r="N968" t="str">
            <v>318410</v>
          </cell>
        </row>
        <row r="969">
          <cell r="B969" t="str">
            <v>비비안</v>
          </cell>
          <cell r="C969" t="str">
            <v>X</v>
          </cell>
          <cell r="D969" t="str">
            <v>X</v>
          </cell>
          <cell r="E969" t="str">
            <v>X</v>
          </cell>
          <cell r="F969" t="str">
            <v>X</v>
          </cell>
          <cell r="G969" t="str">
            <v>X</v>
          </cell>
          <cell r="H969" t="str">
            <v>X</v>
          </cell>
          <cell r="I969" t="str">
            <v>X</v>
          </cell>
          <cell r="J969" t="str">
            <v>X</v>
          </cell>
          <cell r="K969" t="str">
            <v>X</v>
          </cell>
          <cell r="L969" t="str">
            <v>X</v>
          </cell>
          <cell r="M969" t="str">
            <v>X</v>
          </cell>
          <cell r="N969" t="str">
            <v>002070</v>
          </cell>
        </row>
        <row r="970">
          <cell r="B970" t="str">
            <v>비상교육</v>
          </cell>
          <cell r="C970" t="str">
            <v>X</v>
          </cell>
          <cell r="D970" t="str">
            <v>X</v>
          </cell>
          <cell r="E970" t="str">
            <v>X</v>
          </cell>
          <cell r="F970" t="str">
            <v>X</v>
          </cell>
          <cell r="G970" t="str">
            <v>X</v>
          </cell>
          <cell r="H970" t="str">
            <v>X</v>
          </cell>
          <cell r="I970" t="str">
            <v>X</v>
          </cell>
          <cell r="J970" t="str">
            <v>X</v>
          </cell>
          <cell r="K970" t="str">
            <v>X</v>
          </cell>
          <cell r="L970" t="str">
            <v>X</v>
          </cell>
          <cell r="M970" t="str">
            <v>X</v>
          </cell>
          <cell r="N970" t="str">
            <v>100220</v>
          </cell>
        </row>
        <row r="971">
          <cell r="B971" t="str">
            <v>비스토스</v>
          </cell>
          <cell r="C971" t="str">
            <v>X</v>
          </cell>
          <cell r="D971" t="str">
            <v>X</v>
          </cell>
          <cell r="E971" t="str">
            <v>X</v>
          </cell>
          <cell r="F971" t="str">
            <v>X</v>
          </cell>
          <cell r="G971" t="str">
            <v>X</v>
          </cell>
          <cell r="H971" t="str">
            <v>X</v>
          </cell>
          <cell r="I971" t="str">
            <v>X</v>
          </cell>
          <cell r="J971" t="str">
            <v>X</v>
          </cell>
          <cell r="K971" t="str">
            <v>X</v>
          </cell>
          <cell r="L971" t="str">
            <v>X</v>
          </cell>
          <cell r="M971" t="str">
            <v>X</v>
          </cell>
          <cell r="N971" t="str">
            <v>419540</v>
          </cell>
        </row>
        <row r="972">
          <cell r="B972" t="str">
            <v>비씨엔씨</v>
          </cell>
          <cell r="C972" t="str">
            <v>X</v>
          </cell>
          <cell r="D972" t="str">
            <v>X</v>
          </cell>
          <cell r="E972" t="str">
            <v>X</v>
          </cell>
          <cell r="F972" t="str">
            <v>X</v>
          </cell>
          <cell r="G972" t="str">
            <v>X</v>
          </cell>
          <cell r="H972" t="str">
            <v>X</v>
          </cell>
          <cell r="I972" t="str">
            <v>X</v>
          </cell>
          <cell r="J972" t="str">
            <v>X</v>
          </cell>
          <cell r="K972" t="str">
            <v>X</v>
          </cell>
          <cell r="L972" t="str">
            <v>X</v>
          </cell>
          <cell r="M972" t="str">
            <v>X</v>
          </cell>
          <cell r="N972" t="str">
            <v>146320</v>
          </cell>
        </row>
        <row r="973">
          <cell r="B973" t="str">
            <v>비씨월드제약</v>
          </cell>
          <cell r="C973" t="str">
            <v>X</v>
          </cell>
          <cell r="D973" t="str">
            <v>X</v>
          </cell>
          <cell r="E973" t="str">
            <v>X</v>
          </cell>
          <cell r="F973" t="str">
            <v>O</v>
          </cell>
          <cell r="G973" t="str">
            <v>X</v>
          </cell>
          <cell r="H973" t="str">
            <v>X</v>
          </cell>
          <cell r="I973" t="str">
            <v>X</v>
          </cell>
          <cell r="J973" t="str">
            <v>X</v>
          </cell>
          <cell r="K973" t="str">
            <v>X</v>
          </cell>
          <cell r="L973" t="str">
            <v>X</v>
          </cell>
          <cell r="M973" t="str">
            <v>X</v>
          </cell>
          <cell r="N973" t="str">
            <v>200780</v>
          </cell>
        </row>
        <row r="974">
          <cell r="B974" t="str">
            <v>비아트론</v>
          </cell>
          <cell r="C974" t="str">
            <v>X</v>
          </cell>
          <cell r="D974" t="str">
            <v>X</v>
          </cell>
          <cell r="E974" t="str">
            <v>X</v>
          </cell>
          <cell r="F974" t="str">
            <v>X</v>
          </cell>
          <cell r="G974" t="str">
            <v>X</v>
          </cell>
          <cell r="H974" t="str">
            <v>X</v>
          </cell>
          <cell r="I974" t="str">
            <v>X</v>
          </cell>
          <cell r="J974" t="str">
            <v>X</v>
          </cell>
          <cell r="K974" t="str">
            <v>X</v>
          </cell>
          <cell r="L974" t="str">
            <v>X</v>
          </cell>
          <cell r="M974" t="str">
            <v>X</v>
          </cell>
          <cell r="N974" t="str">
            <v>141000</v>
          </cell>
        </row>
        <row r="975">
          <cell r="B975" t="str">
            <v>비에이치</v>
          </cell>
          <cell r="C975" t="str">
            <v>X</v>
          </cell>
          <cell r="D975" t="str">
            <v>X</v>
          </cell>
          <cell r="E975" t="str">
            <v>X</v>
          </cell>
          <cell r="F975" t="str">
            <v>X</v>
          </cell>
          <cell r="G975" t="str">
            <v>X</v>
          </cell>
          <cell r="H975" t="str">
            <v>X</v>
          </cell>
          <cell r="I975" t="str">
            <v>X</v>
          </cell>
          <cell r="J975" t="str">
            <v>X</v>
          </cell>
          <cell r="K975" t="str">
            <v>X</v>
          </cell>
          <cell r="L975" t="str">
            <v>X</v>
          </cell>
          <cell r="M975" t="str">
            <v>X</v>
          </cell>
          <cell r="N975" t="str">
            <v>090460</v>
          </cell>
        </row>
        <row r="976">
          <cell r="B976" t="str">
            <v>비에이치아이</v>
          </cell>
          <cell r="C976" t="str">
            <v>X</v>
          </cell>
          <cell r="D976" t="str">
            <v>X</v>
          </cell>
          <cell r="E976" t="str">
            <v>X</v>
          </cell>
          <cell r="F976" t="str">
            <v>X</v>
          </cell>
          <cell r="G976" t="str">
            <v>X</v>
          </cell>
          <cell r="H976" t="str">
            <v>X</v>
          </cell>
          <cell r="I976" t="str">
            <v>X</v>
          </cell>
          <cell r="J976" t="str">
            <v>X</v>
          </cell>
          <cell r="K976" t="str">
            <v>X</v>
          </cell>
          <cell r="L976" t="str">
            <v>X</v>
          </cell>
          <cell r="M976" t="str">
            <v>X</v>
          </cell>
          <cell r="N976" t="str">
            <v>083650</v>
          </cell>
        </row>
        <row r="977">
          <cell r="B977" t="str">
            <v>비엔케이제1호스팩</v>
          </cell>
          <cell r="C977" t="str">
            <v>X</v>
          </cell>
          <cell r="D977" t="str">
            <v>X</v>
          </cell>
          <cell r="E977" t="str">
            <v>X</v>
          </cell>
          <cell r="F977" t="str">
            <v>X</v>
          </cell>
          <cell r="G977" t="str">
            <v>X</v>
          </cell>
          <cell r="H977" t="str">
            <v>X</v>
          </cell>
          <cell r="I977" t="str">
            <v>X</v>
          </cell>
          <cell r="J977" t="str">
            <v>X</v>
          </cell>
          <cell r="K977" t="str">
            <v>X</v>
          </cell>
          <cell r="L977" t="str">
            <v>X</v>
          </cell>
          <cell r="M977" t="str">
            <v>X</v>
          </cell>
          <cell r="N977" t="str">
            <v>445360</v>
          </cell>
        </row>
        <row r="978">
          <cell r="B978" t="str">
            <v>비엘</v>
          </cell>
          <cell r="C978" t="str">
            <v>X</v>
          </cell>
          <cell r="D978" t="str">
            <v>X</v>
          </cell>
          <cell r="E978" t="str">
            <v>X</v>
          </cell>
          <cell r="F978" t="str">
            <v>X</v>
          </cell>
          <cell r="G978" t="str">
            <v>X</v>
          </cell>
          <cell r="H978" t="str">
            <v>X</v>
          </cell>
          <cell r="I978" t="str">
            <v>X</v>
          </cell>
          <cell r="J978" t="str">
            <v>X</v>
          </cell>
          <cell r="K978" t="str">
            <v>X</v>
          </cell>
          <cell r="L978" t="str">
            <v>X</v>
          </cell>
          <cell r="M978" t="str">
            <v>X</v>
          </cell>
          <cell r="N978" t="str">
            <v>142760</v>
          </cell>
        </row>
        <row r="979">
          <cell r="B979" t="str">
            <v>비엘팜텍</v>
          </cell>
          <cell r="C979" t="str">
            <v>X</v>
          </cell>
          <cell r="D979" t="str">
            <v>X</v>
          </cell>
          <cell r="E979" t="str">
            <v>X</v>
          </cell>
          <cell r="F979" t="str">
            <v>X</v>
          </cell>
          <cell r="G979" t="str">
            <v>X</v>
          </cell>
          <cell r="H979" t="str">
            <v>X</v>
          </cell>
          <cell r="I979" t="str">
            <v>X</v>
          </cell>
          <cell r="J979" t="str">
            <v>X</v>
          </cell>
          <cell r="K979" t="str">
            <v>X</v>
          </cell>
          <cell r="L979" t="str">
            <v>X</v>
          </cell>
          <cell r="M979" t="str">
            <v>X</v>
          </cell>
          <cell r="N979" t="str">
            <v>065170</v>
          </cell>
        </row>
        <row r="980">
          <cell r="B980" t="str">
            <v>비엘헬스케어</v>
          </cell>
          <cell r="C980" t="str">
            <v>X</v>
          </cell>
          <cell r="D980" t="str">
            <v>X</v>
          </cell>
          <cell r="E980" t="str">
            <v>X</v>
          </cell>
          <cell r="F980" t="str">
            <v>X</v>
          </cell>
          <cell r="G980" t="str">
            <v>X</v>
          </cell>
          <cell r="H980" t="str">
            <v>X</v>
          </cell>
          <cell r="I980" t="str">
            <v>X</v>
          </cell>
          <cell r="J980" t="str">
            <v>X</v>
          </cell>
          <cell r="K980" t="str">
            <v>X</v>
          </cell>
          <cell r="L980" t="str">
            <v>X</v>
          </cell>
          <cell r="M980" t="str">
            <v>X</v>
          </cell>
          <cell r="N980" t="str">
            <v>086220</v>
          </cell>
        </row>
        <row r="981">
          <cell r="B981" t="str">
            <v>비엠티</v>
          </cell>
          <cell r="C981" t="str">
            <v>X</v>
          </cell>
          <cell r="D981" t="str">
            <v>X</v>
          </cell>
          <cell r="E981" t="str">
            <v>X</v>
          </cell>
          <cell r="F981" t="str">
            <v>X</v>
          </cell>
          <cell r="G981" t="str">
            <v>X</v>
          </cell>
          <cell r="H981" t="str">
            <v>X</v>
          </cell>
          <cell r="I981" t="str">
            <v>X</v>
          </cell>
          <cell r="J981" t="str">
            <v>X</v>
          </cell>
          <cell r="K981" t="str">
            <v>X</v>
          </cell>
          <cell r="L981" t="str">
            <v>X</v>
          </cell>
          <cell r="M981" t="str">
            <v>X</v>
          </cell>
          <cell r="N981" t="str">
            <v>086670</v>
          </cell>
        </row>
        <row r="982">
          <cell r="B982" t="str">
            <v>비올</v>
          </cell>
          <cell r="C982" t="str">
            <v>X</v>
          </cell>
          <cell r="D982" t="str">
            <v>X</v>
          </cell>
          <cell r="E982" t="str">
            <v>X</v>
          </cell>
          <cell r="F982" t="str">
            <v>X</v>
          </cell>
          <cell r="G982" t="str">
            <v>X</v>
          </cell>
          <cell r="H982" t="str">
            <v>X</v>
          </cell>
          <cell r="I982" t="str">
            <v>X</v>
          </cell>
          <cell r="J982" t="str">
            <v>X</v>
          </cell>
          <cell r="K982" t="str">
            <v>X</v>
          </cell>
          <cell r="L982" t="str">
            <v>X</v>
          </cell>
          <cell r="M982" t="str">
            <v>X</v>
          </cell>
          <cell r="N982" t="str">
            <v>335890</v>
          </cell>
        </row>
        <row r="983">
          <cell r="B983" t="str">
            <v>비즈니스온</v>
          </cell>
          <cell r="C983" t="str">
            <v>X</v>
          </cell>
          <cell r="D983" t="str">
            <v>X</v>
          </cell>
          <cell r="E983" t="str">
            <v>X</v>
          </cell>
          <cell r="F983" t="str">
            <v>X</v>
          </cell>
          <cell r="G983" t="str">
            <v>X</v>
          </cell>
          <cell r="H983" t="str">
            <v>X</v>
          </cell>
          <cell r="I983" t="str">
            <v>X</v>
          </cell>
          <cell r="J983" t="str">
            <v>X</v>
          </cell>
          <cell r="K983" t="str">
            <v>X</v>
          </cell>
          <cell r="L983" t="str">
            <v>X</v>
          </cell>
          <cell r="M983" t="str">
            <v>X</v>
          </cell>
          <cell r="N983" t="str">
            <v>138580</v>
          </cell>
        </row>
        <row r="984">
          <cell r="B984" t="str">
            <v>비츠로셀</v>
          </cell>
          <cell r="C984" t="str">
            <v>X</v>
          </cell>
          <cell r="D984" t="str">
            <v>X</v>
          </cell>
          <cell r="E984" t="str">
            <v>X</v>
          </cell>
          <cell r="F984" t="str">
            <v>X</v>
          </cell>
          <cell r="G984" t="str">
            <v>X</v>
          </cell>
          <cell r="H984" t="str">
            <v>X</v>
          </cell>
          <cell r="I984" t="str">
            <v>X</v>
          </cell>
          <cell r="J984" t="str">
            <v>X</v>
          </cell>
          <cell r="K984" t="str">
            <v>X</v>
          </cell>
          <cell r="L984" t="str">
            <v>X</v>
          </cell>
          <cell r="M984" t="str">
            <v>X</v>
          </cell>
          <cell r="N984" t="str">
            <v>082920</v>
          </cell>
        </row>
        <row r="985">
          <cell r="B985" t="str">
            <v>비츠로시스</v>
          </cell>
          <cell r="C985" t="str">
            <v>X</v>
          </cell>
          <cell r="D985" t="str">
            <v>X</v>
          </cell>
          <cell r="E985" t="str">
            <v>X</v>
          </cell>
          <cell r="F985" t="str">
            <v>X</v>
          </cell>
          <cell r="G985" t="str">
            <v>X</v>
          </cell>
          <cell r="H985" t="str">
            <v>X</v>
          </cell>
          <cell r="I985" t="str">
            <v>X</v>
          </cell>
          <cell r="J985" t="str">
            <v>X</v>
          </cell>
          <cell r="K985" t="str">
            <v>X</v>
          </cell>
          <cell r="L985" t="str">
            <v>X</v>
          </cell>
          <cell r="M985" t="str">
            <v>X</v>
          </cell>
          <cell r="N985" t="str">
            <v>054220</v>
          </cell>
        </row>
        <row r="986">
          <cell r="B986" t="str">
            <v>비츠로테크</v>
          </cell>
          <cell r="C986" t="str">
            <v>X</v>
          </cell>
          <cell r="D986" t="str">
            <v>X</v>
          </cell>
          <cell r="E986" t="str">
            <v>X</v>
          </cell>
          <cell r="F986" t="str">
            <v>X</v>
          </cell>
          <cell r="G986" t="str">
            <v>X</v>
          </cell>
          <cell r="H986" t="str">
            <v>X</v>
          </cell>
          <cell r="I986" t="str">
            <v>X</v>
          </cell>
          <cell r="J986" t="str">
            <v>X</v>
          </cell>
          <cell r="K986" t="str">
            <v>X</v>
          </cell>
          <cell r="L986" t="str">
            <v>X</v>
          </cell>
          <cell r="M986" t="str">
            <v>X</v>
          </cell>
          <cell r="N986" t="str">
            <v>042370</v>
          </cell>
        </row>
        <row r="987">
          <cell r="B987" t="str">
            <v>비케이탑스</v>
          </cell>
          <cell r="C987" t="str">
            <v>O</v>
          </cell>
          <cell r="D987" t="str">
            <v>X</v>
          </cell>
          <cell r="E987" t="str">
            <v>O</v>
          </cell>
          <cell r="F987" t="str">
            <v>X</v>
          </cell>
          <cell r="G987" t="str">
            <v>O</v>
          </cell>
          <cell r="H987" t="str">
            <v>X</v>
          </cell>
          <cell r="I987" t="str">
            <v>X</v>
          </cell>
          <cell r="J987" t="str">
            <v>X</v>
          </cell>
          <cell r="K987" t="str">
            <v>X</v>
          </cell>
          <cell r="L987" t="str">
            <v>X</v>
          </cell>
          <cell r="M987" t="str">
            <v>X</v>
          </cell>
          <cell r="N987" t="str">
            <v>030790</v>
          </cell>
        </row>
        <row r="988">
          <cell r="B988" t="str">
            <v>비케이홀딩스</v>
          </cell>
          <cell r="C988" t="str">
            <v>X</v>
          </cell>
          <cell r="D988" t="str">
            <v>X</v>
          </cell>
          <cell r="E988" t="str">
            <v>X</v>
          </cell>
          <cell r="F988" t="str">
            <v>X</v>
          </cell>
          <cell r="G988" t="str">
            <v>X</v>
          </cell>
          <cell r="H988" t="str">
            <v>X</v>
          </cell>
          <cell r="I988" t="str">
            <v>X</v>
          </cell>
          <cell r="J988" t="str">
            <v>X</v>
          </cell>
          <cell r="K988" t="str">
            <v>X</v>
          </cell>
          <cell r="L988" t="str">
            <v>X</v>
          </cell>
          <cell r="M988" t="str">
            <v>X</v>
          </cell>
          <cell r="N988" t="str">
            <v>050090</v>
          </cell>
        </row>
        <row r="989">
          <cell r="B989" t="str">
            <v>비투엔</v>
          </cell>
          <cell r="C989" t="str">
            <v>X</v>
          </cell>
          <cell r="D989" t="str">
            <v>X</v>
          </cell>
          <cell r="E989" t="str">
            <v>X</v>
          </cell>
          <cell r="F989" t="str">
            <v>X</v>
          </cell>
          <cell r="G989" t="str">
            <v>X</v>
          </cell>
          <cell r="H989" t="str">
            <v>X</v>
          </cell>
          <cell r="I989" t="str">
            <v>X</v>
          </cell>
          <cell r="J989" t="str">
            <v>X</v>
          </cell>
          <cell r="K989" t="str">
            <v>X</v>
          </cell>
          <cell r="L989" t="str">
            <v>X</v>
          </cell>
          <cell r="M989" t="str">
            <v>X</v>
          </cell>
          <cell r="N989" t="str">
            <v>307870</v>
          </cell>
        </row>
        <row r="990">
          <cell r="B990" t="str">
            <v>비트나인</v>
          </cell>
          <cell r="C990" t="str">
            <v>X</v>
          </cell>
          <cell r="D990" t="str">
            <v>X</v>
          </cell>
          <cell r="E990" t="str">
            <v>X</v>
          </cell>
          <cell r="F990" t="str">
            <v>X</v>
          </cell>
          <cell r="G990" t="str">
            <v>X</v>
          </cell>
          <cell r="H990" t="str">
            <v>X</v>
          </cell>
          <cell r="I990" t="str">
            <v>X</v>
          </cell>
          <cell r="J990" t="str">
            <v>X</v>
          </cell>
          <cell r="K990" t="str">
            <v>X</v>
          </cell>
          <cell r="L990" t="str">
            <v>X</v>
          </cell>
          <cell r="M990" t="str">
            <v>X</v>
          </cell>
          <cell r="N990" t="str">
            <v>357880</v>
          </cell>
        </row>
        <row r="991">
          <cell r="B991" t="str">
            <v>비트컴퓨터</v>
          </cell>
          <cell r="C991" t="str">
            <v>X</v>
          </cell>
          <cell r="D991" t="str">
            <v>X</v>
          </cell>
          <cell r="E991" t="str">
            <v>X</v>
          </cell>
          <cell r="F991" t="str">
            <v>X</v>
          </cell>
          <cell r="G991" t="str">
            <v>X</v>
          </cell>
          <cell r="H991" t="str">
            <v>X</v>
          </cell>
          <cell r="I991" t="str">
            <v>X</v>
          </cell>
          <cell r="J991" t="str">
            <v>X</v>
          </cell>
          <cell r="K991" t="str">
            <v>X</v>
          </cell>
          <cell r="L991" t="str">
            <v>X</v>
          </cell>
          <cell r="M991" t="str">
            <v>X</v>
          </cell>
          <cell r="N991" t="str">
            <v>032850</v>
          </cell>
        </row>
        <row r="992">
          <cell r="B992" t="str">
            <v>비플라이소프트</v>
          </cell>
          <cell r="C992" t="str">
            <v>X</v>
          </cell>
          <cell r="D992" t="str">
            <v>X</v>
          </cell>
          <cell r="E992" t="str">
            <v>X</v>
          </cell>
          <cell r="F992" t="str">
            <v>X</v>
          </cell>
          <cell r="G992" t="str">
            <v>X</v>
          </cell>
          <cell r="H992" t="str">
            <v>X</v>
          </cell>
          <cell r="I992" t="str">
            <v>X</v>
          </cell>
          <cell r="J992" t="str">
            <v>X</v>
          </cell>
          <cell r="K992" t="str">
            <v>X</v>
          </cell>
          <cell r="L992" t="str">
            <v>X</v>
          </cell>
          <cell r="M992" t="str">
            <v>X</v>
          </cell>
          <cell r="N992" t="str">
            <v>148780</v>
          </cell>
        </row>
        <row r="993">
          <cell r="B993" t="str">
            <v>비피도</v>
          </cell>
          <cell r="C993" t="str">
            <v>X</v>
          </cell>
          <cell r="D993" t="str">
            <v>X</v>
          </cell>
          <cell r="E993" t="str">
            <v>X</v>
          </cell>
          <cell r="F993" t="str">
            <v>X</v>
          </cell>
          <cell r="G993" t="str">
            <v>X</v>
          </cell>
          <cell r="H993" t="str">
            <v>X</v>
          </cell>
          <cell r="I993" t="str">
            <v>X</v>
          </cell>
          <cell r="J993" t="str">
            <v>X</v>
          </cell>
          <cell r="K993" t="str">
            <v>X</v>
          </cell>
          <cell r="L993" t="str">
            <v>X</v>
          </cell>
          <cell r="M993" t="str">
            <v>X</v>
          </cell>
          <cell r="N993" t="str">
            <v>238200</v>
          </cell>
        </row>
        <row r="994">
          <cell r="B994" t="str">
            <v>빅솔론</v>
          </cell>
          <cell r="C994" t="str">
            <v>X</v>
          </cell>
          <cell r="D994" t="str">
            <v>X</v>
          </cell>
          <cell r="E994" t="str">
            <v>X</v>
          </cell>
          <cell r="F994" t="str">
            <v>X</v>
          </cell>
          <cell r="G994" t="str">
            <v>X</v>
          </cell>
          <cell r="H994" t="str">
            <v>X</v>
          </cell>
          <cell r="I994" t="str">
            <v>X</v>
          </cell>
          <cell r="J994" t="str">
            <v>X</v>
          </cell>
          <cell r="K994" t="str">
            <v>X</v>
          </cell>
          <cell r="L994" t="str">
            <v>X</v>
          </cell>
          <cell r="M994" t="str">
            <v>X</v>
          </cell>
          <cell r="N994" t="str">
            <v>093190</v>
          </cell>
        </row>
        <row r="995">
          <cell r="B995" t="str">
            <v>빅텍</v>
          </cell>
          <cell r="C995" t="str">
            <v>X</v>
          </cell>
          <cell r="D995" t="str">
            <v>X</v>
          </cell>
          <cell r="E995" t="str">
            <v>X</v>
          </cell>
          <cell r="F995" t="str">
            <v>X</v>
          </cell>
          <cell r="G995" t="str">
            <v>X</v>
          </cell>
          <cell r="H995" t="str">
            <v>X</v>
          </cell>
          <cell r="I995" t="str">
            <v>X</v>
          </cell>
          <cell r="J995" t="str">
            <v>X</v>
          </cell>
          <cell r="K995" t="str">
            <v>X</v>
          </cell>
          <cell r="L995" t="str">
            <v>X</v>
          </cell>
          <cell r="M995" t="str">
            <v>X</v>
          </cell>
          <cell r="N995" t="str">
            <v>065450</v>
          </cell>
        </row>
        <row r="996">
          <cell r="B996" t="str">
            <v>빅텐츠</v>
          </cell>
          <cell r="C996" t="str">
            <v>X</v>
          </cell>
          <cell r="D996" t="str">
            <v>X</v>
          </cell>
          <cell r="E996" t="str">
            <v>X</v>
          </cell>
          <cell r="F996" t="str">
            <v>X</v>
          </cell>
          <cell r="G996" t="str">
            <v>X</v>
          </cell>
          <cell r="H996" t="str">
            <v>X</v>
          </cell>
          <cell r="I996" t="str">
            <v>X</v>
          </cell>
          <cell r="J996" t="str">
            <v>X</v>
          </cell>
          <cell r="K996" t="str">
            <v>X</v>
          </cell>
          <cell r="L996" t="str">
            <v>X</v>
          </cell>
          <cell r="M996" t="str">
            <v>X</v>
          </cell>
          <cell r="N996" t="str">
            <v>210120</v>
          </cell>
        </row>
        <row r="997">
          <cell r="B997" t="str">
            <v>빙그레</v>
          </cell>
          <cell r="C997" t="str">
            <v>X</v>
          </cell>
          <cell r="D997" t="str">
            <v>X</v>
          </cell>
          <cell r="E997" t="str">
            <v>X</v>
          </cell>
          <cell r="F997" t="str">
            <v>X</v>
          </cell>
          <cell r="G997" t="str">
            <v>X</v>
          </cell>
          <cell r="H997" t="str">
            <v>X</v>
          </cell>
          <cell r="I997" t="str">
            <v>X</v>
          </cell>
          <cell r="J997" t="str">
            <v>X</v>
          </cell>
          <cell r="K997" t="str">
            <v>X</v>
          </cell>
          <cell r="L997" t="str">
            <v>X</v>
          </cell>
          <cell r="M997" t="str">
            <v>X</v>
          </cell>
          <cell r="N997" t="str">
            <v>005180</v>
          </cell>
        </row>
        <row r="998">
          <cell r="B998" t="str">
            <v>빛샘전자</v>
          </cell>
          <cell r="C998" t="str">
            <v>X</v>
          </cell>
          <cell r="D998" t="str">
            <v>X</v>
          </cell>
          <cell r="E998" t="str">
            <v>X</v>
          </cell>
          <cell r="F998" t="str">
            <v>X</v>
          </cell>
          <cell r="G998" t="str">
            <v>X</v>
          </cell>
          <cell r="H998" t="str">
            <v>X</v>
          </cell>
          <cell r="I998" t="str">
            <v>X</v>
          </cell>
          <cell r="J998" t="str">
            <v>X</v>
          </cell>
          <cell r="K998" t="str">
            <v>X</v>
          </cell>
          <cell r="L998" t="str">
            <v>X</v>
          </cell>
          <cell r="M998" t="str">
            <v>X</v>
          </cell>
          <cell r="N998" t="str">
            <v>072950</v>
          </cell>
        </row>
        <row r="999">
          <cell r="B999" t="str">
            <v>뿌리깊은나무들</v>
          </cell>
          <cell r="C999" t="str">
            <v>X</v>
          </cell>
          <cell r="D999" t="str">
            <v>X</v>
          </cell>
          <cell r="E999" t="str">
            <v>X</v>
          </cell>
          <cell r="F999" t="str">
            <v>X</v>
          </cell>
          <cell r="G999" t="str">
            <v>X</v>
          </cell>
          <cell r="H999" t="str">
            <v>X</v>
          </cell>
          <cell r="I999" t="str">
            <v>X</v>
          </cell>
          <cell r="J999" t="str">
            <v>X</v>
          </cell>
          <cell r="K999" t="str">
            <v>X</v>
          </cell>
          <cell r="L999" t="str">
            <v>X</v>
          </cell>
          <cell r="M999" t="str">
            <v>X</v>
          </cell>
          <cell r="N999" t="str">
            <v>266170</v>
          </cell>
        </row>
        <row r="1000">
          <cell r="B1000" t="str">
            <v>사람인</v>
          </cell>
          <cell r="C1000" t="str">
            <v>X</v>
          </cell>
          <cell r="D1000" t="str">
            <v>X</v>
          </cell>
          <cell r="E1000" t="str">
            <v>X</v>
          </cell>
          <cell r="F1000" t="str">
            <v>X</v>
          </cell>
          <cell r="G1000" t="str">
            <v>X</v>
          </cell>
          <cell r="H1000" t="str">
            <v>X</v>
          </cell>
          <cell r="I1000" t="str">
            <v>X</v>
          </cell>
          <cell r="J1000" t="str">
            <v>X</v>
          </cell>
          <cell r="K1000" t="str">
            <v>X</v>
          </cell>
          <cell r="L1000" t="str">
            <v>X</v>
          </cell>
          <cell r="M1000" t="str">
            <v>X</v>
          </cell>
          <cell r="N1000" t="str">
            <v>143240</v>
          </cell>
        </row>
        <row r="1001">
          <cell r="B1001" t="str">
            <v>사조대림</v>
          </cell>
          <cell r="C1001" t="str">
            <v>X</v>
          </cell>
          <cell r="D1001" t="str">
            <v>X</v>
          </cell>
          <cell r="E1001" t="str">
            <v>X</v>
          </cell>
          <cell r="F1001" t="str">
            <v>X</v>
          </cell>
          <cell r="G1001" t="str">
            <v>X</v>
          </cell>
          <cell r="H1001" t="str">
            <v>X</v>
          </cell>
          <cell r="I1001" t="str">
            <v>X</v>
          </cell>
          <cell r="J1001" t="str">
            <v>X</v>
          </cell>
          <cell r="K1001" t="str">
            <v>X</v>
          </cell>
          <cell r="L1001" t="str">
            <v>X</v>
          </cell>
          <cell r="M1001" t="str">
            <v>X</v>
          </cell>
          <cell r="N1001" t="str">
            <v>003960</v>
          </cell>
        </row>
        <row r="1002">
          <cell r="B1002" t="str">
            <v>사조동아원</v>
          </cell>
          <cell r="C1002" t="str">
            <v>X</v>
          </cell>
          <cell r="D1002" t="str">
            <v>X</v>
          </cell>
          <cell r="E1002" t="str">
            <v>X</v>
          </cell>
          <cell r="F1002" t="str">
            <v>X</v>
          </cell>
          <cell r="G1002" t="str">
            <v>X</v>
          </cell>
          <cell r="H1002" t="str">
            <v>X</v>
          </cell>
          <cell r="I1002" t="str">
            <v>X</v>
          </cell>
          <cell r="J1002" t="str">
            <v>X</v>
          </cell>
          <cell r="K1002" t="str">
            <v>X</v>
          </cell>
          <cell r="L1002" t="str">
            <v>X</v>
          </cell>
          <cell r="M1002" t="str">
            <v>X</v>
          </cell>
          <cell r="N1002" t="str">
            <v>008040</v>
          </cell>
        </row>
        <row r="1003">
          <cell r="B1003" t="str">
            <v>사조산업</v>
          </cell>
          <cell r="C1003" t="str">
            <v>X</v>
          </cell>
          <cell r="D1003" t="str">
            <v>X</v>
          </cell>
          <cell r="E1003" t="str">
            <v>X</v>
          </cell>
          <cell r="F1003" t="str">
            <v>X</v>
          </cell>
          <cell r="G1003" t="str">
            <v>X</v>
          </cell>
          <cell r="H1003" t="str">
            <v>X</v>
          </cell>
          <cell r="I1003" t="str">
            <v>X</v>
          </cell>
          <cell r="J1003" t="str">
            <v>X</v>
          </cell>
          <cell r="K1003" t="str">
            <v>X</v>
          </cell>
          <cell r="L1003" t="str">
            <v>X</v>
          </cell>
          <cell r="M1003" t="str">
            <v>X</v>
          </cell>
          <cell r="N1003" t="str">
            <v>007160</v>
          </cell>
        </row>
        <row r="1004">
          <cell r="B1004" t="str">
            <v>사조씨푸드</v>
          </cell>
          <cell r="C1004" t="str">
            <v>X</v>
          </cell>
          <cell r="D1004" t="str">
            <v>X</v>
          </cell>
          <cell r="E1004" t="str">
            <v>X</v>
          </cell>
          <cell r="F1004" t="str">
            <v>X</v>
          </cell>
          <cell r="G1004" t="str">
            <v>X</v>
          </cell>
          <cell r="H1004" t="str">
            <v>X</v>
          </cell>
          <cell r="I1004" t="str">
            <v>X</v>
          </cell>
          <cell r="J1004" t="str">
            <v>X</v>
          </cell>
          <cell r="K1004" t="str">
            <v>X</v>
          </cell>
          <cell r="L1004" t="str">
            <v>X</v>
          </cell>
          <cell r="M1004" t="str">
            <v>X</v>
          </cell>
          <cell r="N1004" t="str">
            <v>014710</v>
          </cell>
        </row>
        <row r="1005">
          <cell r="B1005" t="str">
            <v>사조오양</v>
          </cell>
          <cell r="C1005" t="str">
            <v>X</v>
          </cell>
          <cell r="D1005" t="str">
            <v>X</v>
          </cell>
          <cell r="E1005" t="str">
            <v>X</v>
          </cell>
          <cell r="F1005" t="str">
            <v>X</v>
          </cell>
          <cell r="G1005" t="str">
            <v>X</v>
          </cell>
          <cell r="H1005" t="str">
            <v>X</v>
          </cell>
          <cell r="I1005" t="str">
            <v>X</v>
          </cell>
          <cell r="J1005" t="str">
            <v>X</v>
          </cell>
          <cell r="K1005" t="str">
            <v>X</v>
          </cell>
          <cell r="L1005" t="str">
            <v>X</v>
          </cell>
          <cell r="M1005" t="str">
            <v>X</v>
          </cell>
          <cell r="N1005" t="str">
            <v>006090</v>
          </cell>
        </row>
        <row r="1006">
          <cell r="B1006" t="str">
            <v>산돌</v>
          </cell>
          <cell r="C1006" t="str">
            <v>X</v>
          </cell>
          <cell r="D1006" t="str">
            <v>X</v>
          </cell>
          <cell r="E1006" t="str">
            <v>X</v>
          </cell>
          <cell r="F1006" t="str">
            <v>X</v>
          </cell>
          <cell r="G1006" t="str">
            <v>X</v>
          </cell>
          <cell r="H1006" t="str">
            <v>X</v>
          </cell>
          <cell r="I1006" t="str">
            <v>X</v>
          </cell>
          <cell r="J1006" t="str">
            <v>X</v>
          </cell>
          <cell r="K1006" t="str">
            <v>X</v>
          </cell>
          <cell r="L1006" t="str">
            <v>X</v>
          </cell>
          <cell r="M1006" t="str">
            <v>X</v>
          </cell>
          <cell r="N1006" t="str">
            <v>419120</v>
          </cell>
        </row>
        <row r="1007">
          <cell r="B1007" t="str">
            <v>삼기</v>
          </cell>
          <cell r="C1007" t="str">
            <v>X</v>
          </cell>
          <cell r="D1007" t="str">
            <v>X</v>
          </cell>
          <cell r="E1007" t="str">
            <v>X</v>
          </cell>
          <cell r="F1007" t="str">
            <v>X</v>
          </cell>
          <cell r="G1007" t="str">
            <v>X</v>
          </cell>
          <cell r="H1007" t="str">
            <v>X</v>
          </cell>
          <cell r="I1007" t="str">
            <v>X</v>
          </cell>
          <cell r="J1007" t="str">
            <v>X</v>
          </cell>
          <cell r="K1007" t="str">
            <v>X</v>
          </cell>
          <cell r="L1007" t="str">
            <v>X</v>
          </cell>
          <cell r="M1007" t="str">
            <v>X</v>
          </cell>
          <cell r="N1007" t="str">
            <v>122350</v>
          </cell>
        </row>
        <row r="1008">
          <cell r="B1008" t="str">
            <v>삼기이브이</v>
          </cell>
          <cell r="C1008" t="str">
            <v>X</v>
          </cell>
          <cell r="D1008" t="str">
            <v>X</v>
          </cell>
          <cell r="E1008" t="str">
            <v>X</v>
          </cell>
          <cell r="F1008" t="str">
            <v>X</v>
          </cell>
          <cell r="G1008" t="str">
            <v>X</v>
          </cell>
          <cell r="H1008" t="str">
            <v>X</v>
          </cell>
          <cell r="I1008" t="str">
            <v>X</v>
          </cell>
          <cell r="J1008" t="str">
            <v>X</v>
          </cell>
          <cell r="K1008" t="str">
            <v>X</v>
          </cell>
          <cell r="L1008" t="str">
            <v>X</v>
          </cell>
          <cell r="M1008" t="str">
            <v>X</v>
          </cell>
          <cell r="N1008" t="str">
            <v>419050</v>
          </cell>
        </row>
        <row r="1009">
          <cell r="B1009" t="str">
            <v>삼륭물산</v>
          </cell>
          <cell r="C1009" t="str">
            <v>X</v>
          </cell>
          <cell r="D1009" t="str">
            <v>X</v>
          </cell>
          <cell r="E1009" t="str">
            <v>X</v>
          </cell>
          <cell r="F1009" t="str">
            <v>X</v>
          </cell>
          <cell r="G1009" t="str">
            <v>X</v>
          </cell>
          <cell r="H1009" t="str">
            <v>X</v>
          </cell>
          <cell r="I1009" t="str">
            <v>X</v>
          </cell>
          <cell r="J1009" t="str">
            <v>X</v>
          </cell>
          <cell r="K1009" t="str">
            <v>X</v>
          </cell>
          <cell r="L1009" t="str">
            <v>X</v>
          </cell>
          <cell r="M1009" t="str">
            <v>X</v>
          </cell>
          <cell r="N1009" t="str">
            <v>014970</v>
          </cell>
        </row>
        <row r="1010">
          <cell r="B1010" t="str">
            <v>삼목에스폼</v>
          </cell>
          <cell r="C1010" t="str">
            <v>X</v>
          </cell>
          <cell r="D1010" t="str">
            <v>X</v>
          </cell>
          <cell r="E1010" t="str">
            <v>X</v>
          </cell>
          <cell r="F1010" t="str">
            <v>X</v>
          </cell>
          <cell r="G1010" t="str">
            <v>X</v>
          </cell>
          <cell r="H1010" t="str">
            <v>X</v>
          </cell>
          <cell r="I1010" t="str">
            <v>X</v>
          </cell>
          <cell r="J1010" t="str">
            <v>X</v>
          </cell>
          <cell r="K1010" t="str">
            <v>X</v>
          </cell>
          <cell r="L1010" t="str">
            <v>X</v>
          </cell>
          <cell r="M1010" t="str">
            <v>X</v>
          </cell>
          <cell r="N1010" t="str">
            <v>018310</v>
          </cell>
        </row>
        <row r="1011">
          <cell r="B1011" t="str">
            <v>삼미금속</v>
          </cell>
          <cell r="C1011" t="str">
            <v>X</v>
          </cell>
          <cell r="D1011" t="str">
            <v>X</v>
          </cell>
          <cell r="E1011" t="str">
            <v>X</v>
          </cell>
          <cell r="F1011" t="str">
            <v>X</v>
          </cell>
          <cell r="G1011" t="str">
            <v>X</v>
          </cell>
          <cell r="H1011" t="str">
            <v>X</v>
          </cell>
          <cell r="I1011" t="str">
            <v>X</v>
          </cell>
          <cell r="J1011" t="str">
            <v>X</v>
          </cell>
          <cell r="K1011" t="str">
            <v>X</v>
          </cell>
          <cell r="L1011" t="str">
            <v>X</v>
          </cell>
          <cell r="M1011" t="str">
            <v>X</v>
          </cell>
          <cell r="N1011" t="str">
            <v>012210</v>
          </cell>
        </row>
        <row r="1012">
          <cell r="B1012" t="str">
            <v>삼보모터스</v>
          </cell>
          <cell r="C1012" t="str">
            <v>X</v>
          </cell>
          <cell r="D1012" t="str">
            <v>X</v>
          </cell>
          <cell r="E1012" t="str">
            <v>X</v>
          </cell>
          <cell r="F1012" t="str">
            <v>X</v>
          </cell>
          <cell r="G1012" t="str">
            <v>X</v>
          </cell>
          <cell r="H1012" t="str">
            <v>X</v>
          </cell>
          <cell r="I1012" t="str">
            <v>X</v>
          </cell>
          <cell r="J1012" t="str">
            <v>X</v>
          </cell>
          <cell r="K1012" t="str">
            <v>X</v>
          </cell>
          <cell r="L1012" t="str">
            <v>X</v>
          </cell>
          <cell r="M1012" t="str">
            <v>X</v>
          </cell>
          <cell r="N1012" t="str">
            <v>053700</v>
          </cell>
        </row>
        <row r="1013">
          <cell r="B1013" t="str">
            <v>삼보산업</v>
          </cell>
          <cell r="C1013" t="str">
            <v>X</v>
          </cell>
          <cell r="D1013" t="str">
            <v>X</v>
          </cell>
          <cell r="E1013" t="str">
            <v>X</v>
          </cell>
          <cell r="F1013" t="str">
            <v>X</v>
          </cell>
          <cell r="G1013" t="str">
            <v>X</v>
          </cell>
          <cell r="H1013" t="str">
            <v>X</v>
          </cell>
          <cell r="I1013" t="str">
            <v>X</v>
          </cell>
          <cell r="J1013" t="str">
            <v>X</v>
          </cell>
          <cell r="K1013" t="str">
            <v>X</v>
          </cell>
          <cell r="L1013" t="str">
            <v>X</v>
          </cell>
          <cell r="M1013" t="str">
            <v>X</v>
          </cell>
          <cell r="N1013" t="str">
            <v>009620</v>
          </cell>
        </row>
        <row r="1014">
          <cell r="B1014" t="str">
            <v>삼보판지</v>
          </cell>
          <cell r="C1014" t="str">
            <v>X</v>
          </cell>
          <cell r="D1014" t="str">
            <v>X</v>
          </cell>
          <cell r="E1014" t="str">
            <v>X</v>
          </cell>
          <cell r="F1014" t="str">
            <v>X</v>
          </cell>
          <cell r="G1014" t="str">
            <v>X</v>
          </cell>
          <cell r="H1014" t="str">
            <v>X</v>
          </cell>
          <cell r="I1014" t="str">
            <v>X</v>
          </cell>
          <cell r="J1014" t="str">
            <v>X</v>
          </cell>
          <cell r="K1014" t="str">
            <v>X</v>
          </cell>
          <cell r="L1014" t="str">
            <v>X</v>
          </cell>
          <cell r="M1014" t="str">
            <v>X</v>
          </cell>
          <cell r="N1014" t="str">
            <v>023600</v>
          </cell>
        </row>
        <row r="1015">
          <cell r="B1015" t="str">
            <v>삼부토건</v>
          </cell>
          <cell r="C1015" t="str">
            <v>X</v>
          </cell>
          <cell r="D1015" t="str">
            <v>X</v>
          </cell>
          <cell r="E1015" t="str">
            <v>X</v>
          </cell>
          <cell r="F1015" t="str">
            <v>X</v>
          </cell>
          <cell r="G1015" t="str">
            <v>X</v>
          </cell>
          <cell r="H1015" t="str">
            <v>X</v>
          </cell>
          <cell r="I1015" t="str">
            <v>X</v>
          </cell>
          <cell r="J1015" t="str">
            <v>X</v>
          </cell>
          <cell r="K1015" t="str">
            <v>X</v>
          </cell>
          <cell r="L1015" t="str">
            <v>X</v>
          </cell>
          <cell r="M1015" t="str">
            <v>X</v>
          </cell>
          <cell r="N1015" t="str">
            <v>001470</v>
          </cell>
        </row>
        <row r="1016">
          <cell r="B1016" t="str">
            <v>삼성FN리츠</v>
          </cell>
          <cell r="C1016" t="str">
            <v>X</v>
          </cell>
          <cell r="D1016" t="str">
            <v>X</v>
          </cell>
          <cell r="E1016" t="str">
            <v>X</v>
          </cell>
          <cell r="F1016" t="str">
            <v>X</v>
          </cell>
          <cell r="G1016" t="str">
            <v>X</v>
          </cell>
          <cell r="H1016" t="str">
            <v>X</v>
          </cell>
          <cell r="I1016" t="str">
            <v>X</v>
          </cell>
          <cell r="J1016" t="str">
            <v>X</v>
          </cell>
          <cell r="K1016" t="str">
            <v>X</v>
          </cell>
          <cell r="L1016" t="str">
            <v>X</v>
          </cell>
          <cell r="M1016" t="str">
            <v>X</v>
          </cell>
          <cell r="N1016" t="str">
            <v>448730</v>
          </cell>
        </row>
        <row r="1017">
          <cell r="B1017" t="str">
            <v>삼성SDI</v>
          </cell>
          <cell r="C1017" t="str">
            <v>X</v>
          </cell>
          <cell r="D1017" t="str">
            <v>X</v>
          </cell>
          <cell r="E1017" t="str">
            <v>X</v>
          </cell>
          <cell r="F1017" t="str">
            <v>X</v>
          </cell>
          <cell r="G1017" t="str">
            <v>X</v>
          </cell>
          <cell r="H1017" t="str">
            <v>X</v>
          </cell>
          <cell r="I1017" t="str">
            <v>X</v>
          </cell>
          <cell r="J1017" t="str">
            <v>X</v>
          </cell>
          <cell r="K1017" t="str">
            <v>X</v>
          </cell>
          <cell r="L1017" t="str">
            <v>X</v>
          </cell>
          <cell r="M1017" t="str">
            <v>X</v>
          </cell>
          <cell r="N1017" t="str">
            <v>006400</v>
          </cell>
        </row>
        <row r="1018">
          <cell r="B1018" t="str">
            <v>삼성SDI우</v>
          </cell>
          <cell r="C1018" t="str">
            <v>X</v>
          </cell>
          <cell r="D1018" t="str">
            <v>X</v>
          </cell>
          <cell r="E1018" t="str">
            <v>X</v>
          </cell>
          <cell r="F1018" t="str">
            <v>X</v>
          </cell>
          <cell r="G1018" t="str">
            <v>X</v>
          </cell>
          <cell r="H1018" t="str">
            <v>X</v>
          </cell>
          <cell r="I1018" t="str">
            <v>X</v>
          </cell>
          <cell r="J1018" t="str">
            <v>X</v>
          </cell>
          <cell r="K1018" t="str">
            <v>X</v>
          </cell>
          <cell r="L1018" t="str">
            <v>X</v>
          </cell>
          <cell r="M1018" t="str">
            <v>X</v>
          </cell>
          <cell r="N1018" t="str">
            <v>006405</v>
          </cell>
        </row>
        <row r="1019">
          <cell r="B1019" t="str">
            <v>삼성공조</v>
          </cell>
          <cell r="C1019" t="str">
            <v>X</v>
          </cell>
          <cell r="D1019" t="str">
            <v>X</v>
          </cell>
          <cell r="E1019" t="str">
            <v>X</v>
          </cell>
          <cell r="F1019" t="str">
            <v>X</v>
          </cell>
          <cell r="G1019" t="str">
            <v>X</v>
          </cell>
          <cell r="H1019" t="str">
            <v>X</v>
          </cell>
          <cell r="I1019" t="str">
            <v>X</v>
          </cell>
          <cell r="J1019" t="str">
            <v>X</v>
          </cell>
          <cell r="K1019" t="str">
            <v>X</v>
          </cell>
          <cell r="L1019" t="str">
            <v>X</v>
          </cell>
          <cell r="M1019" t="str">
            <v>X</v>
          </cell>
          <cell r="N1019" t="str">
            <v>006660</v>
          </cell>
        </row>
        <row r="1020">
          <cell r="B1020" t="str">
            <v>삼성머스트스팩5호</v>
          </cell>
          <cell r="C1020" t="str">
            <v>X</v>
          </cell>
          <cell r="D1020" t="str">
            <v>X</v>
          </cell>
          <cell r="E1020" t="str">
            <v>X</v>
          </cell>
          <cell r="F1020" t="str">
            <v>X</v>
          </cell>
          <cell r="G1020" t="str">
            <v>X</v>
          </cell>
          <cell r="H1020" t="str">
            <v>X</v>
          </cell>
          <cell r="I1020" t="str">
            <v>X</v>
          </cell>
          <cell r="J1020" t="str">
            <v>X</v>
          </cell>
          <cell r="K1020" t="str">
            <v>X</v>
          </cell>
          <cell r="L1020" t="str">
            <v>X</v>
          </cell>
          <cell r="M1020" t="str">
            <v>X</v>
          </cell>
          <cell r="N1020" t="str">
            <v>380320</v>
          </cell>
        </row>
        <row r="1021">
          <cell r="B1021" t="str">
            <v>삼성물산</v>
          </cell>
          <cell r="C1021" t="str">
            <v>X</v>
          </cell>
          <cell r="D1021" t="str">
            <v>X</v>
          </cell>
          <cell r="E1021" t="str">
            <v>X</v>
          </cell>
          <cell r="F1021" t="str">
            <v>X</v>
          </cell>
          <cell r="G1021" t="str">
            <v>X</v>
          </cell>
          <cell r="H1021" t="str">
            <v>X</v>
          </cell>
          <cell r="I1021" t="str">
            <v>X</v>
          </cell>
          <cell r="J1021" t="str">
            <v>X</v>
          </cell>
          <cell r="K1021" t="str">
            <v>X</v>
          </cell>
          <cell r="L1021" t="str">
            <v>X</v>
          </cell>
          <cell r="M1021" t="str">
            <v>X</v>
          </cell>
          <cell r="N1021" t="str">
            <v>028260</v>
          </cell>
        </row>
        <row r="1022">
          <cell r="B1022" t="str">
            <v>삼성물산우B</v>
          </cell>
          <cell r="C1022" t="str">
            <v>X</v>
          </cell>
          <cell r="D1022" t="str">
            <v>X</v>
          </cell>
          <cell r="E1022" t="str">
            <v>X</v>
          </cell>
          <cell r="F1022" t="str">
            <v>X</v>
          </cell>
          <cell r="G1022" t="str">
            <v>X</v>
          </cell>
          <cell r="H1022" t="str">
            <v>X</v>
          </cell>
          <cell r="I1022" t="str">
            <v>X</v>
          </cell>
          <cell r="J1022" t="str">
            <v>X</v>
          </cell>
          <cell r="K1022" t="str">
            <v>X</v>
          </cell>
          <cell r="L1022" t="str">
            <v>X</v>
          </cell>
          <cell r="M1022" t="str">
            <v>X</v>
          </cell>
          <cell r="N1022" t="str">
            <v>02826K</v>
          </cell>
        </row>
        <row r="1023">
          <cell r="B1023" t="str">
            <v>삼성바이오로직스</v>
          </cell>
          <cell r="C1023" t="str">
            <v>X</v>
          </cell>
          <cell r="D1023" t="str">
            <v>X</v>
          </cell>
          <cell r="E1023" t="str">
            <v>X</v>
          </cell>
          <cell r="F1023" t="str">
            <v>X</v>
          </cell>
          <cell r="G1023" t="str">
            <v>X</v>
          </cell>
          <cell r="H1023" t="str">
            <v>X</v>
          </cell>
          <cell r="I1023" t="str">
            <v>X</v>
          </cell>
          <cell r="J1023" t="str">
            <v>X</v>
          </cell>
          <cell r="K1023" t="str">
            <v>X</v>
          </cell>
          <cell r="L1023" t="str">
            <v>X</v>
          </cell>
          <cell r="M1023" t="str">
            <v>X</v>
          </cell>
          <cell r="N1023" t="str">
            <v>207940</v>
          </cell>
        </row>
        <row r="1024">
          <cell r="B1024" t="str">
            <v>삼성생명</v>
          </cell>
          <cell r="C1024" t="str">
            <v>X</v>
          </cell>
          <cell r="D1024" t="str">
            <v>X</v>
          </cell>
          <cell r="E1024" t="str">
            <v>X</v>
          </cell>
          <cell r="F1024" t="str">
            <v>X</v>
          </cell>
          <cell r="G1024" t="str">
            <v>X</v>
          </cell>
          <cell r="H1024" t="str">
            <v>X</v>
          </cell>
          <cell r="I1024" t="str">
            <v>X</v>
          </cell>
          <cell r="J1024" t="str">
            <v>X</v>
          </cell>
          <cell r="K1024" t="str">
            <v>X</v>
          </cell>
          <cell r="L1024" t="str">
            <v>X</v>
          </cell>
          <cell r="M1024" t="str">
            <v>X</v>
          </cell>
          <cell r="N1024" t="str">
            <v>032830</v>
          </cell>
        </row>
        <row r="1025">
          <cell r="B1025" t="str">
            <v>삼성스팩4호</v>
          </cell>
          <cell r="C1025" t="str">
            <v>X</v>
          </cell>
          <cell r="D1025" t="str">
            <v>X</v>
          </cell>
          <cell r="E1025" t="str">
            <v>X</v>
          </cell>
          <cell r="F1025" t="str">
            <v>X</v>
          </cell>
          <cell r="G1025" t="str">
            <v>X</v>
          </cell>
          <cell r="H1025" t="str">
            <v>X</v>
          </cell>
          <cell r="I1025" t="str">
            <v>X</v>
          </cell>
          <cell r="J1025" t="str">
            <v>X</v>
          </cell>
          <cell r="K1025" t="str">
            <v>X</v>
          </cell>
          <cell r="L1025" t="str">
            <v>X</v>
          </cell>
          <cell r="M1025" t="str">
            <v>X</v>
          </cell>
          <cell r="N1025" t="str">
            <v>377630</v>
          </cell>
        </row>
        <row r="1026">
          <cell r="B1026" t="str">
            <v>삼성스팩6호</v>
          </cell>
          <cell r="C1026" t="str">
            <v>X</v>
          </cell>
          <cell r="D1026" t="str">
            <v>X</v>
          </cell>
          <cell r="E1026" t="str">
            <v>X</v>
          </cell>
          <cell r="F1026" t="str">
            <v>X</v>
          </cell>
          <cell r="G1026" t="str">
            <v>X</v>
          </cell>
          <cell r="H1026" t="str">
            <v>X</v>
          </cell>
          <cell r="I1026" t="str">
            <v>X</v>
          </cell>
          <cell r="J1026" t="str">
            <v>X</v>
          </cell>
          <cell r="K1026" t="str">
            <v>X</v>
          </cell>
          <cell r="L1026" t="str">
            <v>X</v>
          </cell>
          <cell r="M1026" t="str">
            <v>X</v>
          </cell>
          <cell r="N1026" t="str">
            <v>425290</v>
          </cell>
        </row>
        <row r="1027">
          <cell r="B1027" t="str">
            <v>삼성스팩7호</v>
          </cell>
          <cell r="C1027" t="str">
            <v>X</v>
          </cell>
          <cell r="D1027" t="str">
            <v>X</v>
          </cell>
          <cell r="E1027" t="str">
            <v>X</v>
          </cell>
          <cell r="F1027" t="str">
            <v>X</v>
          </cell>
          <cell r="G1027" t="str">
            <v>X</v>
          </cell>
          <cell r="H1027" t="str">
            <v>X</v>
          </cell>
          <cell r="I1027" t="str">
            <v>X</v>
          </cell>
          <cell r="J1027" t="str">
            <v>X</v>
          </cell>
          <cell r="K1027" t="str">
            <v>X</v>
          </cell>
          <cell r="L1027" t="str">
            <v>X</v>
          </cell>
          <cell r="M1027" t="str">
            <v>X</v>
          </cell>
          <cell r="N1027" t="str">
            <v>439250</v>
          </cell>
        </row>
        <row r="1028">
          <cell r="B1028" t="str">
            <v>삼성스팩8호</v>
          </cell>
          <cell r="C1028" t="str">
            <v>X</v>
          </cell>
          <cell r="D1028" t="str">
            <v>X</v>
          </cell>
          <cell r="E1028" t="str">
            <v>X</v>
          </cell>
          <cell r="F1028" t="str">
            <v>X</v>
          </cell>
          <cell r="G1028" t="str">
            <v>X</v>
          </cell>
          <cell r="H1028" t="str">
            <v>X</v>
          </cell>
          <cell r="I1028" t="str">
            <v>X</v>
          </cell>
          <cell r="J1028" t="str">
            <v>X</v>
          </cell>
          <cell r="K1028" t="str">
            <v>X</v>
          </cell>
          <cell r="L1028" t="str">
            <v>X</v>
          </cell>
          <cell r="M1028" t="str">
            <v>X</v>
          </cell>
          <cell r="N1028" t="str">
            <v>448740</v>
          </cell>
        </row>
        <row r="1029">
          <cell r="B1029" t="str">
            <v>삼성에스디에스</v>
          </cell>
          <cell r="C1029" t="str">
            <v>X</v>
          </cell>
          <cell r="D1029" t="str">
            <v>X</v>
          </cell>
          <cell r="E1029" t="str">
            <v>X</v>
          </cell>
          <cell r="F1029" t="str">
            <v>X</v>
          </cell>
          <cell r="G1029" t="str">
            <v>X</v>
          </cell>
          <cell r="H1029" t="str">
            <v>X</v>
          </cell>
          <cell r="I1029" t="str">
            <v>X</v>
          </cell>
          <cell r="J1029" t="str">
            <v>X</v>
          </cell>
          <cell r="K1029" t="str">
            <v>X</v>
          </cell>
          <cell r="L1029" t="str">
            <v>X</v>
          </cell>
          <cell r="M1029" t="str">
            <v>X</v>
          </cell>
          <cell r="N1029" t="str">
            <v>018260</v>
          </cell>
        </row>
        <row r="1030">
          <cell r="B1030" t="str">
            <v>삼성엔지니어링</v>
          </cell>
          <cell r="C1030" t="str">
            <v>X</v>
          </cell>
          <cell r="D1030" t="str">
            <v>X</v>
          </cell>
          <cell r="E1030" t="str">
            <v>X</v>
          </cell>
          <cell r="F1030" t="str">
            <v>X</v>
          </cell>
          <cell r="G1030" t="str">
            <v>X</v>
          </cell>
          <cell r="H1030" t="str">
            <v>X</v>
          </cell>
          <cell r="I1030" t="str">
            <v>X</v>
          </cell>
          <cell r="J1030" t="str">
            <v>X</v>
          </cell>
          <cell r="K1030" t="str">
            <v>X</v>
          </cell>
          <cell r="L1030" t="str">
            <v>X</v>
          </cell>
          <cell r="M1030" t="str">
            <v>X</v>
          </cell>
          <cell r="N1030" t="str">
            <v>028050</v>
          </cell>
        </row>
        <row r="1031">
          <cell r="B1031" t="str">
            <v>삼성전기</v>
          </cell>
          <cell r="C1031" t="str">
            <v>X</v>
          </cell>
          <cell r="D1031" t="str">
            <v>X</v>
          </cell>
          <cell r="E1031" t="str">
            <v>X</v>
          </cell>
          <cell r="F1031" t="str">
            <v>X</v>
          </cell>
          <cell r="G1031" t="str">
            <v>X</v>
          </cell>
          <cell r="H1031" t="str">
            <v>X</v>
          </cell>
          <cell r="I1031" t="str">
            <v>X</v>
          </cell>
          <cell r="J1031" t="str">
            <v>X</v>
          </cell>
          <cell r="K1031" t="str">
            <v>X</v>
          </cell>
          <cell r="L1031" t="str">
            <v>X</v>
          </cell>
          <cell r="M1031" t="str">
            <v>X</v>
          </cell>
          <cell r="N1031" t="str">
            <v>009150</v>
          </cell>
        </row>
        <row r="1032">
          <cell r="B1032" t="str">
            <v>삼성전기우</v>
          </cell>
          <cell r="C1032" t="str">
            <v>X</v>
          </cell>
          <cell r="D1032" t="str">
            <v>X</v>
          </cell>
          <cell r="E1032" t="str">
            <v>X</v>
          </cell>
          <cell r="F1032" t="str">
            <v>X</v>
          </cell>
          <cell r="G1032" t="str">
            <v>X</v>
          </cell>
          <cell r="H1032" t="str">
            <v>X</v>
          </cell>
          <cell r="I1032" t="str">
            <v>X</v>
          </cell>
          <cell r="J1032" t="str">
            <v>X</v>
          </cell>
          <cell r="K1032" t="str">
            <v>X</v>
          </cell>
          <cell r="L1032" t="str">
            <v>X</v>
          </cell>
          <cell r="M1032" t="str">
            <v>X</v>
          </cell>
          <cell r="N1032" t="str">
            <v>009155</v>
          </cell>
        </row>
        <row r="1033">
          <cell r="B1033" t="str">
            <v>삼성전자</v>
          </cell>
          <cell r="C1033" t="str">
            <v>X</v>
          </cell>
          <cell r="D1033" t="str">
            <v>X</v>
          </cell>
          <cell r="E1033" t="str">
            <v>X</v>
          </cell>
          <cell r="F1033" t="str">
            <v>X</v>
          </cell>
          <cell r="G1033" t="str">
            <v>X</v>
          </cell>
          <cell r="H1033" t="str">
            <v>X</v>
          </cell>
          <cell r="I1033" t="str">
            <v>X</v>
          </cell>
          <cell r="J1033" t="str">
            <v>X</v>
          </cell>
          <cell r="K1033" t="str">
            <v>X</v>
          </cell>
          <cell r="L1033" t="str">
            <v>X</v>
          </cell>
          <cell r="M1033" t="str">
            <v>X</v>
          </cell>
          <cell r="N1033" t="str">
            <v>005930</v>
          </cell>
        </row>
        <row r="1034">
          <cell r="B1034" t="str">
            <v>삼성전자우</v>
          </cell>
          <cell r="C1034" t="str">
            <v>X</v>
          </cell>
          <cell r="D1034" t="str">
            <v>X</v>
          </cell>
          <cell r="E1034" t="str">
            <v>X</v>
          </cell>
          <cell r="F1034" t="str">
            <v>X</v>
          </cell>
          <cell r="G1034" t="str">
            <v>X</v>
          </cell>
          <cell r="H1034" t="str">
            <v>X</v>
          </cell>
          <cell r="I1034" t="str">
            <v>X</v>
          </cell>
          <cell r="J1034" t="str">
            <v>X</v>
          </cell>
          <cell r="K1034" t="str">
            <v>X</v>
          </cell>
          <cell r="L1034" t="str">
            <v>X</v>
          </cell>
          <cell r="M1034" t="str">
            <v>X</v>
          </cell>
          <cell r="N1034" t="str">
            <v>005935</v>
          </cell>
        </row>
        <row r="1035">
          <cell r="B1035" t="str">
            <v>삼성제약</v>
          </cell>
          <cell r="C1035" t="str">
            <v>X</v>
          </cell>
          <cell r="D1035" t="str">
            <v>X</v>
          </cell>
          <cell r="E1035" t="str">
            <v>X</v>
          </cell>
          <cell r="F1035" t="str">
            <v>X</v>
          </cell>
          <cell r="G1035" t="str">
            <v>X</v>
          </cell>
          <cell r="H1035" t="str">
            <v>X</v>
          </cell>
          <cell r="I1035" t="str">
            <v>X</v>
          </cell>
          <cell r="J1035" t="str">
            <v>X</v>
          </cell>
          <cell r="K1035" t="str">
            <v>X</v>
          </cell>
          <cell r="L1035" t="str">
            <v>X</v>
          </cell>
          <cell r="M1035" t="str">
            <v>X</v>
          </cell>
          <cell r="N1035" t="str">
            <v>001360</v>
          </cell>
        </row>
        <row r="1036">
          <cell r="B1036" t="str">
            <v>삼성중공업</v>
          </cell>
          <cell r="C1036" t="str">
            <v>X</v>
          </cell>
          <cell r="D1036" t="str">
            <v>X</v>
          </cell>
          <cell r="E1036" t="str">
            <v>X</v>
          </cell>
          <cell r="F1036" t="str">
            <v>X</v>
          </cell>
          <cell r="G1036" t="str">
            <v>X</v>
          </cell>
          <cell r="H1036" t="str">
            <v>X</v>
          </cell>
          <cell r="I1036" t="str">
            <v>X</v>
          </cell>
          <cell r="J1036" t="str">
            <v>X</v>
          </cell>
          <cell r="K1036" t="str">
            <v>X</v>
          </cell>
          <cell r="L1036" t="str">
            <v>X</v>
          </cell>
          <cell r="M1036" t="str">
            <v>X</v>
          </cell>
          <cell r="N1036" t="str">
            <v>010140</v>
          </cell>
        </row>
        <row r="1037">
          <cell r="B1037" t="str">
            <v>삼성증권</v>
          </cell>
          <cell r="C1037" t="str">
            <v>X</v>
          </cell>
          <cell r="D1037" t="str">
            <v>X</v>
          </cell>
          <cell r="E1037" t="str">
            <v>X</v>
          </cell>
          <cell r="F1037" t="str">
            <v>X</v>
          </cell>
          <cell r="G1037" t="str">
            <v>X</v>
          </cell>
          <cell r="H1037" t="str">
            <v>X</v>
          </cell>
          <cell r="I1037" t="str">
            <v>X</v>
          </cell>
          <cell r="J1037" t="str">
            <v>X</v>
          </cell>
          <cell r="K1037" t="str">
            <v>X</v>
          </cell>
          <cell r="L1037" t="str">
            <v>X</v>
          </cell>
          <cell r="M1037" t="str">
            <v>X</v>
          </cell>
          <cell r="N1037" t="str">
            <v>016360</v>
          </cell>
        </row>
        <row r="1038">
          <cell r="B1038" t="str">
            <v>삼성출판사</v>
          </cell>
          <cell r="C1038" t="str">
            <v>X</v>
          </cell>
          <cell r="D1038" t="str">
            <v>X</v>
          </cell>
          <cell r="E1038" t="str">
            <v>X</v>
          </cell>
          <cell r="F1038" t="str">
            <v>X</v>
          </cell>
          <cell r="G1038" t="str">
            <v>X</v>
          </cell>
          <cell r="H1038" t="str">
            <v>X</v>
          </cell>
          <cell r="I1038" t="str">
            <v>X</v>
          </cell>
          <cell r="J1038" t="str">
            <v>X</v>
          </cell>
          <cell r="K1038" t="str">
            <v>X</v>
          </cell>
          <cell r="L1038" t="str">
            <v>X</v>
          </cell>
          <cell r="M1038" t="str">
            <v>X</v>
          </cell>
          <cell r="N1038" t="str">
            <v>068290</v>
          </cell>
        </row>
        <row r="1039">
          <cell r="B1039" t="str">
            <v>삼성카드</v>
          </cell>
          <cell r="C1039" t="str">
            <v>X</v>
          </cell>
          <cell r="D1039" t="str">
            <v>X</v>
          </cell>
          <cell r="E1039" t="str">
            <v>X</v>
          </cell>
          <cell r="F1039" t="str">
            <v>X</v>
          </cell>
          <cell r="G1039" t="str">
            <v>X</v>
          </cell>
          <cell r="H1039" t="str">
            <v>X</v>
          </cell>
          <cell r="I1039" t="str">
            <v>X</v>
          </cell>
          <cell r="J1039" t="str">
            <v>X</v>
          </cell>
          <cell r="K1039" t="str">
            <v>X</v>
          </cell>
          <cell r="L1039" t="str">
            <v>X</v>
          </cell>
          <cell r="M1039" t="str">
            <v>X</v>
          </cell>
          <cell r="N1039" t="str">
            <v>029780</v>
          </cell>
        </row>
        <row r="1040">
          <cell r="B1040" t="str">
            <v>삼성화재</v>
          </cell>
          <cell r="C1040" t="str">
            <v>X</v>
          </cell>
          <cell r="D1040" t="str">
            <v>X</v>
          </cell>
          <cell r="E1040" t="str">
            <v>X</v>
          </cell>
          <cell r="F1040" t="str">
            <v>X</v>
          </cell>
          <cell r="G1040" t="str">
            <v>X</v>
          </cell>
          <cell r="H1040" t="str">
            <v>X</v>
          </cell>
          <cell r="I1040" t="str">
            <v>X</v>
          </cell>
          <cell r="J1040" t="str">
            <v>X</v>
          </cell>
          <cell r="K1040" t="str">
            <v>X</v>
          </cell>
          <cell r="L1040" t="str">
            <v>X</v>
          </cell>
          <cell r="M1040" t="str">
            <v>X</v>
          </cell>
          <cell r="N1040" t="str">
            <v>000810</v>
          </cell>
        </row>
        <row r="1041">
          <cell r="B1041" t="str">
            <v>삼성화재우</v>
          </cell>
          <cell r="C1041" t="str">
            <v>X</v>
          </cell>
          <cell r="D1041" t="str">
            <v>X</v>
          </cell>
          <cell r="E1041" t="str">
            <v>X</v>
          </cell>
          <cell r="F1041" t="str">
            <v>X</v>
          </cell>
          <cell r="G1041" t="str">
            <v>X</v>
          </cell>
          <cell r="H1041" t="str">
            <v>X</v>
          </cell>
          <cell r="I1041" t="str">
            <v>X</v>
          </cell>
          <cell r="J1041" t="str">
            <v>X</v>
          </cell>
          <cell r="K1041" t="str">
            <v>X</v>
          </cell>
          <cell r="L1041" t="str">
            <v>X</v>
          </cell>
          <cell r="M1041" t="str">
            <v>X</v>
          </cell>
          <cell r="N1041" t="str">
            <v>000815</v>
          </cell>
        </row>
        <row r="1042">
          <cell r="B1042" t="str">
            <v>삼아알미늄</v>
          </cell>
          <cell r="C1042" t="str">
            <v>X</v>
          </cell>
          <cell r="D1042" t="str">
            <v>X</v>
          </cell>
          <cell r="E1042" t="str">
            <v>X</v>
          </cell>
          <cell r="F1042" t="str">
            <v>X</v>
          </cell>
          <cell r="G1042" t="str">
            <v>X</v>
          </cell>
          <cell r="H1042" t="str">
            <v>X</v>
          </cell>
          <cell r="I1042" t="str">
            <v>X</v>
          </cell>
          <cell r="J1042" t="str">
            <v>X</v>
          </cell>
          <cell r="K1042" t="str">
            <v>X</v>
          </cell>
          <cell r="L1042" t="str">
            <v>X</v>
          </cell>
          <cell r="M1042" t="str">
            <v>X</v>
          </cell>
          <cell r="N1042" t="str">
            <v>006110</v>
          </cell>
        </row>
        <row r="1043">
          <cell r="B1043" t="str">
            <v>삼아제약</v>
          </cell>
          <cell r="C1043" t="str">
            <v>X</v>
          </cell>
          <cell r="D1043" t="str">
            <v>X</v>
          </cell>
          <cell r="E1043" t="str">
            <v>X</v>
          </cell>
          <cell r="F1043" t="str">
            <v>X</v>
          </cell>
          <cell r="G1043" t="str">
            <v>X</v>
          </cell>
          <cell r="H1043" t="str">
            <v>X</v>
          </cell>
          <cell r="I1043" t="str">
            <v>X</v>
          </cell>
          <cell r="J1043" t="str">
            <v>X</v>
          </cell>
          <cell r="K1043" t="str">
            <v>X</v>
          </cell>
          <cell r="L1043" t="str">
            <v>X</v>
          </cell>
          <cell r="M1043" t="str">
            <v>X</v>
          </cell>
          <cell r="N1043" t="str">
            <v>009300</v>
          </cell>
        </row>
        <row r="1044">
          <cell r="B1044" t="str">
            <v>삼양사</v>
          </cell>
          <cell r="C1044" t="str">
            <v>X</v>
          </cell>
          <cell r="D1044" t="str">
            <v>X</v>
          </cell>
          <cell r="E1044" t="str">
            <v>X</v>
          </cell>
          <cell r="F1044" t="str">
            <v>X</v>
          </cell>
          <cell r="G1044" t="str">
            <v>X</v>
          </cell>
          <cell r="H1044" t="str">
            <v>X</v>
          </cell>
          <cell r="I1044" t="str">
            <v>X</v>
          </cell>
          <cell r="J1044" t="str">
            <v>X</v>
          </cell>
          <cell r="K1044" t="str">
            <v>X</v>
          </cell>
          <cell r="L1044" t="str">
            <v>X</v>
          </cell>
          <cell r="M1044" t="str">
            <v>X</v>
          </cell>
          <cell r="N1044" t="str">
            <v>145990</v>
          </cell>
        </row>
        <row r="1045">
          <cell r="B1045" t="str">
            <v>삼양사우</v>
          </cell>
          <cell r="C1045" t="str">
            <v>X</v>
          </cell>
          <cell r="D1045" t="str">
            <v>X</v>
          </cell>
          <cell r="E1045" t="str">
            <v>X</v>
          </cell>
          <cell r="F1045" t="str">
            <v>X</v>
          </cell>
          <cell r="G1045" t="str">
            <v>X</v>
          </cell>
          <cell r="H1045" t="str">
            <v>X</v>
          </cell>
          <cell r="I1045" t="str">
            <v>O</v>
          </cell>
          <cell r="J1045" t="str">
            <v>X</v>
          </cell>
          <cell r="K1045" t="str">
            <v>X</v>
          </cell>
          <cell r="L1045" t="str">
            <v>X</v>
          </cell>
          <cell r="M1045" t="str">
            <v>X</v>
          </cell>
          <cell r="N1045" t="str">
            <v>145995</v>
          </cell>
        </row>
        <row r="1046">
          <cell r="B1046" t="str">
            <v>삼양식품</v>
          </cell>
          <cell r="C1046" t="str">
            <v>X</v>
          </cell>
          <cell r="D1046" t="str">
            <v>X</v>
          </cell>
          <cell r="E1046" t="str">
            <v>X</v>
          </cell>
          <cell r="F1046" t="str">
            <v>X</v>
          </cell>
          <cell r="G1046" t="str">
            <v>X</v>
          </cell>
          <cell r="H1046" t="str">
            <v>X</v>
          </cell>
          <cell r="I1046" t="str">
            <v>X</v>
          </cell>
          <cell r="J1046" t="str">
            <v>X</v>
          </cell>
          <cell r="K1046" t="str">
            <v>X</v>
          </cell>
          <cell r="L1046" t="str">
            <v>X</v>
          </cell>
          <cell r="M1046" t="str">
            <v>X</v>
          </cell>
          <cell r="N1046" t="str">
            <v>003230</v>
          </cell>
        </row>
        <row r="1047">
          <cell r="B1047" t="str">
            <v>삼양옵틱스</v>
          </cell>
          <cell r="C1047" t="str">
            <v>X</v>
          </cell>
          <cell r="D1047" t="str">
            <v>X</v>
          </cell>
          <cell r="E1047" t="str">
            <v>X</v>
          </cell>
          <cell r="F1047" t="str">
            <v>X</v>
          </cell>
          <cell r="G1047" t="str">
            <v>X</v>
          </cell>
          <cell r="H1047" t="str">
            <v>X</v>
          </cell>
          <cell r="I1047" t="str">
            <v>X</v>
          </cell>
          <cell r="J1047" t="str">
            <v>X</v>
          </cell>
          <cell r="K1047" t="str">
            <v>X</v>
          </cell>
          <cell r="L1047" t="str">
            <v>X</v>
          </cell>
          <cell r="M1047" t="str">
            <v>X</v>
          </cell>
          <cell r="N1047" t="str">
            <v>225190</v>
          </cell>
        </row>
        <row r="1048">
          <cell r="B1048" t="str">
            <v>삼양통상</v>
          </cell>
          <cell r="C1048" t="str">
            <v>X</v>
          </cell>
          <cell r="D1048" t="str">
            <v>X</v>
          </cell>
          <cell r="E1048" t="str">
            <v>X</v>
          </cell>
          <cell r="F1048" t="str">
            <v>X</v>
          </cell>
          <cell r="G1048" t="str">
            <v>X</v>
          </cell>
          <cell r="H1048" t="str">
            <v>X</v>
          </cell>
          <cell r="I1048" t="str">
            <v>X</v>
          </cell>
          <cell r="J1048" t="str">
            <v>X</v>
          </cell>
          <cell r="K1048" t="str">
            <v>X</v>
          </cell>
          <cell r="L1048" t="str">
            <v>X</v>
          </cell>
          <cell r="M1048" t="str">
            <v>X</v>
          </cell>
          <cell r="N1048" t="str">
            <v>002170</v>
          </cell>
        </row>
        <row r="1049">
          <cell r="B1049" t="str">
            <v>삼양패키징</v>
          </cell>
          <cell r="C1049" t="str">
            <v>X</v>
          </cell>
          <cell r="D1049" t="str">
            <v>X</v>
          </cell>
          <cell r="E1049" t="str">
            <v>X</v>
          </cell>
          <cell r="F1049" t="str">
            <v>X</v>
          </cell>
          <cell r="G1049" t="str">
            <v>X</v>
          </cell>
          <cell r="H1049" t="str">
            <v>X</v>
          </cell>
          <cell r="I1049" t="str">
            <v>X</v>
          </cell>
          <cell r="J1049" t="str">
            <v>X</v>
          </cell>
          <cell r="K1049" t="str">
            <v>X</v>
          </cell>
          <cell r="L1049" t="str">
            <v>X</v>
          </cell>
          <cell r="M1049" t="str">
            <v>X</v>
          </cell>
          <cell r="N1049" t="str">
            <v>272550</v>
          </cell>
        </row>
        <row r="1050">
          <cell r="B1050" t="str">
            <v>삼양홀딩스</v>
          </cell>
          <cell r="C1050" t="str">
            <v>X</v>
          </cell>
          <cell r="D1050" t="str">
            <v>X</v>
          </cell>
          <cell r="E1050" t="str">
            <v>X</v>
          </cell>
          <cell r="F1050" t="str">
            <v>X</v>
          </cell>
          <cell r="G1050" t="str">
            <v>X</v>
          </cell>
          <cell r="H1050" t="str">
            <v>X</v>
          </cell>
          <cell r="I1050" t="str">
            <v>X</v>
          </cell>
          <cell r="J1050" t="str">
            <v>X</v>
          </cell>
          <cell r="K1050" t="str">
            <v>X</v>
          </cell>
          <cell r="L1050" t="str">
            <v>X</v>
          </cell>
          <cell r="M1050" t="str">
            <v>X</v>
          </cell>
          <cell r="N1050" t="str">
            <v>000070</v>
          </cell>
        </row>
        <row r="1051">
          <cell r="B1051" t="str">
            <v>삼양홀딩스우</v>
          </cell>
          <cell r="C1051" t="str">
            <v>X</v>
          </cell>
          <cell r="D1051" t="str">
            <v>X</v>
          </cell>
          <cell r="E1051" t="str">
            <v>X</v>
          </cell>
          <cell r="F1051" t="str">
            <v>X</v>
          </cell>
          <cell r="G1051" t="str">
            <v>X</v>
          </cell>
          <cell r="H1051" t="str">
            <v>X</v>
          </cell>
          <cell r="I1051" t="str">
            <v>O</v>
          </cell>
          <cell r="J1051" t="str">
            <v>X</v>
          </cell>
          <cell r="K1051" t="str">
            <v>X</v>
          </cell>
          <cell r="L1051" t="str">
            <v>X</v>
          </cell>
          <cell r="M1051" t="str">
            <v>X</v>
          </cell>
          <cell r="N1051" t="str">
            <v>000075</v>
          </cell>
        </row>
        <row r="1052">
          <cell r="B1052" t="str">
            <v>삼영</v>
          </cell>
          <cell r="C1052" t="str">
            <v>X</v>
          </cell>
          <cell r="D1052" t="str">
            <v>X</v>
          </cell>
          <cell r="E1052" t="str">
            <v>X</v>
          </cell>
          <cell r="F1052" t="str">
            <v>X</v>
          </cell>
          <cell r="G1052" t="str">
            <v>X</v>
          </cell>
          <cell r="H1052" t="str">
            <v>X</v>
          </cell>
          <cell r="I1052" t="str">
            <v>X</v>
          </cell>
          <cell r="J1052" t="str">
            <v>X</v>
          </cell>
          <cell r="K1052" t="str">
            <v>X</v>
          </cell>
          <cell r="L1052" t="str">
            <v>X</v>
          </cell>
          <cell r="M1052" t="str">
            <v>X</v>
          </cell>
          <cell r="N1052" t="str">
            <v>003720</v>
          </cell>
        </row>
        <row r="1053">
          <cell r="B1053" t="str">
            <v>삼영무역</v>
          </cell>
          <cell r="C1053" t="str">
            <v>X</v>
          </cell>
          <cell r="D1053" t="str">
            <v>X</v>
          </cell>
          <cell r="E1053" t="str">
            <v>X</v>
          </cell>
          <cell r="F1053" t="str">
            <v>X</v>
          </cell>
          <cell r="G1053" t="str">
            <v>X</v>
          </cell>
          <cell r="H1053" t="str">
            <v>X</v>
          </cell>
          <cell r="I1053" t="str">
            <v>X</v>
          </cell>
          <cell r="J1053" t="str">
            <v>X</v>
          </cell>
          <cell r="K1053" t="str">
            <v>X</v>
          </cell>
          <cell r="L1053" t="str">
            <v>X</v>
          </cell>
          <cell r="M1053" t="str">
            <v>X</v>
          </cell>
          <cell r="N1053" t="str">
            <v>002810</v>
          </cell>
        </row>
        <row r="1054">
          <cell r="B1054" t="str">
            <v>삼영에스앤씨</v>
          </cell>
          <cell r="C1054" t="str">
            <v>X</v>
          </cell>
          <cell r="D1054" t="str">
            <v>X</v>
          </cell>
          <cell r="E1054" t="str">
            <v>X</v>
          </cell>
          <cell r="F1054" t="str">
            <v>X</v>
          </cell>
          <cell r="G1054" t="str">
            <v>X</v>
          </cell>
          <cell r="H1054" t="str">
            <v>X</v>
          </cell>
          <cell r="I1054" t="str">
            <v>X</v>
          </cell>
          <cell r="J1054" t="str">
            <v>X</v>
          </cell>
          <cell r="K1054" t="str">
            <v>X</v>
          </cell>
          <cell r="L1054" t="str">
            <v>X</v>
          </cell>
          <cell r="M1054" t="str">
            <v>X</v>
          </cell>
          <cell r="N1054" t="str">
            <v>361670</v>
          </cell>
        </row>
        <row r="1055">
          <cell r="B1055" t="str">
            <v>삼영엠텍</v>
          </cell>
          <cell r="C1055" t="str">
            <v>X</v>
          </cell>
          <cell r="D1055" t="str">
            <v>X</v>
          </cell>
          <cell r="E1055" t="str">
            <v>X</v>
          </cell>
          <cell r="F1055" t="str">
            <v>X</v>
          </cell>
          <cell r="G1055" t="str">
            <v>X</v>
          </cell>
          <cell r="H1055" t="str">
            <v>X</v>
          </cell>
          <cell r="I1055" t="str">
            <v>X</v>
          </cell>
          <cell r="J1055" t="str">
            <v>X</v>
          </cell>
          <cell r="K1055" t="str">
            <v>X</v>
          </cell>
          <cell r="L1055" t="str">
            <v>X</v>
          </cell>
          <cell r="M1055" t="str">
            <v>X</v>
          </cell>
          <cell r="N1055" t="str">
            <v>054540</v>
          </cell>
        </row>
        <row r="1056">
          <cell r="B1056" t="str">
            <v>삼영이엔씨</v>
          </cell>
          <cell r="C1056" t="str">
            <v>X</v>
          </cell>
          <cell r="D1056" t="str">
            <v>X</v>
          </cell>
          <cell r="E1056" t="str">
            <v>X</v>
          </cell>
          <cell r="F1056" t="str">
            <v>X</v>
          </cell>
          <cell r="G1056" t="str">
            <v>X</v>
          </cell>
          <cell r="H1056" t="str">
            <v>X</v>
          </cell>
          <cell r="I1056" t="str">
            <v>X</v>
          </cell>
          <cell r="J1056" t="str">
            <v>X</v>
          </cell>
          <cell r="K1056" t="str">
            <v>X</v>
          </cell>
          <cell r="L1056" t="str">
            <v>X</v>
          </cell>
          <cell r="M1056" t="str">
            <v>X</v>
          </cell>
          <cell r="N1056" t="str">
            <v>065570</v>
          </cell>
        </row>
        <row r="1057">
          <cell r="B1057" t="str">
            <v>삼영전자</v>
          </cell>
          <cell r="C1057" t="str">
            <v>X</v>
          </cell>
          <cell r="D1057" t="str">
            <v>X</v>
          </cell>
          <cell r="E1057" t="str">
            <v>X</v>
          </cell>
          <cell r="F1057" t="str">
            <v>X</v>
          </cell>
          <cell r="G1057" t="str">
            <v>X</v>
          </cell>
          <cell r="H1057" t="str">
            <v>X</v>
          </cell>
          <cell r="I1057" t="str">
            <v>X</v>
          </cell>
          <cell r="J1057" t="str">
            <v>X</v>
          </cell>
          <cell r="K1057" t="str">
            <v>X</v>
          </cell>
          <cell r="L1057" t="str">
            <v>X</v>
          </cell>
          <cell r="M1057" t="str">
            <v>X</v>
          </cell>
          <cell r="N1057" t="str">
            <v>005680</v>
          </cell>
        </row>
        <row r="1058">
          <cell r="B1058" t="str">
            <v>삼원강재</v>
          </cell>
          <cell r="C1058" t="str">
            <v>X</v>
          </cell>
          <cell r="D1058" t="str">
            <v>X</v>
          </cell>
          <cell r="E1058" t="str">
            <v>X</v>
          </cell>
          <cell r="F1058" t="str">
            <v>X</v>
          </cell>
          <cell r="G1058" t="str">
            <v>X</v>
          </cell>
          <cell r="H1058" t="str">
            <v>X</v>
          </cell>
          <cell r="I1058" t="str">
            <v>X</v>
          </cell>
          <cell r="J1058" t="str">
            <v>X</v>
          </cell>
          <cell r="K1058" t="str">
            <v>X</v>
          </cell>
          <cell r="L1058" t="str">
            <v>X</v>
          </cell>
          <cell r="M1058" t="str">
            <v>X</v>
          </cell>
          <cell r="N1058" t="str">
            <v>023000</v>
          </cell>
        </row>
        <row r="1059">
          <cell r="B1059" t="str">
            <v>삼익THK</v>
          </cell>
          <cell r="C1059" t="str">
            <v>X</v>
          </cell>
          <cell r="D1059" t="str">
            <v>X</v>
          </cell>
          <cell r="E1059" t="str">
            <v>X</v>
          </cell>
          <cell r="F1059" t="str">
            <v>X</v>
          </cell>
          <cell r="G1059" t="str">
            <v>X</v>
          </cell>
          <cell r="H1059" t="str">
            <v>X</v>
          </cell>
          <cell r="I1059" t="str">
            <v>X</v>
          </cell>
          <cell r="J1059" t="str">
            <v>X</v>
          </cell>
          <cell r="K1059" t="str">
            <v>X</v>
          </cell>
          <cell r="L1059" t="str">
            <v>X</v>
          </cell>
          <cell r="M1059" t="str">
            <v>X</v>
          </cell>
          <cell r="N1059" t="str">
            <v>004380</v>
          </cell>
        </row>
        <row r="1060">
          <cell r="B1060" t="str">
            <v>삼익악기</v>
          </cell>
          <cell r="C1060" t="str">
            <v>X</v>
          </cell>
          <cell r="D1060" t="str">
            <v>X</v>
          </cell>
          <cell r="E1060" t="str">
            <v>X</v>
          </cell>
          <cell r="F1060" t="str">
            <v>X</v>
          </cell>
          <cell r="G1060" t="str">
            <v>X</v>
          </cell>
          <cell r="H1060" t="str">
            <v>X</v>
          </cell>
          <cell r="I1060" t="str">
            <v>X</v>
          </cell>
          <cell r="J1060" t="str">
            <v>X</v>
          </cell>
          <cell r="K1060" t="str">
            <v>X</v>
          </cell>
          <cell r="L1060" t="str">
            <v>X</v>
          </cell>
          <cell r="M1060" t="str">
            <v>X</v>
          </cell>
          <cell r="N1060" t="str">
            <v>002450</v>
          </cell>
        </row>
        <row r="1061">
          <cell r="B1061" t="str">
            <v>삼일</v>
          </cell>
          <cell r="C1061" t="str">
            <v>X</v>
          </cell>
          <cell r="D1061" t="str">
            <v>X</v>
          </cell>
          <cell r="E1061" t="str">
            <v>X</v>
          </cell>
          <cell r="F1061" t="str">
            <v>X</v>
          </cell>
          <cell r="G1061" t="str">
            <v>X</v>
          </cell>
          <cell r="H1061" t="str">
            <v>X</v>
          </cell>
          <cell r="I1061" t="str">
            <v>X</v>
          </cell>
          <cell r="J1061" t="str">
            <v>X</v>
          </cell>
          <cell r="K1061" t="str">
            <v>X</v>
          </cell>
          <cell r="L1061" t="str">
            <v>X</v>
          </cell>
          <cell r="M1061" t="str">
            <v>X</v>
          </cell>
          <cell r="N1061" t="str">
            <v>032280</v>
          </cell>
        </row>
        <row r="1062">
          <cell r="B1062" t="str">
            <v>삼일기업공사</v>
          </cell>
          <cell r="C1062" t="str">
            <v>X</v>
          </cell>
          <cell r="D1062" t="str">
            <v>X</v>
          </cell>
          <cell r="E1062" t="str">
            <v>X</v>
          </cell>
          <cell r="F1062" t="str">
            <v>X</v>
          </cell>
          <cell r="G1062" t="str">
            <v>X</v>
          </cell>
          <cell r="H1062" t="str">
            <v>X</v>
          </cell>
          <cell r="I1062" t="str">
            <v>X</v>
          </cell>
          <cell r="J1062" t="str">
            <v>X</v>
          </cell>
          <cell r="K1062" t="str">
            <v>X</v>
          </cell>
          <cell r="L1062" t="str">
            <v>X</v>
          </cell>
          <cell r="M1062" t="str">
            <v>X</v>
          </cell>
          <cell r="N1062" t="str">
            <v>002290</v>
          </cell>
        </row>
        <row r="1063">
          <cell r="B1063" t="str">
            <v>삼일씨엔에스</v>
          </cell>
          <cell r="C1063" t="str">
            <v>X</v>
          </cell>
          <cell r="D1063" t="str">
            <v>X</v>
          </cell>
          <cell r="E1063" t="str">
            <v>X</v>
          </cell>
          <cell r="F1063" t="str">
            <v>X</v>
          </cell>
          <cell r="G1063" t="str">
            <v>X</v>
          </cell>
          <cell r="H1063" t="str">
            <v>X</v>
          </cell>
          <cell r="I1063" t="str">
            <v>X</v>
          </cell>
          <cell r="J1063" t="str">
            <v>X</v>
          </cell>
          <cell r="K1063" t="str">
            <v>X</v>
          </cell>
          <cell r="L1063" t="str">
            <v>X</v>
          </cell>
          <cell r="M1063" t="str">
            <v>X</v>
          </cell>
          <cell r="N1063" t="str">
            <v>004440</v>
          </cell>
        </row>
        <row r="1064">
          <cell r="B1064" t="str">
            <v>삼일제약</v>
          </cell>
          <cell r="C1064" t="str">
            <v>X</v>
          </cell>
          <cell r="D1064" t="str">
            <v>X</v>
          </cell>
          <cell r="E1064" t="str">
            <v>X</v>
          </cell>
          <cell r="F1064" t="str">
            <v>X</v>
          </cell>
          <cell r="G1064" t="str">
            <v>X</v>
          </cell>
          <cell r="H1064" t="str">
            <v>X</v>
          </cell>
          <cell r="I1064" t="str">
            <v>X</v>
          </cell>
          <cell r="J1064" t="str">
            <v>X</v>
          </cell>
          <cell r="K1064" t="str">
            <v>X</v>
          </cell>
          <cell r="L1064" t="str">
            <v>X</v>
          </cell>
          <cell r="M1064" t="str">
            <v>X</v>
          </cell>
          <cell r="N1064" t="str">
            <v>000520</v>
          </cell>
        </row>
        <row r="1065">
          <cell r="B1065" t="str">
            <v>삼정펄프</v>
          </cell>
          <cell r="C1065" t="str">
            <v>X</v>
          </cell>
          <cell r="D1065" t="str">
            <v>X</v>
          </cell>
          <cell r="E1065" t="str">
            <v>X</v>
          </cell>
          <cell r="F1065" t="str">
            <v>X</v>
          </cell>
          <cell r="G1065" t="str">
            <v>X</v>
          </cell>
          <cell r="H1065" t="str">
            <v>X</v>
          </cell>
          <cell r="I1065" t="str">
            <v>X</v>
          </cell>
          <cell r="J1065" t="str">
            <v>X</v>
          </cell>
          <cell r="K1065" t="str">
            <v>X</v>
          </cell>
          <cell r="L1065" t="str">
            <v>X</v>
          </cell>
          <cell r="M1065" t="str">
            <v>X</v>
          </cell>
          <cell r="N1065" t="str">
            <v>009770</v>
          </cell>
        </row>
        <row r="1066">
          <cell r="B1066" t="str">
            <v>삼지전자</v>
          </cell>
          <cell r="C1066" t="str">
            <v>X</v>
          </cell>
          <cell r="D1066" t="str">
            <v>X</v>
          </cell>
          <cell r="E1066" t="str">
            <v>X</v>
          </cell>
          <cell r="F1066" t="str">
            <v>X</v>
          </cell>
          <cell r="G1066" t="str">
            <v>X</v>
          </cell>
          <cell r="H1066" t="str">
            <v>X</v>
          </cell>
          <cell r="I1066" t="str">
            <v>X</v>
          </cell>
          <cell r="J1066" t="str">
            <v>X</v>
          </cell>
          <cell r="K1066" t="str">
            <v>X</v>
          </cell>
          <cell r="L1066" t="str">
            <v>X</v>
          </cell>
          <cell r="M1066" t="str">
            <v>X</v>
          </cell>
          <cell r="N1066" t="str">
            <v>037460</v>
          </cell>
        </row>
        <row r="1067">
          <cell r="B1067" t="str">
            <v>삼진</v>
          </cell>
          <cell r="C1067" t="str">
            <v>X</v>
          </cell>
          <cell r="D1067" t="str">
            <v>X</v>
          </cell>
          <cell r="E1067" t="str">
            <v>X</v>
          </cell>
          <cell r="F1067" t="str">
            <v>X</v>
          </cell>
          <cell r="G1067" t="str">
            <v>X</v>
          </cell>
          <cell r="H1067" t="str">
            <v>X</v>
          </cell>
          <cell r="I1067" t="str">
            <v>X</v>
          </cell>
          <cell r="J1067" t="str">
            <v>X</v>
          </cell>
          <cell r="K1067" t="str">
            <v>X</v>
          </cell>
          <cell r="L1067" t="str">
            <v>X</v>
          </cell>
          <cell r="M1067" t="str">
            <v>X</v>
          </cell>
          <cell r="N1067" t="str">
            <v>032750</v>
          </cell>
        </row>
        <row r="1068">
          <cell r="B1068" t="str">
            <v>삼진엘앤디</v>
          </cell>
          <cell r="C1068" t="str">
            <v>X</v>
          </cell>
          <cell r="D1068" t="str">
            <v>X</v>
          </cell>
          <cell r="E1068" t="str">
            <v>X</v>
          </cell>
          <cell r="F1068" t="str">
            <v>X</v>
          </cell>
          <cell r="G1068" t="str">
            <v>X</v>
          </cell>
          <cell r="H1068" t="str">
            <v>X</v>
          </cell>
          <cell r="I1068" t="str">
            <v>X</v>
          </cell>
          <cell r="J1068" t="str">
            <v>X</v>
          </cell>
          <cell r="K1068" t="str">
            <v>X</v>
          </cell>
          <cell r="L1068" t="str">
            <v>X</v>
          </cell>
          <cell r="M1068" t="str">
            <v>X</v>
          </cell>
          <cell r="N1068" t="str">
            <v>054090</v>
          </cell>
        </row>
        <row r="1069">
          <cell r="B1069" t="str">
            <v>삼진제약</v>
          </cell>
          <cell r="C1069" t="str">
            <v>X</v>
          </cell>
          <cell r="D1069" t="str">
            <v>X</v>
          </cell>
          <cell r="E1069" t="str">
            <v>X</v>
          </cell>
          <cell r="F1069" t="str">
            <v>X</v>
          </cell>
          <cell r="G1069" t="str">
            <v>X</v>
          </cell>
          <cell r="H1069" t="str">
            <v>X</v>
          </cell>
          <cell r="I1069" t="str">
            <v>X</v>
          </cell>
          <cell r="J1069" t="str">
            <v>X</v>
          </cell>
          <cell r="K1069" t="str">
            <v>X</v>
          </cell>
          <cell r="L1069" t="str">
            <v>X</v>
          </cell>
          <cell r="M1069" t="str">
            <v>X</v>
          </cell>
          <cell r="N1069" t="str">
            <v>005500</v>
          </cell>
        </row>
        <row r="1070">
          <cell r="B1070" t="str">
            <v>삼천당제약</v>
          </cell>
          <cell r="C1070" t="str">
            <v>X</v>
          </cell>
          <cell r="D1070" t="str">
            <v>X</v>
          </cell>
          <cell r="E1070" t="str">
            <v>X</v>
          </cell>
          <cell r="F1070" t="str">
            <v>X</v>
          </cell>
          <cell r="G1070" t="str">
            <v>X</v>
          </cell>
          <cell r="H1070" t="str">
            <v>X</v>
          </cell>
          <cell r="I1070" t="str">
            <v>X</v>
          </cell>
          <cell r="J1070" t="str">
            <v>X</v>
          </cell>
          <cell r="K1070" t="str">
            <v>X</v>
          </cell>
          <cell r="L1070" t="str">
            <v>X</v>
          </cell>
          <cell r="M1070" t="str">
            <v>X</v>
          </cell>
          <cell r="N1070" t="str">
            <v>000250</v>
          </cell>
        </row>
        <row r="1071">
          <cell r="B1071" t="str">
            <v>삼천리</v>
          </cell>
          <cell r="C1071" t="str">
            <v>X</v>
          </cell>
          <cell r="D1071" t="str">
            <v>X</v>
          </cell>
          <cell r="E1071" t="str">
            <v>X</v>
          </cell>
          <cell r="F1071" t="str">
            <v>X</v>
          </cell>
          <cell r="G1071" t="str">
            <v>X</v>
          </cell>
          <cell r="H1071" t="str">
            <v>X</v>
          </cell>
          <cell r="I1071" t="str">
            <v>X</v>
          </cell>
          <cell r="J1071" t="str">
            <v>X</v>
          </cell>
          <cell r="K1071" t="str">
            <v>X</v>
          </cell>
          <cell r="L1071" t="str">
            <v>X</v>
          </cell>
          <cell r="M1071" t="str">
            <v>X</v>
          </cell>
          <cell r="N1071" t="str">
            <v>004690</v>
          </cell>
        </row>
        <row r="1072">
          <cell r="B1072" t="str">
            <v>삼천리자전거</v>
          </cell>
          <cell r="C1072" t="str">
            <v>X</v>
          </cell>
          <cell r="D1072" t="str">
            <v>X</v>
          </cell>
          <cell r="E1072" t="str">
            <v>X</v>
          </cell>
          <cell r="F1072" t="str">
            <v>X</v>
          </cell>
          <cell r="G1072" t="str">
            <v>X</v>
          </cell>
          <cell r="H1072" t="str">
            <v>X</v>
          </cell>
          <cell r="I1072" t="str">
            <v>X</v>
          </cell>
          <cell r="J1072" t="str">
            <v>X</v>
          </cell>
          <cell r="K1072" t="str">
            <v>X</v>
          </cell>
          <cell r="L1072" t="str">
            <v>X</v>
          </cell>
          <cell r="M1072" t="str">
            <v>X</v>
          </cell>
          <cell r="N1072" t="str">
            <v>024950</v>
          </cell>
        </row>
        <row r="1073">
          <cell r="B1073" t="str">
            <v>삼표시멘트</v>
          </cell>
          <cell r="C1073" t="str">
            <v>X</v>
          </cell>
          <cell r="D1073" t="str">
            <v>X</v>
          </cell>
          <cell r="E1073" t="str">
            <v>X</v>
          </cell>
          <cell r="F1073" t="str">
            <v>X</v>
          </cell>
          <cell r="G1073" t="str">
            <v>X</v>
          </cell>
          <cell r="H1073" t="str">
            <v>X</v>
          </cell>
          <cell r="I1073" t="str">
            <v>X</v>
          </cell>
          <cell r="J1073" t="str">
            <v>X</v>
          </cell>
          <cell r="K1073" t="str">
            <v>X</v>
          </cell>
          <cell r="L1073" t="str">
            <v>X</v>
          </cell>
          <cell r="M1073" t="str">
            <v>X</v>
          </cell>
          <cell r="N1073" t="str">
            <v>038500</v>
          </cell>
        </row>
        <row r="1074">
          <cell r="B1074" t="str">
            <v>삼현철강</v>
          </cell>
          <cell r="C1074" t="str">
            <v>X</v>
          </cell>
          <cell r="D1074" t="str">
            <v>X</v>
          </cell>
          <cell r="E1074" t="str">
            <v>X</v>
          </cell>
          <cell r="F1074" t="str">
            <v>X</v>
          </cell>
          <cell r="G1074" t="str">
            <v>X</v>
          </cell>
          <cell r="H1074" t="str">
            <v>X</v>
          </cell>
          <cell r="I1074" t="str">
            <v>X</v>
          </cell>
          <cell r="J1074" t="str">
            <v>X</v>
          </cell>
          <cell r="K1074" t="str">
            <v>X</v>
          </cell>
          <cell r="L1074" t="str">
            <v>X</v>
          </cell>
          <cell r="M1074" t="str">
            <v>X</v>
          </cell>
          <cell r="N1074" t="str">
            <v>017480</v>
          </cell>
        </row>
        <row r="1075">
          <cell r="B1075" t="str">
            <v>삼호개발</v>
          </cell>
          <cell r="C1075" t="str">
            <v>X</v>
          </cell>
          <cell r="D1075" t="str">
            <v>X</v>
          </cell>
          <cell r="E1075" t="str">
            <v>X</v>
          </cell>
          <cell r="F1075" t="str">
            <v>X</v>
          </cell>
          <cell r="G1075" t="str">
            <v>X</v>
          </cell>
          <cell r="H1075" t="str">
            <v>X</v>
          </cell>
          <cell r="I1075" t="str">
            <v>X</v>
          </cell>
          <cell r="J1075" t="str">
            <v>X</v>
          </cell>
          <cell r="K1075" t="str">
            <v>X</v>
          </cell>
          <cell r="L1075" t="str">
            <v>X</v>
          </cell>
          <cell r="M1075" t="str">
            <v>X</v>
          </cell>
          <cell r="N1075" t="str">
            <v>010960</v>
          </cell>
        </row>
        <row r="1076">
          <cell r="B1076" t="str">
            <v>삼화네트웍스</v>
          </cell>
          <cell r="C1076" t="str">
            <v>X</v>
          </cell>
          <cell r="D1076" t="str">
            <v>X</v>
          </cell>
          <cell r="E1076" t="str">
            <v>X</v>
          </cell>
          <cell r="F1076" t="str">
            <v>X</v>
          </cell>
          <cell r="G1076" t="str">
            <v>X</v>
          </cell>
          <cell r="H1076" t="str">
            <v>X</v>
          </cell>
          <cell r="I1076" t="str">
            <v>X</v>
          </cell>
          <cell r="J1076" t="str">
            <v>X</v>
          </cell>
          <cell r="K1076" t="str">
            <v>X</v>
          </cell>
          <cell r="L1076" t="str">
            <v>X</v>
          </cell>
          <cell r="M1076" t="str">
            <v>X</v>
          </cell>
          <cell r="N1076" t="str">
            <v>046390</v>
          </cell>
        </row>
        <row r="1077">
          <cell r="B1077" t="str">
            <v>삼화왕관</v>
          </cell>
          <cell r="C1077" t="str">
            <v>X</v>
          </cell>
          <cell r="D1077" t="str">
            <v>X</v>
          </cell>
          <cell r="E1077" t="str">
            <v>X</v>
          </cell>
          <cell r="F1077" t="str">
            <v>X</v>
          </cell>
          <cell r="G1077" t="str">
            <v>X</v>
          </cell>
          <cell r="H1077" t="str">
            <v>X</v>
          </cell>
          <cell r="I1077" t="str">
            <v>X</v>
          </cell>
          <cell r="J1077" t="str">
            <v>X</v>
          </cell>
          <cell r="K1077" t="str">
            <v>X</v>
          </cell>
          <cell r="L1077" t="str">
            <v>X</v>
          </cell>
          <cell r="M1077" t="str">
            <v>X</v>
          </cell>
          <cell r="N1077" t="str">
            <v>004450</v>
          </cell>
        </row>
        <row r="1078">
          <cell r="B1078" t="str">
            <v>삼화전기</v>
          </cell>
          <cell r="C1078" t="str">
            <v>X</v>
          </cell>
          <cell r="D1078" t="str">
            <v>X</v>
          </cell>
          <cell r="E1078" t="str">
            <v>X</v>
          </cell>
          <cell r="F1078" t="str">
            <v>X</v>
          </cell>
          <cell r="G1078" t="str">
            <v>X</v>
          </cell>
          <cell r="H1078" t="str">
            <v>X</v>
          </cell>
          <cell r="I1078" t="str">
            <v>X</v>
          </cell>
          <cell r="J1078" t="str">
            <v>X</v>
          </cell>
          <cell r="K1078" t="str">
            <v>X</v>
          </cell>
          <cell r="L1078" t="str">
            <v>X</v>
          </cell>
          <cell r="M1078" t="str">
            <v>X</v>
          </cell>
          <cell r="N1078" t="str">
            <v>009470</v>
          </cell>
        </row>
        <row r="1079">
          <cell r="B1079" t="str">
            <v>삼화전자</v>
          </cell>
          <cell r="C1079" t="str">
            <v>X</v>
          </cell>
          <cell r="D1079" t="str">
            <v>X</v>
          </cell>
          <cell r="E1079" t="str">
            <v>X</v>
          </cell>
          <cell r="F1079" t="str">
            <v>X</v>
          </cell>
          <cell r="G1079" t="str">
            <v>X</v>
          </cell>
          <cell r="H1079" t="str">
            <v>X</v>
          </cell>
          <cell r="I1079" t="str">
            <v>X</v>
          </cell>
          <cell r="J1079" t="str">
            <v>X</v>
          </cell>
          <cell r="K1079" t="str">
            <v>X</v>
          </cell>
          <cell r="L1079" t="str">
            <v>X</v>
          </cell>
          <cell r="M1079" t="str">
            <v>X</v>
          </cell>
          <cell r="N1079" t="str">
            <v>011230</v>
          </cell>
        </row>
        <row r="1080">
          <cell r="B1080" t="str">
            <v>삼화콘덴서</v>
          </cell>
          <cell r="C1080" t="str">
            <v>X</v>
          </cell>
          <cell r="D1080" t="str">
            <v>X</v>
          </cell>
          <cell r="E1080" t="str">
            <v>X</v>
          </cell>
          <cell r="F1080" t="str">
            <v>X</v>
          </cell>
          <cell r="G1080" t="str">
            <v>X</v>
          </cell>
          <cell r="H1080" t="str">
            <v>X</v>
          </cell>
          <cell r="I1080" t="str">
            <v>X</v>
          </cell>
          <cell r="J1080" t="str">
            <v>X</v>
          </cell>
          <cell r="K1080" t="str">
            <v>X</v>
          </cell>
          <cell r="L1080" t="str">
            <v>X</v>
          </cell>
          <cell r="M1080" t="str">
            <v>X</v>
          </cell>
          <cell r="N1080" t="str">
            <v>001820</v>
          </cell>
        </row>
        <row r="1081">
          <cell r="B1081" t="str">
            <v>삼화페인트</v>
          </cell>
          <cell r="C1081" t="str">
            <v>X</v>
          </cell>
          <cell r="D1081" t="str">
            <v>X</v>
          </cell>
          <cell r="E1081" t="str">
            <v>X</v>
          </cell>
          <cell r="F1081" t="str">
            <v>X</v>
          </cell>
          <cell r="G1081" t="str">
            <v>X</v>
          </cell>
          <cell r="H1081" t="str">
            <v>X</v>
          </cell>
          <cell r="I1081" t="str">
            <v>X</v>
          </cell>
          <cell r="J1081" t="str">
            <v>X</v>
          </cell>
          <cell r="K1081" t="str">
            <v>X</v>
          </cell>
          <cell r="L1081" t="str">
            <v>X</v>
          </cell>
          <cell r="M1081" t="str">
            <v>X</v>
          </cell>
          <cell r="N1081" t="str">
            <v>000390</v>
          </cell>
        </row>
        <row r="1082">
          <cell r="B1082" t="str">
            <v>상보</v>
          </cell>
          <cell r="C1082" t="str">
            <v>X</v>
          </cell>
          <cell r="D1082" t="str">
            <v>X</v>
          </cell>
          <cell r="E1082" t="str">
            <v>X</v>
          </cell>
          <cell r="F1082" t="str">
            <v>X</v>
          </cell>
          <cell r="G1082" t="str">
            <v>X</v>
          </cell>
          <cell r="H1082" t="str">
            <v>X</v>
          </cell>
          <cell r="I1082" t="str">
            <v>X</v>
          </cell>
          <cell r="J1082" t="str">
            <v>X</v>
          </cell>
          <cell r="K1082" t="str">
            <v>X</v>
          </cell>
          <cell r="L1082" t="str">
            <v>X</v>
          </cell>
          <cell r="M1082" t="str">
            <v>X</v>
          </cell>
          <cell r="N1082" t="str">
            <v>027580</v>
          </cell>
        </row>
        <row r="1083">
          <cell r="B1083" t="str">
            <v>상상인</v>
          </cell>
          <cell r="C1083" t="str">
            <v>X</v>
          </cell>
          <cell r="D1083" t="str">
            <v>X</v>
          </cell>
          <cell r="E1083" t="str">
            <v>X</v>
          </cell>
          <cell r="F1083" t="str">
            <v>X</v>
          </cell>
          <cell r="G1083" t="str">
            <v>X</v>
          </cell>
          <cell r="H1083" t="str">
            <v>X</v>
          </cell>
          <cell r="I1083" t="str">
            <v>X</v>
          </cell>
          <cell r="J1083" t="str">
            <v>X</v>
          </cell>
          <cell r="K1083" t="str">
            <v>X</v>
          </cell>
          <cell r="L1083" t="str">
            <v>X</v>
          </cell>
          <cell r="M1083" t="str">
            <v>X</v>
          </cell>
          <cell r="N1083" t="str">
            <v>038540</v>
          </cell>
        </row>
        <row r="1084">
          <cell r="B1084" t="str">
            <v>상상인인더스트리</v>
          </cell>
          <cell r="C1084" t="str">
            <v>X</v>
          </cell>
          <cell r="D1084" t="str">
            <v>X</v>
          </cell>
          <cell r="E1084" t="str">
            <v>O</v>
          </cell>
          <cell r="F1084" t="str">
            <v>X</v>
          </cell>
          <cell r="G1084" t="str">
            <v>X</v>
          </cell>
          <cell r="H1084" t="str">
            <v>X</v>
          </cell>
          <cell r="I1084" t="str">
            <v>X</v>
          </cell>
          <cell r="J1084" t="str">
            <v>X</v>
          </cell>
          <cell r="K1084" t="str">
            <v>X</v>
          </cell>
          <cell r="L1084" t="str">
            <v>X</v>
          </cell>
          <cell r="M1084" t="str">
            <v>X</v>
          </cell>
          <cell r="N1084" t="str">
            <v>101000</v>
          </cell>
        </row>
        <row r="1085">
          <cell r="B1085" t="str">
            <v>상상인제3호스팩</v>
          </cell>
          <cell r="C1085" t="str">
            <v>X</v>
          </cell>
          <cell r="D1085" t="str">
            <v>X</v>
          </cell>
          <cell r="E1085" t="str">
            <v>X</v>
          </cell>
          <cell r="F1085" t="str">
            <v>X</v>
          </cell>
          <cell r="G1085" t="str">
            <v>X</v>
          </cell>
          <cell r="H1085" t="str">
            <v>X</v>
          </cell>
          <cell r="I1085" t="str">
            <v>X</v>
          </cell>
          <cell r="J1085" t="str">
            <v>X</v>
          </cell>
          <cell r="K1085" t="str">
            <v>X</v>
          </cell>
          <cell r="L1085" t="str">
            <v>X</v>
          </cell>
          <cell r="M1085" t="str">
            <v>X</v>
          </cell>
          <cell r="N1085" t="str">
            <v>415580</v>
          </cell>
        </row>
        <row r="1086">
          <cell r="B1086" t="str">
            <v>상상인제4호스팩</v>
          </cell>
          <cell r="C1086" t="str">
            <v>X</v>
          </cell>
          <cell r="D1086" t="str">
            <v>X</v>
          </cell>
          <cell r="E1086" t="str">
            <v>X</v>
          </cell>
          <cell r="F1086" t="str">
            <v>X</v>
          </cell>
          <cell r="G1086" t="str">
            <v>X</v>
          </cell>
          <cell r="H1086" t="str">
            <v>X</v>
          </cell>
          <cell r="I1086" t="str">
            <v>X</v>
          </cell>
          <cell r="J1086" t="str">
            <v>X</v>
          </cell>
          <cell r="K1086" t="str">
            <v>X</v>
          </cell>
          <cell r="L1086" t="str">
            <v>X</v>
          </cell>
          <cell r="M1086" t="str">
            <v>X</v>
          </cell>
          <cell r="N1086" t="str">
            <v>452670</v>
          </cell>
        </row>
        <row r="1087">
          <cell r="B1087" t="str">
            <v>상상인증권</v>
          </cell>
          <cell r="C1087" t="str">
            <v>X</v>
          </cell>
          <cell r="D1087" t="str">
            <v>X</v>
          </cell>
          <cell r="E1087" t="str">
            <v>X</v>
          </cell>
          <cell r="F1087" t="str">
            <v>X</v>
          </cell>
          <cell r="G1087" t="str">
            <v>X</v>
          </cell>
          <cell r="H1087" t="str">
            <v>X</v>
          </cell>
          <cell r="I1087" t="str">
            <v>X</v>
          </cell>
          <cell r="J1087" t="str">
            <v>X</v>
          </cell>
          <cell r="K1087" t="str">
            <v>X</v>
          </cell>
          <cell r="L1087" t="str">
            <v>X</v>
          </cell>
          <cell r="M1087" t="str">
            <v>X</v>
          </cell>
          <cell r="N1087" t="str">
            <v>001290</v>
          </cell>
        </row>
        <row r="1088">
          <cell r="B1088" t="str">
            <v>상신브레이크</v>
          </cell>
          <cell r="C1088" t="str">
            <v>X</v>
          </cell>
          <cell r="D1088" t="str">
            <v>X</v>
          </cell>
          <cell r="E1088" t="str">
            <v>X</v>
          </cell>
          <cell r="F1088" t="str">
            <v>X</v>
          </cell>
          <cell r="G1088" t="str">
            <v>X</v>
          </cell>
          <cell r="H1088" t="str">
            <v>X</v>
          </cell>
          <cell r="I1088" t="str">
            <v>X</v>
          </cell>
          <cell r="J1088" t="str">
            <v>X</v>
          </cell>
          <cell r="K1088" t="str">
            <v>X</v>
          </cell>
          <cell r="L1088" t="str">
            <v>X</v>
          </cell>
          <cell r="M1088" t="str">
            <v>X</v>
          </cell>
          <cell r="N1088" t="str">
            <v>041650</v>
          </cell>
        </row>
        <row r="1089">
          <cell r="B1089" t="str">
            <v>상신이디피</v>
          </cell>
          <cell r="C1089" t="str">
            <v>X</v>
          </cell>
          <cell r="D1089" t="str">
            <v>X</v>
          </cell>
          <cell r="E1089" t="str">
            <v>X</v>
          </cell>
          <cell r="F1089" t="str">
            <v>X</v>
          </cell>
          <cell r="G1089" t="str">
            <v>X</v>
          </cell>
          <cell r="H1089" t="str">
            <v>X</v>
          </cell>
          <cell r="I1089" t="str">
            <v>X</v>
          </cell>
          <cell r="J1089" t="str">
            <v>X</v>
          </cell>
          <cell r="K1089" t="str">
            <v>X</v>
          </cell>
          <cell r="L1089" t="str">
            <v>X</v>
          </cell>
          <cell r="M1089" t="str">
            <v>X</v>
          </cell>
          <cell r="N1089" t="str">
            <v>091580</v>
          </cell>
        </row>
        <row r="1090">
          <cell r="B1090" t="str">
            <v>상신전자</v>
          </cell>
          <cell r="C1090" t="str">
            <v>X</v>
          </cell>
          <cell r="D1090" t="str">
            <v>X</v>
          </cell>
          <cell r="E1090" t="str">
            <v>X</v>
          </cell>
          <cell r="F1090" t="str">
            <v>X</v>
          </cell>
          <cell r="G1090" t="str">
            <v>X</v>
          </cell>
          <cell r="H1090" t="str">
            <v>X</v>
          </cell>
          <cell r="I1090" t="str">
            <v>X</v>
          </cell>
          <cell r="J1090" t="str">
            <v>X</v>
          </cell>
          <cell r="K1090" t="str">
            <v>X</v>
          </cell>
          <cell r="L1090" t="str">
            <v>X</v>
          </cell>
          <cell r="M1090" t="str">
            <v>X</v>
          </cell>
          <cell r="N1090" t="str">
            <v>263810</v>
          </cell>
        </row>
        <row r="1091">
          <cell r="B1091" t="str">
            <v>상아프론테크</v>
          </cell>
          <cell r="C1091" t="str">
            <v>X</v>
          </cell>
          <cell r="D1091" t="str">
            <v>X</v>
          </cell>
          <cell r="E1091" t="str">
            <v>X</v>
          </cell>
          <cell r="F1091" t="str">
            <v>X</v>
          </cell>
          <cell r="G1091" t="str">
            <v>X</v>
          </cell>
          <cell r="H1091" t="str">
            <v>X</v>
          </cell>
          <cell r="I1091" t="str">
            <v>X</v>
          </cell>
          <cell r="J1091" t="str">
            <v>X</v>
          </cell>
          <cell r="K1091" t="str">
            <v>X</v>
          </cell>
          <cell r="L1091" t="str">
            <v>X</v>
          </cell>
          <cell r="M1091" t="str">
            <v>X</v>
          </cell>
          <cell r="N1091" t="str">
            <v>089980</v>
          </cell>
        </row>
        <row r="1092">
          <cell r="B1092" t="str">
            <v>상지카일룸</v>
          </cell>
          <cell r="C1092" t="str">
            <v>X</v>
          </cell>
          <cell r="D1092" t="str">
            <v>X</v>
          </cell>
          <cell r="E1092" t="str">
            <v>X</v>
          </cell>
          <cell r="F1092" t="str">
            <v>X</v>
          </cell>
          <cell r="G1092" t="str">
            <v>X</v>
          </cell>
          <cell r="H1092" t="str">
            <v>X</v>
          </cell>
          <cell r="I1092" t="str">
            <v>X</v>
          </cell>
          <cell r="J1092" t="str">
            <v>X</v>
          </cell>
          <cell r="K1092" t="str">
            <v>X</v>
          </cell>
          <cell r="L1092" t="str">
            <v>X</v>
          </cell>
          <cell r="M1092" t="str">
            <v>X</v>
          </cell>
          <cell r="N1092" t="str">
            <v>042940</v>
          </cell>
        </row>
        <row r="1093">
          <cell r="B1093" t="str">
            <v>새로닉스</v>
          </cell>
          <cell r="C1093" t="str">
            <v>X</v>
          </cell>
          <cell r="D1093" t="str">
            <v>X</v>
          </cell>
          <cell r="E1093" t="str">
            <v>X</v>
          </cell>
          <cell r="F1093" t="str">
            <v>X</v>
          </cell>
          <cell r="G1093" t="str">
            <v>X</v>
          </cell>
          <cell r="H1093" t="str">
            <v>X</v>
          </cell>
          <cell r="I1093" t="str">
            <v>X</v>
          </cell>
          <cell r="J1093" t="str">
            <v>X</v>
          </cell>
          <cell r="K1093" t="str">
            <v>X</v>
          </cell>
          <cell r="L1093" t="str">
            <v>X</v>
          </cell>
          <cell r="M1093" t="str">
            <v>X</v>
          </cell>
          <cell r="N1093" t="str">
            <v>042600</v>
          </cell>
        </row>
        <row r="1094">
          <cell r="B1094" t="str">
            <v>새론오토모티브</v>
          </cell>
          <cell r="C1094" t="str">
            <v>X</v>
          </cell>
          <cell r="D1094" t="str">
            <v>X</v>
          </cell>
          <cell r="E1094" t="str">
            <v>X</v>
          </cell>
          <cell r="F1094" t="str">
            <v>X</v>
          </cell>
          <cell r="G1094" t="str">
            <v>X</v>
          </cell>
          <cell r="H1094" t="str">
            <v>X</v>
          </cell>
          <cell r="I1094" t="str">
            <v>X</v>
          </cell>
          <cell r="J1094" t="str">
            <v>X</v>
          </cell>
          <cell r="K1094" t="str">
            <v>X</v>
          </cell>
          <cell r="L1094" t="str">
            <v>X</v>
          </cell>
          <cell r="M1094" t="str">
            <v>X</v>
          </cell>
          <cell r="N1094" t="str">
            <v>075180</v>
          </cell>
        </row>
        <row r="1095">
          <cell r="B1095" t="str">
            <v>새빗켐</v>
          </cell>
          <cell r="C1095" t="str">
            <v>X</v>
          </cell>
          <cell r="D1095" t="str">
            <v>X</v>
          </cell>
          <cell r="E1095" t="str">
            <v>X</v>
          </cell>
          <cell r="F1095" t="str">
            <v>X</v>
          </cell>
          <cell r="G1095" t="str">
            <v>X</v>
          </cell>
          <cell r="H1095" t="str">
            <v>X</v>
          </cell>
          <cell r="I1095" t="str">
            <v>X</v>
          </cell>
          <cell r="J1095" t="str">
            <v>X</v>
          </cell>
          <cell r="K1095" t="str">
            <v>X</v>
          </cell>
          <cell r="L1095" t="str">
            <v>X</v>
          </cell>
          <cell r="M1095" t="str">
            <v>X</v>
          </cell>
          <cell r="N1095" t="str">
            <v>107600</v>
          </cell>
        </row>
        <row r="1096">
          <cell r="B1096" t="str">
            <v>샌즈랩</v>
          </cell>
          <cell r="C1096" t="str">
            <v>X</v>
          </cell>
          <cell r="D1096" t="str">
            <v>X</v>
          </cell>
          <cell r="E1096" t="str">
            <v>X</v>
          </cell>
          <cell r="F1096" t="str">
            <v>X</v>
          </cell>
          <cell r="G1096" t="str">
            <v>X</v>
          </cell>
          <cell r="H1096" t="str">
            <v>X</v>
          </cell>
          <cell r="I1096" t="str">
            <v>X</v>
          </cell>
          <cell r="J1096" t="str">
            <v>X</v>
          </cell>
          <cell r="K1096" t="str">
            <v>X</v>
          </cell>
          <cell r="L1096" t="str">
            <v>X</v>
          </cell>
          <cell r="M1096" t="str">
            <v>X</v>
          </cell>
          <cell r="N1096" t="str">
            <v>411080</v>
          </cell>
        </row>
        <row r="1097">
          <cell r="B1097" t="str">
            <v>샘씨엔에스</v>
          </cell>
          <cell r="C1097" t="str">
            <v>X</v>
          </cell>
          <cell r="D1097" t="str">
            <v>X</v>
          </cell>
          <cell r="E1097" t="str">
            <v>X</v>
          </cell>
          <cell r="F1097" t="str">
            <v>X</v>
          </cell>
          <cell r="G1097" t="str">
            <v>X</v>
          </cell>
          <cell r="H1097" t="str">
            <v>X</v>
          </cell>
          <cell r="I1097" t="str">
            <v>X</v>
          </cell>
          <cell r="J1097" t="str">
            <v>X</v>
          </cell>
          <cell r="K1097" t="str">
            <v>X</v>
          </cell>
          <cell r="L1097" t="str">
            <v>X</v>
          </cell>
          <cell r="M1097" t="str">
            <v>X</v>
          </cell>
          <cell r="N1097" t="str">
            <v>252990</v>
          </cell>
        </row>
        <row r="1098">
          <cell r="B1098" t="str">
            <v>샘표</v>
          </cell>
          <cell r="C1098" t="str">
            <v>X</v>
          </cell>
          <cell r="D1098" t="str">
            <v>X</v>
          </cell>
          <cell r="E1098" t="str">
            <v>X</v>
          </cell>
          <cell r="F1098" t="str">
            <v>X</v>
          </cell>
          <cell r="G1098" t="str">
            <v>X</v>
          </cell>
          <cell r="H1098" t="str">
            <v>X</v>
          </cell>
          <cell r="I1098" t="str">
            <v>X</v>
          </cell>
          <cell r="J1098" t="str">
            <v>X</v>
          </cell>
          <cell r="K1098" t="str">
            <v>X</v>
          </cell>
          <cell r="L1098" t="str">
            <v>X</v>
          </cell>
          <cell r="M1098" t="str">
            <v>X</v>
          </cell>
          <cell r="N1098" t="str">
            <v>007540</v>
          </cell>
        </row>
        <row r="1099">
          <cell r="B1099" t="str">
            <v>샘표식품</v>
          </cell>
          <cell r="C1099" t="str">
            <v>X</v>
          </cell>
          <cell r="D1099" t="str">
            <v>X</v>
          </cell>
          <cell r="E1099" t="str">
            <v>X</v>
          </cell>
          <cell r="F1099" t="str">
            <v>X</v>
          </cell>
          <cell r="G1099" t="str">
            <v>X</v>
          </cell>
          <cell r="H1099" t="str">
            <v>X</v>
          </cell>
          <cell r="I1099" t="str">
            <v>X</v>
          </cell>
          <cell r="J1099" t="str">
            <v>X</v>
          </cell>
          <cell r="K1099" t="str">
            <v>X</v>
          </cell>
          <cell r="L1099" t="str">
            <v>X</v>
          </cell>
          <cell r="M1099" t="str">
            <v>X</v>
          </cell>
          <cell r="N1099" t="str">
            <v>248170</v>
          </cell>
        </row>
        <row r="1100">
          <cell r="B1100" t="str">
            <v>샤페론</v>
          </cell>
          <cell r="C1100" t="str">
            <v>X</v>
          </cell>
          <cell r="D1100" t="str">
            <v>X</v>
          </cell>
          <cell r="E1100" t="str">
            <v>X</v>
          </cell>
          <cell r="F1100" t="str">
            <v>X</v>
          </cell>
          <cell r="G1100" t="str">
            <v>X</v>
          </cell>
          <cell r="H1100" t="str">
            <v>X</v>
          </cell>
          <cell r="I1100" t="str">
            <v>X</v>
          </cell>
          <cell r="J1100" t="str">
            <v>X</v>
          </cell>
          <cell r="K1100" t="str">
            <v>X</v>
          </cell>
          <cell r="L1100" t="str">
            <v>X</v>
          </cell>
          <cell r="M1100" t="str">
            <v>X</v>
          </cell>
          <cell r="N1100" t="str">
            <v>378800</v>
          </cell>
        </row>
        <row r="1101">
          <cell r="B1101" t="str">
            <v>서남</v>
          </cell>
          <cell r="C1101" t="str">
            <v>X</v>
          </cell>
          <cell r="D1101" t="str">
            <v>X</v>
          </cell>
          <cell r="E1101" t="str">
            <v>X</v>
          </cell>
          <cell r="F1101" t="str">
            <v>X</v>
          </cell>
          <cell r="G1101" t="str">
            <v>X</v>
          </cell>
          <cell r="H1101" t="str">
            <v>X</v>
          </cell>
          <cell r="I1101" t="str">
            <v>X</v>
          </cell>
          <cell r="J1101" t="str">
            <v>X</v>
          </cell>
          <cell r="K1101" t="str">
            <v>X</v>
          </cell>
          <cell r="L1101" t="str">
            <v>X</v>
          </cell>
          <cell r="M1101" t="str">
            <v>X</v>
          </cell>
          <cell r="N1101" t="str">
            <v>294630</v>
          </cell>
        </row>
        <row r="1102">
          <cell r="B1102" t="str">
            <v>서린바이오</v>
          </cell>
          <cell r="C1102" t="str">
            <v>X</v>
          </cell>
          <cell r="D1102" t="str">
            <v>X</v>
          </cell>
          <cell r="E1102" t="str">
            <v>X</v>
          </cell>
          <cell r="F1102" t="str">
            <v>X</v>
          </cell>
          <cell r="G1102" t="str">
            <v>X</v>
          </cell>
          <cell r="H1102" t="str">
            <v>X</v>
          </cell>
          <cell r="I1102" t="str">
            <v>X</v>
          </cell>
          <cell r="J1102" t="str">
            <v>X</v>
          </cell>
          <cell r="K1102" t="str">
            <v>X</v>
          </cell>
          <cell r="L1102" t="str">
            <v>X</v>
          </cell>
          <cell r="M1102" t="str">
            <v>X</v>
          </cell>
          <cell r="N1102" t="str">
            <v>038070</v>
          </cell>
        </row>
        <row r="1103">
          <cell r="B1103" t="str">
            <v>서부T&amp;D</v>
          </cell>
          <cell r="C1103" t="str">
            <v>X</v>
          </cell>
          <cell r="D1103" t="str">
            <v>X</v>
          </cell>
          <cell r="E1103" t="str">
            <v>X</v>
          </cell>
          <cell r="F1103" t="str">
            <v>X</v>
          </cell>
          <cell r="G1103" t="str">
            <v>X</v>
          </cell>
          <cell r="H1103" t="str">
            <v>X</v>
          </cell>
          <cell r="I1103" t="str">
            <v>X</v>
          </cell>
          <cell r="J1103" t="str">
            <v>X</v>
          </cell>
          <cell r="K1103" t="str">
            <v>X</v>
          </cell>
          <cell r="L1103" t="str">
            <v>X</v>
          </cell>
          <cell r="M1103" t="str">
            <v>X</v>
          </cell>
          <cell r="N1103" t="str">
            <v>006730</v>
          </cell>
        </row>
        <row r="1104">
          <cell r="B1104" t="str">
            <v>서산</v>
          </cell>
          <cell r="C1104" t="str">
            <v>X</v>
          </cell>
          <cell r="D1104" t="str">
            <v>X</v>
          </cell>
          <cell r="E1104" t="str">
            <v>X</v>
          </cell>
          <cell r="F1104" t="str">
            <v>X</v>
          </cell>
          <cell r="G1104" t="str">
            <v>X</v>
          </cell>
          <cell r="H1104" t="str">
            <v>X</v>
          </cell>
          <cell r="I1104" t="str">
            <v>X</v>
          </cell>
          <cell r="J1104" t="str">
            <v>X</v>
          </cell>
          <cell r="K1104" t="str">
            <v>X</v>
          </cell>
          <cell r="L1104" t="str">
            <v>X</v>
          </cell>
          <cell r="M1104" t="str">
            <v>X</v>
          </cell>
          <cell r="N1104" t="str">
            <v>079650</v>
          </cell>
        </row>
        <row r="1105">
          <cell r="B1105" t="str">
            <v>서암기계공업</v>
          </cell>
          <cell r="C1105" t="str">
            <v>X</v>
          </cell>
          <cell r="D1105" t="str">
            <v>X</v>
          </cell>
          <cell r="E1105" t="str">
            <v>X</v>
          </cell>
          <cell r="F1105" t="str">
            <v>X</v>
          </cell>
          <cell r="G1105" t="str">
            <v>X</v>
          </cell>
          <cell r="H1105" t="str">
            <v>X</v>
          </cell>
          <cell r="I1105" t="str">
            <v>X</v>
          </cell>
          <cell r="J1105" t="str">
            <v>X</v>
          </cell>
          <cell r="K1105" t="str">
            <v>X</v>
          </cell>
          <cell r="L1105" t="str">
            <v>X</v>
          </cell>
          <cell r="M1105" t="str">
            <v>X</v>
          </cell>
          <cell r="N1105" t="str">
            <v>100660</v>
          </cell>
        </row>
        <row r="1106">
          <cell r="B1106" t="str">
            <v>서연</v>
          </cell>
          <cell r="C1106" t="str">
            <v>X</v>
          </cell>
          <cell r="D1106" t="str">
            <v>X</v>
          </cell>
          <cell r="E1106" t="str">
            <v>X</v>
          </cell>
          <cell r="F1106" t="str">
            <v>X</v>
          </cell>
          <cell r="G1106" t="str">
            <v>X</v>
          </cell>
          <cell r="H1106" t="str">
            <v>X</v>
          </cell>
          <cell r="I1106" t="str">
            <v>X</v>
          </cell>
          <cell r="J1106" t="str">
            <v>X</v>
          </cell>
          <cell r="K1106" t="str">
            <v>X</v>
          </cell>
          <cell r="L1106" t="str">
            <v>X</v>
          </cell>
          <cell r="M1106" t="str">
            <v>X</v>
          </cell>
          <cell r="N1106" t="str">
            <v>007860</v>
          </cell>
        </row>
        <row r="1107">
          <cell r="B1107" t="str">
            <v>서연이화</v>
          </cell>
          <cell r="C1107" t="str">
            <v>X</v>
          </cell>
          <cell r="D1107" t="str">
            <v>X</v>
          </cell>
          <cell r="E1107" t="str">
            <v>X</v>
          </cell>
          <cell r="F1107" t="str">
            <v>X</v>
          </cell>
          <cell r="G1107" t="str">
            <v>X</v>
          </cell>
          <cell r="H1107" t="str">
            <v>X</v>
          </cell>
          <cell r="I1107" t="str">
            <v>X</v>
          </cell>
          <cell r="J1107" t="str">
            <v>X</v>
          </cell>
          <cell r="K1107" t="str">
            <v>X</v>
          </cell>
          <cell r="L1107" t="str">
            <v>X</v>
          </cell>
          <cell r="M1107" t="str">
            <v>X</v>
          </cell>
          <cell r="N1107" t="str">
            <v>200880</v>
          </cell>
        </row>
        <row r="1108">
          <cell r="B1108" t="str">
            <v>서연탑메탈</v>
          </cell>
          <cell r="C1108" t="str">
            <v>X</v>
          </cell>
          <cell r="D1108" t="str">
            <v>X</v>
          </cell>
          <cell r="E1108" t="str">
            <v>X</v>
          </cell>
          <cell r="F1108" t="str">
            <v>X</v>
          </cell>
          <cell r="G1108" t="str">
            <v>X</v>
          </cell>
          <cell r="H1108" t="str">
            <v>X</v>
          </cell>
          <cell r="I1108" t="str">
            <v>X</v>
          </cell>
          <cell r="J1108" t="str">
            <v>X</v>
          </cell>
          <cell r="K1108" t="str">
            <v>X</v>
          </cell>
          <cell r="L1108" t="str">
            <v>X</v>
          </cell>
          <cell r="M1108" t="str">
            <v>X</v>
          </cell>
          <cell r="N1108" t="str">
            <v>019770</v>
          </cell>
        </row>
        <row r="1109">
          <cell r="B1109" t="str">
            <v>서울가스</v>
          </cell>
          <cell r="C1109" t="str">
            <v>X</v>
          </cell>
          <cell r="D1109" t="str">
            <v>X</v>
          </cell>
          <cell r="E1109" t="str">
            <v>X</v>
          </cell>
          <cell r="F1109" t="str">
            <v>X</v>
          </cell>
          <cell r="G1109" t="str">
            <v>X</v>
          </cell>
          <cell r="H1109" t="str">
            <v>X</v>
          </cell>
          <cell r="I1109" t="str">
            <v>X</v>
          </cell>
          <cell r="J1109" t="str">
            <v>X</v>
          </cell>
          <cell r="K1109" t="str">
            <v>X</v>
          </cell>
          <cell r="L1109" t="str">
            <v>X</v>
          </cell>
          <cell r="M1109" t="str">
            <v>X</v>
          </cell>
          <cell r="N1109" t="str">
            <v>017390</v>
          </cell>
        </row>
        <row r="1110">
          <cell r="B1110" t="str">
            <v>서울리거</v>
          </cell>
          <cell r="C1110" t="str">
            <v>X</v>
          </cell>
          <cell r="D1110" t="str">
            <v>X</v>
          </cell>
          <cell r="E1110" t="str">
            <v>X</v>
          </cell>
          <cell r="F1110" t="str">
            <v>X</v>
          </cell>
          <cell r="G1110" t="str">
            <v>X</v>
          </cell>
          <cell r="H1110" t="str">
            <v>X</v>
          </cell>
          <cell r="I1110" t="str">
            <v>X</v>
          </cell>
          <cell r="J1110" t="str">
            <v>X</v>
          </cell>
          <cell r="K1110" t="str">
            <v>X</v>
          </cell>
          <cell r="L1110" t="str">
            <v>X</v>
          </cell>
          <cell r="M1110" t="str">
            <v>X</v>
          </cell>
          <cell r="N1110" t="str">
            <v>043710</v>
          </cell>
        </row>
        <row r="1111">
          <cell r="B1111" t="str">
            <v>서울바이오시스</v>
          </cell>
          <cell r="C1111" t="str">
            <v>X</v>
          </cell>
          <cell r="D1111" t="str">
            <v>X</v>
          </cell>
          <cell r="E1111" t="str">
            <v>X</v>
          </cell>
          <cell r="F1111" t="str">
            <v>X</v>
          </cell>
          <cell r="G1111" t="str">
            <v>X</v>
          </cell>
          <cell r="H1111" t="str">
            <v>X</v>
          </cell>
          <cell r="I1111" t="str">
            <v>X</v>
          </cell>
          <cell r="J1111" t="str">
            <v>X</v>
          </cell>
          <cell r="K1111" t="str">
            <v>X</v>
          </cell>
          <cell r="L1111" t="str">
            <v>X</v>
          </cell>
          <cell r="M1111" t="str">
            <v>X</v>
          </cell>
          <cell r="N1111" t="str">
            <v>092190</v>
          </cell>
        </row>
        <row r="1112">
          <cell r="B1112" t="str">
            <v>서울반도체</v>
          </cell>
          <cell r="C1112" t="str">
            <v>X</v>
          </cell>
          <cell r="D1112" t="str">
            <v>X</v>
          </cell>
          <cell r="E1112" t="str">
            <v>X</v>
          </cell>
          <cell r="F1112" t="str">
            <v>X</v>
          </cell>
          <cell r="G1112" t="str">
            <v>X</v>
          </cell>
          <cell r="H1112" t="str">
            <v>X</v>
          </cell>
          <cell r="I1112" t="str">
            <v>X</v>
          </cell>
          <cell r="J1112" t="str">
            <v>X</v>
          </cell>
          <cell r="K1112" t="str">
            <v>X</v>
          </cell>
          <cell r="L1112" t="str">
            <v>X</v>
          </cell>
          <cell r="M1112" t="str">
            <v>X</v>
          </cell>
          <cell r="N1112" t="str">
            <v>046890</v>
          </cell>
        </row>
        <row r="1113">
          <cell r="B1113" t="str">
            <v>서울식품</v>
          </cell>
          <cell r="C1113" t="str">
            <v>X</v>
          </cell>
          <cell r="D1113" t="str">
            <v>X</v>
          </cell>
          <cell r="E1113" t="str">
            <v>X</v>
          </cell>
          <cell r="F1113" t="str">
            <v>X</v>
          </cell>
          <cell r="G1113" t="str">
            <v>X</v>
          </cell>
          <cell r="H1113" t="str">
            <v>X</v>
          </cell>
          <cell r="I1113" t="str">
            <v>X</v>
          </cell>
          <cell r="J1113" t="str">
            <v>X</v>
          </cell>
          <cell r="K1113" t="str">
            <v>X</v>
          </cell>
          <cell r="L1113" t="str">
            <v>X</v>
          </cell>
          <cell r="M1113" t="str">
            <v>X</v>
          </cell>
          <cell r="N1113" t="str">
            <v>004410</v>
          </cell>
        </row>
        <row r="1114">
          <cell r="B1114" t="str">
            <v>서울식품우</v>
          </cell>
          <cell r="C1114" t="str">
            <v>X</v>
          </cell>
          <cell r="D1114" t="str">
            <v>X</v>
          </cell>
          <cell r="E1114" t="str">
            <v>X</v>
          </cell>
          <cell r="F1114" t="str">
            <v>X</v>
          </cell>
          <cell r="G1114" t="str">
            <v>X</v>
          </cell>
          <cell r="H1114" t="str">
            <v>X</v>
          </cell>
          <cell r="I1114" t="str">
            <v>X</v>
          </cell>
          <cell r="J1114" t="str">
            <v>O</v>
          </cell>
          <cell r="K1114" t="str">
            <v>X</v>
          </cell>
          <cell r="L1114" t="str">
            <v>X</v>
          </cell>
          <cell r="M1114" t="str">
            <v>X</v>
          </cell>
          <cell r="N1114" t="str">
            <v>004415</v>
          </cell>
        </row>
        <row r="1115">
          <cell r="B1115" t="str">
            <v>서울옥션</v>
          </cell>
          <cell r="C1115" t="str">
            <v>X</v>
          </cell>
          <cell r="D1115" t="str">
            <v>X</v>
          </cell>
          <cell r="E1115" t="str">
            <v>X</v>
          </cell>
          <cell r="F1115" t="str">
            <v>X</v>
          </cell>
          <cell r="G1115" t="str">
            <v>X</v>
          </cell>
          <cell r="H1115" t="str">
            <v>X</v>
          </cell>
          <cell r="I1115" t="str">
            <v>X</v>
          </cell>
          <cell r="J1115" t="str">
            <v>X</v>
          </cell>
          <cell r="K1115" t="str">
            <v>X</v>
          </cell>
          <cell r="L1115" t="str">
            <v>X</v>
          </cell>
          <cell r="M1115" t="str">
            <v>X</v>
          </cell>
          <cell r="N1115" t="str">
            <v>063170</v>
          </cell>
        </row>
        <row r="1116">
          <cell r="B1116" t="str">
            <v>서울전자통신</v>
          </cell>
          <cell r="C1116" t="str">
            <v>X</v>
          </cell>
          <cell r="D1116" t="str">
            <v>X</v>
          </cell>
          <cell r="E1116" t="str">
            <v>X</v>
          </cell>
          <cell r="F1116" t="str">
            <v>X</v>
          </cell>
          <cell r="G1116" t="str">
            <v>X</v>
          </cell>
          <cell r="H1116" t="str">
            <v>X</v>
          </cell>
          <cell r="I1116" t="str">
            <v>X</v>
          </cell>
          <cell r="J1116" t="str">
            <v>X</v>
          </cell>
          <cell r="K1116" t="str">
            <v>X</v>
          </cell>
          <cell r="L1116" t="str">
            <v>X</v>
          </cell>
          <cell r="M1116" t="str">
            <v>X</v>
          </cell>
          <cell r="N1116" t="str">
            <v>027040</v>
          </cell>
        </row>
        <row r="1117">
          <cell r="B1117" t="str">
            <v>서울제약</v>
          </cell>
          <cell r="C1117" t="str">
            <v>X</v>
          </cell>
          <cell r="D1117" t="str">
            <v>X</v>
          </cell>
          <cell r="E1117" t="str">
            <v>X</v>
          </cell>
          <cell r="F1117" t="str">
            <v>X</v>
          </cell>
          <cell r="G1117" t="str">
            <v>X</v>
          </cell>
          <cell r="H1117" t="str">
            <v>X</v>
          </cell>
          <cell r="I1117" t="str">
            <v>X</v>
          </cell>
          <cell r="J1117" t="str">
            <v>X</v>
          </cell>
          <cell r="K1117" t="str">
            <v>X</v>
          </cell>
          <cell r="L1117" t="str">
            <v>X</v>
          </cell>
          <cell r="M1117" t="str">
            <v>X</v>
          </cell>
          <cell r="N1117" t="str">
            <v>018680</v>
          </cell>
        </row>
        <row r="1118">
          <cell r="B1118" t="str">
            <v>서원</v>
          </cell>
          <cell r="C1118" t="str">
            <v>X</v>
          </cell>
          <cell r="D1118" t="str">
            <v>X</v>
          </cell>
          <cell r="E1118" t="str">
            <v>X</v>
          </cell>
          <cell r="F1118" t="str">
            <v>X</v>
          </cell>
          <cell r="G1118" t="str">
            <v>X</v>
          </cell>
          <cell r="H1118" t="str">
            <v>X</v>
          </cell>
          <cell r="I1118" t="str">
            <v>X</v>
          </cell>
          <cell r="J1118" t="str">
            <v>X</v>
          </cell>
          <cell r="K1118" t="str">
            <v>X</v>
          </cell>
          <cell r="L1118" t="str">
            <v>X</v>
          </cell>
          <cell r="M1118" t="str">
            <v>X</v>
          </cell>
          <cell r="N1118" t="str">
            <v>021050</v>
          </cell>
        </row>
        <row r="1119">
          <cell r="B1119" t="str">
            <v>서원인텍</v>
          </cell>
          <cell r="C1119" t="str">
            <v>X</v>
          </cell>
          <cell r="D1119" t="str">
            <v>X</v>
          </cell>
          <cell r="E1119" t="str">
            <v>X</v>
          </cell>
          <cell r="F1119" t="str">
            <v>X</v>
          </cell>
          <cell r="G1119" t="str">
            <v>X</v>
          </cell>
          <cell r="H1119" t="str">
            <v>X</v>
          </cell>
          <cell r="I1119" t="str">
            <v>X</v>
          </cell>
          <cell r="J1119" t="str">
            <v>X</v>
          </cell>
          <cell r="K1119" t="str">
            <v>X</v>
          </cell>
          <cell r="L1119" t="str">
            <v>X</v>
          </cell>
          <cell r="M1119" t="str">
            <v>X</v>
          </cell>
          <cell r="N1119" t="str">
            <v>093920</v>
          </cell>
        </row>
        <row r="1120">
          <cell r="B1120" t="str">
            <v>서전기전</v>
          </cell>
          <cell r="C1120" t="str">
            <v>X</v>
          </cell>
          <cell r="D1120" t="str">
            <v>X</v>
          </cell>
          <cell r="E1120" t="str">
            <v>X</v>
          </cell>
          <cell r="F1120" t="str">
            <v>X</v>
          </cell>
          <cell r="G1120" t="str">
            <v>X</v>
          </cell>
          <cell r="H1120" t="str">
            <v>X</v>
          </cell>
          <cell r="I1120" t="str">
            <v>X</v>
          </cell>
          <cell r="J1120" t="str">
            <v>X</v>
          </cell>
          <cell r="K1120" t="str">
            <v>X</v>
          </cell>
          <cell r="L1120" t="str">
            <v>X</v>
          </cell>
          <cell r="M1120" t="str">
            <v>X</v>
          </cell>
          <cell r="N1120" t="str">
            <v>189860</v>
          </cell>
        </row>
        <row r="1121">
          <cell r="B1121" t="str">
            <v>서진시스템</v>
          </cell>
          <cell r="C1121" t="str">
            <v>X</v>
          </cell>
          <cell r="D1121" t="str">
            <v>X</v>
          </cell>
          <cell r="E1121" t="str">
            <v>X</v>
          </cell>
          <cell r="F1121" t="str">
            <v>X</v>
          </cell>
          <cell r="G1121" t="str">
            <v>X</v>
          </cell>
          <cell r="H1121" t="str">
            <v>X</v>
          </cell>
          <cell r="I1121" t="str">
            <v>X</v>
          </cell>
          <cell r="J1121" t="str">
            <v>X</v>
          </cell>
          <cell r="K1121" t="str">
            <v>X</v>
          </cell>
          <cell r="L1121" t="str">
            <v>X</v>
          </cell>
          <cell r="M1121" t="str">
            <v>X</v>
          </cell>
          <cell r="N1121" t="str">
            <v>178320</v>
          </cell>
        </row>
        <row r="1122">
          <cell r="B1122" t="str">
            <v>서진오토모티브</v>
          </cell>
          <cell r="C1122" t="str">
            <v>X</v>
          </cell>
          <cell r="D1122" t="str">
            <v>X</v>
          </cell>
          <cell r="E1122" t="str">
            <v>X</v>
          </cell>
          <cell r="F1122" t="str">
            <v>X</v>
          </cell>
          <cell r="G1122" t="str">
            <v>X</v>
          </cell>
          <cell r="H1122" t="str">
            <v>X</v>
          </cell>
          <cell r="I1122" t="str">
            <v>X</v>
          </cell>
          <cell r="J1122" t="str">
            <v>X</v>
          </cell>
          <cell r="K1122" t="str">
            <v>X</v>
          </cell>
          <cell r="L1122" t="str">
            <v>X</v>
          </cell>
          <cell r="M1122" t="str">
            <v>X</v>
          </cell>
          <cell r="N1122" t="str">
            <v>122690</v>
          </cell>
        </row>
        <row r="1123">
          <cell r="B1123" t="str">
            <v>서플러스글로벌</v>
          </cell>
          <cell r="C1123" t="str">
            <v>X</v>
          </cell>
          <cell r="D1123" t="str">
            <v>X</v>
          </cell>
          <cell r="E1123" t="str">
            <v>X</v>
          </cell>
          <cell r="F1123" t="str">
            <v>X</v>
          </cell>
          <cell r="G1123" t="str">
            <v>X</v>
          </cell>
          <cell r="H1123" t="str">
            <v>X</v>
          </cell>
          <cell r="I1123" t="str">
            <v>X</v>
          </cell>
          <cell r="J1123" t="str">
            <v>X</v>
          </cell>
          <cell r="K1123" t="str">
            <v>X</v>
          </cell>
          <cell r="L1123" t="str">
            <v>X</v>
          </cell>
          <cell r="M1123" t="str">
            <v>X</v>
          </cell>
          <cell r="N1123" t="str">
            <v>140070</v>
          </cell>
        </row>
        <row r="1124">
          <cell r="B1124" t="str">
            <v>서한</v>
          </cell>
          <cell r="C1124" t="str">
            <v>X</v>
          </cell>
          <cell r="D1124" t="str">
            <v>X</v>
          </cell>
          <cell r="E1124" t="str">
            <v>X</v>
          </cell>
          <cell r="F1124" t="str">
            <v>X</v>
          </cell>
          <cell r="G1124" t="str">
            <v>X</v>
          </cell>
          <cell r="H1124" t="str">
            <v>X</v>
          </cell>
          <cell r="I1124" t="str">
            <v>X</v>
          </cell>
          <cell r="J1124" t="str">
            <v>X</v>
          </cell>
          <cell r="K1124" t="str">
            <v>X</v>
          </cell>
          <cell r="L1124" t="str">
            <v>X</v>
          </cell>
          <cell r="M1124" t="str">
            <v>X</v>
          </cell>
          <cell r="N1124" t="str">
            <v>011370</v>
          </cell>
        </row>
        <row r="1125">
          <cell r="B1125" t="str">
            <v>서호전기</v>
          </cell>
          <cell r="C1125" t="str">
            <v>X</v>
          </cell>
          <cell r="D1125" t="str">
            <v>X</v>
          </cell>
          <cell r="E1125" t="str">
            <v>X</v>
          </cell>
          <cell r="F1125" t="str">
            <v>X</v>
          </cell>
          <cell r="G1125" t="str">
            <v>X</v>
          </cell>
          <cell r="H1125" t="str">
            <v>X</v>
          </cell>
          <cell r="I1125" t="str">
            <v>X</v>
          </cell>
          <cell r="J1125" t="str">
            <v>X</v>
          </cell>
          <cell r="K1125" t="str">
            <v>X</v>
          </cell>
          <cell r="L1125" t="str">
            <v>X</v>
          </cell>
          <cell r="M1125" t="str">
            <v>X</v>
          </cell>
          <cell r="N1125" t="str">
            <v>065710</v>
          </cell>
        </row>
        <row r="1126">
          <cell r="B1126" t="str">
            <v>서흥</v>
          </cell>
          <cell r="C1126" t="str">
            <v>X</v>
          </cell>
          <cell r="D1126" t="str">
            <v>X</v>
          </cell>
          <cell r="E1126" t="str">
            <v>X</v>
          </cell>
          <cell r="F1126" t="str">
            <v>X</v>
          </cell>
          <cell r="G1126" t="str">
            <v>X</v>
          </cell>
          <cell r="H1126" t="str">
            <v>X</v>
          </cell>
          <cell r="I1126" t="str">
            <v>X</v>
          </cell>
          <cell r="J1126" t="str">
            <v>X</v>
          </cell>
          <cell r="K1126" t="str">
            <v>X</v>
          </cell>
          <cell r="L1126" t="str">
            <v>X</v>
          </cell>
          <cell r="M1126" t="str">
            <v>X</v>
          </cell>
          <cell r="N1126" t="str">
            <v>008490</v>
          </cell>
        </row>
        <row r="1127">
          <cell r="B1127" t="str">
            <v>서희건설</v>
          </cell>
          <cell r="C1127" t="str">
            <v>X</v>
          </cell>
          <cell r="D1127" t="str">
            <v>X</v>
          </cell>
          <cell r="E1127" t="str">
            <v>X</v>
          </cell>
          <cell r="F1127" t="str">
            <v>X</v>
          </cell>
          <cell r="G1127" t="str">
            <v>X</v>
          </cell>
          <cell r="H1127" t="str">
            <v>X</v>
          </cell>
          <cell r="I1127" t="str">
            <v>X</v>
          </cell>
          <cell r="J1127" t="str">
            <v>X</v>
          </cell>
          <cell r="K1127" t="str">
            <v>X</v>
          </cell>
          <cell r="L1127" t="str">
            <v>X</v>
          </cell>
          <cell r="M1127" t="str">
            <v>X</v>
          </cell>
          <cell r="N1127" t="str">
            <v>035890</v>
          </cell>
        </row>
        <row r="1128">
          <cell r="B1128" t="str">
            <v>석경에이티</v>
          </cell>
          <cell r="C1128" t="str">
            <v>X</v>
          </cell>
          <cell r="D1128" t="str">
            <v>X</v>
          </cell>
          <cell r="E1128" t="str">
            <v>X</v>
          </cell>
          <cell r="F1128" t="str">
            <v>X</v>
          </cell>
          <cell r="G1128" t="str">
            <v>X</v>
          </cell>
          <cell r="H1128" t="str">
            <v>X</v>
          </cell>
          <cell r="I1128" t="str">
            <v>X</v>
          </cell>
          <cell r="J1128" t="str">
            <v>X</v>
          </cell>
          <cell r="K1128" t="str">
            <v>X</v>
          </cell>
          <cell r="L1128" t="str">
            <v>X</v>
          </cell>
          <cell r="M1128" t="str">
            <v>X</v>
          </cell>
          <cell r="N1128" t="str">
            <v>357550</v>
          </cell>
        </row>
        <row r="1129">
          <cell r="B1129" t="str">
            <v>선광</v>
          </cell>
          <cell r="C1129" t="str">
            <v>X</v>
          </cell>
          <cell r="D1129" t="str">
            <v>X</v>
          </cell>
          <cell r="E1129" t="str">
            <v>X</v>
          </cell>
          <cell r="F1129" t="str">
            <v>X</v>
          </cell>
          <cell r="G1129" t="str">
            <v>X</v>
          </cell>
          <cell r="H1129" t="str">
            <v>X</v>
          </cell>
          <cell r="I1129" t="str">
            <v>X</v>
          </cell>
          <cell r="J1129" t="str">
            <v>X</v>
          </cell>
          <cell r="K1129" t="str">
            <v>X</v>
          </cell>
          <cell r="L1129" t="str">
            <v>X</v>
          </cell>
          <cell r="M1129" t="str">
            <v>X</v>
          </cell>
          <cell r="N1129" t="str">
            <v>003100</v>
          </cell>
        </row>
        <row r="1130">
          <cell r="B1130" t="str">
            <v>선도전기</v>
          </cell>
          <cell r="C1130" t="str">
            <v>O</v>
          </cell>
          <cell r="D1130" t="str">
            <v>X</v>
          </cell>
          <cell r="E1130" t="str">
            <v>O</v>
          </cell>
          <cell r="F1130" t="str">
            <v>X</v>
          </cell>
          <cell r="G1130" t="str">
            <v>X</v>
          </cell>
          <cell r="H1130" t="str">
            <v>X</v>
          </cell>
          <cell r="I1130" t="str">
            <v>X</v>
          </cell>
          <cell r="J1130" t="str">
            <v>X</v>
          </cell>
          <cell r="K1130" t="str">
            <v>X</v>
          </cell>
          <cell r="L1130" t="str">
            <v>X</v>
          </cell>
          <cell r="M1130" t="str">
            <v>X</v>
          </cell>
          <cell r="N1130" t="str">
            <v>007610</v>
          </cell>
        </row>
        <row r="1131">
          <cell r="B1131" t="str">
            <v>선바이오</v>
          </cell>
          <cell r="C1131" t="str">
            <v>X</v>
          </cell>
          <cell r="D1131" t="str">
            <v>X</v>
          </cell>
          <cell r="E1131" t="str">
            <v>X</v>
          </cell>
          <cell r="F1131" t="str">
            <v>X</v>
          </cell>
          <cell r="G1131" t="str">
            <v>X</v>
          </cell>
          <cell r="H1131" t="str">
            <v>X</v>
          </cell>
          <cell r="I1131" t="str">
            <v>X</v>
          </cell>
          <cell r="J1131" t="str">
            <v>X</v>
          </cell>
          <cell r="K1131" t="str">
            <v>X</v>
          </cell>
          <cell r="L1131" t="str">
            <v>X</v>
          </cell>
          <cell r="M1131" t="str">
            <v>X</v>
          </cell>
          <cell r="N1131" t="str">
            <v>067370</v>
          </cell>
        </row>
        <row r="1132">
          <cell r="B1132" t="str">
            <v>선익시스템</v>
          </cell>
          <cell r="C1132" t="str">
            <v>X</v>
          </cell>
          <cell r="D1132" t="str">
            <v>X</v>
          </cell>
          <cell r="E1132" t="str">
            <v>X</v>
          </cell>
          <cell r="F1132" t="str">
            <v>X</v>
          </cell>
          <cell r="G1132" t="str">
            <v>X</v>
          </cell>
          <cell r="H1132" t="str">
            <v>X</v>
          </cell>
          <cell r="I1132" t="str">
            <v>X</v>
          </cell>
          <cell r="J1132" t="str">
            <v>X</v>
          </cell>
          <cell r="K1132" t="str">
            <v>X</v>
          </cell>
          <cell r="L1132" t="str">
            <v>X</v>
          </cell>
          <cell r="M1132" t="str">
            <v>X</v>
          </cell>
          <cell r="N1132" t="str">
            <v>171090</v>
          </cell>
        </row>
        <row r="1133">
          <cell r="B1133" t="str">
            <v>선진</v>
          </cell>
          <cell r="C1133" t="str">
            <v>X</v>
          </cell>
          <cell r="D1133" t="str">
            <v>X</v>
          </cell>
          <cell r="E1133" t="str">
            <v>X</v>
          </cell>
          <cell r="F1133" t="str">
            <v>X</v>
          </cell>
          <cell r="G1133" t="str">
            <v>X</v>
          </cell>
          <cell r="H1133" t="str">
            <v>X</v>
          </cell>
          <cell r="I1133" t="str">
            <v>X</v>
          </cell>
          <cell r="J1133" t="str">
            <v>X</v>
          </cell>
          <cell r="K1133" t="str">
            <v>X</v>
          </cell>
          <cell r="L1133" t="str">
            <v>X</v>
          </cell>
          <cell r="M1133" t="str">
            <v>X</v>
          </cell>
          <cell r="N1133" t="str">
            <v>136490</v>
          </cell>
        </row>
        <row r="1134">
          <cell r="B1134" t="str">
            <v>선진뷰티사이언스</v>
          </cell>
          <cell r="C1134" t="str">
            <v>X</v>
          </cell>
          <cell r="D1134" t="str">
            <v>X</v>
          </cell>
          <cell r="E1134" t="str">
            <v>X</v>
          </cell>
          <cell r="F1134" t="str">
            <v>X</v>
          </cell>
          <cell r="G1134" t="str">
            <v>X</v>
          </cell>
          <cell r="H1134" t="str">
            <v>X</v>
          </cell>
          <cell r="I1134" t="str">
            <v>X</v>
          </cell>
          <cell r="J1134" t="str">
            <v>X</v>
          </cell>
          <cell r="K1134" t="str">
            <v>X</v>
          </cell>
          <cell r="L1134" t="str">
            <v>X</v>
          </cell>
          <cell r="M1134" t="str">
            <v>X</v>
          </cell>
          <cell r="N1134" t="str">
            <v>086710</v>
          </cell>
        </row>
        <row r="1135">
          <cell r="B1135" t="str">
            <v>성광벤드</v>
          </cell>
          <cell r="C1135" t="str">
            <v>X</v>
          </cell>
          <cell r="D1135" t="str">
            <v>X</v>
          </cell>
          <cell r="E1135" t="str">
            <v>X</v>
          </cell>
          <cell r="F1135" t="str">
            <v>X</v>
          </cell>
          <cell r="G1135" t="str">
            <v>X</v>
          </cell>
          <cell r="H1135" t="str">
            <v>X</v>
          </cell>
          <cell r="I1135" t="str">
            <v>X</v>
          </cell>
          <cell r="J1135" t="str">
            <v>X</v>
          </cell>
          <cell r="K1135" t="str">
            <v>X</v>
          </cell>
          <cell r="L1135" t="str">
            <v>X</v>
          </cell>
          <cell r="M1135" t="str">
            <v>X</v>
          </cell>
          <cell r="N1135" t="str">
            <v>014620</v>
          </cell>
        </row>
        <row r="1136">
          <cell r="B1136" t="str">
            <v>성도이엔지</v>
          </cell>
          <cell r="C1136" t="str">
            <v>X</v>
          </cell>
          <cell r="D1136" t="str">
            <v>X</v>
          </cell>
          <cell r="E1136" t="str">
            <v>X</v>
          </cell>
          <cell r="F1136" t="str">
            <v>X</v>
          </cell>
          <cell r="G1136" t="str">
            <v>X</v>
          </cell>
          <cell r="H1136" t="str">
            <v>X</v>
          </cell>
          <cell r="I1136" t="str">
            <v>X</v>
          </cell>
          <cell r="J1136" t="str">
            <v>X</v>
          </cell>
          <cell r="K1136" t="str">
            <v>X</v>
          </cell>
          <cell r="L1136" t="str">
            <v>X</v>
          </cell>
          <cell r="M1136" t="str">
            <v>X</v>
          </cell>
          <cell r="N1136" t="str">
            <v>037350</v>
          </cell>
        </row>
        <row r="1137">
          <cell r="B1137" t="str">
            <v>성문전자</v>
          </cell>
          <cell r="C1137" t="str">
            <v>X</v>
          </cell>
          <cell r="D1137" t="str">
            <v>X</v>
          </cell>
          <cell r="E1137" t="str">
            <v>X</v>
          </cell>
          <cell r="F1137" t="str">
            <v>X</v>
          </cell>
          <cell r="G1137" t="str">
            <v>X</v>
          </cell>
          <cell r="H1137" t="str">
            <v>X</v>
          </cell>
          <cell r="I1137" t="str">
            <v>X</v>
          </cell>
          <cell r="J1137" t="str">
            <v>X</v>
          </cell>
          <cell r="K1137" t="str">
            <v>X</v>
          </cell>
          <cell r="L1137" t="str">
            <v>X</v>
          </cell>
          <cell r="M1137" t="str">
            <v>X</v>
          </cell>
          <cell r="N1137" t="str">
            <v>014910</v>
          </cell>
        </row>
        <row r="1138">
          <cell r="B1138" t="str">
            <v>성문전자우</v>
          </cell>
          <cell r="C1138" t="str">
            <v>X</v>
          </cell>
          <cell r="D1138" t="str">
            <v>X</v>
          </cell>
          <cell r="E1138" t="str">
            <v>X</v>
          </cell>
          <cell r="F1138" t="str">
            <v>X</v>
          </cell>
          <cell r="G1138" t="str">
            <v>X</v>
          </cell>
          <cell r="H1138" t="str">
            <v>O</v>
          </cell>
          <cell r="I1138" t="str">
            <v>X</v>
          </cell>
          <cell r="J1138" t="str">
            <v>O</v>
          </cell>
          <cell r="K1138" t="str">
            <v>X</v>
          </cell>
          <cell r="L1138" t="str">
            <v>X</v>
          </cell>
          <cell r="M1138" t="str">
            <v>X</v>
          </cell>
          <cell r="N1138" t="str">
            <v>014915</v>
          </cell>
        </row>
        <row r="1139">
          <cell r="B1139" t="str">
            <v>성보화학</v>
          </cell>
          <cell r="C1139" t="str">
            <v>X</v>
          </cell>
          <cell r="D1139" t="str">
            <v>X</v>
          </cell>
          <cell r="E1139" t="str">
            <v>X</v>
          </cell>
          <cell r="F1139" t="str">
            <v>X</v>
          </cell>
          <cell r="G1139" t="str">
            <v>X</v>
          </cell>
          <cell r="H1139" t="str">
            <v>X</v>
          </cell>
          <cell r="I1139" t="str">
            <v>X</v>
          </cell>
          <cell r="J1139" t="str">
            <v>X</v>
          </cell>
          <cell r="K1139" t="str">
            <v>X</v>
          </cell>
          <cell r="L1139" t="str">
            <v>X</v>
          </cell>
          <cell r="M1139" t="str">
            <v>X</v>
          </cell>
          <cell r="N1139" t="str">
            <v>003080</v>
          </cell>
        </row>
        <row r="1140">
          <cell r="B1140" t="str">
            <v>성신양회</v>
          </cell>
          <cell r="C1140" t="str">
            <v>X</v>
          </cell>
          <cell r="D1140" t="str">
            <v>X</v>
          </cell>
          <cell r="E1140" t="str">
            <v>X</v>
          </cell>
          <cell r="F1140" t="str">
            <v>X</v>
          </cell>
          <cell r="G1140" t="str">
            <v>X</v>
          </cell>
          <cell r="H1140" t="str">
            <v>X</v>
          </cell>
          <cell r="I1140" t="str">
            <v>X</v>
          </cell>
          <cell r="J1140" t="str">
            <v>X</v>
          </cell>
          <cell r="K1140" t="str">
            <v>X</v>
          </cell>
          <cell r="L1140" t="str">
            <v>X</v>
          </cell>
          <cell r="M1140" t="str">
            <v>X</v>
          </cell>
          <cell r="N1140" t="str">
            <v>004980</v>
          </cell>
        </row>
        <row r="1141">
          <cell r="B1141" t="str">
            <v>성신양회우</v>
          </cell>
          <cell r="C1141" t="str">
            <v>X</v>
          </cell>
          <cell r="D1141" t="str">
            <v>X</v>
          </cell>
          <cell r="E1141" t="str">
            <v>X</v>
          </cell>
          <cell r="F1141" t="str">
            <v>X</v>
          </cell>
          <cell r="G1141" t="str">
            <v>X</v>
          </cell>
          <cell r="H1141" t="str">
            <v>X</v>
          </cell>
          <cell r="I1141" t="str">
            <v>X</v>
          </cell>
          <cell r="J1141" t="str">
            <v>X</v>
          </cell>
          <cell r="K1141" t="str">
            <v>X</v>
          </cell>
          <cell r="L1141" t="str">
            <v>X</v>
          </cell>
          <cell r="M1141" t="str">
            <v>X</v>
          </cell>
          <cell r="N1141" t="str">
            <v>004985</v>
          </cell>
        </row>
        <row r="1142">
          <cell r="B1142" t="str">
            <v>성안</v>
          </cell>
          <cell r="C1142" t="str">
            <v>X</v>
          </cell>
          <cell r="D1142" t="str">
            <v>X</v>
          </cell>
          <cell r="E1142" t="str">
            <v>X</v>
          </cell>
          <cell r="F1142" t="str">
            <v>X</v>
          </cell>
          <cell r="G1142" t="str">
            <v>X</v>
          </cell>
          <cell r="H1142" t="str">
            <v>X</v>
          </cell>
          <cell r="I1142" t="str">
            <v>X</v>
          </cell>
          <cell r="J1142" t="str">
            <v>X</v>
          </cell>
          <cell r="K1142" t="str">
            <v>X</v>
          </cell>
          <cell r="L1142" t="str">
            <v>X</v>
          </cell>
          <cell r="M1142" t="str">
            <v>X</v>
          </cell>
          <cell r="N1142" t="str">
            <v>011300</v>
          </cell>
        </row>
        <row r="1143">
          <cell r="B1143" t="str">
            <v>성우전자</v>
          </cell>
          <cell r="C1143" t="str">
            <v>X</v>
          </cell>
          <cell r="D1143" t="str">
            <v>X</v>
          </cell>
          <cell r="E1143" t="str">
            <v>X</v>
          </cell>
          <cell r="F1143" t="str">
            <v>X</v>
          </cell>
          <cell r="G1143" t="str">
            <v>X</v>
          </cell>
          <cell r="H1143" t="str">
            <v>X</v>
          </cell>
          <cell r="I1143" t="str">
            <v>X</v>
          </cell>
          <cell r="J1143" t="str">
            <v>X</v>
          </cell>
          <cell r="K1143" t="str">
            <v>X</v>
          </cell>
          <cell r="L1143" t="str">
            <v>X</v>
          </cell>
          <cell r="M1143" t="str">
            <v>X</v>
          </cell>
          <cell r="N1143" t="str">
            <v>081580</v>
          </cell>
        </row>
        <row r="1144">
          <cell r="B1144" t="str">
            <v>성우테크론</v>
          </cell>
          <cell r="C1144" t="str">
            <v>X</v>
          </cell>
          <cell r="D1144" t="str">
            <v>X</v>
          </cell>
          <cell r="E1144" t="str">
            <v>X</v>
          </cell>
          <cell r="F1144" t="str">
            <v>X</v>
          </cell>
          <cell r="G1144" t="str">
            <v>X</v>
          </cell>
          <cell r="H1144" t="str">
            <v>X</v>
          </cell>
          <cell r="I1144" t="str">
            <v>X</v>
          </cell>
          <cell r="J1144" t="str">
            <v>X</v>
          </cell>
          <cell r="K1144" t="str">
            <v>X</v>
          </cell>
          <cell r="L1144" t="str">
            <v>X</v>
          </cell>
          <cell r="M1144" t="str">
            <v>X</v>
          </cell>
          <cell r="N1144" t="str">
            <v>045300</v>
          </cell>
        </row>
        <row r="1145">
          <cell r="B1145" t="str">
            <v>성우하이텍</v>
          </cell>
          <cell r="C1145" t="str">
            <v>X</v>
          </cell>
          <cell r="D1145" t="str">
            <v>X</v>
          </cell>
          <cell r="E1145" t="str">
            <v>X</v>
          </cell>
          <cell r="F1145" t="str">
            <v>X</v>
          </cell>
          <cell r="G1145" t="str">
            <v>X</v>
          </cell>
          <cell r="H1145" t="str">
            <v>X</v>
          </cell>
          <cell r="I1145" t="str">
            <v>X</v>
          </cell>
          <cell r="J1145" t="str">
            <v>X</v>
          </cell>
          <cell r="K1145" t="str">
            <v>X</v>
          </cell>
          <cell r="L1145" t="str">
            <v>X</v>
          </cell>
          <cell r="M1145" t="str">
            <v>X</v>
          </cell>
          <cell r="N1145" t="str">
            <v>015750</v>
          </cell>
        </row>
        <row r="1146">
          <cell r="B1146" t="str">
            <v>성일하이텍</v>
          </cell>
          <cell r="C1146" t="str">
            <v>X</v>
          </cell>
          <cell r="D1146" t="str">
            <v>X</v>
          </cell>
          <cell r="E1146" t="str">
            <v>X</v>
          </cell>
          <cell r="F1146" t="str">
            <v>X</v>
          </cell>
          <cell r="G1146" t="str">
            <v>X</v>
          </cell>
          <cell r="H1146" t="str">
            <v>X</v>
          </cell>
          <cell r="I1146" t="str">
            <v>X</v>
          </cell>
          <cell r="J1146" t="str">
            <v>X</v>
          </cell>
          <cell r="K1146" t="str">
            <v>X</v>
          </cell>
          <cell r="L1146" t="str">
            <v>X</v>
          </cell>
          <cell r="M1146" t="str">
            <v>X</v>
          </cell>
          <cell r="N1146" t="str">
            <v>365340</v>
          </cell>
        </row>
        <row r="1147">
          <cell r="B1147" t="str">
            <v>성창기업지주</v>
          </cell>
          <cell r="C1147" t="str">
            <v>X</v>
          </cell>
          <cell r="D1147" t="str">
            <v>X</v>
          </cell>
          <cell r="E1147" t="str">
            <v>X</v>
          </cell>
          <cell r="F1147" t="str">
            <v>X</v>
          </cell>
          <cell r="G1147" t="str">
            <v>X</v>
          </cell>
          <cell r="H1147" t="str">
            <v>X</v>
          </cell>
          <cell r="I1147" t="str">
            <v>X</v>
          </cell>
          <cell r="J1147" t="str">
            <v>X</v>
          </cell>
          <cell r="K1147" t="str">
            <v>X</v>
          </cell>
          <cell r="L1147" t="str">
            <v>X</v>
          </cell>
          <cell r="M1147" t="str">
            <v>X</v>
          </cell>
          <cell r="N1147" t="str">
            <v>000180</v>
          </cell>
        </row>
        <row r="1148">
          <cell r="B1148" t="str">
            <v>성창오토텍</v>
          </cell>
          <cell r="C1148" t="str">
            <v>X</v>
          </cell>
          <cell r="D1148" t="str">
            <v>X</v>
          </cell>
          <cell r="E1148" t="str">
            <v>X</v>
          </cell>
          <cell r="F1148" t="str">
            <v>X</v>
          </cell>
          <cell r="G1148" t="str">
            <v>X</v>
          </cell>
          <cell r="H1148" t="str">
            <v>X</v>
          </cell>
          <cell r="I1148" t="str">
            <v>X</v>
          </cell>
          <cell r="J1148" t="str">
            <v>X</v>
          </cell>
          <cell r="K1148" t="str">
            <v>X</v>
          </cell>
          <cell r="L1148" t="str">
            <v>X</v>
          </cell>
          <cell r="M1148" t="str">
            <v>X</v>
          </cell>
          <cell r="N1148" t="str">
            <v>080470</v>
          </cell>
        </row>
        <row r="1149">
          <cell r="B1149" t="str">
            <v>성호전자</v>
          </cell>
          <cell r="C1149" t="str">
            <v>X</v>
          </cell>
          <cell r="D1149" t="str">
            <v>X</v>
          </cell>
          <cell r="E1149" t="str">
            <v>X</v>
          </cell>
          <cell r="F1149" t="str">
            <v>X</v>
          </cell>
          <cell r="G1149" t="str">
            <v>X</v>
          </cell>
          <cell r="H1149" t="str">
            <v>X</v>
          </cell>
          <cell r="I1149" t="str">
            <v>X</v>
          </cell>
          <cell r="J1149" t="str">
            <v>X</v>
          </cell>
          <cell r="K1149" t="str">
            <v>X</v>
          </cell>
          <cell r="L1149" t="str">
            <v>X</v>
          </cell>
          <cell r="M1149" t="str">
            <v>X</v>
          </cell>
          <cell r="N1149" t="str">
            <v>043260</v>
          </cell>
        </row>
        <row r="1150">
          <cell r="B1150" t="str">
            <v>세경하이테크</v>
          </cell>
          <cell r="C1150" t="str">
            <v>X</v>
          </cell>
          <cell r="D1150" t="str">
            <v>X</v>
          </cell>
          <cell r="E1150" t="str">
            <v>X</v>
          </cell>
          <cell r="F1150" t="str">
            <v>X</v>
          </cell>
          <cell r="G1150" t="str">
            <v>X</v>
          </cell>
          <cell r="H1150" t="str">
            <v>X</v>
          </cell>
          <cell r="I1150" t="str">
            <v>X</v>
          </cell>
          <cell r="J1150" t="str">
            <v>X</v>
          </cell>
          <cell r="K1150" t="str">
            <v>X</v>
          </cell>
          <cell r="L1150" t="str">
            <v>X</v>
          </cell>
          <cell r="M1150" t="str">
            <v>X</v>
          </cell>
          <cell r="N1150" t="str">
            <v>148150</v>
          </cell>
        </row>
        <row r="1151">
          <cell r="B1151" t="str">
            <v>세기상사</v>
          </cell>
          <cell r="C1151" t="str">
            <v>X</v>
          </cell>
          <cell r="D1151" t="str">
            <v>X</v>
          </cell>
          <cell r="E1151" t="str">
            <v>X</v>
          </cell>
          <cell r="F1151" t="str">
            <v>X</v>
          </cell>
          <cell r="G1151" t="str">
            <v>X</v>
          </cell>
          <cell r="H1151" t="str">
            <v>X</v>
          </cell>
          <cell r="I1151" t="str">
            <v>X</v>
          </cell>
          <cell r="J1151" t="str">
            <v>X</v>
          </cell>
          <cell r="K1151" t="str">
            <v>X</v>
          </cell>
          <cell r="L1151" t="str">
            <v>X</v>
          </cell>
          <cell r="M1151" t="str">
            <v>X</v>
          </cell>
          <cell r="N1151" t="str">
            <v>002420</v>
          </cell>
        </row>
        <row r="1152">
          <cell r="B1152" t="str">
            <v>세동</v>
          </cell>
          <cell r="C1152" t="str">
            <v>X</v>
          </cell>
          <cell r="D1152" t="str">
            <v>X</v>
          </cell>
          <cell r="E1152" t="str">
            <v>X</v>
          </cell>
          <cell r="F1152" t="str">
            <v>X</v>
          </cell>
          <cell r="G1152" t="str">
            <v>X</v>
          </cell>
          <cell r="H1152" t="str">
            <v>X</v>
          </cell>
          <cell r="I1152" t="str">
            <v>X</v>
          </cell>
          <cell r="J1152" t="str">
            <v>X</v>
          </cell>
          <cell r="K1152" t="str">
            <v>X</v>
          </cell>
          <cell r="L1152" t="str">
            <v>X</v>
          </cell>
          <cell r="M1152" t="str">
            <v>X</v>
          </cell>
          <cell r="N1152" t="str">
            <v>053060</v>
          </cell>
        </row>
        <row r="1153">
          <cell r="B1153" t="str">
            <v>세림B&amp;G</v>
          </cell>
          <cell r="C1153" t="str">
            <v>X</v>
          </cell>
          <cell r="D1153" t="str">
            <v>X</v>
          </cell>
          <cell r="E1153" t="str">
            <v>X</v>
          </cell>
          <cell r="F1153" t="str">
            <v>X</v>
          </cell>
          <cell r="G1153" t="str">
            <v>X</v>
          </cell>
          <cell r="H1153" t="str">
            <v>X</v>
          </cell>
          <cell r="I1153" t="str">
            <v>X</v>
          </cell>
          <cell r="J1153" t="str">
            <v>X</v>
          </cell>
          <cell r="K1153" t="str">
            <v>X</v>
          </cell>
          <cell r="L1153" t="str">
            <v>X</v>
          </cell>
          <cell r="M1153" t="str">
            <v>X</v>
          </cell>
          <cell r="N1153" t="str">
            <v>340440</v>
          </cell>
        </row>
        <row r="1154">
          <cell r="B1154" t="str">
            <v>세명전기</v>
          </cell>
          <cell r="C1154" t="str">
            <v>X</v>
          </cell>
          <cell r="D1154" t="str">
            <v>X</v>
          </cell>
          <cell r="E1154" t="str">
            <v>X</v>
          </cell>
          <cell r="F1154" t="str">
            <v>X</v>
          </cell>
          <cell r="G1154" t="str">
            <v>X</v>
          </cell>
          <cell r="H1154" t="str">
            <v>X</v>
          </cell>
          <cell r="I1154" t="str">
            <v>X</v>
          </cell>
          <cell r="J1154" t="str">
            <v>X</v>
          </cell>
          <cell r="K1154" t="str">
            <v>X</v>
          </cell>
          <cell r="L1154" t="str">
            <v>X</v>
          </cell>
          <cell r="M1154" t="str">
            <v>X</v>
          </cell>
          <cell r="N1154" t="str">
            <v>017510</v>
          </cell>
        </row>
        <row r="1155">
          <cell r="B1155" t="str">
            <v>세방</v>
          </cell>
          <cell r="C1155" t="str">
            <v>X</v>
          </cell>
          <cell r="D1155" t="str">
            <v>X</v>
          </cell>
          <cell r="E1155" t="str">
            <v>X</v>
          </cell>
          <cell r="F1155" t="str">
            <v>X</v>
          </cell>
          <cell r="G1155" t="str">
            <v>X</v>
          </cell>
          <cell r="H1155" t="str">
            <v>X</v>
          </cell>
          <cell r="I1155" t="str">
            <v>X</v>
          </cell>
          <cell r="J1155" t="str">
            <v>X</v>
          </cell>
          <cell r="K1155" t="str">
            <v>X</v>
          </cell>
          <cell r="L1155" t="str">
            <v>X</v>
          </cell>
          <cell r="M1155" t="str">
            <v>X</v>
          </cell>
          <cell r="N1155" t="str">
            <v>004360</v>
          </cell>
        </row>
        <row r="1156">
          <cell r="B1156" t="str">
            <v>세방우</v>
          </cell>
          <cell r="C1156" t="str">
            <v>X</v>
          </cell>
          <cell r="D1156" t="str">
            <v>X</v>
          </cell>
          <cell r="E1156" t="str">
            <v>X</v>
          </cell>
          <cell r="F1156" t="str">
            <v>X</v>
          </cell>
          <cell r="G1156" t="str">
            <v>X</v>
          </cell>
          <cell r="H1156" t="str">
            <v>O</v>
          </cell>
          <cell r="I1156" t="str">
            <v>X</v>
          </cell>
          <cell r="J1156" t="str">
            <v>X</v>
          </cell>
          <cell r="K1156" t="str">
            <v>X</v>
          </cell>
          <cell r="L1156" t="str">
            <v>X</v>
          </cell>
          <cell r="M1156" t="str">
            <v>X</v>
          </cell>
          <cell r="N1156" t="str">
            <v>004365</v>
          </cell>
        </row>
        <row r="1157">
          <cell r="B1157" t="str">
            <v>세방전지</v>
          </cell>
          <cell r="C1157" t="str">
            <v>X</v>
          </cell>
          <cell r="D1157" t="str">
            <v>X</v>
          </cell>
          <cell r="E1157" t="str">
            <v>X</v>
          </cell>
          <cell r="F1157" t="str">
            <v>X</v>
          </cell>
          <cell r="G1157" t="str">
            <v>X</v>
          </cell>
          <cell r="H1157" t="str">
            <v>X</v>
          </cell>
          <cell r="I1157" t="str">
            <v>X</v>
          </cell>
          <cell r="J1157" t="str">
            <v>X</v>
          </cell>
          <cell r="K1157" t="str">
            <v>X</v>
          </cell>
          <cell r="L1157" t="str">
            <v>X</v>
          </cell>
          <cell r="M1157" t="str">
            <v>X</v>
          </cell>
          <cell r="N1157" t="str">
            <v>004490</v>
          </cell>
        </row>
        <row r="1158">
          <cell r="B1158" t="str">
            <v>세보엠이씨</v>
          </cell>
          <cell r="C1158" t="str">
            <v>X</v>
          </cell>
          <cell r="D1158" t="str">
            <v>X</v>
          </cell>
          <cell r="E1158" t="str">
            <v>X</v>
          </cell>
          <cell r="F1158" t="str">
            <v>X</v>
          </cell>
          <cell r="G1158" t="str">
            <v>X</v>
          </cell>
          <cell r="H1158" t="str">
            <v>X</v>
          </cell>
          <cell r="I1158" t="str">
            <v>X</v>
          </cell>
          <cell r="J1158" t="str">
            <v>X</v>
          </cell>
          <cell r="K1158" t="str">
            <v>X</v>
          </cell>
          <cell r="L1158" t="str">
            <v>X</v>
          </cell>
          <cell r="M1158" t="str">
            <v>X</v>
          </cell>
          <cell r="N1158" t="str">
            <v>011560</v>
          </cell>
        </row>
        <row r="1159">
          <cell r="B1159" t="str">
            <v>세아메카닉스</v>
          </cell>
          <cell r="C1159" t="str">
            <v>X</v>
          </cell>
          <cell r="D1159" t="str">
            <v>X</v>
          </cell>
          <cell r="E1159" t="str">
            <v>X</v>
          </cell>
          <cell r="F1159" t="str">
            <v>X</v>
          </cell>
          <cell r="G1159" t="str">
            <v>X</v>
          </cell>
          <cell r="H1159" t="str">
            <v>X</v>
          </cell>
          <cell r="I1159" t="str">
            <v>X</v>
          </cell>
          <cell r="J1159" t="str">
            <v>X</v>
          </cell>
          <cell r="K1159" t="str">
            <v>X</v>
          </cell>
          <cell r="L1159" t="str">
            <v>X</v>
          </cell>
          <cell r="M1159" t="str">
            <v>X</v>
          </cell>
          <cell r="N1159" t="str">
            <v>396300</v>
          </cell>
        </row>
        <row r="1160">
          <cell r="B1160" t="str">
            <v>세아베스틸지주</v>
          </cell>
          <cell r="C1160" t="str">
            <v>X</v>
          </cell>
          <cell r="D1160" t="str">
            <v>X</v>
          </cell>
          <cell r="E1160" t="str">
            <v>X</v>
          </cell>
          <cell r="F1160" t="str">
            <v>X</v>
          </cell>
          <cell r="G1160" t="str">
            <v>X</v>
          </cell>
          <cell r="H1160" t="str">
            <v>X</v>
          </cell>
          <cell r="I1160" t="str">
            <v>X</v>
          </cell>
          <cell r="J1160" t="str">
            <v>X</v>
          </cell>
          <cell r="K1160" t="str">
            <v>X</v>
          </cell>
          <cell r="L1160" t="str">
            <v>X</v>
          </cell>
          <cell r="M1160" t="str">
            <v>X</v>
          </cell>
          <cell r="N1160" t="str">
            <v>001430</v>
          </cell>
        </row>
        <row r="1161">
          <cell r="B1161" t="str">
            <v>세아제강</v>
          </cell>
          <cell r="C1161" t="str">
            <v>X</v>
          </cell>
          <cell r="D1161" t="str">
            <v>X</v>
          </cell>
          <cell r="E1161" t="str">
            <v>X</v>
          </cell>
          <cell r="F1161" t="str">
            <v>X</v>
          </cell>
          <cell r="G1161" t="str">
            <v>X</v>
          </cell>
          <cell r="H1161" t="str">
            <v>X</v>
          </cell>
          <cell r="I1161" t="str">
            <v>X</v>
          </cell>
          <cell r="J1161" t="str">
            <v>X</v>
          </cell>
          <cell r="K1161" t="str">
            <v>X</v>
          </cell>
          <cell r="L1161" t="str">
            <v>X</v>
          </cell>
          <cell r="M1161" t="str">
            <v>X</v>
          </cell>
          <cell r="N1161" t="str">
            <v>306200</v>
          </cell>
        </row>
        <row r="1162">
          <cell r="B1162" t="str">
            <v>세아제강지주</v>
          </cell>
          <cell r="C1162" t="str">
            <v>X</v>
          </cell>
          <cell r="D1162" t="str">
            <v>X</v>
          </cell>
          <cell r="E1162" t="str">
            <v>X</v>
          </cell>
          <cell r="F1162" t="str">
            <v>X</v>
          </cell>
          <cell r="G1162" t="str">
            <v>X</v>
          </cell>
          <cell r="H1162" t="str">
            <v>X</v>
          </cell>
          <cell r="I1162" t="str">
            <v>X</v>
          </cell>
          <cell r="J1162" t="str">
            <v>X</v>
          </cell>
          <cell r="K1162" t="str">
            <v>X</v>
          </cell>
          <cell r="L1162" t="str">
            <v>X</v>
          </cell>
          <cell r="M1162" t="str">
            <v>X</v>
          </cell>
          <cell r="N1162" t="str">
            <v>003030</v>
          </cell>
        </row>
        <row r="1163">
          <cell r="B1163" t="str">
            <v>세아특수강</v>
          </cell>
          <cell r="C1163" t="str">
            <v>X</v>
          </cell>
          <cell r="D1163" t="str">
            <v>X</v>
          </cell>
          <cell r="E1163" t="str">
            <v>X</v>
          </cell>
          <cell r="F1163" t="str">
            <v>X</v>
          </cell>
          <cell r="G1163" t="str">
            <v>X</v>
          </cell>
          <cell r="H1163" t="str">
            <v>X</v>
          </cell>
          <cell r="I1163" t="str">
            <v>X</v>
          </cell>
          <cell r="J1163" t="str">
            <v>X</v>
          </cell>
          <cell r="K1163" t="str">
            <v>X</v>
          </cell>
          <cell r="L1163" t="str">
            <v>X</v>
          </cell>
          <cell r="M1163" t="str">
            <v>X</v>
          </cell>
          <cell r="N1163" t="str">
            <v>019440</v>
          </cell>
        </row>
        <row r="1164">
          <cell r="B1164" t="str">
            <v>세아홀딩스</v>
          </cell>
          <cell r="C1164" t="str">
            <v>X</v>
          </cell>
          <cell r="D1164" t="str">
            <v>X</v>
          </cell>
          <cell r="E1164" t="str">
            <v>X</v>
          </cell>
          <cell r="F1164" t="str">
            <v>X</v>
          </cell>
          <cell r="G1164" t="str">
            <v>X</v>
          </cell>
          <cell r="H1164" t="str">
            <v>X</v>
          </cell>
          <cell r="I1164" t="str">
            <v>X</v>
          </cell>
          <cell r="J1164" t="str">
            <v>X</v>
          </cell>
          <cell r="K1164" t="str">
            <v>X</v>
          </cell>
          <cell r="L1164" t="str">
            <v>X</v>
          </cell>
          <cell r="M1164" t="str">
            <v>X</v>
          </cell>
          <cell r="N1164" t="str">
            <v>058650</v>
          </cell>
        </row>
        <row r="1165">
          <cell r="B1165" t="str">
            <v>세우글로벌</v>
          </cell>
          <cell r="C1165" t="str">
            <v>X</v>
          </cell>
          <cell r="D1165" t="str">
            <v>X</v>
          </cell>
          <cell r="E1165" t="str">
            <v>X</v>
          </cell>
          <cell r="F1165" t="str">
            <v>X</v>
          </cell>
          <cell r="G1165" t="str">
            <v>O</v>
          </cell>
          <cell r="H1165" t="str">
            <v>X</v>
          </cell>
          <cell r="I1165" t="str">
            <v>X</v>
          </cell>
          <cell r="J1165" t="str">
            <v>X</v>
          </cell>
          <cell r="K1165" t="str">
            <v>X</v>
          </cell>
          <cell r="L1165" t="str">
            <v>X</v>
          </cell>
          <cell r="M1165" t="str">
            <v>X</v>
          </cell>
          <cell r="N1165" t="str">
            <v>013000</v>
          </cell>
        </row>
        <row r="1166">
          <cell r="B1166" t="str">
            <v>세운메디칼</v>
          </cell>
          <cell r="C1166" t="str">
            <v>X</v>
          </cell>
          <cell r="D1166" t="str">
            <v>X</v>
          </cell>
          <cell r="E1166" t="str">
            <v>X</v>
          </cell>
          <cell r="F1166" t="str">
            <v>X</v>
          </cell>
          <cell r="G1166" t="str">
            <v>X</v>
          </cell>
          <cell r="H1166" t="str">
            <v>X</v>
          </cell>
          <cell r="I1166" t="str">
            <v>X</v>
          </cell>
          <cell r="J1166" t="str">
            <v>X</v>
          </cell>
          <cell r="K1166" t="str">
            <v>X</v>
          </cell>
          <cell r="L1166" t="str">
            <v>X</v>
          </cell>
          <cell r="M1166" t="str">
            <v>X</v>
          </cell>
          <cell r="N1166" t="str">
            <v>100700</v>
          </cell>
        </row>
        <row r="1167">
          <cell r="B1167" t="str">
            <v>세원물산</v>
          </cell>
          <cell r="C1167" t="str">
            <v>X</v>
          </cell>
          <cell r="D1167" t="str">
            <v>X</v>
          </cell>
          <cell r="E1167" t="str">
            <v>X</v>
          </cell>
          <cell r="F1167" t="str">
            <v>X</v>
          </cell>
          <cell r="G1167" t="str">
            <v>X</v>
          </cell>
          <cell r="H1167" t="str">
            <v>X</v>
          </cell>
          <cell r="I1167" t="str">
            <v>X</v>
          </cell>
          <cell r="J1167" t="str">
            <v>X</v>
          </cell>
          <cell r="K1167" t="str">
            <v>X</v>
          </cell>
          <cell r="L1167" t="str">
            <v>X</v>
          </cell>
          <cell r="M1167" t="str">
            <v>X</v>
          </cell>
          <cell r="N1167" t="str">
            <v>024830</v>
          </cell>
        </row>
        <row r="1168">
          <cell r="B1168" t="str">
            <v>세원이앤씨</v>
          </cell>
          <cell r="C1168" t="str">
            <v>O</v>
          </cell>
          <cell r="D1168" t="str">
            <v>X</v>
          </cell>
          <cell r="E1168" t="str">
            <v>O</v>
          </cell>
          <cell r="F1168" t="str">
            <v>X</v>
          </cell>
          <cell r="G1168" t="str">
            <v>O</v>
          </cell>
          <cell r="H1168" t="str">
            <v>X</v>
          </cell>
          <cell r="I1168" t="str">
            <v>X</v>
          </cell>
          <cell r="J1168" t="str">
            <v>X</v>
          </cell>
          <cell r="K1168" t="str">
            <v>X</v>
          </cell>
          <cell r="L1168" t="str">
            <v>X</v>
          </cell>
          <cell r="M1168" t="str">
            <v>X</v>
          </cell>
          <cell r="N1168" t="str">
            <v>091090</v>
          </cell>
        </row>
        <row r="1169">
          <cell r="B1169" t="str">
            <v>세원정공</v>
          </cell>
          <cell r="C1169" t="str">
            <v>X</v>
          </cell>
          <cell r="D1169" t="str">
            <v>X</v>
          </cell>
          <cell r="E1169" t="str">
            <v>X</v>
          </cell>
          <cell r="F1169" t="str">
            <v>X</v>
          </cell>
          <cell r="G1169" t="str">
            <v>X</v>
          </cell>
          <cell r="H1169" t="str">
            <v>X</v>
          </cell>
          <cell r="I1169" t="str">
            <v>X</v>
          </cell>
          <cell r="J1169" t="str">
            <v>X</v>
          </cell>
          <cell r="K1169" t="str">
            <v>X</v>
          </cell>
          <cell r="L1169" t="str">
            <v>X</v>
          </cell>
          <cell r="M1169" t="str">
            <v>X</v>
          </cell>
          <cell r="N1169" t="str">
            <v>021820</v>
          </cell>
        </row>
        <row r="1170">
          <cell r="B1170" t="str">
            <v>세이브존I&amp;C</v>
          </cell>
          <cell r="C1170" t="str">
            <v>X</v>
          </cell>
          <cell r="D1170" t="str">
            <v>X</v>
          </cell>
          <cell r="E1170" t="str">
            <v>X</v>
          </cell>
          <cell r="F1170" t="str">
            <v>X</v>
          </cell>
          <cell r="G1170" t="str">
            <v>X</v>
          </cell>
          <cell r="H1170" t="str">
            <v>X</v>
          </cell>
          <cell r="I1170" t="str">
            <v>X</v>
          </cell>
          <cell r="J1170" t="str">
            <v>X</v>
          </cell>
          <cell r="K1170" t="str">
            <v>X</v>
          </cell>
          <cell r="L1170" t="str">
            <v>X</v>
          </cell>
          <cell r="M1170" t="str">
            <v>X</v>
          </cell>
          <cell r="N1170" t="str">
            <v>067830</v>
          </cell>
        </row>
        <row r="1171">
          <cell r="B1171" t="str">
            <v>세종공업</v>
          </cell>
          <cell r="C1171" t="str">
            <v>X</v>
          </cell>
          <cell r="D1171" t="str">
            <v>X</v>
          </cell>
          <cell r="E1171" t="str">
            <v>X</v>
          </cell>
          <cell r="F1171" t="str">
            <v>X</v>
          </cell>
          <cell r="G1171" t="str">
            <v>X</v>
          </cell>
          <cell r="H1171" t="str">
            <v>X</v>
          </cell>
          <cell r="I1171" t="str">
            <v>X</v>
          </cell>
          <cell r="J1171" t="str">
            <v>X</v>
          </cell>
          <cell r="K1171" t="str">
            <v>X</v>
          </cell>
          <cell r="L1171" t="str">
            <v>X</v>
          </cell>
          <cell r="M1171" t="str">
            <v>X</v>
          </cell>
          <cell r="N1171" t="str">
            <v>033530</v>
          </cell>
        </row>
        <row r="1172">
          <cell r="B1172" t="str">
            <v>세종메디칼</v>
          </cell>
          <cell r="C1172" t="str">
            <v>X</v>
          </cell>
          <cell r="D1172" t="str">
            <v>X</v>
          </cell>
          <cell r="E1172" t="str">
            <v>X</v>
          </cell>
          <cell r="F1172" t="str">
            <v>X</v>
          </cell>
          <cell r="G1172" t="str">
            <v>O</v>
          </cell>
          <cell r="H1172" t="str">
            <v>X</v>
          </cell>
          <cell r="I1172" t="str">
            <v>X</v>
          </cell>
          <cell r="J1172" t="str">
            <v>X</v>
          </cell>
          <cell r="K1172" t="str">
            <v>X</v>
          </cell>
          <cell r="L1172" t="str">
            <v>X</v>
          </cell>
          <cell r="M1172" t="str">
            <v>X</v>
          </cell>
          <cell r="N1172" t="str">
            <v>258830</v>
          </cell>
        </row>
        <row r="1173">
          <cell r="B1173" t="str">
            <v>세종텔레콤</v>
          </cell>
          <cell r="C1173" t="str">
            <v>X</v>
          </cell>
          <cell r="D1173" t="str">
            <v>X</v>
          </cell>
          <cell r="E1173" t="str">
            <v>X</v>
          </cell>
          <cell r="F1173" t="str">
            <v>X</v>
          </cell>
          <cell r="G1173" t="str">
            <v>X</v>
          </cell>
          <cell r="H1173" t="str">
            <v>X</v>
          </cell>
          <cell r="I1173" t="str">
            <v>X</v>
          </cell>
          <cell r="J1173" t="str">
            <v>X</v>
          </cell>
          <cell r="K1173" t="str">
            <v>X</v>
          </cell>
          <cell r="L1173" t="str">
            <v>X</v>
          </cell>
          <cell r="M1173" t="str">
            <v>X</v>
          </cell>
          <cell r="N1173" t="str">
            <v>036630</v>
          </cell>
        </row>
        <row r="1174">
          <cell r="B1174" t="str">
            <v>세중</v>
          </cell>
          <cell r="C1174" t="str">
            <v>X</v>
          </cell>
          <cell r="D1174" t="str">
            <v>X</v>
          </cell>
          <cell r="E1174" t="str">
            <v>X</v>
          </cell>
          <cell r="F1174" t="str">
            <v>O</v>
          </cell>
          <cell r="G1174" t="str">
            <v>X</v>
          </cell>
          <cell r="H1174" t="str">
            <v>X</v>
          </cell>
          <cell r="I1174" t="str">
            <v>X</v>
          </cell>
          <cell r="J1174" t="str">
            <v>X</v>
          </cell>
          <cell r="K1174" t="str">
            <v>X</v>
          </cell>
          <cell r="L1174" t="str">
            <v>X</v>
          </cell>
          <cell r="M1174" t="str">
            <v>X</v>
          </cell>
          <cell r="N1174" t="str">
            <v>039310</v>
          </cell>
        </row>
        <row r="1175">
          <cell r="B1175" t="str">
            <v>세진중공업</v>
          </cell>
          <cell r="C1175" t="str">
            <v>X</v>
          </cell>
          <cell r="D1175" t="str">
            <v>X</v>
          </cell>
          <cell r="E1175" t="str">
            <v>X</v>
          </cell>
          <cell r="F1175" t="str">
            <v>X</v>
          </cell>
          <cell r="G1175" t="str">
            <v>X</v>
          </cell>
          <cell r="H1175" t="str">
            <v>X</v>
          </cell>
          <cell r="I1175" t="str">
            <v>X</v>
          </cell>
          <cell r="J1175" t="str">
            <v>X</v>
          </cell>
          <cell r="K1175" t="str">
            <v>X</v>
          </cell>
          <cell r="L1175" t="str">
            <v>X</v>
          </cell>
          <cell r="M1175" t="str">
            <v>X</v>
          </cell>
          <cell r="N1175" t="str">
            <v>075580</v>
          </cell>
        </row>
        <row r="1176">
          <cell r="B1176" t="str">
            <v>세진티에스</v>
          </cell>
          <cell r="C1176" t="str">
            <v>X</v>
          </cell>
          <cell r="D1176" t="str">
            <v>X</v>
          </cell>
          <cell r="E1176" t="str">
            <v>X</v>
          </cell>
          <cell r="F1176" t="str">
            <v>X</v>
          </cell>
          <cell r="G1176" t="str">
            <v>X</v>
          </cell>
          <cell r="H1176" t="str">
            <v>X</v>
          </cell>
          <cell r="I1176" t="str">
            <v>X</v>
          </cell>
          <cell r="J1176" t="str">
            <v>X</v>
          </cell>
          <cell r="K1176" t="str">
            <v>X</v>
          </cell>
          <cell r="L1176" t="str">
            <v>X</v>
          </cell>
          <cell r="M1176" t="str">
            <v>X</v>
          </cell>
          <cell r="N1176" t="str">
            <v>067770</v>
          </cell>
        </row>
        <row r="1177">
          <cell r="B1177" t="str">
            <v>세코닉스</v>
          </cell>
          <cell r="C1177" t="str">
            <v>X</v>
          </cell>
          <cell r="D1177" t="str">
            <v>X</v>
          </cell>
          <cell r="E1177" t="str">
            <v>X</v>
          </cell>
          <cell r="F1177" t="str">
            <v>X</v>
          </cell>
          <cell r="G1177" t="str">
            <v>X</v>
          </cell>
          <cell r="H1177" t="str">
            <v>X</v>
          </cell>
          <cell r="I1177" t="str">
            <v>X</v>
          </cell>
          <cell r="J1177" t="str">
            <v>X</v>
          </cell>
          <cell r="K1177" t="str">
            <v>X</v>
          </cell>
          <cell r="L1177" t="str">
            <v>X</v>
          </cell>
          <cell r="M1177" t="str">
            <v>X</v>
          </cell>
          <cell r="N1177" t="str">
            <v>053450</v>
          </cell>
        </row>
        <row r="1178">
          <cell r="B1178" t="str">
            <v>세토피아</v>
          </cell>
          <cell r="C1178" t="str">
            <v>X</v>
          </cell>
          <cell r="D1178" t="str">
            <v>X</v>
          </cell>
          <cell r="E1178" t="str">
            <v>X</v>
          </cell>
          <cell r="F1178" t="str">
            <v>X</v>
          </cell>
          <cell r="G1178" t="str">
            <v>O</v>
          </cell>
          <cell r="H1178" t="str">
            <v>X</v>
          </cell>
          <cell r="I1178" t="str">
            <v>X</v>
          </cell>
          <cell r="J1178" t="str">
            <v>X</v>
          </cell>
          <cell r="K1178" t="str">
            <v>X</v>
          </cell>
          <cell r="L1178" t="str">
            <v>X</v>
          </cell>
          <cell r="M1178" t="str">
            <v>X</v>
          </cell>
          <cell r="N1178" t="str">
            <v>222810</v>
          </cell>
        </row>
        <row r="1179">
          <cell r="B1179" t="str">
            <v>세화피앤씨</v>
          </cell>
          <cell r="C1179" t="str">
            <v>X</v>
          </cell>
          <cell r="D1179" t="str">
            <v>X</v>
          </cell>
          <cell r="E1179" t="str">
            <v>X</v>
          </cell>
          <cell r="F1179" t="str">
            <v>X</v>
          </cell>
          <cell r="G1179" t="str">
            <v>X</v>
          </cell>
          <cell r="H1179" t="str">
            <v>X</v>
          </cell>
          <cell r="I1179" t="str">
            <v>X</v>
          </cell>
          <cell r="J1179" t="str">
            <v>X</v>
          </cell>
          <cell r="K1179" t="str">
            <v>X</v>
          </cell>
          <cell r="L1179" t="str">
            <v>X</v>
          </cell>
          <cell r="M1179" t="str">
            <v>X</v>
          </cell>
          <cell r="N1179" t="str">
            <v>252500</v>
          </cell>
        </row>
        <row r="1180">
          <cell r="B1180" t="str">
            <v>센서뷰</v>
          </cell>
          <cell r="C1180" t="str">
            <v>X</v>
          </cell>
          <cell r="D1180" t="str">
            <v>X</v>
          </cell>
          <cell r="E1180" t="str">
            <v>X</v>
          </cell>
          <cell r="F1180" t="str">
            <v>X</v>
          </cell>
          <cell r="G1180" t="str">
            <v>X</v>
          </cell>
          <cell r="H1180" t="str">
            <v>X</v>
          </cell>
          <cell r="I1180" t="str">
            <v>X</v>
          </cell>
          <cell r="J1180" t="str">
            <v>X</v>
          </cell>
          <cell r="K1180" t="str">
            <v>X</v>
          </cell>
          <cell r="L1180" t="str">
            <v>X</v>
          </cell>
          <cell r="M1180" t="str">
            <v>X</v>
          </cell>
          <cell r="N1180" t="str">
            <v>321370</v>
          </cell>
        </row>
        <row r="1181">
          <cell r="B1181" t="str">
            <v>센코</v>
          </cell>
          <cell r="C1181" t="str">
            <v>X</v>
          </cell>
          <cell r="D1181" t="str">
            <v>X</v>
          </cell>
          <cell r="E1181" t="str">
            <v>X</v>
          </cell>
          <cell r="F1181" t="str">
            <v>X</v>
          </cell>
          <cell r="G1181" t="str">
            <v>X</v>
          </cell>
          <cell r="H1181" t="str">
            <v>X</v>
          </cell>
          <cell r="I1181" t="str">
            <v>X</v>
          </cell>
          <cell r="J1181" t="str">
            <v>X</v>
          </cell>
          <cell r="K1181" t="str">
            <v>X</v>
          </cell>
          <cell r="L1181" t="str">
            <v>X</v>
          </cell>
          <cell r="M1181" t="str">
            <v>X</v>
          </cell>
          <cell r="N1181" t="str">
            <v>347000</v>
          </cell>
        </row>
        <row r="1182">
          <cell r="B1182" t="str">
            <v>셀레믹스</v>
          </cell>
          <cell r="C1182" t="str">
            <v>X</v>
          </cell>
          <cell r="D1182" t="str">
            <v>X</v>
          </cell>
          <cell r="E1182" t="str">
            <v>X</v>
          </cell>
          <cell r="F1182" t="str">
            <v>X</v>
          </cell>
          <cell r="G1182" t="str">
            <v>X</v>
          </cell>
          <cell r="H1182" t="str">
            <v>X</v>
          </cell>
          <cell r="I1182" t="str">
            <v>X</v>
          </cell>
          <cell r="J1182" t="str">
            <v>X</v>
          </cell>
          <cell r="K1182" t="str">
            <v>X</v>
          </cell>
          <cell r="L1182" t="str">
            <v>X</v>
          </cell>
          <cell r="M1182" t="str">
            <v>X</v>
          </cell>
          <cell r="N1182" t="str">
            <v>331920</v>
          </cell>
        </row>
        <row r="1183">
          <cell r="B1183" t="str">
            <v>셀루메드</v>
          </cell>
          <cell r="C1183" t="str">
            <v>X</v>
          </cell>
          <cell r="D1183" t="str">
            <v>X</v>
          </cell>
          <cell r="E1183" t="str">
            <v>X</v>
          </cell>
          <cell r="F1183" t="str">
            <v>X</v>
          </cell>
          <cell r="G1183" t="str">
            <v>X</v>
          </cell>
          <cell r="H1183" t="str">
            <v>X</v>
          </cell>
          <cell r="I1183" t="str">
            <v>X</v>
          </cell>
          <cell r="J1183" t="str">
            <v>X</v>
          </cell>
          <cell r="K1183" t="str">
            <v>X</v>
          </cell>
          <cell r="L1183" t="str">
            <v>X</v>
          </cell>
          <cell r="M1183" t="str">
            <v>X</v>
          </cell>
          <cell r="N1183" t="str">
            <v>049180</v>
          </cell>
        </row>
        <row r="1184">
          <cell r="B1184" t="str">
            <v>셀리드</v>
          </cell>
          <cell r="C1184" t="str">
            <v>X</v>
          </cell>
          <cell r="D1184" t="str">
            <v>X</v>
          </cell>
          <cell r="E1184" t="str">
            <v>X</v>
          </cell>
          <cell r="F1184" t="str">
            <v>X</v>
          </cell>
          <cell r="G1184" t="str">
            <v>X</v>
          </cell>
          <cell r="H1184" t="str">
            <v>X</v>
          </cell>
          <cell r="I1184" t="str">
            <v>X</v>
          </cell>
          <cell r="J1184" t="str">
            <v>X</v>
          </cell>
          <cell r="K1184" t="str">
            <v>X</v>
          </cell>
          <cell r="L1184" t="str">
            <v>X</v>
          </cell>
          <cell r="M1184" t="str">
            <v>X</v>
          </cell>
          <cell r="N1184" t="str">
            <v>299660</v>
          </cell>
        </row>
        <row r="1185">
          <cell r="B1185" t="str">
            <v>셀리버리</v>
          </cell>
          <cell r="C1185" t="str">
            <v>O</v>
          </cell>
          <cell r="D1185" t="str">
            <v>X</v>
          </cell>
          <cell r="E1185" t="str">
            <v>O</v>
          </cell>
          <cell r="F1185" t="str">
            <v>O</v>
          </cell>
          <cell r="G1185" t="str">
            <v>O</v>
          </cell>
          <cell r="H1185" t="str">
            <v>X</v>
          </cell>
          <cell r="I1185" t="str">
            <v>X</v>
          </cell>
          <cell r="J1185" t="str">
            <v>X</v>
          </cell>
          <cell r="K1185" t="str">
            <v>X</v>
          </cell>
          <cell r="L1185" t="str">
            <v>X</v>
          </cell>
          <cell r="M1185" t="str">
            <v>X</v>
          </cell>
          <cell r="N1185" t="str">
            <v>268600</v>
          </cell>
        </row>
        <row r="1186">
          <cell r="B1186" t="str">
            <v>셀바스AI</v>
          </cell>
          <cell r="C1186" t="str">
            <v>X</v>
          </cell>
          <cell r="D1186" t="str">
            <v>X</v>
          </cell>
          <cell r="E1186" t="str">
            <v>X</v>
          </cell>
          <cell r="F1186" t="str">
            <v>X</v>
          </cell>
          <cell r="G1186" t="str">
            <v>X</v>
          </cell>
          <cell r="H1186" t="str">
            <v>X</v>
          </cell>
          <cell r="I1186" t="str">
            <v>X</v>
          </cell>
          <cell r="J1186" t="str">
            <v>X</v>
          </cell>
          <cell r="K1186" t="str">
            <v>X</v>
          </cell>
          <cell r="L1186" t="str">
            <v>X</v>
          </cell>
          <cell r="M1186" t="str">
            <v>X</v>
          </cell>
          <cell r="N1186" t="str">
            <v>108860</v>
          </cell>
        </row>
        <row r="1187">
          <cell r="B1187" t="str">
            <v>셀바스헬스케어</v>
          </cell>
          <cell r="C1187" t="str">
            <v>X</v>
          </cell>
          <cell r="D1187" t="str">
            <v>X</v>
          </cell>
          <cell r="E1187" t="str">
            <v>X</v>
          </cell>
          <cell r="F1187" t="str">
            <v>X</v>
          </cell>
          <cell r="G1187" t="str">
            <v>X</v>
          </cell>
          <cell r="H1187" t="str">
            <v>X</v>
          </cell>
          <cell r="I1187" t="str">
            <v>X</v>
          </cell>
          <cell r="J1187" t="str">
            <v>X</v>
          </cell>
          <cell r="K1187" t="str">
            <v>X</v>
          </cell>
          <cell r="L1187" t="str">
            <v>X</v>
          </cell>
          <cell r="M1187" t="str">
            <v>X</v>
          </cell>
          <cell r="N1187" t="str">
            <v>208370</v>
          </cell>
        </row>
        <row r="1188">
          <cell r="B1188" t="str">
            <v>셀바이오휴먼텍</v>
          </cell>
          <cell r="C1188" t="str">
            <v>X</v>
          </cell>
          <cell r="D1188" t="str">
            <v>X</v>
          </cell>
          <cell r="E1188" t="str">
            <v>X</v>
          </cell>
          <cell r="F1188" t="str">
            <v>X</v>
          </cell>
          <cell r="G1188" t="str">
            <v>X</v>
          </cell>
          <cell r="H1188" t="str">
            <v>X</v>
          </cell>
          <cell r="I1188" t="str">
            <v>X</v>
          </cell>
          <cell r="J1188" t="str">
            <v>X</v>
          </cell>
          <cell r="K1188" t="str">
            <v>X</v>
          </cell>
          <cell r="L1188" t="str">
            <v>X</v>
          </cell>
          <cell r="M1188" t="str">
            <v>X</v>
          </cell>
          <cell r="N1188" t="str">
            <v>318160</v>
          </cell>
        </row>
        <row r="1189">
          <cell r="B1189" t="str">
            <v>셀젠텍</v>
          </cell>
          <cell r="C1189" t="str">
            <v>X</v>
          </cell>
          <cell r="D1189" t="str">
            <v>X</v>
          </cell>
          <cell r="E1189" t="str">
            <v>X</v>
          </cell>
          <cell r="F1189" t="str">
            <v>X</v>
          </cell>
          <cell r="G1189" t="str">
            <v>X</v>
          </cell>
          <cell r="H1189" t="str">
            <v>X</v>
          </cell>
          <cell r="I1189" t="str">
            <v>X</v>
          </cell>
          <cell r="J1189" t="str">
            <v>X</v>
          </cell>
          <cell r="K1189" t="str">
            <v>X</v>
          </cell>
          <cell r="L1189" t="str">
            <v>X</v>
          </cell>
          <cell r="M1189" t="str">
            <v>X</v>
          </cell>
          <cell r="N1189" t="str">
            <v>258250</v>
          </cell>
        </row>
        <row r="1190">
          <cell r="B1190" t="str">
            <v>셀트리온</v>
          </cell>
          <cell r="C1190" t="str">
            <v>X</v>
          </cell>
          <cell r="D1190" t="str">
            <v>X</v>
          </cell>
          <cell r="E1190" t="str">
            <v>X</v>
          </cell>
          <cell r="F1190" t="str">
            <v>X</v>
          </cell>
          <cell r="G1190" t="str">
            <v>X</v>
          </cell>
          <cell r="H1190" t="str">
            <v>X</v>
          </cell>
          <cell r="I1190" t="str">
            <v>X</v>
          </cell>
          <cell r="J1190" t="str">
            <v>X</v>
          </cell>
          <cell r="K1190" t="str">
            <v>X</v>
          </cell>
          <cell r="L1190" t="str">
            <v>X</v>
          </cell>
          <cell r="M1190" t="str">
            <v>X</v>
          </cell>
          <cell r="N1190" t="str">
            <v>068270</v>
          </cell>
        </row>
        <row r="1191">
          <cell r="B1191" t="str">
            <v>셀트리온제약</v>
          </cell>
          <cell r="C1191" t="str">
            <v>X</v>
          </cell>
          <cell r="D1191" t="str">
            <v>X</v>
          </cell>
          <cell r="E1191" t="str">
            <v>X</v>
          </cell>
          <cell r="F1191" t="str">
            <v>X</v>
          </cell>
          <cell r="G1191" t="str">
            <v>O</v>
          </cell>
          <cell r="H1191" t="str">
            <v>X</v>
          </cell>
          <cell r="I1191" t="str">
            <v>X</v>
          </cell>
          <cell r="J1191" t="str">
            <v>X</v>
          </cell>
          <cell r="K1191" t="str">
            <v>X</v>
          </cell>
          <cell r="L1191" t="str">
            <v>X</v>
          </cell>
          <cell r="M1191" t="str">
            <v>X</v>
          </cell>
          <cell r="N1191" t="str">
            <v>068760</v>
          </cell>
        </row>
        <row r="1192">
          <cell r="B1192" t="str">
            <v>셀트리온헬스케어</v>
          </cell>
          <cell r="C1192" t="str">
            <v>X</v>
          </cell>
          <cell r="D1192" t="str">
            <v>X</v>
          </cell>
          <cell r="E1192" t="str">
            <v>X</v>
          </cell>
          <cell r="F1192" t="str">
            <v>X</v>
          </cell>
          <cell r="G1192" t="str">
            <v>X</v>
          </cell>
          <cell r="H1192" t="str">
            <v>X</v>
          </cell>
          <cell r="I1192" t="str">
            <v>X</v>
          </cell>
          <cell r="J1192" t="str">
            <v>X</v>
          </cell>
          <cell r="K1192" t="str">
            <v>X</v>
          </cell>
          <cell r="L1192" t="str">
            <v>X</v>
          </cell>
          <cell r="M1192" t="str">
            <v>X</v>
          </cell>
          <cell r="N1192" t="str">
            <v>091990</v>
          </cell>
        </row>
        <row r="1193">
          <cell r="B1193" t="str">
            <v>셀피글로벌</v>
          </cell>
          <cell r="C1193" t="str">
            <v>O</v>
          </cell>
          <cell r="D1193" t="str">
            <v>X</v>
          </cell>
          <cell r="E1193" t="str">
            <v>O</v>
          </cell>
          <cell r="F1193" t="str">
            <v>O</v>
          </cell>
          <cell r="G1193" t="str">
            <v>O</v>
          </cell>
          <cell r="H1193" t="str">
            <v>X</v>
          </cell>
          <cell r="I1193" t="str">
            <v>X</v>
          </cell>
          <cell r="J1193" t="str">
            <v>X</v>
          </cell>
          <cell r="K1193" t="str">
            <v>X</v>
          </cell>
          <cell r="L1193" t="str">
            <v>X</v>
          </cell>
          <cell r="M1193" t="str">
            <v>X</v>
          </cell>
          <cell r="N1193" t="str">
            <v>068940</v>
          </cell>
        </row>
        <row r="1194">
          <cell r="B1194" t="str">
            <v>소니드</v>
          </cell>
          <cell r="C1194" t="str">
            <v>X</v>
          </cell>
          <cell r="D1194" t="str">
            <v>X</v>
          </cell>
          <cell r="E1194" t="str">
            <v>X</v>
          </cell>
          <cell r="F1194" t="str">
            <v>X</v>
          </cell>
          <cell r="G1194" t="str">
            <v>X</v>
          </cell>
          <cell r="H1194" t="str">
            <v>X</v>
          </cell>
          <cell r="I1194" t="str">
            <v>X</v>
          </cell>
          <cell r="J1194" t="str">
            <v>X</v>
          </cell>
          <cell r="K1194" t="str">
            <v>X</v>
          </cell>
          <cell r="L1194" t="str">
            <v>X</v>
          </cell>
          <cell r="M1194" t="str">
            <v>X</v>
          </cell>
          <cell r="N1194" t="str">
            <v>060230</v>
          </cell>
        </row>
        <row r="1195">
          <cell r="B1195" t="str">
            <v>소룩스</v>
          </cell>
          <cell r="C1195" t="str">
            <v>X</v>
          </cell>
          <cell r="D1195" t="str">
            <v>X</v>
          </cell>
          <cell r="E1195" t="str">
            <v>X</v>
          </cell>
          <cell r="F1195" t="str">
            <v>X</v>
          </cell>
          <cell r="G1195" t="str">
            <v>X</v>
          </cell>
          <cell r="H1195" t="str">
            <v>X</v>
          </cell>
          <cell r="I1195" t="str">
            <v>X</v>
          </cell>
          <cell r="J1195" t="str">
            <v>X</v>
          </cell>
          <cell r="K1195" t="str">
            <v>X</v>
          </cell>
          <cell r="L1195" t="str">
            <v>X</v>
          </cell>
          <cell r="M1195" t="str">
            <v>X</v>
          </cell>
          <cell r="N1195" t="str">
            <v>290690</v>
          </cell>
        </row>
        <row r="1196">
          <cell r="B1196" t="str">
            <v>소마젠</v>
          </cell>
          <cell r="C1196" t="str">
            <v>X</v>
          </cell>
          <cell r="D1196" t="str">
            <v>X</v>
          </cell>
          <cell r="E1196" t="str">
            <v>X</v>
          </cell>
          <cell r="F1196" t="str">
            <v>X</v>
          </cell>
          <cell r="G1196" t="str">
            <v>X</v>
          </cell>
          <cell r="H1196" t="str">
            <v>X</v>
          </cell>
          <cell r="I1196" t="str">
            <v>X</v>
          </cell>
          <cell r="J1196" t="str">
            <v>X</v>
          </cell>
          <cell r="K1196" t="str">
            <v>X</v>
          </cell>
          <cell r="L1196" t="str">
            <v>X</v>
          </cell>
          <cell r="M1196" t="str">
            <v>X</v>
          </cell>
          <cell r="N1196" t="str">
            <v>950200</v>
          </cell>
        </row>
        <row r="1197">
          <cell r="B1197" t="str">
            <v>소프트센</v>
          </cell>
          <cell r="C1197" t="str">
            <v>X</v>
          </cell>
          <cell r="D1197" t="str">
            <v>X</v>
          </cell>
          <cell r="E1197" t="str">
            <v>X</v>
          </cell>
          <cell r="F1197" t="str">
            <v>X</v>
          </cell>
          <cell r="G1197" t="str">
            <v>X</v>
          </cell>
          <cell r="H1197" t="str">
            <v>X</v>
          </cell>
          <cell r="I1197" t="str">
            <v>X</v>
          </cell>
          <cell r="J1197" t="str">
            <v>X</v>
          </cell>
          <cell r="K1197" t="str">
            <v>X</v>
          </cell>
          <cell r="L1197" t="str">
            <v>X</v>
          </cell>
          <cell r="M1197" t="str">
            <v>X</v>
          </cell>
          <cell r="N1197" t="str">
            <v>032680</v>
          </cell>
        </row>
        <row r="1198">
          <cell r="B1198" t="str">
            <v>소프트센우</v>
          </cell>
          <cell r="C1198" t="str">
            <v>X</v>
          </cell>
          <cell r="D1198" t="str">
            <v>X</v>
          </cell>
          <cell r="E1198" t="str">
            <v>X</v>
          </cell>
          <cell r="F1198" t="str">
            <v>X</v>
          </cell>
          <cell r="G1198" t="str">
            <v>X</v>
          </cell>
          <cell r="H1198" t="str">
            <v>O</v>
          </cell>
          <cell r="I1198" t="str">
            <v>O</v>
          </cell>
          <cell r="J1198" t="str">
            <v>X</v>
          </cell>
          <cell r="K1198" t="str">
            <v>X</v>
          </cell>
          <cell r="L1198" t="str">
            <v>X</v>
          </cell>
          <cell r="M1198" t="str">
            <v>X</v>
          </cell>
          <cell r="N1198" t="str">
            <v>032685</v>
          </cell>
        </row>
        <row r="1199">
          <cell r="B1199" t="str">
            <v>소프트캠프</v>
          </cell>
          <cell r="C1199" t="str">
            <v>X</v>
          </cell>
          <cell r="D1199" t="str">
            <v>X</v>
          </cell>
          <cell r="E1199" t="str">
            <v>X</v>
          </cell>
          <cell r="F1199" t="str">
            <v>X</v>
          </cell>
          <cell r="G1199" t="str">
            <v>X</v>
          </cell>
          <cell r="H1199" t="str">
            <v>X</v>
          </cell>
          <cell r="I1199" t="str">
            <v>X</v>
          </cell>
          <cell r="J1199" t="str">
            <v>X</v>
          </cell>
          <cell r="K1199" t="str">
            <v>X</v>
          </cell>
          <cell r="L1199" t="str">
            <v>X</v>
          </cell>
          <cell r="M1199" t="str">
            <v>X</v>
          </cell>
          <cell r="N1199" t="str">
            <v>258790</v>
          </cell>
        </row>
        <row r="1200">
          <cell r="B1200" t="str">
            <v>손오공</v>
          </cell>
          <cell r="C1200" t="str">
            <v>X</v>
          </cell>
          <cell r="D1200" t="str">
            <v>X</v>
          </cell>
          <cell r="E1200" t="str">
            <v>X</v>
          </cell>
          <cell r="F1200" t="str">
            <v>X</v>
          </cell>
          <cell r="G1200" t="str">
            <v>X</v>
          </cell>
          <cell r="H1200" t="str">
            <v>X</v>
          </cell>
          <cell r="I1200" t="str">
            <v>X</v>
          </cell>
          <cell r="J1200" t="str">
            <v>X</v>
          </cell>
          <cell r="K1200" t="str">
            <v>X</v>
          </cell>
          <cell r="L1200" t="str">
            <v>X</v>
          </cell>
          <cell r="M1200" t="str">
            <v>X</v>
          </cell>
          <cell r="N1200" t="str">
            <v>066910</v>
          </cell>
        </row>
        <row r="1201">
          <cell r="B1201" t="str">
            <v>솔고바이오</v>
          </cell>
          <cell r="C1201" t="str">
            <v>X</v>
          </cell>
          <cell r="D1201" t="str">
            <v>X</v>
          </cell>
          <cell r="E1201" t="str">
            <v>X</v>
          </cell>
          <cell r="F1201" t="str">
            <v>X</v>
          </cell>
          <cell r="G1201" t="str">
            <v>X</v>
          </cell>
          <cell r="H1201" t="str">
            <v>X</v>
          </cell>
          <cell r="I1201" t="str">
            <v>X</v>
          </cell>
          <cell r="J1201" t="str">
            <v>X</v>
          </cell>
          <cell r="K1201" t="str">
            <v>X</v>
          </cell>
          <cell r="L1201" t="str">
            <v>X</v>
          </cell>
          <cell r="M1201" t="str">
            <v>X</v>
          </cell>
          <cell r="N1201" t="str">
            <v>043100</v>
          </cell>
        </row>
        <row r="1202">
          <cell r="B1202" t="str">
            <v>솔루스첨단소재</v>
          </cell>
          <cell r="C1202" t="str">
            <v>X</v>
          </cell>
          <cell r="D1202" t="str">
            <v>X</v>
          </cell>
          <cell r="E1202" t="str">
            <v>X</v>
          </cell>
          <cell r="F1202" t="str">
            <v>X</v>
          </cell>
          <cell r="G1202" t="str">
            <v>X</v>
          </cell>
          <cell r="H1202" t="str">
            <v>X</v>
          </cell>
          <cell r="I1202" t="str">
            <v>X</v>
          </cell>
          <cell r="J1202" t="str">
            <v>X</v>
          </cell>
          <cell r="K1202" t="str">
            <v>X</v>
          </cell>
          <cell r="L1202" t="str">
            <v>X</v>
          </cell>
          <cell r="M1202" t="str">
            <v>X</v>
          </cell>
          <cell r="N1202" t="str">
            <v>336370</v>
          </cell>
        </row>
        <row r="1203">
          <cell r="B1203" t="str">
            <v>솔루스첨단소재1우</v>
          </cell>
          <cell r="C1203" t="str">
            <v>X</v>
          </cell>
          <cell r="D1203" t="str">
            <v>X</v>
          </cell>
          <cell r="E1203" t="str">
            <v>X</v>
          </cell>
          <cell r="F1203" t="str">
            <v>X</v>
          </cell>
          <cell r="G1203" t="str">
            <v>X</v>
          </cell>
          <cell r="H1203" t="str">
            <v>X</v>
          </cell>
          <cell r="I1203" t="str">
            <v>X</v>
          </cell>
          <cell r="J1203" t="str">
            <v>X</v>
          </cell>
          <cell r="K1203" t="str">
            <v>X</v>
          </cell>
          <cell r="L1203" t="str">
            <v>X</v>
          </cell>
          <cell r="M1203" t="str">
            <v>X</v>
          </cell>
          <cell r="N1203" t="str">
            <v>33637K</v>
          </cell>
        </row>
        <row r="1204">
          <cell r="B1204" t="str">
            <v>솔루스첨단소재2우B</v>
          </cell>
          <cell r="C1204" t="str">
            <v>X</v>
          </cell>
          <cell r="D1204" t="str">
            <v>X</v>
          </cell>
          <cell r="E1204" t="str">
            <v>X</v>
          </cell>
          <cell r="F1204" t="str">
            <v>X</v>
          </cell>
          <cell r="G1204" t="str">
            <v>X</v>
          </cell>
          <cell r="H1204" t="str">
            <v>X</v>
          </cell>
          <cell r="I1204" t="str">
            <v>X</v>
          </cell>
          <cell r="J1204" t="str">
            <v>X</v>
          </cell>
          <cell r="K1204" t="str">
            <v>X</v>
          </cell>
          <cell r="L1204" t="str">
            <v>X</v>
          </cell>
          <cell r="M1204" t="str">
            <v>X</v>
          </cell>
          <cell r="N1204" t="str">
            <v>33637L</v>
          </cell>
        </row>
        <row r="1205">
          <cell r="B1205" t="str">
            <v>솔루엠</v>
          </cell>
          <cell r="C1205" t="str">
            <v>X</v>
          </cell>
          <cell r="D1205" t="str">
            <v>X</v>
          </cell>
          <cell r="E1205" t="str">
            <v>X</v>
          </cell>
          <cell r="F1205" t="str">
            <v>X</v>
          </cell>
          <cell r="G1205" t="str">
            <v>X</v>
          </cell>
          <cell r="H1205" t="str">
            <v>X</v>
          </cell>
          <cell r="I1205" t="str">
            <v>X</v>
          </cell>
          <cell r="J1205" t="str">
            <v>X</v>
          </cell>
          <cell r="K1205" t="str">
            <v>X</v>
          </cell>
          <cell r="L1205" t="str">
            <v>X</v>
          </cell>
          <cell r="M1205" t="str">
            <v>X</v>
          </cell>
          <cell r="N1205" t="str">
            <v>248070</v>
          </cell>
        </row>
        <row r="1206">
          <cell r="B1206" t="str">
            <v>솔본</v>
          </cell>
          <cell r="C1206" t="str">
            <v>X</v>
          </cell>
          <cell r="D1206" t="str">
            <v>X</v>
          </cell>
          <cell r="E1206" t="str">
            <v>X</v>
          </cell>
          <cell r="F1206" t="str">
            <v>X</v>
          </cell>
          <cell r="G1206" t="str">
            <v>X</v>
          </cell>
          <cell r="H1206" t="str">
            <v>X</v>
          </cell>
          <cell r="I1206" t="str">
            <v>X</v>
          </cell>
          <cell r="J1206" t="str">
            <v>X</v>
          </cell>
          <cell r="K1206" t="str">
            <v>X</v>
          </cell>
          <cell r="L1206" t="str">
            <v>X</v>
          </cell>
          <cell r="M1206" t="str">
            <v>X</v>
          </cell>
          <cell r="N1206" t="str">
            <v>035610</v>
          </cell>
        </row>
        <row r="1207">
          <cell r="B1207" t="str">
            <v>솔브레인</v>
          </cell>
          <cell r="C1207" t="str">
            <v>X</v>
          </cell>
          <cell r="D1207" t="str">
            <v>X</v>
          </cell>
          <cell r="E1207" t="str">
            <v>X</v>
          </cell>
          <cell r="F1207" t="str">
            <v>X</v>
          </cell>
          <cell r="G1207" t="str">
            <v>X</v>
          </cell>
          <cell r="H1207" t="str">
            <v>X</v>
          </cell>
          <cell r="I1207" t="str">
            <v>X</v>
          </cell>
          <cell r="J1207" t="str">
            <v>X</v>
          </cell>
          <cell r="K1207" t="str">
            <v>X</v>
          </cell>
          <cell r="L1207" t="str">
            <v>X</v>
          </cell>
          <cell r="M1207" t="str">
            <v>X</v>
          </cell>
          <cell r="N1207" t="str">
            <v>357780</v>
          </cell>
        </row>
        <row r="1208">
          <cell r="B1208" t="str">
            <v>솔브레인홀딩스</v>
          </cell>
          <cell r="C1208" t="str">
            <v>X</v>
          </cell>
          <cell r="D1208" t="str">
            <v>X</v>
          </cell>
          <cell r="E1208" t="str">
            <v>X</v>
          </cell>
          <cell r="F1208" t="str">
            <v>X</v>
          </cell>
          <cell r="G1208" t="str">
            <v>X</v>
          </cell>
          <cell r="H1208" t="str">
            <v>X</v>
          </cell>
          <cell r="I1208" t="str">
            <v>X</v>
          </cell>
          <cell r="J1208" t="str">
            <v>X</v>
          </cell>
          <cell r="K1208" t="str">
            <v>X</v>
          </cell>
          <cell r="L1208" t="str">
            <v>X</v>
          </cell>
          <cell r="M1208" t="str">
            <v>X</v>
          </cell>
          <cell r="N1208" t="str">
            <v>036830</v>
          </cell>
        </row>
        <row r="1209">
          <cell r="B1209" t="str">
            <v>솔트룩스</v>
          </cell>
          <cell r="C1209" t="str">
            <v>X</v>
          </cell>
          <cell r="D1209" t="str">
            <v>X</v>
          </cell>
          <cell r="E1209" t="str">
            <v>X</v>
          </cell>
          <cell r="F1209" t="str">
            <v>X</v>
          </cell>
          <cell r="G1209" t="str">
            <v>X</v>
          </cell>
          <cell r="H1209" t="str">
            <v>X</v>
          </cell>
          <cell r="I1209" t="str">
            <v>X</v>
          </cell>
          <cell r="J1209" t="str">
            <v>X</v>
          </cell>
          <cell r="K1209" t="str">
            <v>X</v>
          </cell>
          <cell r="L1209" t="str">
            <v>X</v>
          </cell>
          <cell r="M1209" t="str">
            <v>X</v>
          </cell>
          <cell r="N1209" t="str">
            <v>304100</v>
          </cell>
        </row>
        <row r="1210">
          <cell r="B1210" t="str">
            <v>솔트웨어</v>
          </cell>
          <cell r="C1210" t="str">
            <v>X</v>
          </cell>
          <cell r="D1210" t="str">
            <v>X</v>
          </cell>
          <cell r="E1210" t="str">
            <v>X</v>
          </cell>
          <cell r="F1210" t="str">
            <v>X</v>
          </cell>
          <cell r="G1210" t="str">
            <v>X</v>
          </cell>
          <cell r="H1210" t="str">
            <v>X</v>
          </cell>
          <cell r="I1210" t="str">
            <v>X</v>
          </cell>
          <cell r="J1210" t="str">
            <v>X</v>
          </cell>
          <cell r="K1210" t="str">
            <v>X</v>
          </cell>
          <cell r="L1210" t="str">
            <v>X</v>
          </cell>
          <cell r="M1210" t="str">
            <v>X</v>
          </cell>
          <cell r="N1210" t="str">
            <v>328380</v>
          </cell>
        </row>
        <row r="1211">
          <cell r="B1211" t="str">
            <v>송원산업</v>
          </cell>
          <cell r="C1211" t="str">
            <v>X</v>
          </cell>
          <cell r="D1211" t="str">
            <v>X</v>
          </cell>
          <cell r="E1211" t="str">
            <v>X</v>
          </cell>
          <cell r="F1211" t="str">
            <v>X</v>
          </cell>
          <cell r="G1211" t="str">
            <v>X</v>
          </cell>
          <cell r="H1211" t="str">
            <v>X</v>
          </cell>
          <cell r="I1211" t="str">
            <v>X</v>
          </cell>
          <cell r="J1211" t="str">
            <v>X</v>
          </cell>
          <cell r="K1211" t="str">
            <v>X</v>
          </cell>
          <cell r="L1211" t="str">
            <v>X</v>
          </cell>
          <cell r="M1211" t="str">
            <v>X</v>
          </cell>
          <cell r="N1211" t="str">
            <v>004430</v>
          </cell>
        </row>
        <row r="1212">
          <cell r="B1212" t="str">
            <v>쇼박스</v>
          </cell>
          <cell r="C1212" t="str">
            <v>X</v>
          </cell>
          <cell r="D1212" t="str">
            <v>X</v>
          </cell>
          <cell r="E1212" t="str">
            <v>X</v>
          </cell>
          <cell r="F1212" t="str">
            <v>X</v>
          </cell>
          <cell r="G1212" t="str">
            <v>X</v>
          </cell>
          <cell r="H1212" t="str">
            <v>X</v>
          </cell>
          <cell r="I1212" t="str">
            <v>X</v>
          </cell>
          <cell r="J1212" t="str">
            <v>X</v>
          </cell>
          <cell r="K1212" t="str">
            <v>X</v>
          </cell>
          <cell r="L1212" t="str">
            <v>X</v>
          </cell>
          <cell r="M1212" t="str">
            <v>X</v>
          </cell>
          <cell r="N1212" t="str">
            <v>086980</v>
          </cell>
        </row>
        <row r="1213">
          <cell r="B1213" t="str">
            <v>수산아이앤티</v>
          </cell>
          <cell r="C1213" t="str">
            <v>X</v>
          </cell>
          <cell r="D1213" t="str">
            <v>X</v>
          </cell>
          <cell r="E1213" t="str">
            <v>X</v>
          </cell>
          <cell r="F1213" t="str">
            <v>X</v>
          </cell>
          <cell r="G1213" t="str">
            <v>X</v>
          </cell>
          <cell r="H1213" t="str">
            <v>X</v>
          </cell>
          <cell r="I1213" t="str">
            <v>X</v>
          </cell>
          <cell r="J1213" t="str">
            <v>X</v>
          </cell>
          <cell r="K1213" t="str">
            <v>X</v>
          </cell>
          <cell r="L1213" t="str">
            <v>X</v>
          </cell>
          <cell r="M1213" t="str">
            <v>X</v>
          </cell>
          <cell r="N1213" t="str">
            <v>050960</v>
          </cell>
        </row>
        <row r="1214">
          <cell r="B1214" t="str">
            <v>수산인더스트리</v>
          </cell>
          <cell r="C1214" t="str">
            <v>X</v>
          </cell>
          <cell r="D1214" t="str">
            <v>X</v>
          </cell>
          <cell r="E1214" t="str">
            <v>X</v>
          </cell>
          <cell r="F1214" t="str">
            <v>X</v>
          </cell>
          <cell r="G1214" t="str">
            <v>X</v>
          </cell>
          <cell r="H1214" t="str">
            <v>X</v>
          </cell>
          <cell r="I1214" t="str">
            <v>X</v>
          </cell>
          <cell r="J1214" t="str">
            <v>X</v>
          </cell>
          <cell r="K1214" t="str">
            <v>X</v>
          </cell>
          <cell r="L1214" t="str">
            <v>X</v>
          </cell>
          <cell r="M1214" t="str">
            <v>X</v>
          </cell>
          <cell r="N1214" t="str">
            <v>126720</v>
          </cell>
        </row>
        <row r="1215">
          <cell r="B1215" t="str">
            <v>수산중공업</v>
          </cell>
          <cell r="C1215" t="str">
            <v>X</v>
          </cell>
          <cell r="D1215" t="str">
            <v>X</v>
          </cell>
          <cell r="E1215" t="str">
            <v>X</v>
          </cell>
          <cell r="F1215" t="str">
            <v>X</v>
          </cell>
          <cell r="G1215" t="str">
            <v>X</v>
          </cell>
          <cell r="H1215" t="str">
            <v>X</v>
          </cell>
          <cell r="I1215" t="str">
            <v>X</v>
          </cell>
          <cell r="J1215" t="str">
            <v>X</v>
          </cell>
          <cell r="K1215" t="str">
            <v>X</v>
          </cell>
          <cell r="L1215" t="str">
            <v>X</v>
          </cell>
          <cell r="M1215" t="str">
            <v>X</v>
          </cell>
          <cell r="N1215" t="str">
            <v>017550</v>
          </cell>
        </row>
        <row r="1216">
          <cell r="B1216" t="str">
            <v>수성샐바시온</v>
          </cell>
          <cell r="C1216" t="str">
            <v>X</v>
          </cell>
          <cell r="D1216" t="str">
            <v>X</v>
          </cell>
          <cell r="E1216" t="str">
            <v>X</v>
          </cell>
          <cell r="F1216" t="str">
            <v>X</v>
          </cell>
          <cell r="G1216" t="str">
            <v>X</v>
          </cell>
          <cell r="H1216" t="str">
            <v>X</v>
          </cell>
          <cell r="I1216" t="str">
            <v>X</v>
          </cell>
          <cell r="J1216" t="str">
            <v>X</v>
          </cell>
          <cell r="K1216" t="str">
            <v>X</v>
          </cell>
          <cell r="L1216" t="str">
            <v>X</v>
          </cell>
          <cell r="M1216" t="str">
            <v>X</v>
          </cell>
          <cell r="N1216" t="str">
            <v>084180</v>
          </cell>
        </row>
        <row r="1217">
          <cell r="B1217" t="str">
            <v>수젠텍</v>
          </cell>
          <cell r="C1217" t="str">
            <v>X</v>
          </cell>
          <cell r="D1217" t="str">
            <v>X</v>
          </cell>
          <cell r="E1217" t="str">
            <v>X</v>
          </cell>
          <cell r="F1217" t="str">
            <v>X</v>
          </cell>
          <cell r="G1217" t="str">
            <v>X</v>
          </cell>
          <cell r="H1217" t="str">
            <v>X</v>
          </cell>
          <cell r="I1217" t="str">
            <v>X</v>
          </cell>
          <cell r="J1217" t="str">
            <v>X</v>
          </cell>
          <cell r="K1217" t="str">
            <v>X</v>
          </cell>
          <cell r="L1217" t="str">
            <v>X</v>
          </cell>
          <cell r="M1217" t="str">
            <v>X</v>
          </cell>
          <cell r="N1217" t="str">
            <v>253840</v>
          </cell>
        </row>
        <row r="1218">
          <cell r="B1218" t="str">
            <v>수프로</v>
          </cell>
          <cell r="C1218" t="str">
            <v>X</v>
          </cell>
          <cell r="D1218" t="str">
            <v>X</v>
          </cell>
          <cell r="E1218" t="str">
            <v>X</v>
          </cell>
          <cell r="F1218" t="str">
            <v>X</v>
          </cell>
          <cell r="G1218" t="str">
            <v>X</v>
          </cell>
          <cell r="H1218" t="str">
            <v>X</v>
          </cell>
          <cell r="I1218" t="str">
            <v>X</v>
          </cell>
          <cell r="J1218" t="str">
            <v>X</v>
          </cell>
          <cell r="K1218" t="str">
            <v>X</v>
          </cell>
          <cell r="L1218" t="str">
            <v>X</v>
          </cell>
          <cell r="M1218" t="str">
            <v>X</v>
          </cell>
          <cell r="N1218" t="str">
            <v>185190</v>
          </cell>
        </row>
        <row r="1219">
          <cell r="B1219" t="str">
            <v>슈어소프트테크</v>
          </cell>
          <cell r="C1219" t="str">
            <v>X</v>
          </cell>
          <cell r="D1219" t="str">
            <v>X</v>
          </cell>
          <cell r="E1219" t="str">
            <v>X</v>
          </cell>
          <cell r="F1219" t="str">
            <v>X</v>
          </cell>
          <cell r="G1219" t="str">
            <v>X</v>
          </cell>
          <cell r="H1219" t="str">
            <v>X</v>
          </cell>
          <cell r="I1219" t="str">
            <v>X</v>
          </cell>
          <cell r="J1219" t="str">
            <v>X</v>
          </cell>
          <cell r="K1219" t="str">
            <v>X</v>
          </cell>
          <cell r="L1219" t="str">
            <v>X</v>
          </cell>
          <cell r="M1219" t="str">
            <v>X</v>
          </cell>
          <cell r="N1219" t="str">
            <v>298830</v>
          </cell>
        </row>
        <row r="1220">
          <cell r="B1220" t="str">
            <v>슈프리마</v>
          </cell>
          <cell r="C1220" t="str">
            <v>X</v>
          </cell>
          <cell r="D1220" t="str">
            <v>X</v>
          </cell>
          <cell r="E1220" t="str">
            <v>X</v>
          </cell>
          <cell r="F1220" t="str">
            <v>X</v>
          </cell>
          <cell r="G1220" t="str">
            <v>X</v>
          </cell>
          <cell r="H1220" t="str">
            <v>X</v>
          </cell>
          <cell r="I1220" t="str">
            <v>X</v>
          </cell>
          <cell r="J1220" t="str">
            <v>X</v>
          </cell>
          <cell r="K1220" t="str">
            <v>X</v>
          </cell>
          <cell r="L1220" t="str">
            <v>X</v>
          </cell>
          <cell r="M1220" t="str">
            <v>X</v>
          </cell>
          <cell r="N1220" t="str">
            <v>236200</v>
          </cell>
        </row>
        <row r="1221">
          <cell r="B1221" t="str">
            <v>슈프리마에이치큐</v>
          </cell>
          <cell r="C1221" t="str">
            <v>X</v>
          </cell>
          <cell r="D1221" t="str">
            <v>X</v>
          </cell>
          <cell r="E1221" t="str">
            <v>X</v>
          </cell>
          <cell r="F1221" t="str">
            <v>X</v>
          </cell>
          <cell r="G1221" t="str">
            <v>X</v>
          </cell>
          <cell r="H1221" t="str">
            <v>X</v>
          </cell>
          <cell r="I1221" t="str">
            <v>X</v>
          </cell>
          <cell r="J1221" t="str">
            <v>X</v>
          </cell>
          <cell r="K1221" t="str">
            <v>X</v>
          </cell>
          <cell r="L1221" t="str">
            <v>X</v>
          </cell>
          <cell r="M1221" t="str">
            <v>X</v>
          </cell>
          <cell r="N1221" t="str">
            <v>094840</v>
          </cell>
        </row>
        <row r="1222">
          <cell r="B1222" t="str">
            <v>슈피겐코리아</v>
          </cell>
          <cell r="C1222" t="str">
            <v>X</v>
          </cell>
          <cell r="D1222" t="str">
            <v>X</v>
          </cell>
          <cell r="E1222" t="str">
            <v>X</v>
          </cell>
          <cell r="F1222" t="str">
            <v>X</v>
          </cell>
          <cell r="G1222" t="str">
            <v>X</v>
          </cell>
          <cell r="H1222" t="str">
            <v>X</v>
          </cell>
          <cell r="I1222" t="str">
            <v>X</v>
          </cell>
          <cell r="J1222" t="str">
            <v>X</v>
          </cell>
          <cell r="K1222" t="str">
            <v>X</v>
          </cell>
          <cell r="L1222" t="str">
            <v>X</v>
          </cell>
          <cell r="M1222" t="str">
            <v>X</v>
          </cell>
          <cell r="N1222" t="str">
            <v>192440</v>
          </cell>
        </row>
        <row r="1223">
          <cell r="B1223" t="str">
            <v>스마트레이더시스템</v>
          </cell>
          <cell r="C1223" t="str">
            <v>X</v>
          </cell>
          <cell r="D1223" t="str">
            <v>X</v>
          </cell>
          <cell r="E1223" t="str">
            <v>X</v>
          </cell>
          <cell r="F1223" t="str">
            <v>X</v>
          </cell>
          <cell r="G1223" t="str">
            <v>X</v>
          </cell>
          <cell r="H1223" t="str">
            <v>X</v>
          </cell>
          <cell r="I1223" t="str">
            <v>X</v>
          </cell>
          <cell r="J1223" t="str">
            <v>X</v>
          </cell>
          <cell r="K1223" t="str">
            <v>X</v>
          </cell>
          <cell r="L1223" t="str">
            <v>X</v>
          </cell>
          <cell r="M1223" t="str">
            <v>X</v>
          </cell>
          <cell r="N1223" t="str">
            <v>424960</v>
          </cell>
        </row>
        <row r="1224">
          <cell r="B1224" t="str">
            <v>스마트솔루션즈</v>
          </cell>
          <cell r="C1224" t="str">
            <v>O</v>
          </cell>
          <cell r="D1224" t="str">
            <v>X</v>
          </cell>
          <cell r="E1224" t="str">
            <v>O</v>
          </cell>
          <cell r="F1224" t="str">
            <v>O</v>
          </cell>
          <cell r="G1224" t="str">
            <v>X</v>
          </cell>
          <cell r="H1224" t="str">
            <v>X</v>
          </cell>
          <cell r="I1224" t="str">
            <v>X</v>
          </cell>
          <cell r="J1224" t="str">
            <v>X</v>
          </cell>
          <cell r="K1224" t="str">
            <v>X</v>
          </cell>
          <cell r="L1224" t="str">
            <v>X</v>
          </cell>
          <cell r="M1224" t="str">
            <v>X</v>
          </cell>
          <cell r="N1224" t="str">
            <v>136510</v>
          </cell>
        </row>
        <row r="1225">
          <cell r="B1225" t="str">
            <v>스맥</v>
          </cell>
          <cell r="C1225" t="str">
            <v>X</v>
          </cell>
          <cell r="D1225" t="str">
            <v>X</v>
          </cell>
          <cell r="E1225" t="str">
            <v>X</v>
          </cell>
          <cell r="F1225" t="str">
            <v>X</v>
          </cell>
          <cell r="G1225" t="str">
            <v>X</v>
          </cell>
          <cell r="H1225" t="str">
            <v>X</v>
          </cell>
          <cell r="I1225" t="str">
            <v>X</v>
          </cell>
          <cell r="J1225" t="str">
            <v>X</v>
          </cell>
          <cell r="K1225" t="str">
            <v>X</v>
          </cell>
          <cell r="L1225" t="str">
            <v>X</v>
          </cell>
          <cell r="M1225" t="str">
            <v>X</v>
          </cell>
          <cell r="N1225" t="str">
            <v>099440</v>
          </cell>
        </row>
        <row r="1226">
          <cell r="B1226" t="str">
            <v>스카이라이프</v>
          </cell>
          <cell r="C1226" t="str">
            <v>X</v>
          </cell>
          <cell r="D1226" t="str">
            <v>X</v>
          </cell>
          <cell r="E1226" t="str">
            <v>X</v>
          </cell>
          <cell r="F1226" t="str">
            <v>X</v>
          </cell>
          <cell r="G1226" t="str">
            <v>X</v>
          </cell>
          <cell r="H1226" t="str">
            <v>X</v>
          </cell>
          <cell r="I1226" t="str">
            <v>X</v>
          </cell>
          <cell r="J1226" t="str">
            <v>X</v>
          </cell>
          <cell r="K1226" t="str">
            <v>X</v>
          </cell>
          <cell r="L1226" t="str">
            <v>X</v>
          </cell>
          <cell r="M1226" t="str">
            <v>X</v>
          </cell>
          <cell r="N1226" t="str">
            <v>053210</v>
          </cell>
        </row>
        <row r="1227">
          <cell r="B1227" t="str">
            <v>스카이문스테크놀로지</v>
          </cell>
          <cell r="C1227" t="str">
            <v>X</v>
          </cell>
          <cell r="D1227" t="str">
            <v>X</v>
          </cell>
          <cell r="E1227" t="str">
            <v>X</v>
          </cell>
          <cell r="F1227" t="str">
            <v>X</v>
          </cell>
          <cell r="G1227" t="str">
            <v>X</v>
          </cell>
          <cell r="H1227" t="str">
            <v>X</v>
          </cell>
          <cell r="I1227" t="str">
            <v>X</v>
          </cell>
          <cell r="J1227" t="str">
            <v>X</v>
          </cell>
          <cell r="K1227" t="str">
            <v>X</v>
          </cell>
          <cell r="L1227" t="str">
            <v>X</v>
          </cell>
          <cell r="M1227" t="str">
            <v>X</v>
          </cell>
          <cell r="N1227" t="str">
            <v>033790</v>
          </cell>
        </row>
        <row r="1228">
          <cell r="B1228" t="str">
            <v>스코넥</v>
          </cell>
          <cell r="C1228" t="str">
            <v>X</v>
          </cell>
          <cell r="D1228" t="str">
            <v>X</v>
          </cell>
          <cell r="E1228" t="str">
            <v>X</v>
          </cell>
          <cell r="F1228" t="str">
            <v>X</v>
          </cell>
          <cell r="G1228" t="str">
            <v>X</v>
          </cell>
          <cell r="H1228" t="str">
            <v>X</v>
          </cell>
          <cell r="I1228" t="str">
            <v>X</v>
          </cell>
          <cell r="J1228" t="str">
            <v>X</v>
          </cell>
          <cell r="K1228" t="str">
            <v>X</v>
          </cell>
          <cell r="L1228" t="str">
            <v>X</v>
          </cell>
          <cell r="M1228" t="str">
            <v>X</v>
          </cell>
          <cell r="N1228" t="str">
            <v>276040</v>
          </cell>
        </row>
        <row r="1229">
          <cell r="B1229" t="str">
            <v>스킨앤스킨</v>
          </cell>
          <cell r="C1229" t="str">
            <v>X</v>
          </cell>
          <cell r="D1229" t="str">
            <v>X</v>
          </cell>
          <cell r="E1229" t="str">
            <v>X</v>
          </cell>
          <cell r="F1229" t="str">
            <v>O</v>
          </cell>
          <cell r="G1229" t="str">
            <v>X</v>
          </cell>
          <cell r="H1229" t="str">
            <v>X</v>
          </cell>
          <cell r="I1229" t="str">
            <v>X</v>
          </cell>
          <cell r="J1229" t="str">
            <v>X</v>
          </cell>
          <cell r="K1229" t="str">
            <v>X</v>
          </cell>
          <cell r="L1229" t="str">
            <v>X</v>
          </cell>
          <cell r="M1229" t="str">
            <v>X</v>
          </cell>
          <cell r="N1229" t="str">
            <v>159910</v>
          </cell>
        </row>
        <row r="1230">
          <cell r="B1230" t="str">
            <v>스타플렉스</v>
          </cell>
          <cell r="C1230" t="str">
            <v>X</v>
          </cell>
          <cell r="D1230" t="str">
            <v>X</v>
          </cell>
          <cell r="E1230" t="str">
            <v>X</v>
          </cell>
          <cell r="F1230" t="str">
            <v>X</v>
          </cell>
          <cell r="G1230" t="str">
            <v>X</v>
          </cell>
          <cell r="H1230" t="str">
            <v>X</v>
          </cell>
          <cell r="I1230" t="str">
            <v>X</v>
          </cell>
          <cell r="J1230" t="str">
            <v>X</v>
          </cell>
          <cell r="K1230" t="str">
            <v>X</v>
          </cell>
          <cell r="L1230" t="str">
            <v>X</v>
          </cell>
          <cell r="M1230" t="str">
            <v>X</v>
          </cell>
          <cell r="N1230" t="str">
            <v>115570</v>
          </cell>
        </row>
        <row r="1231">
          <cell r="B1231" t="str">
            <v>스톤브릿지벤처스</v>
          </cell>
          <cell r="C1231" t="str">
            <v>X</v>
          </cell>
          <cell r="D1231" t="str">
            <v>X</v>
          </cell>
          <cell r="E1231" t="str">
            <v>X</v>
          </cell>
          <cell r="F1231" t="str">
            <v>X</v>
          </cell>
          <cell r="G1231" t="str">
            <v>X</v>
          </cell>
          <cell r="H1231" t="str">
            <v>X</v>
          </cell>
          <cell r="I1231" t="str">
            <v>X</v>
          </cell>
          <cell r="J1231" t="str">
            <v>X</v>
          </cell>
          <cell r="K1231" t="str">
            <v>X</v>
          </cell>
          <cell r="L1231" t="str">
            <v>X</v>
          </cell>
          <cell r="M1231" t="str">
            <v>X</v>
          </cell>
          <cell r="N1231" t="str">
            <v>330730</v>
          </cell>
        </row>
        <row r="1232">
          <cell r="B1232" t="str">
            <v>스튜디오드래곤</v>
          </cell>
          <cell r="C1232" t="str">
            <v>X</v>
          </cell>
          <cell r="D1232" t="str">
            <v>X</v>
          </cell>
          <cell r="E1232" t="str">
            <v>X</v>
          </cell>
          <cell r="F1232" t="str">
            <v>X</v>
          </cell>
          <cell r="G1232" t="str">
            <v>X</v>
          </cell>
          <cell r="H1232" t="str">
            <v>X</v>
          </cell>
          <cell r="I1232" t="str">
            <v>X</v>
          </cell>
          <cell r="J1232" t="str">
            <v>X</v>
          </cell>
          <cell r="K1232" t="str">
            <v>X</v>
          </cell>
          <cell r="L1232" t="str">
            <v>X</v>
          </cell>
          <cell r="M1232" t="str">
            <v>X</v>
          </cell>
          <cell r="N1232" t="str">
            <v>253450</v>
          </cell>
        </row>
        <row r="1233">
          <cell r="B1233" t="str">
            <v>스튜디오미르</v>
          </cell>
          <cell r="C1233" t="str">
            <v>X</v>
          </cell>
          <cell r="D1233" t="str">
            <v>X</v>
          </cell>
          <cell r="E1233" t="str">
            <v>X</v>
          </cell>
          <cell r="F1233" t="str">
            <v>X</v>
          </cell>
          <cell r="G1233" t="str">
            <v>X</v>
          </cell>
          <cell r="H1233" t="str">
            <v>X</v>
          </cell>
          <cell r="I1233" t="str">
            <v>X</v>
          </cell>
          <cell r="J1233" t="str">
            <v>X</v>
          </cell>
          <cell r="K1233" t="str">
            <v>X</v>
          </cell>
          <cell r="L1233" t="str">
            <v>X</v>
          </cell>
          <cell r="M1233" t="str">
            <v>X</v>
          </cell>
          <cell r="N1233" t="str">
            <v>408900</v>
          </cell>
        </row>
        <row r="1234">
          <cell r="B1234" t="str">
            <v>스튜디오산타클로스</v>
          </cell>
          <cell r="C1234" t="str">
            <v>X</v>
          </cell>
          <cell r="D1234" t="str">
            <v>X</v>
          </cell>
          <cell r="E1234" t="str">
            <v>X</v>
          </cell>
          <cell r="F1234" t="str">
            <v>O</v>
          </cell>
          <cell r="G1234" t="str">
            <v>O</v>
          </cell>
          <cell r="H1234" t="str">
            <v>X</v>
          </cell>
          <cell r="I1234" t="str">
            <v>X</v>
          </cell>
          <cell r="J1234" t="str">
            <v>X</v>
          </cell>
          <cell r="K1234" t="str">
            <v>X</v>
          </cell>
          <cell r="L1234" t="str">
            <v>X</v>
          </cell>
          <cell r="M1234" t="str">
            <v>X</v>
          </cell>
          <cell r="N1234" t="str">
            <v>204630</v>
          </cell>
        </row>
        <row r="1235">
          <cell r="B1235" t="str">
            <v>스틱인베스트먼트</v>
          </cell>
          <cell r="C1235" t="str">
            <v>X</v>
          </cell>
          <cell r="D1235" t="str">
            <v>X</v>
          </cell>
          <cell r="E1235" t="str">
            <v>X</v>
          </cell>
          <cell r="F1235" t="str">
            <v>X</v>
          </cell>
          <cell r="G1235" t="str">
            <v>X</v>
          </cell>
          <cell r="H1235" t="str">
            <v>X</v>
          </cell>
          <cell r="I1235" t="str">
            <v>X</v>
          </cell>
          <cell r="J1235" t="str">
            <v>X</v>
          </cell>
          <cell r="K1235" t="str">
            <v>X</v>
          </cell>
          <cell r="L1235" t="str">
            <v>X</v>
          </cell>
          <cell r="M1235" t="str">
            <v>X</v>
          </cell>
          <cell r="N1235" t="str">
            <v>026890</v>
          </cell>
        </row>
        <row r="1236">
          <cell r="B1236" t="str">
            <v>스페코</v>
          </cell>
          <cell r="C1236" t="str">
            <v>X</v>
          </cell>
          <cell r="D1236" t="str">
            <v>X</v>
          </cell>
          <cell r="E1236" t="str">
            <v>X</v>
          </cell>
          <cell r="F1236" t="str">
            <v>X</v>
          </cell>
          <cell r="G1236" t="str">
            <v>X</v>
          </cell>
          <cell r="H1236" t="str">
            <v>X</v>
          </cell>
          <cell r="I1236" t="str">
            <v>X</v>
          </cell>
          <cell r="J1236" t="str">
            <v>X</v>
          </cell>
          <cell r="K1236" t="str">
            <v>X</v>
          </cell>
          <cell r="L1236" t="str">
            <v>X</v>
          </cell>
          <cell r="M1236" t="str">
            <v>X</v>
          </cell>
          <cell r="N1236" t="str">
            <v>013810</v>
          </cell>
        </row>
        <row r="1237">
          <cell r="B1237" t="str">
            <v>스피어파워</v>
          </cell>
          <cell r="C1237" t="str">
            <v>X</v>
          </cell>
          <cell r="D1237" t="str">
            <v>X</v>
          </cell>
          <cell r="E1237" t="str">
            <v>X</v>
          </cell>
          <cell r="F1237" t="str">
            <v>X</v>
          </cell>
          <cell r="G1237" t="str">
            <v>X</v>
          </cell>
          <cell r="H1237" t="str">
            <v>X</v>
          </cell>
          <cell r="I1237" t="str">
            <v>X</v>
          </cell>
          <cell r="J1237" t="str">
            <v>X</v>
          </cell>
          <cell r="K1237" t="str">
            <v>X</v>
          </cell>
          <cell r="L1237" t="str">
            <v>X</v>
          </cell>
          <cell r="M1237" t="str">
            <v>X</v>
          </cell>
          <cell r="N1237" t="str">
            <v>203690</v>
          </cell>
        </row>
        <row r="1238">
          <cell r="B1238" t="str">
            <v>승일</v>
          </cell>
          <cell r="C1238" t="str">
            <v>X</v>
          </cell>
          <cell r="D1238" t="str">
            <v>X</v>
          </cell>
          <cell r="E1238" t="str">
            <v>X</v>
          </cell>
          <cell r="F1238" t="str">
            <v>X</v>
          </cell>
          <cell r="G1238" t="str">
            <v>X</v>
          </cell>
          <cell r="H1238" t="str">
            <v>X</v>
          </cell>
          <cell r="I1238" t="str">
            <v>X</v>
          </cell>
          <cell r="J1238" t="str">
            <v>X</v>
          </cell>
          <cell r="K1238" t="str">
            <v>X</v>
          </cell>
          <cell r="L1238" t="str">
            <v>X</v>
          </cell>
          <cell r="M1238" t="str">
            <v>X</v>
          </cell>
          <cell r="N1238" t="str">
            <v>049830</v>
          </cell>
        </row>
        <row r="1239">
          <cell r="B1239" t="str">
            <v>시공테크</v>
          </cell>
          <cell r="C1239" t="str">
            <v>X</v>
          </cell>
          <cell r="D1239" t="str">
            <v>X</v>
          </cell>
          <cell r="E1239" t="str">
            <v>X</v>
          </cell>
          <cell r="F1239" t="str">
            <v>X</v>
          </cell>
          <cell r="G1239" t="str">
            <v>X</v>
          </cell>
          <cell r="H1239" t="str">
            <v>X</v>
          </cell>
          <cell r="I1239" t="str">
            <v>X</v>
          </cell>
          <cell r="J1239" t="str">
            <v>X</v>
          </cell>
          <cell r="K1239" t="str">
            <v>X</v>
          </cell>
          <cell r="L1239" t="str">
            <v>X</v>
          </cell>
          <cell r="M1239" t="str">
            <v>X</v>
          </cell>
          <cell r="N1239" t="str">
            <v>020710</v>
          </cell>
        </row>
        <row r="1240">
          <cell r="B1240" t="str">
            <v>시그네틱스</v>
          </cell>
          <cell r="C1240" t="str">
            <v>X</v>
          </cell>
          <cell r="D1240" t="str">
            <v>X</v>
          </cell>
          <cell r="E1240" t="str">
            <v>X</v>
          </cell>
          <cell r="F1240" t="str">
            <v>X</v>
          </cell>
          <cell r="G1240" t="str">
            <v>X</v>
          </cell>
          <cell r="H1240" t="str">
            <v>X</v>
          </cell>
          <cell r="I1240" t="str">
            <v>X</v>
          </cell>
          <cell r="J1240" t="str">
            <v>X</v>
          </cell>
          <cell r="K1240" t="str">
            <v>X</v>
          </cell>
          <cell r="L1240" t="str">
            <v>X</v>
          </cell>
          <cell r="M1240" t="str">
            <v>X</v>
          </cell>
          <cell r="N1240" t="str">
            <v>033170</v>
          </cell>
        </row>
        <row r="1241">
          <cell r="B1241" t="str">
            <v>시너지이노베이션</v>
          </cell>
          <cell r="C1241" t="str">
            <v>X</v>
          </cell>
          <cell r="D1241" t="str">
            <v>X</v>
          </cell>
          <cell r="E1241" t="str">
            <v>X</v>
          </cell>
          <cell r="F1241" t="str">
            <v>X</v>
          </cell>
          <cell r="G1241" t="str">
            <v>X</v>
          </cell>
          <cell r="H1241" t="str">
            <v>X</v>
          </cell>
          <cell r="I1241" t="str">
            <v>X</v>
          </cell>
          <cell r="J1241" t="str">
            <v>X</v>
          </cell>
          <cell r="K1241" t="str">
            <v>X</v>
          </cell>
          <cell r="L1241" t="str">
            <v>X</v>
          </cell>
          <cell r="M1241" t="str">
            <v>X</v>
          </cell>
          <cell r="N1241" t="str">
            <v>048870</v>
          </cell>
        </row>
        <row r="1242">
          <cell r="B1242" t="str">
            <v>시노펙스</v>
          </cell>
          <cell r="C1242" t="str">
            <v>X</v>
          </cell>
          <cell r="D1242" t="str">
            <v>X</v>
          </cell>
          <cell r="E1242" t="str">
            <v>X</v>
          </cell>
          <cell r="F1242" t="str">
            <v>X</v>
          </cell>
          <cell r="G1242" t="str">
            <v>X</v>
          </cell>
          <cell r="H1242" t="str">
            <v>X</v>
          </cell>
          <cell r="I1242" t="str">
            <v>X</v>
          </cell>
          <cell r="J1242" t="str">
            <v>X</v>
          </cell>
          <cell r="K1242" t="str">
            <v>X</v>
          </cell>
          <cell r="L1242" t="str">
            <v>X</v>
          </cell>
          <cell r="M1242" t="str">
            <v>X</v>
          </cell>
          <cell r="N1242" t="str">
            <v>025320</v>
          </cell>
        </row>
        <row r="1243">
          <cell r="B1243" t="str">
            <v>시디즈</v>
          </cell>
          <cell r="C1243" t="str">
            <v>X</v>
          </cell>
          <cell r="D1243" t="str">
            <v>X</v>
          </cell>
          <cell r="E1243" t="str">
            <v>X</v>
          </cell>
          <cell r="F1243" t="str">
            <v>X</v>
          </cell>
          <cell r="G1243" t="str">
            <v>X</v>
          </cell>
          <cell r="H1243" t="str">
            <v>X</v>
          </cell>
          <cell r="I1243" t="str">
            <v>X</v>
          </cell>
          <cell r="J1243" t="str">
            <v>X</v>
          </cell>
          <cell r="K1243" t="str">
            <v>X</v>
          </cell>
          <cell r="L1243" t="str">
            <v>X</v>
          </cell>
          <cell r="M1243" t="str">
            <v>X</v>
          </cell>
          <cell r="N1243" t="str">
            <v>134790</v>
          </cell>
        </row>
        <row r="1244">
          <cell r="B1244" t="str">
            <v>시스웍</v>
          </cell>
          <cell r="C1244" t="str">
            <v>O</v>
          </cell>
          <cell r="D1244" t="str">
            <v>X</v>
          </cell>
          <cell r="E1244" t="str">
            <v>O</v>
          </cell>
          <cell r="F1244" t="str">
            <v>O</v>
          </cell>
          <cell r="G1244" t="str">
            <v>X</v>
          </cell>
          <cell r="H1244" t="str">
            <v>X</v>
          </cell>
          <cell r="I1244" t="str">
            <v>X</v>
          </cell>
          <cell r="J1244" t="str">
            <v>X</v>
          </cell>
          <cell r="K1244" t="str">
            <v>X</v>
          </cell>
          <cell r="L1244" t="str">
            <v>X</v>
          </cell>
          <cell r="M1244" t="str">
            <v>X</v>
          </cell>
          <cell r="N1244" t="str">
            <v>269620</v>
          </cell>
        </row>
        <row r="1245">
          <cell r="B1245" t="str">
            <v>시지트로닉스</v>
          </cell>
          <cell r="C1245" t="str">
            <v>X</v>
          </cell>
          <cell r="D1245" t="str">
            <v>X</v>
          </cell>
          <cell r="E1245" t="str">
            <v>X</v>
          </cell>
          <cell r="F1245" t="str">
            <v>X</v>
          </cell>
          <cell r="G1245" t="str">
            <v>X</v>
          </cell>
          <cell r="H1245" t="str">
            <v>X</v>
          </cell>
          <cell r="I1245" t="str">
            <v>X</v>
          </cell>
          <cell r="J1245" t="str">
            <v>X</v>
          </cell>
          <cell r="K1245" t="str">
            <v>X</v>
          </cell>
          <cell r="L1245" t="str">
            <v>X</v>
          </cell>
          <cell r="M1245" t="str">
            <v>X</v>
          </cell>
          <cell r="N1245" t="str">
            <v>429270</v>
          </cell>
        </row>
        <row r="1246">
          <cell r="B1246" t="str">
            <v>시큐레터</v>
          </cell>
          <cell r="C1246" t="str">
            <v>X</v>
          </cell>
          <cell r="D1246" t="str">
            <v>X</v>
          </cell>
          <cell r="E1246" t="str">
            <v>X</v>
          </cell>
          <cell r="F1246" t="str">
            <v>X</v>
          </cell>
          <cell r="G1246" t="str">
            <v>X</v>
          </cell>
          <cell r="H1246" t="str">
            <v>X</v>
          </cell>
          <cell r="I1246" t="str">
            <v>X</v>
          </cell>
          <cell r="J1246" t="str">
            <v>X</v>
          </cell>
          <cell r="K1246" t="str">
            <v>X</v>
          </cell>
          <cell r="L1246" t="str">
            <v>X</v>
          </cell>
          <cell r="M1246" t="str">
            <v>X</v>
          </cell>
          <cell r="N1246" t="str">
            <v>418250</v>
          </cell>
        </row>
        <row r="1247">
          <cell r="B1247" t="str">
            <v>시큐브</v>
          </cell>
          <cell r="C1247" t="str">
            <v>X</v>
          </cell>
          <cell r="D1247" t="str">
            <v>X</v>
          </cell>
          <cell r="E1247" t="str">
            <v>X</v>
          </cell>
          <cell r="F1247" t="str">
            <v>X</v>
          </cell>
          <cell r="G1247" t="str">
            <v>X</v>
          </cell>
          <cell r="H1247" t="str">
            <v>X</v>
          </cell>
          <cell r="I1247" t="str">
            <v>X</v>
          </cell>
          <cell r="J1247" t="str">
            <v>X</v>
          </cell>
          <cell r="K1247" t="str">
            <v>X</v>
          </cell>
          <cell r="L1247" t="str">
            <v>X</v>
          </cell>
          <cell r="M1247" t="str">
            <v>X</v>
          </cell>
          <cell r="N1247" t="str">
            <v>131090</v>
          </cell>
        </row>
        <row r="1248">
          <cell r="B1248" t="str">
            <v>시큐센</v>
          </cell>
          <cell r="C1248" t="str">
            <v>X</v>
          </cell>
          <cell r="D1248" t="str">
            <v>X</v>
          </cell>
          <cell r="E1248" t="str">
            <v>X</v>
          </cell>
          <cell r="F1248" t="str">
            <v>X</v>
          </cell>
          <cell r="G1248" t="str">
            <v>X</v>
          </cell>
          <cell r="H1248" t="str">
            <v>X</v>
          </cell>
          <cell r="I1248" t="str">
            <v>X</v>
          </cell>
          <cell r="J1248" t="str">
            <v>X</v>
          </cell>
          <cell r="K1248" t="str">
            <v>X</v>
          </cell>
          <cell r="L1248" t="str">
            <v>X</v>
          </cell>
          <cell r="M1248" t="str">
            <v>X</v>
          </cell>
          <cell r="N1248" t="str">
            <v>232830</v>
          </cell>
        </row>
        <row r="1249">
          <cell r="B1249" t="str">
            <v>시티랩스</v>
          </cell>
          <cell r="C1249" t="str">
            <v>X</v>
          </cell>
          <cell r="D1249" t="str">
            <v>X</v>
          </cell>
          <cell r="E1249" t="str">
            <v>X</v>
          </cell>
          <cell r="F1249" t="str">
            <v>X</v>
          </cell>
          <cell r="G1249" t="str">
            <v>X</v>
          </cell>
          <cell r="H1249" t="str">
            <v>X</v>
          </cell>
          <cell r="I1249" t="str">
            <v>X</v>
          </cell>
          <cell r="J1249" t="str">
            <v>X</v>
          </cell>
          <cell r="K1249" t="str">
            <v>X</v>
          </cell>
          <cell r="L1249" t="str">
            <v>X</v>
          </cell>
          <cell r="M1249" t="str">
            <v>X</v>
          </cell>
          <cell r="N1249" t="str">
            <v>139050</v>
          </cell>
        </row>
        <row r="1250">
          <cell r="B1250" t="str">
            <v>신대양제지</v>
          </cell>
          <cell r="C1250" t="str">
            <v>X</v>
          </cell>
          <cell r="D1250" t="str">
            <v>X</v>
          </cell>
          <cell r="E1250" t="str">
            <v>X</v>
          </cell>
          <cell r="F1250" t="str">
            <v>X</v>
          </cell>
          <cell r="G1250" t="str">
            <v>X</v>
          </cell>
          <cell r="H1250" t="str">
            <v>X</v>
          </cell>
          <cell r="I1250" t="str">
            <v>X</v>
          </cell>
          <cell r="J1250" t="str">
            <v>X</v>
          </cell>
          <cell r="K1250" t="str">
            <v>X</v>
          </cell>
          <cell r="L1250" t="str">
            <v>X</v>
          </cell>
          <cell r="M1250" t="str">
            <v>X</v>
          </cell>
          <cell r="N1250" t="str">
            <v>016590</v>
          </cell>
        </row>
        <row r="1251">
          <cell r="B1251" t="str">
            <v>신도기연</v>
          </cell>
          <cell r="C1251" t="str">
            <v>X</v>
          </cell>
          <cell r="D1251" t="str">
            <v>X</v>
          </cell>
          <cell r="E1251" t="str">
            <v>X</v>
          </cell>
          <cell r="F1251" t="str">
            <v>X</v>
          </cell>
          <cell r="G1251" t="str">
            <v>X</v>
          </cell>
          <cell r="H1251" t="str">
            <v>X</v>
          </cell>
          <cell r="I1251" t="str">
            <v>X</v>
          </cell>
          <cell r="J1251" t="str">
            <v>X</v>
          </cell>
          <cell r="K1251" t="str">
            <v>X</v>
          </cell>
          <cell r="L1251" t="str">
            <v>X</v>
          </cell>
          <cell r="M1251" t="str">
            <v>X</v>
          </cell>
          <cell r="N1251" t="str">
            <v>290520</v>
          </cell>
        </row>
        <row r="1252">
          <cell r="B1252" t="str">
            <v>신도리코</v>
          </cell>
          <cell r="C1252" t="str">
            <v>X</v>
          </cell>
          <cell r="D1252" t="str">
            <v>X</v>
          </cell>
          <cell r="E1252" t="str">
            <v>X</v>
          </cell>
          <cell r="F1252" t="str">
            <v>X</v>
          </cell>
          <cell r="G1252" t="str">
            <v>X</v>
          </cell>
          <cell r="H1252" t="str">
            <v>X</v>
          </cell>
          <cell r="I1252" t="str">
            <v>X</v>
          </cell>
          <cell r="J1252" t="str">
            <v>X</v>
          </cell>
          <cell r="K1252" t="str">
            <v>X</v>
          </cell>
          <cell r="L1252" t="str">
            <v>X</v>
          </cell>
          <cell r="M1252" t="str">
            <v>X</v>
          </cell>
          <cell r="N1252" t="str">
            <v>029530</v>
          </cell>
        </row>
        <row r="1253">
          <cell r="B1253" t="str">
            <v>신라교역</v>
          </cell>
          <cell r="C1253" t="str">
            <v>X</v>
          </cell>
          <cell r="D1253" t="str">
            <v>X</v>
          </cell>
          <cell r="E1253" t="str">
            <v>X</v>
          </cell>
          <cell r="F1253" t="str">
            <v>X</v>
          </cell>
          <cell r="G1253" t="str">
            <v>X</v>
          </cell>
          <cell r="H1253" t="str">
            <v>X</v>
          </cell>
          <cell r="I1253" t="str">
            <v>X</v>
          </cell>
          <cell r="J1253" t="str">
            <v>X</v>
          </cell>
          <cell r="K1253" t="str">
            <v>X</v>
          </cell>
          <cell r="L1253" t="str">
            <v>X</v>
          </cell>
          <cell r="M1253" t="str">
            <v>X</v>
          </cell>
          <cell r="N1253" t="str">
            <v>004970</v>
          </cell>
        </row>
        <row r="1254">
          <cell r="B1254" t="str">
            <v>신라섬유</v>
          </cell>
          <cell r="C1254" t="str">
            <v>X</v>
          </cell>
          <cell r="D1254" t="str">
            <v>X</v>
          </cell>
          <cell r="E1254" t="str">
            <v>X</v>
          </cell>
          <cell r="F1254" t="str">
            <v>X</v>
          </cell>
          <cell r="G1254" t="str">
            <v>X</v>
          </cell>
          <cell r="H1254" t="str">
            <v>X</v>
          </cell>
          <cell r="I1254" t="str">
            <v>X</v>
          </cell>
          <cell r="J1254" t="str">
            <v>X</v>
          </cell>
          <cell r="K1254" t="str">
            <v>X</v>
          </cell>
          <cell r="L1254" t="str">
            <v>X</v>
          </cell>
          <cell r="M1254" t="str">
            <v>X</v>
          </cell>
          <cell r="N1254" t="str">
            <v>001000</v>
          </cell>
        </row>
        <row r="1255">
          <cell r="B1255" t="str">
            <v>신라에스지</v>
          </cell>
          <cell r="C1255" t="str">
            <v>X</v>
          </cell>
          <cell r="D1255" t="str">
            <v>X</v>
          </cell>
          <cell r="E1255" t="str">
            <v>X</v>
          </cell>
          <cell r="F1255" t="str">
            <v>X</v>
          </cell>
          <cell r="G1255" t="str">
            <v>X</v>
          </cell>
          <cell r="H1255" t="str">
            <v>X</v>
          </cell>
          <cell r="I1255" t="str">
            <v>X</v>
          </cell>
          <cell r="J1255" t="str">
            <v>X</v>
          </cell>
          <cell r="K1255" t="str">
            <v>X</v>
          </cell>
          <cell r="L1255" t="str">
            <v>X</v>
          </cell>
          <cell r="M1255" t="str">
            <v>X</v>
          </cell>
          <cell r="N1255" t="str">
            <v>025870</v>
          </cell>
        </row>
        <row r="1256">
          <cell r="B1256" t="str">
            <v>신라젠</v>
          </cell>
          <cell r="C1256" t="str">
            <v>X</v>
          </cell>
          <cell r="D1256" t="str">
            <v>X</v>
          </cell>
          <cell r="E1256" t="str">
            <v>X</v>
          </cell>
          <cell r="F1256" t="str">
            <v>X</v>
          </cell>
          <cell r="G1256" t="str">
            <v>X</v>
          </cell>
          <cell r="H1256" t="str">
            <v>X</v>
          </cell>
          <cell r="I1256" t="str">
            <v>X</v>
          </cell>
          <cell r="J1256" t="str">
            <v>X</v>
          </cell>
          <cell r="K1256" t="str">
            <v>X</v>
          </cell>
          <cell r="L1256" t="str">
            <v>X</v>
          </cell>
          <cell r="M1256" t="str">
            <v>X</v>
          </cell>
          <cell r="N1256" t="str">
            <v>215600</v>
          </cell>
        </row>
        <row r="1257">
          <cell r="B1257" t="str">
            <v>신성델타테크</v>
          </cell>
          <cell r="C1257" t="str">
            <v>X</v>
          </cell>
          <cell r="D1257" t="str">
            <v>X</v>
          </cell>
          <cell r="E1257" t="str">
            <v>X</v>
          </cell>
          <cell r="F1257" t="str">
            <v>X</v>
          </cell>
          <cell r="G1257" t="str">
            <v>X</v>
          </cell>
          <cell r="H1257" t="str">
            <v>X</v>
          </cell>
          <cell r="I1257" t="str">
            <v>X</v>
          </cell>
          <cell r="J1257" t="str">
            <v>X</v>
          </cell>
          <cell r="K1257" t="str">
            <v>X</v>
          </cell>
          <cell r="L1257" t="str">
            <v>X</v>
          </cell>
          <cell r="M1257" t="str">
            <v>X</v>
          </cell>
          <cell r="N1257" t="str">
            <v>065350</v>
          </cell>
        </row>
        <row r="1258">
          <cell r="B1258" t="str">
            <v>신성에스티</v>
          </cell>
          <cell r="C1258" t="str">
            <v>X</v>
          </cell>
          <cell r="D1258" t="str">
            <v>X</v>
          </cell>
          <cell r="E1258" t="str">
            <v>X</v>
          </cell>
          <cell r="F1258" t="str">
            <v>X</v>
          </cell>
          <cell r="G1258" t="str">
            <v>X</v>
          </cell>
          <cell r="H1258" t="str">
            <v>X</v>
          </cell>
          <cell r="I1258" t="str">
            <v>X</v>
          </cell>
          <cell r="J1258" t="str">
            <v>X</v>
          </cell>
          <cell r="K1258" t="str">
            <v>X</v>
          </cell>
          <cell r="L1258" t="str">
            <v>X</v>
          </cell>
          <cell r="M1258" t="str">
            <v>X</v>
          </cell>
          <cell r="N1258" t="str">
            <v>416180</v>
          </cell>
        </row>
        <row r="1259">
          <cell r="B1259" t="str">
            <v>신성이엔지</v>
          </cell>
          <cell r="C1259" t="str">
            <v>X</v>
          </cell>
          <cell r="D1259" t="str">
            <v>X</v>
          </cell>
          <cell r="E1259" t="str">
            <v>X</v>
          </cell>
          <cell r="F1259" t="str">
            <v>X</v>
          </cell>
          <cell r="G1259" t="str">
            <v>X</v>
          </cell>
          <cell r="H1259" t="str">
            <v>X</v>
          </cell>
          <cell r="I1259" t="str">
            <v>X</v>
          </cell>
          <cell r="J1259" t="str">
            <v>X</v>
          </cell>
          <cell r="K1259" t="str">
            <v>X</v>
          </cell>
          <cell r="L1259" t="str">
            <v>X</v>
          </cell>
          <cell r="M1259" t="str">
            <v>X</v>
          </cell>
          <cell r="N1259" t="str">
            <v>011930</v>
          </cell>
        </row>
        <row r="1260">
          <cell r="B1260" t="str">
            <v>신성통상</v>
          </cell>
          <cell r="C1260" t="str">
            <v>X</v>
          </cell>
          <cell r="D1260" t="str">
            <v>X</v>
          </cell>
          <cell r="E1260" t="str">
            <v>X</v>
          </cell>
          <cell r="F1260" t="str">
            <v>X</v>
          </cell>
          <cell r="G1260" t="str">
            <v>X</v>
          </cell>
          <cell r="H1260" t="str">
            <v>X</v>
          </cell>
          <cell r="I1260" t="str">
            <v>X</v>
          </cell>
          <cell r="J1260" t="str">
            <v>X</v>
          </cell>
          <cell r="K1260" t="str">
            <v>X</v>
          </cell>
          <cell r="L1260" t="str">
            <v>X</v>
          </cell>
          <cell r="M1260" t="str">
            <v>X</v>
          </cell>
          <cell r="N1260" t="str">
            <v>005390</v>
          </cell>
        </row>
        <row r="1261">
          <cell r="B1261" t="str">
            <v>신세계</v>
          </cell>
          <cell r="C1261" t="str">
            <v>X</v>
          </cell>
          <cell r="D1261" t="str">
            <v>X</v>
          </cell>
          <cell r="E1261" t="str">
            <v>X</v>
          </cell>
          <cell r="F1261" t="str">
            <v>X</v>
          </cell>
          <cell r="G1261" t="str">
            <v>X</v>
          </cell>
          <cell r="H1261" t="str">
            <v>X</v>
          </cell>
          <cell r="I1261" t="str">
            <v>X</v>
          </cell>
          <cell r="J1261" t="str">
            <v>X</v>
          </cell>
          <cell r="K1261" t="str">
            <v>X</v>
          </cell>
          <cell r="L1261" t="str">
            <v>X</v>
          </cell>
          <cell r="M1261" t="str">
            <v>X</v>
          </cell>
          <cell r="N1261" t="str">
            <v>004170</v>
          </cell>
        </row>
        <row r="1262">
          <cell r="B1262" t="str">
            <v>신세계 I&amp;C</v>
          </cell>
          <cell r="C1262" t="str">
            <v>X</v>
          </cell>
          <cell r="D1262" t="str">
            <v>X</v>
          </cell>
          <cell r="E1262" t="str">
            <v>X</v>
          </cell>
          <cell r="F1262" t="str">
            <v>X</v>
          </cell>
          <cell r="G1262" t="str">
            <v>X</v>
          </cell>
          <cell r="H1262" t="str">
            <v>X</v>
          </cell>
          <cell r="I1262" t="str">
            <v>X</v>
          </cell>
          <cell r="J1262" t="str">
            <v>X</v>
          </cell>
          <cell r="K1262" t="str">
            <v>X</v>
          </cell>
          <cell r="L1262" t="str">
            <v>X</v>
          </cell>
          <cell r="M1262" t="str">
            <v>X</v>
          </cell>
          <cell r="N1262" t="str">
            <v>035510</v>
          </cell>
        </row>
        <row r="1263">
          <cell r="B1263" t="str">
            <v>신세계건설</v>
          </cell>
          <cell r="C1263" t="str">
            <v>X</v>
          </cell>
          <cell r="D1263" t="str">
            <v>X</v>
          </cell>
          <cell r="E1263" t="str">
            <v>X</v>
          </cell>
          <cell r="F1263" t="str">
            <v>X</v>
          </cell>
          <cell r="G1263" t="str">
            <v>X</v>
          </cell>
          <cell r="H1263" t="str">
            <v>X</v>
          </cell>
          <cell r="I1263" t="str">
            <v>X</v>
          </cell>
          <cell r="J1263" t="str">
            <v>X</v>
          </cell>
          <cell r="K1263" t="str">
            <v>X</v>
          </cell>
          <cell r="L1263" t="str">
            <v>X</v>
          </cell>
          <cell r="M1263" t="str">
            <v>X</v>
          </cell>
          <cell r="N1263" t="str">
            <v>034300</v>
          </cell>
        </row>
        <row r="1264">
          <cell r="B1264" t="str">
            <v>신세계인터내셔날</v>
          </cell>
          <cell r="C1264" t="str">
            <v>X</v>
          </cell>
          <cell r="D1264" t="str">
            <v>X</v>
          </cell>
          <cell r="E1264" t="str">
            <v>X</v>
          </cell>
          <cell r="F1264" t="str">
            <v>X</v>
          </cell>
          <cell r="G1264" t="str">
            <v>X</v>
          </cell>
          <cell r="H1264" t="str">
            <v>X</v>
          </cell>
          <cell r="I1264" t="str">
            <v>X</v>
          </cell>
          <cell r="J1264" t="str">
            <v>X</v>
          </cell>
          <cell r="K1264" t="str">
            <v>X</v>
          </cell>
          <cell r="L1264" t="str">
            <v>X</v>
          </cell>
          <cell r="M1264" t="str">
            <v>X</v>
          </cell>
          <cell r="N1264" t="str">
            <v>031430</v>
          </cell>
        </row>
        <row r="1265">
          <cell r="B1265" t="str">
            <v>신세계푸드</v>
          </cell>
          <cell r="C1265" t="str">
            <v>X</v>
          </cell>
          <cell r="D1265" t="str">
            <v>X</v>
          </cell>
          <cell r="E1265" t="str">
            <v>X</v>
          </cell>
          <cell r="F1265" t="str">
            <v>X</v>
          </cell>
          <cell r="G1265" t="str">
            <v>X</v>
          </cell>
          <cell r="H1265" t="str">
            <v>X</v>
          </cell>
          <cell r="I1265" t="str">
            <v>X</v>
          </cell>
          <cell r="J1265" t="str">
            <v>X</v>
          </cell>
          <cell r="K1265" t="str">
            <v>X</v>
          </cell>
          <cell r="L1265" t="str">
            <v>X</v>
          </cell>
          <cell r="M1265" t="str">
            <v>X</v>
          </cell>
          <cell r="N1265" t="str">
            <v>031440</v>
          </cell>
        </row>
        <row r="1266">
          <cell r="B1266" t="str">
            <v>신송홀딩스</v>
          </cell>
          <cell r="C1266" t="str">
            <v>X</v>
          </cell>
          <cell r="D1266" t="str">
            <v>X</v>
          </cell>
          <cell r="E1266" t="str">
            <v>X</v>
          </cell>
          <cell r="F1266" t="str">
            <v>X</v>
          </cell>
          <cell r="G1266" t="str">
            <v>X</v>
          </cell>
          <cell r="H1266" t="str">
            <v>X</v>
          </cell>
          <cell r="I1266" t="str">
            <v>X</v>
          </cell>
          <cell r="J1266" t="str">
            <v>X</v>
          </cell>
          <cell r="K1266" t="str">
            <v>X</v>
          </cell>
          <cell r="L1266" t="str">
            <v>X</v>
          </cell>
          <cell r="M1266" t="str">
            <v>X</v>
          </cell>
          <cell r="N1266" t="str">
            <v>006880</v>
          </cell>
        </row>
        <row r="1267">
          <cell r="B1267" t="str">
            <v>신스틸</v>
          </cell>
          <cell r="C1267" t="str">
            <v>X</v>
          </cell>
          <cell r="D1267" t="str">
            <v>X</v>
          </cell>
          <cell r="E1267" t="str">
            <v>X</v>
          </cell>
          <cell r="F1267" t="str">
            <v>X</v>
          </cell>
          <cell r="G1267" t="str">
            <v>X</v>
          </cell>
          <cell r="H1267" t="str">
            <v>X</v>
          </cell>
          <cell r="I1267" t="str">
            <v>X</v>
          </cell>
          <cell r="J1267" t="str">
            <v>X</v>
          </cell>
          <cell r="K1267" t="str">
            <v>X</v>
          </cell>
          <cell r="L1267" t="str">
            <v>X</v>
          </cell>
          <cell r="M1267" t="str">
            <v>X</v>
          </cell>
          <cell r="N1267" t="str">
            <v>162300</v>
          </cell>
        </row>
        <row r="1268">
          <cell r="B1268" t="str">
            <v>신신제약</v>
          </cell>
          <cell r="C1268" t="str">
            <v>X</v>
          </cell>
          <cell r="D1268" t="str">
            <v>X</v>
          </cell>
          <cell r="E1268" t="str">
            <v>X</v>
          </cell>
          <cell r="F1268" t="str">
            <v>X</v>
          </cell>
          <cell r="G1268" t="str">
            <v>X</v>
          </cell>
          <cell r="H1268" t="str">
            <v>X</v>
          </cell>
          <cell r="I1268" t="str">
            <v>X</v>
          </cell>
          <cell r="J1268" t="str">
            <v>X</v>
          </cell>
          <cell r="K1268" t="str">
            <v>X</v>
          </cell>
          <cell r="L1268" t="str">
            <v>X</v>
          </cell>
          <cell r="M1268" t="str">
            <v>X</v>
          </cell>
          <cell r="N1268" t="str">
            <v>002800</v>
          </cell>
        </row>
        <row r="1269">
          <cell r="B1269" t="str">
            <v>신영스팩7호</v>
          </cell>
          <cell r="C1269" t="str">
            <v>O</v>
          </cell>
          <cell r="D1269" t="str">
            <v>X</v>
          </cell>
          <cell r="E1269" t="str">
            <v>X</v>
          </cell>
          <cell r="F1269" t="str">
            <v>X</v>
          </cell>
          <cell r="G1269" t="str">
            <v>X</v>
          </cell>
          <cell r="H1269" t="str">
            <v>X</v>
          </cell>
          <cell r="I1269" t="str">
            <v>X</v>
          </cell>
          <cell r="J1269" t="str">
            <v>X</v>
          </cell>
          <cell r="K1269" t="str">
            <v>X</v>
          </cell>
          <cell r="L1269" t="str">
            <v>X</v>
          </cell>
          <cell r="M1269" t="str">
            <v>X</v>
          </cell>
          <cell r="N1269" t="str">
            <v>419270</v>
          </cell>
        </row>
        <row r="1270">
          <cell r="B1270" t="str">
            <v>신영스팩8호</v>
          </cell>
          <cell r="C1270" t="str">
            <v>X</v>
          </cell>
          <cell r="D1270" t="str">
            <v>X</v>
          </cell>
          <cell r="E1270" t="str">
            <v>X</v>
          </cell>
          <cell r="F1270" t="str">
            <v>X</v>
          </cell>
          <cell r="G1270" t="str">
            <v>X</v>
          </cell>
          <cell r="H1270" t="str">
            <v>X</v>
          </cell>
          <cell r="I1270" t="str">
            <v>X</v>
          </cell>
          <cell r="J1270" t="str">
            <v>X</v>
          </cell>
          <cell r="K1270" t="str">
            <v>X</v>
          </cell>
          <cell r="L1270" t="str">
            <v>X</v>
          </cell>
          <cell r="M1270" t="str">
            <v>X</v>
          </cell>
          <cell r="N1270" t="str">
            <v>430220</v>
          </cell>
        </row>
        <row r="1271">
          <cell r="B1271" t="str">
            <v>신영스팩9호</v>
          </cell>
          <cell r="C1271" t="str">
            <v>X</v>
          </cell>
          <cell r="D1271" t="str">
            <v>X</v>
          </cell>
          <cell r="E1271" t="str">
            <v>X</v>
          </cell>
          <cell r="F1271" t="str">
            <v>X</v>
          </cell>
          <cell r="G1271" t="str">
            <v>X</v>
          </cell>
          <cell r="H1271" t="str">
            <v>X</v>
          </cell>
          <cell r="I1271" t="str">
            <v>X</v>
          </cell>
          <cell r="J1271" t="str">
            <v>X</v>
          </cell>
          <cell r="K1271" t="str">
            <v>X</v>
          </cell>
          <cell r="L1271" t="str">
            <v>X</v>
          </cell>
          <cell r="M1271" t="str">
            <v>X</v>
          </cell>
          <cell r="N1271" t="str">
            <v>445970</v>
          </cell>
        </row>
        <row r="1272">
          <cell r="B1272" t="str">
            <v>신영와코루</v>
          </cell>
          <cell r="C1272" t="str">
            <v>X</v>
          </cell>
          <cell r="D1272" t="str">
            <v>X</v>
          </cell>
          <cell r="E1272" t="str">
            <v>X</v>
          </cell>
          <cell r="F1272" t="str">
            <v>X</v>
          </cell>
          <cell r="G1272" t="str">
            <v>X</v>
          </cell>
          <cell r="H1272" t="str">
            <v>X</v>
          </cell>
          <cell r="I1272" t="str">
            <v>X</v>
          </cell>
          <cell r="J1272" t="str">
            <v>X</v>
          </cell>
          <cell r="K1272" t="str">
            <v>X</v>
          </cell>
          <cell r="L1272" t="str">
            <v>X</v>
          </cell>
          <cell r="M1272" t="str">
            <v>X</v>
          </cell>
          <cell r="N1272" t="str">
            <v>005800</v>
          </cell>
        </row>
        <row r="1273">
          <cell r="B1273" t="str">
            <v>신영증권</v>
          </cell>
          <cell r="C1273" t="str">
            <v>X</v>
          </cell>
          <cell r="D1273" t="str">
            <v>X</v>
          </cell>
          <cell r="E1273" t="str">
            <v>X</v>
          </cell>
          <cell r="F1273" t="str">
            <v>X</v>
          </cell>
          <cell r="G1273" t="str">
            <v>X</v>
          </cell>
          <cell r="H1273" t="str">
            <v>X</v>
          </cell>
          <cell r="I1273" t="str">
            <v>X</v>
          </cell>
          <cell r="J1273" t="str">
            <v>X</v>
          </cell>
          <cell r="K1273" t="str">
            <v>X</v>
          </cell>
          <cell r="L1273" t="str">
            <v>X</v>
          </cell>
          <cell r="M1273" t="str">
            <v>X</v>
          </cell>
          <cell r="N1273" t="str">
            <v>001720</v>
          </cell>
        </row>
        <row r="1274">
          <cell r="B1274" t="str">
            <v>신영증권우</v>
          </cell>
          <cell r="C1274" t="str">
            <v>X</v>
          </cell>
          <cell r="D1274" t="str">
            <v>X</v>
          </cell>
          <cell r="E1274" t="str">
            <v>O</v>
          </cell>
          <cell r="F1274" t="str">
            <v>X</v>
          </cell>
          <cell r="G1274" t="str">
            <v>X</v>
          </cell>
          <cell r="H1274" t="str">
            <v>X</v>
          </cell>
          <cell r="I1274" t="str">
            <v>X</v>
          </cell>
          <cell r="J1274" t="str">
            <v>X</v>
          </cell>
          <cell r="K1274" t="str">
            <v>X</v>
          </cell>
          <cell r="L1274" t="str">
            <v>X</v>
          </cell>
          <cell r="M1274" t="str">
            <v>X</v>
          </cell>
          <cell r="N1274" t="str">
            <v>001725</v>
          </cell>
        </row>
        <row r="1275">
          <cell r="B1275" t="str">
            <v>신원</v>
          </cell>
          <cell r="C1275" t="str">
            <v>X</v>
          </cell>
          <cell r="D1275" t="str">
            <v>X</v>
          </cell>
          <cell r="E1275" t="str">
            <v>X</v>
          </cell>
          <cell r="F1275" t="str">
            <v>X</v>
          </cell>
          <cell r="G1275" t="str">
            <v>X</v>
          </cell>
          <cell r="H1275" t="str">
            <v>X</v>
          </cell>
          <cell r="I1275" t="str">
            <v>X</v>
          </cell>
          <cell r="J1275" t="str">
            <v>X</v>
          </cell>
          <cell r="K1275" t="str">
            <v>X</v>
          </cell>
          <cell r="L1275" t="str">
            <v>X</v>
          </cell>
          <cell r="M1275" t="str">
            <v>X</v>
          </cell>
          <cell r="N1275" t="str">
            <v>009270</v>
          </cell>
        </row>
        <row r="1276">
          <cell r="B1276" t="str">
            <v>신원종합개발</v>
          </cell>
          <cell r="C1276" t="str">
            <v>X</v>
          </cell>
          <cell r="D1276" t="str">
            <v>X</v>
          </cell>
          <cell r="E1276" t="str">
            <v>X</v>
          </cell>
          <cell r="F1276" t="str">
            <v>X</v>
          </cell>
          <cell r="G1276" t="str">
            <v>X</v>
          </cell>
          <cell r="H1276" t="str">
            <v>X</v>
          </cell>
          <cell r="I1276" t="str">
            <v>X</v>
          </cell>
          <cell r="J1276" t="str">
            <v>X</v>
          </cell>
          <cell r="K1276" t="str">
            <v>X</v>
          </cell>
          <cell r="L1276" t="str">
            <v>X</v>
          </cell>
          <cell r="M1276" t="str">
            <v>X</v>
          </cell>
          <cell r="N1276" t="str">
            <v>017000</v>
          </cell>
        </row>
        <row r="1277">
          <cell r="B1277" t="str">
            <v>신일전자</v>
          </cell>
          <cell r="C1277" t="str">
            <v>X</v>
          </cell>
          <cell r="D1277" t="str">
            <v>X</v>
          </cell>
          <cell r="E1277" t="str">
            <v>X</v>
          </cell>
          <cell r="F1277" t="str">
            <v>X</v>
          </cell>
          <cell r="G1277" t="str">
            <v>X</v>
          </cell>
          <cell r="H1277" t="str">
            <v>X</v>
          </cell>
          <cell r="I1277" t="str">
            <v>X</v>
          </cell>
          <cell r="J1277" t="str">
            <v>X</v>
          </cell>
          <cell r="K1277" t="str">
            <v>X</v>
          </cell>
          <cell r="L1277" t="str">
            <v>X</v>
          </cell>
          <cell r="M1277" t="str">
            <v>X</v>
          </cell>
          <cell r="N1277" t="str">
            <v>002700</v>
          </cell>
        </row>
        <row r="1278">
          <cell r="B1278" t="str">
            <v>신일제약</v>
          </cell>
          <cell r="C1278" t="str">
            <v>X</v>
          </cell>
          <cell r="D1278" t="str">
            <v>X</v>
          </cell>
          <cell r="E1278" t="str">
            <v>X</v>
          </cell>
          <cell r="F1278" t="str">
            <v>X</v>
          </cell>
          <cell r="G1278" t="str">
            <v>X</v>
          </cell>
          <cell r="H1278" t="str">
            <v>X</v>
          </cell>
          <cell r="I1278" t="str">
            <v>X</v>
          </cell>
          <cell r="J1278" t="str">
            <v>X</v>
          </cell>
          <cell r="K1278" t="str">
            <v>X</v>
          </cell>
          <cell r="L1278" t="str">
            <v>X</v>
          </cell>
          <cell r="M1278" t="str">
            <v>X</v>
          </cell>
          <cell r="N1278" t="str">
            <v>012790</v>
          </cell>
        </row>
        <row r="1279">
          <cell r="B1279" t="str">
            <v>신진에스엠</v>
          </cell>
          <cell r="C1279" t="str">
            <v>X</v>
          </cell>
          <cell r="D1279" t="str">
            <v>X</v>
          </cell>
          <cell r="E1279" t="str">
            <v>X</v>
          </cell>
          <cell r="F1279" t="str">
            <v>X</v>
          </cell>
          <cell r="G1279" t="str">
            <v>X</v>
          </cell>
          <cell r="H1279" t="str">
            <v>X</v>
          </cell>
          <cell r="I1279" t="str">
            <v>X</v>
          </cell>
          <cell r="J1279" t="str">
            <v>X</v>
          </cell>
          <cell r="K1279" t="str">
            <v>X</v>
          </cell>
          <cell r="L1279" t="str">
            <v>X</v>
          </cell>
          <cell r="M1279" t="str">
            <v>X</v>
          </cell>
          <cell r="N1279" t="str">
            <v>138070</v>
          </cell>
        </row>
        <row r="1280">
          <cell r="B1280" t="str">
            <v>신테카바이오</v>
          </cell>
          <cell r="C1280" t="str">
            <v>X</v>
          </cell>
          <cell r="D1280" t="str">
            <v>X</v>
          </cell>
          <cell r="E1280" t="str">
            <v>X</v>
          </cell>
          <cell r="F1280" t="str">
            <v>X</v>
          </cell>
          <cell r="G1280" t="str">
            <v>X</v>
          </cell>
          <cell r="H1280" t="str">
            <v>X</v>
          </cell>
          <cell r="I1280" t="str">
            <v>X</v>
          </cell>
          <cell r="J1280" t="str">
            <v>X</v>
          </cell>
          <cell r="K1280" t="str">
            <v>X</v>
          </cell>
          <cell r="L1280" t="str">
            <v>X</v>
          </cell>
          <cell r="M1280" t="str">
            <v>X</v>
          </cell>
          <cell r="N1280" t="str">
            <v>226330</v>
          </cell>
        </row>
        <row r="1281">
          <cell r="B1281" t="str">
            <v>신풍</v>
          </cell>
          <cell r="C1281" t="str">
            <v>X</v>
          </cell>
          <cell r="D1281" t="str">
            <v>X</v>
          </cell>
          <cell r="E1281" t="str">
            <v>X</v>
          </cell>
          <cell r="F1281" t="str">
            <v>X</v>
          </cell>
          <cell r="G1281" t="str">
            <v>X</v>
          </cell>
          <cell r="H1281" t="str">
            <v>X</v>
          </cell>
          <cell r="I1281" t="str">
            <v>X</v>
          </cell>
          <cell r="J1281" t="str">
            <v>X</v>
          </cell>
          <cell r="K1281" t="str">
            <v>X</v>
          </cell>
          <cell r="L1281" t="str">
            <v>X</v>
          </cell>
          <cell r="M1281" t="str">
            <v>X</v>
          </cell>
          <cell r="N1281" t="str">
            <v>002870</v>
          </cell>
        </row>
        <row r="1282">
          <cell r="B1282" t="str">
            <v>신풍제약</v>
          </cell>
          <cell r="C1282" t="str">
            <v>X</v>
          </cell>
          <cell r="D1282" t="str">
            <v>X</v>
          </cell>
          <cell r="E1282" t="str">
            <v>X</v>
          </cell>
          <cell r="F1282" t="str">
            <v>X</v>
          </cell>
          <cell r="G1282" t="str">
            <v>X</v>
          </cell>
          <cell r="H1282" t="str">
            <v>X</v>
          </cell>
          <cell r="I1282" t="str">
            <v>X</v>
          </cell>
          <cell r="J1282" t="str">
            <v>X</v>
          </cell>
          <cell r="K1282" t="str">
            <v>X</v>
          </cell>
          <cell r="L1282" t="str">
            <v>X</v>
          </cell>
          <cell r="M1282" t="str">
            <v>X</v>
          </cell>
          <cell r="N1282" t="str">
            <v>019170</v>
          </cell>
        </row>
        <row r="1283">
          <cell r="B1283" t="str">
            <v>신풍제약우</v>
          </cell>
          <cell r="C1283" t="str">
            <v>X</v>
          </cell>
          <cell r="D1283" t="str">
            <v>X</v>
          </cell>
          <cell r="E1283" t="str">
            <v>X</v>
          </cell>
          <cell r="F1283" t="str">
            <v>X</v>
          </cell>
          <cell r="G1283" t="str">
            <v>X</v>
          </cell>
          <cell r="H1283" t="str">
            <v>X</v>
          </cell>
          <cell r="I1283" t="str">
            <v>X</v>
          </cell>
          <cell r="J1283" t="str">
            <v>O</v>
          </cell>
          <cell r="K1283" t="str">
            <v>X</v>
          </cell>
          <cell r="L1283" t="str">
            <v>X</v>
          </cell>
          <cell r="M1283" t="str">
            <v>X</v>
          </cell>
          <cell r="N1283" t="str">
            <v>019175</v>
          </cell>
        </row>
        <row r="1284">
          <cell r="B1284" t="str">
            <v>신한서부티엔디리츠</v>
          </cell>
          <cell r="C1284" t="str">
            <v>X</v>
          </cell>
          <cell r="D1284" t="str">
            <v>X</v>
          </cell>
          <cell r="E1284" t="str">
            <v>X</v>
          </cell>
          <cell r="F1284" t="str">
            <v>X</v>
          </cell>
          <cell r="G1284" t="str">
            <v>X</v>
          </cell>
          <cell r="H1284" t="str">
            <v>X</v>
          </cell>
          <cell r="I1284" t="str">
            <v>X</v>
          </cell>
          <cell r="J1284" t="str">
            <v>X</v>
          </cell>
          <cell r="K1284" t="str">
            <v>X</v>
          </cell>
          <cell r="L1284" t="str">
            <v>X</v>
          </cell>
          <cell r="M1284" t="str">
            <v>X</v>
          </cell>
          <cell r="N1284" t="str">
            <v>404990</v>
          </cell>
        </row>
        <row r="1285">
          <cell r="B1285" t="str">
            <v>신한알파리츠</v>
          </cell>
          <cell r="C1285" t="str">
            <v>X</v>
          </cell>
          <cell r="D1285" t="str">
            <v>X</v>
          </cell>
          <cell r="E1285" t="str">
            <v>X</v>
          </cell>
          <cell r="F1285" t="str">
            <v>X</v>
          </cell>
          <cell r="G1285" t="str">
            <v>X</v>
          </cell>
          <cell r="H1285" t="str">
            <v>X</v>
          </cell>
          <cell r="I1285" t="str">
            <v>X</v>
          </cell>
          <cell r="J1285" t="str">
            <v>X</v>
          </cell>
          <cell r="K1285" t="str">
            <v>X</v>
          </cell>
          <cell r="L1285" t="str">
            <v>X</v>
          </cell>
          <cell r="M1285" t="str">
            <v>X</v>
          </cell>
          <cell r="N1285" t="str">
            <v>293940</v>
          </cell>
        </row>
        <row r="1286">
          <cell r="B1286" t="str">
            <v>신한제10호스팩</v>
          </cell>
          <cell r="C1286" t="str">
            <v>X</v>
          </cell>
          <cell r="D1286" t="str">
            <v>X</v>
          </cell>
          <cell r="E1286" t="str">
            <v>X</v>
          </cell>
          <cell r="F1286" t="str">
            <v>X</v>
          </cell>
          <cell r="G1286" t="str">
            <v>X</v>
          </cell>
          <cell r="H1286" t="str">
            <v>X</v>
          </cell>
          <cell r="I1286" t="str">
            <v>X</v>
          </cell>
          <cell r="J1286" t="str">
            <v>X</v>
          </cell>
          <cell r="K1286" t="str">
            <v>X</v>
          </cell>
          <cell r="L1286" t="str">
            <v>X</v>
          </cell>
          <cell r="M1286" t="str">
            <v>X</v>
          </cell>
          <cell r="N1286" t="str">
            <v>418210</v>
          </cell>
        </row>
        <row r="1287">
          <cell r="B1287" t="str">
            <v>신한제11호스팩</v>
          </cell>
          <cell r="C1287" t="str">
            <v>X</v>
          </cell>
          <cell r="D1287" t="str">
            <v>X</v>
          </cell>
          <cell r="E1287" t="str">
            <v>X</v>
          </cell>
          <cell r="F1287" t="str">
            <v>X</v>
          </cell>
          <cell r="G1287" t="str">
            <v>X</v>
          </cell>
          <cell r="H1287" t="str">
            <v>X</v>
          </cell>
          <cell r="I1287" t="str">
            <v>X</v>
          </cell>
          <cell r="J1287" t="str">
            <v>X</v>
          </cell>
          <cell r="K1287" t="str">
            <v>X</v>
          </cell>
          <cell r="L1287" t="str">
            <v>X</v>
          </cell>
          <cell r="M1287" t="str">
            <v>X</v>
          </cell>
          <cell r="N1287" t="str">
            <v>452980</v>
          </cell>
        </row>
        <row r="1288">
          <cell r="B1288" t="str">
            <v>신한제8호스팩</v>
          </cell>
          <cell r="C1288" t="str">
            <v>O</v>
          </cell>
          <cell r="D1288" t="str">
            <v>X</v>
          </cell>
          <cell r="E1288" t="str">
            <v>X</v>
          </cell>
          <cell r="F1288" t="str">
            <v>X</v>
          </cell>
          <cell r="G1288" t="str">
            <v>X</v>
          </cell>
          <cell r="H1288" t="str">
            <v>X</v>
          </cell>
          <cell r="I1288" t="str">
            <v>X</v>
          </cell>
          <cell r="J1288" t="str">
            <v>X</v>
          </cell>
          <cell r="K1288" t="str">
            <v>X</v>
          </cell>
          <cell r="L1288" t="str">
            <v>X</v>
          </cell>
          <cell r="M1288" t="str">
            <v>X</v>
          </cell>
          <cell r="N1288" t="str">
            <v>393360</v>
          </cell>
        </row>
        <row r="1289">
          <cell r="B1289" t="str">
            <v>신한제9호스팩</v>
          </cell>
          <cell r="C1289" t="str">
            <v>X</v>
          </cell>
          <cell r="D1289" t="str">
            <v>X</v>
          </cell>
          <cell r="E1289" t="str">
            <v>X</v>
          </cell>
          <cell r="F1289" t="str">
            <v>X</v>
          </cell>
          <cell r="G1289" t="str">
            <v>X</v>
          </cell>
          <cell r="H1289" t="str">
            <v>X</v>
          </cell>
          <cell r="I1289" t="str">
            <v>X</v>
          </cell>
          <cell r="J1289" t="str">
            <v>X</v>
          </cell>
          <cell r="K1289" t="str">
            <v>X</v>
          </cell>
          <cell r="L1289" t="str">
            <v>X</v>
          </cell>
          <cell r="M1289" t="str">
            <v>X</v>
          </cell>
          <cell r="N1289" t="str">
            <v>405640</v>
          </cell>
        </row>
        <row r="1290">
          <cell r="B1290" t="str">
            <v>신한지주</v>
          </cell>
          <cell r="C1290" t="str">
            <v>X</v>
          </cell>
          <cell r="D1290" t="str">
            <v>X</v>
          </cell>
          <cell r="E1290" t="str">
            <v>X</v>
          </cell>
          <cell r="F1290" t="str">
            <v>X</v>
          </cell>
          <cell r="G1290" t="str">
            <v>X</v>
          </cell>
          <cell r="H1290" t="str">
            <v>X</v>
          </cell>
          <cell r="I1290" t="str">
            <v>X</v>
          </cell>
          <cell r="J1290" t="str">
            <v>X</v>
          </cell>
          <cell r="K1290" t="str">
            <v>X</v>
          </cell>
          <cell r="L1290" t="str">
            <v>X</v>
          </cell>
          <cell r="M1290" t="str">
            <v>X</v>
          </cell>
          <cell r="N1290" t="str">
            <v>055550</v>
          </cell>
        </row>
        <row r="1291">
          <cell r="B1291" t="str">
            <v>신화인터텍</v>
          </cell>
          <cell r="C1291" t="str">
            <v>X</v>
          </cell>
          <cell r="D1291" t="str">
            <v>X</v>
          </cell>
          <cell r="E1291" t="str">
            <v>X</v>
          </cell>
          <cell r="F1291" t="str">
            <v>X</v>
          </cell>
          <cell r="G1291" t="str">
            <v>X</v>
          </cell>
          <cell r="H1291" t="str">
            <v>X</v>
          </cell>
          <cell r="I1291" t="str">
            <v>X</v>
          </cell>
          <cell r="J1291" t="str">
            <v>X</v>
          </cell>
          <cell r="K1291" t="str">
            <v>X</v>
          </cell>
          <cell r="L1291" t="str">
            <v>X</v>
          </cell>
          <cell r="M1291" t="str">
            <v>X</v>
          </cell>
          <cell r="N1291" t="str">
            <v>056700</v>
          </cell>
        </row>
        <row r="1292">
          <cell r="B1292" t="str">
            <v>신화콘텍</v>
          </cell>
          <cell r="C1292" t="str">
            <v>X</v>
          </cell>
          <cell r="D1292" t="str">
            <v>X</v>
          </cell>
          <cell r="E1292" t="str">
            <v>X</v>
          </cell>
          <cell r="F1292" t="str">
            <v>X</v>
          </cell>
          <cell r="G1292" t="str">
            <v>X</v>
          </cell>
          <cell r="H1292" t="str">
            <v>X</v>
          </cell>
          <cell r="I1292" t="str">
            <v>X</v>
          </cell>
          <cell r="J1292" t="str">
            <v>X</v>
          </cell>
          <cell r="K1292" t="str">
            <v>X</v>
          </cell>
          <cell r="L1292" t="str">
            <v>X</v>
          </cell>
          <cell r="M1292" t="str">
            <v>X</v>
          </cell>
          <cell r="N1292" t="str">
            <v>187270</v>
          </cell>
        </row>
        <row r="1293">
          <cell r="B1293" t="str">
            <v>신흥</v>
          </cell>
          <cell r="C1293" t="str">
            <v>X</v>
          </cell>
          <cell r="D1293" t="str">
            <v>X</v>
          </cell>
          <cell r="E1293" t="str">
            <v>X</v>
          </cell>
          <cell r="F1293" t="str">
            <v>X</v>
          </cell>
          <cell r="G1293" t="str">
            <v>X</v>
          </cell>
          <cell r="H1293" t="str">
            <v>X</v>
          </cell>
          <cell r="I1293" t="str">
            <v>X</v>
          </cell>
          <cell r="J1293" t="str">
            <v>X</v>
          </cell>
          <cell r="K1293" t="str">
            <v>X</v>
          </cell>
          <cell r="L1293" t="str">
            <v>X</v>
          </cell>
          <cell r="M1293" t="str">
            <v>X</v>
          </cell>
          <cell r="N1293" t="str">
            <v>004080</v>
          </cell>
        </row>
        <row r="1294">
          <cell r="B1294" t="str">
            <v>신흥에스이씨</v>
          </cell>
          <cell r="C1294" t="str">
            <v>X</v>
          </cell>
          <cell r="D1294" t="str">
            <v>X</v>
          </cell>
          <cell r="E1294" t="str">
            <v>X</v>
          </cell>
          <cell r="F1294" t="str">
            <v>X</v>
          </cell>
          <cell r="G1294" t="str">
            <v>X</v>
          </cell>
          <cell r="H1294" t="str">
            <v>X</v>
          </cell>
          <cell r="I1294" t="str">
            <v>X</v>
          </cell>
          <cell r="J1294" t="str">
            <v>X</v>
          </cell>
          <cell r="K1294" t="str">
            <v>X</v>
          </cell>
          <cell r="L1294" t="str">
            <v>X</v>
          </cell>
          <cell r="M1294" t="str">
            <v>X</v>
          </cell>
          <cell r="N1294" t="str">
            <v>243840</v>
          </cell>
        </row>
        <row r="1295">
          <cell r="B1295" t="str">
            <v>실리콘투</v>
          </cell>
          <cell r="C1295" t="str">
            <v>X</v>
          </cell>
          <cell r="D1295" t="str">
            <v>X</v>
          </cell>
          <cell r="E1295" t="str">
            <v>X</v>
          </cell>
          <cell r="F1295" t="str">
            <v>X</v>
          </cell>
          <cell r="G1295" t="str">
            <v>O</v>
          </cell>
          <cell r="H1295" t="str">
            <v>X</v>
          </cell>
          <cell r="I1295" t="str">
            <v>X</v>
          </cell>
          <cell r="J1295" t="str">
            <v>X</v>
          </cell>
          <cell r="K1295" t="str">
            <v>X</v>
          </cell>
          <cell r="L1295" t="str">
            <v>X</v>
          </cell>
          <cell r="M1295" t="str">
            <v>X</v>
          </cell>
          <cell r="N1295" t="str">
            <v>257720</v>
          </cell>
        </row>
        <row r="1296">
          <cell r="B1296" t="str">
            <v>심텍</v>
          </cell>
          <cell r="C1296" t="str">
            <v>X</v>
          </cell>
          <cell r="D1296" t="str">
            <v>X</v>
          </cell>
          <cell r="E1296" t="str">
            <v>X</v>
          </cell>
          <cell r="F1296" t="str">
            <v>X</v>
          </cell>
          <cell r="G1296" t="str">
            <v>X</v>
          </cell>
          <cell r="H1296" t="str">
            <v>X</v>
          </cell>
          <cell r="I1296" t="str">
            <v>X</v>
          </cell>
          <cell r="J1296" t="str">
            <v>X</v>
          </cell>
          <cell r="K1296" t="str">
            <v>X</v>
          </cell>
          <cell r="L1296" t="str">
            <v>X</v>
          </cell>
          <cell r="M1296" t="str">
            <v>X</v>
          </cell>
          <cell r="N1296" t="str">
            <v>222800</v>
          </cell>
        </row>
        <row r="1297">
          <cell r="B1297" t="str">
            <v>심텍홀딩스</v>
          </cell>
          <cell r="C1297" t="str">
            <v>X</v>
          </cell>
          <cell r="D1297" t="str">
            <v>X</v>
          </cell>
          <cell r="E1297" t="str">
            <v>X</v>
          </cell>
          <cell r="F1297" t="str">
            <v>X</v>
          </cell>
          <cell r="G1297" t="str">
            <v>X</v>
          </cell>
          <cell r="H1297" t="str">
            <v>X</v>
          </cell>
          <cell r="I1297" t="str">
            <v>X</v>
          </cell>
          <cell r="J1297" t="str">
            <v>X</v>
          </cell>
          <cell r="K1297" t="str">
            <v>X</v>
          </cell>
          <cell r="L1297" t="str">
            <v>X</v>
          </cell>
          <cell r="M1297" t="str">
            <v>X</v>
          </cell>
          <cell r="N1297" t="str">
            <v>036710</v>
          </cell>
        </row>
        <row r="1298">
          <cell r="B1298" t="str">
            <v>싸이맥스</v>
          </cell>
          <cell r="C1298" t="str">
            <v>X</v>
          </cell>
          <cell r="D1298" t="str">
            <v>X</v>
          </cell>
          <cell r="E1298" t="str">
            <v>X</v>
          </cell>
          <cell r="F1298" t="str">
            <v>X</v>
          </cell>
          <cell r="G1298" t="str">
            <v>X</v>
          </cell>
          <cell r="H1298" t="str">
            <v>X</v>
          </cell>
          <cell r="I1298" t="str">
            <v>X</v>
          </cell>
          <cell r="J1298" t="str">
            <v>X</v>
          </cell>
          <cell r="K1298" t="str">
            <v>X</v>
          </cell>
          <cell r="L1298" t="str">
            <v>X</v>
          </cell>
          <cell r="M1298" t="str">
            <v>X</v>
          </cell>
          <cell r="N1298" t="str">
            <v>160980</v>
          </cell>
        </row>
        <row r="1299">
          <cell r="B1299" t="str">
            <v>싸이버원</v>
          </cell>
          <cell r="C1299" t="str">
            <v>X</v>
          </cell>
          <cell r="D1299" t="str">
            <v>X</v>
          </cell>
          <cell r="E1299" t="str">
            <v>X</v>
          </cell>
          <cell r="F1299" t="str">
            <v>X</v>
          </cell>
          <cell r="G1299" t="str">
            <v>X</v>
          </cell>
          <cell r="H1299" t="str">
            <v>X</v>
          </cell>
          <cell r="I1299" t="str">
            <v>X</v>
          </cell>
          <cell r="J1299" t="str">
            <v>X</v>
          </cell>
          <cell r="K1299" t="str">
            <v>X</v>
          </cell>
          <cell r="L1299" t="str">
            <v>X</v>
          </cell>
          <cell r="M1299" t="str">
            <v>X</v>
          </cell>
          <cell r="N1299" t="str">
            <v>356890</v>
          </cell>
        </row>
        <row r="1300">
          <cell r="B1300" t="str">
            <v>싸이토젠</v>
          </cell>
          <cell r="C1300" t="str">
            <v>X</v>
          </cell>
          <cell r="D1300" t="str">
            <v>X</v>
          </cell>
          <cell r="E1300" t="str">
            <v>X</v>
          </cell>
          <cell r="F1300" t="str">
            <v>X</v>
          </cell>
          <cell r="G1300" t="str">
            <v>X</v>
          </cell>
          <cell r="H1300" t="str">
            <v>X</v>
          </cell>
          <cell r="I1300" t="str">
            <v>X</v>
          </cell>
          <cell r="J1300" t="str">
            <v>X</v>
          </cell>
          <cell r="K1300" t="str">
            <v>X</v>
          </cell>
          <cell r="L1300" t="str">
            <v>X</v>
          </cell>
          <cell r="M1300" t="str">
            <v>X</v>
          </cell>
          <cell r="N1300" t="str">
            <v>217330</v>
          </cell>
        </row>
        <row r="1301">
          <cell r="B1301" t="str">
            <v>쌍방울</v>
          </cell>
          <cell r="C1301" t="str">
            <v>O</v>
          </cell>
          <cell r="D1301" t="str">
            <v>X</v>
          </cell>
          <cell r="E1301" t="str">
            <v>X</v>
          </cell>
          <cell r="F1301" t="str">
            <v>X</v>
          </cell>
          <cell r="G1301" t="str">
            <v>X</v>
          </cell>
          <cell r="H1301" t="str">
            <v>X</v>
          </cell>
          <cell r="I1301" t="str">
            <v>X</v>
          </cell>
          <cell r="J1301" t="str">
            <v>X</v>
          </cell>
          <cell r="K1301" t="str">
            <v>X</v>
          </cell>
          <cell r="L1301" t="str">
            <v>X</v>
          </cell>
          <cell r="M1301" t="str">
            <v>X</v>
          </cell>
          <cell r="N1301" t="str">
            <v>102280</v>
          </cell>
        </row>
        <row r="1302">
          <cell r="B1302" t="str">
            <v>쌍용C&amp;E</v>
          </cell>
          <cell r="C1302" t="str">
            <v>X</v>
          </cell>
          <cell r="D1302" t="str">
            <v>X</v>
          </cell>
          <cell r="E1302" t="str">
            <v>X</v>
          </cell>
          <cell r="F1302" t="str">
            <v>X</v>
          </cell>
          <cell r="G1302" t="str">
            <v>X</v>
          </cell>
          <cell r="H1302" t="str">
            <v>X</v>
          </cell>
          <cell r="I1302" t="str">
            <v>X</v>
          </cell>
          <cell r="J1302" t="str">
            <v>X</v>
          </cell>
          <cell r="K1302" t="str">
            <v>X</v>
          </cell>
          <cell r="L1302" t="str">
            <v>X</v>
          </cell>
          <cell r="M1302" t="str">
            <v>X</v>
          </cell>
          <cell r="N1302" t="str">
            <v>003410</v>
          </cell>
        </row>
        <row r="1303">
          <cell r="B1303" t="str">
            <v>쌍용정보통신</v>
          </cell>
          <cell r="C1303" t="str">
            <v>X</v>
          </cell>
          <cell r="D1303" t="str">
            <v>X</v>
          </cell>
          <cell r="E1303" t="str">
            <v>X</v>
          </cell>
          <cell r="F1303" t="str">
            <v>X</v>
          </cell>
          <cell r="G1303" t="str">
            <v>O</v>
          </cell>
          <cell r="H1303" t="str">
            <v>X</v>
          </cell>
          <cell r="I1303" t="str">
            <v>X</v>
          </cell>
          <cell r="J1303" t="str">
            <v>X</v>
          </cell>
          <cell r="K1303" t="str">
            <v>X</v>
          </cell>
          <cell r="L1303" t="str">
            <v>X</v>
          </cell>
          <cell r="M1303" t="str">
            <v>X</v>
          </cell>
          <cell r="N1303" t="str">
            <v>010280</v>
          </cell>
        </row>
        <row r="1304">
          <cell r="B1304" t="str">
            <v>써니전자</v>
          </cell>
          <cell r="C1304" t="str">
            <v>X</v>
          </cell>
          <cell r="D1304" t="str">
            <v>X</v>
          </cell>
          <cell r="E1304" t="str">
            <v>X</v>
          </cell>
          <cell r="F1304" t="str">
            <v>X</v>
          </cell>
          <cell r="G1304" t="str">
            <v>X</v>
          </cell>
          <cell r="H1304" t="str">
            <v>X</v>
          </cell>
          <cell r="I1304" t="str">
            <v>X</v>
          </cell>
          <cell r="J1304" t="str">
            <v>X</v>
          </cell>
          <cell r="K1304" t="str">
            <v>X</v>
          </cell>
          <cell r="L1304" t="str">
            <v>X</v>
          </cell>
          <cell r="M1304" t="str">
            <v>X</v>
          </cell>
          <cell r="N1304" t="str">
            <v>004770</v>
          </cell>
        </row>
        <row r="1305">
          <cell r="B1305" t="str">
            <v>썬테크</v>
          </cell>
          <cell r="C1305" t="str">
            <v>X</v>
          </cell>
          <cell r="D1305" t="str">
            <v>X</v>
          </cell>
          <cell r="E1305" t="str">
            <v>X</v>
          </cell>
          <cell r="F1305" t="str">
            <v>X</v>
          </cell>
          <cell r="G1305" t="str">
            <v>X</v>
          </cell>
          <cell r="H1305" t="str">
            <v>X</v>
          </cell>
          <cell r="I1305" t="str">
            <v>X</v>
          </cell>
          <cell r="J1305" t="str">
            <v>X</v>
          </cell>
          <cell r="K1305" t="str">
            <v>X</v>
          </cell>
          <cell r="L1305" t="str">
            <v>X</v>
          </cell>
          <cell r="M1305" t="str">
            <v>X</v>
          </cell>
          <cell r="N1305" t="str">
            <v>217320</v>
          </cell>
        </row>
        <row r="1306">
          <cell r="B1306" t="str">
            <v>썸에이지</v>
          </cell>
          <cell r="C1306" t="str">
            <v>X</v>
          </cell>
          <cell r="D1306" t="str">
            <v>X</v>
          </cell>
          <cell r="E1306" t="str">
            <v>X</v>
          </cell>
          <cell r="F1306" t="str">
            <v>X</v>
          </cell>
          <cell r="G1306" t="str">
            <v>X</v>
          </cell>
          <cell r="H1306" t="str">
            <v>X</v>
          </cell>
          <cell r="I1306" t="str">
            <v>X</v>
          </cell>
          <cell r="J1306" t="str">
            <v>X</v>
          </cell>
          <cell r="K1306" t="str">
            <v>X</v>
          </cell>
          <cell r="L1306" t="str">
            <v>X</v>
          </cell>
          <cell r="M1306" t="str">
            <v>X</v>
          </cell>
          <cell r="N1306" t="str">
            <v>208640</v>
          </cell>
        </row>
        <row r="1307">
          <cell r="B1307" t="str">
            <v>쎄노텍</v>
          </cell>
          <cell r="C1307" t="str">
            <v>X</v>
          </cell>
          <cell r="D1307" t="str">
            <v>X</v>
          </cell>
          <cell r="E1307" t="str">
            <v>X</v>
          </cell>
          <cell r="F1307" t="str">
            <v>X</v>
          </cell>
          <cell r="G1307" t="str">
            <v>X</v>
          </cell>
          <cell r="H1307" t="str">
            <v>X</v>
          </cell>
          <cell r="I1307" t="str">
            <v>X</v>
          </cell>
          <cell r="J1307" t="str">
            <v>X</v>
          </cell>
          <cell r="K1307" t="str">
            <v>X</v>
          </cell>
          <cell r="L1307" t="str">
            <v>X</v>
          </cell>
          <cell r="M1307" t="str">
            <v>X</v>
          </cell>
          <cell r="N1307" t="str">
            <v>222420</v>
          </cell>
        </row>
        <row r="1308">
          <cell r="B1308" t="str">
            <v>쎄니트</v>
          </cell>
          <cell r="C1308" t="str">
            <v>X</v>
          </cell>
          <cell r="D1308" t="str">
            <v>X</v>
          </cell>
          <cell r="E1308" t="str">
            <v>X</v>
          </cell>
          <cell r="F1308" t="str">
            <v>X</v>
          </cell>
          <cell r="G1308" t="str">
            <v>X</v>
          </cell>
          <cell r="H1308" t="str">
            <v>X</v>
          </cell>
          <cell r="I1308" t="str">
            <v>X</v>
          </cell>
          <cell r="J1308" t="str">
            <v>X</v>
          </cell>
          <cell r="K1308" t="str">
            <v>X</v>
          </cell>
          <cell r="L1308" t="str">
            <v>X</v>
          </cell>
          <cell r="M1308" t="str">
            <v>X</v>
          </cell>
          <cell r="N1308" t="str">
            <v>037760</v>
          </cell>
        </row>
        <row r="1309">
          <cell r="B1309" t="str">
            <v>쎄트렉아이</v>
          </cell>
          <cell r="C1309" t="str">
            <v>X</v>
          </cell>
          <cell r="D1309" t="str">
            <v>X</v>
          </cell>
          <cell r="E1309" t="str">
            <v>X</v>
          </cell>
          <cell r="F1309" t="str">
            <v>X</v>
          </cell>
          <cell r="G1309" t="str">
            <v>X</v>
          </cell>
          <cell r="H1309" t="str">
            <v>X</v>
          </cell>
          <cell r="I1309" t="str">
            <v>X</v>
          </cell>
          <cell r="J1309" t="str">
            <v>X</v>
          </cell>
          <cell r="K1309" t="str">
            <v>X</v>
          </cell>
          <cell r="L1309" t="str">
            <v>X</v>
          </cell>
          <cell r="M1309" t="str">
            <v>X</v>
          </cell>
          <cell r="N1309" t="str">
            <v>099320</v>
          </cell>
        </row>
        <row r="1310">
          <cell r="B1310" t="str">
            <v>쎌바이오텍</v>
          </cell>
          <cell r="C1310" t="str">
            <v>X</v>
          </cell>
          <cell r="D1310" t="str">
            <v>X</v>
          </cell>
          <cell r="E1310" t="str">
            <v>X</v>
          </cell>
          <cell r="F1310" t="str">
            <v>X</v>
          </cell>
          <cell r="G1310" t="str">
            <v>X</v>
          </cell>
          <cell r="H1310" t="str">
            <v>X</v>
          </cell>
          <cell r="I1310" t="str">
            <v>X</v>
          </cell>
          <cell r="J1310" t="str">
            <v>X</v>
          </cell>
          <cell r="K1310" t="str">
            <v>X</v>
          </cell>
          <cell r="L1310" t="str">
            <v>X</v>
          </cell>
          <cell r="M1310" t="str">
            <v>X</v>
          </cell>
          <cell r="N1310" t="str">
            <v>049960</v>
          </cell>
        </row>
        <row r="1311">
          <cell r="B1311" t="str">
            <v>쏘카</v>
          </cell>
          <cell r="C1311" t="str">
            <v>X</v>
          </cell>
          <cell r="D1311" t="str">
            <v>X</v>
          </cell>
          <cell r="E1311" t="str">
            <v>X</v>
          </cell>
          <cell r="F1311" t="str">
            <v>X</v>
          </cell>
          <cell r="G1311" t="str">
            <v>X</v>
          </cell>
          <cell r="H1311" t="str">
            <v>X</v>
          </cell>
          <cell r="I1311" t="str">
            <v>X</v>
          </cell>
          <cell r="J1311" t="str">
            <v>X</v>
          </cell>
          <cell r="K1311" t="str">
            <v>X</v>
          </cell>
          <cell r="L1311" t="str">
            <v>X</v>
          </cell>
          <cell r="M1311" t="str">
            <v>X</v>
          </cell>
          <cell r="N1311" t="str">
            <v>403550</v>
          </cell>
        </row>
        <row r="1312">
          <cell r="B1312" t="str">
            <v>쏠리드</v>
          </cell>
          <cell r="C1312" t="str">
            <v>X</v>
          </cell>
          <cell r="D1312" t="str">
            <v>X</v>
          </cell>
          <cell r="E1312" t="str">
            <v>X</v>
          </cell>
          <cell r="F1312" t="str">
            <v>X</v>
          </cell>
          <cell r="G1312" t="str">
            <v>X</v>
          </cell>
          <cell r="H1312" t="str">
            <v>X</v>
          </cell>
          <cell r="I1312" t="str">
            <v>X</v>
          </cell>
          <cell r="J1312" t="str">
            <v>X</v>
          </cell>
          <cell r="K1312" t="str">
            <v>X</v>
          </cell>
          <cell r="L1312" t="str">
            <v>X</v>
          </cell>
          <cell r="M1312" t="str">
            <v>X</v>
          </cell>
          <cell r="N1312" t="str">
            <v>050890</v>
          </cell>
        </row>
        <row r="1313">
          <cell r="B1313" t="str">
            <v>씨씨에스</v>
          </cell>
          <cell r="C1313" t="str">
            <v>X</v>
          </cell>
          <cell r="D1313" t="str">
            <v>X</v>
          </cell>
          <cell r="E1313" t="str">
            <v>X</v>
          </cell>
          <cell r="F1313" t="str">
            <v>X</v>
          </cell>
          <cell r="G1313" t="str">
            <v>X</v>
          </cell>
          <cell r="H1313" t="str">
            <v>X</v>
          </cell>
          <cell r="I1313" t="str">
            <v>X</v>
          </cell>
          <cell r="J1313" t="str">
            <v>X</v>
          </cell>
          <cell r="K1313" t="str">
            <v>X</v>
          </cell>
          <cell r="L1313" t="str">
            <v>X</v>
          </cell>
          <cell r="M1313" t="str">
            <v>X</v>
          </cell>
          <cell r="N1313" t="str">
            <v>066790</v>
          </cell>
        </row>
        <row r="1314">
          <cell r="B1314" t="str">
            <v>씨아이에스</v>
          </cell>
          <cell r="C1314" t="str">
            <v>X</v>
          </cell>
          <cell r="D1314" t="str">
            <v>X</v>
          </cell>
          <cell r="E1314" t="str">
            <v>X</v>
          </cell>
          <cell r="F1314" t="str">
            <v>X</v>
          </cell>
          <cell r="G1314" t="str">
            <v>X</v>
          </cell>
          <cell r="H1314" t="str">
            <v>X</v>
          </cell>
          <cell r="I1314" t="str">
            <v>X</v>
          </cell>
          <cell r="J1314" t="str">
            <v>X</v>
          </cell>
          <cell r="K1314" t="str">
            <v>X</v>
          </cell>
          <cell r="L1314" t="str">
            <v>X</v>
          </cell>
          <cell r="M1314" t="str">
            <v>X</v>
          </cell>
          <cell r="N1314" t="str">
            <v>222080</v>
          </cell>
        </row>
        <row r="1315">
          <cell r="B1315" t="str">
            <v>씨아이테크</v>
          </cell>
          <cell r="C1315" t="str">
            <v>X</v>
          </cell>
          <cell r="D1315" t="str">
            <v>X</v>
          </cell>
          <cell r="E1315" t="str">
            <v>X</v>
          </cell>
          <cell r="F1315" t="str">
            <v>X</v>
          </cell>
          <cell r="G1315" t="str">
            <v>X</v>
          </cell>
          <cell r="H1315" t="str">
            <v>X</v>
          </cell>
          <cell r="I1315" t="str">
            <v>X</v>
          </cell>
          <cell r="J1315" t="str">
            <v>X</v>
          </cell>
          <cell r="K1315" t="str">
            <v>X</v>
          </cell>
          <cell r="L1315" t="str">
            <v>X</v>
          </cell>
          <cell r="M1315" t="str">
            <v>X</v>
          </cell>
          <cell r="N1315" t="str">
            <v>004920</v>
          </cell>
        </row>
        <row r="1316">
          <cell r="B1316" t="str">
            <v>씨알푸드</v>
          </cell>
          <cell r="C1316" t="str">
            <v>X</v>
          </cell>
          <cell r="D1316" t="str">
            <v>X</v>
          </cell>
          <cell r="E1316" t="str">
            <v>X</v>
          </cell>
          <cell r="F1316" t="str">
            <v>X</v>
          </cell>
          <cell r="G1316" t="str">
            <v>X</v>
          </cell>
          <cell r="H1316" t="str">
            <v>X</v>
          </cell>
          <cell r="I1316" t="str">
            <v>X</v>
          </cell>
          <cell r="J1316" t="str">
            <v>X</v>
          </cell>
          <cell r="K1316" t="str">
            <v>X</v>
          </cell>
          <cell r="L1316" t="str">
            <v>X</v>
          </cell>
          <cell r="M1316" t="str">
            <v>X</v>
          </cell>
          <cell r="N1316" t="str">
            <v>236030</v>
          </cell>
        </row>
        <row r="1317">
          <cell r="B1317" t="str">
            <v>씨앗</v>
          </cell>
          <cell r="C1317" t="str">
            <v>X</v>
          </cell>
          <cell r="D1317" t="str">
            <v>X</v>
          </cell>
          <cell r="E1317" t="str">
            <v>X</v>
          </cell>
          <cell r="F1317" t="str">
            <v>X</v>
          </cell>
          <cell r="G1317" t="str">
            <v>X</v>
          </cell>
          <cell r="H1317" t="str">
            <v>X</v>
          </cell>
          <cell r="I1317" t="str">
            <v>X</v>
          </cell>
          <cell r="J1317" t="str">
            <v>X</v>
          </cell>
          <cell r="K1317" t="str">
            <v>X</v>
          </cell>
          <cell r="L1317" t="str">
            <v>X</v>
          </cell>
          <cell r="M1317" t="str">
            <v>X</v>
          </cell>
          <cell r="N1317" t="str">
            <v>103660</v>
          </cell>
        </row>
        <row r="1318">
          <cell r="B1318" t="str">
            <v>씨앤씨인터내셔널</v>
          </cell>
          <cell r="C1318" t="str">
            <v>X</v>
          </cell>
          <cell r="D1318" t="str">
            <v>X</v>
          </cell>
          <cell r="E1318" t="str">
            <v>X</v>
          </cell>
          <cell r="F1318" t="str">
            <v>X</v>
          </cell>
          <cell r="G1318" t="str">
            <v>X</v>
          </cell>
          <cell r="H1318" t="str">
            <v>X</v>
          </cell>
          <cell r="I1318" t="str">
            <v>X</v>
          </cell>
          <cell r="J1318" t="str">
            <v>X</v>
          </cell>
          <cell r="K1318" t="str">
            <v>X</v>
          </cell>
          <cell r="L1318" t="str">
            <v>X</v>
          </cell>
          <cell r="M1318" t="str">
            <v>X</v>
          </cell>
          <cell r="N1318" t="str">
            <v>352480</v>
          </cell>
        </row>
        <row r="1319">
          <cell r="B1319" t="str">
            <v>씨앤에스링크</v>
          </cell>
          <cell r="C1319" t="str">
            <v>X</v>
          </cell>
          <cell r="D1319" t="str">
            <v>X</v>
          </cell>
          <cell r="E1319" t="str">
            <v>X</v>
          </cell>
          <cell r="F1319" t="str">
            <v>X</v>
          </cell>
          <cell r="G1319" t="str">
            <v>X</v>
          </cell>
          <cell r="H1319" t="str">
            <v>X</v>
          </cell>
          <cell r="I1319" t="str">
            <v>X</v>
          </cell>
          <cell r="J1319" t="str">
            <v>X</v>
          </cell>
          <cell r="K1319" t="str">
            <v>X</v>
          </cell>
          <cell r="L1319" t="str">
            <v>X</v>
          </cell>
          <cell r="M1319" t="str">
            <v>X</v>
          </cell>
          <cell r="N1319" t="str">
            <v>245450</v>
          </cell>
        </row>
        <row r="1320">
          <cell r="B1320" t="str">
            <v>씨앤지하이테크</v>
          </cell>
          <cell r="C1320" t="str">
            <v>X</v>
          </cell>
          <cell r="D1320" t="str">
            <v>X</v>
          </cell>
          <cell r="E1320" t="str">
            <v>X</v>
          </cell>
          <cell r="F1320" t="str">
            <v>X</v>
          </cell>
          <cell r="G1320" t="str">
            <v>X</v>
          </cell>
          <cell r="H1320" t="str">
            <v>X</v>
          </cell>
          <cell r="I1320" t="str">
            <v>X</v>
          </cell>
          <cell r="J1320" t="str">
            <v>X</v>
          </cell>
          <cell r="K1320" t="str">
            <v>X</v>
          </cell>
          <cell r="L1320" t="str">
            <v>X</v>
          </cell>
          <cell r="M1320" t="str">
            <v>X</v>
          </cell>
          <cell r="N1320" t="str">
            <v>264660</v>
          </cell>
        </row>
        <row r="1321">
          <cell r="B1321" t="str">
            <v>씨앤투스</v>
          </cell>
          <cell r="C1321" t="str">
            <v>X</v>
          </cell>
          <cell r="D1321" t="str">
            <v>X</v>
          </cell>
          <cell r="E1321" t="str">
            <v>X</v>
          </cell>
          <cell r="F1321" t="str">
            <v>X</v>
          </cell>
          <cell r="G1321" t="str">
            <v>X</v>
          </cell>
          <cell r="H1321" t="str">
            <v>X</v>
          </cell>
          <cell r="I1321" t="str">
            <v>X</v>
          </cell>
          <cell r="J1321" t="str">
            <v>X</v>
          </cell>
          <cell r="K1321" t="str">
            <v>X</v>
          </cell>
          <cell r="L1321" t="str">
            <v>X</v>
          </cell>
          <cell r="M1321" t="str">
            <v>X</v>
          </cell>
          <cell r="N1321" t="str">
            <v>352700</v>
          </cell>
        </row>
        <row r="1322">
          <cell r="B1322" t="str">
            <v>씨에스베어링</v>
          </cell>
          <cell r="C1322" t="str">
            <v>X</v>
          </cell>
          <cell r="D1322" t="str">
            <v>X</v>
          </cell>
          <cell r="E1322" t="str">
            <v>X</v>
          </cell>
          <cell r="F1322" t="str">
            <v>X</v>
          </cell>
          <cell r="G1322" t="str">
            <v>X</v>
          </cell>
          <cell r="H1322" t="str">
            <v>X</v>
          </cell>
          <cell r="I1322" t="str">
            <v>X</v>
          </cell>
          <cell r="J1322" t="str">
            <v>X</v>
          </cell>
          <cell r="K1322" t="str">
            <v>X</v>
          </cell>
          <cell r="L1322" t="str">
            <v>X</v>
          </cell>
          <cell r="M1322" t="str">
            <v>X</v>
          </cell>
          <cell r="N1322" t="str">
            <v>297090</v>
          </cell>
        </row>
        <row r="1323">
          <cell r="B1323" t="str">
            <v>씨에스윈드</v>
          </cell>
          <cell r="C1323" t="str">
            <v>X</v>
          </cell>
          <cell r="D1323" t="str">
            <v>X</v>
          </cell>
          <cell r="E1323" t="str">
            <v>X</v>
          </cell>
          <cell r="F1323" t="str">
            <v>X</v>
          </cell>
          <cell r="G1323" t="str">
            <v>X</v>
          </cell>
          <cell r="H1323" t="str">
            <v>X</v>
          </cell>
          <cell r="I1323" t="str">
            <v>X</v>
          </cell>
          <cell r="J1323" t="str">
            <v>X</v>
          </cell>
          <cell r="K1323" t="str">
            <v>X</v>
          </cell>
          <cell r="L1323" t="str">
            <v>X</v>
          </cell>
          <cell r="M1323" t="str">
            <v>X</v>
          </cell>
          <cell r="N1323" t="str">
            <v>112610</v>
          </cell>
        </row>
        <row r="1324">
          <cell r="B1324" t="str">
            <v>씨엔알리서치</v>
          </cell>
          <cell r="C1324" t="str">
            <v>X</v>
          </cell>
          <cell r="D1324" t="str">
            <v>X</v>
          </cell>
          <cell r="E1324" t="str">
            <v>X</v>
          </cell>
          <cell r="F1324" t="str">
            <v>X</v>
          </cell>
          <cell r="G1324" t="str">
            <v>X</v>
          </cell>
          <cell r="H1324" t="str">
            <v>X</v>
          </cell>
          <cell r="I1324" t="str">
            <v>X</v>
          </cell>
          <cell r="J1324" t="str">
            <v>X</v>
          </cell>
          <cell r="K1324" t="str">
            <v>X</v>
          </cell>
          <cell r="L1324" t="str">
            <v>X</v>
          </cell>
          <cell r="M1324" t="str">
            <v>X</v>
          </cell>
          <cell r="N1324" t="str">
            <v>359090</v>
          </cell>
        </row>
        <row r="1325">
          <cell r="B1325" t="str">
            <v>씨엔티드림</v>
          </cell>
          <cell r="C1325" t="str">
            <v>O</v>
          </cell>
          <cell r="D1325" t="str">
            <v>X</v>
          </cell>
          <cell r="E1325" t="str">
            <v>X</v>
          </cell>
          <cell r="F1325" t="str">
            <v>X</v>
          </cell>
          <cell r="G1325" t="str">
            <v>O</v>
          </cell>
          <cell r="H1325" t="str">
            <v>X</v>
          </cell>
          <cell r="I1325" t="str">
            <v>X</v>
          </cell>
          <cell r="J1325" t="str">
            <v>X</v>
          </cell>
          <cell r="K1325" t="str">
            <v>X</v>
          </cell>
          <cell r="L1325" t="str">
            <v>X</v>
          </cell>
          <cell r="M1325" t="str">
            <v>X</v>
          </cell>
          <cell r="N1325" t="str">
            <v>286000</v>
          </cell>
        </row>
        <row r="1326">
          <cell r="B1326" t="str">
            <v>씨엔플러스</v>
          </cell>
          <cell r="C1326" t="str">
            <v>X</v>
          </cell>
          <cell r="D1326" t="str">
            <v>X</v>
          </cell>
          <cell r="E1326" t="str">
            <v>X</v>
          </cell>
          <cell r="F1326" t="str">
            <v>X</v>
          </cell>
          <cell r="G1326" t="str">
            <v>X</v>
          </cell>
          <cell r="H1326" t="str">
            <v>X</v>
          </cell>
          <cell r="I1326" t="str">
            <v>X</v>
          </cell>
          <cell r="J1326" t="str">
            <v>X</v>
          </cell>
          <cell r="K1326" t="str">
            <v>X</v>
          </cell>
          <cell r="L1326" t="str">
            <v>X</v>
          </cell>
          <cell r="M1326" t="str">
            <v>X</v>
          </cell>
          <cell r="N1326" t="str">
            <v>115530</v>
          </cell>
        </row>
        <row r="1327">
          <cell r="B1327" t="str">
            <v>씨유메디칼</v>
          </cell>
          <cell r="C1327" t="str">
            <v>X</v>
          </cell>
          <cell r="D1327" t="str">
            <v>X</v>
          </cell>
          <cell r="E1327" t="str">
            <v>X</v>
          </cell>
          <cell r="F1327" t="str">
            <v>X</v>
          </cell>
          <cell r="G1327" t="str">
            <v>X</v>
          </cell>
          <cell r="H1327" t="str">
            <v>X</v>
          </cell>
          <cell r="I1327" t="str">
            <v>X</v>
          </cell>
          <cell r="J1327" t="str">
            <v>X</v>
          </cell>
          <cell r="K1327" t="str">
            <v>X</v>
          </cell>
          <cell r="L1327" t="str">
            <v>X</v>
          </cell>
          <cell r="M1327" t="str">
            <v>X</v>
          </cell>
          <cell r="N1327" t="str">
            <v>115480</v>
          </cell>
        </row>
        <row r="1328">
          <cell r="B1328" t="str">
            <v>씨유박스</v>
          </cell>
          <cell r="C1328" t="str">
            <v>X</v>
          </cell>
          <cell r="D1328" t="str">
            <v>X</v>
          </cell>
          <cell r="E1328" t="str">
            <v>X</v>
          </cell>
          <cell r="F1328" t="str">
            <v>X</v>
          </cell>
          <cell r="G1328" t="str">
            <v>X</v>
          </cell>
          <cell r="H1328" t="str">
            <v>X</v>
          </cell>
          <cell r="I1328" t="str">
            <v>X</v>
          </cell>
          <cell r="J1328" t="str">
            <v>X</v>
          </cell>
          <cell r="K1328" t="str">
            <v>X</v>
          </cell>
          <cell r="L1328" t="str">
            <v>X</v>
          </cell>
          <cell r="M1328" t="str">
            <v>X</v>
          </cell>
          <cell r="N1328" t="str">
            <v>340810</v>
          </cell>
        </row>
        <row r="1329">
          <cell r="B1329" t="str">
            <v>씨유테크</v>
          </cell>
          <cell r="C1329" t="str">
            <v>X</v>
          </cell>
          <cell r="D1329" t="str">
            <v>X</v>
          </cell>
          <cell r="E1329" t="str">
            <v>X</v>
          </cell>
          <cell r="F1329" t="str">
            <v>X</v>
          </cell>
          <cell r="G1329" t="str">
            <v>X</v>
          </cell>
          <cell r="H1329" t="str">
            <v>X</v>
          </cell>
          <cell r="I1329" t="str">
            <v>X</v>
          </cell>
          <cell r="J1329" t="str">
            <v>X</v>
          </cell>
          <cell r="K1329" t="str">
            <v>X</v>
          </cell>
          <cell r="L1329" t="str">
            <v>X</v>
          </cell>
          <cell r="M1329" t="str">
            <v>X</v>
          </cell>
          <cell r="N1329" t="str">
            <v>376290</v>
          </cell>
        </row>
        <row r="1330">
          <cell r="B1330" t="str">
            <v>씨이랩</v>
          </cell>
          <cell r="C1330" t="str">
            <v>X</v>
          </cell>
          <cell r="D1330" t="str">
            <v>X</v>
          </cell>
          <cell r="E1330" t="str">
            <v>X</v>
          </cell>
          <cell r="F1330" t="str">
            <v>X</v>
          </cell>
          <cell r="G1330" t="str">
            <v>X</v>
          </cell>
          <cell r="H1330" t="str">
            <v>X</v>
          </cell>
          <cell r="I1330" t="str">
            <v>X</v>
          </cell>
          <cell r="J1330" t="str">
            <v>X</v>
          </cell>
          <cell r="K1330" t="str">
            <v>X</v>
          </cell>
          <cell r="L1330" t="str">
            <v>X</v>
          </cell>
          <cell r="M1330" t="str">
            <v>X</v>
          </cell>
          <cell r="N1330" t="str">
            <v>189330</v>
          </cell>
        </row>
        <row r="1331">
          <cell r="B1331" t="str">
            <v>씨젠</v>
          </cell>
          <cell r="C1331" t="str">
            <v>X</v>
          </cell>
          <cell r="D1331" t="str">
            <v>X</v>
          </cell>
          <cell r="E1331" t="str">
            <v>X</v>
          </cell>
          <cell r="F1331" t="str">
            <v>X</v>
          </cell>
          <cell r="G1331" t="str">
            <v>X</v>
          </cell>
          <cell r="H1331" t="str">
            <v>X</v>
          </cell>
          <cell r="I1331" t="str">
            <v>X</v>
          </cell>
          <cell r="J1331" t="str">
            <v>X</v>
          </cell>
          <cell r="K1331" t="str">
            <v>X</v>
          </cell>
          <cell r="L1331" t="str">
            <v>X</v>
          </cell>
          <cell r="M1331" t="str">
            <v>X</v>
          </cell>
          <cell r="N1331" t="str">
            <v>096530</v>
          </cell>
        </row>
        <row r="1332">
          <cell r="B1332" t="str">
            <v>씨케이에이치</v>
          </cell>
          <cell r="C1332" t="str">
            <v>X</v>
          </cell>
          <cell r="D1332" t="str">
            <v>X</v>
          </cell>
          <cell r="E1332" t="str">
            <v>X</v>
          </cell>
          <cell r="F1332" t="str">
            <v>X</v>
          </cell>
          <cell r="G1332" t="str">
            <v>X</v>
          </cell>
          <cell r="H1332" t="str">
            <v>X</v>
          </cell>
          <cell r="I1332" t="str">
            <v>X</v>
          </cell>
          <cell r="J1332" t="str">
            <v>X</v>
          </cell>
          <cell r="K1332" t="str">
            <v>X</v>
          </cell>
          <cell r="L1332" t="str">
            <v>X</v>
          </cell>
          <cell r="M1332" t="str">
            <v>X</v>
          </cell>
          <cell r="N1332" t="str">
            <v>900120</v>
          </cell>
        </row>
        <row r="1333">
          <cell r="B1333" t="str">
            <v>씨큐브</v>
          </cell>
          <cell r="C1333" t="str">
            <v>X</v>
          </cell>
          <cell r="D1333" t="str">
            <v>X</v>
          </cell>
          <cell r="E1333" t="str">
            <v>X</v>
          </cell>
          <cell r="F1333" t="str">
            <v>X</v>
          </cell>
          <cell r="G1333" t="str">
            <v>X</v>
          </cell>
          <cell r="H1333" t="str">
            <v>X</v>
          </cell>
          <cell r="I1333" t="str">
            <v>X</v>
          </cell>
          <cell r="J1333" t="str">
            <v>X</v>
          </cell>
          <cell r="K1333" t="str">
            <v>X</v>
          </cell>
          <cell r="L1333" t="str">
            <v>X</v>
          </cell>
          <cell r="M1333" t="str">
            <v>X</v>
          </cell>
          <cell r="N1333" t="str">
            <v>101240</v>
          </cell>
        </row>
        <row r="1334">
          <cell r="B1334" t="str">
            <v>씨티씨바이오</v>
          </cell>
          <cell r="C1334" t="str">
            <v>X</v>
          </cell>
          <cell r="D1334" t="str">
            <v>X</v>
          </cell>
          <cell r="E1334" t="str">
            <v>X</v>
          </cell>
          <cell r="F1334" t="str">
            <v>X</v>
          </cell>
          <cell r="G1334" t="str">
            <v>X</v>
          </cell>
          <cell r="H1334" t="str">
            <v>X</v>
          </cell>
          <cell r="I1334" t="str">
            <v>X</v>
          </cell>
          <cell r="J1334" t="str">
            <v>X</v>
          </cell>
          <cell r="K1334" t="str">
            <v>X</v>
          </cell>
          <cell r="L1334" t="str">
            <v>X</v>
          </cell>
          <cell r="M1334" t="str">
            <v>X</v>
          </cell>
          <cell r="N1334" t="str">
            <v>060590</v>
          </cell>
        </row>
        <row r="1335">
          <cell r="B1335" t="str">
            <v>씨티알모빌리티</v>
          </cell>
          <cell r="C1335" t="str">
            <v>X</v>
          </cell>
          <cell r="D1335" t="str">
            <v>X</v>
          </cell>
          <cell r="E1335" t="str">
            <v>X</v>
          </cell>
          <cell r="F1335" t="str">
            <v>X</v>
          </cell>
          <cell r="G1335" t="str">
            <v>X</v>
          </cell>
          <cell r="H1335" t="str">
            <v>X</v>
          </cell>
          <cell r="I1335" t="str">
            <v>X</v>
          </cell>
          <cell r="J1335" t="str">
            <v>X</v>
          </cell>
          <cell r="K1335" t="str">
            <v>X</v>
          </cell>
          <cell r="L1335" t="str">
            <v>X</v>
          </cell>
          <cell r="M1335" t="str">
            <v>X</v>
          </cell>
          <cell r="N1335" t="str">
            <v>308170</v>
          </cell>
        </row>
        <row r="1336">
          <cell r="B1336" t="str">
            <v>씨티케이</v>
          </cell>
          <cell r="C1336" t="str">
            <v>X</v>
          </cell>
          <cell r="D1336" t="str">
            <v>X</v>
          </cell>
          <cell r="E1336" t="str">
            <v>X</v>
          </cell>
          <cell r="F1336" t="str">
            <v>X</v>
          </cell>
          <cell r="G1336" t="str">
            <v>X</v>
          </cell>
          <cell r="H1336" t="str">
            <v>X</v>
          </cell>
          <cell r="I1336" t="str">
            <v>X</v>
          </cell>
          <cell r="J1336" t="str">
            <v>X</v>
          </cell>
          <cell r="K1336" t="str">
            <v>X</v>
          </cell>
          <cell r="L1336" t="str">
            <v>X</v>
          </cell>
          <cell r="M1336" t="str">
            <v>X</v>
          </cell>
          <cell r="N1336" t="str">
            <v>260930</v>
          </cell>
        </row>
        <row r="1337">
          <cell r="B1337" t="str">
            <v>씨티프라퍼티</v>
          </cell>
          <cell r="C1337" t="str">
            <v>X</v>
          </cell>
          <cell r="D1337" t="str">
            <v>X</v>
          </cell>
          <cell r="E1337" t="str">
            <v>X</v>
          </cell>
          <cell r="F1337" t="str">
            <v>X</v>
          </cell>
          <cell r="G1337" t="str">
            <v>X</v>
          </cell>
          <cell r="H1337" t="str">
            <v>X</v>
          </cell>
          <cell r="I1337" t="str">
            <v>X</v>
          </cell>
          <cell r="J1337" t="str">
            <v>X</v>
          </cell>
          <cell r="K1337" t="str">
            <v>X</v>
          </cell>
          <cell r="L1337" t="str">
            <v>X</v>
          </cell>
          <cell r="M1337" t="str">
            <v>X</v>
          </cell>
          <cell r="N1337" t="str">
            <v>052300</v>
          </cell>
        </row>
        <row r="1338">
          <cell r="B1338" t="str">
            <v>아가방컴퍼니</v>
          </cell>
          <cell r="C1338" t="str">
            <v>X</v>
          </cell>
          <cell r="D1338" t="str">
            <v>X</v>
          </cell>
          <cell r="E1338" t="str">
            <v>X</v>
          </cell>
          <cell r="F1338" t="str">
            <v>X</v>
          </cell>
          <cell r="G1338" t="str">
            <v>X</v>
          </cell>
          <cell r="H1338" t="str">
            <v>X</v>
          </cell>
          <cell r="I1338" t="str">
            <v>X</v>
          </cell>
          <cell r="J1338" t="str">
            <v>X</v>
          </cell>
          <cell r="K1338" t="str">
            <v>X</v>
          </cell>
          <cell r="L1338" t="str">
            <v>X</v>
          </cell>
          <cell r="M1338" t="str">
            <v>X</v>
          </cell>
          <cell r="N1338" t="str">
            <v>013990</v>
          </cell>
        </row>
        <row r="1339">
          <cell r="B1339" t="str">
            <v>아나패스</v>
          </cell>
          <cell r="C1339" t="str">
            <v>X</v>
          </cell>
          <cell r="D1339" t="str">
            <v>X</v>
          </cell>
          <cell r="E1339" t="str">
            <v>X</v>
          </cell>
          <cell r="F1339" t="str">
            <v>X</v>
          </cell>
          <cell r="G1339" t="str">
            <v>X</v>
          </cell>
          <cell r="H1339" t="str">
            <v>X</v>
          </cell>
          <cell r="I1339" t="str">
            <v>X</v>
          </cell>
          <cell r="J1339" t="str">
            <v>X</v>
          </cell>
          <cell r="K1339" t="str">
            <v>X</v>
          </cell>
          <cell r="L1339" t="str">
            <v>X</v>
          </cell>
          <cell r="M1339" t="str">
            <v>X</v>
          </cell>
          <cell r="N1339" t="str">
            <v>123860</v>
          </cell>
        </row>
        <row r="1340">
          <cell r="B1340" t="str">
            <v>아난티</v>
          </cell>
          <cell r="C1340" t="str">
            <v>X</v>
          </cell>
          <cell r="D1340" t="str">
            <v>X</v>
          </cell>
          <cell r="E1340" t="str">
            <v>X</v>
          </cell>
          <cell r="F1340" t="str">
            <v>X</v>
          </cell>
          <cell r="G1340" t="str">
            <v>X</v>
          </cell>
          <cell r="H1340" t="str">
            <v>X</v>
          </cell>
          <cell r="I1340" t="str">
            <v>X</v>
          </cell>
          <cell r="J1340" t="str">
            <v>X</v>
          </cell>
          <cell r="K1340" t="str">
            <v>X</v>
          </cell>
          <cell r="L1340" t="str">
            <v>X</v>
          </cell>
          <cell r="M1340" t="str">
            <v>X</v>
          </cell>
          <cell r="N1340" t="str">
            <v>025980</v>
          </cell>
        </row>
        <row r="1341">
          <cell r="B1341" t="str">
            <v>아남전자</v>
          </cell>
          <cell r="C1341" t="str">
            <v>X</v>
          </cell>
          <cell r="D1341" t="str">
            <v>X</v>
          </cell>
          <cell r="E1341" t="str">
            <v>X</v>
          </cell>
          <cell r="F1341" t="str">
            <v>X</v>
          </cell>
          <cell r="G1341" t="str">
            <v>X</v>
          </cell>
          <cell r="H1341" t="str">
            <v>X</v>
          </cell>
          <cell r="I1341" t="str">
            <v>X</v>
          </cell>
          <cell r="J1341" t="str">
            <v>X</v>
          </cell>
          <cell r="K1341" t="str">
            <v>X</v>
          </cell>
          <cell r="L1341" t="str">
            <v>X</v>
          </cell>
          <cell r="M1341" t="str">
            <v>X</v>
          </cell>
          <cell r="N1341" t="str">
            <v>008700</v>
          </cell>
        </row>
        <row r="1342">
          <cell r="B1342" t="str">
            <v>아리온</v>
          </cell>
          <cell r="C1342" t="str">
            <v>O</v>
          </cell>
          <cell r="D1342" t="str">
            <v>X</v>
          </cell>
          <cell r="E1342" t="str">
            <v>O</v>
          </cell>
          <cell r="F1342" t="str">
            <v>O</v>
          </cell>
          <cell r="G1342" t="str">
            <v>X</v>
          </cell>
          <cell r="H1342" t="str">
            <v>X</v>
          </cell>
          <cell r="I1342" t="str">
            <v>X</v>
          </cell>
          <cell r="J1342" t="str">
            <v>X</v>
          </cell>
          <cell r="K1342" t="str">
            <v>X</v>
          </cell>
          <cell r="L1342" t="str">
            <v>X</v>
          </cell>
          <cell r="M1342" t="str">
            <v>X</v>
          </cell>
          <cell r="N1342" t="str">
            <v>058220</v>
          </cell>
        </row>
        <row r="1343">
          <cell r="B1343" t="str">
            <v>아모그린텍</v>
          </cell>
          <cell r="C1343" t="str">
            <v>X</v>
          </cell>
          <cell r="D1343" t="str">
            <v>X</v>
          </cell>
          <cell r="E1343" t="str">
            <v>X</v>
          </cell>
          <cell r="F1343" t="str">
            <v>X</v>
          </cell>
          <cell r="G1343" t="str">
            <v>X</v>
          </cell>
          <cell r="H1343" t="str">
            <v>X</v>
          </cell>
          <cell r="I1343" t="str">
            <v>X</v>
          </cell>
          <cell r="J1343" t="str">
            <v>X</v>
          </cell>
          <cell r="K1343" t="str">
            <v>X</v>
          </cell>
          <cell r="L1343" t="str">
            <v>X</v>
          </cell>
          <cell r="M1343" t="str">
            <v>X</v>
          </cell>
          <cell r="N1343" t="str">
            <v>125210</v>
          </cell>
        </row>
        <row r="1344">
          <cell r="B1344" t="str">
            <v>아모레G</v>
          </cell>
          <cell r="C1344" t="str">
            <v>X</v>
          </cell>
          <cell r="D1344" t="str">
            <v>X</v>
          </cell>
          <cell r="E1344" t="str">
            <v>X</v>
          </cell>
          <cell r="F1344" t="str">
            <v>X</v>
          </cell>
          <cell r="G1344" t="str">
            <v>X</v>
          </cell>
          <cell r="H1344" t="str">
            <v>X</v>
          </cell>
          <cell r="I1344" t="str">
            <v>X</v>
          </cell>
          <cell r="J1344" t="str">
            <v>X</v>
          </cell>
          <cell r="K1344" t="str">
            <v>X</v>
          </cell>
          <cell r="L1344" t="str">
            <v>X</v>
          </cell>
          <cell r="M1344" t="str">
            <v>X</v>
          </cell>
          <cell r="N1344" t="str">
            <v>002790</v>
          </cell>
        </row>
        <row r="1345">
          <cell r="B1345" t="str">
            <v>아모레G3우(전환)</v>
          </cell>
          <cell r="C1345" t="str">
            <v>X</v>
          </cell>
          <cell r="D1345" t="str">
            <v>X</v>
          </cell>
          <cell r="E1345" t="str">
            <v>X</v>
          </cell>
          <cell r="F1345" t="str">
            <v>X</v>
          </cell>
          <cell r="G1345" t="str">
            <v>X</v>
          </cell>
          <cell r="H1345" t="str">
            <v>X</v>
          </cell>
          <cell r="I1345" t="str">
            <v>X</v>
          </cell>
          <cell r="J1345" t="str">
            <v>X</v>
          </cell>
          <cell r="K1345" t="str">
            <v>X</v>
          </cell>
          <cell r="L1345" t="str">
            <v>X</v>
          </cell>
          <cell r="M1345" t="str">
            <v>X</v>
          </cell>
          <cell r="N1345" t="str">
            <v>00279K</v>
          </cell>
        </row>
        <row r="1346">
          <cell r="B1346" t="str">
            <v>아모레G우</v>
          </cell>
          <cell r="C1346" t="str">
            <v>X</v>
          </cell>
          <cell r="D1346" t="str">
            <v>X</v>
          </cell>
          <cell r="E1346" t="str">
            <v>X</v>
          </cell>
          <cell r="F1346" t="str">
            <v>X</v>
          </cell>
          <cell r="G1346" t="str">
            <v>X</v>
          </cell>
          <cell r="H1346" t="str">
            <v>X</v>
          </cell>
          <cell r="I1346" t="str">
            <v>X</v>
          </cell>
          <cell r="J1346" t="str">
            <v>X</v>
          </cell>
          <cell r="K1346" t="str">
            <v>X</v>
          </cell>
          <cell r="L1346" t="str">
            <v>X</v>
          </cell>
          <cell r="M1346" t="str">
            <v>X</v>
          </cell>
          <cell r="N1346" t="str">
            <v>002795</v>
          </cell>
        </row>
        <row r="1347">
          <cell r="B1347" t="str">
            <v>아모레퍼시픽</v>
          </cell>
          <cell r="C1347" t="str">
            <v>X</v>
          </cell>
          <cell r="D1347" t="str">
            <v>X</v>
          </cell>
          <cell r="E1347" t="str">
            <v>X</v>
          </cell>
          <cell r="F1347" t="str">
            <v>X</v>
          </cell>
          <cell r="G1347" t="str">
            <v>X</v>
          </cell>
          <cell r="H1347" t="str">
            <v>X</v>
          </cell>
          <cell r="I1347" t="str">
            <v>X</v>
          </cell>
          <cell r="J1347" t="str">
            <v>X</v>
          </cell>
          <cell r="K1347" t="str">
            <v>X</v>
          </cell>
          <cell r="L1347" t="str">
            <v>X</v>
          </cell>
          <cell r="M1347" t="str">
            <v>X</v>
          </cell>
          <cell r="N1347" t="str">
            <v>090430</v>
          </cell>
        </row>
        <row r="1348">
          <cell r="B1348" t="str">
            <v>아모레퍼시픽우</v>
          </cell>
          <cell r="C1348" t="str">
            <v>X</v>
          </cell>
          <cell r="D1348" t="str">
            <v>X</v>
          </cell>
          <cell r="E1348" t="str">
            <v>X</v>
          </cell>
          <cell r="F1348" t="str">
            <v>X</v>
          </cell>
          <cell r="G1348" t="str">
            <v>X</v>
          </cell>
          <cell r="H1348" t="str">
            <v>X</v>
          </cell>
          <cell r="I1348" t="str">
            <v>X</v>
          </cell>
          <cell r="J1348" t="str">
            <v>X</v>
          </cell>
          <cell r="K1348" t="str">
            <v>X</v>
          </cell>
          <cell r="L1348" t="str">
            <v>X</v>
          </cell>
          <cell r="M1348" t="str">
            <v>X</v>
          </cell>
          <cell r="N1348" t="str">
            <v>090435</v>
          </cell>
        </row>
        <row r="1349">
          <cell r="B1349" t="str">
            <v>아모센스</v>
          </cell>
          <cell r="C1349" t="str">
            <v>X</v>
          </cell>
          <cell r="D1349" t="str">
            <v>X</v>
          </cell>
          <cell r="E1349" t="str">
            <v>X</v>
          </cell>
          <cell r="F1349" t="str">
            <v>X</v>
          </cell>
          <cell r="G1349" t="str">
            <v>X</v>
          </cell>
          <cell r="H1349" t="str">
            <v>X</v>
          </cell>
          <cell r="I1349" t="str">
            <v>X</v>
          </cell>
          <cell r="J1349" t="str">
            <v>X</v>
          </cell>
          <cell r="K1349" t="str">
            <v>X</v>
          </cell>
          <cell r="L1349" t="str">
            <v>X</v>
          </cell>
          <cell r="M1349" t="str">
            <v>X</v>
          </cell>
          <cell r="N1349" t="str">
            <v>357580</v>
          </cell>
        </row>
        <row r="1350">
          <cell r="B1350" t="str">
            <v>아모텍</v>
          </cell>
          <cell r="C1350" t="str">
            <v>X</v>
          </cell>
          <cell r="D1350" t="str">
            <v>X</v>
          </cell>
          <cell r="E1350" t="str">
            <v>X</v>
          </cell>
          <cell r="F1350" t="str">
            <v>X</v>
          </cell>
          <cell r="G1350" t="str">
            <v>X</v>
          </cell>
          <cell r="H1350" t="str">
            <v>X</v>
          </cell>
          <cell r="I1350" t="str">
            <v>X</v>
          </cell>
          <cell r="J1350" t="str">
            <v>X</v>
          </cell>
          <cell r="K1350" t="str">
            <v>X</v>
          </cell>
          <cell r="L1350" t="str">
            <v>X</v>
          </cell>
          <cell r="M1350" t="str">
            <v>X</v>
          </cell>
          <cell r="N1350" t="str">
            <v>052710</v>
          </cell>
        </row>
        <row r="1351">
          <cell r="B1351" t="str">
            <v>아미노로직스</v>
          </cell>
          <cell r="C1351" t="str">
            <v>X</v>
          </cell>
          <cell r="D1351" t="str">
            <v>X</v>
          </cell>
          <cell r="E1351" t="str">
            <v>X</v>
          </cell>
          <cell r="F1351" t="str">
            <v>X</v>
          </cell>
          <cell r="G1351" t="str">
            <v>X</v>
          </cell>
          <cell r="H1351" t="str">
            <v>X</v>
          </cell>
          <cell r="I1351" t="str">
            <v>X</v>
          </cell>
          <cell r="J1351" t="str">
            <v>X</v>
          </cell>
          <cell r="K1351" t="str">
            <v>X</v>
          </cell>
          <cell r="L1351" t="str">
            <v>X</v>
          </cell>
          <cell r="M1351" t="str">
            <v>X</v>
          </cell>
          <cell r="N1351" t="str">
            <v>074430</v>
          </cell>
        </row>
        <row r="1352">
          <cell r="B1352" t="str">
            <v>아미코젠</v>
          </cell>
          <cell r="C1352" t="str">
            <v>X</v>
          </cell>
          <cell r="D1352" t="str">
            <v>X</v>
          </cell>
          <cell r="E1352" t="str">
            <v>X</v>
          </cell>
          <cell r="F1352" t="str">
            <v>X</v>
          </cell>
          <cell r="G1352" t="str">
            <v>X</v>
          </cell>
          <cell r="H1352" t="str">
            <v>X</v>
          </cell>
          <cell r="I1352" t="str">
            <v>X</v>
          </cell>
          <cell r="J1352" t="str">
            <v>X</v>
          </cell>
          <cell r="K1352" t="str">
            <v>X</v>
          </cell>
          <cell r="L1352" t="str">
            <v>X</v>
          </cell>
          <cell r="M1352" t="str">
            <v>X</v>
          </cell>
          <cell r="N1352" t="str">
            <v>092040</v>
          </cell>
        </row>
        <row r="1353">
          <cell r="B1353" t="str">
            <v>아바코</v>
          </cell>
          <cell r="C1353" t="str">
            <v>X</v>
          </cell>
          <cell r="D1353" t="str">
            <v>X</v>
          </cell>
          <cell r="E1353" t="str">
            <v>X</v>
          </cell>
          <cell r="F1353" t="str">
            <v>X</v>
          </cell>
          <cell r="G1353" t="str">
            <v>X</v>
          </cell>
          <cell r="H1353" t="str">
            <v>X</v>
          </cell>
          <cell r="I1353" t="str">
            <v>X</v>
          </cell>
          <cell r="J1353" t="str">
            <v>X</v>
          </cell>
          <cell r="K1353" t="str">
            <v>X</v>
          </cell>
          <cell r="L1353" t="str">
            <v>X</v>
          </cell>
          <cell r="M1353" t="str">
            <v>X</v>
          </cell>
          <cell r="N1353" t="str">
            <v>083930</v>
          </cell>
        </row>
        <row r="1354">
          <cell r="B1354" t="str">
            <v>아바텍</v>
          </cell>
          <cell r="C1354" t="str">
            <v>X</v>
          </cell>
          <cell r="D1354" t="str">
            <v>X</v>
          </cell>
          <cell r="E1354" t="str">
            <v>X</v>
          </cell>
          <cell r="F1354" t="str">
            <v>X</v>
          </cell>
          <cell r="G1354" t="str">
            <v>X</v>
          </cell>
          <cell r="H1354" t="str">
            <v>X</v>
          </cell>
          <cell r="I1354" t="str">
            <v>X</v>
          </cell>
          <cell r="J1354" t="str">
            <v>X</v>
          </cell>
          <cell r="K1354" t="str">
            <v>X</v>
          </cell>
          <cell r="L1354" t="str">
            <v>X</v>
          </cell>
          <cell r="M1354" t="str">
            <v>X</v>
          </cell>
          <cell r="N1354" t="str">
            <v>149950</v>
          </cell>
        </row>
        <row r="1355">
          <cell r="B1355" t="str">
            <v>아비코전자</v>
          </cell>
          <cell r="C1355" t="str">
            <v>X</v>
          </cell>
          <cell r="D1355" t="str">
            <v>X</v>
          </cell>
          <cell r="E1355" t="str">
            <v>X</v>
          </cell>
          <cell r="F1355" t="str">
            <v>X</v>
          </cell>
          <cell r="G1355" t="str">
            <v>X</v>
          </cell>
          <cell r="H1355" t="str">
            <v>X</v>
          </cell>
          <cell r="I1355" t="str">
            <v>X</v>
          </cell>
          <cell r="J1355" t="str">
            <v>X</v>
          </cell>
          <cell r="K1355" t="str">
            <v>X</v>
          </cell>
          <cell r="L1355" t="str">
            <v>X</v>
          </cell>
          <cell r="M1355" t="str">
            <v>X</v>
          </cell>
          <cell r="N1355" t="str">
            <v>036010</v>
          </cell>
        </row>
        <row r="1356">
          <cell r="B1356" t="str">
            <v>아세아</v>
          </cell>
          <cell r="C1356" t="str">
            <v>X</v>
          </cell>
          <cell r="D1356" t="str">
            <v>X</v>
          </cell>
          <cell r="E1356" t="str">
            <v>X</v>
          </cell>
          <cell r="F1356" t="str">
            <v>X</v>
          </cell>
          <cell r="G1356" t="str">
            <v>X</v>
          </cell>
          <cell r="H1356" t="str">
            <v>X</v>
          </cell>
          <cell r="I1356" t="str">
            <v>X</v>
          </cell>
          <cell r="J1356" t="str">
            <v>X</v>
          </cell>
          <cell r="K1356" t="str">
            <v>X</v>
          </cell>
          <cell r="L1356" t="str">
            <v>X</v>
          </cell>
          <cell r="M1356" t="str">
            <v>X</v>
          </cell>
          <cell r="N1356" t="str">
            <v>002030</v>
          </cell>
        </row>
        <row r="1357">
          <cell r="B1357" t="str">
            <v>아세아시멘트</v>
          </cell>
          <cell r="C1357" t="str">
            <v>X</v>
          </cell>
          <cell r="D1357" t="str">
            <v>X</v>
          </cell>
          <cell r="E1357" t="str">
            <v>X</v>
          </cell>
          <cell r="F1357" t="str">
            <v>X</v>
          </cell>
          <cell r="G1357" t="str">
            <v>X</v>
          </cell>
          <cell r="H1357" t="str">
            <v>X</v>
          </cell>
          <cell r="I1357" t="str">
            <v>X</v>
          </cell>
          <cell r="J1357" t="str">
            <v>X</v>
          </cell>
          <cell r="K1357" t="str">
            <v>X</v>
          </cell>
          <cell r="L1357" t="str">
            <v>X</v>
          </cell>
          <cell r="M1357" t="str">
            <v>X</v>
          </cell>
          <cell r="N1357" t="str">
            <v>183190</v>
          </cell>
        </row>
        <row r="1358">
          <cell r="B1358" t="str">
            <v>아세아제지</v>
          </cell>
          <cell r="C1358" t="str">
            <v>X</v>
          </cell>
          <cell r="D1358" t="str">
            <v>X</v>
          </cell>
          <cell r="E1358" t="str">
            <v>X</v>
          </cell>
          <cell r="F1358" t="str">
            <v>X</v>
          </cell>
          <cell r="G1358" t="str">
            <v>X</v>
          </cell>
          <cell r="H1358" t="str">
            <v>X</v>
          </cell>
          <cell r="I1358" t="str">
            <v>X</v>
          </cell>
          <cell r="J1358" t="str">
            <v>X</v>
          </cell>
          <cell r="K1358" t="str">
            <v>X</v>
          </cell>
          <cell r="L1358" t="str">
            <v>X</v>
          </cell>
          <cell r="M1358" t="str">
            <v>X</v>
          </cell>
          <cell r="N1358" t="str">
            <v>002310</v>
          </cell>
        </row>
        <row r="1359">
          <cell r="B1359" t="str">
            <v>아세아텍</v>
          </cell>
          <cell r="C1359" t="str">
            <v>X</v>
          </cell>
          <cell r="D1359" t="str">
            <v>X</v>
          </cell>
          <cell r="E1359" t="str">
            <v>X</v>
          </cell>
          <cell r="F1359" t="str">
            <v>X</v>
          </cell>
          <cell r="G1359" t="str">
            <v>X</v>
          </cell>
          <cell r="H1359" t="str">
            <v>X</v>
          </cell>
          <cell r="I1359" t="str">
            <v>X</v>
          </cell>
          <cell r="J1359" t="str">
            <v>X</v>
          </cell>
          <cell r="K1359" t="str">
            <v>X</v>
          </cell>
          <cell r="L1359" t="str">
            <v>X</v>
          </cell>
          <cell r="M1359" t="str">
            <v>X</v>
          </cell>
          <cell r="N1359" t="str">
            <v>050860</v>
          </cell>
        </row>
        <row r="1360">
          <cell r="B1360" t="str">
            <v>아센디오</v>
          </cell>
          <cell r="C1360" t="str">
            <v>X</v>
          </cell>
          <cell r="D1360" t="str">
            <v>X</v>
          </cell>
          <cell r="E1360" t="str">
            <v>X</v>
          </cell>
          <cell r="F1360" t="str">
            <v>X</v>
          </cell>
          <cell r="G1360" t="str">
            <v>X</v>
          </cell>
          <cell r="H1360" t="str">
            <v>X</v>
          </cell>
          <cell r="I1360" t="str">
            <v>X</v>
          </cell>
          <cell r="J1360" t="str">
            <v>X</v>
          </cell>
          <cell r="K1360" t="str">
            <v>X</v>
          </cell>
          <cell r="L1360" t="str">
            <v>X</v>
          </cell>
          <cell r="M1360" t="str">
            <v>X</v>
          </cell>
          <cell r="N1360" t="str">
            <v>012170</v>
          </cell>
        </row>
        <row r="1361">
          <cell r="B1361" t="str">
            <v>아셈스</v>
          </cell>
          <cell r="C1361" t="str">
            <v>X</v>
          </cell>
          <cell r="D1361" t="str">
            <v>X</v>
          </cell>
          <cell r="E1361" t="str">
            <v>X</v>
          </cell>
          <cell r="F1361" t="str">
            <v>X</v>
          </cell>
          <cell r="G1361" t="str">
            <v>X</v>
          </cell>
          <cell r="H1361" t="str">
            <v>X</v>
          </cell>
          <cell r="I1361" t="str">
            <v>X</v>
          </cell>
          <cell r="J1361" t="str">
            <v>X</v>
          </cell>
          <cell r="K1361" t="str">
            <v>X</v>
          </cell>
          <cell r="L1361" t="str">
            <v>X</v>
          </cell>
          <cell r="M1361" t="str">
            <v>X</v>
          </cell>
          <cell r="N1361" t="str">
            <v>136410</v>
          </cell>
        </row>
        <row r="1362">
          <cell r="B1362" t="str">
            <v>아스타</v>
          </cell>
          <cell r="C1362" t="str">
            <v>X</v>
          </cell>
          <cell r="D1362" t="str">
            <v>X</v>
          </cell>
          <cell r="E1362" t="str">
            <v>X</v>
          </cell>
          <cell r="F1362" t="str">
            <v>X</v>
          </cell>
          <cell r="G1362" t="str">
            <v>X</v>
          </cell>
          <cell r="H1362" t="str">
            <v>X</v>
          </cell>
          <cell r="I1362" t="str">
            <v>X</v>
          </cell>
          <cell r="J1362" t="str">
            <v>X</v>
          </cell>
          <cell r="K1362" t="str">
            <v>X</v>
          </cell>
          <cell r="L1362" t="str">
            <v>X</v>
          </cell>
          <cell r="M1362" t="str">
            <v>X</v>
          </cell>
          <cell r="N1362" t="str">
            <v>246720</v>
          </cell>
        </row>
        <row r="1363">
          <cell r="B1363" t="str">
            <v>아스트</v>
          </cell>
          <cell r="C1363" t="str">
            <v>X</v>
          </cell>
          <cell r="D1363" t="str">
            <v>X</v>
          </cell>
          <cell r="E1363" t="str">
            <v>X</v>
          </cell>
          <cell r="F1363" t="str">
            <v>O</v>
          </cell>
          <cell r="G1363" t="str">
            <v>X</v>
          </cell>
          <cell r="H1363" t="str">
            <v>X</v>
          </cell>
          <cell r="I1363" t="str">
            <v>X</v>
          </cell>
          <cell r="J1363" t="str">
            <v>X</v>
          </cell>
          <cell r="K1363" t="str">
            <v>X</v>
          </cell>
          <cell r="L1363" t="str">
            <v>X</v>
          </cell>
          <cell r="M1363" t="str">
            <v>X</v>
          </cell>
          <cell r="N1363" t="str">
            <v>067390</v>
          </cell>
        </row>
        <row r="1364">
          <cell r="B1364" t="str">
            <v>아스플로</v>
          </cell>
          <cell r="C1364" t="str">
            <v>X</v>
          </cell>
          <cell r="D1364" t="str">
            <v>X</v>
          </cell>
          <cell r="E1364" t="str">
            <v>X</v>
          </cell>
          <cell r="F1364" t="str">
            <v>X</v>
          </cell>
          <cell r="G1364" t="str">
            <v>X</v>
          </cell>
          <cell r="H1364" t="str">
            <v>X</v>
          </cell>
          <cell r="I1364" t="str">
            <v>X</v>
          </cell>
          <cell r="J1364" t="str">
            <v>X</v>
          </cell>
          <cell r="K1364" t="str">
            <v>X</v>
          </cell>
          <cell r="L1364" t="str">
            <v>X</v>
          </cell>
          <cell r="M1364" t="str">
            <v>X</v>
          </cell>
          <cell r="N1364" t="str">
            <v>159010</v>
          </cell>
        </row>
        <row r="1365">
          <cell r="B1365" t="str">
            <v>아시아경제</v>
          </cell>
          <cell r="C1365" t="str">
            <v>X</v>
          </cell>
          <cell r="D1365" t="str">
            <v>X</v>
          </cell>
          <cell r="E1365" t="str">
            <v>X</v>
          </cell>
          <cell r="F1365" t="str">
            <v>X</v>
          </cell>
          <cell r="G1365" t="str">
            <v>X</v>
          </cell>
          <cell r="H1365" t="str">
            <v>X</v>
          </cell>
          <cell r="I1365" t="str">
            <v>X</v>
          </cell>
          <cell r="J1365" t="str">
            <v>X</v>
          </cell>
          <cell r="K1365" t="str">
            <v>X</v>
          </cell>
          <cell r="L1365" t="str">
            <v>X</v>
          </cell>
          <cell r="M1365" t="str">
            <v>X</v>
          </cell>
          <cell r="N1365" t="str">
            <v>127710</v>
          </cell>
        </row>
        <row r="1366">
          <cell r="B1366" t="str">
            <v>아시아나IDT</v>
          </cell>
          <cell r="C1366" t="str">
            <v>X</v>
          </cell>
          <cell r="D1366" t="str">
            <v>X</v>
          </cell>
          <cell r="E1366" t="str">
            <v>X</v>
          </cell>
          <cell r="F1366" t="str">
            <v>X</v>
          </cell>
          <cell r="G1366" t="str">
            <v>X</v>
          </cell>
          <cell r="H1366" t="str">
            <v>X</v>
          </cell>
          <cell r="I1366" t="str">
            <v>X</v>
          </cell>
          <cell r="J1366" t="str">
            <v>X</v>
          </cell>
          <cell r="K1366" t="str">
            <v>X</v>
          </cell>
          <cell r="L1366" t="str">
            <v>X</v>
          </cell>
          <cell r="M1366" t="str">
            <v>X</v>
          </cell>
          <cell r="N1366" t="str">
            <v>267850</v>
          </cell>
        </row>
        <row r="1367">
          <cell r="B1367" t="str">
            <v>아시아나항공</v>
          </cell>
          <cell r="C1367" t="str">
            <v>X</v>
          </cell>
          <cell r="D1367" t="str">
            <v>X</v>
          </cell>
          <cell r="E1367" t="str">
            <v>X</v>
          </cell>
          <cell r="F1367" t="str">
            <v>X</v>
          </cell>
          <cell r="G1367" t="str">
            <v>X</v>
          </cell>
          <cell r="H1367" t="str">
            <v>X</v>
          </cell>
          <cell r="I1367" t="str">
            <v>X</v>
          </cell>
          <cell r="J1367" t="str">
            <v>X</v>
          </cell>
          <cell r="K1367" t="str">
            <v>X</v>
          </cell>
          <cell r="L1367" t="str">
            <v>X</v>
          </cell>
          <cell r="M1367" t="str">
            <v>X</v>
          </cell>
          <cell r="N1367" t="str">
            <v>020560</v>
          </cell>
        </row>
        <row r="1368">
          <cell r="B1368" t="str">
            <v>아시아종묘</v>
          </cell>
          <cell r="C1368" t="str">
            <v>X</v>
          </cell>
          <cell r="D1368" t="str">
            <v>X</v>
          </cell>
          <cell r="E1368" t="str">
            <v>X</v>
          </cell>
          <cell r="F1368" t="str">
            <v>X</v>
          </cell>
          <cell r="G1368" t="str">
            <v>X</v>
          </cell>
          <cell r="H1368" t="str">
            <v>X</v>
          </cell>
          <cell r="I1368" t="str">
            <v>X</v>
          </cell>
          <cell r="J1368" t="str">
            <v>X</v>
          </cell>
          <cell r="K1368" t="str">
            <v>X</v>
          </cell>
          <cell r="L1368" t="str">
            <v>X</v>
          </cell>
          <cell r="M1368" t="str">
            <v>X</v>
          </cell>
          <cell r="N1368" t="str">
            <v>154030</v>
          </cell>
        </row>
        <row r="1369">
          <cell r="B1369" t="str">
            <v>아우딘퓨쳐스</v>
          </cell>
          <cell r="C1369" t="str">
            <v>X</v>
          </cell>
          <cell r="D1369" t="str">
            <v>X</v>
          </cell>
          <cell r="E1369" t="str">
            <v>X</v>
          </cell>
          <cell r="F1369" t="str">
            <v>X</v>
          </cell>
          <cell r="G1369" t="str">
            <v>O</v>
          </cell>
          <cell r="H1369" t="str">
            <v>X</v>
          </cell>
          <cell r="I1369" t="str">
            <v>X</v>
          </cell>
          <cell r="J1369" t="str">
            <v>X</v>
          </cell>
          <cell r="K1369" t="str">
            <v>X</v>
          </cell>
          <cell r="L1369" t="str">
            <v>X</v>
          </cell>
          <cell r="M1369" t="str">
            <v>X</v>
          </cell>
          <cell r="N1369" t="str">
            <v>227610</v>
          </cell>
        </row>
        <row r="1370">
          <cell r="B1370" t="str">
            <v>아이디스</v>
          </cell>
          <cell r="C1370" t="str">
            <v>X</v>
          </cell>
          <cell r="D1370" t="str">
            <v>X</v>
          </cell>
          <cell r="E1370" t="str">
            <v>X</v>
          </cell>
          <cell r="F1370" t="str">
            <v>X</v>
          </cell>
          <cell r="G1370" t="str">
            <v>X</v>
          </cell>
          <cell r="H1370" t="str">
            <v>X</v>
          </cell>
          <cell r="I1370" t="str">
            <v>X</v>
          </cell>
          <cell r="J1370" t="str">
            <v>X</v>
          </cell>
          <cell r="K1370" t="str">
            <v>X</v>
          </cell>
          <cell r="L1370" t="str">
            <v>X</v>
          </cell>
          <cell r="M1370" t="str">
            <v>X</v>
          </cell>
          <cell r="N1370" t="str">
            <v>143160</v>
          </cell>
        </row>
        <row r="1371">
          <cell r="B1371" t="str">
            <v>아이디스홀딩스</v>
          </cell>
          <cell r="C1371" t="str">
            <v>X</v>
          </cell>
          <cell r="D1371" t="str">
            <v>X</v>
          </cell>
          <cell r="E1371" t="str">
            <v>X</v>
          </cell>
          <cell r="F1371" t="str">
            <v>X</v>
          </cell>
          <cell r="G1371" t="str">
            <v>X</v>
          </cell>
          <cell r="H1371" t="str">
            <v>X</v>
          </cell>
          <cell r="I1371" t="str">
            <v>X</v>
          </cell>
          <cell r="J1371" t="str">
            <v>X</v>
          </cell>
          <cell r="K1371" t="str">
            <v>X</v>
          </cell>
          <cell r="L1371" t="str">
            <v>X</v>
          </cell>
          <cell r="M1371" t="str">
            <v>X</v>
          </cell>
          <cell r="N1371" t="str">
            <v>054800</v>
          </cell>
        </row>
        <row r="1372">
          <cell r="B1372" t="str">
            <v>아이디피</v>
          </cell>
          <cell r="C1372" t="str">
            <v>X</v>
          </cell>
          <cell r="D1372" t="str">
            <v>X</v>
          </cell>
          <cell r="E1372" t="str">
            <v>X</v>
          </cell>
          <cell r="F1372" t="str">
            <v>X</v>
          </cell>
          <cell r="G1372" t="str">
            <v>X</v>
          </cell>
          <cell r="H1372" t="str">
            <v>X</v>
          </cell>
          <cell r="I1372" t="str">
            <v>X</v>
          </cell>
          <cell r="J1372" t="str">
            <v>X</v>
          </cell>
          <cell r="K1372" t="str">
            <v>X</v>
          </cell>
          <cell r="L1372" t="str">
            <v>X</v>
          </cell>
          <cell r="M1372" t="str">
            <v>X</v>
          </cell>
          <cell r="N1372" t="str">
            <v>332370</v>
          </cell>
        </row>
        <row r="1373">
          <cell r="B1373" t="str">
            <v>아이마켓코리아</v>
          </cell>
          <cell r="C1373" t="str">
            <v>X</v>
          </cell>
          <cell r="D1373" t="str">
            <v>X</v>
          </cell>
          <cell r="E1373" t="str">
            <v>X</v>
          </cell>
          <cell r="F1373" t="str">
            <v>X</v>
          </cell>
          <cell r="G1373" t="str">
            <v>X</v>
          </cell>
          <cell r="H1373" t="str">
            <v>X</v>
          </cell>
          <cell r="I1373" t="str">
            <v>X</v>
          </cell>
          <cell r="J1373" t="str">
            <v>X</v>
          </cell>
          <cell r="K1373" t="str">
            <v>X</v>
          </cell>
          <cell r="L1373" t="str">
            <v>X</v>
          </cell>
          <cell r="M1373" t="str">
            <v>X</v>
          </cell>
          <cell r="N1373" t="str">
            <v>122900</v>
          </cell>
        </row>
        <row r="1374">
          <cell r="B1374" t="str">
            <v>아이비김영</v>
          </cell>
          <cell r="C1374" t="str">
            <v>X</v>
          </cell>
          <cell r="D1374" t="str">
            <v>X</v>
          </cell>
          <cell r="E1374" t="str">
            <v>X</v>
          </cell>
          <cell r="F1374" t="str">
            <v>X</v>
          </cell>
          <cell r="G1374" t="str">
            <v>X</v>
          </cell>
          <cell r="H1374" t="str">
            <v>X</v>
          </cell>
          <cell r="I1374" t="str">
            <v>X</v>
          </cell>
          <cell r="J1374" t="str">
            <v>X</v>
          </cell>
          <cell r="K1374" t="str">
            <v>X</v>
          </cell>
          <cell r="L1374" t="str">
            <v>X</v>
          </cell>
          <cell r="M1374" t="str">
            <v>X</v>
          </cell>
          <cell r="N1374" t="str">
            <v>339950</v>
          </cell>
        </row>
        <row r="1375">
          <cell r="B1375" t="str">
            <v>아이센스</v>
          </cell>
          <cell r="C1375" t="str">
            <v>X</v>
          </cell>
          <cell r="D1375" t="str">
            <v>X</v>
          </cell>
          <cell r="E1375" t="str">
            <v>X</v>
          </cell>
          <cell r="F1375" t="str">
            <v>X</v>
          </cell>
          <cell r="G1375" t="str">
            <v>X</v>
          </cell>
          <cell r="H1375" t="str">
            <v>X</v>
          </cell>
          <cell r="I1375" t="str">
            <v>X</v>
          </cell>
          <cell r="J1375" t="str">
            <v>X</v>
          </cell>
          <cell r="K1375" t="str">
            <v>X</v>
          </cell>
          <cell r="L1375" t="str">
            <v>X</v>
          </cell>
          <cell r="M1375" t="str">
            <v>X</v>
          </cell>
          <cell r="N1375" t="str">
            <v>099190</v>
          </cell>
        </row>
        <row r="1376">
          <cell r="B1376" t="str">
            <v>아이스크림에듀</v>
          </cell>
          <cell r="C1376" t="str">
            <v>X</v>
          </cell>
          <cell r="D1376" t="str">
            <v>X</v>
          </cell>
          <cell r="E1376" t="str">
            <v>X</v>
          </cell>
          <cell r="F1376" t="str">
            <v>X</v>
          </cell>
          <cell r="G1376" t="str">
            <v>X</v>
          </cell>
          <cell r="H1376" t="str">
            <v>X</v>
          </cell>
          <cell r="I1376" t="str">
            <v>X</v>
          </cell>
          <cell r="J1376" t="str">
            <v>X</v>
          </cell>
          <cell r="K1376" t="str">
            <v>X</v>
          </cell>
          <cell r="L1376" t="str">
            <v>X</v>
          </cell>
          <cell r="M1376" t="str">
            <v>X</v>
          </cell>
          <cell r="N1376" t="str">
            <v>289010</v>
          </cell>
        </row>
        <row r="1377">
          <cell r="B1377" t="str">
            <v>아이쓰리시스템</v>
          </cell>
          <cell r="C1377" t="str">
            <v>X</v>
          </cell>
          <cell r="D1377" t="str">
            <v>X</v>
          </cell>
          <cell r="E1377" t="str">
            <v>X</v>
          </cell>
          <cell r="F1377" t="str">
            <v>X</v>
          </cell>
          <cell r="G1377" t="str">
            <v>X</v>
          </cell>
          <cell r="H1377" t="str">
            <v>X</v>
          </cell>
          <cell r="I1377" t="str">
            <v>X</v>
          </cell>
          <cell r="J1377" t="str">
            <v>X</v>
          </cell>
          <cell r="K1377" t="str">
            <v>X</v>
          </cell>
          <cell r="L1377" t="str">
            <v>X</v>
          </cell>
          <cell r="M1377" t="str">
            <v>X</v>
          </cell>
          <cell r="N1377" t="str">
            <v>214430</v>
          </cell>
        </row>
        <row r="1378">
          <cell r="B1378" t="str">
            <v>아이씨디</v>
          </cell>
          <cell r="C1378" t="str">
            <v>X</v>
          </cell>
          <cell r="D1378" t="str">
            <v>X</v>
          </cell>
          <cell r="E1378" t="str">
            <v>X</v>
          </cell>
          <cell r="F1378" t="str">
            <v>X</v>
          </cell>
          <cell r="G1378" t="str">
            <v>X</v>
          </cell>
          <cell r="H1378" t="str">
            <v>X</v>
          </cell>
          <cell r="I1378" t="str">
            <v>X</v>
          </cell>
          <cell r="J1378" t="str">
            <v>X</v>
          </cell>
          <cell r="K1378" t="str">
            <v>X</v>
          </cell>
          <cell r="L1378" t="str">
            <v>X</v>
          </cell>
          <cell r="M1378" t="str">
            <v>X</v>
          </cell>
          <cell r="N1378" t="str">
            <v>040910</v>
          </cell>
        </row>
        <row r="1379">
          <cell r="B1379" t="str">
            <v>아이씨에이치</v>
          </cell>
          <cell r="C1379" t="str">
            <v>X</v>
          </cell>
          <cell r="D1379" t="str">
            <v>X</v>
          </cell>
          <cell r="E1379" t="str">
            <v>X</v>
          </cell>
          <cell r="F1379" t="str">
            <v>X</v>
          </cell>
          <cell r="G1379" t="str">
            <v>X</v>
          </cell>
          <cell r="H1379" t="str">
            <v>X</v>
          </cell>
          <cell r="I1379" t="str">
            <v>X</v>
          </cell>
          <cell r="J1379" t="str">
            <v>X</v>
          </cell>
          <cell r="K1379" t="str">
            <v>X</v>
          </cell>
          <cell r="L1379" t="str">
            <v>X</v>
          </cell>
          <cell r="M1379" t="str">
            <v>X</v>
          </cell>
          <cell r="N1379" t="str">
            <v>368600</v>
          </cell>
        </row>
        <row r="1380">
          <cell r="B1380" t="str">
            <v>아이앤씨</v>
          </cell>
          <cell r="C1380" t="str">
            <v>X</v>
          </cell>
          <cell r="D1380" t="str">
            <v>X</v>
          </cell>
          <cell r="E1380" t="str">
            <v>X</v>
          </cell>
          <cell r="F1380" t="str">
            <v>X</v>
          </cell>
          <cell r="G1380" t="str">
            <v>X</v>
          </cell>
          <cell r="H1380" t="str">
            <v>X</v>
          </cell>
          <cell r="I1380" t="str">
            <v>X</v>
          </cell>
          <cell r="J1380" t="str">
            <v>X</v>
          </cell>
          <cell r="K1380" t="str">
            <v>X</v>
          </cell>
          <cell r="L1380" t="str">
            <v>X</v>
          </cell>
          <cell r="M1380" t="str">
            <v>X</v>
          </cell>
          <cell r="N1380" t="str">
            <v>052860</v>
          </cell>
        </row>
        <row r="1381">
          <cell r="B1381" t="str">
            <v>아이에스동서</v>
          </cell>
          <cell r="C1381" t="str">
            <v>X</v>
          </cell>
          <cell r="D1381" t="str">
            <v>X</v>
          </cell>
          <cell r="E1381" t="str">
            <v>X</v>
          </cell>
          <cell r="F1381" t="str">
            <v>X</v>
          </cell>
          <cell r="G1381" t="str">
            <v>X</v>
          </cell>
          <cell r="H1381" t="str">
            <v>X</v>
          </cell>
          <cell r="I1381" t="str">
            <v>X</v>
          </cell>
          <cell r="J1381" t="str">
            <v>X</v>
          </cell>
          <cell r="K1381" t="str">
            <v>X</v>
          </cell>
          <cell r="L1381" t="str">
            <v>X</v>
          </cell>
          <cell r="M1381" t="str">
            <v>X</v>
          </cell>
          <cell r="N1381" t="str">
            <v>010780</v>
          </cell>
        </row>
        <row r="1382">
          <cell r="B1382" t="str">
            <v>아이에스이커머스</v>
          </cell>
          <cell r="C1382" t="str">
            <v>X</v>
          </cell>
          <cell r="D1382" t="str">
            <v>X</v>
          </cell>
          <cell r="E1382" t="str">
            <v>X</v>
          </cell>
          <cell r="F1382" t="str">
            <v>X</v>
          </cell>
          <cell r="G1382" t="str">
            <v>X</v>
          </cell>
          <cell r="H1382" t="str">
            <v>X</v>
          </cell>
          <cell r="I1382" t="str">
            <v>X</v>
          </cell>
          <cell r="J1382" t="str">
            <v>X</v>
          </cell>
          <cell r="K1382" t="str">
            <v>O</v>
          </cell>
          <cell r="L1382" t="str">
            <v>X</v>
          </cell>
          <cell r="M1382" t="str">
            <v>X</v>
          </cell>
          <cell r="N1382" t="str">
            <v>069920</v>
          </cell>
        </row>
        <row r="1383">
          <cell r="B1383" t="str">
            <v>아이에이</v>
          </cell>
          <cell r="C1383" t="str">
            <v>X</v>
          </cell>
          <cell r="D1383" t="str">
            <v>X</v>
          </cell>
          <cell r="E1383" t="str">
            <v>X</v>
          </cell>
          <cell r="F1383" t="str">
            <v>X</v>
          </cell>
          <cell r="G1383" t="str">
            <v>O</v>
          </cell>
          <cell r="H1383" t="str">
            <v>X</v>
          </cell>
          <cell r="I1383" t="str">
            <v>X</v>
          </cell>
          <cell r="J1383" t="str">
            <v>X</v>
          </cell>
          <cell r="K1383" t="str">
            <v>X</v>
          </cell>
          <cell r="L1383" t="str">
            <v>X</v>
          </cell>
          <cell r="M1383" t="str">
            <v>X</v>
          </cell>
          <cell r="N1383" t="str">
            <v>038880</v>
          </cell>
        </row>
        <row r="1384">
          <cell r="B1384" t="str">
            <v>아이엘사이언스</v>
          </cell>
          <cell r="C1384" t="str">
            <v>X</v>
          </cell>
          <cell r="D1384" t="str">
            <v>X</v>
          </cell>
          <cell r="E1384" t="str">
            <v>X</v>
          </cell>
          <cell r="F1384" t="str">
            <v>X</v>
          </cell>
          <cell r="G1384" t="str">
            <v>X</v>
          </cell>
          <cell r="H1384" t="str">
            <v>X</v>
          </cell>
          <cell r="I1384" t="str">
            <v>X</v>
          </cell>
          <cell r="J1384" t="str">
            <v>X</v>
          </cell>
          <cell r="K1384" t="str">
            <v>X</v>
          </cell>
          <cell r="L1384" t="str">
            <v>X</v>
          </cell>
          <cell r="M1384" t="str">
            <v>X</v>
          </cell>
          <cell r="N1384" t="str">
            <v>307180</v>
          </cell>
        </row>
        <row r="1385">
          <cell r="B1385" t="str">
            <v>아이엠</v>
          </cell>
          <cell r="C1385" t="str">
            <v>X</v>
          </cell>
          <cell r="D1385" t="str">
            <v>X</v>
          </cell>
          <cell r="E1385" t="str">
            <v>X</v>
          </cell>
          <cell r="F1385" t="str">
            <v>X</v>
          </cell>
          <cell r="G1385" t="str">
            <v>X</v>
          </cell>
          <cell r="H1385" t="str">
            <v>X</v>
          </cell>
          <cell r="I1385" t="str">
            <v>X</v>
          </cell>
          <cell r="J1385" t="str">
            <v>X</v>
          </cell>
          <cell r="K1385" t="str">
            <v>X</v>
          </cell>
          <cell r="L1385" t="str">
            <v>X</v>
          </cell>
          <cell r="M1385" t="str">
            <v>X</v>
          </cell>
          <cell r="N1385" t="str">
            <v>101390</v>
          </cell>
        </row>
        <row r="1386">
          <cell r="B1386" t="str">
            <v>아이엠지티</v>
          </cell>
          <cell r="C1386" t="str">
            <v>X</v>
          </cell>
          <cell r="D1386" t="str">
            <v>X</v>
          </cell>
          <cell r="E1386" t="str">
            <v>X</v>
          </cell>
          <cell r="F1386" t="str">
            <v>X</v>
          </cell>
          <cell r="G1386" t="str">
            <v>X</v>
          </cell>
          <cell r="H1386" t="str">
            <v>X</v>
          </cell>
          <cell r="I1386" t="str">
            <v>X</v>
          </cell>
          <cell r="J1386" t="str">
            <v>X</v>
          </cell>
          <cell r="K1386" t="str">
            <v>X</v>
          </cell>
          <cell r="L1386" t="str">
            <v>X</v>
          </cell>
          <cell r="M1386" t="str">
            <v>X</v>
          </cell>
          <cell r="N1386" t="str">
            <v>456570</v>
          </cell>
        </row>
        <row r="1387">
          <cell r="B1387" t="str">
            <v>아이엠티</v>
          </cell>
          <cell r="C1387" t="str">
            <v>X</v>
          </cell>
          <cell r="D1387" t="str">
            <v>X</v>
          </cell>
          <cell r="E1387" t="str">
            <v>X</v>
          </cell>
          <cell r="F1387" t="str">
            <v>X</v>
          </cell>
          <cell r="G1387" t="str">
            <v>X</v>
          </cell>
          <cell r="H1387" t="str">
            <v>X</v>
          </cell>
          <cell r="I1387" t="str">
            <v>X</v>
          </cell>
          <cell r="J1387" t="str">
            <v>X</v>
          </cell>
          <cell r="K1387" t="str">
            <v>X</v>
          </cell>
          <cell r="L1387" t="str">
            <v>X</v>
          </cell>
          <cell r="M1387" t="str">
            <v>X</v>
          </cell>
          <cell r="N1387" t="str">
            <v>451220</v>
          </cell>
        </row>
        <row r="1388">
          <cell r="B1388" t="str">
            <v>아이오바이오</v>
          </cell>
          <cell r="C1388" t="str">
            <v>X</v>
          </cell>
          <cell r="D1388" t="str">
            <v>X</v>
          </cell>
          <cell r="E1388" t="str">
            <v>X</v>
          </cell>
          <cell r="F1388" t="str">
            <v>X</v>
          </cell>
          <cell r="G1388" t="str">
            <v>X</v>
          </cell>
          <cell r="H1388" t="str">
            <v>X</v>
          </cell>
          <cell r="I1388" t="str">
            <v>X</v>
          </cell>
          <cell r="J1388" t="str">
            <v>X</v>
          </cell>
          <cell r="K1388" t="str">
            <v>X</v>
          </cell>
          <cell r="L1388" t="str">
            <v>X</v>
          </cell>
          <cell r="M1388" t="str">
            <v>X</v>
          </cell>
          <cell r="N1388" t="str">
            <v>447690</v>
          </cell>
        </row>
        <row r="1389">
          <cell r="B1389" t="str">
            <v>아이오케이</v>
          </cell>
          <cell r="C1389" t="str">
            <v>X</v>
          </cell>
          <cell r="D1389" t="str">
            <v>X</v>
          </cell>
          <cell r="E1389" t="str">
            <v>X</v>
          </cell>
          <cell r="F1389" t="str">
            <v>X</v>
          </cell>
          <cell r="G1389" t="str">
            <v>X</v>
          </cell>
          <cell r="H1389" t="str">
            <v>X</v>
          </cell>
          <cell r="I1389" t="str">
            <v>X</v>
          </cell>
          <cell r="J1389" t="str">
            <v>X</v>
          </cell>
          <cell r="K1389" t="str">
            <v>X</v>
          </cell>
          <cell r="L1389" t="str">
            <v>X</v>
          </cell>
          <cell r="M1389" t="str">
            <v>X</v>
          </cell>
          <cell r="N1389" t="str">
            <v>078860</v>
          </cell>
        </row>
        <row r="1390">
          <cell r="B1390" t="str">
            <v>아이윈</v>
          </cell>
          <cell r="C1390" t="str">
            <v>X</v>
          </cell>
          <cell r="D1390" t="str">
            <v>X</v>
          </cell>
          <cell r="E1390" t="str">
            <v>X</v>
          </cell>
          <cell r="F1390" t="str">
            <v>X</v>
          </cell>
          <cell r="G1390" t="str">
            <v>X</v>
          </cell>
          <cell r="H1390" t="str">
            <v>X</v>
          </cell>
          <cell r="I1390" t="str">
            <v>X</v>
          </cell>
          <cell r="J1390" t="str">
            <v>X</v>
          </cell>
          <cell r="K1390" t="str">
            <v>X</v>
          </cell>
          <cell r="L1390" t="str">
            <v>X</v>
          </cell>
          <cell r="M1390" t="str">
            <v>X</v>
          </cell>
          <cell r="N1390" t="str">
            <v>090150</v>
          </cell>
        </row>
        <row r="1391">
          <cell r="B1391" t="str">
            <v>아이윈플러스</v>
          </cell>
          <cell r="C1391" t="str">
            <v>X</v>
          </cell>
          <cell r="D1391" t="str">
            <v>X</v>
          </cell>
          <cell r="E1391" t="str">
            <v>X</v>
          </cell>
          <cell r="F1391" t="str">
            <v>X</v>
          </cell>
          <cell r="G1391" t="str">
            <v>X</v>
          </cell>
          <cell r="H1391" t="str">
            <v>X</v>
          </cell>
          <cell r="I1391" t="str">
            <v>X</v>
          </cell>
          <cell r="J1391" t="str">
            <v>X</v>
          </cell>
          <cell r="K1391" t="str">
            <v>X</v>
          </cell>
          <cell r="L1391" t="str">
            <v>X</v>
          </cell>
          <cell r="M1391" t="str">
            <v>X</v>
          </cell>
          <cell r="N1391" t="str">
            <v>123010</v>
          </cell>
        </row>
        <row r="1392">
          <cell r="B1392" t="str">
            <v>아이즈비전</v>
          </cell>
          <cell r="C1392" t="str">
            <v>X</v>
          </cell>
          <cell r="D1392" t="str">
            <v>X</v>
          </cell>
          <cell r="E1392" t="str">
            <v>X</v>
          </cell>
          <cell r="F1392" t="str">
            <v>X</v>
          </cell>
          <cell r="G1392" t="str">
            <v>X</v>
          </cell>
          <cell r="H1392" t="str">
            <v>X</v>
          </cell>
          <cell r="I1392" t="str">
            <v>X</v>
          </cell>
          <cell r="J1392" t="str">
            <v>X</v>
          </cell>
          <cell r="K1392" t="str">
            <v>X</v>
          </cell>
          <cell r="L1392" t="str">
            <v>X</v>
          </cell>
          <cell r="M1392" t="str">
            <v>X</v>
          </cell>
          <cell r="N1392" t="str">
            <v>031310</v>
          </cell>
        </row>
        <row r="1393">
          <cell r="B1393" t="str">
            <v>아이진</v>
          </cell>
          <cell r="C1393" t="str">
            <v>X</v>
          </cell>
          <cell r="D1393" t="str">
            <v>X</v>
          </cell>
          <cell r="E1393" t="str">
            <v>X</v>
          </cell>
          <cell r="F1393" t="str">
            <v>X</v>
          </cell>
          <cell r="G1393" t="str">
            <v>X</v>
          </cell>
          <cell r="H1393" t="str">
            <v>X</v>
          </cell>
          <cell r="I1393" t="str">
            <v>X</v>
          </cell>
          <cell r="J1393" t="str">
            <v>X</v>
          </cell>
          <cell r="K1393" t="str">
            <v>X</v>
          </cell>
          <cell r="L1393" t="str">
            <v>X</v>
          </cell>
          <cell r="M1393" t="str">
            <v>X</v>
          </cell>
          <cell r="N1393" t="str">
            <v>185490</v>
          </cell>
        </row>
        <row r="1394">
          <cell r="B1394" t="str">
            <v>아이컴포넌트</v>
          </cell>
          <cell r="C1394" t="str">
            <v>X</v>
          </cell>
          <cell r="D1394" t="str">
            <v>X</v>
          </cell>
          <cell r="E1394" t="str">
            <v>X</v>
          </cell>
          <cell r="F1394" t="str">
            <v>X</v>
          </cell>
          <cell r="G1394" t="str">
            <v>X</v>
          </cell>
          <cell r="H1394" t="str">
            <v>X</v>
          </cell>
          <cell r="I1394" t="str">
            <v>X</v>
          </cell>
          <cell r="J1394" t="str">
            <v>X</v>
          </cell>
          <cell r="K1394" t="str">
            <v>X</v>
          </cell>
          <cell r="L1394" t="str">
            <v>X</v>
          </cell>
          <cell r="M1394" t="str">
            <v>X</v>
          </cell>
          <cell r="N1394" t="str">
            <v>059100</v>
          </cell>
        </row>
        <row r="1395">
          <cell r="B1395" t="str">
            <v>아이케이세미콘</v>
          </cell>
          <cell r="C1395" t="str">
            <v>X</v>
          </cell>
          <cell r="D1395" t="str">
            <v>X</v>
          </cell>
          <cell r="E1395" t="str">
            <v>X</v>
          </cell>
          <cell r="F1395" t="str">
            <v>X</v>
          </cell>
          <cell r="G1395" t="str">
            <v>X</v>
          </cell>
          <cell r="H1395" t="str">
            <v>X</v>
          </cell>
          <cell r="I1395" t="str">
            <v>X</v>
          </cell>
          <cell r="J1395" t="str">
            <v>X</v>
          </cell>
          <cell r="K1395" t="str">
            <v>X</v>
          </cell>
          <cell r="L1395" t="str">
            <v>X</v>
          </cell>
          <cell r="M1395" t="str">
            <v>X</v>
          </cell>
          <cell r="N1395" t="str">
            <v>149010</v>
          </cell>
        </row>
        <row r="1396">
          <cell r="B1396" t="str">
            <v>아이퀘스트</v>
          </cell>
          <cell r="C1396" t="str">
            <v>X</v>
          </cell>
          <cell r="D1396" t="str">
            <v>X</v>
          </cell>
          <cell r="E1396" t="str">
            <v>X</v>
          </cell>
          <cell r="F1396" t="str">
            <v>X</v>
          </cell>
          <cell r="G1396" t="str">
            <v>X</v>
          </cell>
          <cell r="H1396" t="str">
            <v>X</v>
          </cell>
          <cell r="I1396" t="str">
            <v>X</v>
          </cell>
          <cell r="J1396" t="str">
            <v>X</v>
          </cell>
          <cell r="K1396" t="str">
            <v>X</v>
          </cell>
          <cell r="L1396" t="str">
            <v>X</v>
          </cell>
          <cell r="M1396" t="str">
            <v>X</v>
          </cell>
          <cell r="N1396" t="str">
            <v>262840</v>
          </cell>
        </row>
        <row r="1397">
          <cell r="B1397" t="str">
            <v>아이큐어</v>
          </cell>
          <cell r="C1397" t="str">
            <v>X</v>
          </cell>
          <cell r="D1397" t="str">
            <v>X</v>
          </cell>
          <cell r="E1397" t="str">
            <v>X</v>
          </cell>
          <cell r="F1397" t="str">
            <v>X</v>
          </cell>
          <cell r="G1397" t="str">
            <v>X</v>
          </cell>
          <cell r="H1397" t="str">
            <v>X</v>
          </cell>
          <cell r="I1397" t="str">
            <v>X</v>
          </cell>
          <cell r="J1397" t="str">
            <v>X</v>
          </cell>
          <cell r="K1397" t="str">
            <v>X</v>
          </cell>
          <cell r="L1397" t="str">
            <v>X</v>
          </cell>
          <cell r="M1397" t="str">
            <v>X</v>
          </cell>
          <cell r="N1397" t="str">
            <v>175250</v>
          </cell>
        </row>
        <row r="1398">
          <cell r="B1398" t="str">
            <v>아이크래프트</v>
          </cell>
          <cell r="C1398" t="str">
            <v>X</v>
          </cell>
          <cell r="D1398" t="str">
            <v>X</v>
          </cell>
          <cell r="E1398" t="str">
            <v>X</v>
          </cell>
          <cell r="F1398" t="str">
            <v>X</v>
          </cell>
          <cell r="G1398" t="str">
            <v>X</v>
          </cell>
          <cell r="H1398" t="str">
            <v>X</v>
          </cell>
          <cell r="I1398" t="str">
            <v>X</v>
          </cell>
          <cell r="J1398" t="str">
            <v>X</v>
          </cell>
          <cell r="K1398" t="str">
            <v>X</v>
          </cell>
          <cell r="L1398" t="str">
            <v>X</v>
          </cell>
          <cell r="M1398" t="str">
            <v>X</v>
          </cell>
          <cell r="N1398" t="str">
            <v>052460</v>
          </cell>
        </row>
        <row r="1399">
          <cell r="B1399" t="str">
            <v>아이텍</v>
          </cell>
          <cell r="C1399" t="str">
            <v>X</v>
          </cell>
          <cell r="D1399" t="str">
            <v>X</v>
          </cell>
          <cell r="E1399" t="str">
            <v>X</v>
          </cell>
          <cell r="F1399" t="str">
            <v>X</v>
          </cell>
          <cell r="G1399" t="str">
            <v>X</v>
          </cell>
          <cell r="H1399" t="str">
            <v>X</v>
          </cell>
          <cell r="I1399" t="str">
            <v>X</v>
          </cell>
          <cell r="J1399" t="str">
            <v>X</v>
          </cell>
          <cell r="K1399" t="str">
            <v>X</v>
          </cell>
          <cell r="L1399" t="str">
            <v>X</v>
          </cell>
          <cell r="M1399" t="str">
            <v>X</v>
          </cell>
          <cell r="N1399" t="str">
            <v>119830</v>
          </cell>
        </row>
        <row r="1400">
          <cell r="B1400" t="str">
            <v>아이톡시</v>
          </cell>
          <cell r="C1400" t="str">
            <v>X</v>
          </cell>
          <cell r="D1400" t="str">
            <v>X</v>
          </cell>
          <cell r="E1400" t="str">
            <v>X</v>
          </cell>
          <cell r="F1400" t="str">
            <v>O</v>
          </cell>
          <cell r="G1400" t="str">
            <v>X</v>
          </cell>
          <cell r="H1400" t="str">
            <v>X</v>
          </cell>
          <cell r="I1400" t="str">
            <v>X</v>
          </cell>
          <cell r="J1400" t="str">
            <v>X</v>
          </cell>
          <cell r="K1400" t="str">
            <v>X</v>
          </cell>
          <cell r="L1400" t="str">
            <v>X</v>
          </cell>
          <cell r="M1400" t="str">
            <v>X</v>
          </cell>
          <cell r="N1400" t="str">
            <v>052770</v>
          </cell>
        </row>
        <row r="1401">
          <cell r="B1401" t="str">
            <v>아이티센</v>
          </cell>
          <cell r="C1401" t="str">
            <v>X</v>
          </cell>
          <cell r="D1401" t="str">
            <v>X</v>
          </cell>
          <cell r="E1401" t="str">
            <v>X</v>
          </cell>
          <cell r="F1401" t="str">
            <v>X</v>
          </cell>
          <cell r="G1401" t="str">
            <v>X</v>
          </cell>
          <cell r="H1401" t="str">
            <v>X</v>
          </cell>
          <cell r="I1401" t="str">
            <v>X</v>
          </cell>
          <cell r="J1401" t="str">
            <v>X</v>
          </cell>
          <cell r="K1401" t="str">
            <v>X</v>
          </cell>
          <cell r="L1401" t="str">
            <v>X</v>
          </cell>
          <cell r="M1401" t="str">
            <v>X</v>
          </cell>
          <cell r="N1401" t="str">
            <v>124500</v>
          </cell>
        </row>
        <row r="1402">
          <cell r="B1402" t="str">
            <v>아이티아이즈</v>
          </cell>
          <cell r="C1402" t="str">
            <v>X</v>
          </cell>
          <cell r="D1402" t="str">
            <v>X</v>
          </cell>
          <cell r="E1402" t="str">
            <v>X</v>
          </cell>
          <cell r="F1402" t="str">
            <v>X</v>
          </cell>
          <cell r="G1402" t="str">
            <v>X</v>
          </cell>
          <cell r="H1402" t="str">
            <v>X</v>
          </cell>
          <cell r="I1402" t="str">
            <v>X</v>
          </cell>
          <cell r="J1402" t="str">
            <v>X</v>
          </cell>
          <cell r="K1402" t="str">
            <v>X</v>
          </cell>
          <cell r="L1402" t="str">
            <v>X</v>
          </cell>
          <cell r="M1402" t="str">
            <v>X</v>
          </cell>
          <cell r="N1402" t="str">
            <v>372800</v>
          </cell>
        </row>
        <row r="1403">
          <cell r="B1403" t="str">
            <v>아이티엠반도체</v>
          </cell>
          <cell r="C1403" t="str">
            <v>X</v>
          </cell>
          <cell r="D1403" t="str">
            <v>X</v>
          </cell>
          <cell r="E1403" t="str">
            <v>X</v>
          </cell>
          <cell r="F1403" t="str">
            <v>X</v>
          </cell>
          <cell r="G1403" t="str">
            <v>X</v>
          </cell>
          <cell r="H1403" t="str">
            <v>X</v>
          </cell>
          <cell r="I1403" t="str">
            <v>X</v>
          </cell>
          <cell r="J1403" t="str">
            <v>X</v>
          </cell>
          <cell r="K1403" t="str">
            <v>X</v>
          </cell>
          <cell r="L1403" t="str">
            <v>X</v>
          </cell>
          <cell r="M1403" t="str">
            <v>X</v>
          </cell>
          <cell r="N1403" t="str">
            <v>084850</v>
          </cell>
        </row>
        <row r="1404">
          <cell r="B1404" t="str">
            <v>아이패밀리에스씨</v>
          </cell>
          <cell r="C1404" t="str">
            <v>X</v>
          </cell>
          <cell r="D1404" t="str">
            <v>X</v>
          </cell>
          <cell r="E1404" t="str">
            <v>X</v>
          </cell>
          <cell r="F1404" t="str">
            <v>X</v>
          </cell>
          <cell r="G1404" t="str">
            <v>X</v>
          </cell>
          <cell r="H1404" t="str">
            <v>X</v>
          </cell>
          <cell r="I1404" t="str">
            <v>X</v>
          </cell>
          <cell r="J1404" t="str">
            <v>X</v>
          </cell>
          <cell r="K1404" t="str">
            <v>X</v>
          </cell>
          <cell r="L1404" t="str">
            <v>X</v>
          </cell>
          <cell r="M1404" t="str">
            <v>X</v>
          </cell>
          <cell r="N1404" t="str">
            <v>114840</v>
          </cell>
        </row>
        <row r="1405">
          <cell r="B1405" t="str">
            <v>아주IB투자</v>
          </cell>
          <cell r="C1405" t="str">
            <v>X</v>
          </cell>
          <cell r="D1405" t="str">
            <v>X</v>
          </cell>
          <cell r="E1405" t="str">
            <v>X</v>
          </cell>
          <cell r="F1405" t="str">
            <v>X</v>
          </cell>
          <cell r="G1405" t="str">
            <v>X</v>
          </cell>
          <cell r="H1405" t="str">
            <v>X</v>
          </cell>
          <cell r="I1405" t="str">
            <v>X</v>
          </cell>
          <cell r="J1405" t="str">
            <v>X</v>
          </cell>
          <cell r="K1405" t="str">
            <v>X</v>
          </cell>
          <cell r="L1405" t="str">
            <v>X</v>
          </cell>
          <cell r="M1405" t="str">
            <v>X</v>
          </cell>
          <cell r="N1405" t="str">
            <v>027360</v>
          </cell>
        </row>
        <row r="1406">
          <cell r="B1406" t="str">
            <v>아주스틸</v>
          </cell>
          <cell r="C1406" t="str">
            <v>X</v>
          </cell>
          <cell r="D1406" t="str">
            <v>X</v>
          </cell>
          <cell r="E1406" t="str">
            <v>X</v>
          </cell>
          <cell r="F1406" t="str">
            <v>X</v>
          </cell>
          <cell r="G1406" t="str">
            <v>X</v>
          </cell>
          <cell r="H1406" t="str">
            <v>X</v>
          </cell>
          <cell r="I1406" t="str">
            <v>X</v>
          </cell>
          <cell r="J1406" t="str">
            <v>X</v>
          </cell>
          <cell r="K1406" t="str">
            <v>X</v>
          </cell>
          <cell r="L1406" t="str">
            <v>X</v>
          </cell>
          <cell r="M1406" t="str">
            <v>X</v>
          </cell>
          <cell r="N1406" t="str">
            <v>139990</v>
          </cell>
        </row>
        <row r="1407">
          <cell r="B1407" t="str">
            <v>아즈텍WB</v>
          </cell>
          <cell r="C1407" t="str">
            <v>X</v>
          </cell>
          <cell r="D1407" t="str">
            <v>X</v>
          </cell>
          <cell r="E1407" t="str">
            <v>X</v>
          </cell>
          <cell r="F1407" t="str">
            <v>X</v>
          </cell>
          <cell r="G1407" t="str">
            <v>X</v>
          </cell>
          <cell r="H1407" t="str">
            <v>X</v>
          </cell>
          <cell r="I1407" t="str">
            <v>X</v>
          </cell>
          <cell r="J1407" t="str">
            <v>X</v>
          </cell>
          <cell r="K1407" t="str">
            <v>X</v>
          </cell>
          <cell r="L1407" t="str">
            <v>X</v>
          </cell>
          <cell r="M1407" t="str">
            <v>X</v>
          </cell>
          <cell r="N1407" t="str">
            <v>032080</v>
          </cell>
        </row>
        <row r="1408">
          <cell r="B1408" t="str">
            <v>아진산업</v>
          </cell>
          <cell r="C1408" t="str">
            <v>X</v>
          </cell>
          <cell r="D1408" t="str">
            <v>X</v>
          </cell>
          <cell r="E1408" t="str">
            <v>X</v>
          </cell>
          <cell r="F1408" t="str">
            <v>X</v>
          </cell>
          <cell r="G1408" t="str">
            <v>X</v>
          </cell>
          <cell r="H1408" t="str">
            <v>X</v>
          </cell>
          <cell r="I1408" t="str">
            <v>X</v>
          </cell>
          <cell r="J1408" t="str">
            <v>X</v>
          </cell>
          <cell r="K1408" t="str">
            <v>X</v>
          </cell>
          <cell r="L1408" t="str">
            <v>X</v>
          </cell>
          <cell r="M1408" t="str">
            <v>X</v>
          </cell>
          <cell r="N1408" t="str">
            <v>013310</v>
          </cell>
        </row>
        <row r="1409">
          <cell r="B1409" t="str">
            <v>아진엑스텍</v>
          </cell>
          <cell r="C1409" t="str">
            <v>X</v>
          </cell>
          <cell r="D1409" t="str">
            <v>X</v>
          </cell>
          <cell r="E1409" t="str">
            <v>X</v>
          </cell>
          <cell r="F1409" t="str">
            <v>X</v>
          </cell>
          <cell r="G1409" t="str">
            <v>X</v>
          </cell>
          <cell r="H1409" t="str">
            <v>X</v>
          </cell>
          <cell r="I1409" t="str">
            <v>X</v>
          </cell>
          <cell r="J1409" t="str">
            <v>X</v>
          </cell>
          <cell r="K1409" t="str">
            <v>X</v>
          </cell>
          <cell r="L1409" t="str">
            <v>X</v>
          </cell>
          <cell r="M1409" t="str">
            <v>X</v>
          </cell>
          <cell r="N1409" t="str">
            <v>059120</v>
          </cell>
        </row>
        <row r="1410">
          <cell r="B1410" t="str">
            <v>아톤</v>
          </cell>
          <cell r="C1410" t="str">
            <v>X</v>
          </cell>
          <cell r="D1410" t="str">
            <v>X</v>
          </cell>
          <cell r="E1410" t="str">
            <v>X</v>
          </cell>
          <cell r="F1410" t="str">
            <v>X</v>
          </cell>
          <cell r="G1410" t="str">
            <v>X</v>
          </cell>
          <cell r="H1410" t="str">
            <v>X</v>
          </cell>
          <cell r="I1410" t="str">
            <v>X</v>
          </cell>
          <cell r="J1410" t="str">
            <v>X</v>
          </cell>
          <cell r="K1410" t="str">
            <v>X</v>
          </cell>
          <cell r="L1410" t="str">
            <v>X</v>
          </cell>
          <cell r="M1410" t="str">
            <v>X</v>
          </cell>
          <cell r="N1410" t="str">
            <v>158430</v>
          </cell>
        </row>
        <row r="1411">
          <cell r="B1411" t="str">
            <v>아퓨어스</v>
          </cell>
          <cell r="C1411" t="str">
            <v>X</v>
          </cell>
          <cell r="D1411" t="str">
            <v>X</v>
          </cell>
          <cell r="E1411" t="str">
            <v>X</v>
          </cell>
          <cell r="F1411" t="str">
            <v>X</v>
          </cell>
          <cell r="G1411" t="str">
            <v>X</v>
          </cell>
          <cell r="H1411" t="str">
            <v>X</v>
          </cell>
          <cell r="I1411" t="str">
            <v>X</v>
          </cell>
          <cell r="J1411" t="str">
            <v>X</v>
          </cell>
          <cell r="K1411" t="str">
            <v>X</v>
          </cell>
          <cell r="L1411" t="str">
            <v>X</v>
          </cell>
          <cell r="M1411" t="str">
            <v>X</v>
          </cell>
          <cell r="N1411" t="str">
            <v>149300</v>
          </cell>
        </row>
        <row r="1412">
          <cell r="B1412" t="str">
            <v>SOOP</v>
          </cell>
          <cell r="C1412" t="str">
            <v>X</v>
          </cell>
          <cell r="D1412" t="str">
            <v>X</v>
          </cell>
          <cell r="E1412" t="str">
            <v>X</v>
          </cell>
          <cell r="F1412" t="str">
            <v>X</v>
          </cell>
          <cell r="G1412" t="str">
            <v>X</v>
          </cell>
          <cell r="H1412" t="str">
            <v>X</v>
          </cell>
          <cell r="I1412" t="str">
            <v>X</v>
          </cell>
          <cell r="J1412" t="str">
            <v>X</v>
          </cell>
          <cell r="K1412" t="str">
            <v>X</v>
          </cell>
          <cell r="L1412" t="str">
            <v>X</v>
          </cell>
          <cell r="M1412" t="str">
            <v>X</v>
          </cell>
          <cell r="N1412" t="str">
            <v>067160</v>
          </cell>
        </row>
        <row r="1413">
          <cell r="B1413" t="str">
            <v>아하</v>
          </cell>
          <cell r="C1413" t="str">
            <v>X</v>
          </cell>
          <cell r="D1413" t="str">
            <v>X</v>
          </cell>
          <cell r="E1413" t="str">
            <v>X</v>
          </cell>
          <cell r="F1413" t="str">
            <v>X</v>
          </cell>
          <cell r="G1413" t="str">
            <v>X</v>
          </cell>
          <cell r="H1413" t="str">
            <v>X</v>
          </cell>
          <cell r="I1413" t="str">
            <v>X</v>
          </cell>
          <cell r="J1413" t="str">
            <v>X</v>
          </cell>
          <cell r="K1413" t="str">
            <v>X</v>
          </cell>
          <cell r="L1413" t="str">
            <v>X</v>
          </cell>
          <cell r="M1413" t="str">
            <v>X</v>
          </cell>
          <cell r="N1413" t="str">
            <v>102950</v>
          </cell>
        </row>
        <row r="1414">
          <cell r="B1414" t="str">
            <v>안국약품</v>
          </cell>
          <cell r="C1414" t="str">
            <v>X</v>
          </cell>
          <cell r="D1414" t="str">
            <v>X</v>
          </cell>
          <cell r="E1414" t="str">
            <v>X</v>
          </cell>
          <cell r="F1414" t="str">
            <v>X</v>
          </cell>
          <cell r="G1414" t="str">
            <v>X</v>
          </cell>
          <cell r="H1414" t="str">
            <v>X</v>
          </cell>
          <cell r="I1414" t="str">
            <v>X</v>
          </cell>
          <cell r="J1414" t="str">
            <v>X</v>
          </cell>
          <cell r="K1414" t="str">
            <v>X</v>
          </cell>
          <cell r="L1414" t="str">
            <v>X</v>
          </cell>
          <cell r="M1414" t="str">
            <v>X</v>
          </cell>
          <cell r="N1414" t="str">
            <v>001540</v>
          </cell>
        </row>
        <row r="1415">
          <cell r="B1415" t="str">
            <v>안랩</v>
          </cell>
          <cell r="C1415" t="str">
            <v>X</v>
          </cell>
          <cell r="D1415" t="str">
            <v>X</v>
          </cell>
          <cell r="E1415" t="str">
            <v>X</v>
          </cell>
          <cell r="F1415" t="str">
            <v>X</v>
          </cell>
          <cell r="G1415" t="str">
            <v>X</v>
          </cell>
          <cell r="H1415" t="str">
            <v>X</v>
          </cell>
          <cell r="I1415" t="str">
            <v>X</v>
          </cell>
          <cell r="J1415" t="str">
            <v>X</v>
          </cell>
          <cell r="K1415" t="str">
            <v>X</v>
          </cell>
          <cell r="L1415" t="str">
            <v>X</v>
          </cell>
          <cell r="M1415" t="str">
            <v>X</v>
          </cell>
          <cell r="N1415" t="str">
            <v>053800</v>
          </cell>
        </row>
        <row r="1416">
          <cell r="B1416" t="str">
            <v>안지오랩</v>
          </cell>
          <cell r="C1416" t="str">
            <v>X</v>
          </cell>
          <cell r="D1416" t="str">
            <v>X</v>
          </cell>
          <cell r="E1416" t="str">
            <v>X</v>
          </cell>
          <cell r="F1416" t="str">
            <v>X</v>
          </cell>
          <cell r="G1416" t="str">
            <v>X</v>
          </cell>
          <cell r="H1416" t="str">
            <v>X</v>
          </cell>
          <cell r="I1416" t="str">
            <v>X</v>
          </cell>
          <cell r="J1416" t="str">
            <v>X</v>
          </cell>
          <cell r="K1416" t="str">
            <v>X</v>
          </cell>
          <cell r="L1416" t="str">
            <v>X</v>
          </cell>
          <cell r="M1416" t="str">
            <v>X</v>
          </cell>
          <cell r="N1416" t="str">
            <v>251280</v>
          </cell>
        </row>
        <row r="1417">
          <cell r="B1417" t="str">
            <v>안트로젠</v>
          </cell>
          <cell r="C1417" t="str">
            <v>X</v>
          </cell>
          <cell r="D1417" t="str">
            <v>X</v>
          </cell>
          <cell r="E1417" t="str">
            <v>X</v>
          </cell>
          <cell r="F1417" t="str">
            <v>X</v>
          </cell>
          <cell r="G1417" t="str">
            <v>X</v>
          </cell>
          <cell r="H1417" t="str">
            <v>X</v>
          </cell>
          <cell r="I1417" t="str">
            <v>X</v>
          </cell>
          <cell r="J1417" t="str">
            <v>X</v>
          </cell>
          <cell r="K1417" t="str">
            <v>X</v>
          </cell>
          <cell r="L1417" t="str">
            <v>X</v>
          </cell>
          <cell r="M1417" t="str">
            <v>X</v>
          </cell>
          <cell r="N1417" t="str">
            <v>065660</v>
          </cell>
        </row>
        <row r="1418">
          <cell r="B1418" t="str">
            <v>알로이스</v>
          </cell>
          <cell r="C1418" t="str">
            <v>X</v>
          </cell>
          <cell r="D1418" t="str">
            <v>X</v>
          </cell>
          <cell r="E1418" t="str">
            <v>X</v>
          </cell>
          <cell r="F1418" t="str">
            <v>X</v>
          </cell>
          <cell r="G1418" t="str">
            <v>X</v>
          </cell>
          <cell r="H1418" t="str">
            <v>X</v>
          </cell>
          <cell r="I1418" t="str">
            <v>X</v>
          </cell>
          <cell r="J1418" t="str">
            <v>X</v>
          </cell>
          <cell r="K1418" t="str">
            <v>X</v>
          </cell>
          <cell r="L1418" t="str">
            <v>X</v>
          </cell>
          <cell r="M1418" t="str">
            <v>X</v>
          </cell>
          <cell r="N1418" t="str">
            <v>297570</v>
          </cell>
        </row>
        <row r="1419">
          <cell r="B1419" t="str">
            <v>알루코</v>
          </cell>
          <cell r="C1419" t="str">
            <v>X</v>
          </cell>
          <cell r="D1419" t="str">
            <v>X</v>
          </cell>
          <cell r="E1419" t="str">
            <v>X</v>
          </cell>
          <cell r="F1419" t="str">
            <v>X</v>
          </cell>
          <cell r="G1419" t="str">
            <v>X</v>
          </cell>
          <cell r="H1419" t="str">
            <v>X</v>
          </cell>
          <cell r="I1419" t="str">
            <v>X</v>
          </cell>
          <cell r="J1419" t="str">
            <v>X</v>
          </cell>
          <cell r="K1419" t="str">
            <v>X</v>
          </cell>
          <cell r="L1419" t="str">
            <v>X</v>
          </cell>
          <cell r="M1419" t="str">
            <v>X</v>
          </cell>
          <cell r="N1419" t="str">
            <v>001780</v>
          </cell>
        </row>
        <row r="1420">
          <cell r="B1420" t="str">
            <v>알리코제약</v>
          </cell>
          <cell r="C1420" t="str">
            <v>X</v>
          </cell>
          <cell r="D1420" t="str">
            <v>X</v>
          </cell>
          <cell r="E1420" t="str">
            <v>X</v>
          </cell>
          <cell r="F1420" t="str">
            <v>X</v>
          </cell>
          <cell r="G1420" t="str">
            <v>X</v>
          </cell>
          <cell r="H1420" t="str">
            <v>X</v>
          </cell>
          <cell r="I1420" t="str">
            <v>X</v>
          </cell>
          <cell r="J1420" t="str">
            <v>X</v>
          </cell>
          <cell r="K1420" t="str">
            <v>X</v>
          </cell>
          <cell r="L1420" t="str">
            <v>X</v>
          </cell>
          <cell r="M1420" t="str">
            <v>X</v>
          </cell>
          <cell r="N1420" t="str">
            <v>260660</v>
          </cell>
        </row>
        <row r="1421">
          <cell r="B1421" t="str">
            <v>알멕</v>
          </cell>
          <cell r="C1421" t="str">
            <v>X</v>
          </cell>
          <cell r="D1421" t="str">
            <v>X</v>
          </cell>
          <cell r="E1421" t="str">
            <v>X</v>
          </cell>
          <cell r="F1421" t="str">
            <v>X</v>
          </cell>
          <cell r="G1421" t="str">
            <v>X</v>
          </cell>
          <cell r="H1421" t="str">
            <v>X</v>
          </cell>
          <cell r="I1421" t="str">
            <v>X</v>
          </cell>
          <cell r="J1421" t="str">
            <v>X</v>
          </cell>
          <cell r="K1421" t="str">
            <v>X</v>
          </cell>
          <cell r="L1421" t="str">
            <v>X</v>
          </cell>
          <cell r="M1421" t="str">
            <v>X</v>
          </cell>
          <cell r="N1421" t="str">
            <v>354320</v>
          </cell>
        </row>
        <row r="1422">
          <cell r="B1422" t="str">
            <v>알비더블유</v>
          </cell>
          <cell r="C1422" t="str">
            <v>X</v>
          </cell>
          <cell r="D1422" t="str">
            <v>X</v>
          </cell>
          <cell r="E1422" t="str">
            <v>X</v>
          </cell>
          <cell r="F1422" t="str">
            <v>X</v>
          </cell>
          <cell r="G1422" t="str">
            <v>X</v>
          </cell>
          <cell r="H1422" t="str">
            <v>X</v>
          </cell>
          <cell r="I1422" t="str">
            <v>X</v>
          </cell>
          <cell r="J1422" t="str">
            <v>X</v>
          </cell>
          <cell r="K1422" t="str">
            <v>X</v>
          </cell>
          <cell r="L1422" t="str">
            <v>X</v>
          </cell>
          <cell r="M1422" t="str">
            <v>X</v>
          </cell>
          <cell r="N1422" t="str">
            <v>361570</v>
          </cell>
        </row>
        <row r="1423">
          <cell r="B1423" t="str">
            <v>알서포트</v>
          </cell>
          <cell r="C1423" t="str">
            <v>X</v>
          </cell>
          <cell r="D1423" t="str">
            <v>X</v>
          </cell>
          <cell r="E1423" t="str">
            <v>X</v>
          </cell>
          <cell r="F1423" t="str">
            <v>X</v>
          </cell>
          <cell r="G1423" t="str">
            <v>X</v>
          </cell>
          <cell r="H1423" t="str">
            <v>X</v>
          </cell>
          <cell r="I1423" t="str">
            <v>X</v>
          </cell>
          <cell r="J1423" t="str">
            <v>X</v>
          </cell>
          <cell r="K1423" t="str">
            <v>X</v>
          </cell>
          <cell r="L1423" t="str">
            <v>X</v>
          </cell>
          <cell r="M1423" t="str">
            <v>X</v>
          </cell>
          <cell r="N1423" t="str">
            <v>131370</v>
          </cell>
        </row>
        <row r="1424">
          <cell r="B1424" t="str">
            <v>알에스오토메이션</v>
          </cell>
          <cell r="C1424" t="str">
            <v>X</v>
          </cell>
          <cell r="D1424" t="str">
            <v>X</v>
          </cell>
          <cell r="E1424" t="str">
            <v>X</v>
          </cell>
          <cell r="F1424" t="str">
            <v>X</v>
          </cell>
          <cell r="G1424" t="str">
            <v>X</v>
          </cell>
          <cell r="H1424" t="str">
            <v>X</v>
          </cell>
          <cell r="I1424" t="str">
            <v>X</v>
          </cell>
          <cell r="J1424" t="str">
            <v>X</v>
          </cell>
          <cell r="K1424" t="str">
            <v>X</v>
          </cell>
          <cell r="L1424" t="str">
            <v>X</v>
          </cell>
          <cell r="M1424" t="str">
            <v>X</v>
          </cell>
          <cell r="N1424" t="str">
            <v>140670</v>
          </cell>
        </row>
        <row r="1425">
          <cell r="B1425" t="str">
            <v>알에프세미</v>
          </cell>
          <cell r="C1425" t="str">
            <v>X</v>
          </cell>
          <cell r="D1425" t="str">
            <v>X</v>
          </cell>
          <cell r="E1425" t="str">
            <v>X</v>
          </cell>
          <cell r="F1425" t="str">
            <v>X</v>
          </cell>
          <cell r="G1425" t="str">
            <v>X</v>
          </cell>
          <cell r="H1425" t="str">
            <v>X</v>
          </cell>
          <cell r="I1425" t="str">
            <v>X</v>
          </cell>
          <cell r="J1425" t="str">
            <v>X</v>
          </cell>
          <cell r="K1425" t="str">
            <v>X</v>
          </cell>
          <cell r="L1425" t="str">
            <v>X</v>
          </cell>
          <cell r="M1425" t="str">
            <v>X</v>
          </cell>
          <cell r="N1425" t="str">
            <v>096610</v>
          </cell>
        </row>
        <row r="1426">
          <cell r="B1426" t="str">
            <v>알에프텍</v>
          </cell>
          <cell r="C1426" t="str">
            <v>X</v>
          </cell>
          <cell r="D1426" t="str">
            <v>X</v>
          </cell>
          <cell r="E1426" t="str">
            <v>X</v>
          </cell>
          <cell r="F1426" t="str">
            <v>X</v>
          </cell>
          <cell r="G1426" t="str">
            <v>X</v>
          </cell>
          <cell r="H1426" t="str">
            <v>X</v>
          </cell>
          <cell r="I1426" t="str">
            <v>X</v>
          </cell>
          <cell r="J1426" t="str">
            <v>X</v>
          </cell>
          <cell r="K1426" t="str">
            <v>X</v>
          </cell>
          <cell r="L1426" t="str">
            <v>X</v>
          </cell>
          <cell r="M1426" t="str">
            <v>X</v>
          </cell>
          <cell r="N1426" t="str">
            <v>061040</v>
          </cell>
        </row>
        <row r="1427">
          <cell r="B1427" t="str">
            <v>알엔투테크놀로지</v>
          </cell>
          <cell r="C1427" t="str">
            <v>X</v>
          </cell>
          <cell r="D1427" t="str">
            <v>X</v>
          </cell>
          <cell r="E1427" t="str">
            <v>X</v>
          </cell>
          <cell r="F1427" t="str">
            <v>X</v>
          </cell>
          <cell r="G1427" t="str">
            <v>O</v>
          </cell>
          <cell r="H1427" t="str">
            <v>X</v>
          </cell>
          <cell r="I1427" t="str">
            <v>X</v>
          </cell>
          <cell r="J1427" t="str">
            <v>X</v>
          </cell>
          <cell r="K1427" t="str">
            <v>X</v>
          </cell>
          <cell r="L1427" t="str">
            <v>X</v>
          </cell>
          <cell r="M1427" t="str">
            <v>X</v>
          </cell>
          <cell r="N1427" t="str">
            <v>148250</v>
          </cell>
        </row>
        <row r="1428">
          <cell r="B1428" t="str">
            <v>알체라</v>
          </cell>
          <cell r="C1428" t="str">
            <v>X</v>
          </cell>
          <cell r="D1428" t="str">
            <v>X</v>
          </cell>
          <cell r="E1428" t="str">
            <v>X</v>
          </cell>
          <cell r="F1428" t="str">
            <v>X</v>
          </cell>
          <cell r="G1428" t="str">
            <v>X</v>
          </cell>
          <cell r="H1428" t="str">
            <v>X</v>
          </cell>
          <cell r="I1428" t="str">
            <v>X</v>
          </cell>
          <cell r="J1428" t="str">
            <v>X</v>
          </cell>
          <cell r="K1428" t="str">
            <v>X</v>
          </cell>
          <cell r="L1428" t="str">
            <v>X</v>
          </cell>
          <cell r="M1428" t="str">
            <v>X</v>
          </cell>
          <cell r="N1428" t="str">
            <v>347860</v>
          </cell>
        </row>
        <row r="1429">
          <cell r="B1429" t="str">
            <v>알테오젠</v>
          </cell>
          <cell r="C1429" t="str">
            <v>X</v>
          </cell>
          <cell r="D1429" t="str">
            <v>X</v>
          </cell>
          <cell r="E1429" t="str">
            <v>X</v>
          </cell>
          <cell r="F1429" t="str">
            <v>X</v>
          </cell>
          <cell r="G1429" t="str">
            <v>X</v>
          </cell>
          <cell r="H1429" t="str">
            <v>X</v>
          </cell>
          <cell r="I1429" t="str">
            <v>X</v>
          </cell>
          <cell r="J1429" t="str">
            <v>X</v>
          </cell>
          <cell r="K1429" t="str">
            <v>X</v>
          </cell>
          <cell r="L1429" t="str">
            <v>X</v>
          </cell>
          <cell r="M1429" t="str">
            <v>X</v>
          </cell>
          <cell r="N1429" t="str">
            <v>196170</v>
          </cell>
        </row>
        <row r="1430">
          <cell r="B1430" t="str">
            <v>알톤스포츠</v>
          </cell>
          <cell r="C1430" t="str">
            <v>X</v>
          </cell>
          <cell r="D1430" t="str">
            <v>X</v>
          </cell>
          <cell r="E1430" t="str">
            <v>X</v>
          </cell>
          <cell r="F1430" t="str">
            <v>X</v>
          </cell>
          <cell r="G1430" t="str">
            <v>X</v>
          </cell>
          <cell r="H1430" t="str">
            <v>X</v>
          </cell>
          <cell r="I1430" t="str">
            <v>X</v>
          </cell>
          <cell r="J1430" t="str">
            <v>X</v>
          </cell>
          <cell r="K1430" t="str">
            <v>X</v>
          </cell>
          <cell r="L1430" t="str">
            <v>X</v>
          </cell>
          <cell r="M1430" t="str">
            <v>X</v>
          </cell>
          <cell r="N1430" t="str">
            <v>123750</v>
          </cell>
        </row>
        <row r="1431">
          <cell r="B1431" t="str">
            <v>알티캐스트</v>
          </cell>
          <cell r="C1431" t="str">
            <v>X</v>
          </cell>
          <cell r="D1431" t="str">
            <v>X</v>
          </cell>
          <cell r="E1431" t="str">
            <v>X</v>
          </cell>
          <cell r="F1431" t="str">
            <v>X</v>
          </cell>
          <cell r="G1431" t="str">
            <v>X</v>
          </cell>
          <cell r="H1431" t="str">
            <v>X</v>
          </cell>
          <cell r="I1431" t="str">
            <v>X</v>
          </cell>
          <cell r="J1431" t="str">
            <v>X</v>
          </cell>
          <cell r="K1431" t="str">
            <v>X</v>
          </cell>
          <cell r="L1431" t="str">
            <v>X</v>
          </cell>
          <cell r="M1431" t="str">
            <v>X</v>
          </cell>
          <cell r="N1431" t="str">
            <v>085810</v>
          </cell>
        </row>
        <row r="1432">
          <cell r="B1432" t="str">
            <v>알파홀딩스</v>
          </cell>
          <cell r="C1432" t="str">
            <v>O</v>
          </cell>
          <cell r="D1432" t="str">
            <v>X</v>
          </cell>
          <cell r="E1432" t="str">
            <v>O</v>
          </cell>
          <cell r="F1432" t="str">
            <v>O</v>
          </cell>
          <cell r="G1432" t="str">
            <v>O</v>
          </cell>
          <cell r="H1432" t="str">
            <v>X</v>
          </cell>
          <cell r="I1432" t="str">
            <v>X</v>
          </cell>
          <cell r="J1432" t="str">
            <v>X</v>
          </cell>
          <cell r="K1432" t="str">
            <v>X</v>
          </cell>
          <cell r="L1432" t="str">
            <v>X</v>
          </cell>
          <cell r="M1432" t="str">
            <v>X</v>
          </cell>
          <cell r="N1432" t="str">
            <v>117670</v>
          </cell>
        </row>
        <row r="1433">
          <cell r="B1433" t="str">
            <v>알피바이오</v>
          </cell>
          <cell r="C1433" t="str">
            <v>X</v>
          </cell>
          <cell r="D1433" t="str">
            <v>X</v>
          </cell>
          <cell r="E1433" t="str">
            <v>X</v>
          </cell>
          <cell r="F1433" t="str">
            <v>X</v>
          </cell>
          <cell r="G1433" t="str">
            <v>X</v>
          </cell>
          <cell r="H1433" t="str">
            <v>X</v>
          </cell>
          <cell r="I1433" t="str">
            <v>X</v>
          </cell>
          <cell r="J1433" t="str">
            <v>X</v>
          </cell>
          <cell r="K1433" t="str">
            <v>X</v>
          </cell>
          <cell r="L1433" t="str">
            <v>X</v>
          </cell>
          <cell r="M1433" t="str">
            <v>X</v>
          </cell>
          <cell r="N1433" t="str">
            <v>314140</v>
          </cell>
        </row>
        <row r="1434">
          <cell r="B1434" t="str">
            <v>압타머사이언스</v>
          </cell>
          <cell r="C1434" t="str">
            <v>X</v>
          </cell>
          <cell r="D1434" t="str">
            <v>X</v>
          </cell>
          <cell r="E1434" t="str">
            <v>X</v>
          </cell>
          <cell r="F1434" t="str">
            <v>X</v>
          </cell>
          <cell r="G1434" t="str">
            <v>X</v>
          </cell>
          <cell r="H1434" t="str">
            <v>X</v>
          </cell>
          <cell r="I1434" t="str">
            <v>X</v>
          </cell>
          <cell r="J1434" t="str">
            <v>X</v>
          </cell>
          <cell r="K1434" t="str">
            <v>X</v>
          </cell>
          <cell r="L1434" t="str">
            <v>X</v>
          </cell>
          <cell r="M1434" t="str">
            <v>X</v>
          </cell>
          <cell r="N1434" t="str">
            <v>291650</v>
          </cell>
        </row>
        <row r="1435">
          <cell r="B1435" t="str">
            <v>압타바이오</v>
          </cell>
          <cell r="C1435" t="str">
            <v>X</v>
          </cell>
          <cell r="D1435" t="str">
            <v>X</v>
          </cell>
          <cell r="E1435" t="str">
            <v>X</v>
          </cell>
          <cell r="F1435" t="str">
            <v>X</v>
          </cell>
          <cell r="G1435" t="str">
            <v>X</v>
          </cell>
          <cell r="H1435" t="str">
            <v>X</v>
          </cell>
          <cell r="I1435" t="str">
            <v>X</v>
          </cell>
          <cell r="J1435" t="str">
            <v>X</v>
          </cell>
          <cell r="K1435" t="str">
            <v>X</v>
          </cell>
          <cell r="L1435" t="str">
            <v>X</v>
          </cell>
          <cell r="M1435" t="str">
            <v>X</v>
          </cell>
          <cell r="N1435" t="str">
            <v>293780</v>
          </cell>
        </row>
        <row r="1436">
          <cell r="B1436" t="str">
            <v>애경산업</v>
          </cell>
          <cell r="C1436" t="str">
            <v>X</v>
          </cell>
          <cell r="D1436" t="str">
            <v>X</v>
          </cell>
          <cell r="E1436" t="str">
            <v>X</v>
          </cell>
          <cell r="F1436" t="str">
            <v>X</v>
          </cell>
          <cell r="G1436" t="str">
            <v>X</v>
          </cell>
          <cell r="H1436" t="str">
            <v>X</v>
          </cell>
          <cell r="I1436" t="str">
            <v>X</v>
          </cell>
          <cell r="J1436" t="str">
            <v>X</v>
          </cell>
          <cell r="K1436" t="str">
            <v>X</v>
          </cell>
          <cell r="L1436" t="str">
            <v>X</v>
          </cell>
          <cell r="M1436" t="str">
            <v>X</v>
          </cell>
          <cell r="N1436" t="str">
            <v>018250</v>
          </cell>
        </row>
        <row r="1437">
          <cell r="B1437" t="str">
            <v>애경케미칼</v>
          </cell>
          <cell r="C1437" t="str">
            <v>X</v>
          </cell>
          <cell r="D1437" t="str">
            <v>X</v>
          </cell>
          <cell r="E1437" t="str">
            <v>X</v>
          </cell>
          <cell r="F1437" t="str">
            <v>X</v>
          </cell>
          <cell r="G1437" t="str">
            <v>X</v>
          </cell>
          <cell r="H1437" t="str">
            <v>X</v>
          </cell>
          <cell r="I1437" t="str">
            <v>X</v>
          </cell>
          <cell r="J1437" t="str">
            <v>X</v>
          </cell>
          <cell r="K1437" t="str">
            <v>X</v>
          </cell>
          <cell r="L1437" t="str">
            <v>X</v>
          </cell>
          <cell r="M1437" t="str">
            <v>X</v>
          </cell>
          <cell r="N1437" t="str">
            <v>161000</v>
          </cell>
        </row>
        <row r="1438">
          <cell r="B1438" t="str">
            <v>애니메디솔루션</v>
          </cell>
          <cell r="C1438" t="str">
            <v>X</v>
          </cell>
          <cell r="D1438" t="str">
            <v>X</v>
          </cell>
          <cell r="E1438" t="str">
            <v>X</v>
          </cell>
          <cell r="F1438" t="str">
            <v>X</v>
          </cell>
          <cell r="G1438" t="str">
            <v>X</v>
          </cell>
          <cell r="H1438" t="str">
            <v>X</v>
          </cell>
          <cell r="I1438" t="str">
            <v>X</v>
          </cell>
          <cell r="J1438" t="str">
            <v>X</v>
          </cell>
          <cell r="K1438" t="str">
            <v>X</v>
          </cell>
          <cell r="L1438" t="str">
            <v>X</v>
          </cell>
          <cell r="M1438" t="str">
            <v>X</v>
          </cell>
          <cell r="N1438" t="str">
            <v>390110</v>
          </cell>
        </row>
        <row r="1439">
          <cell r="B1439" t="str">
            <v>애니젠</v>
          </cell>
          <cell r="C1439" t="str">
            <v>X</v>
          </cell>
          <cell r="D1439" t="str">
            <v>X</v>
          </cell>
          <cell r="E1439" t="str">
            <v>X</v>
          </cell>
          <cell r="F1439" t="str">
            <v>X</v>
          </cell>
          <cell r="G1439" t="str">
            <v>X</v>
          </cell>
          <cell r="H1439" t="str">
            <v>X</v>
          </cell>
          <cell r="I1439" t="str">
            <v>X</v>
          </cell>
          <cell r="J1439" t="str">
            <v>X</v>
          </cell>
          <cell r="K1439" t="str">
            <v>X</v>
          </cell>
          <cell r="L1439" t="str">
            <v>X</v>
          </cell>
          <cell r="M1439" t="str">
            <v>X</v>
          </cell>
          <cell r="N1439" t="str">
            <v>196300</v>
          </cell>
        </row>
        <row r="1440">
          <cell r="B1440" t="str">
            <v>애니플러스</v>
          </cell>
          <cell r="C1440" t="str">
            <v>X</v>
          </cell>
          <cell r="D1440" t="str">
            <v>X</v>
          </cell>
          <cell r="E1440" t="str">
            <v>X</v>
          </cell>
          <cell r="F1440" t="str">
            <v>X</v>
          </cell>
          <cell r="G1440" t="str">
            <v>X</v>
          </cell>
          <cell r="H1440" t="str">
            <v>X</v>
          </cell>
          <cell r="I1440" t="str">
            <v>X</v>
          </cell>
          <cell r="J1440" t="str">
            <v>X</v>
          </cell>
          <cell r="K1440" t="str">
            <v>X</v>
          </cell>
          <cell r="L1440" t="str">
            <v>X</v>
          </cell>
          <cell r="M1440" t="str">
            <v>X</v>
          </cell>
          <cell r="N1440" t="str">
            <v>310200</v>
          </cell>
        </row>
        <row r="1441">
          <cell r="B1441" t="str">
            <v>애드바이오텍</v>
          </cell>
          <cell r="C1441" t="str">
            <v>X</v>
          </cell>
          <cell r="D1441" t="str">
            <v>X</v>
          </cell>
          <cell r="E1441" t="str">
            <v>X</v>
          </cell>
          <cell r="F1441" t="str">
            <v>X</v>
          </cell>
          <cell r="G1441" t="str">
            <v>X</v>
          </cell>
          <cell r="H1441" t="str">
            <v>X</v>
          </cell>
          <cell r="I1441" t="str">
            <v>X</v>
          </cell>
          <cell r="J1441" t="str">
            <v>X</v>
          </cell>
          <cell r="K1441" t="str">
            <v>X</v>
          </cell>
          <cell r="L1441" t="str">
            <v>X</v>
          </cell>
          <cell r="M1441" t="str">
            <v>X</v>
          </cell>
          <cell r="N1441" t="str">
            <v>179530</v>
          </cell>
        </row>
        <row r="1442">
          <cell r="B1442" t="str">
            <v>애머릿지</v>
          </cell>
          <cell r="C1442" t="str">
            <v>X</v>
          </cell>
          <cell r="D1442" t="str">
            <v>X</v>
          </cell>
          <cell r="E1442" t="str">
            <v>X</v>
          </cell>
          <cell r="F1442" t="str">
            <v>X</v>
          </cell>
          <cell r="G1442" t="str">
            <v>X</v>
          </cell>
          <cell r="H1442" t="str">
            <v>X</v>
          </cell>
          <cell r="I1442" t="str">
            <v>X</v>
          </cell>
          <cell r="J1442" t="str">
            <v>X</v>
          </cell>
          <cell r="K1442" t="str">
            <v>X</v>
          </cell>
          <cell r="L1442" t="str">
            <v>X</v>
          </cell>
          <cell r="M1442" t="str">
            <v>X</v>
          </cell>
          <cell r="N1442" t="str">
            <v>900100</v>
          </cell>
        </row>
        <row r="1443">
          <cell r="B1443" t="str">
            <v>액션스퀘어</v>
          </cell>
          <cell r="C1443" t="str">
            <v>X</v>
          </cell>
          <cell r="D1443" t="str">
            <v>X</v>
          </cell>
          <cell r="E1443" t="str">
            <v>X</v>
          </cell>
          <cell r="F1443" t="str">
            <v>X</v>
          </cell>
          <cell r="G1443" t="str">
            <v>X</v>
          </cell>
          <cell r="H1443" t="str">
            <v>X</v>
          </cell>
          <cell r="I1443" t="str">
            <v>X</v>
          </cell>
          <cell r="J1443" t="str">
            <v>X</v>
          </cell>
          <cell r="K1443" t="str">
            <v>X</v>
          </cell>
          <cell r="L1443" t="str">
            <v>X</v>
          </cell>
          <cell r="M1443" t="str">
            <v>X</v>
          </cell>
          <cell r="N1443" t="str">
            <v>205500</v>
          </cell>
        </row>
        <row r="1444">
          <cell r="B1444" t="str">
            <v>액토즈소프트</v>
          </cell>
          <cell r="C1444" t="str">
            <v>X</v>
          </cell>
          <cell r="D1444" t="str">
            <v>X</v>
          </cell>
          <cell r="E1444" t="str">
            <v>X</v>
          </cell>
          <cell r="F1444" t="str">
            <v>X</v>
          </cell>
          <cell r="G1444" t="str">
            <v>X</v>
          </cell>
          <cell r="H1444" t="str">
            <v>X</v>
          </cell>
          <cell r="I1444" t="str">
            <v>X</v>
          </cell>
          <cell r="J1444" t="str">
            <v>X</v>
          </cell>
          <cell r="K1444" t="str">
            <v>X</v>
          </cell>
          <cell r="L1444" t="str">
            <v>X</v>
          </cell>
          <cell r="M1444" t="str">
            <v>X</v>
          </cell>
          <cell r="N1444" t="str">
            <v>052790</v>
          </cell>
        </row>
        <row r="1445">
          <cell r="B1445" t="str">
            <v>액트로</v>
          </cell>
          <cell r="C1445" t="str">
            <v>X</v>
          </cell>
          <cell r="D1445" t="str">
            <v>X</v>
          </cell>
          <cell r="E1445" t="str">
            <v>X</v>
          </cell>
          <cell r="F1445" t="str">
            <v>X</v>
          </cell>
          <cell r="G1445" t="str">
            <v>X</v>
          </cell>
          <cell r="H1445" t="str">
            <v>X</v>
          </cell>
          <cell r="I1445" t="str">
            <v>X</v>
          </cell>
          <cell r="J1445" t="str">
            <v>X</v>
          </cell>
          <cell r="K1445" t="str">
            <v>X</v>
          </cell>
          <cell r="L1445" t="str">
            <v>X</v>
          </cell>
          <cell r="M1445" t="str">
            <v>X</v>
          </cell>
          <cell r="N1445" t="str">
            <v>290740</v>
          </cell>
        </row>
        <row r="1446">
          <cell r="B1446" t="str">
            <v>앤디포스</v>
          </cell>
          <cell r="C1446" t="str">
            <v>X</v>
          </cell>
          <cell r="D1446" t="str">
            <v>X</v>
          </cell>
          <cell r="E1446" t="str">
            <v>X</v>
          </cell>
          <cell r="F1446" t="str">
            <v>X</v>
          </cell>
          <cell r="G1446" t="str">
            <v>X</v>
          </cell>
          <cell r="H1446" t="str">
            <v>X</v>
          </cell>
          <cell r="I1446" t="str">
            <v>X</v>
          </cell>
          <cell r="J1446" t="str">
            <v>X</v>
          </cell>
          <cell r="K1446" t="str">
            <v>X</v>
          </cell>
          <cell r="L1446" t="str">
            <v>X</v>
          </cell>
          <cell r="M1446" t="str">
            <v>X</v>
          </cell>
          <cell r="N1446" t="str">
            <v>238090</v>
          </cell>
        </row>
        <row r="1447">
          <cell r="B1447" t="str">
            <v>앤씨앤</v>
          </cell>
          <cell r="C1447" t="str">
            <v>X</v>
          </cell>
          <cell r="D1447" t="str">
            <v>X</v>
          </cell>
          <cell r="E1447" t="str">
            <v>X</v>
          </cell>
          <cell r="F1447" t="str">
            <v>X</v>
          </cell>
          <cell r="G1447" t="str">
            <v>X</v>
          </cell>
          <cell r="H1447" t="str">
            <v>X</v>
          </cell>
          <cell r="I1447" t="str">
            <v>X</v>
          </cell>
          <cell r="J1447" t="str">
            <v>X</v>
          </cell>
          <cell r="K1447" t="str">
            <v>X</v>
          </cell>
          <cell r="L1447" t="str">
            <v>X</v>
          </cell>
          <cell r="M1447" t="str">
            <v>X</v>
          </cell>
          <cell r="N1447" t="str">
            <v>092600</v>
          </cell>
        </row>
        <row r="1448">
          <cell r="B1448" t="str">
            <v>앱코</v>
          </cell>
          <cell r="C1448" t="str">
            <v>X</v>
          </cell>
          <cell r="D1448" t="str">
            <v>X</v>
          </cell>
          <cell r="E1448" t="str">
            <v>X</v>
          </cell>
          <cell r="F1448" t="str">
            <v>X</v>
          </cell>
          <cell r="G1448" t="str">
            <v>X</v>
          </cell>
          <cell r="H1448" t="str">
            <v>X</v>
          </cell>
          <cell r="I1448" t="str">
            <v>X</v>
          </cell>
          <cell r="J1448" t="str">
            <v>X</v>
          </cell>
          <cell r="K1448" t="str">
            <v>X</v>
          </cell>
          <cell r="L1448" t="str">
            <v>X</v>
          </cell>
          <cell r="M1448" t="str">
            <v>X</v>
          </cell>
          <cell r="N1448" t="str">
            <v>129890</v>
          </cell>
        </row>
        <row r="1449">
          <cell r="B1449" t="str">
            <v>앱클론</v>
          </cell>
          <cell r="C1449" t="str">
            <v>X</v>
          </cell>
          <cell r="D1449" t="str">
            <v>X</v>
          </cell>
          <cell r="E1449" t="str">
            <v>X</v>
          </cell>
          <cell r="F1449" t="str">
            <v>X</v>
          </cell>
          <cell r="G1449" t="str">
            <v>X</v>
          </cell>
          <cell r="H1449" t="str">
            <v>X</v>
          </cell>
          <cell r="I1449" t="str">
            <v>X</v>
          </cell>
          <cell r="J1449" t="str">
            <v>X</v>
          </cell>
          <cell r="K1449" t="str">
            <v>X</v>
          </cell>
          <cell r="L1449" t="str">
            <v>X</v>
          </cell>
          <cell r="M1449" t="str">
            <v>X</v>
          </cell>
          <cell r="N1449" t="str">
            <v>174900</v>
          </cell>
        </row>
        <row r="1450">
          <cell r="B1450" t="str">
            <v>야스</v>
          </cell>
          <cell r="C1450" t="str">
            <v>X</v>
          </cell>
          <cell r="D1450" t="str">
            <v>X</v>
          </cell>
          <cell r="E1450" t="str">
            <v>X</v>
          </cell>
          <cell r="F1450" t="str">
            <v>X</v>
          </cell>
          <cell r="G1450" t="str">
            <v>X</v>
          </cell>
          <cell r="H1450" t="str">
            <v>X</v>
          </cell>
          <cell r="I1450" t="str">
            <v>X</v>
          </cell>
          <cell r="J1450" t="str">
            <v>X</v>
          </cell>
          <cell r="K1450" t="str">
            <v>X</v>
          </cell>
          <cell r="L1450" t="str">
            <v>X</v>
          </cell>
          <cell r="M1450" t="str">
            <v>X</v>
          </cell>
          <cell r="N1450" t="str">
            <v>255440</v>
          </cell>
        </row>
        <row r="1451">
          <cell r="B1451" t="str">
            <v>양지사</v>
          </cell>
          <cell r="C1451" t="str">
            <v>X</v>
          </cell>
          <cell r="D1451" t="str">
            <v>X</v>
          </cell>
          <cell r="E1451" t="str">
            <v>X</v>
          </cell>
          <cell r="F1451" t="str">
            <v>X</v>
          </cell>
          <cell r="G1451" t="str">
            <v>X</v>
          </cell>
          <cell r="H1451" t="str">
            <v>X</v>
          </cell>
          <cell r="I1451" t="str">
            <v>X</v>
          </cell>
          <cell r="J1451" t="str">
            <v>X</v>
          </cell>
          <cell r="K1451" t="str">
            <v>X</v>
          </cell>
          <cell r="L1451" t="str">
            <v>X</v>
          </cell>
          <cell r="M1451" t="str">
            <v>X</v>
          </cell>
          <cell r="N1451" t="str">
            <v>030960</v>
          </cell>
        </row>
        <row r="1452">
          <cell r="B1452" t="str">
            <v>어보브반도체</v>
          </cell>
          <cell r="C1452" t="str">
            <v>X</v>
          </cell>
          <cell r="D1452" t="str">
            <v>X</v>
          </cell>
          <cell r="E1452" t="str">
            <v>X</v>
          </cell>
          <cell r="F1452" t="str">
            <v>X</v>
          </cell>
          <cell r="G1452" t="str">
            <v>X</v>
          </cell>
          <cell r="H1452" t="str">
            <v>X</v>
          </cell>
          <cell r="I1452" t="str">
            <v>X</v>
          </cell>
          <cell r="J1452" t="str">
            <v>X</v>
          </cell>
          <cell r="K1452" t="str">
            <v>X</v>
          </cell>
          <cell r="L1452" t="str">
            <v>X</v>
          </cell>
          <cell r="M1452" t="str">
            <v>X</v>
          </cell>
          <cell r="N1452" t="str">
            <v>102120</v>
          </cell>
        </row>
        <row r="1453">
          <cell r="B1453" t="str">
            <v>어스앤에어로스페이스</v>
          </cell>
          <cell r="C1453" t="str">
            <v>O</v>
          </cell>
          <cell r="D1453" t="str">
            <v>X</v>
          </cell>
          <cell r="E1453" t="str">
            <v>O</v>
          </cell>
          <cell r="F1453" t="str">
            <v>O</v>
          </cell>
          <cell r="G1453" t="str">
            <v>X</v>
          </cell>
          <cell r="H1453" t="str">
            <v>X</v>
          </cell>
          <cell r="I1453" t="str">
            <v>X</v>
          </cell>
          <cell r="J1453" t="str">
            <v>X</v>
          </cell>
          <cell r="K1453" t="str">
            <v>X</v>
          </cell>
          <cell r="L1453" t="str">
            <v>X</v>
          </cell>
          <cell r="M1453" t="str">
            <v>X</v>
          </cell>
          <cell r="N1453" t="str">
            <v>263540</v>
          </cell>
        </row>
        <row r="1454">
          <cell r="B1454" t="str">
            <v>얼라인드</v>
          </cell>
          <cell r="C1454" t="str">
            <v>X</v>
          </cell>
          <cell r="D1454" t="str">
            <v>X</v>
          </cell>
          <cell r="E1454" t="str">
            <v>X</v>
          </cell>
          <cell r="F1454" t="str">
            <v>X</v>
          </cell>
          <cell r="G1454" t="str">
            <v>X</v>
          </cell>
          <cell r="H1454" t="str">
            <v>X</v>
          </cell>
          <cell r="I1454" t="str">
            <v>X</v>
          </cell>
          <cell r="J1454" t="str">
            <v>X</v>
          </cell>
          <cell r="K1454" t="str">
            <v>X</v>
          </cell>
          <cell r="L1454" t="str">
            <v>X</v>
          </cell>
          <cell r="M1454" t="str">
            <v>X</v>
          </cell>
          <cell r="N1454" t="str">
            <v>238120</v>
          </cell>
        </row>
        <row r="1455">
          <cell r="B1455" t="str">
            <v>엄지하우스</v>
          </cell>
          <cell r="C1455" t="str">
            <v>X</v>
          </cell>
          <cell r="D1455" t="str">
            <v>X</v>
          </cell>
          <cell r="E1455" t="str">
            <v>X</v>
          </cell>
          <cell r="F1455" t="str">
            <v>X</v>
          </cell>
          <cell r="G1455" t="str">
            <v>X</v>
          </cell>
          <cell r="H1455" t="str">
            <v>X</v>
          </cell>
          <cell r="I1455" t="str">
            <v>X</v>
          </cell>
          <cell r="J1455" t="str">
            <v>X</v>
          </cell>
          <cell r="K1455" t="str">
            <v>X</v>
          </cell>
          <cell r="L1455" t="str">
            <v>X</v>
          </cell>
          <cell r="M1455" t="str">
            <v>X</v>
          </cell>
          <cell r="N1455" t="str">
            <v>224810</v>
          </cell>
        </row>
        <row r="1456">
          <cell r="B1456" t="str">
            <v>에너토크</v>
          </cell>
          <cell r="C1456" t="str">
            <v>X</v>
          </cell>
          <cell r="D1456" t="str">
            <v>X</v>
          </cell>
          <cell r="E1456" t="str">
            <v>X</v>
          </cell>
          <cell r="F1456" t="str">
            <v>X</v>
          </cell>
          <cell r="G1456" t="str">
            <v>X</v>
          </cell>
          <cell r="H1456" t="str">
            <v>X</v>
          </cell>
          <cell r="I1456" t="str">
            <v>X</v>
          </cell>
          <cell r="J1456" t="str">
            <v>X</v>
          </cell>
          <cell r="K1456" t="str">
            <v>X</v>
          </cell>
          <cell r="L1456" t="str">
            <v>X</v>
          </cell>
          <cell r="M1456" t="str">
            <v>X</v>
          </cell>
          <cell r="N1456" t="str">
            <v>019990</v>
          </cell>
        </row>
        <row r="1457">
          <cell r="B1457" t="str">
            <v>에넥스</v>
          </cell>
          <cell r="C1457" t="str">
            <v>X</v>
          </cell>
          <cell r="D1457" t="str">
            <v>X</v>
          </cell>
          <cell r="E1457" t="str">
            <v>X</v>
          </cell>
          <cell r="F1457" t="str">
            <v>X</v>
          </cell>
          <cell r="G1457" t="str">
            <v>X</v>
          </cell>
          <cell r="H1457" t="str">
            <v>X</v>
          </cell>
          <cell r="I1457" t="str">
            <v>X</v>
          </cell>
          <cell r="J1457" t="str">
            <v>X</v>
          </cell>
          <cell r="K1457" t="str">
            <v>X</v>
          </cell>
          <cell r="L1457" t="str">
            <v>X</v>
          </cell>
          <cell r="M1457" t="str">
            <v>X</v>
          </cell>
          <cell r="N1457" t="str">
            <v>011090</v>
          </cell>
        </row>
        <row r="1458">
          <cell r="B1458" t="str">
            <v>에브리봇</v>
          </cell>
          <cell r="C1458" t="str">
            <v>X</v>
          </cell>
          <cell r="D1458" t="str">
            <v>X</v>
          </cell>
          <cell r="E1458" t="str">
            <v>X</v>
          </cell>
          <cell r="F1458" t="str">
            <v>X</v>
          </cell>
          <cell r="G1458" t="str">
            <v>X</v>
          </cell>
          <cell r="H1458" t="str">
            <v>X</v>
          </cell>
          <cell r="I1458" t="str">
            <v>X</v>
          </cell>
          <cell r="J1458" t="str">
            <v>X</v>
          </cell>
          <cell r="K1458" t="str">
            <v>X</v>
          </cell>
          <cell r="L1458" t="str">
            <v>X</v>
          </cell>
          <cell r="M1458" t="str">
            <v>X</v>
          </cell>
          <cell r="N1458" t="str">
            <v>270660</v>
          </cell>
        </row>
        <row r="1459">
          <cell r="B1459" t="str">
            <v>에스넷</v>
          </cell>
          <cell r="C1459" t="str">
            <v>X</v>
          </cell>
          <cell r="D1459" t="str">
            <v>X</v>
          </cell>
          <cell r="E1459" t="str">
            <v>X</v>
          </cell>
          <cell r="F1459" t="str">
            <v>X</v>
          </cell>
          <cell r="G1459" t="str">
            <v>X</v>
          </cell>
          <cell r="H1459" t="str">
            <v>X</v>
          </cell>
          <cell r="I1459" t="str">
            <v>X</v>
          </cell>
          <cell r="J1459" t="str">
            <v>X</v>
          </cell>
          <cell r="K1459" t="str">
            <v>X</v>
          </cell>
          <cell r="L1459" t="str">
            <v>X</v>
          </cell>
          <cell r="M1459" t="str">
            <v>X</v>
          </cell>
          <cell r="N1459" t="str">
            <v>038680</v>
          </cell>
        </row>
        <row r="1460">
          <cell r="B1460" t="str">
            <v>에스디바이오센서</v>
          </cell>
          <cell r="C1460" t="str">
            <v>X</v>
          </cell>
          <cell r="D1460" t="str">
            <v>X</v>
          </cell>
          <cell r="E1460" t="str">
            <v>X</v>
          </cell>
          <cell r="F1460" t="str">
            <v>X</v>
          </cell>
          <cell r="G1460" t="str">
            <v>X</v>
          </cell>
          <cell r="H1460" t="str">
            <v>X</v>
          </cell>
          <cell r="I1460" t="str">
            <v>X</v>
          </cell>
          <cell r="J1460" t="str">
            <v>X</v>
          </cell>
          <cell r="K1460" t="str">
            <v>X</v>
          </cell>
          <cell r="L1460" t="str">
            <v>X</v>
          </cell>
          <cell r="M1460" t="str">
            <v>X</v>
          </cell>
          <cell r="N1460" t="str">
            <v>137310</v>
          </cell>
        </row>
        <row r="1461">
          <cell r="B1461" t="str">
            <v>에스디생명공학</v>
          </cell>
          <cell r="C1461" t="str">
            <v>O</v>
          </cell>
          <cell r="D1461" t="str">
            <v>X</v>
          </cell>
          <cell r="E1461" t="str">
            <v>O</v>
          </cell>
          <cell r="F1461" t="str">
            <v>O</v>
          </cell>
          <cell r="G1461" t="str">
            <v>X</v>
          </cell>
          <cell r="H1461" t="str">
            <v>X</v>
          </cell>
          <cell r="I1461" t="str">
            <v>X</v>
          </cell>
          <cell r="J1461" t="str">
            <v>X</v>
          </cell>
          <cell r="K1461" t="str">
            <v>X</v>
          </cell>
          <cell r="L1461" t="str">
            <v>X</v>
          </cell>
          <cell r="M1461" t="str">
            <v>X</v>
          </cell>
          <cell r="N1461" t="str">
            <v>217480</v>
          </cell>
        </row>
        <row r="1462">
          <cell r="B1462" t="str">
            <v>에스디시스템</v>
          </cell>
          <cell r="C1462" t="str">
            <v>X</v>
          </cell>
          <cell r="D1462" t="str">
            <v>X</v>
          </cell>
          <cell r="E1462" t="str">
            <v>X</v>
          </cell>
          <cell r="F1462" t="str">
            <v>X</v>
          </cell>
          <cell r="G1462" t="str">
            <v>X</v>
          </cell>
          <cell r="H1462" t="str">
            <v>X</v>
          </cell>
          <cell r="I1462" t="str">
            <v>X</v>
          </cell>
          <cell r="J1462" t="str">
            <v>X</v>
          </cell>
          <cell r="K1462" t="str">
            <v>X</v>
          </cell>
          <cell r="L1462" t="str">
            <v>X</v>
          </cell>
          <cell r="M1462" t="str">
            <v>X</v>
          </cell>
          <cell r="N1462" t="str">
            <v>121890</v>
          </cell>
        </row>
        <row r="1463">
          <cell r="B1463" t="str">
            <v>에스메디</v>
          </cell>
          <cell r="C1463" t="str">
            <v>X</v>
          </cell>
          <cell r="D1463" t="str">
            <v>X</v>
          </cell>
          <cell r="E1463" t="str">
            <v>X</v>
          </cell>
          <cell r="F1463" t="str">
            <v>X</v>
          </cell>
          <cell r="G1463" t="str">
            <v>O</v>
          </cell>
          <cell r="H1463" t="str">
            <v>X</v>
          </cell>
          <cell r="I1463" t="str">
            <v>X</v>
          </cell>
          <cell r="J1463" t="str">
            <v>X</v>
          </cell>
          <cell r="K1463" t="str">
            <v>X</v>
          </cell>
          <cell r="L1463" t="str">
            <v>X</v>
          </cell>
          <cell r="M1463" t="str">
            <v>X</v>
          </cell>
          <cell r="N1463" t="str">
            <v>118000</v>
          </cell>
        </row>
        <row r="1464">
          <cell r="B1464" t="str">
            <v>에스바이오메딕스</v>
          </cell>
          <cell r="C1464" t="str">
            <v>X</v>
          </cell>
          <cell r="D1464" t="str">
            <v>X</v>
          </cell>
          <cell r="E1464" t="str">
            <v>X</v>
          </cell>
          <cell r="F1464" t="str">
            <v>X</v>
          </cell>
          <cell r="G1464" t="str">
            <v>X</v>
          </cell>
          <cell r="H1464" t="str">
            <v>X</v>
          </cell>
          <cell r="I1464" t="str">
            <v>X</v>
          </cell>
          <cell r="J1464" t="str">
            <v>X</v>
          </cell>
          <cell r="K1464" t="str">
            <v>X</v>
          </cell>
          <cell r="L1464" t="str">
            <v>X</v>
          </cell>
          <cell r="M1464" t="str">
            <v>X</v>
          </cell>
          <cell r="N1464" t="str">
            <v>304360</v>
          </cell>
        </row>
        <row r="1465">
          <cell r="B1465" t="str">
            <v>에스비비테크</v>
          </cell>
          <cell r="C1465" t="str">
            <v>X</v>
          </cell>
          <cell r="D1465" t="str">
            <v>X</v>
          </cell>
          <cell r="E1465" t="str">
            <v>X</v>
          </cell>
          <cell r="F1465" t="str">
            <v>X</v>
          </cell>
          <cell r="G1465" t="str">
            <v>X</v>
          </cell>
          <cell r="H1465" t="str">
            <v>X</v>
          </cell>
          <cell r="I1465" t="str">
            <v>X</v>
          </cell>
          <cell r="J1465" t="str">
            <v>X</v>
          </cell>
          <cell r="K1465" t="str">
            <v>X</v>
          </cell>
          <cell r="L1465" t="str">
            <v>X</v>
          </cell>
          <cell r="M1465" t="str">
            <v>X</v>
          </cell>
          <cell r="N1465" t="str">
            <v>389500</v>
          </cell>
        </row>
        <row r="1466">
          <cell r="B1466" t="str">
            <v>에스씨디</v>
          </cell>
          <cell r="C1466" t="str">
            <v>X</v>
          </cell>
          <cell r="D1466" t="str">
            <v>X</v>
          </cell>
          <cell r="E1466" t="str">
            <v>X</v>
          </cell>
          <cell r="F1466" t="str">
            <v>X</v>
          </cell>
          <cell r="G1466" t="str">
            <v>X</v>
          </cell>
          <cell r="H1466" t="str">
            <v>X</v>
          </cell>
          <cell r="I1466" t="str">
            <v>X</v>
          </cell>
          <cell r="J1466" t="str">
            <v>X</v>
          </cell>
          <cell r="K1466" t="str">
            <v>X</v>
          </cell>
          <cell r="L1466" t="str">
            <v>X</v>
          </cell>
          <cell r="M1466" t="str">
            <v>X</v>
          </cell>
          <cell r="N1466" t="str">
            <v>042110</v>
          </cell>
        </row>
        <row r="1467">
          <cell r="B1467" t="str">
            <v>에스씨엠생명과학</v>
          </cell>
          <cell r="C1467" t="str">
            <v>X</v>
          </cell>
          <cell r="D1467" t="str">
            <v>X</v>
          </cell>
          <cell r="E1467" t="str">
            <v>X</v>
          </cell>
          <cell r="F1467" t="str">
            <v>X</v>
          </cell>
          <cell r="G1467" t="str">
            <v>X</v>
          </cell>
          <cell r="H1467" t="str">
            <v>X</v>
          </cell>
          <cell r="I1467" t="str">
            <v>X</v>
          </cell>
          <cell r="J1467" t="str">
            <v>X</v>
          </cell>
          <cell r="K1467" t="str">
            <v>X</v>
          </cell>
          <cell r="L1467" t="str">
            <v>X</v>
          </cell>
          <cell r="M1467" t="str">
            <v>X</v>
          </cell>
          <cell r="N1467" t="str">
            <v>298060</v>
          </cell>
        </row>
        <row r="1468">
          <cell r="B1468" t="str">
            <v>에스아이리소스</v>
          </cell>
          <cell r="C1468" t="str">
            <v>X</v>
          </cell>
          <cell r="D1468" t="str">
            <v>X</v>
          </cell>
          <cell r="E1468" t="str">
            <v>X</v>
          </cell>
          <cell r="F1468" t="str">
            <v>X</v>
          </cell>
          <cell r="G1468" t="str">
            <v>X</v>
          </cell>
          <cell r="H1468" t="str">
            <v>X</v>
          </cell>
          <cell r="I1468" t="str">
            <v>X</v>
          </cell>
          <cell r="J1468" t="str">
            <v>X</v>
          </cell>
          <cell r="K1468" t="str">
            <v>X</v>
          </cell>
          <cell r="L1468" t="str">
            <v>X</v>
          </cell>
          <cell r="M1468" t="str">
            <v>X</v>
          </cell>
          <cell r="N1468" t="str">
            <v>065420</v>
          </cell>
        </row>
        <row r="1469">
          <cell r="B1469" t="str">
            <v>에스알바이오텍</v>
          </cell>
          <cell r="C1469" t="str">
            <v>X</v>
          </cell>
          <cell r="D1469" t="str">
            <v>X</v>
          </cell>
          <cell r="E1469" t="str">
            <v>X</v>
          </cell>
          <cell r="F1469" t="str">
            <v>X</v>
          </cell>
          <cell r="G1469" t="str">
            <v>X</v>
          </cell>
          <cell r="H1469" t="str">
            <v>X</v>
          </cell>
          <cell r="I1469" t="str">
            <v>X</v>
          </cell>
          <cell r="J1469" t="str">
            <v>X</v>
          </cell>
          <cell r="K1469" t="str">
            <v>X</v>
          </cell>
          <cell r="L1469" t="str">
            <v>X</v>
          </cell>
          <cell r="M1469" t="str">
            <v>X</v>
          </cell>
          <cell r="N1469" t="str">
            <v>270210</v>
          </cell>
        </row>
        <row r="1470">
          <cell r="B1470" t="str">
            <v>에스앤더블류</v>
          </cell>
          <cell r="C1470" t="str">
            <v>X</v>
          </cell>
          <cell r="D1470" t="str">
            <v>X</v>
          </cell>
          <cell r="E1470" t="str">
            <v>X</v>
          </cell>
          <cell r="F1470" t="str">
            <v>X</v>
          </cell>
          <cell r="G1470" t="str">
            <v>X</v>
          </cell>
          <cell r="H1470" t="str">
            <v>X</v>
          </cell>
          <cell r="I1470" t="str">
            <v>X</v>
          </cell>
          <cell r="J1470" t="str">
            <v>X</v>
          </cell>
          <cell r="K1470" t="str">
            <v>X</v>
          </cell>
          <cell r="L1470" t="str">
            <v>X</v>
          </cell>
          <cell r="M1470" t="str">
            <v>X</v>
          </cell>
          <cell r="N1470" t="str">
            <v>103230</v>
          </cell>
        </row>
        <row r="1471">
          <cell r="B1471" t="str">
            <v>에스앤디</v>
          </cell>
          <cell r="C1471" t="str">
            <v>X</v>
          </cell>
          <cell r="D1471" t="str">
            <v>X</v>
          </cell>
          <cell r="E1471" t="str">
            <v>X</v>
          </cell>
          <cell r="F1471" t="str">
            <v>X</v>
          </cell>
          <cell r="G1471" t="str">
            <v>X</v>
          </cell>
          <cell r="H1471" t="str">
            <v>X</v>
          </cell>
          <cell r="I1471" t="str">
            <v>X</v>
          </cell>
          <cell r="J1471" t="str">
            <v>X</v>
          </cell>
          <cell r="K1471" t="str">
            <v>X</v>
          </cell>
          <cell r="L1471" t="str">
            <v>X</v>
          </cell>
          <cell r="M1471" t="str">
            <v>X</v>
          </cell>
          <cell r="N1471" t="str">
            <v>260970</v>
          </cell>
        </row>
        <row r="1472">
          <cell r="B1472" t="str">
            <v>에스앤에스텍</v>
          </cell>
          <cell r="C1472" t="str">
            <v>X</v>
          </cell>
          <cell r="D1472" t="str">
            <v>X</v>
          </cell>
          <cell r="E1472" t="str">
            <v>X</v>
          </cell>
          <cell r="F1472" t="str">
            <v>X</v>
          </cell>
          <cell r="G1472" t="str">
            <v>X</v>
          </cell>
          <cell r="H1472" t="str">
            <v>X</v>
          </cell>
          <cell r="I1472" t="str">
            <v>X</v>
          </cell>
          <cell r="J1472" t="str">
            <v>X</v>
          </cell>
          <cell r="K1472" t="str">
            <v>X</v>
          </cell>
          <cell r="L1472" t="str">
            <v>X</v>
          </cell>
          <cell r="M1472" t="str">
            <v>X</v>
          </cell>
          <cell r="N1472" t="str">
            <v>101490</v>
          </cell>
        </row>
        <row r="1473">
          <cell r="B1473" t="str">
            <v>에스에너지</v>
          </cell>
          <cell r="C1473" t="str">
            <v>X</v>
          </cell>
          <cell r="D1473" t="str">
            <v>X</v>
          </cell>
          <cell r="E1473" t="str">
            <v>X</v>
          </cell>
          <cell r="F1473" t="str">
            <v>X</v>
          </cell>
          <cell r="G1473" t="str">
            <v>X</v>
          </cell>
          <cell r="H1473" t="str">
            <v>X</v>
          </cell>
          <cell r="I1473" t="str">
            <v>X</v>
          </cell>
          <cell r="J1473" t="str">
            <v>X</v>
          </cell>
          <cell r="K1473" t="str">
            <v>X</v>
          </cell>
          <cell r="L1473" t="str">
            <v>X</v>
          </cell>
          <cell r="M1473" t="str">
            <v>X</v>
          </cell>
          <cell r="N1473" t="str">
            <v>095910</v>
          </cell>
        </row>
        <row r="1474">
          <cell r="B1474" t="str">
            <v>에스에스알</v>
          </cell>
          <cell r="C1474" t="str">
            <v>X</v>
          </cell>
          <cell r="D1474" t="str">
            <v>X</v>
          </cell>
          <cell r="E1474" t="str">
            <v>X</v>
          </cell>
          <cell r="F1474" t="str">
            <v>X</v>
          </cell>
          <cell r="G1474" t="str">
            <v>X</v>
          </cell>
          <cell r="H1474" t="str">
            <v>X</v>
          </cell>
          <cell r="I1474" t="str">
            <v>X</v>
          </cell>
          <cell r="J1474" t="str">
            <v>X</v>
          </cell>
          <cell r="K1474" t="str">
            <v>X</v>
          </cell>
          <cell r="L1474" t="str">
            <v>X</v>
          </cell>
          <cell r="M1474" t="str">
            <v>X</v>
          </cell>
          <cell r="N1474" t="str">
            <v>275630</v>
          </cell>
        </row>
        <row r="1475">
          <cell r="B1475" t="str">
            <v>에스에이엠티</v>
          </cell>
          <cell r="C1475" t="str">
            <v>X</v>
          </cell>
          <cell r="D1475" t="str">
            <v>X</v>
          </cell>
          <cell r="E1475" t="str">
            <v>X</v>
          </cell>
          <cell r="F1475" t="str">
            <v>X</v>
          </cell>
          <cell r="G1475" t="str">
            <v>X</v>
          </cell>
          <cell r="H1475" t="str">
            <v>X</v>
          </cell>
          <cell r="I1475" t="str">
            <v>X</v>
          </cell>
          <cell r="J1475" t="str">
            <v>X</v>
          </cell>
          <cell r="K1475" t="str">
            <v>X</v>
          </cell>
          <cell r="L1475" t="str">
            <v>X</v>
          </cell>
          <cell r="M1475" t="str">
            <v>X</v>
          </cell>
          <cell r="N1475" t="str">
            <v>031330</v>
          </cell>
        </row>
        <row r="1476">
          <cell r="B1476" t="str">
            <v>에스에이티</v>
          </cell>
          <cell r="C1476" t="str">
            <v>X</v>
          </cell>
          <cell r="D1476" t="str">
            <v>X</v>
          </cell>
          <cell r="E1476" t="str">
            <v>X</v>
          </cell>
          <cell r="F1476" t="str">
            <v>X</v>
          </cell>
          <cell r="G1476" t="str">
            <v>X</v>
          </cell>
          <cell r="H1476" t="str">
            <v>X</v>
          </cell>
          <cell r="I1476" t="str">
            <v>X</v>
          </cell>
          <cell r="J1476" t="str">
            <v>X</v>
          </cell>
          <cell r="K1476" t="str">
            <v>X</v>
          </cell>
          <cell r="L1476" t="str">
            <v>X</v>
          </cell>
          <cell r="M1476" t="str">
            <v>X</v>
          </cell>
          <cell r="N1476" t="str">
            <v>060540</v>
          </cell>
        </row>
        <row r="1477">
          <cell r="B1477" t="str">
            <v>에스에이티이엔지</v>
          </cell>
          <cell r="C1477" t="str">
            <v>X</v>
          </cell>
          <cell r="D1477" t="str">
            <v>X</v>
          </cell>
          <cell r="E1477" t="str">
            <v>X</v>
          </cell>
          <cell r="F1477" t="str">
            <v>X</v>
          </cell>
          <cell r="G1477" t="str">
            <v>X</v>
          </cell>
          <cell r="H1477" t="str">
            <v>X</v>
          </cell>
          <cell r="I1477" t="str">
            <v>X</v>
          </cell>
          <cell r="J1477" t="str">
            <v>X</v>
          </cell>
          <cell r="K1477" t="str">
            <v>X</v>
          </cell>
          <cell r="L1477" t="str">
            <v>X</v>
          </cell>
          <cell r="M1477" t="str">
            <v>X</v>
          </cell>
          <cell r="N1477" t="str">
            <v>351320</v>
          </cell>
        </row>
        <row r="1478">
          <cell r="B1478" t="str">
            <v>에스에프에이</v>
          </cell>
          <cell r="C1478" t="str">
            <v>X</v>
          </cell>
          <cell r="D1478" t="str">
            <v>X</v>
          </cell>
          <cell r="E1478" t="str">
            <v>X</v>
          </cell>
          <cell r="F1478" t="str">
            <v>X</v>
          </cell>
          <cell r="G1478" t="str">
            <v>X</v>
          </cell>
          <cell r="H1478" t="str">
            <v>X</v>
          </cell>
          <cell r="I1478" t="str">
            <v>X</v>
          </cell>
          <cell r="J1478" t="str">
            <v>X</v>
          </cell>
          <cell r="K1478" t="str">
            <v>X</v>
          </cell>
          <cell r="L1478" t="str">
            <v>X</v>
          </cell>
          <cell r="M1478" t="str">
            <v>X</v>
          </cell>
          <cell r="N1478" t="str">
            <v>056190</v>
          </cell>
        </row>
        <row r="1479">
          <cell r="B1479" t="str">
            <v>에스엔유</v>
          </cell>
          <cell r="C1479" t="str">
            <v>X</v>
          </cell>
          <cell r="D1479" t="str">
            <v>X</v>
          </cell>
          <cell r="E1479" t="str">
            <v>X</v>
          </cell>
          <cell r="F1479" t="str">
            <v>X</v>
          </cell>
          <cell r="G1479" t="str">
            <v>X</v>
          </cell>
          <cell r="H1479" t="str">
            <v>X</v>
          </cell>
          <cell r="I1479" t="str">
            <v>X</v>
          </cell>
          <cell r="J1479" t="str">
            <v>X</v>
          </cell>
          <cell r="K1479" t="str">
            <v>X</v>
          </cell>
          <cell r="L1479" t="str">
            <v>X</v>
          </cell>
          <cell r="M1479" t="str">
            <v>X</v>
          </cell>
          <cell r="N1479" t="str">
            <v>080000</v>
          </cell>
        </row>
        <row r="1480">
          <cell r="B1480" t="str">
            <v>에스엘</v>
          </cell>
          <cell r="C1480" t="str">
            <v>X</v>
          </cell>
          <cell r="D1480" t="str">
            <v>X</v>
          </cell>
          <cell r="E1480" t="str">
            <v>X</v>
          </cell>
          <cell r="F1480" t="str">
            <v>X</v>
          </cell>
          <cell r="G1480" t="str">
            <v>X</v>
          </cell>
          <cell r="H1480" t="str">
            <v>X</v>
          </cell>
          <cell r="I1480" t="str">
            <v>X</v>
          </cell>
          <cell r="J1480" t="str">
            <v>X</v>
          </cell>
          <cell r="K1480" t="str">
            <v>X</v>
          </cell>
          <cell r="L1480" t="str">
            <v>X</v>
          </cell>
          <cell r="M1480" t="str">
            <v>X</v>
          </cell>
          <cell r="N1480" t="str">
            <v>005850</v>
          </cell>
        </row>
        <row r="1481">
          <cell r="B1481" t="str">
            <v>에스엘에너지</v>
          </cell>
          <cell r="C1481" t="str">
            <v>O</v>
          </cell>
          <cell r="D1481" t="str">
            <v>X</v>
          </cell>
          <cell r="E1481" t="str">
            <v>O</v>
          </cell>
          <cell r="F1481" t="str">
            <v>O</v>
          </cell>
          <cell r="G1481" t="str">
            <v>O</v>
          </cell>
          <cell r="H1481" t="str">
            <v>X</v>
          </cell>
          <cell r="I1481" t="str">
            <v>X</v>
          </cell>
          <cell r="J1481" t="str">
            <v>X</v>
          </cell>
          <cell r="K1481" t="str">
            <v>X</v>
          </cell>
          <cell r="L1481" t="str">
            <v>X</v>
          </cell>
          <cell r="M1481" t="str">
            <v>X</v>
          </cell>
          <cell r="N1481" t="str">
            <v>214310</v>
          </cell>
        </row>
        <row r="1482">
          <cell r="B1482" t="str">
            <v>에스엘에스바이오</v>
          </cell>
          <cell r="C1482" t="str">
            <v>X</v>
          </cell>
          <cell r="D1482" t="str">
            <v>X</v>
          </cell>
          <cell r="E1482" t="str">
            <v>X</v>
          </cell>
          <cell r="F1482" t="str">
            <v>X</v>
          </cell>
          <cell r="G1482" t="str">
            <v>X</v>
          </cell>
          <cell r="H1482" t="str">
            <v>X</v>
          </cell>
          <cell r="I1482" t="str">
            <v>X</v>
          </cell>
          <cell r="J1482" t="str">
            <v>X</v>
          </cell>
          <cell r="K1482" t="str">
            <v>X</v>
          </cell>
          <cell r="L1482" t="str">
            <v>X</v>
          </cell>
          <cell r="M1482" t="str">
            <v>X</v>
          </cell>
          <cell r="N1482" t="str">
            <v>246250</v>
          </cell>
        </row>
        <row r="1483">
          <cell r="B1483" t="str">
            <v>에스엘테라퓨틱스</v>
          </cell>
          <cell r="C1483" t="str">
            <v>X</v>
          </cell>
          <cell r="D1483" t="str">
            <v>X</v>
          </cell>
          <cell r="E1483" t="str">
            <v>X</v>
          </cell>
          <cell r="F1483" t="str">
            <v>X</v>
          </cell>
          <cell r="G1483" t="str">
            <v>X</v>
          </cell>
          <cell r="H1483" t="str">
            <v>X</v>
          </cell>
          <cell r="I1483" t="str">
            <v>X</v>
          </cell>
          <cell r="J1483" t="str">
            <v>X</v>
          </cell>
          <cell r="K1483" t="str">
            <v>X</v>
          </cell>
          <cell r="L1483" t="str">
            <v>X</v>
          </cell>
          <cell r="M1483" t="str">
            <v>X</v>
          </cell>
          <cell r="N1483" t="str">
            <v>258540</v>
          </cell>
        </row>
        <row r="1484">
          <cell r="B1484" t="str">
            <v>에스엠</v>
          </cell>
          <cell r="C1484" t="str">
            <v>X</v>
          </cell>
          <cell r="D1484" t="str">
            <v>X</v>
          </cell>
          <cell r="E1484" t="str">
            <v>X</v>
          </cell>
          <cell r="F1484" t="str">
            <v>X</v>
          </cell>
          <cell r="G1484" t="str">
            <v>X</v>
          </cell>
          <cell r="H1484" t="str">
            <v>X</v>
          </cell>
          <cell r="I1484" t="str">
            <v>X</v>
          </cell>
          <cell r="J1484" t="str">
            <v>X</v>
          </cell>
          <cell r="K1484" t="str">
            <v>X</v>
          </cell>
          <cell r="L1484" t="str">
            <v>X</v>
          </cell>
          <cell r="M1484" t="str">
            <v>X</v>
          </cell>
          <cell r="N1484" t="str">
            <v>041510</v>
          </cell>
        </row>
        <row r="1485">
          <cell r="B1485" t="str">
            <v>에스엠벡셀</v>
          </cell>
          <cell r="C1485" t="str">
            <v>X</v>
          </cell>
          <cell r="D1485" t="str">
            <v>X</v>
          </cell>
          <cell r="E1485" t="str">
            <v>X</v>
          </cell>
          <cell r="F1485" t="str">
            <v>X</v>
          </cell>
          <cell r="G1485" t="str">
            <v>X</v>
          </cell>
          <cell r="H1485" t="str">
            <v>X</v>
          </cell>
          <cell r="I1485" t="str">
            <v>X</v>
          </cell>
          <cell r="J1485" t="str">
            <v>X</v>
          </cell>
          <cell r="K1485" t="str">
            <v>X</v>
          </cell>
          <cell r="L1485" t="str">
            <v>X</v>
          </cell>
          <cell r="M1485" t="str">
            <v>X</v>
          </cell>
          <cell r="N1485" t="str">
            <v>010580</v>
          </cell>
        </row>
        <row r="1486">
          <cell r="B1486" t="str">
            <v>에스엠비나</v>
          </cell>
          <cell r="C1486" t="str">
            <v>O</v>
          </cell>
          <cell r="D1486" t="str">
            <v>X</v>
          </cell>
          <cell r="E1486" t="str">
            <v>X</v>
          </cell>
          <cell r="F1486" t="str">
            <v>X</v>
          </cell>
          <cell r="G1486" t="str">
            <v>X</v>
          </cell>
          <cell r="H1486" t="str">
            <v>X</v>
          </cell>
          <cell r="I1486" t="str">
            <v>X</v>
          </cell>
          <cell r="J1486" t="str">
            <v>X</v>
          </cell>
          <cell r="K1486" t="str">
            <v>X</v>
          </cell>
          <cell r="L1486" t="str">
            <v>X</v>
          </cell>
          <cell r="M1486" t="str">
            <v>X</v>
          </cell>
          <cell r="N1486" t="str">
            <v>299670</v>
          </cell>
        </row>
        <row r="1487">
          <cell r="B1487" t="str">
            <v>에스엠코어</v>
          </cell>
          <cell r="C1487" t="str">
            <v>X</v>
          </cell>
          <cell r="D1487" t="str">
            <v>X</v>
          </cell>
          <cell r="E1487" t="str">
            <v>X</v>
          </cell>
          <cell r="F1487" t="str">
            <v>X</v>
          </cell>
          <cell r="G1487" t="str">
            <v>X</v>
          </cell>
          <cell r="H1487" t="str">
            <v>X</v>
          </cell>
          <cell r="I1487" t="str">
            <v>X</v>
          </cell>
          <cell r="J1487" t="str">
            <v>X</v>
          </cell>
          <cell r="K1487" t="str">
            <v>X</v>
          </cell>
          <cell r="L1487" t="str">
            <v>X</v>
          </cell>
          <cell r="M1487" t="str">
            <v>X</v>
          </cell>
          <cell r="N1487" t="str">
            <v>007820</v>
          </cell>
        </row>
        <row r="1488">
          <cell r="B1488" t="str">
            <v>에스와이</v>
          </cell>
          <cell r="C1488" t="str">
            <v>X</v>
          </cell>
          <cell r="D1488" t="str">
            <v>X</v>
          </cell>
          <cell r="E1488" t="str">
            <v>X</v>
          </cell>
          <cell r="F1488" t="str">
            <v>X</v>
          </cell>
          <cell r="G1488" t="str">
            <v>X</v>
          </cell>
          <cell r="H1488" t="str">
            <v>X</v>
          </cell>
          <cell r="I1488" t="str">
            <v>X</v>
          </cell>
          <cell r="J1488" t="str">
            <v>X</v>
          </cell>
          <cell r="K1488" t="str">
            <v>X</v>
          </cell>
          <cell r="L1488" t="str">
            <v>X</v>
          </cell>
          <cell r="M1488" t="str">
            <v>X</v>
          </cell>
          <cell r="N1488" t="str">
            <v>109610</v>
          </cell>
        </row>
        <row r="1489">
          <cell r="B1489" t="str">
            <v>에스원</v>
          </cell>
          <cell r="C1489" t="str">
            <v>X</v>
          </cell>
          <cell r="D1489" t="str">
            <v>X</v>
          </cell>
          <cell r="E1489" t="str">
            <v>X</v>
          </cell>
          <cell r="F1489" t="str">
            <v>X</v>
          </cell>
          <cell r="G1489" t="str">
            <v>X</v>
          </cell>
          <cell r="H1489" t="str">
            <v>X</v>
          </cell>
          <cell r="I1489" t="str">
            <v>X</v>
          </cell>
          <cell r="J1489" t="str">
            <v>X</v>
          </cell>
          <cell r="K1489" t="str">
            <v>X</v>
          </cell>
          <cell r="L1489" t="str">
            <v>X</v>
          </cell>
          <cell r="M1489" t="str">
            <v>X</v>
          </cell>
          <cell r="N1489" t="str">
            <v>012750</v>
          </cell>
        </row>
        <row r="1490">
          <cell r="B1490" t="str">
            <v>에스유홀딩스</v>
          </cell>
          <cell r="C1490" t="str">
            <v>X</v>
          </cell>
          <cell r="D1490" t="str">
            <v>X</v>
          </cell>
          <cell r="E1490" t="str">
            <v>X</v>
          </cell>
          <cell r="F1490" t="str">
            <v>X</v>
          </cell>
          <cell r="G1490" t="str">
            <v>O</v>
          </cell>
          <cell r="H1490" t="str">
            <v>X</v>
          </cell>
          <cell r="I1490" t="str">
            <v>X</v>
          </cell>
          <cell r="J1490" t="str">
            <v>X</v>
          </cell>
          <cell r="K1490" t="str">
            <v>X</v>
          </cell>
          <cell r="L1490" t="str">
            <v>X</v>
          </cell>
          <cell r="M1490" t="str">
            <v>X</v>
          </cell>
          <cell r="N1490" t="str">
            <v>031860</v>
          </cell>
        </row>
        <row r="1491">
          <cell r="B1491" t="str">
            <v>에스제이그룹</v>
          </cell>
          <cell r="C1491" t="str">
            <v>X</v>
          </cell>
          <cell r="D1491" t="str">
            <v>X</v>
          </cell>
          <cell r="E1491" t="str">
            <v>X</v>
          </cell>
          <cell r="F1491" t="str">
            <v>X</v>
          </cell>
          <cell r="G1491" t="str">
            <v>X</v>
          </cell>
          <cell r="H1491" t="str">
            <v>X</v>
          </cell>
          <cell r="I1491" t="str">
            <v>X</v>
          </cell>
          <cell r="J1491" t="str">
            <v>X</v>
          </cell>
          <cell r="K1491" t="str">
            <v>X</v>
          </cell>
          <cell r="L1491" t="str">
            <v>X</v>
          </cell>
          <cell r="M1491" t="str">
            <v>X</v>
          </cell>
          <cell r="N1491" t="str">
            <v>306040</v>
          </cell>
        </row>
        <row r="1492">
          <cell r="B1492" t="str">
            <v>에스제이켐</v>
          </cell>
          <cell r="C1492" t="str">
            <v>X</v>
          </cell>
          <cell r="D1492" t="str">
            <v>X</v>
          </cell>
          <cell r="E1492" t="str">
            <v>X</v>
          </cell>
          <cell r="F1492" t="str">
            <v>X</v>
          </cell>
          <cell r="G1492" t="str">
            <v>X</v>
          </cell>
          <cell r="H1492" t="str">
            <v>X</v>
          </cell>
          <cell r="I1492" t="str">
            <v>X</v>
          </cell>
          <cell r="J1492" t="str">
            <v>X</v>
          </cell>
          <cell r="K1492" t="str">
            <v>X</v>
          </cell>
          <cell r="L1492" t="str">
            <v>X</v>
          </cell>
          <cell r="M1492" t="str">
            <v>X</v>
          </cell>
          <cell r="N1492" t="str">
            <v>217910</v>
          </cell>
        </row>
        <row r="1493">
          <cell r="B1493" t="str">
            <v>에스케이씨에스</v>
          </cell>
          <cell r="C1493" t="str">
            <v>X</v>
          </cell>
          <cell r="D1493" t="str">
            <v>X</v>
          </cell>
          <cell r="E1493" t="str">
            <v>X</v>
          </cell>
          <cell r="F1493" t="str">
            <v>X</v>
          </cell>
          <cell r="G1493" t="str">
            <v>X</v>
          </cell>
          <cell r="H1493" t="str">
            <v>X</v>
          </cell>
          <cell r="I1493" t="str">
            <v>X</v>
          </cell>
          <cell r="J1493" t="str">
            <v>X</v>
          </cell>
          <cell r="K1493" t="str">
            <v>X</v>
          </cell>
          <cell r="L1493" t="str">
            <v>X</v>
          </cell>
          <cell r="M1493" t="str">
            <v>X</v>
          </cell>
          <cell r="N1493" t="str">
            <v>224020</v>
          </cell>
        </row>
        <row r="1494">
          <cell r="B1494" t="str">
            <v>에스케이증권제10호스팩</v>
          </cell>
          <cell r="C1494" t="str">
            <v>X</v>
          </cell>
          <cell r="D1494" t="str">
            <v>X</v>
          </cell>
          <cell r="E1494" t="str">
            <v>X</v>
          </cell>
          <cell r="F1494" t="str">
            <v>X</v>
          </cell>
          <cell r="G1494" t="str">
            <v>X</v>
          </cell>
          <cell r="H1494" t="str">
            <v>X</v>
          </cell>
          <cell r="I1494" t="str">
            <v>X</v>
          </cell>
          <cell r="J1494" t="str">
            <v>X</v>
          </cell>
          <cell r="K1494" t="str">
            <v>X</v>
          </cell>
          <cell r="L1494" t="str">
            <v>X</v>
          </cell>
          <cell r="M1494" t="str">
            <v>X</v>
          </cell>
          <cell r="N1494" t="str">
            <v>457940</v>
          </cell>
        </row>
        <row r="1495">
          <cell r="B1495" t="str">
            <v>에스케이증권제8호스팩</v>
          </cell>
          <cell r="C1495" t="str">
            <v>O</v>
          </cell>
          <cell r="D1495" t="str">
            <v>X</v>
          </cell>
          <cell r="E1495" t="str">
            <v>X</v>
          </cell>
          <cell r="F1495" t="str">
            <v>X</v>
          </cell>
          <cell r="G1495" t="str">
            <v>X</v>
          </cell>
          <cell r="H1495" t="str">
            <v>X</v>
          </cell>
          <cell r="I1495" t="str">
            <v>X</v>
          </cell>
          <cell r="J1495" t="str">
            <v>X</v>
          </cell>
          <cell r="K1495" t="str">
            <v>X</v>
          </cell>
          <cell r="L1495" t="str">
            <v>X</v>
          </cell>
          <cell r="M1495" t="str">
            <v>X</v>
          </cell>
          <cell r="N1495" t="str">
            <v>435870</v>
          </cell>
        </row>
        <row r="1496">
          <cell r="B1496" t="str">
            <v>에스케이증권제9호스팩</v>
          </cell>
          <cell r="C1496" t="str">
            <v>X</v>
          </cell>
          <cell r="D1496" t="str">
            <v>X</v>
          </cell>
          <cell r="E1496" t="str">
            <v>X</v>
          </cell>
          <cell r="F1496" t="str">
            <v>X</v>
          </cell>
          <cell r="G1496" t="str">
            <v>X</v>
          </cell>
          <cell r="H1496" t="str">
            <v>X</v>
          </cell>
          <cell r="I1496" t="str">
            <v>X</v>
          </cell>
          <cell r="J1496" t="str">
            <v>X</v>
          </cell>
          <cell r="K1496" t="str">
            <v>X</v>
          </cell>
          <cell r="L1496" t="str">
            <v>X</v>
          </cell>
          <cell r="M1496" t="str">
            <v>X</v>
          </cell>
          <cell r="N1496" t="str">
            <v>455910</v>
          </cell>
        </row>
        <row r="1497">
          <cell r="B1497" t="str">
            <v>에스코넥</v>
          </cell>
          <cell r="C1497" t="str">
            <v>X</v>
          </cell>
          <cell r="D1497" t="str">
            <v>X</v>
          </cell>
          <cell r="E1497" t="str">
            <v>X</v>
          </cell>
          <cell r="F1497" t="str">
            <v>X</v>
          </cell>
          <cell r="G1497" t="str">
            <v>X</v>
          </cell>
          <cell r="H1497" t="str">
            <v>X</v>
          </cell>
          <cell r="I1497" t="str">
            <v>X</v>
          </cell>
          <cell r="J1497" t="str">
            <v>X</v>
          </cell>
          <cell r="K1497" t="str">
            <v>X</v>
          </cell>
          <cell r="L1497" t="str">
            <v>X</v>
          </cell>
          <cell r="M1497" t="str">
            <v>X</v>
          </cell>
          <cell r="N1497" t="str">
            <v>096630</v>
          </cell>
        </row>
        <row r="1498">
          <cell r="B1498" t="str">
            <v>에스텍</v>
          </cell>
          <cell r="C1498" t="str">
            <v>X</v>
          </cell>
          <cell r="D1498" t="str">
            <v>X</v>
          </cell>
          <cell r="E1498" t="str">
            <v>X</v>
          </cell>
          <cell r="F1498" t="str">
            <v>X</v>
          </cell>
          <cell r="G1498" t="str">
            <v>X</v>
          </cell>
          <cell r="H1498" t="str">
            <v>X</v>
          </cell>
          <cell r="I1498" t="str">
            <v>X</v>
          </cell>
          <cell r="J1498" t="str">
            <v>X</v>
          </cell>
          <cell r="K1498" t="str">
            <v>X</v>
          </cell>
          <cell r="L1498" t="str">
            <v>X</v>
          </cell>
          <cell r="M1498" t="str">
            <v>X</v>
          </cell>
          <cell r="N1498" t="str">
            <v>069510</v>
          </cell>
        </row>
        <row r="1499">
          <cell r="B1499" t="str">
            <v>에스텍파마</v>
          </cell>
          <cell r="C1499" t="str">
            <v>X</v>
          </cell>
          <cell r="D1499" t="str">
            <v>X</v>
          </cell>
          <cell r="E1499" t="str">
            <v>X</v>
          </cell>
          <cell r="F1499" t="str">
            <v>X</v>
          </cell>
          <cell r="G1499" t="str">
            <v>X</v>
          </cell>
          <cell r="H1499" t="str">
            <v>X</v>
          </cell>
          <cell r="I1499" t="str">
            <v>X</v>
          </cell>
          <cell r="J1499" t="str">
            <v>X</v>
          </cell>
          <cell r="K1499" t="str">
            <v>X</v>
          </cell>
          <cell r="L1499" t="str">
            <v>X</v>
          </cell>
          <cell r="M1499" t="str">
            <v>X</v>
          </cell>
          <cell r="N1499" t="str">
            <v>041910</v>
          </cell>
        </row>
        <row r="1500">
          <cell r="B1500" t="str">
            <v>에스트래픽</v>
          </cell>
          <cell r="C1500" t="str">
            <v>X</v>
          </cell>
          <cell r="D1500" t="str">
            <v>X</v>
          </cell>
          <cell r="E1500" t="str">
            <v>X</v>
          </cell>
          <cell r="F1500" t="str">
            <v>X</v>
          </cell>
          <cell r="G1500" t="str">
            <v>X</v>
          </cell>
          <cell r="H1500" t="str">
            <v>X</v>
          </cell>
          <cell r="I1500" t="str">
            <v>X</v>
          </cell>
          <cell r="J1500" t="str">
            <v>X</v>
          </cell>
          <cell r="K1500" t="str">
            <v>X</v>
          </cell>
          <cell r="L1500" t="str">
            <v>X</v>
          </cell>
          <cell r="M1500" t="str">
            <v>X</v>
          </cell>
          <cell r="N1500" t="str">
            <v>234300</v>
          </cell>
        </row>
        <row r="1501">
          <cell r="B1501" t="str">
            <v>에스티아이</v>
          </cell>
          <cell r="C1501" t="str">
            <v>X</v>
          </cell>
          <cell r="D1501" t="str">
            <v>X</v>
          </cell>
          <cell r="E1501" t="str">
            <v>X</v>
          </cell>
          <cell r="F1501" t="str">
            <v>X</v>
          </cell>
          <cell r="G1501" t="str">
            <v>X</v>
          </cell>
          <cell r="H1501" t="str">
            <v>X</v>
          </cell>
          <cell r="I1501" t="str">
            <v>X</v>
          </cell>
          <cell r="J1501" t="str">
            <v>X</v>
          </cell>
          <cell r="K1501" t="str">
            <v>X</v>
          </cell>
          <cell r="L1501" t="str">
            <v>X</v>
          </cell>
          <cell r="M1501" t="str">
            <v>X</v>
          </cell>
          <cell r="N1501" t="str">
            <v>039440</v>
          </cell>
        </row>
        <row r="1502">
          <cell r="B1502" t="str">
            <v>에스티오</v>
          </cell>
          <cell r="C1502" t="str">
            <v>X</v>
          </cell>
          <cell r="D1502" t="str">
            <v>X</v>
          </cell>
          <cell r="E1502" t="str">
            <v>X</v>
          </cell>
          <cell r="F1502" t="str">
            <v>X</v>
          </cell>
          <cell r="G1502" t="str">
            <v>X</v>
          </cell>
          <cell r="H1502" t="str">
            <v>X</v>
          </cell>
          <cell r="I1502" t="str">
            <v>X</v>
          </cell>
          <cell r="J1502" t="str">
            <v>X</v>
          </cell>
          <cell r="K1502" t="str">
            <v>X</v>
          </cell>
          <cell r="L1502" t="str">
            <v>X</v>
          </cell>
          <cell r="M1502" t="str">
            <v>X</v>
          </cell>
          <cell r="N1502" t="str">
            <v>098660</v>
          </cell>
        </row>
        <row r="1503">
          <cell r="B1503" t="str">
            <v>에스티큐브</v>
          </cell>
          <cell r="C1503" t="str">
            <v>X</v>
          </cell>
          <cell r="D1503" t="str">
            <v>X</v>
          </cell>
          <cell r="E1503" t="str">
            <v>X</v>
          </cell>
          <cell r="F1503" t="str">
            <v>X</v>
          </cell>
          <cell r="G1503" t="str">
            <v>X</v>
          </cell>
          <cell r="H1503" t="str">
            <v>X</v>
          </cell>
          <cell r="I1503" t="str">
            <v>X</v>
          </cell>
          <cell r="J1503" t="str">
            <v>X</v>
          </cell>
          <cell r="K1503" t="str">
            <v>X</v>
          </cell>
          <cell r="L1503" t="str">
            <v>X</v>
          </cell>
          <cell r="M1503" t="str">
            <v>X</v>
          </cell>
          <cell r="N1503" t="str">
            <v>052020</v>
          </cell>
        </row>
        <row r="1504">
          <cell r="B1504" t="str">
            <v>에스티팜</v>
          </cell>
          <cell r="C1504" t="str">
            <v>X</v>
          </cell>
          <cell r="D1504" t="str">
            <v>X</v>
          </cell>
          <cell r="E1504" t="str">
            <v>X</v>
          </cell>
          <cell r="F1504" t="str">
            <v>X</v>
          </cell>
          <cell r="G1504" t="str">
            <v>X</v>
          </cell>
          <cell r="H1504" t="str">
            <v>X</v>
          </cell>
          <cell r="I1504" t="str">
            <v>X</v>
          </cell>
          <cell r="J1504" t="str">
            <v>X</v>
          </cell>
          <cell r="K1504" t="str">
            <v>X</v>
          </cell>
          <cell r="L1504" t="str">
            <v>X</v>
          </cell>
          <cell r="M1504" t="str">
            <v>X</v>
          </cell>
          <cell r="N1504" t="str">
            <v>237690</v>
          </cell>
        </row>
        <row r="1505">
          <cell r="B1505" t="str">
            <v>에스폴리텍</v>
          </cell>
          <cell r="C1505" t="str">
            <v>X</v>
          </cell>
          <cell r="D1505" t="str">
            <v>X</v>
          </cell>
          <cell r="E1505" t="str">
            <v>X</v>
          </cell>
          <cell r="F1505" t="str">
            <v>X</v>
          </cell>
          <cell r="G1505" t="str">
            <v>X</v>
          </cell>
          <cell r="H1505" t="str">
            <v>X</v>
          </cell>
          <cell r="I1505" t="str">
            <v>X</v>
          </cell>
          <cell r="J1505" t="str">
            <v>X</v>
          </cell>
          <cell r="K1505" t="str">
            <v>X</v>
          </cell>
          <cell r="L1505" t="str">
            <v>X</v>
          </cell>
          <cell r="M1505" t="str">
            <v>X</v>
          </cell>
          <cell r="N1505" t="str">
            <v>050760</v>
          </cell>
        </row>
        <row r="1506">
          <cell r="B1506" t="str">
            <v>에스퓨얼셀</v>
          </cell>
          <cell r="C1506" t="str">
            <v>X</v>
          </cell>
          <cell r="D1506" t="str">
            <v>X</v>
          </cell>
          <cell r="E1506" t="str">
            <v>X</v>
          </cell>
          <cell r="F1506" t="str">
            <v>X</v>
          </cell>
          <cell r="G1506" t="str">
            <v>X</v>
          </cell>
          <cell r="H1506" t="str">
            <v>X</v>
          </cell>
          <cell r="I1506" t="str">
            <v>X</v>
          </cell>
          <cell r="J1506" t="str">
            <v>X</v>
          </cell>
          <cell r="K1506" t="str">
            <v>X</v>
          </cell>
          <cell r="L1506" t="str">
            <v>X</v>
          </cell>
          <cell r="M1506" t="str">
            <v>X</v>
          </cell>
          <cell r="N1506" t="str">
            <v>288620</v>
          </cell>
        </row>
        <row r="1507">
          <cell r="B1507" t="str">
            <v>에스피시스템스</v>
          </cell>
          <cell r="C1507" t="str">
            <v>X</v>
          </cell>
          <cell r="D1507" t="str">
            <v>X</v>
          </cell>
          <cell r="E1507" t="str">
            <v>X</v>
          </cell>
          <cell r="F1507" t="str">
            <v>X</v>
          </cell>
          <cell r="G1507" t="str">
            <v>X</v>
          </cell>
          <cell r="H1507" t="str">
            <v>X</v>
          </cell>
          <cell r="I1507" t="str">
            <v>X</v>
          </cell>
          <cell r="J1507" t="str">
            <v>X</v>
          </cell>
          <cell r="K1507" t="str">
            <v>X</v>
          </cell>
          <cell r="L1507" t="str">
            <v>X</v>
          </cell>
          <cell r="M1507" t="str">
            <v>X</v>
          </cell>
          <cell r="N1507" t="str">
            <v>317830</v>
          </cell>
        </row>
        <row r="1508">
          <cell r="B1508" t="str">
            <v>에스피지</v>
          </cell>
          <cell r="C1508" t="str">
            <v>X</v>
          </cell>
          <cell r="D1508" t="str">
            <v>X</v>
          </cell>
          <cell r="E1508" t="str">
            <v>X</v>
          </cell>
          <cell r="F1508" t="str">
            <v>X</v>
          </cell>
          <cell r="G1508" t="str">
            <v>X</v>
          </cell>
          <cell r="H1508" t="str">
            <v>X</v>
          </cell>
          <cell r="I1508" t="str">
            <v>X</v>
          </cell>
          <cell r="J1508" t="str">
            <v>X</v>
          </cell>
          <cell r="K1508" t="str">
            <v>X</v>
          </cell>
          <cell r="L1508" t="str">
            <v>X</v>
          </cell>
          <cell r="M1508" t="str">
            <v>X</v>
          </cell>
          <cell r="N1508" t="str">
            <v>058610</v>
          </cell>
        </row>
        <row r="1509">
          <cell r="B1509" t="str">
            <v>에쎈테크</v>
          </cell>
          <cell r="C1509" t="str">
            <v>X</v>
          </cell>
          <cell r="D1509" t="str">
            <v>X</v>
          </cell>
          <cell r="E1509" t="str">
            <v>X</v>
          </cell>
          <cell r="F1509" t="str">
            <v>X</v>
          </cell>
          <cell r="G1509" t="str">
            <v>X</v>
          </cell>
          <cell r="H1509" t="str">
            <v>X</v>
          </cell>
          <cell r="I1509" t="str">
            <v>X</v>
          </cell>
          <cell r="J1509" t="str">
            <v>X</v>
          </cell>
          <cell r="K1509" t="str">
            <v>X</v>
          </cell>
          <cell r="L1509" t="str">
            <v>X</v>
          </cell>
          <cell r="M1509" t="str">
            <v>X</v>
          </cell>
          <cell r="N1509" t="str">
            <v>043340</v>
          </cell>
        </row>
        <row r="1510">
          <cell r="B1510" t="str">
            <v>에쓰씨엔지니어링</v>
          </cell>
          <cell r="C1510" t="str">
            <v>X</v>
          </cell>
          <cell r="D1510" t="str">
            <v>X</v>
          </cell>
          <cell r="E1510" t="str">
            <v>X</v>
          </cell>
          <cell r="F1510" t="str">
            <v>X</v>
          </cell>
          <cell r="G1510" t="str">
            <v>X</v>
          </cell>
          <cell r="H1510" t="str">
            <v>X</v>
          </cell>
          <cell r="I1510" t="str">
            <v>X</v>
          </cell>
          <cell r="J1510" t="str">
            <v>X</v>
          </cell>
          <cell r="K1510" t="str">
            <v>X</v>
          </cell>
          <cell r="L1510" t="str">
            <v>X</v>
          </cell>
          <cell r="M1510" t="str">
            <v>X</v>
          </cell>
          <cell r="N1510" t="str">
            <v>023960</v>
          </cell>
        </row>
        <row r="1511">
          <cell r="B1511" t="str">
            <v>에어부산</v>
          </cell>
          <cell r="C1511" t="str">
            <v>X</v>
          </cell>
          <cell r="D1511" t="str">
            <v>X</v>
          </cell>
          <cell r="E1511" t="str">
            <v>X</v>
          </cell>
          <cell r="F1511" t="str">
            <v>X</v>
          </cell>
          <cell r="G1511" t="str">
            <v>X</v>
          </cell>
          <cell r="H1511" t="str">
            <v>X</v>
          </cell>
          <cell r="I1511" t="str">
            <v>X</v>
          </cell>
          <cell r="J1511" t="str">
            <v>X</v>
          </cell>
          <cell r="K1511" t="str">
            <v>X</v>
          </cell>
          <cell r="L1511" t="str">
            <v>X</v>
          </cell>
          <cell r="M1511" t="str">
            <v>X</v>
          </cell>
          <cell r="N1511" t="str">
            <v>298690</v>
          </cell>
        </row>
        <row r="1512">
          <cell r="B1512" t="str">
            <v>에이디엠코리아</v>
          </cell>
          <cell r="C1512" t="str">
            <v>X</v>
          </cell>
          <cell r="D1512" t="str">
            <v>X</v>
          </cell>
          <cell r="E1512" t="str">
            <v>X</v>
          </cell>
          <cell r="F1512" t="str">
            <v>X</v>
          </cell>
          <cell r="G1512" t="str">
            <v>X</v>
          </cell>
          <cell r="H1512" t="str">
            <v>X</v>
          </cell>
          <cell r="I1512" t="str">
            <v>X</v>
          </cell>
          <cell r="J1512" t="str">
            <v>X</v>
          </cell>
          <cell r="K1512" t="str">
            <v>X</v>
          </cell>
          <cell r="L1512" t="str">
            <v>X</v>
          </cell>
          <cell r="M1512" t="str">
            <v>X</v>
          </cell>
          <cell r="N1512" t="str">
            <v>187660</v>
          </cell>
        </row>
        <row r="1513">
          <cell r="B1513" t="str">
            <v>에이디칩스</v>
          </cell>
          <cell r="C1513" t="str">
            <v>X</v>
          </cell>
          <cell r="D1513" t="str">
            <v>X</v>
          </cell>
          <cell r="E1513" t="str">
            <v>X</v>
          </cell>
          <cell r="F1513" t="str">
            <v>O</v>
          </cell>
          <cell r="G1513" t="str">
            <v>X</v>
          </cell>
          <cell r="H1513" t="str">
            <v>X</v>
          </cell>
          <cell r="I1513" t="str">
            <v>X</v>
          </cell>
          <cell r="J1513" t="str">
            <v>X</v>
          </cell>
          <cell r="K1513" t="str">
            <v>X</v>
          </cell>
          <cell r="L1513" t="str">
            <v>X</v>
          </cell>
          <cell r="M1513" t="str">
            <v>X</v>
          </cell>
          <cell r="N1513" t="str">
            <v>054630</v>
          </cell>
        </row>
        <row r="1514">
          <cell r="B1514" t="str">
            <v>에이디테크놀로지</v>
          </cell>
          <cell r="C1514" t="str">
            <v>X</v>
          </cell>
          <cell r="D1514" t="str">
            <v>X</v>
          </cell>
          <cell r="E1514" t="str">
            <v>X</v>
          </cell>
          <cell r="F1514" t="str">
            <v>X</v>
          </cell>
          <cell r="G1514" t="str">
            <v>X</v>
          </cell>
          <cell r="H1514" t="str">
            <v>X</v>
          </cell>
          <cell r="I1514" t="str">
            <v>X</v>
          </cell>
          <cell r="J1514" t="str">
            <v>X</v>
          </cell>
          <cell r="K1514" t="str">
            <v>X</v>
          </cell>
          <cell r="L1514" t="str">
            <v>X</v>
          </cell>
          <cell r="M1514" t="str">
            <v>X</v>
          </cell>
          <cell r="N1514" t="str">
            <v>200710</v>
          </cell>
        </row>
        <row r="1515">
          <cell r="B1515" t="str">
            <v>에이루트</v>
          </cell>
          <cell r="C1515" t="str">
            <v>X</v>
          </cell>
          <cell r="D1515" t="str">
            <v>X</v>
          </cell>
          <cell r="E1515" t="str">
            <v>X</v>
          </cell>
          <cell r="F1515" t="str">
            <v>X</v>
          </cell>
          <cell r="G1515" t="str">
            <v>X</v>
          </cell>
          <cell r="H1515" t="str">
            <v>X</v>
          </cell>
          <cell r="I1515" t="str">
            <v>X</v>
          </cell>
          <cell r="J1515" t="str">
            <v>X</v>
          </cell>
          <cell r="K1515" t="str">
            <v>X</v>
          </cell>
          <cell r="L1515" t="str">
            <v>X</v>
          </cell>
          <cell r="M1515" t="str">
            <v>X</v>
          </cell>
          <cell r="N1515" t="str">
            <v>096690</v>
          </cell>
        </row>
        <row r="1516">
          <cell r="B1516" t="str">
            <v>에이리츠</v>
          </cell>
          <cell r="C1516" t="str">
            <v>X</v>
          </cell>
          <cell r="D1516" t="str">
            <v>X</v>
          </cell>
          <cell r="E1516" t="str">
            <v>O</v>
          </cell>
          <cell r="F1516" t="str">
            <v>X</v>
          </cell>
          <cell r="G1516" t="str">
            <v>X</v>
          </cell>
          <cell r="H1516" t="str">
            <v>X</v>
          </cell>
          <cell r="I1516" t="str">
            <v>X</v>
          </cell>
          <cell r="J1516" t="str">
            <v>X</v>
          </cell>
          <cell r="K1516" t="str">
            <v>X</v>
          </cell>
          <cell r="L1516" t="str">
            <v>X</v>
          </cell>
          <cell r="M1516" t="str">
            <v>X</v>
          </cell>
          <cell r="N1516" t="str">
            <v>140910</v>
          </cell>
        </row>
        <row r="1517">
          <cell r="B1517" t="str">
            <v>에이블씨엔씨</v>
          </cell>
          <cell r="C1517" t="str">
            <v>X</v>
          </cell>
          <cell r="D1517" t="str">
            <v>X</v>
          </cell>
          <cell r="E1517" t="str">
            <v>X</v>
          </cell>
          <cell r="F1517" t="str">
            <v>X</v>
          </cell>
          <cell r="G1517" t="str">
            <v>X</v>
          </cell>
          <cell r="H1517" t="str">
            <v>X</v>
          </cell>
          <cell r="I1517" t="str">
            <v>X</v>
          </cell>
          <cell r="J1517" t="str">
            <v>X</v>
          </cell>
          <cell r="K1517" t="str">
            <v>X</v>
          </cell>
          <cell r="L1517" t="str">
            <v>X</v>
          </cell>
          <cell r="M1517" t="str">
            <v>X</v>
          </cell>
          <cell r="N1517" t="str">
            <v>078520</v>
          </cell>
        </row>
        <row r="1518">
          <cell r="B1518" t="str">
            <v>에이비엘바이오</v>
          </cell>
          <cell r="C1518" t="str">
            <v>X</v>
          </cell>
          <cell r="D1518" t="str">
            <v>X</v>
          </cell>
          <cell r="E1518" t="str">
            <v>X</v>
          </cell>
          <cell r="F1518" t="str">
            <v>X</v>
          </cell>
          <cell r="G1518" t="str">
            <v>X</v>
          </cell>
          <cell r="H1518" t="str">
            <v>X</v>
          </cell>
          <cell r="I1518" t="str">
            <v>X</v>
          </cell>
          <cell r="J1518" t="str">
            <v>X</v>
          </cell>
          <cell r="K1518" t="str">
            <v>X</v>
          </cell>
          <cell r="L1518" t="str">
            <v>X</v>
          </cell>
          <cell r="M1518" t="str">
            <v>X</v>
          </cell>
          <cell r="N1518" t="str">
            <v>298380</v>
          </cell>
        </row>
        <row r="1519">
          <cell r="B1519" t="str">
            <v>에이비온</v>
          </cell>
          <cell r="C1519" t="str">
            <v>X</v>
          </cell>
          <cell r="D1519" t="str">
            <v>X</v>
          </cell>
          <cell r="E1519" t="str">
            <v>X</v>
          </cell>
          <cell r="F1519" t="str">
            <v>X</v>
          </cell>
          <cell r="G1519" t="str">
            <v>X</v>
          </cell>
          <cell r="H1519" t="str">
            <v>X</v>
          </cell>
          <cell r="I1519" t="str">
            <v>X</v>
          </cell>
          <cell r="J1519" t="str">
            <v>X</v>
          </cell>
          <cell r="K1519" t="str">
            <v>X</v>
          </cell>
          <cell r="L1519" t="str">
            <v>X</v>
          </cell>
          <cell r="M1519" t="str">
            <v>X</v>
          </cell>
          <cell r="N1519" t="str">
            <v>203400</v>
          </cell>
        </row>
        <row r="1520">
          <cell r="B1520" t="str">
            <v>에이비프로바이오</v>
          </cell>
          <cell r="C1520" t="str">
            <v>X</v>
          </cell>
          <cell r="D1520" t="str">
            <v>X</v>
          </cell>
          <cell r="E1520" t="str">
            <v>X</v>
          </cell>
          <cell r="F1520" t="str">
            <v>X</v>
          </cell>
          <cell r="G1520" t="str">
            <v>X</v>
          </cell>
          <cell r="H1520" t="str">
            <v>X</v>
          </cell>
          <cell r="I1520" t="str">
            <v>X</v>
          </cell>
          <cell r="J1520" t="str">
            <v>X</v>
          </cell>
          <cell r="K1520" t="str">
            <v>X</v>
          </cell>
          <cell r="L1520" t="str">
            <v>X</v>
          </cell>
          <cell r="M1520" t="str">
            <v>X</v>
          </cell>
          <cell r="N1520" t="str">
            <v>195990</v>
          </cell>
        </row>
        <row r="1521">
          <cell r="B1521" t="str">
            <v>에이스침대</v>
          </cell>
          <cell r="C1521" t="str">
            <v>X</v>
          </cell>
          <cell r="D1521" t="str">
            <v>X</v>
          </cell>
          <cell r="E1521" t="str">
            <v>X</v>
          </cell>
          <cell r="F1521" t="str">
            <v>X</v>
          </cell>
          <cell r="G1521" t="str">
            <v>X</v>
          </cell>
          <cell r="H1521" t="str">
            <v>X</v>
          </cell>
          <cell r="I1521" t="str">
            <v>X</v>
          </cell>
          <cell r="J1521" t="str">
            <v>X</v>
          </cell>
          <cell r="K1521" t="str">
            <v>X</v>
          </cell>
          <cell r="L1521" t="str">
            <v>X</v>
          </cell>
          <cell r="M1521" t="str">
            <v>X</v>
          </cell>
          <cell r="N1521" t="str">
            <v>003800</v>
          </cell>
        </row>
        <row r="1522">
          <cell r="B1522" t="str">
            <v>에이스테크</v>
          </cell>
          <cell r="C1522" t="str">
            <v>X</v>
          </cell>
          <cell r="D1522" t="str">
            <v>X</v>
          </cell>
          <cell r="E1522" t="str">
            <v>X</v>
          </cell>
          <cell r="F1522" t="str">
            <v>X</v>
          </cell>
          <cell r="G1522" t="str">
            <v>X</v>
          </cell>
          <cell r="H1522" t="str">
            <v>X</v>
          </cell>
          <cell r="I1522" t="str">
            <v>X</v>
          </cell>
          <cell r="J1522" t="str">
            <v>X</v>
          </cell>
          <cell r="K1522" t="str">
            <v>X</v>
          </cell>
          <cell r="L1522" t="str">
            <v>X</v>
          </cell>
          <cell r="M1522" t="str">
            <v>X</v>
          </cell>
          <cell r="N1522" t="str">
            <v>088800</v>
          </cell>
        </row>
        <row r="1523">
          <cell r="B1523" t="str">
            <v>에이스토리</v>
          </cell>
          <cell r="C1523" t="str">
            <v>X</v>
          </cell>
          <cell r="D1523" t="str">
            <v>X</v>
          </cell>
          <cell r="E1523" t="str">
            <v>X</v>
          </cell>
          <cell r="F1523" t="str">
            <v>X</v>
          </cell>
          <cell r="G1523" t="str">
            <v>X</v>
          </cell>
          <cell r="H1523" t="str">
            <v>X</v>
          </cell>
          <cell r="I1523" t="str">
            <v>X</v>
          </cell>
          <cell r="J1523" t="str">
            <v>X</v>
          </cell>
          <cell r="K1523" t="str">
            <v>X</v>
          </cell>
          <cell r="L1523" t="str">
            <v>X</v>
          </cell>
          <cell r="M1523" t="str">
            <v>X</v>
          </cell>
          <cell r="N1523" t="str">
            <v>241840</v>
          </cell>
        </row>
        <row r="1524">
          <cell r="B1524" t="str">
            <v>에이아이더뉴트리진</v>
          </cell>
          <cell r="C1524" t="str">
            <v>X</v>
          </cell>
          <cell r="D1524" t="str">
            <v>X</v>
          </cell>
          <cell r="E1524" t="str">
            <v>X</v>
          </cell>
          <cell r="F1524" t="str">
            <v>X</v>
          </cell>
          <cell r="G1524" t="str">
            <v>X</v>
          </cell>
          <cell r="H1524" t="str">
            <v>X</v>
          </cell>
          <cell r="I1524" t="str">
            <v>X</v>
          </cell>
          <cell r="J1524" t="str">
            <v>X</v>
          </cell>
          <cell r="K1524" t="str">
            <v>X</v>
          </cell>
          <cell r="L1524" t="str">
            <v>X</v>
          </cell>
          <cell r="M1524" t="str">
            <v>X</v>
          </cell>
          <cell r="N1524" t="str">
            <v>311960</v>
          </cell>
        </row>
        <row r="1525">
          <cell r="B1525" t="str">
            <v>에이에프더블류</v>
          </cell>
          <cell r="C1525" t="str">
            <v>X</v>
          </cell>
          <cell r="D1525" t="str">
            <v>X</v>
          </cell>
          <cell r="E1525" t="str">
            <v>X</v>
          </cell>
          <cell r="F1525" t="str">
            <v>X</v>
          </cell>
          <cell r="G1525" t="str">
            <v>X</v>
          </cell>
          <cell r="H1525" t="str">
            <v>X</v>
          </cell>
          <cell r="I1525" t="str">
            <v>X</v>
          </cell>
          <cell r="J1525" t="str">
            <v>X</v>
          </cell>
          <cell r="K1525" t="str">
            <v>X</v>
          </cell>
          <cell r="L1525" t="str">
            <v>X</v>
          </cell>
          <cell r="M1525" t="str">
            <v>X</v>
          </cell>
          <cell r="N1525" t="str">
            <v>312610</v>
          </cell>
        </row>
        <row r="1526">
          <cell r="B1526" t="str">
            <v>에이엔피</v>
          </cell>
          <cell r="C1526" t="str">
            <v>X</v>
          </cell>
          <cell r="D1526" t="str">
            <v>X</v>
          </cell>
          <cell r="E1526" t="str">
            <v>X</v>
          </cell>
          <cell r="F1526" t="str">
            <v>X</v>
          </cell>
          <cell r="G1526" t="str">
            <v>X</v>
          </cell>
          <cell r="H1526" t="str">
            <v>X</v>
          </cell>
          <cell r="I1526" t="str">
            <v>X</v>
          </cell>
          <cell r="J1526" t="str">
            <v>X</v>
          </cell>
          <cell r="K1526" t="str">
            <v>X</v>
          </cell>
          <cell r="L1526" t="str">
            <v>X</v>
          </cell>
          <cell r="M1526" t="str">
            <v>X</v>
          </cell>
          <cell r="N1526" t="str">
            <v>015260</v>
          </cell>
        </row>
        <row r="1527">
          <cell r="B1527" t="str">
            <v>에이엘티</v>
          </cell>
          <cell r="C1527" t="str">
            <v>X</v>
          </cell>
          <cell r="D1527" t="str">
            <v>X</v>
          </cell>
          <cell r="E1527" t="str">
            <v>X</v>
          </cell>
          <cell r="F1527" t="str">
            <v>X</v>
          </cell>
          <cell r="G1527" t="str">
            <v>X</v>
          </cell>
          <cell r="H1527" t="str">
            <v>X</v>
          </cell>
          <cell r="I1527" t="str">
            <v>X</v>
          </cell>
          <cell r="J1527" t="str">
            <v>X</v>
          </cell>
          <cell r="K1527" t="str">
            <v>X</v>
          </cell>
          <cell r="L1527" t="str">
            <v>X</v>
          </cell>
          <cell r="M1527" t="str">
            <v>X</v>
          </cell>
          <cell r="N1527" t="str">
            <v>172670</v>
          </cell>
        </row>
        <row r="1528">
          <cell r="B1528" t="str">
            <v>에이원알폼</v>
          </cell>
          <cell r="C1528" t="str">
            <v>X</v>
          </cell>
          <cell r="D1528" t="str">
            <v>X</v>
          </cell>
          <cell r="E1528" t="str">
            <v>X</v>
          </cell>
          <cell r="F1528" t="str">
            <v>X</v>
          </cell>
          <cell r="G1528" t="str">
            <v>X</v>
          </cell>
          <cell r="H1528" t="str">
            <v>X</v>
          </cell>
          <cell r="I1528" t="str">
            <v>X</v>
          </cell>
          <cell r="J1528" t="str">
            <v>X</v>
          </cell>
          <cell r="K1528" t="str">
            <v>X</v>
          </cell>
          <cell r="L1528" t="str">
            <v>X</v>
          </cell>
          <cell r="M1528" t="str">
            <v>X</v>
          </cell>
          <cell r="N1528" t="str">
            <v>234070</v>
          </cell>
        </row>
        <row r="1529">
          <cell r="B1529" t="str">
            <v>에이치시티</v>
          </cell>
          <cell r="C1529" t="str">
            <v>X</v>
          </cell>
          <cell r="D1529" t="str">
            <v>X</v>
          </cell>
          <cell r="E1529" t="str">
            <v>X</v>
          </cell>
          <cell r="F1529" t="str">
            <v>X</v>
          </cell>
          <cell r="G1529" t="str">
            <v>X</v>
          </cell>
          <cell r="H1529" t="str">
            <v>X</v>
          </cell>
          <cell r="I1529" t="str">
            <v>X</v>
          </cell>
          <cell r="J1529" t="str">
            <v>X</v>
          </cell>
          <cell r="K1529" t="str">
            <v>X</v>
          </cell>
          <cell r="L1529" t="str">
            <v>X</v>
          </cell>
          <cell r="M1529" t="str">
            <v>X</v>
          </cell>
          <cell r="N1529" t="str">
            <v>072990</v>
          </cell>
        </row>
        <row r="1530">
          <cell r="B1530" t="str">
            <v>에이치앤비디자인</v>
          </cell>
          <cell r="C1530" t="str">
            <v>X</v>
          </cell>
          <cell r="D1530" t="str">
            <v>X</v>
          </cell>
          <cell r="E1530" t="str">
            <v>X</v>
          </cell>
          <cell r="F1530" t="str">
            <v>X</v>
          </cell>
          <cell r="G1530" t="str">
            <v>O</v>
          </cell>
          <cell r="H1530" t="str">
            <v>X</v>
          </cell>
          <cell r="I1530" t="str">
            <v>X</v>
          </cell>
          <cell r="J1530" t="str">
            <v>X</v>
          </cell>
          <cell r="K1530" t="str">
            <v>X</v>
          </cell>
          <cell r="L1530" t="str">
            <v>X</v>
          </cell>
          <cell r="M1530" t="str">
            <v>X</v>
          </cell>
          <cell r="N1530" t="str">
            <v>227100</v>
          </cell>
        </row>
        <row r="1531">
          <cell r="B1531" t="str">
            <v>에이치엔에스하이텍</v>
          </cell>
          <cell r="C1531" t="str">
            <v>X</v>
          </cell>
          <cell r="D1531" t="str">
            <v>X</v>
          </cell>
          <cell r="E1531" t="str">
            <v>X</v>
          </cell>
          <cell r="F1531" t="str">
            <v>X</v>
          </cell>
          <cell r="G1531" t="str">
            <v>X</v>
          </cell>
          <cell r="H1531" t="str">
            <v>X</v>
          </cell>
          <cell r="I1531" t="str">
            <v>X</v>
          </cell>
          <cell r="J1531" t="str">
            <v>X</v>
          </cell>
          <cell r="K1531" t="str">
            <v>X</v>
          </cell>
          <cell r="L1531" t="str">
            <v>X</v>
          </cell>
          <cell r="M1531" t="str">
            <v>X</v>
          </cell>
          <cell r="N1531" t="str">
            <v>044990</v>
          </cell>
        </row>
        <row r="1532">
          <cell r="B1532" t="str">
            <v>에이치엘사이언스</v>
          </cell>
          <cell r="C1532" t="str">
            <v>X</v>
          </cell>
          <cell r="D1532" t="str">
            <v>X</v>
          </cell>
          <cell r="E1532" t="str">
            <v>X</v>
          </cell>
          <cell r="F1532" t="str">
            <v>X</v>
          </cell>
          <cell r="G1532" t="str">
            <v>X</v>
          </cell>
          <cell r="H1532" t="str">
            <v>X</v>
          </cell>
          <cell r="I1532" t="str">
            <v>X</v>
          </cell>
          <cell r="J1532" t="str">
            <v>X</v>
          </cell>
          <cell r="K1532" t="str">
            <v>X</v>
          </cell>
          <cell r="L1532" t="str">
            <v>X</v>
          </cell>
          <cell r="M1532" t="str">
            <v>X</v>
          </cell>
          <cell r="N1532" t="str">
            <v>239610</v>
          </cell>
        </row>
        <row r="1533">
          <cell r="B1533" t="str">
            <v>에이치엠씨제6호스팩</v>
          </cell>
          <cell r="C1533" t="str">
            <v>X</v>
          </cell>
          <cell r="D1533" t="str">
            <v>X</v>
          </cell>
          <cell r="E1533" t="str">
            <v>X</v>
          </cell>
          <cell r="F1533" t="str">
            <v>X</v>
          </cell>
          <cell r="G1533" t="str">
            <v>X</v>
          </cell>
          <cell r="H1533" t="str">
            <v>X</v>
          </cell>
          <cell r="I1533" t="str">
            <v>X</v>
          </cell>
          <cell r="J1533" t="str">
            <v>X</v>
          </cell>
          <cell r="K1533" t="str">
            <v>X</v>
          </cell>
          <cell r="L1533" t="str">
            <v>X</v>
          </cell>
          <cell r="M1533" t="str">
            <v>X</v>
          </cell>
          <cell r="N1533" t="str">
            <v>462020</v>
          </cell>
        </row>
        <row r="1534">
          <cell r="B1534" t="str">
            <v>에이치와이티씨</v>
          </cell>
          <cell r="C1534" t="str">
            <v>X</v>
          </cell>
          <cell r="D1534" t="str">
            <v>X</v>
          </cell>
          <cell r="E1534" t="str">
            <v>X</v>
          </cell>
          <cell r="F1534" t="str">
            <v>X</v>
          </cell>
          <cell r="G1534" t="str">
            <v>X</v>
          </cell>
          <cell r="H1534" t="str">
            <v>X</v>
          </cell>
          <cell r="I1534" t="str">
            <v>X</v>
          </cell>
          <cell r="J1534" t="str">
            <v>X</v>
          </cell>
          <cell r="K1534" t="str">
            <v>X</v>
          </cell>
          <cell r="L1534" t="str">
            <v>X</v>
          </cell>
          <cell r="M1534" t="str">
            <v>X</v>
          </cell>
          <cell r="N1534" t="str">
            <v>148930</v>
          </cell>
        </row>
        <row r="1535">
          <cell r="B1535" t="str">
            <v>에이치케이</v>
          </cell>
          <cell r="C1535" t="str">
            <v>X</v>
          </cell>
          <cell r="D1535" t="str">
            <v>X</v>
          </cell>
          <cell r="E1535" t="str">
            <v>X</v>
          </cell>
          <cell r="F1535" t="str">
            <v>X</v>
          </cell>
          <cell r="G1535" t="str">
            <v>X</v>
          </cell>
          <cell r="H1535" t="str">
            <v>X</v>
          </cell>
          <cell r="I1535" t="str">
            <v>X</v>
          </cell>
          <cell r="J1535" t="str">
            <v>X</v>
          </cell>
          <cell r="K1535" t="str">
            <v>X</v>
          </cell>
          <cell r="L1535" t="str">
            <v>X</v>
          </cell>
          <cell r="M1535" t="str">
            <v>X</v>
          </cell>
          <cell r="N1535" t="str">
            <v>044780</v>
          </cell>
        </row>
        <row r="1536">
          <cell r="B1536" t="str">
            <v>에이치피오</v>
          </cell>
          <cell r="C1536" t="str">
            <v>X</v>
          </cell>
          <cell r="D1536" t="str">
            <v>X</v>
          </cell>
          <cell r="E1536" t="str">
            <v>X</v>
          </cell>
          <cell r="F1536" t="str">
            <v>X</v>
          </cell>
          <cell r="G1536" t="str">
            <v>X</v>
          </cell>
          <cell r="H1536" t="str">
            <v>X</v>
          </cell>
          <cell r="I1536" t="str">
            <v>X</v>
          </cell>
          <cell r="J1536" t="str">
            <v>X</v>
          </cell>
          <cell r="K1536" t="str">
            <v>X</v>
          </cell>
          <cell r="L1536" t="str">
            <v>X</v>
          </cell>
          <cell r="M1536" t="str">
            <v>X</v>
          </cell>
          <cell r="N1536" t="str">
            <v>357230</v>
          </cell>
        </row>
        <row r="1537">
          <cell r="B1537" t="str">
            <v>에이테크솔루션</v>
          </cell>
          <cell r="C1537" t="str">
            <v>X</v>
          </cell>
          <cell r="D1537" t="str">
            <v>X</v>
          </cell>
          <cell r="E1537" t="str">
            <v>X</v>
          </cell>
          <cell r="F1537" t="str">
            <v>X</v>
          </cell>
          <cell r="G1537" t="str">
            <v>X</v>
          </cell>
          <cell r="H1537" t="str">
            <v>X</v>
          </cell>
          <cell r="I1537" t="str">
            <v>X</v>
          </cell>
          <cell r="J1537" t="str">
            <v>X</v>
          </cell>
          <cell r="K1537" t="str">
            <v>X</v>
          </cell>
          <cell r="L1537" t="str">
            <v>X</v>
          </cell>
          <cell r="M1537" t="str">
            <v>X</v>
          </cell>
          <cell r="N1537" t="str">
            <v>071670</v>
          </cell>
        </row>
        <row r="1538">
          <cell r="B1538" t="str">
            <v>에이텍</v>
          </cell>
          <cell r="C1538" t="str">
            <v>X</v>
          </cell>
          <cell r="D1538" t="str">
            <v>X</v>
          </cell>
          <cell r="E1538" t="str">
            <v>X</v>
          </cell>
          <cell r="F1538" t="str">
            <v>X</v>
          </cell>
          <cell r="G1538" t="str">
            <v>X</v>
          </cell>
          <cell r="H1538" t="str">
            <v>X</v>
          </cell>
          <cell r="I1538" t="str">
            <v>X</v>
          </cell>
          <cell r="J1538" t="str">
            <v>X</v>
          </cell>
          <cell r="K1538" t="str">
            <v>X</v>
          </cell>
          <cell r="L1538" t="str">
            <v>X</v>
          </cell>
          <cell r="M1538" t="str">
            <v>X</v>
          </cell>
          <cell r="N1538" t="str">
            <v>045660</v>
          </cell>
        </row>
        <row r="1539">
          <cell r="B1539" t="str">
            <v>에이텍모빌리티</v>
          </cell>
          <cell r="C1539" t="str">
            <v>X</v>
          </cell>
          <cell r="D1539" t="str">
            <v>X</v>
          </cell>
          <cell r="E1539" t="str">
            <v>X</v>
          </cell>
          <cell r="F1539" t="str">
            <v>X</v>
          </cell>
          <cell r="G1539" t="str">
            <v>X</v>
          </cell>
          <cell r="H1539" t="str">
            <v>X</v>
          </cell>
          <cell r="I1539" t="str">
            <v>X</v>
          </cell>
          <cell r="J1539" t="str">
            <v>X</v>
          </cell>
          <cell r="K1539" t="str">
            <v>X</v>
          </cell>
          <cell r="L1539" t="str">
            <v>X</v>
          </cell>
          <cell r="M1539" t="str">
            <v>X</v>
          </cell>
          <cell r="N1539" t="str">
            <v>224110</v>
          </cell>
        </row>
        <row r="1540">
          <cell r="B1540" t="str">
            <v>에이트원</v>
          </cell>
          <cell r="C1540" t="str">
            <v>X</v>
          </cell>
          <cell r="D1540" t="str">
            <v>X</v>
          </cell>
          <cell r="E1540" t="str">
            <v>X</v>
          </cell>
          <cell r="F1540" t="str">
            <v>X</v>
          </cell>
          <cell r="G1540" t="str">
            <v>O</v>
          </cell>
          <cell r="H1540" t="str">
            <v>X</v>
          </cell>
          <cell r="I1540" t="str">
            <v>X</v>
          </cell>
          <cell r="J1540" t="str">
            <v>X</v>
          </cell>
          <cell r="K1540" t="str">
            <v>X</v>
          </cell>
          <cell r="L1540" t="str">
            <v>X</v>
          </cell>
          <cell r="M1540" t="str">
            <v>X</v>
          </cell>
          <cell r="N1540" t="str">
            <v>230980</v>
          </cell>
        </row>
        <row r="1541">
          <cell r="B1541" t="str">
            <v>에이티넘인베스트</v>
          </cell>
          <cell r="C1541" t="str">
            <v>X</v>
          </cell>
          <cell r="D1541" t="str">
            <v>X</v>
          </cell>
          <cell r="E1541" t="str">
            <v>X</v>
          </cell>
          <cell r="F1541" t="str">
            <v>X</v>
          </cell>
          <cell r="G1541" t="str">
            <v>X</v>
          </cell>
          <cell r="H1541" t="str">
            <v>X</v>
          </cell>
          <cell r="I1541" t="str">
            <v>X</v>
          </cell>
          <cell r="J1541" t="str">
            <v>X</v>
          </cell>
          <cell r="K1541" t="str">
            <v>X</v>
          </cell>
          <cell r="L1541" t="str">
            <v>X</v>
          </cell>
          <cell r="M1541" t="str">
            <v>X</v>
          </cell>
          <cell r="N1541" t="str">
            <v>021080</v>
          </cell>
        </row>
        <row r="1542">
          <cell r="B1542" t="str">
            <v>에이티세미콘</v>
          </cell>
          <cell r="C1542" t="str">
            <v>O</v>
          </cell>
          <cell r="D1542" t="str">
            <v>X</v>
          </cell>
          <cell r="E1542" t="str">
            <v>O</v>
          </cell>
          <cell r="F1542" t="str">
            <v>O</v>
          </cell>
          <cell r="G1542" t="str">
            <v>O</v>
          </cell>
          <cell r="H1542" t="str">
            <v>X</v>
          </cell>
          <cell r="I1542" t="str">
            <v>X</v>
          </cell>
          <cell r="J1542" t="str">
            <v>X</v>
          </cell>
          <cell r="K1542" t="str">
            <v>X</v>
          </cell>
          <cell r="L1542" t="str">
            <v>X</v>
          </cell>
          <cell r="M1542" t="str">
            <v>X</v>
          </cell>
          <cell r="N1542" t="str">
            <v>089530</v>
          </cell>
        </row>
        <row r="1543">
          <cell r="B1543" t="str">
            <v>에이팩트</v>
          </cell>
          <cell r="C1543" t="str">
            <v>X</v>
          </cell>
          <cell r="D1543" t="str">
            <v>X</v>
          </cell>
          <cell r="E1543" t="str">
            <v>X</v>
          </cell>
          <cell r="F1543" t="str">
            <v>X</v>
          </cell>
          <cell r="G1543" t="str">
            <v>X</v>
          </cell>
          <cell r="H1543" t="str">
            <v>X</v>
          </cell>
          <cell r="I1543" t="str">
            <v>X</v>
          </cell>
          <cell r="J1543" t="str">
            <v>X</v>
          </cell>
          <cell r="K1543" t="str">
            <v>X</v>
          </cell>
          <cell r="L1543" t="str">
            <v>X</v>
          </cell>
          <cell r="M1543" t="str">
            <v>X</v>
          </cell>
          <cell r="N1543" t="str">
            <v>200470</v>
          </cell>
        </row>
        <row r="1544">
          <cell r="B1544" t="str">
            <v>에이펙스인텍</v>
          </cell>
          <cell r="C1544" t="str">
            <v>X</v>
          </cell>
          <cell r="D1544" t="str">
            <v>X</v>
          </cell>
          <cell r="E1544" t="str">
            <v>X</v>
          </cell>
          <cell r="F1544" t="str">
            <v>X</v>
          </cell>
          <cell r="G1544" t="str">
            <v>O</v>
          </cell>
          <cell r="H1544" t="str">
            <v>X</v>
          </cell>
          <cell r="I1544" t="str">
            <v>X</v>
          </cell>
          <cell r="J1544" t="str">
            <v>X</v>
          </cell>
          <cell r="K1544" t="str">
            <v>X</v>
          </cell>
          <cell r="L1544" t="str">
            <v>X</v>
          </cell>
          <cell r="M1544" t="str">
            <v>X</v>
          </cell>
          <cell r="N1544" t="str">
            <v>207490</v>
          </cell>
        </row>
        <row r="1545">
          <cell r="B1545" t="str">
            <v>에이프로</v>
          </cell>
          <cell r="C1545" t="str">
            <v>X</v>
          </cell>
          <cell r="D1545" t="str">
            <v>X</v>
          </cell>
          <cell r="E1545" t="str">
            <v>X</v>
          </cell>
          <cell r="F1545" t="str">
            <v>X</v>
          </cell>
          <cell r="G1545" t="str">
            <v>X</v>
          </cell>
          <cell r="H1545" t="str">
            <v>X</v>
          </cell>
          <cell r="I1545" t="str">
            <v>X</v>
          </cell>
          <cell r="J1545" t="str">
            <v>X</v>
          </cell>
          <cell r="K1545" t="str">
            <v>X</v>
          </cell>
          <cell r="L1545" t="str">
            <v>X</v>
          </cell>
          <cell r="M1545" t="str">
            <v>X</v>
          </cell>
          <cell r="N1545" t="str">
            <v>262260</v>
          </cell>
        </row>
        <row r="1546">
          <cell r="B1546" t="str">
            <v>에이프로젠</v>
          </cell>
          <cell r="C1546" t="str">
            <v>X</v>
          </cell>
          <cell r="D1546" t="str">
            <v>X</v>
          </cell>
          <cell r="E1546" t="str">
            <v>X</v>
          </cell>
          <cell r="F1546" t="str">
            <v>X</v>
          </cell>
          <cell r="G1546" t="str">
            <v>X</v>
          </cell>
          <cell r="H1546" t="str">
            <v>X</v>
          </cell>
          <cell r="I1546" t="str">
            <v>X</v>
          </cell>
          <cell r="J1546" t="str">
            <v>X</v>
          </cell>
          <cell r="K1546" t="str">
            <v>X</v>
          </cell>
          <cell r="L1546" t="str">
            <v>X</v>
          </cell>
          <cell r="M1546" t="str">
            <v>X</v>
          </cell>
          <cell r="N1546" t="str">
            <v>007460</v>
          </cell>
        </row>
        <row r="1547">
          <cell r="B1547" t="str">
            <v>에이프로젠 H&amp;G</v>
          </cell>
          <cell r="C1547" t="str">
            <v>X</v>
          </cell>
          <cell r="D1547" t="str">
            <v>X</v>
          </cell>
          <cell r="E1547" t="str">
            <v>X</v>
          </cell>
          <cell r="F1547" t="str">
            <v>X</v>
          </cell>
          <cell r="G1547" t="str">
            <v>X</v>
          </cell>
          <cell r="H1547" t="str">
            <v>X</v>
          </cell>
          <cell r="I1547" t="str">
            <v>X</v>
          </cell>
          <cell r="J1547" t="str">
            <v>X</v>
          </cell>
          <cell r="K1547" t="str">
            <v>X</v>
          </cell>
          <cell r="L1547" t="str">
            <v>X</v>
          </cell>
          <cell r="M1547" t="str">
            <v>X</v>
          </cell>
          <cell r="N1547" t="str">
            <v>109960</v>
          </cell>
        </row>
        <row r="1548">
          <cell r="B1548" t="str">
            <v>에이프로젠바이오로직스</v>
          </cell>
          <cell r="C1548" t="str">
            <v>X</v>
          </cell>
          <cell r="D1548" t="str">
            <v>X</v>
          </cell>
          <cell r="E1548" t="str">
            <v>X</v>
          </cell>
          <cell r="F1548" t="str">
            <v>X</v>
          </cell>
          <cell r="G1548" t="str">
            <v>X</v>
          </cell>
          <cell r="H1548" t="str">
            <v>X</v>
          </cell>
          <cell r="I1548" t="str">
            <v>X</v>
          </cell>
          <cell r="J1548" t="str">
            <v>X</v>
          </cell>
          <cell r="K1548" t="str">
            <v>X</v>
          </cell>
          <cell r="L1548" t="str">
            <v>X</v>
          </cell>
          <cell r="M1548" t="str">
            <v>X</v>
          </cell>
          <cell r="N1548" t="str">
            <v>003060</v>
          </cell>
        </row>
        <row r="1549">
          <cell r="B1549" t="str">
            <v>에이프릴바이오</v>
          </cell>
          <cell r="C1549" t="str">
            <v>X</v>
          </cell>
          <cell r="D1549" t="str">
            <v>X</v>
          </cell>
          <cell r="E1549" t="str">
            <v>X</v>
          </cell>
          <cell r="F1549" t="str">
            <v>X</v>
          </cell>
          <cell r="G1549" t="str">
            <v>X</v>
          </cell>
          <cell r="H1549" t="str">
            <v>X</v>
          </cell>
          <cell r="I1549" t="str">
            <v>X</v>
          </cell>
          <cell r="J1549" t="str">
            <v>X</v>
          </cell>
          <cell r="K1549" t="str">
            <v>X</v>
          </cell>
          <cell r="L1549" t="str">
            <v>X</v>
          </cell>
          <cell r="M1549" t="str">
            <v>X</v>
          </cell>
          <cell r="N1549" t="str">
            <v>397030</v>
          </cell>
        </row>
        <row r="1550">
          <cell r="B1550" t="str">
            <v>에이플러스에셋</v>
          </cell>
          <cell r="C1550" t="str">
            <v>X</v>
          </cell>
          <cell r="D1550" t="str">
            <v>X</v>
          </cell>
          <cell r="E1550" t="str">
            <v>X</v>
          </cell>
          <cell r="F1550" t="str">
            <v>X</v>
          </cell>
          <cell r="G1550" t="str">
            <v>X</v>
          </cell>
          <cell r="H1550" t="str">
            <v>X</v>
          </cell>
          <cell r="I1550" t="str">
            <v>X</v>
          </cell>
          <cell r="J1550" t="str">
            <v>X</v>
          </cell>
          <cell r="K1550" t="str">
            <v>X</v>
          </cell>
          <cell r="L1550" t="str">
            <v>X</v>
          </cell>
          <cell r="M1550" t="str">
            <v>X</v>
          </cell>
          <cell r="N1550" t="str">
            <v>244920</v>
          </cell>
        </row>
        <row r="1551">
          <cell r="B1551" t="str">
            <v>에이피티씨</v>
          </cell>
          <cell r="C1551" t="str">
            <v>X</v>
          </cell>
          <cell r="D1551" t="str">
            <v>X</v>
          </cell>
          <cell r="E1551" t="str">
            <v>X</v>
          </cell>
          <cell r="F1551" t="str">
            <v>X</v>
          </cell>
          <cell r="G1551" t="str">
            <v>X</v>
          </cell>
          <cell r="H1551" t="str">
            <v>X</v>
          </cell>
          <cell r="I1551" t="str">
            <v>X</v>
          </cell>
          <cell r="J1551" t="str">
            <v>X</v>
          </cell>
          <cell r="K1551" t="str">
            <v>X</v>
          </cell>
          <cell r="L1551" t="str">
            <v>X</v>
          </cell>
          <cell r="M1551" t="str">
            <v>X</v>
          </cell>
          <cell r="N1551" t="str">
            <v>089970</v>
          </cell>
        </row>
        <row r="1552">
          <cell r="B1552" t="str">
            <v>에치에프알</v>
          </cell>
          <cell r="C1552" t="str">
            <v>X</v>
          </cell>
          <cell r="D1552" t="str">
            <v>X</v>
          </cell>
          <cell r="E1552" t="str">
            <v>X</v>
          </cell>
          <cell r="F1552" t="str">
            <v>X</v>
          </cell>
          <cell r="G1552" t="str">
            <v>X</v>
          </cell>
          <cell r="H1552" t="str">
            <v>X</v>
          </cell>
          <cell r="I1552" t="str">
            <v>X</v>
          </cell>
          <cell r="J1552" t="str">
            <v>X</v>
          </cell>
          <cell r="K1552" t="str">
            <v>X</v>
          </cell>
          <cell r="L1552" t="str">
            <v>X</v>
          </cell>
          <cell r="M1552" t="str">
            <v>X</v>
          </cell>
          <cell r="N1552" t="str">
            <v>230240</v>
          </cell>
        </row>
        <row r="1553">
          <cell r="B1553" t="str">
            <v>에코마케팅</v>
          </cell>
          <cell r="C1553" t="str">
            <v>X</v>
          </cell>
          <cell r="D1553" t="str">
            <v>X</v>
          </cell>
          <cell r="E1553" t="str">
            <v>X</v>
          </cell>
          <cell r="F1553" t="str">
            <v>X</v>
          </cell>
          <cell r="G1553" t="str">
            <v>X</v>
          </cell>
          <cell r="H1553" t="str">
            <v>X</v>
          </cell>
          <cell r="I1553" t="str">
            <v>X</v>
          </cell>
          <cell r="J1553" t="str">
            <v>X</v>
          </cell>
          <cell r="K1553" t="str">
            <v>X</v>
          </cell>
          <cell r="L1553" t="str">
            <v>X</v>
          </cell>
          <cell r="M1553" t="str">
            <v>X</v>
          </cell>
          <cell r="N1553" t="str">
            <v>230360</v>
          </cell>
        </row>
        <row r="1554">
          <cell r="B1554" t="str">
            <v>에코바이브</v>
          </cell>
          <cell r="C1554" t="str">
            <v>X</v>
          </cell>
          <cell r="D1554" t="str">
            <v>O</v>
          </cell>
          <cell r="E1554" t="str">
            <v>O</v>
          </cell>
          <cell r="F1554" t="str">
            <v>X</v>
          </cell>
          <cell r="G1554" t="str">
            <v>X</v>
          </cell>
          <cell r="H1554" t="str">
            <v>X</v>
          </cell>
          <cell r="I1554" t="str">
            <v>X</v>
          </cell>
          <cell r="J1554" t="str">
            <v>X</v>
          </cell>
          <cell r="K1554" t="str">
            <v>X</v>
          </cell>
          <cell r="L1554" t="str">
            <v>X</v>
          </cell>
          <cell r="M1554" t="str">
            <v>X</v>
          </cell>
          <cell r="N1554" t="str">
            <v>015540</v>
          </cell>
        </row>
        <row r="1555">
          <cell r="B1555" t="str">
            <v>에코바이오</v>
          </cell>
          <cell r="C1555" t="str">
            <v>X</v>
          </cell>
          <cell r="D1555" t="str">
            <v>X</v>
          </cell>
          <cell r="E1555" t="str">
            <v>X</v>
          </cell>
          <cell r="F1555" t="str">
            <v>X</v>
          </cell>
          <cell r="G1555" t="str">
            <v>X</v>
          </cell>
          <cell r="H1555" t="str">
            <v>X</v>
          </cell>
          <cell r="I1555" t="str">
            <v>X</v>
          </cell>
          <cell r="J1555" t="str">
            <v>X</v>
          </cell>
          <cell r="K1555" t="str">
            <v>X</v>
          </cell>
          <cell r="L1555" t="str">
            <v>X</v>
          </cell>
          <cell r="M1555" t="str">
            <v>X</v>
          </cell>
          <cell r="N1555" t="str">
            <v>038870</v>
          </cell>
        </row>
        <row r="1556">
          <cell r="B1556" t="str">
            <v>에코볼트</v>
          </cell>
          <cell r="C1556" t="str">
            <v>X</v>
          </cell>
          <cell r="D1556" t="str">
            <v>X</v>
          </cell>
          <cell r="E1556" t="str">
            <v>X</v>
          </cell>
          <cell r="F1556" t="str">
            <v>X</v>
          </cell>
          <cell r="G1556" t="str">
            <v>X</v>
          </cell>
          <cell r="H1556" t="str">
            <v>X</v>
          </cell>
          <cell r="I1556" t="str">
            <v>X</v>
          </cell>
          <cell r="J1556" t="str">
            <v>X</v>
          </cell>
          <cell r="K1556" t="str">
            <v>X</v>
          </cell>
          <cell r="L1556" t="str">
            <v>X</v>
          </cell>
          <cell r="M1556" t="str">
            <v>X</v>
          </cell>
          <cell r="N1556" t="str">
            <v>097780</v>
          </cell>
        </row>
        <row r="1557">
          <cell r="B1557" t="str">
            <v>에코앤드림</v>
          </cell>
          <cell r="C1557" t="str">
            <v>X</v>
          </cell>
          <cell r="D1557" t="str">
            <v>X</v>
          </cell>
          <cell r="E1557" t="str">
            <v>X</v>
          </cell>
          <cell r="F1557" t="str">
            <v>X</v>
          </cell>
          <cell r="G1557" t="str">
            <v>X</v>
          </cell>
          <cell r="H1557" t="str">
            <v>X</v>
          </cell>
          <cell r="I1557" t="str">
            <v>X</v>
          </cell>
          <cell r="J1557" t="str">
            <v>X</v>
          </cell>
          <cell r="K1557" t="str">
            <v>X</v>
          </cell>
          <cell r="L1557" t="str">
            <v>X</v>
          </cell>
          <cell r="M1557" t="str">
            <v>X</v>
          </cell>
          <cell r="N1557" t="str">
            <v>101360</v>
          </cell>
        </row>
        <row r="1558">
          <cell r="B1558" t="str">
            <v>에코캡</v>
          </cell>
          <cell r="C1558" t="str">
            <v>X</v>
          </cell>
          <cell r="D1558" t="str">
            <v>X</v>
          </cell>
          <cell r="E1558" t="str">
            <v>X</v>
          </cell>
          <cell r="F1558" t="str">
            <v>X</v>
          </cell>
          <cell r="G1558" t="str">
            <v>X</v>
          </cell>
          <cell r="H1558" t="str">
            <v>X</v>
          </cell>
          <cell r="I1558" t="str">
            <v>X</v>
          </cell>
          <cell r="J1558" t="str">
            <v>X</v>
          </cell>
          <cell r="K1558" t="str">
            <v>X</v>
          </cell>
          <cell r="L1558" t="str">
            <v>X</v>
          </cell>
          <cell r="M1558" t="str">
            <v>X</v>
          </cell>
          <cell r="N1558" t="str">
            <v>128540</v>
          </cell>
        </row>
        <row r="1559">
          <cell r="B1559" t="str">
            <v>에코프로</v>
          </cell>
          <cell r="C1559" t="str">
            <v>X</v>
          </cell>
          <cell r="D1559" t="str">
            <v>X</v>
          </cell>
          <cell r="E1559" t="str">
            <v>X</v>
          </cell>
          <cell r="F1559" t="str">
            <v>X</v>
          </cell>
          <cell r="G1559" t="str">
            <v>X</v>
          </cell>
          <cell r="H1559" t="str">
            <v>X</v>
          </cell>
          <cell r="I1559" t="str">
            <v>X</v>
          </cell>
          <cell r="J1559" t="str">
            <v>X</v>
          </cell>
          <cell r="K1559" t="str">
            <v>X</v>
          </cell>
          <cell r="L1559" t="str">
            <v>X</v>
          </cell>
          <cell r="M1559" t="str">
            <v>X</v>
          </cell>
          <cell r="N1559" t="str">
            <v>086520</v>
          </cell>
        </row>
        <row r="1560">
          <cell r="B1560" t="str">
            <v>에코프로비엠</v>
          </cell>
          <cell r="C1560" t="str">
            <v>X</v>
          </cell>
          <cell r="D1560" t="str">
            <v>X</v>
          </cell>
          <cell r="E1560" t="str">
            <v>X</v>
          </cell>
          <cell r="F1560" t="str">
            <v>X</v>
          </cell>
          <cell r="G1560" t="str">
            <v>X</v>
          </cell>
          <cell r="H1560" t="str">
            <v>X</v>
          </cell>
          <cell r="I1560" t="str">
            <v>X</v>
          </cell>
          <cell r="J1560" t="str">
            <v>X</v>
          </cell>
          <cell r="K1560" t="str">
            <v>X</v>
          </cell>
          <cell r="L1560" t="str">
            <v>X</v>
          </cell>
          <cell r="M1560" t="str">
            <v>X</v>
          </cell>
          <cell r="N1560" t="str">
            <v>247540</v>
          </cell>
        </row>
        <row r="1561">
          <cell r="B1561" t="str">
            <v>에코프로에이치엔</v>
          </cell>
          <cell r="C1561" t="str">
            <v>X</v>
          </cell>
          <cell r="D1561" t="str">
            <v>X</v>
          </cell>
          <cell r="E1561" t="str">
            <v>X</v>
          </cell>
          <cell r="F1561" t="str">
            <v>X</v>
          </cell>
          <cell r="G1561" t="str">
            <v>X</v>
          </cell>
          <cell r="H1561" t="str">
            <v>X</v>
          </cell>
          <cell r="I1561" t="str">
            <v>X</v>
          </cell>
          <cell r="J1561" t="str">
            <v>X</v>
          </cell>
          <cell r="K1561" t="str">
            <v>X</v>
          </cell>
          <cell r="L1561" t="str">
            <v>X</v>
          </cell>
          <cell r="M1561" t="str">
            <v>X</v>
          </cell>
          <cell r="N1561" t="str">
            <v>383310</v>
          </cell>
        </row>
        <row r="1562">
          <cell r="B1562" t="str">
            <v>에코플라스틱</v>
          </cell>
          <cell r="C1562" t="str">
            <v>X</v>
          </cell>
          <cell r="D1562" t="str">
            <v>X</v>
          </cell>
          <cell r="E1562" t="str">
            <v>X</v>
          </cell>
          <cell r="F1562" t="str">
            <v>X</v>
          </cell>
          <cell r="G1562" t="str">
            <v>X</v>
          </cell>
          <cell r="H1562" t="str">
            <v>X</v>
          </cell>
          <cell r="I1562" t="str">
            <v>X</v>
          </cell>
          <cell r="J1562" t="str">
            <v>X</v>
          </cell>
          <cell r="K1562" t="str">
            <v>X</v>
          </cell>
          <cell r="L1562" t="str">
            <v>X</v>
          </cell>
          <cell r="M1562" t="str">
            <v>X</v>
          </cell>
          <cell r="N1562" t="str">
            <v>038110</v>
          </cell>
        </row>
        <row r="1563">
          <cell r="B1563" t="str">
            <v>에프알텍</v>
          </cell>
          <cell r="C1563" t="str">
            <v>X</v>
          </cell>
          <cell r="D1563" t="str">
            <v>X</v>
          </cell>
          <cell r="E1563" t="str">
            <v>X</v>
          </cell>
          <cell r="F1563" t="str">
            <v>X</v>
          </cell>
          <cell r="G1563" t="str">
            <v>X</v>
          </cell>
          <cell r="H1563" t="str">
            <v>X</v>
          </cell>
          <cell r="I1563" t="str">
            <v>X</v>
          </cell>
          <cell r="J1563" t="str">
            <v>X</v>
          </cell>
          <cell r="K1563" t="str">
            <v>X</v>
          </cell>
          <cell r="L1563" t="str">
            <v>X</v>
          </cell>
          <cell r="M1563" t="str">
            <v>X</v>
          </cell>
          <cell r="N1563" t="str">
            <v>073540</v>
          </cell>
        </row>
        <row r="1564">
          <cell r="B1564" t="str">
            <v>에프앤가이드</v>
          </cell>
          <cell r="C1564" t="str">
            <v>X</v>
          </cell>
          <cell r="D1564" t="str">
            <v>X</v>
          </cell>
          <cell r="E1564" t="str">
            <v>X</v>
          </cell>
          <cell r="F1564" t="str">
            <v>X</v>
          </cell>
          <cell r="G1564" t="str">
            <v>X</v>
          </cell>
          <cell r="H1564" t="str">
            <v>X</v>
          </cell>
          <cell r="I1564" t="str">
            <v>X</v>
          </cell>
          <cell r="J1564" t="str">
            <v>X</v>
          </cell>
          <cell r="K1564" t="str">
            <v>X</v>
          </cell>
          <cell r="L1564" t="str">
            <v>X</v>
          </cell>
          <cell r="M1564" t="str">
            <v>X</v>
          </cell>
          <cell r="N1564" t="str">
            <v>064850</v>
          </cell>
        </row>
        <row r="1565">
          <cell r="B1565" t="str">
            <v>에프에스티</v>
          </cell>
          <cell r="C1565" t="str">
            <v>X</v>
          </cell>
          <cell r="D1565" t="str">
            <v>X</v>
          </cell>
          <cell r="E1565" t="str">
            <v>X</v>
          </cell>
          <cell r="F1565" t="str">
            <v>X</v>
          </cell>
          <cell r="G1565" t="str">
            <v>X</v>
          </cell>
          <cell r="H1565" t="str">
            <v>X</v>
          </cell>
          <cell r="I1565" t="str">
            <v>X</v>
          </cell>
          <cell r="J1565" t="str">
            <v>X</v>
          </cell>
          <cell r="K1565" t="str">
            <v>X</v>
          </cell>
          <cell r="L1565" t="str">
            <v>X</v>
          </cell>
          <cell r="M1565" t="str">
            <v>X</v>
          </cell>
          <cell r="N1565" t="str">
            <v>036810</v>
          </cell>
        </row>
        <row r="1566">
          <cell r="B1566" t="str">
            <v>에프엔씨엔터</v>
          </cell>
          <cell r="C1566" t="str">
            <v>X</v>
          </cell>
          <cell r="D1566" t="str">
            <v>X</v>
          </cell>
          <cell r="E1566" t="str">
            <v>X</v>
          </cell>
          <cell r="F1566" t="str">
            <v>X</v>
          </cell>
          <cell r="G1566" t="str">
            <v>X</v>
          </cell>
          <cell r="H1566" t="str">
            <v>X</v>
          </cell>
          <cell r="I1566" t="str">
            <v>X</v>
          </cell>
          <cell r="J1566" t="str">
            <v>X</v>
          </cell>
          <cell r="K1566" t="str">
            <v>X</v>
          </cell>
          <cell r="L1566" t="str">
            <v>X</v>
          </cell>
          <cell r="M1566" t="str">
            <v>X</v>
          </cell>
          <cell r="N1566" t="str">
            <v>173940</v>
          </cell>
        </row>
        <row r="1567">
          <cell r="B1567" t="str">
            <v>에프엔에스테크</v>
          </cell>
          <cell r="C1567" t="str">
            <v>X</v>
          </cell>
          <cell r="D1567" t="str">
            <v>X</v>
          </cell>
          <cell r="E1567" t="str">
            <v>X</v>
          </cell>
          <cell r="F1567" t="str">
            <v>X</v>
          </cell>
          <cell r="G1567" t="str">
            <v>X</v>
          </cell>
          <cell r="H1567" t="str">
            <v>X</v>
          </cell>
          <cell r="I1567" t="str">
            <v>X</v>
          </cell>
          <cell r="J1567" t="str">
            <v>X</v>
          </cell>
          <cell r="K1567" t="str">
            <v>X</v>
          </cell>
          <cell r="L1567" t="str">
            <v>X</v>
          </cell>
          <cell r="M1567" t="str">
            <v>X</v>
          </cell>
          <cell r="N1567" t="str">
            <v>083500</v>
          </cell>
        </row>
        <row r="1568">
          <cell r="B1568" t="str">
            <v>에피바이오텍</v>
          </cell>
          <cell r="C1568" t="str">
            <v>X</v>
          </cell>
          <cell r="D1568" t="str">
            <v>X</v>
          </cell>
          <cell r="E1568" t="str">
            <v>X</v>
          </cell>
          <cell r="F1568" t="str">
            <v>X</v>
          </cell>
          <cell r="G1568" t="str">
            <v>X</v>
          </cell>
          <cell r="H1568" t="str">
            <v>X</v>
          </cell>
          <cell r="I1568" t="str">
            <v>X</v>
          </cell>
          <cell r="J1568" t="str">
            <v>X</v>
          </cell>
          <cell r="K1568" t="str">
            <v>X</v>
          </cell>
          <cell r="L1568" t="str">
            <v>X</v>
          </cell>
          <cell r="M1568" t="str">
            <v>X</v>
          </cell>
          <cell r="N1568" t="str">
            <v>446440</v>
          </cell>
        </row>
        <row r="1569">
          <cell r="B1569" t="str">
            <v>엑사이엔씨</v>
          </cell>
          <cell r="C1569" t="str">
            <v>X</v>
          </cell>
          <cell r="D1569" t="str">
            <v>X</v>
          </cell>
          <cell r="E1569" t="str">
            <v>X</v>
          </cell>
          <cell r="F1569" t="str">
            <v>X</v>
          </cell>
          <cell r="G1569" t="str">
            <v>X</v>
          </cell>
          <cell r="H1569" t="str">
            <v>X</v>
          </cell>
          <cell r="I1569" t="str">
            <v>X</v>
          </cell>
          <cell r="J1569" t="str">
            <v>X</v>
          </cell>
          <cell r="K1569" t="str">
            <v>X</v>
          </cell>
          <cell r="L1569" t="str">
            <v>X</v>
          </cell>
          <cell r="M1569" t="str">
            <v>X</v>
          </cell>
          <cell r="N1569" t="str">
            <v>054940</v>
          </cell>
        </row>
        <row r="1570">
          <cell r="B1570" t="str">
            <v>엑서지21</v>
          </cell>
          <cell r="C1570" t="str">
            <v>X</v>
          </cell>
          <cell r="D1570" t="str">
            <v>X</v>
          </cell>
          <cell r="E1570" t="str">
            <v>X</v>
          </cell>
          <cell r="F1570" t="str">
            <v>O</v>
          </cell>
          <cell r="G1570" t="str">
            <v>X</v>
          </cell>
          <cell r="H1570" t="str">
            <v>X</v>
          </cell>
          <cell r="I1570" t="str">
            <v>X</v>
          </cell>
          <cell r="J1570" t="str">
            <v>X</v>
          </cell>
          <cell r="K1570" t="str">
            <v>X</v>
          </cell>
          <cell r="L1570" t="str">
            <v>X</v>
          </cell>
          <cell r="M1570" t="str">
            <v>X</v>
          </cell>
          <cell r="N1570" t="str">
            <v>043090</v>
          </cell>
        </row>
        <row r="1571">
          <cell r="B1571" t="str">
            <v>엑세스바이오</v>
          </cell>
          <cell r="C1571" t="str">
            <v>X</v>
          </cell>
          <cell r="D1571" t="str">
            <v>X</v>
          </cell>
          <cell r="E1571" t="str">
            <v>X</v>
          </cell>
          <cell r="F1571" t="str">
            <v>X</v>
          </cell>
          <cell r="G1571" t="str">
            <v>X</v>
          </cell>
          <cell r="H1571" t="str">
            <v>X</v>
          </cell>
          <cell r="I1571" t="str">
            <v>X</v>
          </cell>
          <cell r="J1571" t="str">
            <v>X</v>
          </cell>
          <cell r="K1571" t="str">
            <v>X</v>
          </cell>
          <cell r="L1571" t="str">
            <v>X</v>
          </cell>
          <cell r="M1571" t="str">
            <v>X</v>
          </cell>
          <cell r="N1571" t="str">
            <v>950130</v>
          </cell>
        </row>
        <row r="1572">
          <cell r="B1572" t="str">
            <v>엑셈</v>
          </cell>
          <cell r="C1572" t="str">
            <v>X</v>
          </cell>
          <cell r="D1572" t="str">
            <v>X</v>
          </cell>
          <cell r="E1572" t="str">
            <v>X</v>
          </cell>
          <cell r="F1572" t="str">
            <v>X</v>
          </cell>
          <cell r="G1572" t="str">
            <v>X</v>
          </cell>
          <cell r="H1572" t="str">
            <v>X</v>
          </cell>
          <cell r="I1572" t="str">
            <v>X</v>
          </cell>
          <cell r="J1572" t="str">
            <v>X</v>
          </cell>
          <cell r="K1572" t="str">
            <v>X</v>
          </cell>
          <cell r="L1572" t="str">
            <v>X</v>
          </cell>
          <cell r="M1572" t="str">
            <v>X</v>
          </cell>
          <cell r="N1572" t="str">
            <v>205100</v>
          </cell>
        </row>
        <row r="1573">
          <cell r="B1573" t="str">
            <v>엑스게이트</v>
          </cell>
          <cell r="C1573" t="str">
            <v>X</v>
          </cell>
          <cell r="D1573" t="str">
            <v>X</v>
          </cell>
          <cell r="E1573" t="str">
            <v>X</v>
          </cell>
          <cell r="F1573" t="str">
            <v>X</v>
          </cell>
          <cell r="G1573" t="str">
            <v>X</v>
          </cell>
          <cell r="H1573" t="str">
            <v>X</v>
          </cell>
          <cell r="I1573" t="str">
            <v>X</v>
          </cell>
          <cell r="J1573" t="str">
            <v>X</v>
          </cell>
          <cell r="K1573" t="str">
            <v>X</v>
          </cell>
          <cell r="L1573" t="str">
            <v>X</v>
          </cell>
          <cell r="M1573" t="str">
            <v>X</v>
          </cell>
          <cell r="N1573" t="str">
            <v>356680</v>
          </cell>
        </row>
        <row r="1574">
          <cell r="B1574" t="str">
            <v>엑스큐어</v>
          </cell>
          <cell r="C1574" t="str">
            <v>X</v>
          </cell>
          <cell r="D1574" t="str">
            <v>X</v>
          </cell>
          <cell r="E1574" t="str">
            <v>X</v>
          </cell>
          <cell r="F1574" t="str">
            <v>X</v>
          </cell>
          <cell r="G1574" t="str">
            <v>X</v>
          </cell>
          <cell r="H1574" t="str">
            <v>X</v>
          </cell>
          <cell r="I1574" t="str">
            <v>X</v>
          </cell>
          <cell r="J1574" t="str">
            <v>X</v>
          </cell>
          <cell r="K1574" t="str">
            <v>X</v>
          </cell>
          <cell r="L1574" t="str">
            <v>X</v>
          </cell>
          <cell r="M1574" t="str">
            <v>X</v>
          </cell>
          <cell r="N1574" t="str">
            <v>070300</v>
          </cell>
        </row>
        <row r="1575">
          <cell r="B1575" t="str">
            <v>엑스페릭스</v>
          </cell>
          <cell r="C1575" t="str">
            <v>X</v>
          </cell>
          <cell r="D1575" t="str">
            <v>X</v>
          </cell>
          <cell r="E1575" t="str">
            <v>X</v>
          </cell>
          <cell r="F1575" t="str">
            <v>X</v>
          </cell>
          <cell r="G1575" t="str">
            <v>X</v>
          </cell>
          <cell r="H1575" t="str">
            <v>X</v>
          </cell>
          <cell r="I1575" t="str">
            <v>X</v>
          </cell>
          <cell r="J1575" t="str">
            <v>X</v>
          </cell>
          <cell r="K1575" t="str">
            <v>X</v>
          </cell>
          <cell r="L1575" t="str">
            <v>X</v>
          </cell>
          <cell r="M1575" t="str">
            <v>X</v>
          </cell>
          <cell r="N1575" t="str">
            <v>317770</v>
          </cell>
        </row>
        <row r="1576">
          <cell r="B1576" t="str">
            <v>엑시콘</v>
          </cell>
          <cell r="C1576" t="str">
            <v>X</v>
          </cell>
          <cell r="D1576" t="str">
            <v>X</v>
          </cell>
          <cell r="E1576" t="str">
            <v>X</v>
          </cell>
          <cell r="F1576" t="str">
            <v>X</v>
          </cell>
          <cell r="G1576" t="str">
            <v>X</v>
          </cell>
          <cell r="H1576" t="str">
            <v>X</v>
          </cell>
          <cell r="I1576" t="str">
            <v>X</v>
          </cell>
          <cell r="J1576" t="str">
            <v>X</v>
          </cell>
          <cell r="K1576" t="str">
            <v>X</v>
          </cell>
          <cell r="L1576" t="str">
            <v>X</v>
          </cell>
          <cell r="M1576" t="str">
            <v>X</v>
          </cell>
          <cell r="N1576" t="str">
            <v>092870</v>
          </cell>
        </row>
        <row r="1577">
          <cell r="B1577" t="str">
            <v>엔바이오니아</v>
          </cell>
          <cell r="C1577" t="str">
            <v>X</v>
          </cell>
          <cell r="D1577" t="str">
            <v>X</v>
          </cell>
          <cell r="E1577" t="str">
            <v>X</v>
          </cell>
          <cell r="F1577" t="str">
            <v>X</v>
          </cell>
          <cell r="G1577" t="str">
            <v>X</v>
          </cell>
          <cell r="H1577" t="str">
            <v>X</v>
          </cell>
          <cell r="I1577" t="str">
            <v>X</v>
          </cell>
          <cell r="J1577" t="str">
            <v>X</v>
          </cell>
          <cell r="K1577" t="str">
            <v>X</v>
          </cell>
          <cell r="L1577" t="str">
            <v>X</v>
          </cell>
          <cell r="M1577" t="str">
            <v>X</v>
          </cell>
          <cell r="N1577" t="str">
            <v>317870</v>
          </cell>
        </row>
        <row r="1578">
          <cell r="B1578" t="str">
            <v>엔브이에이치코리아</v>
          </cell>
          <cell r="C1578" t="str">
            <v>X</v>
          </cell>
          <cell r="D1578" t="str">
            <v>X</v>
          </cell>
          <cell r="E1578" t="str">
            <v>X</v>
          </cell>
          <cell r="F1578" t="str">
            <v>X</v>
          </cell>
          <cell r="G1578" t="str">
            <v>X</v>
          </cell>
          <cell r="H1578" t="str">
            <v>X</v>
          </cell>
          <cell r="I1578" t="str">
            <v>X</v>
          </cell>
          <cell r="J1578" t="str">
            <v>X</v>
          </cell>
          <cell r="K1578" t="str">
            <v>X</v>
          </cell>
          <cell r="L1578" t="str">
            <v>X</v>
          </cell>
          <cell r="M1578" t="str">
            <v>X</v>
          </cell>
          <cell r="N1578" t="str">
            <v>067570</v>
          </cell>
        </row>
        <row r="1579">
          <cell r="B1579" t="str">
            <v>엔비티</v>
          </cell>
          <cell r="C1579" t="str">
            <v>X</v>
          </cell>
          <cell r="D1579" t="str">
            <v>X</v>
          </cell>
          <cell r="E1579" t="str">
            <v>X</v>
          </cell>
          <cell r="F1579" t="str">
            <v>X</v>
          </cell>
          <cell r="G1579" t="str">
            <v>X</v>
          </cell>
          <cell r="H1579" t="str">
            <v>X</v>
          </cell>
          <cell r="I1579" t="str">
            <v>X</v>
          </cell>
          <cell r="J1579" t="str">
            <v>X</v>
          </cell>
          <cell r="K1579" t="str">
            <v>X</v>
          </cell>
          <cell r="L1579" t="str">
            <v>X</v>
          </cell>
          <cell r="M1579" t="str">
            <v>X</v>
          </cell>
          <cell r="N1579" t="str">
            <v>236810</v>
          </cell>
        </row>
        <row r="1580">
          <cell r="B1580" t="str">
            <v>엔솔바이오사이언스</v>
          </cell>
          <cell r="C1580" t="str">
            <v>X</v>
          </cell>
          <cell r="D1580" t="str">
            <v>X</v>
          </cell>
          <cell r="E1580" t="str">
            <v>X</v>
          </cell>
          <cell r="F1580" t="str">
            <v>X</v>
          </cell>
          <cell r="G1580" t="str">
            <v>X</v>
          </cell>
          <cell r="H1580" t="str">
            <v>X</v>
          </cell>
          <cell r="I1580" t="str">
            <v>X</v>
          </cell>
          <cell r="J1580" t="str">
            <v>X</v>
          </cell>
          <cell r="K1580" t="str">
            <v>X</v>
          </cell>
          <cell r="L1580" t="str">
            <v>X</v>
          </cell>
          <cell r="M1580" t="str">
            <v>X</v>
          </cell>
          <cell r="N1580" t="str">
            <v>140610</v>
          </cell>
        </row>
        <row r="1581">
          <cell r="B1581" t="str">
            <v>엔시스</v>
          </cell>
          <cell r="C1581" t="str">
            <v>X</v>
          </cell>
          <cell r="D1581" t="str">
            <v>X</v>
          </cell>
          <cell r="E1581" t="str">
            <v>X</v>
          </cell>
          <cell r="F1581" t="str">
            <v>X</v>
          </cell>
          <cell r="G1581" t="str">
            <v>X</v>
          </cell>
          <cell r="H1581" t="str">
            <v>X</v>
          </cell>
          <cell r="I1581" t="str">
            <v>X</v>
          </cell>
          <cell r="J1581" t="str">
            <v>X</v>
          </cell>
          <cell r="K1581" t="str">
            <v>X</v>
          </cell>
          <cell r="L1581" t="str">
            <v>X</v>
          </cell>
          <cell r="M1581" t="str">
            <v>X</v>
          </cell>
          <cell r="N1581" t="str">
            <v>333620</v>
          </cell>
        </row>
        <row r="1582">
          <cell r="B1582" t="str">
            <v>엔시트론</v>
          </cell>
          <cell r="C1582" t="str">
            <v>X</v>
          </cell>
          <cell r="D1582" t="str">
            <v>X</v>
          </cell>
          <cell r="E1582" t="str">
            <v>X</v>
          </cell>
          <cell r="F1582" t="str">
            <v>X</v>
          </cell>
          <cell r="G1582" t="str">
            <v>X</v>
          </cell>
          <cell r="H1582" t="str">
            <v>X</v>
          </cell>
          <cell r="I1582" t="str">
            <v>X</v>
          </cell>
          <cell r="J1582" t="str">
            <v>X</v>
          </cell>
          <cell r="K1582" t="str">
            <v>X</v>
          </cell>
          <cell r="L1582" t="str">
            <v>X</v>
          </cell>
          <cell r="M1582" t="str">
            <v>X</v>
          </cell>
          <cell r="N1582" t="str">
            <v>101400</v>
          </cell>
        </row>
        <row r="1583">
          <cell r="B1583" t="str">
            <v>엔씨소프트</v>
          </cell>
          <cell r="C1583" t="str">
            <v>X</v>
          </cell>
          <cell r="D1583" t="str">
            <v>X</v>
          </cell>
          <cell r="E1583" t="str">
            <v>X</v>
          </cell>
          <cell r="F1583" t="str">
            <v>X</v>
          </cell>
          <cell r="G1583" t="str">
            <v>X</v>
          </cell>
          <cell r="H1583" t="str">
            <v>X</v>
          </cell>
          <cell r="I1583" t="str">
            <v>X</v>
          </cell>
          <cell r="J1583" t="str">
            <v>X</v>
          </cell>
          <cell r="K1583" t="str">
            <v>X</v>
          </cell>
          <cell r="L1583" t="str">
            <v>X</v>
          </cell>
          <cell r="M1583" t="str">
            <v>X</v>
          </cell>
          <cell r="N1583" t="str">
            <v>036570</v>
          </cell>
        </row>
        <row r="1584">
          <cell r="B1584" t="str">
            <v>엔에스엠</v>
          </cell>
          <cell r="C1584" t="str">
            <v>X</v>
          </cell>
          <cell r="D1584" t="str">
            <v>X</v>
          </cell>
          <cell r="E1584" t="str">
            <v>X</v>
          </cell>
          <cell r="F1584" t="str">
            <v>X</v>
          </cell>
          <cell r="G1584" t="str">
            <v>X</v>
          </cell>
          <cell r="H1584" t="str">
            <v>X</v>
          </cell>
          <cell r="I1584" t="str">
            <v>X</v>
          </cell>
          <cell r="J1584" t="str">
            <v>X</v>
          </cell>
          <cell r="K1584" t="str">
            <v>X</v>
          </cell>
          <cell r="L1584" t="str">
            <v>X</v>
          </cell>
          <cell r="M1584" t="str">
            <v>X</v>
          </cell>
          <cell r="N1584" t="str">
            <v>238170</v>
          </cell>
        </row>
        <row r="1585">
          <cell r="B1585" t="str">
            <v>엔에스컴퍼니</v>
          </cell>
          <cell r="C1585" t="str">
            <v>X</v>
          </cell>
          <cell r="D1585" t="str">
            <v>X</v>
          </cell>
          <cell r="E1585" t="str">
            <v>X</v>
          </cell>
          <cell r="F1585" t="str">
            <v>X</v>
          </cell>
          <cell r="G1585" t="str">
            <v>X</v>
          </cell>
          <cell r="H1585" t="str">
            <v>X</v>
          </cell>
          <cell r="I1585" t="str">
            <v>X</v>
          </cell>
          <cell r="J1585" t="str">
            <v>X</v>
          </cell>
          <cell r="K1585" t="str">
            <v>X</v>
          </cell>
          <cell r="L1585" t="str">
            <v>X</v>
          </cell>
          <cell r="M1585" t="str">
            <v>X</v>
          </cell>
          <cell r="N1585" t="str">
            <v>224760</v>
          </cell>
        </row>
        <row r="1586">
          <cell r="B1586" t="str">
            <v>엔에이치스팩19호</v>
          </cell>
          <cell r="C1586" t="str">
            <v>X</v>
          </cell>
          <cell r="D1586" t="str">
            <v>X</v>
          </cell>
          <cell r="E1586" t="str">
            <v>X</v>
          </cell>
          <cell r="F1586" t="str">
            <v>X</v>
          </cell>
          <cell r="G1586" t="str">
            <v>X</v>
          </cell>
          <cell r="H1586" t="str">
            <v>X</v>
          </cell>
          <cell r="I1586" t="str">
            <v>X</v>
          </cell>
          <cell r="J1586" t="str">
            <v>X</v>
          </cell>
          <cell r="K1586" t="str">
            <v>X</v>
          </cell>
          <cell r="L1586" t="str">
            <v>X</v>
          </cell>
          <cell r="M1586" t="str">
            <v>X</v>
          </cell>
          <cell r="N1586" t="str">
            <v>380440</v>
          </cell>
        </row>
        <row r="1587">
          <cell r="B1587" t="str">
            <v>엔에이치스팩20호</v>
          </cell>
          <cell r="C1587" t="str">
            <v>O</v>
          </cell>
          <cell r="D1587" t="str">
            <v>X</v>
          </cell>
          <cell r="E1587" t="str">
            <v>X</v>
          </cell>
          <cell r="F1587" t="str">
            <v>X</v>
          </cell>
          <cell r="G1587" t="str">
            <v>X</v>
          </cell>
          <cell r="H1587" t="str">
            <v>X</v>
          </cell>
          <cell r="I1587" t="str">
            <v>X</v>
          </cell>
          <cell r="J1587" t="str">
            <v>X</v>
          </cell>
          <cell r="K1587" t="str">
            <v>X</v>
          </cell>
          <cell r="L1587" t="str">
            <v>X</v>
          </cell>
          <cell r="M1587" t="str">
            <v>X</v>
          </cell>
          <cell r="N1587" t="str">
            <v>391060</v>
          </cell>
        </row>
        <row r="1588">
          <cell r="B1588" t="str">
            <v>엔에이치스팩23호</v>
          </cell>
          <cell r="C1588" t="str">
            <v>X</v>
          </cell>
          <cell r="D1588" t="str">
            <v>X</v>
          </cell>
          <cell r="E1588" t="str">
            <v>X</v>
          </cell>
          <cell r="F1588" t="str">
            <v>X</v>
          </cell>
          <cell r="G1588" t="str">
            <v>X</v>
          </cell>
          <cell r="H1588" t="str">
            <v>X</v>
          </cell>
          <cell r="I1588" t="str">
            <v>X</v>
          </cell>
          <cell r="J1588" t="str">
            <v>X</v>
          </cell>
          <cell r="K1588" t="str">
            <v>X</v>
          </cell>
          <cell r="L1588" t="str">
            <v>X</v>
          </cell>
          <cell r="M1588" t="str">
            <v>X</v>
          </cell>
          <cell r="N1588" t="str">
            <v>422040</v>
          </cell>
        </row>
        <row r="1589">
          <cell r="B1589" t="str">
            <v>엔에이치스팩24호</v>
          </cell>
          <cell r="C1589" t="str">
            <v>X</v>
          </cell>
          <cell r="D1589" t="str">
            <v>X</v>
          </cell>
          <cell r="E1589" t="str">
            <v>X</v>
          </cell>
          <cell r="F1589" t="str">
            <v>X</v>
          </cell>
          <cell r="G1589" t="str">
            <v>X</v>
          </cell>
          <cell r="H1589" t="str">
            <v>X</v>
          </cell>
          <cell r="I1589" t="str">
            <v>X</v>
          </cell>
          <cell r="J1589" t="str">
            <v>X</v>
          </cell>
          <cell r="K1589" t="str">
            <v>X</v>
          </cell>
          <cell r="L1589" t="str">
            <v>X</v>
          </cell>
          <cell r="M1589" t="str">
            <v>X</v>
          </cell>
          <cell r="N1589" t="str">
            <v>437780</v>
          </cell>
        </row>
        <row r="1590">
          <cell r="B1590" t="str">
            <v>엔에이치스팩25호</v>
          </cell>
          <cell r="C1590" t="str">
            <v>O</v>
          </cell>
          <cell r="D1590" t="str">
            <v>X</v>
          </cell>
          <cell r="E1590" t="str">
            <v>X</v>
          </cell>
          <cell r="F1590" t="str">
            <v>X</v>
          </cell>
          <cell r="G1590" t="str">
            <v>X</v>
          </cell>
          <cell r="H1590" t="str">
            <v>X</v>
          </cell>
          <cell r="I1590" t="str">
            <v>X</v>
          </cell>
          <cell r="J1590" t="str">
            <v>X</v>
          </cell>
          <cell r="K1590" t="str">
            <v>X</v>
          </cell>
          <cell r="L1590" t="str">
            <v>X</v>
          </cell>
          <cell r="M1590" t="str">
            <v>X</v>
          </cell>
          <cell r="N1590" t="str">
            <v>438580</v>
          </cell>
        </row>
        <row r="1591">
          <cell r="B1591" t="str">
            <v>엔에이치스팩26호</v>
          </cell>
          <cell r="C1591" t="str">
            <v>X</v>
          </cell>
          <cell r="D1591" t="str">
            <v>X</v>
          </cell>
          <cell r="E1591" t="str">
            <v>X</v>
          </cell>
          <cell r="F1591" t="str">
            <v>X</v>
          </cell>
          <cell r="G1591" t="str">
            <v>X</v>
          </cell>
          <cell r="H1591" t="str">
            <v>X</v>
          </cell>
          <cell r="I1591" t="str">
            <v>X</v>
          </cell>
          <cell r="J1591" t="str">
            <v>X</v>
          </cell>
          <cell r="K1591" t="str">
            <v>X</v>
          </cell>
          <cell r="L1591" t="str">
            <v>X</v>
          </cell>
          <cell r="M1591" t="str">
            <v>X</v>
          </cell>
          <cell r="N1591" t="str">
            <v>439410</v>
          </cell>
        </row>
        <row r="1592">
          <cell r="B1592" t="str">
            <v>엔에이치스팩27호</v>
          </cell>
          <cell r="C1592" t="str">
            <v>X</v>
          </cell>
          <cell r="D1592" t="str">
            <v>X</v>
          </cell>
          <cell r="E1592" t="str">
            <v>X</v>
          </cell>
          <cell r="F1592" t="str">
            <v>X</v>
          </cell>
          <cell r="G1592" t="str">
            <v>X</v>
          </cell>
          <cell r="H1592" t="str">
            <v>X</v>
          </cell>
          <cell r="I1592" t="str">
            <v>X</v>
          </cell>
          <cell r="J1592" t="str">
            <v>X</v>
          </cell>
          <cell r="K1592" t="str">
            <v>X</v>
          </cell>
          <cell r="L1592" t="str">
            <v>X</v>
          </cell>
          <cell r="M1592" t="str">
            <v>X</v>
          </cell>
          <cell r="N1592" t="str">
            <v>440820</v>
          </cell>
        </row>
        <row r="1593">
          <cell r="B1593" t="str">
            <v>엔에이치스팩28호</v>
          </cell>
          <cell r="C1593" t="str">
            <v>X</v>
          </cell>
          <cell r="D1593" t="str">
            <v>X</v>
          </cell>
          <cell r="E1593" t="str">
            <v>X</v>
          </cell>
          <cell r="F1593" t="str">
            <v>X</v>
          </cell>
          <cell r="G1593" t="str">
            <v>X</v>
          </cell>
          <cell r="H1593" t="str">
            <v>X</v>
          </cell>
          <cell r="I1593" t="str">
            <v>X</v>
          </cell>
          <cell r="J1593" t="str">
            <v>X</v>
          </cell>
          <cell r="K1593" t="str">
            <v>X</v>
          </cell>
          <cell r="L1593" t="str">
            <v>X</v>
          </cell>
          <cell r="M1593" t="str">
            <v>X</v>
          </cell>
          <cell r="N1593" t="str">
            <v>450410</v>
          </cell>
        </row>
        <row r="1594">
          <cell r="B1594" t="str">
            <v>엔에이치스팩29호</v>
          </cell>
          <cell r="C1594" t="str">
            <v>X</v>
          </cell>
          <cell r="D1594" t="str">
            <v>X</v>
          </cell>
          <cell r="E1594" t="str">
            <v>X</v>
          </cell>
          <cell r="F1594" t="str">
            <v>X</v>
          </cell>
          <cell r="G1594" t="str">
            <v>X</v>
          </cell>
          <cell r="H1594" t="str">
            <v>X</v>
          </cell>
          <cell r="I1594" t="str">
            <v>X</v>
          </cell>
          <cell r="J1594" t="str">
            <v>X</v>
          </cell>
          <cell r="K1594" t="str">
            <v>X</v>
          </cell>
          <cell r="L1594" t="str">
            <v>X</v>
          </cell>
          <cell r="M1594" t="str">
            <v>X</v>
          </cell>
          <cell r="N1594" t="str">
            <v>451700</v>
          </cell>
        </row>
        <row r="1595">
          <cell r="B1595" t="str">
            <v>엔에프씨</v>
          </cell>
          <cell r="C1595" t="str">
            <v>X</v>
          </cell>
          <cell r="D1595" t="str">
            <v>X</v>
          </cell>
          <cell r="E1595" t="str">
            <v>X</v>
          </cell>
          <cell r="F1595" t="str">
            <v>X</v>
          </cell>
          <cell r="G1595" t="str">
            <v>X</v>
          </cell>
          <cell r="H1595" t="str">
            <v>X</v>
          </cell>
          <cell r="I1595" t="str">
            <v>X</v>
          </cell>
          <cell r="J1595" t="str">
            <v>X</v>
          </cell>
          <cell r="K1595" t="str">
            <v>X</v>
          </cell>
          <cell r="L1595" t="str">
            <v>X</v>
          </cell>
          <cell r="M1595" t="str">
            <v>X</v>
          </cell>
          <cell r="N1595" t="str">
            <v>265740</v>
          </cell>
        </row>
        <row r="1596">
          <cell r="B1596" t="str">
            <v>엔젠바이오</v>
          </cell>
          <cell r="C1596" t="str">
            <v>X</v>
          </cell>
          <cell r="D1596" t="str">
            <v>X</v>
          </cell>
          <cell r="E1596" t="str">
            <v>X</v>
          </cell>
          <cell r="F1596" t="str">
            <v>X</v>
          </cell>
          <cell r="G1596" t="str">
            <v>X</v>
          </cell>
          <cell r="H1596" t="str">
            <v>X</v>
          </cell>
          <cell r="I1596" t="str">
            <v>X</v>
          </cell>
          <cell r="J1596" t="str">
            <v>X</v>
          </cell>
          <cell r="K1596" t="str">
            <v>X</v>
          </cell>
          <cell r="L1596" t="str">
            <v>X</v>
          </cell>
          <cell r="M1596" t="str">
            <v>X</v>
          </cell>
          <cell r="N1596" t="str">
            <v>354200</v>
          </cell>
        </row>
        <row r="1597">
          <cell r="B1597" t="str">
            <v>엔젯</v>
          </cell>
          <cell r="C1597" t="str">
            <v>X</v>
          </cell>
          <cell r="D1597" t="str">
            <v>X</v>
          </cell>
          <cell r="E1597" t="str">
            <v>X</v>
          </cell>
          <cell r="F1597" t="str">
            <v>X</v>
          </cell>
          <cell r="G1597" t="str">
            <v>X</v>
          </cell>
          <cell r="H1597" t="str">
            <v>X</v>
          </cell>
          <cell r="I1597" t="str">
            <v>X</v>
          </cell>
          <cell r="J1597" t="str">
            <v>X</v>
          </cell>
          <cell r="K1597" t="str">
            <v>X</v>
          </cell>
          <cell r="L1597" t="str">
            <v>X</v>
          </cell>
          <cell r="M1597" t="str">
            <v>X</v>
          </cell>
          <cell r="N1597" t="str">
            <v>419080</v>
          </cell>
        </row>
        <row r="1598">
          <cell r="B1598" t="str">
            <v>엔지브이아이</v>
          </cell>
          <cell r="C1598" t="str">
            <v>O</v>
          </cell>
          <cell r="D1598" t="str">
            <v>X</v>
          </cell>
          <cell r="E1598" t="str">
            <v>X</v>
          </cell>
          <cell r="F1598" t="str">
            <v>X</v>
          </cell>
          <cell r="G1598" t="str">
            <v>X</v>
          </cell>
          <cell r="H1598" t="str">
            <v>X</v>
          </cell>
          <cell r="I1598" t="str">
            <v>X</v>
          </cell>
          <cell r="J1598" t="str">
            <v>X</v>
          </cell>
          <cell r="K1598" t="str">
            <v>X</v>
          </cell>
          <cell r="L1598" t="str">
            <v>X</v>
          </cell>
          <cell r="M1598" t="str">
            <v>X</v>
          </cell>
          <cell r="N1598" t="str">
            <v>093510</v>
          </cell>
        </row>
        <row r="1599">
          <cell r="B1599" t="str">
            <v>엔지스테크널러지</v>
          </cell>
          <cell r="C1599" t="str">
            <v>O</v>
          </cell>
          <cell r="D1599" t="str">
            <v>X</v>
          </cell>
          <cell r="E1599" t="str">
            <v>O</v>
          </cell>
          <cell r="F1599" t="str">
            <v>O</v>
          </cell>
          <cell r="G1599" t="str">
            <v>X</v>
          </cell>
          <cell r="H1599" t="str">
            <v>X</v>
          </cell>
          <cell r="I1599" t="str">
            <v>X</v>
          </cell>
          <cell r="J1599" t="str">
            <v>X</v>
          </cell>
          <cell r="K1599" t="str">
            <v>X</v>
          </cell>
          <cell r="L1599" t="str">
            <v>X</v>
          </cell>
          <cell r="M1599" t="str">
            <v>X</v>
          </cell>
          <cell r="N1599" t="str">
            <v>208860</v>
          </cell>
        </row>
        <row r="1600">
          <cell r="B1600" t="str">
            <v>엔지켐생명과학</v>
          </cell>
          <cell r="C1600" t="str">
            <v>X</v>
          </cell>
          <cell r="D1600" t="str">
            <v>X</v>
          </cell>
          <cell r="E1600" t="str">
            <v>X</v>
          </cell>
          <cell r="F1600" t="str">
            <v>X</v>
          </cell>
          <cell r="G1600" t="str">
            <v>O</v>
          </cell>
          <cell r="H1600" t="str">
            <v>X</v>
          </cell>
          <cell r="I1600" t="str">
            <v>X</v>
          </cell>
          <cell r="J1600" t="str">
            <v>X</v>
          </cell>
          <cell r="K1600" t="str">
            <v>X</v>
          </cell>
          <cell r="L1600" t="str">
            <v>X</v>
          </cell>
          <cell r="M1600" t="str">
            <v>X</v>
          </cell>
          <cell r="N1600" t="str">
            <v>183490</v>
          </cell>
        </row>
        <row r="1601">
          <cell r="B1601" t="str">
            <v>엔케이</v>
          </cell>
          <cell r="C1601" t="str">
            <v>X</v>
          </cell>
          <cell r="D1601" t="str">
            <v>X</v>
          </cell>
          <cell r="E1601" t="str">
            <v>X</v>
          </cell>
          <cell r="F1601" t="str">
            <v>X</v>
          </cell>
          <cell r="G1601" t="str">
            <v>X</v>
          </cell>
          <cell r="H1601" t="str">
            <v>X</v>
          </cell>
          <cell r="I1601" t="str">
            <v>X</v>
          </cell>
          <cell r="J1601" t="str">
            <v>X</v>
          </cell>
          <cell r="K1601" t="str">
            <v>X</v>
          </cell>
          <cell r="L1601" t="str">
            <v>X</v>
          </cell>
          <cell r="M1601" t="str">
            <v>X</v>
          </cell>
          <cell r="N1601" t="str">
            <v>085310</v>
          </cell>
        </row>
        <row r="1602">
          <cell r="B1602" t="str">
            <v>엔케이맥스</v>
          </cell>
          <cell r="C1602" t="str">
            <v>X</v>
          </cell>
          <cell r="D1602" t="str">
            <v>X</v>
          </cell>
          <cell r="E1602" t="str">
            <v>X</v>
          </cell>
          <cell r="F1602" t="str">
            <v>X</v>
          </cell>
          <cell r="G1602" t="str">
            <v>X</v>
          </cell>
          <cell r="H1602" t="str">
            <v>X</v>
          </cell>
          <cell r="I1602" t="str">
            <v>X</v>
          </cell>
          <cell r="J1602" t="str">
            <v>X</v>
          </cell>
          <cell r="K1602" t="str">
            <v>X</v>
          </cell>
          <cell r="L1602" t="str">
            <v>X</v>
          </cell>
          <cell r="M1602" t="str">
            <v>X</v>
          </cell>
          <cell r="N1602" t="str">
            <v>182400</v>
          </cell>
        </row>
        <row r="1603">
          <cell r="B1603" t="str">
            <v>엔켐</v>
          </cell>
          <cell r="C1603" t="str">
            <v>X</v>
          </cell>
          <cell r="D1603" t="str">
            <v>X</v>
          </cell>
          <cell r="E1603" t="str">
            <v>X</v>
          </cell>
          <cell r="F1603" t="str">
            <v>X</v>
          </cell>
          <cell r="G1603" t="str">
            <v>X</v>
          </cell>
          <cell r="H1603" t="str">
            <v>X</v>
          </cell>
          <cell r="I1603" t="str">
            <v>X</v>
          </cell>
          <cell r="J1603" t="str">
            <v>X</v>
          </cell>
          <cell r="K1603" t="str">
            <v>X</v>
          </cell>
          <cell r="L1603" t="str">
            <v>X</v>
          </cell>
          <cell r="M1603" t="str">
            <v>X</v>
          </cell>
          <cell r="N1603" t="str">
            <v>348370</v>
          </cell>
        </row>
        <row r="1604">
          <cell r="B1604" t="str">
            <v>엔터파트너즈</v>
          </cell>
          <cell r="C1604" t="str">
            <v>X</v>
          </cell>
          <cell r="D1604" t="str">
            <v>X</v>
          </cell>
          <cell r="E1604" t="str">
            <v>X</v>
          </cell>
          <cell r="F1604" t="str">
            <v>X</v>
          </cell>
          <cell r="G1604" t="str">
            <v>O</v>
          </cell>
          <cell r="H1604" t="str">
            <v>X</v>
          </cell>
          <cell r="I1604" t="str">
            <v>X</v>
          </cell>
          <cell r="J1604" t="str">
            <v>X</v>
          </cell>
          <cell r="K1604" t="str">
            <v>X</v>
          </cell>
          <cell r="L1604" t="str">
            <v>X</v>
          </cell>
          <cell r="M1604" t="str">
            <v>X</v>
          </cell>
          <cell r="N1604" t="str">
            <v>058450</v>
          </cell>
        </row>
        <row r="1605">
          <cell r="B1605" t="str">
            <v>엔텔스</v>
          </cell>
          <cell r="C1605" t="str">
            <v>X</v>
          </cell>
          <cell r="D1605" t="str">
            <v>X</v>
          </cell>
          <cell r="E1605" t="str">
            <v>X</v>
          </cell>
          <cell r="F1605" t="str">
            <v>X</v>
          </cell>
          <cell r="G1605" t="str">
            <v>X</v>
          </cell>
          <cell r="H1605" t="str">
            <v>X</v>
          </cell>
          <cell r="I1605" t="str">
            <v>X</v>
          </cell>
          <cell r="J1605" t="str">
            <v>X</v>
          </cell>
          <cell r="K1605" t="str">
            <v>X</v>
          </cell>
          <cell r="L1605" t="str">
            <v>X</v>
          </cell>
          <cell r="M1605" t="str">
            <v>X</v>
          </cell>
          <cell r="N1605" t="str">
            <v>069410</v>
          </cell>
        </row>
        <row r="1606">
          <cell r="B1606" t="str">
            <v>엔투텍</v>
          </cell>
          <cell r="C1606" t="str">
            <v>X</v>
          </cell>
          <cell r="D1606" t="str">
            <v>X</v>
          </cell>
          <cell r="E1606" t="str">
            <v>X</v>
          </cell>
          <cell r="F1606" t="str">
            <v>X</v>
          </cell>
          <cell r="G1606" t="str">
            <v>X</v>
          </cell>
          <cell r="H1606" t="str">
            <v>X</v>
          </cell>
          <cell r="I1606" t="str">
            <v>X</v>
          </cell>
          <cell r="J1606" t="str">
            <v>X</v>
          </cell>
          <cell r="K1606" t="str">
            <v>X</v>
          </cell>
          <cell r="L1606" t="str">
            <v>X</v>
          </cell>
          <cell r="M1606" t="str">
            <v>X</v>
          </cell>
          <cell r="N1606" t="str">
            <v>227950</v>
          </cell>
        </row>
        <row r="1607">
          <cell r="B1607" t="str">
            <v>엔피</v>
          </cell>
          <cell r="C1607" t="str">
            <v>X</v>
          </cell>
          <cell r="D1607" t="str">
            <v>X</v>
          </cell>
          <cell r="E1607" t="str">
            <v>X</v>
          </cell>
          <cell r="F1607" t="str">
            <v>X</v>
          </cell>
          <cell r="G1607" t="str">
            <v>X</v>
          </cell>
          <cell r="H1607" t="str">
            <v>X</v>
          </cell>
          <cell r="I1607" t="str">
            <v>X</v>
          </cell>
          <cell r="J1607" t="str">
            <v>X</v>
          </cell>
          <cell r="K1607" t="str">
            <v>X</v>
          </cell>
          <cell r="L1607" t="str">
            <v>X</v>
          </cell>
          <cell r="M1607" t="str">
            <v>X</v>
          </cell>
          <cell r="N1607" t="str">
            <v>291230</v>
          </cell>
        </row>
        <row r="1608">
          <cell r="B1608" t="str">
            <v>엔피디</v>
          </cell>
          <cell r="C1608" t="str">
            <v>X</v>
          </cell>
          <cell r="D1608" t="str">
            <v>X</v>
          </cell>
          <cell r="E1608" t="str">
            <v>X</v>
          </cell>
          <cell r="F1608" t="str">
            <v>X</v>
          </cell>
          <cell r="G1608" t="str">
            <v>X</v>
          </cell>
          <cell r="H1608" t="str">
            <v>X</v>
          </cell>
          <cell r="I1608" t="str">
            <v>X</v>
          </cell>
          <cell r="J1608" t="str">
            <v>X</v>
          </cell>
          <cell r="K1608" t="str">
            <v>X</v>
          </cell>
          <cell r="L1608" t="str">
            <v>X</v>
          </cell>
          <cell r="M1608" t="str">
            <v>X</v>
          </cell>
          <cell r="N1608" t="str">
            <v>198080</v>
          </cell>
        </row>
        <row r="1609">
          <cell r="B1609" t="str">
            <v>엔피케이</v>
          </cell>
          <cell r="C1609" t="str">
            <v>X</v>
          </cell>
          <cell r="D1609" t="str">
            <v>X</v>
          </cell>
          <cell r="E1609" t="str">
            <v>X</v>
          </cell>
          <cell r="F1609" t="str">
            <v>X</v>
          </cell>
          <cell r="G1609" t="str">
            <v>X</v>
          </cell>
          <cell r="H1609" t="str">
            <v>X</v>
          </cell>
          <cell r="I1609" t="str">
            <v>X</v>
          </cell>
          <cell r="J1609" t="str">
            <v>X</v>
          </cell>
          <cell r="K1609" t="str">
            <v>X</v>
          </cell>
          <cell r="L1609" t="str">
            <v>X</v>
          </cell>
          <cell r="M1609" t="str">
            <v>X</v>
          </cell>
          <cell r="N1609" t="str">
            <v>048830</v>
          </cell>
        </row>
        <row r="1610">
          <cell r="B1610" t="str">
            <v>엘디티</v>
          </cell>
          <cell r="C1610" t="str">
            <v>X</v>
          </cell>
          <cell r="D1610" t="str">
            <v>X</v>
          </cell>
          <cell r="E1610" t="str">
            <v>X</v>
          </cell>
          <cell r="F1610" t="str">
            <v>X</v>
          </cell>
          <cell r="G1610" t="str">
            <v>X</v>
          </cell>
          <cell r="H1610" t="str">
            <v>X</v>
          </cell>
          <cell r="I1610" t="str">
            <v>X</v>
          </cell>
          <cell r="J1610" t="str">
            <v>X</v>
          </cell>
          <cell r="K1610" t="str">
            <v>X</v>
          </cell>
          <cell r="L1610" t="str">
            <v>X</v>
          </cell>
          <cell r="M1610" t="str">
            <v>X</v>
          </cell>
          <cell r="N1610" t="str">
            <v>096870</v>
          </cell>
        </row>
        <row r="1611">
          <cell r="B1611" t="str">
            <v>엘리비젼</v>
          </cell>
          <cell r="C1611" t="str">
            <v>X</v>
          </cell>
          <cell r="D1611" t="str">
            <v>X</v>
          </cell>
          <cell r="E1611" t="str">
            <v>X</v>
          </cell>
          <cell r="F1611" t="str">
            <v>X</v>
          </cell>
          <cell r="G1611" t="str">
            <v>X</v>
          </cell>
          <cell r="H1611" t="str">
            <v>X</v>
          </cell>
          <cell r="I1611" t="str">
            <v>X</v>
          </cell>
          <cell r="J1611" t="str">
            <v>X</v>
          </cell>
          <cell r="K1611" t="str">
            <v>X</v>
          </cell>
          <cell r="L1611" t="str">
            <v>X</v>
          </cell>
          <cell r="M1611" t="str">
            <v>X</v>
          </cell>
          <cell r="N1611" t="str">
            <v>276240</v>
          </cell>
        </row>
        <row r="1612">
          <cell r="B1612" t="str">
            <v>엘브이엠씨홀딩스</v>
          </cell>
          <cell r="C1612" t="str">
            <v>X</v>
          </cell>
          <cell r="D1612" t="str">
            <v>X</v>
          </cell>
          <cell r="E1612" t="str">
            <v>X</v>
          </cell>
          <cell r="F1612" t="str">
            <v>X</v>
          </cell>
          <cell r="G1612" t="str">
            <v>X</v>
          </cell>
          <cell r="H1612" t="str">
            <v>X</v>
          </cell>
          <cell r="I1612" t="str">
            <v>X</v>
          </cell>
          <cell r="J1612" t="str">
            <v>X</v>
          </cell>
          <cell r="K1612" t="str">
            <v>X</v>
          </cell>
          <cell r="L1612" t="str">
            <v>X</v>
          </cell>
          <cell r="M1612" t="str">
            <v>X</v>
          </cell>
          <cell r="N1612" t="str">
            <v>900140</v>
          </cell>
        </row>
        <row r="1613">
          <cell r="B1613" t="str">
            <v>엘아이에스</v>
          </cell>
          <cell r="C1613" t="str">
            <v>O</v>
          </cell>
          <cell r="D1613" t="str">
            <v>X</v>
          </cell>
          <cell r="E1613" t="str">
            <v>O</v>
          </cell>
          <cell r="F1613" t="str">
            <v>O</v>
          </cell>
          <cell r="G1613" t="str">
            <v>O</v>
          </cell>
          <cell r="H1613" t="str">
            <v>X</v>
          </cell>
          <cell r="I1613" t="str">
            <v>X</v>
          </cell>
          <cell r="J1613" t="str">
            <v>X</v>
          </cell>
          <cell r="K1613" t="str">
            <v>X</v>
          </cell>
          <cell r="L1613" t="str">
            <v>X</v>
          </cell>
          <cell r="M1613" t="str">
            <v>X</v>
          </cell>
          <cell r="N1613" t="str">
            <v>138690</v>
          </cell>
        </row>
        <row r="1614">
          <cell r="B1614" t="str">
            <v>엘앤씨바이오</v>
          </cell>
          <cell r="C1614" t="str">
            <v>X</v>
          </cell>
          <cell r="D1614" t="str">
            <v>X</v>
          </cell>
          <cell r="E1614" t="str">
            <v>X</v>
          </cell>
          <cell r="F1614" t="str">
            <v>X</v>
          </cell>
          <cell r="G1614" t="str">
            <v>X</v>
          </cell>
          <cell r="H1614" t="str">
            <v>X</v>
          </cell>
          <cell r="I1614" t="str">
            <v>X</v>
          </cell>
          <cell r="J1614" t="str">
            <v>X</v>
          </cell>
          <cell r="K1614" t="str">
            <v>X</v>
          </cell>
          <cell r="L1614" t="str">
            <v>X</v>
          </cell>
          <cell r="M1614" t="str">
            <v>X</v>
          </cell>
          <cell r="N1614" t="str">
            <v>290650</v>
          </cell>
        </row>
        <row r="1615">
          <cell r="B1615" t="str">
            <v>엘앤에프</v>
          </cell>
          <cell r="C1615" t="str">
            <v>X</v>
          </cell>
          <cell r="D1615" t="str">
            <v>X</v>
          </cell>
          <cell r="E1615" t="str">
            <v>X</v>
          </cell>
          <cell r="F1615" t="str">
            <v>X</v>
          </cell>
          <cell r="G1615" t="str">
            <v>X</v>
          </cell>
          <cell r="H1615" t="str">
            <v>X</v>
          </cell>
          <cell r="I1615" t="str">
            <v>X</v>
          </cell>
          <cell r="J1615" t="str">
            <v>X</v>
          </cell>
          <cell r="K1615" t="str">
            <v>X</v>
          </cell>
          <cell r="L1615" t="str">
            <v>X</v>
          </cell>
          <cell r="M1615" t="str">
            <v>X</v>
          </cell>
          <cell r="N1615" t="str">
            <v>066970</v>
          </cell>
        </row>
        <row r="1616">
          <cell r="B1616" t="str">
            <v>엘앤케이바이오</v>
          </cell>
          <cell r="C1616" t="str">
            <v>X</v>
          </cell>
          <cell r="D1616" t="str">
            <v>X</v>
          </cell>
          <cell r="E1616" t="str">
            <v>X</v>
          </cell>
          <cell r="F1616" t="str">
            <v>X</v>
          </cell>
          <cell r="G1616" t="str">
            <v>X</v>
          </cell>
          <cell r="H1616" t="str">
            <v>X</v>
          </cell>
          <cell r="I1616" t="str">
            <v>X</v>
          </cell>
          <cell r="J1616" t="str">
            <v>X</v>
          </cell>
          <cell r="K1616" t="str">
            <v>X</v>
          </cell>
          <cell r="L1616" t="str">
            <v>X</v>
          </cell>
          <cell r="M1616" t="str">
            <v>X</v>
          </cell>
          <cell r="N1616" t="str">
            <v>156100</v>
          </cell>
        </row>
        <row r="1617">
          <cell r="B1617" t="str">
            <v>엘에이티</v>
          </cell>
          <cell r="C1617" t="str">
            <v>X</v>
          </cell>
          <cell r="D1617" t="str">
            <v>X</v>
          </cell>
          <cell r="E1617" t="str">
            <v>X</v>
          </cell>
          <cell r="F1617" t="str">
            <v>X</v>
          </cell>
          <cell r="G1617" t="str">
            <v>X</v>
          </cell>
          <cell r="H1617" t="str">
            <v>X</v>
          </cell>
          <cell r="I1617" t="str">
            <v>X</v>
          </cell>
          <cell r="J1617" t="str">
            <v>X</v>
          </cell>
          <cell r="K1617" t="str">
            <v>X</v>
          </cell>
          <cell r="L1617" t="str">
            <v>X</v>
          </cell>
          <cell r="M1617" t="str">
            <v>X</v>
          </cell>
          <cell r="N1617" t="str">
            <v>311060</v>
          </cell>
        </row>
        <row r="1618">
          <cell r="B1618" t="str">
            <v>엘엠에스</v>
          </cell>
          <cell r="C1618" t="str">
            <v>X</v>
          </cell>
          <cell r="D1618" t="str">
            <v>X</v>
          </cell>
          <cell r="E1618" t="str">
            <v>X</v>
          </cell>
          <cell r="F1618" t="str">
            <v>X</v>
          </cell>
          <cell r="G1618" t="str">
            <v>X</v>
          </cell>
          <cell r="H1618" t="str">
            <v>X</v>
          </cell>
          <cell r="I1618" t="str">
            <v>X</v>
          </cell>
          <cell r="J1618" t="str">
            <v>X</v>
          </cell>
          <cell r="K1618" t="str">
            <v>X</v>
          </cell>
          <cell r="L1618" t="str">
            <v>X</v>
          </cell>
          <cell r="M1618" t="str">
            <v>X</v>
          </cell>
          <cell r="N1618" t="str">
            <v>073110</v>
          </cell>
        </row>
        <row r="1619">
          <cell r="B1619" t="str">
            <v>엘오티베큠</v>
          </cell>
          <cell r="C1619" t="str">
            <v>X</v>
          </cell>
          <cell r="D1619" t="str">
            <v>X</v>
          </cell>
          <cell r="E1619" t="str">
            <v>X</v>
          </cell>
          <cell r="F1619" t="str">
            <v>X</v>
          </cell>
          <cell r="G1619" t="str">
            <v>X</v>
          </cell>
          <cell r="H1619" t="str">
            <v>X</v>
          </cell>
          <cell r="I1619" t="str">
            <v>X</v>
          </cell>
          <cell r="J1619" t="str">
            <v>X</v>
          </cell>
          <cell r="K1619" t="str">
            <v>X</v>
          </cell>
          <cell r="L1619" t="str">
            <v>X</v>
          </cell>
          <cell r="M1619" t="str">
            <v>X</v>
          </cell>
          <cell r="N1619" t="str">
            <v>083310</v>
          </cell>
        </row>
        <row r="1620">
          <cell r="B1620" t="str">
            <v>엘컴텍</v>
          </cell>
          <cell r="C1620" t="str">
            <v>X</v>
          </cell>
          <cell r="D1620" t="str">
            <v>X</v>
          </cell>
          <cell r="E1620" t="str">
            <v>X</v>
          </cell>
          <cell r="F1620" t="str">
            <v>X</v>
          </cell>
          <cell r="G1620" t="str">
            <v>X</v>
          </cell>
          <cell r="H1620" t="str">
            <v>X</v>
          </cell>
          <cell r="I1620" t="str">
            <v>X</v>
          </cell>
          <cell r="J1620" t="str">
            <v>X</v>
          </cell>
          <cell r="K1620" t="str">
            <v>X</v>
          </cell>
          <cell r="L1620" t="str">
            <v>X</v>
          </cell>
          <cell r="M1620" t="str">
            <v>X</v>
          </cell>
          <cell r="N1620" t="str">
            <v>037950</v>
          </cell>
        </row>
        <row r="1621">
          <cell r="B1621" t="str">
            <v>엘티씨</v>
          </cell>
          <cell r="C1621" t="str">
            <v>X</v>
          </cell>
          <cell r="D1621" t="str">
            <v>X</v>
          </cell>
          <cell r="E1621" t="str">
            <v>X</v>
          </cell>
          <cell r="F1621" t="str">
            <v>X</v>
          </cell>
          <cell r="G1621" t="str">
            <v>X</v>
          </cell>
          <cell r="H1621" t="str">
            <v>X</v>
          </cell>
          <cell r="I1621" t="str">
            <v>X</v>
          </cell>
          <cell r="J1621" t="str">
            <v>X</v>
          </cell>
          <cell r="K1621" t="str">
            <v>X</v>
          </cell>
          <cell r="L1621" t="str">
            <v>X</v>
          </cell>
          <cell r="M1621" t="str">
            <v>X</v>
          </cell>
          <cell r="N1621" t="str">
            <v>170920</v>
          </cell>
        </row>
        <row r="1622">
          <cell r="B1622" t="str">
            <v>엠게임</v>
          </cell>
          <cell r="C1622" t="str">
            <v>X</v>
          </cell>
          <cell r="D1622" t="str">
            <v>X</v>
          </cell>
          <cell r="E1622" t="str">
            <v>X</v>
          </cell>
          <cell r="F1622" t="str">
            <v>X</v>
          </cell>
          <cell r="G1622" t="str">
            <v>X</v>
          </cell>
          <cell r="H1622" t="str">
            <v>X</v>
          </cell>
          <cell r="I1622" t="str">
            <v>X</v>
          </cell>
          <cell r="J1622" t="str">
            <v>X</v>
          </cell>
          <cell r="K1622" t="str">
            <v>X</v>
          </cell>
          <cell r="L1622" t="str">
            <v>X</v>
          </cell>
          <cell r="M1622" t="str">
            <v>X</v>
          </cell>
          <cell r="N1622" t="str">
            <v>058630</v>
          </cell>
        </row>
        <row r="1623">
          <cell r="B1623" t="str">
            <v>엠로</v>
          </cell>
          <cell r="C1623" t="str">
            <v>X</v>
          </cell>
          <cell r="D1623" t="str">
            <v>X</v>
          </cell>
          <cell r="E1623" t="str">
            <v>X</v>
          </cell>
          <cell r="F1623" t="str">
            <v>X</v>
          </cell>
          <cell r="G1623" t="str">
            <v>X</v>
          </cell>
          <cell r="H1623" t="str">
            <v>X</v>
          </cell>
          <cell r="I1623" t="str">
            <v>X</v>
          </cell>
          <cell r="J1623" t="str">
            <v>X</v>
          </cell>
          <cell r="K1623" t="str">
            <v>X</v>
          </cell>
          <cell r="L1623" t="str">
            <v>X</v>
          </cell>
          <cell r="M1623" t="str">
            <v>X</v>
          </cell>
          <cell r="N1623" t="str">
            <v>058970</v>
          </cell>
        </row>
        <row r="1624">
          <cell r="B1624" t="str">
            <v>엠벤처투자</v>
          </cell>
          <cell r="C1624" t="str">
            <v>X</v>
          </cell>
          <cell r="D1624" t="str">
            <v>X</v>
          </cell>
          <cell r="E1624" t="str">
            <v>X</v>
          </cell>
          <cell r="F1624" t="str">
            <v>X</v>
          </cell>
          <cell r="G1624" t="str">
            <v>X</v>
          </cell>
          <cell r="H1624" t="str">
            <v>X</v>
          </cell>
          <cell r="I1624" t="str">
            <v>X</v>
          </cell>
          <cell r="J1624" t="str">
            <v>X</v>
          </cell>
          <cell r="K1624" t="str">
            <v>X</v>
          </cell>
          <cell r="L1624" t="str">
            <v>X</v>
          </cell>
          <cell r="M1624" t="str">
            <v>X</v>
          </cell>
          <cell r="N1624" t="str">
            <v>019590</v>
          </cell>
        </row>
        <row r="1625">
          <cell r="B1625" t="str">
            <v>엠브레인</v>
          </cell>
          <cell r="C1625" t="str">
            <v>X</v>
          </cell>
          <cell r="D1625" t="str">
            <v>X</v>
          </cell>
          <cell r="E1625" t="str">
            <v>X</v>
          </cell>
          <cell r="F1625" t="str">
            <v>X</v>
          </cell>
          <cell r="G1625" t="str">
            <v>X</v>
          </cell>
          <cell r="H1625" t="str">
            <v>X</v>
          </cell>
          <cell r="I1625" t="str">
            <v>X</v>
          </cell>
          <cell r="J1625" t="str">
            <v>X</v>
          </cell>
          <cell r="K1625" t="str">
            <v>X</v>
          </cell>
          <cell r="L1625" t="str">
            <v>X</v>
          </cell>
          <cell r="M1625" t="str">
            <v>X</v>
          </cell>
          <cell r="N1625" t="str">
            <v>169330</v>
          </cell>
        </row>
        <row r="1626">
          <cell r="B1626" t="str">
            <v>엠씨넥스</v>
          </cell>
          <cell r="C1626" t="str">
            <v>X</v>
          </cell>
          <cell r="D1626" t="str">
            <v>X</v>
          </cell>
          <cell r="E1626" t="str">
            <v>X</v>
          </cell>
          <cell r="F1626" t="str">
            <v>X</v>
          </cell>
          <cell r="G1626" t="str">
            <v>X</v>
          </cell>
          <cell r="H1626" t="str">
            <v>X</v>
          </cell>
          <cell r="I1626" t="str">
            <v>X</v>
          </cell>
          <cell r="J1626" t="str">
            <v>X</v>
          </cell>
          <cell r="K1626" t="str">
            <v>X</v>
          </cell>
          <cell r="L1626" t="str">
            <v>X</v>
          </cell>
          <cell r="M1626" t="str">
            <v>X</v>
          </cell>
          <cell r="N1626" t="str">
            <v>097520</v>
          </cell>
        </row>
        <row r="1627">
          <cell r="B1627" t="str">
            <v>엠아이큐브솔루션</v>
          </cell>
          <cell r="C1627" t="str">
            <v>X</v>
          </cell>
          <cell r="D1627" t="str">
            <v>X</v>
          </cell>
          <cell r="E1627" t="str">
            <v>X</v>
          </cell>
          <cell r="F1627" t="str">
            <v>X</v>
          </cell>
          <cell r="G1627" t="str">
            <v>X</v>
          </cell>
          <cell r="H1627" t="str">
            <v>X</v>
          </cell>
          <cell r="I1627" t="str">
            <v>X</v>
          </cell>
          <cell r="J1627" t="str">
            <v>X</v>
          </cell>
          <cell r="K1627" t="str">
            <v>X</v>
          </cell>
          <cell r="L1627" t="str">
            <v>X</v>
          </cell>
          <cell r="M1627" t="str">
            <v>X</v>
          </cell>
          <cell r="N1627" t="str">
            <v>373170</v>
          </cell>
        </row>
        <row r="1628">
          <cell r="B1628" t="str">
            <v>엠아이텍</v>
          </cell>
          <cell r="C1628" t="str">
            <v>X</v>
          </cell>
          <cell r="D1628" t="str">
            <v>X</v>
          </cell>
          <cell r="E1628" t="str">
            <v>X</v>
          </cell>
          <cell r="F1628" t="str">
            <v>X</v>
          </cell>
          <cell r="G1628" t="str">
            <v>X</v>
          </cell>
          <cell r="H1628" t="str">
            <v>X</v>
          </cell>
          <cell r="I1628" t="str">
            <v>X</v>
          </cell>
          <cell r="J1628" t="str">
            <v>X</v>
          </cell>
          <cell r="K1628" t="str">
            <v>X</v>
          </cell>
          <cell r="L1628" t="str">
            <v>X</v>
          </cell>
          <cell r="M1628" t="str">
            <v>X</v>
          </cell>
          <cell r="N1628" t="str">
            <v>179290</v>
          </cell>
        </row>
        <row r="1629">
          <cell r="B1629" t="str">
            <v>엠에스씨</v>
          </cell>
          <cell r="C1629" t="str">
            <v>X</v>
          </cell>
          <cell r="D1629" t="str">
            <v>X</v>
          </cell>
          <cell r="E1629" t="str">
            <v>X</v>
          </cell>
          <cell r="F1629" t="str">
            <v>X</v>
          </cell>
          <cell r="G1629" t="str">
            <v>X</v>
          </cell>
          <cell r="H1629" t="str">
            <v>X</v>
          </cell>
          <cell r="I1629" t="str">
            <v>X</v>
          </cell>
          <cell r="J1629" t="str">
            <v>X</v>
          </cell>
          <cell r="K1629" t="str">
            <v>X</v>
          </cell>
          <cell r="L1629" t="str">
            <v>X</v>
          </cell>
          <cell r="M1629" t="str">
            <v>X</v>
          </cell>
          <cell r="N1629" t="str">
            <v>009780</v>
          </cell>
        </row>
        <row r="1630">
          <cell r="B1630" t="str">
            <v>엠에스오토텍</v>
          </cell>
          <cell r="C1630" t="str">
            <v>X</v>
          </cell>
          <cell r="D1630" t="str">
            <v>X</v>
          </cell>
          <cell r="E1630" t="str">
            <v>X</v>
          </cell>
          <cell r="F1630" t="str">
            <v>X</v>
          </cell>
          <cell r="G1630" t="str">
            <v>X</v>
          </cell>
          <cell r="H1630" t="str">
            <v>X</v>
          </cell>
          <cell r="I1630" t="str">
            <v>X</v>
          </cell>
          <cell r="J1630" t="str">
            <v>X</v>
          </cell>
          <cell r="K1630" t="str">
            <v>X</v>
          </cell>
          <cell r="L1630" t="str">
            <v>X</v>
          </cell>
          <cell r="M1630" t="str">
            <v>X</v>
          </cell>
          <cell r="N1630" t="str">
            <v>123040</v>
          </cell>
        </row>
        <row r="1631">
          <cell r="B1631" t="str">
            <v>엠에프엠코리아</v>
          </cell>
          <cell r="C1631" t="str">
            <v>X</v>
          </cell>
          <cell r="D1631" t="str">
            <v>X</v>
          </cell>
          <cell r="E1631" t="str">
            <v>X</v>
          </cell>
          <cell r="F1631" t="str">
            <v>X</v>
          </cell>
          <cell r="G1631" t="str">
            <v>X</v>
          </cell>
          <cell r="H1631" t="str">
            <v>X</v>
          </cell>
          <cell r="I1631" t="str">
            <v>X</v>
          </cell>
          <cell r="J1631" t="str">
            <v>X</v>
          </cell>
          <cell r="K1631" t="str">
            <v>X</v>
          </cell>
          <cell r="L1631" t="str">
            <v>X</v>
          </cell>
          <cell r="M1631" t="str">
            <v>X</v>
          </cell>
          <cell r="N1631" t="str">
            <v>323230</v>
          </cell>
        </row>
        <row r="1632">
          <cell r="B1632" t="str">
            <v>엠젠솔루션</v>
          </cell>
          <cell r="C1632" t="str">
            <v>X</v>
          </cell>
          <cell r="D1632" t="str">
            <v>X</v>
          </cell>
          <cell r="E1632" t="str">
            <v>X</v>
          </cell>
          <cell r="F1632" t="str">
            <v>X</v>
          </cell>
          <cell r="G1632" t="str">
            <v>X</v>
          </cell>
          <cell r="H1632" t="str">
            <v>X</v>
          </cell>
          <cell r="I1632" t="str">
            <v>X</v>
          </cell>
          <cell r="J1632" t="str">
            <v>X</v>
          </cell>
          <cell r="K1632" t="str">
            <v>X</v>
          </cell>
          <cell r="L1632" t="str">
            <v>X</v>
          </cell>
          <cell r="M1632" t="str">
            <v>X</v>
          </cell>
          <cell r="N1632" t="str">
            <v>032790</v>
          </cell>
        </row>
        <row r="1633">
          <cell r="B1633" t="str">
            <v>엠케이전자</v>
          </cell>
          <cell r="C1633" t="str">
            <v>X</v>
          </cell>
          <cell r="D1633" t="str">
            <v>X</v>
          </cell>
          <cell r="E1633" t="str">
            <v>X</v>
          </cell>
          <cell r="F1633" t="str">
            <v>X</v>
          </cell>
          <cell r="G1633" t="str">
            <v>X</v>
          </cell>
          <cell r="H1633" t="str">
            <v>X</v>
          </cell>
          <cell r="I1633" t="str">
            <v>X</v>
          </cell>
          <cell r="J1633" t="str">
            <v>X</v>
          </cell>
          <cell r="K1633" t="str">
            <v>X</v>
          </cell>
          <cell r="L1633" t="str">
            <v>X</v>
          </cell>
          <cell r="M1633" t="str">
            <v>X</v>
          </cell>
          <cell r="N1633" t="str">
            <v>033160</v>
          </cell>
        </row>
        <row r="1634">
          <cell r="B1634" t="str">
            <v>엠투아이</v>
          </cell>
          <cell r="C1634" t="str">
            <v>X</v>
          </cell>
          <cell r="D1634" t="str">
            <v>X</v>
          </cell>
          <cell r="E1634" t="str">
            <v>X</v>
          </cell>
          <cell r="F1634" t="str">
            <v>X</v>
          </cell>
          <cell r="G1634" t="str">
            <v>X</v>
          </cell>
          <cell r="H1634" t="str">
            <v>X</v>
          </cell>
          <cell r="I1634" t="str">
            <v>X</v>
          </cell>
          <cell r="J1634" t="str">
            <v>X</v>
          </cell>
          <cell r="K1634" t="str">
            <v>X</v>
          </cell>
          <cell r="L1634" t="str">
            <v>X</v>
          </cell>
          <cell r="M1634" t="str">
            <v>X</v>
          </cell>
          <cell r="N1634" t="str">
            <v>347890</v>
          </cell>
        </row>
        <row r="1635">
          <cell r="B1635" t="str">
            <v>엠투엔</v>
          </cell>
          <cell r="C1635" t="str">
            <v>X</v>
          </cell>
          <cell r="D1635" t="str">
            <v>X</v>
          </cell>
          <cell r="E1635" t="str">
            <v>X</v>
          </cell>
          <cell r="F1635" t="str">
            <v>X</v>
          </cell>
          <cell r="G1635" t="str">
            <v>X</v>
          </cell>
          <cell r="H1635" t="str">
            <v>X</v>
          </cell>
          <cell r="I1635" t="str">
            <v>X</v>
          </cell>
          <cell r="J1635" t="str">
            <v>X</v>
          </cell>
          <cell r="K1635" t="str">
            <v>X</v>
          </cell>
          <cell r="L1635" t="str">
            <v>X</v>
          </cell>
          <cell r="M1635" t="str">
            <v>X</v>
          </cell>
          <cell r="N1635" t="str">
            <v>033310</v>
          </cell>
        </row>
        <row r="1636">
          <cell r="B1636" t="str">
            <v>엠플러스</v>
          </cell>
          <cell r="C1636" t="str">
            <v>X</v>
          </cell>
          <cell r="D1636" t="str">
            <v>X</v>
          </cell>
          <cell r="E1636" t="str">
            <v>X</v>
          </cell>
          <cell r="F1636" t="str">
            <v>X</v>
          </cell>
          <cell r="G1636" t="str">
            <v>X</v>
          </cell>
          <cell r="H1636" t="str">
            <v>X</v>
          </cell>
          <cell r="I1636" t="str">
            <v>X</v>
          </cell>
          <cell r="J1636" t="str">
            <v>X</v>
          </cell>
          <cell r="K1636" t="str">
            <v>X</v>
          </cell>
          <cell r="L1636" t="str">
            <v>X</v>
          </cell>
          <cell r="M1636" t="str">
            <v>X</v>
          </cell>
          <cell r="N1636" t="str">
            <v>259630</v>
          </cell>
        </row>
        <row r="1637">
          <cell r="B1637" t="str">
            <v>연우</v>
          </cell>
          <cell r="C1637" t="str">
            <v>X</v>
          </cell>
          <cell r="D1637" t="str">
            <v>X</v>
          </cell>
          <cell r="E1637" t="str">
            <v>X</v>
          </cell>
          <cell r="F1637" t="str">
            <v>X</v>
          </cell>
          <cell r="G1637" t="str">
            <v>X</v>
          </cell>
          <cell r="H1637" t="str">
            <v>X</v>
          </cell>
          <cell r="I1637" t="str">
            <v>X</v>
          </cell>
          <cell r="J1637" t="str">
            <v>X</v>
          </cell>
          <cell r="K1637" t="str">
            <v>X</v>
          </cell>
          <cell r="L1637" t="str">
            <v>X</v>
          </cell>
          <cell r="M1637" t="str">
            <v>X</v>
          </cell>
          <cell r="N1637" t="str">
            <v>115960</v>
          </cell>
        </row>
        <row r="1638">
          <cell r="B1638" t="str">
            <v>영림원소프트랩</v>
          </cell>
          <cell r="C1638" t="str">
            <v>X</v>
          </cell>
          <cell r="D1638" t="str">
            <v>X</v>
          </cell>
          <cell r="E1638" t="str">
            <v>X</v>
          </cell>
          <cell r="F1638" t="str">
            <v>X</v>
          </cell>
          <cell r="G1638" t="str">
            <v>X</v>
          </cell>
          <cell r="H1638" t="str">
            <v>X</v>
          </cell>
          <cell r="I1638" t="str">
            <v>X</v>
          </cell>
          <cell r="J1638" t="str">
            <v>X</v>
          </cell>
          <cell r="K1638" t="str">
            <v>X</v>
          </cell>
          <cell r="L1638" t="str">
            <v>X</v>
          </cell>
          <cell r="M1638" t="str">
            <v>X</v>
          </cell>
          <cell r="N1638" t="str">
            <v>060850</v>
          </cell>
        </row>
        <row r="1639">
          <cell r="B1639" t="str">
            <v>영보화학</v>
          </cell>
          <cell r="C1639" t="str">
            <v>X</v>
          </cell>
          <cell r="D1639" t="str">
            <v>X</v>
          </cell>
          <cell r="E1639" t="str">
            <v>X</v>
          </cell>
          <cell r="F1639" t="str">
            <v>X</v>
          </cell>
          <cell r="G1639" t="str">
            <v>X</v>
          </cell>
          <cell r="H1639" t="str">
            <v>X</v>
          </cell>
          <cell r="I1639" t="str">
            <v>X</v>
          </cell>
          <cell r="J1639" t="str">
            <v>X</v>
          </cell>
          <cell r="K1639" t="str">
            <v>X</v>
          </cell>
          <cell r="L1639" t="str">
            <v>X</v>
          </cell>
          <cell r="M1639" t="str">
            <v>X</v>
          </cell>
          <cell r="N1639" t="str">
            <v>014440</v>
          </cell>
        </row>
        <row r="1640">
          <cell r="B1640" t="str">
            <v>영우디에스피</v>
          </cell>
          <cell r="C1640" t="str">
            <v>X</v>
          </cell>
          <cell r="D1640" t="str">
            <v>X</v>
          </cell>
          <cell r="E1640" t="str">
            <v>X</v>
          </cell>
          <cell r="F1640" t="str">
            <v>X</v>
          </cell>
          <cell r="G1640" t="str">
            <v>X</v>
          </cell>
          <cell r="H1640" t="str">
            <v>X</v>
          </cell>
          <cell r="I1640" t="str">
            <v>X</v>
          </cell>
          <cell r="J1640" t="str">
            <v>X</v>
          </cell>
          <cell r="K1640" t="str">
            <v>X</v>
          </cell>
          <cell r="L1640" t="str">
            <v>X</v>
          </cell>
          <cell r="M1640" t="str">
            <v>X</v>
          </cell>
          <cell r="N1640" t="str">
            <v>143540</v>
          </cell>
        </row>
        <row r="1641">
          <cell r="B1641" t="str">
            <v>영원무역</v>
          </cell>
          <cell r="C1641" t="str">
            <v>X</v>
          </cell>
          <cell r="D1641" t="str">
            <v>X</v>
          </cell>
          <cell r="E1641" t="str">
            <v>X</v>
          </cell>
          <cell r="F1641" t="str">
            <v>X</v>
          </cell>
          <cell r="G1641" t="str">
            <v>X</v>
          </cell>
          <cell r="H1641" t="str">
            <v>X</v>
          </cell>
          <cell r="I1641" t="str">
            <v>X</v>
          </cell>
          <cell r="J1641" t="str">
            <v>X</v>
          </cell>
          <cell r="K1641" t="str">
            <v>X</v>
          </cell>
          <cell r="L1641" t="str">
            <v>X</v>
          </cell>
          <cell r="M1641" t="str">
            <v>X</v>
          </cell>
          <cell r="N1641" t="str">
            <v>111770</v>
          </cell>
        </row>
        <row r="1642">
          <cell r="B1642" t="str">
            <v>영원무역홀딩스</v>
          </cell>
          <cell r="C1642" t="str">
            <v>X</v>
          </cell>
          <cell r="D1642" t="str">
            <v>X</v>
          </cell>
          <cell r="E1642" t="str">
            <v>X</v>
          </cell>
          <cell r="F1642" t="str">
            <v>X</v>
          </cell>
          <cell r="G1642" t="str">
            <v>O</v>
          </cell>
          <cell r="H1642" t="str">
            <v>X</v>
          </cell>
          <cell r="I1642" t="str">
            <v>X</v>
          </cell>
          <cell r="J1642" t="str">
            <v>X</v>
          </cell>
          <cell r="K1642" t="str">
            <v>X</v>
          </cell>
          <cell r="L1642" t="str">
            <v>X</v>
          </cell>
          <cell r="M1642" t="str">
            <v>X</v>
          </cell>
          <cell r="N1642" t="str">
            <v>009970</v>
          </cell>
        </row>
        <row r="1643">
          <cell r="B1643" t="str">
            <v>영진약품</v>
          </cell>
          <cell r="C1643" t="str">
            <v>X</v>
          </cell>
          <cell r="D1643" t="str">
            <v>X</v>
          </cell>
          <cell r="E1643" t="str">
            <v>X</v>
          </cell>
          <cell r="F1643" t="str">
            <v>X</v>
          </cell>
          <cell r="G1643" t="str">
            <v>X</v>
          </cell>
          <cell r="H1643" t="str">
            <v>X</v>
          </cell>
          <cell r="I1643" t="str">
            <v>X</v>
          </cell>
          <cell r="J1643" t="str">
            <v>X</v>
          </cell>
          <cell r="K1643" t="str">
            <v>X</v>
          </cell>
          <cell r="L1643" t="str">
            <v>X</v>
          </cell>
          <cell r="M1643" t="str">
            <v>X</v>
          </cell>
          <cell r="N1643" t="str">
            <v>003520</v>
          </cell>
        </row>
        <row r="1644">
          <cell r="B1644" t="str">
            <v>영풍</v>
          </cell>
          <cell r="C1644" t="str">
            <v>X</v>
          </cell>
          <cell r="D1644" t="str">
            <v>X</v>
          </cell>
          <cell r="E1644" t="str">
            <v>X</v>
          </cell>
          <cell r="F1644" t="str">
            <v>X</v>
          </cell>
          <cell r="G1644" t="str">
            <v>X</v>
          </cell>
          <cell r="H1644" t="str">
            <v>X</v>
          </cell>
          <cell r="I1644" t="str">
            <v>X</v>
          </cell>
          <cell r="J1644" t="str">
            <v>X</v>
          </cell>
          <cell r="K1644" t="str">
            <v>X</v>
          </cell>
          <cell r="L1644" t="str">
            <v>X</v>
          </cell>
          <cell r="M1644" t="str">
            <v>X</v>
          </cell>
          <cell r="N1644" t="str">
            <v>000670</v>
          </cell>
        </row>
        <row r="1645">
          <cell r="B1645" t="str">
            <v>영풍정밀</v>
          </cell>
          <cell r="C1645" t="str">
            <v>X</v>
          </cell>
          <cell r="D1645" t="str">
            <v>X</v>
          </cell>
          <cell r="E1645" t="str">
            <v>X</v>
          </cell>
          <cell r="F1645" t="str">
            <v>X</v>
          </cell>
          <cell r="G1645" t="str">
            <v>X</v>
          </cell>
          <cell r="H1645" t="str">
            <v>X</v>
          </cell>
          <cell r="I1645" t="str">
            <v>X</v>
          </cell>
          <cell r="J1645" t="str">
            <v>X</v>
          </cell>
          <cell r="K1645" t="str">
            <v>X</v>
          </cell>
          <cell r="L1645" t="str">
            <v>X</v>
          </cell>
          <cell r="M1645" t="str">
            <v>X</v>
          </cell>
          <cell r="N1645" t="str">
            <v>036560</v>
          </cell>
        </row>
        <row r="1646">
          <cell r="B1646" t="str">
            <v>영풍제지</v>
          </cell>
          <cell r="C1646" t="str">
            <v>X</v>
          </cell>
          <cell r="D1646" t="str">
            <v>X</v>
          </cell>
          <cell r="E1646" t="str">
            <v>X</v>
          </cell>
          <cell r="F1646" t="str">
            <v>X</v>
          </cell>
          <cell r="G1646" t="str">
            <v>X</v>
          </cell>
          <cell r="H1646" t="str">
            <v>X</v>
          </cell>
          <cell r="I1646" t="str">
            <v>X</v>
          </cell>
          <cell r="J1646" t="str">
            <v>X</v>
          </cell>
          <cell r="K1646" t="str">
            <v>X</v>
          </cell>
          <cell r="L1646" t="str">
            <v>X</v>
          </cell>
          <cell r="M1646" t="str">
            <v>X</v>
          </cell>
          <cell r="N1646" t="str">
            <v>006740</v>
          </cell>
        </row>
        <row r="1647">
          <cell r="B1647" t="str">
            <v>영화금속</v>
          </cell>
          <cell r="C1647" t="str">
            <v>X</v>
          </cell>
          <cell r="D1647" t="str">
            <v>X</v>
          </cell>
          <cell r="E1647" t="str">
            <v>X</v>
          </cell>
          <cell r="F1647" t="str">
            <v>X</v>
          </cell>
          <cell r="G1647" t="str">
            <v>X</v>
          </cell>
          <cell r="H1647" t="str">
            <v>X</v>
          </cell>
          <cell r="I1647" t="str">
            <v>X</v>
          </cell>
          <cell r="J1647" t="str">
            <v>X</v>
          </cell>
          <cell r="K1647" t="str">
            <v>X</v>
          </cell>
          <cell r="L1647" t="str">
            <v>X</v>
          </cell>
          <cell r="M1647" t="str">
            <v>X</v>
          </cell>
          <cell r="N1647" t="str">
            <v>012280</v>
          </cell>
        </row>
        <row r="1648">
          <cell r="B1648" t="str">
            <v>영화테크</v>
          </cell>
          <cell r="C1648" t="str">
            <v>X</v>
          </cell>
          <cell r="D1648" t="str">
            <v>X</v>
          </cell>
          <cell r="E1648" t="str">
            <v>X</v>
          </cell>
          <cell r="F1648" t="str">
            <v>X</v>
          </cell>
          <cell r="G1648" t="str">
            <v>X</v>
          </cell>
          <cell r="H1648" t="str">
            <v>X</v>
          </cell>
          <cell r="I1648" t="str">
            <v>X</v>
          </cell>
          <cell r="J1648" t="str">
            <v>X</v>
          </cell>
          <cell r="K1648" t="str">
            <v>X</v>
          </cell>
          <cell r="L1648" t="str">
            <v>X</v>
          </cell>
          <cell r="M1648" t="str">
            <v>X</v>
          </cell>
          <cell r="N1648" t="str">
            <v>265560</v>
          </cell>
        </row>
        <row r="1649">
          <cell r="B1649" t="str">
            <v>영흥</v>
          </cell>
          <cell r="C1649" t="str">
            <v>X</v>
          </cell>
          <cell r="D1649" t="str">
            <v>X</v>
          </cell>
          <cell r="E1649" t="str">
            <v>X</v>
          </cell>
          <cell r="F1649" t="str">
            <v>X</v>
          </cell>
          <cell r="G1649" t="str">
            <v>X</v>
          </cell>
          <cell r="H1649" t="str">
            <v>X</v>
          </cell>
          <cell r="I1649" t="str">
            <v>X</v>
          </cell>
          <cell r="J1649" t="str">
            <v>X</v>
          </cell>
          <cell r="K1649" t="str">
            <v>X</v>
          </cell>
          <cell r="L1649" t="str">
            <v>X</v>
          </cell>
          <cell r="M1649" t="str">
            <v>X</v>
          </cell>
          <cell r="N1649" t="str">
            <v>012160</v>
          </cell>
        </row>
        <row r="1650">
          <cell r="B1650" t="str">
            <v>예림당</v>
          </cell>
          <cell r="C1650" t="str">
            <v>X</v>
          </cell>
          <cell r="D1650" t="str">
            <v>X</v>
          </cell>
          <cell r="E1650" t="str">
            <v>X</v>
          </cell>
          <cell r="F1650" t="str">
            <v>X</v>
          </cell>
          <cell r="G1650" t="str">
            <v>X</v>
          </cell>
          <cell r="H1650" t="str">
            <v>X</v>
          </cell>
          <cell r="I1650" t="str">
            <v>X</v>
          </cell>
          <cell r="J1650" t="str">
            <v>X</v>
          </cell>
          <cell r="K1650" t="str">
            <v>X</v>
          </cell>
          <cell r="L1650" t="str">
            <v>X</v>
          </cell>
          <cell r="M1650" t="str">
            <v>X</v>
          </cell>
          <cell r="N1650" t="str">
            <v>036000</v>
          </cell>
        </row>
        <row r="1651">
          <cell r="B1651" t="str">
            <v>예선테크</v>
          </cell>
          <cell r="C1651" t="str">
            <v>X</v>
          </cell>
          <cell r="D1651" t="str">
            <v>X</v>
          </cell>
          <cell r="E1651" t="str">
            <v>X</v>
          </cell>
          <cell r="F1651" t="str">
            <v>X</v>
          </cell>
          <cell r="G1651" t="str">
            <v>X</v>
          </cell>
          <cell r="H1651" t="str">
            <v>X</v>
          </cell>
          <cell r="I1651" t="str">
            <v>X</v>
          </cell>
          <cell r="J1651" t="str">
            <v>X</v>
          </cell>
          <cell r="K1651" t="str">
            <v>X</v>
          </cell>
          <cell r="L1651" t="str">
            <v>X</v>
          </cell>
          <cell r="M1651" t="str">
            <v>X</v>
          </cell>
          <cell r="N1651" t="str">
            <v>250930</v>
          </cell>
        </row>
        <row r="1652">
          <cell r="B1652" t="str">
            <v>예스24</v>
          </cell>
          <cell r="C1652" t="str">
            <v>X</v>
          </cell>
          <cell r="D1652" t="str">
            <v>X</v>
          </cell>
          <cell r="E1652" t="str">
            <v>X</v>
          </cell>
          <cell r="F1652" t="str">
            <v>X</v>
          </cell>
          <cell r="G1652" t="str">
            <v>X</v>
          </cell>
          <cell r="H1652" t="str">
            <v>X</v>
          </cell>
          <cell r="I1652" t="str">
            <v>X</v>
          </cell>
          <cell r="J1652" t="str">
            <v>X</v>
          </cell>
          <cell r="K1652" t="str">
            <v>X</v>
          </cell>
          <cell r="L1652" t="str">
            <v>X</v>
          </cell>
          <cell r="M1652" t="str">
            <v>X</v>
          </cell>
          <cell r="N1652" t="str">
            <v>053280</v>
          </cell>
        </row>
        <row r="1653">
          <cell r="B1653" t="str">
            <v>예스코홀딩스</v>
          </cell>
          <cell r="C1653" t="str">
            <v>X</v>
          </cell>
          <cell r="D1653" t="str">
            <v>X</v>
          </cell>
          <cell r="E1653" t="str">
            <v>X</v>
          </cell>
          <cell r="F1653" t="str">
            <v>X</v>
          </cell>
          <cell r="G1653" t="str">
            <v>X</v>
          </cell>
          <cell r="H1653" t="str">
            <v>X</v>
          </cell>
          <cell r="I1653" t="str">
            <v>X</v>
          </cell>
          <cell r="J1653" t="str">
            <v>X</v>
          </cell>
          <cell r="K1653" t="str">
            <v>X</v>
          </cell>
          <cell r="L1653" t="str">
            <v>X</v>
          </cell>
          <cell r="M1653" t="str">
            <v>X</v>
          </cell>
          <cell r="N1653" t="str">
            <v>015360</v>
          </cell>
        </row>
        <row r="1654">
          <cell r="B1654" t="str">
            <v>예스티</v>
          </cell>
          <cell r="C1654" t="str">
            <v>X</v>
          </cell>
          <cell r="D1654" t="str">
            <v>X</v>
          </cell>
          <cell r="E1654" t="str">
            <v>X</v>
          </cell>
          <cell r="F1654" t="str">
            <v>X</v>
          </cell>
          <cell r="G1654" t="str">
            <v>X</v>
          </cell>
          <cell r="H1654" t="str">
            <v>X</v>
          </cell>
          <cell r="I1654" t="str">
            <v>X</v>
          </cell>
          <cell r="J1654" t="str">
            <v>X</v>
          </cell>
          <cell r="K1654" t="str">
            <v>X</v>
          </cell>
          <cell r="L1654" t="str">
            <v>X</v>
          </cell>
          <cell r="M1654" t="str">
            <v>X</v>
          </cell>
          <cell r="N1654" t="str">
            <v>122640</v>
          </cell>
        </row>
        <row r="1655">
          <cell r="B1655" t="str">
            <v>오가닉티코스메틱</v>
          </cell>
          <cell r="C1655" t="str">
            <v>X</v>
          </cell>
          <cell r="D1655" t="str">
            <v>X</v>
          </cell>
          <cell r="E1655" t="str">
            <v>X</v>
          </cell>
          <cell r="F1655" t="str">
            <v>O</v>
          </cell>
          <cell r="G1655" t="str">
            <v>X</v>
          </cell>
          <cell r="H1655" t="str">
            <v>X</v>
          </cell>
          <cell r="I1655" t="str">
            <v>X</v>
          </cell>
          <cell r="J1655" t="str">
            <v>X</v>
          </cell>
          <cell r="K1655" t="str">
            <v>X</v>
          </cell>
          <cell r="L1655" t="str">
            <v>X</v>
          </cell>
          <cell r="M1655" t="str">
            <v>X</v>
          </cell>
          <cell r="N1655" t="str">
            <v>900300</v>
          </cell>
        </row>
        <row r="1656">
          <cell r="B1656" t="str">
            <v>오공</v>
          </cell>
          <cell r="C1656" t="str">
            <v>X</v>
          </cell>
          <cell r="D1656" t="str">
            <v>X</v>
          </cell>
          <cell r="E1656" t="str">
            <v>X</v>
          </cell>
          <cell r="F1656" t="str">
            <v>X</v>
          </cell>
          <cell r="G1656" t="str">
            <v>X</v>
          </cell>
          <cell r="H1656" t="str">
            <v>X</v>
          </cell>
          <cell r="I1656" t="str">
            <v>X</v>
          </cell>
          <cell r="J1656" t="str">
            <v>X</v>
          </cell>
          <cell r="K1656" t="str">
            <v>X</v>
          </cell>
          <cell r="L1656" t="str">
            <v>X</v>
          </cell>
          <cell r="M1656" t="str">
            <v>X</v>
          </cell>
          <cell r="N1656" t="str">
            <v>045060</v>
          </cell>
        </row>
        <row r="1657">
          <cell r="B1657" t="str">
            <v>오디텍</v>
          </cell>
          <cell r="C1657" t="str">
            <v>X</v>
          </cell>
          <cell r="D1657" t="str">
            <v>X</v>
          </cell>
          <cell r="E1657" t="str">
            <v>X</v>
          </cell>
          <cell r="F1657" t="str">
            <v>X</v>
          </cell>
          <cell r="G1657" t="str">
            <v>X</v>
          </cell>
          <cell r="H1657" t="str">
            <v>X</v>
          </cell>
          <cell r="I1657" t="str">
            <v>X</v>
          </cell>
          <cell r="J1657" t="str">
            <v>X</v>
          </cell>
          <cell r="K1657" t="str">
            <v>X</v>
          </cell>
          <cell r="L1657" t="str">
            <v>X</v>
          </cell>
          <cell r="M1657" t="str">
            <v>X</v>
          </cell>
          <cell r="N1657" t="str">
            <v>080520</v>
          </cell>
        </row>
        <row r="1658">
          <cell r="B1658" t="str">
            <v>오뚜기</v>
          </cell>
          <cell r="C1658" t="str">
            <v>X</v>
          </cell>
          <cell r="D1658" t="str">
            <v>X</v>
          </cell>
          <cell r="E1658" t="str">
            <v>X</v>
          </cell>
          <cell r="F1658" t="str">
            <v>X</v>
          </cell>
          <cell r="G1658" t="str">
            <v>X</v>
          </cell>
          <cell r="H1658" t="str">
            <v>X</v>
          </cell>
          <cell r="I1658" t="str">
            <v>X</v>
          </cell>
          <cell r="J1658" t="str">
            <v>X</v>
          </cell>
          <cell r="K1658" t="str">
            <v>X</v>
          </cell>
          <cell r="L1658" t="str">
            <v>X</v>
          </cell>
          <cell r="M1658" t="str">
            <v>X</v>
          </cell>
          <cell r="N1658" t="str">
            <v>007310</v>
          </cell>
        </row>
        <row r="1659">
          <cell r="B1659" t="str">
            <v>오로라</v>
          </cell>
          <cell r="C1659" t="str">
            <v>X</v>
          </cell>
          <cell r="D1659" t="str">
            <v>X</v>
          </cell>
          <cell r="E1659" t="str">
            <v>X</v>
          </cell>
          <cell r="F1659" t="str">
            <v>X</v>
          </cell>
          <cell r="G1659" t="str">
            <v>X</v>
          </cell>
          <cell r="H1659" t="str">
            <v>X</v>
          </cell>
          <cell r="I1659" t="str">
            <v>X</v>
          </cell>
          <cell r="J1659" t="str">
            <v>X</v>
          </cell>
          <cell r="K1659" t="str">
            <v>X</v>
          </cell>
          <cell r="L1659" t="str">
            <v>X</v>
          </cell>
          <cell r="M1659" t="str">
            <v>X</v>
          </cell>
          <cell r="N1659" t="str">
            <v>039830</v>
          </cell>
        </row>
        <row r="1660">
          <cell r="B1660" t="str">
            <v>오로스테크놀로지</v>
          </cell>
          <cell r="C1660" t="str">
            <v>X</v>
          </cell>
          <cell r="D1660" t="str">
            <v>X</v>
          </cell>
          <cell r="E1660" t="str">
            <v>X</v>
          </cell>
          <cell r="F1660" t="str">
            <v>X</v>
          </cell>
          <cell r="G1660" t="str">
            <v>X</v>
          </cell>
          <cell r="H1660" t="str">
            <v>X</v>
          </cell>
          <cell r="I1660" t="str">
            <v>X</v>
          </cell>
          <cell r="J1660" t="str">
            <v>X</v>
          </cell>
          <cell r="K1660" t="str">
            <v>X</v>
          </cell>
          <cell r="L1660" t="str">
            <v>X</v>
          </cell>
          <cell r="M1660" t="str">
            <v>X</v>
          </cell>
          <cell r="N1660" t="str">
            <v>322310</v>
          </cell>
        </row>
        <row r="1661">
          <cell r="B1661" t="str">
            <v>오르비텍</v>
          </cell>
          <cell r="C1661" t="str">
            <v>X</v>
          </cell>
          <cell r="D1661" t="str">
            <v>X</v>
          </cell>
          <cell r="E1661" t="str">
            <v>X</v>
          </cell>
          <cell r="F1661" t="str">
            <v>X</v>
          </cell>
          <cell r="G1661" t="str">
            <v>X</v>
          </cell>
          <cell r="H1661" t="str">
            <v>X</v>
          </cell>
          <cell r="I1661" t="str">
            <v>X</v>
          </cell>
          <cell r="J1661" t="str">
            <v>X</v>
          </cell>
          <cell r="K1661" t="str">
            <v>X</v>
          </cell>
          <cell r="L1661" t="str">
            <v>X</v>
          </cell>
          <cell r="M1661" t="str">
            <v>X</v>
          </cell>
          <cell r="N1661" t="str">
            <v>046120</v>
          </cell>
        </row>
        <row r="1662">
          <cell r="B1662" t="str">
            <v>오리엔탈정공</v>
          </cell>
          <cell r="C1662" t="str">
            <v>X</v>
          </cell>
          <cell r="D1662" t="str">
            <v>X</v>
          </cell>
          <cell r="E1662" t="str">
            <v>X</v>
          </cell>
          <cell r="F1662" t="str">
            <v>X</v>
          </cell>
          <cell r="G1662" t="str">
            <v>X</v>
          </cell>
          <cell r="H1662" t="str">
            <v>X</v>
          </cell>
          <cell r="I1662" t="str">
            <v>X</v>
          </cell>
          <cell r="J1662" t="str">
            <v>X</v>
          </cell>
          <cell r="K1662" t="str">
            <v>X</v>
          </cell>
          <cell r="L1662" t="str">
            <v>X</v>
          </cell>
          <cell r="M1662" t="str">
            <v>X</v>
          </cell>
          <cell r="N1662" t="str">
            <v>014940</v>
          </cell>
        </row>
        <row r="1663">
          <cell r="B1663" t="str">
            <v>오리엔트바이오</v>
          </cell>
          <cell r="C1663" t="str">
            <v>X</v>
          </cell>
          <cell r="D1663" t="str">
            <v>X</v>
          </cell>
          <cell r="E1663" t="str">
            <v>X</v>
          </cell>
          <cell r="F1663" t="str">
            <v>X</v>
          </cell>
          <cell r="G1663" t="str">
            <v>O</v>
          </cell>
          <cell r="H1663" t="str">
            <v>X</v>
          </cell>
          <cell r="I1663" t="str">
            <v>X</v>
          </cell>
          <cell r="J1663" t="str">
            <v>X</v>
          </cell>
          <cell r="K1663" t="str">
            <v>X</v>
          </cell>
          <cell r="L1663" t="str">
            <v>X</v>
          </cell>
          <cell r="M1663" t="str">
            <v>X</v>
          </cell>
          <cell r="N1663" t="str">
            <v>002630</v>
          </cell>
        </row>
        <row r="1664">
          <cell r="B1664" t="str">
            <v>오리엔트정공</v>
          </cell>
          <cell r="C1664" t="str">
            <v>X</v>
          </cell>
          <cell r="D1664" t="str">
            <v>X</v>
          </cell>
          <cell r="E1664" t="str">
            <v>X</v>
          </cell>
          <cell r="F1664" t="str">
            <v>X</v>
          </cell>
          <cell r="G1664" t="str">
            <v>X</v>
          </cell>
          <cell r="H1664" t="str">
            <v>X</v>
          </cell>
          <cell r="I1664" t="str">
            <v>X</v>
          </cell>
          <cell r="J1664" t="str">
            <v>X</v>
          </cell>
          <cell r="K1664" t="str">
            <v>X</v>
          </cell>
          <cell r="L1664" t="str">
            <v>X</v>
          </cell>
          <cell r="M1664" t="str">
            <v>X</v>
          </cell>
          <cell r="N1664" t="str">
            <v>065500</v>
          </cell>
        </row>
        <row r="1665">
          <cell r="B1665" t="str">
            <v>오리온</v>
          </cell>
          <cell r="C1665" t="str">
            <v>X</v>
          </cell>
          <cell r="D1665" t="str">
            <v>X</v>
          </cell>
          <cell r="E1665" t="str">
            <v>X</v>
          </cell>
          <cell r="F1665" t="str">
            <v>X</v>
          </cell>
          <cell r="G1665" t="str">
            <v>X</v>
          </cell>
          <cell r="H1665" t="str">
            <v>X</v>
          </cell>
          <cell r="I1665" t="str">
            <v>X</v>
          </cell>
          <cell r="J1665" t="str">
            <v>X</v>
          </cell>
          <cell r="K1665" t="str">
            <v>X</v>
          </cell>
          <cell r="L1665" t="str">
            <v>X</v>
          </cell>
          <cell r="M1665" t="str">
            <v>X</v>
          </cell>
          <cell r="N1665" t="str">
            <v>271560</v>
          </cell>
        </row>
        <row r="1666">
          <cell r="B1666" t="str">
            <v>오리온홀딩스</v>
          </cell>
          <cell r="C1666" t="str">
            <v>X</v>
          </cell>
          <cell r="D1666" t="str">
            <v>X</v>
          </cell>
          <cell r="E1666" t="str">
            <v>X</v>
          </cell>
          <cell r="F1666" t="str">
            <v>X</v>
          </cell>
          <cell r="G1666" t="str">
            <v>X</v>
          </cell>
          <cell r="H1666" t="str">
            <v>X</v>
          </cell>
          <cell r="I1666" t="str">
            <v>X</v>
          </cell>
          <cell r="J1666" t="str">
            <v>X</v>
          </cell>
          <cell r="K1666" t="str">
            <v>X</v>
          </cell>
          <cell r="L1666" t="str">
            <v>X</v>
          </cell>
          <cell r="M1666" t="str">
            <v>X</v>
          </cell>
          <cell r="N1666" t="str">
            <v>001800</v>
          </cell>
        </row>
        <row r="1667">
          <cell r="B1667" t="str">
            <v>오리콤</v>
          </cell>
          <cell r="C1667" t="str">
            <v>X</v>
          </cell>
          <cell r="D1667" t="str">
            <v>X</v>
          </cell>
          <cell r="E1667" t="str">
            <v>X</v>
          </cell>
          <cell r="F1667" t="str">
            <v>X</v>
          </cell>
          <cell r="G1667" t="str">
            <v>X</v>
          </cell>
          <cell r="H1667" t="str">
            <v>X</v>
          </cell>
          <cell r="I1667" t="str">
            <v>X</v>
          </cell>
          <cell r="J1667" t="str">
            <v>X</v>
          </cell>
          <cell r="K1667" t="str">
            <v>X</v>
          </cell>
          <cell r="L1667" t="str">
            <v>X</v>
          </cell>
          <cell r="M1667" t="str">
            <v>X</v>
          </cell>
          <cell r="N1667" t="str">
            <v>010470</v>
          </cell>
        </row>
        <row r="1668">
          <cell r="B1668" t="str">
            <v>오브젠</v>
          </cell>
          <cell r="C1668" t="str">
            <v>X</v>
          </cell>
          <cell r="D1668" t="str">
            <v>X</v>
          </cell>
          <cell r="E1668" t="str">
            <v>X</v>
          </cell>
          <cell r="F1668" t="str">
            <v>X</v>
          </cell>
          <cell r="G1668" t="str">
            <v>X</v>
          </cell>
          <cell r="H1668" t="str">
            <v>X</v>
          </cell>
          <cell r="I1668" t="str">
            <v>X</v>
          </cell>
          <cell r="J1668" t="str">
            <v>X</v>
          </cell>
          <cell r="K1668" t="str">
            <v>X</v>
          </cell>
          <cell r="L1668" t="str">
            <v>X</v>
          </cell>
          <cell r="M1668" t="str">
            <v>X</v>
          </cell>
          <cell r="N1668" t="str">
            <v>417860</v>
          </cell>
        </row>
        <row r="1669">
          <cell r="B1669" t="str">
            <v>오비고</v>
          </cell>
          <cell r="C1669" t="str">
            <v>X</v>
          </cell>
          <cell r="D1669" t="str">
            <v>X</v>
          </cell>
          <cell r="E1669" t="str">
            <v>X</v>
          </cell>
          <cell r="F1669" t="str">
            <v>X</v>
          </cell>
          <cell r="G1669" t="str">
            <v>X</v>
          </cell>
          <cell r="H1669" t="str">
            <v>X</v>
          </cell>
          <cell r="I1669" t="str">
            <v>X</v>
          </cell>
          <cell r="J1669" t="str">
            <v>X</v>
          </cell>
          <cell r="K1669" t="str">
            <v>X</v>
          </cell>
          <cell r="L1669" t="str">
            <v>X</v>
          </cell>
          <cell r="M1669" t="str">
            <v>X</v>
          </cell>
          <cell r="N1669" t="str">
            <v>352910</v>
          </cell>
        </row>
        <row r="1670">
          <cell r="B1670" t="str">
            <v>오상자이엘</v>
          </cell>
          <cell r="C1670" t="str">
            <v>X</v>
          </cell>
          <cell r="D1670" t="str">
            <v>X</v>
          </cell>
          <cell r="E1670" t="str">
            <v>X</v>
          </cell>
          <cell r="F1670" t="str">
            <v>X</v>
          </cell>
          <cell r="G1670" t="str">
            <v>X</v>
          </cell>
          <cell r="H1670" t="str">
            <v>X</v>
          </cell>
          <cell r="I1670" t="str">
            <v>X</v>
          </cell>
          <cell r="J1670" t="str">
            <v>X</v>
          </cell>
          <cell r="K1670" t="str">
            <v>X</v>
          </cell>
          <cell r="L1670" t="str">
            <v>X</v>
          </cell>
          <cell r="M1670" t="str">
            <v>X</v>
          </cell>
          <cell r="N1670" t="str">
            <v>053980</v>
          </cell>
        </row>
        <row r="1671">
          <cell r="B1671" t="str">
            <v>오성첨단소재</v>
          </cell>
          <cell r="C1671" t="str">
            <v>X</v>
          </cell>
          <cell r="D1671" t="str">
            <v>X</v>
          </cell>
          <cell r="E1671" t="str">
            <v>X</v>
          </cell>
          <cell r="F1671" t="str">
            <v>X</v>
          </cell>
          <cell r="G1671" t="str">
            <v>X</v>
          </cell>
          <cell r="H1671" t="str">
            <v>X</v>
          </cell>
          <cell r="I1671" t="str">
            <v>X</v>
          </cell>
          <cell r="J1671" t="str">
            <v>X</v>
          </cell>
          <cell r="K1671" t="str">
            <v>X</v>
          </cell>
          <cell r="L1671" t="str">
            <v>X</v>
          </cell>
          <cell r="M1671" t="str">
            <v>X</v>
          </cell>
          <cell r="N1671" t="str">
            <v>052420</v>
          </cell>
        </row>
        <row r="1672">
          <cell r="B1672" t="str">
            <v>오션브릿지</v>
          </cell>
          <cell r="C1672" t="str">
            <v>X</v>
          </cell>
          <cell r="D1672" t="str">
            <v>X</v>
          </cell>
          <cell r="E1672" t="str">
            <v>X</v>
          </cell>
          <cell r="F1672" t="str">
            <v>X</v>
          </cell>
          <cell r="G1672" t="str">
            <v>X</v>
          </cell>
          <cell r="H1672" t="str">
            <v>X</v>
          </cell>
          <cell r="I1672" t="str">
            <v>X</v>
          </cell>
          <cell r="J1672" t="str">
            <v>X</v>
          </cell>
          <cell r="K1672" t="str">
            <v>X</v>
          </cell>
          <cell r="L1672" t="str">
            <v>X</v>
          </cell>
          <cell r="M1672" t="str">
            <v>X</v>
          </cell>
          <cell r="N1672" t="str">
            <v>241790</v>
          </cell>
        </row>
        <row r="1673">
          <cell r="B1673" t="str">
            <v>오스코텍</v>
          </cell>
          <cell r="C1673" t="str">
            <v>X</v>
          </cell>
          <cell r="D1673" t="str">
            <v>X</v>
          </cell>
          <cell r="E1673" t="str">
            <v>X</v>
          </cell>
          <cell r="F1673" t="str">
            <v>X</v>
          </cell>
          <cell r="G1673" t="str">
            <v>X</v>
          </cell>
          <cell r="H1673" t="str">
            <v>X</v>
          </cell>
          <cell r="I1673" t="str">
            <v>X</v>
          </cell>
          <cell r="J1673" t="str">
            <v>X</v>
          </cell>
          <cell r="K1673" t="str">
            <v>X</v>
          </cell>
          <cell r="L1673" t="str">
            <v>X</v>
          </cell>
          <cell r="M1673" t="str">
            <v>X</v>
          </cell>
          <cell r="N1673" t="str">
            <v>039200</v>
          </cell>
        </row>
        <row r="1674">
          <cell r="B1674" t="str">
            <v>오스테오닉</v>
          </cell>
          <cell r="C1674" t="str">
            <v>X</v>
          </cell>
          <cell r="D1674" t="str">
            <v>X</v>
          </cell>
          <cell r="E1674" t="str">
            <v>X</v>
          </cell>
          <cell r="F1674" t="str">
            <v>X</v>
          </cell>
          <cell r="G1674" t="str">
            <v>X</v>
          </cell>
          <cell r="H1674" t="str">
            <v>X</v>
          </cell>
          <cell r="I1674" t="str">
            <v>X</v>
          </cell>
          <cell r="J1674" t="str">
            <v>X</v>
          </cell>
          <cell r="K1674" t="str">
            <v>X</v>
          </cell>
          <cell r="L1674" t="str">
            <v>X</v>
          </cell>
          <cell r="M1674" t="str">
            <v>X</v>
          </cell>
          <cell r="N1674" t="str">
            <v>226400</v>
          </cell>
        </row>
        <row r="1675">
          <cell r="B1675" t="str">
            <v>오스템</v>
          </cell>
          <cell r="C1675" t="str">
            <v>X</v>
          </cell>
          <cell r="D1675" t="str">
            <v>X</v>
          </cell>
          <cell r="E1675" t="str">
            <v>X</v>
          </cell>
          <cell r="F1675" t="str">
            <v>X</v>
          </cell>
          <cell r="G1675" t="str">
            <v>X</v>
          </cell>
          <cell r="H1675" t="str">
            <v>X</v>
          </cell>
          <cell r="I1675" t="str">
            <v>X</v>
          </cell>
          <cell r="J1675" t="str">
            <v>X</v>
          </cell>
          <cell r="K1675" t="str">
            <v>X</v>
          </cell>
          <cell r="L1675" t="str">
            <v>X</v>
          </cell>
          <cell r="M1675" t="str">
            <v>X</v>
          </cell>
          <cell r="N1675" t="str">
            <v>031510</v>
          </cell>
        </row>
        <row r="1676">
          <cell r="B1676" t="str">
            <v>오에스피</v>
          </cell>
          <cell r="C1676" t="str">
            <v>X</v>
          </cell>
          <cell r="D1676" t="str">
            <v>X</v>
          </cell>
          <cell r="E1676" t="str">
            <v>X</v>
          </cell>
          <cell r="F1676" t="str">
            <v>X</v>
          </cell>
          <cell r="G1676" t="str">
            <v>X</v>
          </cell>
          <cell r="H1676" t="str">
            <v>X</v>
          </cell>
          <cell r="I1676" t="str">
            <v>X</v>
          </cell>
          <cell r="J1676" t="str">
            <v>X</v>
          </cell>
          <cell r="K1676" t="str">
            <v>X</v>
          </cell>
          <cell r="L1676" t="str">
            <v>X</v>
          </cell>
          <cell r="M1676" t="str">
            <v>X</v>
          </cell>
          <cell r="N1676" t="str">
            <v>368970</v>
          </cell>
        </row>
        <row r="1677">
          <cell r="B1677" t="str">
            <v>오이솔루션</v>
          </cell>
          <cell r="C1677" t="str">
            <v>X</v>
          </cell>
          <cell r="D1677" t="str">
            <v>X</v>
          </cell>
          <cell r="E1677" t="str">
            <v>X</v>
          </cell>
          <cell r="F1677" t="str">
            <v>X</v>
          </cell>
          <cell r="G1677" t="str">
            <v>X</v>
          </cell>
          <cell r="H1677" t="str">
            <v>X</v>
          </cell>
          <cell r="I1677" t="str">
            <v>X</v>
          </cell>
          <cell r="J1677" t="str">
            <v>X</v>
          </cell>
          <cell r="K1677" t="str">
            <v>X</v>
          </cell>
          <cell r="L1677" t="str">
            <v>X</v>
          </cell>
          <cell r="M1677" t="str">
            <v>X</v>
          </cell>
          <cell r="N1677" t="str">
            <v>138080</v>
          </cell>
        </row>
        <row r="1678">
          <cell r="B1678" t="str">
            <v>오킨스전자</v>
          </cell>
          <cell r="C1678" t="str">
            <v>X</v>
          </cell>
          <cell r="D1678" t="str">
            <v>X</v>
          </cell>
          <cell r="E1678" t="str">
            <v>X</v>
          </cell>
          <cell r="F1678" t="str">
            <v>X</v>
          </cell>
          <cell r="G1678" t="str">
            <v>X</v>
          </cell>
          <cell r="H1678" t="str">
            <v>X</v>
          </cell>
          <cell r="I1678" t="str">
            <v>X</v>
          </cell>
          <cell r="J1678" t="str">
            <v>X</v>
          </cell>
          <cell r="K1678" t="str">
            <v>X</v>
          </cell>
          <cell r="L1678" t="str">
            <v>X</v>
          </cell>
          <cell r="M1678" t="str">
            <v>X</v>
          </cell>
          <cell r="N1678" t="str">
            <v>080580</v>
          </cell>
        </row>
        <row r="1679">
          <cell r="B1679" t="str">
            <v>오텍</v>
          </cell>
          <cell r="C1679" t="str">
            <v>X</v>
          </cell>
          <cell r="D1679" t="str">
            <v>X</v>
          </cell>
          <cell r="E1679" t="str">
            <v>X</v>
          </cell>
          <cell r="F1679" t="str">
            <v>X</v>
          </cell>
          <cell r="G1679" t="str">
            <v>X</v>
          </cell>
          <cell r="H1679" t="str">
            <v>X</v>
          </cell>
          <cell r="I1679" t="str">
            <v>X</v>
          </cell>
          <cell r="J1679" t="str">
            <v>X</v>
          </cell>
          <cell r="K1679" t="str">
            <v>X</v>
          </cell>
          <cell r="L1679" t="str">
            <v>X</v>
          </cell>
          <cell r="M1679" t="str">
            <v>X</v>
          </cell>
          <cell r="N1679" t="str">
            <v>067170</v>
          </cell>
        </row>
        <row r="1680">
          <cell r="B1680" t="str">
            <v>오토앤</v>
          </cell>
          <cell r="C1680" t="str">
            <v>X</v>
          </cell>
          <cell r="D1680" t="str">
            <v>X</v>
          </cell>
          <cell r="E1680" t="str">
            <v>X</v>
          </cell>
          <cell r="F1680" t="str">
            <v>X</v>
          </cell>
          <cell r="G1680" t="str">
            <v>X</v>
          </cell>
          <cell r="H1680" t="str">
            <v>X</v>
          </cell>
          <cell r="I1680" t="str">
            <v>X</v>
          </cell>
          <cell r="J1680" t="str">
            <v>X</v>
          </cell>
          <cell r="K1680" t="str">
            <v>X</v>
          </cell>
          <cell r="L1680" t="str">
            <v>X</v>
          </cell>
          <cell r="M1680" t="str">
            <v>X</v>
          </cell>
          <cell r="N1680" t="str">
            <v>353590</v>
          </cell>
        </row>
        <row r="1681">
          <cell r="B1681" t="str">
            <v>오파스넷</v>
          </cell>
          <cell r="C1681" t="str">
            <v>X</v>
          </cell>
          <cell r="D1681" t="str">
            <v>X</v>
          </cell>
          <cell r="E1681" t="str">
            <v>X</v>
          </cell>
          <cell r="F1681" t="str">
            <v>X</v>
          </cell>
          <cell r="G1681" t="str">
            <v>X</v>
          </cell>
          <cell r="H1681" t="str">
            <v>X</v>
          </cell>
          <cell r="I1681" t="str">
            <v>X</v>
          </cell>
          <cell r="J1681" t="str">
            <v>X</v>
          </cell>
          <cell r="K1681" t="str">
            <v>X</v>
          </cell>
          <cell r="L1681" t="str">
            <v>X</v>
          </cell>
          <cell r="M1681" t="str">
            <v>X</v>
          </cell>
          <cell r="N1681" t="str">
            <v>173130</v>
          </cell>
        </row>
        <row r="1682">
          <cell r="B1682" t="str">
            <v>오픈놀</v>
          </cell>
          <cell r="C1682" t="str">
            <v>X</v>
          </cell>
          <cell r="D1682" t="str">
            <v>X</v>
          </cell>
          <cell r="E1682" t="str">
            <v>X</v>
          </cell>
          <cell r="F1682" t="str">
            <v>X</v>
          </cell>
          <cell r="G1682" t="str">
            <v>X</v>
          </cell>
          <cell r="H1682" t="str">
            <v>X</v>
          </cell>
          <cell r="I1682" t="str">
            <v>X</v>
          </cell>
          <cell r="J1682" t="str">
            <v>X</v>
          </cell>
          <cell r="K1682" t="str">
            <v>X</v>
          </cell>
          <cell r="L1682" t="str">
            <v>X</v>
          </cell>
          <cell r="M1682" t="str">
            <v>X</v>
          </cell>
          <cell r="N1682" t="str">
            <v>440320</v>
          </cell>
        </row>
        <row r="1683">
          <cell r="B1683" t="str">
            <v>오픈베이스</v>
          </cell>
          <cell r="C1683" t="str">
            <v>X</v>
          </cell>
          <cell r="D1683" t="str">
            <v>X</v>
          </cell>
          <cell r="E1683" t="str">
            <v>X</v>
          </cell>
          <cell r="F1683" t="str">
            <v>X</v>
          </cell>
          <cell r="G1683" t="str">
            <v>X</v>
          </cell>
          <cell r="H1683" t="str">
            <v>X</v>
          </cell>
          <cell r="I1683" t="str">
            <v>X</v>
          </cell>
          <cell r="J1683" t="str">
            <v>X</v>
          </cell>
          <cell r="K1683" t="str">
            <v>X</v>
          </cell>
          <cell r="L1683" t="str">
            <v>X</v>
          </cell>
          <cell r="M1683" t="str">
            <v>X</v>
          </cell>
          <cell r="N1683" t="str">
            <v>049480</v>
          </cell>
        </row>
        <row r="1684">
          <cell r="B1684" t="str">
            <v>오픈엣지테크놀로지</v>
          </cell>
          <cell r="C1684" t="str">
            <v>X</v>
          </cell>
          <cell r="D1684" t="str">
            <v>X</v>
          </cell>
          <cell r="E1684" t="str">
            <v>X</v>
          </cell>
          <cell r="F1684" t="str">
            <v>X</v>
          </cell>
          <cell r="G1684" t="str">
            <v>X</v>
          </cell>
          <cell r="H1684" t="str">
            <v>X</v>
          </cell>
          <cell r="I1684" t="str">
            <v>X</v>
          </cell>
          <cell r="J1684" t="str">
            <v>X</v>
          </cell>
          <cell r="K1684" t="str">
            <v>X</v>
          </cell>
          <cell r="L1684" t="str">
            <v>X</v>
          </cell>
          <cell r="M1684" t="str">
            <v>X</v>
          </cell>
          <cell r="N1684" t="str">
            <v>394280</v>
          </cell>
        </row>
        <row r="1685">
          <cell r="B1685" t="str">
            <v>오하임앤컴퍼니</v>
          </cell>
          <cell r="C1685" t="str">
            <v>X</v>
          </cell>
          <cell r="D1685" t="str">
            <v>X</v>
          </cell>
          <cell r="E1685" t="str">
            <v>X</v>
          </cell>
          <cell r="F1685" t="str">
            <v>X</v>
          </cell>
          <cell r="G1685" t="str">
            <v>X</v>
          </cell>
          <cell r="H1685" t="str">
            <v>X</v>
          </cell>
          <cell r="I1685" t="str">
            <v>X</v>
          </cell>
          <cell r="J1685" t="str">
            <v>X</v>
          </cell>
          <cell r="K1685" t="str">
            <v>X</v>
          </cell>
          <cell r="L1685" t="str">
            <v>X</v>
          </cell>
          <cell r="M1685" t="str">
            <v>X</v>
          </cell>
          <cell r="N1685" t="str">
            <v>309930</v>
          </cell>
        </row>
        <row r="1686">
          <cell r="B1686" t="str">
            <v>올리패스</v>
          </cell>
          <cell r="C1686" t="str">
            <v>X</v>
          </cell>
          <cell r="D1686" t="str">
            <v>X</v>
          </cell>
          <cell r="E1686" t="str">
            <v>X</v>
          </cell>
          <cell r="F1686" t="str">
            <v>O</v>
          </cell>
          <cell r="G1686" t="str">
            <v>X</v>
          </cell>
          <cell r="H1686" t="str">
            <v>X</v>
          </cell>
          <cell r="I1686" t="str">
            <v>X</v>
          </cell>
          <cell r="J1686" t="str">
            <v>X</v>
          </cell>
          <cell r="K1686" t="str">
            <v>X</v>
          </cell>
          <cell r="L1686" t="str">
            <v>X</v>
          </cell>
          <cell r="M1686" t="str">
            <v>X</v>
          </cell>
          <cell r="N1686" t="str">
            <v>244460</v>
          </cell>
        </row>
        <row r="1687">
          <cell r="B1687" t="str">
            <v>올릭스</v>
          </cell>
          <cell r="C1687" t="str">
            <v>X</v>
          </cell>
          <cell r="D1687" t="str">
            <v>X</v>
          </cell>
          <cell r="E1687" t="str">
            <v>X</v>
          </cell>
          <cell r="F1687" t="str">
            <v>X</v>
          </cell>
          <cell r="G1687" t="str">
            <v>X</v>
          </cell>
          <cell r="H1687" t="str">
            <v>X</v>
          </cell>
          <cell r="I1687" t="str">
            <v>X</v>
          </cell>
          <cell r="J1687" t="str">
            <v>X</v>
          </cell>
          <cell r="K1687" t="str">
            <v>X</v>
          </cell>
          <cell r="L1687" t="str">
            <v>X</v>
          </cell>
          <cell r="M1687" t="str">
            <v>X</v>
          </cell>
          <cell r="N1687" t="str">
            <v>226950</v>
          </cell>
        </row>
        <row r="1688">
          <cell r="B1688" t="str">
            <v>옴니시스템</v>
          </cell>
          <cell r="C1688" t="str">
            <v>X</v>
          </cell>
          <cell r="D1688" t="str">
            <v>X</v>
          </cell>
          <cell r="E1688" t="str">
            <v>X</v>
          </cell>
          <cell r="F1688" t="str">
            <v>X</v>
          </cell>
          <cell r="G1688" t="str">
            <v>X</v>
          </cell>
          <cell r="H1688" t="str">
            <v>X</v>
          </cell>
          <cell r="I1688" t="str">
            <v>X</v>
          </cell>
          <cell r="J1688" t="str">
            <v>X</v>
          </cell>
          <cell r="K1688" t="str">
            <v>X</v>
          </cell>
          <cell r="L1688" t="str">
            <v>X</v>
          </cell>
          <cell r="M1688" t="str">
            <v>X</v>
          </cell>
          <cell r="N1688" t="str">
            <v>057540</v>
          </cell>
        </row>
        <row r="1689">
          <cell r="B1689" t="str">
            <v>옵투스제약</v>
          </cell>
          <cell r="C1689" t="str">
            <v>X</v>
          </cell>
          <cell r="D1689" t="str">
            <v>X</v>
          </cell>
          <cell r="E1689" t="str">
            <v>X</v>
          </cell>
          <cell r="F1689" t="str">
            <v>X</v>
          </cell>
          <cell r="G1689" t="str">
            <v>X</v>
          </cell>
          <cell r="H1689" t="str">
            <v>X</v>
          </cell>
          <cell r="I1689" t="str">
            <v>X</v>
          </cell>
          <cell r="J1689" t="str">
            <v>X</v>
          </cell>
          <cell r="K1689" t="str">
            <v>X</v>
          </cell>
          <cell r="L1689" t="str">
            <v>X</v>
          </cell>
          <cell r="M1689" t="str">
            <v>X</v>
          </cell>
          <cell r="N1689" t="str">
            <v>131030</v>
          </cell>
        </row>
        <row r="1690">
          <cell r="B1690" t="str">
            <v>옵트론텍</v>
          </cell>
          <cell r="C1690" t="str">
            <v>X</v>
          </cell>
          <cell r="D1690" t="str">
            <v>X</v>
          </cell>
          <cell r="E1690" t="str">
            <v>X</v>
          </cell>
          <cell r="F1690" t="str">
            <v>X</v>
          </cell>
          <cell r="G1690" t="str">
            <v>X</v>
          </cell>
          <cell r="H1690" t="str">
            <v>X</v>
          </cell>
          <cell r="I1690" t="str">
            <v>X</v>
          </cell>
          <cell r="J1690" t="str">
            <v>X</v>
          </cell>
          <cell r="K1690" t="str">
            <v>X</v>
          </cell>
          <cell r="L1690" t="str">
            <v>X</v>
          </cell>
          <cell r="M1690" t="str">
            <v>X</v>
          </cell>
          <cell r="N1690" t="str">
            <v>082210</v>
          </cell>
        </row>
        <row r="1691">
          <cell r="B1691" t="str">
            <v>옵티시스</v>
          </cell>
          <cell r="C1691" t="str">
            <v>X</v>
          </cell>
          <cell r="D1691" t="str">
            <v>X</v>
          </cell>
          <cell r="E1691" t="str">
            <v>X</v>
          </cell>
          <cell r="F1691" t="str">
            <v>X</v>
          </cell>
          <cell r="G1691" t="str">
            <v>X</v>
          </cell>
          <cell r="H1691" t="str">
            <v>X</v>
          </cell>
          <cell r="I1691" t="str">
            <v>X</v>
          </cell>
          <cell r="J1691" t="str">
            <v>X</v>
          </cell>
          <cell r="K1691" t="str">
            <v>X</v>
          </cell>
          <cell r="L1691" t="str">
            <v>X</v>
          </cell>
          <cell r="M1691" t="str">
            <v>X</v>
          </cell>
          <cell r="N1691" t="str">
            <v>109080</v>
          </cell>
        </row>
        <row r="1692">
          <cell r="B1692" t="str">
            <v>옵티코어</v>
          </cell>
          <cell r="C1692" t="str">
            <v>X</v>
          </cell>
          <cell r="D1692" t="str">
            <v>X</v>
          </cell>
          <cell r="E1692" t="str">
            <v>X</v>
          </cell>
          <cell r="F1692" t="str">
            <v>X</v>
          </cell>
          <cell r="G1692" t="str">
            <v>X</v>
          </cell>
          <cell r="H1692" t="str">
            <v>X</v>
          </cell>
          <cell r="I1692" t="str">
            <v>X</v>
          </cell>
          <cell r="J1692" t="str">
            <v>X</v>
          </cell>
          <cell r="K1692" t="str">
            <v>X</v>
          </cell>
          <cell r="L1692" t="str">
            <v>X</v>
          </cell>
          <cell r="M1692" t="str">
            <v>X</v>
          </cell>
          <cell r="N1692" t="str">
            <v>380540</v>
          </cell>
        </row>
        <row r="1693">
          <cell r="B1693" t="str">
            <v>옵티팜</v>
          </cell>
          <cell r="C1693" t="str">
            <v>X</v>
          </cell>
          <cell r="D1693" t="str">
            <v>X</v>
          </cell>
          <cell r="E1693" t="str">
            <v>X</v>
          </cell>
          <cell r="F1693" t="str">
            <v>X</v>
          </cell>
          <cell r="G1693" t="str">
            <v>X</v>
          </cell>
          <cell r="H1693" t="str">
            <v>X</v>
          </cell>
          <cell r="I1693" t="str">
            <v>X</v>
          </cell>
          <cell r="J1693" t="str">
            <v>X</v>
          </cell>
          <cell r="K1693" t="str">
            <v>X</v>
          </cell>
          <cell r="L1693" t="str">
            <v>X</v>
          </cell>
          <cell r="M1693" t="str">
            <v>X</v>
          </cell>
          <cell r="N1693" t="str">
            <v>153710</v>
          </cell>
        </row>
        <row r="1694">
          <cell r="B1694" t="str">
            <v>와이더플래닛</v>
          </cell>
          <cell r="C1694" t="str">
            <v>X</v>
          </cell>
          <cell r="D1694" t="str">
            <v>X</v>
          </cell>
          <cell r="E1694" t="str">
            <v>X</v>
          </cell>
          <cell r="F1694" t="str">
            <v>X</v>
          </cell>
          <cell r="G1694" t="str">
            <v>X</v>
          </cell>
          <cell r="H1694" t="str">
            <v>X</v>
          </cell>
          <cell r="I1694" t="str">
            <v>X</v>
          </cell>
          <cell r="J1694" t="str">
            <v>X</v>
          </cell>
          <cell r="K1694" t="str">
            <v>X</v>
          </cell>
          <cell r="L1694" t="str">
            <v>X</v>
          </cell>
          <cell r="M1694" t="str">
            <v>X</v>
          </cell>
          <cell r="N1694" t="str">
            <v>321820</v>
          </cell>
        </row>
        <row r="1695">
          <cell r="B1695" t="str">
            <v>와이랩</v>
          </cell>
          <cell r="C1695" t="str">
            <v>X</v>
          </cell>
          <cell r="D1695" t="str">
            <v>X</v>
          </cell>
          <cell r="E1695" t="str">
            <v>X</v>
          </cell>
          <cell r="F1695" t="str">
            <v>X</v>
          </cell>
          <cell r="G1695" t="str">
            <v>X</v>
          </cell>
          <cell r="H1695" t="str">
            <v>X</v>
          </cell>
          <cell r="I1695" t="str">
            <v>X</v>
          </cell>
          <cell r="J1695" t="str">
            <v>X</v>
          </cell>
          <cell r="K1695" t="str">
            <v>X</v>
          </cell>
          <cell r="L1695" t="str">
            <v>X</v>
          </cell>
          <cell r="M1695" t="str">
            <v>X</v>
          </cell>
          <cell r="N1695" t="str">
            <v>432430</v>
          </cell>
        </row>
        <row r="1696">
          <cell r="B1696" t="str">
            <v>와이솔</v>
          </cell>
          <cell r="C1696" t="str">
            <v>X</v>
          </cell>
          <cell r="D1696" t="str">
            <v>X</v>
          </cell>
          <cell r="E1696" t="str">
            <v>X</v>
          </cell>
          <cell r="F1696" t="str">
            <v>X</v>
          </cell>
          <cell r="G1696" t="str">
            <v>X</v>
          </cell>
          <cell r="H1696" t="str">
            <v>X</v>
          </cell>
          <cell r="I1696" t="str">
            <v>X</v>
          </cell>
          <cell r="J1696" t="str">
            <v>X</v>
          </cell>
          <cell r="K1696" t="str">
            <v>X</v>
          </cell>
          <cell r="L1696" t="str">
            <v>X</v>
          </cell>
          <cell r="M1696" t="str">
            <v>X</v>
          </cell>
          <cell r="N1696" t="str">
            <v>122990</v>
          </cell>
        </row>
        <row r="1697">
          <cell r="B1697" t="str">
            <v>와이씨켐</v>
          </cell>
          <cell r="C1697" t="str">
            <v>X</v>
          </cell>
          <cell r="D1697" t="str">
            <v>X</v>
          </cell>
          <cell r="E1697" t="str">
            <v>X</v>
          </cell>
          <cell r="F1697" t="str">
            <v>X</v>
          </cell>
          <cell r="G1697" t="str">
            <v>X</v>
          </cell>
          <cell r="H1697" t="str">
            <v>X</v>
          </cell>
          <cell r="I1697" t="str">
            <v>X</v>
          </cell>
          <cell r="J1697" t="str">
            <v>X</v>
          </cell>
          <cell r="K1697" t="str">
            <v>X</v>
          </cell>
          <cell r="L1697" t="str">
            <v>X</v>
          </cell>
          <cell r="M1697" t="str">
            <v>X</v>
          </cell>
          <cell r="N1697" t="str">
            <v>112290</v>
          </cell>
        </row>
        <row r="1698">
          <cell r="B1698" t="str">
            <v>와이아이케이</v>
          </cell>
          <cell r="C1698" t="str">
            <v>X</v>
          </cell>
          <cell r="D1698" t="str">
            <v>X</v>
          </cell>
          <cell r="E1698" t="str">
            <v>X</v>
          </cell>
          <cell r="F1698" t="str">
            <v>X</v>
          </cell>
          <cell r="G1698" t="str">
            <v>X</v>
          </cell>
          <cell r="H1698" t="str">
            <v>X</v>
          </cell>
          <cell r="I1698" t="str">
            <v>X</v>
          </cell>
          <cell r="J1698" t="str">
            <v>X</v>
          </cell>
          <cell r="K1698" t="str">
            <v>X</v>
          </cell>
          <cell r="L1698" t="str">
            <v>X</v>
          </cell>
          <cell r="M1698" t="str">
            <v>X</v>
          </cell>
          <cell r="N1698" t="str">
            <v>232140</v>
          </cell>
        </row>
        <row r="1699">
          <cell r="B1699" t="str">
            <v>와이어블</v>
          </cell>
          <cell r="C1699" t="str">
            <v>X</v>
          </cell>
          <cell r="D1699" t="str">
            <v>X</v>
          </cell>
          <cell r="E1699" t="str">
            <v>X</v>
          </cell>
          <cell r="F1699" t="str">
            <v>X</v>
          </cell>
          <cell r="G1699" t="str">
            <v>X</v>
          </cell>
          <cell r="H1699" t="str">
            <v>X</v>
          </cell>
          <cell r="I1699" t="str">
            <v>X</v>
          </cell>
          <cell r="J1699" t="str">
            <v>X</v>
          </cell>
          <cell r="K1699" t="str">
            <v>X</v>
          </cell>
          <cell r="L1699" t="str">
            <v>X</v>
          </cell>
          <cell r="M1699" t="str">
            <v>X</v>
          </cell>
          <cell r="N1699" t="str">
            <v>065530</v>
          </cell>
        </row>
        <row r="1700">
          <cell r="B1700" t="str">
            <v>와이엔텍</v>
          </cell>
          <cell r="C1700" t="str">
            <v>X</v>
          </cell>
          <cell r="D1700" t="str">
            <v>X</v>
          </cell>
          <cell r="E1700" t="str">
            <v>X</v>
          </cell>
          <cell r="F1700" t="str">
            <v>X</v>
          </cell>
          <cell r="G1700" t="str">
            <v>X</v>
          </cell>
          <cell r="H1700" t="str">
            <v>X</v>
          </cell>
          <cell r="I1700" t="str">
            <v>X</v>
          </cell>
          <cell r="J1700" t="str">
            <v>X</v>
          </cell>
          <cell r="K1700" t="str">
            <v>X</v>
          </cell>
          <cell r="L1700" t="str">
            <v>X</v>
          </cell>
          <cell r="M1700" t="str">
            <v>X</v>
          </cell>
          <cell r="N1700" t="str">
            <v>067900</v>
          </cell>
        </row>
        <row r="1701">
          <cell r="B1701" t="str">
            <v>와이엠</v>
          </cell>
          <cell r="C1701" t="str">
            <v>X</v>
          </cell>
          <cell r="D1701" t="str">
            <v>X</v>
          </cell>
          <cell r="E1701" t="str">
            <v>X</v>
          </cell>
          <cell r="F1701" t="str">
            <v>X</v>
          </cell>
          <cell r="G1701" t="str">
            <v>X</v>
          </cell>
          <cell r="H1701" t="str">
            <v>X</v>
          </cell>
          <cell r="I1701" t="str">
            <v>X</v>
          </cell>
          <cell r="J1701" t="str">
            <v>X</v>
          </cell>
          <cell r="K1701" t="str">
            <v>X</v>
          </cell>
          <cell r="L1701" t="str">
            <v>X</v>
          </cell>
          <cell r="M1701" t="str">
            <v>X</v>
          </cell>
          <cell r="N1701" t="str">
            <v>007530</v>
          </cell>
        </row>
        <row r="1702">
          <cell r="B1702" t="str">
            <v>와이엠씨</v>
          </cell>
          <cell r="C1702" t="str">
            <v>X</v>
          </cell>
          <cell r="D1702" t="str">
            <v>X</v>
          </cell>
          <cell r="E1702" t="str">
            <v>X</v>
          </cell>
          <cell r="F1702" t="str">
            <v>X</v>
          </cell>
          <cell r="G1702" t="str">
            <v>X</v>
          </cell>
          <cell r="H1702" t="str">
            <v>X</v>
          </cell>
          <cell r="I1702" t="str">
            <v>X</v>
          </cell>
          <cell r="J1702" t="str">
            <v>X</v>
          </cell>
          <cell r="K1702" t="str">
            <v>X</v>
          </cell>
          <cell r="L1702" t="str">
            <v>X</v>
          </cell>
          <cell r="M1702" t="str">
            <v>X</v>
          </cell>
          <cell r="N1702" t="str">
            <v>155650</v>
          </cell>
        </row>
        <row r="1703">
          <cell r="B1703" t="str">
            <v>와이엠텍</v>
          </cell>
          <cell r="C1703" t="str">
            <v>X</v>
          </cell>
          <cell r="D1703" t="str">
            <v>X</v>
          </cell>
          <cell r="E1703" t="str">
            <v>X</v>
          </cell>
          <cell r="F1703" t="str">
            <v>X</v>
          </cell>
          <cell r="G1703" t="str">
            <v>X</v>
          </cell>
          <cell r="H1703" t="str">
            <v>X</v>
          </cell>
          <cell r="I1703" t="str">
            <v>X</v>
          </cell>
          <cell r="J1703" t="str">
            <v>X</v>
          </cell>
          <cell r="K1703" t="str">
            <v>X</v>
          </cell>
          <cell r="L1703" t="str">
            <v>X</v>
          </cell>
          <cell r="M1703" t="str">
            <v>X</v>
          </cell>
          <cell r="N1703" t="str">
            <v>273640</v>
          </cell>
        </row>
        <row r="1704">
          <cell r="B1704" t="str">
            <v>와이엠티</v>
          </cell>
          <cell r="C1704" t="str">
            <v>X</v>
          </cell>
          <cell r="D1704" t="str">
            <v>X</v>
          </cell>
          <cell r="E1704" t="str">
            <v>X</v>
          </cell>
          <cell r="F1704" t="str">
            <v>X</v>
          </cell>
          <cell r="G1704" t="str">
            <v>X</v>
          </cell>
          <cell r="H1704" t="str">
            <v>X</v>
          </cell>
          <cell r="I1704" t="str">
            <v>X</v>
          </cell>
          <cell r="J1704" t="str">
            <v>X</v>
          </cell>
          <cell r="K1704" t="str">
            <v>X</v>
          </cell>
          <cell r="L1704" t="str">
            <v>X</v>
          </cell>
          <cell r="M1704" t="str">
            <v>X</v>
          </cell>
          <cell r="N1704" t="str">
            <v>251370</v>
          </cell>
        </row>
        <row r="1705">
          <cell r="B1705" t="str">
            <v>와이오엠</v>
          </cell>
          <cell r="C1705" t="str">
            <v>X</v>
          </cell>
          <cell r="D1705" t="str">
            <v>X</v>
          </cell>
          <cell r="E1705" t="str">
            <v>X</v>
          </cell>
          <cell r="F1705" t="str">
            <v>X</v>
          </cell>
          <cell r="G1705" t="str">
            <v>X</v>
          </cell>
          <cell r="H1705" t="str">
            <v>X</v>
          </cell>
          <cell r="I1705" t="str">
            <v>X</v>
          </cell>
          <cell r="J1705" t="str">
            <v>X</v>
          </cell>
          <cell r="K1705" t="str">
            <v>X</v>
          </cell>
          <cell r="L1705" t="str">
            <v>X</v>
          </cell>
          <cell r="M1705" t="str">
            <v>X</v>
          </cell>
          <cell r="N1705" t="str">
            <v>066430</v>
          </cell>
        </row>
        <row r="1706">
          <cell r="B1706" t="str">
            <v>와이제이엠게임즈</v>
          </cell>
          <cell r="C1706" t="str">
            <v>X</v>
          </cell>
          <cell r="D1706" t="str">
            <v>X</v>
          </cell>
          <cell r="E1706" t="str">
            <v>X</v>
          </cell>
          <cell r="F1706" t="str">
            <v>X</v>
          </cell>
          <cell r="G1706" t="str">
            <v>X</v>
          </cell>
          <cell r="H1706" t="str">
            <v>X</v>
          </cell>
          <cell r="I1706" t="str">
            <v>X</v>
          </cell>
          <cell r="J1706" t="str">
            <v>X</v>
          </cell>
          <cell r="K1706" t="str">
            <v>X</v>
          </cell>
          <cell r="L1706" t="str">
            <v>X</v>
          </cell>
          <cell r="M1706" t="str">
            <v>X</v>
          </cell>
          <cell r="N1706" t="str">
            <v>193250</v>
          </cell>
        </row>
        <row r="1707">
          <cell r="B1707" t="str">
            <v>와이즈버즈</v>
          </cell>
          <cell r="C1707" t="str">
            <v>X</v>
          </cell>
          <cell r="D1707" t="str">
            <v>X</v>
          </cell>
          <cell r="E1707" t="str">
            <v>X</v>
          </cell>
          <cell r="F1707" t="str">
            <v>X</v>
          </cell>
          <cell r="G1707" t="str">
            <v>X</v>
          </cell>
          <cell r="H1707" t="str">
            <v>X</v>
          </cell>
          <cell r="I1707" t="str">
            <v>X</v>
          </cell>
          <cell r="J1707" t="str">
            <v>X</v>
          </cell>
          <cell r="K1707" t="str">
            <v>X</v>
          </cell>
          <cell r="L1707" t="str">
            <v>X</v>
          </cell>
          <cell r="M1707" t="str">
            <v>X</v>
          </cell>
          <cell r="N1707" t="str">
            <v>273060</v>
          </cell>
        </row>
        <row r="1708">
          <cell r="B1708" t="str">
            <v>와이지-원</v>
          </cell>
          <cell r="C1708" t="str">
            <v>X</v>
          </cell>
          <cell r="D1708" t="str">
            <v>X</v>
          </cell>
          <cell r="E1708" t="str">
            <v>X</v>
          </cell>
          <cell r="F1708" t="str">
            <v>X</v>
          </cell>
          <cell r="G1708" t="str">
            <v>X</v>
          </cell>
          <cell r="H1708" t="str">
            <v>X</v>
          </cell>
          <cell r="I1708" t="str">
            <v>X</v>
          </cell>
          <cell r="J1708" t="str">
            <v>X</v>
          </cell>
          <cell r="K1708" t="str">
            <v>X</v>
          </cell>
          <cell r="L1708" t="str">
            <v>X</v>
          </cell>
          <cell r="M1708" t="str">
            <v>X</v>
          </cell>
          <cell r="N1708" t="str">
            <v>019210</v>
          </cell>
        </row>
        <row r="1709">
          <cell r="B1709" t="str">
            <v>와이지엔터테인먼트</v>
          </cell>
          <cell r="C1709" t="str">
            <v>X</v>
          </cell>
          <cell r="D1709" t="str">
            <v>X</v>
          </cell>
          <cell r="E1709" t="str">
            <v>X</v>
          </cell>
          <cell r="F1709" t="str">
            <v>X</v>
          </cell>
          <cell r="G1709" t="str">
            <v>X</v>
          </cell>
          <cell r="H1709" t="str">
            <v>X</v>
          </cell>
          <cell r="I1709" t="str">
            <v>X</v>
          </cell>
          <cell r="J1709" t="str">
            <v>X</v>
          </cell>
          <cell r="K1709" t="str">
            <v>X</v>
          </cell>
          <cell r="L1709" t="str">
            <v>X</v>
          </cell>
          <cell r="M1709" t="str">
            <v>X</v>
          </cell>
          <cell r="N1709" t="str">
            <v>122870</v>
          </cell>
        </row>
        <row r="1710">
          <cell r="B1710" t="str">
            <v>와이투솔루션</v>
          </cell>
          <cell r="C1710" t="str">
            <v>X</v>
          </cell>
          <cell r="D1710" t="str">
            <v>X</v>
          </cell>
          <cell r="E1710" t="str">
            <v>X</v>
          </cell>
          <cell r="F1710" t="str">
            <v>X</v>
          </cell>
          <cell r="G1710" t="str">
            <v>X</v>
          </cell>
          <cell r="H1710" t="str">
            <v>X</v>
          </cell>
          <cell r="I1710" t="str">
            <v>X</v>
          </cell>
          <cell r="J1710" t="str">
            <v>X</v>
          </cell>
          <cell r="K1710" t="str">
            <v>X</v>
          </cell>
          <cell r="L1710" t="str">
            <v>X</v>
          </cell>
          <cell r="M1710" t="str">
            <v>X</v>
          </cell>
          <cell r="N1710" t="str">
            <v>011690</v>
          </cell>
        </row>
        <row r="1711">
          <cell r="B1711" t="str">
            <v>와이팜</v>
          </cell>
          <cell r="C1711" t="str">
            <v>X</v>
          </cell>
          <cell r="D1711" t="str">
            <v>X</v>
          </cell>
          <cell r="E1711" t="str">
            <v>X</v>
          </cell>
          <cell r="F1711" t="str">
            <v>X</v>
          </cell>
          <cell r="G1711" t="str">
            <v>X</v>
          </cell>
          <cell r="H1711" t="str">
            <v>X</v>
          </cell>
          <cell r="I1711" t="str">
            <v>X</v>
          </cell>
          <cell r="J1711" t="str">
            <v>X</v>
          </cell>
          <cell r="K1711" t="str">
            <v>X</v>
          </cell>
          <cell r="L1711" t="str">
            <v>X</v>
          </cell>
          <cell r="M1711" t="str">
            <v>X</v>
          </cell>
          <cell r="N1711" t="str">
            <v>332570</v>
          </cell>
        </row>
        <row r="1712">
          <cell r="B1712" t="str">
            <v>와토스코리아</v>
          </cell>
          <cell r="C1712" t="str">
            <v>X</v>
          </cell>
          <cell r="D1712" t="str">
            <v>X</v>
          </cell>
          <cell r="E1712" t="str">
            <v>X</v>
          </cell>
          <cell r="F1712" t="str">
            <v>X</v>
          </cell>
          <cell r="G1712" t="str">
            <v>X</v>
          </cell>
          <cell r="H1712" t="str">
            <v>X</v>
          </cell>
          <cell r="I1712" t="str">
            <v>X</v>
          </cell>
          <cell r="J1712" t="str">
            <v>X</v>
          </cell>
          <cell r="K1712" t="str">
            <v>X</v>
          </cell>
          <cell r="L1712" t="str">
            <v>X</v>
          </cell>
          <cell r="M1712" t="str">
            <v>X</v>
          </cell>
          <cell r="N1712" t="str">
            <v>079000</v>
          </cell>
        </row>
        <row r="1713">
          <cell r="B1713" t="str">
            <v>용평리조트</v>
          </cell>
          <cell r="C1713" t="str">
            <v>X</v>
          </cell>
          <cell r="D1713" t="str">
            <v>X</v>
          </cell>
          <cell r="E1713" t="str">
            <v>X</v>
          </cell>
          <cell r="F1713" t="str">
            <v>X</v>
          </cell>
          <cell r="G1713" t="str">
            <v>X</v>
          </cell>
          <cell r="H1713" t="str">
            <v>X</v>
          </cell>
          <cell r="I1713" t="str">
            <v>X</v>
          </cell>
          <cell r="J1713" t="str">
            <v>X</v>
          </cell>
          <cell r="K1713" t="str">
            <v>X</v>
          </cell>
          <cell r="L1713" t="str">
            <v>X</v>
          </cell>
          <cell r="M1713" t="str">
            <v>X</v>
          </cell>
          <cell r="N1713" t="str">
            <v>070960</v>
          </cell>
        </row>
        <row r="1714">
          <cell r="B1714" t="str">
            <v>우듬지팜</v>
          </cell>
          <cell r="C1714" t="str">
            <v>X</v>
          </cell>
          <cell r="D1714" t="str">
            <v>X</v>
          </cell>
          <cell r="E1714" t="str">
            <v>X</v>
          </cell>
          <cell r="F1714" t="str">
            <v>X</v>
          </cell>
          <cell r="G1714" t="str">
            <v>X</v>
          </cell>
          <cell r="H1714" t="str">
            <v>X</v>
          </cell>
          <cell r="I1714" t="str">
            <v>X</v>
          </cell>
          <cell r="J1714" t="str">
            <v>X</v>
          </cell>
          <cell r="K1714" t="str">
            <v>X</v>
          </cell>
          <cell r="L1714" t="str">
            <v>X</v>
          </cell>
          <cell r="M1714" t="str">
            <v>X</v>
          </cell>
          <cell r="N1714" t="str">
            <v>403490</v>
          </cell>
        </row>
        <row r="1715">
          <cell r="B1715" t="str">
            <v>우리금융지주</v>
          </cell>
          <cell r="C1715" t="str">
            <v>X</v>
          </cell>
          <cell r="D1715" t="str">
            <v>X</v>
          </cell>
          <cell r="E1715" t="str">
            <v>X</v>
          </cell>
          <cell r="F1715" t="str">
            <v>X</v>
          </cell>
          <cell r="G1715" t="str">
            <v>X</v>
          </cell>
          <cell r="H1715" t="str">
            <v>X</v>
          </cell>
          <cell r="I1715" t="str">
            <v>X</v>
          </cell>
          <cell r="J1715" t="str">
            <v>X</v>
          </cell>
          <cell r="K1715" t="str">
            <v>X</v>
          </cell>
          <cell r="L1715" t="str">
            <v>X</v>
          </cell>
          <cell r="M1715" t="str">
            <v>X</v>
          </cell>
          <cell r="N1715" t="str">
            <v>316140</v>
          </cell>
        </row>
        <row r="1716">
          <cell r="B1716" t="str">
            <v>우리기술</v>
          </cell>
          <cell r="C1716" t="str">
            <v>X</v>
          </cell>
          <cell r="D1716" t="str">
            <v>X</v>
          </cell>
          <cell r="E1716" t="str">
            <v>X</v>
          </cell>
          <cell r="F1716" t="str">
            <v>X</v>
          </cell>
          <cell r="G1716" t="str">
            <v>X</v>
          </cell>
          <cell r="H1716" t="str">
            <v>X</v>
          </cell>
          <cell r="I1716" t="str">
            <v>X</v>
          </cell>
          <cell r="J1716" t="str">
            <v>X</v>
          </cell>
          <cell r="K1716" t="str">
            <v>X</v>
          </cell>
          <cell r="L1716" t="str">
            <v>X</v>
          </cell>
          <cell r="M1716" t="str">
            <v>X</v>
          </cell>
          <cell r="N1716" t="str">
            <v>032820</v>
          </cell>
        </row>
        <row r="1717">
          <cell r="B1717" t="str">
            <v>우리기술투자</v>
          </cell>
          <cell r="C1717" t="str">
            <v>X</v>
          </cell>
          <cell r="D1717" t="str">
            <v>X</v>
          </cell>
          <cell r="E1717" t="str">
            <v>X</v>
          </cell>
          <cell r="F1717" t="str">
            <v>X</v>
          </cell>
          <cell r="G1717" t="str">
            <v>X</v>
          </cell>
          <cell r="H1717" t="str">
            <v>X</v>
          </cell>
          <cell r="I1717" t="str">
            <v>X</v>
          </cell>
          <cell r="J1717" t="str">
            <v>X</v>
          </cell>
          <cell r="K1717" t="str">
            <v>X</v>
          </cell>
          <cell r="L1717" t="str">
            <v>X</v>
          </cell>
          <cell r="M1717" t="str">
            <v>X</v>
          </cell>
          <cell r="N1717" t="str">
            <v>041190</v>
          </cell>
        </row>
        <row r="1718">
          <cell r="B1718" t="str">
            <v>우리넷</v>
          </cell>
          <cell r="C1718" t="str">
            <v>X</v>
          </cell>
          <cell r="D1718" t="str">
            <v>X</v>
          </cell>
          <cell r="E1718" t="str">
            <v>X</v>
          </cell>
          <cell r="F1718" t="str">
            <v>X</v>
          </cell>
          <cell r="G1718" t="str">
            <v>X</v>
          </cell>
          <cell r="H1718" t="str">
            <v>X</v>
          </cell>
          <cell r="I1718" t="str">
            <v>X</v>
          </cell>
          <cell r="J1718" t="str">
            <v>X</v>
          </cell>
          <cell r="K1718" t="str">
            <v>X</v>
          </cell>
          <cell r="L1718" t="str">
            <v>X</v>
          </cell>
          <cell r="M1718" t="str">
            <v>X</v>
          </cell>
          <cell r="N1718" t="str">
            <v>115440</v>
          </cell>
        </row>
        <row r="1719">
          <cell r="B1719" t="str">
            <v>우리로</v>
          </cell>
          <cell r="C1719" t="str">
            <v>X</v>
          </cell>
          <cell r="D1719" t="str">
            <v>X</v>
          </cell>
          <cell r="E1719" t="str">
            <v>X</v>
          </cell>
          <cell r="F1719" t="str">
            <v>X</v>
          </cell>
          <cell r="G1719" t="str">
            <v>X</v>
          </cell>
          <cell r="H1719" t="str">
            <v>X</v>
          </cell>
          <cell r="I1719" t="str">
            <v>X</v>
          </cell>
          <cell r="J1719" t="str">
            <v>X</v>
          </cell>
          <cell r="K1719" t="str">
            <v>X</v>
          </cell>
          <cell r="L1719" t="str">
            <v>X</v>
          </cell>
          <cell r="M1719" t="str">
            <v>X</v>
          </cell>
          <cell r="N1719" t="str">
            <v>046970</v>
          </cell>
        </row>
        <row r="1720">
          <cell r="B1720" t="str">
            <v>우리바이오</v>
          </cell>
          <cell r="C1720" t="str">
            <v>X</v>
          </cell>
          <cell r="D1720" t="str">
            <v>X</v>
          </cell>
          <cell r="E1720" t="str">
            <v>X</v>
          </cell>
          <cell r="F1720" t="str">
            <v>X</v>
          </cell>
          <cell r="G1720" t="str">
            <v>X</v>
          </cell>
          <cell r="H1720" t="str">
            <v>X</v>
          </cell>
          <cell r="I1720" t="str">
            <v>X</v>
          </cell>
          <cell r="J1720" t="str">
            <v>X</v>
          </cell>
          <cell r="K1720" t="str">
            <v>X</v>
          </cell>
          <cell r="L1720" t="str">
            <v>X</v>
          </cell>
          <cell r="M1720" t="str">
            <v>X</v>
          </cell>
          <cell r="N1720" t="str">
            <v>082850</v>
          </cell>
        </row>
        <row r="1721">
          <cell r="B1721" t="str">
            <v>우리산업</v>
          </cell>
          <cell r="C1721" t="str">
            <v>X</v>
          </cell>
          <cell r="D1721" t="str">
            <v>X</v>
          </cell>
          <cell r="E1721" t="str">
            <v>X</v>
          </cell>
          <cell r="F1721" t="str">
            <v>X</v>
          </cell>
          <cell r="G1721" t="str">
            <v>X</v>
          </cell>
          <cell r="H1721" t="str">
            <v>X</v>
          </cell>
          <cell r="I1721" t="str">
            <v>X</v>
          </cell>
          <cell r="J1721" t="str">
            <v>X</v>
          </cell>
          <cell r="K1721" t="str">
            <v>X</v>
          </cell>
          <cell r="L1721" t="str">
            <v>X</v>
          </cell>
          <cell r="M1721" t="str">
            <v>X</v>
          </cell>
          <cell r="N1721" t="str">
            <v>215360</v>
          </cell>
        </row>
        <row r="1722">
          <cell r="B1722" t="str">
            <v>우리산업홀딩스</v>
          </cell>
          <cell r="C1722" t="str">
            <v>X</v>
          </cell>
          <cell r="D1722" t="str">
            <v>X</v>
          </cell>
          <cell r="E1722" t="str">
            <v>X</v>
          </cell>
          <cell r="F1722" t="str">
            <v>X</v>
          </cell>
          <cell r="G1722" t="str">
            <v>X</v>
          </cell>
          <cell r="H1722" t="str">
            <v>X</v>
          </cell>
          <cell r="I1722" t="str">
            <v>X</v>
          </cell>
          <cell r="J1722" t="str">
            <v>X</v>
          </cell>
          <cell r="K1722" t="str">
            <v>X</v>
          </cell>
          <cell r="L1722" t="str">
            <v>X</v>
          </cell>
          <cell r="M1722" t="str">
            <v>X</v>
          </cell>
          <cell r="N1722" t="str">
            <v>072470</v>
          </cell>
        </row>
        <row r="1723">
          <cell r="B1723" t="str">
            <v>우리손에프앤지</v>
          </cell>
          <cell r="C1723" t="str">
            <v>X</v>
          </cell>
          <cell r="D1723" t="str">
            <v>X</v>
          </cell>
          <cell r="E1723" t="str">
            <v>X</v>
          </cell>
          <cell r="F1723" t="str">
            <v>X</v>
          </cell>
          <cell r="G1723" t="str">
            <v>X</v>
          </cell>
          <cell r="H1723" t="str">
            <v>X</v>
          </cell>
          <cell r="I1723" t="str">
            <v>X</v>
          </cell>
          <cell r="J1723" t="str">
            <v>X</v>
          </cell>
          <cell r="K1723" t="str">
            <v>X</v>
          </cell>
          <cell r="L1723" t="str">
            <v>X</v>
          </cell>
          <cell r="M1723" t="str">
            <v>X</v>
          </cell>
          <cell r="N1723" t="str">
            <v>073560</v>
          </cell>
        </row>
        <row r="1724">
          <cell r="B1724" t="str">
            <v>우리엔터프라이즈</v>
          </cell>
          <cell r="C1724" t="str">
            <v>X</v>
          </cell>
          <cell r="D1724" t="str">
            <v>X</v>
          </cell>
          <cell r="E1724" t="str">
            <v>X</v>
          </cell>
          <cell r="F1724" t="str">
            <v>X</v>
          </cell>
          <cell r="G1724" t="str">
            <v>X</v>
          </cell>
          <cell r="H1724" t="str">
            <v>X</v>
          </cell>
          <cell r="I1724" t="str">
            <v>X</v>
          </cell>
          <cell r="J1724" t="str">
            <v>X</v>
          </cell>
          <cell r="K1724" t="str">
            <v>X</v>
          </cell>
          <cell r="L1724" t="str">
            <v>X</v>
          </cell>
          <cell r="M1724" t="str">
            <v>X</v>
          </cell>
          <cell r="N1724" t="str">
            <v>037400</v>
          </cell>
        </row>
        <row r="1725">
          <cell r="B1725" t="str">
            <v>우리이앤엘</v>
          </cell>
          <cell r="C1725" t="str">
            <v>X</v>
          </cell>
          <cell r="D1725" t="str">
            <v>X</v>
          </cell>
          <cell r="E1725" t="str">
            <v>X</v>
          </cell>
          <cell r="F1725" t="str">
            <v>X</v>
          </cell>
          <cell r="G1725" t="str">
            <v>X</v>
          </cell>
          <cell r="H1725" t="str">
            <v>X</v>
          </cell>
          <cell r="I1725" t="str">
            <v>X</v>
          </cell>
          <cell r="J1725" t="str">
            <v>X</v>
          </cell>
          <cell r="K1725" t="str">
            <v>X</v>
          </cell>
          <cell r="L1725" t="str">
            <v>X</v>
          </cell>
          <cell r="M1725" t="str">
            <v>X</v>
          </cell>
          <cell r="N1725" t="str">
            <v>153490</v>
          </cell>
        </row>
        <row r="1726">
          <cell r="B1726" t="str">
            <v>우림피티에스</v>
          </cell>
          <cell r="C1726" t="str">
            <v>X</v>
          </cell>
          <cell r="D1726" t="str">
            <v>X</v>
          </cell>
          <cell r="E1726" t="str">
            <v>X</v>
          </cell>
          <cell r="F1726" t="str">
            <v>X</v>
          </cell>
          <cell r="G1726" t="str">
            <v>X</v>
          </cell>
          <cell r="H1726" t="str">
            <v>X</v>
          </cell>
          <cell r="I1726" t="str">
            <v>X</v>
          </cell>
          <cell r="J1726" t="str">
            <v>X</v>
          </cell>
          <cell r="K1726" t="str">
            <v>X</v>
          </cell>
          <cell r="L1726" t="str">
            <v>X</v>
          </cell>
          <cell r="M1726" t="str">
            <v>X</v>
          </cell>
          <cell r="N1726" t="str">
            <v>101170</v>
          </cell>
        </row>
        <row r="1727">
          <cell r="B1727" t="str">
            <v>우성</v>
          </cell>
          <cell r="C1727" t="str">
            <v>X</v>
          </cell>
          <cell r="D1727" t="str">
            <v>X</v>
          </cell>
          <cell r="E1727" t="str">
            <v>X</v>
          </cell>
          <cell r="F1727" t="str">
            <v>X</v>
          </cell>
          <cell r="G1727" t="str">
            <v>X</v>
          </cell>
          <cell r="H1727" t="str">
            <v>X</v>
          </cell>
          <cell r="I1727" t="str">
            <v>X</v>
          </cell>
          <cell r="J1727" t="str">
            <v>X</v>
          </cell>
          <cell r="K1727" t="str">
            <v>X</v>
          </cell>
          <cell r="L1727" t="str">
            <v>X</v>
          </cell>
          <cell r="M1727" t="str">
            <v>X</v>
          </cell>
          <cell r="N1727" t="str">
            <v>006980</v>
          </cell>
        </row>
        <row r="1728">
          <cell r="B1728" t="str">
            <v>우수AMS</v>
          </cell>
          <cell r="C1728" t="str">
            <v>X</v>
          </cell>
          <cell r="D1728" t="str">
            <v>X</v>
          </cell>
          <cell r="E1728" t="str">
            <v>X</v>
          </cell>
          <cell r="F1728" t="str">
            <v>X</v>
          </cell>
          <cell r="G1728" t="str">
            <v>X</v>
          </cell>
          <cell r="H1728" t="str">
            <v>X</v>
          </cell>
          <cell r="I1728" t="str">
            <v>X</v>
          </cell>
          <cell r="J1728" t="str">
            <v>X</v>
          </cell>
          <cell r="K1728" t="str">
            <v>X</v>
          </cell>
          <cell r="L1728" t="str">
            <v>X</v>
          </cell>
          <cell r="M1728" t="str">
            <v>X</v>
          </cell>
          <cell r="N1728" t="str">
            <v>066590</v>
          </cell>
        </row>
        <row r="1729">
          <cell r="B1729" t="str">
            <v>우신시스템</v>
          </cell>
          <cell r="C1729" t="str">
            <v>X</v>
          </cell>
          <cell r="D1729" t="str">
            <v>X</v>
          </cell>
          <cell r="E1729" t="str">
            <v>X</v>
          </cell>
          <cell r="F1729" t="str">
            <v>X</v>
          </cell>
          <cell r="G1729" t="str">
            <v>X</v>
          </cell>
          <cell r="H1729" t="str">
            <v>X</v>
          </cell>
          <cell r="I1729" t="str">
            <v>X</v>
          </cell>
          <cell r="J1729" t="str">
            <v>X</v>
          </cell>
          <cell r="K1729" t="str">
            <v>X</v>
          </cell>
          <cell r="L1729" t="str">
            <v>X</v>
          </cell>
          <cell r="M1729" t="str">
            <v>X</v>
          </cell>
          <cell r="N1729" t="str">
            <v>017370</v>
          </cell>
        </row>
        <row r="1730">
          <cell r="B1730" t="str">
            <v>우양</v>
          </cell>
          <cell r="C1730" t="str">
            <v>X</v>
          </cell>
          <cell r="D1730" t="str">
            <v>X</v>
          </cell>
          <cell r="E1730" t="str">
            <v>X</v>
          </cell>
          <cell r="F1730" t="str">
            <v>X</v>
          </cell>
          <cell r="G1730" t="str">
            <v>X</v>
          </cell>
          <cell r="H1730" t="str">
            <v>X</v>
          </cell>
          <cell r="I1730" t="str">
            <v>X</v>
          </cell>
          <cell r="J1730" t="str">
            <v>X</v>
          </cell>
          <cell r="K1730" t="str">
            <v>X</v>
          </cell>
          <cell r="L1730" t="str">
            <v>X</v>
          </cell>
          <cell r="M1730" t="str">
            <v>X</v>
          </cell>
          <cell r="N1730" t="str">
            <v>103840</v>
          </cell>
        </row>
        <row r="1731">
          <cell r="B1731" t="str">
            <v>우원개발</v>
          </cell>
          <cell r="C1731" t="str">
            <v>X</v>
          </cell>
          <cell r="D1731" t="str">
            <v>X</v>
          </cell>
          <cell r="E1731" t="str">
            <v>X</v>
          </cell>
          <cell r="F1731" t="str">
            <v>X</v>
          </cell>
          <cell r="G1731" t="str">
            <v>X</v>
          </cell>
          <cell r="H1731" t="str">
            <v>X</v>
          </cell>
          <cell r="I1731" t="str">
            <v>X</v>
          </cell>
          <cell r="J1731" t="str">
            <v>X</v>
          </cell>
          <cell r="K1731" t="str">
            <v>X</v>
          </cell>
          <cell r="L1731" t="str">
            <v>X</v>
          </cell>
          <cell r="M1731" t="str">
            <v>X</v>
          </cell>
          <cell r="N1731" t="str">
            <v>046940</v>
          </cell>
        </row>
        <row r="1732">
          <cell r="B1732" t="str">
            <v>우정바이오</v>
          </cell>
          <cell r="C1732" t="str">
            <v>X</v>
          </cell>
          <cell r="D1732" t="str">
            <v>X</v>
          </cell>
          <cell r="E1732" t="str">
            <v>X</v>
          </cell>
          <cell r="F1732" t="str">
            <v>X</v>
          </cell>
          <cell r="G1732" t="str">
            <v>X</v>
          </cell>
          <cell r="H1732" t="str">
            <v>X</v>
          </cell>
          <cell r="I1732" t="str">
            <v>X</v>
          </cell>
          <cell r="J1732" t="str">
            <v>X</v>
          </cell>
          <cell r="K1732" t="str">
            <v>X</v>
          </cell>
          <cell r="L1732" t="str">
            <v>X</v>
          </cell>
          <cell r="M1732" t="str">
            <v>X</v>
          </cell>
          <cell r="N1732" t="str">
            <v>215380</v>
          </cell>
        </row>
        <row r="1733">
          <cell r="B1733" t="str">
            <v>우주일렉트로</v>
          </cell>
          <cell r="C1733" t="str">
            <v>X</v>
          </cell>
          <cell r="D1733" t="str">
            <v>X</v>
          </cell>
          <cell r="E1733" t="str">
            <v>X</v>
          </cell>
          <cell r="F1733" t="str">
            <v>X</v>
          </cell>
          <cell r="G1733" t="str">
            <v>X</v>
          </cell>
          <cell r="H1733" t="str">
            <v>X</v>
          </cell>
          <cell r="I1733" t="str">
            <v>X</v>
          </cell>
          <cell r="J1733" t="str">
            <v>X</v>
          </cell>
          <cell r="K1733" t="str">
            <v>X</v>
          </cell>
          <cell r="L1733" t="str">
            <v>X</v>
          </cell>
          <cell r="M1733" t="str">
            <v>X</v>
          </cell>
          <cell r="N1733" t="str">
            <v>065680</v>
          </cell>
        </row>
        <row r="1734">
          <cell r="B1734" t="str">
            <v>우진</v>
          </cell>
          <cell r="C1734" t="str">
            <v>X</v>
          </cell>
          <cell r="D1734" t="str">
            <v>X</v>
          </cell>
          <cell r="E1734" t="str">
            <v>X</v>
          </cell>
          <cell r="F1734" t="str">
            <v>X</v>
          </cell>
          <cell r="G1734" t="str">
            <v>X</v>
          </cell>
          <cell r="H1734" t="str">
            <v>X</v>
          </cell>
          <cell r="I1734" t="str">
            <v>X</v>
          </cell>
          <cell r="J1734" t="str">
            <v>X</v>
          </cell>
          <cell r="K1734" t="str">
            <v>X</v>
          </cell>
          <cell r="L1734" t="str">
            <v>X</v>
          </cell>
          <cell r="M1734" t="str">
            <v>X</v>
          </cell>
          <cell r="N1734" t="str">
            <v>105840</v>
          </cell>
        </row>
        <row r="1735">
          <cell r="B1735" t="str">
            <v>우진비앤지</v>
          </cell>
          <cell r="C1735" t="str">
            <v>X</v>
          </cell>
          <cell r="D1735" t="str">
            <v>X</v>
          </cell>
          <cell r="E1735" t="str">
            <v>X</v>
          </cell>
          <cell r="F1735" t="str">
            <v>X</v>
          </cell>
          <cell r="G1735" t="str">
            <v>X</v>
          </cell>
          <cell r="H1735" t="str">
            <v>X</v>
          </cell>
          <cell r="I1735" t="str">
            <v>X</v>
          </cell>
          <cell r="J1735" t="str">
            <v>X</v>
          </cell>
          <cell r="K1735" t="str">
            <v>X</v>
          </cell>
          <cell r="L1735" t="str">
            <v>X</v>
          </cell>
          <cell r="M1735" t="str">
            <v>X</v>
          </cell>
          <cell r="N1735" t="str">
            <v>018620</v>
          </cell>
        </row>
        <row r="1736">
          <cell r="B1736" t="str">
            <v>우진아이엔에스</v>
          </cell>
          <cell r="C1736" t="str">
            <v>X</v>
          </cell>
          <cell r="D1736" t="str">
            <v>X</v>
          </cell>
          <cell r="E1736" t="str">
            <v>X</v>
          </cell>
          <cell r="F1736" t="str">
            <v>X</v>
          </cell>
          <cell r="G1736" t="str">
            <v>X</v>
          </cell>
          <cell r="H1736" t="str">
            <v>X</v>
          </cell>
          <cell r="I1736" t="str">
            <v>X</v>
          </cell>
          <cell r="J1736" t="str">
            <v>X</v>
          </cell>
          <cell r="K1736" t="str">
            <v>X</v>
          </cell>
          <cell r="L1736" t="str">
            <v>X</v>
          </cell>
          <cell r="M1736" t="str">
            <v>X</v>
          </cell>
          <cell r="N1736" t="str">
            <v>010400</v>
          </cell>
        </row>
        <row r="1737">
          <cell r="B1737" t="str">
            <v>우진플라임</v>
          </cell>
          <cell r="C1737" t="str">
            <v>X</v>
          </cell>
          <cell r="D1737" t="str">
            <v>X</v>
          </cell>
          <cell r="E1737" t="str">
            <v>X</v>
          </cell>
          <cell r="F1737" t="str">
            <v>X</v>
          </cell>
          <cell r="G1737" t="str">
            <v>X</v>
          </cell>
          <cell r="H1737" t="str">
            <v>X</v>
          </cell>
          <cell r="I1737" t="str">
            <v>X</v>
          </cell>
          <cell r="J1737" t="str">
            <v>X</v>
          </cell>
          <cell r="K1737" t="str">
            <v>X</v>
          </cell>
          <cell r="L1737" t="str">
            <v>X</v>
          </cell>
          <cell r="M1737" t="str">
            <v>X</v>
          </cell>
          <cell r="N1737" t="str">
            <v>049800</v>
          </cell>
        </row>
        <row r="1738">
          <cell r="B1738" t="str">
            <v>웅진</v>
          </cell>
          <cell r="C1738" t="str">
            <v>X</v>
          </cell>
          <cell r="D1738" t="str">
            <v>X</v>
          </cell>
          <cell r="E1738" t="str">
            <v>X</v>
          </cell>
          <cell r="F1738" t="str">
            <v>X</v>
          </cell>
          <cell r="G1738" t="str">
            <v>X</v>
          </cell>
          <cell r="H1738" t="str">
            <v>X</v>
          </cell>
          <cell r="I1738" t="str">
            <v>X</v>
          </cell>
          <cell r="J1738" t="str">
            <v>X</v>
          </cell>
          <cell r="K1738" t="str">
            <v>X</v>
          </cell>
          <cell r="L1738" t="str">
            <v>X</v>
          </cell>
          <cell r="M1738" t="str">
            <v>X</v>
          </cell>
          <cell r="N1738" t="str">
            <v>016880</v>
          </cell>
        </row>
        <row r="1739">
          <cell r="B1739" t="str">
            <v>웅진씽크빅</v>
          </cell>
          <cell r="C1739" t="str">
            <v>X</v>
          </cell>
          <cell r="D1739" t="str">
            <v>X</v>
          </cell>
          <cell r="E1739" t="str">
            <v>X</v>
          </cell>
          <cell r="F1739" t="str">
            <v>X</v>
          </cell>
          <cell r="G1739" t="str">
            <v>X</v>
          </cell>
          <cell r="H1739" t="str">
            <v>X</v>
          </cell>
          <cell r="I1739" t="str">
            <v>X</v>
          </cell>
          <cell r="J1739" t="str">
            <v>X</v>
          </cell>
          <cell r="K1739" t="str">
            <v>X</v>
          </cell>
          <cell r="L1739" t="str">
            <v>X</v>
          </cell>
          <cell r="M1739" t="str">
            <v>X</v>
          </cell>
          <cell r="N1739" t="str">
            <v>095720</v>
          </cell>
        </row>
        <row r="1740">
          <cell r="B1740" t="str">
            <v>워트</v>
          </cell>
          <cell r="C1740" t="str">
            <v>X</v>
          </cell>
          <cell r="D1740" t="str">
            <v>X</v>
          </cell>
          <cell r="E1740" t="str">
            <v>X</v>
          </cell>
          <cell r="F1740" t="str">
            <v>X</v>
          </cell>
          <cell r="G1740" t="str">
            <v>X</v>
          </cell>
          <cell r="H1740" t="str">
            <v>X</v>
          </cell>
          <cell r="I1740" t="str">
            <v>X</v>
          </cell>
          <cell r="J1740" t="str">
            <v>X</v>
          </cell>
          <cell r="K1740" t="str">
            <v>X</v>
          </cell>
          <cell r="L1740" t="str">
            <v>X</v>
          </cell>
          <cell r="M1740" t="str">
            <v>X</v>
          </cell>
          <cell r="N1740" t="str">
            <v>396470</v>
          </cell>
        </row>
        <row r="1741">
          <cell r="B1741" t="str">
            <v>원림</v>
          </cell>
          <cell r="C1741" t="str">
            <v>X</v>
          </cell>
          <cell r="D1741" t="str">
            <v>X</v>
          </cell>
          <cell r="E1741" t="str">
            <v>X</v>
          </cell>
          <cell r="F1741" t="str">
            <v>X</v>
          </cell>
          <cell r="G1741" t="str">
            <v>X</v>
          </cell>
          <cell r="H1741" t="str">
            <v>X</v>
          </cell>
          <cell r="I1741" t="str">
            <v>X</v>
          </cell>
          <cell r="J1741" t="str">
            <v>X</v>
          </cell>
          <cell r="K1741" t="str">
            <v>X</v>
          </cell>
          <cell r="L1741" t="str">
            <v>X</v>
          </cell>
          <cell r="M1741" t="str">
            <v>X</v>
          </cell>
          <cell r="N1741" t="str">
            <v>005820</v>
          </cell>
        </row>
        <row r="1742">
          <cell r="B1742" t="str">
            <v>원바이오젠</v>
          </cell>
          <cell r="C1742" t="str">
            <v>X</v>
          </cell>
          <cell r="D1742" t="str">
            <v>X</v>
          </cell>
          <cell r="E1742" t="str">
            <v>X</v>
          </cell>
          <cell r="F1742" t="str">
            <v>X</v>
          </cell>
          <cell r="G1742" t="str">
            <v>X</v>
          </cell>
          <cell r="H1742" t="str">
            <v>X</v>
          </cell>
          <cell r="I1742" t="str">
            <v>X</v>
          </cell>
          <cell r="J1742" t="str">
            <v>X</v>
          </cell>
          <cell r="K1742" t="str">
            <v>X</v>
          </cell>
          <cell r="L1742" t="str">
            <v>X</v>
          </cell>
          <cell r="M1742" t="str">
            <v>X</v>
          </cell>
          <cell r="N1742" t="str">
            <v>307280</v>
          </cell>
        </row>
        <row r="1743">
          <cell r="B1743" t="str">
            <v>원익</v>
          </cell>
          <cell r="C1743" t="str">
            <v>X</v>
          </cell>
          <cell r="D1743" t="str">
            <v>X</v>
          </cell>
          <cell r="E1743" t="str">
            <v>X</v>
          </cell>
          <cell r="F1743" t="str">
            <v>X</v>
          </cell>
          <cell r="G1743" t="str">
            <v>X</v>
          </cell>
          <cell r="H1743" t="str">
            <v>X</v>
          </cell>
          <cell r="I1743" t="str">
            <v>X</v>
          </cell>
          <cell r="J1743" t="str">
            <v>X</v>
          </cell>
          <cell r="K1743" t="str">
            <v>X</v>
          </cell>
          <cell r="L1743" t="str">
            <v>X</v>
          </cell>
          <cell r="M1743" t="str">
            <v>X</v>
          </cell>
          <cell r="N1743" t="str">
            <v>032940</v>
          </cell>
        </row>
        <row r="1744">
          <cell r="B1744" t="str">
            <v>원익IPS</v>
          </cell>
          <cell r="C1744" t="str">
            <v>X</v>
          </cell>
          <cell r="D1744" t="str">
            <v>X</v>
          </cell>
          <cell r="E1744" t="str">
            <v>X</v>
          </cell>
          <cell r="F1744" t="str">
            <v>X</v>
          </cell>
          <cell r="G1744" t="str">
            <v>X</v>
          </cell>
          <cell r="H1744" t="str">
            <v>X</v>
          </cell>
          <cell r="I1744" t="str">
            <v>X</v>
          </cell>
          <cell r="J1744" t="str">
            <v>X</v>
          </cell>
          <cell r="K1744" t="str">
            <v>X</v>
          </cell>
          <cell r="L1744" t="str">
            <v>X</v>
          </cell>
          <cell r="M1744" t="str">
            <v>X</v>
          </cell>
          <cell r="N1744" t="str">
            <v>240810</v>
          </cell>
        </row>
        <row r="1745">
          <cell r="B1745" t="str">
            <v>원익QnC</v>
          </cell>
          <cell r="C1745" t="str">
            <v>X</v>
          </cell>
          <cell r="D1745" t="str">
            <v>X</v>
          </cell>
          <cell r="E1745" t="str">
            <v>X</v>
          </cell>
          <cell r="F1745" t="str">
            <v>X</v>
          </cell>
          <cell r="G1745" t="str">
            <v>X</v>
          </cell>
          <cell r="H1745" t="str">
            <v>X</v>
          </cell>
          <cell r="I1745" t="str">
            <v>X</v>
          </cell>
          <cell r="J1745" t="str">
            <v>X</v>
          </cell>
          <cell r="K1745" t="str">
            <v>X</v>
          </cell>
          <cell r="L1745" t="str">
            <v>X</v>
          </cell>
          <cell r="M1745" t="str">
            <v>X</v>
          </cell>
          <cell r="N1745" t="str">
            <v>074600</v>
          </cell>
        </row>
        <row r="1746">
          <cell r="B1746" t="str">
            <v>원익머트리얼즈</v>
          </cell>
          <cell r="C1746" t="str">
            <v>X</v>
          </cell>
          <cell r="D1746" t="str">
            <v>X</v>
          </cell>
          <cell r="E1746" t="str">
            <v>X</v>
          </cell>
          <cell r="F1746" t="str">
            <v>X</v>
          </cell>
          <cell r="G1746" t="str">
            <v>X</v>
          </cell>
          <cell r="H1746" t="str">
            <v>X</v>
          </cell>
          <cell r="I1746" t="str">
            <v>X</v>
          </cell>
          <cell r="J1746" t="str">
            <v>X</v>
          </cell>
          <cell r="K1746" t="str">
            <v>X</v>
          </cell>
          <cell r="L1746" t="str">
            <v>X</v>
          </cell>
          <cell r="M1746" t="str">
            <v>X</v>
          </cell>
          <cell r="N1746" t="str">
            <v>104830</v>
          </cell>
        </row>
        <row r="1747">
          <cell r="B1747" t="str">
            <v>원익큐브</v>
          </cell>
          <cell r="C1747" t="str">
            <v>X</v>
          </cell>
          <cell r="D1747" t="str">
            <v>X</v>
          </cell>
          <cell r="E1747" t="str">
            <v>X</v>
          </cell>
          <cell r="F1747" t="str">
            <v>X</v>
          </cell>
          <cell r="G1747" t="str">
            <v>X</v>
          </cell>
          <cell r="H1747" t="str">
            <v>X</v>
          </cell>
          <cell r="I1747" t="str">
            <v>X</v>
          </cell>
          <cell r="J1747" t="str">
            <v>X</v>
          </cell>
          <cell r="K1747" t="str">
            <v>X</v>
          </cell>
          <cell r="L1747" t="str">
            <v>X</v>
          </cell>
          <cell r="M1747" t="str">
            <v>X</v>
          </cell>
          <cell r="N1747" t="str">
            <v>014190</v>
          </cell>
        </row>
        <row r="1748">
          <cell r="B1748" t="str">
            <v>원익피앤이</v>
          </cell>
          <cell r="C1748" t="str">
            <v>X</v>
          </cell>
          <cell r="D1748" t="str">
            <v>X</v>
          </cell>
          <cell r="E1748" t="str">
            <v>X</v>
          </cell>
          <cell r="F1748" t="str">
            <v>X</v>
          </cell>
          <cell r="G1748" t="str">
            <v>X</v>
          </cell>
          <cell r="H1748" t="str">
            <v>X</v>
          </cell>
          <cell r="I1748" t="str">
            <v>X</v>
          </cell>
          <cell r="J1748" t="str">
            <v>X</v>
          </cell>
          <cell r="K1748" t="str">
            <v>X</v>
          </cell>
          <cell r="L1748" t="str">
            <v>X</v>
          </cell>
          <cell r="M1748" t="str">
            <v>X</v>
          </cell>
          <cell r="N1748" t="str">
            <v>217820</v>
          </cell>
        </row>
        <row r="1749">
          <cell r="B1749" t="str">
            <v>원익홀딩스</v>
          </cell>
          <cell r="C1749" t="str">
            <v>X</v>
          </cell>
          <cell r="D1749" t="str">
            <v>X</v>
          </cell>
          <cell r="E1749" t="str">
            <v>X</v>
          </cell>
          <cell r="F1749" t="str">
            <v>X</v>
          </cell>
          <cell r="G1749" t="str">
            <v>X</v>
          </cell>
          <cell r="H1749" t="str">
            <v>X</v>
          </cell>
          <cell r="I1749" t="str">
            <v>X</v>
          </cell>
          <cell r="J1749" t="str">
            <v>X</v>
          </cell>
          <cell r="K1749" t="str">
            <v>X</v>
          </cell>
          <cell r="L1749" t="str">
            <v>X</v>
          </cell>
          <cell r="M1749" t="str">
            <v>X</v>
          </cell>
          <cell r="N1749" t="str">
            <v>030530</v>
          </cell>
        </row>
        <row r="1750">
          <cell r="B1750" t="str">
            <v>원일특강</v>
          </cell>
          <cell r="C1750" t="str">
            <v>X</v>
          </cell>
          <cell r="D1750" t="str">
            <v>X</v>
          </cell>
          <cell r="E1750" t="str">
            <v>X</v>
          </cell>
          <cell r="F1750" t="str">
            <v>X</v>
          </cell>
          <cell r="G1750" t="str">
            <v>X</v>
          </cell>
          <cell r="H1750" t="str">
            <v>X</v>
          </cell>
          <cell r="I1750" t="str">
            <v>X</v>
          </cell>
          <cell r="J1750" t="str">
            <v>X</v>
          </cell>
          <cell r="K1750" t="str">
            <v>X</v>
          </cell>
          <cell r="L1750" t="str">
            <v>X</v>
          </cell>
          <cell r="M1750" t="str">
            <v>X</v>
          </cell>
          <cell r="N1750" t="str">
            <v>012620</v>
          </cell>
        </row>
        <row r="1751">
          <cell r="B1751" t="str">
            <v>원준</v>
          </cell>
          <cell r="C1751" t="str">
            <v>X</v>
          </cell>
          <cell r="D1751" t="str">
            <v>X</v>
          </cell>
          <cell r="E1751" t="str">
            <v>X</v>
          </cell>
          <cell r="F1751" t="str">
            <v>X</v>
          </cell>
          <cell r="G1751" t="str">
            <v>X</v>
          </cell>
          <cell r="H1751" t="str">
            <v>X</v>
          </cell>
          <cell r="I1751" t="str">
            <v>X</v>
          </cell>
          <cell r="J1751" t="str">
            <v>X</v>
          </cell>
          <cell r="K1751" t="str">
            <v>X</v>
          </cell>
          <cell r="L1751" t="str">
            <v>X</v>
          </cell>
          <cell r="M1751" t="str">
            <v>X</v>
          </cell>
          <cell r="N1751" t="str">
            <v>382840</v>
          </cell>
        </row>
        <row r="1752">
          <cell r="B1752" t="str">
            <v>원텍</v>
          </cell>
          <cell r="C1752" t="str">
            <v>X</v>
          </cell>
          <cell r="D1752" t="str">
            <v>X</v>
          </cell>
          <cell r="E1752" t="str">
            <v>X</v>
          </cell>
          <cell r="F1752" t="str">
            <v>X</v>
          </cell>
          <cell r="G1752" t="str">
            <v>X</v>
          </cell>
          <cell r="H1752" t="str">
            <v>X</v>
          </cell>
          <cell r="I1752" t="str">
            <v>X</v>
          </cell>
          <cell r="J1752" t="str">
            <v>X</v>
          </cell>
          <cell r="K1752" t="str">
            <v>X</v>
          </cell>
          <cell r="L1752" t="str">
            <v>X</v>
          </cell>
          <cell r="M1752" t="str">
            <v>X</v>
          </cell>
          <cell r="N1752" t="str">
            <v>336570</v>
          </cell>
        </row>
        <row r="1753">
          <cell r="B1753" t="str">
            <v>원티드랩</v>
          </cell>
          <cell r="C1753" t="str">
            <v>X</v>
          </cell>
          <cell r="D1753" t="str">
            <v>X</v>
          </cell>
          <cell r="E1753" t="str">
            <v>X</v>
          </cell>
          <cell r="F1753" t="str">
            <v>X</v>
          </cell>
          <cell r="G1753" t="str">
            <v>X</v>
          </cell>
          <cell r="H1753" t="str">
            <v>X</v>
          </cell>
          <cell r="I1753" t="str">
            <v>X</v>
          </cell>
          <cell r="J1753" t="str">
            <v>X</v>
          </cell>
          <cell r="K1753" t="str">
            <v>X</v>
          </cell>
          <cell r="L1753" t="str">
            <v>X</v>
          </cell>
          <cell r="M1753" t="str">
            <v>X</v>
          </cell>
          <cell r="N1753" t="str">
            <v>376980</v>
          </cell>
        </row>
        <row r="1754">
          <cell r="B1754" t="str">
            <v>원포유</v>
          </cell>
          <cell r="C1754" t="str">
            <v>X</v>
          </cell>
          <cell r="D1754" t="str">
            <v>X</v>
          </cell>
          <cell r="E1754" t="str">
            <v>X</v>
          </cell>
          <cell r="F1754" t="str">
            <v>X</v>
          </cell>
          <cell r="G1754" t="str">
            <v>X</v>
          </cell>
          <cell r="H1754" t="str">
            <v>X</v>
          </cell>
          <cell r="I1754" t="str">
            <v>X</v>
          </cell>
          <cell r="J1754" t="str">
            <v>X</v>
          </cell>
          <cell r="K1754" t="str">
            <v>X</v>
          </cell>
          <cell r="L1754" t="str">
            <v>X</v>
          </cell>
          <cell r="M1754" t="str">
            <v>X</v>
          </cell>
          <cell r="N1754" t="str">
            <v>122830</v>
          </cell>
        </row>
        <row r="1755">
          <cell r="B1755" t="str">
            <v>원풍</v>
          </cell>
          <cell r="C1755" t="str">
            <v>X</v>
          </cell>
          <cell r="D1755" t="str">
            <v>X</v>
          </cell>
          <cell r="E1755" t="str">
            <v>X</v>
          </cell>
          <cell r="F1755" t="str">
            <v>X</v>
          </cell>
          <cell r="G1755" t="str">
            <v>X</v>
          </cell>
          <cell r="H1755" t="str">
            <v>X</v>
          </cell>
          <cell r="I1755" t="str">
            <v>X</v>
          </cell>
          <cell r="J1755" t="str">
            <v>X</v>
          </cell>
          <cell r="K1755" t="str">
            <v>X</v>
          </cell>
          <cell r="L1755" t="str">
            <v>X</v>
          </cell>
          <cell r="M1755" t="str">
            <v>X</v>
          </cell>
          <cell r="N1755" t="str">
            <v>008370</v>
          </cell>
        </row>
        <row r="1756">
          <cell r="B1756" t="str">
            <v>원풍물산</v>
          </cell>
          <cell r="C1756" t="str">
            <v>X</v>
          </cell>
          <cell r="D1756" t="str">
            <v>X</v>
          </cell>
          <cell r="E1756" t="str">
            <v>X</v>
          </cell>
          <cell r="F1756" t="str">
            <v>X</v>
          </cell>
          <cell r="G1756" t="str">
            <v>X</v>
          </cell>
          <cell r="H1756" t="str">
            <v>X</v>
          </cell>
          <cell r="I1756" t="str">
            <v>X</v>
          </cell>
          <cell r="J1756" t="str">
            <v>X</v>
          </cell>
          <cell r="K1756" t="str">
            <v>X</v>
          </cell>
          <cell r="L1756" t="str">
            <v>X</v>
          </cell>
          <cell r="M1756" t="str">
            <v>X</v>
          </cell>
          <cell r="N1756" t="str">
            <v>008290</v>
          </cell>
        </row>
        <row r="1757">
          <cell r="B1757" t="str">
            <v>월덱스</v>
          </cell>
          <cell r="C1757" t="str">
            <v>X</v>
          </cell>
          <cell r="D1757" t="str">
            <v>X</v>
          </cell>
          <cell r="E1757" t="str">
            <v>X</v>
          </cell>
          <cell r="F1757" t="str">
            <v>X</v>
          </cell>
          <cell r="G1757" t="str">
            <v>X</v>
          </cell>
          <cell r="H1757" t="str">
            <v>X</v>
          </cell>
          <cell r="I1757" t="str">
            <v>X</v>
          </cell>
          <cell r="J1757" t="str">
            <v>X</v>
          </cell>
          <cell r="K1757" t="str">
            <v>X</v>
          </cell>
          <cell r="L1757" t="str">
            <v>X</v>
          </cell>
          <cell r="M1757" t="str">
            <v>X</v>
          </cell>
          <cell r="N1757" t="str">
            <v>101160</v>
          </cell>
        </row>
        <row r="1758">
          <cell r="B1758" t="str">
            <v>웨스트라이즈</v>
          </cell>
          <cell r="C1758" t="str">
            <v>X</v>
          </cell>
          <cell r="D1758" t="str">
            <v>X</v>
          </cell>
          <cell r="E1758" t="str">
            <v>O</v>
          </cell>
          <cell r="F1758" t="str">
            <v>X</v>
          </cell>
          <cell r="G1758" t="str">
            <v>O</v>
          </cell>
          <cell r="H1758" t="str">
            <v>X</v>
          </cell>
          <cell r="I1758" t="str">
            <v>X</v>
          </cell>
          <cell r="J1758" t="str">
            <v>X</v>
          </cell>
          <cell r="K1758" t="str">
            <v>X</v>
          </cell>
          <cell r="L1758" t="str">
            <v>X</v>
          </cell>
          <cell r="M1758" t="str">
            <v>X</v>
          </cell>
          <cell r="N1758" t="str">
            <v>064090</v>
          </cell>
        </row>
        <row r="1759">
          <cell r="B1759" t="str">
            <v>웨이버스</v>
          </cell>
          <cell r="C1759" t="str">
            <v>X</v>
          </cell>
          <cell r="D1759" t="str">
            <v>X</v>
          </cell>
          <cell r="E1759" t="str">
            <v>X</v>
          </cell>
          <cell r="F1759" t="str">
            <v>X</v>
          </cell>
          <cell r="G1759" t="str">
            <v>X</v>
          </cell>
          <cell r="H1759" t="str">
            <v>X</v>
          </cell>
          <cell r="I1759" t="str">
            <v>X</v>
          </cell>
          <cell r="J1759" t="str">
            <v>X</v>
          </cell>
          <cell r="K1759" t="str">
            <v>X</v>
          </cell>
          <cell r="L1759" t="str">
            <v>X</v>
          </cell>
          <cell r="M1759" t="str">
            <v>X</v>
          </cell>
          <cell r="N1759" t="str">
            <v>336060</v>
          </cell>
        </row>
        <row r="1760">
          <cell r="B1760" t="str">
            <v>웨이브일렉트로</v>
          </cell>
          <cell r="C1760" t="str">
            <v>X</v>
          </cell>
          <cell r="D1760" t="str">
            <v>X</v>
          </cell>
          <cell r="E1760" t="str">
            <v>X</v>
          </cell>
          <cell r="F1760" t="str">
            <v>X</v>
          </cell>
          <cell r="G1760" t="str">
            <v>X</v>
          </cell>
          <cell r="H1760" t="str">
            <v>X</v>
          </cell>
          <cell r="I1760" t="str">
            <v>X</v>
          </cell>
          <cell r="J1760" t="str">
            <v>X</v>
          </cell>
          <cell r="K1760" t="str">
            <v>X</v>
          </cell>
          <cell r="L1760" t="str">
            <v>X</v>
          </cell>
          <cell r="M1760" t="str">
            <v>X</v>
          </cell>
          <cell r="N1760" t="str">
            <v>095270</v>
          </cell>
        </row>
        <row r="1761">
          <cell r="B1761" t="str">
            <v>웰바이오텍</v>
          </cell>
          <cell r="C1761" t="str">
            <v>X</v>
          </cell>
          <cell r="D1761" t="str">
            <v>X</v>
          </cell>
          <cell r="E1761" t="str">
            <v>X</v>
          </cell>
          <cell r="F1761" t="str">
            <v>X</v>
          </cell>
          <cell r="G1761" t="str">
            <v>X</v>
          </cell>
          <cell r="H1761" t="str">
            <v>X</v>
          </cell>
          <cell r="I1761" t="str">
            <v>X</v>
          </cell>
          <cell r="J1761" t="str">
            <v>X</v>
          </cell>
          <cell r="K1761" t="str">
            <v>X</v>
          </cell>
          <cell r="L1761" t="str">
            <v>X</v>
          </cell>
          <cell r="M1761" t="str">
            <v>X</v>
          </cell>
          <cell r="N1761" t="str">
            <v>010600</v>
          </cell>
        </row>
        <row r="1762">
          <cell r="B1762" t="str">
            <v>웰크론</v>
          </cell>
          <cell r="C1762" t="str">
            <v>X</v>
          </cell>
          <cell r="D1762" t="str">
            <v>X</v>
          </cell>
          <cell r="E1762" t="str">
            <v>X</v>
          </cell>
          <cell r="F1762" t="str">
            <v>X</v>
          </cell>
          <cell r="G1762" t="str">
            <v>X</v>
          </cell>
          <cell r="H1762" t="str">
            <v>X</v>
          </cell>
          <cell r="I1762" t="str">
            <v>X</v>
          </cell>
          <cell r="J1762" t="str">
            <v>X</v>
          </cell>
          <cell r="K1762" t="str">
            <v>X</v>
          </cell>
          <cell r="L1762" t="str">
            <v>X</v>
          </cell>
          <cell r="M1762" t="str">
            <v>X</v>
          </cell>
          <cell r="N1762" t="str">
            <v>065950</v>
          </cell>
        </row>
        <row r="1763">
          <cell r="B1763" t="str">
            <v>웰크론한텍</v>
          </cell>
          <cell r="C1763" t="str">
            <v>X</v>
          </cell>
          <cell r="D1763" t="str">
            <v>X</v>
          </cell>
          <cell r="E1763" t="str">
            <v>X</v>
          </cell>
          <cell r="F1763" t="str">
            <v>X</v>
          </cell>
          <cell r="G1763" t="str">
            <v>X</v>
          </cell>
          <cell r="H1763" t="str">
            <v>X</v>
          </cell>
          <cell r="I1763" t="str">
            <v>X</v>
          </cell>
          <cell r="J1763" t="str">
            <v>X</v>
          </cell>
          <cell r="K1763" t="str">
            <v>X</v>
          </cell>
          <cell r="L1763" t="str">
            <v>X</v>
          </cell>
          <cell r="M1763" t="str">
            <v>X</v>
          </cell>
          <cell r="N1763" t="str">
            <v>076080</v>
          </cell>
        </row>
        <row r="1764">
          <cell r="B1764" t="str">
            <v>웰킵스하이텍</v>
          </cell>
          <cell r="C1764" t="str">
            <v>X</v>
          </cell>
          <cell r="D1764" t="str">
            <v>X</v>
          </cell>
          <cell r="E1764" t="str">
            <v>X</v>
          </cell>
          <cell r="F1764" t="str">
            <v>X</v>
          </cell>
          <cell r="G1764" t="str">
            <v>X</v>
          </cell>
          <cell r="H1764" t="str">
            <v>X</v>
          </cell>
          <cell r="I1764" t="str">
            <v>X</v>
          </cell>
          <cell r="J1764" t="str">
            <v>X</v>
          </cell>
          <cell r="K1764" t="str">
            <v>X</v>
          </cell>
          <cell r="L1764" t="str">
            <v>X</v>
          </cell>
          <cell r="M1764" t="str">
            <v>X</v>
          </cell>
          <cell r="N1764" t="str">
            <v>043590</v>
          </cell>
        </row>
        <row r="1765">
          <cell r="B1765" t="str">
            <v>웹스</v>
          </cell>
          <cell r="C1765" t="str">
            <v>X</v>
          </cell>
          <cell r="D1765" t="str">
            <v>X</v>
          </cell>
          <cell r="E1765" t="str">
            <v>X</v>
          </cell>
          <cell r="F1765" t="str">
            <v>X</v>
          </cell>
          <cell r="G1765" t="str">
            <v>X</v>
          </cell>
          <cell r="H1765" t="str">
            <v>X</v>
          </cell>
          <cell r="I1765" t="str">
            <v>X</v>
          </cell>
          <cell r="J1765" t="str">
            <v>X</v>
          </cell>
          <cell r="K1765" t="str">
            <v>X</v>
          </cell>
          <cell r="L1765" t="str">
            <v>X</v>
          </cell>
          <cell r="M1765" t="str">
            <v>X</v>
          </cell>
          <cell r="N1765" t="str">
            <v>196700</v>
          </cell>
        </row>
        <row r="1766">
          <cell r="B1766" t="str">
            <v>웹젠</v>
          </cell>
          <cell r="C1766" t="str">
            <v>X</v>
          </cell>
          <cell r="D1766" t="str">
            <v>X</v>
          </cell>
          <cell r="E1766" t="str">
            <v>X</v>
          </cell>
          <cell r="F1766" t="str">
            <v>X</v>
          </cell>
          <cell r="G1766" t="str">
            <v>X</v>
          </cell>
          <cell r="H1766" t="str">
            <v>X</v>
          </cell>
          <cell r="I1766" t="str">
            <v>X</v>
          </cell>
          <cell r="J1766" t="str">
            <v>X</v>
          </cell>
          <cell r="K1766" t="str">
            <v>X</v>
          </cell>
          <cell r="L1766" t="str">
            <v>X</v>
          </cell>
          <cell r="M1766" t="str">
            <v>X</v>
          </cell>
          <cell r="N1766" t="str">
            <v>069080</v>
          </cell>
        </row>
        <row r="1767">
          <cell r="B1767" t="str">
            <v>웹케시</v>
          </cell>
          <cell r="C1767" t="str">
            <v>X</v>
          </cell>
          <cell r="D1767" t="str">
            <v>X</v>
          </cell>
          <cell r="E1767" t="str">
            <v>X</v>
          </cell>
          <cell r="F1767" t="str">
            <v>X</v>
          </cell>
          <cell r="G1767" t="str">
            <v>X</v>
          </cell>
          <cell r="H1767" t="str">
            <v>X</v>
          </cell>
          <cell r="I1767" t="str">
            <v>X</v>
          </cell>
          <cell r="J1767" t="str">
            <v>X</v>
          </cell>
          <cell r="K1767" t="str">
            <v>X</v>
          </cell>
          <cell r="L1767" t="str">
            <v>X</v>
          </cell>
          <cell r="M1767" t="str">
            <v>X</v>
          </cell>
          <cell r="N1767" t="str">
            <v>053580</v>
          </cell>
        </row>
        <row r="1768">
          <cell r="B1768" t="str">
            <v>위니아</v>
          </cell>
          <cell r="C1768" t="str">
            <v>X</v>
          </cell>
          <cell r="D1768" t="str">
            <v>X</v>
          </cell>
          <cell r="E1768" t="str">
            <v>O</v>
          </cell>
          <cell r="F1768" t="str">
            <v>O</v>
          </cell>
          <cell r="G1768" t="str">
            <v>X</v>
          </cell>
          <cell r="H1768" t="str">
            <v>X</v>
          </cell>
          <cell r="I1768" t="str">
            <v>X</v>
          </cell>
          <cell r="J1768" t="str">
            <v>X</v>
          </cell>
          <cell r="K1768" t="str">
            <v>X</v>
          </cell>
          <cell r="L1768" t="str">
            <v>X</v>
          </cell>
          <cell r="M1768" t="str">
            <v>X</v>
          </cell>
          <cell r="N1768" t="str">
            <v>071460</v>
          </cell>
        </row>
        <row r="1769">
          <cell r="B1769" t="str">
            <v>위니아에이드</v>
          </cell>
          <cell r="C1769" t="str">
            <v>O</v>
          </cell>
          <cell r="D1769" t="str">
            <v>X</v>
          </cell>
          <cell r="E1769" t="str">
            <v>O</v>
          </cell>
          <cell r="F1769" t="str">
            <v>X</v>
          </cell>
          <cell r="G1769" t="str">
            <v>X</v>
          </cell>
          <cell r="H1769" t="str">
            <v>X</v>
          </cell>
          <cell r="I1769" t="str">
            <v>X</v>
          </cell>
          <cell r="J1769" t="str">
            <v>X</v>
          </cell>
          <cell r="K1769" t="str">
            <v>X</v>
          </cell>
          <cell r="L1769" t="str">
            <v>X</v>
          </cell>
          <cell r="M1769" t="str">
            <v>X</v>
          </cell>
          <cell r="N1769" t="str">
            <v>377460</v>
          </cell>
        </row>
        <row r="1770">
          <cell r="B1770" t="str">
            <v>위닉스</v>
          </cell>
          <cell r="C1770" t="str">
            <v>X</v>
          </cell>
          <cell r="D1770" t="str">
            <v>X</v>
          </cell>
          <cell r="E1770" t="str">
            <v>X</v>
          </cell>
          <cell r="F1770" t="str">
            <v>X</v>
          </cell>
          <cell r="G1770" t="str">
            <v>X</v>
          </cell>
          <cell r="H1770" t="str">
            <v>X</v>
          </cell>
          <cell r="I1770" t="str">
            <v>X</v>
          </cell>
          <cell r="J1770" t="str">
            <v>X</v>
          </cell>
          <cell r="K1770" t="str">
            <v>X</v>
          </cell>
          <cell r="L1770" t="str">
            <v>X</v>
          </cell>
          <cell r="M1770" t="str">
            <v>X</v>
          </cell>
          <cell r="N1770" t="str">
            <v>044340</v>
          </cell>
        </row>
        <row r="1771">
          <cell r="B1771" t="str">
            <v>위더스제약</v>
          </cell>
          <cell r="C1771" t="str">
            <v>X</v>
          </cell>
          <cell r="D1771" t="str">
            <v>X</v>
          </cell>
          <cell r="E1771" t="str">
            <v>X</v>
          </cell>
          <cell r="F1771" t="str">
            <v>X</v>
          </cell>
          <cell r="G1771" t="str">
            <v>X</v>
          </cell>
          <cell r="H1771" t="str">
            <v>X</v>
          </cell>
          <cell r="I1771" t="str">
            <v>X</v>
          </cell>
          <cell r="J1771" t="str">
            <v>X</v>
          </cell>
          <cell r="K1771" t="str">
            <v>X</v>
          </cell>
          <cell r="L1771" t="str">
            <v>X</v>
          </cell>
          <cell r="M1771" t="str">
            <v>X</v>
          </cell>
          <cell r="N1771" t="str">
            <v>330350</v>
          </cell>
        </row>
        <row r="1772">
          <cell r="B1772" t="str">
            <v>위드텍</v>
          </cell>
          <cell r="C1772" t="str">
            <v>X</v>
          </cell>
          <cell r="D1772" t="str">
            <v>X</v>
          </cell>
          <cell r="E1772" t="str">
            <v>X</v>
          </cell>
          <cell r="F1772" t="str">
            <v>X</v>
          </cell>
          <cell r="G1772" t="str">
            <v>X</v>
          </cell>
          <cell r="H1772" t="str">
            <v>X</v>
          </cell>
          <cell r="I1772" t="str">
            <v>X</v>
          </cell>
          <cell r="J1772" t="str">
            <v>X</v>
          </cell>
          <cell r="K1772" t="str">
            <v>X</v>
          </cell>
          <cell r="L1772" t="str">
            <v>X</v>
          </cell>
          <cell r="M1772" t="str">
            <v>X</v>
          </cell>
          <cell r="N1772" t="str">
            <v>348350</v>
          </cell>
        </row>
        <row r="1773">
          <cell r="B1773" t="str">
            <v>위메이드</v>
          </cell>
          <cell r="C1773" t="str">
            <v>X</v>
          </cell>
          <cell r="D1773" t="str">
            <v>X</v>
          </cell>
          <cell r="E1773" t="str">
            <v>X</v>
          </cell>
          <cell r="F1773" t="str">
            <v>X</v>
          </cell>
          <cell r="G1773" t="str">
            <v>X</v>
          </cell>
          <cell r="H1773" t="str">
            <v>X</v>
          </cell>
          <cell r="I1773" t="str">
            <v>X</v>
          </cell>
          <cell r="J1773" t="str">
            <v>X</v>
          </cell>
          <cell r="K1773" t="str">
            <v>X</v>
          </cell>
          <cell r="L1773" t="str">
            <v>X</v>
          </cell>
          <cell r="M1773" t="str">
            <v>X</v>
          </cell>
          <cell r="N1773" t="str">
            <v>112040</v>
          </cell>
        </row>
        <row r="1774">
          <cell r="B1774" t="str">
            <v>위메이드맥스</v>
          </cell>
          <cell r="C1774" t="str">
            <v>X</v>
          </cell>
          <cell r="D1774" t="str">
            <v>X</v>
          </cell>
          <cell r="E1774" t="str">
            <v>X</v>
          </cell>
          <cell r="F1774" t="str">
            <v>X</v>
          </cell>
          <cell r="G1774" t="str">
            <v>X</v>
          </cell>
          <cell r="H1774" t="str">
            <v>X</v>
          </cell>
          <cell r="I1774" t="str">
            <v>X</v>
          </cell>
          <cell r="J1774" t="str">
            <v>X</v>
          </cell>
          <cell r="K1774" t="str">
            <v>X</v>
          </cell>
          <cell r="L1774" t="str">
            <v>X</v>
          </cell>
          <cell r="M1774" t="str">
            <v>X</v>
          </cell>
          <cell r="N1774" t="str">
            <v>101730</v>
          </cell>
        </row>
        <row r="1775">
          <cell r="B1775" t="str">
            <v>위메이드플레이</v>
          </cell>
          <cell r="C1775" t="str">
            <v>X</v>
          </cell>
          <cell r="D1775" t="str">
            <v>X</v>
          </cell>
          <cell r="E1775" t="str">
            <v>X</v>
          </cell>
          <cell r="F1775" t="str">
            <v>X</v>
          </cell>
          <cell r="G1775" t="str">
            <v>X</v>
          </cell>
          <cell r="H1775" t="str">
            <v>X</v>
          </cell>
          <cell r="I1775" t="str">
            <v>X</v>
          </cell>
          <cell r="J1775" t="str">
            <v>X</v>
          </cell>
          <cell r="K1775" t="str">
            <v>X</v>
          </cell>
          <cell r="L1775" t="str">
            <v>X</v>
          </cell>
          <cell r="M1775" t="str">
            <v>X</v>
          </cell>
          <cell r="N1775" t="str">
            <v>123420</v>
          </cell>
        </row>
        <row r="1776">
          <cell r="B1776" t="str">
            <v>위세아이텍</v>
          </cell>
          <cell r="C1776" t="str">
            <v>X</v>
          </cell>
          <cell r="D1776" t="str">
            <v>X</v>
          </cell>
          <cell r="E1776" t="str">
            <v>X</v>
          </cell>
          <cell r="F1776" t="str">
            <v>X</v>
          </cell>
          <cell r="G1776" t="str">
            <v>X</v>
          </cell>
          <cell r="H1776" t="str">
            <v>X</v>
          </cell>
          <cell r="I1776" t="str">
            <v>X</v>
          </cell>
          <cell r="J1776" t="str">
            <v>X</v>
          </cell>
          <cell r="K1776" t="str">
            <v>X</v>
          </cell>
          <cell r="L1776" t="str">
            <v>X</v>
          </cell>
          <cell r="M1776" t="str">
            <v>X</v>
          </cell>
          <cell r="N1776" t="str">
            <v>065370</v>
          </cell>
        </row>
        <row r="1777">
          <cell r="B1777" t="str">
            <v>위월드</v>
          </cell>
          <cell r="C1777" t="str">
            <v>X</v>
          </cell>
          <cell r="D1777" t="str">
            <v>X</v>
          </cell>
          <cell r="E1777" t="str">
            <v>X</v>
          </cell>
          <cell r="F1777" t="str">
            <v>X</v>
          </cell>
          <cell r="G1777" t="str">
            <v>X</v>
          </cell>
          <cell r="H1777" t="str">
            <v>X</v>
          </cell>
          <cell r="I1777" t="str">
            <v>X</v>
          </cell>
          <cell r="J1777" t="str">
            <v>X</v>
          </cell>
          <cell r="K1777" t="str">
            <v>X</v>
          </cell>
          <cell r="L1777" t="str">
            <v>X</v>
          </cell>
          <cell r="M1777" t="str">
            <v>X</v>
          </cell>
          <cell r="N1777" t="str">
            <v>140660</v>
          </cell>
        </row>
        <row r="1778">
          <cell r="B1778" t="str">
            <v>위즈코프</v>
          </cell>
          <cell r="C1778" t="str">
            <v>X</v>
          </cell>
          <cell r="D1778" t="str">
            <v>X</v>
          </cell>
          <cell r="E1778" t="str">
            <v>X</v>
          </cell>
          <cell r="F1778" t="str">
            <v>X</v>
          </cell>
          <cell r="G1778" t="str">
            <v>X</v>
          </cell>
          <cell r="H1778" t="str">
            <v>X</v>
          </cell>
          <cell r="I1778" t="str">
            <v>X</v>
          </cell>
          <cell r="J1778" t="str">
            <v>X</v>
          </cell>
          <cell r="K1778" t="str">
            <v>X</v>
          </cell>
          <cell r="L1778" t="str">
            <v>X</v>
          </cell>
          <cell r="M1778" t="str">
            <v>X</v>
          </cell>
          <cell r="N1778" t="str">
            <v>038620</v>
          </cell>
        </row>
        <row r="1779">
          <cell r="B1779" t="str">
            <v>위지윅스튜디오</v>
          </cell>
          <cell r="C1779" t="str">
            <v>X</v>
          </cell>
          <cell r="D1779" t="str">
            <v>X</v>
          </cell>
          <cell r="E1779" t="str">
            <v>X</v>
          </cell>
          <cell r="F1779" t="str">
            <v>X</v>
          </cell>
          <cell r="G1779" t="str">
            <v>X</v>
          </cell>
          <cell r="H1779" t="str">
            <v>X</v>
          </cell>
          <cell r="I1779" t="str">
            <v>X</v>
          </cell>
          <cell r="J1779" t="str">
            <v>X</v>
          </cell>
          <cell r="K1779" t="str">
            <v>X</v>
          </cell>
          <cell r="L1779" t="str">
            <v>X</v>
          </cell>
          <cell r="M1779" t="str">
            <v>X</v>
          </cell>
          <cell r="N1779" t="str">
            <v>299900</v>
          </cell>
        </row>
        <row r="1780">
          <cell r="B1780" t="str">
            <v>위지트</v>
          </cell>
          <cell r="C1780" t="str">
            <v>X</v>
          </cell>
          <cell r="D1780" t="str">
            <v>X</v>
          </cell>
          <cell r="E1780" t="str">
            <v>X</v>
          </cell>
          <cell r="F1780" t="str">
            <v>X</v>
          </cell>
          <cell r="G1780" t="str">
            <v>X</v>
          </cell>
          <cell r="H1780" t="str">
            <v>X</v>
          </cell>
          <cell r="I1780" t="str">
            <v>X</v>
          </cell>
          <cell r="J1780" t="str">
            <v>X</v>
          </cell>
          <cell r="K1780" t="str">
            <v>X</v>
          </cell>
          <cell r="L1780" t="str">
            <v>X</v>
          </cell>
          <cell r="M1780" t="str">
            <v>X</v>
          </cell>
          <cell r="N1780" t="str">
            <v>036090</v>
          </cell>
        </row>
        <row r="1781">
          <cell r="B1781" t="str">
            <v>윈스</v>
          </cell>
          <cell r="C1781" t="str">
            <v>X</v>
          </cell>
          <cell r="D1781" t="str">
            <v>X</v>
          </cell>
          <cell r="E1781" t="str">
            <v>X</v>
          </cell>
          <cell r="F1781" t="str">
            <v>X</v>
          </cell>
          <cell r="G1781" t="str">
            <v>X</v>
          </cell>
          <cell r="H1781" t="str">
            <v>X</v>
          </cell>
          <cell r="I1781" t="str">
            <v>X</v>
          </cell>
          <cell r="J1781" t="str">
            <v>X</v>
          </cell>
          <cell r="K1781" t="str">
            <v>X</v>
          </cell>
          <cell r="L1781" t="str">
            <v>X</v>
          </cell>
          <cell r="M1781" t="str">
            <v>X</v>
          </cell>
          <cell r="N1781" t="str">
            <v>136540</v>
          </cell>
        </row>
        <row r="1782">
          <cell r="B1782" t="str">
            <v>윈텍</v>
          </cell>
          <cell r="C1782" t="str">
            <v>X</v>
          </cell>
          <cell r="D1782" t="str">
            <v>X</v>
          </cell>
          <cell r="E1782" t="str">
            <v>X</v>
          </cell>
          <cell r="F1782" t="str">
            <v>X</v>
          </cell>
          <cell r="G1782" t="str">
            <v>O</v>
          </cell>
          <cell r="H1782" t="str">
            <v>X</v>
          </cell>
          <cell r="I1782" t="str">
            <v>X</v>
          </cell>
          <cell r="J1782" t="str">
            <v>X</v>
          </cell>
          <cell r="K1782" t="str">
            <v>X</v>
          </cell>
          <cell r="L1782" t="str">
            <v>X</v>
          </cell>
          <cell r="M1782" t="str">
            <v>X</v>
          </cell>
          <cell r="N1782" t="str">
            <v>320000</v>
          </cell>
        </row>
        <row r="1783">
          <cell r="B1783" t="str">
            <v>윈팩</v>
          </cell>
          <cell r="C1783" t="str">
            <v>X</v>
          </cell>
          <cell r="D1783" t="str">
            <v>X</v>
          </cell>
          <cell r="E1783" t="str">
            <v>X</v>
          </cell>
          <cell r="F1783" t="str">
            <v>X</v>
          </cell>
          <cell r="G1783" t="str">
            <v>X</v>
          </cell>
          <cell r="H1783" t="str">
            <v>X</v>
          </cell>
          <cell r="I1783" t="str">
            <v>X</v>
          </cell>
          <cell r="J1783" t="str">
            <v>X</v>
          </cell>
          <cell r="K1783" t="str">
            <v>X</v>
          </cell>
          <cell r="L1783" t="str">
            <v>X</v>
          </cell>
          <cell r="M1783" t="str">
            <v>X</v>
          </cell>
          <cell r="N1783" t="str">
            <v>097800</v>
          </cell>
        </row>
        <row r="1784">
          <cell r="B1784" t="str">
            <v>윈하이텍</v>
          </cell>
          <cell r="C1784" t="str">
            <v>X</v>
          </cell>
          <cell r="D1784" t="str">
            <v>X</v>
          </cell>
          <cell r="E1784" t="str">
            <v>X</v>
          </cell>
          <cell r="F1784" t="str">
            <v>X</v>
          </cell>
          <cell r="G1784" t="str">
            <v>X</v>
          </cell>
          <cell r="H1784" t="str">
            <v>X</v>
          </cell>
          <cell r="I1784" t="str">
            <v>X</v>
          </cell>
          <cell r="J1784" t="str">
            <v>X</v>
          </cell>
          <cell r="K1784" t="str">
            <v>X</v>
          </cell>
          <cell r="L1784" t="str">
            <v>X</v>
          </cell>
          <cell r="M1784" t="str">
            <v>X</v>
          </cell>
          <cell r="N1784" t="str">
            <v>192390</v>
          </cell>
        </row>
        <row r="1785">
          <cell r="B1785" t="str">
            <v>윌링스</v>
          </cell>
          <cell r="C1785" t="str">
            <v>X</v>
          </cell>
          <cell r="D1785" t="str">
            <v>X</v>
          </cell>
          <cell r="E1785" t="str">
            <v>X</v>
          </cell>
          <cell r="F1785" t="str">
            <v>X</v>
          </cell>
          <cell r="G1785" t="str">
            <v>X</v>
          </cell>
          <cell r="H1785" t="str">
            <v>X</v>
          </cell>
          <cell r="I1785" t="str">
            <v>X</v>
          </cell>
          <cell r="J1785" t="str">
            <v>X</v>
          </cell>
          <cell r="K1785" t="str">
            <v>X</v>
          </cell>
          <cell r="L1785" t="str">
            <v>X</v>
          </cell>
          <cell r="M1785" t="str">
            <v>X</v>
          </cell>
          <cell r="N1785" t="str">
            <v>313760</v>
          </cell>
        </row>
        <row r="1786">
          <cell r="B1786" t="str">
            <v>윌비스</v>
          </cell>
          <cell r="C1786" t="str">
            <v>X</v>
          </cell>
          <cell r="D1786" t="str">
            <v>X</v>
          </cell>
          <cell r="E1786" t="str">
            <v>X</v>
          </cell>
          <cell r="F1786" t="str">
            <v>X</v>
          </cell>
          <cell r="G1786" t="str">
            <v>X</v>
          </cell>
          <cell r="H1786" t="str">
            <v>X</v>
          </cell>
          <cell r="I1786" t="str">
            <v>X</v>
          </cell>
          <cell r="J1786" t="str">
            <v>X</v>
          </cell>
          <cell r="K1786" t="str">
            <v>X</v>
          </cell>
          <cell r="L1786" t="str">
            <v>X</v>
          </cell>
          <cell r="M1786" t="str">
            <v>X</v>
          </cell>
          <cell r="N1786" t="str">
            <v>008600</v>
          </cell>
        </row>
        <row r="1787">
          <cell r="B1787" t="str">
            <v>윙스풋</v>
          </cell>
          <cell r="C1787" t="str">
            <v>X</v>
          </cell>
          <cell r="D1787" t="str">
            <v>X</v>
          </cell>
          <cell r="E1787" t="str">
            <v>X</v>
          </cell>
          <cell r="F1787" t="str">
            <v>X</v>
          </cell>
          <cell r="G1787" t="str">
            <v>X</v>
          </cell>
          <cell r="H1787" t="str">
            <v>X</v>
          </cell>
          <cell r="I1787" t="str">
            <v>X</v>
          </cell>
          <cell r="J1787" t="str">
            <v>X</v>
          </cell>
          <cell r="K1787" t="str">
            <v>X</v>
          </cell>
          <cell r="L1787" t="str">
            <v>X</v>
          </cell>
          <cell r="M1787" t="str">
            <v>X</v>
          </cell>
          <cell r="N1787" t="str">
            <v>335870</v>
          </cell>
        </row>
        <row r="1788">
          <cell r="B1788" t="str">
            <v>윙입푸드</v>
          </cell>
          <cell r="C1788" t="str">
            <v>X</v>
          </cell>
          <cell r="D1788" t="str">
            <v>X</v>
          </cell>
          <cell r="E1788" t="str">
            <v>X</v>
          </cell>
          <cell r="F1788" t="str">
            <v>X</v>
          </cell>
          <cell r="G1788" t="str">
            <v>X</v>
          </cell>
          <cell r="H1788" t="str">
            <v>X</v>
          </cell>
          <cell r="I1788" t="str">
            <v>X</v>
          </cell>
          <cell r="J1788" t="str">
            <v>X</v>
          </cell>
          <cell r="K1788" t="str">
            <v>X</v>
          </cell>
          <cell r="L1788" t="str">
            <v>X</v>
          </cell>
          <cell r="M1788" t="str">
            <v>X</v>
          </cell>
          <cell r="N1788" t="str">
            <v>900340</v>
          </cell>
        </row>
        <row r="1789">
          <cell r="B1789" t="str">
            <v>유나이티드제약</v>
          </cell>
          <cell r="C1789" t="str">
            <v>X</v>
          </cell>
          <cell r="D1789" t="str">
            <v>X</v>
          </cell>
          <cell r="E1789" t="str">
            <v>X</v>
          </cell>
          <cell r="F1789" t="str">
            <v>X</v>
          </cell>
          <cell r="G1789" t="str">
            <v>X</v>
          </cell>
          <cell r="H1789" t="str">
            <v>X</v>
          </cell>
          <cell r="I1789" t="str">
            <v>X</v>
          </cell>
          <cell r="J1789" t="str">
            <v>X</v>
          </cell>
          <cell r="K1789" t="str">
            <v>X</v>
          </cell>
          <cell r="L1789" t="str">
            <v>X</v>
          </cell>
          <cell r="M1789" t="str">
            <v>X</v>
          </cell>
          <cell r="N1789" t="str">
            <v>033270</v>
          </cell>
        </row>
        <row r="1790">
          <cell r="B1790" t="str">
            <v>유니드</v>
          </cell>
          <cell r="C1790" t="str">
            <v>X</v>
          </cell>
          <cell r="D1790" t="str">
            <v>X</v>
          </cell>
          <cell r="E1790" t="str">
            <v>X</v>
          </cell>
          <cell r="F1790" t="str">
            <v>X</v>
          </cell>
          <cell r="G1790" t="str">
            <v>X</v>
          </cell>
          <cell r="H1790" t="str">
            <v>X</v>
          </cell>
          <cell r="I1790" t="str">
            <v>X</v>
          </cell>
          <cell r="J1790" t="str">
            <v>X</v>
          </cell>
          <cell r="K1790" t="str">
            <v>X</v>
          </cell>
          <cell r="L1790" t="str">
            <v>X</v>
          </cell>
          <cell r="M1790" t="str">
            <v>X</v>
          </cell>
          <cell r="N1790" t="str">
            <v>014830</v>
          </cell>
        </row>
        <row r="1791">
          <cell r="B1791" t="str">
            <v>유니드비티플러스</v>
          </cell>
          <cell r="C1791" t="str">
            <v>X</v>
          </cell>
          <cell r="D1791" t="str">
            <v>X</v>
          </cell>
          <cell r="E1791" t="str">
            <v>X</v>
          </cell>
          <cell r="F1791" t="str">
            <v>X</v>
          </cell>
          <cell r="G1791" t="str">
            <v>X</v>
          </cell>
          <cell r="H1791" t="str">
            <v>X</v>
          </cell>
          <cell r="I1791" t="str">
            <v>X</v>
          </cell>
          <cell r="J1791" t="str">
            <v>X</v>
          </cell>
          <cell r="K1791" t="str">
            <v>X</v>
          </cell>
          <cell r="L1791" t="str">
            <v>X</v>
          </cell>
          <cell r="M1791" t="str">
            <v>X</v>
          </cell>
          <cell r="N1791" t="str">
            <v>446070</v>
          </cell>
        </row>
        <row r="1792">
          <cell r="B1792" t="str">
            <v>유니셈</v>
          </cell>
          <cell r="C1792" t="str">
            <v>X</v>
          </cell>
          <cell r="D1792" t="str">
            <v>X</v>
          </cell>
          <cell r="E1792" t="str">
            <v>X</v>
          </cell>
          <cell r="F1792" t="str">
            <v>X</v>
          </cell>
          <cell r="G1792" t="str">
            <v>X</v>
          </cell>
          <cell r="H1792" t="str">
            <v>X</v>
          </cell>
          <cell r="I1792" t="str">
            <v>X</v>
          </cell>
          <cell r="J1792" t="str">
            <v>X</v>
          </cell>
          <cell r="K1792" t="str">
            <v>X</v>
          </cell>
          <cell r="L1792" t="str">
            <v>X</v>
          </cell>
          <cell r="M1792" t="str">
            <v>X</v>
          </cell>
          <cell r="N1792" t="str">
            <v>036200</v>
          </cell>
        </row>
        <row r="1793">
          <cell r="B1793" t="str">
            <v>유니슨</v>
          </cell>
          <cell r="C1793" t="str">
            <v>X</v>
          </cell>
          <cell r="D1793" t="str">
            <v>X</v>
          </cell>
          <cell r="E1793" t="str">
            <v>X</v>
          </cell>
          <cell r="F1793" t="str">
            <v>X</v>
          </cell>
          <cell r="G1793" t="str">
            <v>X</v>
          </cell>
          <cell r="H1793" t="str">
            <v>X</v>
          </cell>
          <cell r="I1793" t="str">
            <v>X</v>
          </cell>
          <cell r="J1793" t="str">
            <v>X</v>
          </cell>
          <cell r="K1793" t="str">
            <v>X</v>
          </cell>
          <cell r="L1793" t="str">
            <v>X</v>
          </cell>
          <cell r="M1793" t="str">
            <v>X</v>
          </cell>
          <cell r="N1793" t="str">
            <v>018000</v>
          </cell>
        </row>
        <row r="1794">
          <cell r="B1794" t="str">
            <v>유니온</v>
          </cell>
          <cell r="C1794" t="str">
            <v>X</v>
          </cell>
          <cell r="D1794" t="str">
            <v>X</v>
          </cell>
          <cell r="E1794" t="str">
            <v>X</v>
          </cell>
          <cell r="F1794" t="str">
            <v>X</v>
          </cell>
          <cell r="G1794" t="str">
            <v>X</v>
          </cell>
          <cell r="H1794" t="str">
            <v>X</v>
          </cell>
          <cell r="I1794" t="str">
            <v>X</v>
          </cell>
          <cell r="J1794" t="str">
            <v>X</v>
          </cell>
          <cell r="K1794" t="str">
            <v>X</v>
          </cell>
          <cell r="L1794" t="str">
            <v>X</v>
          </cell>
          <cell r="M1794" t="str">
            <v>X</v>
          </cell>
          <cell r="N1794" t="str">
            <v>000910</v>
          </cell>
        </row>
        <row r="1795">
          <cell r="B1795" t="str">
            <v>유니온머티리얼</v>
          </cell>
          <cell r="C1795" t="str">
            <v>X</v>
          </cell>
          <cell r="D1795" t="str">
            <v>X</v>
          </cell>
          <cell r="E1795" t="str">
            <v>X</v>
          </cell>
          <cell r="F1795" t="str">
            <v>X</v>
          </cell>
          <cell r="G1795" t="str">
            <v>X</v>
          </cell>
          <cell r="H1795" t="str">
            <v>X</v>
          </cell>
          <cell r="I1795" t="str">
            <v>X</v>
          </cell>
          <cell r="J1795" t="str">
            <v>X</v>
          </cell>
          <cell r="K1795" t="str">
            <v>X</v>
          </cell>
          <cell r="L1795" t="str">
            <v>X</v>
          </cell>
          <cell r="M1795" t="str">
            <v>X</v>
          </cell>
          <cell r="N1795" t="str">
            <v>047400</v>
          </cell>
        </row>
        <row r="1796">
          <cell r="B1796" t="str">
            <v>유니온커뮤니티</v>
          </cell>
          <cell r="C1796" t="str">
            <v>X</v>
          </cell>
          <cell r="D1796" t="str">
            <v>X</v>
          </cell>
          <cell r="E1796" t="str">
            <v>X</v>
          </cell>
          <cell r="F1796" t="str">
            <v>X</v>
          </cell>
          <cell r="G1796" t="str">
            <v>X</v>
          </cell>
          <cell r="H1796" t="str">
            <v>X</v>
          </cell>
          <cell r="I1796" t="str">
            <v>X</v>
          </cell>
          <cell r="J1796" t="str">
            <v>X</v>
          </cell>
          <cell r="K1796" t="str">
            <v>X</v>
          </cell>
          <cell r="L1796" t="str">
            <v>X</v>
          </cell>
          <cell r="M1796" t="str">
            <v>X</v>
          </cell>
          <cell r="N1796" t="str">
            <v>203450</v>
          </cell>
        </row>
        <row r="1797">
          <cell r="B1797" t="str">
            <v>유니켐</v>
          </cell>
          <cell r="C1797" t="str">
            <v>X</v>
          </cell>
          <cell r="D1797" t="str">
            <v>X</v>
          </cell>
          <cell r="E1797" t="str">
            <v>X</v>
          </cell>
          <cell r="F1797" t="str">
            <v>X</v>
          </cell>
          <cell r="G1797" t="str">
            <v>X</v>
          </cell>
          <cell r="H1797" t="str">
            <v>X</v>
          </cell>
          <cell r="I1797" t="str">
            <v>X</v>
          </cell>
          <cell r="J1797" t="str">
            <v>X</v>
          </cell>
          <cell r="K1797" t="str">
            <v>X</v>
          </cell>
          <cell r="L1797" t="str">
            <v>X</v>
          </cell>
          <cell r="M1797" t="str">
            <v>X</v>
          </cell>
          <cell r="N1797" t="str">
            <v>011330</v>
          </cell>
        </row>
        <row r="1798">
          <cell r="B1798" t="str">
            <v>유니퀘스트</v>
          </cell>
          <cell r="C1798" t="str">
            <v>X</v>
          </cell>
          <cell r="D1798" t="str">
            <v>X</v>
          </cell>
          <cell r="E1798" t="str">
            <v>X</v>
          </cell>
          <cell r="F1798" t="str">
            <v>X</v>
          </cell>
          <cell r="G1798" t="str">
            <v>X</v>
          </cell>
          <cell r="H1798" t="str">
            <v>X</v>
          </cell>
          <cell r="I1798" t="str">
            <v>X</v>
          </cell>
          <cell r="J1798" t="str">
            <v>X</v>
          </cell>
          <cell r="K1798" t="str">
            <v>X</v>
          </cell>
          <cell r="L1798" t="str">
            <v>X</v>
          </cell>
          <cell r="M1798" t="str">
            <v>X</v>
          </cell>
          <cell r="N1798" t="str">
            <v>077500</v>
          </cell>
        </row>
        <row r="1799">
          <cell r="B1799" t="str">
            <v>유니크</v>
          </cell>
          <cell r="C1799" t="str">
            <v>X</v>
          </cell>
          <cell r="D1799" t="str">
            <v>X</v>
          </cell>
          <cell r="E1799" t="str">
            <v>X</v>
          </cell>
          <cell r="F1799" t="str">
            <v>X</v>
          </cell>
          <cell r="G1799" t="str">
            <v>X</v>
          </cell>
          <cell r="H1799" t="str">
            <v>X</v>
          </cell>
          <cell r="I1799" t="str">
            <v>X</v>
          </cell>
          <cell r="J1799" t="str">
            <v>X</v>
          </cell>
          <cell r="K1799" t="str">
            <v>X</v>
          </cell>
          <cell r="L1799" t="str">
            <v>X</v>
          </cell>
          <cell r="M1799" t="str">
            <v>X</v>
          </cell>
          <cell r="N1799" t="str">
            <v>011320</v>
          </cell>
        </row>
        <row r="1800">
          <cell r="B1800" t="str">
            <v>유니테스트</v>
          </cell>
          <cell r="C1800" t="str">
            <v>X</v>
          </cell>
          <cell r="D1800" t="str">
            <v>X</v>
          </cell>
          <cell r="E1800" t="str">
            <v>X</v>
          </cell>
          <cell r="F1800" t="str">
            <v>X</v>
          </cell>
          <cell r="G1800" t="str">
            <v>X</v>
          </cell>
          <cell r="H1800" t="str">
            <v>X</v>
          </cell>
          <cell r="I1800" t="str">
            <v>X</v>
          </cell>
          <cell r="J1800" t="str">
            <v>X</v>
          </cell>
          <cell r="K1800" t="str">
            <v>X</v>
          </cell>
          <cell r="L1800" t="str">
            <v>X</v>
          </cell>
          <cell r="M1800" t="str">
            <v>X</v>
          </cell>
          <cell r="N1800" t="str">
            <v>086390</v>
          </cell>
        </row>
        <row r="1801">
          <cell r="B1801" t="str">
            <v>유니테크노</v>
          </cell>
          <cell r="C1801" t="str">
            <v>X</v>
          </cell>
          <cell r="D1801" t="str">
            <v>X</v>
          </cell>
          <cell r="E1801" t="str">
            <v>X</v>
          </cell>
          <cell r="F1801" t="str">
            <v>X</v>
          </cell>
          <cell r="G1801" t="str">
            <v>X</v>
          </cell>
          <cell r="H1801" t="str">
            <v>X</v>
          </cell>
          <cell r="I1801" t="str">
            <v>X</v>
          </cell>
          <cell r="J1801" t="str">
            <v>X</v>
          </cell>
          <cell r="K1801" t="str">
            <v>X</v>
          </cell>
          <cell r="L1801" t="str">
            <v>X</v>
          </cell>
          <cell r="M1801" t="str">
            <v>X</v>
          </cell>
          <cell r="N1801" t="str">
            <v>241690</v>
          </cell>
        </row>
        <row r="1802">
          <cell r="B1802" t="str">
            <v>유니트론텍</v>
          </cell>
          <cell r="C1802" t="str">
            <v>X</v>
          </cell>
          <cell r="D1802" t="str">
            <v>X</v>
          </cell>
          <cell r="E1802" t="str">
            <v>X</v>
          </cell>
          <cell r="F1802" t="str">
            <v>X</v>
          </cell>
          <cell r="G1802" t="str">
            <v>X</v>
          </cell>
          <cell r="H1802" t="str">
            <v>X</v>
          </cell>
          <cell r="I1802" t="str">
            <v>X</v>
          </cell>
          <cell r="J1802" t="str">
            <v>X</v>
          </cell>
          <cell r="K1802" t="str">
            <v>X</v>
          </cell>
          <cell r="L1802" t="str">
            <v>X</v>
          </cell>
          <cell r="M1802" t="str">
            <v>X</v>
          </cell>
          <cell r="N1802" t="str">
            <v>142210</v>
          </cell>
        </row>
        <row r="1803">
          <cell r="B1803" t="str">
            <v>유니포인트</v>
          </cell>
          <cell r="C1803" t="str">
            <v>X</v>
          </cell>
          <cell r="D1803" t="str">
            <v>X</v>
          </cell>
          <cell r="E1803" t="str">
            <v>X</v>
          </cell>
          <cell r="F1803" t="str">
            <v>X</v>
          </cell>
          <cell r="G1803" t="str">
            <v>O</v>
          </cell>
          <cell r="H1803" t="str">
            <v>X</v>
          </cell>
          <cell r="I1803" t="str">
            <v>X</v>
          </cell>
          <cell r="J1803" t="str">
            <v>X</v>
          </cell>
          <cell r="K1803" t="str">
            <v>X</v>
          </cell>
          <cell r="L1803" t="str">
            <v>X</v>
          </cell>
          <cell r="M1803" t="str">
            <v>X</v>
          </cell>
          <cell r="N1803" t="str">
            <v>121060</v>
          </cell>
        </row>
        <row r="1804">
          <cell r="B1804" t="str">
            <v>유라테크</v>
          </cell>
          <cell r="C1804" t="str">
            <v>X</v>
          </cell>
          <cell r="D1804" t="str">
            <v>X</v>
          </cell>
          <cell r="E1804" t="str">
            <v>X</v>
          </cell>
          <cell r="F1804" t="str">
            <v>X</v>
          </cell>
          <cell r="G1804" t="str">
            <v>X</v>
          </cell>
          <cell r="H1804" t="str">
            <v>X</v>
          </cell>
          <cell r="I1804" t="str">
            <v>X</v>
          </cell>
          <cell r="J1804" t="str">
            <v>X</v>
          </cell>
          <cell r="K1804" t="str">
            <v>X</v>
          </cell>
          <cell r="L1804" t="str">
            <v>X</v>
          </cell>
          <cell r="M1804" t="str">
            <v>X</v>
          </cell>
          <cell r="N1804" t="str">
            <v>048430</v>
          </cell>
        </row>
        <row r="1805">
          <cell r="B1805" t="str">
            <v>유바이오로직스</v>
          </cell>
          <cell r="C1805" t="str">
            <v>X</v>
          </cell>
          <cell r="D1805" t="str">
            <v>X</v>
          </cell>
          <cell r="E1805" t="str">
            <v>X</v>
          </cell>
          <cell r="F1805" t="str">
            <v>X</v>
          </cell>
          <cell r="G1805" t="str">
            <v>X</v>
          </cell>
          <cell r="H1805" t="str">
            <v>X</v>
          </cell>
          <cell r="I1805" t="str">
            <v>X</v>
          </cell>
          <cell r="J1805" t="str">
            <v>X</v>
          </cell>
          <cell r="K1805" t="str">
            <v>X</v>
          </cell>
          <cell r="L1805" t="str">
            <v>X</v>
          </cell>
          <cell r="M1805" t="str">
            <v>X</v>
          </cell>
          <cell r="N1805" t="str">
            <v>206650</v>
          </cell>
        </row>
        <row r="1806">
          <cell r="B1806" t="str">
            <v>유비벨록스</v>
          </cell>
          <cell r="C1806" t="str">
            <v>X</v>
          </cell>
          <cell r="D1806" t="str">
            <v>X</v>
          </cell>
          <cell r="E1806" t="str">
            <v>X</v>
          </cell>
          <cell r="F1806" t="str">
            <v>X</v>
          </cell>
          <cell r="G1806" t="str">
            <v>X</v>
          </cell>
          <cell r="H1806" t="str">
            <v>X</v>
          </cell>
          <cell r="I1806" t="str">
            <v>X</v>
          </cell>
          <cell r="J1806" t="str">
            <v>X</v>
          </cell>
          <cell r="K1806" t="str">
            <v>X</v>
          </cell>
          <cell r="L1806" t="str">
            <v>X</v>
          </cell>
          <cell r="M1806" t="str">
            <v>X</v>
          </cell>
          <cell r="N1806" t="str">
            <v>089850</v>
          </cell>
        </row>
        <row r="1807">
          <cell r="B1807" t="str">
            <v>유비온</v>
          </cell>
          <cell r="C1807" t="str">
            <v>X</v>
          </cell>
          <cell r="D1807" t="str">
            <v>X</v>
          </cell>
          <cell r="E1807" t="str">
            <v>X</v>
          </cell>
          <cell r="F1807" t="str">
            <v>X</v>
          </cell>
          <cell r="G1807" t="str">
            <v>X</v>
          </cell>
          <cell r="H1807" t="str">
            <v>X</v>
          </cell>
          <cell r="I1807" t="str">
            <v>X</v>
          </cell>
          <cell r="J1807" t="str">
            <v>X</v>
          </cell>
          <cell r="K1807" t="str">
            <v>X</v>
          </cell>
          <cell r="L1807" t="str">
            <v>X</v>
          </cell>
          <cell r="M1807" t="str">
            <v>X</v>
          </cell>
          <cell r="N1807" t="str">
            <v>084440</v>
          </cell>
        </row>
        <row r="1808">
          <cell r="B1808" t="str">
            <v>유비케어</v>
          </cell>
          <cell r="C1808" t="str">
            <v>X</v>
          </cell>
          <cell r="D1808" t="str">
            <v>X</v>
          </cell>
          <cell r="E1808" t="str">
            <v>X</v>
          </cell>
          <cell r="F1808" t="str">
            <v>X</v>
          </cell>
          <cell r="G1808" t="str">
            <v>X</v>
          </cell>
          <cell r="H1808" t="str">
            <v>X</v>
          </cell>
          <cell r="I1808" t="str">
            <v>X</v>
          </cell>
          <cell r="J1808" t="str">
            <v>X</v>
          </cell>
          <cell r="K1808" t="str">
            <v>X</v>
          </cell>
          <cell r="L1808" t="str">
            <v>X</v>
          </cell>
          <cell r="M1808" t="str">
            <v>X</v>
          </cell>
          <cell r="N1808" t="str">
            <v>032620</v>
          </cell>
        </row>
        <row r="1809">
          <cell r="B1809" t="str">
            <v>유비쿼스</v>
          </cell>
          <cell r="C1809" t="str">
            <v>X</v>
          </cell>
          <cell r="D1809" t="str">
            <v>X</v>
          </cell>
          <cell r="E1809" t="str">
            <v>X</v>
          </cell>
          <cell r="F1809" t="str">
            <v>X</v>
          </cell>
          <cell r="G1809" t="str">
            <v>X</v>
          </cell>
          <cell r="H1809" t="str">
            <v>X</v>
          </cell>
          <cell r="I1809" t="str">
            <v>X</v>
          </cell>
          <cell r="J1809" t="str">
            <v>X</v>
          </cell>
          <cell r="K1809" t="str">
            <v>X</v>
          </cell>
          <cell r="L1809" t="str">
            <v>X</v>
          </cell>
          <cell r="M1809" t="str">
            <v>X</v>
          </cell>
          <cell r="N1809" t="str">
            <v>264450</v>
          </cell>
        </row>
        <row r="1810">
          <cell r="B1810" t="str">
            <v>유비쿼스홀딩스</v>
          </cell>
          <cell r="C1810" t="str">
            <v>X</v>
          </cell>
          <cell r="D1810" t="str">
            <v>X</v>
          </cell>
          <cell r="E1810" t="str">
            <v>X</v>
          </cell>
          <cell r="F1810" t="str">
            <v>X</v>
          </cell>
          <cell r="G1810" t="str">
            <v>X</v>
          </cell>
          <cell r="H1810" t="str">
            <v>X</v>
          </cell>
          <cell r="I1810" t="str">
            <v>X</v>
          </cell>
          <cell r="J1810" t="str">
            <v>X</v>
          </cell>
          <cell r="K1810" t="str">
            <v>X</v>
          </cell>
          <cell r="L1810" t="str">
            <v>X</v>
          </cell>
          <cell r="M1810" t="str">
            <v>X</v>
          </cell>
          <cell r="N1810" t="str">
            <v>078070</v>
          </cell>
        </row>
        <row r="1811">
          <cell r="B1811" t="str">
            <v>유성기업</v>
          </cell>
          <cell r="C1811" t="str">
            <v>X</v>
          </cell>
          <cell r="D1811" t="str">
            <v>X</v>
          </cell>
          <cell r="E1811" t="str">
            <v>X</v>
          </cell>
          <cell r="F1811" t="str">
            <v>X</v>
          </cell>
          <cell r="G1811" t="str">
            <v>X</v>
          </cell>
          <cell r="H1811" t="str">
            <v>X</v>
          </cell>
          <cell r="I1811" t="str">
            <v>X</v>
          </cell>
          <cell r="J1811" t="str">
            <v>X</v>
          </cell>
          <cell r="K1811" t="str">
            <v>X</v>
          </cell>
          <cell r="L1811" t="str">
            <v>X</v>
          </cell>
          <cell r="M1811" t="str">
            <v>X</v>
          </cell>
          <cell r="N1811" t="str">
            <v>002920</v>
          </cell>
        </row>
        <row r="1812">
          <cell r="B1812" t="str">
            <v>유성티엔에스</v>
          </cell>
          <cell r="C1812" t="str">
            <v>X</v>
          </cell>
          <cell r="D1812" t="str">
            <v>X</v>
          </cell>
          <cell r="E1812" t="str">
            <v>X</v>
          </cell>
          <cell r="F1812" t="str">
            <v>X</v>
          </cell>
          <cell r="G1812" t="str">
            <v>X</v>
          </cell>
          <cell r="H1812" t="str">
            <v>X</v>
          </cell>
          <cell r="I1812" t="str">
            <v>X</v>
          </cell>
          <cell r="J1812" t="str">
            <v>X</v>
          </cell>
          <cell r="K1812" t="str">
            <v>X</v>
          </cell>
          <cell r="L1812" t="str">
            <v>X</v>
          </cell>
          <cell r="M1812" t="str">
            <v>X</v>
          </cell>
          <cell r="N1812" t="str">
            <v>024800</v>
          </cell>
        </row>
        <row r="1813">
          <cell r="B1813" t="str">
            <v>유수홀딩스</v>
          </cell>
          <cell r="C1813" t="str">
            <v>X</v>
          </cell>
          <cell r="D1813" t="str">
            <v>X</v>
          </cell>
          <cell r="E1813" t="str">
            <v>X</v>
          </cell>
          <cell r="F1813" t="str">
            <v>X</v>
          </cell>
          <cell r="G1813" t="str">
            <v>X</v>
          </cell>
          <cell r="H1813" t="str">
            <v>X</v>
          </cell>
          <cell r="I1813" t="str">
            <v>X</v>
          </cell>
          <cell r="J1813" t="str">
            <v>X</v>
          </cell>
          <cell r="K1813" t="str">
            <v>X</v>
          </cell>
          <cell r="L1813" t="str">
            <v>X</v>
          </cell>
          <cell r="M1813" t="str">
            <v>X</v>
          </cell>
          <cell r="N1813" t="str">
            <v>000700</v>
          </cell>
        </row>
        <row r="1814">
          <cell r="B1814" t="str">
            <v>유신</v>
          </cell>
          <cell r="C1814" t="str">
            <v>X</v>
          </cell>
          <cell r="D1814" t="str">
            <v>X</v>
          </cell>
          <cell r="E1814" t="str">
            <v>X</v>
          </cell>
          <cell r="F1814" t="str">
            <v>X</v>
          </cell>
          <cell r="G1814" t="str">
            <v>X</v>
          </cell>
          <cell r="H1814" t="str">
            <v>X</v>
          </cell>
          <cell r="I1814" t="str">
            <v>X</v>
          </cell>
          <cell r="J1814" t="str">
            <v>X</v>
          </cell>
          <cell r="K1814" t="str">
            <v>X</v>
          </cell>
          <cell r="L1814" t="str">
            <v>X</v>
          </cell>
          <cell r="M1814" t="str">
            <v>X</v>
          </cell>
          <cell r="N1814" t="str">
            <v>054930</v>
          </cell>
        </row>
        <row r="1815">
          <cell r="B1815" t="str">
            <v>유아이디</v>
          </cell>
          <cell r="C1815" t="str">
            <v>X</v>
          </cell>
          <cell r="D1815" t="str">
            <v>X</v>
          </cell>
          <cell r="E1815" t="str">
            <v>X</v>
          </cell>
          <cell r="F1815" t="str">
            <v>X</v>
          </cell>
          <cell r="G1815" t="str">
            <v>X</v>
          </cell>
          <cell r="H1815" t="str">
            <v>X</v>
          </cell>
          <cell r="I1815" t="str">
            <v>X</v>
          </cell>
          <cell r="J1815" t="str">
            <v>X</v>
          </cell>
          <cell r="K1815" t="str">
            <v>X</v>
          </cell>
          <cell r="L1815" t="str">
            <v>X</v>
          </cell>
          <cell r="M1815" t="str">
            <v>X</v>
          </cell>
          <cell r="N1815" t="str">
            <v>069330</v>
          </cell>
        </row>
        <row r="1816">
          <cell r="B1816" t="str">
            <v>유아이엘</v>
          </cell>
          <cell r="C1816" t="str">
            <v>X</v>
          </cell>
          <cell r="D1816" t="str">
            <v>X</v>
          </cell>
          <cell r="E1816" t="str">
            <v>X</v>
          </cell>
          <cell r="F1816" t="str">
            <v>X</v>
          </cell>
          <cell r="G1816" t="str">
            <v>X</v>
          </cell>
          <cell r="H1816" t="str">
            <v>X</v>
          </cell>
          <cell r="I1816" t="str">
            <v>X</v>
          </cell>
          <cell r="J1816" t="str">
            <v>X</v>
          </cell>
          <cell r="K1816" t="str">
            <v>X</v>
          </cell>
          <cell r="L1816" t="str">
            <v>X</v>
          </cell>
          <cell r="M1816" t="str">
            <v>X</v>
          </cell>
          <cell r="N1816" t="str">
            <v>049520</v>
          </cell>
        </row>
        <row r="1817">
          <cell r="B1817" t="str">
            <v>유안타제10호스팩</v>
          </cell>
          <cell r="C1817" t="str">
            <v>X</v>
          </cell>
          <cell r="D1817" t="str">
            <v>X</v>
          </cell>
          <cell r="E1817" t="str">
            <v>X</v>
          </cell>
          <cell r="F1817" t="str">
            <v>X</v>
          </cell>
          <cell r="G1817" t="str">
            <v>X</v>
          </cell>
          <cell r="H1817" t="str">
            <v>X</v>
          </cell>
          <cell r="I1817" t="str">
            <v>X</v>
          </cell>
          <cell r="J1817" t="str">
            <v>X</v>
          </cell>
          <cell r="K1817" t="str">
            <v>X</v>
          </cell>
          <cell r="L1817" t="str">
            <v>X</v>
          </cell>
          <cell r="M1817" t="str">
            <v>X</v>
          </cell>
          <cell r="N1817" t="str">
            <v>435380</v>
          </cell>
        </row>
        <row r="1818">
          <cell r="B1818" t="str">
            <v>유안타제11호스팩</v>
          </cell>
          <cell r="C1818" t="str">
            <v>X</v>
          </cell>
          <cell r="D1818" t="str">
            <v>X</v>
          </cell>
          <cell r="E1818" t="str">
            <v>X</v>
          </cell>
          <cell r="F1818" t="str">
            <v>X</v>
          </cell>
          <cell r="G1818" t="str">
            <v>X</v>
          </cell>
          <cell r="H1818" t="str">
            <v>X</v>
          </cell>
          <cell r="I1818" t="str">
            <v>X</v>
          </cell>
          <cell r="J1818" t="str">
            <v>X</v>
          </cell>
          <cell r="K1818" t="str">
            <v>X</v>
          </cell>
          <cell r="L1818" t="str">
            <v>X</v>
          </cell>
          <cell r="M1818" t="str">
            <v>X</v>
          </cell>
          <cell r="N1818" t="str">
            <v>444920</v>
          </cell>
        </row>
        <row r="1819">
          <cell r="B1819" t="str">
            <v>유안타제12호스팩</v>
          </cell>
          <cell r="C1819" t="str">
            <v>X</v>
          </cell>
          <cell r="D1819" t="str">
            <v>X</v>
          </cell>
          <cell r="E1819" t="str">
            <v>X</v>
          </cell>
          <cell r="F1819" t="str">
            <v>X</v>
          </cell>
          <cell r="G1819" t="str">
            <v>X</v>
          </cell>
          <cell r="H1819" t="str">
            <v>X</v>
          </cell>
          <cell r="I1819" t="str">
            <v>X</v>
          </cell>
          <cell r="J1819" t="str">
            <v>X</v>
          </cell>
          <cell r="K1819" t="str">
            <v>X</v>
          </cell>
          <cell r="L1819" t="str">
            <v>X</v>
          </cell>
          <cell r="M1819" t="str">
            <v>X</v>
          </cell>
          <cell r="N1819" t="str">
            <v>446150</v>
          </cell>
        </row>
        <row r="1820">
          <cell r="B1820" t="str">
            <v>유안타제13호스팩</v>
          </cell>
          <cell r="C1820" t="str">
            <v>X</v>
          </cell>
          <cell r="D1820" t="str">
            <v>X</v>
          </cell>
          <cell r="E1820" t="str">
            <v>X</v>
          </cell>
          <cell r="F1820" t="str">
            <v>X</v>
          </cell>
          <cell r="G1820" t="str">
            <v>X</v>
          </cell>
          <cell r="H1820" t="str">
            <v>X</v>
          </cell>
          <cell r="I1820" t="str">
            <v>X</v>
          </cell>
          <cell r="J1820" t="str">
            <v>X</v>
          </cell>
          <cell r="K1820" t="str">
            <v>X</v>
          </cell>
          <cell r="L1820" t="str">
            <v>X</v>
          </cell>
          <cell r="M1820" t="str">
            <v>X</v>
          </cell>
          <cell r="N1820" t="str">
            <v>449020</v>
          </cell>
        </row>
        <row r="1821">
          <cell r="B1821" t="str">
            <v>유안타제14호스팩</v>
          </cell>
          <cell r="C1821" t="str">
            <v>X</v>
          </cell>
          <cell r="D1821" t="str">
            <v>X</v>
          </cell>
          <cell r="E1821" t="str">
            <v>X</v>
          </cell>
          <cell r="F1821" t="str">
            <v>X</v>
          </cell>
          <cell r="G1821" t="str">
            <v>X</v>
          </cell>
          <cell r="H1821" t="str">
            <v>X</v>
          </cell>
          <cell r="I1821" t="str">
            <v>X</v>
          </cell>
          <cell r="J1821" t="str">
            <v>X</v>
          </cell>
          <cell r="K1821" t="str">
            <v>X</v>
          </cell>
          <cell r="L1821" t="str">
            <v>X</v>
          </cell>
          <cell r="M1821" t="str">
            <v>X</v>
          </cell>
          <cell r="N1821" t="str">
            <v>450940</v>
          </cell>
        </row>
        <row r="1822">
          <cell r="B1822" t="str">
            <v>유안타제9호스팩</v>
          </cell>
          <cell r="C1822" t="str">
            <v>X</v>
          </cell>
          <cell r="D1822" t="str">
            <v>X</v>
          </cell>
          <cell r="E1822" t="str">
            <v>X</v>
          </cell>
          <cell r="F1822" t="str">
            <v>X</v>
          </cell>
          <cell r="G1822" t="str">
            <v>X</v>
          </cell>
          <cell r="H1822" t="str">
            <v>X</v>
          </cell>
          <cell r="I1822" t="str">
            <v>X</v>
          </cell>
          <cell r="J1822" t="str">
            <v>X</v>
          </cell>
          <cell r="K1822" t="str">
            <v>X</v>
          </cell>
          <cell r="L1822" t="str">
            <v>X</v>
          </cell>
          <cell r="M1822" t="str">
            <v>X</v>
          </cell>
          <cell r="N1822" t="str">
            <v>430700</v>
          </cell>
        </row>
        <row r="1823">
          <cell r="B1823" t="str">
            <v>유안타증권</v>
          </cell>
          <cell r="C1823" t="str">
            <v>X</v>
          </cell>
          <cell r="D1823" t="str">
            <v>X</v>
          </cell>
          <cell r="E1823" t="str">
            <v>X</v>
          </cell>
          <cell r="F1823" t="str">
            <v>X</v>
          </cell>
          <cell r="G1823" t="str">
            <v>X</v>
          </cell>
          <cell r="H1823" t="str">
            <v>X</v>
          </cell>
          <cell r="I1823" t="str">
            <v>X</v>
          </cell>
          <cell r="J1823" t="str">
            <v>X</v>
          </cell>
          <cell r="K1823" t="str">
            <v>X</v>
          </cell>
          <cell r="L1823" t="str">
            <v>X</v>
          </cell>
          <cell r="M1823" t="str">
            <v>X</v>
          </cell>
          <cell r="N1823" t="str">
            <v>003470</v>
          </cell>
        </row>
        <row r="1824">
          <cell r="B1824" t="str">
            <v>유안타증권우</v>
          </cell>
          <cell r="C1824" t="str">
            <v>X</v>
          </cell>
          <cell r="D1824" t="str">
            <v>X</v>
          </cell>
          <cell r="E1824" t="str">
            <v>X</v>
          </cell>
          <cell r="F1824" t="str">
            <v>X</v>
          </cell>
          <cell r="G1824" t="str">
            <v>X</v>
          </cell>
          <cell r="H1824" t="str">
            <v>X</v>
          </cell>
          <cell r="I1824" t="str">
            <v>X</v>
          </cell>
          <cell r="J1824" t="str">
            <v>X</v>
          </cell>
          <cell r="K1824" t="str">
            <v>X</v>
          </cell>
          <cell r="L1824" t="str">
            <v>X</v>
          </cell>
          <cell r="M1824" t="str">
            <v>X</v>
          </cell>
          <cell r="N1824" t="str">
            <v>003475</v>
          </cell>
        </row>
        <row r="1825">
          <cell r="B1825" t="str">
            <v>유에스티</v>
          </cell>
          <cell r="C1825" t="str">
            <v>X</v>
          </cell>
          <cell r="D1825" t="str">
            <v>X</v>
          </cell>
          <cell r="E1825" t="str">
            <v>X</v>
          </cell>
          <cell r="F1825" t="str">
            <v>X</v>
          </cell>
          <cell r="G1825" t="str">
            <v>X</v>
          </cell>
          <cell r="H1825" t="str">
            <v>X</v>
          </cell>
          <cell r="I1825" t="str">
            <v>X</v>
          </cell>
          <cell r="J1825" t="str">
            <v>X</v>
          </cell>
          <cell r="K1825" t="str">
            <v>X</v>
          </cell>
          <cell r="L1825" t="str">
            <v>X</v>
          </cell>
          <cell r="M1825" t="str">
            <v>X</v>
          </cell>
          <cell r="N1825" t="str">
            <v>263770</v>
          </cell>
        </row>
        <row r="1826">
          <cell r="B1826" t="str">
            <v>유엑스엔</v>
          </cell>
          <cell r="C1826" t="str">
            <v>X</v>
          </cell>
          <cell r="D1826" t="str">
            <v>X</v>
          </cell>
          <cell r="E1826" t="str">
            <v>X</v>
          </cell>
          <cell r="F1826" t="str">
            <v>X</v>
          </cell>
          <cell r="G1826" t="str">
            <v>X</v>
          </cell>
          <cell r="H1826" t="str">
            <v>X</v>
          </cell>
          <cell r="I1826" t="str">
            <v>X</v>
          </cell>
          <cell r="J1826" t="str">
            <v>X</v>
          </cell>
          <cell r="K1826" t="str">
            <v>X</v>
          </cell>
          <cell r="L1826" t="str">
            <v>X</v>
          </cell>
          <cell r="M1826" t="str">
            <v>X</v>
          </cell>
          <cell r="N1826" t="str">
            <v>337840</v>
          </cell>
        </row>
        <row r="1827">
          <cell r="B1827" t="str">
            <v>유엔젤</v>
          </cell>
          <cell r="C1827" t="str">
            <v>X</v>
          </cell>
          <cell r="D1827" t="str">
            <v>X</v>
          </cell>
          <cell r="E1827" t="str">
            <v>X</v>
          </cell>
          <cell r="F1827" t="str">
            <v>X</v>
          </cell>
          <cell r="G1827" t="str">
            <v>X</v>
          </cell>
          <cell r="H1827" t="str">
            <v>X</v>
          </cell>
          <cell r="I1827" t="str">
            <v>X</v>
          </cell>
          <cell r="J1827" t="str">
            <v>X</v>
          </cell>
          <cell r="K1827" t="str">
            <v>X</v>
          </cell>
          <cell r="L1827" t="str">
            <v>X</v>
          </cell>
          <cell r="M1827" t="str">
            <v>X</v>
          </cell>
          <cell r="N1827" t="str">
            <v>072130</v>
          </cell>
        </row>
        <row r="1828">
          <cell r="B1828" t="str">
            <v>유유제약</v>
          </cell>
          <cell r="C1828" t="str">
            <v>X</v>
          </cell>
          <cell r="D1828" t="str">
            <v>X</v>
          </cell>
          <cell r="E1828" t="str">
            <v>X</v>
          </cell>
          <cell r="F1828" t="str">
            <v>X</v>
          </cell>
          <cell r="G1828" t="str">
            <v>X</v>
          </cell>
          <cell r="H1828" t="str">
            <v>X</v>
          </cell>
          <cell r="I1828" t="str">
            <v>X</v>
          </cell>
          <cell r="J1828" t="str">
            <v>X</v>
          </cell>
          <cell r="K1828" t="str">
            <v>X</v>
          </cell>
          <cell r="L1828" t="str">
            <v>X</v>
          </cell>
          <cell r="M1828" t="str">
            <v>X</v>
          </cell>
          <cell r="N1828" t="str">
            <v>000220</v>
          </cell>
        </row>
        <row r="1829">
          <cell r="B1829" t="str">
            <v>유유제약1우</v>
          </cell>
          <cell r="C1829" t="str">
            <v>X</v>
          </cell>
          <cell r="D1829" t="str">
            <v>X</v>
          </cell>
          <cell r="E1829" t="str">
            <v>X</v>
          </cell>
          <cell r="F1829" t="str">
            <v>X</v>
          </cell>
          <cell r="G1829" t="str">
            <v>X</v>
          </cell>
          <cell r="H1829" t="str">
            <v>X</v>
          </cell>
          <cell r="I1829" t="str">
            <v>X</v>
          </cell>
          <cell r="J1829" t="str">
            <v>X</v>
          </cell>
          <cell r="K1829" t="str">
            <v>X</v>
          </cell>
          <cell r="L1829" t="str">
            <v>X</v>
          </cell>
          <cell r="M1829" t="str">
            <v>X</v>
          </cell>
          <cell r="N1829" t="str">
            <v>000225</v>
          </cell>
        </row>
        <row r="1830">
          <cell r="B1830" t="str">
            <v>유유제약2우B</v>
          </cell>
          <cell r="C1830" t="str">
            <v>X</v>
          </cell>
          <cell r="D1830" t="str">
            <v>X</v>
          </cell>
          <cell r="E1830" t="str">
            <v>X</v>
          </cell>
          <cell r="F1830" t="str">
            <v>X</v>
          </cell>
          <cell r="G1830" t="str">
            <v>X</v>
          </cell>
          <cell r="H1830" t="str">
            <v>X</v>
          </cell>
          <cell r="I1830" t="str">
            <v>O</v>
          </cell>
          <cell r="J1830" t="str">
            <v>X</v>
          </cell>
          <cell r="K1830" t="str">
            <v>X</v>
          </cell>
          <cell r="L1830" t="str">
            <v>X</v>
          </cell>
          <cell r="M1830" t="str">
            <v>X</v>
          </cell>
          <cell r="N1830" t="str">
            <v>000227</v>
          </cell>
        </row>
        <row r="1831">
          <cell r="B1831" t="str">
            <v>유일로보틱스</v>
          </cell>
          <cell r="C1831" t="str">
            <v>X</v>
          </cell>
          <cell r="D1831" t="str">
            <v>X</v>
          </cell>
          <cell r="E1831" t="str">
            <v>X</v>
          </cell>
          <cell r="F1831" t="str">
            <v>X</v>
          </cell>
          <cell r="G1831" t="str">
            <v>X</v>
          </cell>
          <cell r="H1831" t="str">
            <v>X</v>
          </cell>
          <cell r="I1831" t="str">
            <v>X</v>
          </cell>
          <cell r="J1831" t="str">
            <v>X</v>
          </cell>
          <cell r="K1831" t="str">
            <v>X</v>
          </cell>
          <cell r="L1831" t="str">
            <v>X</v>
          </cell>
          <cell r="M1831" t="str">
            <v>X</v>
          </cell>
          <cell r="N1831" t="str">
            <v>388720</v>
          </cell>
        </row>
        <row r="1832">
          <cell r="B1832" t="str">
            <v>유일에너테크</v>
          </cell>
          <cell r="C1832" t="str">
            <v>X</v>
          </cell>
          <cell r="D1832" t="str">
            <v>X</v>
          </cell>
          <cell r="E1832" t="str">
            <v>X</v>
          </cell>
          <cell r="F1832" t="str">
            <v>X</v>
          </cell>
          <cell r="G1832" t="str">
            <v>X</v>
          </cell>
          <cell r="H1832" t="str">
            <v>X</v>
          </cell>
          <cell r="I1832" t="str">
            <v>X</v>
          </cell>
          <cell r="J1832" t="str">
            <v>X</v>
          </cell>
          <cell r="K1832" t="str">
            <v>X</v>
          </cell>
          <cell r="L1832" t="str">
            <v>X</v>
          </cell>
          <cell r="M1832" t="str">
            <v>X</v>
          </cell>
          <cell r="N1832" t="str">
            <v>340930</v>
          </cell>
        </row>
        <row r="1833">
          <cell r="B1833" t="str">
            <v>유진기업</v>
          </cell>
          <cell r="C1833" t="str">
            <v>X</v>
          </cell>
          <cell r="D1833" t="str">
            <v>X</v>
          </cell>
          <cell r="E1833" t="str">
            <v>X</v>
          </cell>
          <cell r="F1833" t="str">
            <v>X</v>
          </cell>
          <cell r="G1833" t="str">
            <v>X</v>
          </cell>
          <cell r="H1833" t="str">
            <v>X</v>
          </cell>
          <cell r="I1833" t="str">
            <v>X</v>
          </cell>
          <cell r="J1833" t="str">
            <v>X</v>
          </cell>
          <cell r="K1833" t="str">
            <v>X</v>
          </cell>
          <cell r="L1833" t="str">
            <v>X</v>
          </cell>
          <cell r="M1833" t="str">
            <v>X</v>
          </cell>
          <cell r="N1833" t="str">
            <v>023410</v>
          </cell>
        </row>
        <row r="1834">
          <cell r="B1834" t="str">
            <v>유진로봇</v>
          </cell>
          <cell r="C1834" t="str">
            <v>X</v>
          </cell>
          <cell r="D1834" t="str">
            <v>X</v>
          </cell>
          <cell r="E1834" t="str">
            <v>X</v>
          </cell>
          <cell r="F1834" t="str">
            <v>X</v>
          </cell>
          <cell r="G1834" t="str">
            <v>X</v>
          </cell>
          <cell r="H1834" t="str">
            <v>X</v>
          </cell>
          <cell r="I1834" t="str">
            <v>X</v>
          </cell>
          <cell r="J1834" t="str">
            <v>X</v>
          </cell>
          <cell r="K1834" t="str">
            <v>X</v>
          </cell>
          <cell r="L1834" t="str">
            <v>X</v>
          </cell>
          <cell r="M1834" t="str">
            <v>X</v>
          </cell>
          <cell r="N1834" t="str">
            <v>056080</v>
          </cell>
        </row>
        <row r="1835">
          <cell r="B1835" t="str">
            <v>유진스팩6호</v>
          </cell>
          <cell r="C1835" t="str">
            <v>O</v>
          </cell>
          <cell r="D1835" t="str">
            <v>X</v>
          </cell>
          <cell r="E1835" t="str">
            <v>X</v>
          </cell>
          <cell r="F1835" t="str">
            <v>X</v>
          </cell>
          <cell r="G1835" t="str">
            <v>X</v>
          </cell>
          <cell r="H1835" t="str">
            <v>X</v>
          </cell>
          <cell r="I1835" t="str">
            <v>X</v>
          </cell>
          <cell r="J1835" t="str">
            <v>X</v>
          </cell>
          <cell r="K1835" t="str">
            <v>X</v>
          </cell>
          <cell r="L1835" t="str">
            <v>X</v>
          </cell>
          <cell r="M1835" t="str">
            <v>X</v>
          </cell>
          <cell r="N1835" t="str">
            <v>373340</v>
          </cell>
        </row>
        <row r="1836">
          <cell r="B1836" t="str">
            <v>유진스팩7호</v>
          </cell>
          <cell r="C1836" t="str">
            <v>O</v>
          </cell>
          <cell r="D1836" t="str">
            <v>X</v>
          </cell>
          <cell r="E1836" t="str">
            <v>X</v>
          </cell>
          <cell r="F1836" t="str">
            <v>X</v>
          </cell>
          <cell r="G1836" t="str">
            <v>X</v>
          </cell>
          <cell r="H1836" t="str">
            <v>X</v>
          </cell>
          <cell r="I1836" t="str">
            <v>X</v>
          </cell>
          <cell r="J1836" t="str">
            <v>X</v>
          </cell>
          <cell r="K1836" t="str">
            <v>X</v>
          </cell>
          <cell r="L1836" t="str">
            <v>X</v>
          </cell>
          <cell r="M1836" t="str">
            <v>X</v>
          </cell>
          <cell r="N1836" t="str">
            <v>388800</v>
          </cell>
        </row>
        <row r="1837">
          <cell r="B1837" t="str">
            <v>유진스팩8호</v>
          </cell>
          <cell r="C1837" t="str">
            <v>O</v>
          </cell>
          <cell r="D1837" t="str">
            <v>X</v>
          </cell>
          <cell r="E1837" t="str">
            <v>X</v>
          </cell>
          <cell r="F1837" t="str">
            <v>X</v>
          </cell>
          <cell r="G1837" t="str">
            <v>X</v>
          </cell>
          <cell r="H1837" t="str">
            <v>X</v>
          </cell>
          <cell r="I1837" t="str">
            <v>X</v>
          </cell>
          <cell r="J1837" t="str">
            <v>X</v>
          </cell>
          <cell r="K1837" t="str">
            <v>X</v>
          </cell>
          <cell r="L1837" t="str">
            <v>X</v>
          </cell>
          <cell r="M1837" t="str">
            <v>X</v>
          </cell>
          <cell r="N1837" t="str">
            <v>413630</v>
          </cell>
        </row>
        <row r="1838">
          <cell r="B1838" t="str">
            <v>유진스팩9호</v>
          </cell>
          <cell r="C1838" t="str">
            <v>X</v>
          </cell>
          <cell r="D1838" t="str">
            <v>X</v>
          </cell>
          <cell r="E1838" t="str">
            <v>X</v>
          </cell>
          <cell r="F1838" t="str">
            <v>X</v>
          </cell>
          <cell r="G1838" t="str">
            <v>X</v>
          </cell>
          <cell r="H1838" t="str">
            <v>X</v>
          </cell>
          <cell r="I1838" t="str">
            <v>X</v>
          </cell>
          <cell r="J1838" t="str">
            <v>X</v>
          </cell>
          <cell r="K1838" t="str">
            <v>X</v>
          </cell>
          <cell r="L1838" t="str">
            <v>X</v>
          </cell>
          <cell r="M1838" t="str">
            <v>X</v>
          </cell>
          <cell r="N1838" t="str">
            <v>442130</v>
          </cell>
        </row>
        <row r="1839">
          <cell r="B1839" t="str">
            <v>유진테크</v>
          </cell>
          <cell r="C1839" t="str">
            <v>X</v>
          </cell>
          <cell r="D1839" t="str">
            <v>X</v>
          </cell>
          <cell r="E1839" t="str">
            <v>X</v>
          </cell>
          <cell r="F1839" t="str">
            <v>X</v>
          </cell>
          <cell r="G1839" t="str">
            <v>X</v>
          </cell>
          <cell r="H1839" t="str">
            <v>X</v>
          </cell>
          <cell r="I1839" t="str">
            <v>X</v>
          </cell>
          <cell r="J1839" t="str">
            <v>X</v>
          </cell>
          <cell r="K1839" t="str">
            <v>X</v>
          </cell>
          <cell r="L1839" t="str">
            <v>X</v>
          </cell>
          <cell r="M1839" t="str">
            <v>X</v>
          </cell>
          <cell r="N1839" t="str">
            <v>084370</v>
          </cell>
        </row>
        <row r="1840">
          <cell r="B1840" t="str">
            <v>유진투자증권</v>
          </cell>
          <cell r="C1840" t="str">
            <v>X</v>
          </cell>
          <cell r="D1840" t="str">
            <v>X</v>
          </cell>
          <cell r="E1840" t="str">
            <v>X</v>
          </cell>
          <cell r="F1840" t="str">
            <v>X</v>
          </cell>
          <cell r="G1840" t="str">
            <v>X</v>
          </cell>
          <cell r="H1840" t="str">
            <v>X</v>
          </cell>
          <cell r="I1840" t="str">
            <v>X</v>
          </cell>
          <cell r="J1840" t="str">
            <v>X</v>
          </cell>
          <cell r="K1840" t="str">
            <v>X</v>
          </cell>
          <cell r="L1840" t="str">
            <v>X</v>
          </cell>
          <cell r="M1840" t="str">
            <v>X</v>
          </cell>
          <cell r="N1840" t="str">
            <v>001200</v>
          </cell>
        </row>
        <row r="1841">
          <cell r="B1841" t="str">
            <v>유투바이오</v>
          </cell>
          <cell r="C1841" t="str">
            <v>X</v>
          </cell>
          <cell r="D1841" t="str">
            <v>X</v>
          </cell>
          <cell r="E1841" t="str">
            <v>X</v>
          </cell>
          <cell r="F1841" t="str">
            <v>X</v>
          </cell>
          <cell r="G1841" t="str">
            <v>X</v>
          </cell>
          <cell r="H1841" t="str">
            <v>X</v>
          </cell>
          <cell r="I1841" t="str">
            <v>X</v>
          </cell>
          <cell r="J1841" t="str">
            <v>X</v>
          </cell>
          <cell r="K1841" t="str">
            <v>X</v>
          </cell>
          <cell r="L1841" t="str">
            <v>X</v>
          </cell>
          <cell r="M1841" t="str">
            <v>X</v>
          </cell>
          <cell r="N1841" t="str">
            <v>221800</v>
          </cell>
        </row>
        <row r="1842">
          <cell r="B1842" t="str">
            <v>유티아이</v>
          </cell>
          <cell r="C1842" t="str">
            <v>X</v>
          </cell>
          <cell r="D1842" t="str">
            <v>X</v>
          </cell>
          <cell r="E1842" t="str">
            <v>X</v>
          </cell>
          <cell r="F1842" t="str">
            <v>X</v>
          </cell>
          <cell r="G1842" t="str">
            <v>X</v>
          </cell>
          <cell r="H1842" t="str">
            <v>X</v>
          </cell>
          <cell r="I1842" t="str">
            <v>X</v>
          </cell>
          <cell r="J1842" t="str">
            <v>X</v>
          </cell>
          <cell r="K1842" t="str">
            <v>X</v>
          </cell>
          <cell r="L1842" t="str">
            <v>X</v>
          </cell>
          <cell r="M1842" t="str">
            <v>X</v>
          </cell>
          <cell r="N1842" t="str">
            <v>179900</v>
          </cell>
        </row>
        <row r="1843">
          <cell r="B1843" t="str">
            <v>유틸렉스</v>
          </cell>
          <cell r="C1843" t="str">
            <v>X</v>
          </cell>
          <cell r="D1843" t="str">
            <v>X</v>
          </cell>
          <cell r="E1843" t="str">
            <v>X</v>
          </cell>
          <cell r="F1843" t="str">
            <v>X</v>
          </cell>
          <cell r="G1843" t="str">
            <v>X</v>
          </cell>
          <cell r="H1843" t="str">
            <v>X</v>
          </cell>
          <cell r="I1843" t="str">
            <v>X</v>
          </cell>
          <cell r="J1843" t="str">
            <v>X</v>
          </cell>
          <cell r="K1843" t="str">
            <v>X</v>
          </cell>
          <cell r="L1843" t="str">
            <v>X</v>
          </cell>
          <cell r="M1843" t="str">
            <v>X</v>
          </cell>
          <cell r="N1843" t="str">
            <v>263050</v>
          </cell>
        </row>
        <row r="1844">
          <cell r="B1844" t="str">
            <v>유한양행</v>
          </cell>
          <cell r="C1844" t="str">
            <v>X</v>
          </cell>
          <cell r="D1844" t="str">
            <v>X</v>
          </cell>
          <cell r="E1844" t="str">
            <v>X</v>
          </cell>
          <cell r="F1844" t="str">
            <v>X</v>
          </cell>
          <cell r="G1844" t="str">
            <v>X</v>
          </cell>
          <cell r="H1844" t="str">
            <v>X</v>
          </cell>
          <cell r="I1844" t="str">
            <v>X</v>
          </cell>
          <cell r="J1844" t="str">
            <v>X</v>
          </cell>
          <cell r="K1844" t="str">
            <v>X</v>
          </cell>
          <cell r="L1844" t="str">
            <v>X</v>
          </cell>
          <cell r="M1844" t="str">
            <v>X</v>
          </cell>
          <cell r="N1844" t="str">
            <v>000100</v>
          </cell>
        </row>
        <row r="1845">
          <cell r="B1845" t="str">
            <v>유한양행우</v>
          </cell>
          <cell r="C1845" t="str">
            <v>X</v>
          </cell>
          <cell r="D1845" t="str">
            <v>X</v>
          </cell>
          <cell r="E1845" t="str">
            <v>X</v>
          </cell>
          <cell r="F1845" t="str">
            <v>X</v>
          </cell>
          <cell r="G1845" t="str">
            <v>X</v>
          </cell>
          <cell r="H1845" t="str">
            <v>X</v>
          </cell>
          <cell r="I1845" t="str">
            <v>X</v>
          </cell>
          <cell r="J1845" t="str">
            <v>X</v>
          </cell>
          <cell r="K1845" t="str">
            <v>X</v>
          </cell>
          <cell r="L1845" t="str">
            <v>X</v>
          </cell>
          <cell r="M1845" t="str">
            <v>X</v>
          </cell>
          <cell r="N1845" t="str">
            <v>000105</v>
          </cell>
        </row>
        <row r="1846">
          <cell r="B1846" t="str">
            <v>유화증권</v>
          </cell>
          <cell r="C1846" t="str">
            <v>X</v>
          </cell>
          <cell r="D1846" t="str">
            <v>X</v>
          </cell>
          <cell r="E1846" t="str">
            <v>X</v>
          </cell>
          <cell r="F1846" t="str">
            <v>X</v>
          </cell>
          <cell r="G1846" t="str">
            <v>X</v>
          </cell>
          <cell r="H1846" t="str">
            <v>X</v>
          </cell>
          <cell r="I1846" t="str">
            <v>X</v>
          </cell>
          <cell r="J1846" t="str">
            <v>X</v>
          </cell>
          <cell r="K1846" t="str">
            <v>X</v>
          </cell>
          <cell r="L1846" t="str">
            <v>X</v>
          </cell>
          <cell r="M1846" t="str">
            <v>X</v>
          </cell>
          <cell r="N1846" t="str">
            <v>003460</v>
          </cell>
        </row>
        <row r="1847">
          <cell r="B1847" t="str">
            <v>유화증권우</v>
          </cell>
          <cell r="C1847" t="str">
            <v>X</v>
          </cell>
          <cell r="D1847" t="str">
            <v>X</v>
          </cell>
          <cell r="E1847" t="str">
            <v>X</v>
          </cell>
          <cell r="F1847" t="str">
            <v>X</v>
          </cell>
          <cell r="G1847" t="str">
            <v>X</v>
          </cell>
          <cell r="H1847" t="str">
            <v>O</v>
          </cell>
          <cell r="I1847" t="str">
            <v>X</v>
          </cell>
          <cell r="J1847" t="str">
            <v>X</v>
          </cell>
          <cell r="K1847" t="str">
            <v>X</v>
          </cell>
          <cell r="L1847" t="str">
            <v>X</v>
          </cell>
          <cell r="M1847" t="str">
            <v>X</v>
          </cell>
          <cell r="N1847" t="str">
            <v>003465</v>
          </cell>
        </row>
        <row r="1848">
          <cell r="B1848" t="str">
            <v>육일씨엔에쓰</v>
          </cell>
          <cell r="C1848" t="str">
            <v>X</v>
          </cell>
          <cell r="D1848" t="str">
            <v>X</v>
          </cell>
          <cell r="E1848" t="str">
            <v>X</v>
          </cell>
          <cell r="F1848" t="str">
            <v>X</v>
          </cell>
          <cell r="G1848" t="str">
            <v>X</v>
          </cell>
          <cell r="H1848" t="str">
            <v>X</v>
          </cell>
          <cell r="I1848" t="str">
            <v>X</v>
          </cell>
          <cell r="J1848" t="str">
            <v>X</v>
          </cell>
          <cell r="K1848" t="str">
            <v>X</v>
          </cell>
          <cell r="L1848" t="str">
            <v>X</v>
          </cell>
          <cell r="M1848" t="str">
            <v>X</v>
          </cell>
          <cell r="N1848" t="str">
            <v>191410</v>
          </cell>
        </row>
        <row r="1849">
          <cell r="B1849" t="str">
            <v>윤성에프앤씨</v>
          </cell>
          <cell r="C1849" t="str">
            <v>X</v>
          </cell>
          <cell r="D1849" t="str">
            <v>X</v>
          </cell>
          <cell r="E1849" t="str">
            <v>X</v>
          </cell>
          <cell r="F1849" t="str">
            <v>X</v>
          </cell>
          <cell r="G1849" t="str">
            <v>X</v>
          </cell>
          <cell r="H1849" t="str">
            <v>X</v>
          </cell>
          <cell r="I1849" t="str">
            <v>X</v>
          </cell>
          <cell r="J1849" t="str">
            <v>X</v>
          </cell>
          <cell r="K1849" t="str">
            <v>X</v>
          </cell>
          <cell r="L1849" t="str">
            <v>X</v>
          </cell>
          <cell r="M1849" t="str">
            <v>X</v>
          </cell>
          <cell r="N1849" t="str">
            <v>372170</v>
          </cell>
        </row>
        <row r="1850">
          <cell r="B1850" t="str">
            <v>율촌</v>
          </cell>
          <cell r="C1850" t="str">
            <v>X</v>
          </cell>
          <cell r="D1850" t="str">
            <v>X</v>
          </cell>
          <cell r="E1850" t="str">
            <v>X</v>
          </cell>
          <cell r="F1850" t="str">
            <v>X</v>
          </cell>
          <cell r="G1850" t="str">
            <v>X</v>
          </cell>
          <cell r="H1850" t="str">
            <v>X</v>
          </cell>
          <cell r="I1850" t="str">
            <v>X</v>
          </cell>
          <cell r="J1850" t="str">
            <v>X</v>
          </cell>
          <cell r="K1850" t="str">
            <v>X</v>
          </cell>
          <cell r="L1850" t="str">
            <v>X</v>
          </cell>
          <cell r="M1850" t="str">
            <v>X</v>
          </cell>
          <cell r="N1850" t="str">
            <v>146060</v>
          </cell>
        </row>
        <row r="1851">
          <cell r="B1851" t="str">
            <v>율촌화학</v>
          </cell>
          <cell r="C1851" t="str">
            <v>X</v>
          </cell>
          <cell r="D1851" t="str">
            <v>X</v>
          </cell>
          <cell r="E1851" t="str">
            <v>X</v>
          </cell>
          <cell r="F1851" t="str">
            <v>X</v>
          </cell>
          <cell r="G1851" t="str">
            <v>X</v>
          </cell>
          <cell r="H1851" t="str">
            <v>X</v>
          </cell>
          <cell r="I1851" t="str">
            <v>X</v>
          </cell>
          <cell r="J1851" t="str">
            <v>X</v>
          </cell>
          <cell r="K1851" t="str">
            <v>X</v>
          </cell>
          <cell r="L1851" t="str">
            <v>X</v>
          </cell>
          <cell r="M1851" t="str">
            <v>X</v>
          </cell>
          <cell r="N1851" t="str">
            <v>008730</v>
          </cell>
        </row>
        <row r="1852">
          <cell r="B1852" t="str">
            <v>율호</v>
          </cell>
          <cell r="C1852" t="str">
            <v>X</v>
          </cell>
          <cell r="D1852" t="str">
            <v>X</v>
          </cell>
          <cell r="E1852" t="str">
            <v>X</v>
          </cell>
          <cell r="F1852" t="str">
            <v>X</v>
          </cell>
          <cell r="G1852" t="str">
            <v>X</v>
          </cell>
          <cell r="H1852" t="str">
            <v>X</v>
          </cell>
          <cell r="I1852" t="str">
            <v>X</v>
          </cell>
          <cell r="J1852" t="str">
            <v>X</v>
          </cell>
          <cell r="K1852" t="str">
            <v>X</v>
          </cell>
          <cell r="L1852" t="str">
            <v>X</v>
          </cell>
          <cell r="M1852" t="str">
            <v>X</v>
          </cell>
          <cell r="N1852" t="str">
            <v>072770</v>
          </cell>
        </row>
        <row r="1853">
          <cell r="B1853" t="str">
            <v>이건산업</v>
          </cell>
          <cell r="C1853" t="str">
            <v>X</v>
          </cell>
          <cell r="D1853" t="str">
            <v>X</v>
          </cell>
          <cell r="E1853" t="str">
            <v>X</v>
          </cell>
          <cell r="F1853" t="str">
            <v>X</v>
          </cell>
          <cell r="G1853" t="str">
            <v>X</v>
          </cell>
          <cell r="H1853" t="str">
            <v>X</v>
          </cell>
          <cell r="I1853" t="str">
            <v>X</v>
          </cell>
          <cell r="J1853" t="str">
            <v>X</v>
          </cell>
          <cell r="K1853" t="str">
            <v>X</v>
          </cell>
          <cell r="L1853" t="str">
            <v>X</v>
          </cell>
          <cell r="M1853" t="str">
            <v>X</v>
          </cell>
          <cell r="N1853" t="str">
            <v>008250</v>
          </cell>
        </row>
        <row r="1854">
          <cell r="B1854" t="str">
            <v>이건홀딩스</v>
          </cell>
          <cell r="C1854" t="str">
            <v>X</v>
          </cell>
          <cell r="D1854" t="str">
            <v>X</v>
          </cell>
          <cell r="E1854" t="str">
            <v>X</v>
          </cell>
          <cell r="F1854" t="str">
            <v>X</v>
          </cell>
          <cell r="G1854" t="str">
            <v>X</v>
          </cell>
          <cell r="H1854" t="str">
            <v>X</v>
          </cell>
          <cell r="I1854" t="str">
            <v>X</v>
          </cell>
          <cell r="J1854" t="str">
            <v>X</v>
          </cell>
          <cell r="K1854" t="str">
            <v>X</v>
          </cell>
          <cell r="L1854" t="str">
            <v>X</v>
          </cell>
          <cell r="M1854" t="str">
            <v>X</v>
          </cell>
          <cell r="N1854" t="str">
            <v>039020</v>
          </cell>
        </row>
        <row r="1855">
          <cell r="B1855" t="str">
            <v>이구산업</v>
          </cell>
          <cell r="C1855" t="str">
            <v>X</v>
          </cell>
          <cell r="D1855" t="str">
            <v>X</v>
          </cell>
          <cell r="E1855" t="str">
            <v>X</v>
          </cell>
          <cell r="F1855" t="str">
            <v>X</v>
          </cell>
          <cell r="G1855" t="str">
            <v>X</v>
          </cell>
          <cell r="H1855" t="str">
            <v>X</v>
          </cell>
          <cell r="I1855" t="str">
            <v>X</v>
          </cell>
          <cell r="J1855" t="str">
            <v>X</v>
          </cell>
          <cell r="K1855" t="str">
            <v>X</v>
          </cell>
          <cell r="L1855" t="str">
            <v>X</v>
          </cell>
          <cell r="M1855" t="str">
            <v>X</v>
          </cell>
          <cell r="N1855" t="str">
            <v>025820</v>
          </cell>
        </row>
        <row r="1856">
          <cell r="B1856" t="str">
            <v>이글루</v>
          </cell>
          <cell r="C1856" t="str">
            <v>X</v>
          </cell>
          <cell r="D1856" t="str">
            <v>X</v>
          </cell>
          <cell r="E1856" t="str">
            <v>X</v>
          </cell>
          <cell r="F1856" t="str">
            <v>X</v>
          </cell>
          <cell r="G1856" t="str">
            <v>X</v>
          </cell>
          <cell r="H1856" t="str">
            <v>X</v>
          </cell>
          <cell r="I1856" t="str">
            <v>X</v>
          </cell>
          <cell r="J1856" t="str">
            <v>X</v>
          </cell>
          <cell r="K1856" t="str">
            <v>X</v>
          </cell>
          <cell r="L1856" t="str">
            <v>X</v>
          </cell>
          <cell r="M1856" t="str">
            <v>X</v>
          </cell>
          <cell r="N1856" t="str">
            <v>067920</v>
          </cell>
        </row>
        <row r="1857">
          <cell r="B1857" t="str">
            <v>이글벳</v>
          </cell>
          <cell r="C1857" t="str">
            <v>X</v>
          </cell>
          <cell r="D1857" t="str">
            <v>X</v>
          </cell>
          <cell r="E1857" t="str">
            <v>X</v>
          </cell>
          <cell r="F1857" t="str">
            <v>X</v>
          </cell>
          <cell r="G1857" t="str">
            <v>X</v>
          </cell>
          <cell r="H1857" t="str">
            <v>X</v>
          </cell>
          <cell r="I1857" t="str">
            <v>X</v>
          </cell>
          <cell r="J1857" t="str">
            <v>X</v>
          </cell>
          <cell r="K1857" t="str">
            <v>X</v>
          </cell>
          <cell r="L1857" t="str">
            <v>X</v>
          </cell>
          <cell r="M1857" t="str">
            <v>X</v>
          </cell>
          <cell r="N1857" t="str">
            <v>044960</v>
          </cell>
        </row>
        <row r="1858">
          <cell r="B1858" t="str">
            <v>이노뎁</v>
          </cell>
          <cell r="C1858" t="str">
            <v>X</v>
          </cell>
          <cell r="D1858" t="str">
            <v>X</v>
          </cell>
          <cell r="E1858" t="str">
            <v>X</v>
          </cell>
          <cell r="F1858" t="str">
            <v>X</v>
          </cell>
          <cell r="G1858" t="str">
            <v>X</v>
          </cell>
          <cell r="H1858" t="str">
            <v>X</v>
          </cell>
          <cell r="I1858" t="str">
            <v>X</v>
          </cell>
          <cell r="J1858" t="str">
            <v>X</v>
          </cell>
          <cell r="K1858" t="str">
            <v>X</v>
          </cell>
          <cell r="L1858" t="str">
            <v>X</v>
          </cell>
          <cell r="M1858" t="str">
            <v>X</v>
          </cell>
          <cell r="N1858" t="str">
            <v>303530</v>
          </cell>
        </row>
        <row r="1859">
          <cell r="B1859" t="str">
            <v>이노룰스</v>
          </cell>
          <cell r="C1859" t="str">
            <v>X</v>
          </cell>
          <cell r="D1859" t="str">
            <v>X</v>
          </cell>
          <cell r="E1859" t="str">
            <v>X</v>
          </cell>
          <cell r="F1859" t="str">
            <v>X</v>
          </cell>
          <cell r="G1859" t="str">
            <v>X</v>
          </cell>
          <cell r="H1859" t="str">
            <v>X</v>
          </cell>
          <cell r="I1859" t="str">
            <v>X</v>
          </cell>
          <cell r="J1859" t="str">
            <v>X</v>
          </cell>
          <cell r="K1859" t="str">
            <v>X</v>
          </cell>
          <cell r="L1859" t="str">
            <v>X</v>
          </cell>
          <cell r="M1859" t="str">
            <v>X</v>
          </cell>
          <cell r="N1859" t="str">
            <v>296640</v>
          </cell>
        </row>
        <row r="1860">
          <cell r="B1860" t="str">
            <v>이노메트리</v>
          </cell>
          <cell r="C1860" t="str">
            <v>X</v>
          </cell>
          <cell r="D1860" t="str">
            <v>X</v>
          </cell>
          <cell r="E1860" t="str">
            <v>X</v>
          </cell>
          <cell r="F1860" t="str">
            <v>X</v>
          </cell>
          <cell r="G1860" t="str">
            <v>X</v>
          </cell>
          <cell r="H1860" t="str">
            <v>X</v>
          </cell>
          <cell r="I1860" t="str">
            <v>X</v>
          </cell>
          <cell r="J1860" t="str">
            <v>X</v>
          </cell>
          <cell r="K1860" t="str">
            <v>X</v>
          </cell>
          <cell r="L1860" t="str">
            <v>X</v>
          </cell>
          <cell r="M1860" t="str">
            <v>X</v>
          </cell>
          <cell r="N1860" t="str">
            <v>302430</v>
          </cell>
        </row>
        <row r="1861">
          <cell r="B1861" t="str">
            <v>이노벡스</v>
          </cell>
          <cell r="C1861" t="str">
            <v>X</v>
          </cell>
          <cell r="D1861" t="str">
            <v>X</v>
          </cell>
          <cell r="E1861" t="str">
            <v>X</v>
          </cell>
          <cell r="F1861" t="str">
            <v>X</v>
          </cell>
          <cell r="G1861" t="str">
            <v>X</v>
          </cell>
          <cell r="H1861" t="str">
            <v>X</v>
          </cell>
          <cell r="I1861" t="str">
            <v>X</v>
          </cell>
          <cell r="J1861" t="str">
            <v>X</v>
          </cell>
          <cell r="K1861" t="str">
            <v>X</v>
          </cell>
          <cell r="L1861" t="str">
            <v>X</v>
          </cell>
          <cell r="M1861" t="str">
            <v>X</v>
          </cell>
          <cell r="N1861" t="str">
            <v>279060</v>
          </cell>
        </row>
        <row r="1862">
          <cell r="B1862" t="str">
            <v>이노션</v>
          </cell>
          <cell r="C1862" t="str">
            <v>X</v>
          </cell>
          <cell r="D1862" t="str">
            <v>X</v>
          </cell>
          <cell r="E1862" t="str">
            <v>X</v>
          </cell>
          <cell r="F1862" t="str">
            <v>X</v>
          </cell>
          <cell r="G1862" t="str">
            <v>X</v>
          </cell>
          <cell r="H1862" t="str">
            <v>X</v>
          </cell>
          <cell r="I1862" t="str">
            <v>X</v>
          </cell>
          <cell r="J1862" t="str">
            <v>X</v>
          </cell>
          <cell r="K1862" t="str">
            <v>X</v>
          </cell>
          <cell r="L1862" t="str">
            <v>X</v>
          </cell>
          <cell r="M1862" t="str">
            <v>X</v>
          </cell>
          <cell r="N1862" t="str">
            <v>214320</v>
          </cell>
        </row>
        <row r="1863">
          <cell r="B1863" t="str">
            <v>이노시뮬레이션</v>
          </cell>
          <cell r="C1863" t="str">
            <v>X</v>
          </cell>
          <cell r="D1863" t="str">
            <v>X</v>
          </cell>
          <cell r="E1863" t="str">
            <v>X</v>
          </cell>
          <cell r="F1863" t="str">
            <v>X</v>
          </cell>
          <cell r="G1863" t="str">
            <v>X</v>
          </cell>
          <cell r="H1863" t="str">
            <v>X</v>
          </cell>
          <cell r="I1863" t="str">
            <v>X</v>
          </cell>
          <cell r="J1863" t="str">
            <v>X</v>
          </cell>
          <cell r="K1863" t="str">
            <v>X</v>
          </cell>
          <cell r="L1863" t="str">
            <v>X</v>
          </cell>
          <cell r="M1863" t="str">
            <v>X</v>
          </cell>
          <cell r="N1863" t="str">
            <v>274400</v>
          </cell>
        </row>
        <row r="1864">
          <cell r="B1864" t="str">
            <v>이노시스</v>
          </cell>
          <cell r="C1864" t="str">
            <v>O</v>
          </cell>
          <cell r="D1864" t="str">
            <v>X</v>
          </cell>
          <cell r="E1864" t="str">
            <v>O</v>
          </cell>
          <cell r="F1864" t="str">
            <v>X</v>
          </cell>
          <cell r="G1864" t="str">
            <v>O</v>
          </cell>
          <cell r="H1864" t="str">
            <v>X</v>
          </cell>
          <cell r="I1864" t="str">
            <v>X</v>
          </cell>
          <cell r="J1864" t="str">
            <v>X</v>
          </cell>
          <cell r="K1864" t="str">
            <v>X</v>
          </cell>
          <cell r="L1864" t="str">
            <v>X</v>
          </cell>
          <cell r="M1864" t="str">
            <v>X</v>
          </cell>
          <cell r="N1864" t="str">
            <v>056090</v>
          </cell>
        </row>
        <row r="1865">
          <cell r="B1865" t="str">
            <v>이노와이어리스</v>
          </cell>
          <cell r="C1865" t="str">
            <v>X</v>
          </cell>
          <cell r="D1865" t="str">
            <v>X</v>
          </cell>
          <cell r="E1865" t="str">
            <v>X</v>
          </cell>
          <cell r="F1865" t="str">
            <v>X</v>
          </cell>
          <cell r="G1865" t="str">
            <v>X</v>
          </cell>
          <cell r="H1865" t="str">
            <v>X</v>
          </cell>
          <cell r="I1865" t="str">
            <v>X</v>
          </cell>
          <cell r="J1865" t="str">
            <v>X</v>
          </cell>
          <cell r="K1865" t="str">
            <v>X</v>
          </cell>
          <cell r="L1865" t="str">
            <v>X</v>
          </cell>
          <cell r="M1865" t="str">
            <v>X</v>
          </cell>
          <cell r="N1865" t="str">
            <v>073490</v>
          </cell>
        </row>
        <row r="1866">
          <cell r="B1866" t="str">
            <v>이노인스트루먼트</v>
          </cell>
          <cell r="C1866" t="str">
            <v>X</v>
          </cell>
          <cell r="D1866" t="str">
            <v>X</v>
          </cell>
          <cell r="E1866" t="str">
            <v>X</v>
          </cell>
          <cell r="F1866" t="str">
            <v>X</v>
          </cell>
          <cell r="G1866" t="str">
            <v>X</v>
          </cell>
          <cell r="H1866" t="str">
            <v>X</v>
          </cell>
          <cell r="I1866" t="str">
            <v>X</v>
          </cell>
          <cell r="J1866" t="str">
            <v>X</v>
          </cell>
          <cell r="K1866" t="str">
            <v>X</v>
          </cell>
          <cell r="L1866" t="str">
            <v>X</v>
          </cell>
          <cell r="M1866" t="str">
            <v>X</v>
          </cell>
          <cell r="N1866" t="str">
            <v>215790</v>
          </cell>
        </row>
        <row r="1867">
          <cell r="B1867" t="str">
            <v>이노진</v>
          </cell>
          <cell r="C1867" t="str">
            <v>X</v>
          </cell>
          <cell r="D1867" t="str">
            <v>X</v>
          </cell>
          <cell r="E1867" t="str">
            <v>X</v>
          </cell>
          <cell r="F1867" t="str">
            <v>X</v>
          </cell>
          <cell r="G1867" t="str">
            <v>X</v>
          </cell>
          <cell r="H1867" t="str">
            <v>X</v>
          </cell>
          <cell r="I1867" t="str">
            <v>X</v>
          </cell>
          <cell r="J1867" t="str">
            <v>X</v>
          </cell>
          <cell r="K1867" t="str">
            <v>X</v>
          </cell>
          <cell r="L1867" t="str">
            <v>X</v>
          </cell>
          <cell r="M1867" t="str">
            <v>X</v>
          </cell>
          <cell r="N1867" t="str">
            <v>344860</v>
          </cell>
        </row>
        <row r="1868">
          <cell r="B1868" t="str">
            <v>이노테라피</v>
          </cell>
          <cell r="C1868" t="str">
            <v>X</v>
          </cell>
          <cell r="D1868" t="str">
            <v>X</v>
          </cell>
          <cell r="E1868" t="str">
            <v>X</v>
          </cell>
          <cell r="F1868" t="str">
            <v>X</v>
          </cell>
          <cell r="G1868" t="str">
            <v>X</v>
          </cell>
          <cell r="H1868" t="str">
            <v>X</v>
          </cell>
          <cell r="I1868" t="str">
            <v>X</v>
          </cell>
          <cell r="J1868" t="str">
            <v>X</v>
          </cell>
          <cell r="K1868" t="str">
            <v>X</v>
          </cell>
          <cell r="L1868" t="str">
            <v>X</v>
          </cell>
          <cell r="M1868" t="str">
            <v>X</v>
          </cell>
          <cell r="N1868" t="str">
            <v>246960</v>
          </cell>
        </row>
        <row r="1869">
          <cell r="B1869" t="str">
            <v>이녹스</v>
          </cell>
          <cell r="C1869" t="str">
            <v>X</v>
          </cell>
          <cell r="D1869" t="str">
            <v>X</v>
          </cell>
          <cell r="E1869" t="str">
            <v>X</v>
          </cell>
          <cell r="F1869" t="str">
            <v>X</v>
          </cell>
          <cell r="G1869" t="str">
            <v>X</v>
          </cell>
          <cell r="H1869" t="str">
            <v>X</v>
          </cell>
          <cell r="I1869" t="str">
            <v>X</v>
          </cell>
          <cell r="J1869" t="str">
            <v>X</v>
          </cell>
          <cell r="K1869" t="str">
            <v>X</v>
          </cell>
          <cell r="L1869" t="str">
            <v>X</v>
          </cell>
          <cell r="M1869" t="str">
            <v>X</v>
          </cell>
          <cell r="N1869" t="str">
            <v>088390</v>
          </cell>
        </row>
        <row r="1870">
          <cell r="B1870" t="str">
            <v>이녹스첨단소재</v>
          </cell>
          <cell r="C1870" t="str">
            <v>X</v>
          </cell>
          <cell r="D1870" t="str">
            <v>X</v>
          </cell>
          <cell r="E1870" t="str">
            <v>X</v>
          </cell>
          <cell r="F1870" t="str">
            <v>X</v>
          </cell>
          <cell r="G1870" t="str">
            <v>X</v>
          </cell>
          <cell r="H1870" t="str">
            <v>X</v>
          </cell>
          <cell r="I1870" t="str">
            <v>X</v>
          </cell>
          <cell r="J1870" t="str">
            <v>X</v>
          </cell>
          <cell r="K1870" t="str">
            <v>X</v>
          </cell>
          <cell r="L1870" t="str">
            <v>X</v>
          </cell>
          <cell r="M1870" t="str">
            <v>X</v>
          </cell>
          <cell r="N1870" t="str">
            <v>272290</v>
          </cell>
        </row>
        <row r="1871">
          <cell r="B1871" t="str">
            <v>이니텍</v>
          </cell>
          <cell r="C1871" t="str">
            <v>X</v>
          </cell>
          <cell r="D1871" t="str">
            <v>X</v>
          </cell>
          <cell r="E1871" t="str">
            <v>X</v>
          </cell>
          <cell r="F1871" t="str">
            <v>X</v>
          </cell>
          <cell r="G1871" t="str">
            <v>X</v>
          </cell>
          <cell r="H1871" t="str">
            <v>X</v>
          </cell>
          <cell r="I1871" t="str">
            <v>X</v>
          </cell>
          <cell r="J1871" t="str">
            <v>X</v>
          </cell>
          <cell r="K1871" t="str">
            <v>X</v>
          </cell>
          <cell r="L1871" t="str">
            <v>X</v>
          </cell>
          <cell r="M1871" t="str">
            <v>X</v>
          </cell>
          <cell r="N1871" t="str">
            <v>053350</v>
          </cell>
        </row>
        <row r="1872">
          <cell r="B1872" t="str">
            <v>이라이콤</v>
          </cell>
          <cell r="C1872" t="str">
            <v>X</v>
          </cell>
          <cell r="D1872" t="str">
            <v>X</v>
          </cell>
          <cell r="E1872" t="str">
            <v>X</v>
          </cell>
          <cell r="F1872" t="str">
            <v>X</v>
          </cell>
          <cell r="G1872" t="str">
            <v>X</v>
          </cell>
          <cell r="H1872" t="str">
            <v>X</v>
          </cell>
          <cell r="I1872" t="str">
            <v>X</v>
          </cell>
          <cell r="J1872" t="str">
            <v>X</v>
          </cell>
          <cell r="K1872" t="str">
            <v>X</v>
          </cell>
          <cell r="L1872" t="str">
            <v>X</v>
          </cell>
          <cell r="M1872" t="str">
            <v>X</v>
          </cell>
          <cell r="N1872" t="str">
            <v>041520</v>
          </cell>
        </row>
        <row r="1873">
          <cell r="B1873" t="str">
            <v>이랜시스</v>
          </cell>
          <cell r="C1873" t="str">
            <v>X</v>
          </cell>
          <cell r="D1873" t="str">
            <v>X</v>
          </cell>
          <cell r="E1873" t="str">
            <v>X</v>
          </cell>
          <cell r="F1873" t="str">
            <v>X</v>
          </cell>
          <cell r="G1873" t="str">
            <v>X</v>
          </cell>
          <cell r="H1873" t="str">
            <v>X</v>
          </cell>
          <cell r="I1873" t="str">
            <v>X</v>
          </cell>
          <cell r="J1873" t="str">
            <v>X</v>
          </cell>
          <cell r="K1873" t="str">
            <v>X</v>
          </cell>
          <cell r="L1873" t="str">
            <v>X</v>
          </cell>
          <cell r="M1873" t="str">
            <v>X</v>
          </cell>
          <cell r="N1873" t="str">
            <v>264850</v>
          </cell>
        </row>
        <row r="1874">
          <cell r="B1874" t="str">
            <v>이랜텍</v>
          </cell>
          <cell r="C1874" t="str">
            <v>X</v>
          </cell>
          <cell r="D1874" t="str">
            <v>X</v>
          </cell>
          <cell r="E1874" t="str">
            <v>X</v>
          </cell>
          <cell r="F1874" t="str">
            <v>X</v>
          </cell>
          <cell r="G1874" t="str">
            <v>X</v>
          </cell>
          <cell r="H1874" t="str">
            <v>X</v>
          </cell>
          <cell r="I1874" t="str">
            <v>X</v>
          </cell>
          <cell r="J1874" t="str">
            <v>X</v>
          </cell>
          <cell r="K1874" t="str">
            <v>X</v>
          </cell>
          <cell r="L1874" t="str">
            <v>X</v>
          </cell>
          <cell r="M1874" t="str">
            <v>X</v>
          </cell>
          <cell r="N1874" t="str">
            <v>054210</v>
          </cell>
        </row>
        <row r="1875">
          <cell r="B1875" t="str">
            <v>이루다</v>
          </cell>
          <cell r="C1875" t="str">
            <v>X</v>
          </cell>
          <cell r="D1875" t="str">
            <v>X</v>
          </cell>
          <cell r="E1875" t="str">
            <v>X</v>
          </cell>
          <cell r="F1875" t="str">
            <v>X</v>
          </cell>
          <cell r="G1875" t="str">
            <v>X</v>
          </cell>
          <cell r="H1875" t="str">
            <v>X</v>
          </cell>
          <cell r="I1875" t="str">
            <v>X</v>
          </cell>
          <cell r="J1875" t="str">
            <v>X</v>
          </cell>
          <cell r="K1875" t="str">
            <v>X</v>
          </cell>
          <cell r="L1875" t="str">
            <v>X</v>
          </cell>
          <cell r="M1875" t="str">
            <v>X</v>
          </cell>
          <cell r="N1875" t="str">
            <v>164060</v>
          </cell>
        </row>
        <row r="1876">
          <cell r="B1876" t="str">
            <v>이루온</v>
          </cell>
          <cell r="C1876" t="str">
            <v>X</v>
          </cell>
          <cell r="D1876" t="str">
            <v>X</v>
          </cell>
          <cell r="E1876" t="str">
            <v>X</v>
          </cell>
          <cell r="F1876" t="str">
            <v>X</v>
          </cell>
          <cell r="G1876" t="str">
            <v>X</v>
          </cell>
          <cell r="H1876" t="str">
            <v>X</v>
          </cell>
          <cell r="I1876" t="str">
            <v>X</v>
          </cell>
          <cell r="J1876" t="str">
            <v>X</v>
          </cell>
          <cell r="K1876" t="str">
            <v>X</v>
          </cell>
          <cell r="L1876" t="str">
            <v>X</v>
          </cell>
          <cell r="M1876" t="str">
            <v>X</v>
          </cell>
          <cell r="N1876" t="str">
            <v>065440</v>
          </cell>
        </row>
        <row r="1877">
          <cell r="B1877" t="str">
            <v>이리츠코크렙</v>
          </cell>
          <cell r="C1877" t="str">
            <v>X</v>
          </cell>
          <cell r="D1877" t="str">
            <v>X</v>
          </cell>
          <cell r="E1877" t="str">
            <v>X</v>
          </cell>
          <cell r="F1877" t="str">
            <v>X</v>
          </cell>
          <cell r="G1877" t="str">
            <v>X</v>
          </cell>
          <cell r="H1877" t="str">
            <v>X</v>
          </cell>
          <cell r="I1877" t="str">
            <v>X</v>
          </cell>
          <cell r="J1877" t="str">
            <v>X</v>
          </cell>
          <cell r="K1877" t="str">
            <v>X</v>
          </cell>
          <cell r="L1877" t="str">
            <v>X</v>
          </cell>
          <cell r="M1877" t="str">
            <v>X</v>
          </cell>
          <cell r="N1877" t="str">
            <v>088260</v>
          </cell>
        </row>
        <row r="1878">
          <cell r="B1878" t="str">
            <v>이마트</v>
          </cell>
          <cell r="C1878" t="str">
            <v>X</v>
          </cell>
          <cell r="D1878" t="str">
            <v>X</v>
          </cell>
          <cell r="E1878" t="str">
            <v>X</v>
          </cell>
          <cell r="F1878" t="str">
            <v>X</v>
          </cell>
          <cell r="G1878" t="str">
            <v>X</v>
          </cell>
          <cell r="H1878" t="str">
            <v>X</v>
          </cell>
          <cell r="I1878" t="str">
            <v>X</v>
          </cell>
          <cell r="J1878" t="str">
            <v>X</v>
          </cell>
          <cell r="K1878" t="str">
            <v>X</v>
          </cell>
          <cell r="L1878" t="str">
            <v>X</v>
          </cell>
          <cell r="M1878" t="str">
            <v>X</v>
          </cell>
          <cell r="N1878" t="str">
            <v>139480</v>
          </cell>
        </row>
        <row r="1879">
          <cell r="B1879" t="str">
            <v>이미지스</v>
          </cell>
          <cell r="C1879" t="str">
            <v>X</v>
          </cell>
          <cell r="D1879" t="str">
            <v>X</v>
          </cell>
          <cell r="E1879" t="str">
            <v>X</v>
          </cell>
          <cell r="F1879" t="str">
            <v>X</v>
          </cell>
          <cell r="G1879" t="str">
            <v>X</v>
          </cell>
          <cell r="H1879" t="str">
            <v>X</v>
          </cell>
          <cell r="I1879" t="str">
            <v>X</v>
          </cell>
          <cell r="J1879" t="str">
            <v>X</v>
          </cell>
          <cell r="K1879" t="str">
            <v>X</v>
          </cell>
          <cell r="L1879" t="str">
            <v>X</v>
          </cell>
          <cell r="M1879" t="str">
            <v>X</v>
          </cell>
          <cell r="N1879" t="str">
            <v>115610</v>
          </cell>
        </row>
        <row r="1880">
          <cell r="B1880" t="str">
            <v>이베스트투자증권</v>
          </cell>
          <cell r="C1880" t="str">
            <v>X</v>
          </cell>
          <cell r="D1880" t="str">
            <v>X</v>
          </cell>
          <cell r="E1880" t="str">
            <v>X</v>
          </cell>
          <cell r="F1880" t="str">
            <v>X</v>
          </cell>
          <cell r="G1880" t="str">
            <v>X</v>
          </cell>
          <cell r="H1880" t="str">
            <v>X</v>
          </cell>
          <cell r="I1880" t="str">
            <v>X</v>
          </cell>
          <cell r="J1880" t="str">
            <v>X</v>
          </cell>
          <cell r="K1880" t="str">
            <v>X</v>
          </cell>
          <cell r="L1880" t="str">
            <v>X</v>
          </cell>
          <cell r="M1880" t="str">
            <v>X</v>
          </cell>
          <cell r="N1880" t="str">
            <v>078020</v>
          </cell>
        </row>
        <row r="1881">
          <cell r="B1881" t="str">
            <v>이브이첨단소재</v>
          </cell>
          <cell r="C1881" t="str">
            <v>X</v>
          </cell>
          <cell r="D1881" t="str">
            <v>X</v>
          </cell>
          <cell r="E1881" t="str">
            <v>X</v>
          </cell>
          <cell r="F1881" t="str">
            <v>X</v>
          </cell>
          <cell r="G1881" t="str">
            <v>X</v>
          </cell>
          <cell r="H1881" t="str">
            <v>X</v>
          </cell>
          <cell r="I1881" t="str">
            <v>X</v>
          </cell>
          <cell r="J1881" t="str">
            <v>X</v>
          </cell>
          <cell r="K1881" t="str">
            <v>X</v>
          </cell>
          <cell r="L1881" t="str">
            <v>X</v>
          </cell>
          <cell r="M1881" t="str">
            <v>X</v>
          </cell>
          <cell r="N1881" t="str">
            <v>131400</v>
          </cell>
        </row>
        <row r="1882">
          <cell r="B1882" t="str">
            <v>이브이파킹서비스</v>
          </cell>
          <cell r="C1882" t="str">
            <v>X</v>
          </cell>
          <cell r="D1882" t="str">
            <v>X</v>
          </cell>
          <cell r="E1882" t="str">
            <v>X</v>
          </cell>
          <cell r="F1882" t="str">
            <v>X</v>
          </cell>
          <cell r="G1882" t="str">
            <v>X</v>
          </cell>
          <cell r="H1882" t="str">
            <v>X</v>
          </cell>
          <cell r="I1882" t="str">
            <v>X</v>
          </cell>
          <cell r="J1882" t="str">
            <v>X</v>
          </cell>
          <cell r="K1882" t="str">
            <v>X</v>
          </cell>
          <cell r="L1882" t="str">
            <v>X</v>
          </cell>
          <cell r="M1882" t="str">
            <v>X</v>
          </cell>
          <cell r="N1882" t="str">
            <v>419700</v>
          </cell>
        </row>
        <row r="1883">
          <cell r="B1883" t="str">
            <v>이비테크</v>
          </cell>
          <cell r="C1883" t="str">
            <v>X</v>
          </cell>
          <cell r="D1883" t="str">
            <v>X</v>
          </cell>
          <cell r="E1883" t="str">
            <v>X</v>
          </cell>
          <cell r="F1883" t="str">
            <v>X</v>
          </cell>
          <cell r="G1883" t="str">
            <v>X</v>
          </cell>
          <cell r="H1883" t="str">
            <v>X</v>
          </cell>
          <cell r="I1883" t="str">
            <v>X</v>
          </cell>
          <cell r="J1883" t="str">
            <v>X</v>
          </cell>
          <cell r="K1883" t="str">
            <v>X</v>
          </cell>
          <cell r="L1883" t="str">
            <v>X</v>
          </cell>
          <cell r="M1883" t="str">
            <v>X</v>
          </cell>
          <cell r="N1883" t="str">
            <v>208850</v>
          </cell>
        </row>
        <row r="1884">
          <cell r="B1884" t="str">
            <v>이삭엔지니어링</v>
          </cell>
          <cell r="C1884" t="str">
            <v>X</v>
          </cell>
          <cell r="D1884" t="str">
            <v>X</v>
          </cell>
          <cell r="E1884" t="str">
            <v>X</v>
          </cell>
          <cell r="F1884" t="str">
            <v>X</v>
          </cell>
          <cell r="G1884" t="str">
            <v>X</v>
          </cell>
          <cell r="H1884" t="str">
            <v>X</v>
          </cell>
          <cell r="I1884" t="str">
            <v>X</v>
          </cell>
          <cell r="J1884" t="str">
            <v>X</v>
          </cell>
          <cell r="K1884" t="str">
            <v>X</v>
          </cell>
          <cell r="L1884" t="str">
            <v>X</v>
          </cell>
          <cell r="M1884" t="str">
            <v>X</v>
          </cell>
          <cell r="N1884" t="str">
            <v>351330</v>
          </cell>
        </row>
        <row r="1885">
          <cell r="B1885" t="str">
            <v>이상네트웍스</v>
          </cell>
          <cell r="C1885" t="str">
            <v>X</v>
          </cell>
          <cell r="D1885" t="str">
            <v>X</v>
          </cell>
          <cell r="E1885" t="str">
            <v>X</v>
          </cell>
          <cell r="F1885" t="str">
            <v>X</v>
          </cell>
          <cell r="G1885" t="str">
            <v>X</v>
          </cell>
          <cell r="H1885" t="str">
            <v>X</v>
          </cell>
          <cell r="I1885" t="str">
            <v>X</v>
          </cell>
          <cell r="J1885" t="str">
            <v>X</v>
          </cell>
          <cell r="K1885" t="str">
            <v>X</v>
          </cell>
          <cell r="L1885" t="str">
            <v>X</v>
          </cell>
          <cell r="M1885" t="str">
            <v>X</v>
          </cell>
          <cell r="N1885" t="str">
            <v>080010</v>
          </cell>
        </row>
        <row r="1886">
          <cell r="B1886" t="str">
            <v>이성씨엔아이</v>
          </cell>
          <cell r="C1886" t="str">
            <v>X</v>
          </cell>
          <cell r="D1886" t="str">
            <v>X</v>
          </cell>
          <cell r="E1886" t="str">
            <v>X</v>
          </cell>
          <cell r="F1886" t="str">
            <v>X</v>
          </cell>
          <cell r="G1886" t="str">
            <v>X</v>
          </cell>
          <cell r="H1886" t="str">
            <v>X</v>
          </cell>
          <cell r="I1886" t="str">
            <v>X</v>
          </cell>
          <cell r="J1886" t="str">
            <v>X</v>
          </cell>
          <cell r="K1886" t="str">
            <v>X</v>
          </cell>
          <cell r="L1886" t="str">
            <v>X</v>
          </cell>
          <cell r="M1886" t="str">
            <v>X</v>
          </cell>
          <cell r="N1886" t="str">
            <v>379390</v>
          </cell>
        </row>
        <row r="1887">
          <cell r="B1887" t="str">
            <v>이수스페셜티케미컬</v>
          </cell>
          <cell r="C1887" t="str">
            <v>X</v>
          </cell>
          <cell r="D1887" t="str">
            <v>X</v>
          </cell>
          <cell r="E1887" t="str">
            <v>X</v>
          </cell>
          <cell r="F1887" t="str">
            <v>X</v>
          </cell>
          <cell r="G1887" t="str">
            <v>X</v>
          </cell>
          <cell r="H1887" t="str">
            <v>X</v>
          </cell>
          <cell r="I1887" t="str">
            <v>X</v>
          </cell>
          <cell r="J1887" t="str">
            <v>X</v>
          </cell>
          <cell r="K1887" t="str">
            <v>X</v>
          </cell>
          <cell r="L1887" t="str">
            <v>X</v>
          </cell>
          <cell r="M1887" t="str">
            <v>X</v>
          </cell>
          <cell r="N1887" t="str">
            <v>457190</v>
          </cell>
        </row>
        <row r="1888">
          <cell r="B1888" t="str">
            <v>이수앱지스</v>
          </cell>
          <cell r="C1888" t="str">
            <v>X</v>
          </cell>
          <cell r="D1888" t="str">
            <v>X</v>
          </cell>
          <cell r="E1888" t="str">
            <v>X</v>
          </cell>
          <cell r="F1888" t="str">
            <v>X</v>
          </cell>
          <cell r="G1888" t="str">
            <v>X</v>
          </cell>
          <cell r="H1888" t="str">
            <v>X</v>
          </cell>
          <cell r="I1888" t="str">
            <v>X</v>
          </cell>
          <cell r="J1888" t="str">
            <v>X</v>
          </cell>
          <cell r="K1888" t="str">
            <v>X</v>
          </cell>
          <cell r="L1888" t="str">
            <v>X</v>
          </cell>
          <cell r="M1888" t="str">
            <v>X</v>
          </cell>
          <cell r="N1888" t="str">
            <v>086890</v>
          </cell>
        </row>
        <row r="1889">
          <cell r="B1889" t="str">
            <v>이수페타시스</v>
          </cell>
          <cell r="C1889" t="str">
            <v>X</v>
          </cell>
          <cell r="D1889" t="str">
            <v>X</v>
          </cell>
          <cell r="E1889" t="str">
            <v>X</v>
          </cell>
          <cell r="F1889" t="str">
            <v>X</v>
          </cell>
          <cell r="G1889" t="str">
            <v>X</v>
          </cell>
          <cell r="H1889" t="str">
            <v>X</v>
          </cell>
          <cell r="I1889" t="str">
            <v>X</v>
          </cell>
          <cell r="J1889" t="str">
            <v>X</v>
          </cell>
          <cell r="K1889" t="str">
            <v>X</v>
          </cell>
          <cell r="L1889" t="str">
            <v>X</v>
          </cell>
          <cell r="M1889" t="str">
            <v>X</v>
          </cell>
          <cell r="N1889" t="str">
            <v>007660</v>
          </cell>
        </row>
        <row r="1890">
          <cell r="B1890" t="str">
            <v>이수화학</v>
          </cell>
          <cell r="C1890" t="str">
            <v>X</v>
          </cell>
          <cell r="D1890" t="str">
            <v>X</v>
          </cell>
          <cell r="E1890" t="str">
            <v>X</v>
          </cell>
          <cell r="F1890" t="str">
            <v>X</v>
          </cell>
          <cell r="G1890" t="str">
            <v>X</v>
          </cell>
          <cell r="H1890" t="str">
            <v>X</v>
          </cell>
          <cell r="I1890" t="str">
            <v>X</v>
          </cell>
          <cell r="J1890" t="str">
            <v>X</v>
          </cell>
          <cell r="K1890" t="str">
            <v>X</v>
          </cell>
          <cell r="L1890" t="str">
            <v>X</v>
          </cell>
          <cell r="M1890" t="str">
            <v>X</v>
          </cell>
          <cell r="N1890" t="str">
            <v>005950</v>
          </cell>
        </row>
        <row r="1891">
          <cell r="B1891" t="str">
            <v>이스타코</v>
          </cell>
          <cell r="C1891" t="str">
            <v>X</v>
          </cell>
          <cell r="D1891" t="str">
            <v>X</v>
          </cell>
          <cell r="E1891" t="str">
            <v>X</v>
          </cell>
          <cell r="F1891" t="str">
            <v>X</v>
          </cell>
          <cell r="G1891" t="str">
            <v>X</v>
          </cell>
          <cell r="H1891" t="str">
            <v>X</v>
          </cell>
          <cell r="I1891" t="str">
            <v>X</v>
          </cell>
          <cell r="J1891" t="str">
            <v>X</v>
          </cell>
          <cell r="K1891" t="str">
            <v>X</v>
          </cell>
          <cell r="L1891" t="str">
            <v>X</v>
          </cell>
          <cell r="M1891" t="str">
            <v>X</v>
          </cell>
          <cell r="N1891" t="str">
            <v>015020</v>
          </cell>
        </row>
        <row r="1892">
          <cell r="B1892" t="str">
            <v>이스트소프트</v>
          </cell>
          <cell r="C1892" t="str">
            <v>X</v>
          </cell>
          <cell r="D1892" t="str">
            <v>X</v>
          </cell>
          <cell r="E1892" t="str">
            <v>X</v>
          </cell>
          <cell r="F1892" t="str">
            <v>X</v>
          </cell>
          <cell r="G1892" t="str">
            <v>X</v>
          </cell>
          <cell r="H1892" t="str">
            <v>X</v>
          </cell>
          <cell r="I1892" t="str">
            <v>X</v>
          </cell>
          <cell r="J1892" t="str">
            <v>X</v>
          </cell>
          <cell r="K1892" t="str">
            <v>X</v>
          </cell>
          <cell r="L1892" t="str">
            <v>X</v>
          </cell>
          <cell r="M1892" t="str">
            <v>X</v>
          </cell>
          <cell r="N1892" t="str">
            <v>047560</v>
          </cell>
        </row>
        <row r="1893">
          <cell r="B1893" t="str">
            <v>이스트아시아홀딩스</v>
          </cell>
          <cell r="C1893" t="str">
            <v>X</v>
          </cell>
          <cell r="D1893" t="str">
            <v>X</v>
          </cell>
          <cell r="E1893" t="str">
            <v>X</v>
          </cell>
          <cell r="F1893" t="str">
            <v>X</v>
          </cell>
          <cell r="G1893" t="str">
            <v>X</v>
          </cell>
          <cell r="H1893" t="str">
            <v>X</v>
          </cell>
          <cell r="I1893" t="str">
            <v>X</v>
          </cell>
          <cell r="J1893" t="str">
            <v>X</v>
          </cell>
          <cell r="K1893" t="str">
            <v>X</v>
          </cell>
          <cell r="L1893" t="str">
            <v>X</v>
          </cell>
          <cell r="M1893" t="str">
            <v>X</v>
          </cell>
          <cell r="N1893" t="str">
            <v>900110</v>
          </cell>
        </row>
        <row r="1894">
          <cell r="B1894" t="str">
            <v>이씨에스</v>
          </cell>
          <cell r="C1894" t="str">
            <v>X</v>
          </cell>
          <cell r="D1894" t="str">
            <v>X</v>
          </cell>
          <cell r="E1894" t="str">
            <v>X</v>
          </cell>
          <cell r="F1894" t="str">
            <v>X</v>
          </cell>
          <cell r="G1894" t="str">
            <v>X</v>
          </cell>
          <cell r="H1894" t="str">
            <v>X</v>
          </cell>
          <cell r="I1894" t="str">
            <v>X</v>
          </cell>
          <cell r="J1894" t="str">
            <v>X</v>
          </cell>
          <cell r="K1894" t="str">
            <v>X</v>
          </cell>
          <cell r="L1894" t="str">
            <v>X</v>
          </cell>
          <cell r="M1894" t="str">
            <v>X</v>
          </cell>
          <cell r="N1894" t="str">
            <v>067010</v>
          </cell>
        </row>
        <row r="1895">
          <cell r="B1895" t="str">
            <v>이아이디</v>
          </cell>
          <cell r="C1895" t="str">
            <v>O</v>
          </cell>
          <cell r="D1895" t="str">
            <v>X</v>
          </cell>
          <cell r="E1895" t="str">
            <v>O</v>
          </cell>
          <cell r="F1895" t="str">
            <v>X</v>
          </cell>
          <cell r="G1895" t="str">
            <v>O</v>
          </cell>
          <cell r="H1895" t="str">
            <v>X</v>
          </cell>
          <cell r="I1895" t="str">
            <v>X</v>
          </cell>
          <cell r="J1895" t="str">
            <v>X</v>
          </cell>
          <cell r="K1895" t="str">
            <v>X</v>
          </cell>
          <cell r="L1895" t="str">
            <v>X</v>
          </cell>
          <cell r="M1895" t="str">
            <v>X</v>
          </cell>
          <cell r="N1895" t="str">
            <v>093230</v>
          </cell>
        </row>
        <row r="1896">
          <cell r="B1896" t="str">
            <v>이앤에치</v>
          </cell>
          <cell r="C1896" t="str">
            <v>X</v>
          </cell>
          <cell r="D1896" t="str">
            <v>X</v>
          </cell>
          <cell r="E1896" t="str">
            <v>X</v>
          </cell>
          <cell r="F1896" t="str">
            <v>X</v>
          </cell>
          <cell r="G1896" t="str">
            <v>X</v>
          </cell>
          <cell r="H1896" t="str">
            <v>X</v>
          </cell>
          <cell r="I1896" t="str">
            <v>X</v>
          </cell>
          <cell r="J1896" t="str">
            <v>X</v>
          </cell>
          <cell r="K1896" t="str">
            <v>X</v>
          </cell>
          <cell r="L1896" t="str">
            <v>X</v>
          </cell>
          <cell r="M1896" t="str">
            <v>X</v>
          </cell>
          <cell r="N1896" t="str">
            <v>341310</v>
          </cell>
        </row>
        <row r="1897">
          <cell r="B1897" t="str">
            <v>이엔에프테크놀로지</v>
          </cell>
          <cell r="C1897" t="str">
            <v>X</v>
          </cell>
          <cell r="D1897" t="str">
            <v>X</v>
          </cell>
          <cell r="E1897" t="str">
            <v>X</v>
          </cell>
          <cell r="F1897" t="str">
            <v>X</v>
          </cell>
          <cell r="G1897" t="str">
            <v>X</v>
          </cell>
          <cell r="H1897" t="str">
            <v>X</v>
          </cell>
          <cell r="I1897" t="str">
            <v>X</v>
          </cell>
          <cell r="J1897" t="str">
            <v>X</v>
          </cell>
          <cell r="K1897" t="str">
            <v>X</v>
          </cell>
          <cell r="L1897" t="str">
            <v>X</v>
          </cell>
          <cell r="M1897" t="str">
            <v>X</v>
          </cell>
          <cell r="N1897" t="str">
            <v>102710</v>
          </cell>
        </row>
        <row r="1898">
          <cell r="B1898" t="str">
            <v>이엔플러스</v>
          </cell>
          <cell r="C1898" t="str">
            <v>X</v>
          </cell>
          <cell r="D1898" t="str">
            <v>X</v>
          </cell>
          <cell r="E1898" t="str">
            <v>X</v>
          </cell>
          <cell r="F1898" t="str">
            <v>X</v>
          </cell>
          <cell r="G1898" t="str">
            <v>X</v>
          </cell>
          <cell r="H1898" t="str">
            <v>X</v>
          </cell>
          <cell r="I1898" t="str">
            <v>X</v>
          </cell>
          <cell r="J1898" t="str">
            <v>X</v>
          </cell>
          <cell r="K1898" t="str">
            <v>X</v>
          </cell>
          <cell r="L1898" t="str">
            <v>X</v>
          </cell>
          <cell r="M1898" t="str">
            <v>X</v>
          </cell>
          <cell r="N1898" t="str">
            <v>074610</v>
          </cell>
        </row>
        <row r="1899">
          <cell r="B1899" t="str">
            <v>이엘피</v>
          </cell>
          <cell r="C1899" t="str">
            <v>X</v>
          </cell>
          <cell r="D1899" t="str">
            <v>X</v>
          </cell>
          <cell r="E1899" t="str">
            <v>X</v>
          </cell>
          <cell r="F1899" t="str">
            <v>X</v>
          </cell>
          <cell r="G1899" t="str">
            <v>X</v>
          </cell>
          <cell r="H1899" t="str">
            <v>X</v>
          </cell>
          <cell r="I1899" t="str">
            <v>X</v>
          </cell>
          <cell r="J1899" t="str">
            <v>X</v>
          </cell>
          <cell r="K1899" t="str">
            <v>X</v>
          </cell>
          <cell r="L1899" t="str">
            <v>X</v>
          </cell>
          <cell r="M1899" t="str">
            <v>X</v>
          </cell>
          <cell r="N1899" t="str">
            <v>063760</v>
          </cell>
        </row>
        <row r="1900">
          <cell r="B1900" t="str">
            <v>이엠넷</v>
          </cell>
          <cell r="C1900" t="str">
            <v>X</v>
          </cell>
          <cell r="D1900" t="str">
            <v>X</v>
          </cell>
          <cell r="E1900" t="str">
            <v>X</v>
          </cell>
          <cell r="F1900" t="str">
            <v>X</v>
          </cell>
          <cell r="G1900" t="str">
            <v>X</v>
          </cell>
          <cell r="H1900" t="str">
            <v>X</v>
          </cell>
          <cell r="I1900" t="str">
            <v>X</v>
          </cell>
          <cell r="J1900" t="str">
            <v>X</v>
          </cell>
          <cell r="K1900" t="str">
            <v>X</v>
          </cell>
          <cell r="L1900" t="str">
            <v>X</v>
          </cell>
          <cell r="M1900" t="str">
            <v>X</v>
          </cell>
          <cell r="N1900" t="str">
            <v>123570</v>
          </cell>
        </row>
        <row r="1901">
          <cell r="B1901" t="str">
            <v>이엠앤아이</v>
          </cell>
          <cell r="C1901" t="str">
            <v>X</v>
          </cell>
          <cell r="D1901" t="str">
            <v>X</v>
          </cell>
          <cell r="E1901" t="str">
            <v>X</v>
          </cell>
          <cell r="F1901" t="str">
            <v>X</v>
          </cell>
          <cell r="G1901" t="str">
            <v>X</v>
          </cell>
          <cell r="H1901" t="str">
            <v>X</v>
          </cell>
          <cell r="I1901" t="str">
            <v>X</v>
          </cell>
          <cell r="J1901" t="str">
            <v>X</v>
          </cell>
          <cell r="K1901" t="str">
            <v>X</v>
          </cell>
          <cell r="L1901" t="str">
            <v>X</v>
          </cell>
          <cell r="M1901" t="str">
            <v>X</v>
          </cell>
          <cell r="N1901" t="str">
            <v>083470</v>
          </cell>
        </row>
        <row r="1902">
          <cell r="B1902" t="str">
            <v>이엠코리아</v>
          </cell>
          <cell r="C1902" t="str">
            <v>X</v>
          </cell>
          <cell r="D1902" t="str">
            <v>X</v>
          </cell>
          <cell r="E1902" t="str">
            <v>X</v>
          </cell>
          <cell r="F1902" t="str">
            <v>X</v>
          </cell>
          <cell r="G1902" t="str">
            <v>X</v>
          </cell>
          <cell r="H1902" t="str">
            <v>X</v>
          </cell>
          <cell r="I1902" t="str">
            <v>X</v>
          </cell>
          <cell r="J1902" t="str">
            <v>X</v>
          </cell>
          <cell r="K1902" t="str">
            <v>X</v>
          </cell>
          <cell r="L1902" t="str">
            <v>X</v>
          </cell>
          <cell r="M1902" t="str">
            <v>X</v>
          </cell>
          <cell r="N1902" t="str">
            <v>095190</v>
          </cell>
        </row>
        <row r="1903">
          <cell r="B1903" t="str">
            <v>이엠텍</v>
          </cell>
          <cell r="C1903" t="str">
            <v>X</v>
          </cell>
          <cell r="D1903" t="str">
            <v>X</v>
          </cell>
          <cell r="E1903" t="str">
            <v>X</v>
          </cell>
          <cell r="F1903" t="str">
            <v>X</v>
          </cell>
          <cell r="G1903" t="str">
            <v>X</v>
          </cell>
          <cell r="H1903" t="str">
            <v>X</v>
          </cell>
          <cell r="I1903" t="str">
            <v>X</v>
          </cell>
          <cell r="J1903" t="str">
            <v>X</v>
          </cell>
          <cell r="K1903" t="str">
            <v>X</v>
          </cell>
          <cell r="L1903" t="str">
            <v>X</v>
          </cell>
          <cell r="M1903" t="str">
            <v>X</v>
          </cell>
          <cell r="N1903" t="str">
            <v>091120</v>
          </cell>
        </row>
        <row r="1904">
          <cell r="B1904" t="str">
            <v>이엠티</v>
          </cell>
          <cell r="C1904" t="str">
            <v>X</v>
          </cell>
          <cell r="D1904" t="str">
            <v>X</v>
          </cell>
          <cell r="E1904" t="str">
            <v>X</v>
          </cell>
          <cell r="F1904" t="str">
            <v>X</v>
          </cell>
          <cell r="G1904" t="str">
            <v>X</v>
          </cell>
          <cell r="H1904" t="str">
            <v>X</v>
          </cell>
          <cell r="I1904" t="str">
            <v>X</v>
          </cell>
          <cell r="J1904" t="str">
            <v>X</v>
          </cell>
          <cell r="K1904" t="str">
            <v>X</v>
          </cell>
          <cell r="L1904" t="str">
            <v>X</v>
          </cell>
          <cell r="M1904" t="str">
            <v>X</v>
          </cell>
          <cell r="N1904" t="str">
            <v>232530</v>
          </cell>
        </row>
        <row r="1905">
          <cell r="B1905" t="str">
            <v>이연제약</v>
          </cell>
          <cell r="C1905" t="str">
            <v>X</v>
          </cell>
          <cell r="D1905" t="str">
            <v>X</v>
          </cell>
          <cell r="E1905" t="str">
            <v>X</v>
          </cell>
          <cell r="F1905" t="str">
            <v>X</v>
          </cell>
          <cell r="G1905" t="str">
            <v>X</v>
          </cell>
          <cell r="H1905" t="str">
            <v>X</v>
          </cell>
          <cell r="I1905" t="str">
            <v>X</v>
          </cell>
          <cell r="J1905" t="str">
            <v>X</v>
          </cell>
          <cell r="K1905" t="str">
            <v>X</v>
          </cell>
          <cell r="L1905" t="str">
            <v>X</v>
          </cell>
          <cell r="M1905" t="str">
            <v>X</v>
          </cell>
          <cell r="N1905" t="str">
            <v>102460</v>
          </cell>
        </row>
        <row r="1906">
          <cell r="B1906" t="str">
            <v>이오테크닉스</v>
          </cell>
          <cell r="C1906" t="str">
            <v>X</v>
          </cell>
          <cell r="D1906" t="str">
            <v>X</v>
          </cell>
          <cell r="E1906" t="str">
            <v>X</v>
          </cell>
          <cell r="F1906" t="str">
            <v>X</v>
          </cell>
          <cell r="G1906" t="str">
            <v>X</v>
          </cell>
          <cell r="H1906" t="str">
            <v>X</v>
          </cell>
          <cell r="I1906" t="str">
            <v>X</v>
          </cell>
          <cell r="J1906" t="str">
            <v>X</v>
          </cell>
          <cell r="K1906" t="str">
            <v>X</v>
          </cell>
          <cell r="L1906" t="str">
            <v>X</v>
          </cell>
          <cell r="M1906" t="str">
            <v>X</v>
          </cell>
          <cell r="N1906" t="str">
            <v>039030</v>
          </cell>
        </row>
        <row r="1907">
          <cell r="B1907" t="str">
            <v>이오플로우</v>
          </cell>
          <cell r="C1907" t="str">
            <v>O</v>
          </cell>
          <cell r="D1907" t="str">
            <v>X</v>
          </cell>
          <cell r="E1907" t="str">
            <v>X</v>
          </cell>
          <cell r="F1907" t="str">
            <v>X</v>
          </cell>
          <cell r="G1907" t="str">
            <v>X</v>
          </cell>
          <cell r="H1907" t="str">
            <v>X</v>
          </cell>
          <cell r="I1907" t="str">
            <v>X</v>
          </cell>
          <cell r="J1907" t="str">
            <v>X</v>
          </cell>
          <cell r="K1907" t="str">
            <v>X</v>
          </cell>
          <cell r="L1907" t="str">
            <v>X</v>
          </cell>
          <cell r="M1907" t="str">
            <v>X</v>
          </cell>
          <cell r="N1907" t="str">
            <v>294090</v>
          </cell>
        </row>
        <row r="1908">
          <cell r="B1908" t="str">
            <v>이원컴포텍</v>
          </cell>
          <cell r="C1908" t="str">
            <v>X</v>
          </cell>
          <cell r="D1908" t="str">
            <v>X</v>
          </cell>
          <cell r="E1908" t="str">
            <v>X</v>
          </cell>
          <cell r="F1908" t="str">
            <v>X</v>
          </cell>
          <cell r="G1908" t="str">
            <v>X</v>
          </cell>
          <cell r="H1908" t="str">
            <v>X</v>
          </cell>
          <cell r="I1908" t="str">
            <v>X</v>
          </cell>
          <cell r="J1908" t="str">
            <v>X</v>
          </cell>
          <cell r="K1908" t="str">
            <v>X</v>
          </cell>
          <cell r="L1908" t="str">
            <v>X</v>
          </cell>
          <cell r="M1908" t="str">
            <v>X</v>
          </cell>
          <cell r="N1908" t="str">
            <v>088290</v>
          </cell>
        </row>
        <row r="1909">
          <cell r="B1909" t="str">
            <v>이월드</v>
          </cell>
          <cell r="C1909" t="str">
            <v>X</v>
          </cell>
          <cell r="D1909" t="str">
            <v>X</v>
          </cell>
          <cell r="E1909" t="str">
            <v>X</v>
          </cell>
          <cell r="F1909" t="str">
            <v>X</v>
          </cell>
          <cell r="G1909" t="str">
            <v>X</v>
          </cell>
          <cell r="H1909" t="str">
            <v>X</v>
          </cell>
          <cell r="I1909" t="str">
            <v>X</v>
          </cell>
          <cell r="J1909" t="str">
            <v>X</v>
          </cell>
          <cell r="K1909" t="str">
            <v>X</v>
          </cell>
          <cell r="L1909" t="str">
            <v>X</v>
          </cell>
          <cell r="M1909" t="str">
            <v>X</v>
          </cell>
          <cell r="N1909" t="str">
            <v>084680</v>
          </cell>
        </row>
        <row r="1910">
          <cell r="B1910" t="str">
            <v>이즈미디어</v>
          </cell>
          <cell r="C1910" t="str">
            <v>O</v>
          </cell>
          <cell r="D1910" t="str">
            <v>X</v>
          </cell>
          <cell r="E1910" t="str">
            <v>O</v>
          </cell>
          <cell r="F1910" t="str">
            <v>O</v>
          </cell>
          <cell r="G1910" t="str">
            <v>X</v>
          </cell>
          <cell r="H1910" t="str">
            <v>X</v>
          </cell>
          <cell r="I1910" t="str">
            <v>X</v>
          </cell>
          <cell r="J1910" t="str">
            <v>X</v>
          </cell>
          <cell r="K1910" t="str">
            <v>X</v>
          </cell>
          <cell r="L1910" t="str">
            <v>X</v>
          </cell>
          <cell r="M1910" t="str">
            <v>X</v>
          </cell>
          <cell r="N1910" t="str">
            <v>181340</v>
          </cell>
        </row>
        <row r="1911">
          <cell r="B1911" t="str">
            <v>이지바이오</v>
          </cell>
          <cell r="C1911" t="str">
            <v>X</v>
          </cell>
          <cell r="D1911" t="str">
            <v>X</v>
          </cell>
          <cell r="E1911" t="str">
            <v>X</v>
          </cell>
          <cell r="F1911" t="str">
            <v>X</v>
          </cell>
          <cell r="G1911" t="str">
            <v>X</v>
          </cell>
          <cell r="H1911" t="str">
            <v>X</v>
          </cell>
          <cell r="I1911" t="str">
            <v>X</v>
          </cell>
          <cell r="J1911" t="str">
            <v>X</v>
          </cell>
          <cell r="K1911" t="str">
            <v>X</v>
          </cell>
          <cell r="L1911" t="str">
            <v>X</v>
          </cell>
          <cell r="M1911" t="str">
            <v>X</v>
          </cell>
          <cell r="N1911" t="str">
            <v>353810</v>
          </cell>
        </row>
        <row r="1912">
          <cell r="B1912" t="str">
            <v>이지스레지던스리츠</v>
          </cell>
          <cell r="C1912" t="str">
            <v>X</v>
          </cell>
          <cell r="D1912" t="str">
            <v>X</v>
          </cell>
          <cell r="E1912" t="str">
            <v>X</v>
          </cell>
          <cell r="F1912" t="str">
            <v>X</v>
          </cell>
          <cell r="G1912" t="str">
            <v>X</v>
          </cell>
          <cell r="H1912" t="str">
            <v>X</v>
          </cell>
          <cell r="I1912" t="str">
            <v>X</v>
          </cell>
          <cell r="J1912" t="str">
            <v>X</v>
          </cell>
          <cell r="K1912" t="str">
            <v>X</v>
          </cell>
          <cell r="L1912" t="str">
            <v>X</v>
          </cell>
          <cell r="M1912" t="str">
            <v>X</v>
          </cell>
          <cell r="N1912" t="str">
            <v>350520</v>
          </cell>
        </row>
        <row r="1913">
          <cell r="B1913" t="str">
            <v>이지스밸류리츠</v>
          </cell>
          <cell r="C1913" t="str">
            <v>X</v>
          </cell>
          <cell r="D1913" t="str">
            <v>X</v>
          </cell>
          <cell r="E1913" t="str">
            <v>X</v>
          </cell>
          <cell r="F1913" t="str">
            <v>X</v>
          </cell>
          <cell r="G1913" t="str">
            <v>X</v>
          </cell>
          <cell r="H1913" t="str">
            <v>X</v>
          </cell>
          <cell r="I1913" t="str">
            <v>X</v>
          </cell>
          <cell r="J1913" t="str">
            <v>X</v>
          </cell>
          <cell r="K1913" t="str">
            <v>X</v>
          </cell>
          <cell r="L1913" t="str">
            <v>X</v>
          </cell>
          <cell r="M1913" t="str">
            <v>X</v>
          </cell>
          <cell r="N1913" t="str">
            <v>334890</v>
          </cell>
        </row>
        <row r="1914">
          <cell r="B1914" t="str">
            <v>이지케어텍</v>
          </cell>
          <cell r="C1914" t="str">
            <v>X</v>
          </cell>
          <cell r="D1914" t="str">
            <v>X</v>
          </cell>
          <cell r="E1914" t="str">
            <v>X</v>
          </cell>
          <cell r="F1914" t="str">
            <v>X</v>
          </cell>
          <cell r="G1914" t="str">
            <v>X</v>
          </cell>
          <cell r="H1914" t="str">
            <v>X</v>
          </cell>
          <cell r="I1914" t="str">
            <v>X</v>
          </cell>
          <cell r="J1914" t="str">
            <v>X</v>
          </cell>
          <cell r="K1914" t="str">
            <v>X</v>
          </cell>
          <cell r="L1914" t="str">
            <v>X</v>
          </cell>
          <cell r="M1914" t="str">
            <v>X</v>
          </cell>
          <cell r="N1914" t="str">
            <v>099750</v>
          </cell>
        </row>
        <row r="1915">
          <cell r="B1915" t="str">
            <v>이지트로닉스</v>
          </cell>
          <cell r="C1915" t="str">
            <v>X</v>
          </cell>
          <cell r="D1915" t="str">
            <v>X</v>
          </cell>
          <cell r="E1915" t="str">
            <v>X</v>
          </cell>
          <cell r="F1915" t="str">
            <v>X</v>
          </cell>
          <cell r="G1915" t="str">
            <v>X</v>
          </cell>
          <cell r="H1915" t="str">
            <v>X</v>
          </cell>
          <cell r="I1915" t="str">
            <v>X</v>
          </cell>
          <cell r="J1915" t="str">
            <v>X</v>
          </cell>
          <cell r="K1915" t="str">
            <v>X</v>
          </cell>
          <cell r="L1915" t="str">
            <v>X</v>
          </cell>
          <cell r="M1915" t="str">
            <v>X</v>
          </cell>
          <cell r="N1915" t="str">
            <v>377330</v>
          </cell>
        </row>
        <row r="1916">
          <cell r="B1916" t="str">
            <v>이지홀딩스</v>
          </cell>
          <cell r="C1916" t="str">
            <v>X</v>
          </cell>
          <cell r="D1916" t="str">
            <v>X</v>
          </cell>
          <cell r="E1916" t="str">
            <v>X</v>
          </cell>
          <cell r="F1916" t="str">
            <v>X</v>
          </cell>
          <cell r="G1916" t="str">
            <v>X</v>
          </cell>
          <cell r="H1916" t="str">
            <v>X</v>
          </cell>
          <cell r="I1916" t="str">
            <v>X</v>
          </cell>
          <cell r="J1916" t="str">
            <v>X</v>
          </cell>
          <cell r="K1916" t="str">
            <v>X</v>
          </cell>
          <cell r="L1916" t="str">
            <v>X</v>
          </cell>
          <cell r="M1916" t="str">
            <v>X</v>
          </cell>
          <cell r="N1916" t="str">
            <v>035810</v>
          </cell>
        </row>
        <row r="1917">
          <cell r="B1917" t="str">
            <v>이큐셀</v>
          </cell>
          <cell r="C1917" t="str">
            <v>O</v>
          </cell>
          <cell r="D1917" t="str">
            <v>X</v>
          </cell>
          <cell r="E1917" t="str">
            <v>O</v>
          </cell>
          <cell r="F1917" t="str">
            <v>X</v>
          </cell>
          <cell r="G1917" t="str">
            <v>X</v>
          </cell>
          <cell r="H1917" t="str">
            <v>X</v>
          </cell>
          <cell r="I1917" t="str">
            <v>X</v>
          </cell>
          <cell r="J1917" t="str">
            <v>X</v>
          </cell>
          <cell r="K1917" t="str">
            <v>X</v>
          </cell>
          <cell r="L1917" t="str">
            <v>X</v>
          </cell>
          <cell r="M1917" t="str">
            <v>X</v>
          </cell>
          <cell r="N1917" t="str">
            <v>160600</v>
          </cell>
        </row>
        <row r="1918">
          <cell r="B1918" t="str">
            <v>이크레더블</v>
          </cell>
          <cell r="C1918" t="str">
            <v>X</v>
          </cell>
          <cell r="D1918" t="str">
            <v>X</v>
          </cell>
          <cell r="E1918" t="str">
            <v>X</v>
          </cell>
          <cell r="F1918" t="str">
            <v>X</v>
          </cell>
          <cell r="G1918" t="str">
            <v>X</v>
          </cell>
          <cell r="H1918" t="str">
            <v>X</v>
          </cell>
          <cell r="I1918" t="str">
            <v>X</v>
          </cell>
          <cell r="J1918" t="str">
            <v>X</v>
          </cell>
          <cell r="K1918" t="str">
            <v>X</v>
          </cell>
          <cell r="L1918" t="str">
            <v>X</v>
          </cell>
          <cell r="M1918" t="str">
            <v>X</v>
          </cell>
          <cell r="N1918" t="str">
            <v>092130</v>
          </cell>
        </row>
        <row r="1919">
          <cell r="B1919" t="str">
            <v>이트론</v>
          </cell>
          <cell r="C1919" t="str">
            <v>O</v>
          </cell>
          <cell r="D1919" t="str">
            <v>X</v>
          </cell>
          <cell r="E1919" t="str">
            <v>O</v>
          </cell>
          <cell r="F1919" t="str">
            <v>O</v>
          </cell>
          <cell r="G1919" t="str">
            <v>O</v>
          </cell>
          <cell r="H1919" t="str">
            <v>X</v>
          </cell>
          <cell r="I1919" t="str">
            <v>X</v>
          </cell>
          <cell r="J1919" t="str">
            <v>X</v>
          </cell>
          <cell r="K1919" t="str">
            <v>X</v>
          </cell>
          <cell r="L1919" t="str">
            <v>X</v>
          </cell>
          <cell r="M1919" t="str">
            <v>X</v>
          </cell>
          <cell r="N1919" t="str">
            <v>096040</v>
          </cell>
        </row>
        <row r="1920">
          <cell r="B1920" t="str">
            <v>이퓨쳐</v>
          </cell>
          <cell r="C1920" t="str">
            <v>X</v>
          </cell>
          <cell r="D1920" t="str">
            <v>X</v>
          </cell>
          <cell r="E1920" t="str">
            <v>X</v>
          </cell>
          <cell r="F1920" t="str">
            <v>X</v>
          </cell>
          <cell r="G1920" t="str">
            <v>X</v>
          </cell>
          <cell r="H1920" t="str">
            <v>X</v>
          </cell>
          <cell r="I1920" t="str">
            <v>X</v>
          </cell>
          <cell r="J1920" t="str">
            <v>X</v>
          </cell>
          <cell r="K1920" t="str">
            <v>X</v>
          </cell>
          <cell r="L1920" t="str">
            <v>X</v>
          </cell>
          <cell r="M1920" t="str">
            <v>X</v>
          </cell>
          <cell r="N1920" t="str">
            <v>134060</v>
          </cell>
        </row>
        <row r="1921">
          <cell r="B1921" t="str">
            <v>이화공영</v>
          </cell>
          <cell r="C1921" t="str">
            <v>X</v>
          </cell>
          <cell r="D1921" t="str">
            <v>X</v>
          </cell>
          <cell r="E1921" t="str">
            <v>X</v>
          </cell>
          <cell r="F1921" t="str">
            <v>X</v>
          </cell>
          <cell r="G1921" t="str">
            <v>X</v>
          </cell>
          <cell r="H1921" t="str">
            <v>X</v>
          </cell>
          <cell r="I1921" t="str">
            <v>X</v>
          </cell>
          <cell r="J1921" t="str">
            <v>X</v>
          </cell>
          <cell r="K1921" t="str">
            <v>X</v>
          </cell>
          <cell r="L1921" t="str">
            <v>X</v>
          </cell>
          <cell r="M1921" t="str">
            <v>X</v>
          </cell>
          <cell r="N1921" t="str">
            <v>001840</v>
          </cell>
        </row>
        <row r="1922">
          <cell r="B1922" t="str">
            <v>이화산업</v>
          </cell>
          <cell r="C1922" t="str">
            <v>X</v>
          </cell>
          <cell r="D1922" t="str">
            <v>X</v>
          </cell>
          <cell r="E1922" t="str">
            <v>X</v>
          </cell>
          <cell r="F1922" t="str">
            <v>X</v>
          </cell>
          <cell r="G1922" t="str">
            <v>X</v>
          </cell>
          <cell r="H1922" t="str">
            <v>X</v>
          </cell>
          <cell r="I1922" t="str">
            <v>X</v>
          </cell>
          <cell r="J1922" t="str">
            <v>X</v>
          </cell>
          <cell r="K1922" t="str">
            <v>X</v>
          </cell>
          <cell r="L1922" t="str">
            <v>X</v>
          </cell>
          <cell r="M1922" t="str">
            <v>X</v>
          </cell>
          <cell r="N1922" t="str">
            <v>000760</v>
          </cell>
        </row>
        <row r="1923">
          <cell r="B1923" t="str">
            <v>이화전기</v>
          </cell>
          <cell r="C1923" t="str">
            <v>O</v>
          </cell>
          <cell r="D1923" t="str">
            <v>X</v>
          </cell>
          <cell r="E1923" t="str">
            <v>O</v>
          </cell>
          <cell r="F1923" t="str">
            <v>O</v>
          </cell>
          <cell r="G1923" t="str">
            <v>O</v>
          </cell>
          <cell r="H1923" t="str">
            <v>X</v>
          </cell>
          <cell r="I1923" t="str">
            <v>X</v>
          </cell>
          <cell r="J1923" t="str">
            <v>X</v>
          </cell>
          <cell r="K1923" t="str">
            <v>X</v>
          </cell>
          <cell r="L1923" t="str">
            <v>X</v>
          </cell>
          <cell r="M1923" t="str">
            <v>X</v>
          </cell>
          <cell r="N1923" t="str">
            <v>024810</v>
          </cell>
        </row>
        <row r="1924">
          <cell r="B1924" t="str">
            <v>인디에프</v>
          </cell>
          <cell r="C1924" t="str">
            <v>X</v>
          </cell>
          <cell r="D1924" t="str">
            <v>X</v>
          </cell>
          <cell r="E1924" t="str">
            <v>X</v>
          </cell>
          <cell r="F1924" t="str">
            <v>X</v>
          </cell>
          <cell r="G1924" t="str">
            <v>X</v>
          </cell>
          <cell r="H1924" t="str">
            <v>X</v>
          </cell>
          <cell r="I1924" t="str">
            <v>X</v>
          </cell>
          <cell r="J1924" t="str">
            <v>X</v>
          </cell>
          <cell r="K1924" t="str">
            <v>X</v>
          </cell>
          <cell r="L1924" t="str">
            <v>X</v>
          </cell>
          <cell r="M1924" t="str">
            <v>X</v>
          </cell>
          <cell r="N1924" t="str">
            <v>014990</v>
          </cell>
        </row>
        <row r="1925">
          <cell r="B1925" t="str">
            <v>인바디</v>
          </cell>
          <cell r="C1925" t="str">
            <v>X</v>
          </cell>
          <cell r="D1925" t="str">
            <v>X</v>
          </cell>
          <cell r="E1925" t="str">
            <v>X</v>
          </cell>
          <cell r="F1925" t="str">
            <v>X</v>
          </cell>
          <cell r="G1925" t="str">
            <v>X</v>
          </cell>
          <cell r="H1925" t="str">
            <v>X</v>
          </cell>
          <cell r="I1925" t="str">
            <v>X</v>
          </cell>
          <cell r="J1925" t="str">
            <v>X</v>
          </cell>
          <cell r="K1925" t="str">
            <v>X</v>
          </cell>
          <cell r="L1925" t="str">
            <v>X</v>
          </cell>
          <cell r="M1925" t="str">
            <v>X</v>
          </cell>
          <cell r="N1925" t="str">
            <v>041830</v>
          </cell>
        </row>
        <row r="1926">
          <cell r="B1926" t="str">
            <v>인바이오</v>
          </cell>
          <cell r="C1926" t="str">
            <v>X</v>
          </cell>
          <cell r="D1926" t="str">
            <v>X</v>
          </cell>
          <cell r="E1926" t="str">
            <v>X</v>
          </cell>
          <cell r="F1926" t="str">
            <v>X</v>
          </cell>
          <cell r="G1926" t="str">
            <v>X</v>
          </cell>
          <cell r="H1926" t="str">
            <v>X</v>
          </cell>
          <cell r="I1926" t="str">
            <v>X</v>
          </cell>
          <cell r="J1926" t="str">
            <v>X</v>
          </cell>
          <cell r="K1926" t="str">
            <v>X</v>
          </cell>
          <cell r="L1926" t="str">
            <v>X</v>
          </cell>
          <cell r="M1926" t="str">
            <v>X</v>
          </cell>
          <cell r="N1926" t="str">
            <v>352940</v>
          </cell>
        </row>
        <row r="1927">
          <cell r="B1927" t="str">
            <v>인바이오젠</v>
          </cell>
          <cell r="C1927" t="str">
            <v>O</v>
          </cell>
          <cell r="D1927" t="str">
            <v>X</v>
          </cell>
          <cell r="E1927" t="str">
            <v>O</v>
          </cell>
          <cell r="F1927" t="str">
            <v>X</v>
          </cell>
          <cell r="G1927" t="str">
            <v>O</v>
          </cell>
          <cell r="H1927" t="str">
            <v>X</v>
          </cell>
          <cell r="I1927" t="str">
            <v>X</v>
          </cell>
          <cell r="J1927" t="str">
            <v>X</v>
          </cell>
          <cell r="K1927" t="str">
            <v>X</v>
          </cell>
          <cell r="L1927" t="str">
            <v>X</v>
          </cell>
          <cell r="M1927" t="str">
            <v>X</v>
          </cell>
          <cell r="N1927" t="str">
            <v>101140</v>
          </cell>
        </row>
        <row r="1928">
          <cell r="B1928" t="str">
            <v>인바이츠바이오코아</v>
          </cell>
          <cell r="C1928" t="str">
            <v>X</v>
          </cell>
          <cell r="D1928" t="str">
            <v>X</v>
          </cell>
          <cell r="E1928" t="str">
            <v>X</v>
          </cell>
          <cell r="F1928" t="str">
            <v>X</v>
          </cell>
          <cell r="G1928" t="str">
            <v>X</v>
          </cell>
          <cell r="H1928" t="str">
            <v>X</v>
          </cell>
          <cell r="I1928" t="str">
            <v>X</v>
          </cell>
          <cell r="J1928" t="str">
            <v>X</v>
          </cell>
          <cell r="K1928" t="str">
            <v>X</v>
          </cell>
          <cell r="L1928" t="str">
            <v>X</v>
          </cell>
          <cell r="M1928" t="str">
            <v>X</v>
          </cell>
          <cell r="N1928" t="str">
            <v>216400</v>
          </cell>
        </row>
        <row r="1929">
          <cell r="B1929" t="str">
            <v>인베니아</v>
          </cell>
          <cell r="C1929" t="str">
            <v>X</v>
          </cell>
          <cell r="D1929" t="str">
            <v>X</v>
          </cell>
          <cell r="E1929" t="str">
            <v>X</v>
          </cell>
          <cell r="F1929" t="str">
            <v>X</v>
          </cell>
          <cell r="G1929" t="str">
            <v>X</v>
          </cell>
          <cell r="H1929" t="str">
            <v>X</v>
          </cell>
          <cell r="I1929" t="str">
            <v>X</v>
          </cell>
          <cell r="J1929" t="str">
            <v>X</v>
          </cell>
          <cell r="K1929" t="str">
            <v>X</v>
          </cell>
          <cell r="L1929" t="str">
            <v>X</v>
          </cell>
          <cell r="M1929" t="str">
            <v>X</v>
          </cell>
          <cell r="N1929" t="str">
            <v>079950</v>
          </cell>
        </row>
        <row r="1930">
          <cell r="B1930" t="str">
            <v>인벤티지랩</v>
          </cell>
          <cell r="C1930" t="str">
            <v>X</v>
          </cell>
          <cell r="D1930" t="str">
            <v>X</v>
          </cell>
          <cell r="E1930" t="str">
            <v>X</v>
          </cell>
          <cell r="F1930" t="str">
            <v>X</v>
          </cell>
          <cell r="G1930" t="str">
            <v>X</v>
          </cell>
          <cell r="H1930" t="str">
            <v>X</v>
          </cell>
          <cell r="I1930" t="str">
            <v>X</v>
          </cell>
          <cell r="J1930" t="str">
            <v>X</v>
          </cell>
          <cell r="K1930" t="str">
            <v>X</v>
          </cell>
          <cell r="L1930" t="str">
            <v>X</v>
          </cell>
          <cell r="M1930" t="str">
            <v>X</v>
          </cell>
          <cell r="N1930" t="str">
            <v>389470</v>
          </cell>
        </row>
        <row r="1931">
          <cell r="B1931" t="str">
            <v>인산가</v>
          </cell>
          <cell r="C1931" t="str">
            <v>X</v>
          </cell>
          <cell r="D1931" t="str">
            <v>X</v>
          </cell>
          <cell r="E1931" t="str">
            <v>X</v>
          </cell>
          <cell r="F1931" t="str">
            <v>X</v>
          </cell>
          <cell r="G1931" t="str">
            <v>X</v>
          </cell>
          <cell r="H1931" t="str">
            <v>X</v>
          </cell>
          <cell r="I1931" t="str">
            <v>X</v>
          </cell>
          <cell r="J1931" t="str">
            <v>X</v>
          </cell>
          <cell r="K1931" t="str">
            <v>X</v>
          </cell>
          <cell r="L1931" t="str">
            <v>X</v>
          </cell>
          <cell r="M1931" t="str">
            <v>X</v>
          </cell>
          <cell r="N1931" t="str">
            <v>277410</v>
          </cell>
        </row>
        <row r="1932">
          <cell r="B1932" t="str">
            <v>인선이엔티</v>
          </cell>
          <cell r="C1932" t="str">
            <v>X</v>
          </cell>
          <cell r="D1932" t="str">
            <v>X</v>
          </cell>
          <cell r="E1932" t="str">
            <v>X</v>
          </cell>
          <cell r="F1932" t="str">
            <v>X</v>
          </cell>
          <cell r="G1932" t="str">
            <v>X</v>
          </cell>
          <cell r="H1932" t="str">
            <v>X</v>
          </cell>
          <cell r="I1932" t="str">
            <v>X</v>
          </cell>
          <cell r="J1932" t="str">
            <v>X</v>
          </cell>
          <cell r="K1932" t="str">
            <v>X</v>
          </cell>
          <cell r="L1932" t="str">
            <v>X</v>
          </cell>
          <cell r="M1932" t="str">
            <v>X</v>
          </cell>
          <cell r="N1932" t="str">
            <v>060150</v>
          </cell>
        </row>
        <row r="1933">
          <cell r="B1933" t="str">
            <v>인성정보</v>
          </cell>
          <cell r="C1933" t="str">
            <v>X</v>
          </cell>
          <cell r="D1933" t="str">
            <v>X</v>
          </cell>
          <cell r="E1933" t="str">
            <v>X</v>
          </cell>
          <cell r="F1933" t="str">
            <v>X</v>
          </cell>
          <cell r="G1933" t="str">
            <v>X</v>
          </cell>
          <cell r="H1933" t="str">
            <v>X</v>
          </cell>
          <cell r="I1933" t="str">
            <v>X</v>
          </cell>
          <cell r="J1933" t="str">
            <v>X</v>
          </cell>
          <cell r="K1933" t="str">
            <v>X</v>
          </cell>
          <cell r="L1933" t="str">
            <v>X</v>
          </cell>
          <cell r="M1933" t="str">
            <v>X</v>
          </cell>
          <cell r="N1933" t="str">
            <v>033230</v>
          </cell>
        </row>
        <row r="1934">
          <cell r="B1934" t="str">
            <v>인스웨이브시스템즈</v>
          </cell>
          <cell r="C1934" t="str">
            <v>X</v>
          </cell>
          <cell r="D1934" t="str">
            <v>X</v>
          </cell>
          <cell r="E1934" t="str">
            <v>X</v>
          </cell>
          <cell r="F1934" t="str">
            <v>X</v>
          </cell>
          <cell r="G1934" t="str">
            <v>X</v>
          </cell>
          <cell r="H1934" t="str">
            <v>X</v>
          </cell>
          <cell r="I1934" t="str">
            <v>X</v>
          </cell>
          <cell r="J1934" t="str">
            <v>X</v>
          </cell>
          <cell r="K1934" t="str">
            <v>X</v>
          </cell>
          <cell r="L1934" t="str">
            <v>X</v>
          </cell>
          <cell r="M1934" t="str">
            <v>X</v>
          </cell>
          <cell r="N1934" t="str">
            <v>450520</v>
          </cell>
        </row>
        <row r="1935">
          <cell r="B1935" t="str">
            <v>인스코비</v>
          </cell>
          <cell r="C1935" t="str">
            <v>X</v>
          </cell>
          <cell r="D1935" t="str">
            <v>X</v>
          </cell>
          <cell r="E1935" t="str">
            <v>X</v>
          </cell>
          <cell r="F1935" t="str">
            <v>X</v>
          </cell>
          <cell r="G1935" t="str">
            <v>X</v>
          </cell>
          <cell r="H1935" t="str">
            <v>X</v>
          </cell>
          <cell r="I1935" t="str">
            <v>X</v>
          </cell>
          <cell r="J1935" t="str">
            <v>X</v>
          </cell>
          <cell r="K1935" t="str">
            <v>X</v>
          </cell>
          <cell r="L1935" t="str">
            <v>X</v>
          </cell>
          <cell r="M1935" t="str">
            <v>X</v>
          </cell>
          <cell r="N1935" t="str">
            <v>006490</v>
          </cell>
        </row>
        <row r="1936">
          <cell r="B1936" t="str">
            <v>인지디스플레</v>
          </cell>
          <cell r="C1936" t="str">
            <v>X</v>
          </cell>
          <cell r="D1936" t="str">
            <v>X</v>
          </cell>
          <cell r="E1936" t="str">
            <v>X</v>
          </cell>
          <cell r="F1936" t="str">
            <v>X</v>
          </cell>
          <cell r="G1936" t="str">
            <v>X</v>
          </cell>
          <cell r="H1936" t="str">
            <v>X</v>
          </cell>
          <cell r="I1936" t="str">
            <v>X</v>
          </cell>
          <cell r="J1936" t="str">
            <v>X</v>
          </cell>
          <cell r="K1936" t="str">
            <v>X</v>
          </cell>
          <cell r="L1936" t="str">
            <v>X</v>
          </cell>
          <cell r="M1936" t="str">
            <v>X</v>
          </cell>
          <cell r="N1936" t="str">
            <v>037330</v>
          </cell>
        </row>
        <row r="1937">
          <cell r="B1937" t="str">
            <v>인지소프트</v>
          </cell>
          <cell r="C1937" t="str">
            <v>X</v>
          </cell>
          <cell r="D1937" t="str">
            <v>X</v>
          </cell>
          <cell r="E1937" t="str">
            <v>X</v>
          </cell>
          <cell r="F1937" t="str">
            <v>X</v>
          </cell>
          <cell r="G1937" t="str">
            <v>X</v>
          </cell>
          <cell r="H1937" t="str">
            <v>X</v>
          </cell>
          <cell r="I1937" t="str">
            <v>X</v>
          </cell>
          <cell r="J1937" t="str">
            <v>X</v>
          </cell>
          <cell r="K1937" t="str">
            <v>X</v>
          </cell>
          <cell r="L1937" t="str">
            <v>X</v>
          </cell>
          <cell r="M1937" t="str">
            <v>X</v>
          </cell>
          <cell r="N1937" t="str">
            <v>100030</v>
          </cell>
        </row>
        <row r="1938">
          <cell r="B1938" t="str">
            <v>인지컨트롤스</v>
          </cell>
          <cell r="C1938" t="str">
            <v>X</v>
          </cell>
          <cell r="D1938" t="str">
            <v>X</v>
          </cell>
          <cell r="E1938" t="str">
            <v>X</v>
          </cell>
          <cell r="F1938" t="str">
            <v>X</v>
          </cell>
          <cell r="G1938" t="str">
            <v>X</v>
          </cell>
          <cell r="H1938" t="str">
            <v>X</v>
          </cell>
          <cell r="I1938" t="str">
            <v>X</v>
          </cell>
          <cell r="J1938" t="str">
            <v>X</v>
          </cell>
          <cell r="K1938" t="str">
            <v>X</v>
          </cell>
          <cell r="L1938" t="str">
            <v>X</v>
          </cell>
          <cell r="M1938" t="str">
            <v>X</v>
          </cell>
          <cell r="N1938" t="str">
            <v>023800</v>
          </cell>
        </row>
        <row r="1939">
          <cell r="B1939" t="str">
            <v>인천도시가스</v>
          </cell>
          <cell r="C1939" t="str">
            <v>X</v>
          </cell>
          <cell r="D1939" t="str">
            <v>X</v>
          </cell>
          <cell r="E1939" t="str">
            <v>X</v>
          </cell>
          <cell r="F1939" t="str">
            <v>X</v>
          </cell>
          <cell r="G1939" t="str">
            <v>X</v>
          </cell>
          <cell r="H1939" t="str">
            <v>X</v>
          </cell>
          <cell r="I1939" t="str">
            <v>X</v>
          </cell>
          <cell r="J1939" t="str">
            <v>X</v>
          </cell>
          <cell r="K1939" t="str">
            <v>X</v>
          </cell>
          <cell r="L1939" t="str">
            <v>X</v>
          </cell>
          <cell r="M1939" t="str">
            <v>X</v>
          </cell>
          <cell r="N1939" t="str">
            <v>034590</v>
          </cell>
        </row>
        <row r="1940">
          <cell r="B1940" t="str">
            <v>인카금융서비스</v>
          </cell>
          <cell r="C1940" t="str">
            <v>X</v>
          </cell>
          <cell r="D1940" t="str">
            <v>X</v>
          </cell>
          <cell r="E1940" t="str">
            <v>X</v>
          </cell>
          <cell r="F1940" t="str">
            <v>X</v>
          </cell>
          <cell r="G1940" t="str">
            <v>X</v>
          </cell>
          <cell r="H1940" t="str">
            <v>X</v>
          </cell>
          <cell r="I1940" t="str">
            <v>X</v>
          </cell>
          <cell r="J1940" t="str">
            <v>X</v>
          </cell>
          <cell r="K1940" t="str">
            <v>X</v>
          </cell>
          <cell r="L1940" t="str">
            <v>X</v>
          </cell>
          <cell r="M1940" t="str">
            <v>X</v>
          </cell>
          <cell r="N1940" t="str">
            <v>211050</v>
          </cell>
        </row>
        <row r="1941">
          <cell r="B1941" t="str">
            <v>인콘</v>
          </cell>
          <cell r="C1941" t="str">
            <v>X</v>
          </cell>
          <cell r="D1941" t="str">
            <v>X</v>
          </cell>
          <cell r="E1941" t="str">
            <v>X</v>
          </cell>
          <cell r="F1941" t="str">
            <v>X</v>
          </cell>
          <cell r="G1941" t="str">
            <v>X</v>
          </cell>
          <cell r="H1941" t="str">
            <v>X</v>
          </cell>
          <cell r="I1941" t="str">
            <v>X</v>
          </cell>
          <cell r="J1941" t="str">
            <v>X</v>
          </cell>
          <cell r="K1941" t="str">
            <v>X</v>
          </cell>
          <cell r="L1941" t="str">
            <v>X</v>
          </cell>
          <cell r="M1941" t="str">
            <v>X</v>
          </cell>
          <cell r="N1941" t="str">
            <v>083640</v>
          </cell>
        </row>
        <row r="1942">
          <cell r="B1942" t="str">
            <v>인크로스</v>
          </cell>
          <cell r="C1942" t="str">
            <v>X</v>
          </cell>
          <cell r="D1942" t="str">
            <v>X</v>
          </cell>
          <cell r="E1942" t="str">
            <v>X</v>
          </cell>
          <cell r="F1942" t="str">
            <v>X</v>
          </cell>
          <cell r="G1942" t="str">
            <v>X</v>
          </cell>
          <cell r="H1942" t="str">
            <v>X</v>
          </cell>
          <cell r="I1942" t="str">
            <v>X</v>
          </cell>
          <cell r="J1942" t="str">
            <v>X</v>
          </cell>
          <cell r="K1942" t="str">
            <v>X</v>
          </cell>
          <cell r="L1942" t="str">
            <v>X</v>
          </cell>
          <cell r="M1942" t="str">
            <v>X</v>
          </cell>
          <cell r="N1942" t="str">
            <v>216050</v>
          </cell>
        </row>
        <row r="1943">
          <cell r="B1943" t="str">
            <v>인탑스</v>
          </cell>
          <cell r="C1943" t="str">
            <v>X</v>
          </cell>
          <cell r="D1943" t="str">
            <v>X</v>
          </cell>
          <cell r="E1943" t="str">
            <v>X</v>
          </cell>
          <cell r="F1943" t="str">
            <v>X</v>
          </cell>
          <cell r="G1943" t="str">
            <v>X</v>
          </cell>
          <cell r="H1943" t="str">
            <v>X</v>
          </cell>
          <cell r="I1943" t="str">
            <v>X</v>
          </cell>
          <cell r="J1943" t="str">
            <v>X</v>
          </cell>
          <cell r="K1943" t="str">
            <v>X</v>
          </cell>
          <cell r="L1943" t="str">
            <v>X</v>
          </cell>
          <cell r="M1943" t="str">
            <v>X</v>
          </cell>
          <cell r="N1943" t="str">
            <v>049070</v>
          </cell>
        </row>
        <row r="1944">
          <cell r="B1944" t="str">
            <v>인터로조</v>
          </cell>
          <cell r="C1944" t="str">
            <v>X</v>
          </cell>
          <cell r="D1944" t="str">
            <v>X</v>
          </cell>
          <cell r="E1944" t="str">
            <v>X</v>
          </cell>
          <cell r="F1944" t="str">
            <v>X</v>
          </cell>
          <cell r="G1944" t="str">
            <v>X</v>
          </cell>
          <cell r="H1944" t="str">
            <v>X</v>
          </cell>
          <cell r="I1944" t="str">
            <v>X</v>
          </cell>
          <cell r="J1944" t="str">
            <v>X</v>
          </cell>
          <cell r="K1944" t="str">
            <v>X</v>
          </cell>
          <cell r="L1944" t="str">
            <v>X</v>
          </cell>
          <cell r="M1944" t="str">
            <v>X</v>
          </cell>
          <cell r="N1944" t="str">
            <v>119610</v>
          </cell>
        </row>
        <row r="1945">
          <cell r="B1945" t="str">
            <v>인터엠</v>
          </cell>
          <cell r="C1945" t="str">
            <v>X</v>
          </cell>
          <cell r="D1945" t="str">
            <v>X</v>
          </cell>
          <cell r="E1945" t="str">
            <v>X</v>
          </cell>
          <cell r="F1945" t="str">
            <v>X</v>
          </cell>
          <cell r="G1945" t="str">
            <v>O</v>
          </cell>
          <cell r="H1945" t="str">
            <v>X</v>
          </cell>
          <cell r="I1945" t="str">
            <v>X</v>
          </cell>
          <cell r="J1945" t="str">
            <v>X</v>
          </cell>
          <cell r="K1945" t="str">
            <v>X</v>
          </cell>
          <cell r="L1945" t="str">
            <v>X</v>
          </cell>
          <cell r="M1945" t="str">
            <v>X</v>
          </cell>
          <cell r="N1945" t="str">
            <v>017250</v>
          </cell>
        </row>
        <row r="1946">
          <cell r="B1946" t="str">
            <v>인터지스</v>
          </cell>
          <cell r="C1946" t="str">
            <v>X</v>
          </cell>
          <cell r="D1946" t="str">
            <v>X</v>
          </cell>
          <cell r="E1946" t="str">
            <v>X</v>
          </cell>
          <cell r="F1946" t="str">
            <v>X</v>
          </cell>
          <cell r="G1946" t="str">
            <v>X</v>
          </cell>
          <cell r="H1946" t="str">
            <v>X</v>
          </cell>
          <cell r="I1946" t="str">
            <v>X</v>
          </cell>
          <cell r="J1946" t="str">
            <v>X</v>
          </cell>
          <cell r="K1946" t="str">
            <v>X</v>
          </cell>
          <cell r="L1946" t="str">
            <v>X</v>
          </cell>
          <cell r="M1946" t="str">
            <v>X</v>
          </cell>
          <cell r="N1946" t="str">
            <v>129260</v>
          </cell>
        </row>
        <row r="1947">
          <cell r="B1947" t="str">
            <v>인터플렉스</v>
          </cell>
          <cell r="C1947" t="str">
            <v>X</v>
          </cell>
          <cell r="D1947" t="str">
            <v>X</v>
          </cell>
          <cell r="E1947" t="str">
            <v>X</v>
          </cell>
          <cell r="F1947" t="str">
            <v>X</v>
          </cell>
          <cell r="G1947" t="str">
            <v>X</v>
          </cell>
          <cell r="H1947" t="str">
            <v>X</v>
          </cell>
          <cell r="I1947" t="str">
            <v>X</v>
          </cell>
          <cell r="J1947" t="str">
            <v>X</v>
          </cell>
          <cell r="K1947" t="str">
            <v>X</v>
          </cell>
          <cell r="L1947" t="str">
            <v>X</v>
          </cell>
          <cell r="M1947" t="str">
            <v>X</v>
          </cell>
          <cell r="N1947" t="str">
            <v>051370</v>
          </cell>
        </row>
        <row r="1948">
          <cell r="B1948" t="str">
            <v>인텍플러스</v>
          </cell>
          <cell r="C1948" t="str">
            <v>X</v>
          </cell>
          <cell r="D1948" t="str">
            <v>X</v>
          </cell>
          <cell r="E1948" t="str">
            <v>X</v>
          </cell>
          <cell r="F1948" t="str">
            <v>X</v>
          </cell>
          <cell r="G1948" t="str">
            <v>X</v>
          </cell>
          <cell r="H1948" t="str">
            <v>X</v>
          </cell>
          <cell r="I1948" t="str">
            <v>X</v>
          </cell>
          <cell r="J1948" t="str">
            <v>X</v>
          </cell>
          <cell r="K1948" t="str">
            <v>X</v>
          </cell>
          <cell r="L1948" t="str">
            <v>X</v>
          </cell>
          <cell r="M1948" t="str">
            <v>X</v>
          </cell>
          <cell r="N1948" t="str">
            <v>064290</v>
          </cell>
        </row>
        <row r="1949">
          <cell r="B1949" t="str">
            <v>인텔리안테크</v>
          </cell>
          <cell r="C1949" t="str">
            <v>X</v>
          </cell>
          <cell r="D1949" t="str">
            <v>X</v>
          </cell>
          <cell r="E1949" t="str">
            <v>X</v>
          </cell>
          <cell r="F1949" t="str">
            <v>X</v>
          </cell>
          <cell r="G1949" t="str">
            <v>X</v>
          </cell>
          <cell r="H1949" t="str">
            <v>X</v>
          </cell>
          <cell r="I1949" t="str">
            <v>X</v>
          </cell>
          <cell r="J1949" t="str">
            <v>X</v>
          </cell>
          <cell r="K1949" t="str">
            <v>X</v>
          </cell>
          <cell r="L1949" t="str">
            <v>X</v>
          </cell>
          <cell r="M1949" t="str">
            <v>X</v>
          </cell>
          <cell r="N1949" t="str">
            <v>189300</v>
          </cell>
        </row>
        <row r="1950">
          <cell r="B1950" t="str">
            <v>인트로메딕</v>
          </cell>
          <cell r="C1950" t="str">
            <v>O</v>
          </cell>
          <cell r="D1950" t="str">
            <v>X</v>
          </cell>
          <cell r="E1950" t="str">
            <v>O</v>
          </cell>
          <cell r="F1950" t="str">
            <v>O</v>
          </cell>
          <cell r="G1950" t="str">
            <v>X</v>
          </cell>
          <cell r="H1950" t="str">
            <v>X</v>
          </cell>
          <cell r="I1950" t="str">
            <v>X</v>
          </cell>
          <cell r="J1950" t="str">
            <v>X</v>
          </cell>
          <cell r="K1950" t="str">
            <v>X</v>
          </cell>
          <cell r="L1950" t="str">
            <v>X</v>
          </cell>
          <cell r="M1950" t="str">
            <v>X</v>
          </cell>
          <cell r="N1950" t="str">
            <v>150840</v>
          </cell>
        </row>
        <row r="1951">
          <cell r="B1951" t="str">
            <v>인트론바이오</v>
          </cell>
          <cell r="C1951" t="str">
            <v>X</v>
          </cell>
          <cell r="D1951" t="str">
            <v>X</v>
          </cell>
          <cell r="E1951" t="str">
            <v>X</v>
          </cell>
          <cell r="F1951" t="str">
            <v>X</v>
          </cell>
          <cell r="G1951" t="str">
            <v>X</v>
          </cell>
          <cell r="H1951" t="str">
            <v>X</v>
          </cell>
          <cell r="I1951" t="str">
            <v>X</v>
          </cell>
          <cell r="J1951" t="str">
            <v>X</v>
          </cell>
          <cell r="K1951" t="str">
            <v>X</v>
          </cell>
          <cell r="L1951" t="str">
            <v>X</v>
          </cell>
          <cell r="M1951" t="str">
            <v>X</v>
          </cell>
          <cell r="N1951" t="str">
            <v>048530</v>
          </cell>
        </row>
        <row r="1952">
          <cell r="B1952" t="str">
            <v>인팩</v>
          </cell>
          <cell r="C1952" t="str">
            <v>X</v>
          </cell>
          <cell r="D1952" t="str">
            <v>X</v>
          </cell>
          <cell r="E1952" t="str">
            <v>X</v>
          </cell>
          <cell r="F1952" t="str">
            <v>X</v>
          </cell>
          <cell r="G1952" t="str">
            <v>X</v>
          </cell>
          <cell r="H1952" t="str">
            <v>X</v>
          </cell>
          <cell r="I1952" t="str">
            <v>X</v>
          </cell>
          <cell r="J1952" t="str">
            <v>X</v>
          </cell>
          <cell r="K1952" t="str">
            <v>X</v>
          </cell>
          <cell r="L1952" t="str">
            <v>X</v>
          </cell>
          <cell r="M1952" t="str">
            <v>X</v>
          </cell>
          <cell r="N1952" t="str">
            <v>023810</v>
          </cell>
        </row>
        <row r="1953">
          <cell r="B1953" t="str">
            <v>인포마크</v>
          </cell>
          <cell r="C1953" t="str">
            <v>X</v>
          </cell>
          <cell r="D1953" t="str">
            <v>X</v>
          </cell>
          <cell r="E1953" t="str">
            <v>X</v>
          </cell>
          <cell r="F1953" t="str">
            <v>X</v>
          </cell>
          <cell r="G1953" t="str">
            <v>X</v>
          </cell>
          <cell r="H1953" t="str">
            <v>X</v>
          </cell>
          <cell r="I1953" t="str">
            <v>X</v>
          </cell>
          <cell r="J1953" t="str">
            <v>X</v>
          </cell>
          <cell r="K1953" t="str">
            <v>X</v>
          </cell>
          <cell r="L1953" t="str">
            <v>X</v>
          </cell>
          <cell r="M1953" t="str">
            <v>X</v>
          </cell>
          <cell r="N1953" t="str">
            <v>175140</v>
          </cell>
        </row>
        <row r="1954">
          <cell r="B1954" t="str">
            <v>인포바인</v>
          </cell>
          <cell r="C1954" t="str">
            <v>X</v>
          </cell>
          <cell r="D1954" t="str">
            <v>X</v>
          </cell>
          <cell r="E1954" t="str">
            <v>X</v>
          </cell>
          <cell r="F1954" t="str">
            <v>X</v>
          </cell>
          <cell r="G1954" t="str">
            <v>X</v>
          </cell>
          <cell r="H1954" t="str">
            <v>X</v>
          </cell>
          <cell r="I1954" t="str">
            <v>X</v>
          </cell>
          <cell r="J1954" t="str">
            <v>X</v>
          </cell>
          <cell r="K1954" t="str">
            <v>X</v>
          </cell>
          <cell r="L1954" t="str">
            <v>X</v>
          </cell>
          <cell r="M1954" t="str">
            <v>X</v>
          </cell>
          <cell r="N1954" t="str">
            <v>115310</v>
          </cell>
        </row>
        <row r="1955">
          <cell r="B1955" t="str">
            <v>인포뱅크</v>
          </cell>
          <cell r="C1955" t="str">
            <v>X</v>
          </cell>
          <cell r="D1955" t="str">
            <v>X</v>
          </cell>
          <cell r="E1955" t="str">
            <v>X</v>
          </cell>
          <cell r="F1955" t="str">
            <v>X</v>
          </cell>
          <cell r="G1955" t="str">
            <v>X</v>
          </cell>
          <cell r="H1955" t="str">
            <v>X</v>
          </cell>
          <cell r="I1955" t="str">
            <v>X</v>
          </cell>
          <cell r="J1955" t="str">
            <v>X</v>
          </cell>
          <cell r="K1955" t="str">
            <v>X</v>
          </cell>
          <cell r="L1955" t="str">
            <v>X</v>
          </cell>
          <cell r="M1955" t="str">
            <v>X</v>
          </cell>
          <cell r="N1955" t="str">
            <v>039290</v>
          </cell>
        </row>
        <row r="1956">
          <cell r="B1956" t="str">
            <v>인피니트헬스케어</v>
          </cell>
          <cell r="C1956" t="str">
            <v>X</v>
          </cell>
          <cell r="D1956" t="str">
            <v>X</v>
          </cell>
          <cell r="E1956" t="str">
            <v>X</v>
          </cell>
          <cell r="F1956" t="str">
            <v>X</v>
          </cell>
          <cell r="G1956" t="str">
            <v>X</v>
          </cell>
          <cell r="H1956" t="str">
            <v>X</v>
          </cell>
          <cell r="I1956" t="str">
            <v>X</v>
          </cell>
          <cell r="J1956" t="str">
            <v>X</v>
          </cell>
          <cell r="K1956" t="str">
            <v>X</v>
          </cell>
          <cell r="L1956" t="str">
            <v>X</v>
          </cell>
          <cell r="M1956" t="str">
            <v>X</v>
          </cell>
          <cell r="N1956" t="str">
            <v>071200</v>
          </cell>
        </row>
        <row r="1957">
          <cell r="B1957" t="str">
            <v>인화정공</v>
          </cell>
          <cell r="C1957" t="str">
            <v>X</v>
          </cell>
          <cell r="D1957" t="str">
            <v>X</v>
          </cell>
          <cell r="E1957" t="str">
            <v>X</v>
          </cell>
          <cell r="F1957" t="str">
            <v>O</v>
          </cell>
          <cell r="G1957" t="str">
            <v>X</v>
          </cell>
          <cell r="H1957" t="str">
            <v>X</v>
          </cell>
          <cell r="I1957" t="str">
            <v>X</v>
          </cell>
          <cell r="J1957" t="str">
            <v>X</v>
          </cell>
          <cell r="K1957" t="str">
            <v>X</v>
          </cell>
          <cell r="L1957" t="str">
            <v>X</v>
          </cell>
          <cell r="M1957" t="str">
            <v>X</v>
          </cell>
          <cell r="N1957" t="str">
            <v>101930</v>
          </cell>
        </row>
        <row r="1958">
          <cell r="B1958" t="str">
            <v>일동제약</v>
          </cell>
          <cell r="C1958" t="str">
            <v>X</v>
          </cell>
          <cell r="D1958" t="str">
            <v>X</v>
          </cell>
          <cell r="E1958" t="str">
            <v>X</v>
          </cell>
          <cell r="F1958" t="str">
            <v>X</v>
          </cell>
          <cell r="G1958" t="str">
            <v>X</v>
          </cell>
          <cell r="H1958" t="str">
            <v>X</v>
          </cell>
          <cell r="I1958" t="str">
            <v>X</v>
          </cell>
          <cell r="J1958" t="str">
            <v>X</v>
          </cell>
          <cell r="K1958" t="str">
            <v>X</v>
          </cell>
          <cell r="L1958" t="str">
            <v>X</v>
          </cell>
          <cell r="M1958" t="str">
            <v>X</v>
          </cell>
          <cell r="N1958" t="str">
            <v>249420</v>
          </cell>
        </row>
        <row r="1959">
          <cell r="B1959" t="str">
            <v>일동홀딩스</v>
          </cell>
          <cell r="C1959" t="str">
            <v>X</v>
          </cell>
          <cell r="D1959" t="str">
            <v>X</v>
          </cell>
          <cell r="E1959" t="str">
            <v>X</v>
          </cell>
          <cell r="F1959" t="str">
            <v>X</v>
          </cell>
          <cell r="G1959" t="str">
            <v>X</v>
          </cell>
          <cell r="H1959" t="str">
            <v>X</v>
          </cell>
          <cell r="I1959" t="str">
            <v>X</v>
          </cell>
          <cell r="J1959" t="str">
            <v>X</v>
          </cell>
          <cell r="K1959" t="str">
            <v>X</v>
          </cell>
          <cell r="L1959" t="str">
            <v>X</v>
          </cell>
          <cell r="M1959" t="str">
            <v>X</v>
          </cell>
          <cell r="N1959" t="str">
            <v>000230</v>
          </cell>
        </row>
        <row r="1960">
          <cell r="B1960" t="str">
            <v>일성건설</v>
          </cell>
          <cell r="C1960" t="str">
            <v>X</v>
          </cell>
          <cell r="D1960" t="str">
            <v>X</v>
          </cell>
          <cell r="E1960" t="str">
            <v>X</v>
          </cell>
          <cell r="F1960" t="str">
            <v>X</v>
          </cell>
          <cell r="G1960" t="str">
            <v>X</v>
          </cell>
          <cell r="H1960" t="str">
            <v>X</v>
          </cell>
          <cell r="I1960" t="str">
            <v>X</v>
          </cell>
          <cell r="J1960" t="str">
            <v>X</v>
          </cell>
          <cell r="K1960" t="str">
            <v>X</v>
          </cell>
          <cell r="L1960" t="str">
            <v>X</v>
          </cell>
          <cell r="M1960" t="str">
            <v>X</v>
          </cell>
          <cell r="N1960" t="str">
            <v>013360</v>
          </cell>
        </row>
        <row r="1961">
          <cell r="B1961" t="str">
            <v>일성신약</v>
          </cell>
          <cell r="C1961" t="str">
            <v>X</v>
          </cell>
          <cell r="D1961" t="str">
            <v>X</v>
          </cell>
          <cell r="E1961" t="str">
            <v>X</v>
          </cell>
          <cell r="F1961" t="str">
            <v>X</v>
          </cell>
          <cell r="G1961" t="str">
            <v>X</v>
          </cell>
          <cell r="H1961" t="str">
            <v>X</v>
          </cell>
          <cell r="I1961" t="str">
            <v>X</v>
          </cell>
          <cell r="J1961" t="str">
            <v>X</v>
          </cell>
          <cell r="K1961" t="str">
            <v>X</v>
          </cell>
          <cell r="L1961" t="str">
            <v>X</v>
          </cell>
          <cell r="M1961" t="str">
            <v>X</v>
          </cell>
          <cell r="N1961" t="str">
            <v>003120</v>
          </cell>
        </row>
        <row r="1962">
          <cell r="B1962" t="str">
            <v>일승</v>
          </cell>
          <cell r="C1962" t="str">
            <v>X</v>
          </cell>
          <cell r="D1962" t="str">
            <v>X</v>
          </cell>
          <cell r="E1962" t="str">
            <v>X</v>
          </cell>
          <cell r="F1962" t="str">
            <v>X</v>
          </cell>
          <cell r="G1962" t="str">
            <v>X</v>
          </cell>
          <cell r="H1962" t="str">
            <v>X</v>
          </cell>
          <cell r="I1962" t="str">
            <v>X</v>
          </cell>
          <cell r="J1962" t="str">
            <v>X</v>
          </cell>
          <cell r="K1962" t="str">
            <v>X</v>
          </cell>
          <cell r="L1962" t="str">
            <v>X</v>
          </cell>
          <cell r="M1962" t="str">
            <v>X</v>
          </cell>
          <cell r="N1962" t="str">
            <v>333430</v>
          </cell>
        </row>
        <row r="1963">
          <cell r="B1963" t="str">
            <v>일신바이오</v>
          </cell>
          <cell r="C1963" t="str">
            <v>X</v>
          </cell>
          <cell r="D1963" t="str">
            <v>X</v>
          </cell>
          <cell r="E1963" t="str">
            <v>X</v>
          </cell>
          <cell r="F1963" t="str">
            <v>X</v>
          </cell>
          <cell r="G1963" t="str">
            <v>X</v>
          </cell>
          <cell r="H1963" t="str">
            <v>X</v>
          </cell>
          <cell r="I1963" t="str">
            <v>X</v>
          </cell>
          <cell r="J1963" t="str">
            <v>X</v>
          </cell>
          <cell r="K1963" t="str">
            <v>X</v>
          </cell>
          <cell r="L1963" t="str">
            <v>X</v>
          </cell>
          <cell r="M1963" t="str">
            <v>X</v>
          </cell>
          <cell r="N1963" t="str">
            <v>068330</v>
          </cell>
        </row>
        <row r="1964">
          <cell r="B1964" t="str">
            <v>일신방직</v>
          </cell>
          <cell r="C1964" t="str">
            <v>X</v>
          </cell>
          <cell r="D1964" t="str">
            <v>X</v>
          </cell>
          <cell r="E1964" t="str">
            <v>X</v>
          </cell>
          <cell r="F1964" t="str">
            <v>X</v>
          </cell>
          <cell r="G1964" t="str">
            <v>X</v>
          </cell>
          <cell r="H1964" t="str">
            <v>X</v>
          </cell>
          <cell r="I1964" t="str">
            <v>X</v>
          </cell>
          <cell r="J1964" t="str">
            <v>X</v>
          </cell>
          <cell r="K1964" t="str">
            <v>X</v>
          </cell>
          <cell r="L1964" t="str">
            <v>X</v>
          </cell>
          <cell r="M1964" t="str">
            <v>X</v>
          </cell>
          <cell r="N1964" t="str">
            <v>003200</v>
          </cell>
        </row>
        <row r="1965">
          <cell r="B1965" t="str">
            <v>일신석재</v>
          </cell>
          <cell r="C1965" t="str">
            <v>X</v>
          </cell>
          <cell r="D1965" t="str">
            <v>X</v>
          </cell>
          <cell r="E1965" t="str">
            <v>X</v>
          </cell>
          <cell r="F1965" t="str">
            <v>X</v>
          </cell>
          <cell r="G1965" t="str">
            <v>X</v>
          </cell>
          <cell r="H1965" t="str">
            <v>X</v>
          </cell>
          <cell r="I1965" t="str">
            <v>X</v>
          </cell>
          <cell r="J1965" t="str">
            <v>X</v>
          </cell>
          <cell r="K1965" t="str">
            <v>X</v>
          </cell>
          <cell r="L1965" t="str">
            <v>X</v>
          </cell>
          <cell r="M1965" t="str">
            <v>X</v>
          </cell>
          <cell r="N1965" t="str">
            <v>007110</v>
          </cell>
        </row>
        <row r="1966">
          <cell r="B1966" t="str">
            <v>일양약품</v>
          </cell>
          <cell r="C1966" t="str">
            <v>X</v>
          </cell>
          <cell r="D1966" t="str">
            <v>X</v>
          </cell>
          <cell r="E1966" t="str">
            <v>X</v>
          </cell>
          <cell r="F1966" t="str">
            <v>X</v>
          </cell>
          <cell r="G1966" t="str">
            <v>X</v>
          </cell>
          <cell r="H1966" t="str">
            <v>X</v>
          </cell>
          <cell r="I1966" t="str">
            <v>X</v>
          </cell>
          <cell r="J1966" t="str">
            <v>X</v>
          </cell>
          <cell r="K1966" t="str">
            <v>X</v>
          </cell>
          <cell r="L1966" t="str">
            <v>X</v>
          </cell>
          <cell r="M1966" t="str">
            <v>X</v>
          </cell>
          <cell r="N1966" t="str">
            <v>007570</v>
          </cell>
        </row>
        <row r="1967">
          <cell r="B1967" t="str">
            <v>일양약품우</v>
          </cell>
          <cell r="C1967" t="str">
            <v>X</v>
          </cell>
          <cell r="D1967" t="str">
            <v>X</v>
          </cell>
          <cell r="E1967" t="str">
            <v>X</v>
          </cell>
          <cell r="F1967" t="str">
            <v>X</v>
          </cell>
          <cell r="G1967" t="str">
            <v>X</v>
          </cell>
          <cell r="H1967" t="str">
            <v>X</v>
          </cell>
          <cell r="I1967" t="str">
            <v>O</v>
          </cell>
          <cell r="J1967" t="str">
            <v>X</v>
          </cell>
          <cell r="K1967" t="str">
            <v>X</v>
          </cell>
          <cell r="L1967" t="str">
            <v>X</v>
          </cell>
          <cell r="M1967" t="str">
            <v>X</v>
          </cell>
          <cell r="N1967" t="str">
            <v>007575</v>
          </cell>
        </row>
        <row r="1968">
          <cell r="B1968" t="str">
            <v>일월지엠엘</v>
          </cell>
          <cell r="C1968" t="str">
            <v>O</v>
          </cell>
          <cell r="D1968" t="str">
            <v>X</v>
          </cell>
          <cell r="E1968" t="str">
            <v>O</v>
          </cell>
          <cell r="F1968" t="str">
            <v>O</v>
          </cell>
          <cell r="G1968" t="str">
            <v>X</v>
          </cell>
          <cell r="H1968" t="str">
            <v>X</v>
          </cell>
          <cell r="I1968" t="str">
            <v>X</v>
          </cell>
          <cell r="J1968" t="str">
            <v>X</v>
          </cell>
          <cell r="K1968" t="str">
            <v>X</v>
          </cell>
          <cell r="L1968" t="str">
            <v>X</v>
          </cell>
          <cell r="M1968" t="str">
            <v>X</v>
          </cell>
          <cell r="N1968" t="str">
            <v>178780</v>
          </cell>
        </row>
        <row r="1969">
          <cell r="B1969" t="str">
            <v>일정실업</v>
          </cell>
          <cell r="C1969" t="str">
            <v>O</v>
          </cell>
          <cell r="D1969" t="str">
            <v>X</v>
          </cell>
          <cell r="E1969" t="str">
            <v>O</v>
          </cell>
          <cell r="F1969" t="str">
            <v>X</v>
          </cell>
          <cell r="G1969" t="str">
            <v>X</v>
          </cell>
          <cell r="H1969" t="str">
            <v>X</v>
          </cell>
          <cell r="I1969" t="str">
            <v>X</v>
          </cell>
          <cell r="J1969" t="str">
            <v>X</v>
          </cell>
          <cell r="K1969" t="str">
            <v>X</v>
          </cell>
          <cell r="L1969" t="str">
            <v>X</v>
          </cell>
          <cell r="M1969" t="str">
            <v>X</v>
          </cell>
          <cell r="N1969" t="str">
            <v>008500</v>
          </cell>
        </row>
        <row r="1970">
          <cell r="B1970" t="str">
            <v>일지테크</v>
          </cell>
          <cell r="C1970" t="str">
            <v>X</v>
          </cell>
          <cell r="D1970" t="str">
            <v>X</v>
          </cell>
          <cell r="E1970" t="str">
            <v>X</v>
          </cell>
          <cell r="F1970" t="str">
            <v>X</v>
          </cell>
          <cell r="G1970" t="str">
            <v>X</v>
          </cell>
          <cell r="H1970" t="str">
            <v>X</v>
          </cell>
          <cell r="I1970" t="str">
            <v>X</v>
          </cell>
          <cell r="J1970" t="str">
            <v>X</v>
          </cell>
          <cell r="K1970" t="str">
            <v>X</v>
          </cell>
          <cell r="L1970" t="str">
            <v>X</v>
          </cell>
          <cell r="M1970" t="str">
            <v>X</v>
          </cell>
          <cell r="N1970" t="str">
            <v>019540</v>
          </cell>
        </row>
        <row r="1971">
          <cell r="B1971" t="str">
            <v>일진다이아</v>
          </cell>
          <cell r="C1971" t="str">
            <v>X</v>
          </cell>
          <cell r="D1971" t="str">
            <v>X</v>
          </cell>
          <cell r="E1971" t="str">
            <v>X</v>
          </cell>
          <cell r="F1971" t="str">
            <v>X</v>
          </cell>
          <cell r="G1971" t="str">
            <v>X</v>
          </cell>
          <cell r="H1971" t="str">
            <v>X</v>
          </cell>
          <cell r="I1971" t="str">
            <v>X</v>
          </cell>
          <cell r="J1971" t="str">
            <v>X</v>
          </cell>
          <cell r="K1971" t="str">
            <v>X</v>
          </cell>
          <cell r="L1971" t="str">
            <v>X</v>
          </cell>
          <cell r="M1971" t="str">
            <v>X</v>
          </cell>
          <cell r="N1971" t="str">
            <v>081000</v>
          </cell>
        </row>
        <row r="1972">
          <cell r="B1972" t="str">
            <v>일진디스플</v>
          </cell>
          <cell r="C1972" t="str">
            <v>X</v>
          </cell>
          <cell r="D1972" t="str">
            <v>X</v>
          </cell>
          <cell r="E1972" t="str">
            <v>X</v>
          </cell>
          <cell r="F1972" t="str">
            <v>X</v>
          </cell>
          <cell r="G1972" t="str">
            <v>X</v>
          </cell>
          <cell r="H1972" t="str">
            <v>X</v>
          </cell>
          <cell r="I1972" t="str">
            <v>X</v>
          </cell>
          <cell r="J1972" t="str">
            <v>X</v>
          </cell>
          <cell r="K1972" t="str">
            <v>X</v>
          </cell>
          <cell r="L1972" t="str">
            <v>X</v>
          </cell>
          <cell r="M1972" t="str">
            <v>X</v>
          </cell>
          <cell r="N1972" t="str">
            <v>020760</v>
          </cell>
        </row>
        <row r="1973">
          <cell r="B1973" t="str">
            <v>일진전기</v>
          </cell>
          <cell r="C1973" t="str">
            <v>X</v>
          </cell>
          <cell r="D1973" t="str">
            <v>X</v>
          </cell>
          <cell r="E1973" t="str">
            <v>X</v>
          </cell>
          <cell r="F1973" t="str">
            <v>X</v>
          </cell>
          <cell r="G1973" t="str">
            <v>X</v>
          </cell>
          <cell r="H1973" t="str">
            <v>X</v>
          </cell>
          <cell r="I1973" t="str">
            <v>X</v>
          </cell>
          <cell r="J1973" t="str">
            <v>X</v>
          </cell>
          <cell r="K1973" t="str">
            <v>X</v>
          </cell>
          <cell r="L1973" t="str">
            <v>X</v>
          </cell>
          <cell r="M1973" t="str">
            <v>X</v>
          </cell>
          <cell r="N1973" t="str">
            <v>103590</v>
          </cell>
        </row>
        <row r="1974">
          <cell r="B1974" t="str">
            <v>일진파워</v>
          </cell>
          <cell r="C1974" t="str">
            <v>X</v>
          </cell>
          <cell r="D1974" t="str">
            <v>X</v>
          </cell>
          <cell r="E1974" t="str">
            <v>X</v>
          </cell>
          <cell r="F1974" t="str">
            <v>X</v>
          </cell>
          <cell r="G1974" t="str">
            <v>X</v>
          </cell>
          <cell r="H1974" t="str">
            <v>X</v>
          </cell>
          <cell r="I1974" t="str">
            <v>X</v>
          </cell>
          <cell r="J1974" t="str">
            <v>X</v>
          </cell>
          <cell r="K1974" t="str">
            <v>X</v>
          </cell>
          <cell r="L1974" t="str">
            <v>X</v>
          </cell>
          <cell r="M1974" t="str">
            <v>X</v>
          </cell>
          <cell r="N1974" t="str">
            <v>094820</v>
          </cell>
        </row>
        <row r="1975">
          <cell r="B1975" t="str">
            <v>일진하이솔루스</v>
          </cell>
          <cell r="C1975" t="str">
            <v>X</v>
          </cell>
          <cell r="D1975" t="str">
            <v>X</v>
          </cell>
          <cell r="E1975" t="str">
            <v>X</v>
          </cell>
          <cell r="F1975" t="str">
            <v>X</v>
          </cell>
          <cell r="G1975" t="str">
            <v>O</v>
          </cell>
          <cell r="H1975" t="str">
            <v>X</v>
          </cell>
          <cell r="I1975" t="str">
            <v>X</v>
          </cell>
          <cell r="J1975" t="str">
            <v>X</v>
          </cell>
          <cell r="K1975" t="str">
            <v>X</v>
          </cell>
          <cell r="L1975" t="str">
            <v>X</v>
          </cell>
          <cell r="M1975" t="str">
            <v>X</v>
          </cell>
          <cell r="N1975" t="str">
            <v>271940</v>
          </cell>
        </row>
        <row r="1976">
          <cell r="B1976" t="str">
            <v>일진홀딩스</v>
          </cell>
          <cell r="C1976" t="str">
            <v>X</v>
          </cell>
          <cell r="D1976" t="str">
            <v>X</v>
          </cell>
          <cell r="E1976" t="str">
            <v>X</v>
          </cell>
          <cell r="F1976" t="str">
            <v>X</v>
          </cell>
          <cell r="G1976" t="str">
            <v>X</v>
          </cell>
          <cell r="H1976" t="str">
            <v>X</v>
          </cell>
          <cell r="I1976" t="str">
            <v>X</v>
          </cell>
          <cell r="J1976" t="str">
            <v>X</v>
          </cell>
          <cell r="K1976" t="str">
            <v>X</v>
          </cell>
          <cell r="L1976" t="str">
            <v>X</v>
          </cell>
          <cell r="M1976" t="str">
            <v>X</v>
          </cell>
          <cell r="N1976" t="str">
            <v>015860</v>
          </cell>
        </row>
        <row r="1977">
          <cell r="B1977" t="str">
            <v>잇츠한불</v>
          </cell>
          <cell r="C1977" t="str">
            <v>X</v>
          </cell>
          <cell r="D1977" t="str">
            <v>X</v>
          </cell>
          <cell r="E1977" t="str">
            <v>X</v>
          </cell>
          <cell r="F1977" t="str">
            <v>X</v>
          </cell>
          <cell r="G1977" t="str">
            <v>X</v>
          </cell>
          <cell r="H1977" t="str">
            <v>X</v>
          </cell>
          <cell r="I1977" t="str">
            <v>X</v>
          </cell>
          <cell r="J1977" t="str">
            <v>X</v>
          </cell>
          <cell r="K1977" t="str">
            <v>X</v>
          </cell>
          <cell r="L1977" t="str">
            <v>X</v>
          </cell>
          <cell r="M1977" t="str">
            <v>X</v>
          </cell>
          <cell r="N1977" t="str">
            <v>226320</v>
          </cell>
        </row>
        <row r="1978">
          <cell r="B1978" t="str">
            <v>잉글우드랩</v>
          </cell>
          <cell r="C1978" t="str">
            <v>X</v>
          </cell>
          <cell r="D1978" t="str">
            <v>X</v>
          </cell>
          <cell r="E1978" t="str">
            <v>X</v>
          </cell>
          <cell r="F1978" t="str">
            <v>X</v>
          </cell>
          <cell r="G1978" t="str">
            <v>X</v>
          </cell>
          <cell r="H1978" t="str">
            <v>X</v>
          </cell>
          <cell r="I1978" t="str">
            <v>X</v>
          </cell>
          <cell r="J1978" t="str">
            <v>X</v>
          </cell>
          <cell r="K1978" t="str">
            <v>X</v>
          </cell>
          <cell r="L1978" t="str">
            <v>X</v>
          </cell>
          <cell r="M1978" t="str">
            <v>X</v>
          </cell>
          <cell r="N1978" t="str">
            <v>950140</v>
          </cell>
        </row>
        <row r="1979">
          <cell r="B1979" t="str">
            <v>잉크테크</v>
          </cell>
          <cell r="C1979" t="str">
            <v>X</v>
          </cell>
          <cell r="D1979" t="str">
            <v>X</v>
          </cell>
          <cell r="E1979" t="str">
            <v>X</v>
          </cell>
          <cell r="F1979" t="str">
            <v>X</v>
          </cell>
          <cell r="G1979" t="str">
            <v>X</v>
          </cell>
          <cell r="H1979" t="str">
            <v>X</v>
          </cell>
          <cell r="I1979" t="str">
            <v>X</v>
          </cell>
          <cell r="J1979" t="str">
            <v>X</v>
          </cell>
          <cell r="K1979" t="str">
            <v>X</v>
          </cell>
          <cell r="L1979" t="str">
            <v>X</v>
          </cell>
          <cell r="M1979" t="str">
            <v>X</v>
          </cell>
          <cell r="N1979" t="str">
            <v>049550</v>
          </cell>
        </row>
        <row r="1980">
          <cell r="B1980" t="str">
            <v>자람테크놀로지</v>
          </cell>
          <cell r="C1980" t="str">
            <v>X</v>
          </cell>
          <cell r="D1980" t="str">
            <v>X</v>
          </cell>
          <cell r="E1980" t="str">
            <v>X</v>
          </cell>
          <cell r="F1980" t="str">
            <v>X</v>
          </cell>
          <cell r="G1980" t="str">
            <v>X</v>
          </cell>
          <cell r="H1980" t="str">
            <v>X</v>
          </cell>
          <cell r="I1980" t="str">
            <v>X</v>
          </cell>
          <cell r="J1980" t="str">
            <v>X</v>
          </cell>
          <cell r="K1980" t="str">
            <v>X</v>
          </cell>
          <cell r="L1980" t="str">
            <v>X</v>
          </cell>
          <cell r="M1980" t="str">
            <v>X</v>
          </cell>
          <cell r="N1980" t="str">
            <v>389020</v>
          </cell>
        </row>
        <row r="1981">
          <cell r="B1981" t="str">
            <v>자비스</v>
          </cell>
          <cell r="C1981" t="str">
            <v>X</v>
          </cell>
          <cell r="D1981" t="str">
            <v>X</v>
          </cell>
          <cell r="E1981" t="str">
            <v>X</v>
          </cell>
          <cell r="F1981" t="str">
            <v>X</v>
          </cell>
          <cell r="G1981" t="str">
            <v>X</v>
          </cell>
          <cell r="H1981" t="str">
            <v>X</v>
          </cell>
          <cell r="I1981" t="str">
            <v>X</v>
          </cell>
          <cell r="J1981" t="str">
            <v>X</v>
          </cell>
          <cell r="K1981" t="str">
            <v>X</v>
          </cell>
          <cell r="L1981" t="str">
            <v>X</v>
          </cell>
          <cell r="M1981" t="str">
            <v>X</v>
          </cell>
          <cell r="N1981" t="str">
            <v>254120</v>
          </cell>
        </row>
        <row r="1982">
          <cell r="B1982" t="str">
            <v>자연과환경</v>
          </cell>
          <cell r="C1982" t="str">
            <v>X</v>
          </cell>
          <cell r="D1982" t="str">
            <v>X</v>
          </cell>
          <cell r="E1982" t="str">
            <v>X</v>
          </cell>
          <cell r="F1982" t="str">
            <v>X</v>
          </cell>
          <cell r="G1982" t="str">
            <v>X</v>
          </cell>
          <cell r="H1982" t="str">
            <v>X</v>
          </cell>
          <cell r="I1982" t="str">
            <v>X</v>
          </cell>
          <cell r="J1982" t="str">
            <v>X</v>
          </cell>
          <cell r="K1982" t="str">
            <v>X</v>
          </cell>
          <cell r="L1982" t="str">
            <v>X</v>
          </cell>
          <cell r="M1982" t="str">
            <v>X</v>
          </cell>
          <cell r="N1982" t="str">
            <v>043910</v>
          </cell>
        </row>
        <row r="1983">
          <cell r="B1983" t="str">
            <v>자이글</v>
          </cell>
          <cell r="C1983" t="str">
            <v>X</v>
          </cell>
          <cell r="D1983" t="str">
            <v>X</v>
          </cell>
          <cell r="E1983" t="str">
            <v>X</v>
          </cell>
          <cell r="F1983" t="str">
            <v>X</v>
          </cell>
          <cell r="G1983" t="str">
            <v>X</v>
          </cell>
          <cell r="H1983" t="str">
            <v>X</v>
          </cell>
          <cell r="I1983" t="str">
            <v>X</v>
          </cell>
          <cell r="J1983" t="str">
            <v>X</v>
          </cell>
          <cell r="K1983" t="str">
            <v>X</v>
          </cell>
          <cell r="L1983" t="str">
            <v>X</v>
          </cell>
          <cell r="M1983" t="str">
            <v>X</v>
          </cell>
          <cell r="N1983" t="str">
            <v>234920</v>
          </cell>
        </row>
        <row r="1984">
          <cell r="B1984" t="str">
            <v>자이언트스텝</v>
          </cell>
          <cell r="C1984" t="str">
            <v>X</v>
          </cell>
          <cell r="D1984" t="str">
            <v>X</v>
          </cell>
          <cell r="E1984" t="str">
            <v>X</v>
          </cell>
          <cell r="F1984" t="str">
            <v>X</v>
          </cell>
          <cell r="G1984" t="str">
            <v>X</v>
          </cell>
          <cell r="H1984" t="str">
            <v>X</v>
          </cell>
          <cell r="I1984" t="str">
            <v>X</v>
          </cell>
          <cell r="J1984" t="str">
            <v>X</v>
          </cell>
          <cell r="K1984" t="str">
            <v>X</v>
          </cell>
          <cell r="L1984" t="str">
            <v>X</v>
          </cell>
          <cell r="M1984" t="str">
            <v>X</v>
          </cell>
          <cell r="N1984" t="str">
            <v>289220</v>
          </cell>
        </row>
        <row r="1985">
          <cell r="B1985" t="str">
            <v>자이에스앤디</v>
          </cell>
          <cell r="C1985" t="str">
            <v>X</v>
          </cell>
          <cell r="D1985" t="str">
            <v>X</v>
          </cell>
          <cell r="E1985" t="str">
            <v>X</v>
          </cell>
          <cell r="F1985" t="str">
            <v>X</v>
          </cell>
          <cell r="G1985" t="str">
            <v>X</v>
          </cell>
          <cell r="H1985" t="str">
            <v>X</v>
          </cell>
          <cell r="I1985" t="str">
            <v>X</v>
          </cell>
          <cell r="J1985" t="str">
            <v>X</v>
          </cell>
          <cell r="K1985" t="str">
            <v>X</v>
          </cell>
          <cell r="L1985" t="str">
            <v>X</v>
          </cell>
          <cell r="M1985" t="str">
            <v>X</v>
          </cell>
          <cell r="N1985" t="str">
            <v>317400</v>
          </cell>
        </row>
        <row r="1986">
          <cell r="B1986" t="str">
            <v>자화전자</v>
          </cell>
          <cell r="C1986" t="str">
            <v>X</v>
          </cell>
          <cell r="D1986" t="str">
            <v>X</v>
          </cell>
          <cell r="E1986" t="str">
            <v>X</v>
          </cell>
          <cell r="F1986" t="str">
            <v>X</v>
          </cell>
          <cell r="G1986" t="str">
            <v>X</v>
          </cell>
          <cell r="H1986" t="str">
            <v>X</v>
          </cell>
          <cell r="I1986" t="str">
            <v>X</v>
          </cell>
          <cell r="J1986" t="str">
            <v>X</v>
          </cell>
          <cell r="K1986" t="str">
            <v>X</v>
          </cell>
          <cell r="L1986" t="str">
            <v>X</v>
          </cell>
          <cell r="M1986" t="str">
            <v>X</v>
          </cell>
          <cell r="N1986" t="str">
            <v>033240</v>
          </cell>
        </row>
        <row r="1987">
          <cell r="B1987" t="str">
            <v>장원테크</v>
          </cell>
          <cell r="C1987" t="str">
            <v>O</v>
          </cell>
          <cell r="D1987" t="str">
            <v>X</v>
          </cell>
          <cell r="E1987" t="str">
            <v>O</v>
          </cell>
          <cell r="F1987" t="str">
            <v>O</v>
          </cell>
          <cell r="G1987" t="str">
            <v>X</v>
          </cell>
          <cell r="H1987" t="str">
            <v>X</v>
          </cell>
          <cell r="I1987" t="str">
            <v>X</v>
          </cell>
          <cell r="J1987" t="str">
            <v>X</v>
          </cell>
          <cell r="K1987" t="str">
            <v>X</v>
          </cell>
          <cell r="L1987" t="str">
            <v>X</v>
          </cell>
          <cell r="M1987" t="str">
            <v>X</v>
          </cell>
          <cell r="N1987" t="str">
            <v>174880</v>
          </cell>
        </row>
        <row r="1988">
          <cell r="B1988" t="str">
            <v>재영솔루텍</v>
          </cell>
          <cell r="C1988" t="str">
            <v>X</v>
          </cell>
          <cell r="D1988" t="str">
            <v>X</v>
          </cell>
          <cell r="E1988" t="str">
            <v>X</v>
          </cell>
          <cell r="F1988" t="str">
            <v>X</v>
          </cell>
          <cell r="G1988" t="str">
            <v>X</v>
          </cell>
          <cell r="H1988" t="str">
            <v>X</v>
          </cell>
          <cell r="I1988" t="str">
            <v>X</v>
          </cell>
          <cell r="J1988" t="str">
            <v>X</v>
          </cell>
          <cell r="K1988" t="str">
            <v>X</v>
          </cell>
          <cell r="L1988" t="str">
            <v>X</v>
          </cell>
          <cell r="M1988" t="str">
            <v>X</v>
          </cell>
          <cell r="N1988" t="str">
            <v>049630</v>
          </cell>
        </row>
        <row r="1989">
          <cell r="B1989" t="str">
            <v>저스템</v>
          </cell>
          <cell r="C1989" t="str">
            <v>X</v>
          </cell>
          <cell r="D1989" t="str">
            <v>X</v>
          </cell>
          <cell r="E1989" t="str">
            <v>X</v>
          </cell>
          <cell r="F1989" t="str">
            <v>X</v>
          </cell>
          <cell r="G1989" t="str">
            <v>X</v>
          </cell>
          <cell r="H1989" t="str">
            <v>X</v>
          </cell>
          <cell r="I1989" t="str">
            <v>X</v>
          </cell>
          <cell r="J1989" t="str">
            <v>X</v>
          </cell>
          <cell r="K1989" t="str">
            <v>X</v>
          </cell>
          <cell r="L1989" t="str">
            <v>X</v>
          </cell>
          <cell r="M1989" t="str">
            <v>X</v>
          </cell>
          <cell r="N1989" t="str">
            <v>417840</v>
          </cell>
        </row>
        <row r="1990">
          <cell r="B1990" t="str">
            <v>전방</v>
          </cell>
          <cell r="C1990" t="str">
            <v>X</v>
          </cell>
          <cell r="D1990" t="str">
            <v>X</v>
          </cell>
          <cell r="E1990" t="str">
            <v>X</v>
          </cell>
          <cell r="F1990" t="str">
            <v>X</v>
          </cell>
          <cell r="G1990" t="str">
            <v>X</v>
          </cell>
          <cell r="H1990" t="str">
            <v>X</v>
          </cell>
          <cell r="I1990" t="str">
            <v>X</v>
          </cell>
          <cell r="J1990" t="str">
            <v>X</v>
          </cell>
          <cell r="K1990" t="str">
            <v>X</v>
          </cell>
          <cell r="L1990" t="str">
            <v>X</v>
          </cell>
          <cell r="M1990" t="str">
            <v>X</v>
          </cell>
          <cell r="N1990" t="str">
            <v>000950</v>
          </cell>
        </row>
        <row r="1991">
          <cell r="B1991" t="str">
            <v>전진바이오팜</v>
          </cell>
          <cell r="C1991" t="str">
            <v>X</v>
          </cell>
          <cell r="D1991" t="str">
            <v>X</v>
          </cell>
          <cell r="E1991" t="str">
            <v>X</v>
          </cell>
          <cell r="F1991" t="str">
            <v>X</v>
          </cell>
          <cell r="G1991" t="str">
            <v>X</v>
          </cell>
          <cell r="H1991" t="str">
            <v>X</v>
          </cell>
          <cell r="I1991" t="str">
            <v>X</v>
          </cell>
          <cell r="J1991" t="str">
            <v>X</v>
          </cell>
          <cell r="K1991" t="str">
            <v>X</v>
          </cell>
          <cell r="L1991" t="str">
            <v>X</v>
          </cell>
          <cell r="M1991" t="str">
            <v>X</v>
          </cell>
          <cell r="N1991" t="str">
            <v>110020</v>
          </cell>
        </row>
        <row r="1992">
          <cell r="B1992" t="str">
            <v>정다운</v>
          </cell>
          <cell r="C1992" t="str">
            <v>X</v>
          </cell>
          <cell r="D1992" t="str">
            <v>X</v>
          </cell>
          <cell r="E1992" t="str">
            <v>X</v>
          </cell>
          <cell r="F1992" t="str">
            <v>X</v>
          </cell>
          <cell r="G1992" t="str">
            <v>X</v>
          </cell>
          <cell r="H1992" t="str">
            <v>X</v>
          </cell>
          <cell r="I1992" t="str">
            <v>X</v>
          </cell>
          <cell r="J1992" t="str">
            <v>X</v>
          </cell>
          <cell r="K1992" t="str">
            <v>X</v>
          </cell>
          <cell r="L1992" t="str">
            <v>X</v>
          </cell>
          <cell r="M1992" t="str">
            <v>X</v>
          </cell>
          <cell r="N1992" t="str">
            <v>208140</v>
          </cell>
        </row>
        <row r="1993">
          <cell r="B1993" t="str">
            <v>정상제이엘에스</v>
          </cell>
          <cell r="C1993" t="str">
            <v>X</v>
          </cell>
          <cell r="D1993" t="str">
            <v>X</v>
          </cell>
          <cell r="E1993" t="str">
            <v>X</v>
          </cell>
          <cell r="F1993" t="str">
            <v>X</v>
          </cell>
          <cell r="G1993" t="str">
            <v>X</v>
          </cell>
          <cell r="H1993" t="str">
            <v>X</v>
          </cell>
          <cell r="I1993" t="str">
            <v>X</v>
          </cell>
          <cell r="J1993" t="str">
            <v>X</v>
          </cell>
          <cell r="K1993" t="str">
            <v>X</v>
          </cell>
          <cell r="L1993" t="str">
            <v>X</v>
          </cell>
          <cell r="M1993" t="str">
            <v>X</v>
          </cell>
          <cell r="N1993" t="str">
            <v>040420</v>
          </cell>
        </row>
        <row r="1994">
          <cell r="B1994" t="str">
            <v>정원엔시스</v>
          </cell>
          <cell r="C1994" t="str">
            <v>X</v>
          </cell>
          <cell r="D1994" t="str">
            <v>X</v>
          </cell>
          <cell r="E1994" t="str">
            <v>X</v>
          </cell>
          <cell r="F1994" t="str">
            <v>X</v>
          </cell>
          <cell r="G1994" t="str">
            <v>X</v>
          </cell>
          <cell r="H1994" t="str">
            <v>X</v>
          </cell>
          <cell r="I1994" t="str">
            <v>X</v>
          </cell>
          <cell r="J1994" t="str">
            <v>X</v>
          </cell>
          <cell r="K1994" t="str">
            <v>X</v>
          </cell>
          <cell r="L1994" t="str">
            <v>X</v>
          </cell>
          <cell r="M1994" t="str">
            <v>X</v>
          </cell>
          <cell r="N1994" t="str">
            <v>045510</v>
          </cell>
        </row>
        <row r="1995">
          <cell r="B1995" t="str">
            <v>제너셈</v>
          </cell>
          <cell r="C1995" t="str">
            <v>X</v>
          </cell>
          <cell r="D1995" t="str">
            <v>X</v>
          </cell>
          <cell r="E1995" t="str">
            <v>X</v>
          </cell>
          <cell r="F1995" t="str">
            <v>X</v>
          </cell>
          <cell r="G1995" t="str">
            <v>X</v>
          </cell>
          <cell r="H1995" t="str">
            <v>X</v>
          </cell>
          <cell r="I1995" t="str">
            <v>X</v>
          </cell>
          <cell r="J1995" t="str">
            <v>X</v>
          </cell>
          <cell r="K1995" t="str">
            <v>X</v>
          </cell>
          <cell r="L1995" t="str">
            <v>X</v>
          </cell>
          <cell r="M1995" t="str">
            <v>X</v>
          </cell>
          <cell r="N1995" t="str">
            <v>217190</v>
          </cell>
        </row>
        <row r="1996">
          <cell r="B1996" t="str">
            <v>제넥신</v>
          </cell>
          <cell r="C1996" t="str">
            <v>X</v>
          </cell>
          <cell r="D1996" t="str">
            <v>X</v>
          </cell>
          <cell r="E1996" t="str">
            <v>X</v>
          </cell>
          <cell r="F1996" t="str">
            <v>X</v>
          </cell>
          <cell r="G1996" t="str">
            <v>X</v>
          </cell>
          <cell r="H1996" t="str">
            <v>X</v>
          </cell>
          <cell r="I1996" t="str">
            <v>X</v>
          </cell>
          <cell r="J1996" t="str">
            <v>X</v>
          </cell>
          <cell r="K1996" t="str">
            <v>X</v>
          </cell>
          <cell r="L1996" t="str">
            <v>X</v>
          </cell>
          <cell r="M1996" t="str">
            <v>X</v>
          </cell>
          <cell r="N1996" t="str">
            <v>095700</v>
          </cell>
        </row>
        <row r="1997">
          <cell r="B1997" t="str">
            <v>제넨바이오</v>
          </cell>
          <cell r="C1997" t="str">
            <v>X</v>
          </cell>
          <cell r="D1997" t="str">
            <v>X</v>
          </cell>
          <cell r="E1997" t="str">
            <v>X</v>
          </cell>
          <cell r="F1997" t="str">
            <v>O</v>
          </cell>
          <cell r="G1997" t="str">
            <v>O</v>
          </cell>
          <cell r="H1997" t="str">
            <v>X</v>
          </cell>
          <cell r="I1997" t="str">
            <v>X</v>
          </cell>
          <cell r="J1997" t="str">
            <v>X</v>
          </cell>
          <cell r="K1997" t="str">
            <v>X</v>
          </cell>
          <cell r="L1997" t="str">
            <v>X</v>
          </cell>
          <cell r="M1997" t="str">
            <v>X</v>
          </cell>
          <cell r="N1997" t="str">
            <v>072520</v>
          </cell>
        </row>
        <row r="1998">
          <cell r="B1998" t="str">
            <v>제노레이</v>
          </cell>
          <cell r="C1998" t="str">
            <v>X</v>
          </cell>
          <cell r="D1998" t="str">
            <v>X</v>
          </cell>
          <cell r="E1998" t="str">
            <v>X</v>
          </cell>
          <cell r="F1998" t="str">
            <v>X</v>
          </cell>
          <cell r="G1998" t="str">
            <v>X</v>
          </cell>
          <cell r="H1998" t="str">
            <v>X</v>
          </cell>
          <cell r="I1998" t="str">
            <v>X</v>
          </cell>
          <cell r="J1998" t="str">
            <v>X</v>
          </cell>
          <cell r="K1998" t="str">
            <v>X</v>
          </cell>
          <cell r="L1998" t="str">
            <v>X</v>
          </cell>
          <cell r="M1998" t="str">
            <v>X</v>
          </cell>
          <cell r="N1998" t="str">
            <v>122310</v>
          </cell>
        </row>
        <row r="1999">
          <cell r="B1999" t="str">
            <v>제노코</v>
          </cell>
          <cell r="C1999" t="str">
            <v>X</v>
          </cell>
          <cell r="D1999" t="str">
            <v>X</v>
          </cell>
          <cell r="E1999" t="str">
            <v>X</v>
          </cell>
          <cell r="F1999" t="str">
            <v>X</v>
          </cell>
          <cell r="G1999" t="str">
            <v>X</v>
          </cell>
          <cell r="H1999" t="str">
            <v>X</v>
          </cell>
          <cell r="I1999" t="str">
            <v>X</v>
          </cell>
          <cell r="J1999" t="str">
            <v>X</v>
          </cell>
          <cell r="K1999" t="str">
            <v>X</v>
          </cell>
          <cell r="L1999" t="str">
            <v>X</v>
          </cell>
          <cell r="M1999" t="str">
            <v>X</v>
          </cell>
          <cell r="N1999" t="str">
            <v>361390</v>
          </cell>
        </row>
        <row r="2000">
          <cell r="B2000" t="str">
            <v>제노텍</v>
          </cell>
          <cell r="C2000" t="str">
            <v>X</v>
          </cell>
          <cell r="D2000" t="str">
            <v>X</v>
          </cell>
          <cell r="E2000" t="str">
            <v>X</v>
          </cell>
          <cell r="F2000" t="str">
            <v>X</v>
          </cell>
          <cell r="G2000" t="str">
            <v>X</v>
          </cell>
          <cell r="H2000" t="str">
            <v>X</v>
          </cell>
          <cell r="I2000" t="str">
            <v>X</v>
          </cell>
          <cell r="J2000" t="str">
            <v>X</v>
          </cell>
          <cell r="K2000" t="str">
            <v>X</v>
          </cell>
          <cell r="L2000" t="str">
            <v>X</v>
          </cell>
          <cell r="M2000" t="str">
            <v>X</v>
          </cell>
          <cell r="N2000" t="str">
            <v>066830</v>
          </cell>
        </row>
        <row r="2001">
          <cell r="B2001" t="str">
            <v>제노포커스</v>
          </cell>
          <cell r="C2001" t="str">
            <v>X</v>
          </cell>
          <cell r="D2001" t="str">
            <v>X</v>
          </cell>
          <cell r="E2001" t="str">
            <v>X</v>
          </cell>
          <cell r="F2001" t="str">
            <v>X</v>
          </cell>
          <cell r="G2001" t="str">
            <v>X</v>
          </cell>
          <cell r="H2001" t="str">
            <v>X</v>
          </cell>
          <cell r="I2001" t="str">
            <v>X</v>
          </cell>
          <cell r="J2001" t="str">
            <v>X</v>
          </cell>
          <cell r="K2001" t="str">
            <v>X</v>
          </cell>
          <cell r="L2001" t="str">
            <v>X</v>
          </cell>
          <cell r="M2001" t="str">
            <v>X</v>
          </cell>
          <cell r="N2001" t="str">
            <v>187420</v>
          </cell>
        </row>
        <row r="2002">
          <cell r="B2002" t="str">
            <v>제놀루션</v>
          </cell>
          <cell r="C2002" t="str">
            <v>X</v>
          </cell>
          <cell r="D2002" t="str">
            <v>X</v>
          </cell>
          <cell r="E2002" t="str">
            <v>X</v>
          </cell>
          <cell r="F2002" t="str">
            <v>X</v>
          </cell>
          <cell r="G2002" t="str">
            <v>X</v>
          </cell>
          <cell r="H2002" t="str">
            <v>X</v>
          </cell>
          <cell r="I2002" t="str">
            <v>X</v>
          </cell>
          <cell r="J2002" t="str">
            <v>X</v>
          </cell>
          <cell r="K2002" t="str">
            <v>X</v>
          </cell>
          <cell r="L2002" t="str">
            <v>X</v>
          </cell>
          <cell r="M2002" t="str">
            <v>X</v>
          </cell>
          <cell r="N2002" t="str">
            <v>225220</v>
          </cell>
        </row>
        <row r="2003">
          <cell r="B2003" t="str">
            <v>제닉</v>
          </cell>
          <cell r="C2003" t="str">
            <v>X</v>
          </cell>
          <cell r="D2003" t="str">
            <v>X</v>
          </cell>
          <cell r="E2003" t="str">
            <v>X</v>
          </cell>
          <cell r="F2003" t="str">
            <v>X</v>
          </cell>
          <cell r="G2003" t="str">
            <v>X</v>
          </cell>
          <cell r="H2003" t="str">
            <v>X</v>
          </cell>
          <cell r="I2003" t="str">
            <v>X</v>
          </cell>
          <cell r="J2003" t="str">
            <v>X</v>
          </cell>
          <cell r="K2003" t="str">
            <v>X</v>
          </cell>
          <cell r="L2003" t="str">
            <v>X</v>
          </cell>
          <cell r="M2003" t="str">
            <v>X</v>
          </cell>
          <cell r="N2003" t="str">
            <v>123330</v>
          </cell>
        </row>
        <row r="2004">
          <cell r="B2004" t="str">
            <v>제로투세븐</v>
          </cell>
          <cell r="C2004" t="str">
            <v>X</v>
          </cell>
          <cell r="D2004" t="str">
            <v>X</v>
          </cell>
          <cell r="E2004" t="str">
            <v>X</v>
          </cell>
          <cell r="F2004" t="str">
            <v>X</v>
          </cell>
          <cell r="G2004" t="str">
            <v>X</v>
          </cell>
          <cell r="H2004" t="str">
            <v>X</v>
          </cell>
          <cell r="I2004" t="str">
            <v>X</v>
          </cell>
          <cell r="J2004" t="str">
            <v>X</v>
          </cell>
          <cell r="K2004" t="str">
            <v>X</v>
          </cell>
          <cell r="L2004" t="str">
            <v>X</v>
          </cell>
          <cell r="M2004" t="str">
            <v>X</v>
          </cell>
          <cell r="N2004" t="str">
            <v>159580</v>
          </cell>
        </row>
        <row r="2005">
          <cell r="B2005" t="str">
            <v>제룡산업</v>
          </cell>
          <cell r="C2005" t="str">
            <v>X</v>
          </cell>
          <cell r="D2005" t="str">
            <v>X</v>
          </cell>
          <cell r="E2005" t="str">
            <v>X</v>
          </cell>
          <cell r="F2005" t="str">
            <v>X</v>
          </cell>
          <cell r="G2005" t="str">
            <v>X</v>
          </cell>
          <cell r="H2005" t="str">
            <v>X</v>
          </cell>
          <cell r="I2005" t="str">
            <v>X</v>
          </cell>
          <cell r="J2005" t="str">
            <v>X</v>
          </cell>
          <cell r="K2005" t="str">
            <v>X</v>
          </cell>
          <cell r="L2005" t="str">
            <v>X</v>
          </cell>
          <cell r="M2005" t="str">
            <v>X</v>
          </cell>
          <cell r="N2005" t="str">
            <v>147830</v>
          </cell>
        </row>
        <row r="2006">
          <cell r="B2006" t="str">
            <v>제룡전기</v>
          </cell>
          <cell r="C2006" t="str">
            <v>X</v>
          </cell>
          <cell r="D2006" t="str">
            <v>X</v>
          </cell>
          <cell r="E2006" t="str">
            <v>X</v>
          </cell>
          <cell r="F2006" t="str">
            <v>X</v>
          </cell>
          <cell r="G2006" t="str">
            <v>X</v>
          </cell>
          <cell r="H2006" t="str">
            <v>X</v>
          </cell>
          <cell r="I2006" t="str">
            <v>X</v>
          </cell>
          <cell r="J2006" t="str">
            <v>X</v>
          </cell>
          <cell r="K2006" t="str">
            <v>X</v>
          </cell>
          <cell r="L2006" t="str">
            <v>X</v>
          </cell>
          <cell r="M2006" t="str">
            <v>X</v>
          </cell>
          <cell r="N2006" t="str">
            <v>033100</v>
          </cell>
        </row>
        <row r="2007">
          <cell r="B2007" t="str">
            <v>제우스</v>
          </cell>
          <cell r="C2007" t="str">
            <v>X</v>
          </cell>
          <cell r="D2007" t="str">
            <v>X</v>
          </cell>
          <cell r="E2007" t="str">
            <v>X</v>
          </cell>
          <cell r="F2007" t="str">
            <v>X</v>
          </cell>
          <cell r="G2007" t="str">
            <v>X</v>
          </cell>
          <cell r="H2007" t="str">
            <v>X</v>
          </cell>
          <cell r="I2007" t="str">
            <v>X</v>
          </cell>
          <cell r="J2007" t="str">
            <v>X</v>
          </cell>
          <cell r="K2007" t="str">
            <v>X</v>
          </cell>
          <cell r="L2007" t="str">
            <v>X</v>
          </cell>
          <cell r="M2007" t="str">
            <v>X</v>
          </cell>
          <cell r="N2007" t="str">
            <v>079370</v>
          </cell>
        </row>
        <row r="2008">
          <cell r="B2008" t="str">
            <v>제이브이엠</v>
          </cell>
          <cell r="C2008" t="str">
            <v>X</v>
          </cell>
          <cell r="D2008" t="str">
            <v>X</v>
          </cell>
          <cell r="E2008" t="str">
            <v>X</v>
          </cell>
          <cell r="F2008" t="str">
            <v>X</v>
          </cell>
          <cell r="G2008" t="str">
            <v>X</v>
          </cell>
          <cell r="H2008" t="str">
            <v>X</v>
          </cell>
          <cell r="I2008" t="str">
            <v>X</v>
          </cell>
          <cell r="J2008" t="str">
            <v>X</v>
          </cell>
          <cell r="K2008" t="str">
            <v>X</v>
          </cell>
          <cell r="L2008" t="str">
            <v>X</v>
          </cell>
          <cell r="M2008" t="str">
            <v>X</v>
          </cell>
          <cell r="N2008" t="str">
            <v>054950</v>
          </cell>
        </row>
        <row r="2009">
          <cell r="B2009" t="str">
            <v>제이스코홀딩스</v>
          </cell>
          <cell r="C2009" t="str">
            <v>X</v>
          </cell>
          <cell r="D2009" t="str">
            <v>X</v>
          </cell>
          <cell r="E2009" t="str">
            <v>X</v>
          </cell>
          <cell r="F2009" t="str">
            <v>X</v>
          </cell>
          <cell r="G2009" t="str">
            <v>X</v>
          </cell>
          <cell r="H2009" t="str">
            <v>X</v>
          </cell>
          <cell r="I2009" t="str">
            <v>X</v>
          </cell>
          <cell r="J2009" t="str">
            <v>X</v>
          </cell>
          <cell r="K2009" t="str">
            <v>X</v>
          </cell>
          <cell r="L2009" t="str">
            <v>X</v>
          </cell>
          <cell r="M2009" t="str">
            <v>X</v>
          </cell>
          <cell r="N2009" t="str">
            <v>023440</v>
          </cell>
        </row>
        <row r="2010">
          <cell r="B2010" t="str">
            <v>제이스텍</v>
          </cell>
          <cell r="C2010" t="str">
            <v>X</v>
          </cell>
          <cell r="D2010" t="str">
            <v>X</v>
          </cell>
          <cell r="E2010" t="str">
            <v>X</v>
          </cell>
          <cell r="F2010" t="str">
            <v>X</v>
          </cell>
          <cell r="G2010" t="str">
            <v>X</v>
          </cell>
          <cell r="H2010" t="str">
            <v>X</v>
          </cell>
          <cell r="I2010" t="str">
            <v>X</v>
          </cell>
          <cell r="J2010" t="str">
            <v>X</v>
          </cell>
          <cell r="K2010" t="str">
            <v>X</v>
          </cell>
          <cell r="L2010" t="str">
            <v>X</v>
          </cell>
          <cell r="M2010" t="str">
            <v>X</v>
          </cell>
          <cell r="N2010" t="str">
            <v>090470</v>
          </cell>
        </row>
        <row r="2011">
          <cell r="B2011" t="str">
            <v>제이시스메디칼</v>
          </cell>
          <cell r="C2011" t="str">
            <v>X</v>
          </cell>
          <cell r="D2011" t="str">
            <v>X</v>
          </cell>
          <cell r="E2011" t="str">
            <v>X</v>
          </cell>
          <cell r="F2011" t="str">
            <v>X</v>
          </cell>
          <cell r="G2011" t="str">
            <v>X</v>
          </cell>
          <cell r="H2011" t="str">
            <v>X</v>
          </cell>
          <cell r="I2011" t="str">
            <v>X</v>
          </cell>
          <cell r="J2011" t="str">
            <v>X</v>
          </cell>
          <cell r="K2011" t="str">
            <v>X</v>
          </cell>
          <cell r="L2011" t="str">
            <v>X</v>
          </cell>
          <cell r="M2011" t="str">
            <v>X</v>
          </cell>
          <cell r="N2011" t="str">
            <v>287410</v>
          </cell>
        </row>
        <row r="2012">
          <cell r="B2012" t="str">
            <v>제이씨케미칼</v>
          </cell>
          <cell r="C2012" t="str">
            <v>X</v>
          </cell>
          <cell r="D2012" t="str">
            <v>X</v>
          </cell>
          <cell r="E2012" t="str">
            <v>X</v>
          </cell>
          <cell r="F2012" t="str">
            <v>X</v>
          </cell>
          <cell r="G2012" t="str">
            <v>X</v>
          </cell>
          <cell r="H2012" t="str">
            <v>X</v>
          </cell>
          <cell r="I2012" t="str">
            <v>X</v>
          </cell>
          <cell r="J2012" t="str">
            <v>X</v>
          </cell>
          <cell r="K2012" t="str">
            <v>X</v>
          </cell>
          <cell r="L2012" t="str">
            <v>X</v>
          </cell>
          <cell r="M2012" t="str">
            <v>X</v>
          </cell>
          <cell r="N2012" t="str">
            <v>137950</v>
          </cell>
        </row>
        <row r="2013">
          <cell r="B2013" t="str">
            <v>제이씨현시스템</v>
          </cell>
          <cell r="C2013" t="str">
            <v>X</v>
          </cell>
          <cell r="D2013" t="str">
            <v>X</v>
          </cell>
          <cell r="E2013" t="str">
            <v>X</v>
          </cell>
          <cell r="F2013" t="str">
            <v>X</v>
          </cell>
          <cell r="G2013" t="str">
            <v>X</v>
          </cell>
          <cell r="H2013" t="str">
            <v>X</v>
          </cell>
          <cell r="I2013" t="str">
            <v>X</v>
          </cell>
          <cell r="J2013" t="str">
            <v>X</v>
          </cell>
          <cell r="K2013" t="str">
            <v>X</v>
          </cell>
          <cell r="L2013" t="str">
            <v>X</v>
          </cell>
          <cell r="M2013" t="str">
            <v>X</v>
          </cell>
          <cell r="N2013" t="str">
            <v>033320</v>
          </cell>
        </row>
        <row r="2014">
          <cell r="B2014" t="str">
            <v>제이아이테크</v>
          </cell>
          <cell r="C2014" t="str">
            <v>X</v>
          </cell>
          <cell r="D2014" t="str">
            <v>X</v>
          </cell>
          <cell r="E2014" t="str">
            <v>X</v>
          </cell>
          <cell r="F2014" t="str">
            <v>X</v>
          </cell>
          <cell r="G2014" t="str">
            <v>X</v>
          </cell>
          <cell r="H2014" t="str">
            <v>X</v>
          </cell>
          <cell r="I2014" t="str">
            <v>X</v>
          </cell>
          <cell r="J2014" t="str">
            <v>X</v>
          </cell>
          <cell r="K2014" t="str">
            <v>X</v>
          </cell>
          <cell r="L2014" t="str">
            <v>X</v>
          </cell>
          <cell r="M2014" t="str">
            <v>X</v>
          </cell>
          <cell r="N2014" t="str">
            <v>417500</v>
          </cell>
        </row>
        <row r="2015">
          <cell r="B2015" t="str">
            <v>제이알글로벌리츠</v>
          </cell>
          <cell r="C2015" t="str">
            <v>X</v>
          </cell>
          <cell r="D2015" t="str">
            <v>X</v>
          </cell>
          <cell r="E2015" t="str">
            <v>X</v>
          </cell>
          <cell r="F2015" t="str">
            <v>X</v>
          </cell>
          <cell r="G2015" t="str">
            <v>X</v>
          </cell>
          <cell r="H2015" t="str">
            <v>X</v>
          </cell>
          <cell r="I2015" t="str">
            <v>X</v>
          </cell>
          <cell r="J2015" t="str">
            <v>X</v>
          </cell>
          <cell r="K2015" t="str">
            <v>X</v>
          </cell>
          <cell r="L2015" t="str">
            <v>X</v>
          </cell>
          <cell r="M2015" t="str">
            <v>X</v>
          </cell>
          <cell r="N2015" t="str">
            <v>348950</v>
          </cell>
        </row>
        <row r="2016">
          <cell r="B2016" t="str">
            <v>제이앤티씨</v>
          </cell>
          <cell r="C2016" t="str">
            <v>X</v>
          </cell>
          <cell r="D2016" t="str">
            <v>X</v>
          </cell>
          <cell r="E2016" t="str">
            <v>X</v>
          </cell>
          <cell r="F2016" t="str">
            <v>X</v>
          </cell>
          <cell r="G2016" t="str">
            <v>X</v>
          </cell>
          <cell r="H2016" t="str">
            <v>X</v>
          </cell>
          <cell r="I2016" t="str">
            <v>X</v>
          </cell>
          <cell r="J2016" t="str">
            <v>X</v>
          </cell>
          <cell r="K2016" t="str">
            <v>X</v>
          </cell>
          <cell r="L2016" t="str">
            <v>X</v>
          </cell>
          <cell r="M2016" t="str">
            <v>X</v>
          </cell>
          <cell r="N2016" t="str">
            <v>204270</v>
          </cell>
        </row>
        <row r="2017">
          <cell r="B2017" t="str">
            <v>제이에스코퍼레이션</v>
          </cell>
          <cell r="C2017" t="str">
            <v>X</v>
          </cell>
          <cell r="D2017" t="str">
            <v>X</v>
          </cell>
          <cell r="E2017" t="str">
            <v>X</v>
          </cell>
          <cell r="F2017" t="str">
            <v>X</v>
          </cell>
          <cell r="G2017" t="str">
            <v>X</v>
          </cell>
          <cell r="H2017" t="str">
            <v>X</v>
          </cell>
          <cell r="I2017" t="str">
            <v>X</v>
          </cell>
          <cell r="J2017" t="str">
            <v>X</v>
          </cell>
          <cell r="K2017" t="str">
            <v>X</v>
          </cell>
          <cell r="L2017" t="str">
            <v>X</v>
          </cell>
          <cell r="M2017" t="str">
            <v>X</v>
          </cell>
          <cell r="N2017" t="str">
            <v>194370</v>
          </cell>
        </row>
        <row r="2018">
          <cell r="B2018" t="str">
            <v>제이에스티나</v>
          </cell>
          <cell r="C2018" t="str">
            <v>X</v>
          </cell>
          <cell r="D2018" t="str">
            <v>X</v>
          </cell>
          <cell r="E2018" t="str">
            <v>X</v>
          </cell>
          <cell r="F2018" t="str">
            <v>X</v>
          </cell>
          <cell r="G2018" t="str">
            <v>X</v>
          </cell>
          <cell r="H2018" t="str">
            <v>X</v>
          </cell>
          <cell r="I2018" t="str">
            <v>X</v>
          </cell>
          <cell r="J2018" t="str">
            <v>X</v>
          </cell>
          <cell r="K2018" t="str">
            <v>X</v>
          </cell>
          <cell r="L2018" t="str">
            <v>X</v>
          </cell>
          <cell r="M2018" t="str">
            <v>X</v>
          </cell>
          <cell r="N2018" t="str">
            <v>026040</v>
          </cell>
        </row>
        <row r="2019">
          <cell r="B2019" t="str">
            <v>제이엔케이히터</v>
          </cell>
          <cell r="C2019" t="str">
            <v>X</v>
          </cell>
          <cell r="D2019" t="str">
            <v>X</v>
          </cell>
          <cell r="E2019" t="str">
            <v>X</v>
          </cell>
          <cell r="F2019" t="str">
            <v>X</v>
          </cell>
          <cell r="G2019" t="str">
            <v>X</v>
          </cell>
          <cell r="H2019" t="str">
            <v>X</v>
          </cell>
          <cell r="I2019" t="str">
            <v>X</v>
          </cell>
          <cell r="J2019" t="str">
            <v>X</v>
          </cell>
          <cell r="K2019" t="str">
            <v>X</v>
          </cell>
          <cell r="L2019" t="str">
            <v>X</v>
          </cell>
          <cell r="M2019" t="str">
            <v>X</v>
          </cell>
          <cell r="N2019" t="str">
            <v>126880</v>
          </cell>
        </row>
        <row r="2020">
          <cell r="B2020" t="str">
            <v>제이엘케이</v>
          </cell>
          <cell r="C2020" t="str">
            <v>X</v>
          </cell>
          <cell r="D2020" t="str">
            <v>X</v>
          </cell>
          <cell r="E2020" t="str">
            <v>X</v>
          </cell>
          <cell r="F2020" t="str">
            <v>X</v>
          </cell>
          <cell r="G2020" t="str">
            <v>X</v>
          </cell>
          <cell r="H2020" t="str">
            <v>X</v>
          </cell>
          <cell r="I2020" t="str">
            <v>X</v>
          </cell>
          <cell r="J2020" t="str">
            <v>X</v>
          </cell>
          <cell r="K2020" t="str">
            <v>X</v>
          </cell>
          <cell r="L2020" t="str">
            <v>X</v>
          </cell>
          <cell r="M2020" t="str">
            <v>X</v>
          </cell>
          <cell r="N2020" t="str">
            <v>322510</v>
          </cell>
        </row>
        <row r="2021">
          <cell r="B2021" t="str">
            <v>제이엠멀티</v>
          </cell>
          <cell r="C2021" t="str">
            <v>X</v>
          </cell>
          <cell r="D2021" t="str">
            <v>X</v>
          </cell>
          <cell r="E2021" t="str">
            <v>X</v>
          </cell>
          <cell r="F2021" t="str">
            <v>X</v>
          </cell>
          <cell r="G2021" t="str">
            <v>X</v>
          </cell>
          <cell r="H2021" t="str">
            <v>X</v>
          </cell>
          <cell r="I2021" t="str">
            <v>X</v>
          </cell>
          <cell r="J2021" t="str">
            <v>X</v>
          </cell>
          <cell r="K2021" t="str">
            <v>X</v>
          </cell>
          <cell r="L2021" t="str">
            <v>X</v>
          </cell>
          <cell r="M2021" t="str">
            <v>X</v>
          </cell>
          <cell r="N2021" t="str">
            <v>254160</v>
          </cell>
        </row>
        <row r="2022">
          <cell r="B2022" t="str">
            <v>제이엠아이</v>
          </cell>
          <cell r="C2022" t="str">
            <v>X</v>
          </cell>
          <cell r="D2022" t="str">
            <v>X</v>
          </cell>
          <cell r="E2022" t="str">
            <v>X</v>
          </cell>
          <cell r="F2022" t="str">
            <v>X</v>
          </cell>
          <cell r="G2022" t="str">
            <v>X</v>
          </cell>
          <cell r="H2022" t="str">
            <v>X</v>
          </cell>
          <cell r="I2022" t="str">
            <v>X</v>
          </cell>
          <cell r="J2022" t="str">
            <v>X</v>
          </cell>
          <cell r="K2022" t="str">
            <v>X</v>
          </cell>
          <cell r="L2022" t="str">
            <v>X</v>
          </cell>
          <cell r="M2022" t="str">
            <v>X</v>
          </cell>
          <cell r="N2022" t="str">
            <v>033050</v>
          </cell>
        </row>
        <row r="2023">
          <cell r="B2023" t="str">
            <v>제이엠티</v>
          </cell>
          <cell r="C2023" t="str">
            <v>X</v>
          </cell>
          <cell r="D2023" t="str">
            <v>X</v>
          </cell>
          <cell r="E2023" t="str">
            <v>X</v>
          </cell>
          <cell r="F2023" t="str">
            <v>X</v>
          </cell>
          <cell r="G2023" t="str">
            <v>X</v>
          </cell>
          <cell r="H2023" t="str">
            <v>X</v>
          </cell>
          <cell r="I2023" t="str">
            <v>X</v>
          </cell>
          <cell r="J2023" t="str">
            <v>X</v>
          </cell>
          <cell r="K2023" t="str">
            <v>X</v>
          </cell>
          <cell r="L2023" t="str">
            <v>X</v>
          </cell>
          <cell r="M2023" t="str">
            <v>X</v>
          </cell>
          <cell r="N2023" t="str">
            <v>094970</v>
          </cell>
        </row>
        <row r="2024">
          <cell r="B2024" t="str">
            <v>제이오</v>
          </cell>
          <cell r="C2024" t="str">
            <v>X</v>
          </cell>
          <cell r="D2024" t="str">
            <v>X</v>
          </cell>
          <cell r="E2024" t="str">
            <v>X</v>
          </cell>
          <cell r="F2024" t="str">
            <v>X</v>
          </cell>
          <cell r="G2024" t="str">
            <v>X</v>
          </cell>
          <cell r="H2024" t="str">
            <v>X</v>
          </cell>
          <cell r="I2024" t="str">
            <v>X</v>
          </cell>
          <cell r="J2024" t="str">
            <v>X</v>
          </cell>
          <cell r="K2024" t="str">
            <v>X</v>
          </cell>
          <cell r="L2024" t="str">
            <v>X</v>
          </cell>
          <cell r="M2024" t="str">
            <v>X</v>
          </cell>
          <cell r="N2024" t="str">
            <v>418550</v>
          </cell>
        </row>
        <row r="2025">
          <cell r="B2025" t="str">
            <v>제이준코스메틱</v>
          </cell>
          <cell r="C2025" t="str">
            <v>X</v>
          </cell>
          <cell r="D2025" t="str">
            <v>X</v>
          </cell>
          <cell r="E2025" t="str">
            <v>X</v>
          </cell>
          <cell r="F2025" t="str">
            <v>X</v>
          </cell>
          <cell r="G2025" t="str">
            <v>X</v>
          </cell>
          <cell r="H2025" t="str">
            <v>X</v>
          </cell>
          <cell r="I2025" t="str">
            <v>X</v>
          </cell>
          <cell r="J2025" t="str">
            <v>X</v>
          </cell>
          <cell r="K2025" t="str">
            <v>X</v>
          </cell>
          <cell r="L2025" t="str">
            <v>X</v>
          </cell>
          <cell r="M2025" t="str">
            <v>X</v>
          </cell>
          <cell r="N2025" t="str">
            <v>025620</v>
          </cell>
        </row>
        <row r="2026">
          <cell r="B2026" t="str">
            <v>제이티</v>
          </cell>
          <cell r="C2026" t="str">
            <v>X</v>
          </cell>
          <cell r="D2026" t="str">
            <v>X</v>
          </cell>
          <cell r="E2026" t="str">
            <v>X</v>
          </cell>
          <cell r="F2026" t="str">
            <v>X</v>
          </cell>
          <cell r="G2026" t="str">
            <v>X</v>
          </cell>
          <cell r="H2026" t="str">
            <v>X</v>
          </cell>
          <cell r="I2026" t="str">
            <v>X</v>
          </cell>
          <cell r="J2026" t="str">
            <v>X</v>
          </cell>
          <cell r="K2026" t="str">
            <v>X</v>
          </cell>
          <cell r="L2026" t="str">
            <v>X</v>
          </cell>
          <cell r="M2026" t="str">
            <v>X</v>
          </cell>
          <cell r="N2026" t="str">
            <v>089790</v>
          </cell>
        </row>
        <row r="2027">
          <cell r="B2027" t="str">
            <v>제일기획</v>
          </cell>
          <cell r="C2027" t="str">
            <v>X</v>
          </cell>
          <cell r="D2027" t="str">
            <v>X</v>
          </cell>
          <cell r="E2027" t="str">
            <v>X</v>
          </cell>
          <cell r="F2027" t="str">
            <v>X</v>
          </cell>
          <cell r="G2027" t="str">
            <v>X</v>
          </cell>
          <cell r="H2027" t="str">
            <v>X</v>
          </cell>
          <cell r="I2027" t="str">
            <v>X</v>
          </cell>
          <cell r="J2027" t="str">
            <v>X</v>
          </cell>
          <cell r="K2027" t="str">
            <v>X</v>
          </cell>
          <cell r="L2027" t="str">
            <v>X</v>
          </cell>
          <cell r="M2027" t="str">
            <v>X</v>
          </cell>
          <cell r="N2027" t="str">
            <v>030000</v>
          </cell>
        </row>
        <row r="2028">
          <cell r="B2028" t="str">
            <v>제일바이오</v>
          </cell>
          <cell r="C2028" t="str">
            <v>O</v>
          </cell>
          <cell r="D2028" t="str">
            <v>X</v>
          </cell>
          <cell r="E2028" t="str">
            <v>O</v>
          </cell>
          <cell r="F2028" t="str">
            <v>O</v>
          </cell>
          <cell r="G2028" t="str">
            <v>O</v>
          </cell>
          <cell r="H2028" t="str">
            <v>X</v>
          </cell>
          <cell r="I2028" t="str">
            <v>X</v>
          </cell>
          <cell r="J2028" t="str">
            <v>X</v>
          </cell>
          <cell r="K2028" t="str">
            <v>X</v>
          </cell>
          <cell r="L2028" t="str">
            <v>X</v>
          </cell>
          <cell r="M2028" t="str">
            <v>X</v>
          </cell>
          <cell r="N2028" t="str">
            <v>052670</v>
          </cell>
        </row>
        <row r="2029">
          <cell r="B2029" t="str">
            <v>제일약품</v>
          </cell>
          <cell r="C2029" t="str">
            <v>X</v>
          </cell>
          <cell r="D2029" t="str">
            <v>X</v>
          </cell>
          <cell r="E2029" t="str">
            <v>X</v>
          </cell>
          <cell r="F2029" t="str">
            <v>X</v>
          </cell>
          <cell r="G2029" t="str">
            <v>X</v>
          </cell>
          <cell r="H2029" t="str">
            <v>X</v>
          </cell>
          <cell r="I2029" t="str">
            <v>X</v>
          </cell>
          <cell r="J2029" t="str">
            <v>X</v>
          </cell>
          <cell r="K2029" t="str">
            <v>X</v>
          </cell>
          <cell r="L2029" t="str">
            <v>X</v>
          </cell>
          <cell r="M2029" t="str">
            <v>X</v>
          </cell>
          <cell r="N2029" t="str">
            <v>271980</v>
          </cell>
        </row>
        <row r="2030">
          <cell r="B2030" t="str">
            <v>제일연마</v>
          </cell>
          <cell r="C2030" t="str">
            <v>X</v>
          </cell>
          <cell r="D2030" t="str">
            <v>X</v>
          </cell>
          <cell r="E2030" t="str">
            <v>X</v>
          </cell>
          <cell r="F2030" t="str">
            <v>X</v>
          </cell>
          <cell r="G2030" t="str">
            <v>X</v>
          </cell>
          <cell r="H2030" t="str">
            <v>X</v>
          </cell>
          <cell r="I2030" t="str">
            <v>X</v>
          </cell>
          <cell r="J2030" t="str">
            <v>X</v>
          </cell>
          <cell r="K2030" t="str">
            <v>X</v>
          </cell>
          <cell r="L2030" t="str">
            <v>X</v>
          </cell>
          <cell r="M2030" t="str">
            <v>X</v>
          </cell>
          <cell r="N2030" t="str">
            <v>001560</v>
          </cell>
        </row>
        <row r="2031">
          <cell r="B2031" t="str">
            <v>제일전기공업</v>
          </cell>
          <cell r="C2031" t="str">
            <v>X</v>
          </cell>
          <cell r="D2031" t="str">
            <v>X</v>
          </cell>
          <cell r="E2031" t="str">
            <v>X</v>
          </cell>
          <cell r="F2031" t="str">
            <v>X</v>
          </cell>
          <cell r="G2031" t="str">
            <v>X</v>
          </cell>
          <cell r="H2031" t="str">
            <v>X</v>
          </cell>
          <cell r="I2031" t="str">
            <v>X</v>
          </cell>
          <cell r="J2031" t="str">
            <v>X</v>
          </cell>
          <cell r="K2031" t="str">
            <v>X</v>
          </cell>
          <cell r="L2031" t="str">
            <v>X</v>
          </cell>
          <cell r="M2031" t="str">
            <v>X</v>
          </cell>
          <cell r="N2031" t="str">
            <v>199820</v>
          </cell>
        </row>
        <row r="2032">
          <cell r="B2032" t="str">
            <v>제일테크노스</v>
          </cell>
          <cell r="C2032" t="str">
            <v>X</v>
          </cell>
          <cell r="D2032" t="str">
            <v>X</v>
          </cell>
          <cell r="E2032" t="str">
            <v>X</v>
          </cell>
          <cell r="F2032" t="str">
            <v>X</v>
          </cell>
          <cell r="G2032" t="str">
            <v>X</v>
          </cell>
          <cell r="H2032" t="str">
            <v>X</v>
          </cell>
          <cell r="I2032" t="str">
            <v>X</v>
          </cell>
          <cell r="J2032" t="str">
            <v>X</v>
          </cell>
          <cell r="K2032" t="str">
            <v>X</v>
          </cell>
          <cell r="L2032" t="str">
            <v>X</v>
          </cell>
          <cell r="M2032" t="str">
            <v>X</v>
          </cell>
          <cell r="N2032" t="str">
            <v>038010</v>
          </cell>
        </row>
        <row r="2033">
          <cell r="B2033" t="str">
            <v>제일파마홀딩스</v>
          </cell>
          <cell r="C2033" t="str">
            <v>X</v>
          </cell>
          <cell r="D2033" t="str">
            <v>X</v>
          </cell>
          <cell r="E2033" t="str">
            <v>X</v>
          </cell>
          <cell r="F2033" t="str">
            <v>X</v>
          </cell>
          <cell r="G2033" t="str">
            <v>X</v>
          </cell>
          <cell r="H2033" t="str">
            <v>X</v>
          </cell>
          <cell r="I2033" t="str">
            <v>X</v>
          </cell>
          <cell r="J2033" t="str">
            <v>X</v>
          </cell>
          <cell r="K2033" t="str">
            <v>X</v>
          </cell>
          <cell r="L2033" t="str">
            <v>X</v>
          </cell>
          <cell r="M2033" t="str">
            <v>X</v>
          </cell>
          <cell r="N2033" t="str">
            <v>002620</v>
          </cell>
        </row>
        <row r="2034">
          <cell r="B2034" t="str">
            <v>제주맥주</v>
          </cell>
          <cell r="C2034" t="str">
            <v>X</v>
          </cell>
          <cell r="D2034" t="str">
            <v>X</v>
          </cell>
          <cell r="E2034" t="str">
            <v>X</v>
          </cell>
          <cell r="F2034" t="str">
            <v>X</v>
          </cell>
          <cell r="G2034" t="str">
            <v>X</v>
          </cell>
          <cell r="H2034" t="str">
            <v>X</v>
          </cell>
          <cell r="I2034" t="str">
            <v>X</v>
          </cell>
          <cell r="J2034" t="str">
            <v>X</v>
          </cell>
          <cell r="K2034" t="str">
            <v>X</v>
          </cell>
          <cell r="L2034" t="str">
            <v>X</v>
          </cell>
          <cell r="M2034" t="str">
            <v>X</v>
          </cell>
          <cell r="N2034" t="str">
            <v>276730</v>
          </cell>
        </row>
        <row r="2035">
          <cell r="B2035" t="str">
            <v>제주반도체</v>
          </cell>
          <cell r="C2035" t="str">
            <v>X</v>
          </cell>
          <cell r="D2035" t="str">
            <v>X</v>
          </cell>
          <cell r="E2035" t="str">
            <v>X</v>
          </cell>
          <cell r="F2035" t="str">
            <v>X</v>
          </cell>
          <cell r="G2035" t="str">
            <v>X</v>
          </cell>
          <cell r="H2035" t="str">
            <v>X</v>
          </cell>
          <cell r="I2035" t="str">
            <v>X</v>
          </cell>
          <cell r="J2035" t="str">
            <v>X</v>
          </cell>
          <cell r="K2035" t="str">
            <v>X</v>
          </cell>
          <cell r="L2035" t="str">
            <v>X</v>
          </cell>
          <cell r="M2035" t="str">
            <v>X</v>
          </cell>
          <cell r="N2035" t="str">
            <v>080220</v>
          </cell>
        </row>
        <row r="2036">
          <cell r="B2036" t="str">
            <v>제주은행</v>
          </cell>
          <cell r="C2036" t="str">
            <v>X</v>
          </cell>
          <cell r="D2036" t="str">
            <v>X</v>
          </cell>
          <cell r="E2036" t="str">
            <v>X</v>
          </cell>
          <cell r="F2036" t="str">
            <v>X</v>
          </cell>
          <cell r="G2036" t="str">
            <v>X</v>
          </cell>
          <cell r="H2036" t="str">
            <v>X</v>
          </cell>
          <cell r="I2036" t="str">
            <v>X</v>
          </cell>
          <cell r="J2036" t="str">
            <v>X</v>
          </cell>
          <cell r="K2036" t="str">
            <v>X</v>
          </cell>
          <cell r="L2036" t="str">
            <v>X</v>
          </cell>
          <cell r="M2036" t="str">
            <v>X</v>
          </cell>
          <cell r="N2036" t="str">
            <v>006220</v>
          </cell>
        </row>
        <row r="2037">
          <cell r="B2037" t="str">
            <v>제주항공</v>
          </cell>
          <cell r="C2037" t="str">
            <v>X</v>
          </cell>
          <cell r="D2037" t="str">
            <v>X</v>
          </cell>
          <cell r="E2037" t="str">
            <v>X</v>
          </cell>
          <cell r="F2037" t="str">
            <v>X</v>
          </cell>
          <cell r="G2037" t="str">
            <v>X</v>
          </cell>
          <cell r="H2037" t="str">
            <v>X</v>
          </cell>
          <cell r="I2037" t="str">
            <v>X</v>
          </cell>
          <cell r="J2037" t="str">
            <v>X</v>
          </cell>
          <cell r="K2037" t="str">
            <v>X</v>
          </cell>
          <cell r="L2037" t="str">
            <v>X</v>
          </cell>
          <cell r="M2037" t="str">
            <v>X</v>
          </cell>
          <cell r="N2037" t="str">
            <v>089590</v>
          </cell>
        </row>
        <row r="2038">
          <cell r="B2038" t="str">
            <v>제테마</v>
          </cell>
          <cell r="C2038" t="str">
            <v>X</v>
          </cell>
          <cell r="D2038" t="str">
            <v>X</v>
          </cell>
          <cell r="E2038" t="str">
            <v>X</v>
          </cell>
          <cell r="F2038" t="str">
            <v>X</v>
          </cell>
          <cell r="G2038" t="str">
            <v>X</v>
          </cell>
          <cell r="H2038" t="str">
            <v>X</v>
          </cell>
          <cell r="I2038" t="str">
            <v>X</v>
          </cell>
          <cell r="J2038" t="str">
            <v>X</v>
          </cell>
          <cell r="K2038" t="str">
            <v>X</v>
          </cell>
          <cell r="L2038" t="str">
            <v>X</v>
          </cell>
          <cell r="M2038" t="str">
            <v>X</v>
          </cell>
          <cell r="N2038" t="str">
            <v>216080</v>
          </cell>
        </row>
        <row r="2039">
          <cell r="B2039" t="str">
            <v>젠큐릭스</v>
          </cell>
          <cell r="C2039" t="str">
            <v>X</v>
          </cell>
          <cell r="D2039" t="str">
            <v>X</v>
          </cell>
          <cell r="E2039" t="str">
            <v>X</v>
          </cell>
          <cell r="F2039" t="str">
            <v>X</v>
          </cell>
          <cell r="G2039" t="str">
            <v>X</v>
          </cell>
          <cell r="H2039" t="str">
            <v>X</v>
          </cell>
          <cell r="I2039" t="str">
            <v>X</v>
          </cell>
          <cell r="J2039" t="str">
            <v>X</v>
          </cell>
          <cell r="K2039" t="str">
            <v>X</v>
          </cell>
          <cell r="L2039" t="str">
            <v>X</v>
          </cell>
          <cell r="M2039" t="str">
            <v>X</v>
          </cell>
          <cell r="N2039" t="str">
            <v>229000</v>
          </cell>
        </row>
        <row r="2040">
          <cell r="B2040" t="str">
            <v>젬</v>
          </cell>
          <cell r="C2040" t="str">
            <v>X</v>
          </cell>
          <cell r="D2040" t="str">
            <v>X</v>
          </cell>
          <cell r="E2040" t="str">
            <v>X</v>
          </cell>
          <cell r="F2040" t="str">
            <v>X</v>
          </cell>
          <cell r="G2040" t="str">
            <v>X</v>
          </cell>
          <cell r="H2040" t="str">
            <v>X</v>
          </cell>
          <cell r="I2040" t="str">
            <v>X</v>
          </cell>
          <cell r="J2040" t="str">
            <v>X</v>
          </cell>
          <cell r="K2040" t="str">
            <v>X</v>
          </cell>
          <cell r="L2040" t="str">
            <v>X</v>
          </cell>
          <cell r="M2040" t="str">
            <v>X</v>
          </cell>
          <cell r="N2040" t="str">
            <v>248020</v>
          </cell>
        </row>
        <row r="2041">
          <cell r="B2041" t="str">
            <v>젬백스</v>
          </cell>
          <cell r="C2041" t="str">
            <v>X</v>
          </cell>
          <cell r="D2041" t="str">
            <v>X</v>
          </cell>
          <cell r="E2041" t="str">
            <v>X</v>
          </cell>
          <cell r="F2041" t="str">
            <v>X</v>
          </cell>
          <cell r="G2041" t="str">
            <v>X</v>
          </cell>
          <cell r="H2041" t="str">
            <v>X</v>
          </cell>
          <cell r="I2041" t="str">
            <v>X</v>
          </cell>
          <cell r="J2041" t="str">
            <v>X</v>
          </cell>
          <cell r="K2041" t="str">
            <v>X</v>
          </cell>
          <cell r="L2041" t="str">
            <v>X</v>
          </cell>
          <cell r="M2041" t="str">
            <v>X</v>
          </cell>
          <cell r="N2041" t="str">
            <v>082270</v>
          </cell>
        </row>
        <row r="2042">
          <cell r="B2042" t="str">
            <v>젬백스링크</v>
          </cell>
          <cell r="C2042" t="str">
            <v>X</v>
          </cell>
          <cell r="D2042" t="str">
            <v>X</v>
          </cell>
          <cell r="E2042" t="str">
            <v>X</v>
          </cell>
          <cell r="F2042" t="str">
            <v>X</v>
          </cell>
          <cell r="G2042" t="str">
            <v>X</v>
          </cell>
          <cell r="H2042" t="str">
            <v>X</v>
          </cell>
          <cell r="I2042" t="str">
            <v>X</v>
          </cell>
          <cell r="J2042" t="str">
            <v>X</v>
          </cell>
          <cell r="K2042" t="str">
            <v>X</v>
          </cell>
          <cell r="L2042" t="str">
            <v>X</v>
          </cell>
          <cell r="M2042" t="str">
            <v>X</v>
          </cell>
          <cell r="N2042" t="str">
            <v>064800</v>
          </cell>
        </row>
        <row r="2043">
          <cell r="B2043" t="str">
            <v>조광ILI</v>
          </cell>
          <cell r="C2043" t="str">
            <v>O</v>
          </cell>
          <cell r="D2043" t="str">
            <v>X</v>
          </cell>
          <cell r="E2043" t="str">
            <v>O</v>
          </cell>
          <cell r="F2043" t="str">
            <v>X</v>
          </cell>
          <cell r="G2043" t="str">
            <v>X</v>
          </cell>
          <cell r="H2043" t="str">
            <v>X</v>
          </cell>
          <cell r="I2043" t="str">
            <v>X</v>
          </cell>
          <cell r="J2043" t="str">
            <v>X</v>
          </cell>
          <cell r="K2043" t="str">
            <v>X</v>
          </cell>
          <cell r="L2043" t="str">
            <v>X</v>
          </cell>
          <cell r="M2043" t="str">
            <v>X</v>
          </cell>
          <cell r="N2043" t="str">
            <v>044060</v>
          </cell>
        </row>
        <row r="2044">
          <cell r="B2044" t="str">
            <v>조광페인트</v>
          </cell>
          <cell r="C2044" t="str">
            <v>X</v>
          </cell>
          <cell r="D2044" t="str">
            <v>X</v>
          </cell>
          <cell r="E2044" t="str">
            <v>X</v>
          </cell>
          <cell r="F2044" t="str">
            <v>X</v>
          </cell>
          <cell r="G2044" t="str">
            <v>X</v>
          </cell>
          <cell r="H2044" t="str">
            <v>X</v>
          </cell>
          <cell r="I2044" t="str">
            <v>X</v>
          </cell>
          <cell r="J2044" t="str">
            <v>X</v>
          </cell>
          <cell r="K2044" t="str">
            <v>X</v>
          </cell>
          <cell r="L2044" t="str">
            <v>X</v>
          </cell>
          <cell r="M2044" t="str">
            <v>X</v>
          </cell>
          <cell r="N2044" t="str">
            <v>004910</v>
          </cell>
        </row>
        <row r="2045">
          <cell r="B2045" t="str">
            <v>조광피혁</v>
          </cell>
          <cell r="C2045" t="str">
            <v>X</v>
          </cell>
          <cell r="D2045" t="str">
            <v>X</v>
          </cell>
          <cell r="E2045" t="str">
            <v>X</v>
          </cell>
          <cell r="F2045" t="str">
            <v>X</v>
          </cell>
          <cell r="G2045" t="str">
            <v>X</v>
          </cell>
          <cell r="H2045" t="str">
            <v>X</v>
          </cell>
          <cell r="I2045" t="str">
            <v>X</v>
          </cell>
          <cell r="J2045" t="str">
            <v>X</v>
          </cell>
          <cell r="K2045" t="str">
            <v>X</v>
          </cell>
          <cell r="L2045" t="str">
            <v>X</v>
          </cell>
          <cell r="M2045" t="str">
            <v>X</v>
          </cell>
          <cell r="N2045" t="str">
            <v>004700</v>
          </cell>
        </row>
        <row r="2046">
          <cell r="B2046" t="str">
            <v>조비</v>
          </cell>
          <cell r="C2046" t="str">
            <v>X</v>
          </cell>
          <cell r="D2046" t="str">
            <v>X</v>
          </cell>
          <cell r="E2046" t="str">
            <v>X</v>
          </cell>
          <cell r="F2046" t="str">
            <v>X</v>
          </cell>
          <cell r="G2046" t="str">
            <v>X</v>
          </cell>
          <cell r="H2046" t="str">
            <v>X</v>
          </cell>
          <cell r="I2046" t="str">
            <v>X</v>
          </cell>
          <cell r="J2046" t="str">
            <v>X</v>
          </cell>
          <cell r="K2046" t="str">
            <v>X</v>
          </cell>
          <cell r="L2046" t="str">
            <v>X</v>
          </cell>
          <cell r="M2046" t="str">
            <v>X</v>
          </cell>
          <cell r="N2046" t="str">
            <v>001550</v>
          </cell>
        </row>
        <row r="2047">
          <cell r="B2047" t="str">
            <v>조선내화</v>
          </cell>
          <cell r="C2047" t="str">
            <v>X</v>
          </cell>
          <cell r="D2047" t="str">
            <v>X</v>
          </cell>
          <cell r="E2047" t="str">
            <v>X</v>
          </cell>
          <cell r="F2047" t="str">
            <v>X</v>
          </cell>
          <cell r="G2047" t="str">
            <v>X</v>
          </cell>
          <cell r="H2047" t="str">
            <v>X</v>
          </cell>
          <cell r="I2047" t="str">
            <v>X</v>
          </cell>
          <cell r="J2047" t="str">
            <v>X</v>
          </cell>
          <cell r="K2047" t="str">
            <v>X</v>
          </cell>
          <cell r="L2047" t="str">
            <v>X</v>
          </cell>
          <cell r="M2047" t="str">
            <v>X</v>
          </cell>
          <cell r="N2047" t="str">
            <v>462520</v>
          </cell>
        </row>
        <row r="2048">
          <cell r="B2048" t="str">
            <v>조선선재</v>
          </cell>
          <cell r="C2048" t="str">
            <v>X</v>
          </cell>
          <cell r="D2048" t="str">
            <v>X</v>
          </cell>
          <cell r="E2048" t="str">
            <v>X</v>
          </cell>
          <cell r="F2048" t="str">
            <v>X</v>
          </cell>
          <cell r="G2048" t="str">
            <v>X</v>
          </cell>
          <cell r="H2048" t="str">
            <v>X</v>
          </cell>
          <cell r="I2048" t="str">
            <v>X</v>
          </cell>
          <cell r="J2048" t="str">
            <v>X</v>
          </cell>
          <cell r="K2048" t="str">
            <v>X</v>
          </cell>
          <cell r="L2048" t="str">
            <v>X</v>
          </cell>
          <cell r="M2048" t="str">
            <v>X</v>
          </cell>
          <cell r="N2048" t="str">
            <v>120030</v>
          </cell>
        </row>
        <row r="2049">
          <cell r="B2049" t="str">
            <v>조아제약</v>
          </cell>
          <cell r="C2049" t="str">
            <v>X</v>
          </cell>
          <cell r="D2049" t="str">
            <v>X</v>
          </cell>
          <cell r="E2049" t="str">
            <v>X</v>
          </cell>
          <cell r="F2049" t="str">
            <v>X</v>
          </cell>
          <cell r="G2049" t="str">
            <v>X</v>
          </cell>
          <cell r="H2049" t="str">
            <v>X</v>
          </cell>
          <cell r="I2049" t="str">
            <v>X</v>
          </cell>
          <cell r="J2049" t="str">
            <v>X</v>
          </cell>
          <cell r="K2049" t="str">
            <v>X</v>
          </cell>
          <cell r="L2049" t="str">
            <v>X</v>
          </cell>
          <cell r="M2049" t="str">
            <v>X</v>
          </cell>
          <cell r="N2049" t="str">
            <v>034940</v>
          </cell>
        </row>
        <row r="2050">
          <cell r="B2050" t="str">
            <v>조이시티</v>
          </cell>
          <cell r="C2050" t="str">
            <v>X</v>
          </cell>
          <cell r="D2050" t="str">
            <v>X</v>
          </cell>
          <cell r="E2050" t="str">
            <v>X</v>
          </cell>
          <cell r="F2050" t="str">
            <v>X</v>
          </cell>
          <cell r="G2050" t="str">
            <v>X</v>
          </cell>
          <cell r="H2050" t="str">
            <v>X</v>
          </cell>
          <cell r="I2050" t="str">
            <v>X</v>
          </cell>
          <cell r="J2050" t="str">
            <v>X</v>
          </cell>
          <cell r="K2050" t="str">
            <v>X</v>
          </cell>
          <cell r="L2050" t="str">
            <v>X</v>
          </cell>
          <cell r="M2050" t="str">
            <v>X</v>
          </cell>
          <cell r="N2050" t="str">
            <v>067000</v>
          </cell>
        </row>
        <row r="2051">
          <cell r="B2051" t="str">
            <v>조일알미늄</v>
          </cell>
          <cell r="C2051" t="str">
            <v>X</v>
          </cell>
          <cell r="D2051" t="str">
            <v>X</v>
          </cell>
          <cell r="E2051" t="str">
            <v>X</v>
          </cell>
          <cell r="F2051" t="str">
            <v>X</v>
          </cell>
          <cell r="G2051" t="str">
            <v>X</v>
          </cell>
          <cell r="H2051" t="str">
            <v>X</v>
          </cell>
          <cell r="I2051" t="str">
            <v>X</v>
          </cell>
          <cell r="J2051" t="str">
            <v>X</v>
          </cell>
          <cell r="K2051" t="str">
            <v>X</v>
          </cell>
          <cell r="L2051" t="str">
            <v>X</v>
          </cell>
          <cell r="M2051" t="str">
            <v>X</v>
          </cell>
          <cell r="N2051" t="str">
            <v>018470</v>
          </cell>
        </row>
        <row r="2052">
          <cell r="B2052" t="str">
            <v>조흥</v>
          </cell>
          <cell r="C2052" t="str">
            <v>X</v>
          </cell>
          <cell r="D2052" t="str">
            <v>X</v>
          </cell>
          <cell r="E2052" t="str">
            <v>X</v>
          </cell>
          <cell r="F2052" t="str">
            <v>X</v>
          </cell>
          <cell r="G2052" t="str">
            <v>X</v>
          </cell>
          <cell r="H2052" t="str">
            <v>X</v>
          </cell>
          <cell r="I2052" t="str">
            <v>X</v>
          </cell>
          <cell r="J2052" t="str">
            <v>X</v>
          </cell>
          <cell r="K2052" t="str">
            <v>X</v>
          </cell>
          <cell r="L2052" t="str">
            <v>X</v>
          </cell>
          <cell r="M2052" t="str">
            <v>X</v>
          </cell>
          <cell r="N2052" t="str">
            <v>002600</v>
          </cell>
        </row>
        <row r="2053">
          <cell r="B2053" t="str">
            <v>종근당</v>
          </cell>
          <cell r="C2053" t="str">
            <v>X</v>
          </cell>
          <cell r="D2053" t="str">
            <v>X</v>
          </cell>
          <cell r="E2053" t="str">
            <v>X</v>
          </cell>
          <cell r="F2053" t="str">
            <v>X</v>
          </cell>
          <cell r="G2053" t="str">
            <v>X</v>
          </cell>
          <cell r="H2053" t="str">
            <v>X</v>
          </cell>
          <cell r="I2053" t="str">
            <v>X</v>
          </cell>
          <cell r="J2053" t="str">
            <v>X</v>
          </cell>
          <cell r="K2053" t="str">
            <v>X</v>
          </cell>
          <cell r="L2053" t="str">
            <v>X</v>
          </cell>
          <cell r="M2053" t="str">
            <v>X</v>
          </cell>
          <cell r="N2053" t="str">
            <v>185750</v>
          </cell>
        </row>
        <row r="2054">
          <cell r="B2054" t="str">
            <v>종근당바이오</v>
          </cell>
          <cell r="C2054" t="str">
            <v>X</v>
          </cell>
          <cell r="D2054" t="str">
            <v>X</v>
          </cell>
          <cell r="E2054" t="str">
            <v>X</v>
          </cell>
          <cell r="F2054" t="str">
            <v>X</v>
          </cell>
          <cell r="G2054" t="str">
            <v>X</v>
          </cell>
          <cell r="H2054" t="str">
            <v>X</v>
          </cell>
          <cell r="I2054" t="str">
            <v>X</v>
          </cell>
          <cell r="J2054" t="str">
            <v>X</v>
          </cell>
          <cell r="K2054" t="str">
            <v>X</v>
          </cell>
          <cell r="L2054" t="str">
            <v>X</v>
          </cell>
          <cell r="M2054" t="str">
            <v>X</v>
          </cell>
          <cell r="N2054" t="str">
            <v>063160</v>
          </cell>
        </row>
        <row r="2055">
          <cell r="B2055" t="str">
            <v>종근당홀딩스</v>
          </cell>
          <cell r="C2055" t="str">
            <v>X</v>
          </cell>
          <cell r="D2055" t="str">
            <v>X</v>
          </cell>
          <cell r="E2055" t="str">
            <v>X</v>
          </cell>
          <cell r="F2055" t="str">
            <v>X</v>
          </cell>
          <cell r="G2055" t="str">
            <v>X</v>
          </cell>
          <cell r="H2055" t="str">
            <v>X</v>
          </cell>
          <cell r="I2055" t="str">
            <v>X</v>
          </cell>
          <cell r="J2055" t="str">
            <v>X</v>
          </cell>
          <cell r="K2055" t="str">
            <v>X</v>
          </cell>
          <cell r="L2055" t="str">
            <v>X</v>
          </cell>
          <cell r="M2055" t="str">
            <v>X</v>
          </cell>
          <cell r="N2055" t="str">
            <v>001630</v>
          </cell>
        </row>
        <row r="2056">
          <cell r="B2056" t="str">
            <v>좋은사람들</v>
          </cell>
          <cell r="C2056" t="str">
            <v>O</v>
          </cell>
          <cell r="D2056" t="str">
            <v>X</v>
          </cell>
          <cell r="E2056" t="str">
            <v>O</v>
          </cell>
          <cell r="F2056" t="str">
            <v>X</v>
          </cell>
          <cell r="G2056" t="str">
            <v>X</v>
          </cell>
          <cell r="H2056" t="str">
            <v>X</v>
          </cell>
          <cell r="I2056" t="str">
            <v>X</v>
          </cell>
          <cell r="J2056" t="str">
            <v>X</v>
          </cell>
          <cell r="K2056" t="str">
            <v>X</v>
          </cell>
          <cell r="L2056" t="str">
            <v>X</v>
          </cell>
          <cell r="M2056" t="str">
            <v>X</v>
          </cell>
          <cell r="N2056" t="str">
            <v>033340</v>
          </cell>
        </row>
        <row r="2057">
          <cell r="B2057" t="str">
            <v>주성엔지니어링</v>
          </cell>
          <cell r="C2057" t="str">
            <v>X</v>
          </cell>
          <cell r="D2057" t="str">
            <v>X</v>
          </cell>
          <cell r="E2057" t="str">
            <v>X</v>
          </cell>
          <cell r="F2057" t="str">
            <v>X</v>
          </cell>
          <cell r="G2057" t="str">
            <v>X</v>
          </cell>
          <cell r="H2057" t="str">
            <v>X</v>
          </cell>
          <cell r="I2057" t="str">
            <v>X</v>
          </cell>
          <cell r="J2057" t="str">
            <v>X</v>
          </cell>
          <cell r="K2057" t="str">
            <v>X</v>
          </cell>
          <cell r="L2057" t="str">
            <v>X</v>
          </cell>
          <cell r="M2057" t="str">
            <v>X</v>
          </cell>
          <cell r="N2057" t="str">
            <v>036930</v>
          </cell>
        </row>
        <row r="2058">
          <cell r="B2058" t="str">
            <v>주연테크</v>
          </cell>
          <cell r="C2058" t="str">
            <v>X</v>
          </cell>
          <cell r="D2058" t="str">
            <v>X</v>
          </cell>
          <cell r="E2058" t="str">
            <v>X</v>
          </cell>
          <cell r="F2058" t="str">
            <v>X</v>
          </cell>
          <cell r="G2058" t="str">
            <v>X</v>
          </cell>
          <cell r="H2058" t="str">
            <v>X</v>
          </cell>
          <cell r="I2058" t="str">
            <v>X</v>
          </cell>
          <cell r="J2058" t="str">
            <v>X</v>
          </cell>
          <cell r="K2058" t="str">
            <v>X</v>
          </cell>
          <cell r="L2058" t="str">
            <v>X</v>
          </cell>
          <cell r="M2058" t="str">
            <v>X</v>
          </cell>
          <cell r="N2058" t="str">
            <v>044380</v>
          </cell>
        </row>
        <row r="2059">
          <cell r="B2059" t="str">
            <v>줌인터넷</v>
          </cell>
          <cell r="C2059" t="str">
            <v>X</v>
          </cell>
          <cell r="D2059" t="str">
            <v>X</v>
          </cell>
          <cell r="E2059" t="str">
            <v>X</v>
          </cell>
          <cell r="F2059" t="str">
            <v>X</v>
          </cell>
          <cell r="G2059" t="str">
            <v>X</v>
          </cell>
          <cell r="H2059" t="str">
            <v>X</v>
          </cell>
          <cell r="I2059" t="str">
            <v>X</v>
          </cell>
          <cell r="J2059" t="str">
            <v>X</v>
          </cell>
          <cell r="K2059" t="str">
            <v>X</v>
          </cell>
          <cell r="L2059" t="str">
            <v>X</v>
          </cell>
          <cell r="M2059" t="str">
            <v>X</v>
          </cell>
          <cell r="N2059" t="str">
            <v>239340</v>
          </cell>
        </row>
        <row r="2060">
          <cell r="B2060" t="str">
            <v>중앙백신</v>
          </cell>
          <cell r="C2060" t="str">
            <v>X</v>
          </cell>
          <cell r="D2060" t="str">
            <v>X</v>
          </cell>
          <cell r="E2060" t="str">
            <v>X</v>
          </cell>
          <cell r="F2060" t="str">
            <v>X</v>
          </cell>
          <cell r="G2060" t="str">
            <v>X</v>
          </cell>
          <cell r="H2060" t="str">
            <v>X</v>
          </cell>
          <cell r="I2060" t="str">
            <v>X</v>
          </cell>
          <cell r="J2060" t="str">
            <v>X</v>
          </cell>
          <cell r="K2060" t="str">
            <v>X</v>
          </cell>
          <cell r="L2060" t="str">
            <v>X</v>
          </cell>
          <cell r="M2060" t="str">
            <v>X</v>
          </cell>
          <cell r="N2060" t="str">
            <v>072020</v>
          </cell>
        </row>
        <row r="2061">
          <cell r="B2061" t="str">
            <v>중앙에너비스</v>
          </cell>
          <cell r="C2061" t="str">
            <v>X</v>
          </cell>
          <cell r="D2061" t="str">
            <v>X</v>
          </cell>
          <cell r="E2061" t="str">
            <v>X</v>
          </cell>
          <cell r="F2061" t="str">
            <v>X</v>
          </cell>
          <cell r="G2061" t="str">
            <v>X</v>
          </cell>
          <cell r="H2061" t="str">
            <v>X</v>
          </cell>
          <cell r="I2061" t="str">
            <v>X</v>
          </cell>
          <cell r="J2061" t="str">
            <v>X</v>
          </cell>
          <cell r="K2061" t="str">
            <v>X</v>
          </cell>
          <cell r="L2061" t="str">
            <v>X</v>
          </cell>
          <cell r="M2061" t="str">
            <v>X</v>
          </cell>
          <cell r="N2061" t="str">
            <v>000440</v>
          </cell>
        </row>
        <row r="2062">
          <cell r="B2062" t="str">
            <v>중앙첨단소재</v>
          </cell>
          <cell r="C2062" t="str">
            <v>X</v>
          </cell>
          <cell r="D2062" t="str">
            <v>X</v>
          </cell>
          <cell r="E2062" t="str">
            <v>X</v>
          </cell>
          <cell r="F2062" t="str">
            <v>O</v>
          </cell>
          <cell r="G2062" t="str">
            <v>X</v>
          </cell>
          <cell r="H2062" t="str">
            <v>X</v>
          </cell>
          <cell r="I2062" t="str">
            <v>X</v>
          </cell>
          <cell r="J2062" t="str">
            <v>X</v>
          </cell>
          <cell r="K2062" t="str">
            <v>X</v>
          </cell>
          <cell r="L2062" t="str">
            <v>X</v>
          </cell>
          <cell r="M2062" t="str">
            <v>X</v>
          </cell>
          <cell r="N2062" t="str">
            <v>051980</v>
          </cell>
        </row>
        <row r="2063">
          <cell r="B2063" t="str">
            <v>지노믹트리</v>
          </cell>
          <cell r="C2063" t="str">
            <v>X</v>
          </cell>
          <cell r="D2063" t="str">
            <v>X</v>
          </cell>
          <cell r="E2063" t="str">
            <v>X</v>
          </cell>
          <cell r="F2063" t="str">
            <v>X</v>
          </cell>
          <cell r="G2063" t="str">
            <v>X</v>
          </cell>
          <cell r="H2063" t="str">
            <v>X</v>
          </cell>
          <cell r="I2063" t="str">
            <v>X</v>
          </cell>
          <cell r="J2063" t="str">
            <v>X</v>
          </cell>
          <cell r="K2063" t="str">
            <v>X</v>
          </cell>
          <cell r="L2063" t="str">
            <v>X</v>
          </cell>
          <cell r="M2063" t="str">
            <v>X</v>
          </cell>
          <cell r="N2063" t="str">
            <v>228760</v>
          </cell>
        </row>
        <row r="2064">
          <cell r="B2064" t="str">
            <v>지놈앤컴퍼니</v>
          </cell>
          <cell r="C2064" t="str">
            <v>X</v>
          </cell>
          <cell r="D2064" t="str">
            <v>X</v>
          </cell>
          <cell r="E2064" t="str">
            <v>X</v>
          </cell>
          <cell r="F2064" t="str">
            <v>X</v>
          </cell>
          <cell r="G2064" t="str">
            <v>X</v>
          </cell>
          <cell r="H2064" t="str">
            <v>X</v>
          </cell>
          <cell r="I2064" t="str">
            <v>X</v>
          </cell>
          <cell r="J2064" t="str">
            <v>X</v>
          </cell>
          <cell r="K2064" t="str">
            <v>X</v>
          </cell>
          <cell r="L2064" t="str">
            <v>X</v>
          </cell>
          <cell r="M2064" t="str">
            <v>X</v>
          </cell>
          <cell r="N2064" t="str">
            <v>314130</v>
          </cell>
        </row>
        <row r="2065">
          <cell r="B2065" t="str">
            <v>지누스</v>
          </cell>
          <cell r="C2065" t="str">
            <v>X</v>
          </cell>
          <cell r="D2065" t="str">
            <v>X</v>
          </cell>
          <cell r="E2065" t="str">
            <v>X</v>
          </cell>
          <cell r="F2065" t="str">
            <v>X</v>
          </cell>
          <cell r="G2065" t="str">
            <v>X</v>
          </cell>
          <cell r="H2065" t="str">
            <v>X</v>
          </cell>
          <cell r="I2065" t="str">
            <v>X</v>
          </cell>
          <cell r="J2065" t="str">
            <v>X</v>
          </cell>
          <cell r="K2065" t="str">
            <v>X</v>
          </cell>
          <cell r="L2065" t="str">
            <v>X</v>
          </cell>
          <cell r="M2065" t="str">
            <v>X</v>
          </cell>
          <cell r="N2065" t="str">
            <v>013890</v>
          </cell>
        </row>
        <row r="2066">
          <cell r="B2066" t="str">
            <v>지니너스</v>
          </cell>
          <cell r="C2066" t="str">
            <v>X</v>
          </cell>
          <cell r="D2066" t="str">
            <v>X</v>
          </cell>
          <cell r="E2066" t="str">
            <v>X</v>
          </cell>
          <cell r="F2066" t="str">
            <v>X</v>
          </cell>
          <cell r="G2066" t="str">
            <v>X</v>
          </cell>
          <cell r="H2066" t="str">
            <v>X</v>
          </cell>
          <cell r="I2066" t="str">
            <v>X</v>
          </cell>
          <cell r="J2066" t="str">
            <v>X</v>
          </cell>
          <cell r="K2066" t="str">
            <v>X</v>
          </cell>
          <cell r="L2066" t="str">
            <v>X</v>
          </cell>
          <cell r="M2066" t="str">
            <v>X</v>
          </cell>
          <cell r="N2066" t="str">
            <v>389030</v>
          </cell>
        </row>
        <row r="2067">
          <cell r="B2067" t="str">
            <v>지니뮤직</v>
          </cell>
          <cell r="C2067" t="str">
            <v>X</v>
          </cell>
          <cell r="D2067" t="str">
            <v>X</v>
          </cell>
          <cell r="E2067" t="str">
            <v>X</v>
          </cell>
          <cell r="F2067" t="str">
            <v>X</v>
          </cell>
          <cell r="G2067" t="str">
            <v>X</v>
          </cell>
          <cell r="H2067" t="str">
            <v>X</v>
          </cell>
          <cell r="I2067" t="str">
            <v>X</v>
          </cell>
          <cell r="J2067" t="str">
            <v>X</v>
          </cell>
          <cell r="K2067" t="str">
            <v>X</v>
          </cell>
          <cell r="L2067" t="str">
            <v>X</v>
          </cell>
          <cell r="M2067" t="str">
            <v>X</v>
          </cell>
          <cell r="N2067" t="str">
            <v>043610</v>
          </cell>
        </row>
        <row r="2068">
          <cell r="B2068" t="str">
            <v>지니언스</v>
          </cell>
          <cell r="C2068" t="str">
            <v>X</v>
          </cell>
          <cell r="D2068" t="str">
            <v>X</v>
          </cell>
          <cell r="E2068" t="str">
            <v>X</v>
          </cell>
          <cell r="F2068" t="str">
            <v>X</v>
          </cell>
          <cell r="G2068" t="str">
            <v>X</v>
          </cell>
          <cell r="H2068" t="str">
            <v>X</v>
          </cell>
          <cell r="I2068" t="str">
            <v>X</v>
          </cell>
          <cell r="J2068" t="str">
            <v>X</v>
          </cell>
          <cell r="K2068" t="str">
            <v>X</v>
          </cell>
          <cell r="L2068" t="str">
            <v>X</v>
          </cell>
          <cell r="M2068" t="str">
            <v>X</v>
          </cell>
          <cell r="N2068" t="str">
            <v>263860</v>
          </cell>
        </row>
        <row r="2069">
          <cell r="B2069" t="str">
            <v>지니틱스</v>
          </cell>
          <cell r="C2069" t="str">
            <v>X</v>
          </cell>
          <cell r="D2069" t="str">
            <v>X</v>
          </cell>
          <cell r="E2069" t="str">
            <v>X</v>
          </cell>
          <cell r="F2069" t="str">
            <v>X</v>
          </cell>
          <cell r="G2069" t="str">
            <v>O</v>
          </cell>
          <cell r="H2069" t="str">
            <v>X</v>
          </cell>
          <cell r="I2069" t="str">
            <v>X</v>
          </cell>
          <cell r="J2069" t="str">
            <v>X</v>
          </cell>
          <cell r="K2069" t="str">
            <v>X</v>
          </cell>
          <cell r="L2069" t="str">
            <v>X</v>
          </cell>
          <cell r="M2069" t="str">
            <v>X</v>
          </cell>
          <cell r="N2069" t="str">
            <v>303030</v>
          </cell>
        </row>
        <row r="2070">
          <cell r="B2070" t="str">
            <v>지더블유바이텍</v>
          </cell>
          <cell r="C2070" t="str">
            <v>X</v>
          </cell>
          <cell r="D2070" t="str">
            <v>X</v>
          </cell>
          <cell r="E2070" t="str">
            <v>X</v>
          </cell>
          <cell r="F2070" t="str">
            <v>X</v>
          </cell>
          <cell r="G2070" t="str">
            <v>O</v>
          </cell>
          <cell r="H2070" t="str">
            <v>X</v>
          </cell>
          <cell r="I2070" t="str">
            <v>X</v>
          </cell>
          <cell r="J2070" t="str">
            <v>X</v>
          </cell>
          <cell r="K2070" t="str">
            <v>X</v>
          </cell>
          <cell r="L2070" t="str">
            <v>X</v>
          </cell>
          <cell r="M2070" t="str">
            <v>X</v>
          </cell>
          <cell r="N2070" t="str">
            <v>036180</v>
          </cell>
        </row>
        <row r="2071">
          <cell r="B2071" t="str">
            <v>지란지교시큐리티</v>
          </cell>
          <cell r="C2071" t="str">
            <v>X</v>
          </cell>
          <cell r="D2071" t="str">
            <v>X</v>
          </cell>
          <cell r="E2071" t="str">
            <v>X</v>
          </cell>
          <cell r="F2071" t="str">
            <v>X</v>
          </cell>
          <cell r="G2071" t="str">
            <v>X</v>
          </cell>
          <cell r="H2071" t="str">
            <v>X</v>
          </cell>
          <cell r="I2071" t="str">
            <v>X</v>
          </cell>
          <cell r="J2071" t="str">
            <v>X</v>
          </cell>
          <cell r="K2071" t="str">
            <v>X</v>
          </cell>
          <cell r="L2071" t="str">
            <v>X</v>
          </cell>
          <cell r="M2071" t="str">
            <v>X</v>
          </cell>
          <cell r="N2071" t="str">
            <v>208350</v>
          </cell>
        </row>
        <row r="2072">
          <cell r="B2072" t="str">
            <v>지슨</v>
          </cell>
          <cell r="C2072" t="str">
            <v>X</v>
          </cell>
          <cell r="D2072" t="str">
            <v>X</v>
          </cell>
          <cell r="E2072" t="str">
            <v>X</v>
          </cell>
          <cell r="F2072" t="str">
            <v>X</v>
          </cell>
          <cell r="G2072" t="str">
            <v>X</v>
          </cell>
          <cell r="H2072" t="str">
            <v>X</v>
          </cell>
          <cell r="I2072" t="str">
            <v>X</v>
          </cell>
          <cell r="J2072" t="str">
            <v>X</v>
          </cell>
          <cell r="K2072" t="str">
            <v>X</v>
          </cell>
          <cell r="L2072" t="str">
            <v>X</v>
          </cell>
          <cell r="M2072" t="str">
            <v>X</v>
          </cell>
          <cell r="N2072" t="str">
            <v>289860</v>
          </cell>
        </row>
        <row r="2073">
          <cell r="B2073" t="str">
            <v>지씨셀</v>
          </cell>
          <cell r="C2073" t="str">
            <v>X</v>
          </cell>
          <cell r="D2073" t="str">
            <v>X</v>
          </cell>
          <cell r="E2073" t="str">
            <v>X</v>
          </cell>
          <cell r="F2073" t="str">
            <v>X</v>
          </cell>
          <cell r="G2073" t="str">
            <v>X</v>
          </cell>
          <cell r="H2073" t="str">
            <v>X</v>
          </cell>
          <cell r="I2073" t="str">
            <v>X</v>
          </cell>
          <cell r="J2073" t="str">
            <v>X</v>
          </cell>
          <cell r="K2073" t="str">
            <v>X</v>
          </cell>
          <cell r="L2073" t="str">
            <v>X</v>
          </cell>
          <cell r="M2073" t="str">
            <v>X</v>
          </cell>
          <cell r="N2073" t="str">
            <v>144510</v>
          </cell>
        </row>
        <row r="2074">
          <cell r="B2074" t="str">
            <v>지아이이노베이션</v>
          </cell>
          <cell r="C2074" t="str">
            <v>X</v>
          </cell>
          <cell r="D2074" t="str">
            <v>X</v>
          </cell>
          <cell r="E2074" t="str">
            <v>X</v>
          </cell>
          <cell r="F2074" t="str">
            <v>X</v>
          </cell>
          <cell r="G2074" t="str">
            <v>X</v>
          </cell>
          <cell r="H2074" t="str">
            <v>X</v>
          </cell>
          <cell r="I2074" t="str">
            <v>X</v>
          </cell>
          <cell r="J2074" t="str">
            <v>X</v>
          </cell>
          <cell r="K2074" t="str">
            <v>X</v>
          </cell>
          <cell r="L2074" t="str">
            <v>X</v>
          </cell>
          <cell r="M2074" t="str">
            <v>X</v>
          </cell>
          <cell r="N2074" t="str">
            <v>358570</v>
          </cell>
        </row>
        <row r="2075">
          <cell r="B2075" t="str">
            <v>지아이텍</v>
          </cell>
          <cell r="C2075" t="str">
            <v>X</v>
          </cell>
          <cell r="D2075" t="str">
            <v>X</v>
          </cell>
          <cell r="E2075" t="str">
            <v>X</v>
          </cell>
          <cell r="F2075" t="str">
            <v>X</v>
          </cell>
          <cell r="G2075" t="str">
            <v>X</v>
          </cell>
          <cell r="H2075" t="str">
            <v>X</v>
          </cell>
          <cell r="I2075" t="str">
            <v>X</v>
          </cell>
          <cell r="J2075" t="str">
            <v>X</v>
          </cell>
          <cell r="K2075" t="str">
            <v>X</v>
          </cell>
          <cell r="L2075" t="str">
            <v>X</v>
          </cell>
          <cell r="M2075" t="str">
            <v>X</v>
          </cell>
          <cell r="N2075" t="str">
            <v>382480</v>
          </cell>
        </row>
        <row r="2076">
          <cell r="B2076" t="str">
            <v>지앤비에스 에코</v>
          </cell>
          <cell r="C2076" t="str">
            <v>X</v>
          </cell>
          <cell r="D2076" t="str">
            <v>X</v>
          </cell>
          <cell r="E2076" t="str">
            <v>X</v>
          </cell>
          <cell r="F2076" t="str">
            <v>X</v>
          </cell>
          <cell r="G2076" t="str">
            <v>X</v>
          </cell>
          <cell r="H2076" t="str">
            <v>X</v>
          </cell>
          <cell r="I2076" t="str">
            <v>X</v>
          </cell>
          <cell r="J2076" t="str">
            <v>X</v>
          </cell>
          <cell r="K2076" t="str">
            <v>X</v>
          </cell>
          <cell r="L2076" t="str">
            <v>X</v>
          </cell>
          <cell r="M2076" t="str">
            <v>X</v>
          </cell>
          <cell r="N2076" t="str">
            <v>382800</v>
          </cell>
        </row>
        <row r="2077">
          <cell r="B2077" t="str">
            <v>지앤이헬스케어</v>
          </cell>
          <cell r="C2077" t="str">
            <v>X</v>
          </cell>
          <cell r="D2077" t="str">
            <v>X</v>
          </cell>
          <cell r="E2077" t="str">
            <v>X</v>
          </cell>
          <cell r="F2077" t="str">
            <v>X</v>
          </cell>
          <cell r="G2077" t="str">
            <v>X</v>
          </cell>
          <cell r="H2077" t="str">
            <v>X</v>
          </cell>
          <cell r="I2077" t="str">
            <v>X</v>
          </cell>
          <cell r="J2077" t="str">
            <v>X</v>
          </cell>
          <cell r="K2077" t="str">
            <v>X</v>
          </cell>
          <cell r="L2077" t="str">
            <v>X</v>
          </cell>
          <cell r="M2077" t="str">
            <v>X</v>
          </cell>
          <cell r="N2077" t="str">
            <v>299480</v>
          </cell>
        </row>
        <row r="2078">
          <cell r="B2078" t="str">
            <v>지어소프트</v>
          </cell>
          <cell r="C2078" t="str">
            <v>X</v>
          </cell>
          <cell r="D2078" t="str">
            <v>X</v>
          </cell>
          <cell r="E2078" t="str">
            <v>X</v>
          </cell>
          <cell r="F2078" t="str">
            <v>X</v>
          </cell>
          <cell r="G2078" t="str">
            <v>X</v>
          </cell>
          <cell r="H2078" t="str">
            <v>X</v>
          </cell>
          <cell r="I2078" t="str">
            <v>X</v>
          </cell>
          <cell r="J2078" t="str">
            <v>X</v>
          </cell>
          <cell r="K2078" t="str">
            <v>X</v>
          </cell>
          <cell r="L2078" t="str">
            <v>X</v>
          </cell>
          <cell r="M2078" t="str">
            <v>X</v>
          </cell>
          <cell r="N2078" t="str">
            <v>051160</v>
          </cell>
        </row>
        <row r="2079">
          <cell r="B2079" t="str">
            <v>지에스이</v>
          </cell>
          <cell r="C2079" t="str">
            <v>X</v>
          </cell>
          <cell r="D2079" t="str">
            <v>X</v>
          </cell>
          <cell r="E2079" t="str">
            <v>X</v>
          </cell>
          <cell r="F2079" t="str">
            <v>X</v>
          </cell>
          <cell r="G2079" t="str">
            <v>X</v>
          </cell>
          <cell r="H2079" t="str">
            <v>X</v>
          </cell>
          <cell r="I2079" t="str">
            <v>X</v>
          </cell>
          <cell r="J2079" t="str">
            <v>X</v>
          </cell>
          <cell r="K2079" t="str">
            <v>X</v>
          </cell>
          <cell r="L2079" t="str">
            <v>X</v>
          </cell>
          <cell r="M2079" t="str">
            <v>X</v>
          </cell>
          <cell r="N2079" t="str">
            <v>053050</v>
          </cell>
        </row>
        <row r="2080">
          <cell r="B2080" t="str">
            <v>지에프씨생명과학</v>
          </cell>
          <cell r="C2080" t="str">
            <v>X</v>
          </cell>
          <cell r="D2080" t="str">
            <v>X</v>
          </cell>
          <cell r="E2080" t="str">
            <v>X</v>
          </cell>
          <cell r="F2080" t="str">
            <v>X</v>
          </cell>
          <cell r="G2080" t="str">
            <v>X</v>
          </cell>
          <cell r="H2080" t="str">
            <v>X</v>
          </cell>
          <cell r="I2080" t="str">
            <v>X</v>
          </cell>
          <cell r="J2080" t="str">
            <v>X</v>
          </cell>
          <cell r="K2080" t="str">
            <v>X</v>
          </cell>
          <cell r="L2080" t="str">
            <v>X</v>
          </cell>
          <cell r="M2080" t="str">
            <v>X</v>
          </cell>
          <cell r="N2080" t="str">
            <v>388610</v>
          </cell>
        </row>
        <row r="2081">
          <cell r="B2081" t="str">
            <v>지엔씨에너지</v>
          </cell>
          <cell r="C2081" t="str">
            <v>X</v>
          </cell>
          <cell r="D2081" t="str">
            <v>X</v>
          </cell>
          <cell r="E2081" t="str">
            <v>X</v>
          </cell>
          <cell r="F2081" t="str">
            <v>X</v>
          </cell>
          <cell r="G2081" t="str">
            <v>X</v>
          </cell>
          <cell r="H2081" t="str">
            <v>X</v>
          </cell>
          <cell r="I2081" t="str">
            <v>X</v>
          </cell>
          <cell r="J2081" t="str">
            <v>X</v>
          </cell>
          <cell r="K2081" t="str">
            <v>X</v>
          </cell>
          <cell r="L2081" t="str">
            <v>X</v>
          </cell>
          <cell r="M2081" t="str">
            <v>X</v>
          </cell>
          <cell r="N2081" t="str">
            <v>119850</v>
          </cell>
        </row>
        <row r="2082">
          <cell r="B2082" t="str">
            <v>지엔코</v>
          </cell>
          <cell r="C2082" t="str">
            <v>X</v>
          </cell>
          <cell r="D2082" t="str">
            <v>X</v>
          </cell>
          <cell r="E2082" t="str">
            <v>X</v>
          </cell>
          <cell r="F2082" t="str">
            <v>X</v>
          </cell>
          <cell r="G2082" t="str">
            <v>X</v>
          </cell>
          <cell r="H2082" t="str">
            <v>X</v>
          </cell>
          <cell r="I2082" t="str">
            <v>X</v>
          </cell>
          <cell r="J2082" t="str">
            <v>X</v>
          </cell>
          <cell r="K2082" t="str">
            <v>X</v>
          </cell>
          <cell r="L2082" t="str">
            <v>X</v>
          </cell>
          <cell r="M2082" t="str">
            <v>X</v>
          </cell>
          <cell r="N2082" t="str">
            <v>065060</v>
          </cell>
        </row>
        <row r="2083">
          <cell r="B2083" t="str">
            <v>지엘팜텍</v>
          </cell>
          <cell r="C2083" t="str">
            <v>X</v>
          </cell>
          <cell r="D2083" t="str">
            <v>X</v>
          </cell>
          <cell r="E2083" t="str">
            <v>X</v>
          </cell>
          <cell r="F2083" t="str">
            <v>X</v>
          </cell>
          <cell r="G2083" t="str">
            <v>X</v>
          </cell>
          <cell r="H2083" t="str">
            <v>X</v>
          </cell>
          <cell r="I2083" t="str">
            <v>X</v>
          </cell>
          <cell r="J2083" t="str">
            <v>X</v>
          </cell>
          <cell r="K2083" t="str">
            <v>X</v>
          </cell>
          <cell r="L2083" t="str">
            <v>X</v>
          </cell>
          <cell r="M2083" t="str">
            <v>X</v>
          </cell>
          <cell r="N2083" t="str">
            <v>204840</v>
          </cell>
        </row>
        <row r="2084">
          <cell r="B2084" t="str">
            <v>지엠비코리아</v>
          </cell>
          <cell r="C2084" t="str">
            <v>X</v>
          </cell>
          <cell r="D2084" t="str">
            <v>X</v>
          </cell>
          <cell r="E2084" t="str">
            <v>X</v>
          </cell>
          <cell r="F2084" t="str">
            <v>X</v>
          </cell>
          <cell r="G2084" t="str">
            <v>X</v>
          </cell>
          <cell r="H2084" t="str">
            <v>X</v>
          </cell>
          <cell r="I2084" t="str">
            <v>X</v>
          </cell>
          <cell r="J2084" t="str">
            <v>X</v>
          </cell>
          <cell r="K2084" t="str">
            <v>X</v>
          </cell>
          <cell r="L2084" t="str">
            <v>X</v>
          </cell>
          <cell r="M2084" t="str">
            <v>X</v>
          </cell>
          <cell r="N2084" t="str">
            <v>013870</v>
          </cell>
        </row>
        <row r="2085">
          <cell r="B2085" t="str">
            <v>지역난방공사</v>
          </cell>
          <cell r="C2085" t="str">
            <v>X</v>
          </cell>
          <cell r="D2085" t="str">
            <v>X</v>
          </cell>
          <cell r="E2085" t="str">
            <v>X</v>
          </cell>
          <cell r="F2085" t="str">
            <v>X</v>
          </cell>
          <cell r="G2085" t="str">
            <v>X</v>
          </cell>
          <cell r="H2085" t="str">
            <v>X</v>
          </cell>
          <cell r="I2085" t="str">
            <v>X</v>
          </cell>
          <cell r="J2085" t="str">
            <v>X</v>
          </cell>
          <cell r="K2085" t="str">
            <v>X</v>
          </cell>
          <cell r="L2085" t="str">
            <v>X</v>
          </cell>
          <cell r="M2085" t="str">
            <v>X</v>
          </cell>
          <cell r="N2085" t="str">
            <v>071320</v>
          </cell>
        </row>
        <row r="2086">
          <cell r="B2086" t="str">
            <v>지오릿에너지</v>
          </cell>
          <cell r="C2086" t="str">
            <v>X</v>
          </cell>
          <cell r="D2086" t="str">
            <v>X</v>
          </cell>
          <cell r="E2086" t="str">
            <v>X</v>
          </cell>
          <cell r="F2086" t="str">
            <v>X</v>
          </cell>
          <cell r="G2086" t="str">
            <v>X</v>
          </cell>
          <cell r="H2086" t="str">
            <v>X</v>
          </cell>
          <cell r="I2086" t="str">
            <v>X</v>
          </cell>
          <cell r="J2086" t="str">
            <v>X</v>
          </cell>
          <cell r="K2086" t="str">
            <v>X</v>
          </cell>
          <cell r="L2086" t="str">
            <v>X</v>
          </cell>
          <cell r="M2086" t="str">
            <v>X</v>
          </cell>
          <cell r="N2086" t="str">
            <v>270520</v>
          </cell>
        </row>
        <row r="2087">
          <cell r="B2087" t="str">
            <v>지오엘리먼트</v>
          </cell>
          <cell r="C2087" t="str">
            <v>X</v>
          </cell>
          <cell r="D2087" t="str">
            <v>X</v>
          </cell>
          <cell r="E2087" t="str">
            <v>X</v>
          </cell>
          <cell r="F2087" t="str">
            <v>X</v>
          </cell>
          <cell r="G2087" t="str">
            <v>X</v>
          </cell>
          <cell r="H2087" t="str">
            <v>X</v>
          </cell>
          <cell r="I2087" t="str">
            <v>X</v>
          </cell>
          <cell r="J2087" t="str">
            <v>X</v>
          </cell>
          <cell r="K2087" t="str">
            <v>X</v>
          </cell>
          <cell r="L2087" t="str">
            <v>X</v>
          </cell>
          <cell r="M2087" t="str">
            <v>X</v>
          </cell>
          <cell r="N2087" t="str">
            <v>311320</v>
          </cell>
        </row>
        <row r="2088">
          <cell r="B2088" t="str">
            <v>지투파워</v>
          </cell>
          <cell r="C2088" t="str">
            <v>X</v>
          </cell>
          <cell r="D2088" t="str">
            <v>X</v>
          </cell>
          <cell r="E2088" t="str">
            <v>X</v>
          </cell>
          <cell r="F2088" t="str">
            <v>X</v>
          </cell>
          <cell r="G2088" t="str">
            <v>X</v>
          </cell>
          <cell r="H2088" t="str">
            <v>X</v>
          </cell>
          <cell r="I2088" t="str">
            <v>X</v>
          </cell>
          <cell r="J2088" t="str">
            <v>X</v>
          </cell>
          <cell r="K2088" t="str">
            <v>X</v>
          </cell>
          <cell r="L2088" t="str">
            <v>X</v>
          </cell>
          <cell r="M2088" t="str">
            <v>X</v>
          </cell>
          <cell r="N2088" t="str">
            <v>388050</v>
          </cell>
        </row>
        <row r="2089">
          <cell r="B2089" t="str">
            <v>지티지웰니스</v>
          </cell>
          <cell r="C2089" t="str">
            <v>O</v>
          </cell>
          <cell r="D2089" t="str">
            <v>X</v>
          </cell>
          <cell r="E2089" t="str">
            <v>O</v>
          </cell>
          <cell r="F2089" t="str">
            <v>O</v>
          </cell>
          <cell r="G2089" t="str">
            <v>O</v>
          </cell>
          <cell r="H2089" t="str">
            <v>X</v>
          </cell>
          <cell r="I2089" t="str">
            <v>X</v>
          </cell>
          <cell r="J2089" t="str">
            <v>X</v>
          </cell>
          <cell r="K2089" t="str">
            <v>X</v>
          </cell>
          <cell r="L2089" t="str">
            <v>X</v>
          </cell>
          <cell r="M2089" t="str">
            <v>X</v>
          </cell>
          <cell r="N2089" t="str">
            <v>219750</v>
          </cell>
        </row>
        <row r="2090">
          <cell r="B2090" t="str">
            <v>진도</v>
          </cell>
          <cell r="C2090" t="str">
            <v>X</v>
          </cell>
          <cell r="D2090" t="str">
            <v>X</v>
          </cell>
          <cell r="E2090" t="str">
            <v>X</v>
          </cell>
          <cell r="F2090" t="str">
            <v>X</v>
          </cell>
          <cell r="G2090" t="str">
            <v>X</v>
          </cell>
          <cell r="H2090" t="str">
            <v>X</v>
          </cell>
          <cell r="I2090" t="str">
            <v>X</v>
          </cell>
          <cell r="J2090" t="str">
            <v>X</v>
          </cell>
          <cell r="K2090" t="str">
            <v>X</v>
          </cell>
          <cell r="L2090" t="str">
            <v>X</v>
          </cell>
          <cell r="M2090" t="str">
            <v>X</v>
          </cell>
          <cell r="N2090" t="str">
            <v>088790</v>
          </cell>
        </row>
        <row r="2091">
          <cell r="B2091" t="str">
            <v>진로발효</v>
          </cell>
          <cell r="C2091" t="str">
            <v>X</v>
          </cell>
          <cell r="D2091" t="str">
            <v>X</v>
          </cell>
          <cell r="E2091" t="str">
            <v>X</v>
          </cell>
          <cell r="F2091" t="str">
            <v>X</v>
          </cell>
          <cell r="G2091" t="str">
            <v>X</v>
          </cell>
          <cell r="H2091" t="str">
            <v>X</v>
          </cell>
          <cell r="I2091" t="str">
            <v>X</v>
          </cell>
          <cell r="J2091" t="str">
            <v>X</v>
          </cell>
          <cell r="K2091" t="str">
            <v>X</v>
          </cell>
          <cell r="L2091" t="str">
            <v>X</v>
          </cell>
          <cell r="M2091" t="str">
            <v>X</v>
          </cell>
          <cell r="N2091" t="str">
            <v>018120</v>
          </cell>
        </row>
        <row r="2092">
          <cell r="B2092" t="str">
            <v>진매트릭스</v>
          </cell>
          <cell r="C2092" t="str">
            <v>X</v>
          </cell>
          <cell r="D2092" t="str">
            <v>X</v>
          </cell>
          <cell r="E2092" t="str">
            <v>X</v>
          </cell>
          <cell r="F2092" t="str">
            <v>X</v>
          </cell>
          <cell r="G2092" t="str">
            <v>X</v>
          </cell>
          <cell r="H2092" t="str">
            <v>X</v>
          </cell>
          <cell r="I2092" t="str">
            <v>X</v>
          </cell>
          <cell r="J2092" t="str">
            <v>X</v>
          </cell>
          <cell r="K2092" t="str">
            <v>X</v>
          </cell>
          <cell r="L2092" t="str">
            <v>X</v>
          </cell>
          <cell r="M2092" t="str">
            <v>X</v>
          </cell>
          <cell r="N2092" t="str">
            <v>109820</v>
          </cell>
        </row>
        <row r="2093">
          <cell r="B2093" t="str">
            <v>진바이오텍</v>
          </cell>
          <cell r="C2093" t="str">
            <v>X</v>
          </cell>
          <cell r="D2093" t="str">
            <v>X</v>
          </cell>
          <cell r="E2093" t="str">
            <v>X</v>
          </cell>
          <cell r="F2093" t="str">
            <v>X</v>
          </cell>
          <cell r="G2093" t="str">
            <v>X</v>
          </cell>
          <cell r="H2093" t="str">
            <v>X</v>
          </cell>
          <cell r="I2093" t="str">
            <v>X</v>
          </cell>
          <cell r="J2093" t="str">
            <v>X</v>
          </cell>
          <cell r="K2093" t="str">
            <v>X</v>
          </cell>
          <cell r="L2093" t="str">
            <v>X</v>
          </cell>
          <cell r="M2093" t="str">
            <v>X</v>
          </cell>
          <cell r="N2093" t="str">
            <v>086060</v>
          </cell>
        </row>
        <row r="2094">
          <cell r="B2094" t="str">
            <v>진성티이씨</v>
          </cell>
          <cell r="C2094" t="str">
            <v>X</v>
          </cell>
          <cell r="D2094" t="str">
            <v>X</v>
          </cell>
          <cell r="E2094" t="str">
            <v>X</v>
          </cell>
          <cell r="F2094" t="str">
            <v>X</v>
          </cell>
          <cell r="G2094" t="str">
            <v>X</v>
          </cell>
          <cell r="H2094" t="str">
            <v>X</v>
          </cell>
          <cell r="I2094" t="str">
            <v>X</v>
          </cell>
          <cell r="J2094" t="str">
            <v>X</v>
          </cell>
          <cell r="K2094" t="str">
            <v>X</v>
          </cell>
          <cell r="L2094" t="str">
            <v>X</v>
          </cell>
          <cell r="M2094" t="str">
            <v>X</v>
          </cell>
          <cell r="N2094" t="str">
            <v>036890</v>
          </cell>
        </row>
        <row r="2095">
          <cell r="B2095" t="str">
            <v>진시스템</v>
          </cell>
          <cell r="C2095" t="str">
            <v>X</v>
          </cell>
          <cell r="D2095" t="str">
            <v>X</v>
          </cell>
          <cell r="E2095" t="str">
            <v>X</v>
          </cell>
          <cell r="F2095" t="str">
            <v>X</v>
          </cell>
          <cell r="G2095" t="str">
            <v>X</v>
          </cell>
          <cell r="H2095" t="str">
            <v>X</v>
          </cell>
          <cell r="I2095" t="str">
            <v>X</v>
          </cell>
          <cell r="J2095" t="str">
            <v>X</v>
          </cell>
          <cell r="K2095" t="str">
            <v>X</v>
          </cell>
          <cell r="L2095" t="str">
            <v>X</v>
          </cell>
          <cell r="M2095" t="str">
            <v>X</v>
          </cell>
          <cell r="N2095" t="str">
            <v>363250</v>
          </cell>
        </row>
        <row r="2096">
          <cell r="B2096" t="str">
            <v>진양산업</v>
          </cell>
          <cell r="C2096" t="str">
            <v>X</v>
          </cell>
          <cell r="D2096" t="str">
            <v>X</v>
          </cell>
          <cell r="E2096" t="str">
            <v>X</v>
          </cell>
          <cell r="F2096" t="str">
            <v>X</v>
          </cell>
          <cell r="G2096" t="str">
            <v>X</v>
          </cell>
          <cell r="H2096" t="str">
            <v>X</v>
          </cell>
          <cell r="I2096" t="str">
            <v>X</v>
          </cell>
          <cell r="J2096" t="str">
            <v>X</v>
          </cell>
          <cell r="K2096" t="str">
            <v>X</v>
          </cell>
          <cell r="L2096" t="str">
            <v>X</v>
          </cell>
          <cell r="M2096" t="str">
            <v>X</v>
          </cell>
          <cell r="N2096" t="str">
            <v>003780</v>
          </cell>
        </row>
        <row r="2097">
          <cell r="B2097" t="str">
            <v>진양제약</v>
          </cell>
          <cell r="C2097" t="str">
            <v>X</v>
          </cell>
          <cell r="D2097" t="str">
            <v>X</v>
          </cell>
          <cell r="E2097" t="str">
            <v>X</v>
          </cell>
          <cell r="F2097" t="str">
            <v>X</v>
          </cell>
          <cell r="G2097" t="str">
            <v>X</v>
          </cell>
          <cell r="H2097" t="str">
            <v>X</v>
          </cell>
          <cell r="I2097" t="str">
            <v>X</v>
          </cell>
          <cell r="J2097" t="str">
            <v>X</v>
          </cell>
          <cell r="K2097" t="str">
            <v>X</v>
          </cell>
          <cell r="L2097" t="str">
            <v>X</v>
          </cell>
          <cell r="M2097" t="str">
            <v>X</v>
          </cell>
          <cell r="N2097" t="str">
            <v>007370</v>
          </cell>
        </row>
        <row r="2098">
          <cell r="B2098" t="str">
            <v>진양폴리</v>
          </cell>
          <cell r="C2098" t="str">
            <v>X</v>
          </cell>
          <cell r="D2098" t="str">
            <v>X</v>
          </cell>
          <cell r="E2098" t="str">
            <v>X</v>
          </cell>
          <cell r="F2098" t="str">
            <v>X</v>
          </cell>
          <cell r="G2098" t="str">
            <v>X</v>
          </cell>
          <cell r="H2098" t="str">
            <v>X</v>
          </cell>
          <cell r="I2098" t="str">
            <v>X</v>
          </cell>
          <cell r="J2098" t="str">
            <v>X</v>
          </cell>
          <cell r="K2098" t="str">
            <v>X</v>
          </cell>
          <cell r="L2098" t="str">
            <v>X</v>
          </cell>
          <cell r="M2098" t="str">
            <v>X</v>
          </cell>
          <cell r="N2098" t="str">
            <v>010640</v>
          </cell>
        </row>
        <row r="2099">
          <cell r="B2099" t="str">
            <v>진양홀딩스</v>
          </cell>
          <cell r="C2099" t="str">
            <v>X</v>
          </cell>
          <cell r="D2099" t="str">
            <v>X</v>
          </cell>
          <cell r="E2099" t="str">
            <v>X</v>
          </cell>
          <cell r="F2099" t="str">
            <v>X</v>
          </cell>
          <cell r="G2099" t="str">
            <v>X</v>
          </cell>
          <cell r="H2099" t="str">
            <v>X</v>
          </cell>
          <cell r="I2099" t="str">
            <v>X</v>
          </cell>
          <cell r="J2099" t="str">
            <v>X</v>
          </cell>
          <cell r="K2099" t="str">
            <v>X</v>
          </cell>
          <cell r="L2099" t="str">
            <v>X</v>
          </cell>
          <cell r="M2099" t="str">
            <v>X</v>
          </cell>
          <cell r="N2099" t="str">
            <v>100250</v>
          </cell>
        </row>
        <row r="2100">
          <cell r="B2100" t="str">
            <v>진양화학</v>
          </cell>
          <cell r="C2100" t="str">
            <v>X</v>
          </cell>
          <cell r="D2100" t="str">
            <v>X</v>
          </cell>
          <cell r="E2100" t="str">
            <v>X</v>
          </cell>
          <cell r="F2100" t="str">
            <v>X</v>
          </cell>
          <cell r="G2100" t="str">
            <v>X</v>
          </cell>
          <cell r="H2100" t="str">
            <v>X</v>
          </cell>
          <cell r="I2100" t="str">
            <v>X</v>
          </cell>
          <cell r="J2100" t="str">
            <v>X</v>
          </cell>
          <cell r="K2100" t="str">
            <v>X</v>
          </cell>
          <cell r="L2100" t="str">
            <v>X</v>
          </cell>
          <cell r="M2100" t="str">
            <v>X</v>
          </cell>
          <cell r="N2100" t="str">
            <v>051630</v>
          </cell>
        </row>
        <row r="2101">
          <cell r="B2101" t="str">
            <v>진에어</v>
          </cell>
          <cell r="C2101" t="str">
            <v>X</v>
          </cell>
          <cell r="D2101" t="str">
            <v>X</v>
          </cell>
          <cell r="E2101" t="str">
            <v>X</v>
          </cell>
          <cell r="F2101" t="str">
            <v>X</v>
          </cell>
          <cell r="G2101" t="str">
            <v>X</v>
          </cell>
          <cell r="H2101" t="str">
            <v>X</v>
          </cell>
          <cell r="I2101" t="str">
            <v>X</v>
          </cell>
          <cell r="J2101" t="str">
            <v>X</v>
          </cell>
          <cell r="K2101" t="str">
            <v>X</v>
          </cell>
          <cell r="L2101" t="str">
            <v>X</v>
          </cell>
          <cell r="M2101" t="str">
            <v>X</v>
          </cell>
          <cell r="N2101" t="str">
            <v>272450</v>
          </cell>
        </row>
        <row r="2102">
          <cell r="B2102" t="str">
            <v>진영</v>
          </cell>
          <cell r="C2102" t="str">
            <v>X</v>
          </cell>
          <cell r="D2102" t="str">
            <v>X</v>
          </cell>
          <cell r="E2102" t="str">
            <v>X</v>
          </cell>
          <cell r="F2102" t="str">
            <v>X</v>
          </cell>
          <cell r="G2102" t="str">
            <v>X</v>
          </cell>
          <cell r="H2102" t="str">
            <v>X</v>
          </cell>
          <cell r="I2102" t="str">
            <v>X</v>
          </cell>
          <cell r="J2102" t="str">
            <v>X</v>
          </cell>
          <cell r="K2102" t="str">
            <v>X</v>
          </cell>
          <cell r="L2102" t="str">
            <v>X</v>
          </cell>
          <cell r="M2102" t="str">
            <v>X</v>
          </cell>
          <cell r="N2102" t="str">
            <v>285800</v>
          </cell>
        </row>
        <row r="2103">
          <cell r="B2103" t="str">
            <v>진원생명과학</v>
          </cell>
          <cell r="C2103" t="str">
            <v>X</v>
          </cell>
          <cell r="D2103" t="str">
            <v>X</v>
          </cell>
          <cell r="E2103" t="str">
            <v>X</v>
          </cell>
          <cell r="F2103" t="str">
            <v>X</v>
          </cell>
          <cell r="G2103" t="str">
            <v>X</v>
          </cell>
          <cell r="H2103" t="str">
            <v>X</v>
          </cell>
          <cell r="I2103" t="str">
            <v>X</v>
          </cell>
          <cell r="J2103" t="str">
            <v>X</v>
          </cell>
          <cell r="K2103" t="str">
            <v>X</v>
          </cell>
          <cell r="L2103" t="str">
            <v>X</v>
          </cell>
          <cell r="M2103" t="str">
            <v>X</v>
          </cell>
          <cell r="N2103" t="str">
            <v>011000</v>
          </cell>
        </row>
        <row r="2104">
          <cell r="B2104" t="str">
            <v>진코스텍</v>
          </cell>
          <cell r="C2104" t="str">
            <v>X</v>
          </cell>
          <cell r="D2104" t="str">
            <v>X</v>
          </cell>
          <cell r="E2104" t="str">
            <v>X</v>
          </cell>
          <cell r="F2104" t="str">
            <v>X</v>
          </cell>
          <cell r="G2104" t="str">
            <v>X</v>
          </cell>
          <cell r="H2104" t="str">
            <v>X</v>
          </cell>
          <cell r="I2104" t="str">
            <v>X</v>
          </cell>
          <cell r="J2104" t="str">
            <v>X</v>
          </cell>
          <cell r="K2104" t="str">
            <v>X</v>
          </cell>
          <cell r="L2104" t="str">
            <v>X</v>
          </cell>
          <cell r="M2104" t="str">
            <v>X</v>
          </cell>
          <cell r="N2104" t="str">
            <v>250030</v>
          </cell>
        </row>
        <row r="2105">
          <cell r="B2105" t="str">
            <v>진흥기업</v>
          </cell>
          <cell r="C2105" t="str">
            <v>X</v>
          </cell>
          <cell r="D2105" t="str">
            <v>X</v>
          </cell>
          <cell r="E2105" t="str">
            <v>X</v>
          </cell>
          <cell r="F2105" t="str">
            <v>X</v>
          </cell>
          <cell r="G2105" t="str">
            <v>X</v>
          </cell>
          <cell r="H2105" t="str">
            <v>X</v>
          </cell>
          <cell r="I2105" t="str">
            <v>X</v>
          </cell>
          <cell r="J2105" t="str">
            <v>X</v>
          </cell>
          <cell r="K2105" t="str">
            <v>X</v>
          </cell>
          <cell r="L2105" t="str">
            <v>X</v>
          </cell>
          <cell r="M2105" t="str">
            <v>X</v>
          </cell>
          <cell r="N2105" t="str">
            <v>002780</v>
          </cell>
        </row>
        <row r="2106">
          <cell r="B2106" t="str">
            <v>진흥기업2우B</v>
          </cell>
          <cell r="C2106" t="str">
            <v>X</v>
          </cell>
          <cell r="D2106" t="str">
            <v>X</v>
          </cell>
          <cell r="E2106" t="str">
            <v>X</v>
          </cell>
          <cell r="F2106" t="str">
            <v>X</v>
          </cell>
          <cell r="G2106" t="str">
            <v>X</v>
          </cell>
          <cell r="H2106" t="str">
            <v>X</v>
          </cell>
          <cell r="I2106" t="str">
            <v>O</v>
          </cell>
          <cell r="J2106" t="str">
            <v>X</v>
          </cell>
          <cell r="K2106" t="str">
            <v>X</v>
          </cell>
          <cell r="L2106" t="str">
            <v>X</v>
          </cell>
          <cell r="M2106" t="str">
            <v>X</v>
          </cell>
          <cell r="N2106" t="str">
            <v>002787</v>
          </cell>
        </row>
        <row r="2107">
          <cell r="B2107" t="str">
            <v>진흥기업우B</v>
          </cell>
          <cell r="C2107" t="str">
            <v>X</v>
          </cell>
          <cell r="D2107" t="str">
            <v>X</v>
          </cell>
          <cell r="E2107" t="str">
            <v>X</v>
          </cell>
          <cell r="F2107" t="str">
            <v>X</v>
          </cell>
          <cell r="G2107" t="str">
            <v>X</v>
          </cell>
          <cell r="H2107" t="str">
            <v>O</v>
          </cell>
          <cell r="I2107" t="str">
            <v>X</v>
          </cell>
          <cell r="J2107" t="str">
            <v>O</v>
          </cell>
          <cell r="K2107" t="str">
            <v>X</v>
          </cell>
          <cell r="L2107" t="str">
            <v>X</v>
          </cell>
          <cell r="M2107" t="str">
            <v>X</v>
          </cell>
          <cell r="N2107" t="str">
            <v>002785</v>
          </cell>
        </row>
        <row r="2108">
          <cell r="B2108" t="str">
            <v>질경이</v>
          </cell>
          <cell r="C2108" t="str">
            <v>X</v>
          </cell>
          <cell r="D2108" t="str">
            <v>X</v>
          </cell>
          <cell r="E2108" t="str">
            <v>X</v>
          </cell>
          <cell r="F2108" t="str">
            <v>X</v>
          </cell>
          <cell r="G2108" t="str">
            <v>O</v>
          </cell>
          <cell r="H2108" t="str">
            <v>X</v>
          </cell>
          <cell r="I2108" t="str">
            <v>X</v>
          </cell>
          <cell r="J2108" t="str">
            <v>X</v>
          </cell>
          <cell r="K2108" t="str">
            <v>X</v>
          </cell>
          <cell r="L2108" t="str">
            <v>X</v>
          </cell>
          <cell r="M2108" t="str">
            <v>X</v>
          </cell>
          <cell r="N2108" t="str">
            <v>233990</v>
          </cell>
        </row>
        <row r="2109">
          <cell r="B2109" t="str">
            <v>차바이오텍</v>
          </cell>
          <cell r="C2109" t="str">
            <v>X</v>
          </cell>
          <cell r="D2109" t="str">
            <v>X</v>
          </cell>
          <cell r="E2109" t="str">
            <v>X</v>
          </cell>
          <cell r="F2109" t="str">
            <v>X</v>
          </cell>
          <cell r="G2109" t="str">
            <v>X</v>
          </cell>
          <cell r="H2109" t="str">
            <v>X</v>
          </cell>
          <cell r="I2109" t="str">
            <v>X</v>
          </cell>
          <cell r="J2109" t="str">
            <v>X</v>
          </cell>
          <cell r="K2109" t="str">
            <v>X</v>
          </cell>
          <cell r="L2109" t="str">
            <v>X</v>
          </cell>
          <cell r="M2109" t="str">
            <v>X</v>
          </cell>
          <cell r="N2109" t="str">
            <v>085660</v>
          </cell>
        </row>
        <row r="2110">
          <cell r="B2110" t="str">
            <v>차백신연구소</v>
          </cell>
          <cell r="C2110" t="str">
            <v>X</v>
          </cell>
          <cell r="D2110" t="str">
            <v>X</v>
          </cell>
          <cell r="E2110" t="str">
            <v>X</v>
          </cell>
          <cell r="F2110" t="str">
            <v>X</v>
          </cell>
          <cell r="G2110" t="str">
            <v>X</v>
          </cell>
          <cell r="H2110" t="str">
            <v>X</v>
          </cell>
          <cell r="I2110" t="str">
            <v>X</v>
          </cell>
          <cell r="J2110" t="str">
            <v>X</v>
          </cell>
          <cell r="K2110" t="str">
            <v>X</v>
          </cell>
          <cell r="L2110" t="str">
            <v>X</v>
          </cell>
          <cell r="M2110" t="str">
            <v>X</v>
          </cell>
          <cell r="N2110" t="str">
            <v>261780</v>
          </cell>
        </row>
        <row r="2111">
          <cell r="B2111" t="str">
            <v>참엔지니어링</v>
          </cell>
          <cell r="C2111" t="str">
            <v>X</v>
          </cell>
          <cell r="D2111" t="str">
            <v>X</v>
          </cell>
          <cell r="E2111" t="str">
            <v>X</v>
          </cell>
          <cell r="F2111" t="str">
            <v>X</v>
          </cell>
          <cell r="G2111" t="str">
            <v>X</v>
          </cell>
          <cell r="H2111" t="str">
            <v>X</v>
          </cell>
          <cell r="I2111" t="str">
            <v>X</v>
          </cell>
          <cell r="J2111" t="str">
            <v>X</v>
          </cell>
          <cell r="K2111" t="str">
            <v>X</v>
          </cell>
          <cell r="L2111" t="str">
            <v>X</v>
          </cell>
          <cell r="M2111" t="str">
            <v>X</v>
          </cell>
          <cell r="N2111" t="str">
            <v>009310</v>
          </cell>
        </row>
        <row r="2112">
          <cell r="B2112" t="str">
            <v>참좋은여행</v>
          </cell>
          <cell r="C2112" t="str">
            <v>X</v>
          </cell>
          <cell r="D2112" t="str">
            <v>X</v>
          </cell>
          <cell r="E2112" t="str">
            <v>X</v>
          </cell>
          <cell r="F2112" t="str">
            <v>X</v>
          </cell>
          <cell r="G2112" t="str">
            <v>X</v>
          </cell>
          <cell r="H2112" t="str">
            <v>X</v>
          </cell>
          <cell r="I2112" t="str">
            <v>X</v>
          </cell>
          <cell r="J2112" t="str">
            <v>X</v>
          </cell>
          <cell r="K2112" t="str">
            <v>X</v>
          </cell>
          <cell r="L2112" t="str">
            <v>X</v>
          </cell>
          <cell r="M2112" t="str">
            <v>X</v>
          </cell>
          <cell r="N2112" t="str">
            <v>094850</v>
          </cell>
        </row>
        <row r="2113">
          <cell r="B2113" t="str">
            <v>창해에탄올</v>
          </cell>
          <cell r="C2113" t="str">
            <v>X</v>
          </cell>
          <cell r="D2113" t="str">
            <v>X</v>
          </cell>
          <cell r="E2113" t="str">
            <v>X</v>
          </cell>
          <cell r="F2113" t="str">
            <v>X</v>
          </cell>
          <cell r="G2113" t="str">
            <v>X</v>
          </cell>
          <cell r="H2113" t="str">
            <v>X</v>
          </cell>
          <cell r="I2113" t="str">
            <v>X</v>
          </cell>
          <cell r="J2113" t="str">
            <v>X</v>
          </cell>
          <cell r="K2113" t="str">
            <v>X</v>
          </cell>
          <cell r="L2113" t="str">
            <v>X</v>
          </cell>
          <cell r="M2113" t="str">
            <v>X</v>
          </cell>
          <cell r="N2113" t="str">
            <v>004650</v>
          </cell>
        </row>
        <row r="2114">
          <cell r="B2114" t="str">
            <v>천보</v>
          </cell>
          <cell r="C2114" t="str">
            <v>X</v>
          </cell>
          <cell r="D2114" t="str">
            <v>X</v>
          </cell>
          <cell r="E2114" t="str">
            <v>X</v>
          </cell>
          <cell r="F2114" t="str">
            <v>X</v>
          </cell>
          <cell r="G2114" t="str">
            <v>X</v>
          </cell>
          <cell r="H2114" t="str">
            <v>X</v>
          </cell>
          <cell r="I2114" t="str">
            <v>X</v>
          </cell>
          <cell r="J2114" t="str">
            <v>X</v>
          </cell>
          <cell r="K2114" t="str">
            <v>X</v>
          </cell>
          <cell r="L2114" t="str">
            <v>X</v>
          </cell>
          <cell r="M2114" t="str">
            <v>X</v>
          </cell>
          <cell r="N2114" t="str">
            <v>278280</v>
          </cell>
        </row>
        <row r="2115">
          <cell r="B2115" t="str">
            <v>천일고속</v>
          </cell>
          <cell r="C2115" t="str">
            <v>X</v>
          </cell>
          <cell r="D2115" t="str">
            <v>X</v>
          </cell>
          <cell r="E2115" t="str">
            <v>X</v>
          </cell>
          <cell r="F2115" t="str">
            <v>X</v>
          </cell>
          <cell r="G2115" t="str">
            <v>X</v>
          </cell>
          <cell r="H2115" t="str">
            <v>X</v>
          </cell>
          <cell r="I2115" t="str">
            <v>X</v>
          </cell>
          <cell r="J2115" t="str">
            <v>X</v>
          </cell>
          <cell r="K2115" t="str">
            <v>X</v>
          </cell>
          <cell r="L2115" t="str">
            <v>X</v>
          </cell>
          <cell r="M2115" t="str">
            <v>X</v>
          </cell>
          <cell r="N2115" t="str">
            <v>000650</v>
          </cell>
        </row>
        <row r="2116">
          <cell r="B2116" t="str">
            <v>청담글로벌</v>
          </cell>
          <cell r="C2116" t="str">
            <v>X</v>
          </cell>
          <cell r="D2116" t="str">
            <v>X</v>
          </cell>
          <cell r="E2116" t="str">
            <v>X</v>
          </cell>
          <cell r="F2116" t="str">
            <v>X</v>
          </cell>
          <cell r="G2116" t="str">
            <v>X</v>
          </cell>
          <cell r="H2116" t="str">
            <v>X</v>
          </cell>
          <cell r="I2116" t="str">
            <v>X</v>
          </cell>
          <cell r="J2116" t="str">
            <v>X</v>
          </cell>
          <cell r="K2116" t="str">
            <v>X</v>
          </cell>
          <cell r="L2116" t="str">
            <v>X</v>
          </cell>
          <cell r="M2116" t="str">
            <v>X</v>
          </cell>
          <cell r="N2116" t="str">
            <v>362320</v>
          </cell>
        </row>
        <row r="2117">
          <cell r="B2117" t="str">
            <v>청호ICT</v>
          </cell>
          <cell r="C2117" t="str">
            <v>O</v>
          </cell>
          <cell r="D2117" t="str">
            <v>X</v>
          </cell>
          <cell r="E2117" t="str">
            <v>X</v>
          </cell>
          <cell r="F2117" t="str">
            <v>X</v>
          </cell>
          <cell r="G2117" t="str">
            <v>X</v>
          </cell>
          <cell r="H2117" t="str">
            <v>X</v>
          </cell>
          <cell r="I2117" t="str">
            <v>X</v>
          </cell>
          <cell r="J2117" t="str">
            <v>X</v>
          </cell>
          <cell r="K2117" t="str">
            <v>X</v>
          </cell>
          <cell r="L2117" t="str">
            <v>X</v>
          </cell>
          <cell r="M2117" t="str">
            <v>X</v>
          </cell>
          <cell r="N2117" t="str">
            <v>012600</v>
          </cell>
        </row>
        <row r="2118">
          <cell r="B2118" t="str">
            <v>체리부로</v>
          </cell>
          <cell r="C2118" t="str">
            <v>X</v>
          </cell>
          <cell r="D2118" t="str">
            <v>X</v>
          </cell>
          <cell r="E2118" t="str">
            <v>X</v>
          </cell>
          <cell r="F2118" t="str">
            <v>X</v>
          </cell>
          <cell r="G2118" t="str">
            <v>X</v>
          </cell>
          <cell r="H2118" t="str">
            <v>X</v>
          </cell>
          <cell r="I2118" t="str">
            <v>X</v>
          </cell>
          <cell r="J2118" t="str">
            <v>X</v>
          </cell>
          <cell r="K2118" t="str">
            <v>X</v>
          </cell>
          <cell r="L2118" t="str">
            <v>X</v>
          </cell>
          <cell r="M2118" t="str">
            <v>X</v>
          </cell>
          <cell r="N2118" t="str">
            <v>066360</v>
          </cell>
        </row>
        <row r="2119">
          <cell r="B2119" t="str">
            <v>체시스</v>
          </cell>
          <cell r="C2119" t="str">
            <v>X</v>
          </cell>
          <cell r="D2119" t="str">
            <v>X</v>
          </cell>
          <cell r="E2119" t="str">
            <v>X</v>
          </cell>
          <cell r="F2119" t="str">
            <v>X</v>
          </cell>
          <cell r="G2119" t="str">
            <v>X</v>
          </cell>
          <cell r="H2119" t="str">
            <v>X</v>
          </cell>
          <cell r="I2119" t="str">
            <v>X</v>
          </cell>
          <cell r="J2119" t="str">
            <v>X</v>
          </cell>
          <cell r="K2119" t="str">
            <v>X</v>
          </cell>
          <cell r="L2119" t="str">
            <v>X</v>
          </cell>
          <cell r="M2119" t="str">
            <v>X</v>
          </cell>
          <cell r="N2119" t="str">
            <v>033250</v>
          </cell>
        </row>
        <row r="2120">
          <cell r="B2120" t="str">
            <v>초록뱀미디어</v>
          </cell>
          <cell r="C2120" t="str">
            <v>O</v>
          </cell>
          <cell r="D2120" t="str">
            <v>X</v>
          </cell>
          <cell r="E2120" t="str">
            <v>O</v>
          </cell>
          <cell r="F2120" t="str">
            <v>X</v>
          </cell>
          <cell r="G2120" t="str">
            <v>X</v>
          </cell>
          <cell r="H2120" t="str">
            <v>X</v>
          </cell>
          <cell r="I2120" t="str">
            <v>X</v>
          </cell>
          <cell r="J2120" t="str">
            <v>X</v>
          </cell>
          <cell r="K2120" t="str">
            <v>X</v>
          </cell>
          <cell r="L2120" t="str">
            <v>X</v>
          </cell>
          <cell r="M2120" t="str">
            <v>X</v>
          </cell>
          <cell r="N2120" t="str">
            <v>047820</v>
          </cell>
        </row>
        <row r="2121">
          <cell r="B2121" t="str">
            <v>칩스앤미디어</v>
          </cell>
          <cell r="C2121" t="str">
            <v>X</v>
          </cell>
          <cell r="D2121" t="str">
            <v>X</v>
          </cell>
          <cell r="E2121" t="str">
            <v>X</v>
          </cell>
          <cell r="F2121" t="str">
            <v>X</v>
          </cell>
          <cell r="G2121" t="str">
            <v>X</v>
          </cell>
          <cell r="H2121" t="str">
            <v>X</v>
          </cell>
          <cell r="I2121" t="str">
            <v>X</v>
          </cell>
          <cell r="J2121" t="str">
            <v>X</v>
          </cell>
          <cell r="K2121" t="str">
            <v>X</v>
          </cell>
          <cell r="L2121" t="str">
            <v>X</v>
          </cell>
          <cell r="M2121" t="str">
            <v>X</v>
          </cell>
          <cell r="N2121" t="str">
            <v>094360</v>
          </cell>
        </row>
        <row r="2122">
          <cell r="B2122" t="str">
            <v>카나리아바이오</v>
          </cell>
          <cell r="C2122" t="str">
            <v>X</v>
          </cell>
          <cell r="D2122" t="str">
            <v>X</v>
          </cell>
          <cell r="E2122" t="str">
            <v>X</v>
          </cell>
          <cell r="F2122" t="str">
            <v>X</v>
          </cell>
          <cell r="G2122" t="str">
            <v>O</v>
          </cell>
          <cell r="H2122" t="str">
            <v>X</v>
          </cell>
          <cell r="I2122" t="str">
            <v>X</v>
          </cell>
          <cell r="J2122" t="str">
            <v>X</v>
          </cell>
          <cell r="K2122" t="str">
            <v>X</v>
          </cell>
          <cell r="L2122" t="str">
            <v>X</v>
          </cell>
          <cell r="M2122" t="str">
            <v>X</v>
          </cell>
          <cell r="N2122" t="str">
            <v>016790</v>
          </cell>
        </row>
        <row r="2123">
          <cell r="B2123" t="str">
            <v>카스</v>
          </cell>
          <cell r="C2123" t="str">
            <v>X</v>
          </cell>
          <cell r="D2123" t="str">
            <v>X</v>
          </cell>
          <cell r="E2123" t="str">
            <v>X</v>
          </cell>
          <cell r="F2123" t="str">
            <v>X</v>
          </cell>
          <cell r="G2123" t="str">
            <v>X</v>
          </cell>
          <cell r="H2123" t="str">
            <v>X</v>
          </cell>
          <cell r="I2123" t="str">
            <v>X</v>
          </cell>
          <cell r="J2123" t="str">
            <v>X</v>
          </cell>
          <cell r="K2123" t="str">
            <v>X</v>
          </cell>
          <cell r="L2123" t="str">
            <v>X</v>
          </cell>
          <cell r="M2123" t="str">
            <v>X</v>
          </cell>
          <cell r="N2123" t="str">
            <v>016920</v>
          </cell>
        </row>
        <row r="2124">
          <cell r="B2124" t="str">
            <v>카이노스메드</v>
          </cell>
          <cell r="C2124" t="str">
            <v>X</v>
          </cell>
          <cell r="D2124" t="str">
            <v>X</v>
          </cell>
          <cell r="E2124" t="str">
            <v>X</v>
          </cell>
          <cell r="F2124" t="str">
            <v>X</v>
          </cell>
          <cell r="G2124" t="str">
            <v>X</v>
          </cell>
          <cell r="H2124" t="str">
            <v>X</v>
          </cell>
          <cell r="I2124" t="str">
            <v>X</v>
          </cell>
          <cell r="J2124" t="str">
            <v>X</v>
          </cell>
          <cell r="K2124" t="str">
            <v>X</v>
          </cell>
          <cell r="L2124" t="str">
            <v>X</v>
          </cell>
          <cell r="M2124" t="str">
            <v>X</v>
          </cell>
          <cell r="N2124" t="str">
            <v>284620</v>
          </cell>
        </row>
        <row r="2125">
          <cell r="B2125" t="str">
            <v>카이바이오텍</v>
          </cell>
          <cell r="C2125" t="str">
            <v>X</v>
          </cell>
          <cell r="D2125" t="str">
            <v>X</v>
          </cell>
          <cell r="E2125" t="str">
            <v>X</v>
          </cell>
          <cell r="F2125" t="str">
            <v>X</v>
          </cell>
          <cell r="G2125" t="str">
            <v>X</v>
          </cell>
          <cell r="H2125" t="str">
            <v>X</v>
          </cell>
          <cell r="I2125" t="str">
            <v>X</v>
          </cell>
          <cell r="J2125" t="str">
            <v>X</v>
          </cell>
          <cell r="K2125" t="str">
            <v>X</v>
          </cell>
          <cell r="L2125" t="str">
            <v>X</v>
          </cell>
          <cell r="M2125" t="str">
            <v>X</v>
          </cell>
          <cell r="N2125" t="str">
            <v>446600</v>
          </cell>
        </row>
        <row r="2126">
          <cell r="B2126" t="str">
            <v>카카오</v>
          </cell>
          <cell r="C2126" t="str">
            <v>X</v>
          </cell>
          <cell r="D2126" t="str">
            <v>X</v>
          </cell>
          <cell r="E2126" t="str">
            <v>X</v>
          </cell>
          <cell r="F2126" t="str">
            <v>X</v>
          </cell>
          <cell r="G2126" t="str">
            <v>X</v>
          </cell>
          <cell r="H2126" t="str">
            <v>X</v>
          </cell>
          <cell r="I2126" t="str">
            <v>X</v>
          </cell>
          <cell r="J2126" t="str">
            <v>X</v>
          </cell>
          <cell r="K2126" t="str">
            <v>X</v>
          </cell>
          <cell r="L2126" t="str">
            <v>X</v>
          </cell>
          <cell r="M2126" t="str">
            <v>X</v>
          </cell>
          <cell r="N2126" t="str">
            <v>035720</v>
          </cell>
        </row>
        <row r="2127">
          <cell r="B2127" t="str">
            <v>카카오게임즈</v>
          </cell>
          <cell r="C2127" t="str">
            <v>X</v>
          </cell>
          <cell r="D2127" t="str">
            <v>X</v>
          </cell>
          <cell r="E2127" t="str">
            <v>X</v>
          </cell>
          <cell r="F2127" t="str">
            <v>X</v>
          </cell>
          <cell r="G2127" t="str">
            <v>X</v>
          </cell>
          <cell r="H2127" t="str">
            <v>X</v>
          </cell>
          <cell r="I2127" t="str">
            <v>X</v>
          </cell>
          <cell r="J2127" t="str">
            <v>X</v>
          </cell>
          <cell r="K2127" t="str">
            <v>X</v>
          </cell>
          <cell r="L2127" t="str">
            <v>X</v>
          </cell>
          <cell r="M2127" t="str">
            <v>X</v>
          </cell>
          <cell r="N2127" t="str">
            <v>293490</v>
          </cell>
        </row>
        <row r="2128">
          <cell r="B2128" t="str">
            <v>카카오뱅크</v>
          </cell>
          <cell r="C2128" t="str">
            <v>X</v>
          </cell>
          <cell r="D2128" t="str">
            <v>X</v>
          </cell>
          <cell r="E2128" t="str">
            <v>X</v>
          </cell>
          <cell r="F2128" t="str">
            <v>X</v>
          </cell>
          <cell r="G2128" t="str">
            <v>X</v>
          </cell>
          <cell r="H2128" t="str">
            <v>X</v>
          </cell>
          <cell r="I2128" t="str">
            <v>X</v>
          </cell>
          <cell r="J2128" t="str">
            <v>X</v>
          </cell>
          <cell r="K2128" t="str">
            <v>X</v>
          </cell>
          <cell r="L2128" t="str">
            <v>X</v>
          </cell>
          <cell r="M2128" t="str">
            <v>X</v>
          </cell>
          <cell r="N2128" t="str">
            <v>323410</v>
          </cell>
        </row>
        <row r="2129">
          <cell r="B2129" t="str">
            <v>카카오페이</v>
          </cell>
          <cell r="C2129" t="str">
            <v>X</v>
          </cell>
          <cell r="D2129" t="str">
            <v>X</v>
          </cell>
          <cell r="E2129" t="str">
            <v>X</v>
          </cell>
          <cell r="F2129" t="str">
            <v>X</v>
          </cell>
          <cell r="G2129" t="str">
            <v>X</v>
          </cell>
          <cell r="H2129" t="str">
            <v>X</v>
          </cell>
          <cell r="I2129" t="str">
            <v>X</v>
          </cell>
          <cell r="J2129" t="str">
            <v>X</v>
          </cell>
          <cell r="K2129" t="str">
            <v>X</v>
          </cell>
          <cell r="L2129" t="str">
            <v>X</v>
          </cell>
          <cell r="M2129" t="str">
            <v>X</v>
          </cell>
          <cell r="N2129" t="str">
            <v>377300</v>
          </cell>
        </row>
        <row r="2130">
          <cell r="B2130" t="str">
            <v>카페24</v>
          </cell>
          <cell r="C2130" t="str">
            <v>X</v>
          </cell>
          <cell r="D2130" t="str">
            <v>X</v>
          </cell>
          <cell r="E2130" t="str">
            <v>X</v>
          </cell>
          <cell r="F2130" t="str">
            <v>X</v>
          </cell>
          <cell r="G2130" t="str">
            <v>X</v>
          </cell>
          <cell r="H2130" t="str">
            <v>X</v>
          </cell>
          <cell r="I2130" t="str">
            <v>X</v>
          </cell>
          <cell r="J2130" t="str">
            <v>X</v>
          </cell>
          <cell r="K2130" t="str">
            <v>X</v>
          </cell>
          <cell r="L2130" t="str">
            <v>X</v>
          </cell>
          <cell r="M2130" t="str">
            <v>X</v>
          </cell>
          <cell r="N2130" t="str">
            <v>042000</v>
          </cell>
        </row>
        <row r="2131">
          <cell r="B2131" t="str">
            <v>카프로</v>
          </cell>
          <cell r="C2131" t="str">
            <v>X</v>
          </cell>
          <cell r="D2131" t="str">
            <v>X</v>
          </cell>
          <cell r="E2131" t="str">
            <v>O</v>
          </cell>
          <cell r="F2131" t="str">
            <v>X</v>
          </cell>
          <cell r="G2131" t="str">
            <v>X</v>
          </cell>
          <cell r="H2131" t="str">
            <v>X</v>
          </cell>
          <cell r="I2131" t="str">
            <v>X</v>
          </cell>
          <cell r="J2131" t="str">
            <v>X</v>
          </cell>
          <cell r="K2131" t="str">
            <v>X</v>
          </cell>
          <cell r="L2131" t="str">
            <v>X</v>
          </cell>
          <cell r="M2131" t="str">
            <v>X</v>
          </cell>
          <cell r="N2131" t="str">
            <v>006380</v>
          </cell>
        </row>
        <row r="2132">
          <cell r="B2132" t="str">
            <v>캐리소프트</v>
          </cell>
          <cell r="C2132" t="str">
            <v>X</v>
          </cell>
          <cell r="D2132" t="str">
            <v>X</v>
          </cell>
          <cell r="E2132" t="str">
            <v>X</v>
          </cell>
          <cell r="F2132" t="str">
            <v>X</v>
          </cell>
          <cell r="G2132" t="str">
            <v>X</v>
          </cell>
          <cell r="H2132" t="str">
            <v>X</v>
          </cell>
          <cell r="I2132" t="str">
            <v>X</v>
          </cell>
          <cell r="J2132" t="str">
            <v>X</v>
          </cell>
          <cell r="K2132" t="str">
            <v>X</v>
          </cell>
          <cell r="L2132" t="str">
            <v>X</v>
          </cell>
          <cell r="M2132" t="str">
            <v>X</v>
          </cell>
          <cell r="N2132" t="str">
            <v>317530</v>
          </cell>
        </row>
        <row r="2133">
          <cell r="B2133" t="str">
            <v>캐스텍코리아</v>
          </cell>
          <cell r="C2133" t="str">
            <v>X</v>
          </cell>
          <cell r="D2133" t="str">
            <v>X</v>
          </cell>
          <cell r="E2133" t="str">
            <v>X</v>
          </cell>
          <cell r="F2133" t="str">
            <v>X</v>
          </cell>
          <cell r="G2133" t="str">
            <v>X</v>
          </cell>
          <cell r="H2133" t="str">
            <v>X</v>
          </cell>
          <cell r="I2133" t="str">
            <v>X</v>
          </cell>
          <cell r="J2133" t="str">
            <v>X</v>
          </cell>
          <cell r="K2133" t="str">
            <v>X</v>
          </cell>
          <cell r="L2133" t="str">
            <v>X</v>
          </cell>
          <cell r="M2133" t="str">
            <v>X</v>
          </cell>
          <cell r="N2133" t="str">
            <v>071850</v>
          </cell>
        </row>
        <row r="2134">
          <cell r="B2134" t="str">
            <v>캠시스</v>
          </cell>
          <cell r="C2134" t="str">
            <v>X</v>
          </cell>
          <cell r="D2134" t="str">
            <v>X</v>
          </cell>
          <cell r="E2134" t="str">
            <v>X</v>
          </cell>
          <cell r="F2134" t="str">
            <v>X</v>
          </cell>
          <cell r="G2134" t="str">
            <v>X</v>
          </cell>
          <cell r="H2134" t="str">
            <v>X</v>
          </cell>
          <cell r="I2134" t="str">
            <v>X</v>
          </cell>
          <cell r="J2134" t="str">
            <v>X</v>
          </cell>
          <cell r="K2134" t="str">
            <v>X</v>
          </cell>
          <cell r="L2134" t="str">
            <v>X</v>
          </cell>
          <cell r="M2134" t="str">
            <v>X</v>
          </cell>
          <cell r="N2134" t="str">
            <v>050110</v>
          </cell>
        </row>
        <row r="2135">
          <cell r="B2135" t="str">
            <v>커넥트웨이브</v>
          </cell>
          <cell r="C2135" t="str">
            <v>X</v>
          </cell>
          <cell r="D2135" t="str">
            <v>X</v>
          </cell>
          <cell r="E2135" t="str">
            <v>X</v>
          </cell>
          <cell r="F2135" t="str">
            <v>X</v>
          </cell>
          <cell r="G2135" t="str">
            <v>X</v>
          </cell>
          <cell r="H2135" t="str">
            <v>X</v>
          </cell>
          <cell r="I2135" t="str">
            <v>X</v>
          </cell>
          <cell r="J2135" t="str">
            <v>X</v>
          </cell>
          <cell r="K2135" t="str">
            <v>X</v>
          </cell>
          <cell r="L2135" t="str">
            <v>X</v>
          </cell>
          <cell r="M2135" t="str">
            <v>X</v>
          </cell>
          <cell r="N2135" t="str">
            <v>119860</v>
          </cell>
        </row>
        <row r="2136">
          <cell r="B2136" t="str">
            <v>커머스마이너</v>
          </cell>
          <cell r="C2136" t="str">
            <v>X</v>
          </cell>
          <cell r="D2136" t="str">
            <v>X</v>
          </cell>
          <cell r="E2136" t="str">
            <v>X</v>
          </cell>
          <cell r="F2136" t="str">
            <v>X</v>
          </cell>
          <cell r="G2136" t="str">
            <v>O</v>
          </cell>
          <cell r="H2136" t="str">
            <v>X</v>
          </cell>
          <cell r="I2136" t="str">
            <v>X</v>
          </cell>
          <cell r="J2136" t="str">
            <v>X</v>
          </cell>
          <cell r="K2136" t="str">
            <v>X</v>
          </cell>
          <cell r="L2136" t="str">
            <v>X</v>
          </cell>
          <cell r="M2136" t="str">
            <v>X</v>
          </cell>
          <cell r="N2136" t="str">
            <v>223310</v>
          </cell>
        </row>
        <row r="2137">
          <cell r="B2137" t="str">
            <v>컨버즈</v>
          </cell>
          <cell r="C2137" t="str">
            <v>O</v>
          </cell>
          <cell r="D2137" t="str">
            <v>X</v>
          </cell>
          <cell r="E2137" t="str">
            <v>X</v>
          </cell>
          <cell r="F2137" t="str">
            <v>X</v>
          </cell>
          <cell r="G2137" t="str">
            <v>X</v>
          </cell>
          <cell r="H2137" t="str">
            <v>X</v>
          </cell>
          <cell r="I2137" t="str">
            <v>X</v>
          </cell>
          <cell r="J2137" t="str">
            <v>X</v>
          </cell>
          <cell r="K2137" t="str">
            <v>X</v>
          </cell>
          <cell r="L2137" t="str">
            <v>X</v>
          </cell>
          <cell r="M2137" t="str">
            <v>X</v>
          </cell>
          <cell r="N2137" t="str">
            <v>109070</v>
          </cell>
        </row>
        <row r="2138">
          <cell r="B2138" t="str">
            <v>컬러레이</v>
          </cell>
          <cell r="C2138" t="str">
            <v>X</v>
          </cell>
          <cell r="D2138" t="str">
            <v>X</v>
          </cell>
          <cell r="E2138" t="str">
            <v>X</v>
          </cell>
          <cell r="F2138" t="str">
            <v>X</v>
          </cell>
          <cell r="G2138" t="str">
            <v>X</v>
          </cell>
          <cell r="H2138" t="str">
            <v>X</v>
          </cell>
          <cell r="I2138" t="str">
            <v>X</v>
          </cell>
          <cell r="J2138" t="str">
            <v>X</v>
          </cell>
          <cell r="K2138" t="str">
            <v>X</v>
          </cell>
          <cell r="L2138" t="str">
            <v>X</v>
          </cell>
          <cell r="M2138" t="str">
            <v>X</v>
          </cell>
          <cell r="N2138" t="str">
            <v>900310</v>
          </cell>
        </row>
        <row r="2139">
          <cell r="B2139" t="str">
            <v>컴투스</v>
          </cell>
          <cell r="C2139" t="str">
            <v>X</v>
          </cell>
          <cell r="D2139" t="str">
            <v>X</v>
          </cell>
          <cell r="E2139" t="str">
            <v>X</v>
          </cell>
          <cell r="F2139" t="str">
            <v>X</v>
          </cell>
          <cell r="G2139" t="str">
            <v>X</v>
          </cell>
          <cell r="H2139" t="str">
            <v>X</v>
          </cell>
          <cell r="I2139" t="str">
            <v>X</v>
          </cell>
          <cell r="J2139" t="str">
            <v>X</v>
          </cell>
          <cell r="K2139" t="str">
            <v>X</v>
          </cell>
          <cell r="L2139" t="str">
            <v>X</v>
          </cell>
          <cell r="M2139" t="str">
            <v>X</v>
          </cell>
          <cell r="N2139" t="str">
            <v>078340</v>
          </cell>
        </row>
        <row r="2140">
          <cell r="B2140" t="str">
            <v>컴투스홀딩스</v>
          </cell>
          <cell r="C2140" t="str">
            <v>X</v>
          </cell>
          <cell r="D2140" t="str">
            <v>X</v>
          </cell>
          <cell r="E2140" t="str">
            <v>X</v>
          </cell>
          <cell r="F2140" t="str">
            <v>X</v>
          </cell>
          <cell r="G2140" t="str">
            <v>X</v>
          </cell>
          <cell r="H2140" t="str">
            <v>X</v>
          </cell>
          <cell r="I2140" t="str">
            <v>X</v>
          </cell>
          <cell r="J2140" t="str">
            <v>X</v>
          </cell>
          <cell r="K2140" t="str">
            <v>X</v>
          </cell>
          <cell r="L2140" t="str">
            <v>X</v>
          </cell>
          <cell r="M2140" t="str">
            <v>X</v>
          </cell>
          <cell r="N2140" t="str">
            <v>063080</v>
          </cell>
        </row>
        <row r="2141">
          <cell r="B2141" t="str">
            <v>컴퍼니케이</v>
          </cell>
          <cell r="C2141" t="str">
            <v>X</v>
          </cell>
          <cell r="D2141" t="str">
            <v>X</v>
          </cell>
          <cell r="E2141" t="str">
            <v>X</v>
          </cell>
          <cell r="F2141" t="str">
            <v>X</v>
          </cell>
          <cell r="G2141" t="str">
            <v>X</v>
          </cell>
          <cell r="H2141" t="str">
            <v>X</v>
          </cell>
          <cell r="I2141" t="str">
            <v>X</v>
          </cell>
          <cell r="J2141" t="str">
            <v>X</v>
          </cell>
          <cell r="K2141" t="str">
            <v>X</v>
          </cell>
          <cell r="L2141" t="str">
            <v>X</v>
          </cell>
          <cell r="M2141" t="str">
            <v>X</v>
          </cell>
          <cell r="N2141" t="str">
            <v>307930</v>
          </cell>
        </row>
        <row r="2142">
          <cell r="B2142" t="str">
            <v>케스피온</v>
          </cell>
          <cell r="C2142" t="str">
            <v>X</v>
          </cell>
          <cell r="D2142" t="str">
            <v>X</v>
          </cell>
          <cell r="E2142" t="str">
            <v>X</v>
          </cell>
          <cell r="F2142" t="str">
            <v>X</v>
          </cell>
          <cell r="G2142" t="str">
            <v>O</v>
          </cell>
          <cell r="H2142" t="str">
            <v>X</v>
          </cell>
          <cell r="I2142" t="str">
            <v>X</v>
          </cell>
          <cell r="J2142" t="str">
            <v>X</v>
          </cell>
          <cell r="K2142" t="str">
            <v>X</v>
          </cell>
          <cell r="L2142" t="str">
            <v>X</v>
          </cell>
          <cell r="M2142" t="str">
            <v>X</v>
          </cell>
          <cell r="N2142" t="str">
            <v>079190</v>
          </cell>
        </row>
        <row r="2143">
          <cell r="B2143" t="str">
            <v>케어랩스</v>
          </cell>
          <cell r="C2143" t="str">
            <v>X</v>
          </cell>
          <cell r="D2143" t="str">
            <v>X</v>
          </cell>
          <cell r="E2143" t="str">
            <v>X</v>
          </cell>
          <cell r="F2143" t="str">
            <v>X</v>
          </cell>
          <cell r="G2143" t="str">
            <v>X</v>
          </cell>
          <cell r="H2143" t="str">
            <v>X</v>
          </cell>
          <cell r="I2143" t="str">
            <v>X</v>
          </cell>
          <cell r="J2143" t="str">
            <v>X</v>
          </cell>
          <cell r="K2143" t="str">
            <v>X</v>
          </cell>
          <cell r="L2143" t="str">
            <v>X</v>
          </cell>
          <cell r="M2143" t="str">
            <v>X</v>
          </cell>
          <cell r="N2143" t="str">
            <v>263700</v>
          </cell>
        </row>
        <row r="2144">
          <cell r="B2144" t="str">
            <v>케어젠</v>
          </cell>
          <cell r="C2144" t="str">
            <v>X</v>
          </cell>
          <cell r="D2144" t="str">
            <v>X</v>
          </cell>
          <cell r="E2144" t="str">
            <v>X</v>
          </cell>
          <cell r="F2144" t="str">
            <v>X</v>
          </cell>
          <cell r="G2144" t="str">
            <v>O</v>
          </cell>
          <cell r="H2144" t="str">
            <v>X</v>
          </cell>
          <cell r="I2144" t="str">
            <v>X</v>
          </cell>
          <cell r="J2144" t="str">
            <v>X</v>
          </cell>
          <cell r="K2144" t="str">
            <v>X</v>
          </cell>
          <cell r="L2144" t="str">
            <v>X</v>
          </cell>
          <cell r="M2144" t="str">
            <v>X</v>
          </cell>
          <cell r="N2144" t="str">
            <v>214370</v>
          </cell>
        </row>
        <row r="2145">
          <cell r="B2145" t="str">
            <v>케이디켐</v>
          </cell>
          <cell r="C2145" t="str">
            <v>X</v>
          </cell>
          <cell r="D2145" t="str">
            <v>X</v>
          </cell>
          <cell r="E2145" t="str">
            <v>X</v>
          </cell>
          <cell r="F2145" t="str">
            <v>X</v>
          </cell>
          <cell r="G2145" t="str">
            <v>X</v>
          </cell>
          <cell r="H2145" t="str">
            <v>X</v>
          </cell>
          <cell r="I2145" t="str">
            <v>X</v>
          </cell>
          <cell r="J2145" t="str">
            <v>X</v>
          </cell>
          <cell r="K2145" t="str">
            <v>X</v>
          </cell>
          <cell r="L2145" t="str">
            <v>X</v>
          </cell>
          <cell r="M2145" t="str">
            <v>X</v>
          </cell>
          <cell r="N2145" t="str">
            <v>221980</v>
          </cell>
        </row>
        <row r="2146">
          <cell r="B2146" t="str">
            <v>케이바이오</v>
          </cell>
          <cell r="C2146" t="str">
            <v>X</v>
          </cell>
          <cell r="D2146" t="str">
            <v>X</v>
          </cell>
          <cell r="E2146" t="str">
            <v>X</v>
          </cell>
          <cell r="F2146" t="str">
            <v>X</v>
          </cell>
          <cell r="G2146" t="str">
            <v>X</v>
          </cell>
          <cell r="H2146" t="str">
            <v>X</v>
          </cell>
          <cell r="I2146" t="str">
            <v>X</v>
          </cell>
          <cell r="J2146" t="str">
            <v>X</v>
          </cell>
          <cell r="K2146" t="str">
            <v>X</v>
          </cell>
          <cell r="L2146" t="str">
            <v>X</v>
          </cell>
          <cell r="M2146" t="str">
            <v>X</v>
          </cell>
          <cell r="N2146" t="str">
            <v>038530</v>
          </cell>
        </row>
        <row r="2147">
          <cell r="B2147" t="str">
            <v>케이비아이동국실업</v>
          </cell>
          <cell r="C2147" t="str">
            <v>X</v>
          </cell>
          <cell r="D2147" t="str">
            <v>X</v>
          </cell>
          <cell r="E2147" t="str">
            <v>X</v>
          </cell>
          <cell r="F2147" t="str">
            <v>X</v>
          </cell>
          <cell r="G2147" t="str">
            <v>X</v>
          </cell>
          <cell r="H2147" t="str">
            <v>X</v>
          </cell>
          <cell r="I2147" t="str">
            <v>X</v>
          </cell>
          <cell r="J2147" t="str">
            <v>X</v>
          </cell>
          <cell r="K2147" t="str">
            <v>X</v>
          </cell>
          <cell r="L2147" t="str">
            <v>X</v>
          </cell>
          <cell r="M2147" t="str">
            <v>X</v>
          </cell>
          <cell r="N2147" t="str">
            <v>001620</v>
          </cell>
        </row>
        <row r="2148">
          <cell r="B2148" t="str">
            <v>케이비제21호스팩</v>
          </cell>
          <cell r="C2148" t="str">
            <v>X</v>
          </cell>
          <cell r="D2148" t="str">
            <v>X</v>
          </cell>
          <cell r="E2148" t="str">
            <v>X</v>
          </cell>
          <cell r="F2148" t="str">
            <v>X</v>
          </cell>
          <cell r="G2148" t="str">
            <v>X</v>
          </cell>
          <cell r="H2148" t="str">
            <v>X</v>
          </cell>
          <cell r="I2148" t="str">
            <v>X</v>
          </cell>
          <cell r="J2148" t="str">
            <v>X</v>
          </cell>
          <cell r="K2148" t="str">
            <v>X</v>
          </cell>
          <cell r="L2148" t="str">
            <v>X</v>
          </cell>
          <cell r="M2148" t="str">
            <v>X</v>
          </cell>
          <cell r="N2148" t="str">
            <v>424140</v>
          </cell>
        </row>
        <row r="2149">
          <cell r="B2149" t="str">
            <v>케이비제22호스팩</v>
          </cell>
          <cell r="C2149" t="str">
            <v>O</v>
          </cell>
          <cell r="D2149" t="str">
            <v>X</v>
          </cell>
          <cell r="E2149" t="str">
            <v>X</v>
          </cell>
          <cell r="F2149" t="str">
            <v>X</v>
          </cell>
          <cell r="G2149" t="str">
            <v>X</v>
          </cell>
          <cell r="H2149" t="str">
            <v>X</v>
          </cell>
          <cell r="I2149" t="str">
            <v>X</v>
          </cell>
          <cell r="J2149" t="str">
            <v>X</v>
          </cell>
          <cell r="K2149" t="str">
            <v>X</v>
          </cell>
          <cell r="L2149" t="str">
            <v>X</v>
          </cell>
          <cell r="M2149" t="str">
            <v>X</v>
          </cell>
          <cell r="N2149" t="str">
            <v>436530</v>
          </cell>
        </row>
        <row r="2150">
          <cell r="B2150" t="str">
            <v>케이비제23호스팩</v>
          </cell>
          <cell r="C2150" t="str">
            <v>O</v>
          </cell>
          <cell r="D2150" t="str">
            <v>X</v>
          </cell>
          <cell r="E2150" t="str">
            <v>X</v>
          </cell>
          <cell r="F2150" t="str">
            <v>X</v>
          </cell>
          <cell r="G2150" t="str">
            <v>X</v>
          </cell>
          <cell r="H2150" t="str">
            <v>X</v>
          </cell>
          <cell r="I2150" t="str">
            <v>X</v>
          </cell>
          <cell r="J2150" t="str">
            <v>X</v>
          </cell>
          <cell r="K2150" t="str">
            <v>X</v>
          </cell>
          <cell r="L2150" t="str">
            <v>X</v>
          </cell>
          <cell r="M2150" t="str">
            <v>X</v>
          </cell>
          <cell r="N2150" t="str">
            <v>440200</v>
          </cell>
        </row>
        <row r="2151">
          <cell r="B2151" t="str">
            <v>케이사인</v>
          </cell>
          <cell r="C2151" t="str">
            <v>X</v>
          </cell>
          <cell r="D2151" t="str">
            <v>X</v>
          </cell>
          <cell r="E2151" t="str">
            <v>X</v>
          </cell>
          <cell r="F2151" t="str">
            <v>X</v>
          </cell>
          <cell r="G2151" t="str">
            <v>X</v>
          </cell>
          <cell r="H2151" t="str">
            <v>X</v>
          </cell>
          <cell r="I2151" t="str">
            <v>X</v>
          </cell>
          <cell r="J2151" t="str">
            <v>X</v>
          </cell>
          <cell r="K2151" t="str">
            <v>X</v>
          </cell>
          <cell r="L2151" t="str">
            <v>X</v>
          </cell>
          <cell r="M2151" t="str">
            <v>X</v>
          </cell>
          <cell r="N2151" t="str">
            <v>192250</v>
          </cell>
        </row>
        <row r="2152">
          <cell r="B2152" t="str">
            <v>케이씨</v>
          </cell>
          <cell r="C2152" t="str">
            <v>X</v>
          </cell>
          <cell r="D2152" t="str">
            <v>X</v>
          </cell>
          <cell r="E2152" t="str">
            <v>X</v>
          </cell>
          <cell r="F2152" t="str">
            <v>X</v>
          </cell>
          <cell r="G2152" t="str">
            <v>X</v>
          </cell>
          <cell r="H2152" t="str">
            <v>X</v>
          </cell>
          <cell r="I2152" t="str">
            <v>X</v>
          </cell>
          <cell r="J2152" t="str">
            <v>X</v>
          </cell>
          <cell r="K2152" t="str">
            <v>X</v>
          </cell>
          <cell r="L2152" t="str">
            <v>X</v>
          </cell>
          <cell r="M2152" t="str">
            <v>X</v>
          </cell>
          <cell r="N2152" t="str">
            <v>029460</v>
          </cell>
        </row>
        <row r="2153">
          <cell r="B2153" t="str">
            <v>케이씨에스</v>
          </cell>
          <cell r="C2153" t="str">
            <v>X</v>
          </cell>
          <cell r="D2153" t="str">
            <v>X</v>
          </cell>
          <cell r="E2153" t="str">
            <v>X</v>
          </cell>
          <cell r="F2153" t="str">
            <v>X</v>
          </cell>
          <cell r="G2153" t="str">
            <v>X</v>
          </cell>
          <cell r="H2153" t="str">
            <v>X</v>
          </cell>
          <cell r="I2153" t="str">
            <v>X</v>
          </cell>
          <cell r="J2153" t="str">
            <v>X</v>
          </cell>
          <cell r="K2153" t="str">
            <v>X</v>
          </cell>
          <cell r="L2153" t="str">
            <v>X</v>
          </cell>
          <cell r="M2153" t="str">
            <v>X</v>
          </cell>
          <cell r="N2153" t="str">
            <v>115500</v>
          </cell>
        </row>
        <row r="2154">
          <cell r="B2154" t="str">
            <v>케이씨텍</v>
          </cell>
          <cell r="C2154" t="str">
            <v>X</v>
          </cell>
          <cell r="D2154" t="str">
            <v>X</v>
          </cell>
          <cell r="E2154" t="str">
            <v>X</v>
          </cell>
          <cell r="F2154" t="str">
            <v>X</v>
          </cell>
          <cell r="G2154" t="str">
            <v>X</v>
          </cell>
          <cell r="H2154" t="str">
            <v>X</v>
          </cell>
          <cell r="I2154" t="str">
            <v>X</v>
          </cell>
          <cell r="J2154" t="str">
            <v>X</v>
          </cell>
          <cell r="K2154" t="str">
            <v>X</v>
          </cell>
          <cell r="L2154" t="str">
            <v>X</v>
          </cell>
          <cell r="M2154" t="str">
            <v>X</v>
          </cell>
          <cell r="N2154" t="str">
            <v>281820</v>
          </cell>
        </row>
        <row r="2155">
          <cell r="B2155" t="str">
            <v>케이씨티</v>
          </cell>
          <cell r="C2155" t="str">
            <v>X</v>
          </cell>
          <cell r="D2155" t="str">
            <v>X</v>
          </cell>
          <cell r="E2155" t="str">
            <v>X</v>
          </cell>
          <cell r="F2155" t="str">
            <v>X</v>
          </cell>
          <cell r="G2155" t="str">
            <v>X</v>
          </cell>
          <cell r="H2155" t="str">
            <v>X</v>
          </cell>
          <cell r="I2155" t="str">
            <v>X</v>
          </cell>
          <cell r="J2155" t="str">
            <v>X</v>
          </cell>
          <cell r="K2155" t="str">
            <v>X</v>
          </cell>
          <cell r="L2155" t="str">
            <v>X</v>
          </cell>
          <cell r="M2155" t="str">
            <v>X</v>
          </cell>
          <cell r="N2155" t="str">
            <v>089150</v>
          </cell>
        </row>
        <row r="2156">
          <cell r="B2156" t="str">
            <v>케이씨피드</v>
          </cell>
          <cell r="C2156" t="str">
            <v>X</v>
          </cell>
          <cell r="D2156" t="str">
            <v>X</v>
          </cell>
          <cell r="E2156" t="str">
            <v>X</v>
          </cell>
          <cell r="F2156" t="str">
            <v>X</v>
          </cell>
          <cell r="G2156" t="str">
            <v>X</v>
          </cell>
          <cell r="H2156" t="str">
            <v>X</v>
          </cell>
          <cell r="I2156" t="str">
            <v>X</v>
          </cell>
          <cell r="J2156" t="str">
            <v>X</v>
          </cell>
          <cell r="K2156" t="str">
            <v>X</v>
          </cell>
          <cell r="L2156" t="str">
            <v>X</v>
          </cell>
          <cell r="M2156" t="str">
            <v>X</v>
          </cell>
          <cell r="N2156" t="str">
            <v>025880</v>
          </cell>
        </row>
        <row r="2157">
          <cell r="B2157" t="str">
            <v>케이아이엔엑스</v>
          </cell>
          <cell r="C2157" t="str">
            <v>X</v>
          </cell>
          <cell r="D2157" t="str">
            <v>X</v>
          </cell>
          <cell r="E2157" t="str">
            <v>X</v>
          </cell>
          <cell r="F2157" t="str">
            <v>X</v>
          </cell>
          <cell r="G2157" t="str">
            <v>X</v>
          </cell>
          <cell r="H2157" t="str">
            <v>X</v>
          </cell>
          <cell r="I2157" t="str">
            <v>X</v>
          </cell>
          <cell r="J2157" t="str">
            <v>X</v>
          </cell>
          <cell r="K2157" t="str">
            <v>X</v>
          </cell>
          <cell r="L2157" t="str">
            <v>X</v>
          </cell>
          <cell r="M2157" t="str">
            <v>X</v>
          </cell>
          <cell r="N2157" t="str">
            <v>093320</v>
          </cell>
        </row>
        <row r="2158">
          <cell r="B2158" t="str">
            <v>케이알엠</v>
          </cell>
          <cell r="C2158" t="str">
            <v>X</v>
          </cell>
          <cell r="D2158" t="str">
            <v>X</v>
          </cell>
          <cell r="E2158" t="str">
            <v>X</v>
          </cell>
          <cell r="F2158" t="str">
            <v>X</v>
          </cell>
          <cell r="G2158" t="str">
            <v>X</v>
          </cell>
          <cell r="H2158" t="str">
            <v>X</v>
          </cell>
          <cell r="I2158" t="str">
            <v>X</v>
          </cell>
          <cell r="J2158" t="str">
            <v>X</v>
          </cell>
          <cell r="K2158" t="str">
            <v>X</v>
          </cell>
          <cell r="L2158" t="str">
            <v>X</v>
          </cell>
          <cell r="M2158" t="str">
            <v>X</v>
          </cell>
          <cell r="N2158" t="str">
            <v>093640</v>
          </cell>
        </row>
        <row r="2159">
          <cell r="B2159" t="str">
            <v>케이에스피</v>
          </cell>
          <cell r="C2159" t="str">
            <v>X</v>
          </cell>
          <cell r="D2159" t="str">
            <v>X</v>
          </cell>
          <cell r="E2159" t="str">
            <v>X</v>
          </cell>
          <cell r="F2159" t="str">
            <v>X</v>
          </cell>
          <cell r="G2159" t="str">
            <v>X</v>
          </cell>
          <cell r="H2159" t="str">
            <v>X</v>
          </cell>
          <cell r="I2159" t="str">
            <v>X</v>
          </cell>
          <cell r="J2159" t="str">
            <v>X</v>
          </cell>
          <cell r="K2159" t="str">
            <v>X</v>
          </cell>
          <cell r="L2159" t="str">
            <v>X</v>
          </cell>
          <cell r="M2159" t="str">
            <v>X</v>
          </cell>
          <cell r="N2159" t="str">
            <v>073010</v>
          </cell>
        </row>
        <row r="2160">
          <cell r="B2160" t="str">
            <v>케이엔더블유</v>
          </cell>
          <cell r="C2160" t="str">
            <v>X</v>
          </cell>
          <cell r="D2160" t="str">
            <v>X</v>
          </cell>
          <cell r="E2160" t="str">
            <v>X</v>
          </cell>
          <cell r="F2160" t="str">
            <v>X</v>
          </cell>
          <cell r="G2160" t="str">
            <v>X</v>
          </cell>
          <cell r="H2160" t="str">
            <v>X</v>
          </cell>
          <cell r="I2160" t="str">
            <v>X</v>
          </cell>
          <cell r="J2160" t="str">
            <v>X</v>
          </cell>
          <cell r="K2160" t="str">
            <v>X</v>
          </cell>
          <cell r="L2160" t="str">
            <v>X</v>
          </cell>
          <cell r="M2160" t="str">
            <v>X</v>
          </cell>
          <cell r="N2160" t="str">
            <v>105330</v>
          </cell>
        </row>
        <row r="2161">
          <cell r="B2161" t="str">
            <v>케이엔솔</v>
          </cell>
          <cell r="C2161" t="str">
            <v>X</v>
          </cell>
          <cell r="D2161" t="str">
            <v>X</v>
          </cell>
          <cell r="E2161" t="str">
            <v>X</v>
          </cell>
          <cell r="F2161" t="str">
            <v>X</v>
          </cell>
          <cell r="G2161" t="str">
            <v>X</v>
          </cell>
          <cell r="H2161" t="str">
            <v>X</v>
          </cell>
          <cell r="I2161" t="str">
            <v>X</v>
          </cell>
          <cell r="J2161" t="str">
            <v>X</v>
          </cell>
          <cell r="K2161" t="str">
            <v>X</v>
          </cell>
          <cell r="L2161" t="str">
            <v>X</v>
          </cell>
          <cell r="M2161" t="str">
            <v>X</v>
          </cell>
          <cell r="N2161" t="str">
            <v>053080</v>
          </cell>
        </row>
        <row r="2162">
          <cell r="B2162" t="str">
            <v>케이엔제이</v>
          </cell>
          <cell r="C2162" t="str">
            <v>X</v>
          </cell>
          <cell r="D2162" t="str">
            <v>X</v>
          </cell>
          <cell r="E2162" t="str">
            <v>X</v>
          </cell>
          <cell r="F2162" t="str">
            <v>X</v>
          </cell>
          <cell r="G2162" t="str">
            <v>X</v>
          </cell>
          <cell r="H2162" t="str">
            <v>X</v>
          </cell>
          <cell r="I2162" t="str">
            <v>X</v>
          </cell>
          <cell r="J2162" t="str">
            <v>X</v>
          </cell>
          <cell r="K2162" t="str">
            <v>X</v>
          </cell>
          <cell r="L2162" t="str">
            <v>X</v>
          </cell>
          <cell r="M2162" t="str">
            <v>X</v>
          </cell>
          <cell r="N2162" t="str">
            <v>272110</v>
          </cell>
        </row>
        <row r="2163">
          <cell r="B2163" t="str">
            <v>케이엘넷</v>
          </cell>
          <cell r="C2163" t="str">
            <v>X</v>
          </cell>
          <cell r="D2163" t="str">
            <v>X</v>
          </cell>
          <cell r="E2163" t="str">
            <v>X</v>
          </cell>
          <cell r="F2163" t="str">
            <v>X</v>
          </cell>
          <cell r="G2163" t="str">
            <v>X</v>
          </cell>
          <cell r="H2163" t="str">
            <v>X</v>
          </cell>
          <cell r="I2163" t="str">
            <v>X</v>
          </cell>
          <cell r="J2163" t="str">
            <v>X</v>
          </cell>
          <cell r="K2163" t="str">
            <v>X</v>
          </cell>
          <cell r="L2163" t="str">
            <v>X</v>
          </cell>
          <cell r="M2163" t="str">
            <v>X</v>
          </cell>
          <cell r="N2163" t="str">
            <v>039420</v>
          </cell>
        </row>
        <row r="2164">
          <cell r="B2164" t="str">
            <v>케이엠</v>
          </cell>
          <cell r="C2164" t="str">
            <v>X</v>
          </cell>
          <cell r="D2164" t="str">
            <v>X</v>
          </cell>
          <cell r="E2164" t="str">
            <v>X</v>
          </cell>
          <cell r="F2164" t="str">
            <v>X</v>
          </cell>
          <cell r="G2164" t="str">
            <v>X</v>
          </cell>
          <cell r="H2164" t="str">
            <v>X</v>
          </cell>
          <cell r="I2164" t="str">
            <v>X</v>
          </cell>
          <cell r="J2164" t="str">
            <v>X</v>
          </cell>
          <cell r="K2164" t="str">
            <v>X</v>
          </cell>
          <cell r="L2164" t="str">
            <v>X</v>
          </cell>
          <cell r="M2164" t="str">
            <v>X</v>
          </cell>
          <cell r="N2164" t="str">
            <v>083550</v>
          </cell>
        </row>
        <row r="2165">
          <cell r="B2165" t="str">
            <v>케이엠더블유</v>
          </cell>
          <cell r="C2165" t="str">
            <v>X</v>
          </cell>
          <cell r="D2165" t="str">
            <v>X</v>
          </cell>
          <cell r="E2165" t="str">
            <v>X</v>
          </cell>
          <cell r="F2165" t="str">
            <v>X</v>
          </cell>
          <cell r="G2165" t="str">
            <v>X</v>
          </cell>
          <cell r="H2165" t="str">
            <v>X</v>
          </cell>
          <cell r="I2165" t="str">
            <v>X</v>
          </cell>
          <cell r="J2165" t="str">
            <v>X</v>
          </cell>
          <cell r="K2165" t="str">
            <v>X</v>
          </cell>
          <cell r="L2165" t="str">
            <v>X</v>
          </cell>
          <cell r="M2165" t="str">
            <v>X</v>
          </cell>
          <cell r="N2165" t="str">
            <v>032500</v>
          </cell>
        </row>
        <row r="2166">
          <cell r="B2166" t="str">
            <v>케이엠제약</v>
          </cell>
          <cell r="C2166" t="str">
            <v>X</v>
          </cell>
          <cell r="D2166" t="str">
            <v>X</v>
          </cell>
          <cell r="E2166" t="str">
            <v>X</v>
          </cell>
          <cell r="F2166" t="str">
            <v>X</v>
          </cell>
          <cell r="G2166" t="str">
            <v>X</v>
          </cell>
          <cell r="H2166" t="str">
            <v>X</v>
          </cell>
          <cell r="I2166" t="str">
            <v>X</v>
          </cell>
          <cell r="J2166" t="str">
            <v>X</v>
          </cell>
          <cell r="K2166" t="str">
            <v>X</v>
          </cell>
          <cell r="L2166" t="str">
            <v>X</v>
          </cell>
          <cell r="M2166" t="str">
            <v>X</v>
          </cell>
          <cell r="N2166" t="str">
            <v>225430</v>
          </cell>
        </row>
        <row r="2167">
          <cell r="B2167" t="str">
            <v>케이옥션</v>
          </cell>
          <cell r="C2167" t="str">
            <v>X</v>
          </cell>
          <cell r="D2167" t="str">
            <v>X</v>
          </cell>
          <cell r="E2167" t="str">
            <v>X</v>
          </cell>
          <cell r="F2167" t="str">
            <v>X</v>
          </cell>
          <cell r="G2167" t="str">
            <v>X</v>
          </cell>
          <cell r="H2167" t="str">
            <v>X</v>
          </cell>
          <cell r="I2167" t="str">
            <v>X</v>
          </cell>
          <cell r="J2167" t="str">
            <v>X</v>
          </cell>
          <cell r="K2167" t="str">
            <v>X</v>
          </cell>
          <cell r="L2167" t="str">
            <v>X</v>
          </cell>
          <cell r="M2167" t="str">
            <v>X</v>
          </cell>
          <cell r="N2167" t="str">
            <v>102370</v>
          </cell>
        </row>
        <row r="2168">
          <cell r="B2168" t="str">
            <v>케이카</v>
          </cell>
          <cell r="C2168" t="str">
            <v>X</v>
          </cell>
          <cell r="D2168" t="str">
            <v>X</v>
          </cell>
          <cell r="E2168" t="str">
            <v>X</v>
          </cell>
          <cell r="F2168" t="str">
            <v>X</v>
          </cell>
          <cell r="G2168" t="str">
            <v>X</v>
          </cell>
          <cell r="H2168" t="str">
            <v>X</v>
          </cell>
          <cell r="I2168" t="str">
            <v>X</v>
          </cell>
          <cell r="J2168" t="str">
            <v>X</v>
          </cell>
          <cell r="K2168" t="str">
            <v>X</v>
          </cell>
          <cell r="L2168" t="str">
            <v>X</v>
          </cell>
          <cell r="M2168" t="str">
            <v>X</v>
          </cell>
          <cell r="N2168" t="str">
            <v>381970</v>
          </cell>
        </row>
        <row r="2169">
          <cell r="B2169" t="str">
            <v>케이탑리츠</v>
          </cell>
          <cell r="C2169" t="str">
            <v>X</v>
          </cell>
          <cell r="D2169" t="str">
            <v>X</v>
          </cell>
          <cell r="E2169" t="str">
            <v>X</v>
          </cell>
          <cell r="F2169" t="str">
            <v>X</v>
          </cell>
          <cell r="G2169" t="str">
            <v>X</v>
          </cell>
          <cell r="H2169" t="str">
            <v>X</v>
          </cell>
          <cell r="I2169" t="str">
            <v>X</v>
          </cell>
          <cell r="J2169" t="str">
            <v>X</v>
          </cell>
          <cell r="K2169" t="str">
            <v>X</v>
          </cell>
          <cell r="L2169" t="str">
            <v>X</v>
          </cell>
          <cell r="M2169" t="str">
            <v>X</v>
          </cell>
          <cell r="N2169" t="str">
            <v>145270</v>
          </cell>
        </row>
        <row r="2170">
          <cell r="B2170" t="str">
            <v>케이티알파</v>
          </cell>
          <cell r="C2170" t="str">
            <v>X</v>
          </cell>
          <cell r="D2170" t="str">
            <v>X</v>
          </cell>
          <cell r="E2170" t="str">
            <v>X</v>
          </cell>
          <cell r="F2170" t="str">
            <v>X</v>
          </cell>
          <cell r="G2170" t="str">
            <v>X</v>
          </cell>
          <cell r="H2170" t="str">
            <v>X</v>
          </cell>
          <cell r="I2170" t="str">
            <v>X</v>
          </cell>
          <cell r="J2170" t="str">
            <v>X</v>
          </cell>
          <cell r="K2170" t="str">
            <v>X</v>
          </cell>
          <cell r="L2170" t="str">
            <v>X</v>
          </cell>
          <cell r="M2170" t="str">
            <v>X</v>
          </cell>
          <cell r="N2170" t="str">
            <v>036030</v>
          </cell>
        </row>
        <row r="2171">
          <cell r="B2171" t="str">
            <v>케이프</v>
          </cell>
          <cell r="C2171" t="str">
            <v>X</v>
          </cell>
          <cell r="D2171" t="str">
            <v>X</v>
          </cell>
          <cell r="E2171" t="str">
            <v>X</v>
          </cell>
          <cell r="F2171" t="str">
            <v>X</v>
          </cell>
          <cell r="G2171" t="str">
            <v>X</v>
          </cell>
          <cell r="H2171" t="str">
            <v>X</v>
          </cell>
          <cell r="I2171" t="str">
            <v>X</v>
          </cell>
          <cell r="J2171" t="str">
            <v>X</v>
          </cell>
          <cell r="K2171" t="str">
            <v>X</v>
          </cell>
          <cell r="L2171" t="str">
            <v>X</v>
          </cell>
          <cell r="M2171" t="str">
            <v>X</v>
          </cell>
          <cell r="N2171" t="str">
            <v>064820</v>
          </cell>
        </row>
        <row r="2172">
          <cell r="B2172" t="str">
            <v>케이피에스</v>
          </cell>
          <cell r="C2172" t="str">
            <v>X</v>
          </cell>
          <cell r="D2172" t="str">
            <v>X</v>
          </cell>
          <cell r="E2172" t="str">
            <v>X</v>
          </cell>
          <cell r="F2172" t="str">
            <v>X</v>
          </cell>
          <cell r="G2172" t="str">
            <v>X</v>
          </cell>
          <cell r="H2172" t="str">
            <v>X</v>
          </cell>
          <cell r="I2172" t="str">
            <v>X</v>
          </cell>
          <cell r="J2172" t="str">
            <v>X</v>
          </cell>
          <cell r="K2172" t="str">
            <v>X</v>
          </cell>
          <cell r="L2172" t="str">
            <v>X</v>
          </cell>
          <cell r="M2172" t="str">
            <v>X</v>
          </cell>
          <cell r="N2172" t="str">
            <v>256940</v>
          </cell>
        </row>
        <row r="2173">
          <cell r="B2173" t="str">
            <v>케이피에프</v>
          </cell>
          <cell r="C2173" t="str">
            <v>X</v>
          </cell>
          <cell r="D2173" t="str">
            <v>X</v>
          </cell>
          <cell r="E2173" t="str">
            <v>X</v>
          </cell>
          <cell r="F2173" t="str">
            <v>X</v>
          </cell>
          <cell r="G2173" t="str">
            <v>X</v>
          </cell>
          <cell r="H2173" t="str">
            <v>X</v>
          </cell>
          <cell r="I2173" t="str">
            <v>X</v>
          </cell>
          <cell r="J2173" t="str">
            <v>X</v>
          </cell>
          <cell r="K2173" t="str">
            <v>X</v>
          </cell>
          <cell r="L2173" t="str">
            <v>X</v>
          </cell>
          <cell r="M2173" t="str">
            <v>X</v>
          </cell>
          <cell r="N2173" t="str">
            <v>024880</v>
          </cell>
        </row>
        <row r="2174">
          <cell r="B2174" t="str">
            <v>케이피엠테크</v>
          </cell>
          <cell r="C2174" t="str">
            <v>X</v>
          </cell>
          <cell r="D2174" t="str">
            <v>X</v>
          </cell>
          <cell r="E2174" t="str">
            <v>X</v>
          </cell>
          <cell r="F2174" t="str">
            <v>X</v>
          </cell>
          <cell r="G2174" t="str">
            <v>X</v>
          </cell>
          <cell r="H2174" t="str">
            <v>X</v>
          </cell>
          <cell r="I2174" t="str">
            <v>X</v>
          </cell>
          <cell r="J2174" t="str">
            <v>X</v>
          </cell>
          <cell r="K2174" t="str">
            <v>X</v>
          </cell>
          <cell r="L2174" t="str">
            <v>X</v>
          </cell>
          <cell r="M2174" t="str">
            <v>X</v>
          </cell>
          <cell r="N2174" t="str">
            <v>042040</v>
          </cell>
        </row>
        <row r="2175">
          <cell r="B2175" t="str">
            <v>케이피티유</v>
          </cell>
          <cell r="C2175" t="str">
            <v>X</v>
          </cell>
          <cell r="D2175" t="str">
            <v>X</v>
          </cell>
          <cell r="E2175" t="str">
            <v>X</v>
          </cell>
          <cell r="F2175" t="str">
            <v>X</v>
          </cell>
          <cell r="G2175" t="str">
            <v>X</v>
          </cell>
          <cell r="H2175" t="str">
            <v>X</v>
          </cell>
          <cell r="I2175" t="str">
            <v>X</v>
          </cell>
          <cell r="J2175" t="str">
            <v>X</v>
          </cell>
          <cell r="K2175" t="str">
            <v>X</v>
          </cell>
          <cell r="L2175" t="str">
            <v>X</v>
          </cell>
          <cell r="M2175" t="str">
            <v>X</v>
          </cell>
          <cell r="N2175" t="str">
            <v>054410</v>
          </cell>
        </row>
        <row r="2176">
          <cell r="B2176" t="str">
            <v>케일럼</v>
          </cell>
          <cell r="C2176" t="str">
            <v>X</v>
          </cell>
          <cell r="D2176" t="str">
            <v>X</v>
          </cell>
          <cell r="E2176" t="str">
            <v>X</v>
          </cell>
          <cell r="F2176" t="str">
            <v>X</v>
          </cell>
          <cell r="G2176" t="str">
            <v>X</v>
          </cell>
          <cell r="H2176" t="str">
            <v>X</v>
          </cell>
          <cell r="I2176" t="str">
            <v>X</v>
          </cell>
          <cell r="J2176" t="str">
            <v>X</v>
          </cell>
          <cell r="K2176" t="str">
            <v>X</v>
          </cell>
          <cell r="L2176" t="str">
            <v>X</v>
          </cell>
          <cell r="M2176" t="str">
            <v>X</v>
          </cell>
          <cell r="N2176" t="str">
            <v>258610</v>
          </cell>
        </row>
        <row r="2177">
          <cell r="B2177" t="str">
            <v>켄코아에어로스페이스</v>
          </cell>
          <cell r="C2177" t="str">
            <v>X</v>
          </cell>
          <cell r="D2177" t="str">
            <v>X</v>
          </cell>
          <cell r="E2177" t="str">
            <v>X</v>
          </cell>
          <cell r="F2177" t="str">
            <v>X</v>
          </cell>
          <cell r="G2177" t="str">
            <v>X</v>
          </cell>
          <cell r="H2177" t="str">
            <v>X</v>
          </cell>
          <cell r="I2177" t="str">
            <v>X</v>
          </cell>
          <cell r="J2177" t="str">
            <v>X</v>
          </cell>
          <cell r="K2177" t="str">
            <v>X</v>
          </cell>
          <cell r="L2177" t="str">
            <v>X</v>
          </cell>
          <cell r="M2177" t="str">
            <v>X</v>
          </cell>
          <cell r="N2177" t="str">
            <v>274090</v>
          </cell>
        </row>
        <row r="2178">
          <cell r="B2178" t="str">
            <v>켈스</v>
          </cell>
          <cell r="C2178" t="str">
            <v>X</v>
          </cell>
          <cell r="D2178" t="str">
            <v>X</v>
          </cell>
          <cell r="E2178" t="str">
            <v>X</v>
          </cell>
          <cell r="F2178" t="str">
            <v>X</v>
          </cell>
          <cell r="G2178" t="str">
            <v>X</v>
          </cell>
          <cell r="H2178" t="str">
            <v>X</v>
          </cell>
          <cell r="I2178" t="str">
            <v>X</v>
          </cell>
          <cell r="J2178" t="str">
            <v>X</v>
          </cell>
          <cell r="K2178" t="str">
            <v>X</v>
          </cell>
          <cell r="L2178" t="str">
            <v>X</v>
          </cell>
          <cell r="M2178" t="str">
            <v>X</v>
          </cell>
          <cell r="N2178" t="str">
            <v>402420</v>
          </cell>
        </row>
        <row r="2179">
          <cell r="B2179" t="str">
            <v>켐트로닉스</v>
          </cell>
          <cell r="C2179" t="str">
            <v>X</v>
          </cell>
          <cell r="D2179" t="str">
            <v>X</v>
          </cell>
          <cell r="E2179" t="str">
            <v>X</v>
          </cell>
          <cell r="F2179" t="str">
            <v>X</v>
          </cell>
          <cell r="G2179" t="str">
            <v>X</v>
          </cell>
          <cell r="H2179" t="str">
            <v>X</v>
          </cell>
          <cell r="I2179" t="str">
            <v>X</v>
          </cell>
          <cell r="J2179" t="str">
            <v>X</v>
          </cell>
          <cell r="K2179" t="str">
            <v>X</v>
          </cell>
          <cell r="L2179" t="str">
            <v>X</v>
          </cell>
          <cell r="M2179" t="str">
            <v>X</v>
          </cell>
          <cell r="N2179" t="str">
            <v>089010</v>
          </cell>
        </row>
        <row r="2180">
          <cell r="B2180" t="str">
            <v>켐트로스</v>
          </cell>
          <cell r="C2180" t="str">
            <v>X</v>
          </cell>
          <cell r="D2180" t="str">
            <v>X</v>
          </cell>
          <cell r="E2180" t="str">
            <v>X</v>
          </cell>
          <cell r="F2180" t="str">
            <v>X</v>
          </cell>
          <cell r="G2180" t="str">
            <v>X</v>
          </cell>
          <cell r="H2180" t="str">
            <v>X</v>
          </cell>
          <cell r="I2180" t="str">
            <v>X</v>
          </cell>
          <cell r="J2180" t="str">
            <v>X</v>
          </cell>
          <cell r="K2180" t="str">
            <v>X</v>
          </cell>
          <cell r="L2180" t="str">
            <v>X</v>
          </cell>
          <cell r="M2180" t="str">
            <v>X</v>
          </cell>
          <cell r="N2180" t="str">
            <v>220260</v>
          </cell>
        </row>
        <row r="2181">
          <cell r="B2181" t="str">
            <v>코나솔</v>
          </cell>
          <cell r="C2181" t="str">
            <v>X</v>
          </cell>
          <cell r="D2181" t="str">
            <v>X</v>
          </cell>
          <cell r="E2181" t="str">
            <v>X</v>
          </cell>
          <cell r="F2181" t="str">
            <v>X</v>
          </cell>
          <cell r="G2181" t="str">
            <v>X</v>
          </cell>
          <cell r="H2181" t="str">
            <v>X</v>
          </cell>
          <cell r="I2181" t="str">
            <v>X</v>
          </cell>
          <cell r="J2181" t="str">
            <v>X</v>
          </cell>
          <cell r="K2181" t="str">
            <v>X</v>
          </cell>
          <cell r="L2181" t="str">
            <v>X</v>
          </cell>
          <cell r="M2181" t="str">
            <v>X</v>
          </cell>
          <cell r="N2181" t="str">
            <v>176590</v>
          </cell>
        </row>
        <row r="2182">
          <cell r="B2182" t="str">
            <v>코나아이</v>
          </cell>
          <cell r="C2182" t="str">
            <v>X</v>
          </cell>
          <cell r="D2182" t="str">
            <v>X</v>
          </cell>
          <cell r="E2182" t="str">
            <v>X</v>
          </cell>
          <cell r="F2182" t="str">
            <v>X</v>
          </cell>
          <cell r="G2182" t="str">
            <v>X</v>
          </cell>
          <cell r="H2182" t="str">
            <v>X</v>
          </cell>
          <cell r="I2182" t="str">
            <v>X</v>
          </cell>
          <cell r="J2182" t="str">
            <v>X</v>
          </cell>
          <cell r="K2182" t="str">
            <v>X</v>
          </cell>
          <cell r="L2182" t="str">
            <v>X</v>
          </cell>
          <cell r="M2182" t="str">
            <v>X</v>
          </cell>
          <cell r="N2182" t="str">
            <v>052400</v>
          </cell>
        </row>
        <row r="2183">
          <cell r="B2183" t="str">
            <v>코난테크놀로지</v>
          </cell>
          <cell r="C2183" t="str">
            <v>X</v>
          </cell>
          <cell r="D2183" t="str">
            <v>X</v>
          </cell>
          <cell r="E2183" t="str">
            <v>X</v>
          </cell>
          <cell r="F2183" t="str">
            <v>X</v>
          </cell>
          <cell r="G2183" t="str">
            <v>X</v>
          </cell>
          <cell r="H2183" t="str">
            <v>X</v>
          </cell>
          <cell r="I2183" t="str">
            <v>X</v>
          </cell>
          <cell r="J2183" t="str">
            <v>X</v>
          </cell>
          <cell r="K2183" t="str">
            <v>X</v>
          </cell>
          <cell r="L2183" t="str">
            <v>X</v>
          </cell>
          <cell r="M2183" t="str">
            <v>X</v>
          </cell>
          <cell r="N2183" t="str">
            <v>402030</v>
          </cell>
        </row>
        <row r="2184">
          <cell r="B2184" t="str">
            <v>코닉오토메이션</v>
          </cell>
          <cell r="C2184" t="str">
            <v>X</v>
          </cell>
          <cell r="D2184" t="str">
            <v>X</v>
          </cell>
          <cell r="E2184" t="str">
            <v>X</v>
          </cell>
          <cell r="F2184" t="str">
            <v>X</v>
          </cell>
          <cell r="G2184" t="str">
            <v>X</v>
          </cell>
          <cell r="H2184" t="str">
            <v>X</v>
          </cell>
          <cell r="I2184" t="str">
            <v>X</v>
          </cell>
          <cell r="J2184" t="str">
            <v>X</v>
          </cell>
          <cell r="K2184" t="str">
            <v>X</v>
          </cell>
          <cell r="L2184" t="str">
            <v>X</v>
          </cell>
          <cell r="M2184" t="str">
            <v>X</v>
          </cell>
          <cell r="N2184" t="str">
            <v>391710</v>
          </cell>
        </row>
        <row r="2185">
          <cell r="B2185" t="str">
            <v>코다코</v>
          </cell>
          <cell r="C2185" t="str">
            <v>X</v>
          </cell>
          <cell r="D2185" t="str">
            <v>X</v>
          </cell>
          <cell r="E2185" t="str">
            <v>O</v>
          </cell>
          <cell r="F2185" t="str">
            <v>O</v>
          </cell>
          <cell r="G2185" t="str">
            <v>X</v>
          </cell>
          <cell r="H2185" t="str">
            <v>X</v>
          </cell>
          <cell r="I2185" t="str">
            <v>X</v>
          </cell>
          <cell r="J2185" t="str">
            <v>X</v>
          </cell>
          <cell r="K2185" t="str">
            <v>X</v>
          </cell>
          <cell r="L2185" t="str">
            <v>X</v>
          </cell>
          <cell r="M2185" t="str">
            <v>X</v>
          </cell>
          <cell r="N2185" t="str">
            <v>046070</v>
          </cell>
        </row>
        <row r="2186">
          <cell r="B2186" t="str">
            <v>코데즈컴바인</v>
          </cell>
          <cell r="C2186" t="str">
            <v>X</v>
          </cell>
          <cell r="D2186" t="str">
            <v>X</v>
          </cell>
          <cell r="E2186" t="str">
            <v>X</v>
          </cell>
          <cell r="F2186" t="str">
            <v>X</v>
          </cell>
          <cell r="G2186" t="str">
            <v>X</v>
          </cell>
          <cell r="H2186" t="str">
            <v>X</v>
          </cell>
          <cell r="I2186" t="str">
            <v>X</v>
          </cell>
          <cell r="J2186" t="str">
            <v>X</v>
          </cell>
          <cell r="K2186" t="str">
            <v>X</v>
          </cell>
          <cell r="L2186" t="str">
            <v>X</v>
          </cell>
          <cell r="M2186" t="str">
            <v>X</v>
          </cell>
          <cell r="N2186" t="str">
            <v>047770</v>
          </cell>
        </row>
        <row r="2187">
          <cell r="B2187" t="str">
            <v>코디</v>
          </cell>
          <cell r="C2187" t="str">
            <v>X</v>
          </cell>
          <cell r="D2187" t="str">
            <v>X</v>
          </cell>
          <cell r="E2187" t="str">
            <v>X</v>
          </cell>
          <cell r="F2187" t="str">
            <v>X</v>
          </cell>
          <cell r="G2187" t="str">
            <v>X</v>
          </cell>
          <cell r="H2187" t="str">
            <v>X</v>
          </cell>
          <cell r="I2187" t="str">
            <v>X</v>
          </cell>
          <cell r="J2187" t="str">
            <v>X</v>
          </cell>
          <cell r="K2187" t="str">
            <v>X</v>
          </cell>
          <cell r="L2187" t="str">
            <v>X</v>
          </cell>
          <cell r="M2187" t="str">
            <v>X</v>
          </cell>
          <cell r="N2187" t="str">
            <v>080530</v>
          </cell>
        </row>
        <row r="2188">
          <cell r="B2188" t="str">
            <v>코람코더원리츠</v>
          </cell>
          <cell r="C2188" t="str">
            <v>X</v>
          </cell>
          <cell r="D2188" t="str">
            <v>X</v>
          </cell>
          <cell r="E2188" t="str">
            <v>X</v>
          </cell>
          <cell r="F2188" t="str">
            <v>X</v>
          </cell>
          <cell r="G2188" t="str">
            <v>X</v>
          </cell>
          <cell r="H2188" t="str">
            <v>X</v>
          </cell>
          <cell r="I2188" t="str">
            <v>X</v>
          </cell>
          <cell r="J2188" t="str">
            <v>X</v>
          </cell>
          <cell r="K2188" t="str">
            <v>X</v>
          </cell>
          <cell r="L2188" t="str">
            <v>X</v>
          </cell>
          <cell r="M2188" t="str">
            <v>X</v>
          </cell>
          <cell r="N2188" t="str">
            <v>417310</v>
          </cell>
        </row>
        <row r="2189">
          <cell r="B2189" t="str">
            <v>코람코라이프인프라리츠</v>
          </cell>
          <cell r="C2189" t="str">
            <v>X</v>
          </cell>
          <cell r="D2189" t="str">
            <v>X</v>
          </cell>
          <cell r="E2189" t="str">
            <v>X</v>
          </cell>
          <cell r="F2189" t="str">
            <v>X</v>
          </cell>
          <cell r="G2189" t="str">
            <v>X</v>
          </cell>
          <cell r="H2189" t="str">
            <v>X</v>
          </cell>
          <cell r="I2189" t="str">
            <v>X</v>
          </cell>
          <cell r="J2189" t="str">
            <v>X</v>
          </cell>
          <cell r="K2189" t="str">
            <v>X</v>
          </cell>
          <cell r="L2189" t="str">
            <v>X</v>
          </cell>
          <cell r="M2189" t="str">
            <v>X</v>
          </cell>
          <cell r="N2189" t="str">
            <v>357120</v>
          </cell>
        </row>
        <row r="2190">
          <cell r="B2190" t="str">
            <v>코렌텍</v>
          </cell>
          <cell r="C2190" t="str">
            <v>X</v>
          </cell>
          <cell r="D2190" t="str">
            <v>X</v>
          </cell>
          <cell r="E2190" t="str">
            <v>X</v>
          </cell>
          <cell r="F2190" t="str">
            <v>X</v>
          </cell>
          <cell r="G2190" t="str">
            <v>X</v>
          </cell>
          <cell r="H2190" t="str">
            <v>X</v>
          </cell>
          <cell r="I2190" t="str">
            <v>X</v>
          </cell>
          <cell r="J2190" t="str">
            <v>X</v>
          </cell>
          <cell r="K2190" t="str">
            <v>X</v>
          </cell>
          <cell r="L2190" t="str">
            <v>X</v>
          </cell>
          <cell r="M2190" t="str">
            <v>X</v>
          </cell>
          <cell r="N2190" t="str">
            <v>104540</v>
          </cell>
        </row>
        <row r="2191">
          <cell r="B2191" t="str">
            <v>코리아나</v>
          </cell>
          <cell r="C2191" t="str">
            <v>X</v>
          </cell>
          <cell r="D2191" t="str">
            <v>X</v>
          </cell>
          <cell r="E2191" t="str">
            <v>X</v>
          </cell>
          <cell r="F2191" t="str">
            <v>X</v>
          </cell>
          <cell r="G2191" t="str">
            <v>X</v>
          </cell>
          <cell r="H2191" t="str">
            <v>X</v>
          </cell>
          <cell r="I2191" t="str">
            <v>X</v>
          </cell>
          <cell r="J2191" t="str">
            <v>X</v>
          </cell>
          <cell r="K2191" t="str">
            <v>X</v>
          </cell>
          <cell r="L2191" t="str">
            <v>X</v>
          </cell>
          <cell r="M2191" t="str">
            <v>X</v>
          </cell>
          <cell r="N2191" t="str">
            <v>027050</v>
          </cell>
        </row>
        <row r="2192">
          <cell r="B2192" t="str">
            <v>코리아써우</v>
          </cell>
          <cell r="C2192" t="str">
            <v>X</v>
          </cell>
          <cell r="D2192" t="str">
            <v>X</v>
          </cell>
          <cell r="E2192" t="str">
            <v>X</v>
          </cell>
          <cell r="F2192" t="str">
            <v>X</v>
          </cell>
          <cell r="G2192" t="str">
            <v>X</v>
          </cell>
          <cell r="H2192" t="str">
            <v>X</v>
          </cell>
          <cell r="I2192" t="str">
            <v>X</v>
          </cell>
          <cell r="J2192" t="str">
            <v>X</v>
          </cell>
          <cell r="K2192" t="str">
            <v>X</v>
          </cell>
          <cell r="L2192" t="str">
            <v>X</v>
          </cell>
          <cell r="M2192" t="str">
            <v>X</v>
          </cell>
          <cell r="N2192" t="str">
            <v>007815</v>
          </cell>
        </row>
        <row r="2193">
          <cell r="B2193" t="str">
            <v>코리아써키트</v>
          </cell>
          <cell r="C2193" t="str">
            <v>X</v>
          </cell>
          <cell r="D2193" t="str">
            <v>X</v>
          </cell>
          <cell r="E2193" t="str">
            <v>X</v>
          </cell>
          <cell r="F2193" t="str">
            <v>X</v>
          </cell>
          <cell r="G2193" t="str">
            <v>X</v>
          </cell>
          <cell r="H2193" t="str">
            <v>X</v>
          </cell>
          <cell r="I2193" t="str">
            <v>X</v>
          </cell>
          <cell r="J2193" t="str">
            <v>X</v>
          </cell>
          <cell r="K2193" t="str">
            <v>X</v>
          </cell>
          <cell r="L2193" t="str">
            <v>X</v>
          </cell>
          <cell r="M2193" t="str">
            <v>X</v>
          </cell>
          <cell r="N2193" t="str">
            <v>007810</v>
          </cell>
        </row>
        <row r="2194">
          <cell r="B2194" t="str">
            <v>코리아써키트2우B</v>
          </cell>
          <cell r="C2194" t="str">
            <v>X</v>
          </cell>
          <cell r="D2194" t="str">
            <v>X</v>
          </cell>
          <cell r="E2194" t="str">
            <v>X</v>
          </cell>
          <cell r="F2194" t="str">
            <v>X</v>
          </cell>
          <cell r="G2194" t="str">
            <v>X</v>
          </cell>
          <cell r="H2194" t="str">
            <v>O</v>
          </cell>
          <cell r="I2194" t="str">
            <v>X</v>
          </cell>
          <cell r="J2194" t="str">
            <v>X</v>
          </cell>
          <cell r="K2194" t="str">
            <v>X</v>
          </cell>
          <cell r="L2194" t="str">
            <v>X</v>
          </cell>
          <cell r="M2194" t="str">
            <v>X</v>
          </cell>
          <cell r="N2194" t="str">
            <v>00781K</v>
          </cell>
        </row>
        <row r="2195">
          <cell r="B2195" t="str">
            <v>코리아에셋투자증권</v>
          </cell>
          <cell r="C2195" t="str">
            <v>X</v>
          </cell>
          <cell r="D2195" t="str">
            <v>X</v>
          </cell>
          <cell r="E2195" t="str">
            <v>X</v>
          </cell>
          <cell r="F2195" t="str">
            <v>X</v>
          </cell>
          <cell r="G2195" t="str">
            <v>X</v>
          </cell>
          <cell r="H2195" t="str">
            <v>X</v>
          </cell>
          <cell r="I2195" t="str">
            <v>X</v>
          </cell>
          <cell r="J2195" t="str">
            <v>X</v>
          </cell>
          <cell r="K2195" t="str">
            <v>X</v>
          </cell>
          <cell r="L2195" t="str">
            <v>X</v>
          </cell>
          <cell r="M2195" t="str">
            <v>X</v>
          </cell>
          <cell r="N2195" t="str">
            <v>190650</v>
          </cell>
        </row>
        <row r="2196">
          <cell r="B2196" t="str">
            <v>코리아에프티</v>
          </cell>
          <cell r="C2196" t="str">
            <v>X</v>
          </cell>
          <cell r="D2196" t="str">
            <v>X</v>
          </cell>
          <cell r="E2196" t="str">
            <v>X</v>
          </cell>
          <cell r="F2196" t="str">
            <v>X</v>
          </cell>
          <cell r="G2196" t="str">
            <v>X</v>
          </cell>
          <cell r="H2196" t="str">
            <v>X</v>
          </cell>
          <cell r="I2196" t="str">
            <v>X</v>
          </cell>
          <cell r="J2196" t="str">
            <v>X</v>
          </cell>
          <cell r="K2196" t="str">
            <v>X</v>
          </cell>
          <cell r="L2196" t="str">
            <v>X</v>
          </cell>
          <cell r="M2196" t="str">
            <v>X</v>
          </cell>
          <cell r="N2196" t="str">
            <v>123410</v>
          </cell>
        </row>
        <row r="2197">
          <cell r="B2197" t="str">
            <v>코리안리</v>
          </cell>
          <cell r="C2197" t="str">
            <v>X</v>
          </cell>
          <cell r="D2197" t="str">
            <v>X</v>
          </cell>
          <cell r="E2197" t="str">
            <v>X</v>
          </cell>
          <cell r="F2197" t="str">
            <v>X</v>
          </cell>
          <cell r="G2197" t="str">
            <v>X</v>
          </cell>
          <cell r="H2197" t="str">
            <v>X</v>
          </cell>
          <cell r="I2197" t="str">
            <v>X</v>
          </cell>
          <cell r="J2197" t="str">
            <v>X</v>
          </cell>
          <cell r="K2197" t="str">
            <v>X</v>
          </cell>
          <cell r="L2197" t="str">
            <v>X</v>
          </cell>
          <cell r="M2197" t="str">
            <v>X</v>
          </cell>
          <cell r="N2197" t="str">
            <v>003690</v>
          </cell>
        </row>
        <row r="2198">
          <cell r="B2198" t="str">
            <v>코맥스</v>
          </cell>
          <cell r="C2198" t="str">
            <v>X</v>
          </cell>
          <cell r="D2198" t="str">
            <v>X</v>
          </cell>
          <cell r="E2198" t="str">
            <v>X</v>
          </cell>
          <cell r="F2198" t="str">
            <v>X</v>
          </cell>
          <cell r="G2198" t="str">
            <v>X</v>
          </cell>
          <cell r="H2198" t="str">
            <v>X</v>
          </cell>
          <cell r="I2198" t="str">
            <v>X</v>
          </cell>
          <cell r="J2198" t="str">
            <v>X</v>
          </cell>
          <cell r="K2198" t="str">
            <v>X</v>
          </cell>
          <cell r="L2198" t="str">
            <v>X</v>
          </cell>
          <cell r="M2198" t="str">
            <v>X</v>
          </cell>
          <cell r="N2198" t="str">
            <v>036690</v>
          </cell>
        </row>
        <row r="2199">
          <cell r="B2199" t="str">
            <v>코메론</v>
          </cell>
          <cell r="C2199" t="str">
            <v>X</v>
          </cell>
          <cell r="D2199" t="str">
            <v>X</v>
          </cell>
          <cell r="E2199" t="str">
            <v>X</v>
          </cell>
          <cell r="F2199" t="str">
            <v>X</v>
          </cell>
          <cell r="G2199" t="str">
            <v>X</v>
          </cell>
          <cell r="H2199" t="str">
            <v>X</v>
          </cell>
          <cell r="I2199" t="str">
            <v>X</v>
          </cell>
          <cell r="J2199" t="str">
            <v>X</v>
          </cell>
          <cell r="K2199" t="str">
            <v>X</v>
          </cell>
          <cell r="L2199" t="str">
            <v>X</v>
          </cell>
          <cell r="M2199" t="str">
            <v>X</v>
          </cell>
          <cell r="N2199" t="str">
            <v>049430</v>
          </cell>
        </row>
        <row r="2200">
          <cell r="B2200" t="str">
            <v>코미코</v>
          </cell>
          <cell r="C2200" t="str">
            <v>X</v>
          </cell>
          <cell r="D2200" t="str">
            <v>X</v>
          </cell>
          <cell r="E2200" t="str">
            <v>X</v>
          </cell>
          <cell r="F2200" t="str">
            <v>X</v>
          </cell>
          <cell r="G2200" t="str">
            <v>X</v>
          </cell>
          <cell r="H2200" t="str">
            <v>X</v>
          </cell>
          <cell r="I2200" t="str">
            <v>X</v>
          </cell>
          <cell r="J2200" t="str">
            <v>X</v>
          </cell>
          <cell r="K2200" t="str">
            <v>X</v>
          </cell>
          <cell r="L2200" t="str">
            <v>X</v>
          </cell>
          <cell r="M2200" t="str">
            <v>X</v>
          </cell>
          <cell r="N2200" t="str">
            <v>183300</v>
          </cell>
        </row>
        <row r="2201">
          <cell r="B2201" t="str">
            <v>코미팜</v>
          </cell>
          <cell r="C2201" t="str">
            <v>X</v>
          </cell>
          <cell r="D2201" t="str">
            <v>X</v>
          </cell>
          <cell r="E2201" t="str">
            <v>X</v>
          </cell>
          <cell r="F2201" t="str">
            <v>X</v>
          </cell>
          <cell r="G2201" t="str">
            <v>X</v>
          </cell>
          <cell r="H2201" t="str">
            <v>X</v>
          </cell>
          <cell r="I2201" t="str">
            <v>X</v>
          </cell>
          <cell r="J2201" t="str">
            <v>X</v>
          </cell>
          <cell r="K2201" t="str">
            <v>X</v>
          </cell>
          <cell r="L2201" t="str">
            <v>X</v>
          </cell>
          <cell r="M2201" t="str">
            <v>X</v>
          </cell>
          <cell r="N2201" t="str">
            <v>041960</v>
          </cell>
        </row>
        <row r="2202">
          <cell r="B2202" t="str">
            <v>코세스</v>
          </cell>
          <cell r="C2202" t="str">
            <v>X</v>
          </cell>
          <cell r="D2202" t="str">
            <v>X</v>
          </cell>
          <cell r="E2202" t="str">
            <v>X</v>
          </cell>
          <cell r="F2202" t="str">
            <v>X</v>
          </cell>
          <cell r="G2202" t="str">
            <v>X</v>
          </cell>
          <cell r="H2202" t="str">
            <v>X</v>
          </cell>
          <cell r="I2202" t="str">
            <v>X</v>
          </cell>
          <cell r="J2202" t="str">
            <v>X</v>
          </cell>
          <cell r="K2202" t="str">
            <v>X</v>
          </cell>
          <cell r="L2202" t="str">
            <v>X</v>
          </cell>
          <cell r="M2202" t="str">
            <v>X</v>
          </cell>
          <cell r="N2202" t="str">
            <v>089890</v>
          </cell>
        </row>
        <row r="2203">
          <cell r="B2203" t="str">
            <v>코센</v>
          </cell>
          <cell r="C2203" t="str">
            <v>X</v>
          </cell>
          <cell r="D2203" t="str">
            <v>X</v>
          </cell>
          <cell r="E2203" t="str">
            <v>X</v>
          </cell>
          <cell r="F2203" t="str">
            <v>X</v>
          </cell>
          <cell r="G2203" t="str">
            <v>X</v>
          </cell>
          <cell r="H2203" t="str">
            <v>X</v>
          </cell>
          <cell r="I2203" t="str">
            <v>X</v>
          </cell>
          <cell r="J2203" t="str">
            <v>X</v>
          </cell>
          <cell r="K2203" t="str">
            <v>X</v>
          </cell>
          <cell r="L2203" t="str">
            <v>X</v>
          </cell>
          <cell r="M2203" t="str">
            <v>X</v>
          </cell>
          <cell r="N2203" t="str">
            <v>009730</v>
          </cell>
        </row>
        <row r="2204">
          <cell r="B2204" t="str">
            <v>코셋</v>
          </cell>
          <cell r="C2204" t="str">
            <v>X</v>
          </cell>
          <cell r="D2204" t="str">
            <v>X</v>
          </cell>
          <cell r="E2204" t="str">
            <v>X</v>
          </cell>
          <cell r="F2204" t="str">
            <v>X</v>
          </cell>
          <cell r="G2204" t="str">
            <v>X</v>
          </cell>
          <cell r="H2204" t="str">
            <v>X</v>
          </cell>
          <cell r="I2204" t="str">
            <v>X</v>
          </cell>
          <cell r="J2204" t="str">
            <v>X</v>
          </cell>
          <cell r="K2204" t="str">
            <v>X</v>
          </cell>
          <cell r="L2204" t="str">
            <v>X</v>
          </cell>
          <cell r="M2204" t="str">
            <v>X</v>
          </cell>
          <cell r="N2204" t="str">
            <v>189350</v>
          </cell>
        </row>
        <row r="2205">
          <cell r="B2205" t="str">
            <v>코스나인</v>
          </cell>
          <cell r="C2205" t="str">
            <v>X</v>
          </cell>
          <cell r="D2205" t="str">
            <v>X</v>
          </cell>
          <cell r="E2205" t="str">
            <v>X</v>
          </cell>
          <cell r="F2205" t="str">
            <v>X</v>
          </cell>
          <cell r="G2205" t="str">
            <v>O</v>
          </cell>
          <cell r="H2205" t="str">
            <v>X</v>
          </cell>
          <cell r="I2205" t="str">
            <v>X</v>
          </cell>
          <cell r="J2205" t="str">
            <v>X</v>
          </cell>
          <cell r="K2205" t="str">
            <v>X</v>
          </cell>
          <cell r="L2205" t="str">
            <v>X</v>
          </cell>
          <cell r="M2205" t="str">
            <v>X</v>
          </cell>
          <cell r="N2205" t="str">
            <v>082660</v>
          </cell>
        </row>
        <row r="2206">
          <cell r="B2206" t="str">
            <v>코스맥스</v>
          </cell>
          <cell r="C2206" t="str">
            <v>X</v>
          </cell>
          <cell r="D2206" t="str">
            <v>X</v>
          </cell>
          <cell r="E2206" t="str">
            <v>X</v>
          </cell>
          <cell r="F2206" t="str">
            <v>X</v>
          </cell>
          <cell r="G2206" t="str">
            <v>X</v>
          </cell>
          <cell r="H2206" t="str">
            <v>X</v>
          </cell>
          <cell r="I2206" t="str">
            <v>X</v>
          </cell>
          <cell r="J2206" t="str">
            <v>X</v>
          </cell>
          <cell r="K2206" t="str">
            <v>X</v>
          </cell>
          <cell r="L2206" t="str">
            <v>X</v>
          </cell>
          <cell r="M2206" t="str">
            <v>X</v>
          </cell>
          <cell r="N2206" t="str">
            <v>192820</v>
          </cell>
        </row>
        <row r="2207">
          <cell r="B2207" t="str">
            <v>코스맥스비티아이</v>
          </cell>
          <cell r="C2207" t="str">
            <v>X</v>
          </cell>
          <cell r="D2207" t="str">
            <v>X</v>
          </cell>
          <cell r="E2207" t="str">
            <v>X</v>
          </cell>
          <cell r="F2207" t="str">
            <v>X</v>
          </cell>
          <cell r="G2207" t="str">
            <v>X</v>
          </cell>
          <cell r="H2207" t="str">
            <v>X</v>
          </cell>
          <cell r="I2207" t="str">
            <v>X</v>
          </cell>
          <cell r="J2207" t="str">
            <v>X</v>
          </cell>
          <cell r="K2207" t="str">
            <v>X</v>
          </cell>
          <cell r="L2207" t="str">
            <v>X</v>
          </cell>
          <cell r="M2207" t="str">
            <v>X</v>
          </cell>
          <cell r="N2207" t="str">
            <v>044820</v>
          </cell>
        </row>
        <row r="2208">
          <cell r="B2208" t="str">
            <v>코스맥스엔비티</v>
          </cell>
          <cell r="C2208" t="str">
            <v>X</v>
          </cell>
          <cell r="D2208" t="str">
            <v>X</v>
          </cell>
          <cell r="E2208" t="str">
            <v>X</v>
          </cell>
          <cell r="F2208" t="str">
            <v>X</v>
          </cell>
          <cell r="G2208" t="str">
            <v>X</v>
          </cell>
          <cell r="H2208" t="str">
            <v>X</v>
          </cell>
          <cell r="I2208" t="str">
            <v>X</v>
          </cell>
          <cell r="J2208" t="str">
            <v>X</v>
          </cell>
          <cell r="K2208" t="str">
            <v>X</v>
          </cell>
          <cell r="L2208" t="str">
            <v>X</v>
          </cell>
          <cell r="M2208" t="str">
            <v>X</v>
          </cell>
          <cell r="N2208" t="str">
            <v>222040</v>
          </cell>
        </row>
        <row r="2209">
          <cell r="B2209" t="str">
            <v>코스메카코리아</v>
          </cell>
          <cell r="C2209" t="str">
            <v>X</v>
          </cell>
          <cell r="D2209" t="str">
            <v>X</v>
          </cell>
          <cell r="E2209" t="str">
            <v>X</v>
          </cell>
          <cell r="F2209" t="str">
            <v>X</v>
          </cell>
          <cell r="G2209" t="str">
            <v>X</v>
          </cell>
          <cell r="H2209" t="str">
            <v>X</v>
          </cell>
          <cell r="I2209" t="str">
            <v>X</v>
          </cell>
          <cell r="J2209" t="str">
            <v>X</v>
          </cell>
          <cell r="K2209" t="str">
            <v>X</v>
          </cell>
          <cell r="L2209" t="str">
            <v>X</v>
          </cell>
          <cell r="M2209" t="str">
            <v>X</v>
          </cell>
          <cell r="N2209" t="str">
            <v>241710</v>
          </cell>
        </row>
        <row r="2210">
          <cell r="B2210" t="str">
            <v>코스모신소재</v>
          </cell>
          <cell r="C2210" t="str">
            <v>X</v>
          </cell>
          <cell r="D2210" t="str">
            <v>X</v>
          </cell>
          <cell r="E2210" t="str">
            <v>X</v>
          </cell>
          <cell r="F2210" t="str">
            <v>X</v>
          </cell>
          <cell r="G2210" t="str">
            <v>X</v>
          </cell>
          <cell r="H2210" t="str">
            <v>X</v>
          </cell>
          <cell r="I2210" t="str">
            <v>X</v>
          </cell>
          <cell r="J2210" t="str">
            <v>X</v>
          </cell>
          <cell r="K2210" t="str">
            <v>X</v>
          </cell>
          <cell r="L2210" t="str">
            <v>X</v>
          </cell>
          <cell r="M2210" t="str">
            <v>X</v>
          </cell>
          <cell r="N2210" t="str">
            <v>005070</v>
          </cell>
        </row>
        <row r="2211">
          <cell r="B2211" t="str">
            <v>코스모화학</v>
          </cell>
          <cell r="C2211" t="str">
            <v>X</v>
          </cell>
          <cell r="D2211" t="str">
            <v>X</v>
          </cell>
          <cell r="E2211" t="str">
            <v>X</v>
          </cell>
          <cell r="F2211" t="str">
            <v>X</v>
          </cell>
          <cell r="G2211" t="str">
            <v>X</v>
          </cell>
          <cell r="H2211" t="str">
            <v>X</v>
          </cell>
          <cell r="I2211" t="str">
            <v>X</v>
          </cell>
          <cell r="J2211" t="str">
            <v>X</v>
          </cell>
          <cell r="K2211" t="str">
            <v>X</v>
          </cell>
          <cell r="L2211" t="str">
            <v>X</v>
          </cell>
          <cell r="M2211" t="str">
            <v>X</v>
          </cell>
          <cell r="N2211" t="str">
            <v>005420</v>
          </cell>
        </row>
        <row r="2212">
          <cell r="B2212" t="str">
            <v>코스텍시스</v>
          </cell>
          <cell r="C2212" t="str">
            <v>X</v>
          </cell>
          <cell r="D2212" t="str">
            <v>X</v>
          </cell>
          <cell r="E2212" t="str">
            <v>X</v>
          </cell>
          <cell r="F2212" t="str">
            <v>X</v>
          </cell>
          <cell r="G2212" t="str">
            <v>X</v>
          </cell>
          <cell r="H2212" t="str">
            <v>X</v>
          </cell>
          <cell r="I2212" t="str">
            <v>X</v>
          </cell>
          <cell r="J2212" t="str">
            <v>X</v>
          </cell>
          <cell r="K2212" t="str">
            <v>X</v>
          </cell>
          <cell r="L2212" t="str">
            <v>X</v>
          </cell>
          <cell r="M2212" t="str">
            <v>X</v>
          </cell>
          <cell r="N2212" t="str">
            <v>355150</v>
          </cell>
        </row>
        <row r="2213">
          <cell r="B2213" t="str">
            <v>코스텍시스템</v>
          </cell>
          <cell r="C2213" t="str">
            <v>X</v>
          </cell>
          <cell r="D2213" t="str">
            <v>X</v>
          </cell>
          <cell r="E2213" t="str">
            <v>X</v>
          </cell>
          <cell r="F2213" t="str">
            <v>X</v>
          </cell>
          <cell r="G2213" t="str">
            <v>X</v>
          </cell>
          <cell r="H2213" t="str">
            <v>X</v>
          </cell>
          <cell r="I2213" t="str">
            <v>X</v>
          </cell>
          <cell r="J2213" t="str">
            <v>X</v>
          </cell>
          <cell r="K2213" t="str">
            <v>X</v>
          </cell>
          <cell r="L2213" t="str">
            <v>X</v>
          </cell>
          <cell r="M2213" t="str">
            <v>X</v>
          </cell>
          <cell r="N2213" t="str">
            <v>169670</v>
          </cell>
        </row>
        <row r="2214">
          <cell r="B2214" t="str">
            <v>코아스</v>
          </cell>
          <cell r="C2214" t="str">
            <v>X</v>
          </cell>
          <cell r="D2214" t="str">
            <v>X</v>
          </cell>
          <cell r="E2214" t="str">
            <v>X</v>
          </cell>
          <cell r="F2214" t="str">
            <v>X</v>
          </cell>
          <cell r="G2214" t="str">
            <v>X</v>
          </cell>
          <cell r="H2214" t="str">
            <v>X</v>
          </cell>
          <cell r="I2214" t="str">
            <v>X</v>
          </cell>
          <cell r="J2214" t="str">
            <v>X</v>
          </cell>
          <cell r="K2214" t="str">
            <v>X</v>
          </cell>
          <cell r="L2214" t="str">
            <v>X</v>
          </cell>
          <cell r="M2214" t="str">
            <v>X</v>
          </cell>
          <cell r="N2214" t="str">
            <v>071950</v>
          </cell>
        </row>
        <row r="2215">
          <cell r="B2215" t="str">
            <v>코아스템켐온</v>
          </cell>
          <cell r="C2215" t="str">
            <v>X</v>
          </cell>
          <cell r="D2215" t="str">
            <v>X</v>
          </cell>
          <cell r="E2215" t="str">
            <v>X</v>
          </cell>
          <cell r="F2215" t="str">
            <v>X</v>
          </cell>
          <cell r="G2215" t="str">
            <v>X</v>
          </cell>
          <cell r="H2215" t="str">
            <v>X</v>
          </cell>
          <cell r="I2215" t="str">
            <v>X</v>
          </cell>
          <cell r="J2215" t="str">
            <v>X</v>
          </cell>
          <cell r="K2215" t="str">
            <v>X</v>
          </cell>
          <cell r="L2215" t="str">
            <v>X</v>
          </cell>
          <cell r="M2215" t="str">
            <v>X</v>
          </cell>
          <cell r="N2215" t="str">
            <v>166480</v>
          </cell>
        </row>
        <row r="2216">
          <cell r="B2216" t="str">
            <v>코아시아</v>
          </cell>
          <cell r="C2216" t="str">
            <v>X</v>
          </cell>
          <cell r="D2216" t="str">
            <v>X</v>
          </cell>
          <cell r="E2216" t="str">
            <v>X</v>
          </cell>
          <cell r="F2216" t="str">
            <v>X</v>
          </cell>
          <cell r="G2216" t="str">
            <v>X</v>
          </cell>
          <cell r="H2216" t="str">
            <v>X</v>
          </cell>
          <cell r="I2216" t="str">
            <v>X</v>
          </cell>
          <cell r="J2216" t="str">
            <v>X</v>
          </cell>
          <cell r="K2216" t="str">
            <v>X</v>
          </cell>
          <cell r="L2216" t="str">
            <v>X</v>
          </cell>
          <cell r="M2216" t="str">
            <v>X</v>
          </cell>
          <cell r="N2216" t="str">
            <v>045970</v>
          </cell>
        </row>
        <row r="2217">
          <cell r="B2217" t="str">
            <v>코아시아씨엠</v>
          </cell>
          <cell r="C2217" t="str">
            <v>X</v>
          </cell>
          <cell r="D2217" t="str">
            <v>X</v>
          </cell>
          <cell r="E2217" t="str">
            <v>X</v>
          </cell>
          <cell r="F2217" t="str">
            <v>X</v>
          </cell>
          <cell r="G2217" t="str">
            <v>X</v>
          </cell>
          <cell r="H2217" t="str">
            <v>X</v>
          </cell>
          <cell r="I2217" t="str">
            <v>X</v>
          </cell>
          <cell r="J2217" t="str">
            <v>X</v>
          </cell>
          <cell r="K2217" t="str">
            <v>X</v>
          </cell>
          <cell r="L2217" t="str">
            <v>X</v>
          </cell>
          <cell r="M2217" t="str">
            <v>X</v>
          </cell>
          <cell r="N2217" t="str">
            <v>196450</v>
          </cell>
        </row>
        <row r="2218">
          <cell r="B2218" t="str">
            <v>코어라인소프트</v>
          </cell>
          <cell r="C2218" t="str">
            <v>X</v>
          </cell>
          <cell r="D2218" t="str">
            <v>X</v>
          </cell>
          <cell r="E2218" t="str">
            <v>X</v>
          </cell>
          <cell r="F2218" t="str">
            <v>X</v>
          </cell>
          <cell r="G2218" t="str">
            <v>X</v>
          </cell>
          <cell r="H2218" t="str">
            <v>X</v>
          </cell>
          <cell r="I2218" t="str">
            <v>X</v>
          </cell>
          <cell r="J2218" t="str">
            <v>X</v>
          </cell>
          <cell r="K2218" t="str">
            <v>X</v>
          </cell>
          <cell r="L2218" t="str">
            <v>X</v>
          </cell>
          <cell r="M2218" t="str">
            <v>X</v>
          </cell>
          <cell r="N2218" t="str">
            <v>384470</v>
          </cell>
        </row>
        <row r="2219">
          <cell r="B2219" t="str">
            <v>코엔텍</v>
          </cell>
          <cell r="C2219" t="str">
            <v>X</v>
          </cell>
          <cell r="D2219" t="str">
            <v>X</v>
          </cell>
          <cell r="E2219" t="str">
            <v>X</v>
          </cell>
          <cell r="F2219" t="str">
            <v>X</v>
          </cell>
          <cell r="G2219" t="str">
            <v>X</v>
          </cell>
          <cell r="H2219" t="str">
            <v>X</v>
          </cell>
          <cell r="I2219" t="str">
            <v>X</v>
          </cell>
          <cell r="J2219" t="str">
            <v>X</v>
          </cell>
          <cell r="K2219" t="str">
            <v>X</v>
          </cell>
          <cell r="L2219" t="str">
            <v>X</v>
          </cell>
          <cell r="M2219" t="str">
            <v>X</v>
          </cell>
          <cell r="N2219" t="str">
            <v>029960</v>
          </cell>
        </row>
        <row r="2220">
          <cell r="B2220" t="str">
            <v>코오롱</v>
          </cell>
          <cell r="C2220" t="str">
            <v>X</v>
          </cell>
          <cell r="D2220" t="str">
            <v>X</v>
          </cell>
          <cell r="E2220" t="str">
            <v>X</v>
          </cell>
          <cell r="F2220" t="str">
            <v>X</v>
          </cell>
          <cell r="G2220" t="str">
            <v>X</v>
          </cell>
          <cell r="H2220" t="str">
            <v>X</v>
          </cell>
          <cell r="I2220" t="str">
            <v>X</v>
          </cell>
          <cell r="J2220" t="str">
            <v>X</v>
          </cell>
          <cell r="K2220" t="str">
            <v>X</v>
          </cell>
          <cell r="L2220" t="str">
            <v>X</v>
          </cell>
          <cell r="M2220" t="str">
            <v>X</v>
          </cell>
          <cell r="N2220" t="str">
            <v>002020</v>
          </cell>
        </row>
        <row r="2221">
          <cell r="B2221" t="str">
            <v>코오롱글로벌</v>
          </cell>
          <cell r="C2221" t="str">
            <v>X</v>
          </cell>
          <cell r="D2221" t="str">
            <v>X</v>
          </cell>
          <cell r="E2221" t="str">
            <v>X</v>
          </cell>
          <cell r="F2221" t="str">
            <v>X</v>
          </cell>
          <cell r="G2221" t="str">
            <v>X</v>
          </cell>
          <cell r="H2221" t="str">
            <v>X</v>
          </cell>
          <cell r="I2221" t="str">
            <v>X</v>
          </cell>
          <cell r="J2221" t="str">
            <v>X</v>
          </cell>
          <cell r="K2221" t="str">
            <v>X</v>
          </cell>
          <cell r="L2221" t="str">
            <v>X</v>
          </cell>
          <cell r="M2221" t="str">
            <v>X</v>
          </cell>
          <cell r="N2221" t="str">
            <v>003070</v>
          </cell>
        </row>
        <row r="2222">
          <cell r="B2222" t="str">
            <v>코오롱글로벌우</v>
          </cell>
          <cell r="C2222" t="str">
            <v>X</v>
          </cell>
          <cell r="D2222" t="str">
            <v>X</v>
          </cell>
          <cell r="E2222" t="str">
            <v>X</v>
          </cell>
          <cell r="F2222" t="str">
            <v>X</v>
          </cell>
          <cell r="G2222" t="str">
            <v>X</v>
          </cell>
          <cell r="H2222" t="str">
            <v>X</v>
          </cell>
          <cell r="I2222" t="str">
            <v>X</v>
          </cell>
          <cell r="J2222" t="str">
            <v>X</v>
          </cell>
          <cell r="K2222" t="str">
            <v>X</v>
          </cell>
          <cell r="L2222" t="str">
            <v>X</v>
          </cell>
          <cell r="M2222" t="str">
            <v>X</v>
          </cell>
          <cell r="N2222" t="str">
            <v>003075</v>
          </cell>
        </row>
        <row r="2223">
          <cell r="B2223" t="str">
            <v>코오롱모빌리티그룹</v>
          </cell>
          <cell r="C2223" t="str">
            <v>X</v>
          </cell>
          <cell r="D2223" t="str">
            <v>X</v>
          </cell>
          <cell r="E2223" t="str">
            <v>X</v>
          </cell>
          <cell r="F2223" t="str">
            <v>X</v>
          </cell>
          <cell r="G2223" t="str">
            <v>X</v>
          </cell>
          <cell r="H2223" t="str">
            <v>X</v>
          </cell>
          <cell r="I2223" t="str">
            <v>X</v>
          </cell>
          <cell r="J2223" t="str">
            <v>X</v>
          </cell>
          <cell r="K2223" t="str">
            <v>X</v>
          </cell>
          <cell r="L2223" t="str">
            <v>X</v>
          </cell>
          <cell r="M2223" t="str">
            <v>X</v>
          </cell>
          <cell r="N2223" t="str">
            <v>450140</v>
          </cell>
        </row>
        <row r="2224">
          <cell r="B2224" t="str">
            <v>코오롱모빌리티그룹우</v>
          </cell>
          <cell r="C2224" t="str">
            <v>X</v>
          </cell>
          <cell r="D2224" t="str">
            <v>X</v>
          </cell>
          <cell r="E2224" t="str">
            <v>X</v>
          </cell>
          <cell r="F2224" t="str">
            <v>X</v>
          </cell>
          <cell r="G2224" t="str">
            <v>X</v>
          </cell>
          <cell r="H2224" t="str">
            <v>X</v>
          </cell>
          <cell r="I2224" t="str">
            <v>X</v>
          </cell>
          <cell r="J2224" t="str">
            <v>O</v>
          </cell>
          <cell r="K2224" t="str">
            <v>X</v>
          </cell>
          <cell r="L2224" t="str">
            <v>X</v>
          </cell>
          <cell r="M2224" t="str">
            <v>X</v>
          </cell>
          <cell r="N2224" t="str">
            <v>45014K</v>
          </cell>
        </row>
        <row r="2225">
          <cell r="B2225" t="str">
            <v>코오롱생명과학</v>
          </cell>
          <cell r="C2225" t="str">
            <v>X</v>
          </cell>
          <cell r="D2225" t="str">
            <v>X</v>
          </cell>
          <cell r="E2225" t="str">
            <v>X</v>
          </cell>
          <cell r="F2225" t="str">
            <v>X</v>
          </cell>
          <cell r="G2225" t="str">
            <v>X</v>
          </cell>
          <cell r="H2225" t="str">
            <v>X</v>
          </cell>
          <cell r="I2225" t="str">
            <v>X</v>
          </cell>
          <cell r="J2225" t="str">
            <v>X</v>
          </cell>
          <cell r="K2225" t="str">
            <v>X</v>
          </cell>
          <cell r="L2225" t="str">
            <v>X</v>
          </cell>
          <cell r="M2225" t="str">
            <v>X</v>
          </cell>
          <cell r="N2225" t="str">
            <v>102940</v>
          </cell>
        </row>
        <row r="2226">
          <cell r="B2226" t="str">
            <v>코오롱우</v>
          </cell>
          <cell r="C2226" t="str">
            <v>X</v>
          </cell>
          <cell r="D2226" t="str">
            <v>X</v>
          </cell>
          <cell r="E2226" t="str">
            <v>X</v>
          </cell>
          <cell r="F2226" t="str">
            <v>X</v>
          </cell>
          <cell r="G2226" t="str">
            <v>X</v>
          </cell>
          <cell r="H2226" t="str">
            <v>X</v>
          </cell>
          <cell r="I2226" t="str">
            <v>X</v>
          </cell>
          <cell r="J2226" t="str">
            <v>X</v>
          </cell>
          <cell r="K2226" t="str">
            <v>X</v>
          </cell>
          <cell r="L2226" t="str">
            <v>X</v>
          </cell>
          <cell r="M2226" t="str">
            <v>X</v>
          </cell>
          <cell r="N2226" t="str">
            <v>002025</v>
          </cell>
        </row>
        <row r="2227">
          <cell r="B2227" t="str">
            <v>코오롱인더</v>
          </cell>
          <cell r="C2227" t="str">
            <v>X</v>
          </cell>
          <cell r="D2227" t="str">
            <v>X</v>
          </cell>
          <cell r="E2227" t="str">
            <v>X</v>
          </cell>
          <cell r="F2227" t="str">
            <v>X</v>
          </cell>
          <cell r="G2227" t="str">
            <v>X</v>
          </cell>
          <cell r="H2227" t="str">
            <v>X</v>
          </cell>
          <cell r="I2227" t="str">
            <v>X</v>
          </cell>
          <cell r="J2227" t="str">
            <v>X</v>
          </cell>
          <cell r="K2227" t="str">
            <v>X</v>
          </cell>
          <cell r="L2227" t="str">
            <v>X</v>
          </cell>
          <cell r="M2227" t="str">
            <v>X</v>
          </cell>
          <cell r="N2227" t="str">
            <v>120110</v>
          </cell>
        </row>
        <row r="2228">
          <cell r="B2228" t="str">
            <v>코오롱인더우</v>
          </cell>
          <cell r="C2228" t="str">
            <v>X</v>
          </cell>
          <cell r="D2228" t="str">
            <v>X</v>
          </cell>
          <cell r="E2228" t="str">
            <v>X</v>
          </cell>
          <cell r="F2228" t="str">
            <v>X</v>
          </cell>
          <cell r="G2228" t="str">
            <v>X</v>
          </cell>
          <cell r="H2228" t="str">
            <v>X</v>
          </cell>
          <cell r="I2228" t="str">
            <v>X</v>
          </cell>
          <cell r="J2228" t="str">
            <v>X</v>
          </cell>
          <cell r="K2228" t="str">
            <v>X</v>
          </cell>
          <cell r="L2228" t="str">
            <v>X</v>
          </cell>
          <cell r="M2228" t="str">
            <v>X</v>
          </cell>
          <cell r="N2228" t="str">
            <v>120115</v>
          </cell>
        </row>
        <row r="2229">
          <cell r="B2229" t="str">
            <v>코오롱티슈진</v>
          </cell>
          <cell r="C2229" t="str">
            <v>X</v>
          </cell>
          <cell r="D2229" t="str">
            <v>X</v>
          </cell>
          <cell r="E2229" t="str">
            <v>O</v>
          </cell>
          <cell r="F2229" t="str">
            <v>X</v>
          </cell>
          <cell r="G2229" t="str">
            <v>X</v>
          </cell>
          <cell r="H2229" t="str">
            <v>X</v>
          </cell>
          <cell r="I2229" t="str">
            <v>X</v>
          </cell>
          <cell r="J2229" t="str">
            <v>X</v>
          </cell>
          <cell r="K2229" t="str">
            <v>X</v>
          </cell>
          <cell r="L2229" t="str">
            <v>X</v>
          </cell>
          <cell r="M2229" t="str">
            <v>X</v>
          </cell>
          <cell r="N2229" t="str">
            <v>950160</v>
          </cell>
        </row>
        <row r="2230">
          <cell r="B2230" t="str">
            <v>코오롱플라스틱</v>
          </cell>
          <cell r="C2230" t="str">
            <v>X</v>
          </cell>
          <cell r="D2230" t="str">
            <v>X</v>
          </cell>
          <cell r="E2230" t="str">
            <v>X</v>
          </cell>
          <cell r="F2230" t="str">
            <v>X</v>
          </cell>
          <cell r="G2230" t="str">
            <v>X</v>
          </cell>
          <cell r="H2230" t="str">
            <v>X</v>
          </cell>
          <cell r="I2230" t="str">
            <v>X</v>
          </cell>
          <cell r="J2230" t="str">
            <v>X</v>
          </cell>
          <cell r="K2230" t="str">
            <v>X</v>
          </cell>
          <cell r="L2230" t="str">
            <v>X</v>
          </cell>
          <cell r="M2230" t="str">
            <v>X</v>
          </cell>
          <cell r="N2230" t="str">
            <v>138490</v>
          </cell>
        </row>
        <row r="2231">
          <cell r="B2231" t="str">
            <v>코웨이</v>
          </cell>
          <cell r="C2231" t="str">
            <v>X</v>
          </cell>
          <cell r="D2231" t="str">
            <v>X</v>
          </cell>
          <cell r="E2231" t="str">
            <v>X</v>
          </cell>
          <cell r="F2231" t="str">
            <v>X</v>
          </cell>
          <cell r="G2231" t="str">
            <v>X</v>
          </cell>
          <cell r="H2231" t="str">
            <v>X</v>
          </cell>
          <cell r="I2231" t="str">
            <v>X</v>
          </cell>
          <cell r="J2231" t="str">
            <v>X</v>
          </cell>
          <cell r="K2231" t="str">
            <v>X</v>
          </cell>
          <cell r="L2231" t="str">
            <v>X</v>
          </cell>
          <cell r="M2231" t="str">
            <v>X</v>
          </cell>
          <cell r="N2231" t="str">
            <v>021240</v>
          </cell>
        </row>
        <row r="2232">
          <cell r="B2232" t="str">
            <v>코웰패션</v>
          </cell>
          <cell r="C2232" t="str">
            <v>X</v>
          </cell>
          <cell r="D2232" t="str">
            <v>X</v>
          </cell>
          <cell r="E2232" t="str">
            <v>X</v>
          </cell>
          <cell r="F2232" t="str">
            <v>X</v>
          </cell>
          <cell r="G2232" t="str">
            <v>X</v>
          </cell>
          <cell r="H2232" t="str">
            <v>X</v>
          </cell>
          <cell r="I2232" t="str">
            <v>X</v>
          </cell>
          <cell r="J2232" t="str">
            <v>X</v>
          </cell>
          <cell r="K2232" t="str">
            <v>X</v>
          </cell>
          <cell r="L2232" t="str">
            <v>X</v>
          </cell>
          <cell r="M2232" t="str">
            <v>X</v>
          </cell>
          <cell r="N2232" t="str">
            <v>033290</v>
          </cell>
        </row>
        <row r="2233">
          <cell r="B2233" t="str">
            <v>코위버</v>
          </cell>
          <cell r="C2233" t="str">
            <v>X</v>
          </cell>
          <cell r="D2233" t="str">
            <v>X</v>
          </cell>
          <cell r="E2233" t="str">
            <v>X</v>
          </cell>
          <cell r="F2233" t="str">
            <v>X</v>
          </cell>
          <cell r="G2233" t="str">
            <v>X</v>
          </cell>
          <cell r="H2233" t="str">
            <v>X</v>
          </cell>
          <cell r="I2233" t="str">
            <v>X</v>
          </cell>
          <cell r="J2233" t="str">
            <v>X</v>
          </cell>
          <cell r="K2233" t="str">
            <v>X</v>
          </cell>
          <cell r="L2233" t="str">
            <v>X</v>
          </cell>
          <cell r="M2233" t="str">
            <v>X</v>
          </cell>
          <cell r="N2233" t="str">
            <v>056360</v>
          </cell>
        </row>
        <row r="2234">
          <cell r="B2234" t="str">
            <v>코윈테크</v>
          </cell>
          <cell r="C2234" t="str">
            <v>X</v>
          </cell>
          <cell r="D2234" t="str">
            <v>X</v>
          </cell>
          <cell r="E2234" t="str">
            <v>X</v>
          </cell>
          <cell r="F2234" t="str">
            <v>X</v>
          </cell>
          <cell r="G2234" t="str">
            <v>X</v>
          </cell>
          <cell r="H2234" t="str">
            <v>X</v>
          </cell>
          <cell r="I2234" t="str">
            <v>X</v>
          </cell>
          <cell r="J2234" t="str">
            <v>X</v>
          </cell>
          <cell r="K2234" t="str">
            <v>X</v>
          </cell>
          <cell r="L2234" t="str">
            <v>X</v>
          </cell>
          <cell r="M2234" t="str">
            <v>X</v>
          </cell>
          <cell r="N2234" t="str">
            <v>282880</v>
          </cell>
        </row>
        <row r="2235">
          <cell r="B2235" t="str">
            <v>코이즈</v>
          </cell>
          <cell r="C2235" t="str">
            <v>X</v>
          </cell>
          <cell r="D2235" t="str">
            <v>X</v>
          </cell>
          <cell r="E2235" t="str">
            <v>X</v>
          </cell>
          <cell r="F2235" t="str">
            <v>X</v>
          </cell>
          <cell r="G2235" t="str">
            <v>X</v>
          </cell>
          <cell r="H2235" t="str">
            <v>X</v>
          </cell>
          <cell r="I2235" t="str">
            <v>X</v>
          </cell>
          <cell r="J2235" t="str">
            <v>X</v>
          </cell>
          <cell r="K2235" t="str">
            <v>X</v>
          </cell>
          <cell r="L2235" t="str">
            <v>X</v>
          </cell>
          <cell r="M2235" t="str">
            <v>X</v>
          </cell>
          <cell r="N2235" t="str">
            <v>121850</v>
          </cell>
        </row>
        <row r="2236">
          <cell r="B2236" t="str">
            <v>코츠테크놀로지</v>
          </cell>
          <cell r="C2236" t="str">
            <v>X</v>
          </cell>
          <cell r="D2236" t="str">
            <v>X</v>
          </cell>
          <cell r="E2236" t="str">
            <v>X</v>
          </cell>
          <cell r="F2236" t="str">
            <v>X</v>
          </cell>
          <cell r="G2236" t="str">
            <v>X</v>
          </cell>
          <cell r="H2236" t="str">
            <v>X</v>
          </cell>
          <cell r="I2236" t="str">
            <v>X</v>
          </cell>
          <cell r="J2236" t="str">
            <v>X</v>
          </cell>
          <cell r="K2236" t="str">
            <v>X</v>
          </cell>
          <cell r="L2236" t="str">
            <v>X</v>
          </cell>
          <cell r="M2236" t="str">
            <v>X</v>
          </cell>
          <cell r="N2236" t="str">
            <v>448710</v>
          </cell>
        </row>
        <row r="2237">
          <cell r="B2237" t="str">
            <v>코콤</v>
          </cell>
          <cell r="C2237" t="str">
            <v>X</v>
          </cell>
          <cell r="D2237" t="str">
            <v>X</v>
          </cell>
          <cell r="E2237" t="str">
            <v>X</v>
          </cell>
          <cell r="F2237" t="str">
            <v>X</v>
          </cell>
          <cell r="G2237" t="str">
            <v>X</v>
          </cell>
          <cell r="H2237" t="str">
            <v>X</v>
          </cell>
          <cell r="I2237" t="str">
            <v>X</v>
          </cell>
          <cell r="J2237" t="str">
            <v>X</v>
          </cell>
          <cell r="K2237" t="str">
            <v>X</v>
          </cell>
          <cell r="L2237" t="str">
            <v>X</v>
          </cell>
          <cell r="M2237" t="str">
            <v>X</v>
          </cell>
          <cell r="N2237" t="str">
            <v>015710</v>
          </cell>
        </row>
        <row r="2238">
          <cell r="B2238" t="str">
            <v>코텍</v>
          </cell>
          <cell r="C2238" t="str">
            <v>X</v>
          </cell>
          <cell r="D2238" t="str">
            <v>X</v>
          </cell>
          <cell r="E2238" t="str">
            <v>X</v>
          </cell>
          <cell r="F2238" t="str">
            <v>X</v>
          </cell>
          <cell r="G2238" t="str">
            <v>X</v>
          </cell>
          <cell r="H2238" t="str">
            <v>X</v>
          </cell>
          <cell r="I2238" t="str">
            <v>X</v>
          </cell>
          <cell r="J2238" t="str">
            <v>X</v>
          </cell>
          <cell r="K2238" t="str">
            <v>X</v>
          </cell>
          <cell r="L2238" t="str">
            <v>X</v>
          </cell>
          <cell r="M2238" t="str">
            <v>X</v>
          </cell>
          <cell r="N2238" t="str">
            <v>052330</v>
          </cell>
        </row>
        <row r="2239">
          <cell r="B2239" t="str">
            <v>코퍼스코리아</v>
          </cell>
          <cell r="C2239" t="str">
            <v>X</v>
          </cell>
          <cell r="D2239" t="str">
            <v>X</v>
          </cell>
          <cell r="E2239" t="str">
            <v>X</v>
          </cell>
          <cell r="F2239" t="str">
            <v>X</v>
          </cell>
          <cell r="G2239" t="str">
            <v>X</v>
          </cell>
          <cell r="H2239" t="str">
            <v>X</v>
          </cell>
          <cell r="I2239" t="str">
            <v>X</v>
          </cell>
          <cell r="J2239" t="str">
            <v>X</v>
          </cell>
          <cell r="K2239" t="str">
            <v>X</v>
          </cell>
          <cell r="L2239" t="str">
            <v>X</v>
          </cell>
          <cell r="M2239" t="str">
            <v>X</v>
          </cell>
          <cell r="N2239" t="str">
            <v>322780</v>
          </cell>
        </row>
        <row r="2240">
          <cell r="B2240" t="str">
            <v>콘텐트리중앙</v>
          </cell>
          <cell r="C2240" t="str">
            <v>X</v>
          </cell>
          <cell r="D2240" t="str">
            <v>X</v>
          </cell>
          <cell r="E2240" t="str">
            <v>X</v>
          </cell>
          <cell r="F2240" t="str">
            <v>X</v>
          </cell>
          <cell r="G2240" t="str">
            <v>X</v>
          </cell>
          <cell r="H2240" t="str">
            <v>X</v>
          </cell>
          <cell r="I2240" t="str">
            <v>X</v>
          </cell>
          <cell r="J2240" t="str">
            <v>X</v>
          </cell>
          <cell r="K2240" t="str">
            <v>X</v>
          </cell>
          <cell r="L2240" t="str">
            <v>X</v>
          </cell>
          <cell r="M2240" t="str">
            <v>X</v>
          </cell>
          <cell r="N2240" t="str">
            <v>036420</v>
          </cell>
        </row>
        <row r="2241">
          <cell r="B2241" t="str">
            <v>콜마비앤에이치</v>
          </cell>
          <cell r="C2241" t="str">
            <v>X</v>
          </cell>
          <cell r="D2241" t="str">
            <v>X</v>
          </cell>
          <cell r="E2241" t="str">
            <v>X</v>
          </cell>
          <cell r="F2241" t="str">
            <v>X</v>
          </cell>
          <cell r="G2241" t="str">
            <v>X</v>
          </cell>
          <cell r="H2241" t="str">
            <v>X</v>
          </cell>
          <cell r="I2241" t="str">
            <v>X</v>
          </cell>
          <cell r="J2241" t="str">
            <v>X</v>
          </cell>
          <cell r="K2241" t="str">
            <v>X</v>
          </cell>
          <cell r="L2241" t="str">
            <v>X</v>
          </cell>
          <cell r="M2241" t="str">
            <v>X</v>
          </cell>
          <cell r="N2241" t="str">
            <v>200130</v>
          </cell>
        </row>
        <row r="2242">
          <cell r="B2242" t="str">
            <v>콤텍시스템</v>
          </cell>
          <cell r="C2242" t="str">
            <v>X</v>
          </cell>
          <cell r="D2242" t="str">
            <v>X</v>
          </cell>
          <cell r="E2242" t="str">
            <v>X</v>
          </cell>
          <cell r="F2242" t="str">
            <v>X</v>
          </cell>
          <cell r="G2242" t="str">
            <v>X</v>
          </cell>
          <cell r="H2242" t="str">
            <v>X</v>
          </cell>
          <cell r="I2242" t="str">
            <v>X</v>
          </cell>
          <cell r="J2242" t="str">
            <v>X</v>
          </cell>
          <cell r="K2242" t="str">
            <v>X</v>
          </cell>
          <cell r="L2242" t="str">
            <v>X</v>
          </cell>
          <cell r="M2242" t="str">
            <v>X</v>
          </cell>
          <cell r="N2242" t="str">
            <v>031820</v>
          </cell>
        </row>
        <row r="2243">
          <cell r="B2243" t="str">
            <v>쿠콘</v>
          </cell>
          <cell r="C2243" t="str">
            <v>X</v>
          </cell>
          <cell r="D2243" t="str">
            <v>X</v>
          </cell>
          <cell r="E2243" t="str">
            <v>X</v>
          </cell>
          <cell r="F2243" t="str">
            <v>X</v>
          </cell>
          <cell r="G2243" t="str">
            <v>X</v>
          </cell>
          <cell r="H2243" t="str">
            <v>X</v>
          </cell>
          <cell r="I2243" t="str">
            <v>X</v>
          </cell>
          <cell r="J2243" t="str">
            <v>X</v>
          </cell>
          <cell r="K2243" t="str">
            <v>X</v>
          </cell>
          <cell r="L2243" t="str">
            <v>X</v>
          </cell>
          <cell r="M2243" t="str">
            <v>X</v>
          </cell>
          <cell r="N2243" t="str">
            <v>294570</v>
          </cell>
        </row>
        <row r="2244">
          <cell r="B2244" t="str">
            <v>쿠쿠홀딩스</v>
          </cell>
          <cell r="C2244" t="str">
            <v>X</v>
          </cell>
          <cell r="D2244" t="str">
            <v>X</v>
          </cell>
          <cell r="E2244" t="str">
            <v>X</v>
          </cell>
          <cell r="F2244" t="str">
            <v>X</v>
          </cell>
          <cell r="G2244" t="str">
            <v>X</v>
          </cell>
          <cell r="H2244" t="str">
            <v>X</v>
          </cell>
          <cell r="I2244" t="str">
            <v>X</v>
          </cell>
          <cell r="J2244" t="str">
            <v>X</v>
          </cell>
          <cell r="K2244" t="str">
            <v>X</v>
          </cell>
          <cell r="L2244" t="str">
            <v>X</v>
          </cell>
          <cell r="M2244" t="str">
            <v>X</v>
          </cell>
          <cell r="N2244" t="str">
            <v>192400</v>
          </cell>
        </row>
        <row r="2245">
          <cell r="B2245" t="str">
            <v>쿠쿠홈시스</v>
          </cell>
          <cell r="C2245" t="str">
            <v>X</v>
          </cell>
          <cell r="D2245" t="str">
            <v>X</v>
          </cell>
          <cell r="E2245" t="str">
            <v>X</v>
          </cell>
          <cell r="F2245" t="str">
            <v>X</v>
          </cell>
          <cell r="G2245" t="str">
            <v>X</v>
          </cell>
          <cell r="H2245" t="str">
            <v>X</v>
          </cell>
          <cell r="I2245" t="str">
            <v>X</v>
          </cell>
          <cell r="J2245" t="str">
            <v>X</v>
          </cell>
          <cell r="K2245" t="str">
            <v>X</v>
          </cell>
          <cell r="L2245" t="str">
            <v>X</v>
          </cell>
          <cell r="M2245" t="str">
            <v>X</v>
          </cell>
          <cell r="N2245" t="str">
            <v>284740</v>
          </cell>
        </row>
        <row r="2246">
          <cell r="B2246" t="str">
            <v>퀀타매트릭스</v>
          </cell>
          <cell r="C2246" t="str">
            <v>X</v>
          </cell>
          <cell r="D2246" t="str">
            <v>X</v>
          </cell>
          <cell r="E2246" t="str">
            <v>X</v>
          </cell>
          <cell r="F2246" t="str">
            <v>X</v>
          </cell>
          <cell r="G2246" t="str">
            <v>X</v>
          </cell>
          <cell r="H2246" t="str">
            <v>X</v>
          </cell>
          <cell r="I2246" t="str">
            <v>X</v>
          </cell>
          <cell r="J2246" t="str">
            <v>X</v>
          </cell>
          <cell r="K2246" t="str">
            <v>X</v>
          </cell>
          <cell r="L2246" t="str">
            <v>X</v>
          </cell>
          <cell r="M2246" t="str">
            <v>X</v>
          </cell>
          <cell r="N2246" t="str">
            <v>317690</v>
          </cell>
        </row>
        <row r="2247">
          <cell r="B2247" t="str">
            <v>퀀타피아</v>
          </cell>
          <cell r="C2247" t="str">
            <v>X</v>
          </cell>
          <cell r="D2247" t="str">
            <v>X</v>
          </cell>
          <cell r="E2247" t="str">
            <v>X</v>
          </cell>
          <cell r="F2247" t="str">
            <v>O</v>
          </cell>
          <cell r="G2247" t="str">
            <v>O</v>
          </cell>
          <cell r="H2247" t="str">
            <v>X</v>
          </cell>
          <cell r="I2247" t="str">
            <v>X</v>
          </cell>
          <cell r="J2247" t="str">
            <v>X</v>
          </cell>
          <cell r="K2247" t="str">
            <v>X</v>
          </cell>
          <cell r="L2247" t="str">
            <v>X</v>
          </cell>
          <cell r="M2247" t="str">
            <v>X</v>
          </cell>
          <cell r="N2247" t="str">
            <v>078940</v>
          </cell>
        </row>
        <row r="2248">
          <cell r="B2248" t="str">
            <v>퀄리타스반도체</v>
          </cell>
          <cell r="C2248" t="str">
            <v>X</v>
          </cell>
          <cell r="D2248" t="str">
            <v>X</v>
          </cell>
          <cell r="E2248" t="str">
            <v>X</v>
          </cell>
          <cell r="F2248" t="str">
            <v>X</v>
          </cell>
          <cell r="G2248" t="str">
            <v>X</v>
          </cell>
          <cell r="H2248" t="str">
            <v>X</v>
          </cell>
          <cell r="I2248" t="str">
            <v>X</v>
          </cell>
          <cell r="J2248" t="str">
            <v>X</v>
          </cell>
          <cell r="K2248" t="str">
            <v>X</v>
          </cell>
          <cell r="L2248" t="str">
            <v>X</v>
          </cell>
          <cell r="M2248" t="str">
            <v>X</v>
          </cell>
          <cell r="N2248" t="str">
            <v>432720</v>
          </cell>
        </row>
        <row r="2249">
          <cell r="B2249" t="str">
            <v>큐라켐</v>
          </cell>
          <cell r="C2249" t="str">
            <v>X</v>
          </cell>
          <cell r="D2249" t="str">
            <v>X</v>
          </cell>
          <cell r="E2249" t="str">
            <v>X</v>
          </cell>
          <cell r="F2249" t="str">
            <v>X</v>
          </cell>
          <cell r="G2249" t="str">
            <v>X</v>
          </cell>
          <cell r="H2249" t="str">
            <v>X</v>
          </cell>
          <cell r="I2249" t="str">
            <v>X</v>
          </cell>
          <cell r="J2249" t="str">
            <v>X</v>
          </cell>
          <cell r="K2249" t="str">
            <v>X</v>
          </cell>
          <cell r="L2249" t="str">
            <v>X</v>
          </cell>
          <cell r="M2249" t="str">
            <v>X</v>
          </cell>
          <cell r="N2249" t="str">
            <v>456190</v>
          </cell>
        </row>
        <row r="2250">
          <cell r="B2250" t="str">
            <v>큐라클</v>
          </cell>
          <cell r="C2250" t="str">
            <v>X</v>
          </cell>
          <cell r="D2250" t="str">
            <v>X</v>
          </cell>
          <cell r="E2250" t="str">
            <v>X</v>
          </cell>
          <cell r="F2250" t="str">
            <v>X</v>
          </cell>
          <cell r="G2250" t="str">
            <v>X</v>
          </cell>
          <cell r="H2250" t="str">
            <v>X</v>
          </cell>
          <cell r="I2250" t="str">
            <v>X</v>
          </cell>
          <cell r="J2250" t="str">
            <v>X</v>
          </cell>
          <cell r="K2250" t="str">
            <v>X</v>
          </cell>
          <cell r="L2250" t="str">
            <v>X</v>
          </cell>
          <cell r="M2250" t="str">
            <v>X</v>
          </cell>
          <cell r="N2250" t="str">
            <v>365270</v>
          </cell>
        </row>
        <row r="2251">
          <cell r="B2251" t="str">
            <v>큐라티스</v>
          </cell>
          <cell r="C2251" t="str">
            <v>X</v>
          </cell>
          <cell r="D2251" t="str">
            <v>X</v>
          </cell>
          <cell r="E2251" t="str">
            <v>X</v>
          </cell>
          <cell r="F2251" t="str">
            <v>X</v>
          </cell>
          <cell r="G2251" t="str">
            <v>X</v>
          </cell>
          <cell r="H2251" t="str">
            <v>X</v>
          </cell>
          <cell r="I2251" t="str">
            <v>X</v>
          </cell>
          <cell r="J2251" t="str">
            <v>X</v>
          </cell>
          <cell r="K2251" t="str">
            <v>X</v>
          </cell>
          <cell r="L2251" t="str">
            <v>X</v>
          </cell>
          <cell r="M2251" t="str">
            <v>X</v>
          </cell>
          <cell r="N2251" t="str">
            <v>348080</v>
          </cell>
        </row>
        <row r="2252">
          <cell r="B2252" t="str">
            <v>큐러블</v>
          </cell>
          <cell r="C2252" t="str">
            <v>X</v>
          </cell>
          <cell r="D2252" t="str">
            <v>X</v>
          </cell>
          <cell r="E2252" t="str">
            <v>X</v>
          </cell>
          <cell r="F2252" t="str">
            <v>X</v>
          </cell>
          <cell r="G2252" t="str">
            <v>X</v>
          </cell>
          <cell r="H2252" t="str">
            <v>X</v>
          </cell>
          <cell r="I2252" t="str">
            <v>X</v>
          </cell>
          <cell r="J2252" t="str">
            <v>X</v>
          </cell>
          <cell r="K2252" t="str">
            <v>X</v>
          </cell>
          <cell r="L2252" t="str">
            <v>X</v>
          </cell>
          <cell r="M2252" t="str">
            <v>X</v>
          </cell>
          <cell r="N2252" t="str">
            <v>086460</v>
          </cell>
        </row>
        <row r="2253">
          <cell r="B2253" t="str">
            <v>큐렉소</v>
          </cell>
          <cell r="C2253" t="str">
            <v>X</v>
          </cell>
          <cell r="D2253" t="str">
            <v>X</v>
          </cell>
          <cell r="E2253" t="str">
            <v>X</v>
          </cell>
          <cell r="F2253" t="str">
            <v>X</v>
          </cell>
          <cell r="G2253" t="str">
            <v>X</v>
          </cell>
          <cell r="H2253" t="str">
            <v>X</v>
          </cell>
          <cell r="I2253" t="str">
            <v>X</v>
          </cell>
          <cell r="J2253" t="str">
            <v>X</v>
          </cell>
          <cell r="K2253" t="str">
            <v>X</v>
          </cell>
          <cell r="L2253" t="str">
            <v>X</v>
          </cell>
          <cell r="M2253" t="str">
            <v>X</v>
          </cell>
          <cell r="N2253" t="str">
            <v>060280</v>
          </cell>
        </row>
        <row r="2254">
          <cell r="B2254" t="str">
            <v>큐로컴</v>
          </cell>
          <cell r="C2254" t="str">
            <v>X</v>
          </cell>
          <cell r="D2254" t="str">
            <v>X</v>
          </cell>
          <cell r="E2254" t="str">
            <v>X</v>
          </cell>
          <cell r="F2254" t="str">
            <v>X</v>
          </cell>
          <cell r="G2254" t="str">
            <v>X</v>
          </cell>
          <cell r="H2254" t="str">
            <v>X</v>
          </cell>
          <cell r="I2254" t="str">
            <v>X</v>
          </cell>
          <cell r="J2254" t="str">
            <v>X</v>
          </cell>
          <cell r="K2254" t="str">
            <v>X</v>
          </cell>
          <cell r="L2254" t="str">
            <v>X</v>
          </cell>
          <cell r="M2254" t="str">
            <v>X</v>
          </cell>
          <cell r="N2254" t="str">
            <v>040350</v>
          </cell>
        </row>
        <row r="2255">
          <cell r="B2255" t="str">
            <v>큐로홀딩스</v>
          </cell>
          <cell r="C2255" t="str">
            <v>X</v>
          </cell>
          <cell r="D2255" t="str">
            <v>X</v>
          </cell>
          <cell r="E2255" t="str">
            <v>X</v>
          </cell>
          <cell r="F2255" t="str">
            <v>X</v>
          </cell>
          <cell r="G2255" t="str">
            <v>X</v>
          </cell>
          <cell r="H2255" t="str">
            <v>X</v>
          </cell>
          <cell r="I2255" t="str">
            <v>X</v>
          </cell>
          <cell r="J2255" t="str">
            <v>X</v>
          </cell>
          <cell r="K2255" t="str">
            <v>X</v>
          </cell>
          <cell r="L2255" t="str">
            <v>X</v>
          </cell>
          <cell r="M2255" t="str">
            <v>X</v>
          </cell>
          <cell r="N2255" t="str">
            <v>051780</v>
          </cell>
        </row>
        <row r="2256">
          <cell r="B2256" t="str">
            <v>큐리언트</v>
          </cell>
          <cell r="C2256" t="str">
            <v>X</v>
          </cell>
          <cell r="D2256" t="str">
            <v>X</v>
          </cell>
          <cell r="E2256" t="str">
            <v>X</v>
          </cell>
          <cell r="F2256" t="str">
            <v>X</v>
          </cell>
          <cell r="G2256" t="str">
            <v>X</v>
          </cell>
          <cell r="H2256" t="str">
            <v>X</v>
          </cell>
          <cell r="I2256" t="str">
            <v>X</v>
          </cell>
          <cell r="J2256" t="str">
            <v>X</v>
          </cell>
          <cell r="K2256" t="str">
            <v>X</v>
          </cell>
          <cell r="L2256" t="str">
            <v>X</v>
          </cell>
          <cell r="M2256" t="str">
            <v>X</v>
          </cell>
          <cell r="N2256" t="str">
            <v>115180</v>
          </cell>
        </row>
        <row r="2257">
          <cell r="B2257" t="str">
            <v>큐리옥스바이오시스템즈</v>
          </cell>
          <cell r="C2257" t="str">
            <v>X</v>
          </cell>
          <cell r="D2257" t="str">
            <v>X</v>
          </cell>
          <cell r="E2257" t="str">
            <v>X</v>
          </cell>
          <cell r="F2257" t="str">
            <v>X</v>
          </cell>
          <cell r="G2257" t="str">
            <v>X</v>
          </cell>
          <cell r="H2257" t="str">
            <v>X</v>
          </cell>
          <cell r="I2257" t="str">
            <v>X</v>
          </cell>
          <cell r="J2257" t="str">
            <v>X</v>
          </cell>
          <cell r="K2257" t="str">
            <v>X</v>
          </cell>
          <cell r="L2257" t="str">
            <v>X</v>
          </cell>
          <cell r="M2257" t="str">
            <v>X</v>
          </cell>
          <cell r="N2257" t="str">
            <v>445680</v>
          </cell>
        </row>
        <row r="2258">
          <cell r="B2258" t="str">
            <v>큐브엔터</v>
          </cell>
          <cell r="C2258" t="str">
            <v>X</v>
          </cell>
          <cell r="D2258" t="str">
            <v>X</v>
          </cell>
          <cell r="E2258" t="str">
            <v>X</v>
          </cell>
          <cell r="F2258" t="str">
            <v>X</v>
          </cell>
          <cell r="G2258" t="str">
            <v>X</v>
          </cell>
          <cell r="H2258" t="str">
            <v>X</v>
          </cell>
          <cell r="I2258" t="str">
            <v>X</v>
          </cell>
          <cell r="J2258" t="str">
            <v>X</v>
          </cell>
          <cell r="K2258" t="str">
            <v>X</v>
          </cell>
          <cell r="L2258" t="str">
            <v>X</v>
          </cell>
          <cell r="M2258" t="str">
            <v>X</v>
          </cell>
          <cell r="N2258" t="str">
            <v>182360</v>
          </cell>
        </row>
        <row r="2259">
          <cell r="B2259" t="str">
            <v>큐알티</v>
          </cell>
          <cell r="C2259" t="str">
            <v>X</v>
          </cell>
          <cell r="D2259" t="str">
            <v>X</v>
          </cell>
          <cell r="E2259" t="str">
            <v>X</v>
          </cell>
          <cell r="F2259" t="str">
            <v>X</v>
          </cell>
          <cell r="G2259" t="str">
            <v>X</v>
          </cell>
          <cell r="H2259" t="str">
            <v>X</v>
          </cell>
          <cell r="I2259" t="str">
            <v>X</v>
          </cell>
          <cell r="J2259" t="str">
            <v>X</v>
          </cell>
          <cell r="K2259" t="str">
            <v>X</v>
          </cell>
          <cell r="L2259" t="str">
            <v>X</v>
          </cell>
          <cell r="M2259" t="str">
            <v>X</v>
          </cell>
          <cell r="N2259" t="str">
            <v>405100</v>
          </cell>
        </row>
        <row r="2260">
          <cell r="B2260" t="str">
            <v>큐에스아이</v>
          </cell>
          <cell r="C2260" t="str">
            <v>X</v>
          </cell>
          <cell r="D2260" t="str">
            <v>X</v>
          </cell>
          <cell r="E2260" t="str">
            <v>X</v>
          </cell>
          <cell r="F2260" t="str">
            <v>X</v>
          </cell>
          <cell r="G2260" t="str">
            <v>X</v>
          </cell>
          <cell r="H2260" t="str">
            <v>X</v>
          </cell>
          <cell r="I2260" t="str">
            <v>X</v>
          </cell>
          <cell r="J2260" t="str">
            <v>X</v>
          </cell>
          <cell r="K2260" t="str">
            <v>X</v>
          </cell>
          <cell r="L2260" t="str">
            <v>X</v>
          </cell>
          <cell r="M2260" t="str">
            <v>X</v>
          </cell>
          <cell r="N2260" t="str">
            <v>066310</v>
          </cell>
        </row>
        <row r="2261">
          <cell r="B2261" t="str">
            <v>큐엠씨</v>
          </cell>
          <cell r="C2261" t="str">
            <v>X</v>
          </cell>
          <cell r="D2261" t="str">
            <v>X</v>
          </cell>
          <cell r="E2261" t="str">
            <v>X</v>
          </cell>
          <cell r="F2261" t="str">
            <v>X</v>
          </cell>
          <cell r="G2261" t="str">
            <v>X</v>
          </cell>
          <cell r="H2261" t="str">
            <v>X</v>
          </cell>
          <cell r="I2261" t="str">
            <v>X</v>
          </cell>
          <cell r="J2261" t="str">
            <v>X</v>
          </cell>
          <cell r="K2261" t="str">
            <v>X</v>
          </cell>
          <cell r="L2261" t="str">
            <v>X</v>
          </cell>
          <cell r="M2261" t="str">
            <v>X</v>
          </cell>
          <cell r="N2261" t="str">
            <v>136660</v>
          </cell>
        </row>
        <row r="2262">
          <cell r="B2262" t="str">
            <v>큐캐피탈</v>
          </cell>
          <cell r="C2262" t="str">
            <v>X</v>
          </cell>
          <cell r="D2262" t="str">
            <v>X</v>
          </cell>
          <cell r="E2262" t="str">
            <v>X</v>
          </cell>
          <cell r="F2262" t="str">
            <v>X</v>
          </cell>
          <cell r="G2262" t="str">
            <v>X</v>
          </cell>
          <cell r="H2262" t="str">
            <v>X</v>
          </cell>
          <cell r="I2262" t="str">
            <v>X</v>
          </cell>
          <cell r="J2262" t="str">
            <v>X</v>
          </cell>
          <cell r="K2262" t="str">
            <v>X</v>
          </cell>
          <cell r="L2262" t="str">
            <v>X</v>
          </cell>
          <cell r="M2262" t="str">
            <v>X</v>
          </cell>
          <cell r="N2262" t="str">
            <v>016600</v>
          </cell>
        </row>
        <row r="2263">
          <cell r="B2263" t="str">
            <v>크라우드웍스</v>
          </cell>
          <cell r="C2263" t="str">
            <v>X</v>
          </cell>
          <cell r="D2263" t="str">
            <v>X</v>
          </cell>
          <cell r="E2263" t="str">
            <v>X</v>
          </cell>
          <cell r="F2263" t="str">
            <v>X</v>
          </cell>
          <cell r="G2263" t="str">
            <v>X</v>
          </cell>
          <cell r="H2263" t="str">
            <v>X</v>
          </cell>
          <cell r="I2263" t="str">
            <v>X</v>
          </cell>
          <cell r="J2263" t="str">
            <v>X</v>
          </cell>
          <cell r="K2263" t="str">
            <v>X</v>
          </cell>
          <cell r="L2263" t="str">
            <v>X</v>
          </cell>
          <cell r="M2263" t="str">
            <v>X</v>
          </cell>
          <cell r="N2263" t="str">
            <v>355390</v>
          </cell>
        </row>
        <row r="2264">
          <cell r="B2264" t="str">
            <v>크라운제과</v>
          </cell>
          <cell r="C2264" t="str">
            <v>X</v>
          </cell>
          <cell r="D2264" t="str">
            <v>X</v>
          </cell>
          <cell r="E2264" t="str">
            <v>X</v>
          </cell>
          <cell r="F2264" t="str">
            <v>X</v>
          </cell>
          <cell r="G2264" t="str">
            <v>X</v>
          </cell>
          <cell r="H2264" t="str">
            <v>X</v>
          </cell>
          <cell r="I2264" t="str">
            <v>X</v>
          </cell>
          <cell r="J2264" t="str">
            <v>X</v>
          </cell>
          <cell r="K2264" t="str">
            <v>X</v>
          </cell>
          <cell r="L2264" t="str">
            <v>X</v>
          </cell>
          <cell r="M2264" t="str">
            <v>X</v>
          </cell>
          <cell r="N2264" t="str">
            <v>264900</v>
          </cell>
        </row>
        <row r="2265">
          <cell r="B2265" t="str">
            <v>크라운제과우</v>
          </cell>
          <cell r="C2265" t="str">
            <v>X</v>
          </cell>
          <cell r="D2265" t="str">
            <v>X</v>
          </cell>
          <cell r="E2265" t="str">
            <v>X</v>
          </cell>
          <cell r="F2265" t="str">
            <v>X</v>
          </cell>
          <cell r="G2265" t="str">
            <v>X</v>
          </cell>
          <cell r="H2265" t="str">
            <v>X</v>
          </cell>
          <cell r="I2265" t="str">
            <v>X</v>
          </cell>
          <cell r="J2265" t="str">
            <v>X</v>
          </cell>
          <cell r="K2265" t="str">
            <v>X</v>
          </cell>
          <cell r="L2265" t="str">
            <v>X</v>
          </cell>
          <cell r="M2265" t="str">
            <v>X</v>
          </cell>
          <cell r="N2265" t="str">
            <v>26490K</v>
          </cell>
        </row>
        <row r="2266">
          <cell r="B2266" t="str">
            <v>크라운해태홀딩스</v>
          </cell>
          <cell r="C2266" t="str">
            <v>X</v>
          </cell>
          <cell r="D2266" t="str">
            <v>X</v>
          </cell>
          <cell r="E2266" t="str">
            <v>X</v>
          </cell>
          <cell r="F2266" t="str">
            <v>X</v>
          </cell>
          <cell r="G2266" t="str">
            <v>X</v>
          </cell>
          <cell r="H2266" t="str">
            <v>X</v>
          </cell>
          <cell r="I2266" t="str">
            <v>X</v>
          </cell>
          <cell r="J2266" t="str">
            <v>X</v>
          </cell>
          <cell r="K2266" t="str">
            <v>X</v>
          </cell>
          <cell r="L2266" t="str">
            <v>X</v>
          </cell>
          <cell r="M2266" t="str">
            <v>X</v>
          </cell>
          <cell r="N2266" t="str">
            <v>005740</v>
          </cell>
        </row>
        <row r="2267">
          <cell r="B2267" t="str">
            <v>크라운해태홀딩스우</v>
          </cell>
          <cell r="C2267" t="str">
            <v>X</v>
          </cell>
          <cell r="D2267" t="str">
            <v>X</v>
          </cell>
          <cell r="E2267" t="str">
            <v>X</v>
          </cell>
          <cell r="F2267" t="str">
            <v>X</v>
          </cell>
          <cell r="G2267" t="str">
            <v>X</v>
          </cell>
          <cell r="H2267" t="str">
            <v>X</v>
          </cell>
          <cell r="I2267" t="str">
            <v>X</v>
          </cell>
          <cell r="J2267" t="str">
            <v>O</v>
          </cell>
          <cell r="K2267" t="str">
            <v>X</v>
          </cell>
          <cell r="L2267" t="str">
            <v>X</v>
          </cell>
          <cell r="M2267" t="str">
            <v>X</v>
          </cell>
          <cell r="N2267" t="str">
            <v>005745</v>
          </cell>
        </row>
        <row r="2268">
          <cell r="B2268" t="str">
            <v>크래프톤</v>
          </cell>
          <cell r="C2268" t="str">
            <v>X</v>
          </cell>
          <cell r="D2268" t="str">
            <v>X</v>
          </cell>
          <cell r="E2268" t="str">
            <v>X</v>
          </cell>
          <cell r="F2268" t="str">
            <v>X</v>
          </cell>
          <cell r="G2268" t="str">
            <v>X</v>
          </cell>
          <cell r="H2268" t="str">
            <v>X</v>
          </cell>
          <cell r="I2268" t="str">
            <v>X</v>
          </cell>
          <cell r="J2268" t="str">
            <v>X</v>
          </cell>
          <cell r="K2268" t="str">
            <v>X</v>
          </cell>
          <cell r="L2268" t="str">
            <v>X</v>
          </cell>
          <cell r="M2268" t="str">
            <v>X</v>
          </cell>
          <cell r="N2268" t="str">
            <v>259960</v>
          </cell>
        </row>
        <row r="2269">
          <cell r="B2269" t="str">
            <v>크레버스</v>
          </cell>
          <cell r="C2269" t="str">
            <v>X</v>
          </cell>
          <cell r="D2269" t="str">
            <v>X</v>
          </cell>
          <cell r="E2269" t="str">
            <v>X</v>
          </cell>
          <cell r="F2269" t="str">
            <v>X</v>
          </cell>
          <cell r="G2269" t="str">
            <v>X</v>
          </cell>
          <cell r="H2269" t="str">
            <v>X</v>
          </cell>
          <cell r="I2269" t="str">
            <v>X</v>
          </cell>
          <cell r="J2269" t="str">
            <v>X</v>
          </cell>
          <cell r="K2269" t="str">
            <v>X</v>
          </cell>
          <cell r="L2269" t="str">
            <v>X</v>
          </cell>
          <cell r="M2269" t="str">
            <v>X</v>
          </cell>
          <cell r="N2269" t="str">
            <v>096240</v>
          </cell>
        </row>
        <row r="2270">
          <cell r="B2270" t="str">
            <v>크로넥스</v>
          </cell>
          <cell r="C2270" t="str">
            <v>X</v>
          </cell>
          <cell r="D2270" t="str">
            <v>X</v>
          </cell>
          <cell r="E2270" t="str">
            <v>X</v>
          </cell>
          <cell r="F2270" t="str">
            <v>X</v>
          </cell>
          <cell r="G2270" t="str">
            <v>X</v>
          </cell>
          <cell r="H2270" t="str">
            <v>X</v>
          </cell>
          <cell r="I2270" t="str">
            <v>X</v>
          </cell>
          <cell r="J2270" t="str">
            <v>X</v>
          </cell>
          <cell r="K2270" t="str">
            <v>X</v>
          </cell>
          <cell r="L2270" t="str">
            <v>X</v>
          </cell>
          <cell r="M2270" t="str">
            <v>X</v>
          </cell>
          <cell r="N2270" t="str">
            <v>215570</v>
          </cell>
        </row>
        <row r="2271">
          <cell r="B2271" t="str">
            <v>크루셜텍</v>
          </cell>
          <cell r="C2271" t="str">
            <v>O</v>
          </cell>
          <cell r="D2271" t="str">
            <v>X</v>
          </cell>
          <cell r="E2271" t="str">
            <v>O</v>
          </cell>
          <cell r="F2271" t="str">
            <v>O</v>
          </cell>
          <cell r="G2271" t="str">
            <v>X</v>
          </cell>
          <cell r="H2271" t="str">
            <v>X</v>
          </cell>
          <cell r="I2271" t="str">
            <v>X</v>
          </cell>
          <cell r="J2271" t="str">
            <v>X</v>
          </cell>
          <cell r="K2271" t="str">
            <v>X</v>
          </cell>
          <cell r="L2271" t="str">
            <v>X</v>
          </cell>
          <cell r="M2271" t="str">
            <v>X</v>
          </cell>
          <cell r="N2271" t="str">
            <v>114120</v>
          </cell>
        </row>
        <row r="2272">
          <cell r="B2272" t="str">
            <v>크리스에프앤씨</v>
          </cell>
          <cell r="C2272" t="str">
            <v>X</v>
          </cell>
          <cell r="D2272" t="str">
            <v>X</v>
          </cell>
          <cell r="E2272" t="str">
            <v>X</v>
          </cell>
          <cell r="F2272" t="str">
            <v>X</v>
          </cell>
          <cell r="G2272" t="str">
            <v>X</v>
          </cell>
          <cell r="H2272" t="str">
            <v>X</v>
          </cell>
          <cell r="I2272" t="str">
            <v>X</v>
          </cell>
          <cell r="J2272" t="str">
            <v>X</v>
          </cell>
          <cell r="K2272" t="str">
            <v>X</v>
          </cell>
          <cell r="L2272" t="str">
            <v>X</v>
          </cell>
          <cell r="M2272" t="str">
            <v>X</v>
          </cell>
          <cell r="N2272" t="str">
            <v>110790</v>
          </cell>
        </row>
        <row r="2273">
          <cell r="B2273" t="str">
            <v>크리스탈신소재</v>
          </cell>
          <cell r="C2273" t="str">
            <v>X</v>
          </cell>
          <cell r="D2273" t="str">
            <v>X</v>
          </cell>
          <cell r="E2273" t="str">
            <v>X</v>
          </cell>
          <cell r="F2273" t="str">
            <v>X</v>
          </cell>
          <cell r="G2273" t="str">
            <v>X</v>
          </cell>
          <cell r="H2273" t="str">
            <v>X</v>
          </cell>
          <cell r="I2273" t="str">
            <v>X</v>
          </cell>
          <cell r="J2273" t="str">
            <v>X</v>
          </cell>
          <cell r="K2273" t="str">
            <v>X</v>
          </cell>
          <cell r="L2273" t="str">
            <v>X</v>
          </cell>
          <cell r="M2273" t="str">
            <v>X</v>
          </cell>
          <cell r="N2273" t="str">
            <v>900250</v>
          </cell>
        </row>
        <row r="2274">
          <cell r="B2274" t="str">
            <v>크린앤사이언스</v>
          </cell>
          <cell r="C2274" t="str">
            <v>X</v>
          </cell>
          <cell r="D2274" t="str">
            <v>X</v>
          </cell>
          <cell r="E2274" t="str">
            <v>X</v>
          </cell>
          <cell r="F2274" t="str">
            <v>X</v>
          </cell>
          <cell r="G2274" t="str">
            <v>X</v>
          </cell>
          <cell r="H2274" t="str">
            <v>X</v>
          </cell>
          <cell r="I2274" t="str">
            <v>X</v>
          </cell>
          <cell r="J2274" t="str">
            <v>X</v>
          </cell>
          <cell r="K2274" t="str">
            <v>X</v>
          </cell>
          <cell r="L2274" t="str">
            <v>X</v>
          </cell>
          <cell r="M2274" t="str">
            <v>X</v>
          </cell>
          <cell r="N2274" t="str">
            <v>045520</v>
          </cell>
        </row>
        <row r="2275">
          <cell r="B2275" t="str">
            <v>클라우드에어</v>
          </cell>
          <cell r="C2275" t="str">
            <v>X</v>
          </cell>
          <cell r="D2275" t="str">
            <v>X</v>
          </cell>
          <cell r="E2275" t="str">
            <v>X</v>
          </cell>
          <cell r="F2275" t="str">
            <v>X</v>
          </cell>
          <cell r="G2275" t="str">
            <v>X</v>
          </cell>
          <cell r="H2275" t="str">
            <v>X</v>
          </cell>
          <cell r="I2275" t="str">
            <v>X</v>
          </cell>
          <cell r="J2275" t="str">
            <v>X</v>
          </cell>
          <cell r="K2275" t="str">
            <v>X</v>
          </cell>
          <cell r="L2275" t="str">
            <v>X</v>
          </cell>
          <cell r="M2275" t="str">
            <v>X</v>
          </cell>
          <cell r="N2275" t="str">
            <v>036170</v>
          </cell>
        </row>
        <row r="2276">
          <cell r="B2276" t="str">
            <v>클래시스</v>
          </cell>
          <cell r="C2276" t="str">
            <v>X</v>
          </cell>
          <cell r="D2276" t="str">
            <v>X</v>
          </cell>
          <cell r="E2276" t="str">
            <v>X</v>
          </cell>
          <cell r="F2276" t="str">
            <v>X</v>
          </cell>
          <cell r="G2276" t="str">
            <v>X</v>
          </cell>
          <cell r="H2276" t="str">
            <v>X</v>
          </cell>
          <cell r="I2276" t="str">
            <v>X</v>
          </cell>
          <cell r="J2276" t="str">
            <v>X</v>
          </cell>
          <cell r="K2276" t="str">
            <v>X</v>
          </cell>
          <cell r="L2276" t="str">
            <v>X</v>
          </cell>
          <cell r="M2276" t="str">
            <v>X</v>
          </cell>
          <cell r="N2276" t="str">
            <v>214150</v>
          </cell>
        </row>
        <row r="2277">
          <cell r="B2277" t="str">
            <v>클리노믹스</v>
          </cell>
          <cell r="C2277" t="str">
            <v>X</v>
          </cell>
          <cell r="D2277" t="str">
            <v>X</v>
          </cell>
          <cell r="E2277" t="str">
            <v>X</v>
          </cell>
          <cell r="F2277" t="str">
            <v>X</v>
          </cell>
          <cell r="G2277" t="str">
            <v>X</v>
          </cell>
          <cell r="H2277" t="str">
            <v>X</v>
          </cell>
          <cell r="I2277" t="str">
            <v>X</v>
          </cell>
          <cell r="J2277" t="str">
            <v>X</v>
          </cell>
          <cell r="K2277" t="str">
            <v>X</v>
          </cell>
          <cell r="L2277" t="str">
            <v>X</v>
          </cell>
          <cell r="M2277" t="str">
            <v>X</v>
          </cell>
          <cell r="N2277" t="str">
            <v>352770</v>
          </cell>
        </row>
        <row r="2278">
          <cell r="B2278" t="str">
            <v>클리오</v>
          </cell>
          <cell r="C2278" t="str">
            <v>X</v>
          </cell>
          <cell r="D2278" t="str">
            <v>X</v>
          </cell>
          <cell r="E2278" t="str">
            <v>X</v>
          </cell>
          <cell r="F2278" t="str">
            <v>X</v>
          </cell>
          <cell r="G2278" t="str">
            <v>X</v>
          </cell>
          <cell r="H2278" t="str">
            <v>X</v>
          </cell>
          <cell r="I2278" t="str">
            <v>X</v>
          </cell>
          <cell r="J2278" t="str">
            <v>X</v>
          </cell>
          <cell r="K2278" t="str">
            <v>X</v>
          </cell>
          <cell r="L2278" t="str">
            <v>X</v>
          </cell>
          <cell r="M2278" t="str">
            <v>X</v>
          </cell>
          <cell r="N2278" t="str">
            <v>237880</v>
          </cell>
        </row>
        <row r="2279">
          <cell r="B2279" t="str">
            <v>키네마스터</v>
          </cell>
          <cell r="C2279" t="str">
            <v>X</v>
          </cell>
          <cell r="D2279" t="str">
            <v>X</v>
          </cell>
          <cell r="E2279" t="str">
            <v>X</v>
          </cell>
          <cell r="F2279" t="str">
            <v>X</v>
          </cell>
          <cell r="G2279" t="str">
            <v>X</v>
          </cell>
          <cell r="H2279" t="str">
            <v>X</v>
          </cell>
          <cell r="I2279" t="str">
            <v>X</v>
          </cell>
          <cell r="J2279" t="str">
            <v>X</v>
          </cell>
          <cell r="K2279" t="str">
            <v>X</v>
          </cell>
          <cell r="L2279" t="str">
            <v>X</v>
          </cell>
          <cell r="M2279" t="str">
            <v>X</v>
          </cell>
          <cell r="N2279" t="str">
            <v>139670</v>
          </cell>
        </row>
        <row r="2280">
          <cell r="B2280" t="str">
            <v>키다리스튜디오</v>
          </cell>
          <cell r="C2280" t="str">
            <v>X</v>
          </cell>
          <cell r="D2280" t="str">
            <v>X</v>
          </cell>
          <cell r="E2280" t="str">
            <v>X</v>
          </cell>
          <cell r="F2280" t="str">
            <v>X</v>
          </cell>
          <cell r="G2280" t="str">
            <v>X</v>
          </cell>
          <cell r="H2280" t="str">
            <v>X</v>
          </cell>
          <cell r="I2280" t="str">
            <v>X</v>
          </cell>
          <cell r="J2280" t="str">
            <v>X</v>
          </cell>
          <cell r="K2280" t="str">
            <v>X</v>
          </cell>
          <cell r="L2280" t="str">
            <v>X</v>
          </cell>
          <cell r="M2280" t="str">
            <v>X</v>
          </cell>
          <cell r="N2280" t="str">
            <v>020120</v>
          </cell>
        </row>
        <row r="2281">
          <cell r="B2281" t="str">
            <v>키움제6호스팩</v>
          </cell>
          <cell r="C2281" t="str">
            <v>X</v>
          </cell>
          <cell r="D2281" t="str">
            <v>X</v>
          </cell>
          <cell r="E2281" t="str">
            <v>X</v>
          </cell>
          <cell r="F2281" t="str">
            <v>X</v>
          </cell>
          <cell r="G2281" t="str">
            <v>X</v>
          </cell>
          <cell r="H2281" t="str">
            <v>X</v>
          </cell>
          <cell r="I2281" t="str">
            <v>X</v>
          </cell>
          <cell r="J2281" t="str">
            <v>X</v>
          </cell>
          <cell r="K2281" t="str">
            <v>X</v>
          </cell>
          <cell r="L2281" t="str">
            <v>X</v>
          </cell>
          <cell r="M2281" t="str">
            <v>X</v>
          </cell>
          <cell r="N2281" t="str">
            <v>413600</v>
          </cell>
        </row>
        <row r="2282">
          <cell r="B2282" t="str">
            <v>키움제7호스팩</v>
          </cell>
          <cell r="C2282" t="str">
            <v>X</v>
          </cell>
          <cell r="D2282" t="str">
            <v>X</v>
          </cell>
          <cell r="E2282" t="str">
            <v>X</v>
          </cell>
          <cell r="F2282" t="str">
            <v>X</v>
          </cell>
          <cell r="G2282" t="str">
            <v>X</v>
          </cell>
          <cell r="H2282" t="str">
            <v>X</v>
          </cell>
          <cell r="I2282" t="str">
            <v>X</v>
          </cell>
          <cell r="J2282" t="str">
            <v>X</v>
          </cell>
          <cell r="K2282" t="str">
            <v>X</v>
          </cell>
          <cell r="L2282" t="str">
            <v>X</v>
          </cell>
          <cell r="M2282" t="str">
            <v>X</v>
          </cell>
          <cell r="N2282" t="str">
            <v>433530</v>
          </cell>
        </row>
        <row r="2283">
          <cell r="B2283" t="str">
            <v>키움제8호스팩</v>
          </cell>
          <cell r="C2283" t="str">
            <v>X</v>
          </cell>
          <cell r="D2283" t="str">
            <v>X</v>
          </cell>
          <cell r="E2283" t="str">
            <v>X</v>
          </cell>
          <cell r="F2283" t="str">
            <v>X</v>
          </cell>
          <cell r="G2283" t="str">
            <v>X</v>
          </cell>
          <cell r="H2283" t="str">
            <v>X</v>
          </cell>
          <cell r="I2283" t="str">
            <v>X</v>
          </cell>
          <cell r="J2283" t="str">
            <v>X</v>
          </cell>
          <cell r="K2283" t="str">
            <v>X</v>
          </cell>
          <cell r="L2283" t="str">
            <v>X</v>
          </cell>
          <cell r="M2283" t="str">
            <v>X</v>
          </cell>
          <cell r="N2283" t="str">
            <v>446840</v>
          </cell>
        </row>
        <row r="2284">
          <cell r="B2284" t="str">
            <v>키움증권</v>
          </cell>
          <cell r="C2284" t="str">
            <v>X</v>
          </cell>
          <cell r="D2284" t="str">
            <v>X</v>
          </cell>
          <cell r="E2284" t="str">
            <v>X</v>
          </cell>
          <cell r="F2284" t="str">
            <v>X</v>
          </cell>
          <cell r="G2284" t="str">
            <v>X</v>
          </cell>
          <cell r="H2284" t="str">
            <v>X</v>
          </cell>
          <cell r="I2284" t="str">
            <v>X</v>
          </cell>
          <cell r="J2284" t="str">
            <v>X</v>
          </cell>
          <cell r="K2284" t="str">
            <v>X</v>
          </cell>
          <cell r="L2284" t="str">
            <v>X</v>
          </cell>
          <cell r="M2284" t="str">
            <v>X</v>
          </cell>
          <cell r="N2284" t="str">
            <v>039490</v>
          </cell>
        </row>
        <row r="2285">
          <cell r="B2285" t="str">
            <v>키이스트</v>
          </cell>
          <cell r="C2285" t="str">
            <v>X</v>
          </cell>
          <cell r="D2285" t="str">
            <v>X</v>
          </cell>
          <cell r="E2285" t="str">
            <v>X</v>
          </cell>
          <cell r="F2285" t="str">
            <v>X</v>
          </cell>
          <cell r="G2285" t="str">
            <v>X</v>
          </cell>
          <cell r="H2285" t="str">
            <v>X</v>
          </cell>
          <cell r="I2285" t="str">
            <v>X</v>
          </cell>
          <cell r="J2285" t="str">
            <v>X</v>
          </cell>
          <cell r="K2285" t="str">
            <v>X</v>
          </cell>
          <cell r="L2285" t="str">
            <v>X</v>
          </cell>
          <cell r="M2285" t="str">
            <v>X</v>
          </cell>
          <cell r="N2285" t="str">
            <v>054780</v>
          </cell>
        </row>
        <row r="2286">
          <cell r="B2286" t="str">
            <v>타스컴</v>
          </cell>
          <cell r="C2286" t="str">
            <v>X</v>
          </cell>
          <cell r="D2286" t="str">
            <v>X</v>
          </cell>
          <cell r="E2286" t="str">
            <v>X</v>
          </cell>
          <cell r="F2286" t="str">
            <v>X</v>
          </cell>
          <cell r="G2286" t="str">
            <v>X</v>
          </cell>
          <cell r="H2286" t="str">
            <v>X</v>
          </cell>
          <cell r="I2286" t="str">
            <v>X</v>
          </cell>
          <cell r="J2286" t="str">
            <v>X</v>
          </cell>
          <cell r="K2286" t="str">
            <v>X</v>
          </cell>
          <cell r="L2286" t="str">
            <v>X</v>
          </cell>
          <cell r="M2286" t="str">
            <v>X</v>
          </cell>
          <cell r="N2286" t="str">
            <v>336040</v>
          </cell>
        </row>
        <row r="2287">
          <cell r="B2287" t="str">
            <v>타이거일렉</v>
          </cell>
          <cell r="C2287" t="str">
            <v>X</v>
          </cell>
          <cell r="D2287" t="str">
            <v>X</v>
          </cell>
          <cell r="E2287" t="str">
            <v>X</v>
          </cell>
          <cell r="F2287" t="str">
            <v>X</v>
          </cell>
          <cell r="G2287" t="str">
            <v>X</v>
          </cell>
          <cell r="H2287" t="str">
            <v>X</v>
          </cell>
          <cell r="I2287" t="str">
            <v>X</v>
          </cell>
          <cell r="J2287" t="str">
            <v>X</v>
          </cell>
          <cell r="K2287" t="str">
            <v>X</v>
          </cell>
          <cell r="L2287" t="str">
            <v>X</v>
          </cell>
          <cell r="M2287" t="str">
            <v>X</v>
          </cell>
          <cell r="N2287" t="str">
            <v>219130</v>
          </cell>
        </row>
        <row r="2288">
          <cell r="B2288" t="str">
            <v>타이드</v>
          </cell>
          <cell r="C2288" t="str">
            <v>X</v>
          </cell>
          <cell r="D2288" t="str">
            <v>X</v>
          </cell>
          <cell r="E2288" t="str">
            <v>X</v>
          </cell>
          <cell r="F2288" t="str">
            <v>X</v>
          </cell>
          <cell r="G2288" t="str">
            <v>X</v>
          </cell>
          <cell r="H2288" t="str">
            <v>X</v>
          </cell>
          <cell r="I2288" t="str">
            <v>X</v>
          </cell>
          <cell r="J2288" t="str">
            <v>X</v>
          </cell>
          <cell r="K2288" t="str">
            <v>X</v>
          </cell>
          <cell r="L2288" t="str">
            <v>O</v>
          </cell>
          <cell r="M2288" t="str">
            <v>X</v>
          </cell>
          <cell r="N2288" t="str">
            <v>346010</v>
          </cell>
        </row>
        <row r="2289">
          <cell r="B2289" t="str">
            <v>타임기술</v>
          </cell>
          <cell r="C2289" t="str">
            <v>X</v>
          </cell>
          <cell r="D2289" t="str">
            <v>X</v>
          </cell>
          <cell r="E2289" t="str">
            <v>X</v>
          </cell>
          <cell r="F2289" t="str">
            <v>X</v>
          </cell>
          <cell r="G2289" t="str">
            <v>X</v>
          </cell>
          <cell r="H2289" t="str">
            <v>X</v>
          </cell>
          <cell r="I2289" t="str">
            <v>X</v>
          </cell>
          <cell r="J2289" t="str">
            <v>X</v>
          </cell>
          <cell r="K2289" t="str">
            <v>X</v>
          </cell>
          <cell r="L2289" t="str">
            <v>X</v>
          </cell>
          <cell r="M2289" t="str">
            <v>X</v>
          </cell>
          <cell r="N2289" t="str">
            <v>318660</v>
          </cell>
        </row>
        <row r="2290">
          <cell r="B2290" t="str">
            <v>탈로스</v>
          </cell>
          <cell r="C2290" t="str">
            <v>X</v>
          </cell>
          <cell r="D2290" t="str">
            <v>X</v>
          </cell>
          <cell r="E2290" t="str">
            <v>X</v>
          </cell>
          <cell r="F2290" t="str">
            <v>X</v>
          </cell>
          <cell r="G2290" t="str">
            <v>X</v>
          </cell>
          <cell r="H2290" t="str">
            <v>X</v>
          </cell>
          <cell r="I2290" t="str">
            <v>X</v>
          </cell>
          <cell r="J2290" t="str">
            <v>X</v>
          </cell>
          <cell r="K2290" t="str">
            <v>X</v>
          </cell>
          <cell r="L2290" t="str">
            <v>X</v>
          </cell>
          <cell r="M2290" t="str">
            <v>X</v>
          </cell>
          <cell r="N2290" t="str">
            <v>434190</v>
          </cell>
        </row>
        <row r="2291">
          <cell r="B2291" t="str">
            <v>탑머티리얼</v>
          </cell>
          <cell r="C2291" t="str">
            <v>X</v>
          </cell>
          <cell r="D2291" t="str">
            <v>X</v>
          </cell>
          <cell r="E2291" t="str">
            <v>X</v>
          </cell>
          <cell r="F2291" t="str">
            <v>X</v>
          </cell>
          <cell r="G2291" t="str">
            <v>X</v>
          </cell>
          <cell r="H2291" t="str">
            <v>X</v>
          </cell>
          <cell r="I2291" t="str">
            <v>X</v>
          </cell>
          <cell r="J2291" t="str">
            <v>X</v>
          </cell>
          <cell r="K2291" t="str">
            <v>X</v>
          </cell>
          <cell r="L2291" t="str">
            <v>X</v>
          </cell>
          <cell r="M2291" t="str">
            <v>X</v>
          </cell>
          <cell r="N2291" t="str">
            <v>360070</v>
          </cell>
        </row>
        <row r="2292">
          <cell r="B2292" t="str">
            <v>탑선</v>
          </cell>
          <cell r="C2292" t="str">
            <v>X</v>
          </cell>
          <cell r="D2292" t="str">
            <v>X</v>
          </cell>
          <cell r="E2292" t="str">
            <v>X</v>
          </cell>
          <cell r="F2292" t="str">
            <v>X</v>
          </cell>
          <cell r="G2292" t="str">
            <v>X</v>
          </cell>
          <cell r="H2292" t="str">
            <v>X</v>
          </cell>
          <cell r="I2292" t="str">
            <v>X</v>
          </cell>
          <cell r="J2292" t="str">
            <v>X</v>
          </cell>
          <cell r="K2292" t="str">
            <v>X</v>
          </cell>
          <cell r="L2292" t="str">
            <v>X</v>
          </cell>
          <cell r="M2292" t="str">
            <v>X</v>
          </cell>
          <cell r="N2292" t="str">
            <v>180060</v>
          </cell>
        </row>
        <row r="2293">
          <cell r="B2293" t="str">
            <v>탑엔지니어링</v>
          </cell>
          <cell r="C2293" t="str">
            <v>X</v>
          </cell>
          <cell r="D2293" t="str">
            <v>X</v>
          </cell>
          <cell r="E2293" t="str">
            <v>X</v>
          </cell>
          <cell r="F2293" t="str">
            <v>X</v>
          </cell>
          <cell r="G2293" t="str">
            <v>X</v>
          </cell>
          <cell r="H2293" t="str">
            <v>X</v>
          </cell>
          <cell r="I2293" t="str">
            <v>X</v>
          </cell>
          <cell r="J2293" t="str">
            <v>X</v>
          </cell>
          <cell r="K2293" t="str">
            <v>X</v>
          </cell>
          <cell r="L2293" t="str">
            <v>X</v>
          </cell>
          <cell r="M2293" t="str">
            <v>X</v>
          </cell>
          <cell r="N2293" t="str">
            <v>065130</v>
          </cell>
        </row>
        <row r="2294">
          <cell r="B2294" t="str">
            <v>탑코미디어</v>
          </cell>
          <cell r="C2294" t="str">
            <v>X</v>
          </cell>
          <cell r="D2294" t="str">
            <v>X</v>
          </cell>
          <cell r="E2294" t="str">
            <v>X</v>
          </cell>
          <cell r="F2294" t="str">
            <v>X</v>
          </cell>
          <cell r="G2294" t="str">
            <v>X</v>
          </cell>
          <cell r="H2294" t="str">
            <v>X</v>
          </cell>
          <cell r="I2294" t="str">
            <v>X</v>
          </cell>
          <cell r="J2294" t="str">
            <v>X</v>
          </cell>
          <cell r="K2294" t="str">
            <v>X</v>
          </cell>
          <cell r="L2294" t="str">
            <v>X</v>
          </cell>
          <cell r="M2294" t="str">
            <v>X</v>
          </cell>
          <cell r="N2294" t="str">
            <v>134580</v>
          </cell>
        </row>
        <row r="2295">
          <cell r="B2295" t="str">
            <v>태경비케이</v>
          </cell>
          <cell r="C2295" t="str">
            <v>X</v>
          </cell>
          <cell r="D2295" t="str">
            <v>X</v>
          </cell>
          <cell r="E2295" t="str">
            <v>X</v>
          </cell>
          <cell r="F2295" t="str">
            <v>X</v>
          </cell>
          <cell r="G2295" t="str">
            <v>X</v>
          </cell>
          <cell r="H2295" t="str">
            <v>X</v>
          </cell>
          <cell r="I2295" t="str">
            <v>X</v>
          </cell>
          <cell r="J2295" t="str">
            <v>X</v>
          </cell>
          <cell r="K2295" t="str">
            <v>X</v>
          </cell>
          <cell r="L2295" t="str">
            <v>X</v>
          </cell>
          <cell r="M2295" t="str">
            <v>X</v>
          </cell>
          <cell r="N2295" t="str">
            <v>014580</v>
          </cell>
        </row>
        <row r="2296">
          <cell r="B2296" t="str">
            <v>태경산업</v>
          </cell>
          <cell r="C2296" t="str">
            <v>X</v>
          </cell>
          <cell r="D2296" t="str">
            <v>X</v>
          </cell>
          <cell r="E2296" t="str">
            <v>X</v>
          </cell>
          <cell r="F2296" t="str">
            <v>X</v>
          </cell>
          <cell r="G2296" t="str">
            <v>X</v>
          </cell>
          <cell r="H2296" t="str">
            <v>X</v>
          </cell>
          <cell r="I2296" t="str">
            <v>X</v>
          </cell>
          <cell r="J2296" t="str">
            <v>X</v>
          </cell>
          <cell r="K2296" t="str">
            <v>X</v>
          </cell>
          <cell r="L2296" t="str">
            <v>X</v>
          </cell>
          <cell r="M2296" t="str">
            <v>X</v>
          </cell>
          <cell r="N2296" t="str">
            <v>015890</v>
          </cell>
        </row>
        <row r="2297">
          <cell r="B2297" t="str">
            <v>태경케미컬</v>
          </cell>
          <cell r="C2297" t="str">
            <v>X</v>
          </cell>
          <cell r="D2297" t="str">
            <v>X</v>
          </cell>
          <cell r="E2297" t="str">
            <v>X</v>
          </cell>
          <cell r="F2297" t="str">
            <v>X</v>
          </cell>
          <cell r="G2297" t="str">
            <v>X</v>
          </cell>
          <cell r="H2297" t="str">
            <v>X</v>
          </cell>
          <cell r="I2297" t="str">
            <v>X</v>
          </cell>
          <cell r="J2297" t="str">
            <v>X</v>
          </cell>
          <cell r="K2297" t="str">
            <v>X</v>
          </cell>
          <cell r="L2297" t="str">
            <v>X</v>
          </cell>
          <cell r="M2297" t="str">
            <v>X</v>
          </cell>
          <cell r="N2297" t="str">
            <v>006890</v>
          </cell>
        </row>
        <row r="2298">
          <cell r="B2298" t="str">
            <v>태광</v>
          </cell>
          <cell r="C2298" t="str">
            <v>X</v>
          </cell>
          <cell r="D2298" t="str">
            <v>X</v>
          </cell>
          <cell r="E2298" t="str">
            <v>X</v>
          </cell>
          <cell r="F2298" t="str">
            <v>X</v>
          </cell>
          <cell r="G2298" t="str">
            <v>X</v>
          </cell>
          <cell r="H2298" t="str">
            <v>X</v>
          </cell>
          <cell r="I2298" t="str">
            <v>X</v>
          </cell>
          <cell r="J2298" t="str">
            <v>X</v>
          </cell>
          <cell r="K2298" t="str">
            <v>X</v>
          </cell>
          <cell r="L2298" t="str">
            <v>X</v>
          </cell>
          <cell r="M2298" t="str">
            <v>X</v>
          </cell>
          <cell r="N2298" t="str">
            <v>023160</v>
          </cell>
        </row>
        <row r="2299">
          <cell r="B2299" t="str">
            <v>태광산업</v>
          </cell>
          <cell r="C2299" t="str">
            <v>X</v>
          </cell>
          <cell r="D2299" t="str">
            <v>X</v>
          </cell>
          <cell r="E2299" t="str">
            <v>X</v>
          </cell>
          <cell r="F2299" t="str">
            <v>X</v>
          </cell>
          <cell r="G2299" t="str">
            <v>O</v>
          </cell>
          <cell r="H2299" t="str">
            <v>X</v>
          </cell>
          <cell r="I2299" t="str">
            <v>X</v>
          </cell>
          <cell r="J2299" t="str">
            <v>X</v>
          </cell>
          <cell r="K2299" t="str">
            <v>X</v>
          </cell>
          <cell r="L2299" t="str">
            <v>X</v>
          </cell>
          <cell r="M2299" t="str">
            <v>X</v>
          </cell>
          <cell r="N2299" t="str">
            <v>003240</v>
          </cell>
        </row>
        <row r="2300">
          <cell r="B2300" t="str">
            <v>태림포장</v>
          </cell>
          <cell r="C2300" t="str">
            <v>X</v>
          </cell>
          <cell r="D2300" t="str">
            <v>X</v>
          </cell>
          <cell r="E2300" t="str">
            <v>X</v>
          </cell>
          <cell r="F2300" t="str">
            <v>X</v>
          </cell>
          <cell r="G2300" t="str">
            <v>X</v>
          </cell>
          <cell r="H2300" t="str">
            <v>X</v>
          </cell>
          <cell r="I2300" t="str">
            <v>X</v>
          </cell>
          <cell r="J2300" t="str">
            <v>X</v>
          </cell>
          <cell r="K2300" t="str">
            <v>X</v>
          </cell>
          <cell r="L2300" t="str">
            <v>X</v>
          </cell>
          <cell r="M2300" t="str">
            <v>X</v>
          </cell>
          <cell r="N2300" t="str">
            <v>011280</v>
          </cell>
        </row>
        <row r="2301">
          <cell r="B2301" t="str">
            <v>태성</v>
          </cell>
          <cell r="C2301" t="str">
            <v>X</v>
          </cell>
          <cell r="D2301" t="str">
            <v>X</v>
          </cell>
          <cell r="E2301" t="str">
            <v>X</v>
          </cell>
          <cell r="F2301" t="str">
            <v>X</v>
          </cell>
          <cell r="G2301" t="str">
            <v>X</v>
          </cell>
          <cell r="H2301" t="str">
            <v>X</v>
          </cell>
          <cell r="I2301" t="str">
            <v>X</v>
          </cell>
          <cell r="J2301" t="str">
            <v>X</v>
          </cell>
          <cell r="K2301" t="str">
            <v>X</v>
          </cell>
          <cell r="L2301" t="str">
            <v>X</v>
          </cell>
          <cell r="M2301" t="str">
            <v>X</v>
          </cell>
          <cell r="N2301" t="str">
            <v>323280</v>
          </cell>
        </row>
        <row r="2302">
          <cell r="B2302" t="str">
            <v>태양</v>
          </cell>
          <cell r="C2302" t="str">
            <v>X</v>
          </cell>
          <cell r="D2302" t="str">
            <v>X</v>
          </cell>
          <cell r="E2302" t="str">
            <v>X</v>
          </cell>
          <cell r="F2302" t="str">
            <v>X</v>
          </cell>
          <cell r="G2302" t="str">
            <v>X</v>
          </cell>
          <cell r="H2302" t="str">
            <v>X</v>
          </cell>
          <cell r="I2302" t="str">
            <v>X</v>
          </cell>
          <cell r="J2302" t="str">
            <v>X</v>
          </cell>
          <cell r="K2302" t="str">
            <v>X</v>
          </cell>
          <cell r="L2302" t="str">
            <v>X</v>
          </cell>
          <cell r="M2302" t="str">
            <v>X</v>
          </cell>
          <cell r="N2302" t="str">
            <v>053620</v>
          </cell>
        </row>
        <row r="2303">
          <cell r="B2303" t="str">
            <v>태양3C</v>
          </cell>
          <cell r="C2303" t="str">
            <v>X</v>
          </cell>
          <cell r="D2303" t="str">
            <v>X</v>
          </cell>
          <cell r="E2303" t="str">
            <v>X</v>
          </cell>
          <cell r="F2303" t="str">
            <v>X</v>
          </cell>
          <cell r="G2303" t="str">
            <v>X</v>
          </cell>
          <cell r="H2303" t="str">
            <v>X</v>
          </cell>
          <cell r="I2303" t="str">
            <v>X</v>
          </cell>
          <cell r="J2303" t="str">
            <v>X</v>
          </cell>
          <cell r="K2303" t="str">
            <v>X</v>
          </cell>
          <cell r="L2303" t="str">
            <v>X</v>
          </cell>
          <cell r="M2303" t="str">
            <v>X</v>
          </cell>
          <cell r="N2303" t="str">
            <v>052960</v>
          </cell>
        </row>
        <row r="2304">
          <cell r="B2304" t="str">
            <v>태양금속</v>
          </cell>
          <cell r="C2304" t="str">
            <v>X</v>
          </cell>
          <cell r="D2304" t="str">
            <v>X</v>
          </cell>
          <cell r="E2304" t="str">
            <v>X</v>
          </cell>
          <cell r="F2304" t="str">
            <v>X</v>
          </cell>
          <cell r="G2304" t="str">
            <v>X</v>
          </cell>
          <cell r="H2304" t="str">
            <v>X</v>
          </cell>
          <cell r="I2304" t="str">
            <v>X</v>
          </cell>
          <cell r="J2304" t="str">
            <v>X</v>
          </cell>
          <cell r="K2304" t="str">
            <v>X</v>
          </cell>
          <cell r="L2304" t="str">
            <v>X</v>
          </cell>
          <cell r="M2304" t="str">
            <v>X</v>
          </cell>
          <cell r="N2304" t="str">
            <v>004100</v>
          </cell>
        </row>
        <row r="2305">
          <cell r="B2305" t="str">
            <v>태양금속우</v>
          </cell>
          <cell r="C2305" t="str">
            <v>X</v>
          </cell>
          <cell r="D2305" t="str">
            <v>X</v>
          </cell>
          <cell r="E2305" t="str">
            <v>X</v>
          </cell>
          <cell r="F2305" t="str">
            <v>X</v>
          </cell>
          <cell r="G2305" t="str">
            <v>X</v>
          </cell>
          <cell r="H2305" t="str">
            <v>X</v>
          </cell>
          <cell r="I2305" t="str">
            <v>X</v>
          </cell>
          <cell r="J2305" t="str">
            <v>O</v>
          </cell>
          <cell r="K2305" t="str">
            <v>X</v>
          </cell>
          <cell r="L2305" t="str">
            <v>X</v>
          </cell>
          <cell r="M2305" t="str">
            <v>X</v>
          </cell>
          <cell r="N2305" t="str">
            <v>004105</v>
          </cell>
        </row>
        <row r="2306">
          <cell r="B2306" t="str">
            <v>태양기계</v>
          </cell>
          <cell r="C2306" t="str">
            <v>X</v>
          </cell>
          <cell r="D2306" t="str">
            <v>X</v>
          </cell>
          <cell r="E2306" t="str">
            <v>X</v>
          </cell>
          <cell r="F2306" t="str">
            <v>X</v>
          </cell>
          <cell r="G2306" t="str">
            <v>X</v>
          </cell>
          <cell r="H2306" t="str">
            <v>X</v>
          </cell>
          <cell r="I2306" t="str">
            <v>X</v>
          </cell>
          <cell r="J2306" t="str">
            <v>X</v>
          </cell>
          <cell r="K2306" t="str">
            <v>X</v>
          </cell>
          <cell r="L2306" t="str">
            <v>X</v>
          </cell>
          <cell r="M2306" t="str">
            <v>X</v>
          </cell>
          <cell r="N2306" t="str">
            <v>116100</v>
          </cell>
        </row>
        <row r="2307">
          <cell r="B2307" t="str">
            <v>태영건설</v>
          </cell>
          <cell r="C2307" t="str">
            <v>X</v>
          </cell>
          <cell r="D2307" t="str">
            <v>X</v>
          </cell>
          <cell r="E2307" t="str">
            <v>X</v>
          </cell>
          <cell r="F2307" t="str">
            <v>X</v>
          </cell>
          <cell r="G2307" t="str">
            <v>X</v>
          </cell>
          <cell r="H2307" t="str">
            <v>X</v>
          </cell>
          <cell r="I2307" t="str">
            <v>X</v>
          </cell>
          <cell r="J2307" t="str">
            <v>X</v>
          </cell>
          <cell r="K2307" t="str">
            <v>X</v>
          </cell>
          <cell r="L2307" t="str">
            <v>X</v>
          </cell>
          <cell r="M2307" t="str">
            <v>X</v>
          </cell>
          <cell r="N2307" t="str">
            <v>009410</v>
          </cell>
        </row>
        <row r="2308">
          <cell r="B2308" t="str">
            <v>태영건설우</v>
          </cell>
          <cell r="C2308" t="str">
            <v>X</v>
          </cell>
          <cell r="D2308" t="str">
            <v>X</v>
          </cell>
          <cell r="E2308" t="str">
            <v>X</v>
          </cell>
          <cell r="F2308" t="str">
            <v>X</v>
          </cell>
          <cell r="G2308" t="str">
            <v>X</v>
          </cell>
          <cell r="H2308" t="str">
            <v>X</v>
          </cell>
          <cell r="I2308" t="str">
            <v>X</v>
          </cell>
          <cell r="J2308" t="str">
            <v>O</v>
          </cell>
          <cell r="K2308" t="str">
            <v>X</v>
          </cell>
          <cell r="L2308" t="str">
            <v>X</v>
          </cell>
          <cell r="M2308" t="str">
            <v>X</v>
          </cell>
          <cell r="N2308" t="str">
            <v>009415</v>
          </cell>
        </row>
        <row r="2309">
          <cell r="B2309" t="str">
            <v>태웅</v>
          </cell>
          <cell r="C2309" t="str">
            <v>X</v>
          </cell>
          <cell r="D2309" t="str">
            <v>X</v>
          </cell>
          <cell r="E2309" t="str">
            <v>X</v>
          </cell>
          <cell r="F2309" t="str">
            <v>X</v>
          </cell>
          <cell r="G2309" t="str">
            <v>X</v>
          </cell>
          <cell r="H2309" t="str">
            <v>X</v>
          </cell>
          <cell r="I2309" t="str">
            <v>X</v>
          </cell>
          <cell r="J2309" t="str">
            <v>X</v>
          </cell>
          <cell r="K2309" t="str">
            <v>X</v>
          </cell>
          <cell r="L2309" t="str">
            <v>X</v>
          </cell>
          <cell r="M2309" t="str">
            <v>X</v>
          </cell>
          <cell r="N2309" t="str">
            <v>044490</v>
          </cell>
        </row>
        <row r="2310">
          <cell r="B2310" t="str">
            <v>태웅로직스</v>
          </cell>
          <cell r="C2310" t="str">
            <v>X</v>
          </cell>
          <cell r="D2310" t="str">
            <v>X</v>
          </cell>
          <cell r="E2310" t="str">
            <v>X</v>
          </cell>
          <cell r="F2310" t="str">
            <v>X</v>
          </cell>
          <cell r="G2310" t="str">
            <v>X</v>
          </cell>
          <cell r="H2310" t="str">
            <v>X</v>
          </cell>
          <cell r="I2310" t="str">
            <v>X</v>
          </cell>
          <cell r="J2310" t="str">
            <v>X</v>
          </cell>
          <cell r="K2310" t="str">
            <v>X</v>
          </cell>
          <cell r="L2310" t="str">
            <v>X</v>
          </cell>
          <cell r="M2310" t="str">
            <v>X</v>
          </cell>
          <cell r="N2310" t="str">
            <v>124560</v>
          </cell>
        </row>
        <row r="2311">
          <cell r="B2311" t="str">
            <v>태원물산</v>
          </cell>
          <cell r="C2311" t="str">
            <v>X</v>
          </cell>
          <cell r="D2311" t="str">
            <v>X</v>
          </cell>
          <cell r="E2311" t="str">
            <v>X</v>
          </cell>
          <cell r="F2311" t="str">
            <v>X</v>
          </cell>
          <cell r="G2311" t="str">
            <v>X</v>
          </cell>
          <cell r="H2311" t="str">
            <v>X</v>
          </cell>
          <cell r="I2311" t="str">
            <v>X</v>
          </cell>
          <cell r="J2311" t="str">
            <v>X</v>
          </cell>
          <cell r="K2311" t="str">
            <v>X</v>
          </cell>
          <cell r="L2311" t="str">
            <v>X</v>
          </cell>
          <cell r="M2311" t="str">
            <v>X</v>
          </cell>
          <cell r="N2311" t="str">
            <v>001420</v>
          </cell>
        </row>
        <row r="2312">
          <cell r="B2312" t="str">
            <v>태평양물산</v>
          </cell>
          <cell r="C2312" t="str">
            <v>X</v>
          </cell>
          <cell r="D2312" t="str">
            <v>X</v>
          </cell>
          <cell r="E2312" t="str">
            <v>X</v>
          </cell>
          <cell r="F2312" t="str">
            <v>X</v>
          </cell>
          <cell r="G2312" t="str">
            <v>X</v>
          </cell>
          <cell r="H2312" t="str">
            <v>X</v>
          </cell>
          <cell r="I2312" t="str">
            <v>X</v>
          </cell>
          <cell r="J2312" t="str">
            <v>X</v>
          </cell>
          <cell r="K2312" t="str">
            <v>X</v>
          </cell>
          <cell r="L2312" t="str">
            <v>X</v>
          </cell>
          <cell r="M2312" t="str">
            <v>X</v>
          </cell>
          <cell r="N2312" t="str">
            <v>007980</v>
          </cell>
        </row>
        <row r="2313">
          <cell r="B2313" t="str">
            <v>테고사이언스</v>
          </cell>
          <cell r="C2313" t="str">
            <v>X</v>
          </cell>
          <cell r="D2313" t="str">
            <v>X</v>
          </cell>
          <cell r="E2313" t="str">
            <v>X</v>
          </cell>
          <cell r="F2313" t="str">
            <v>X</v>
          </cell>
          <cell r="G2313" t="str">
            <v>X</v>
          </cell>
          <cell r="H2313" t="str">
            <v>X</v>
          </cell>
          <cell r="I2313" t="str">
            <v>X</v>
          </cell>
          <cell r="J2313" t="str">
            <v>X</v>
          </cell>
          <cell r="K2313" t="str">
            <v>X</v>
          </cell>
          <cell r="L2313" t="str">
            <v>X</v>
          </cell>
          <cell r="M2313" t="str">
            <v>X</v>
          </cell>
          <cell r="N2313" t="str">
            <v>191420</v>
          </cell>
        </row>
        <row r="2314">
          <cell r="B2314" t="str">
            <v>테라사이언스</v>
          </cell>
          <cell r="C2314" t="str">
            <v>X</v>
          </cell>
          <cell r="D2314" t="str">
            <v>X</v>
          </cell>
          <cell r="E2314" t="str">
            <v>X</v>
          </cell>
          <cell r="F2314" t="str">
            <v>O</v>
          </cell>
          <cell r="G2314" t="str">
            <v>X</v>
          </cell>
          <cell r="H2314" t="str">
            <v>X</v>
          </cell>
          <cell r="I2314" t="str">
            <v>X</v>
          </cell>
          <cell r="J2314" t="str">
            <v>X</v>
          </cell>
          <cell r="K2314" t="str">
            <v>X</v>
          </cell>
          <cell r="L2314" t="str">
            <v>X</v>
          </cell>
          <cell r="M2314" t="str">
            <v>X</v>
          </cell>
          <cell r="N2314" t="str">
            <v>073640</v>
          </cell>
        </row>
        <row r="2315">
          <cell r="B2315" t="str">
            <v>테라젠이텍스</v>
          </cell>
          <cell r="C2315" t="str">
            <v>X</v>
          </cell>
          <cell r="D2315" t="str">
            <v>X</v>
          </cell>
          <cell r="E2315" t="str">
            <v>X</v>
          </cell>
          <cell r="F2315" t="str">
            <v>X</v>
          </cell>
          <cell r="G2315" t="str">
            <v>X</v>
          </cell>
          <cell r="H2315" t="str">
            <v>X</v>
          </cell>
          <cell r="I2315" t="str">
            <v>X</v>
          </cell>
          <cell r="J2315" t="str">
            <v>X</v>
          </cell>
          <cell r="K2315" t="str">
            <v>X</v>
          </cell>
          <cell r="L2315" t="str">
            <v>X</v>
          </cell>
          <cell r="M2315" t="str">
            <v>X</v>
          </cell>
          <cell r="N2315" t="str">
            <v>066700</v>
          </cell>
        </row>
        <row r="2316">
          <cell r="B2316" t="str">
            <v>테스</v>
          </cell>
          <cell r="C2316" t="str">
            <v>X</v>
          </cell>
          <cell r="D2316" t="str">
            <v>X</v>
          </cell>
          <cell r="E2316" t="str">
            <v>X</v>
          </cell>
          <cell r="F2316" t="str">
            <v>X</v>
          </cell>
          <cell r="G2316" t="str">
            <v>X</v>
          </cell>
          <cell r="H2316" t="str">
            <v>X</v>
          </cell>
          <cell r="I2316" t="str">
            <v>X</v>
          </cell>
          <cell r="J2316" t="str">
            <v>X</v>
          </cell>
          <cell r="K2316" t="str">
            <v>X</v>
          </cell>
          <cell r="L2316" t="str">
            <v>X</v>
          </cell>
          <cell r="M2316" t="str">
            <v>X</v>
          </cell>
          <cell r="N2316" t="str">
            <v>095610</v>
          </cell>
        </row>
        <row r="2317">
          <cell r="B2317" t="str">
            <v>테이팩스</v>
          </cell>
          <cell r="C2317" t="str">
            <v>X</v>
          </cell>
          <cell r="D2317" t="str">
            <v>X</v>
          </cell>
          <cell r="E2317" t="str">
            <v>X</v>
          </cell>
          <cell r="F2317" t="str">
            <v>X</v>
          </cell>
          <cell r="G2317" t="str">
            <v>X</v>
          </cell>
          <cell r="H2317" t="str">
            <v>X</v>
          </cell>
          <cell r="I2317" t="str">
            <v>X</v>
          </cell>
          <cell r="J2317" t="str">
            <v>X</v>
          </cell>
          <cell r="K2317" t="str">
            <v>X</v>
          </cell>
          <cell r="L2317" t="str">
            <v>X</v>
          </cell>
          <cell r="M2317" t="str">
            <v>X</v>
          </cell>
          <cell r="N2317" t="str">
            <v>055490</v>
          </cell>
        </row>
        <row r="2318">
          <cell r="B2318" t="str">
            <v>테크엔</v>
          </cell>
          <cell r="C2318" t="str">
            <v>X</v>
          </cell>
          <cell r="D2318" t="str">
            <v>X</v>
          </cell>
          <cell r="E2318" t="str">
            <v>X</v>
          </cell>
          <cell r="F2318" t="str">
            <v>X</v>
          </cell>
          <cell r="G2318" t="str">
            <v>X</v>
          </cell>
          <cell r="H2318" t="str">
            <v>X</v>
          </cell>
          <cell r="I2318" t="str">
            <v>X</v>
          </cell>
          <cell r="J2318" t="str">
            <v>X</v>
          </cell>
          <cell r="K2318" t="str">
            <v>X</v>
          </cell>
          <cell r="L2318" t="str">
            <v>X</v>
          </cell>
          <cell r="M2318" t="str">
            <v>X</v>
          </cell>
          <cell r="N2318" t="str">
            <v>308700</v>
          </cell>
        </row>
        <row r="2319">
          <cell r="B2319" t="str">
            <v>테크엘</v>
          </cell>
          <cell r="C2319" t="str">
            <v>X</v>
          </cell>
          <cell r="D2319" t="str">
            <v>X</v>
          </cell>
          <cell r="E2319" t="str">
            <v>X</v>
          </cell>
          <cell r="F2319" t="str">
            <v>X</v>
          </cell>
          <cell r="G2319" t="str">
            <v>X</v>
          </cell>
          <cell r="H2319" t="str">
            <v>X</v>
          </cell>
          <cell r="I2319" t="str">
            <v>X</v>
          </cell>
          <cell r="J2319" t="str">
            <v>X</v>
          </cell>
          <cell r="K2319" t="str">
            <v>X</v>
          </cell>
          <cell r="L2319" t="str">
            <v>X</v>
          </cell>
          <cell r="M2319" t="str">
            <v>X</v>
          </cell>
          <cell r="N2319" t="str">
            <v>064520</v>
          </cell>
        </row>
        <row r="2320">
          <cell r="B2320" t="str">
            <v>테크윙</v>
          </cell>
          <cell r="C2320" t="str">
            <v>X</v>
          </cell>
          <cell r="D2320" t="str">
            <v>X</v>
          </cell>
          <cell r="E2320" t="str">
            <v>X</v>
          </cell>
          <cell r="F2320" t="str">
            <v>X</v>
          </cell>
          <cell r="G2320" t="str">
            <v>X</v>
          </cell>
          <cell r="H2320" t="str">
            <v>X</v>
          </cell>
          <cell r="I2320" t="str">
            <v>X</v>
          </cell>
          <cell r="J2320" t="str">
            <v>X</v>
          </cell>
          <cell r="K2320" t="str">
            <v>X</v>
          </cell>
          <cell r="L2320" t="str">
            <v>X</v>
          </cell>
          <cell r="M2320" t="str">
            <v>X</v>
          </cell>
          <cell r="N2320" t="str">
            <v>089030</v>
          </cell>
        </row>
        <row r="2321">
          <cell r="B2321" t="str">
            <v>테크트랜스</v>
          </cell>
          <cell r="C2321" t="str">
            <v>X</v>
          </cell>
          <cell r="D2321" t="str">
            <v>X</v>
          </cell>
          <cell r="E2321" t="str">
            <v>X</v>
          </cell>
          <cell r="F2321" t="str">
            <v>X</v>
          </cell>
          <cell r="G2321" t="str">
            <v>X</v>
          </cell>
          <cell r="H2321" t="str">
            <v>X</v>
          </cell>
          <cell r="I2321" t="str">
            <v>X</v>
          </cell>
          <cell r="J2321" t="str">
            <v>X</v>
          </cell>
          <cell r="K2321" t="str">
            <v>X</v>
          </cell>
          <cell r="L2321" t="str">
            <v>X</v>
          </cell>
          <cell r="M2321" t="str">
            <v>X</v>
          </cell>
          <cell r="N2321" t="str">
            <v>258050</v>
          </cell>
        </row>
        <row r="2322">
          <cell r="B2322" t="str">
            <v>텔레칩스</v>
          </cell>
          <cell r="C2322" t="str">
            <v>X</v>
          </cell>
          <cell r="D2322" t="str">
            <v>X</v>
          </cell>
          <cell r="E2322" t="str">
            <v>X</v>
          </cell>
          <cell r="F2322" t="str">
            <v>X</v>
          </cell>
          <cell r="G2322" t="str">
            <v>X</v>
          </cell>
          <cell r="H2322" t="str">
            <v>X</v>
          </cell>
          <cell r="I2322" t="str">
            <v>X</v>
          </cell>
          <cell r="J2322" t="str">
            <v>X</v>
          </cell>
          <cell r="K2322" t="str">
            <v>X</v>
          </cell>
          <cell r="L2322" t="str">
            <v>X</v>
          </cell>
          <cell r="M2322" t="str">
            <v>X</v>
          </cell>
          <cell r="N2322" t="str">
            <v>054450</v>
          </cell>
        </row>
        <row r="2323">
          <cell r="B2323" t="str">
            <v>텔레필드</v>
          </cell>
          <cell r="C2323" t="str">
            <v>X</v>
          </cell>
          <cell r="D2323" t="str">
            <v>X</v>
          </cell>
          <cell r="E2323" t="str">
            <v>X</v>
          </cell>
          <cell r="F2323" t="str">
            <v>X</v>
          </cell>
          <cell r="G2323" t="str">
            <v>X</v>
          </cell>
          <cell r="H2323" t="str">
            <v>X</v>
          </cell>
          <cell r="I2323" t="str">
            <v>X</v>
          </cell>
          <cell r="J2323" t="str">
            <v>X</v>
          </cell>
          <cell r="K2323" t="str">
            <v>X</v>
          </cell>
          <cell r="L2323" t="str">
            <v>X</v>
          </cell>
          <cell r="M2323" t="str">
            <v>X</v>
          </cell>
          <cell r="N2323" t="str">
            <v>091440</v>
          </cell>
        </row>
        <row r="2324">
          <cell r="B2324" t="str">
            <v>텔코웨어</v>
          </cell>
          <cell r="C2324" t="str">
            <v>X</v>
          </cell>
          <cell r="D2324" t="str">
            <v>X</v>
          </cell>
          <cell r="E2324" t="str">
            <v>X</v>
          </cell>
          <cell r="F2324" t="str">
            <v>X</v>
          </cell>
          <cell r="G2324" t="str">
            <v>X</v>
          </cell>
          <cell r="H2324" t="str">
            <v>X</v>
          </cell>
          <cell r="I2324" t="str">
            <v>X</v>
          </cell>
          <cell r="J2324" t="str">
            <v>X</v>
          </cell>
          <cell r="K2324" t="str">
            <v>X</v>
          </cell>
          <cell r="L2324" t="str">
            <v>X</v>
          </cell>
          <cell r="M2324" t="str">
            <v>X</v>
          </cell>
          <cell r="N2324" t="str">
            <v>078000</v>
          </cell>
        </row>
        <row r="2325">
          <cell r="B2325" t="str">
            <v>텔콘RF제약</v>
          </cell>
          <cell r="C2325" t="str">
            <v>X</v>
          </cell>
          <cell r="D2325" t="str">
            <v>X</v>
          </cell>
          <cell r="E2325" t="str">
            <v>X</v>
          </cell>
          <cell r="F2325" t="str">
            <v>X</v>
          </cell>
          <cell r="G2325" t="str">
            <v>X</v>
          </cell>
          <cell r="H2325" t="str">
            <v>X</v>
          </cell>
          <cell r="I2325" t="str">
            <v>X</v>
          </cell>
          <cell r="J2325" t="str">
            <v>X</v>
          </cell>
          <cell r="K2325" t="str">
            <v>X</v>
          </cell>
          <cell r="L2325" t="str">
            <v>X</v>
          </cell>
          <cell r="M2325" t="str">
            <v>X</v>
          </cell>
          <cell r="N2325" t="str">
            <v>200230</v>
          </cell>
        </row>
        <row r="2326">
          <cell r="B2326" t="str">
            <v>토니모리</v>
          </cell>
          <cell r="C2326" t="str">
            <v>X</v>
          </cell>
          <cell r="D2326" t="str">
            <v>X</v>
          </cell>
          <cell r="E2326" t="str">
            <v>X</v>
          </cell>
          <cell r="F2326" t="str">
            <v>X</v>
          </cell>
          <cell r="G2326" t="str">
            <v>X</v>
          </cell>
          <cell r="H2326" t="str">
            <v>X</v>
          </cell>
          <cell r="I2326" t="str">
            <v>X</v>
          </cell>
          <cell r="J2326" t="str">
            <v>X</v>
          </cell>
          <cell r="K2326" t="str">
            <v>X</v>
          </cell>
          <cell r="L2326" t="str">
            <v>X</v>
          </cell>
          <cell r="M2326" t="str">
            <v>X</v>
          </cell>
          <cell r="N2326" t="str">
            <v>214420</v>
          </cell>
        </row>
        <row r="2327">
          <cell r="B2327" t="str">
            <v>토마토시스템</v>
          </cell>
          <cell r="C2327" t="str">
            <v>X</v>
          </cell>
          <cell r="D2327" t="str">
            <v>X</v>
          </cell>
          <cell r="E2327" t="str">
            <v>X</v>
          </cell>
          <cell r="F2327" t="str">
            <v>X</v>
          </cell>
          <cell r="G2327" t="str">
            <v>X</v>
          </cell>
          <cell r="H2327" t="str">
            <v>X</v>
          </cell>
          <cell r="I2327" t="str">
            <v>X</v>
          </cell>
          <cell r="J2327" t="str">
            <v>X</v>
          </cell>
          <cell r="K2327" t="str">
            <v>X</v>
          </cell>
          <cell r="L2327" t="str">
            <v>X</v>
          </cell>
          <cell r="M2327" t="str">
            <v>X</v>
          </cell>
          <cell r="N2327" t="str">
            <v>393210</v>
          </cell>
        </row>
        <row r="2328">
          <cell r="B2328" t="str">
            <v>토박스코리아</v>
          </cell>
          <cell r="C2328" t="str">
            <v>X</v>
          </cell>
          <cell r="D2328" t="str">
            <v>X</v>
          </cell>
          <cell r="E2328" t="str">
            <v>X</v>
          </cell>
          <cell r="F2328" t="str">
            <v>X</v>
          </cell>
          <cell r="G2328" t="str">
            <v>X</v>
          </cell>
          <cell r="H2328" t="str">
            <v>X</v>
          </cell>
          <cell r="I2328" t="str">
            <v>X</v>
          </cell>
          <cell r="J2328" t="str">
            <v>X</v>
          </cell>
          <cell r="K2328" t="str">
            <v>X</v>
          </cell>
          <cell r="L2328" t="str">
            <v>X</v>
          </cell>
          <cell r="M2328" t="str">
            <v>X</v>
          </cell>
          <cell r="N2328" t="str">
            <v>215480</v>
          </cell>
        </row>
        <row r="2329">
          <cell r="B2329" t="str">
            <v>토비스</v>
          </cell>
          <cell r="C2329" t="str">
            <v>X</v>
          </cell>
          <cell r="D2329" t="str">
            <v>X</v>
          </cell>
          <cell r="E2329" t="str">
            <v>X</v>
          </cell>
          <cell r="F2329" t="str">
            <v>X</v>
          </cell>
          <cell r="G2329" t="str">
            <v>X</v>
          </cell>
          <cell r="H2329" t="str">
            <v>X</v>
          </cell>
          <cell r="I2329" t="str">
            <v>X</v>
          </cell>
          <cell r="J2329" t="str">
            <v>X</v>
          </cell>
          <cell r="K2329" t="str">
            <v>X</v>
          </cell>
          <cell r="L2329" t="str">
            <v>X</v>
          </cell>
          <cell r="M2329" t="str">
            <v>X</v>
          </cell>
          <cell r="N2329" t="str">
            <v>051360</v>
          </cell>
        </row>
        <row r="2330">
          <cell r="B2330" t="str">
            <v>토탈소프트</v>
          </cell>
          <cell r="C2330" t="str">
            <v>X</v>
          </cell>
          <cell r="D2330" t="str">
            <v>X</v>
          </cell>
          <cell r="E2330" t="str">
            <v>X</v>
          </cell>
          <cell r="F2330" t="str">
            <v>X</v>
          </cell>
          <cell r="G2330" t="str">
            <v>X</v>
          </cell>
          <cell r="H2330" t="str">
            <v>X</v>
          </cell>
          <cell r="I2330" t="str">
            <v>X</v>
          </cell>
          <cell r="J2330" t="str">
            <v>X</v>
          </cell>
          <cell r="K2330" t="str">
            <v>X</v>
          </cell>
          <cell r="L2330" t="str">
            <v>X</v>
          </cell>
          <cell r="M2330" t="str">
            <v>X</v>
          </cell>
          <cell r="N2330" t="str">
            <v>045340</v>
          </cell>
        </row>
        <row r="2331">
          <cell r="B2331" t="str">
            <v>톱텍</v>
          </cell>
          <cell r="C2331" t="str">
            <v>X</v>
          </cell>
          <cell r="D2331" t="str">
            <v>X</v>
          </cell>
          <cell r="E2331" t="str">
            <v>X</v>
          </cell>
          <cell r="F2331" t="str">
            <v>X</v>
          </cell>
          <cell r="G2331" t="str">
            <v>X</v>
          </cell>
          <cell r="H2331" t="str">
            <v>X</v>
          </cell>
          <cell r="I2331" t="str">
            <v>X</v>
          </cell>
          <cell r="J2331" t="str">
            <v>X</v>
          </cell>
          <cell r="K2331" t="str">
            <v>X</v>
          </cell>
          <cell r="L2331" t="str">
            <v>X</v>
          </cell>
          <cell r="M2331" t="str">
            <v>X</v>
          </cell>
          <cell r="N2331" t="str">
            <v>108230</v>
          </cell>
        </row>
        <row r="2332">
          <cell r="B2332" t="str">
            <v>투비소프트</v>
          </cell>
          <cell r="C2332" t="str">
            <v>X</v>
          </cell>
          <cell r="D2332" t="str">
            <v>X</v>
          </cell>
          <cell r="E2332" t="str">
            <v>X</v>
          </cell>
          <cell r="F2332" t="str">
            <v>X</v>
          </cell>
          <cell r="G2332" t="str">
            <v>X</v>
          </cell>
          <cell r="H2332" t="str">
            <v>X</v>
          </cell>
          <cell r="I2332" t="str">
            <v>X</v>
          </cell>
          <cell r="J2332" t="str">
            <v>X</v>
          </cell>
          <cell r="K2332" t="str">
            <v>X</v>
          </cell>
          <cell r="L2332" t="str">
            <v>X</v>
          </cell>
          <cell r="M2332" t="str">
            <v>X</v>
          </cell>
          <cell r="N2332" t="str">
            <v>079970</v>
          </cell>
        </row>
        <row r="2333">
          <cell r="B2333" t="str">
            <v>툴젠</v>
          </cell>
          <cell r="C2333" t="str">
            <v>X</v>
          </cell>
          <cell r="D2333" t="str">
            <v>X</v>
          </cell>
          <cell r="E2333" t="str">
            <v>X</v>
          </cell>
          <cell r="F2333" t="str">
            <v>X</v>
          </cell>
          <cell r="G2333" t="str">
            <v>X</v>
          </cell>
          <cell r="H2333" t="str">
            <v>X</v>
          </cell>
          <cell r="I2333" t="str">
            <v>X</v>
          </cell>
          <cell r="J2333" t="str">
            <v>X</v>
          </cell>
          <cell r="K2333" t="str">
            <v>X</v>
          </cell>
          <cell r="L2333" t="str">
            <v>X</v>
          </cell>
          <cell r="M2333" t="str">
            <v>X</v>
          </cell>
          <cell r="N2333" t="str">
            <v>199800</v>
          </cell>
        </row>
        <row r="2334">
          <cell r="B2334" t="str">
            <v>트루엔</v>
          </cell>
          <cell r="C2334" t="str">
            <v>X</v>
          </cell>
          <cell r="D2334" t="str">
            <v>X</v>
          </cell>
          <cell r="E2334" t="str">
            <v>X</v>
          </cell>
          <cell r="F2334" t="str">
            <v>X</v>
          </cell>
          <cell r="G2334" t="str">
            <v>X</v>
          </cell>
          <cell r="H2334" t="str">
            <v>X</v>
          </cell>
          <cell r="I2334" t="str">
            <v>X</v>
          </cell>
          <cell r="J2334" t="str">
            <v>X</v>
          </cell>
          <cell r="K2334" t="str">
            <v>X</v>
          </cell>
          <cell r="L2334" t="str">
            <v>X</v>
          </cell>
          <cell r="M2334" t="str">
            <v>X</v>
          </cell>
          <cell r="N2334" t="str">
            <v>417790</v>
          </cell>
        </row>
        <row r="2335">
          <cell r="B2335" t="str">
            <v>트루윈</v>
          </cell>
          <cell r="C2335" t="str">
            <v>X</v>
          </cell>
          <cell r="D2335" t="str">
            <v>X</v>
          </cell>
          <cell r="E2335" t="str">
            <v>X</v>
          </cell>
          <cell r="F2335" t="str">
            <v>X</v>
          </cell>
          <cell r="G2335" t="str">
            <v>X</v>
          </cell>
          <cell r="H2335" t="str">
            <v>X</v>
          </cell>
          <cell r="I2335" t="str">
            <v>X</v>
          </cell>
          <cell r="J2335" t="str">
            <v>X</v>
          </cell>
          <cell r="K2335" t="str">
            <v>X</v>
          </cell>
          <cell r="L2335" t="str">
            <v>X</v>
          </cell>
          <cell r="M2335" t="str">
            <v>X</v>
          </cell>
          <cell r="N2335" t="str">
            <v>105550</v>
          </cell>
        </row>
        <row r="2336">
          <cell r="B2336" t="str">
            <v>트윔</v>
          </cell>
          <cell r="C2336" t="str">
            <v>X</v>
          </cell>
          <cell r="D2336" t="str">
            <v>X</v>
          </cell>
          <cell r="E2336" t="str">
            <v>X</v>
          </cell>
          <cell r="F2336" t="str">
            <v>X</v>
          </cell>
          <cell r="G2336" t="str">
            <v>X</v>
          </cell>
          <cell r="H2336" t="str">
            <v>X</v>
          </cell>
          <cell r="I2336" t="str">
            <v>X</v>
          </cell>
          <cell r="J2336" t="str">
            <v>X</v>
          </cell>
          <cell r="K2336" t="str">
            <v>X</v>
          </cell>
          <cell r="L2336" t="str">
            <v>X</v>
          </cell>
          <cell r="M2336" t="str">
            <v>X</v>
          </cell>
          <cell r="N2336" t="str">
            <v>290090</v>
          </cell>
        </row>
        <row r="2337">
          <cell r="B2337" t="str">
            <v>특수건설</v>
          </cell>
          <cell r="C2337" t="str">
            <v>X</v>
          </cell>
          <cell r="D2337" t="str">
            <v>X</v>
          </cell>
          <cell r="E2337" t="str">
            <v>X</v>
          </cell>
          <cell r="F2337" t="str">
            <v>X</v>
          </cell>
          <cell r="G2337" t="str">
            <v>X</v>
          </cell>
          <cell r="H2337" t="str">
            <v>X</v>
          </cell>
          <cell r="I2337" t="str">
            <v>X</v>
          </cell>
          <cell r="J2337" t="str">
            <v>X</v>
          </cell>
          <cell r="K2337" t="str">
            <v>X</v>
          </cell>
          <cell r="L2337" t="str">
            <v>X</v>
          </cell>
          <cell r="M2337" t="str">
            <v>X</v>
          </cell>
          <cell r="N2337" t="str">
            <v>026150</v>
          </cell>
        </row>
        <row r="2338">
          <cell r="B2338" t="str">
            <v>티라유텍</v>
          </cell>
          <cell r="C2338" t="str">
            <v>X</v>
          </cell>
          <cell r="D2338" t="str">
            <v>X</v>
          </cell>
          <cell r="E2338" t="str">
            <v>X</v>
          </cell>
          <cell r="F2338" t="str">
            <v>X</v>
          </cell>
          <cell r="G2338" t="str">
            <v>X</v>
          </cell>
          <cell r="H2338" t="str">
            <v>X</v>
          </cell>
          <cell r="I2338" t="str">
            <v>X</v>
          </cell>
          <cell r="J2338" t="str">
            <v>X</v>
          </cell>
          <cell r="K2338" t="str">
            <v>X</v>
          </cell>
          <cell r="L2338" t="str">
            <v>X</v>
          </cell>
          <cell r="M2338" t="str">
            <v>X</v>
          </cell>
          <cell r="N2338" t="str">
            <v>322180</v>
          </cell>
        </row>
        <row r="2339">
          <cell r="B2339" t="str">
            <v>티로보틱스</v>
          </cell>
          <cell r="C2339" t="str">
            <v>X</v>
          </cell>
          <cell r="D2339" t="str">
            <v>X</v>
          </cell>
          <cell r="E2339" t="str">
            <v>X</v>
          </cell>
          <cell r="F2339" t="str">
            <v>X</v>
          </cell>
          <cell r="G2339" t="str">
            <v>X</v>
          </cell>
          <cell r="H2339" t="str">
            <v>X</v>
          </cell>
          <cell r="I2339" t="str">
            <v>X</v>
          </cell>
          <cell r="J2339" t="str">
            <v>X</v>
          </cell>
          <cell r="K2339" t="str">
            <v>X</v>
          </cell>
          <cell r="L2339" t="str">
            <v>X</v>
          </cell>
          <cell r="M2339" t="str">
            <v>X</v>
          </cell>
          <cell r="N2339" t="str">
            <v>117730</v>
          </cell>
        </row>
        <row r="2340">
          <cell r="B2340" t="str">
            <v>티비씨</v>
          </cell>
          <cell r="C2340" t="str">
            <v>X</v>
          </cell>
          <cell r="D2340" t="str">
            <v>X</v>
          </cell>
          <cell r="E2340" t="str">
            <v>X</v>
          </cell>
          <cell r="F2340" t="str">
            <v>X</v>
          </cell>
          <cell r="G2340" t="str">
            <v>X</v>
          </cell>
          <cell r="H2340" t="str">
            <v>X</v>
          </cell>
          <cell r="I2340" t="str">
            <v>X</v>
          </cell>
          <cell r="J2340" t="str">
            <v>X</v>
          </cell>
          <cell r="K2340" t="str">
            <v>X</v>
          </cell>
          <cell r="L2340" t="str">
            <v>X</v>
          </cell>
          <cell r="M2340" t="str">
            <v>X</v>
          </cell>
          <cell r="N2340" t="str">
            <v>033830</v>
          </cell>
        </row>
        <row r="2341">
          <cell r="B2341" t="str">
            <v>티사이언티픽</v>
          </cell>
          <cell r="C2341" t="str">
            <v>X</v>
          </cell>
          <cell r="D2341" t="str">
            <v>X</v>
          </cell>
          <cell r="E2341" t="str">
            <v>X</v>
          </cell>
          <cell r="F2341" t="str">
            <v>X</v>
          </cell>
          <cell r="G2341" t="str">
            <v>X</v>
          </cell>
          <cell r="H2341" t="str">
            <v>X</v>
          </cell>
          <cell r="I2341" t="str">
            <v>X</v>
          </cell>
          <cell r="J2341" t="str">
            <v>X</v>
          </cell>
          <cell r="K2341" t="str">
            <v>X</v>
          </cell>
          <cell r="L2341" t="str">
            <v>X</v>
          </cell>
          <cell r="M2341" t="str">
            <v>X</v>
          </cell>
          <cell r="N2341" t="str">
            <v>057680</v>
          </cell>
        </row>
        <row r="2342">
          <cell r="B2342" t="str">
            <v>티쓰리</v>
          </cell>
          <cell r="C2342" t="str">
            <v>X</v>
          </cell>
          <cell r="D2342" t="str">
            <v>X</v>
          </cell>
          <cell r="E2342" t="str">
            <v>X</v>
          </cell>
          <cell r="F2342" t="str">
            <v>X</v>
          </cell>
          <cell r="G2342" t="str">
            <v>X</v>
          </cell>
          <cell r="H2342" t="str">
            <v>X</v>
          </cell>
          <cell r="I2342" t="str">
            <v>X</v>
          </cell>
          <cell r="J2342" t="str">
            <v>X</v>
          </cell>
          <cell r="K2342" t="str">
            <v>X</v>
          </cell>
          <cell r="L2342" t="str">
            <v>X</v>
          </cell>
          <cell r="M2342" t="str">
            <v>X</v>
          </cell>
          <cell r="N2342" t="str">
            <v>204610</v>
          </cell>
        </row>
        <row r="2343">
          <cell r="B2343" t="str">
            <v>티씨케이</v>
          </cell>
          <cell r="C2343" t="str">
            <v>X</v>
          </cell>
          <cell r="D2343" t="str">
            <v>X</v>
          </cell>
          <cell r="E2343" t="str">
            <v>X</v>
          </cell>
          <cell r="F2343" t="str">
            <v>X</v>
          </cell>
          <cell r="G2343" t="str">
            <v>X</v>
          </cell>
          <cell r="H2343" t="str">
            <v>X</v>
          </cell>
          <cell r="I2343" t="str">
            <v>X</v>
          </cell>
          <cell r="J2343" t="str">
            <v>X</v>
          </cell>
          <cell r="K2343" t="str">
            <v>X</v>
          </cell>
          <cell r="L2343" t="str">
            <v>X</v>
          </cell>
          <cell r="M2343" t="str">
            <v>X</v>
          </cell>
          <cell r="N2343" t="str">
            <v>064760</v>
          </cell>
        </row>
        <row r="2344">
          <cell r="B2344" t="str">
            <v>티앤알바이오팹</v>
          </cell>
          <cell r="C2344" t="str">
            <v>X</v>
          </cell>
          <cell r="D2344" t="str">
            <v>X</v>
          </cell>
          <cell r="E2344" t="str">
            <v>X</v>
          </cell>
          <cell r="F2344" t="str">
            <v>X</v>
          </cell>
          <cell r="G2344" t="str">
            <v>X</v>
          </cell>
          <cell r="H2344" t="str">
            <v>X</v>
          </cell>
          <cell r="I2344" t="str">
            <v>X</v>
          </cell>
          <cell r="J2344" t="str">
            <v>X</v>
          </cell>
          <cell r="K2344" t="str">
            <v>X</v>
          </cell>
          <cell r="L2344" t="str">
            <v>X</v>
          </cell>
          <cell r="M2344" t="str">
            <v>X</v>
          </cell>
          <cell r="N2344" t="str">
            <v>246710</v>
          </cell>
        </row>
        <row r="2345">
          <cell r="B2345" t="str">
            <v>티앤엘</v>
          </cell>
          <cell r="C2345" t="str">
            <v>X</v>
          </cell>
          <cell r="D2345" t="str">
            <v>X</v>
          </cell>
          <cell r="E2345" t="str">
            <v>X</v>
          </cell>
          <cell r="F2345" t="str">
            <v>X</v>
          </cell>
          <cell r="G2345" t="str">
            <v>X</v>
          </cell>
          <cell r="H2345" t="str">
            <v>X</v>
          </cell>
          <cell r="I2345" t="str">
            <v>X</v>
          </cell>
          <cell r="J2345" t="str">
            <v>X</v>
          </cell>
          <cell r="K2345" t="str">
            <v>X</v>
          </cell>
          <cell r="L2345" t="str">
            <v>X</v>
          </cell>
          <cell r="M2345" t="str">
            <v>X</v>
          </cell>
          <cell r="N2345" t="str">
            <v>340570</v>
          </cell>
        </row>
        <row r="2346">
          <cell r="B2346" t="str">
            <v>티에스넥스젠</v>
          </cell>
          <cell r="C2346" t="str">
            <v>X</v>
          </cell>
          <cell r="D2346" t="str">
            <v>X</v>
          </cell>
          <cell r="E2346" t="str">
            <v>X</v>
          </cell>
          <cell r="F2346" t="str">
            <v>X</v>
          </cell>
          <cell r="G2346" t="str">
            <v>X</v>
          </cell>
          <cell r="H2346" t="str">
            <v>X</v>
          </cell>
          <cell r="I2346" t="str">
            <v>X</v>
          </cell>
          <cell r="J2346" t="str">
            <v>X</v>
          </cell>
          <cell r="K2346" t="str">
            <v>X</v>
          </cell>
          <cell r="L2346" t="str">
            <v>X</v>
          </cell>
          <cell r="M2346" t="str">
            <v>X</v>
          </cell>
          <cell r="N2346" t="str">
            <v>043220</v>
          </cell>
        </row>
        <row r="2347">
          <cell r="B2347" t="str">
            <v>티에스아이</v>
          </cell>
          <cell r="C2347" t="str">
            <v>X</v>
          </cell>
          <cell r="D2347" t="str">
            <v>X</v>
          </cell>
          <cell r="E2347" t="str">
            <v>X</v>
          </cell>
          <cell r="F2347" t="str">
            <v>X</v>
          </cell>
          <cell r="G2347" t="str">
            <v>X</v>
          </cell>
          <cell r="H2347" t="str">
            <v>X</v>
          </cell>
          <cell r="I2347" t="str">
            <v>X</v>
          </cell>
          <cell r="J2347" t="str">
            <v>X</v>
          </cell>
          <cell r="K2347" t="str">
            <v>X</v>
          </cell>
          <cell r="L2347" t="str">
            <v>X</v>
          </cell>
          <cell r="M2347" t="str">
            <v>X</v>
          </cell>
          <cell r="N2347" t="str">
            <v>277880</v>
          </cell>
        </row>
        <row r="2348">
          <cell r="B2348" t="str">
            <v>티에스이</v>
          </cell>
          <cell r="C2348" t="str">
            <v>X</v>
          </cell>
          <cell r="D2348" t="str">
            <v>X</v>
          </cell>
          <cell r="E2348" t="str">
            <v>X</v>
          </cell>
          <cell r="F2348" t="str">
            <v>X</v>
          </cell>
          <cell r="G2348" t="str">
            <v>X</v>
          </cell>
          <cell r="H2348" t="str">
            <v>X</v>
          </cell>
          <cell r="I2348" t="str">
            <v>X</v>
          </cell>
          <cell r="J2348" t="str">
            <v>X</v>
          </cell>
          <cell r="K2348" t="str">
            <v>X</v>
          </cell>
          <cell r="L2348" t="str">
            <v>X</v>
          </cell>
          <cell r="M2348" t="str">
            <v>X</v>
          </cell>
          <cell r="N2348" t="str">
            <v>131290</v>
          </cell>
        </row>
        <row r="2349">
          <cell r="B2349" t="str">
            <v>티에이치엔</v>
          </cell>
          <cell r="C2349" t="str">
            <v>X</v>
          </cell>
          <cell r="D2349" t="str">
            <v>X</v>
          </cell>
          <cell r="E2349" t="str">
            <v>X</v>
          </cell>
          <cell r="F2349" t="str">
            <v>X</v>
          </cell>
          <cell r="G2349" t="str">
            <v>X</v>
          </cell>
          <cell r="H2349" t="str">
            <v>X</v>
          </cell>
          <cell r="I2349" t="str">
            <v>X</v>
          </cell>
          <cell r="J2349" t="str">
            <v>X</v>
          </cell>
          <cell r="K2349" t="str">
            <v>X</v>
          </cell>
          <cell r="L2349" t="str">
            <v>X</v>
          </cell>
          <cell r="M2349" t="str">
            <v>X</v>
          </cell>
          <cell r="N2349" t="str">
            <v>019180</v>
          </cell>
        </row>
        <row r="2350">
          <cell r="B2350" t="str">
            <v>티에프이</v>
          </cell>
          <cell r="C2350" t="str">
            <v>X</v>
          </cell>
          <cell r="D2350" t="str">
            <v>X</v>
          </cell>
          <cell r="E2350" t="str">
            <v>X</v>
          </cell>
          <cell r="F2350" t="str">
            <v>X</v>
          </cell>
          <cell r="G2350" t="str">
            <v>X</v>
          </cell>
          <cell r="H2350" t="str">
            <v>X</v>
          </cell>
          <cell r="I2350" t="str">
            <v>X</v>
          </cell>
          <cell r="J2350" t="str">
            <v>X</v>
          </cell>
          <cell r="K2350" t="str">
            <v>X</v>
          </cell>
          <cell r="L2350" t="str">
            <v>X</v>
          </cell>
          <cell r="M2350" t="str">
            <v>X</v>
          </cell>
          <cell r="N2350" t="str">
            <v>425420</v>
          </cell>
        </row>
        <row r="2351">
          <cell r="B2351" t="str">
            <v>티엔엔터테인먼트</v>
          </cell>
          <cell r="C2351" t="str">
            <v>X</v>
          </cell>
          <cell r="D2351" t="str">
            <v>X</v>
          </cell>
          <cell r="E2351" t="str">
            <v>X</v>
          </cell>
          <cell r="F2351" t="str">
            <v>X</v>
          </cell>
          <cell r="G2351" t="str">
            <v>X</v>
          </cell>
          <cell r="H2351" t="str">
            <v>X</v>
          </cell>
          <cell r="I2351" t="str">
            <v>X</v>
          </cell>
          <cell r="J2351" t="str">
            <v>X</v>
          </cell>
          <cell r="K2351" t="str">
            <v>X</v>
          </cell>
          <cell r="L2351" t="str">
            <v>X</v>
          </cell>
          <cell r="M2351" t="str">
            <v>X</v>
          </cell>
          <cell r="N2351" t="str">
            <v>131100</v>
          </cell>
        </row>
        <row r="2352">
          <cell r="B2352" t="str">
            <v>티엘비</v>
          </cell>
          <cell r="C2352" t="str">
            <v>X</v>
          </cell>
          <cell r="D2352" t="str">
            <v>X</v>
          </cell>
          <cell r="E2352" t="str">
            <v>X</v>
          </cell>
          <cell r="F2352" t="str">
            <v>X</v>
          </cell>
          <cell r="G2352" t="str">
            <v>X</v>
          </cell>
          <cell r="H2352" t="str">
            <v>X</v>
          </cell>
          <cell r="I2352" t="str">
            <v>X</v>
          </cell>
          <cell r="J2352" t="str">
            <v>X</v>
          </cell>
          <cell r="K2352" t="str">
            <v>X</v>
          </cell>
          <cell r="L2352" t="str">
            <v>X</v>
          </cell>
          <cell r="M2352" t="str">
            <v>X</v>
          </cell>
          <cell r="N2352" t="str">
            <v>356860</v>
          </cell>
        </row>
        <row r="2353">
          <cell r="B2353" t="str">
            <v>티엘아이</v>
          </cell>
          <cell r="C2353" t="str">
            <v>O</v>
          </cell>
          <cell r="D2353" t="str">
            <v>X</v>
          </cell>
          <cell r="E2353" t="str">
            <v>O</v>
          </cell>
          <cell r="F2353" t="str">
            <v>O</v>
          </cell>
          <cell r="G2353" t="str">
            <v>X</v>
          </cell>
          <cell r="H2353" t="str">
            <v>X</v>
          </cell>
          <cell r="I2353" t="str">
            <v>X</v>
          </cell>
          <cell r="J2353" t="str">
            <v>X</v>
          </cell>
          <cell r="K2353" t="str">
            <v>X</v>
          </cell>
          <cell r="L2353" t="str">
            <v>X</v>
          </cell>
          <cell r="M2353" t="str">
            <v>X</v>
          </cell>
          <cell r="N2353" t="str">
            <v>062860</v>
          </cell>
        </row>
        <row r="2354">
          <cell r="B2354" t="str">
            <v>티엘엔지니어링</v>
          </cell>
          <cell r="C2354" t="str">
            <v>X</v>
          </cell>
          <cell r="D2354" t="str">
            <v>X</v>
          </cell>
          <cell r="E2354" t="str">
            <v>X</v>
          </cell>
          <cell r="F2354" t="str">
            <v>X</v>
          </cell>
          <cell r="G2354" t="str">
            <v>X</v>
          </cell>
          <cell r="H2354" t="str">
            <v>X</v>
          </cell>
          <cell r="I2354" t="str">
            <v>X</v>
          </cell>
          <cell r="J2354" t="str">
            <v>X</v>
          </cell>
          <cell r="K2354" t="str">
            <v>X</v>
          </cell>
          <cell r="L2354" t="str">
            <v>X</v>
          </cell>
          <cell r="M2354" t="str">
            <v>X</v>
          </cell>
          <cell r="N2354" t="str">
            <v>413300</v>
          </cell>
        </row>
        <row r="2355">
          <cell r="B2355" t="str">
            <v>티와이홀딩스</v>
          </cell>
          <cell r="C2355" t="str">
            <v>X</v>
          </cell>
          <cell r="D2355" t="str">
            <v>X</v>
          </cell>
          <cell r="E2355" t="str">
            <v>X</v>
          </cell>
          <cell r="F2355" t="str">
            <v>X</v>
          </cell>
          <cell r="G2355" t="str">
            <v>X</v>
          </cell>
          <cell r="H2355" t="str">
            <v>X</v>
          </cell>
          <cell r="I2355" t="str">
            <v>X</v>
          </cell>
          <cell r="J2355" t="str">
            <v>X</v>
          </cell>
          <cell r="K2355" t="str">
            <v>X</v>
          </cell>
          <cell r="L2355" t="str">
            <v>X</v>
          </cell>
          <cell r="M2355" t="str">
            <v>X</v>
          </cell>
          <cell r="N2355" t="str">
            <v>363280</v>
          </cell>
        </row>
        <row r="2356">
          <cell r="B2356" t="str">
            <v>티와이홀딩스우</v>
          </cell>
          <cell r="C2356" t="str">
            <v>X</v>
          </cell>
          <cell r="D2356" t="str">
            <v>X</v>
          </cell>
          <cell r="E2356" t="str">
            <v>X</v>
          </cell>
          <cell r="F2356" t="str">
            <v>X</v>
          </cell>
          <cell r="G2356" t="str">
            <v>X</v>
          </cell>
          <cell r="H2356" t="str">
            <v>X</v>
          </cell>
          <cell r="I2356" t="str">
            <v>X</v>
          </cell>
          <cell r="J2356" t="str">
            <v>X</v>
          </cell>
          <cell r="K2356" t="str">
            <v>X</v>
          </cell>
          <cell r="L2356" t="str">
            <v>X</v>
          </cell>
          <cell r="M2356" t="str">
            <v>X</v>
          </cell>
          <cell r="N2356" t="str">
            <v>36328K</v>
          </cell>
        </row>
        <row r="2357">
          <cell r="B2357" t="str">
            <v>티움바이오</v>
          </cell>
          <cell r="C2357" t="str">
            <v>X</v>
          </cell>
          <cell r="D2357" t="str">
            <v>X</v>
          </cell>
          <cell r="E2357" t="str">
            <v>X</v>
          </cell>
          <cell r="F2357" t="str">
            <v>X</v>
          </cell>
          <cell r="G2357" t="str">
            <v>X</v>
          </cell>
          <cell r="H2357" t="str">
            <v>X</v>
          </cell>
          <cell r="I2357" t="str">
            <v>X</v>
          </cell>
          <cell r="J2357" t="str">
            <v>X</v>
          </cell>
          <cell r="K2357" t="str">
            <v>X</v>
          </cell>
          <cell r="L2357" t="str">
            <v>X</v>
          </cell>
          <cell r="M2357" t="str">
            <v>X</v>
          </cell>
          <cell r="N2357" t="str">
            <v>321550</v>
          </cell>
        </row>
        <row r="2358">
          <cell r="B2358" t="str">
            <v>티웨이항공</v>
          </cell>
          <cell r="C2358" t="str">
            <v>X</v>
          </cell>
          <cell r="D2358" t="str">
            <v>X</v>
          </cell>
          <cell r="E2358" t="str">
            <v>X</v>
          </cell>
          <cell r="F2358" t="str">
            <v>X</v>
          </cell>
          <cell r="G2358" t="str">
            <v>X</v>
          </cell>
          <cell r="H2358" t="str">
            <v>X</v>
          </cell>
          <cell r="I2358" t="str">
            <v>X</v>
          </cell>
          <cell r="J2358" t="str">
            <v>X</v>
          </cell>
          <cell r="K2358" t="str">
            <v>X</v>
          </cell>
          <cell r="L2358" t="str">
            <v>X</v>
          </cell>
          <cell r="M2358" t="str">
            <v>X</v>
          </cell>
          <cell r="N2358" t="str">
            <v>091810</v>
          </cell>
        </row>
        <row r="2359">
          <cell r="B2359" t="str">
            <v>티웨이홀딩스</v>
          </cell>
          <cell r="C2359" t="str">
            <v>X</v>
          </cell>
          <cell r="D2359" t="str">
            <v>X</v>
          </cell>
          <cell r="E2359" t="str">
            <v>X</v>
          </cell>
          <cell r="F2359" t="str">
            <v>X</v>
          </cell>
          <cell r="G2359" t="str">
            <v>X</v>
          </cell>
          <cell r="H2359" t="str">
            <v>X</v>
          </cell>
          <cell r="I2359" t="str">
            <v>X</v>
          </cell>
          <cell r="J2359" t="str">
            <v>X</v>
          </cell>
          <cell r="K2359" t="str">
            <v>X</v>
          </cell>
          <cell r="L2359" t="str">
            <v>X</v>
          </cell>
          <cell r="M2359" t="str">
            <v>X</v>
          </cell>
          <cell r="N2359" t="str">
            <v>004870</v>
          </cell>
        </row>
        <row r="2360">
          <cell r="B2360" t="str">
            <v>티이엠씨</v>
          </cell>
          <cell r="C2360" t="str">
            <v>X</v>
          </cell>
          <cell r="D2360" t="str">
            <v>X</v>
          </cell>
          <cell r="E2360" t="str">
            <v>X</v>
          </cell>
          <cell r="F2360" t="str">
            <v>X</v>
          </cell>
          <cell r="G2360" t="str">
            <v>X</v>
          </cell>
          <cell r="H2360" t="str">
            <v>X</v>
          </cell>
          <cell r="I2360" t="str">
            <v>X</v>
          </cell>
          <cell r="J2360" t="str">
            <v>X</v>
          </cell>
          <cell r="K2360" t="str">
            <v>X</v>
          </cell>
          <cell r="L2360" t="str">
            <v>X</v>
          </cell>
          <cell r="M2360" t="str">
            <v>X</v>
          </cell>
          <cell r="N2360" t="str">
            <v>425040</v>
          </cell>
        </row>
        <row r="2361">
          <cell r="B2361" t="str">
            <v>티케이케미칼</v>
          </cell>
          <cell r="C2361" t="str">
            <v>X</v>
          </cell>
          <cell r="D2361" t="str">
            <v>X</v>
          </cell>
          <cell r="E2361" t="str">
            <v>X</v>
          </cell>
          <cell r="F2361" t="str">
            <v>X</v>
          </cell>
          <cell r="G2361" t="str">
            <v>X</v>
          </cell>
          <cell r="H2361" t="str">
            <v>X</v>
          </cell>
          <cell r="I2361" t="str">
            <v>X</v>
          </cell>
          <cell r="J2361" t="str">
            <v>X</v>
          </cell>
          <cell r="K2361" t="str">
            <v>X</v>
          </cell>
          <cell r="L2361" t="str">
            <v>X</v>
          </cell>
          <cell r="M2361" t="str">
            <v>X</v>
          </cell>
          <cell r="N2361" t="str">
            <v>104480</v>
          </cell>
        </row>
        <row r="2362">
          <cell r="B2362" t="str">
            <v>티플랙스</v>
          </cell>
          <cell r="C2362" t="str">
            <v>X</v>
          </cell>
          <cell r="D2362" t="str">
            <v>X</v>
          </cell>
          <cell r="E2362" t="str">
            <v>X</v>
          </cell>
          <cell r="F2362" t="str">
            <v>X</v>
          </cell>
          <cell r="G2362" t="str">
            <v>X</v>
          </cell>
          <cell r="H2362" t="str">
            <v>X</v>
          </cell>
          <cell r="I2362" t="str">
            <v>X</v>
          </cell>
          <cell r="J2362" t="str">
            <v>X</v>
          </cell>
          <cell r="K2362" t="str">
            <v>X</v>
          </cell>
          <cell r="L2362" t="str">
            <v>X</v>
          </cell>
          <cell r="M2362" t="str">
            <v>X</v>
          </cell>
          <cell r="N2362" t="str">
            <v>081150</v>
          </cell>
        </row>
        <row r="2363">
          <cell r="B2363" t="str">
            <v>티피씨글로벌</v>
          </cell>
          <cell r="C2363" t="str">
            <v>X</v>
          </cell>
          <cell r="D2363" t="str">
            <v>X</v>
          </cell>
          <cell r="E2363" t="str">
            <v>X</v>
          </cell>
          <cell r="F2363" t="str">
            <v>X</v>
          </cell>
          <cell r="G2363" t="str">
            <v>X</v>
          </cell>
          <cell r="H2363" t="str">
            <v>X</v>
          </cell>
          <cell r="I2363" t="str">
            <v>X</v>
          </cell>
          <cell r="J2363" t="str">
            <v>X</v>
          </cell>
          <cell r="K2363" t="str">
            <v>X</v>
          </cell>
          <cell r="L2363" t="str">
            <v>X</v>
          </cell>
          <cell r="M2363" t="str">
            <v>X</v>
          </cell>
          <cell r="N2363" t="str">
            <v>130740</v>
          </cell>
        </row>
        <row r="2364">
          <cell r="B2364" t="str">
            <v>틸론</v>
          </cell>
          <cell r="C2364" t="str">
            <v>X</v>
          </cell>
          <cell r="D2364" t="str">
            <v>X</v>
          </cell>
          <cell r="E2364" t="str">
            <v>X</v>
          </cell>
          <cell r="F2364" t="str">
            <v>X</v>
          </cell>
          <cell r="G2364" t="str">
            <v>X</v>
          </cell>
          <cell r="H2364" t="str">
            <v>X</v>
          </cell>
          <cell r="I2364" t="str">
            <v>X</v>
          </cell>
          <cell r="J2364" t="str">
            <v>X</v>
          </cell>
          <cell r="K2364" t="str">
            <v>X</v>
          </cell>
          <cell r="L2364" t="str">
            <v>X</v>
          </cell>
          <cell r="M2364" t="str">
            <v>X</v>
          </cell>
          <cell r="N2364" t="str">
            <v>217880</v>
          </cell>
        </row>
        <row r="2365">
          <cell r="B2365" t="str">
            <v>팅크웨어</v>
          </cell>
          <cell r="C2365" t="str">
            <v>X</v>
          </cell>
          <cell r="D2365" t="str">
            <v>X</v>
          </cell>
          <cell r="E2365" t="str">
            <v>X</v>
          </cell>
          <cell r="F2365" t="str">
            <v>X</v>
          </cell>
          <cell r="G2365" t="str">
            <v>X</v>
          </cell>
          <cell r="H2365" t="str">
            <v>X</v>
          </cell>
          <cell r="I2365" t="str">
            <v>X</v>
          </cell>
          <cell r="J2365" t="str">
            <v>X</v>
          </cell>
          <cell r="K2365" t="str">
            <v>X</v>
          </cell>
          <cell r="L2365" t="str">
            <v>X</v>
          </cell>
          <cell r="M2365" t="str">
            <v>X</v>
          </cell>
          <cell r="N2365" t="str">
            <v>084730</v>
          </cell>
        </row>
        <row r="2366">
          <cell r="B2366" t="str">
            <v>파나케이아</v>
          </cell>
          <cell r="C2366" t="str">
            <v>O</v>
          </cell>
          <cell r="D2366" t="str">
            <v>X</v>
          </cell>
          <cell r="E2366" t="str">
            <v>O</v>
          </cell>
          <cell r="F2366" t="str">
            <v>X</v>
          </cell>
          <cell r="G2366" t="str">
            <v>X</v>
          </cell>
          <cell r="H2366" t="str">
            <v>X</v>
          </cell>
          <cell r="I2366" t="str">
            <v>X</v>
          </cell>
          <cell r="J2366" t="str">
            <v>X</v>
          </cell>
          <cell r="K2366" t="str">
            <v>X</v>
          </cell>
          <cell r="L2366" t="str">
            <v>X</v>
          </cell>
          <cell r="M2366" t="str">
            <v>X</v>
          </cell>
          <cell r="N2366" t="str">
            <v>058530</v>
          </cell>
        </row>
        <row r="2367">
          <cell r="B2367" t="str">
            <v>파두</v>
          </cell>
          <cell r="C2367" t="str">
            <v>X</v>
          </cell>
          <cell r="D2367" t="str">
            <v>X</v>
          </cell>
          <cell r="E2367" t="str">
            <v>X</v>
          </cell>
          <cell r="F2367" t="str">
            <v>X</v>
          </cell>
          <cell r="G2367" t="str">
            <v>X</v>
          </cell>
          <cell r="H2367" t="str">
            <v>X</v>
          </cell>
          <cell r="I2367" t="str">
            <v>X</v>
          </cell>
          <cell r="J2367" t="str">
            <v>X</v>
          </cell>
          <cell r="K2367" t="str">
            <v>X</v>
          </cell>
          <cell r="L2367" t="str">
            <v>X</v>
          </cell>
          <cell r="M2367" t="str">
            <v>X</v>
          </cell>
          <cell r="N2367" t="str">
            <v>440110</v>
          </cell>
        </row>
        <row r="2368">
          <cell r="B2368" t="str">
            <v>파라다이스</v>
          </cell>
          <cell r="C2368" t="str">
            <v>X</v>
          </cell>
          <cell r="D2368" t="str">
            <v>X</v>
          </cell>
          <cell r="E2368" t="str">
            <v>X</v>
          </cell>
          <cell r="F2368" t="str">
            <v>X</v>
          </cell>
          <cell r="G2368" t="str">
            <v>X</v>
          </cell>
          <cell r="H2368" t="str">
            <v>X</v>
          </cell>
          <cell r="I2368" t="str">
            <v>X</v>
          </cell>
          <cell r="J2368" t="str">
            <v>X</v>
          </cell>
          <cell r="K2368" t="str">
            <v>X</v>
          </cell>
          <cell r="L2368" t="str">
            <v>X</v>
          </cell>
          <cell r="M2368" t="str">
            <v>X</v>
          </cell>
          <cell r="N2368" t="str">
            <v>034230</v>
          </cell>
        </row>
        <row r="2369">
          <cell r="B2369" t="str">
            <v>파라텍</v>
          </cell>
          <cell r="C2369" t="str">
            <v>X</v>
          </cell>
          <cell r="D2369" t="str">
            <v>X</v>
          </cell>
          <cell r="E2369" t="str">
            <v>X</v>
          </cell>
          <cell r="F2369" t="str">
            <v>X</v>
          </cell>
          <cell r="G2369" t="str">
            <v>O</v>
          </cell>
          <cell r="H2369" t="str">
            <v>X</v>
          </cell>
          <cell r="I2369" t="str">
            <v>X</v>
          </cell>
          <cell r="J2369" t="str">
            <v>X</v>
          </cell>
          <cell r="K2369" t="str">
            <v>X</v>
          </cell>
          <cell r="L2369" t="str">
            <v>X</v>
          </cell>
          <cell r="M2369" t="str">
            <v>X</v>
          </cell>
          <cell r="N2369" t="str">
            <v>033540</v>
          </cell>
        </row>
        <row r="2370">
          <cell r="B2370" t="str">
            <v>파로스아이바이오</v>
          </cell>
          <cell r="C2370" t="str">
            <v>X</v>
          </cell>
          <cell r="D2370" t="str">
            <v>X</v>
          </cell>
          <cell r="E2370" t="str">
            <v>X</v>
          </cell>
          <cell r="F2370" t="str">
            <v>X</v>
          </cell>
          <cell r="G2370" t="str">
            <v>X</v>
          </cell>
          <cell r="H2370" t="str">
            <v>X</v>
          </cell>
          <cell r="I2370" t="str">
            <v>X</v>
          </cell>
          <cell r="J2370" t="str">
            <v>X</v>
          </cell>
          <cell r="K2370" t="str">
            <v>X</v>
          </cell>
          <cell r="L2370" t="str">
            <v>X</v>
          </cell>
          <cell r="M2370" t="str">
            <v>X</v>
          </cell>
          <cell r="N2370" t="str">
            <v>388870</v>
          </cell>
        </row>
        <row r="2371">
          <cell r="B2371" t="str">
            <v>파루</v>
          </cell>
          <cell r="C2371" t="str">
            <v>X</v>
          </cell>
          <cell r="D2371" t="str">
            <v>X</v>
          </cell>
          <cell r="E2371" t="str">
            <v>X</v>
          </cell>
          <cell r="F2371" t="str">
            <v>X</v>
          </cell>
          <cell r="G2371" t="str">
            <v>X</v>
          </cell>
          <cell r="H2371" t="str">
            <v>X</v>
          </cell>
          <cell r="I2371" t="str">
            <v>X</v>
          </cell>
          <cell r="J2371" t="str">
            <v>X</v>
          </cell>
          <cell r="K2371" t="str">
            <v>X</v>
          </cell>
          <cell r="L2371" t="str">
            <v>X</v>
          </cell>
          <cell r="M2371" t="str">
            <v>X</v>
          </cell>
          <cell r="N2371" t="str">
            <v>043200</v>
          </cell>
        </row>
        <row r="2372">
          <cell r="B2372" t="str">
            <v>파마리서치</v>
          </cell>
          <cell r="C2372" t="str">
            <v>X</v>
          </cell>
          <cell r="D2372" t="str">
            <v>X</v>
          </cell>
          <cell r="E2372" t="str">
            <v>X</v>
          </cell>
          <cell r="F2372" t="str">
            <v>X</v>
          </cell>
          <cell r="G2372" t="str">
            <v>X</v>
          </cell>
          <cell r="H2372" t="str">
            <v>X</v>
          </cell>
          <cell r="I2372" t="str">
            <v>X</v>
          </cell>
          <cell r="J2372" t="str">
            <v>X</v>
          </cell>
          <cell r="K2372" t="str">
            <v>X</v>
          </cell>
          <cell r="L2372" t="str">
            <v>X</v>
          </cell>
          <cell r="M2372" t="str">
            <v>X</v>
          </cell>
          <cell r="N2372" t="str">
            <v>214450</v>
          </cell>
        </row>
        <row r="2373">
          <cell r="B2373" t="str">
            <v>파마리서치바이오</v>
          </cell>
          <cell r="C2373" t="str">
            <v>X</v>
          </cell>
          <cell r="D2373" t="str">
            <v>X</v>
          </cell>
          <cell r="E2373" t="str">
            <v>X</v>
          </cell>
          <cell r="F2373" t="str">
            <v>X</v>
          </cell>
          <cell r="G2373" t="str">
            <v>X</v>
          </cell>
          <cell r="H2373" t="str">
            <v>X</v>
          </cell>
          <cell r="I2373" t="str">
            <v>X</v>
          </cell>
          <cell r="J2373" t="str">
            <v>X</v>
          </cell>
          <cell r="K2373" t="str">
            <v>X</v>
          </cell>
          <cell r="L2373" t="str">
            <v>X</v>
          </cell>
          <cell r="M2373" t="str">
            <v>X</v>
          </cell>
          <cell r="N2373" t="str">
            <v>217950</v>
          </cell>
        </row>
        <row r="2374">
          <cell r="B2374" t="str">
            <v>파멥신</v>
          </cell>
          <cell r="C2374" t="str">
            <v>X</v>
          </cell>
          <cell r="D2374" t="str">
            <v>X</v>
          </cell>
          <cell r="E2374" t="str">
            <v>X</v>
          </cell>
          <cell r="F2374" t="str">
            <v>X</v>
          </cell>
          <cell r="G2374" t="str">
            <v>X</v>
          </cell>
          <cell r="H2374" t="str">
            <v>X</v>
          </cell>
          <cell r="I2374" t="str">
            <v>X</v>
          </cell>
          <cell r="J2374" t="str">
            <v>X</v>
          </cell>
          <cell r="K2374" t="str">
            <v>X</v>
          </cell>
          <cell r="L2374" t="str">
            <v>X</v>
          </cell>
          <cell r="M2374" t="str">
            <v>X</v>
          </cell>
          <cell r="N2374" t="str">
            <v>208340</v>
          </cell>
        </row>
        <row r="2375">
          <cell r="B2375" t="str">
            <v>파미셀</v>
          </cell>
          <cell r="C2375" t="str">
            <v>X</v>
          </cell>
          <cell r="D2375" t="str">
            <v>X</v>
          </cell>
          <cell r="E2375" t="str">
            <v>X</v>
          </cell>
          <cell r="F2375" t="str">
            <v>X</v>
          </cell>
          <cell r="G2375" t="str">
            <v>X</v>
          </cell>
          <cell r="H2375" t="str">
            <v>X</v>
          </cell>
          <cell r="I2375" t="str">
            <v>X</v>
          </cell>
          <cell r="J2375" t="str">
            <v>X</v>
          </cell>
          <cell r="K2375" t="str">
            <v>X</v>
          </cell>
          <cell r="L2375" t="str">
            <v>X</v>
          </cell>
          <cell r="M2375" t="str">
            <v>X</v>
          </cell>
          <cell r="N2375" t="str">
            <v>005690</v>
          </cell>
        </row>
        <row r="2376">
          <cell r="B2376" t="str">
            <v>파버나인</v>
          </cell>
          <cell r="C2376" t="str">
            <v>X</v>
          </cell>
          <cell r="D2376" t="str">
            <v>X</v>
          </cell>
          <cell r="E2376" t="str">
            <v>X</v>
          </cell>
          <cell r="F2376" t="str">
            <v>X</v>
          </cell>
          <cell r="G2376" t="str">
            <v>X</v>
          </cell>
          <cell r="H2376" t="str">
            <v>X</v>
          </cell>
          <cell r="I2376" t="str">
            <v>X</v>
          </cell>
          <cell r="J2376" t="str">
            <v>X</v>
          </cell>
          <cell r="K2376" t="str">
            <v>X</v>
          </cell>
          <cell r="L2376" t="str">
            <v>X</v>
          </cell>
          <cell r="M2376" t="str">
            <v>X</v>
          </cell>
          <cell r="N2376" t="str">
            <v>177830</v>
          </cell>
        </row>
        <row r="2377">
          <cell r="B2377" t="str">
            <v>파세코</v>
          </cell>
          <cell r="C2377" t="str">
            <v>X</v>
          </cell>
          <cell r="D2377" t="str">
            <v>X</v>
          </cell>
          <cell r="E2377" t="str">
            <v>X</v>
          </cell>
          <cell r="F2377" t="str">
            <v>X</v>
          </cell>
          <cell r="G2377" t="str">
            <v>X</v>
          </cell>
          <cell r="H2377" t="str">
            <v>X</v>
          </cell>
          <cell r="I2377" t="str">
            <v>X</v>
          </cell>
          <cell r="J2377" t="str">
            <v>X</v>
          </cell>
          <cell r="K2377" t="str">
            <v>X</v>
          </cell>
          <cell r="L2377" t="str">
            <v>X</v>
          </cell>
          <cell r="M2377" t="str">
            <v>X</v>
          </cell>
          <cell r="N2377" t="str">
            <v>037070</v>
          </cell>
        </row>
        <row r="2378">
          <cell r="B2378" t="str">
            <v>파수</v>
          </cell>
          <cell r="C2378" t="str">
            <v>X</v>
          </cell>
          <cell r="D2378" t="str">
            <v>X</v>
          </cell>
          <cell r="E2378" t="str">
            <v>X</v>
          </cell>
          <cell r="F2378" t="str">
            <v>X</v>
          </cell>
          <cell r="G2378" t="str">
            <v>X</v>
          </cell>
          <cell r="H2378" t="str">
            <v>X</v>
          </cell>
          <cell r="I2378" t="str">
            <v>X</v>
          </cell>
          <cell r="J2378" t="str">
            <v>X</v>
          </cell>
          <cell r="K2378" t="str">
            <v>X</v>
          </cell>
          <cell r="L2378" t="str">
            <v>X</v>
          </cell>
          <cell r="M2378" t="str">
            <v>X</v>
          </cell>
          <cell r="N2378" t="str">
            <v>150900</v>
          </cell>
        </row>
        <row r="2379">
          <cell r="B2379" t="str">
            <v>파워넷</v>
          </cell>
          <cell r="C2379" t="str">
            <v>X</v>
          </cell>
          <cell r="D2379" t="str">
            <v>X</v>
          </cell>
          <cell r="E2379" t="str">
            <v>X</v>
          </cell>
          <cell r="F2379" t="str">
            <v>X</v>
          </cell>
          <cell r="G2379" t="str">
            <v>X</v>
          </cell>
          <cell r="H2379" t="str">
            <v>X</v>
          </cell>
          <cell r="I2379" t="str">
            <v>X</v>
          </cell>
          <cell r="J2379" t="str">
            <v>X</v>
          </cell>
          <cell r="K2379" t="str">
            <v>X</v>
          </cell>
          <cell r="L2379" t="str">
            <v>X</v>
          </cell>
          <cell r="M2379" t="str">
            <v>X</v>
          </cell>
          <cell r="N2379" t="str">
            <v>037030</v>
          </cell>
        </row>
        <row r="2380">
          <cell r="B2380" t="str">
            <v>파워로직스</v>
          </cell>
          <cell r="C2380" t="str">
            <v>X</v>
          </cell>
          <cell r="D2380" t="str">
            <v>X</v>
          </cell>
          <cell r="E2380" t="str">
            <v>X</v>
          </cell>
          <cell r="F2380" t="str">
            <v>X</v>
          </cell>
          <cell r="G2380" t="str">
            <v>X</v>
          </cell>
          <cell r="H2380" t="str">
            <v>X</v>
          </cell>
          <cell r="I2380" t="str">
            <v>X</v>
          </cell>
          <cell r="J2380" t="str">
            <v>X</v>
          </cell>
          <cell r="K2380" t="str">
            <v>X</v>
          </cell>
          <cell r="L2380" t="str">
            <v>X</v>
          </cell>
          <cell r="M2380" t="str">
            <v>X</v>
          </cell>
          <cell r="N2380" t="str">
            <v>047310</v>
          </cell>
        </row>
        <row r="2381">
          <cell r="B2381" t="str">
            <v>파워풀엑스</v>
          </cell>
          <cell r="C2381" t="str">
            <v>X</v>
          </cell>
          <cell r="D2381" t="str">
            <v>X</v>
          </cell>
          <cell r="E2381" t="str">
            <v>X</v>
          </cell>
          <cell r="F2381" t="str">
            <v>X</v>
          </cell>
          <cell r="G2381" t="str">
            <v>O</v>
          </cell>
          <cell r="H2381" t="str">
            <v>X</v>
          </cell>
          <cell r="I2381" t="str">
            <v>X</v>
          </cell>
          <cell r="J2381" t="str">
            <v>X</v>
          </cell>
          <cell r="K2381" t="str">
            <v>X</v>
          </cell>
          <cell r="L2381" t="str">
            <v>X</v>
          </cell>
          <cell r="M2381" t="str">
            <v>X</v>
          </cell>
          <cell r="N2381" t="str">
            <v>266870</v>
          </cell>
        </row>
        <row r="2382">
          <cell r="B2382" t="str">
            <v>파이버프로</v>
          </cell>
          <cell r="C2382" t="str">
            <v>X</v>
          </cell>
          <cell r="D2382" t="str">
            <v>X</v>
          </cell>
          <cell r="E2382" t="str">
            <v>X</v>
          </cell>
          <cell r="F2382" t="str">
            <v>X</v>
          </cell>
          <cell r="G2382" t="str">
            <v>X</v>
          </cell>
          <cell r="H2382" t="str">
            <v>X</v>
          </cell>
          <cell r="I2382" t="str">
            <v>X</v>
          </cell>
          <cell r="J2382" t="str">
            <v>X</v>
          </cell>
          <cell r="K2382" t="str">
            <v>X</v>
          </cell>
          <cell r="L2382" t="str">
            <v>X</v>
          </cell>
          <cell r="M2382" t="str">
            <v>X</v>
          </cell>
          <cell r="N2382" t="str">
            <v>368770</v>
          </cell>
        </row>
        <row r="2383">
          <cell r="B2383" t="str">
            <v>파이오링크</v>
          </cell>
          <cell r="C2383" t="str">
            <v>X</v>
          </cell>
          <cell r="D2383" t="str">
            <v>X</v>
          </cell>
          <cell r="E2383" t="str">
            <v>X</v>
          </cell>
          <cell r="F2383" t="str">
            <v>X</v>
          </cell>
          <cell r="G2383" t="str">
            <v>X</v>
          </cell>
          <cell r="H2383" t="str">
            <v>X</v>
          </cell>
          <cell r="I2383" t="str">
            <v>X</v>
          </cell>
          <cell r="J2383" t="str">
            <v>X</v>
          </cell>
          <cell r="K2383" t="str">
            <v>X</v>
          </cell>
          <cell r="L2383" t="str">
            <v>X</v>
          </cell>
          <cell r="M2383" t="str">
            <v>X</v>
          </cell>
          <cell r="N2383" t="str">
            <v>170790</v>
          </cell>
        </row>
        <row r="2384">
          <cell r="B2384" t="str">
            <v>파인디앤씨</v>
          </cell>
          <cell r="C2384" t="str">
            <v>X</v>
          </cell>
          <cell r="D2384" t="str">
            <v>X</v>
          </cell>
          <cell r="E2384" t="str">
            <v>X</v>
          </cell>
          <cell r="F2384" t="str">
            <v>X</v>
          </cell>
          <cell r="G2384" t="str">
            <v>X</v>
          </cell>
          <cell r="H2384" t="str">
            <v>X</v>
          </cell>
          <cell r="I2384" t="str">
            <v>X</v>
          </cell>
          <cell r="J2384" t="str">
            <v>X</v>
          </cell>
          <cell r="K2384" t="str">
            <v>X</v>
          </cell>
          <cell r="L2384" t="str">
            <v>X</v>
          </cell>
          <cell r="M2384" t="str">
            <v>X</v>
          </cell>
          <cell r="N2384" t="str">
            <v>049120</v>
          </cell>
        </row>
        <row r="2385">
          <cell r="B2385" t="str">
            <v>파인디지털</v>
          </cell>
          <cell r="C2385" t="str">
            <v>X</v>
          </cell>
          <cell r="D2385" t="str">
            <v>X</v>
          </cell>
          <cell r="E2385" t="str">
            <v>X</v>
          </cell>
          <cell r="F2385" t="str">
            <v>X</v>
          </cell>
          <cell r="G2385" t="str">
            <v>X</v>
          </cell>
          <cell r="H2385" t="str">
            <v>X</v>
          </cell>
          <cell r="I2385" t="str">
            <v>X</v>
          </cell>
          <cell r="J2385" t="str">
            <v>X</v>
          </cell>
          <cell r="K2385" t="str">
            <v>X</v>
          </cell>
          <cell r="L2385" t="str">
            <v>X</v>
          </cell>
          <cell r="M2385" t="str">
            <v>X</v>
          </cell>
          <cell r="N2385" t="str">
            <v>038950</v>
          </cell>
        </row>
        <row r="2386">
          <cell r="B2386" t="str">
            <v>파인엠텍</v>
          </cell>
          <cell r="C2386" t="str">
            <v>X</v>
          </cell>
          <cell r="D2386" t="str">
            <v>X</v>
          </cell>
          <cell r="E2386" t="str">
            <v>X</v>
          </cell>
          <cell r="F2386" t="str">
            <v>X</v>
          </cell>
          <cell r="G2386" t="str">
            <v>X</v>
          </cell>
          <cell r="H2386" t="str">
            <v>X</v>
          </cell>
          <cell r="I2386" t="str">
            <v>X</v>
          </cell>
          <cell r="J2386" t="str">
            <v>X</v>
          </cell>
          <cell r="K2386" t="str">
            <v>X</v>
          </cell>
          <cell r="L2386" t="str">
            <v>X</v>
          </cell>
          <cell r="M2386" t="str">
            <v>X</v>
          </cell>
          <cell r="N2386" t="str">
            <v>441270</v>
          </cell>
        </row>
        <row r="2387">
          <cell r="B2387" t="str">
            <v>파인테크닉스</v>
          </cell>
          <cell r="C2387" t="str">
            <v>X</v>
          </cell>
          <cell r="D2387" t="str">
            <v>X</v>
          </cell>
          <cell r="E2387" t="str">
            <v>X</v>
          </cell>
          <cell r="F2387" t="str">
            <v>X</v>
          </cell>
          <cell r="G2387" t="str">
            <v>X</v>
          </cell>
          <cell r="H2387" t="str">
            <v>X</v>
          </cell>
          <cell r="I2387" t="str">
            <v>X</v>
          </cell>
          <cell r="J2387" t="str">
            <v>X</v>
          </cell>
          <cell r="K2387" t="str">
            <v>X</v>
          </cell>
          <cell r="L2387" t="str">
            <v>X</v>
          </cell>
          <cell r="M2387" t="str">
            <v>X</v>
          </cell>
          <cell r="N2387" t="str">
            <v>106240</v>
          </cell>
        </row>
        <row r="2388">
          <cell r="B2388" t="str">
            <v>파인텍</v>
          </cell>
          <cell r="C2388" t="str">
            <v>X</v>
          </cell>
          <cell r="D2388" t="str">
            <v>X</v>
          </cell>
          <cell r="E2388" t="str">
            <v>X</v>
          </cell>
          <cell r="F2388" t="str">
            <v>X</v>
          </cell>
          <cell r="G2388" t="str">
            <v>X</v>
          </cell>
          <cell r="H2388" t="str">
            <v>X</v>
          </cell>
          <cell r="I2388" t="str">
            <v>X</v>
          </cell>
          <cell r="J2388" t="str">
            <v>X</v>
          </cell>
          <cell r="K2388" t="str">
            <v>X</v>
          </cell>
          <cell r="L2388" t="str">
            <v>X</v>
          </cell>
          <cell r="M2388" t="str">
            <v>X</v>
          </cell>
          <cell r="N2388" t="str">
            <v>131760</v>
          </cell>
        </row>
        <row r="2389">
          <cell r="B2389" t="str">
            <v>파커스</v>
          </cell>
          <cell r="C2389" t="str">
            <v>X</v>
          </cell>
          <cell r="D2389" t="str">
            <v>X</v>
          </cell>
          <cell r="E2389" t="str">
            <v>X</v>
          </cell>
          <cell r="F2389" t="str">
            <v>X</v>
          </cell>
          <cell r="G2389" t="str">
            <v>X</v>
          </cell>
          <cell r="H2389" t="str">
            <v>X</v>
          </cell>
          <cell r="I2389" t="str">
            <v>X</v>
          </cell>
          <cell r="J2389" t="str">
            <v>X</v>
          </cell>
          <cell r="K2389" t="str">
            <v>X</v>
          </cell>
          <cell r="L2389" t="str">
            <v>X</v>
          </cell>
          <cell r="M2389" t="str">
            <v>X</v>
          </cell>
          <cell r="N2389" t="str">
            <v>065690</v>
          </cell>
        </row>
        <row r="2390">
          <cell r="B2390" t="str">
            <v>파크시스템스</v>
          </cell>
          <cell r="C2390" t="str">
            <v>X</v>
          </cell>
          <cell r="D2390" t="str">
            <v>X</v>
          </cell>
          <cell r="E2390" t="str">
            <v>X</v>
          </cell>
          <cell r="F2390" t="str">
            <v>X</v>
          </cell>
          <cell r="G2390" t="str">
            <v>X</v>
          </cell>
          <cell r="H2390" t="str">
            <v>X</v>
          </cell>
          <cell r="I2390" t="str">
            <v>X</v>
          </cell>
          <cell r="J2390" t="str">
            <v>X</v>
          </cell>
          <cell r="K2390" t="str">
            <v>X</v>
          </cell>
          <cell r="L2390" t="str">
            <v>X</v>
          </cell>
          <cell r="M2390" t="str">
            <v>X</v>
          </cell>
          <cell r="N2390" t="str">
            <v>140860</v>
          </cell>
        </row>
        <row r="2391">
          <cell r="B2391" t="str">
            <v>파트론</v>
          </cell>
          <cell r="C2391" t="str">
            <v>X</v>
          </cell>
          <cell r="D2391" t="str">
            <v>X</v>
          </cell>
          <cell r="E2391" t="str">
            <v>X</v>
          </cell>
          <cell r="F2391" t="str">
            <v>X</v>
          </cell>
          <cell r="G2391" t="str">
            <v>X</v>
          </cell>
          <cell r="H2391" t="str">
            <v>X</v>
          </cell>
          <cell r="I2391" t="str">
            <v>X</v>
          </cell>
          <cell r="J2391" t="str">
            <v>X</v>
          </cell>
          <cell r="K2391" t="str">
            <v>X</v>
          </cell>
          <cell r="L2391" t="str">
            <v>X</v>
          </cell>
          <cell r="M2391" t="str">
            <v>X</v>
          </cell>
          <cell r="N2391" t="str">
            <v>091700</v>
          </cell>
        </row>
        <row r="2392">
          <cell r="B2392" t="str">
            <v>판도라티비</v>
          </cell>
          <cell r="C2392" t="str">
            <v>X</v>
          </cell>
          <cell r="D2392" t="str">
            <v>X</v>
          </cell>
          <cell r="E2392" t="str">
            <v>X</v>
          </cell>
          <cell r="F2392" t="str">
            <v>X</v>
          </cell>
          <cell r="G2392" t="str">
            <v>X</v>
          </cell>
          <cell r="H2392" t="str">
            <v>X</v>
          </cell>
          <cell r="I2392" t="str">
            <v>X</v>
          </cell>
          <cell r="J2392" t="str">
            <v>X</v>
          </cell>
          <cell r="K2392" t="str">
            <v>X</v>
          </cell>
          <cell r="L2392" t="str">
            <v>X</v>
          </cell>
          <cell r="M2392" t="str">
            <v>X</v>
          </cell>
          <cell r="N2392" t="str">
            <v>202960</v>
          </cell>
        </row>
        <row r="2393">
          <cell r="B2393" t="str">
            <v>판타지오</v>
          </cell>
          <cell r="C2393" t="str">
            <v>X</v>
          </cell>
          <cell r="D2393" t="str">
            <v>X</v>
          </cell>
          <cell r="E2393" t="str">
            <v>X</v>
          </cell>
          <cell r="F2393" t="str">
            <v>X</v>
          </cell>
          <cell r="G2393" t="str">
            <v>X</v>
          </cell>
          <cell r="H2393" t="str">
            <v>X</v>
          </cell>
          <cell r="I2393" t="str">
            <v>X</v>
          </cell>
          <cell r="J2393" t="str">
            <v>X</v>
          </cell>
          <cell r="K2393" t="str">
            <v>X</v>
          </cell>
          <cell r="L2393" t="str">
            <v>X</v>
          </cell>
          <cell r="M2393" t="str">
            <v>X</v>
          </cell>
          <cell r="N2393" t="str">
            <v>032800</v>
          </cell>
        </row>
        <row r="2394">
          <cell r="B2394" t="str">
            <v>팜스빌</v>
          </cell>
          <cell r="C2394" t="str">
            <v>X</v>
          </cell>
          <cell r="D2394" t="str">
            <v>X</v>
          </cell>
          <cell r="E2394" t="str">
            <v>X</v>
          </cell>
          <cell r="F2394" t="str">
            <v>X</v>
          </cell>
          <cell r="G2394" t="str">
            <v>X</v>
          </cell>
          <cell r="H2394" t="str">
            <v>X</v>
          </cell>
          <cell r="I2394" t="str">
            <v>X</v>
          </cell>
          <cell r="J2394" t="str">
            <v>X</v>
          </cell>
          <cell r="K2394" t="str">
            <v>X</v>
          </cell>
          <cell r="L2394" t="str">
            <v>X</v>
          </cell>
          <cell r="M2394" t="str">
            <v>X</v>
          </cell>
          <cell r="N2394" t="str">
            <v>318010</v>
          </cell>
        </row>
        <row r="2395">
          <cell r="B2395" t="str">
            <v>팜스코</v>
          </cell>
          <cell r="C2395" t="str">
            <v>X</v>
          </cell>
          <cell r="D2395" t="str">
            <v>X</v>
          </cell>
          <cell r="E2395" t="str">
            <v>X</v>
          </cell>
          <cell r="F2395" t="str">
            <v>X</v>
          </cell>
          <cell r="G2395" t="str">
            <v>X</v>
          </cell>
          <cell r="H2395" t="str">
            <v>X</v>
          </cell>
          <cell r="I2395" t="str">
            <v>X</v>
          </cell>
          <cell r="J2395" t="str">
            <v>X</v>
          </cell>
          <cell r="K2395" t="str">
            <v>X</v>
          </cell>
          <cell r="L2395" t="str">
            <v>X</v>
          </cell>
          <cell r="M2395" t="str">
            <v>X</v>
          </cell>
          <cell r="N2395" t="str">
            <v>036580</v>
          </cell>
        </row>
        <row r="2396">
          <cell r="B2396" t="str">
            <v>팜스토리</v>
          </cell>
          <cell r="C2396" t="str">
            <v>X</v>
          </cell>
          <cell r="D2396" t="str">
            <v>X</v>
          </cell>
          <cell r="E2396" t="str">
            <v>X</v>
          </cell>
          <cell r="F2396" t="str">
            <v>X</v>
          </cell>
          <cell r="G2396" t="str">
            <v>X</v>
          </cell>
          <cell r="H2396" t="str">
            <v>X</v>
          </cell>
          <cell r="I2396" t="str">
            <v>X</v>
          </cell>
          <cell r="J2396" t="str">
            <v>X</v>
          </cell>
          <cell r="K2396" t="str">
            <v>X</v>
          </cell>
          <cell r="L2396" t="str">
            <v>X</v>
          </cell>
          <cell r="M2396" t="str">
            <v>X</v>
          </cell>
          <cell r="N2396" t="str">
            <v>027710</v>
          </cell>
        </row>
        <row r="2397">
          <cell r="B2397" t="str">
            <v>팜젠사이언스</v>
          </cell>
          <cell r="C2397" t="str">
            <v>X</v>
          </cell>
          <cell r="D2397" t="str">
            <v>X</v>
          </cell>
          <cell r="E2397" t="str">
            <v>X</v>
          </cell>
          <cell r="F2397" t="str">
            <v>X</v>
          </cell>
          <cell r="G2397" t="str">
            <v>X</v>
          </cell>
          <cell r="H2397" t="str">
            <v>X</v>
          </cell>
          <cell r="I2397" t="str">
            <v>X</v>
          </cell>
          <cell r="J2397" t="str">
            <v>X</v>
          </cell>
          <cell r="K2397" t="str">
            <v>X</v>
          </cell>
          <cell r="L2397" t="str">
            <v>X</v>
          </cell>
          <cell r="M2397" t="str">
            <v>X</v>
          </cell>
          <cell r="N2397" t="str">
            <v>004720</v>
          </cell>
        </row>
        <row r="2398">
          <cell r="B2398" t="str">
            <v>패션플랫폼</v>
          </cell>
          <cell r="C2398" t="str">
            <v>X</v>
          </cell>
          <cell r="D2398" t="str">
            <v>X</v>
          </cell>
          <cell r="E2398" t="str">
            <v>X</v>
          </cell>
          <cell r="F2398" t="str">
            <v>X</v>
          </cell>
          <cell r="G2398" t="str">
            <v>X</v>
          </cell>
          <cell r="H2398" t="str">
            <v>X</v>
          </cell>
          <cell r="I2398" t="str">
            <v>X</v>
          </cell>
          <cell r="J2398" t="str">
            <v>X</v>
          </cell>
          <cell r="K2398" t="str">
            <v>X</v>
          </cell>
          <cell r="L2398" t="str">
            <v>X</v>
          </cell>
          <cell r="M2398" t="str">
            <v>X</v>
          </cell>
          <cell r="N2398" t="str">
            <v>225590</v>
          </cell>
        </row>
        <row r="2399">
          <cell r="B2399" t="str">
            <v>팬스타엔터프라이즈</v>
          </cell>
          <cell r="C2399" t="str">
            <v>X</v>
          </cell>
          <cell r="D2399" t="str">
            <v>X</v>
          </cell>
          <cell r="E2399" t="str">
            <v>X</v>
          </cell>
          <cell r="F2399" t="str">
            <v>X</v>
          </cell>
          <cell r="G2399" t="str">
            <v>X</v>
          </cell>
          <cell r="H2399" t="str">
            <v>X</v>
          </cell>
          <cell r="I2399" t="str">
            <v>X</v>
          </cell>
          <cell r="J2399" t="str">
            <v>X</v>
          </cell>
          <cell r="K2399" t="str">
            <v>X</v>
          </cell>
          <cell r="L2399" t="str">
            <v>X</v>
          </cell>
          <cell r="M2399" t="str">
            <v>X</v>
          </cell>
          <cell r="N2399" t="str">
            <v>054300</v>
          </cell>
        </row>
        <row r="2400">
          <cell r="B2400" t="str">
            <v>팬엔터테인먼트</v>
          </cell>
          <cell r="C2400" t="str">
            <v>X</v>
          </cell>
          <cell r="D2400" t="str">
            <v>X</v>
          </cell>
          <cell r="E2400" t="str">
            <v>X</v>
          </cell>
          <cell r="F2400" t="str">
            <v>X</v>
          </cell>
          <cell r="G2400" t="str">
            <v>X</v>
          </cell>
          <cell r="H2400" t="str">
            <v>X</v>
          </cell>
          <cell r="I2400" t="str">
            <v>X</v>
          </cell>
          <cell r="J2400" t="str">
            <v>X</v>
          </cell>
          <cell r="K2400" t="str">
            <v>X</v>
          </cell>
          <cell r="L2400" t="str">
            <v>X</v>
          </cell>
          <cell r="M2400" t="str">
            <v>X</v>
          </cell>
          <cell r="N2400" t="str">
            <v>068050</v>
          </cell>
        </row>
        <row r="2401">
          <cell r="B2401" t="str">
            <v>팬오션</v>
          </cell>
          <cell r="C2401" t="str">
            <v>X</v>
          </cell>
          <cell r="D2401" t="str">
            <v>X</v>
          </cell>
          <cell r="E2401" t="str">
            <v>X</v>
          </cell>
          <cell r="F2401" t="str">
            <v>X</v>
          </cell>
          <cell r="G2401" t="str">
            <v>X</v>
          </cell>
          <cell r="H2401" t="str">
            <v>X</v>
          </cell>
          <cell r="I2401" t="str">
            <v>X</v>
          </cell>
          <cell r="J2401" t="str">
            <v>X</v>
          </cell>
          <cell r="K2401" t="str">
            <v>X</v>
          </cell>
          <cell r="L2401" t="str">
            <v>X</v>
          </cell>
          <cell r="M2401" t="str">
            <v>X</v>
          </cell>
          <cell r="N2401" t="str">
            <v>028670</v>
          </cell>
        </row>
        <row r="2402">
          <cell r="B2402" t="str">
            <v>팬젠</v>
          </cell>
          <cell r="C2402" t="str">
            <v>X</v>
          </cell>
          <cell r="D2402" t="str">
            <v>X</v>
          </cell>
          <cell r="E2402" t="str">
            <v>X</v>
          </cell>
          <cell r="F2402" t="str">
            <v>X</v>
          </cell>
          <cell r="G2402" t="str">
            <v>X</v>
          </cell>
          <cell r="H2402" t="str">
            <v>X</v>
          </cell>
          <cell r="I2402" t="str">
            <v>X</v>
          </cell>
          <cell r="J2402" t="str">
            <v>X</v>
          </cell>
          <cell r="K2402" t="str">
            <v>X</v>
          </cell>
          <cell r="L2402" t="str">
            <v>X</v>
          </cell>
          <cell r="M2402" t="str">
            <v>X</v>
          </cell>
          <cell r="N2402" t="str">
            <v>222110</v>
          </cell>
        </row>
        <row r="2403">
          <cell r="B2403" t="str">
            <v>팸텍</v>
          </cell>
          <cell r="C2403" t="str">
            <v>X</v>
          </cell>
          <cell r="D2403" t="str">
            <v>X</v>
          </cell>
          <cell r="E2403" t="str">
            <v>X</v>
          </cell>
          <cell r="F2403" t="str">
            <v>X</v>
          </cell>
          <cell r="G2403" t="str">
            <v>X</v>
          </cell>
          <cell r="H2403" t="str">
            <v>X</v>
          </cell>
          <cell r="I2403" t="str">
            <v>X</v>
          </cell>
          <cell r="J2403" t="str">
            <v>X</v>
          </cell>
          <cell r="K2403" t="str">
            <v>X</v>
          </cell>
          <cell r="L2403" t="str">
            <v>X</v>
          </cell>
          <cell r="M2403" t="str">
            <v>X</v>
          </cell>
          <cell r="N2403" t="str">
            <v>271830</v>
          </cell>
        </row>
        <row r="2404">
          <cell r="B2404" t="str">
            <v>퍼스텍</v>
          </cell>
          <cell r="C2404" t="str">
            <v>X</v>
          </cell>
          <cell r="D2404" t="str">
            <v>X</v>
          </cell>
          <cell r="E2404" t="str">
            <v>X</v>
          </cell>
          <cell r="F2404" t="str">
            <v>X</v>
          </cell>
          <cell r="G2404" t="str">
            <v>X</v>
          </cell>
          <cell r="H2404" t="str">
            <v>X</v>
          </cell>
          <cell r="I2404" t="str">
            <v>X</v>
          </cell>
          <cell r="J2404" t="str">
            <v>X</v>
          </cell>
          <cell r="K2404" t="str">
            <v>X</v>
          </cell>
          <cell r="L2404" t="str">
            <v>X</v>
          </cell>
          <cell r="M2404" t="str">
            <v>X</v>
          </cell>
          <cell r="N2404" t="str">
            <v>010820</v>
          </cell>
        </row>
        <row r="2405">
          <cell r="B2405" t="str">
            <v>퍼시스</v>
          </cell>
          <cell r="C2405" t="str">
            <v>X</v>
          </cell>
          <cell r="D2405" t="str">
            <v>X</v>
          </cell>
          <cell r="E2405" t="str">
            <v>X</v>
          </cell>
          <cell r="F2405" t="str">
            <v>X</v>
          </cell>
          <cell r="G2405" t="str">
            <v>X</v>
          </cell>
          <cell r="H2405" t="str">
            <v>X</v>
          </cell>
          <cell r="I2405" t="str">
            <v>X</v>
          </cell>
          <cell r="J2405" t="str">
            <v>X</v>
          </cell>
          <cell r="K2405" t="str">
            <v>X</v>
          </cell>
          <cell r="L2405" t="str">
            <v>X</v>
          </cell>
          <cell r="M2405" t="str">
            <v>X</v>
          </cell>
          <cell r="N2405" t="str">
            <v>016800</v>
          </cell>
        </row>
        <row r="2406">
          <cell r="B2406" t="str">
            <v>펄어비스</v>
          </cell>
          <cell r="C2406" t="str">
            <v>X</v>
          </cell>
          <cell r="D2406" t="str">
            <v>X</v>
          </cell>
          <cell r="E2406" t="str">
            <v>X</v>
          </cell>
          <cell r="F2406" t="str">
            <v>X</v>
          </cell>
          <cell r="G2406" t="str">
            <v>X</v>
          </cell>
          <cell r="H2406" t="str">
            <v>X</v>
          </cell>
          <cell r="I2406" t="str">
            <v>X</v>
          </cell>
          <cell r="J2406" t="str">
            <v>X</v>
          </cell>
          <cell r="K2406" t="str">
            <v>X</v>
          </cell>
          <cell r="L2406" t="str">
            <v>X</v>
          </cell>
          <cell r="M2406" t="str">
            <v>X</v>
          </cell>
          <cell r="N2406" t="str">
            <v>263750</v>
          </cell>
        </row>
        <row r="2407">
          <cell r="B2407" t="str">
            <v>펌텍코리아</v>
          </cell>
          <cell r="C2407" t="str">
            <v>X</v>
          </cell>
          <cell r="D2407" t="str">
            <v>X</v>
          </cell>
          <cell r="E2407" t="str">
            <v>X</v>
          </cell>
          <cell r="F2407" t="str">
            <v>X</v>
          </cell>
          <cell r="G2407" t="str">
            <v>X</v>
          </cell>
          <cell r="H2407" t="str">
            <v>X</v>
          </cell>
          <cell r="I2407" t="str">
            <v>X</v>
          </cell>
          <cell r="J2407" t="str">
            <v>X</v>
          </cell>
          <cell r="K2407" t="str">
            <v>X</v>
          </cell>
          <cell r="L2407" t="str">
            <v>X</v>
          </cell>
          <cell r="M2407" t="str">
            <v>X</v>
          </cell>
          <cell r="N2407" t="str">
            <v>251970</v>
          </cell>
        </row>
        <row r="2408">
          <cell r="B2408" t="str">
            <v>페이퍼코리아</v>
          </cell>
          <cell r="C2408" t="str">
            <v>X</v>
          </cell>
          <cell r="D2408" t="str">
            <v>X</v>
          </cell>
          <cell r="E2408" t="str">
            <v>X</v>
          </cell>
          <cell r="F2408" t="str">
            <v>X</v>
          </cell>
          <cell r="G2408" t="str">
            <v>X</v>
          </cell>
          <cell r="H2408" t="str">
            <v>X</v>
          </cell>
          <cell r="I2408" t="str">
            <v>X</v>
          </cell>
          <cell r="J2408" t="str">
            <v>X</v>
          </cell>
          <cell r="K2408" t="str">
            <v>X</v>
          </cell>
          <cell r="L2408" t="str">
            <v>X</v>
          </cell>
          <cell r="M2408" t="str">
            <v>X</v>
          </cell>
          <cell r="N2408" t="str">
            <v>001020</v>
          </cell>
        </row>
        <row r="2409">
          <cell r="B2409" t="str">
            <v>펨토바이오메드</v>
          </cell>
          <cell r="C2409" t="str">
            <v>X</v>
          </cell>
          <cell r="D2409" t="str">
            <v>X</v>
          </cell>
          <cell r="E2409" t="str">
            <v>X</v>
          </cell>
          <cell r="F2409" t="str">
            <v>X</v>
          </cell>
          <cell r="G2409" t="str">
            <v>X</v>
          </cell>
          <cell r="H2409" t="str">
            <v>X</v>
          </cell>
          <cell r="I2409" t="str">
            <v>X</v>
          </cell>
          <cell r="J2409" t="str">
            <v>X</v>
          </cell>
          <cell r="K2409" t="str">
            <v>X</v>
          </cell>
          <cell r="L2409" t="str">
            <v>X</v>
          </cell>
          <cell r="M2409" t="str">
            <v>X</v>
          </cell>
          <cell r="N2409" t="str">
            <v>327610</v>
          </cell>
        </row>
        <row r="2410">
          <cell r="B2410" t="str">
            <v>펨트론</v>
          </cell>
          <cell r="C2410" t="str">
            <v>X</v>
          </cell>
          <cell r="D2410" t="str">
            <v>X</v>
          </cell>
          <cell r="E2410" t="str">
            <v>X</v>
          </cell>
          <cell r="F2410" t="str">
            <v>X</v>
          </cell>
          <cell r="G2410" t="str">
            <v>X</v>
          </cell>
          <cell r="H2410" t="str">
            <v>X</v>
          </cell>
          <cell r="I2410" t="str">
            <v>X</v>
          </cell>
          <cell r="J2410" t="str">
            <v>X</v>
          </cell>
          <cell r="K2410" t="str">
            <v>X</v>
          </cell>
          <cell r="L2410" t="str">
            <v>X</v>
          </cell>
          <cell r="M2410" t="str">
            <v>X</v>
          </cell>
          <cell r="N2410" t="str">
            <v>168360</v>
          </cell>
        </row>
        <row r="2411">
          <cell r="B2411" t="str">
            <v>펩트론</v>
          </cell>
          <cell r="C2411" t="str">
            <v>X</v>
          </cell>
          <cell r="D2411" t="str">
            <v>X</v>
          </cell>
          <cell r="E2411" t="str">
            <v>X</v>
          </cell>
          <cell r="F2411" t="str">
            <v>X</v>
          </cell>
          <cell r="G2411" t="str">
            <v>X</v>
          </cell>
          <cell r="H2411" t="str">
            <v>X</v>
          </cell>
          <cell r="I2411" t="str">
            <v>X</v>
          </cell>
          <cell r="J2411" t="str">
            <v>X</v>
          </cell>
          <cell r="K2411" t="str">
            <v>X</v>
          </cell>
          <cell r="L2411" t="str">
            <v>X</v>
          </cell>
          <cell r="M2411" t="str">
            <v>X</v>
          </cell>
          <cell r="N2411" t="str">
            <v>087010</v>
          </cell>
        </row>
        <row r="2412">
          <cell r="B2412" t="str">
            <v>평화산업</v>
          </cell>
          <cell r="C2412" t="str">
            <v>X</v>
          </cell>
          <cell r="D2412" t="str">
            <v>X</v>
          </cell>
          <cell r="E2412" t="str">
            <v>X</v>
          </cell>
          <cell r="F2412" t="str">
            <v>X</v>
          </cell>
          <cell r="G2412" t="str">
            <v>X</v>
          </cell>
          <cell r="H2412" t="str">
            <v>X</v>
          </cell>
          <cell r="I2412" t="str">
            <v>X</v>
          </cell>
          <cell r="J2412" t="str">
            <v>X</v>
          </cell>
          <cell r="K2412" t="str">
            <v>X</v>
          </cell>
          <cell r="L2412" t="str">
            <v>X</v>
          </cell>
          <cell r="M2412" t="str">
            <v>X</v>
          </cell>
          <cell r="N2412" t="str">
            <v>090080</v>
          </cell>
        </row>
        <row r="2413">
          <cell r="B2413" t="str">
            <v>평화홀딩스</v>
          </cell>
          <cell r="C2413" t="str">
            <v>X</v>
          </cell>
          <cell r="D2413" t="str">
            <v>X</v>
          </cell>
          <cell r="E2413" t="str">
            <v>X</v>
          </cell>
          <cell r="F2413" t="str">
            <v>X</v>
          </cell>
          <cell r="G2413" t="str">
            <v>X</v>
          </cell>
          <cell r="H2413" t="str">
            <v>X</v>
          </cell>
          <cell r="I2413" t="str">
            <v>X</v>
          </cell>
          <cell r="J2413" t="str">
            <v>X</v>
          </cell>
          <cell r="K2413" t="str">
            <v>X</v>
          </cell>
          <cell r="L2413" t="str">
            <v>X</v>
          </cell>
          <cell r="M2413" t="str">
            <v>X</v>
          </cell>
          <cell r="N2413" t="str">
            <v>010770</v>
          </cell>
        </row>
        <row r="2414">
          <cell r="B2414" t="str">
            <v>포메탈</v>
          </cell>
          <cell r="C2414" t="str">
            <v>X</v>
          </cell>
          <cell r="D2414" t="str">
            <v>X</v>
          </cell>
          <cell r="E2414" t="str">
            <v>X</v>
          </cell>
          <cell r="F2414" t="str">
            <v>X</v>
          </cell>
          <cell r="G2414" t="str">
            <v>X</v>
          </cell>
          <cell r="H2414" t="str">
            <v>X</v>
          </cell>
          <cell r="I2414" t="str">
            <v>X</v>
          </cell>
          <cell r="J2414" t="str">
            <v>X</v>
          </cell>
          <cell r="K2414" t="str">
            <v>X</v>
          </cell>
          <cell r="L2414" t="str">
            <v>X</v>
          </cell>
          <cell r="M2414" t="str">
            <v>X</v>
          </cell>
          <cell r="N2414" t="str">
            <v>119500</v>
          </cell>
        </row>
        <row r="2415">
          <cell r="B2415" t="str">
            <v>포바이포</v>
          </cell>
          <cell r="C2415" t="str">
            <v>X</v>
          </cell>
          <cell r="D2415" t="str">
            <v>X</v>
          </cell>
          <cell r="E2415" t="str">
            <v>X</v>
          </cell>
          <cell r="F2415" t="str">
            <v>X</v>
          </cell>
          <cell r="G2415" t="str">
            <v>X</v>
          </cell>
          <cell r="H2415" t="str">
            <v>X</v>
          </cell>
          <cell r="I2415" t="str">
            <v>X</v>
          </cell>
          <cell r="J2415" t="str">
            <v>X</v>
          </cell>
          <cell r="K2415" t="str">
            <v>X</v>
          </cell>
          <cell r="L2415" t="str">
            <v>X</v>
          </cell>
          <cell r="M2415" t="str">
            <v>X</v>
          </cell>
          <cell r="N2415" t="str">
            <v>389140</v>
          </cell>
        </row>
        <row r="2416">
          <cell r="B2416" t="str">
            <v>포스코DX</v>
          </cell>
          <cell r="C2416" t="str">
            <v>X</v>
          </cell>
          <cell r="D2416" t="str">
            <v>X</v>
          </cell>
          <cell r="E2416" t="str">
            <v>X</v>
          </cell>
          <cell r="F2416" t="str">
            <v>X</v>
          </cell>
          <cell r="G2416" t="str">
            <v>X</v>
          </cell>
          <cell r="H2416" t="str">
            <v>X</v>
          </cell>
          <cell r="I2416" t="str">
            <v>X</v>
          </cell>
          <cell r="J2416" t="str">
            <v>X</v>
          </cell>
          <cell r="K2416" t="str">
            <v>X</v>
          </cell>
          <cell r="L2416" t="str">
            <v>X</v>
          </cell>
          <cell r="M2416" t="str">
            <v>X</v>
          </cell>
          <cell r="N2416" t="str">
            <v>022100</v>
          </cell>
        </row>
        <row r="2417">
          <cell r="B2417" t="str">
            <v>포스코스틸리온</v>
          </cell>
          <cell r="C2417" t="str">
            <v>X</v>
          </cell>
          <cell r="D2417" t="str">
            <v>X</v>
          </cell>
          <cell r="E2417" t="str">
            <v>X</v>
          </cell>
          <cell r="F2417" t="str">
            <v>X</v>
          </cell>
          <cell r="G2417" t="str">
            <v>X</v>
          </cell>
          <cell r="H2417" t="str">
            <v>X</v>
          </cell>
          <cell r="I2417" t="str">
            <v>X</v>
          </cell>
          <cell r="J2417" t="str">
            <v>X</v>
          </cell>
          <cell r="K2417" t="str">
            <v>X</v>
          </cell>
          <cell r="L2417" t="str">
            <v>X</v>
          </cell>
          <cell r="M2417" t="str">
            <v>X</v>
          </cell>
          <cell r="N2417" t="str">
            <v>058430</v>
          </cell>
        </row>
        <row r="2418">
          <cell r="B2418" t="str">
            <v>포스코엠텍</v>
          </cell>
          <cell r="C2418" t="str">
            <v>X</v>
          </cell>
          <cell r="D2418" t="str">
            <v>X</v>
          </cell>
          <cell r="E2418" t="str">
            <v>X</v>
          </cell>
          <cell r="F2418" t="str">
            <v>X</v>
          </cell>
          <cell r="G2418" t="str">
            <v>X</v>
          </cell>
          <cell r="H2418" t="str">
            <v>X</v>
          </cell>
          <cell r="I2418" t="str">
            <v>X</v>
          </cell>
          <cell r="J2418" t="str">
            <v>X</v>
          </cell>
          <cell r="K2418" t="str">
            <v>X</v>
          </cell>
          <cell r="L2418" t="str">
            <v>X</v>
          </cell>
          <cell r="M2418" t="str">
            <v>X</v>
          </cell>
          <cell r="N2418" t="str">
            <v>009520</v>
          </cell>
        </row>
        <row r="2419">
          <cell r="B2419" t="str">
            <v>포스코인터내셔널</v>
          </cell>
          <cell r="C2419" t="str">
            <v>X</v>
          </cell>
          <cell r="D2419" t="str">
            <v>X</v>
          </cell>
          <cell r="E2419" t="str">
            <v>X</v>
          </cell>
          <cell r="F2419" t="str">
            <v>X</v>
          </cell>
          <cell r="G2419" t="str">
            <v>X</v>
          </cell>
          <cell r="H2419" t="str">
            <v>X</v>
          </cell>
          <cell r="I2419" t="str">
            <v>X</v>
          </cell>
          <cell r="J2419" t="str">
            <v>X</v>
          </cell>
          <cell r="K2419" t="str">
            <v>X</v>
          </cell>
          <cell r="L2419" t="str">
            <v>X</v>
          </cell>
          <cell r="M2419" t="str">
            <v>X</v>
          </cell>
          <cell r="N2419" t="str">
            <v>047050</v>
          </cell>
        </row>
        <row r="2420">
          <cell r="B2420" t="str">
            <v>포스코퓨처엠</v>
          </cell>
          <cell r="C2420" t="str">
            <v>X</v>
          </cell>
          <cell r="D2420" t="str">
            <v>X</v>
          </cell>
          <cell r="E2420" t="str">
            <v>X</v>
          </cell>
          <cell r="F2420" t="str">
            <v>X</v>
          </cell>
          <cell r="G2420" t="str">
            <v>X</v>
          </cell>
          <cell r="H2420" t="str">
            <v>X</v>
          </cell>
          <cell r="I2420" t="str">
            <v>X</v>
          </cell>
          <cell r="J2420" t="str">
            <v>X</v>
          </cell>
          <cell r="K2420" t="str">
            <v>X</v>
          </cell>
          <cell r="L2420" t="str">
            <v>X</v>
          </cell>
          <cell r="M2420" t="str">
            <v>X</v>
          </cell>
          <cell r="N2420" t="str">
            <v>003670</v>
          </cell>
        </row>
        <row r="2421">
          <cell r="B2421" t="str">
            <v>포시에스</v>
          </cell>
          <cell r="C2421" t="str">
            <v>X</v>
          </cell>
          <cell r="D2421" t="str">
            <v>X</v>
          </cell>
          <cell r="E2421" t="str">
            <v>X</v>
          </cell>
          <cell r="F2421" t="str">
            <v>X</v>
          </cell>
          <cell r="G2421" t="str">
            <v>X</v>
          </cell>
          <cell r="H2421" t="str">
            <v>X</v>
          </cell>
          <cell r="I2421" t="str">
            <v>X</v>
          </cell>
          <cell r="J2421" t="str">
            <v>X</v>
          </cell>
          <cell r="K2421" t="str">
            <v>X</v>
          </cell>
          <cell r="L2421" t="str">
            <v>X</v>
          </cell>
          <cell r="M2421" t="str">
            <v>X</v>
          </cell>
          <cell r="N2421" t="str">
            <v>189690</v>
          </cell>
        </row>
        <row r="2422">
          <cell r="B2422" t="str">
            <v>포인트모바일</v>
          </cell>
          <cell r="C2422" t="str">
            <v>O</v>
          </cell>
          <cell r="D2422" t="str">
            <v>X</v>
          </cell>
          <cell r="E2422" t="str">
            <v>O</v>
          </cell>
          <cell r="F2422" t="str">
            <v>O</v>
          </cell>
          <cell r="G2422" t="str">
            <v>X</v>
          </cell>
          <cell r="H2422" t="str">
            <v>X</v>
          </cell>
          <cell r="I2422" t="str">
            <v>X</v>
          </cell>
          <cell r="J2422" t="str">
            <v>X</v>
          </cell>
          <cell r="K2422" t="str">
            <v>X</v>
          </cell>
          <cell r="L2422" t="str">
            <v>X</v>
          </cell>
          <cell r="M2422" t="str">
            <v>X</v>
          </cell>
          <cell r="N2422" t="str">
            <v>318020</v>
          </cell>
        </row>
        <row r="2423">
          <cell r="B2423" t="str">
            <v>포인트엔지니어링</v>
          </cell>
          <cell r="C2423" t="str">
            <v>X</v>
          </cell>
          <cell r="D2423" t="str">
            <v>X</v>
          </cell>
          <cell r="E2423" t="str">
            <v>X</v>
          </cell>
          <cell r="F2423" t="str">
            <v>X</v>
          </cell>
          <cell r="G2423" t="str">
            <v>X</v>
          </cell>
          <cell r="H2423" t="str">
            <v>X</v>
          </cell>
          <cell r="I2423" t="str">
            <v>X</v>
          </cell>
          <cell r="J2423" t="str">
            <v>X</v>
          </cell>
          <cell r="K2423" t="str">
            <v>X</v>
          </cell>
          <cell r="L2423" t="str">
            <v>X</v>
          </cell>
          <cell r="M2423" t="str">
            <v>X</v>
          </cell>
          <cell r="N2423" t="str">
            <v>256630</v>
          </cell>
        </row>
        <row r="2424">
          <cell r="B2424" t="str">
            <v>포커스에이치엔에스</v>
          </cell>
          <cell r="C2424" t="str">
            <v>X</v>
          </cell>
          <cell r="D2424" t="str">
            <v>X</v>
          </cell>
          <cell r="E2424" t="str">
            <v>X</v>
          </cell>
          <cell r="F2424" t="str">
            <v>X</v>
          </cell>
          <cell r="G2424" t="str">
            <v>X</v>
          </cell>
          <cell r="H2424" t="str">
            <v>X</v>
          </cell>
          <cell r="I2424" t="str">
            <v>X</v>
          </cell>
          <cell r="J2424" t="str">
            <v>X</v>
          </cell>
          <cell r="K2424" t="str">
            <v>X</v>
          </cell>
          <cell r="L2424" t="str">
            <v>X</v>
          </cell>
          <cell r="M2424" t="str">
            <v>X</v>
          </cell>
          <cell r="N2424" t="str">
            <v>331380</v>
          </cell>
        </row>
        <row r="2425">
          <cell r="B2425" t="str">
            <v>폴라리스세원</v>
          </cell>
          <cell r="C2425" t="str">
            <v>X</v>
          </cell>
          <cell r="D2425" t="str">
            <v>X</v>
          </cell>
          <cell r="E2425" t="str">
            <v>X</v>
          </cell>
          <cell r="F2425" t="str">
            <v>X</v>
          </cell>
          <cell r="G2425" t="str">
            <v>X</v>
          </cell>
          <cell r="H2425" t="str">
            <v>X</v>
          </cell>
          <cell r="I2425" t="str">
            <v>X</v>
          </cell>
          <cell r="J2425" t="str">
            <v>X</v>
          </cell>
          <cell r="K2425" t="str">
            <v>X</v>
          </cell>
          <cell r="L2425" t="str">
            <v>X</v>
          </cell>
          <cell r="M2425" t="str">
            <v>X</v>
          </cell>
          <cell r="N2425" t="str">
            <v>234100</v>
          </cell>
        </row>
        <row r="2426">
          <cell r="B2426" t="str">
            <v>폴라리스오피스</v>
          </cell>
          <cell r="C2426" t="str">
            <v>X</v>
          </cell>
          <cell r="D2426" t="str">
            <v>X</v>
          </cell>
          <cell r="E2426" t="str">
            <v>X</v>
          </cell>
          <cell r="F2426" t="str">
            <v>X</v>
          </cell>
          <cell r="G2426" t="str">
            <v>X</v>
          </cell>
          <cell r="H2426" t="str">
            <v>X</v>
          </cell>
          <cell r="I2426" t="str">
            <v>X</v>
          </cell>
          <cell r="J2426" t="str">
            <v>X</v>
          </cell>
          <cell r="K2426" t="str">
            <v>X</v>
          </cell>
          <cell r="L2426" t="str">
            <v>X</v>
          </cell>
          <cell r="M2426" t="str">
            <v>X</v>
          </cell>
          <cell r="N2426" t="str">
            <v>041020</v>
          </cell>
        </row>
        <row r="2427">
          <cell r="B2427" t="str">
            <v>폴라리스우노</v>
          </cell>
          <cell r="C2427" t="str">
            <v>X</v>
          </cell>
          <cell r="D2427" t="str">
            <v>X</v>
          </cell>
          <cell r="E2427" t="str">
            <v>X</v>
          </cell>
          <cell r="F2427" t="str">
            <v>X</v>
          </cell>
          <cell r="G2427" t="str">
            <v>X</v>
          </cell>
          <cell r="H2427" t="str">
            <v>X</v>
          </cell>
          <cell r="I2427" t="str">
            <v>X</v>
          </cell>
          <cell r="J2427" t="str">
            <v>X</v>
          </cell>
          <cell r="K2427" t="str">
            <v>X</v>
          </cell>
          <cell r="L2427" t="str">
            <v>X</v>
          </cell>
          <cell r="M2427" t="str">
            <v>X</v>
          </cell>
          <cell r="N2427" t="str">
            <v>114630</v>
          </cell>
        </row>
        <row r="2428">
          <cell r="B2428" t="str">
            <v>푸드나무</v>
          </cell>
          <cell r="C2428" t="str">
            <v>X</v>
          </cell>
          <cell r="D2428" t="str">
            <v>X</v>
          </cell>
          <cell r="E2428" t="str">
            <v>X</v>
          </cell>
          <cell r="F2428" t="str">
            <v>X</v>
          </cell>
          <cell r="G2428" t="str">
            <v>X</v>
          </cell>
          <cell r="H2428" t="str">
            <v>X</v>
          </cell>
          <cell r="I2428" t="str">
            <v>X</v>
          </cell>
          <cell r="J2428" t="str">
            <v>X</v>
          </cell>
          <cell r="K2428" t="str">
            <v>X</v>
          </cell>
          <cell r="L2428" t="str">
            <v>X</v>
          </cell>
          <cell r="M2428" t="str">
            <v>X</v>
          </cell>
          <cell r="N2428" t="str">
            <v>290720</v>
          </cell>
        </row>
        <row r="2429">
          <cell r="B2429" t="str">
            <v>푸드웰</v>
          </cell>
          <cell r="C2429" t="str">
            <v>X</v>
          </cell>
          <cell r="D2429" t="str">
            <v>X</v>
          </cell>
          <cell r="E2429" t="str">
            <v>X</v>
          </cell>
          <cell r="F2429" t="str">
            <v>X</v>
          </cell>
          <cell r="G2429" t="str">
            <v>X</v>
          </cell>
          <cell r="H2429" t="str">
            <v>X</v>
          </cell>
          <cell r="I2429" t="str">
            <v>X</v>
          </cell>
          <cell r="J2429" t="str">
            <v>X</v>
          </cell>
          <cell r="K2429" t="str">
            <v>X</v>
          </cell>
          <cell r="L2429" t="str">
            <v>X</v>
          </cell>
          <cell r="M2429" t="str">
            <v>X</v>
          </cell>
          <cell r="N2429" t="str">
            <v>005670</v>
          </cell>
        </row>
        <row r="2430">
          <cell r="B2430" t="str">
            <v>푸른기술</v>
          </cell>
          <cell r="C2430" t="str">
            <v>X</v>
          </cell>
          <cell r="D2430" t="str">
            <v>X</v>
          </cell>
          <cell r="E2430" t="str">
            <v>X</v>
          </cell>
          <cell r="F2430" t="str">
            <v>X</v>
          </cell>
          <cell r="G2430" t="str">
            <v>X</v>
          </cell>
          <cell r="H2430" t="str">
            <v>X</v>
          </cell>
          <cell r="I2430" t="str">
            <v>X</v>
          </cell>
          <cell r="J2430" t="str">
            <v>X</v>
          </cell>
          <cell r="K2430" t="str">
            <v>X</v>
          </cell>
          <cell r="L2430" t="str">
            <v>X</v>
          </cell>
          <cell r="M2430" t="str">
            <v>X</v>
          </cell>
          <cell r="N2430" t="str">
            <v>094940</v>
          </cell>
        </row>
        <row r="2431">
          <cell r="B2431" t="str">
            <v>푸른저축은행</v>
          </cell>
          <cell r="C2431" t="str">
            <v>X</v>
          </cell>
          <cell r="D2431" t="str">
            <v>X</v>
          </cell>
          <cell r="E2431" t="str">
            <v>X</v>
          </cell>
          <cell r="F2431" t="str">
            <v>X</v>
          </cell>
          <cell r="G2431" t="str">
            <v>X</v>
          </cell>
          <cell r="H2431" t="str">
            <v>X</v>
          </cell>
          <cell r="I2431" t="str">
            <v>X</v>
          </cell>
          <cell r="J2431" t="str">
            <v>X</v>
          </cell>
          <cell r="K2431" t="str">
            <v>X</v>
          </cell>
          <cell r="L2431" t="str">
            <v>X</v>
          </cell>
          <cell r="M2431" t="str">
            <v>X</v>
          </cell>
          <cell r="N2431" t="str">
            <v>007330</v>
          </cell>
        </row>
        <row r="2432">
          <cell r="B2432" t="str">
            <v>풀무원</v>
          </cell>
          <cell r="C2432" t="str">
            <v>X</v>
          </cell>
          <cell r="D2432" t="str">
            <v>X</v>
          </cell>
          <cell r="E2432" t="str">
            <v>X</v>
          </cell>
          <cell r="F2432" t="str">
            <v>X</v>
          </cell>
          <cell r="G2432" t="str">
            <v>X</v>
          </cell>
          <cell r="H2432" t="str">
            <v>X</v>
          </cell>
          <cell r="I2432" t="str">
            <v>X</v>
          </cell>
          <cell r="J2432" t="str">
            <v>X</v>
          </cell>
          <cell r="K2432" t="str">
            <v>X</v>
          </cell>
          <cell r="L2432" t="str">
            <v>X</v>
          </cell>
          <cell r="M2432" t="str">
            <v>X</v>
          </cell>
          <cell r="N2432" t="str">
            <v>017810</v>
          </cell>
        </row>
        <row r="2433">
          <cell r="B2433" t="str">
            <v>풍강</v>
          </cell>
          <cell r="C2433" t="str">
            <v>X</v>
          </cell>
          <cell r="D2433" t="str">
            <v>X</v>
          </cell>
          <cell r="E2433" t="str">
            <v>X</v>
          </cell>
          <cell r="F2433" t="str">
            <v>X</v>
          </cell>
          <cell r="G2433" t="str">
            <v>X</v>
          </cell>
          <cell r="H2433" t="str">
            <v>X</v>
          </cell>
          <cell r="I2433" t="str">
            <v>X</v>
          </cell>
          <cell r="J2433" t="str">
            <v>X</v>
          </cell>
          <cell r="K2433" t="str">
            <v>X</v>
          </cell>
          <cell r="L2433" t="str">
            <v>X</v>
          </cell>
          <cell r="M2433" t="str">
            <v>X</v>
          </cell>
          <cell r="N2433" t="str">
            <v>093380</v>
          </cell>
        </row>
        <row r="2434">
          <cell r="B2434" t="str">
            <v>풍국주정</v>
          </cell>
          <cell r="C2434" t="str">
            <v>X</v>
          </cell>
          <cell r="D2434" t="str">
            <v>X</v>
          </cell>
          <cell r="E2434" t="str">
            <v>X</v>
          </cell>
          <cell r="F2434" t="str">
            <v>X</v>
          </cell>
          <cell r="G2434" t="str">
            <v>X</v>
          </cell>
          <cell r="H2434" t="str">
            <v>X</v>
          </cell>
          <cell r="I2434" t="str">
            <v>X</v>
          </cell>
          <cell r="J2434" t="str">
            <v>X</v>
          </cell>
          <cell r="K2434" t="str">
            <v>X</v>
          </cell>
          <cell r="L2434" t="str">
            <v>X</v>
          </cell>
          <cell r="M2434" t="str">
            <v>X</v>
          </cell>
          <cell r="N2434" t="str">
            <v>023900</v>
          </cell>
        </row>
        <row r="2435">
          <cell r="B2435" t="str">
            <v>풍산</v>
          </cell>
          <cell r="C2435" t="str">
            <v>X</v>
          </cell>
          <cell r="D2435" t="str">
            <v>X</v>
          </cell>
          <cell r="E2435" t="str">
            <v>X</v>
          </cell>
          <cell r="F2435" t="str">
            <v>X</v>
          </cell>
          <cell r="G2435" t="str">
            <v>X</v>
          </cell>
          <cell r="H2435" t="str">
            <v>X</v>
          </cell>
          <cell r="I2435" t="str">
            <v>X</v>
          </cell>
          <cell r="J2435" t="str">
            <v>X</v>
          </cell>
          <cell r="K2435" t="str">
            <v>X</v>
          </cell>
          <cell r="L2435" t="str">
            <v>X</v>
          </cell>
          <cell r="M2435" t="str">
            <v>X</v>
          </cell>
          <cell r="N2435" t="str">
            <v>103140</v>
          </cell>
        </row>
        <row r="2436">
          <cell r="B2436" t="str">
            <v>풍산홀딩스</v>
          </cell>
          <cell r="C2436" t="str">
            <v>X</v>
          </cell>
          <cell r="D2436" t="str">
            <v>X</v>
          </cell>
          <cell r="E2436" t="str">
            <v>X</v>
          </cell>
          <cell r="F2436" t="str">
            <v>X</v>
          </cell>
          <cell r="G2436" t="str">
            <v>X</v>
          </cell>
          <cell r="H2436" t="str">
            <v>X</v>
          </cell>
          <cell r="I2436" t="str">
            <v>X</v>
          </cell>
          <cell r="J2436" t="str">
            <v>X</v>
          </cell>
          <cell r="K2436" t="str">
            <v>X</v>
          </cell>
          <cell r="L2436" t="str">
            <v>X</v>
          </cell>
          <cell r="M2436" t="str">
            <v>X</v>
          </cell>
          <cell r="N2436" t="str">
            <v>005810</v>
          </cell>
        </row>
        <row r="2437">
          <cell r="B2437" t="str">
            <v>풍원정밀</v>
          </cell>
          <cell r="C2437" t="str">
            <v>X</v>
          </cell>
          <cell r="D2437" t="str">
            <v>X</v>
          </cell>
          <cell r="E2437" t="str">
            <v>X</v>
          </cell>
          <cell r="F2437" t="str">
            <v>X</v>
          </cell>
          <cell r="G2437" t="str">
            <v>X</v>
          </cell>
          <cell r="H2437" t="str">
            <v>X</v>
          </cell>
          <cell r="I2437" t="str">
            <v>X</v>
          </cell>
          <cell r="J2437" t="str">
            <v>X</v>
          </cell>
          <cell r="K2437" t="str">
            <v>X</v>
          </cell>
          <cell r="L2437" t="str">
            <v>X</v>
          </cell>
          <cell r="M2437" t="str">
            <v>X</v>
          </cell>
          <cell r="N2437" t="str">
            <v>371950</v>
          </cell>
        </row>
        <row r="2438">
          <cell r="B2438" t="str">
            <v>퓨런티어</v>
          </cell>
          <cell r="C2438" t="str">
            <v>X</v>
          </cell>
          <cell r="D2438" t="str">
            <v>X</v>
          </cell>
          <cell r="E2438" t="str">
            <v>X</v>
          </cell>
          <cell r="F2438" t="str">
            <v>X</v>
          </cell>
          <cell r="G2438" t="str">
            <v>X</v>
          </cell>
          <cell r="H2438" t="str">
            <v>X</v>
          </cell>
          <cell r="I2438" t="str">
            <v>X</v>
          </cell>
          <cell r="J2438" t="str">
            <v>X</v>
          </cell>
          <cell r="K2438" t="str">
            <v>X</v>
          </cell>
          <cell r="L2438" t="str">
            <v>X</v>
          </cell>
          <cell r="M2438" t="str">
            <v>X</v>
          </cell>
          <cell r="N2438" t="str">
            <v>370090</v>
          </cell>
        </row>
        <row r="2439">
          <cell r="B2439" t="str">
            <v>퓨릿</v>
          </cell>
          <cell r="C2439" t="str">
            <v>X</v>
          </cell>
          <cell r="D2439" t="str">
            <v>X</v>
          </cell>
          <cell r="E2439" t="str">
            <v>X</v>
          </cell>
          <cell r="F2439" t="str">
            <v>X</v>
          </cell>
          <cell r="G2439" t="str">
            <v>X</v>
          </cell>
          <cell r="H2439" t="str">
            <v>X</v>
          </cell>
          <cell r="I2439" t="str">
            <v>X</v>
          </cell>
          <cell r="J2439" t="str">
            <v>X</v>
          </cell>
          <cell r="K2439" t="str">
            <v>X</v>
          </cell>
          <cell r="L2439" t="str">
            <v>X</v>
          </cell>
          <cell r="M2439" t="str">
            <v>X</v>
          </cell>
          <cell r="N2439" t="str">
            <v>445180</v>
          </cell>
        </row>
        <row r="2440">
          <cell r="B2440" t="str">
            <v>퓨쳐메디신</v>
          </cell>
          <cell r="C2440" t="str">
            <v>X</v>
          </cell>
          <cell r="D2440" t="str">
            <v>X</v>
          </cell>
          <cell r="E2440" t="str">
            <v>X</v>
          </cell>
          <cell r="F2440" t="str">
            <v>X</v>
          </cell>
          <cell r="G2440" t="str">
            <v>X</v>
          </cell>
          <cell r="H2440" t="str">
            <v>X</v>
          </cell>
          <cell r="I2440" t="str">
            <v>X</v>
          </cell>
          <cell r="J2440" t="str">
            <v>X</v>
          </cell>
          <cell r="K2440" t="str">
            <v>X</v>
          </cell>
          <cell r="L2440" t="str">
            <v>X</v>
          </cell>
          <cell r="M2440" t="str">
            <v>X</v>
          </cell>
          <cell r="N2440" t="str">
            <v>341170</v>
          </cell>
        </row>
        <row r="2441">
          <cell r="B2441" t="str">
            <v>퓨쳐켐</v>
          </cell>
          <cell r="C2441" t="str">
            <v>X</v>
          </cell>
          <cell r="D2441" t="str">
            <v>X</v>
          </cell>
          <cell r="E2441" t="str">
            <v>X</v>
          </cell>
          <cell r="F2441" t="str">
            <v>X</v>
          </cell>
          <cell r="G2441" t="str">
            <v>X</v>
          </cell>
          <cell r="H2441" t="str">
            <v>X</v>
          </cell>
          <cell r="I2441" t="str">
            <v>X</v>
          </cell>
          <cell r="J2441" t="str">
            <v>X</v>
          </cell>
          <cell r="K2441" t="str">
            <v>X</v>
          </cell>
          <cell r="L2441" t="str">
            <v>X</v>
          </cell>
          <cell r="M2441" t="str">
            <v>X</v>
          </cell>
          <cell r="N2441" t="str">
            <v>220100</v>
          </cell>
        </row>
        <row r="2442">
          <cell r="B2442" t="str">
            <v>프럼파스트</v>
          </cell>
          <cell r="C2442" t="str">
            <v>X</v>
          </cell>
          <cell r="D2442" t="str">
            <v>X</v>
          </cell>
          <cell r="E2442" t="str">
            <v>X</v>
          </cell>
          <cell r="F2442" t="str">
            <v>X</v>
          </cell>
          <cell r="G2442" t="str">
            <v>X</v>
          </cell>
          <cell r="H2442" t="str">
            <v>X</v>
          </cell>
          <cell r="I2442" t="str">
            <v>X</v>
          </cell>
          <cell r="J2442" t="str">
            <v>X</v>
          </cell>
          <cell r="K2442" t="str">
            <v>X</v>
          </cell>
          <cell r="L2442" t="str">
            <v>X</v>
          </cell>
          <cell r="M2442" t="str">
            <v>X</v>
          </cell>
          <cell r="N2442" t="str">
            <v>035200</v>
          </cell>
        </row>
        <row r="2443">
          <cell r="B2443" t="str">
            <v>프레스티지바이오로직스</v>
          </cell>
          <cell r="C2443" t="str">
            <v>X</v>
          </cell>
          <cell r="D2443" t="str">
            <v>X</v>
          </cell>
          <cell r="E2443" t="str">
            <v>X</v>
          </cell>
          <cell r="F2443" t="str">
            <v>X</v>
          </cell>
          <cell r="G2443" t="str">
            <v>X</v>
          </cell>
          <cell r="H2443" t="str">
            <v>X</v>
          </cell>
          <cell r="I2443" t="str">
            <v>X</v>
          </cell>
          <cell r="J2443" t="str">
            <v>X</v>
          </cell>
          <cell r="K2443" t="str">
            <v>X</v>
          </cell>
          <cell r="L2443" t="str">
            <v>X</v>
          </cell>
          <cell r="M2443" t="str">
            <v>X</v>
          </cell>
          <cell r="N2443" t="str">
            <v>334970</v>
          </cell>
        </row>
        <row r="2444">
          <cell r="B2444" t="str">
            <v>프레스티지바이오파마</v>
          </cell>
          <cell r="C2444" t="str">
            <v>X</v>
          </cell>
          <cell r="D2444" t="str">
            <v>X</v>
          </cell>
          <cell r="E2444" t="str">
            <v>X</v>
          </cell>
          <cell r="F2444" t="str">
            <v>X</v>
          </cell>
          <cell r="G2444" t="str">
            <v>X</v>
          </cell>
          <cell r="H2444" t="str">
            <v>X</v>
          </cell>
          <cell r="I2444" t="str">
            <v>X</v>
          </cell>
          <cell r="J2444" t="str">
            <v>X</v>
          </cell>
          <cell r="K2444" t="str">
            <v>X</v>
          </cell>
          <cell r="L2444" t="str">
            <v>X</v>
          </cell>
          <cell r="M2444" t="str">
            <v>X</v>
          </cell>
          <cell r="N2444" t="str">
            <v>950210</v>
          </cell>
        </row>
        <row r="2445">
          <cell r="B2445" t="str">
            <v>프로이천</v>
          </cell>
          <cell r="C2445" t="str">
            <v>X</v>
          </cell>
          <cell r="D2445" t="str">
            <v>X</v>
          </cell>
          <cell r="E2445" t="str">
            <v>X</v>
          </cell>
          <cell r="F2445" t="str">
            <v>X</v>
          </cell>
          <cell r="G2445" t="str">
            <v>X</v>
          </cell>
          <cell r="H2445" t="str">
            <v>X</v>
          </cell>
          <cell r="I2445" t="str">
            <v>X</v>
          </cell>
          <cell r="J2445" t="str">
            <v>X</v>
          </cell>
          <cell r="K2445" t="str">
            <v>X</v>
          </cell>
          <cell r="L2445" t="str">
            <v>X</v>
          </cell>
          <cell r="M2445" t="str">
            <v>X</v>
          </cell>
          <cell r="N2445" t="str">
            <v>321260</v>
          </cell>
        </row>
        <row r="2446">
          <cell r="B2446" t="str">
            <v>프로테옴텍</v>
          </cell>
          <cell r="C2446" t="str">
            <v>X</v>
          </cell>
          <cell r="D2446" t="str">
            <v>X</v>
          </cell>
          <cell r="E2446" t="str">
            <v>X</v>
          </cell>
          <cell r="F2446" t="str">
            <v>X</v>
          </cell>
          <cell r="G2446" t="str">
            <v>X</v>
          </cell>
          <cell r="H2446" t="str">
            <v>X</v>
          </cell>
          <cell r="I2446" t="str">
            <v>X</v>
          </cell>
          <cell r="J2446" t="str">
            <v>X</v>
          </cell>
          <cell r="K2446" t="str">
            <v>X</v>
          </cell>
          <cell r="L2446" t="str">
            <v>X</v>
          </cell>
          <cell r="M2446" t="str">
            <v>X</v>
          </cell>
          <cell r="N2446" t="str">
            <v>303360</v>
          </cell>
        </row>
        <row r="2447">
          <cell r="B2447" t="str">
            <v>프로텍</v>
          </cell>
          <cell r="C2447" t="str">
            <v>X</v>
          </cell>
          <cell r="D2447" t="str">
            <v>X</v>
          </cell>
          <cell r="E2447" t="str">
            <v>X</v>
          </cell>
          <cell r="F2447" t="str">
            <v>X</v>
          </cell>
          <cell r="G2447" t="str">
            <v>X</v>
          </cell>
          <cell r="H2447" t="str">
            <v>X</v>
          </cell>
          <cell r="I2447" t="str">
            <v>X</v>
          </cell>
          <cell r="J2447" t="str">
            <v>X</v>
          </cell>
          <cell r="K2447" t="str">
            <v>X</v>
          </cell>
          <cell r="L2447" t="str">
            <v>X</v>
          </cell>
          <cell r="M2447" t="str">
            <v>X</v>
          </cell>
          <cell r="N2447" t="str">
            <v>053610</v>
          </cell>
        </row>
        <row r="2448">
          <cell r="B2448" t="str">
            <v>프롬바이오</v>
          </cell>
          <cell r="C2448" t="str">
            <v>X</v>
          </cell>
          <cell r="D2448" t="str">
            <v>X</v>
          </cell>
          <cell r="E2448" t="str">
            <v>X</v>
          </cell>
          <cell r="F2448" t="str">
            <v>X</v>
          </cell>
          <cell r="G2448" t="str">
            <v>X</v>
          </cell>
          <cell r="H2448" t="str">
            <v>X</v>
          </cell>
          <cell r="I2448" t="str">
            <v>X</v>
          </cell>
          <cell r="J2448" t="str">
            <v>X</v>
          </cell>
          <cell r="K2448" t="str">
            <v>X</v>
          </cell>
          <cell r="L2448" t="str">
            <v>X</v>
          </cell>
          <cell r="M2448" t="str">
            <v>X</v>
          </cell>
          <cell r="N2448" t="str">
            <v>377220</v>
          </cell>
        </row>
        <row r="2449">
          <cell r="B2449" t="str">
            <v>프리시젼바이오</v>
          </cell>
          <cell r="C2449" t="str">
            <v>X</v>
          </cell>
          <cell r="D2449" t="str">
            <v>X</v>
          </cell>
          <cell r="E2449" t="str">
            <v>X</v>
          </cell>
          <cell r="F2449" t="str">
            <v>X</v>
          </cell>
          <cell r="G2449" t="str">
            <v>X</v>
          </cell>
          <cell r="H2449" t="str">
            <v>X</v>
          </cell>
          <cell r="I2449" t="str">
            <v>X</v>
          </cell>
          <cell r="J2449" t="str">
            <v>X</v>
          </cell>
          <cell r="K2449" t="str">
            <v>X</v>
          </cell>
          <cell r="L2449" t="str">
            <v>X</v>
          </cell>
          <cell r="M2449" t="str">
            <v>X</v>
          </cell>
          <cell r="N2449" t="str">
            <v>335810</v>
          </cell>
        </row>
        <row r="2450">
          <cell r="B2450" t="str">
            <v>프리엠스</v>
          </cell>
          <cell r="C2450" t="str">
            <v>X</v>
          </cell>
          <cell r="D2450" t="str">
            <v>X</v>
          </cell>
          <cell r="E2450" t="str">
            <v>X</v>
          </cell>
          <cell r="F2450" t="str">
            <v>X</v>
          </cell>
          <cell r="G2450" t="str">
            <v>X</v>
          </cell>
          <cell r="H2450" t="str">
            <v>X</v>
          </cell>
          <cell r="I2450" t="str">
            <v>X</v>
          </cell>
          <cell r="J2450" t="str">
            <v>X</v>
          </cell>
          <cell r="K2450" t="str">
            <v>X</v>
          </cell>
          <cell r="L2450" t="str">
            <v>X</v>
          </cell>
          <cell r="M2450" t="str">
            <v>X</v>
          </cell>
          <cell r="N2450" t="str">
            <v>053160</v>
          </cell>
        </row>
        <row r="2451">
          <cell r="B2451" t="str">
            <v>플라즈맵</v>
          </cell>
          <cell r="C2451" t="str">
            <v>X</v>
          </cell>
          <cell r="D2451" t="str">
            <v>X</v>
          </cell>
          <cell r="E2451" t="str">
            <v>X</v>
          </cell>
          <cell r="F2451" t="str">
            <v>X</v>
          </cell>
          <cell r="G2451" t="str">
            <v>X</v>
          </cell>
          <cell r="H2451" t="str">
            <v>X</v>
          </cell>
          <cell r="I2451" t="str">
            <v>X</v>
          </cell>
          <cell r="J2451" t="str">
            <v>X</v>
          </cell>
          <cell r="K2451" t="str">
            <v>X</v>
          </cell>
          <cell r="L2451" t="str">
            <v>X</v>
          </cell>
          <cell r="M2451" t="str">
            <v>X</v>
          </cell>
          <cell r="N2451" t="str">
            <v>405000</v>
          </cell>
        </row>
        <row r="2452">
          <cell r="B2452" t="str">
            <v>플래스크</v>
          </cell>
          <cell r="C2452" t="str">
            <v>X</v>
          </cell>
          <cell r="D2452" t="str">
            <v>X</v>
          </cell>
          <cell r="E2452" t="str">
            <v>X</v>
          </cell>
          <cell r="F2452" t="str">
            <v>X</v>
          </cell>
          <cell r="G2452" t="str">
            <v>X</v>
          </cell>
          <cell r="H2452" t="str">
            <v>X</v>
          </cell>
          <cell r="I2452" t="str">
            <v>X</v>
          </cell>
          <cell r="J2452" t="str">
            <v>X</v>
          </cell>
          <cell r="K2452" t="str">
            <v>X</v>
          </cell>
          <cell r="L2452" t="str">
            <v>X</v>
          </cell>
          <cell r="M2452" t="str">
            <v>X</v>
          </cell>
          <cell r="N2452" t="str">
            <v>041590</v>
          </cell>
        </row>
        <row r="2453">
          <cell r="B2453" t="str">
            <v>플래티어</v>
          </cell>
          <cell r="C2453" t="str">
            <v>X</v>
          </cell>
          <cell r="D2453" t="str">
            <v>X</v>
          </cell>
          <cell r="E2453" t="str">
            <v>X</v>
          </cell>
          <cell r="F2453" t="str">
            <v>X</v>
          </cell>
          <cell r="G2453" t="str">
            <v>X</v>
          </cell>
          <cell r="H2453" t="str">
            <v>X</v>
          </cell>
          <cell r="I2453" t="str">
            <v>X</v>
          </cell>
          <cell r="J2453" t="str">
            <v>X</v>
          </cell>
          <cell r="K2453" t="str">
            <v>X</v>
          </cell>
          <cell r="L2453" t="str">
            <v>X</v>
          </cell>
          <cell r="M2453" t="str">
            <v>X</v>
          </cell>
          <cell r="N2453" t="str">
            <v>367000</v>
          </cell>
        </row>
        <row r="2454">
          <cell r="B2454" t="str">
            <v>플랜티넷</v>
          </cell>
          <cell r="C2454" t="str">
            <v>X</v>
          </cell>
          <cell r="D2454" t="str">
            <v>X</v>
          </cell>
          <cell r="E2454" t="str">
            <v>X</v>
          </cell>
          <cell r="F2454" t="str">
            <v>X</v>
          </cell>
          <cell r="G2454" t="str">
            <v>X</v>
          </cell>
          <cell r="H2454" t="str">
            <v>X</v>
          </cell>
          <cell r="I2454" t="str">
            <v>X</v>
          </cell>
          <cell r="J2454" t="str">
            <v>X</v>
          </cell>
          <cell r="K2454" t="str">
            <v>X</v>
          </cell>
          <cell r="L2454" t="str">
            <v>X</v>
          </cell>
          <cell r="M2454" t="str">
            <v>X</v>
          </cell>
          <cell r="N2454" t="str">
            <v>075130</v>
          </cell>
        </row>
        <row r="2455">
          <cell r="B2455" t="str">
            <v>플럼라인생명과학</v>
          </cell>
          <cell r="C2455" t="str">
            <v>X</v>
          </cell>
          <cell r="D2455" t="str">
            <v>X</v>
          </cell>
          <cell r="E2455" t="str">
            <v>X</v>
          </cell>
          <cell r="F2455" t="str">
            <v>X</v>
          </cell>
          <cell r="G2455" t="str">
            <v>X</v>
          </cell>
          <cell r="H2455" t="str">
            <v>X</v>
          </cell>
          <cell r="I2455" t="str">
            <v>X</v>
          </cell>
          <cell r="J2455" t="str">
            <v>X</v>
          </cell>
          <cell r="K2455" t="str">
            <v>X</v>
          </cell>
          <cell r="L2455" t="str">
            <v>X</v>
          </cell>
          <cell r="M2455" t="str">
            <v>X</v>
          </cell>
          <cell r="N2455" t="str">
            <v>222670</v>
          </cell>
        </row>
        <row r="2456">
          <cell r="B2456" t="str">
            <v>플레이그램</v>
          </cell>
          <cell r="C2456" t="str">
            <v>X</v>
          </cell>
          <cell r="D2456" t="str">
            <v>X</v>
          </cell>
          <cell r="E2456" t="str">
            <v>X</v>
          </cell>
          <cell r="F2456" t="str">
            <v>X</v>
          </cell>
          <cell r="G2456" t="str">
            <v>X</v>
          </cell>
          <cell r="H2456" t="str">
            <v>X</v>
          </cell>
          <cell r="I2456" t="str">
            <v>X</v>
          </cell>
          <cell r="J2456" t="str">
            <v>X</v>
          </cell>
          <cell r="K2456" t="str">
            <v>X</v>
          </cell>
          <cell r="L2456" t="str">
            <v>X</v>
          </cell>
          <cell r="M2456" t="str">
            <v>X</v>
          </cell>
          <cell r="N2456" t="str">
            <v>009810</v>
          </cell>
        </row>
        <row r="2457">
          <cell r="B2457" t="str">
            <v>플레이디</v>
          </cell>
          <cell r="C2457" t="str">
            <v>X</v>
          </cell>
          <cell r="D2457" t="str">
            <v>X</v>
          </cell>
          <cell r="E2457" t="str">
            <v>X</v>
          </cell>
          <cell r="F2457" t="str">
            <v>X</v>
          </cell>
          <cell r="G2457" t="str">
            <v>X</v>
          </cell>
          <cell r="H2457" t="str">
            <v>X</v>
          </cell>
          <cell r="I2457" t="str">
            <v>X</v>
          </cell>
          <cell r="J2457" t="str">
            <v>X</v>
          </cell>
          <cell r="K2457" t="str">
            <v>X</v>
          </cell>
          <cell r="L2457" t="str">
            <v>X</v>
          </cell>
          <cell r="M2457" t="str">
            <v>X</v>
          </cell>
          <cell r="N2457" t="str">
            <v>237820</v>
          </cell>
        </row>
        <row r="2458">
          <cell r="B2458" t="str">
            <v>플레이위드</v>
          </cell>
          <cell r="C2458" t="str">
            <v>X</v>
          </cell>
          <cell r="D2458" t="str">
            <v>X</v>
          </cell>
          <cell r="E2458" t="str">
            <v>X</v>
          </cell>
          <cell r="F2458" t="str">
            <v>X</v>
          </cell>
          <cell r="G2458" t="str">
            <v>X</v>
          </cell>
          <cell r="H2458" t="str">
            <v>X</v>
          </cell>
          <cell r="I2458" t="str">
            <v>X</v>
          </cell>
          <cell r="J2458" t="str">
            <v>X</v>
          </cell>
          <cell r="K2458" t="str">
            <v>X</v>
          </cell>
          <cell r="L2458" t="str">
            <v>X</v>
          </cell>
          <cell r="M2458" t="str">
            <v>X</v>
          </cell>
          <cell r="N2458" t="str">
            <v>023770</v>
          </cell>
        </row>
        <row r="2459">
          <cell r="B2459" t="str">
            <v>플리토</v>
          </cell>
          <cell r="C2459" t="str">
            <v>X</v>
          </cell>
          <cell r="D2459" t="str">
            <v>X</v>
          </cell>
          <cell r="E2459" t="str">
            <v>X</v>
          </cell>
          <cell r="F2459" t="str">
            <v>X</v>
          </cell>
          <cell r="G2459" t="str">
            <v>X</v>
          </cell>
          <cell r="H2459" t="str">
            <v>X</v>
          </cell>
          <cell r="I2459" t="str">
            <v>X</v>
          </cell>
          <cell r="J2459" t="str">
            <v>X</v>
          </cell>
          <cell r="K2459" t="str">
            <v>X</v>
          </cell>
          <cell r="L2459" t="str">
            <v>X</v>
          </cell>
          <cell r="M2459" t="str">
            <v>X</v>
          </cell>
          <cell r="N2459" t="str">
            <v>300080</v>
          </cell>
        </row>
        <row r="2460">
          <cell r="B2460" t="str">
            <v>피노텍</v>
          </cell>
          <cell r="C2460" t="str">
            <v>O</v>
          </cell>
          <cell r="D2460" t="str">
            <v>X</v>
          </cell>
          <cell r="E2460" t="str">
            <v>X</v>
          </cell>
          <cell r="F2460" t="str">
            <v>X</v>
          </cell>
          <cell r="G2460" t="str">
            <v>X</v>
          </cell>
          <cell r="H2460" t="str">
            <v>X</v>
          </cell>
          <cell r="I2460" t="str">
            <v>X</v>
          </cell>
          <cell r="J2460" t="str">
            <v>X</v>
          </cell>
          <cell r="K2460" t="str">
            <v>X</v>
          </cell>
          <cell r="L2460" t="str">
            <v>X</v>
          </cell>
          <cell r="M2460" t="str">
            <v>X</v>
          </cell>
          <cell r="N2460" t="str">
            <v>150440</v>
          </cell>
        </row>
        <row r="2461">
          <cell r="B2461" t="str">
            <v>피델릭스</v>
          </cell>
          <cell r="C2461" t="str">
            <v>X</v>
          </cell>
          <cell r="D2461" t="str">
            <v>X</v>
          </cell>
          <cell r="E2461" t="str">
            <v>X</v>
          </cell>
          <cell r="F2461" t="str">
            <v>X</v>
          </cell>
          <cell r="G2461" t="str">
            <v>X</v>
          </cell>
          <cell r="H2461" t="str">
            <v>X</v>
          </cell>
          <cell r="I2461" t="str">
            <v>X</v>
          </cell>
          <cell r="J2461" t="str">
            <v>X</v>
          </cell>
          <cell r="K2461" t="str">
            <v>X</v>
          </cell>
          <cell r="L2461" t="str">
            <v>X</v>
          </cell>
          <cell r="M2461" t="str">
            <v>X</v>
          </cell>
          <cell r="N2461" t="str">
            <v>032580</v>
          </cell>
        </row>
        <row r="2462">
          <cell r="B2462" t="str">
            <v>피씨디렉트</v>
          </cell>
          <cell r="C2462" t="str">
            <v>X</v>
          </cell>
          <cell r="D2462" t="str">
            <v>X</v>
          </cell>
          <cell r="E2462" t="str">
            <v>X</v>
          </cell>
          <cell r="F2462" t="str">
            <v>X</v>
          </cell>
          <cell r="G2462" t="str">
            <v>X</v>
          </cell>
          <cell r="H2462" t="str">
            <v>X</v>
          </cell>
          <cell r="I2462" t="str">
            <v>X</v>
          </cell>
          <cell r="J2462" t="str">
            <v>X</v>
          </cell>
          <cell r="K2462" t="str">
            <v>X</v>
          </cell>
          <cell r="L2462" t="str">
            <v>X</v>
          </cell>
          <cell r="M2462" t="str">
            <v>X</v>
          </cell>
          <cell r="N2462" t="str">
            <v>051380</v>
          </cell>
        </row>
        <row r="2463">
          <cell r="B2463" t="str">
            <v>피씨엘</v>
          </cell>
          <cell r="C2463" t="str">
            <v>X</v>
          </cell>
          <cell r="D2463" t="str">
            <v>X</v>
          </cell>
          <cell r="E2463" t="str">
            <v>X</v>
          </cell>
          <cell r="F2463" t="str">
            <v>X</v>
          </cell>
          <cell r="G2463" t="str">
            <v>X</v>
          </cell>
          <cell r="H2463" t="str">
            <v>X</v>
          </cell>
          <cell r="I2463" t="str">
            <v>X</v>
          </cell>
          <cell r="J2463" t="str">
            <v>X</v>
          </cell>
          <cell r="K2463" t="str">
            <v>X</v>
          </cell>
          <cell r="L2463" t="str">
            <v>X</v>
          </cell>
          <cell r="M2463" t="str">
            <v>X</v>
          </cell>
          <cell r="N2463" t="str">
            <v>241820</v>
          </cell>
        </row>
        <row r="2464">
          <cell r="B2464" t="str">
            <v>피앤씨테크</v>
          </cell>
          <cell r="C2464" t="str">
            <v>X</v>
          </cell>
          <cell r="D2464" t="str">
            <v>X</v>
          </cell>
          <cell r="E2464" t="str">
            <v>X</v>
          </cell>
          <cell r="F2464" t="str">
            <v>X</v>
          </cell>
          <cell r="G2464" t="str">
            <v>X</v>
          </cell>
          <cell r="H2464" t="str">
            <v>X</v>
          </cell>
          <cell r="I2464" t="str">
            <v>X</v>
          </cell>
          <cell r="J2464" t="str">
            <v>X</v>
          </cell>
          <cell r="K2464" t="str">
            <v>X</v>
          </cell>
          <cell r="L2464" t="str">
            <v>X</v>
          </cell>
          <cell r="M2464" t="str">
            <v>X</v>
          </cell>
          <cell r="N2464" t="str">
            <v>237750</v>
          </cell>
        </row>
        <row r="2465">
          <cell r="B2465" t="str">
            <v>피에스케이</v>
          </cell>
          <cell r="C2465" t="str">
            <v>X</v>
          </cell>
          <cell r="D2465" t="str">
            <v>X</v>
          </cell>
          <cell r="E2465" t="str">
            <v>X</v>
          </cell>
          <cell r="F2465" t="str">
            <v>X</v>
          </cell>
          <cell r="G2465" t="str">
            <v>X</v>
          </cell>
          <cell r="H2465" t="str">
            <v>X</v>
          </cell>
          <cell r="I2465" t="str">
            <v>X</v>
          </cell>
          <cell r="J2465" t="str">
            <v>X</v>
          </cell>
          <cell r="K2465" t="str">
            <v>X</v>
          </cell>
          <cell r="L2465" t="str">
            <v>X</v>
          </cell>
          <cell r="M2465" t="str">
            <v>X</v>
          </cell>
          <cell r="N2465" t="str">
            <v>319660</v>
          </cell>
        </row>
        <row r="2466">
          <cell r="B2466" t="str">
            <v>피에스케이홀딩스</v>
          </cell>
          <cell r="C2466" t="str">
            <v>X</v>
          </cell>
          <cell r="D2466" t="str">
            <v>X</v>
          </cell>
          <cell r="E2466" t="str">
            <v>X</v>
          </cell>
          <cell r="F2466" t="str">
            <v>X</v>
          </cell>
          <cell r="G2466" t="str">
            <v>X</v>
          </cell>
          <cell r="H2466" t="str">
            <v>X</v>
          </cell>
          <cell r="I2466" t="str">
            <v>X</v>
          </cell>
          <cell r="J2466" t="str">
            <v>X</v>
          </cell>
          <cell r="K2466" t="str">
            <v>X</v>
          </cell>
          <cell r="L2466" t="str">
            <v>X</v>
          </cell>
          <cell r="M2466" t="str">
            <v>X</v>
          </cell>
          <cell r="N2466" t="str">
            <v>031980</v>
          </cell>
        </row>
        <row r="2467">
          <cell r="B2467" t="str">
            <v>피에스텍</v>
          </cell>
          <cell r="C2467" t="str">
            <v>X</v>
          </cell>
          <cell r="D2467" t="str">
            <v>X</v>
          </cell>
          <cell r="E2467" t="str">
            <v>X</v>
          </cell>
          <cell r="F2467" t="str">
            <v>X</v>
          </cell>
          <cell r="G2467" t="str">
            <v>X</v>
          </cell>
          <cell r="H2467" t="str">
            <v>X</v>
          </cell>
          <cell r="I2467" t="str">
            <v>X</v>
          </cell>
          <cell r="J2467" t="str">
            <v>X</v>
          </cell>
          <cell r="K2467" t="str">
            <v>X</v>
          </cell>
          <cell r="L2467" t="str">
            <v>X</v>
          </cell>
          <cell r="M2467" t="str">
            <v>X</v>
          </cell>
          <cell r="N2467" t="str">
            <v>002230</v>
          </cell>
        </row>
        <row r="2468">
          <cell r="B2468" t="str">
            <v>피에이치씨</v>
          </cell>
          <cell r="C2468" t="str">
            <v>O</v>
          </cell>
          <cell r="D2468" t="str">
            <v>X</v>
          </cell>
          <cell r="E2468" t="str">
            <v>O</v>
          </cell>
          <cell r="F2468" t="str">
            <v>O</v>
          </cell>
          <cell r="G2468" t="str">
            <v>O</v>
          </cell>
          <cell r="H2468" t="str">
            <v>X</v>
          </cell>
          <cell r="I2468" t="str">
            <v>X</v>
          </cell>
          <cell r="J2468" t="str">
            <v>X</v>
          </cell>
          <cell r="K2468" t="str">
            <v>X</v>
          </cell>
          <cell r="L2468" t="str">
            <v>X</v>
          </cell>
          <cell r="M2468" t="str">
            <v>X</v>
          </cell>
          <cell r="N2468" t="str">
            <v>057880</v>
          </cell>
        </row>
        <row r="2469">
          <cell r="B2469" t="str">
            <v>피에이치에이</v>
          </cell>
          <cell r="C2469" t="str">
            <v>X</v>
          </cell>
          <cell r="D2469" t="str">
            <v>X</v>
          </cell>
          <cell r="E2469" t="str">
            <v>X</v>
          </cell>
          <cell r="F2469" t="str">
            <v>X</v>
          </cell>
          <cell r="G2469" t="str">
            <v>X</v>
          </cell>
          <cell r="H2469" t="str">
            <v>X</v>
          </cell>
          <cell r="I2469" t="str">
            <v>X</v>
          </cell>
          <cell r="J2469" t="str">
            <v>X</v>
          </cell>
          <cell r="K2469" t="str">
            <v>X</v>
          </cell>
          <cell r="L2469" t="str">
            <v>X</v>
          </cell>
          <cell r="M2469" t="str">
            <v>X</v>
          </cell>
          <cell r="N2469" t="str">
            <v>043370</v>
          </cell>
        </row>
        <row r="2470">
          <cell r="B2470" t="str">
            <v>피엔에이치테크</v>
          </cell>
          <cell r="C2470" t="str">
            <v>X</v>
          </cell>
          <cell r="D2470" t="str">
            <v>X</v>
          </cell>
          <cell r="E2470" t="str">
            <v>X</v>
          </cell>
          <cell r="F2470" t="str">
            <v>X</v>
          </cell>
          <cell r="G2470" t="str">
            <v>X</v>
          </cell>
          <cell r="H2470" t="str">
            <v>X</v>
          </cell>
          <cell r="I2470" t="str">
            <v>X</v>
          </cell>
          <cell r="J2470" t="str">
            <v>X</v>
          </cell>
          <cell r="K2470" t="str">
            <v>X</v>
          </cell>
          <cell r="L2470" t="str">
            <v>X</v>
          </cell>
          <cell r="M2470" t="str">
            <v>X</v>
          </cell>
          <cell r="N2470" t="str">
            <v>239890</v>
          </cell>
        </row>
        <row r="2471">
          <cell r="B2471" t="str">
            <v>피엔케이피부임상연구센타</v>
          </cell>
          <cell r="C2471" t="str">
            <v>X</v>
          </cell>
          <cell r="D2471" t="str">
            <v>X</v>
          </cell>
          <cell r="E2471" t="str">
            <v>X</v>
          </cell>
          <cell r="F2471" t="str">
            <v>X</v>
          </cell>
          <cell r="G2471" t="str">
            <v>X</v>
          </cell>
          <cell r="H2471" t="str">
            <v>X</v>
          </cell>
          <cell r="I2471" t="str">
            <v>X</v>
          </cell>
          <cell r="J2471" t="str">
            <v>X</v>
          </cell>
          <cell r="K2471" t="str">
            <v>X</v>
          </cell>
          <cell r="L2471" t="str">
            <v>X</v>
          </cell>
          <cell r="M2471" t="str">
            <v>X</v>
          </cell>
          <cell r="N2471" t="str">
            <v>347740</v>
          </cell>
        </row>
        <row r="2472">
          <cell r="B2472" t="str">
            <v>피엔티</v>
          </cell>
          <cell r="C2472" t="str">
            <v>X</v>
          </cell>
          <cell r="D2472" t="str">
            <v>X</v>
          </cell>
          <cell r="E2472" t="str">
            <v>X</v>
          </cell>
          <cell r="F2472" t="str">
            <v>X</v>
          </cell>
          <cell r="G2472" t="str">
            <v>X</v>
          </cell>
          <cell r="H2472" t="str">
            <v>X</v>
          </cell>
          <cell r="I2472" t="str">
            <v>X</v>
          </cell>
          <cell r="J2472" t="str">
            <v>X</v>
          </cell>
          <cell r="K2472" t="str">
            <v>X</v>
          </cell>
          <cell r="L2472" t="str">
            <v>X</v>
          </cell>
          <cell r="M2472" t="str">
            <v>X</v>
          </cell>
          <cell r="N2472" t="str">
            <v>137400</v>
          </cell>
        </row>
        <row r="2473">
          <cell r="B2473" t="str">
            <v>피엔티엠에스</v>
          </cell>
          <cell r="C2473" t="str">
            <v>O</v>
          </cell>
          <cell r="D2473" t="str">
            <v>X</v>
          </cell>
          <cell r="E2473" t="str">
            <v>O</v>
          </cell>
          <cell r="F2473" t="str">
            <v>X</v>
          </cell>
          <cell r="G2473" t="str">
            <v>X</v>
          </cell>
          <cell r="H2473" t="str">
            <v>X</v>
          </cell>
          <cell r="I2473" t="str">
            <v>X</v>
          </cell>
          <cell r="J2473" t="str">
            <v>X</v>
          </cell>
          <cell r="K2473" t="str">
            <v>X</v>
          </cell>
          <cell r="L2473" t="str">
            <v>X</v>
          </cell>
          <cell r="M2473" t="str">
            <v>X</v>
          </cell>
          <cell r="N2473" t="str">
            <v>257370</v>
          </cell>
        </row>
        <row r="2474">
          <cell r="B2474" t="str">
            <v>피엠티</v>
          </cell>
          <cell r="C2474" t="str">
            <v>X</v>
          </cell>
          <cell r="D2474" t="str">
            <v>X</v>
          </cell>
          <cell r="E2474" t="str">
            <v>X</v>
          </cell>
          <cell r="F2474" t="str">
            <v>X</v>
          </cell>
          <cell r="G2474" t="str">
            <v>X</v>
          </cell>
          <cell r="H2474" t="str">
            <v>X</v>
          </cell>
          <cell r="I2474" t="str">
            <v>X</v>
          </cell>
          <cell r="J2474" t="str">
            <v>X</v>
          </cell>
          <cell r="K2474" t="str">
            <v>X</v>
          </cell>
          <cell r="L2474" t="str">
            <v>X</v>
          </cell>
          <cell r="M2474" t="str">
            <v>X</v>
          </cell>
          <cell r="N2474" t="str">
            <v>147760</v>
          </cell>
        </row>
        <row r="2475">
          <cell r="B2475" t="str">
            <v>피제이메탈</v>
          </cell>
          <cell r="C2475" t="str">
            <v>X</v>
          </cell>
          <cell r="D2475" t="str">
            <v>X</v>
          </cell>
          <cell r="E2475" t="str">
            <v>X</v>
          </cell>
          <cell r="F2475" t="str">
            <v>X</v>
          </cell>
          <cell r="G2475" t="str">
            <v>X</v>
          </cell>
          <cell r="H2475" t="str">
            <v>X</v>
          </cell>
          <cell r="I2475" t="str">
            <v>X</v>
          </cell>
          <cell r="J2475" t="str">
            <v>X</v>
          </cell>
          <cell r="K2475" t="str">
            <v>X</v>
          </cell>
          <cell r="L2475" t="str">
            <v>X</v>
          </cell>
          <cell r="M2475" t="str">
            <v>X</v>
          </cell>
          <cell r="N2475" t="str">
            <v>128660</v>
          </cell>
        </row>
        <row r="2476">
          <cell r="B2476" t="str">
            <v>피제이전자</v>
          </cell>
          <cell r="C2476" t="str">
            <v>X</v>
          </cell>
          <cell r="D2476" t="str">
            <v>X</v>
          </cell>
          <cell r="E2476" t="str">
            <v>X</v>
          </cell>
          <cell r="F2476" t="str">
            <v>X</v>
          </cell>
          <cell r="G2476" t="str">
            <v>X</v>
          </cell>
          <cell r="H2476" t="str">
            <v>X</v>
          </cell>
          <cell r="I2476" t="str">
            <v>X</v>
          </cell>
          <cell r="J2476" t="str">
            <v>X</v>
          </cell>
          <cell r="K2476" t="str">
            <v>X</v>
          </cell>
          <cell r="L2476" t="str">
            <v>X</v>
          </cell>
          <cell r="M2476" t="str">
            <v>X</v>
          </cell>
          <cell r="N2476" t="str">
            <v>006140</v>
          </cell>
        </row>
        <row r="2477">
          <cell r="B2477" t="str">
            <v>피코그램</v>
          </cell>
          <cell r="C2477" t="str">
            <v>X</v>
          </cell>
          <cell r="D2477" t="str">
            <v>X</v>
          </cell>
          <cell r="E2477" t="str">
            <v>X</v>
          </cell>
          <cell r="F2477" t="str">
            <v>X</v>
          </cell>
          <cell r="G2477" t="str">
            <v>X</v>
          </cell>
          <cell r="H2477" t="str">
            <v>X</v>
          </cell>
          <cell r="I2477" t="str">
            <v>X</v>
          </cell>
          <cell r="J2477" t="str">
            <v>X</v>
          </cell>
          <cell r="K2477" t="str">
            <v>X</v>
          </cell>
          <cell r="L2477" t="str">
            <v>X</v>
          </cell>
          <cell r="M2477" t="str">
            <v>X</v>
          </cell>
          <cell r="N2477" t="str">
            <v>376180</v>
          </cell>
        </row>
        <row r="2478">
          <cell r="B2478" t="str">
            <v>피플바이오</v>
          </cell>
          <cell r="C2478" t="str">
            <v>X</v>
          </cell>
          <cell r="D2478" t="str">
            <v>X</v>
          </cell>
          <cell r="E2478" t="str">
            <v>X</v>
          </cell>
          <cell r="F2478" t="str">
            <v>X</v>
          </cell>
          <cell r="G2478" t="str">
            <v>X</v>
          </cell>
          <cell r="H2478" t="str">
            <v>X</v>
          </cell>
          <cell r="I2478" t="str">
            <v>X</v>
          </cell>
          <cell r="J2478" t="str">
            <v>X</v>
          </cell>
          <cell r="K2478" t="str">
            <v>X</v>
          </cell>
          <cell r="L2478" t="str">
            <v>X</v>
          </cell>
          <cell r="M2478" t="str">
            <v>X</v>
          </cell>
          <cell r="N2478" t="str">
            <v>304840</v>
          </cell>
        </row>
        <row r="2479">
          <cell r="B2479" t="str">
            <v>피피아이</v>
          </cell>
          <cell r="C2479" t="str">
            <v>X</v>
          </cell>
          <cell r="D2479" t="str">
            <v>X</v>
          </cell>
          <cell r="E2479" t="str">
            <v>X</v>
          </cell>
          <cell r="F2479" t="str">
            <v>X</v>
          </cell>
          <cell r="G2479" t="str">
            <v>X</v>
          </cell>
          <cell r="H2479" t="str">
            <v>X</v>
          </cell>
          <cell r="I2479" t="str">
            <v>X</v>
          </cell>
          <cell r="J2479" t="str">
            <v>X</v>
          </cell>
          <cell r="K2479" t="str">
            <v>X</v>
          </cell>
          <cell r="L2479" t="str">
            <v>X</v>
          </cell>
          <cell r="M2479" t="str">
            <v>X</v>
          </cell>
          <cell r="N2479" t="str">
            <v>062970</v>
          </cell>
        </row>
        <row r="2480">
          <cell r="B2480" t="str">
            <v>픽셀플러스</v>
          </cell>
          <cell r="C2480" t="str">
            <v>X</v>
          </cell>
          <cell r="D2480" t="str">
            <v>X</v>
          </cell>
          <cell r="E2480" t="str">
            <v>X</v>
          </cell>
          <cell r="F2480" t="str">
            <v>X</v>
          </cell>
          <cell r="G2480" t="str">
            <v>X</v>
          </cell>
          <cell r="H2480" t="str">
            <v>X</v>
          </cell>
          <cell r="I2480" t="str">
            <v>X</v>
          </cell>
          <cell r="J2480" t="str">
            <v>X</v>
          </cell>
          <cell r="K2480" t="str">
            <v>X</v>
          </cell>
          <cell r="L2480" t="str">
            <v>X</v>
          </cell>
          <cell r="M2480" t="str">
            <v>X</v>
          </cell>
          <cell r="N2480" t="str">
            <v>087600</v>
          </cell>
        </row>
        <row r="2481">
          <cell r="B2481" t="str">
            <v>핀텔</v>
          </cell>
          <cell r="C2481" t="str">
            <v>X</v>
          </cell>
          <cell r="D2481" t="str">
            <v>X</v>
          </cell>
          <cell r="E2481" t="str">
            <v>X</v>
          </cell>
          <cell r="F2481" t="str">
            <v>X</v>
          </cell>
          <cell r="G2481" t="str">
            <v>X</v>
          </cell>
          <cell r="H2481" t="str">
            <v>X</v>
          </cell>
          <cell r="I2481" t="str">
            <v>X</v>
          </cell>
          <cell r="J2481" t="str">
            <v>X</v>
          </cell>
          <cell r="K2481" t="str">
            <v>X</v>
          </cell>
          <cell r="L2481" t="str">
            <v>X</v>
          </cell>
          <cell r="M2481" t="str">
            <v>X</v>
          </cell>
          <cell r="N2481" t="str">
            <v>291810</v>
          </cell>
        </row>
        <row r="2482">
          <cell r="B2482" t="str">
            <v>필에너지</v>
          </cell>
          <cell r="C2482" t="str">
            <v>X</v>
          </cell>
          <cell r="D2482" t="str">
            <v>X</v>
          </cell>
          <cell r="E2482" t="str">
            <v>X</v>
          </cell>
          <cell r="F2482" t="str">
            <v>X</v>
          </cell>
          <cell r="G2482" t="str">
            <v>X</v>
          </cell>
          <cell r="H2482" t="str">
            <v>X</v>
          </cell>
          <cell r="I2482" t="str">
            <v>X</v>
          </cell>
          <cell r="J2482" t="str">
            <v>X</v>
          </cell>
          <cell r="K2482" t="str">
            <v>X</v>
          </cell>
          <cell r="L2482" t="str">
            <v>X</v>
          </cell>
          <cell r="M2482" t="str">
            <v>X</v>
          </cell>
          <cell r="N2482" t="str">
            <v>378340</v>
          </cell>
        </row>
        <row r="2483">
          <cell r="B2483" t="str">
            <v>필옵틱스</v>
          </cell>
          <cell r="C2483" t="str">
            <v>X</v>
          </cell>
          <cell r="D2483" t="str">
            <v>X</v>
          </cell>
          <cell r="E2483" t="str">
            <v>X</v>
          </cell>
          <cell r="F2483" t="str">
            <v>X</v>
          </cell>
          <cell r="G2483" t="str">
            <v>X</v>
          </cell>
          <cell r="H2483" t="str">
            <v>X</v>
          </cell>
          <cell r="I2483" t="str">
            <v>X</v>
          </cell>
          <cell r="J2483" t="str">
            <v>X</v>
          </cell>
          <cell r="K2483" t="str">
            <v>X</v>
          </cell>
          <cell r="L2483" t="str">
            <v>X</v>
          </cell>
          <cell r="M2483" t="str">
            <v>X</v>
          </cell>
          <cell r="N2483" t="str">
            <v>161580</v>
          </cell>
        </row>
        <row r="2484">
          <cell r="B2484" t="str">
            <v>핌스</v>
          </cell>
          <cell r="C2484" t="str">
            <v>X</v>
          </cell>
          <cell r="D2484" t="str">
            <v>X</v>
          </cell>
          <cell r="E2484" t="str">
            <v>X</v>
          </cell>
          <cell r="F2484" t="str">
            <v>X</v>
          </cell>
          <cell r="G2484" t="str">
            <v>X</v>
          </cell>
          <cell r="H2484" t="str">
            <v>X</v>
          </cell>
          <cell r="I2484" t="str">
            <v>X</v>
          </cell>
          <cell r="J2484" t="str">
            <v>X</v>
          </cell>
          <cell r="K2484" t="str">
            <v>X</v>
          </cell>
          <cell r="L2484" t="str">
            <v>X</v>
          </cell>
          <cell r="M2484" t="str">
            <v>X</v>
          </cell>
          <cell r="N2484" t="str">
            <v>347770</v>
          </cell>
        </row>
        <row r="2485">
          <cell r="B2485" t="str">
            <v>핑거</v>
          </cell>
          <cell r="C2485" t="str">
            <v>X</v>
          </cell>
          <cell r="D2485" t="str">
            <v>X</v>
          </cell>
          <cell r="E2485" t="str">
            <v>X</v>
          </cell>
          <cell r="F2485" t="str">
            <v>X</v>
          </cell>
          <cell r="G2485" t="str">
            <v>X</v>
          </cell>
          <cell r="H2485" t="str">
            <v>X</v>
          </cell>
          <cell r="I2485" t="str">
            <v>X</v>
          </cell>
          <cell r="J2485" t="str">
            <v>X</v>
          </cell>
          <cell r="K2485" t="str">
            <v>X</v>
          </cell>
          <cell r="L2485" t="str">
            <v>X</v>
          </cell>
          <cell r="M2485" t="str">
            <v>X</v>
          </cell>
          <cell r="N2485" t="str">
            <v>163730</v>
          </cell>
        </row>
        <row r="2486">
          <cell r="B2486" t="str">
            <v>핑거스토리</v>
          </cell>
          <cell r="C2486" t="str">
            <v>X</v>
          </cell>
          <cell r="D2486" t="str">
            <v>X</v>
          </cell>
          <cell r="E2486" t="str">
            <v>X</v>
          </cell>
          <cell r="F2486" t="str">
            <v>X</v>
          </cell>
          <cell r="G2486" t="str">
            <v>X</v>
          </cell>
          <cell r="H2486" t="str">
            <v>X</v>
          </cell>
          <cell r="I2486" t="str">
            <v>X</v>
          </cell>
          <cell r="J2486" t="str">
            <v>X</v>
          </cell>
          <cell r="K2486" t="str">
            <v>X</v>
          </cell>
          <cell r="L2486" t="str">
            <v>X</v>
          </cell>
          <cell r="M2486" t="str">
            <v>X</v>
          </cell>
          <cell r="N2486" t="str">
            <v>417180</v>
          </cell>
        </row>
        <row r="2487">
          <cell r="B2487" t="str">
            <v>하나26호스팩</v>
          </cell>
          <cell r="C2487" t="str">
            <v>X</v>
          </cell>
          <cell r="D2487" t="str">
            <v>X</v>
          </cell>
          <cell r="E2487" t="str">
            <v>X</v>
          </cell>
          <cell r="F2487" t="str">
            <v>X</v>
          </cell>
          <cell r="G2487" t="str">
            <v>X</v>
          </cell>
          <cell r="H2487" t="str">
            <v>X</v>
          </cell>
          <cell r="I2487" t="str">
            <v>X</v>
          </cell>
          <cell r="J2487" t="str">
            <v>X</v>
          </cell>
          <cell r="K2487" t="str">
            <v>X</v>
          </cell>
          <cell r="L2487" t="str">
            <v>X</v>
          </cell>
          <cell r="M2487" t="str">
            <v>X</v>
          </cell>
          <cell r="N2487" t="str">
            <v>446750</v>
          </cell>
        </row>
        <row r="2488">
          <cell r="B2488" t="str">
            <v>하나27호스팩</v>
          </cell>
          <cell r="C2488" t="str">
            <v>X</v>
          </cell>
          <cell r="D2488" t="str">
            <v>X</v>
          </cell>
          <cell r="E2488" t="str">
            <v>X</v>
          </cell>
          <cell r="F2488" t="str">
            <v>X</v>
          </cell>
          <cell r="G2488" t="str">
            <v>X</v>
          </cell>
          <cell r="H2488" t="str">
            <v>X</v>
          </cell>
          <cell r="I2488" t="str">
            <v>X</v>
          </cell>
          <cell r="J2488" t="str">
            <v>X</v>
          </cell>
          <cell r="K2488" t="str">
            <v>X</v>
          </cell>
          <cell r="L2488" t="str">
            <v>X</v>
          </cell>
          <cell r="M2488" t="str">
            <v>X</v>
          </cell>
          <cell r="N2488" t="str">
            <v>448370</v>
          </cell>
        </row>
        <row r="2489">
          <cell r="B2489" t="str">
            <v>하나28호스팩</v>
          </cell>
          <cell r="C2489" t="str">
            <v>X</v>
          </cell>
          <cell r="D2489" t="str">
            <v>X</v>
          </cell>
          <cell r="E2489" t="str">
            <v>X</v>
          </cell>
          <cell r="F2489" t="str">
            <v>X</v>
          </cell>
          <cell r="G2489" t="str">
            <v>X</v>
          </cell>
          <cell r="H2489" t="str">
            <v>X</v>
          </cell>
          <cell r="I2489" t="str">
            <v>X</v>
          </cell>
          <cell r="J2489" t="str">
            <v>X</v>
          </cell>
          <cell r="K2489" t="str">
            <v>X</v>
          </cell>
          <cell r="L2489" t="str">
            <v>X</v>
          </cell>
          <cell r="M2489" t="str">
            <v>X</v>
          </cell>
          <cell r="N2489" t="str">
            <v>454750</v>
          </cell>
        </row>
        <row r="2490">
          <cell r="B2490" t="str">
            <v>하나29호스팩</v>
          </cell>
          <cell r="C2490" t="str">
            <v>X</v>
          </cell>
          <cell r="D2490" t="str">
            <v>X</v>
          </cell>
          <cell r="E2490" t="str">
            <v>X</v>
          </cell>
          <cell r="F2490" t="str">
            <v>X</v>
          </cell>
          <cell r="G2490" t="str">
            <v>X</v>
          </cell>
          <cell r="H2490" t="str">
            <v>X</v>
          </cell>
          <cell r="I2490" t="str">
            <v>X</v>
          </cell>
          <cell r="J2490" t="str">
            <v>X</v>
          </cell>
          <cell r="K2490" t="str">
            <v>X</v>
          </cell>
          <cell r="L2490" t="str">
            <v>X</v>
          </cell>
          <cell r="M2490" t="str">
            <v>X</v>
          </cell>
          <cell r="N2490" t="str">
            <v>454640</v>
          </cell>
        </row>
        <row r="2491">
          <cell r="B2491" t="str">
            <v>하나금융21호스팩</v>
          </cell>
          <cell r="C2491" t="str">
            <v>X</v>
          </cell>
          <cell r="D2491" t="str">
            <v>X</v>
          </cell>
          <cell r="E2491" t="str">
            <v>X</v>
          </cell>
          <cell r="F2491" t="str">
            <v>X</v>
          </cell>
          <cell r="G2491" t="str">
            <v>X</v>
          </cell>
          <cell r="H2491" t="str">
            <v>X</v>
          </cell>
          <cell r="I2491" t="str">
            <v>X</v>
          </cell>
          <cell r="J2491" t="str">
            <v>X</v>
          </cell>
          <cell r="K2491" t="str">
            <v>X</v>
          </cell>
          <cell r="L2491" t="str">
            <v>X</v>
          </cell>
          <cell r="M2491" t="str">
            <v>X</v>
          </cell>
          <cell r="N2491" t="str">
            <v>406760</v>
          </cell>
        </row>
        <row r="2492">
          <cell r="B2492" t="str">
            <v>하나금융22호스팩</v>
          </cell>
          <cell r="C2492" t="str">
            <v>X</v>
          </cell>
          <cell r="D2492" t="str">
            <v>X</v>
          </cell>
          <cell r="E2492" t="str">
            <v>X</v>
          </cell>
          <cell r="F2492" t="str">
            <v>X</v>
          </cell>
          <cell r="G2492" t="str">
            <v>X</v>
          </cell>
          <cell r="H2492" t="str">
            <v>X</v>
          </cell>
          <cell r="I2492" t="str">
            <v>X</v>
          </cell>
          <cell r="J2492" t="str">
            <v>X</v>
          </cell>
          <cell r="K2492" t="str">
            <v>X</v>
          </cell>
          <cell r="L2492" t="str">
            <v>X</v>
          </cell>
          <cell r="M2492" t="str">
            <v>X</v>
          </cell>
          <cell r="N2492" t="str">
            <v>418170</v>
          </cell>
        </row>
        <row r="2493">
          <cell r="B2493" t="str">
            <v>하나금융23호스팩</v>
          </cell>
          <cell r="C2493" t="str">
            <v>O</v>
          </cell>
          <cell r="D2493" t="str">
            <v>X</v>
          </cell>
          <cell r="E2493" t="str">
            <v>X</v>
          </cell>
          <cell r="F2493" t="str">
            <v>X</v>
          </cell>
          <cell r="G2493" t="str">
            <v>X</v>
          </cell>
          <cell r="H2493" t="str">
            <v>X</v>
          </cell>
          <cell r="I2493" t="str">
            <v>X</v>
          </cell>
          <cell r="J2493" t="str">
            <v>X</v>
          </cell>
          <cell r="K2493" t="str">
            <v>X</v>
          </cell>
          <cell r="L2493" t="str">
            <v>X</v>
          </cell>
          <cell r="M2493" t="str">
            <v>X</v>
          </cell>
          <cell r="N2493" t="str">
            <v>427950</v>
          </cell>
        </row>
        <row r="2494">
          <cell r="B2494" t="str">
            <v>하나금융24호스팩</v>
          </cell>
          <cell r="C2494" t="str">
            <v>X</v>
          </cell>
          <cell r="D2494" t="str">
            <v>X</v>
          </cell>
          <cell r="E2494" t="str">
            <v>X</v>
          </cell>
          <cell r="F2494" t="str">
            <v>X</v>
          </cell>
          <cell r="G2494" t="str">
            <v>X</v>
          </cell>
          <cell r="H2494" t="str">
            <v>X</v>
          </cell>
          <cell r="I2494" t="str">
            <v>X</v>
          </cell>
          <cell r="J2494" t="str">
            <v>X</v>
          </cell>
          <cell r="K2494" t="str">
            <v>X</v>
          </cell>
          <cell r="L2494" t="str">
            <v>X</v>
          </cell>
          <cell r="M2494" t="str">
            <v>X</v>
          </cell>
          <cell r="N2494" t="str">
            <v>430230</v>
          </cell>
        </row>
        <row r="2495">
          <cell r="B2495" t="str">
            <v>하나금융25호스팩</v>
          </cell>
          <cell r="C2495" t="str">
            <v>O</v>
          </cell>
          <cell r="D2495" t="str">
            <v>X</v>
          </cell>
          <cell r="E2495" t="str">
            <v>X</v>
          </cell>
          <cell r="F2495" t="str">
            <v>X</v>
          </cell>
          <cell r="G2495" t="str">
            <v>X</v>
          </cell>
          <cell r="H2495" t="str">
            <v>X</v>
          </cell>
          <cell r="I2495" t="str">
            <v>X</v>
          </cell>
          <cell r="J2495" t="str">
            <v>X</v>
          </cell>
          <cell r="K2495" t="str">
            <v>X</v>
          </cell>
          <cell r="L2495" t="str">
            <v>X</v>
          </cell>
          <cell r="M2495" t="str">
            <v>X</v>
          </cell>
          <cell r="N2495" t="str">
            <v>435620</v>
          </cell>
        </row>
        <row r="2496">
          <cell r="B2496" t="str">
            <v>하나금융지주</v>
          </cell>
          <cell r="C2496" t="str">
            <v>X</v>
          </cell>
          <cell r="D2496" t="str">
            <v>X</v>
          </cell>
          <cell r="E2496" t="str">
            <v>X</v>
          </cell>
          <cell r="F2496" t="str">
            <v>X</v>
          </cell>
          <cell r="G2496" t="str">
            <v>X</v>
          </cell>
          <cell r="H2496" t="str">
            <v>X</v>
          </cell>
          <cell r="I2496" t="str">
            <v>X</v>
          </cell>
          <cell r="J2496" t="str">
            <v>X</v>
          </cell>
          <cell r="K2496" t="str">
            <v>X</v>
          </cell>
          <cell r="L2496" t="str">
            <v>X</v>
          </cell>
          <cell r="M2496" t="str">
            <v>X</v>
          </cell>
          <cell r="N2496" t="str">
            <v>086790</v>
          </cell>
        </row>
        <row r="2497">
          <cell r="B2497" t="str">
            <v>하나기술</v>
          </cell>
          <cell r="C2497" t="str">
            <v>X</v>
          </cell>
          <cell r="D2497" t="str">
            <v>X</v>
          </cell>
          <cell r="E2497" t="str">
            <v>X</v>
          </cell>
          <cell r="F2497" t="str">
            <v>X</v>
          </cell>
          <cell r="G2497" t="str">
            <v>X</v>
          </cell>
          <cell r="H2497" t="str">
            <v>X</v>
          </cell>
          <cell r="I2497" t="str">
            <v>X</v>
          </cell>
          <cell r="J2497" t="str">
            <v>X</v>
          </cell>
          <cell r="K2497" t="str">
            <v>X</v>
          </cell>
          <cell r="L2497" t="str">
            <v>X</v>
          </cell>
          <cell r="M2497" t="str">
            <v>X</v>
          </cell>
          <cell r="N2497" t="str">
            <v>299030</v>
          </cell>
        </row>
        <row r="2498">
          <cell r="B2498" t="str">
            <v>하나마이크론</v>
          </cell>
          <cell r="C2498" t="str">
            <v>X</v>
          </cell>
          <cell r="D2498" t="str">
            <v>X</v>
          </cell>
          <cell r="E2498" t="str">
            <v>X</v>
          </cell>
          <cell r="F2498" t="str">
            <v>X</v>
          </cell>
          <cell r="G2498" t="str">
            <v>X</v>
          </cell>
          <cell r="H2498" t="str">
            <v>X</v>
          </cell>
          <cell r="I2498" t="str">
            <v>X</v>
          </cell>
          <cell r="J2498" t="str">
            <v>X</v>
          </cell>
          <cell r="K2498" t="str">
            <v>X</v>
          </cell>
          <cell r="L2498" t="str">
            <v>X</v>
          </cell>
          <cell r="M2498" t="str">
            <v>X</v>
          </cell>
          <cell r="N2498" t="str">
            <v>067310</v>
          </cell>
        </row>
        <row r="2499">
          <cell r="B2499" t="str">
            <v>하나머스트7호스팩</v>
          </cell>
          <cell r="C2499" t="str">
            <v>O</v>
          </cell>
          <cell r="D2499" t="str">
            <v>X</v>
          </cell>
          <cell r="E2499" t="str">
            <v>X</v>
          </cell>
          <cell r="F2499" t="str">
            <v>X</v>
          </cell>
          <cell r="G2499" t="str">
            <v>X</v>
          </cell>
          <cell r="H2499" t="str">
            <v>X</v>
          </cell>
          <cell r="I2499" t="str">
            <v>X</v>
          </cell>
          <cell r="J2499" t="str">
            <v>X</v>
          </cell>
          <cell r="K2499" t="str">
            <v>X</v>
          </cell>
          <cell r="L2499" t="str">
            <v>X</v>
          </cell>
          <cell r="M2499" t="str">
            <v>X</v>
          </cell>
          <cell r="N2499" t="str">
            <v>372290</v>
          </cell>
        </row>
        <row r="2500">
          <cell r="B2500" t="str">
            <v>하나머티리얼즈</v>
          </cell>
          <cell r="C2500" t="str">
            <v>X</v>
          </cell>
          <cell r="D2500" t="str">
            <v>X</v>
          </cell>
          <cell r="E2500" t="str">
            <v>X</v>
          </cell>
          <cell r="F2500" t="str">
            <v>X</v>
          </cell>
          <cell r="G2500" t="str">
            <v>X</v>
          </cell>
          <cell r="H2500" t="str">
            <v>X</v>
          </cell>
          <cell r="I2500" t="str">
            <v>X</v>
          </cell>
          <cell r="J2500" t="str">
            <v>X</v>
          </cell>
          <cell r="K2500" t="str">
            <v>X</v>
          </cell>
          <cell r="L2500" t="str">
            <v>X</v>
          </cell>
          <cell r="M2500" t="str">
            <v>X</v>
          </cell>
          <cell r="N2500" t="str">
            <v>166090</v>
          </cell>
        </row>
        <row r="2501">
          <cell r="B2501" t="str">
            <v>하나제약</v>
          </cell>
          <cell r="C2501" t="str">
            <v>X</v>
          </cell>
          <cell r="D2501" t="str">
            <v>X</v>
          </cell>
          <cell r="E2501" t="str">
            <v>X</v>
          </cell>
          <cell r="F2501" t="str">
            <v>X</v>
          </cell>
          <cell r="G2501" t="str">
            <v>X</v>
          </cell>
          <cell r="H2501" t="str">
            <v>X</v>
          </cell>
          <cell r="I2501" t="str">
            <v>X</v>
          </cell>
          <cell r="J2501" t="str">
            <v>X</v>
          </cell>
          <cell r="K2501" t="str">
            <v>X</v>
          </cell>
          <cell r="L2501" t="str">
            <v>X</v>
          </cell>
          <cell r="M2501" t="str">
            <v>X</v>
          </cell>
          <cell r="N2501" t="str">
            <v>293480</v>
          </cell>
        </row>
        <row r="2502">
          <cell r="B2502" t="str">
            <v>하나투어</v>
          </cell>
          <cell r="C2502" t="str">
            <v>X</v>
          </cell>
          <cell r="D2502" t="str">
            <v>X</v>
          </cell>
          <cell r="E2502" t="str">
            <v>X</v>
          </cell>
          <cell r="F2502" t="str">
            <v>X</v>
          </cell>
          <cell r="G2502" t="str">
            <v>X</v>
          </cell>
          <cell r="H2502" t="str">
            <v>X</v>
          </cell>
          <cell r="I2502" t="str">
            <v>X</v>
          </cell>
          <cell r="J2502" t="str">
            <v>X</v>
          </cell>
          <cell r="K2502" t="str">
            <v>X</v>
          </cell>
          <cell r="L2502" t="str">
            <v>X</v>
          </cell>
          <cell r="M2502" t="str">
            <v>X</v>
          </cell>
          <cell r="N2502" t="str">
            <v>039130</v>
          </cell>
        </row>
        <row r="2503">
          <cell r="B2503" t="str">
            <v>하림</v>
          </cell>
          <cell r="C2503" t="str">
            <v>X</v>
          </cell>
          <cell r="D2503" t="str">
            <v>X</v>
          </cell>
          <cell r="E2503" t="str">
            <v>X</v>
          </cell>
          <cell r="F2503" t="str">
            <v>X</v>
          </cell>
          <cell r="G2503" t="str">
            <v>X</v>
          </cell>
          <cell r="H2503" t="str">
            <v>X</v>
          </cell>
          <cell r="I2503" t="str">
            <v>X</v>
          </cell>
          <cell r="J2503" t="str">
            <v>X</v>
          </cell>
          <cell r="K2503" t="str">
            <v>X</v>
          </cell>
          <cell r="L2503" t="str">
            <v>X</v>
          </cell>
          <cell r="M2503" t="str">
            <v>X</v>
          </cell>
          <cell r="N2503" t="str">
            <v>136480</v>
          </cell>
        </row>
        <row r="2504">
          <cell r="B2504" t="str">
            <v>하림지주</v>
          </cell>
          <cell r="C2504" t="str">
            <v>X</v>
          </cell>
          <cell r="D2504" t="str">
            <v>X</v>
          </cell>
          <cell r="E2504" t="str">
            <v>X</v>
          </cell>
          <cell r="F2504" t="str">
            <v>X</v>
          </cell>
          <cell r="G2504" t="str">
            <v>X</v>
          </cell>
          <cell r="H2504" t="str">
            <v>X</v>
          </cell>
          <cell r="I2504" t="str">
            <v>X</v>
          </cell>
          <cell r="J2504" t="str">
            <v>X</v>
          </cell>
          <cell r="K2504" t="str">
            <v>X</v>
          </cell>
          <cell r="L2504" t="str">
            <v>X</v>
          </cell>
          <cell r="M2504" t="str">
            <v>X</v>
          </cell>
          <cell r="N2504" t="str">
            <v>003380</v>
          </cell>
        </row>
        <row r="2505">
          <cell r="B2505" t="str">
            <v>하이드로리튬</v>
          </cell>
          <cell r="C2505" t="str">
            <v>X</v>
          </cell>
          <cell r="D2505" t="str">
            <v>X</v>
          </cell>
          <cell r="E2505" t="str">
            <v>X</v>
          </cell>
          <cell r="F2505" t="str">
            <v>X</v>
          </cell>
          <cell r="G2505" t="str">
            <v>X</v>
          </cell>
          <cell r="H2505" t="str">
            <v>X</v>
          </cell>
          <cell r="I2505" t="str">
            <v>X</v>
          </cell>
          <cell r="J2505" t="str">
            <v>X</v>
          </cell>
          <cell r="K2505" t="str">
            <v>X</v>
          </cell>
          <cell r="L2505" t="str">
            <v>X</v>
          </cell>
          <cell r="M2505" t="str">
            <v>X</v>
          </cell>
          <cell r="N2505" t="str">
            <v>101670</v>
          </cell>
        </row>
        <row r="2506">
          <cell r="B2506" t="str">
            <v>하이딥</v>
          </cell>
          <cell r="C2506" t="str">
            <v>X</v>
          </cell>
          <cell r="D2506" t="str">
            <v>X</v>
          </cell>
          <cell r="E2506" t="str">
            <v>X</v>
          </cell>
          <cell r="F2506" t="str">
            <v>X</v>
          </cell>
          <cell r="G2506" t="str">
            <v>X</v>
          </cell>
          <cell r="H2506" t="str">
            <v>X</v>
          </cell>
          <cell r="I2506" t="str">
            <v>X</v>
          </cell>
          <cell r="J2506" t="str">
            <v>X</v>
          </cell>
          <cell r="K2506" t="str">
            <v>X</v>
          </cell>
          <cell r="L2506" t="str">
            <v>X</v>
          </cell>
          <cell r="M2506" t="str">
            <v>X</v>
          </cell>
          <cell r="N2506" t="str">
            <v>365590</v>
          </cell>
        </row>
        <row r="2507">
          <cell r="B2507" t="str">
            <v>하이로닉</v>
          </cell>
          <cell r="C2507" t="str">
            <v>X</v>
          </cell>
          <cell r="D2507" t="str">
            <v>X</v>
          </cell>
          <cell r="E2507" t="str">
            <v>X</v>
          </cell>
          <cell r="F2507" t="str">
            <v>X</v>
          </cell>
          <cell r="G2507" t="str">
            <v>X</v>
          </cell>
          <cell r="H2507" t="str">
            <v>X</v>
          </cell>
          <cell r="I2507" t="str">
            <v>X</v>
          </cell>
          <cell r="J2507" t="str">
            <v>X</v>
          </cell>
          <cell r="K2507" t="str">
            <v>X</v>
          </cell>
          <cell r="L2507" t="str">
            <v>X</v>
          </cell>
          <cell r="M2507" t="str">
            <v>X</v>
          </cell>
          <cell r="N2507" t="str">
            <v>149980</v>
          </cell>
        </row>
        <row r="2508">
          <cell r="B2508" t="str">
            <v>하이록코리아</v>
          </cell>
          <cell r="C2508" t="str">
            <v>X</v>
          </cell>
          <cell r="D2508" t="str">
            <v>X</v>
          </cell>
          <cell r="E2508" t="str">
            <v>X</v>
          </cell>
          <cell r="F2508" t="str">
            <v>X</v>
          </cell>
          <cell r="G2508" t="str">
            <v>X</v>
          </cell>
          <cell r="H2508" t="str">
            <v>X</v>
          </cell>
          <cell r="I2508" t="str">
            <v>X</v>
          </cell>
          <cell r="J2508" t="str">
            <v>X</v>
          </cell>
          <cell r="K2508" t="str">
            <v>X</v>
          </cell>
          <cell r="L2508" t="str">
            <v>X</v>
          </cell>
          <cell r="M2508" t="str">
            <v>X</v>
          </cell>
          <cell r="N2508" t="str">
            <v>013030</v>
          </cell>
        </row>
        <row r="2509">
          <cell r="B2509" t="str">
            <v>하이브</v>
          </cell>
          <cell r="C2509" t="str">
            <v>X</v>
          </cell>
          <cell r="D2509" t="str">
            <v>X</v>
          </cell>
          <cell r="E2509" t="str">
            <v>X</v>
          </cell>
          <cell r="F2509" t="str">
            <v>X</v>
          </cell>
          <cell r="G2509" t="str">
            <v>X</v>
          </cell>
          <cell r="H2509" t="str">
            <v>X</v>
          </cell>
          <cell r="I2509" t="str">
            <v>X</v>
          </cell>
          <cell r="J2509" t="str">
            <v>X</v>
          </cell>
          <cell r="K2509" t="str">
            <v>X</v>
          </cell>
          <cell r="L2509" t="str">
            <v>X</v>
          </cell>
          <cell r="M2509" t="str">
            <v>X</v>
          </cell>
          <cell r="N2509" t="str">
            <v>352820</v>
          </cell>
        </row>
        <row r="2510">
          <cell r="B2510" t="str">
            <v>하이비젼시스템</v>
          </cell>
          <cell r="C2510" t="str">
            <v>X</v>
          </cell>
          <cell r="D2510" t="str">
            <v>X</v>
          </cell>
          <cell r="E2510" t="str">
            <v>X</v>
          </cell>
          <cell r="F2510" t="str">
            <v>X</v>
          </cell>
          <cell r="G2510" t="str">
            <v>X</v>
          </cell>
          <cell r="H2510" t="str">
            <v>X</v>
          </cell>
          <cell r="I2510" t="str">
            <v>X</v>
          </cell>
          <cell r="J2510" t="str">
            <v>X</v>
          </cell>
          <cell r="K2510" t="str">
            <v>X</v>
          </cell>
          <cell r="L2510" t="str">
            <v>X</v>
          </cell>
          <cell r="M2510" t="str">
            <v>X</v>
          </cell>
          <cell r="N2510" t="str">
            <v>126700</v>
          </cell>
        </row>
        <row r="2511">
          <cell r="B2511" t="str">
            <v>하이소닉</v>
          </cell>
          <cell r="C2511" t="str">
            <v>X</v>
          </cell>
          <cell r="D2511" t="str">
            <v>X</v>
          </cell>
          <cell r="E2511" t="str">
            <v>X</v>
          </cell>
          <cell r="F2511" t="str">
            <v>X</v>
          </cell>
          <cell r="G2511" t="str">
            <v>X</v>
          </cell>
          <cell r="H2511" t="str">
            <v>X</v>
          </cell>
          <cell r="I2511" t="str">
            <v>X</v>
          </cell>
          <cell r="J2511" t="str">
            <v>X</v>
          </cell>
          <cell r="K2511" t="str">
            <v>X</v>
          </cell>
          <cell r="L2511" t="str">
            <v>X</v>
          </cell>
          <cell r="M2511" t="str">
            <v>X</v>
          </cell>
          <cell r="N2511" t="str">
            <v>106080</v>
          </cell>
        </row>
        <row r="2512">
          <cell r="B2512" t="str">
            <v>하이스틸</v>
          </cell>
          <cell r="C2512" t="str">
            <v>X</v>
          </cell>
          <cell r="D2512" t="str">
            <v>X</v>
          </cell>
          <cell r="E2512" t="str">
            <v>X</v>
          </cell>
          <cell r="F2512" t="str">
            <v>X</v>
          </cell>
          <cell r="G2512" t="str">
            <v>X</v>
          </cell>
          <cell r="H2512" t="str">
            <v>X</v>
          </cell>
          <cell r="I2512" t="str">
            <v>X</v>
          </cell>
          <cell r="J2512" t="str">
            <v>X</v>
          </cell>
          <cell r="K2512" t="str">
            <v>X</v>
          </cell>
          <cell r="L2512" t="str">
            <v>X</v>
          </cell>
          <cell r="M2512" t="str">
            <v>X</v>
          </cell>
          <cell r="N2512" t="str">
            <v>071090</v>
          </cell>
        </row>
        <row r="2513">
          <cell r="B2513" t="str">
            <v>하이제6호스팩</v>
          </cell>
          <cell r="C2513" t="str">
            <v>X</v>
          </cell>
          <cell r="D2513" t="str">
            <v>X</v>
          </cell>
          <cell r="E2513" t="str">
            <v>X</v>
          </cell>
          <cell r="F2513" t="str">
            <v>X</v>
          </cell>
          <cell r="G2513" t="str">
            <v>X</v>
          </cell>
          <cell r="H2513" t="str">
            <v>X</v>
          </cell>
          <cell r="I2513" t="str">
            <v>X</v>
          </cell>
          <cell r="J2513" t="str">
            <v>X</v>
          </cell>
          <cell r="K2513" t="str">
            <v>X</v>
          </cell>
          <cell r="L2513" t="str">
            <v>X</v>
          </cell>
          <cell r="M2513" t="str">
            <v>X</v>
          </cell>
          <cell r="N2513" t="str">
            <v>377400</v>
          </cell>
        </row>
        <row r="2514">
          <cell r="B2514" t="str">
            <v>하이제7호스팩</v>
          </cell>
          <cell r="C2514" t="str">
            <v>X</v>
          </cell>
          <cell r="D2514" t="str">
            <v>X</v>
          </cell>
          <cell r="E2514" t="str">
            <v>X</v>
          </cell>
          <cell r="F2514" t="str">
            <v>X</v>
          </cell>
          <cell r="G2514" t="str">
            <v>X</v>
          </cell>
          <cell r="H2514" t="str">
            <v>X</v>
          </cell>
          <cell r="I2514" t="str">
            <v>X</v>
          </cell>
          <cell r="J2514" t="str">
            <v>X</v>
          </cell>
          <cell r="K2514" t="str">
            <v>X</v>
          </cell>
          <cell r="L2514" t="str">
            <v>X</v>
          </cell>
          <cell r="M2514" t="str">
            <v>X</v>
          </cell>
          <cell r="N2514" t="str">
            <v>400840</v>
          </cell>
        </row>
        <row r="2515">
          <cell r="B2515" t="str">
            <v>하이제8호스팩</v>
          </cell>
          <cell r="C2515" t="str">
            <v>X</v>
          </cell>
          <cell r="D2515" t="str">
            <v>X</v>
          </cell>
          <cell r="E2515" t="str">
            <v>X</v>
          </cell>
          <cell r="F2515" t="str">
            <v>X</v>
          </cell>
          <cell r="G2515" t="str">
            <v>X</v>
          </cell>
          <cell r="H2515" t="str">
            <v>X</v>
          </cell>
          <cell r="I2515" t="str">
            <v>X</v>
          </cell>
          <cell r="J2515" t="str">
            <v>X</v>
          </cell>
          <cell r="K2515" t="str">
            <v>X</v>
          </cell>
          <cell r="L2515" t="str">
            <v>X</v>
          </cell>
          <cell r="M2515" t="str">
            <v>X</v>
          </cell>
          <cell r="N2515" t="str">
            <v>450050</v>
          </cell>
        </row>
        <row r="2516">
          <cell r="B2516" t="str">
            <v>하이즈항공</v>
          </cell>
          <cell r="C2516" t="str">
            <v>X</v>
          </cell>
          <cell r="D2516" t="str">
            <v>X</v>
          </cell>
          <cell r="E2516" t="str">
            <v>X</v>
          </cell>
          <cell r="F2516" t="str">
            <v>X</v>
          </cell>
          <cell r="G2516" t="str">
            <v>X</v>
          </cell>
          <cell r="H2516" t="str">
            <v>X</v>
          </cell>
          <cell r="I2516" t="str">
            <v>X</v>
          </cell>
          <cell r="J2516" t="str">
            <v>X</v>
          </cell>
          <cell r="K2516" t="str">
            <v>X</v>
          </cell>
          <cell r="L2516" t="str">
            <v>X</v>
          </cell>
          <cell r="M2516" t="str">
            <v>X</v>
          </cell>
          <cell r="N2516" t="str">
            <v>221840</v>
          </cell>
        </row>
        <row r="2517">
          <cell r="B2517" t="str">
            <v>하이텍팜</v>
          </cell>
          <cell r="C2517" t="str">
            <v>X</v>
          </cell>
          <cell r="D2517" t="str">
            <v>X</v>
          </cell>
          <cell r="E2517" t="str">
            <v>X</v>
          </cell>
          <cell r="F2517" t="str">
            <v>X</v>
          </cell>
          <cell r="G2517" t="str">
            <v>X</v>
          </cell>
          <cell r="H2517" t="str">
            <v>X</v>
          </cell>
          <cell r="I2517" t="str">
            <v>X</v>
          </cell>
          <cell r="J2517" t="str">
            <v>X</v>
          </cell>
          <cell r="K2517" t="str">
            <v>X</v>
          </cell>
          <cell r="L2517" t="str">
            <v>X</v>
          </cell>
          <cell r="M2517" t="str">
            <v>X</v>
          </cell>
          <cell r="N2517" t="str">
            <v>106190</v>
          </cell>
        </row>
        <row r="2518">
          <cell r="B2518" t="str">
            <v>하이트론</v>
          </cell>
          <cell r="C2518" t="str">
            <v>O</v>
          </cell>
          <cell r="D2518" t="str">
            <v>X</v>
          </cell>
          <cell r="E2518" t="str">
            <v>O</v>
          </cell>
          <cell r="F2518" t="str">
            <v>X</v>
          </cell>
          <cell r="G2518" t="str">
            <v>X</v>
          </cell>
          <cell r="H2518" t="str">
            <v>X</v>
          </cell>
          <cell r="I2518" t="str">
            <v>X</v>
          </cell>
          <cell r="J2518" t="str">
            <v>X</v>
          </cell>
          <cell r="K2518" t="str">
            <v>X</v>
          </cell>
          <cell r="L2518" t="str">
            <v>X</v>
          </cell>
          <cell r="M2518" t="str">
            <v>X</v>
          </cell>
          <cell r="N2518" t="str">
            <v>019490</v>
          </cell>
        </row>
        <row r="2519">
          <cell r="B2519" t="str">
            <v>하이트진로</v>
          </cell>
          <cell r="C2519" t="str">
            <v>X</v>
          </cell>
          <cell r="D2519" t="str">
            <v>X</v>
          </cell>
          <cell r="E2519" t="str">
            <v>X</v>
          </cell>
          <cell r="F2519" t="str">
            <v>X</v>
          </cell>
          <cell r="G2519" t="str">
            <v>X</v>
          </cell>
          <cell r="H2519" t="str">
            <v>X</v>
          </cell>
          <cell r="I2519" t="str">
            <v>X</v>
          </cell>
          <cell r="J2519" t="str">
            <v>X</v>
          </cell>
          <cell r="K2519" t="str">
            <v>X</v>
          </cell>
          <cell r="L2519" t="str">
            <v>X</v>
          </cell>
          <cell r="M2519" t="str">
            <v>X</v>
          </cell>
          <cell r="N2519" t="str">
            <v>000080</v>
          </cell>
        </row>
        <row r="2520">
          <cell r="B2520" t="str">
            <v>하이트진로2우B</v>
          </cell>
          <cell r="C2520" t="str">
            <v>X</v>
          </cell>
          <cell r="D2520" t="str">
            <v>X</v>
          </cell>
          <cell r="E2520" t="str">
            <v>X</v>
          </cell>
          <cell r="F2520" t="str">
            <v>X</v>
          </cell>
          <cell r="G2520" t="str">
            <v>X</v>
          </cell>
          <cell r="H2520" t="str">
            <v>X</v>
          </cell>
          <cell r="I2520" t="str">
            <v>X</v>
          </cell>
          <cell r="J2520" t="str">
            <v>X</v>
          </cell>
          <cell r="K2520" t="str">
            <v>X</v>
          </cell>
          <cell r="L2520" t="str">
            <v>X</v>
          </cell>
          <cell r="M2520" t="str">
            <v>X</v>
          </cell>
          <cell r="N2520" t="str">
            <v>000087</v>
          </cell>
        </row>
        <row r="2521">
          <cell r="B2521" t="str">
            <v>하이트진로홀딩스</v>
          </cell>
          <cell r="C2521" t="str">
            <v>X</v>
          </cell>
          <cell r="D2521" t="str">
            <v>X</v>
          </cell>
          <cell r="E2521" t="str">
            <v>X</v>
          </cell>
          <cell r="F2521" t="str">
            <v>X</v>
          </cell>
          <cell r="G2521" t="str">
            <v>X</v>
          </cell>
          <cell r="H2521" t="str">
            <v>X</v>
          </cell>
          <cell r="I2521" t="str">
            <v>X</v>
          </cell>
          <cell r="J2521" t="str">
            <v>X</v>
          </cell>
          <cell r="K2521" t="str">
            <v>X</v>
          </cell>
          <cell r="L2521" t="str">
            <v>X</v>
          </cell>
          <cell r="M2521" t="str">
            <v>X</v>
          </cell>
          <cell r="N2521" t="str">
            <v>000140</v>
          </cell>
        </row>
        <row r="2522">
          <cell r="B2522" t="str">
            <v>하이트진로홀딩스우</v>
          </cell>
          <cell r="C2522" t="str">
            <v>X</v>
          </cell>
          <cell r="D2522" t="str">
            <v>X</v>
          </cell>
          <cell r="E2522" t="str">
            <v>X</v>
          </cell>
          <cell r="F2522" t="str">
            <v>X</v>
          </cell>
          <cell r="G2522" t="str">
            <v>X</v>
          </cell>
          <cell r="H2522" t="str">
            <v>X</v>
          </cell>
          <cell r="I2522" t="str">
            <v>O</v>
          </cell>
          <cell r="J2522" t="str">
            <v>X</v>
          </cell>
          <cell r="K2522" t="str">
            <v>X</v>
          </cell>
          <cell r="L2522" t="str">
            <v>X</v>
          </cell>
          <cell r="M2522" t="str">
            <v>X</v>
          </cell>
          <cell r="N2522" t="str">
            <v>000145</v>
          </cell>
        </row>
        <row r="2523">
          <cell r="B2523" t="str">
            <v>하인크코리아</v>
          </cell>
          <cell r="C2523" t="str">
            <v>X</v>
          </cell>
          <cell r="D2523" t="str">
            <v>X</v>
          </cell>
          <cell r="E2523" t="str">
            <v>X</v>
          </cell>
          <cell r="F2523" t="str">
            <v>X</v>
          </cell>
          <cell r="G2523" t="str">
            <v>X</v>
          </cell>
          <cell r="H2523" t="str">
            <v>X</v>
          </cell>
          <cell r="I2523" t="str">
            <v>X</v>
          </cell>
          <cell r="J2523" t="str">
            <v>X</v>
          </cell>
          <cell r="K2523" t="str">
            <v>X</v>
          </cell>
          <cell r="L2523" t="str">
            <v>X</v>
          </cell>
          <cell r="M2523" t="str">
            <v>X</v>
          </cell>
          <cell r="N2523" t="str">
            <v>373200</v>
          </cell>
        </row>
        <row r="2524">
          <cell r="B2524" t="str">
            <v>하츠</v>
          </cell>
          <cell r="C2524" t="str">
            <v>X</v>
          </cell>
          <cell r="D2524" t="str">
            <v>X</v>
          </cell>
          <cell r="E2524" t="str">
            <v>X</v>
          </cell>
          <cell r="F2524" t="str">
            <v>X</v>
          </cell>
          <cell r="G2524" t="str">
            <v>X</v>
          </cell>
          <cell r="H2524" t="str">
            <v>X</v>
          </cell>
          <cell r="I2524" t="str">
            <v>X</v>
          </cell>
          <cell r="J2524" t="str">
            <v>X</v>
          </cell>
          <cell r="K2524" t="str">
            <v>X</v>
          </cell>
          <cell r="L2524" t="str">
            <v>X</v>
          </cell>
          <cell r="M2524" t="str">
            <v>X</v>
          </cell>
          <cell r="N2524" t="str">
            <v>066130</v>
          </cell>
        </row>
        <row r="2525">
          <cell r="B2525" t="str">
            <v>한국ANKOR유전</v>
          </cell>
          <cell r="C2525" t="str">
            <v>X</v>
          </cell>
          <cell r="D2525" t="str">
            <v>X</v>
          </cell>
          <cell r="E2525" t="str">
            <v>X</v>
          </cell>
          <cell r="F2525" t="str">
            <v>X</v>
          </cell>
          <cell r="G2525" t="str">
            <v>X</v>
          </cell>
          <cell r="H2525" t="str">
            <v>X</v>
          </cell>
          <cell r="I2525" t="str">
            <v>X</v>
          </cell>
          <cell r="J2525" t="str">
            <v>X</v>
          </cell>
          <cell r="K2525" t="str">
            <v>X</v>
          </cell>
          <cell r="L2525" t="str">
            <v>O</v>
          </cell>
          <cell r="M2525" t="str">
            <v>X</v>
          </cell>
          <cell r="N2525" t="str">
            <v>152550</v>
          </cell>
        </row>
        <row r="2526">
          <cell r="B2526" t="str">
            <v>한국가구</v>
          </cell>
          <cell r="C2526" t="str">
            <v>X</v>
          </cell>
          <cell r="D2526" t="str">
            <v>X</v>
          </cell>
          <cell r="E2526" t="str">
            <v>X</v>
          </cell>
          <cell r="F2526" t="str">
            <v>X</v>
          </cell>
          <cell r="G2526" t="str">
            <v>X</v>
          </cell>
          <cell r="H2526" t="str">
            <v>X</v>
          </cell>
          <cell r="I2526" t="str">
            <v>X</v>
          </cell>
          <cell r="J2526" t="str">
            <v>X</v>
          </cell>
          <cell r="K2526" t="str">
            <v>X</v>
          </cell>
          <cell r="L2526" t="str">
            <v>X</v>
          </cell>
          <cell r="M2526" t="str">
            <v>X</v>
          </cell>
          <cell r="N2526" t="str">
            <v>004590</v>
          </cell>
        </row>
        <row r="2527">
          <cell r="B2527" t="str">
            <v>한국가스공사</v>
          </cell>
          <cell r="C2527" t="str">
            <v>X</v>
          </cell>
          <cell r="D2527" t="str">
            <v>X</v>
          </cell>
          <cell r="E2527" t="str">
            <v>X</v>
          </cell>
          <cell r="F2527" t="str">
            <v>X</v>
          </cell>
          <cell r="G2527" t="str">
            <v>X</v>
          </cell>
          <cell r="H2527" t="str">
            <v>X</v>
          </cell>
          <cell r="I2527" t="str">
            <v>X</v>
          </cell>
          <cell r="J2527" t="str">
            <v>X</v>
          </cell>
          <cell r="K2527" t="str">
            <v>X</v>
          </cell>
          <cell r="L2527" t="str">
            <v>X</v>
          </cell>
          <cell r="M2527" t="str">
            <v>X</v>
          </cell>
          <cell r="N2527" t="str">
            <v>036460</v>
          </cell>
        </row>
        <row r="2528">
          <cell r="B2528" t="str">
            <v>한국경제TV</v>
          </cell>
          <cell r="C2528" t="str">
            <v>X</v>
          </cell>
          <cell r="D2528" t="str">
            <v>X</v>
          </cell>
          <cell r="E2528" t="str">
            <v>X</v>
          </cell>
          <cell r="F2528" t="str">
            <v>X</v>
          </cell>
          <cell r="G2528" t="str">
            <v>X</v>
          </cell>
          <cell r="H2528" t="str">
            <v>X</v>
          </cell>
          <cell r="I2528" t="str">
            <v>X</v>
          </cell>
          <cell r="J2528" t="str">
            <v>X</v>
          </cell>
          <cell r="K2528" t="str">
            <v>X</v>
          </cell>
          <cell r="L2528" t="str">
            <v>X</v>
          </cell>
          <cell r="M2528" t="str">
            <v>X</v>
          </cell>
          <cell r="N2528" t="str">
            <v>039340</v>
          </cell>
        </row>
        <row r="2529">
          <cell r="B2529" t="str">
            <v>한국공항</v>
          </cell>
          <cell r="C2529" t="str">
            <v>X</v>
          </cell>
          <cell r="D2529" t="str">
            <v>X</v>
          </cell>
          <cell r="E2529" t="str">
            <v>X</v>
          </cell>
          <cell r="F2529" t="str">
            <v>X</v>
          </cell>
          <cell r="G2529" t="str">
            <v>X</v>
          </cell>
          <cell r="H2529" t="str">
            <v>X</v>
          </cell>
          <cell r="I2529" t="str">
            <v>X</v>
          </cell>
          <cell r="J2529" t="str">
            <v>X</v>
          </cell>
          <cell r="K2529" t="str">
            <v>X</v>
          </cell>
          <cell r="L2529" t="str">
            <v>X</v>
          </cell>
          <cell r="M2529" t="str">
            <v>X</v>
          </cell>
          <cell r="N2529" t="str">
            <v>005430</v>
          </cell>
        </row>
        <row r="2530">
          <cell r="B2530" t="str">
            <v>한국금융지주</v>
          </cell>
          <cell r="C2530" t="str">
            <v>X</v>
          </cell>
          <cell r="D2530" t="str">
            <v>X</v>
          </cell>
          <cell r="E2530" t="str">
            <v>X</v>
          </cell>
          <cell r="F2530" t="str">
            <v>X</v>
          </cell>
          <cell r="G2530" t="str">
            <v>X</v>
          </cell>
          <cell r="H2530" t="str">
            <v>X</v>
          </cell>
          <cell r="I2530" t="str">
            <v>X</v>
          </cell>
          <cell r="J2530" t="str">
            <v>X</v>
          </cell>
          <cell r="K2530" t="str">
            <v>X</v>
          </cell>
          <cell r="L2530" t="str">
            <v>X</v>
          </cell>
          <cell r="M2530" t="str">
            <v>X</v>
          </cell>
          <cell r="N2530" t="str">
            <v>071050</v>
          </cell>
        </row>
        <row r="2531">
          <cell r="B2531" t="str">
            <v>한국금융지주우</v>
          </cell>
          <cell r="C2531" t="str">
            <v>X</v>
          </cell>
          <cell r="D2531" t="str">
            <v>X</v>
          </cell>
          <cell r="E2531" t="str">
            <v>X</v>
          </cell>
          <cell r="F2531" t="str">
            <v>X</v>
          </cell>
          <cell r="G2531" t="str">
            <v>X</v>
          </cell>
          <cell r="H2531" t="str">
            <v>X</v>
          </cell>
          <cell r="I2531" t="str">
            <v>X</v>
          </cell>
          <cell r="J2531" t="str">
            <v>X</v>
          </cell>
          <cell r="K2531" t="str">
            <v>X</v>
          </cell>
          <cell r="L2531" t="str">
            <v>X</v>
          </cell>
          <cell r="M2531" t="str">
            <v>X</v>
          </cell>
          <cell r="N2531" t="str">
            <v>071055</v>
          </cell>
        </row>
        <row r="2532">
          <cell r="B2532" t="str">
            <v>한국기업평가</v>
          </cell>
          <cell r="C2532" t="str">
            <v>X</v>
          </cell>
          <cell r="D2532" t="str">
            <v>X</v>
          </cell>
          <cell r="E2532" t="str">
            <v>X</v>
          </cell>
          <cell r="F2532" t="str">
            <v>X</v>
          </cell>
          <cell r="G2532" t="str">
            <v>X</v>
          </cell>
          <cell r="H2532" t="str">
            <v>X</v>
          </cell>
          <cell r="I2532" t="str">
            <v>X</v>
          </cell>
          <cell r="J2532" t="str">
            <v>X</v>
          </cell>
          <cell r="K2532" t="str">
            <v>X</v>
          </cell>
          <cell r="L2532" t="str">
            <v>X</v>
          </cell>
          <cell r="M2532" t="str">
            <v>X</v>
          </cell>
          <cell r="N2532" t="str">
            <v>034950</v>
          </cell>
        </row>
        <row r="2533">
          <cell r="B2533" t="str">
            <v>한국내화</v>
          </cell>
          <cell r="C2533" t="str">
            <v>X</v>
          </cell>
          <cell r="D2533" t="str">
            <v>X</v>
          </cell>
          <cell r="E2533" t="str">
            <v>X</v>
          </cell>
          <cell r="F2533" t="str">
            <v>X</v>
          </cell>
          <cell r="G2533" t="str">
            <v>X</v>
          </cell>
          <cell r="H2533" t="str">
            <v>X</v>
          </cell>
          <cell r="I2533" t="str">
            <v>X</v>
          </cell>
          <cell r="J2533" t="str">
            <v>X</v>
          </cell>
          <cell r="K2533" t="str">
            <v>X</v>
          </cell>
          <cell r="L2533" t="str">
            <v>X</v>
          </cell>
          <cell r="M2533" t="str">
            <v>X</v>
          </cell>
          <cell r="N2533" t="str">
            <v>010040</v>
          </cell>
        </row>
        <row r="2534">
          <cell r="B2534" t="str">
            <v>한국단자</v>
          </cell>
          <cell r="C2534" t="str">
            <v>X</v>
          </cell>
          <cell r="D2534" t="str">
            <v>X</v>
          </cell>
          <cell r="E2534" t="str">
            <v>X</v>
          </cell>
          <cell r="F2534" t="str">
            <v>X</v>
          </cell>
          <cell r="G2534" t="str">
            <v>X</v>
          </cell>
          <cell r="H2534" t="str">
            <v>X</v>
          </cell>
          <cell r="I2534" t="str">
            <v>X</v>
          </cell>
          <cell r="J2534" t="str">
            <v>X</v>
          </cell>
          <cell r="K2534" t="str">
            <v>X</v>
          </cell>
          <cell r="L2534" t="str">
            <v>X</v>
          </cell>
          <cell r="M2534" t="str">
            <v>X</v>
          </cell>
          <cell r="N2534" t="str">
            <v>025540</v>
          </cell>
        </row>
        <row r="2535">
          <cell r="B2535" t="str">
            <v>한국맥널티</v>
          </cell>
          <cell r="C2535" t="str">
            <v>X</v>
          </cell>
          <cell r="D2535" t="str">
            <v>X</v>
          </cell>
          <cell r="E2535" t="str">
            <v>X</v>
          </cell>
          <cell r="F2535" t="str">
            <v>X</v>
          </cell>
          <cell r="G2535" t="str">
            <v>X</v>
          </cell>
          <cell r="H2535" t="str">
            <v>X</v>
          </cell>
          <cell r="I2535" t="str">
            <v>X</v>
          </cell>
          <cell r="J2535" t="str">
            <v>X</v>
          </cell>
          <cell r="K2535" t="str">
            <v>X</v>
          </cell>
          <cell r="L2535" t="str">
            <v>X</v>
          </cell>
          <cell r="M2535" t="str">
            <v>X</v>
          </cell>
          <cell r="N2535" t="str">
            <v>222980</v>
          </cell>
        </row>
        <row r="2536">
          <cell r="B2536" t="str">
            <v>한국무브넥스</v>
          </cell>
          <cell r="C2536" t="str">
            <v>X</v>
          </cell>
          <cell r="D2536" t="str">
            <v>X</v>
          </cell>
          <cell r="E2536" t="str">
            <v>X</v>
          </cell>
          <cell r="F2536" t="str">
            <v>X</v>
          </cell>
          <cell r="G2536" t="str">
            <v>X</v>
          </cell>
          <cell r="H2536" t="str">
            <v>X</v>
          </cell>
          <cell r="I2536" t="str">
            <v>X</v>
          </cell>
          <cell r="J2536" t="str">
            <v>X</v>
          </cell>
          <cell r="K2536" t="str">
            <v>X</v>
          </cell>
          <cell r="L2536" t="str">
            <v>X</v>
          </cell>
          <cell r="M2536" t="str">
            <v>X</v>
          </cell>
          <cell r="N2536" t="str">
            <v>010100</v>
          </cell>
        </row>
        <row r="2537">
          <cell r="B2537" t="str">
            <v>한국미라클피플사</v>
          </cell>
          <cell r="C2537" t="str">
            <v>X</v>
          </cell>
          <cell r="D2537" t="str">
            <v>X</v>
          </cell>
          <cell r="E2537" t="str">
            <v>X</v>
          </cell>
          <cell r="F2537" t="str">
            <v>X</v>
          </cell>
          <cell r="G2537" t="str">
            <v>X</v>
          </cell>
          <cell r="H2537" t="str">
            <v>X</v>
          </cell>
          <cell r="I2537" t="str">
            <v>X</v>
          </cell>
          <cell r="J2537" t="str">
            <v>X</v>
          </cell>
          <cell r="K2537" t="str">
            <v>X</v>
          </cell>
          <cell r="L2537" t="str">
            <v>X</v>
          </cell>
          <cell r="M2537" t="str">
            <v>X</v>
          </cell>
          <cell r="N2537" t="str">
            <v>331660</v>
          </cell>
        </row>
        <row r="2538">
          <cell r="B2538" t="str">
            <v>한국비엔씨</v>
          </cell>
          <cell r="C2538" t="str">
            <v>X</v>
          </cell>
          <cell r="D2538" t="str">
            <v>X</v>
          </cell>
          <cell r="E2538" t="str">
            <v>X</v>
          </cell>
          <cell r="F2538" t="str">
            <v>X</v>
          </cell>
          <cell r="G2538" t="str">
            <v>X</v>
          </cell>
          <cell r="H2538" t="str">
            <v>X</v>
          </cell>
          <cell r="I2538" t="str">
            <v>X</v>
          </cell>
          <cell r="J2538" t="str">
            <v>X</v>
          </cell>
          <cell r="K2538" t="str">
            <v>X</v>
          </cell>
          <cell r="L2538" t="str">
            <v>X</v>
          </cell>
          <cell r="M2538" t="str">
            <v>X</v>
          </cell>
          <cell r="N2538" t="str">
            <v>256840</v>
          </cell>
        </row>
        <row r="2539">
          <cell r="B2539" t="str">
            <v>한국석유</v>
          </cell>
          <cell r="C2539" t="str">
            <v>X</v>
          </cell>
          <cell r="D2539" t="str">
            <v>X</v>
          </cell>
          <cell r="E2539" t="str">
            <v>X</v>
          </cell>
          <cell r="F2539" t="str">
            <v>X</v>
          </cell>
          <cell r="G2539" t="str">
            <v>X</v>
          </cell>
          <cell r="H2539" t="str">
            <v>X</v>
          </cell>
          <cell r="I2539" t="str">
            <v>X</v>
          </cell>
          <cell r="J2539" t="str">
            <v>X</v>
          </cell>
          <cell r="K2539" t="str">
            <v>X</v>
          </cell>
          <cell r="L2539" t="str">
            <v>X</v>
          </cell>
          <cell r="M2539" t="str">
            <v>X</v>
          </cell>
          <cell r="N2539" t="str">
            <v>004090</v>
          </cell>
        </row>
        <row r="2540">
          <cell r="B2540" t="str">
            <v>한국선재</v>
          </cell>
          <cell r="C2540" t="str">
            <v>X</v>
          </cell>
          <cell r="D2540" t="str">
            <v>X</v>
          </cell>
          <cell r="E2540" t="str">
            <v>X</v>
          </cell>
          <cell r="F2540" t="str">
            <v>X</v>
          </cell>
          <cell r="G2540" t="str">
            <v>X</v>
          </cell>
          <cell r="H2540" t="str">
            <v>X</v>
          </cell>
          <cell r="I2540" t="str">
            <v>X</v>
          </cell>
          <cell r="J2540" t="str">
            <v>X</v>
          </cell>
          <cell r="K2540" t="str">
            <v>X</v>
          </cell>
          <cell r="L2540" t="str">
            <v>X</v>
          </cell>
          <cell r="M2540" t="str">
            <v>X</v>
          </cell>
          <cell r="N2540" t="str">
            <v>025550</v>
          </cell>
        </row>
        <row r="2541">
          <cell r="B2541" t="str">
            <v>한국수출포장</v>
          </cell>
          <cell r="C2541" t="str">
            <v>X</v>
          </cell>
          <cell r="D2541" t="str">
            <v>X</v>
          </cell>
          <cell r="E2541" t="str">
            <v>X</v>
          </cell>
          <cell r="F2541" t="str">
            <v>X</v>
          </cell>
          <cell r="G2541" t="str">
            <v>X</v>
          </cell>
          <cell r="H2541" t="str">
            <v>X</v>
          </cell>
          <cell r="I2541" t="str">
            <v>X</v>
          </cell>
          <cell r="J2541" t="str">
            <v>X</v>
          </cell>
          <cell r="K2541" t="str">
            <v>X</v>
          </cell>
          <cell r="L2541" t="str">
            <v>X</v>
          </cell>
          <cell r="M2541" t="str">
            <v>X</v>
          </cell>
          <cell r="N2541" t="str">
            <v>002200</v>
          </cell>
        </row>
        <row r="2542">
          <cell r="B2542" t="str">
            <v>한국쉘석유</v>
          </cell>
          <cell r="C2542" t="str">
            <v>X</v>
          </cell>
          <cell r="D2542" t="str">
            <v>X</v>
          </cell>
          <cell r="E2542" t="str">
            <v>X</v>
          </cell>
          <cell r="F2542" t="str">
            <v>X</v>
          </cell>
          <cell r="G2542" t="str">
            <v>X</v>
          </cell>
          <cell r="H2542" t="str">
            <v>X</v>
          </cell>
          <cell r="I2542" t="str">
            <v>X</v>
          </cell>
          <cell r="J2542" t="str">
            <v>X</v>
          </cell>
          <cell r="K2542" t="str">
            <v>X</v>
          </cell>
          <cell r="L2542" t="str">
            <v>X</v>
          </cell>
          <cell r="M2542" t="str">
            <v>X</v>
          </cell>
          <cell r="N2542" t="str">
            <v>002960</v>
          </cell>
        </row>
        <row r="2543">
          <cell r="B2543" t="str">
            <v>한국알콜</v>
          </cell>
          <cell r="C2543" t="str">
            <v>X</v>
          </cell>
          <cell r="D2543" t="str">
            <v>X</v>
          </cell>
          <cell r="E2543" t="str">
            <v>X</v>
          </cell>
          <cell r="F2543" t="str">
            <v>X</v>
          </cell>
          <cell r="G2543" t="str">
            <v>X</v>
          </cell>
          <cell r="H2543" t="str">
            <v>X</v>
          </cell>
          <cell r="I2543" t="str">
            <v>X</v>
          </cell>
          <cell r="J2543" t="str">
            <v>X</v>
          </cell>
          <cell r="K2543" t="str">
            <v>X</v>
          </cell>
          <cell r="L2543" t="str">
            <v>X</v>
          </cell>
          <cell r="M2543" t="str">
            <v>X</v>
          </cell>
          <cell r="N2543" t="str">
            <v>017890</v>
          </cell>
        </row>
        <row r="2544">
          <cell r="B2544" t="str">
            <v>한국앤컴퍼니</v>
          </cell>
          <cell r="C2544" t="str">
            <v>X</v>
          </cell>
          <cell r="D2544" t="str">
            <v>X</v>
          </cell>
          <cell r="E2544" t="str">
            <v>X</v>
          </cell>
          <cell r="F2544" t="str">
            <v>X</v>
          </cell>
          <cell r="G2544" t="str">
            <v>X</v>
          </cell>
          <cell r="H2544" t="str">
            <v>X</v>
          </cell>
          <cell r="I2544" t="str">
            <v>X</v>
          </cell>
          <cell r="J2544" t="str">
            <v>X</v>
          </cell>
          <cell r="K2544" t="str">
            <v>X</v>
          </cell>
          <cell r="L2544" t="str">
            <v>X</v>
          </cell>
          <cell r="M2544" t="str">
            <v>X</v>
          </cell>
          <cell r="N2544" t="str">
            <v>000240</v>
          </cell>
        </row>
        <row r="2545">
          <cell r="B2545" t="str">
            <v>한국유니온제약</v>
          </cell>
          <cell r="C2545" t="str">
            <v>X</v>
          </cell>
          <cell r="D2545" t="str">
            <v>X</v>
          </cell>
          <cell r="E2545" t="str">
            <v>X</v>
          </cell>
          <cell r="F2545" t="str">
            <v>X</v>
          </cell>
          <cell r="G2545" t="str">
            <v>X</v>
          </cell>
          <cell r="H2545" t="str">
            <v>X</v>
          </cell>
          <cell r="I2545" t="str">
            <v>X</v>
          </cell>
          <cell r="J2545" t="str">
            <v>X</v>
          </cell>
          <cell r="K2545" t="str">
            <v>X</v>
          </cell>
          <cell r="L2545" t="str">
            <v>X</v>
          </cell>
          <cell r="M2545" t="str">
            <v>X</v>
          </cell>
          <cell r="N2545" t="str">
            <v>080720</v>
          </cell>
        </row>
        <row r="2546">
          <cell r="B2546" t="str">
            <v>한국자산신탁</v>
          </cell>
          <cell r="C2546" t="str">
            <v>X</v>
          </cell>
          <cell r="D2546" t="str">
            <v>X</v>
          </cell>
          <cell r="E2546" t="str">
            <v>X</v>
          </cell>
          <cell r="F2546" t="str">
            <v>X</v>
          </cell>
          <cell r="G2546" t="str">
            <v>X</v>
          </cell>
          <cell r="H2546" t="str">
            <v>X</v>
          </cell>
          <cell r="I2546" t="str">
            <v>X</v>
          </cell>
          <cell r="J2546" t="str">
            <v>X</v>
          </cell>
          <cell r="K2546" t="str">
            <v>X</v>
          </cell>
          <cell r="L2546" t="str">
            <v>X</v>
          </cell>
          <cell r="M2546" t="str">
            <v>X</v>
          </cell>
          <cell r="N2546" t="str">
            <v>123890</v>
          </cell>
        </row>
        <row r="2547">
          <cell r="B2547" t="str">
            <v>한국전력</v>
          </cell>
          <cell r="C2547" t="str">
            <v>X</v>
          </cell>
          <cell r="D2547" t="str">
            <v>X</v>
          </cell>
          <cell r="E2547" t="str">
            <v>X</v>
          </cell>
          <cell r="F2547" t="str">
            <v>X</v>
          </cell>
          <cell r="G2547" t="str">
            <v>X</v>
          </cell>
          <cell r="H2547" t="str">
            <v>X</v>
          </cell>
          <cell r="I2547" t="str">
            <v>X</v>
          </cell>
          <cell r="J2547" t="str">
            <v>X</v>
          </cell>
          <cell r="K2547" t="str">
            <v>X</v>
          </cell>
          <cell r="L2547" t="str">
            <v>X</v>
          </cell>
          <cell r="M2547" t="str">
            <v>X</v>
          </cell>
          <cell r="N2547" t="str">
            <v>015760</v>
          </cell>
        </row>
        <row r="2548">
          <cell r="B2548" t="str">
            <v>한국전자금융</v>
          </cell>
          <cell r="C2548" t="str">
            <v>X</v>
          </cell>
          <cell r="D2548" t="str">
            <v>X</v>
          </cell>
          <cell r="E2548" t="str">
            <v>X</v>
          </cell>
          <cell r="F2548" t="str">
            <v>X</v>
          </cell>
          <cell r="G2548" t="str">
            <v>X</v>
          </cell>
          <cell r="H2548" t="str">
            <v>X</v>
          </cell>
          <cell r="I2548" t="str">
            <v>X</v>
          </cell>
          <cell r="J2548" t="str">
            <v>X</v>
          </cell>
          <cell r="K2548" t="str">
            <v>X</v>
          </cell>
          <cell r="L2548" t="str">
            <v>X</v>
          </cell>
          <cell r="M2548" t="str">
            <v>X</v>
          </cell>
          <cell r="N2548" t="str">
            <v>063570</v>
          </cell>
        </row>
        <row r="2549">
          <cell r="B2549" t="str">
            <v>한국전자인증</v>
          </cell>
          <cell r="C2549" t="str">
            <v>X</v>
          </cell>
          <cell r="D2549" t="str">
            <v>X</v>
          </cell>
          <cell r="E2549" t="str">
            <v>X</v>
          </cell>
          <cell r="F2549" t="str">
            <v>X</v>
          </cell>
          <cell r="G2549" t="str">
            <v>X</v>
          </cell>
          <cell r="H2549" t="str">
            <v>X</v>
          </cell>
          <cell r="I2549" t="str">
            <v>X</v>
          </cell>
          <cell r="J2549" t="str">
            <v>X</v>
          </cell>
          <cell r="K2549" t="str">
            <v>X</v>
          </cell>
          <cell r="L2549" t="str">
            <v>X</v>
          </cell>
          <cell r="M2549" t="str">
            <v>X</v>
          </cell>
          <cell r="N2549" t="str">
            <v>041460</v>
          </cell>
        </row>
        <row r="2550">
          <cell r="B2550" t="str">
            <v>한국전자홀딩스</v>
          </cell>
          <cell r="C2550" t="str">
            <v>X</v>
          </cell>
          <cell r="D2550" t="str">
            <v>X</v>
          </cell>
          <cell r="E2550" t="str">
            <v>X</v>
          </cell>
          <cell r="F2550" t="str">
            <v>X</v>
          </cell>
          <cell r="G2550" t="str">
            <v>X</v>
          </cell>
          <cell r="H2550" t="str">
            <v>X</v>
          </cell>
          <cell r="I2550" t="str">
            <v>X</v>
          </cell>
          <cell r="J2550" t="str">
            <v>X</v>
          </cell>
          <cell r="K2550" t="str">
            <v>X</v>
          </cell>
          <cell r="L2550" t="str">
            <v>X</v>
          </cell>
          <cell r="M2550" t="str">
            <v>X</v>
          </cell>
          <cell r="N2550" t="str">
            <v>006200</v>
          </cell>
        </row>
        <row r="2551">
          <cell r="B2551" t="str">
            <v>한국정밀기계</v>
          </cell>
          <cell r="C2551" t="str">
            <v>X</v>
          </cell>
          <cell r="D2551" t="str">
            <v>X</v>
          </cell>
          <cell r="E2551" t="str">
            <v>X</v>
          </cell>
          <cell r="F2551" t="str">
            <v>X</v>
          </cell>
          <cell r="G2551" t="str">
            <v>X</v>
          </cell>
          <cell r="H2551" t="str">
            <v>X</v>
          </cell>
          <cell r="I2551" t="str">
            <v>X</v>
          </cell>
          <cell r="J2551" t="str">
            <v>X</v>
          </cell>
          <cell r="K2551" t="str">
            <v>X</v>
          </cell>
          <cell r="L2551" t="str">
            <v>X</v>
          </cell>
          <cell r="M2551" t="str">
            <v>X</v>
          </cell>
          <cell r="N2551" t="str">
            <v>101680</v>
          </cell>
        </row>
        <row r="2552">
          <cell r="B2552" t="str">
            <v>한국정보공학</v>
          </cell>
          <cell r="C2552" t="str">
            <v>X</v>
          </cell>
          <cell r="D2552" t="str">
            <v>X</v>
          </cell>
          <cell r="E2552" t="str">
            <v>X</v>
          </cell>
          <cell r="F2552" t="str">
            <v>X</v>
          </cell>
          <cell r="G2552" t="str">
            <v>X</v>
          </cell>
          <cell r="H2552" t="str">
            <v>X</v>
          </cell>
          <cell r="I2552" t="str">
            <v>X</v>
          </cell>
          <cell r="J2552" t="str">
            <v>X</v>
          </cell>
          <cell r="K2552" t="str">
            <v>X</v>
          </cell>
          <cell r="L2552" t="str">
            <v>X</v>
          </cell>
          <cell r="M2552" t="str">
            <v>X</v>
          </cell>
          <cell r="N2552" t="str">
            <v>039740</v>
          </cell>
        </row>
        <row r="2553">
          <cell r="B2553" t="str">
            <v>한국정보인증</v>
          </cell>
          <cell r="C2553" t="str">
            <v>X</v>
          </cell>
          <cell r="D2553" t="str">
            <v>X</v>
          </cell>
          <cell r="E2553" t="str">
            <v>X</v>
          </cell>
          <cell r="F2553" t="str">
            <v>X</v>
          </cell>
          <cell r="G2553" t="str">
            <v>X</v>
          </cell>
          <cell r="H2553" t="str">
            <v>X</v>
          </cell>
          <cell r="I2553" t="str">
            <v>X</v>
          </cell>
          <cell r="J2553" t="str">
            <v>X</v>
          </cell>
          <cell r="K2553" t="str">
            <v>X</v>
          </cell>
          <cell r="L2553" t="str">
            <v>X</v>
          </cell>
          <cell r="M2553" t="str">
            <v>X</v>
          </cell>
          <cell r="N2553" t="str">
            <v>053300</v>
          </cell>
        </row>
        <row r="2554">
          <cell r="B2554" t="str">
            <v>한국정보통신</v>
          </cell>
          <cell r="C2554" t="str">
            <v>X</v>
          </cell>
          <cell r="D2554" t="str">
            <v>X</v>
          </cell>
          <cell r="E2554" t="str">
            <v>X</v>
          </cell>
          <cell r="F2554" t="str">
            <v>X</v>
          </cell>
          <cell r="G2554" t="str">
            <v>X</v>
          </cell>
          <cell r="H2554" t="str">
            <v>X</v>
          </cell>
          <cell r="I2554" t="str">
            <v>X</v>
          </cell>
          <cell r="J2554" t="str">
            <v>X</v>
          </cell>
          <cell r="K2554" t="str">
            <v>X</v>
          </cell>
          <cell r="L2554" t="str">
            <v>X</v>
          </cell>
          <cell r="M2554" t="str">
            <v>X</v>
          </cell>
          <cell r="N2554" t="str">
            <v>025770</v>
          </cell>
        </row>
        <row r="2555">
          <cell r="B2555" t="str">
            <v>한국제11호스팩</v>
          </cell>
          <cell r="C2555" t="str">
            <v>X</v>
          </cell>
          <cell r="D2555" t="str">
            <v>X</v>
          </cell>
          <cell r="E2555" t="str">
            <v>X</v>
          </cell>
          <cell r="F2555" t="str">
            <v>X</v>
          </cell>
          <cell r="G2555" t="str">
            <v>X</v>
          </cell>
          <cell r="H2555" t="str">
            <v>X</v>
          </cell>
          <cell r="I2555" t="str">
            <v>X</v>
          </cell>
          <cell r="J2555" t="str">
            <v>X</v>
          </cell>
          <cell r="K2555" t="str">
            <v>X</v>
          </cell>
          <cell r="L2555" t="str">
            <v>X</v>
          </cell>
          <cell r="M2555" t="str">
            <v>X</v>
          </cell>
          <cell r="N2555" t="str">
            <v>436610</v>
          </cell>
        </row>
        <row r="2556">
          <cell r="B2556" t="str">
            <v>한국제12호스팩</v>
          </cell>
          <cell r="C2556" t="str">
            <v>X</v>
          </cell>
          <cell r="D2556" t="str">
            <v>X</v>
          </cell>
          <cell r="E2556" t="str">
            <v>X</v>
          </cell>
          <cell r="F2556" t="str">
            <v>X</v>
          </cell>
          <cell r="G2556" t="str">
            <v>X</v>
          </cell>
          <cell r="H2556" t="str">
            <v>X</v>
          </cell>
          <cell r="I2556" t="str">
            <v>X</v>
          </cell>
          <cell r="J2556" t="str">
            <v>X</v>
          </cell>
          <cell r="K2556" t="str">
            <v>X</v>
          </cell>
          <cell r="L2556" t="str">
            <v>X</v>
          </cell>
          <cell r="M2556" t="str">
            <v>X</v>
          </cell>
          <cell r="N2556" t="str">
            <v>458610</v>
          </cell>
        </row>
        <row r="2557">
          <cell r="B2557" t="str">
            <v>한국제지</v>
          </cell>
          <cell r="C2557" t="str">
            <v>X</v>
          </cell>
          <cell r="D2557" t="str">
            <v>X</v>
          </cell>
          <cell r="E2557" t="str">
            <v>X</v>
          </cell>
          <cell r="F2557" t="str">
            <v>X</v>
          </cell>
          <cell r="G2557" t="str">
            <v>X</v>
          </cell>
          <cell r="H2557" t="str">
            <v>X</v>
          </cell>
          <cell r="I2557" t="str">
            <v>X</v>
          </cell>
          <cell r="J2557" t="str">
            <v>X</v>
          </cell>
          <cell r="K2557" t="str">
            <v>X</v>
          </cell>
          <cell r="L2557" t="str">
            <v>X</v>
          </cell>
          <cell r="M2557" t="str">
            <v>X</v>
          </cell>
          <cell r="N2557" t="str">
            <v>027970</v>
          </cell>
        </row>
        <row r="2558">
          <cell r="B2558" t="str">
            <v>한국종합기술</v>
          </cell>
          <cell r="C2558" t="str">
            <v>X</v>
          </cell>
          <cell r="D2558" t="str">
            <v>X</v>
          </cell>
          <cell r="E2558" t="str">
            <v>X</v>
          </cell>
          <cell r="F2558" t="str">
            <v>X</v>
          </cell>
          <cell r="G2558" t="str">
            <v>X</v>
          </cell>
          <cell r="H2558" t="str">
            <v>X</v>
          </cell>
          <cell r="I2558" t="str">
            <v>X</v>
          </cell>
          <cell r="J2558" t="str">
            <v>X</v>
          </cell>
          <cell r="K2558" t="str">
            <v>X</v>
          </cell>
          <cell r="L2558" t="str">
            <v>X</v>
          </cell>
          <cell r="M2558" t="str">
            <v>X</v>
          </cell>
          <cell r="N2558" t="str">
            <v>023350</v>
          </cell>
        </row>
        <row r="2559">
          <cell r="B2559" t="str">
            <v>한국주강</v>
          </cell>
          <cell r="C2559" t="str">
            <v>X</v>
          </cell>
          <cell r="D2559" t="str">
            <v>X</v>
          </cell>
          <cell r="E2559" t="str">
            <v>X</v>
          </cell>
          <cell r="F2559" t="str">
            <v>X</v>
          </cell>
          <cell r="G2559" t="str">
            <v>X</v>
          </cell>
          <cell r="H2559" t="str">
            <v>X</v>
          </cell>
          <cell r="I2559" t="str">
            <v>X</v>
          </cell>
          <cell r="J2559" t="str">
            <v>X</v>
          </cell>
          <cell r="K2559" t="str">
            <v>X</v>
          </cell>
          <cell r="L2559" t="str">
            <v>X</v>
          </cell>
          <cell r="M2559" t="str">
            <v>X</v>
          </cell>
          <cell r="N2559" t="str">
            <v>025890</v>
          </cell>
        </row>
        <row r="2560">
          <cell r="B2560" t="str">
            <v>한국주철관</v>
          </cell>
          <cell r="C2560" t="str">
            <v>X</v>
          </cell>
          <cell r="D2560" t="str">
            <v>X</v>
          </cell>
          <cell r="E2560" t="str">
            <v>X</v>
          </cell>
          <cell r="F2560" t="str">
            <v>X</v>
          </cell>
          <cell r="G2560" t="str">
            <v>X</v>
          </cell>
          <cell r="H2560" t="str">
            <v>X</v>
          </cell>
          <cell r="I2560" t="str">
            <v>X</v>
          </cell>
          <cell r="J2560" t="str">
            <v>X</v>
          </cell>
          <cell r="K2560" t="str">
            <v>X</v>
          </cell>
          <cell r="L2560" t="str">
            <v>X</v>
          </cell>
          <cell r="M2560" t="str">
            <v>X</v>
          </cell>
          <cell r="N2560" t="str">
            <v>000970</v>
          </cell>
        </row>
        <row r="2561">
          <cell r="B2561" t="str">
            <v>한국철강</v>
          </cell>
          <cell r="C2561" t="str">
            <v>X</v>
          </cell>
          <cell r="D2561" t="str">
            <v>X</v>
          </cell>
          <cell r="E2561" t="str">
            <v>X</v>
          </cell>
          <cell r="F2561" t="str">
            <v>X</v>
          </cell>
          <cell r="G2561" t="str">
            <v>X</v>
          </cell>
          <cell r="H2561" t="str">
            <v>X</v>
          </cell>
          <cell r="I2561" t="str">
            <v>X</v>
          </cell>
          <cell r="J2561" t="str">
            <v>X</v>
          </cell>
          <cell r="K2561" t="str">
            <v>X</v>
          </cell>
          <cell r="L2561" t="str">
            <v>X</v>
          </cell>
          <cell r="M2561" t="str">
            <v>X</v>
          </cell>
          <cell r="N2561" t="str">
            <v>104700</v>
          </cell>
        </row>
        <row r="2562">
          <cell r="B2562" t="str">
            <v>한국카본</v>
          </cell>
          <cell r="C2562" t="str">
            <v>X</v>
          </cell>
          <cell r="D2562" t="str">
            <v>X</v>
          </cell>
          <cell r="E2562" t="str">
            <v>X</v>
          </cell>
          <cell r="F2562" t="str">
            <v>X</v>
          </cell>
          <cell r="G2562" t="str">
            <v>O</v>
          </cell>
          <cell r="H2562" t="str">
            <v>X</v>
          </cell>
          <cell r="I2562" t="str">
            <v>X</v>
          </cell>
          <cell r="J2562" t="str">
            <v>X</v>
          </cell>
          <cell r="K2562" t="str">
            <v>X</v>
          </cell>
          <cell r="L2562" t="str">
            <v>X</v>
          </cell>
          <cell r="M2562" t="str">
            <v>X</v>
          </cell>
          <cell r="N2562" t="str">
            <v>017960</v>
          </cell>
        </row>
        <row r="2563">
          <cell r="B2563" t="str">
            <v>한국캐피탈</v>
          </cell>
          <cell r="C2563" t="str">
            <v>X</v>
          </cell>
          <cell r="D2563" t="str">
            <v>X</v>
          </cell>
          <cell r="E2563" t="str">
            <v>X</v>
          </cell>
          <cell r="F2563" t="str">
            <v>X</v>
          </cell>
          <cell r="G2563" t="str">
            <v>X</v>
          </cell>
          <cell r="H2563" t="str">
            <v>X</v>
          </cell>
          <cell r="I2563" t="str">
            <v>X</v>
          </cell>
          <cell r="J2563" t="str">
            <v>X</v>
          </cell>
          <cell r="K2563" t="str">
            <v>X</v>
          </cell>
          <cell r="L2563" t="str">
            <v>X</v>
          </cell>
          <cell r="M2563" t="str">
            <v>X</v>
          </cell>
          <cell r="N2563" t="str">
            <v>023760</v>
          </cell>
        </row>
        <row r="2564">
          <cell r="B2564" t="str">
            <v>한국컴퓨터</v>
          </cell>
          <cell r="C2564" t="str">
            <v>X</v>
          </cell>
          <cell r="D2564" t="str">
            <v>X</v>
          </cell>
          <cell r="E2564" t="str">
            <v>X</v>
          </cell>
          <cell r="F2564" t="str">
            <v>X</v>
          </cell>
          <cell r="G2564" t="str">
            <v>X</v>
          </cell>
          <cell r="H2564" t="str">
            <v>X</v>
          </cell>
          <cell r="I2564" t="str">
            <v>X</v>
          </cell>
          <cell r="J2564" t="str">
            <v>X</v>
          </cell>
          <cell r="K2564" t="str">
            <v>X</v>
          </cell>
          <cell r="L2564" t="str">
            <v>X</v>
          </cell>
          <cell r="M2564" t="str">
            <v>X</v>
          </cell>
          <cell r="N2564" t="str">
            <v>054040</v>
          </cell>
        </row>
        <row r="2565">
          <cell r="B2565" t="str">
            <v>한국콜마</v>
          </cell>
          <cell r="C2565" t="str">
            <v>X</v>
          </cell>
          <cell r="D2565" t="str">
            <v>X</v>
          </cell>
          <cell r="E2565" t="str">
            <v>X</v>
          </cell>
          <cell r="F2565" t="str">
            <v>X</v>
          </cell>
          <cell r="G2565" t="str">
            <v>X</v>
          </cell>
          <cell r="H2565" t="str">
            <v>X</v>
          </cell>
          <cell r="I2565" t="str">
            <v>X</v>
          </cell>
          <cell r="J2565" t="str">
            <v>X</v>
          </cell>
          <cell r="K2565" t="str">
            <v>X</v>
          </cell>
          <cell r="L2565" t="str">
            <v>X</v>
          </cell>
          <cell r="M2565" t="str">
            <v>X</v>
          </cell>
          <cell r="N2565" t="str">
            <v>161890</v>
          </cell>
        </row>
        <row r="2566">
          <cell r="B2566" t="str">
            <v>한국콜마홀딩스</v>
          </cell>
          <cell r="C2566" t="str">
            <v>X</v>
          </cell>
          <cell r="D2566" t="str">
            <v>X</v>
          </cell>
          <cell r="E2566" t="str">
            <v>X</v>
          </cell>
          <cell r="F2566" t="str">
            <v>X</v>
          </cell>
          <cell r="G2566" t="str">
            <v>O</v>
          </cell>
          <cell r="H2566" t="str">
            <v>X</v>
          </cell>
          <cell r="I2566" t="str">
            <v>X</v>
          </cell>
          <cell r="J2566" t="str">
            <v>X</v>
          </cell>
          <cell r="K2566" t="str">
            <v>X</v>
          </cell>
          <cell r="L2566" t="str">
            <v>X</v>
          </cell>
          <cell r="M2566" t="str">
            <v>X</v>
          </cell>
          <cell r="N2566" t="str">
            <v>024720</v>
          </cell>
        </row>
        <row r="2567">
          <cell r="B2567" t="str">
            <v>한국큐빅</v>
          </cell>
          <cell r="C2567" t="str">
            <v>X</v>
          </cell>
          <cell r="D2567" t="str">
            <v>X</v>
          </cell>
          <cell r="E2567" t="str">
            <v>X</v>
          </cell>
          <cell r="F2567" t="str">
            <v>X</v>
          </cell>
          <cell r="G2567" t="str">
            <v>X</v>
          </cell>
          <cell r="H2567" t="str">
            <v>X</v>
          </cell>
          <cell r="I2567" t="str">
            <v>X</v>
          </cell>
          <cell r="J2567" t="str">
            <v>X</v>
          </cell>
          <cell r="K2567" t="str">
            <v>X</v>
          </cell>
          <cell r="L2567" t="str">
            <v>X</v>
          </cell>
          <cell r="M2567" t="str">
            <v>X</v>
          </cell>
          <cell r="N2567" t="str">
            <v>021650</v>
          </cell>
        </row>
        <row r="2568">
          <cell r="B2568" t="str">
            <v>한국타이어앤테크놀로지</v>
          </cell>
          <cell r="C2568" t="str">
            <v>X</v>
          </cell>
          <cell r="D2568" t="str">
            <v>X</v>
          </cell>
          <cell r="E2568" t="str">
            <v>X</v>
          </cell>
          <cell r="F2568" t="str">
            <v>X</v>
          </cell>
          <cell r="G2568" t="str">
            <v>X</v>
          </cell>
          <cell r="H2568" t="str">
            <v>X</v>
          </cell>
          <cell r="I2568" t="str">
            <v>X</v>
          </cell>
          <cell r="J2568" t="str">
            <v>X</v>
          </cell>
          <cell r="K2568" t="str">
            <v>X</v>
          </cell>
          <cell r="L2568" t="str">
            <v>X</v>
          </cell>
          <cell r="M2568" t="str">
            <v>X</v>
          </cell>
          <cell r="N2568" t="str">
            <v>161390</v>
          </cell>
        </row>
        <row r="2569">
          <cell r="B2569" t="str">
            <v>한국테크놀로지</v>
          </cell>
          <cell r="C2569" t="str">
            <v>O</v>
          </cell>
          <cell r="D2569" t="str">
            <v>X</v>
          </cell>
          <cell r="E2569" t="str">
            <v>O</v>
          </cell>
          <cell r="F2569" t="str">
            <v>O</v>
          </cell>
          <cell r="G2569" t="str">
            <v>O</v>
          </cell>
          <cell r="H2569" t="str">
            <v>X</v>
          </cell>
          <cell r="I2569" t="str">
            <v>X</v>
          </cell>
          <cell r="J2569" t="str">
            <v>X</v>
          </cell>
          <cell r="K2569" t="str">
            <v>X</v>
          </cell>
          <cell r="L2569" t="str">
            <v>X</v>
          </cell>
          <cell r="M2569" t="str">
            <v>X</v>
          </cell>
          <cell r="N2569" t="str">
            <v>053590</v>
          </cell>
        </row>
        <row r="2570">
          <cell r="B2570" t="str">
            <v>한국토지신탁</v>
          </cell>
          <cell r="C2570" t="str">
            <v>X</v>
          </cell>
          <cell r="D2570" t="str">
            <v>X</v>
          </cell>
          <cell r="E2570" t="str">
            <v>X</v>
          </cell>
          <cell r="F2570" t="str">
            <v>X</v>
          </cell>
          <cell r="G2570" t="str">
            <v>X</v>
          </cell>
          <cell r="H2570" t="str">
            <v>X</v>
          </cell>
          <cell r="I2570" t="str">
            <v>X</v>
          </cell>
          <cell r="J2570" t="str">
            <v>X</v>
          </cell>
          <cell r="K2570" t="str">
            <v>X</v>
          </cell>
          <cell r="L2570" t="str">
            <v>X</v>
          </cell>
          <cell r="M2570" t="str">
            <v>X</v>
          </cell>
          <cell r="N2570" t="str">
            <v>034830</v>
          </cell>
        </row>
        <row r="2571">
          <cell r="B2571" t="str">
            <v>한국특강</v>
          </cell>
          <cell r="C2571" t="str">
            <v>X</v>
          </cell>
          <cell r="D2571" t="str">
            <v>X</v>
          </cell>
          <cell r="E2571" t="str">
            <v>X</v>
          </cell>
          <cell r="F2571" t="str">
            <v>X</v>
          </cell>
          <cell r="G2571" t="str">
            <v>X</v>
          </cell>
          <cell r="H2571" t="str">
            <v>X</v>
          </cell>
          <cell r="I2571" t="str">
            <v>X</v>
          </cell>
          <cell r="J2571" t="str">
            <v>X</v>
          </cell>
          <cell r="K2571" t="str">
            <v>X</v>
          </cell>
          <cell r="L2571" t="str">
            <v>X</v>
          </cell>
          <cell r="M2571" t="str">
            <v>X</v>
          </cell>
          <cell r="N2571" t="str">
            <v>007280</v>
          </cell>
        </row>
        <row r="2572">
          <cell r="B2572" t="str">
            <v>한국파마</v>
          </cell>
          <cell r="C2572" t="str">
            <v>X</v>
          </cell>
          <cell r="D2572" t="str">
            <v>X</v>
          </cell>
          <cell r="E2572" t="str">
            <v>X</v>
          </cell>
          <cell r="F2572" t="str">
            <v>X</v>
          </cell>
          <cell r="G2572" t="str">
            <v>X</v>
          </cell>
          <cell r="H2572" t="str">
            <v>X</v>
          </cell>
          <cell r="I2572" t="str">
            <v>X</v>
          </cell>
          <cell r="J2572" t="str">
            <v>X</v>
          </cell>
          <cell r="K2572" t="str">
            <v>X</v>
          </cell>
          <cell r="L2572" t="str">
            <v>X</v>
          </cell>
          <cell r="M2572" t="str">
            <v>X</v>
          </cell>
          <cell r="N2572" t="str">
            <v>032300</v>
          </cell>
        </row>
        <row r="2573">
          <cell r="B2573" t="str">
            <v>한국패러랠</v>
          </cell>
          <cell r="C2573" t="str">
            <v>X</v>
          </cell>
          <cell r="D2573" t="str">
            <v>X</v>
          </cell>
          <cell r="E2573" t="str">
            <v>X</v>
          </cell>
          <cell r="F2573" t="str">
            <v>X</v>
          </cell>
          <cell r="G2573" t="str">
            <v>X</v>
          </cell>
          <cell r="H2573" t="str">
            <v>O</v>
          </cell>
          <cell r="I2573" t="str">
            <v>X</v>
          </cell>
          <cell r="J2573" t="str">
            <v>X</v>
          </cell>
          <cell r="K2573" t="str">
            <v>X</v>
          </cell>
          <cell r="L2573" t="str">
            <v>X</v>
          </cell>
          <cell r="M2573" t="str">
            <v>X</v>
          </cell>
          <cell r="N2573" t="str">
            <v>168490</v>
          </cell>
        </row>
        <row r="2574">
          <cell r="B2574" t="str">
            <v>한국팩키지</v>
          </cell>
          <cell r="C2574" t="str">
            <v>X</v>
          </cell>
          <cell r="D2574" t="str">
            <v>X</v>
          </cell>
          <cell r="E2574" t="str">
            <v>X</v>
          </cell>
          <cell r="F2574" t="str">
            <v>X</v>
          </cell>
          <cell r="G2574" t="str">
            <v>X</v>
          </cell>
          <cell r="H2574" t="str">
            <v>X</v>
          </cell>
          <cell r="I2574" t="str">
            <v>X</v>
          </cell>
          <cell r="J2574" t="str">
            <v>X</v>
          </cell>
          <cell r="K2574" t="str">
            <v>X</v>
          </cell>
          <cell r="L2574" t="str">
            <v>X</v>
          </cell>
          <cell r="M2574" t="str">
            <v>X</v>
          </cell>
          <cell r="N2574" t="str">
            <v>037230</v>
          </cell>
        </row>
        <row r="2575">
          <cell r="B2575" t="str">
            <v>한국피아이엠</v>
          </cell>
          <cell r="C2575" t="str">
            <v>X</v>
          </cell>
          <cell r="D2575" t="str">
            <v>X</v>
          </cell>
          <cell r="E2575" t="str">
            <v>X</v>
          </cell>
          <cell r="F2575" t="str">
            <v>X</v>
          </cell>
          <cell r="G2575" t="str">
            <v>X</v>
          </cell>
          <cell r="H2575" t="str">
            <v>X</v>
          </cell>
          <cell r="I2575" t="str">
            <v>X</v>
          </cell>
          <cell r="J2575" t="str">
            <v>X</v>
          </cell>
          <cell r="K2575" t="str">
            <v>X</v>
          </cell>
          <cell r="L2575" t="str">
            <v>X</v>
          </cell>
          <cell r="M2575" t="str">
            <v>X</v>
          </cell>
          <cell r="N2575" t="str">
            <v>448900</v>
          </cell>
        </row>
        <row r="2576">
          <cell r="B2576" t="str">
            <v>한국항공우주</v>
          </cell>
          <cell r="C2576" t="str">
            <v>X</v>
          </cell>
          <cell r="D2576" t="str">
            <v>X</v>
          </cell>
          <cell r="E2576" t="str">
            <v>X</v>
          </cell>
          <cell r="F2576" t="str">
            <v>X</v>
          </cell>
          <cell r="G2576" t="str">
            <v>X</v>
          </cell>
          <cell r="H2576" t="str">
            <v>X</v>
          </cell>
          <cell r="I2576" t="str">
            <v>X</v>
          </cell>
          <cell r="J2576" t="str">
            <v>X</v>
          </cell>
          <cell r="K2576" t="str">
            <v>X</v>
          </cell>
          <cell r="L2576" t="str">
            <v>X</v>
          </cell>
          <cell r="M2576" t="str">
            <v>X</v>
          </cell>
          <cell r="N2576" t="str">
            <v>047810</v>
          </cell>
        </row>
        <row r="2577">
          <cell r="B2577" t="str">
            <v>한국화장품</v>
          </cell>
          <cell r="C2577" t="str">
            <v>X</v>
          </cell>
          <cell r="D2577" t="str">
            <v>X</v>
          </cell>
          <cell r="E2577" t="str">
            <v>X</v>
          </cell>
          <cell r="F2577" t="str">
            <v>X</v>
          </cell>
          <cell r="G2577" t="str">
            <v>X</v>
          </cell>
          <cell r="H2577" t="str">
            <v>X</v>
          </cell>
          <cell r="I2577" t="str">
            <v>X</v>
          </cell>
          <cell r="J2577" t="str">
            <v>X</v>
          </cell>
          <cell r="K2577" t="str">
            <v>X</v>
          </cell>
          <cell r="L2577" t="str">
            <v>X</v>
          </cell>
          <cell r="M2577" t="str">
            <v>X</v>
          </cell>
          <cell r="N2577" t="str">
            <v>123690</v>
          </cell>
        </row>
        <row r="2578">
          <cell r="B2578" t="str">
            <v>한국화장품제조</v>
          </cell>
          <cell r="C2578" t="str">
            <v>X</v>
          </cell>
          <cell r="D2578" t="str">
            <v>X</v>
          </cell>
          <cell r="E2578" t="str">
            <v>X</v>
          </cell>
          <cell r="F2578" t="str">
            <v>X</v>
          </cell>
          <cell r="G2578" t="str">
            <v>X</v>
          </cell>
          <cell r="H2578" t="str">
            <v>X</v>
          </cell>
          <cell r="I2578" t="str">
            <v>X</v>
          </cell>
          <cell r="J2578" t="str">
            <v>X</v>
          </cell>
          <cell r="K2578" t="str">
            <v>X</v>
          </cell>
          <cell r="L2578" t="str">
            <v>X</v>
          </cell>
          <cell r="M2578" t="str">
            <v>X</v>
          </cell>
          <cell r="N2578" t="str">
            <v>003350</v>
          </cell>
        </row>
        <row r="2579">
          <cell r="B2579" t="str">
            <v>한글과컴퓨터</v>
          </cell>
          <cell r="C2579" t="str">
            <v>X</v>
          </cell>
          <cell r="D2579" t="str">
            <v>X</v>
          </cell>
          <cell r="E2579" t="str">
            <v>X</v>
          </cell>
          <cell r="F2579" t="str">
            <v>X</v>
          </cell>
          <cell r="G2579" t="str">
            <v>X</v>
          </cell>
          <cell r="H2579" t="str">
            <v>X</v>
          </cell>
          <cell r="I2579" t="str">
            <v>X</v>
          </cell>
          <cell r="J2579" t="str">
            <v>X</v>
          </cell>
          <cell r="K2579" t="str">
            <v>X</v>
          </cell>
          <cell r="L2579" t="str">
            <v>X</v>
          </cell>
          <cell r="M2579" t="str">
            <v>X</v>
          </cell>
          <cell r="N2579" t="str">
            <v>030520</v>
          </cell>
        </row>
        <row r="2580">
          <cell r="B2580" t="str">
            <v>한네트</v>
          </cell>
          <cell r="C2580" t="str">
            <v>X</v>
          </cell>
          <cell r="D2580" t="str">
            <v>X</v>
          </cell>
          <cell r="E2580" t="str">
            <v>X</v>
          </cell>
          <cell r="F2580" t="str">
            <v>X</v>
          </cell>
          <cell r="G2580" t="str">
            <v>X</v>
          </cell>
          <cell r="H2580" t="str">
            <v>X</v>
          </cell>
          <cell r="I2580" t="str">
            <v>X</v>
          </cell>
          <cell r="J2580" t="str">
            <v>X</v>
          </cell>
          <cell r="K2580" t="str">
            <v>X</v>
          </cell>
          <cell r="L2580" t="str">
            <v>X</v>
          </cell>
          <cell r="M2580" t="str">
            <v>X</v>
          </cell>
          <cell r="N2580" t="str">
            <v>052600</v>
          </cell>
        </row>
        <row r="2581">
          <cell r="B2581" t="str">
            <v>한농화성</v>
          </cell>
          <cell r="C2581" t="str">
            <v>X</v>
          </cell>
          <cell r="D2581" t="str">
            <v>X</v>
          </cell>
          <cell r="E2581" t="str">
            <v>X</v>
          </cell>
          <cell r="F2581" t="str">
            <v>X</v>
          </cell>
          <cell r="G2581" t="str">
            <v>X</v>
          </cell>
          <cell r="H2581" t="str">
            <v>X</v>
          </cell>
          <cell r="I2581" t="str">
            <v>X</v>
          </cell>
          <cell r="J2581" t="str">
            <v>X</v>
          </cell>
          <cell r="K2581" t="str">
            <v>X</v>
          </cell>
          <cell r="L2581" t="str">
            <v>X</v>
          </cell>
          <cell r="M2581" t="str">
            <v>X</v>
          </cell>
          <cell r="N2581" t="str">
            <v>011500</v>
          </cell>
        </row>
        <row r="2582">
          <cell r="B2582" t="str">
            <v>한독</v>
          </cell>
          <cell r="C2582" t="str">
            <v>X</v>
          </cell>
          <cell r="D2582" t="str">
            <v>X</v>
          </cell>
          <cell r="E2582" t="str">
            <v>X</v>
          </cell>
          <cell r="F2582" t="str">
            <v>X</v>
          </cell>
          <cell r="G2582" t="str">
            <v>X</v>
          </cell>
          <cell r="H2582" t="str">
            <v>X</v>
          </cell>
          <cell r="I2582" t="str">
            <v>X</v>
          </cell>
          <cell r="J2582" t="str">
            <v>X</v>
          </cell>
          <cell r="K2582" t="str">
            <v>X</v>
          </cell>
          <cell r="L2582" t="str">
            <v>X</v>
          </cell>
          <cell r="M2582" t="str">
            <v>X</v>
          </cell>
          <cell r="N2582" t="str">
            <v>002390</v>
          </cell>
        </row>
        <row r="2583">
          <cell r="B2583" t="str">
            <v>한독크린텍</v>
          </cell>
          <cell r="C2583" t="str">
            <v>X</v>
          </cell>
          <cell r="D2583" t="str">
            <v>X</v>
          </cell>
          <cell r="E2583" t="str">
            <v>X</v>
          </cell>
          <cell r="F2583" t="str">
            <v>X</v>
          </cell>
          <cell r="G2583" t="str">
            <v>X</v>
          </cell>
          <cell r="H2583" t="str">
            <v>X</v>
          </cell>
          <cell r="I2583" t="str">
            <v>X</v>
          </cell>
          <cell r="J2583" t="str">
            <v>X</v>
          </cell>
          <cell r="K2583" t="str">
            <v>X</v>
          </cell>
          <cell r="L2583" t="str">
            <v>X</v>
          </cell>
          <cell r="M2583" t="str">
            <v>X</v>
          </cell>
          <cell r="N2583" t="str">
            <v>256150</v>
          </cell>
        </row>
        <row r="2584">
          <cell r="B2584" t="str">
            <v>한라IMS</v>
          </cell>
          <cell r="C2584" t="str">
            <v>X</v>
          </cell>
          <cell r="D2584" t="str">
            <v>X</v>
          </cell>
          <cell r="E2584" t="str">
            <v>X</v>
          </cell>
          <cell r="F2584" t="str">
            <v>X</v>
          </cell>
          <cell r="G2584" t="str">
            <v>X</v>
          </cell>
          <cell r="H2584" t="str">
            <v>X</v>
          </cell>
          <cell r="I2584" t="str">
            <v>X</v>
          </cell>
          <cell r="J2584" t="str">
            <v>X</v>
          </cell>
          <cell r="K2584" t="str">
            <v>X</v>
          </cell>
          <cell r="L2584" t="str">
            <v>X</v>
          </cell>
          <cell r="M2584" t="str">
            <v>X</v>
          </cell>
          <cell r="N2584" t="str">
            <v>092460</v>
          </cell>
        </row>
        <row r="2585">
          <cell r="B2585" t="str">
            <v>한미글로벌</v>
          </cell>
          <cell r="C2585" t="str">
            <v>X</v>
          </cell>
          <cell r="D2585" t="str">
            <v>X</v>
          </cell>
          <cell r="E2585" t="str">
            <v>X</v>
          </cell>
          <cell r="F2585" t="str">
            <v>X</v>
          </cell>
          <cell r="G2585" t="str">
            <v>X</v>
          </cell>
          <cell r="H2585" t="str">
            <v>X</v>
          </cell>
          <cell r="I2585" t="str">
            <v>X</v>
          </cell>
          <cell r="J2585" t="str">
            <v>X</v>
          </cell>
          <cell r="K2585" t="str">
            <v>X</v>
          </cell>
          <cell r="L2585" t="str">
            <v>X</v>
          </cell>
          <cell r="M2585" t="str">
            <v>X</v>
          </cell>
          <cell r="N2585" t="str">
            <v>053690</v>
          </cell>
        </row>
        <row r="2586">
          <cell r="B2586" t="str">
            <v>한미반도체</v>
          </cell>
          <cell r="C2586" t="str">
            <v>X</v>
          </cell>
          <cell r="D2586" t="str">
            <v>X</v>
          </cell>
          <cell r="E2586" t="str">
            <v>X</v>
          </cell>
          <cell r="F2586" t="str">
            <v>X</v>
          </cell>
          <cell r="G2586" t="str">
            <v>X</v>
          </cell>
          <cell r="H2586" t="str">
            <v>X</v>
          </cell>
          <cell r="I2586" t="str">
            <v>X</v>
          </cell>
          <cell r="J2586" t="str">
            <v>X</v>
          </cell>
          <cell r="K2586" t="str">
            <v>X</v>
          </cell>
          <cell r="L2586" t="str">
            <v>X</v>
          </cell>
          <cell r="M2586" t="str">
            <v>X</v>
          </cell>
          <cell r="N2586" t="str">
            <v>042700</v>
          </cell>
        </row>
        <row r="2587">
          <cell r="B2587" t="str">
            <v>한미사이언스</v>
          </cell>
          <cell r="C2587" t="str">
            <v>X</v>
          </cell>
          <cell r="D2587" t="str">
            <v>X</v>
          </cell>
          <cell r="E2587" t="str">
            <v>X</v>
          </cell>
          <cell r="F2587" t="str">
            <v>X</v>
          </cell>
          <cell r="G2587" t="str">
            <v>O</v>
          </cell>
          <cell r="H2587" t="str">
            <v>X</v>
          </cell>
          <cell r="I2587" t="str">
            <v>X</v>
          </cell>
          <cell r="J2587" t="str">
            <v>X</v>
          </cell>
          <cell r="K2587" t="str">
            <v>X</v>
          </cell>
          <cell r="L2587" t="str">
            <v>X</v>
          </cell>
          <cell r="M2587" t="str">
            <v>X</v>
          </cell>
          <cell r="N2587" t="str">
            <v>008930</v>
          </cell>
        </row>
        <row r="2588">
          <cell r="B2588" t="str">
            <v>한미약품</v>
          </cell>
          <cell r="C2588" t="str">
            <v>X</v>
          </cell>
          <cell r="D2588" t="str">
            <v>X</v>
          </cell>
          <cell r="E2588" t="str">
            <v>X</v>
          </cell>
          <cell r="F2588" t="str">
            <v>X</v>
          </cell>
          <cell r="G2588" t="str">
            <v>O</v>
          </cell>
          <cell r="H2588" t="str">
            <v>X</v>
          </cell>
          <cell r="I2588" t="str">
            <v>X</v>
          </cell>
          <cell r="J2588" t="str">
            <v>X</v>
          </cell>
          <cell r="K2588" t="str">
            <v>X</v>
          </cell>
          <cell r="L2588" t="str">
            <v>X</v>
          </cell>
          <cell r="M2588" t="str">
            <v>X</v>
          </cell>
          <cell r="N2588" t="str">
            <v>128940</v>
          </cell>
        </row>
        <row r="2589">
          <cell r="B2589" t="str">
            <v>한빛소프트</v>
          </cell>
          <cell r="C2589" t="str">
            <v>X</v>
          </cell>
          <cell r="D2589" t="str">
            <v>X</v>
          </cell>
          <cell r="E2589" t="str">
            <v>X</v>
          </cell>
          <cell r="F2589" t="str">
            <v>X</v>
          </cell>
          <cell r="G2589" t="str">
            <v>X</v>
          </cell>
          <cell r="H2589" t="str">
            <v>X</v>
          </cell>
          <cell r="I2589" t="str">
            <v>X</v>
          </cell>
          <cell r="J2589" t="str">
            <v>X</v>
          </cell>
          <cell r="K2589" t="str">
            <v>X</v>
          </cell>
          <cell r="L2589" t="str">
            <v>X</v>
          </cell>
          <cell r="M2589" t="str">
            <v>X</v>
          </cell>
          <cell r="N2589" t="str">
            <v>047080</v>
          </cell>
        </row>
        <row r="2590">
          <cell r="B2590" t="str">
            <v>한샘</v>
          </cell>
          <cell r="C2590" t="str">
            <v>X</v>
          </cell>
          <cell r="D2590" t="str">
            <v>X</v>
          </cell>
          <cell r="E2590" t="str">
            <v>X</v>
          </cell>
          <cell r="F2590" t="str">
            <v>X</v>
          </cell>
          <cell r="G2590" t="str">
            <v>X</v>
          </cell>
          <cell r="H2590" t="str">
            <v>X</v>
          </cell>
          <cell r="I2590" t="str">
            <v>X</v>
          </cell>
          <cell r="J2590" t="str">
            <v>X</v>
          </cell>
          <cell r="K2590" t="str">
            <v>X</v>
          </cell>
          <cell r="L2590" t="str">
            <v>X</v>
          </cell>
          <cell r="M2590" t="str">
            <v>X</v>
          </cell>
          <cell r="N2590" t="str">
            <v>009240</v>
          </cell>
        </row>
        <row r="2591">
          <cell r="B2591" t="str">
            <v>한섬</v>
          </cell>
          <cell r="C2591" t="str">
            <v>X</v>
          </cell>
          <cell r="D2591" t="str">
            <v>X</v>
          </cell>
          <cell r="E2591" t="str">
            <v>X</v>
          </cell>
          <cell r="F2591" t="str">
            <v>X</v>
          </cell>
          <cell r="G2591" t="str">
            <v>X</v>
          </cell>
          <cell r="H2591" t="str">
            <v>X</v>
          </cell>
          <cell r="I2591" t="str">
            <v>X</v>
          </cell>
          <cell r="J2591" t="str">
            <v>X</v>
          </cell>
          <cell r="K2591" t="str">
            <v>X</v>
          </cell>
          <cell r="L2591" t="str">
            <v>X</v>
          </cell>
          <cell r="M2591" t="str">
            <v>X</v>
          </cell>
          <cell r="N2591" t="str">
            <v>020000</v>
          </cell>
        </row>
        <row r="2592">
          <cell r="B2592" t="str">
            <v>한성기업</v>
          </cell>
          <cell r="C2592" t="str">
            <v>X</v>
          </cell>
          <cell r="D2592" t="str">
            <v>X</v>
          </cell>
          <cell r="E2592" t="str">
            <v>X</v>
          </cell>
          <cell r="F2592" t="str">
            <v>X</v>
          </cell>
          <cell r="G2592" t="str">
            <v>X</v>
          </cell>
          <cell r="H2592" t="str">
            <v>X</v>
          </cell>
          <cell r="I2592" t="str">
            <v>X</v>
          </cell>
          <cell r="J2592" t="str">
            <v>X</v>
          </cell>
          <cell r="K2592" t="str">
            <v>X</v>
          </cell>
          <cell r="L2592" t="str">
            <v>X</v>
          </cell>
          <cell r="M2592" t="str">
            <v>X</v>
          </cell>
          <cell r="N2592" t="str">
            <v>003680</v>
          </cell>
        </row>
        <row r="2593">
          <cell r="B2593" t="str">
            <v>한성크린텍</v>
          </cell>
          <cell r="C2593" t="str">
            <v>X</v>
          </cell>
          <cell r="D2593" t="str">
            <v>X</v>
          </cell>
          <cell r="E2593" t="str">
            <v>X</v>
          </cell>
          <cell r="F2593" t="str">
            <v>X</v>
          </cell>
          <cell r="G2593" t="str">
            <v>X</v>
          </cell>
          <cell r="H2593" t="str">
            <v>X</v>
          </cell>
          <cell r="I2593" t="str">
            <v>X</v>
          </cell>
          <cell r="J2593" t="str">
            <v>X</v>
          </cell>
          <cell r="K2593" t="str">
            <v>X</v>
          </cell>
          <cell r="L2593" t="str">
            <v>X</v>
          </cell>
          <cell r="M2593" t="str">
            <v>X</v>
          </cell>
          <cell r="N2593" t="str">
            <v>066980</v>
          </cell>
        </row>
        <row r="2594">
          <cell r="B2594" t="str">
            <v>한세실업</v>
          </cell>
          <cell r="C2594" t="str">
            <v>X</v>
          </cell>
          <cell r="D2594" t="str">
            <v>X</v>
          </cell>
          <cell r="E2594" t="str">
            <v>X</v>
          </cell>
          <cell r="F2594" t="str">
            <v>X</v>
          </cell>
          <cell r="G2594" t="str">
            <v>X</v>
          </cell>
          <cell r="H2594" t="str">
            <v>X</v>
          </cell>
          <cell r="I2594" t="str">
            <v>X</v>
          </cell>
          <cell r="J2594" t="str">
            <v>X</v>
          </cell>
          <cell r="K2594" t="str">
            <v>X</v>
          </cell>
          <cell r="L2594" t="str">
            <v>X</v>
          </cell>
          <cell r="M2594" t="str">
            <v>X</v>
          </cell>
          <cell r="N2594" t="str">
            <v>105630</v>
          </cell>
        </row>
        <row r="2595">
          <cell r="B2595" t="str">
            <v>한세엠케이</v>
          </cell>
          <cell r="C2595" t="str">
            <v>X</v>
          </cell>
          <cell r="D2595" t="str">
            <v>X</v>
          </cell>
          <cell r="E2595" t="str">
            <v>X</v>
          </cell>
          <cell r="F2595" t="str">
            <v>X</v>
          </cell>
          <cell r="G2595" t="str">
            <v>X</v>
          </cell>
          <cell r="H2595" t="str">
            <v>X</v>
          </cell>
          <cell r="I2595" t="str">
            <v>X</v>
          </cell>
          <cell r="J2595" t="str">
            <v>X</v>
          </cell>
          <cell r="K2595" t="str">
            <v>X</v>
          </cell>
          <cell r="L2595" t="str">
            <v>X</v>
          </cell>
          <cell r="M2595" t="str">
            <v>X</v>
          </cell>
          <cell r="N2595" t="str">
            <v>069640</v>
          </cell>
        </row>
        <row r="2596">
          <cell r="B2596" t="str">
            <v>한세예스24홀딩스</v>
          </cell>
          <cell r="C2596" t="str">
            <v>X</v>
          </cell>
          <cell r="D2596" t="str">
            <v>X</v>
          </cell>
          <cell r="E2596" t="str">
            <v>X</v>
          </cell>
          <cell r="F2596" t="str">
            <v>X</v>
          </cell>
          <cell r="G2596" t="str">
            <v>X</v>
          </cell>
          <cell r="H2596" t="str">
            <v>X</v>
          </cell>
          <cell r="I2596" t="str">
            <v>X</v>
          </cell>
          <cell r="J2596" t="str">
            <v>X</v>
          </cell>
          <cell r="K2596" t="str">
            <v>X</v>
          </cell>
          <cell r="L2596" t="str">
            <v>X</v>
          </cell>
          <cell r="M2596" t="str">
            <v>X</v>
          </cell>
          <cell r="N2596" t="str">
            <v>016450</v>
          </cell>
        </row>
        <row r="2597">
          <cell r="B2597" t="str">
            <v>한솔PNS</v>
          </cell>
          <cell r="C2597" t="str">
            <v>X</v>
          </cell>
          <cell r="D2597" t="str">
            <v>X</v>
          </cell>
          <cell r="E2597" t="str">
            <v>X</v>
          </cell>
          <cell r="F2597" t="str">
            <v>X</v>
          </cell>
          <cell r="G2597" t="str">
            <v>X</v>
          </cell>
          <cell r="H2597" t="str">
            <v>X</v>
          </cell>
          <cell r="I2597" t="str">
            <v>X</v>
          </cell>
          <cell r="J2597" t="str">
            <v>X</v>
          </cell>
          <cell r="K2597" t="str">
            <v>X</v>
          </cell>
          <cell r="L2597" t="str">
            <v>X</v>
          </cell>
          <cell r="M2597" t="str">
            <v>X</v>
          </cell>
          <cell r="N2597" t="str">
            <v>010420</v>
          </cell>
        </row>
        <row r="2598">
          <cell r="B2598" t="str">
            <v>한솔로지스틱스</v>
          </cell>
          <cell r="C2598" t="str">
            <v>X</v>
          </cell>
          <cell r="D2598" t="str">
            <v>X</v>
          </cell>
          <cell r="E2598" t="str">
            <v>X</v>
          </cell>
          <cell r="F2598" t="str">
            <v>X</v>
          </cell>
          <cell r="G2598" t="str">
            <v>X</v>
          </cell>
          <cell r="H2598" t="str">
            <v>X</v>
          </cell>
          <cell r="I2598" t="str">
            <v>X</v>
          </cell>
          <cell r="J2598" t="str">
            <v>X</v>
          </cell>
          <cell r="K2598" t="str">
            <v>X</v>
          </cell>
          <cell r="L2598" t="str">
            <v>X</v>
          </cell>
          <cell r="M2598" t="str">
            <v>X</v>
          </cell>
          <cell r="N2598" t="str">
            <v>009180</v>
          </cell>
        </row>
        <row r="2599">
          <cell r="B2599" t="str">
            <v>한솔아이원스</v>
          </cell>
          <cell r="C2599" t="str">
            <v>X</v>
          </cell>
          <cell r="D2599" t="str">
            <v>X</v>
          </cell>
          <cell r="E2599" t="str">
            <v>X</v>
          </cell>
          <cell r="F2599" t="str">
            <v>O</v>
          </cell>
          <cell r="G2599" t="str">
            <v>X</v>
          </cell>
          <cell r="H2599" t="str">
            <v>X</v>
          </cell>
          <cell r="I2599" t="str">
            <v>X</v>
          </cell>
          <cell r="J2599" t="str">
            <v>X</v>
          </cell>
          <cell r="K2599" t="str">
            <v>X</v>
          </cell>
          <cell r="L2599" t="str">
            <v>X</v>
          </cell>
          <cell r="M2599" t="str">
            <v>X</v>
          </cell>
          <cell r="N2599" t="str">
            <v>114810</v>
          </cell>
        </row>
        <row r="2600">
          <cell r="B2600" t="str">
            <v>한솔인티큐브</v>
          </cell>
          <cell r="C2600" t="str">
            <v>X</v>
          </cell>
          <cell r="D2600" t="str">
            <v>X</v>
          </cell>
          <cell r="E2600" t="str">
            <v>X</v>
          </cell>
          <cell r="F2600" t="str">
            <v>X</v>
          </cell>
          <cell r="G2600" t="str">
            <v>X</v>
          </cell>
          <cell r="H2600" t="str">
            <v>X</v>
          </cell>
          <cell r="I2600" t="str">
            <v>X</v>
          </cell>
          <cell r="J2600" t="str">
            <v>X</v>
          </cell>
          <cell r="K2600" t="str">
            <v>X</v>
          </cell>
          <cell r="L2600" t="str">
            <v>X</v>
          </cell>
          <cell r="M2600" t="str">
            <v>X</v>
          </cell>
          <cell r="N2600" t="str">
            <v>070590</v>
          </cell>
        </row>
        <row r="2601">
          <cell r="B2601" t="str">
            <v>한솔제지</v>
          </cell>
          <cell r="C2601" t="str">
            <v>X</v>
          </cell>
          <cell r="D2601" t="str">
            <v>X</v>
          </cell>
          <cell r="E2601" t="str">
            <v>X</v>
          </cell>
          <cell r="F2601" t="str">
            <v>X</v>
          </cell>
          <cell r="G2601" t="str">
            <v>X</v>
          </cell>
          <cell r="H2601" t="str">
            <v>X</v>
          </cell>
          <cell r="I2601" t="str">
            <v>X</v>
          </cell>
          <cell r="J2601" t="str">
            <v>X</v>
          </cell>
          <cell r="K2601" t="str">
            <v>X</v>
          </cell>
          <cell r="L2601" t="str">
            <v>X</v>
          </cell>
          <cell r="M2601" t="str">
            <v>X</v>
          </cell>
          <cell r="N2601" t="str">
            <v>213500</v>
          </cell>
        </row>
        <row r="2602">
          <cell r="B2602" t="str">
            <v>한솔케미칼</v>
          </cell>
          <cell r="C2602" t="str">
            <v>X</v>
          </cell>
          <cell r="D2602" t="str">
            <v>X</v>
          </cell>
          <cell r="E2602" t="str">
            <v>X</v>
          </cell>
          <cell r="F2602" t="str">
            <v>X</v>
          </cell>
          <cell r="G2602" t="str">
            <v>X</v>
          </cell>
          <cell r="H2602" t="str">
            <v>X</v>
          </cell>
          <cell r="I2602" t="str">
            <v>X</v>
          </cell>
          <cell r="J2602" t="str">
            <v>X</v>
          </cell>
          <cell r="K2602" t="str">
            <v>X</v>
          </cell>
          <cell r="L2602" t="str">
            <v>X</v>
          </cell>
          <cell r="M2602" t="str">
            <v>X</v>
          </cell>
          <cell r="N2602" t="str">
            <v>014680</v>
          </cell>
        </row>
        <row r="2603">
          <cell r="B2603" t="str">
            <v>한솔테크닉스</v>
          </cell>
          <cell r="C2603" t="str">
            <v>X</v>
          </cell>
          <cell r="D2603" t="str">
            <v>X</v>
          </cell>
          <cell r="E2603" t="str">
            <v>X</v>
          </cell>
          <cell r="F2603" t="str">
            <v>X</v>
          </cell>
          <cell r="G2603" t="str">
            <v>X</v>
          </cell>
          <cell r="H2603" t="str">
            <v>X</v>
          </cell>
          <cell r="I2603" t="str">
            <v>X</v>
          </cell>
          <cell r="J2603" t="str">
            <v>X</v>
          </cell>
          <cell r="K2603" t="str">
            <v>X</v>
          </cell>
          <cell r="L2603" t="str">
            <v>X</v>
          </cell>
          <cell r="M2603" t="str">
            <v>X</v>
          </cell>
          <cell r="N2603" t="str">
            <v>004710</v>
          </cell>
        </row>
        <row r="2604">
          <cell r="B2604" t="str">
            <v>한솔홀딩스</v>
          </cell>
          <cell r="C2604" t="str">
            <v>X</v>
          </cell>
          <cell r="D2604" t="str">
            <v>X</v>
          </cell>
          <cell r="E2604" t="str">
            <v>X</v>
          </cell>
          <cell r="F2604" t="str">
            <v>X</v>
          </cell>
          <cell r="G2604" t="str">
            <v>X</v>
          </cell>
          <cell r="H2604" t="str">
            <v>X</v>
          </cell>
          <cell r="I2604" t="str">
            <v>X</v>
          </cell>
          <cell r="J2604" t="str">
            <v>X</v>
          </cell>
          <cell r="K2604" t="str">
            <v>X</v>
          </cell>
          <cell r="L2604" t="str">
            <v>X</v>
          </cell>
          <cell r="M2604" t="str">
            <v>X</v>
          </cell>
          <cell r="N2604" t="str">
            <v>004150</v>
          </cell>
        </row>
        <row r="2605">
          <cell r="B2605" t="str">
            <v>한솔홈데코</v>
          </cell>
          <cell r="C2605" t="str">
            <v>X</v>
          </cell>
          <cell r="D2605" t="str">
            <v>X</v>
          </cell>
          <cell r="E2605" t="str">
            <v>X</v>
          </cell>
          <cell r="F2605" t="str">
            <v>X</v>
          </cell>
          <cell r="G2605" t="str">
            <v>X</v>
          </cell>
          <cell r="H2605" t="str">
            <v>X</v>
          </cell>
          <cell r="I2605" t="str">
            <v>X</v>
          </cell>
          <cell r="J2605" t="str">
            <v>X</v>
          </cell>
          <cell r="K2605" t="str">
            <v>X</v>
          </cell>
          <cell r="L2605" t="str">
            <v>X</v>
          </cell>
          <cell r="M2605" t="str">
            <v>X</v>
          </cell>
          <cell r="N2605" t="str">
            <v>025750</v>
          </cell>
        </row>
        <row r="2606">
          <cell r="B2606" t="str">
            <v>한송네오텍</v>
          </cell>
          <cell r="C2606" t="str">
            <v>O</v>
          </cell>
          <cell r="D2606" t="str">
            <v>X</v>
          </cell>
          <cell r="E2606" t="str">
            <v>O</v>
          </cell>
          <cell r="F2606" t="str">
            <v>O</v>
          </cell>
          <cell r="G2606" t="str">
            <v>O</v>
          </cell>
          <cell r="H2606" t="str">
            <v>X</v>
          </cell>
          <cell r="I2606" t="str">
            <v>X</v>
          </cell>
          <cell r="J2606" t="str">
            <v>X</v>
          </cell>
          <cell r="K2606" t="str">
            <v>X</v>
          </cell>
          <cell r="L2606" t="str">
            <v>X</v>
          </cell>
          <cell r="M2606" t="str">
            <v>X</v>
          </cell>
          <cell r="N2606" t="str">
            <v>226440</v>
          </cell>
        </row>
        <row r="2607">
          <cell r="B2607" t="str">
            <v>한스바이오메드</v>
          </cell>
          <cell r="C2607" t="str">
            <v>X</v>
          </cell>
          <cell r="D2607" t="str">
            <v>X</v>
          </cell>
          <cell r="E2607" t="str">
            <v>X</v>
          </cell>
          <cell r="F2607" t="str">
            <v>X</v>
          </cell>
          <cell r="G2607" t="str">
            <v>X</v>
          </cell>
          <cell r="H2607" t="str">
            <v>X</v>
          </cell>
          <cell r="I2607" t="str">
            <v>X</v>
          </cell>
          <cell r="J2607" t="str">
            <v>X</v>
          </cell>
          <cell r="K2607" t="str">
            <v>X</v>
          </cell>
          <cell r="L2607" t="str">
            <v>X</v>
          </cell>
          <cell r="M2607" t="str">
            <v>X</v>
          </cell>
          <cell r="N2607" t="str">
            <v>042520</v>
          </cell>
        </row>
        <row r="2608">
          <cell r="B2608" t="str">
            <v>한신공영</v>
          </cell>
          <cell r="C2608" t="str">
            <v>X</v>
          </cell>
          <cell r="D2608" t="str">
            <v>X</v>
          </cell>
          <cell r="E2608" t="str">
            <v>X</v>
          </cell>
          <cell r="F2608" t="str">
            <v>X</v>
          </cell>
          <cell r="G2608" t="str">
            <v>X</v>
          </cell>
          <cell r="H2608" t="str">
            <v>X</v>
          </cell>
          <cell r="I2608" t="str">
            <v>X</v>
          </cell>
          <cell r="J2608" t="str">
            <v>X</v>
          </cell>
          <cell r="K2608" t="str">
            <v>X</v>
          </cell>
          <cell r="L2608" t="str">
            <v>X</v>
          </cell>
          <cell r="M2608" t="str">
            <v>X</v>
          </cell>
          <cell r="N2608" t="str">
            <v>004960</v>
          </cell>
        </row>
        <row r="2609">
          <cell r="B2609" t="str">
            <v>한신기계</v>
          </cell>
          <cell r="C2609" t="str">
            <v>X</v>
          </cell>
          <cell r="D2609" t="str">
            <v>X</v>
          </cell>
          <cell r="E2609" t="str">
            <v>X</v>
          </cell>
          <cell r="F2609" t="str">
            <v>X</v>
          </cell>
          <cell r="G2609" t="str">
            <v>X</v>
          </cell>
          <cell r="H2609" t="str">
            <v>X</v>
          </cell>
          <cell r="I2609" t="str">
            <v>X</v>
          </cell>
          <cell r="J2609" t="str">
            <v>X</v>
          </cell>
          <cell r="K2609" t="str">
            <v>X</v>
          </cell>
          <cell r="L2609" t="str">
            <v>X</v>
          </cell>
          <cell r="M2609" t="str">
            <v>X</v>
          </cell>
          <cell r="N2609" t="str">
            <v>011700</v>
          </cell>
        </row>
        <row r="2610">
          <cell r="B2610" t="str">
            <v>한싹</v>
          </cell>
          <cell r="C2610" t="str">
            <v>X</v>
          </cell>
          <cell r="D2610" t="str">
            <v>X</v>
          </cell>
          <cell r="E2610" t="str">
            <v>X</v>
          </cell>
          <cell r="F2610" t="str">
            <v>X</v>
          </cell>
          <cell r="G2610" t="str">
            <v>X</v>
          </cell>
          <cell r="H2610" t="str">
            <v>X</v>
          </cell>
          <cell r="I2610" t="str">
            <v>X</v>
          </cell>
          <cell r="J2610" t="str">
            <v>X</v>
          </cell>
          <cell r="K2610" t="str">
            <v>X</v>
          </cell>
          <cell r="L2610" t="str">
            <v>X</v>
          </cell>
          <cell r="M2610" t="str">
            <v>X</v>
          </cell>
          <cell r="N2610" t="str">
            <v>430690</v>
          </cell>
        </row>
        <row r="2611">
          <cell r="B2611" t="str">
            <v>한양디지텍</v>
          </cell>
          <cell r="C2611" t="str">
            <v>X</v>
          </cell>
          <cell r="D2611" t="str">
            <v>X</v>
          </cell>
          <cell r="E2611" t="str">
            <v>X</v>
          </cell>
          <cell r="F2611" t="str">
            <v>X</v>
          </cell>
          <cell r="G2611" t="str">
            <v>X</v>
          </cell>
          <cell r="H2611" t="str">
            <v>X</v>
          </cell>
          <cell r="I2611" t="str">
            <v>X</v>
          </cell>
          <cell r="J2611" t="str">
            <v>X</v>
          </cell>
          <cell r="K2611" t="str">
            <v>X</v>
          </cell>
          <cell r="L2611" t="str">
            <v>X</v>
          </cell>
          <cell r="M2611" t="str">
            <v>X</v>
          </cell>
          <cell r="N2611" t="str">
            <v>078350</v>
          </cell>
        </row>
        <row r="2612">
          <cell r="B2612" t="str">
            <v>한양이엔지</v>
          </cell>
          <cell r="C2612" t="str">
            <v>X</v>
          </cell>
          <cell r="D2612" t="str">
            <v>X</v>
          </cell>
          <cell r="E2612" t="str">
            <v>X</v>
          </cell>
          <cell r="F2612" t="str">
            <v>X</v>
          </cell>
          <cell r="G2612" t="str">
            <v>X</v>
          </cell>
          <cell r="H2612" t="str">
            <v>X</v>
          </cell>
          <cell r="I2612" t="str">
            <v>X</v>
          </cell>
          <cell r="J2612" t="str">
            <v>X</v>
          </cell>
          <cell r="K2612" t="str">
            <v>X</v>
          </cell>
          <cell r="L2612" t="str">
            <v>X</v>
          </cell>
          <cell r="M2612" t="str">
            <v>X</v>
          </cell>
          <cell r="N2612" t="str">
            <v>045100</v>
          </cell>
        </row>
        <row r="2613">
          <cell r="B2613" t="str">
            <v>한양증권</v>
          </cell>
          <cell r="C2613" t="str">
            <v>X</v>
          </cell>
          <cell r="D2613" t="str">
            <v>X</v>
          </cell>
          <cell r="E2613" t="str">
            <v>X</v>
          </cell>
          <cell r="F2613" t="str">
            <v>X</v>
          </cell>
          <cell r="G2613" t="str">
            <v>X</v>
          </cell>
          <cell r="H2613" t="str">
            <v>X</v>
          </cell>
          <cell r="I2613" t="str">
            <v>X</v>
          </cell>
          <cell r="J2613" t="str">
            <v>X</v>
          </cell>
          <cell r="K2613" t="str">
            <v>X</v>
          </cell>
          <cell r="L2613" t="str">
            <v>X</v>
          </cell>
          <cell r="M2613" t="str">
            <v>X</v>
          </cell>
          <cell r="N2613" t="str">
            <v>001750</v>
          </cell>
        </row>
        <row r="2614">
          <cell r="B2614" t="str">
            <v>한양증권우</v>
          </cell>
          <cell r="C2614" t="str">
            <v>X</v>
          </cell>
          <cell r="D2614" t="str">
            <v>X</v>
          </cell>
          <cell r="E2614" t="str">
            <v>X</v>
          </cell>
          <cell r="F2614" t="str">
            <v>X</v>
          </cell>
          <cell r="G2614" t="str">
            <v>X</v>
          </cell>
          <cell r="H2614" t="str">
            <v>X</v>
          </cell>
          <cell r="I2614" t="str">
            <v>X</v>
          </cell>
          <cell r="J2614" t="str">
            <v>X</v>
          </cell>
          <cell r="K2614" t="str">
            <v>X</v>
          </cell>
          <cell r="L2614" t="str">
            <v>X</v>
          </cell>
          <cell r="M2614" t="str">
            <v>X</v>
          </cell>
          <cell r="N2614" t="str">
            <v>001755</v>
          </cell>
        </row>
        <row r="2615">
          <cell r="B2615" t="str">
            <v>한온시스템</v>
          </cell>
          <cell r="C2615" t="str">
            <v>X</v>
          </cell>
          <cell r="D2615" t="str">
            <v>X</v>
          </cell>
          <cell r="E2615" t="str">
            <v>X</v>
          </cell>
          <cell r="F2615" t="str">
            <v>X</v>
          </cell>
          <cell r="G2615" t="str">
            <v>X</v>
          </cell>
          <cell r="H2615" t="str">
            <v>X</v>
          </cell>
          <cell r="I2615" t="str">
            <v>X</v>
          </cell>
          <cell r="J2615" t="str">
            <v>X</v>
          </cell>
          <cell r="K2615" t="str">
            <v>X</v>
          </cell>
          <cell r="L2615" t="str">
            <v>X</v>
          </cell>
          <cell r="M2615" t="str">
            <v>X</v>
          </cell>
          <cell r="N2615" t="str">
            <v>018880</v>
          </cell>
        </row>
        <row r="2616">
          <cell r="B2616" t="str">
            <v>한올바이오파마</v>
          </cell>
          <cell r="C2616" t="str">
            <v>X</v>
          </cell>
          <cell r="D2616" t="str">
            <v>X</v>
          </cell>
          <cell r="E2616" t="str">
            <v>X</v>
          </cell>
          <cell r="F2616" t="str">
            <v>X</v>
          </cell>
          <cell r="G2616" t="str">
            <v>X</v>
          </cell>
          <cell r="H2616" t="str">
            <v>X</v>
          </cell>
          <cell r="I2616" t="str">
            <v>X</v>
          </cell>
          <cell r="J2616" t="str">
            <v>X</v>
          </cell>
          <cell r="K2616" t="str">
            <v>X</v>
          </cell>
          <cell r="L2616" t="str">
            <v>X</v>
          </cell>
          <cell r="M2616" t="str">
            <v>X</v>
          </cell>
          <cell r="N2616" t="str">
            <v>009420</v>
          </cell>
        </row>
        <row r="2617">
          <cell r="B2617" t="str">
            <v>한익스프레스</v>
          </cell>
          <cell r="C2617" t="str">
            <v>X</v>
          </cell>
          <cell r="D2617" t="str">
            <v>X</v>
          </cell>
          <cell r="E2617" t="str">
            <v>X</v>
          </cell>
          <cell r="F2617" t="str">
            <v>X</v>
          </cell>
          <cell r="G2617" t="str">
            <v>X</v>
          </cell>
          <cell r="H2617" t="str">
            <v>X</v>
          </cell>
          <cell r="I2617" t="str">
            <v>X</v>
          </cell>
          <cell r="J2617" t="str">
            <v>X</v>
          </cell>
          <cell r="K2617" t="str">
            <v>X</v>
          </cell>
          <cell r="L2617" t="str">
            <v>X</v>
          </cell>
          <cell r="M2617" t="str">
            <v>X</v>
          </cell>
          <cell r="N2617" t="str">
            <v>014130</v>
          </cell>
        </row>
        <row r="2618">
          <cell r="B2618" t="str">
            <v>한일단조</v>
          </cell>
          <cell r="C2618" t="str">
            <v>X</v>
          </cell>
          <cell r="D2618" t="str">
            <v>X</v>
          </cell>
          <cell r="E2618" t="str">
            <v>X</v>
          </cell>
          <cell r="F2618" t="str">
            <v>X</v>
          </cell>
          <cell r="G2618" t="str">
            <v>X</v>
          </cell>
          <cell r="H2618" t="str">
            <v>X</v>
          </cell>
          <cell r="I2618" t="str">
            <v>X</v>
          </cell>
          <cell r="J2618" t="str">
            <v>X</v>
          </cell>
          <cell r="K2618" t="str">
            <v>X</v>
          </cell>
          <cell r="L2618" t="str">
            <v>X</v>
          </cell>
          <cell r="M2618" t="str">
            <v>X</v>
          </cell>
          <cell r="N2618" t="str">
            <v>024740</v>
          </cell>
        </row>
        <row r="2619">
          <cell r="B2619" t="str">
            <v>한일사료</v>
          </cell>
          <cell r="C2619" t="str">
            <v>X</v>
          </cell>
          <cell r="D2619" t="str">
            <v>X</v>
          </cell>
          <cell r="E2619" t="str">
            <v>X</v>
          </cell>
          <cell r="F2619" t="str">
            <v>X</v>
          </cell>
          <cell r="G2619" t="str">
            <v>X</v>
          </cell>
          <cell r="H2619" t="str">
            <v>X</v>
          </cell>
          <cell r="I2619" t="str">
            <v>X</v>
          </cell>
          <cell r="J2619" t="str">
            <v>X</v>
          </cell>
          <cell r="K2619" t="str">
            <v>X</v>
          </cell>
          <cell r="L2619" t="str">
            <v>X</v>
          </cell>
          <cell r="M2619" t="str">
            <v>X</v>
          </cell>
          <cell r="N2619" t="str">
            <v>005860</v>
          </cell>
        </row>
        <row r="2620">
          <cell r="B2620" t="str">
            <v>한일시멘트</v>
          </cell>
          <cell r="C2620" t="str">
            <v>X</v>
          </cell>
          <cell r="D2620" t="str">
            <v>X</v>
          </cell>
          <cell r="E2620" t="str">
            <v>X</v>
          </cell>
          <cell r="F2620" t="str">
            <v>X</v>
          </cell>
          <cell r="G2620" t="str">
            <v>X</v>
          </cell>
          <cell r="H2620" t="str">
            <v>X</v>
          </cell>
          <cell r="I2620" t="str">
            <v>X</v>
          </cell>
          <cell r="J2620" t="str">
            <v>X</v>
          </cell>
          <cell r="K2620" t="str">
            <v>X</v>
          </cell>
          <cell r="L2620" t="str">
            <v>X</v>
          </cell>
          <cell r="M2620" t="str">
            <v>X</v>
          </cell>
          <cell r="N2620" t="str">
            <v>300720</v>
          </cell>
        </row>
        <row r="2621">
          <cell r="B2621" t="str">
            <v>한일진공</v>
          </cell>
          <cell r="C2621" t="str">
            <v>X</v>
          </cell>
          <cell r="D2621" t="str">
            <v>X</v>
          </cell>
          <cell r="E2621" t="str">
            <v>X</v>
          </cell>
          <cell r="F2621" t="str">
            <v>X</v>
          </cell>
          <cell r="G2621" t="str">
            <v>X</v>
          </cell>
          <cell r="H2621" t="str">
            <v>X</v>
          </cell>
          <cell r="I2621" t="str">
            <v>X</v>
          </cell>
          <cell r="J2621" t="str">
            <v>X</v>
          </cell>
          <cell r="K2621" t="str">
            <v>X</v>
          </cell>
          <cell r="L2621" t="str">
            <v>X</v>
          </cell>
          <cell r="M2621" t="str">
            <v>X</v>
          </cell>
          <cell r="N2621" t="str">
            <v>123840</v>
          </cell>
        </row>
        <row r="2622">
          <cell r="B2622" t="str">
            <v>한일철강</v>
          </cell>
          <cell r="C2622" t="str">
            <v>X</v>
          </cell>
          <cell r="D2622" t="str">
            <v>X</v>
          </cell>
          <cell r="E2622" t="str">
            <v>X</v>
          </cell>
          <cell r="F2622" t="str">
            <v>X</v>
          </cell>
          <cell r="G2622" t="str">
            <v>X</v>
          </cell>
          <cell r="H2622" t="str">
            <v>X</v>
          </cell>
          <cell r="I2622" t="str">
            <v>X</v>
          </cell>
          <cell r="J2622" t="str">
            <v>X</v>
          </cell>
          <cell r="K2622" t="str">
            <v>X</v>
          </cell>
          <cell r="L2622" t="str">
            <v>X</v>
          </cell>
          <cell r="M2622" t="str">
            <v>X</v>
          </cell>
          <cell r="N2622" t="str">
            <v>002220</v>
          </cell>
        </row>
        <row r="2623">
          <cell r="B2623" t="str">
            <v>한일현대시멘트</v>
          </cell>
          <cell r="C2623" t="str">
            <v>X</v>
          </cell>
          <cell r="D2623" t="str">
            <v>X</v>
          </cell>
          <cell r="E2623" t="str">
            <v>X</v>
          </cell>
          <cell r="F2623" t="str">
            <v>X</v>
          </cell>
          <cell r="G2623" t="str">
            <v>X</v>
          </cell>
          <cell r="H2623" t="str">
            <v>X</v>
          </cell>
          <cell r="I2623" t="str">
            <v>X</v>
          </cell>
          <cell r="J2623" t="str">
            <v>X</v>
          </cell>
          <cell r="K2623" t="str">
            <v>X</v>
          </cell>
          <cell r="L2623" t="str">
            <v>X</v>
          </cell>
          <cell r="M2623" t="str">
            <v>X</v>
          </cell>
          <cell r="N2623" t="str">
            <v>006390</v>
          </cell>
        </row>
        <row r="2624">
          <cell r="B2624" t="str">
            <v>한일홀딩스</v>
          </cell>
          <cell r="C2624" t="str">
            <v>X</v>
          </cell>
          <cell r="D2624" t="str">
            <v>X</v>
          </cell>
          <cell r="E2624" t="str">
            <v>X</v>
          </cell>
          <cell r="F2624" t="str">
            <v>X</v>
          </cell>
          <cell r="G2624" t="str">
            <v>X</v>
          </cell>
          <cell r="H2624" t="str">
            <v>X</v>
          </cell>
          <cell r="I2624" t="str">
            <v>X</v>
          </cell>
          <cell r="J2624" t="str">
            <v>X</v>
          </cell>
          <cell r="K2624" t="str">
            <v>X</v>
          </cell>
          <cell r="L2624" t="str">
            <v>X</v>
          </cell>
          <cell r="M2624" t="str">
            <v>X</v>
          </cell>
          <cell r="N2624" t="str">
            <v>003300</v>
          </cell>
        </row>
        <row r="2625">
          <cell r="B2625" t="str">
            <v>한일화학</v>
          </cell>
          <cell r="C2625" t="str">
            <v>X</v>
          </cell>
          <cell r="D2625" t="str">
            <v>X</v>
          </cell>
          <cell r="E2625" t="str">
            <v>X</v>
          </cell>
          <cell r="F2625" t="str">
            <v>X</v>
          </cell>
          <cell r="G2625" t="str">
            <v>X</v>
          </cell>
          <cell r="H2625" t="str">
            <v>X</v>
          </cell>
          <cell r="I2625" t="str">
            <v>X</v>
          </cell>
          <cell r="J2625" t="str">
            <v>X</v>
          </cell>
          <cell r="K2625" t="str">
            <v>X</v>
          </cell>
          <cell r="L2625" t="str">
            <v>X</v>
          </cell>
          <cell r="M2625" t="str">
            <v>X</v>
          </cell>
          <cell r="N2625" t="str">
            <v>007770</v>
          </cell>
        </row>
        <row r="2626">
          <cell r="B2626" t="str">
            <v>한전KPS</v>
          </cell>
          <cell r="C2626" t="str">
            <v>X</v>
          </cell>
          <cell r="D2626" t="str">
            <v>X</v>
          </cell>
          <cell r="E2626" t="str">
            <v>X</v>
          </cell>
          <cell r="F2626" t="str">
            <v>X</v>
          </cell>
          <cell r="G2626" t="str">
            <v>X</v>
          </cell>
          <cell r="H2626" t="str">
            <v>X</v>
          </cell>
          <cell r="I2626" t="str">
            <v>X</v>
          </cell>
          <cell r="J2626" t="str">
            <v>X</v>
          </cell>
          <cell r="K2626" t="str">
            <v>X</v>
          </cell>
          <cell r="L2626" t="str">
            <v>X</v>
          </cell>
          <cell r="M2626" t="str">
            <v>X</v>
          </cell>
          <cell r="N2626" t="str">
            <v>051600</v>
          </cell>
        </row>
        <row r="2627">
          <cell r="B2627" t="str">
            <v>한전기술</v>
          </cell>
          <cell r="C2627" t="str">
            <v>X</v>
          </cell>
          <cell r="D2627" t="str">
            <v>X</v>
          </cell>
          <cell r="E2627" t="str">
            <v>X</v>
          </cell>
          <cell r="F2627" t="str">
            <v>X</v>
          </cell>
          <cell r="G2627" t="str">
            <v>X</v>
          </cell>
          <cell r="H2627" t="str">
            <v>X</v>
          </cell>
          <cell r="I2627" t="str">
            <v>X</v>
          </cell>
          <cell r="J2627" t="str">
            <v>X</v>
          </cell>
          <cell r="K2627" t="str">
            <v>X</v>
          </cell>
          <cell r="L2627" t="str">
            <v>X</v>
          </cell>
          <cell r="M2627" t="str">
            <v>X</v>
          </cell>
          <cell r="N2627" t="str">
            <v>052690</v>
          </cell>
        </row>
        <row r="2628">
          <cell r="B2628" t="str">
            <v>한전산업</v>
          </cell>
          <cell r="C2628" t="str">
            <v>X</v>
          </cell>
          <cell r="D2628" t="str">
            <v>X</v>
          </cell>
          <cell r="E2628" t="str">
            <v>X</v>
          </cell>
          <cell r="F2628" t="str">
            <v>X</v>
          </cell>
          <cell r="G2628" t="str">
            <v>X</v>
          </cell>
          <cell r="H2628" t="str">
            <v>X</v>
          </cell>
          <cell r="I2628" t="str">
            <v>X</v>
          </cell>
          <cell r="J2628" t="str">
            <v>X</v>
          </cell>
          <cell r="K2628" t="str">
            <v>X</v>
          </cell>
          <cell r="L2628" t="str">
            <v>X</v>
          </cell>
          <cell r="M2628" t="str">
            <v>X</v>
          </cell>
          <cell r="N2628" t="str">
            <v>130660</v>
          </cell>
        </row>
        <row r="2629">
          <cell r="B2629" t="str">
            <v>한주라이트메탈</v>
          </cell>
          <cell r="C2629" t="str">
            <v>X</v>
          </cell>
          <cell r="D2629" t="str">
            <v>X</v>
          </cell>
          <cell r="E2629" t="str">
            <v>X</v>
          </cell>
          <cell r="F2629" t="str">
            <v>X</v>
          </cell>
          <cell r="G2629" t="str">
            <v>X</v>
          </cell>
          <cell r="H2629" t="str">
            <v>X</v>
          </cell>
          <cell r="I2629" t="str">
            <v>X</v>
          </cell>
          <cell r="J2629" t="str">
            <v>X</v>
          </cell>
          <cell r="K2629" t="str">
            <v>X</v>
          </cell>
          <cell r="L2629" t="str">
            <v>X</v>
          </cell>
          <cell r="M2629" t="str">
            <v>X</v>
          </cell>
          <cell r="N2629" t="str">
            <v>198940</v>
          </cell>
        </row>
        <row r="2630">
          <cell r="B2630" t="str">
            <v>한중엔시에스</v>
          </cell>
          <cell r="C2630" t="str">
            <v>X</v>
          </cell>
          <cell r="D2630" t="str">
            <v>X</v>
          </cell>
          <cell r="E2630" t="str">
            <v>X</v>
          </cell>
          <cell r="F2630" t="str">
            <v>X</v>
          </cell>
          <cell r="G2630" t="str">
            <v>X</v>
          </cell>
          <cell r="H2630" t="str">
            <v>X</v>
          </cell>
          <cell r="I2630" t="str">
            <v>X</v>
          </cell>
          <cell r="J2630" t="str">
            <v>X</v>
          </cell>
          <cell r="K2630" t="str">
            <v>X</v>
          </cell>
          <cell r="L2630" t="str">
            <v>X</v>
          </cell>
          <cell r="M2630" t="str">
            <v>X</v>
          </cell>
          <cell r="N2630" t="str">
            <v>107640</v>
          </cell>
        </row>
        <row r="2631">
          <cell r="B2631" t="str">
            <v>한진</v>
          </cell>
          <cell r="C2631" t="str">
            <v>X</v>
          </cell>
          <cell r="D2631" t="str">
            <v>X</v>
          </cell>
          <cell r="E2631" t="str">
            <v>X</v>
          </cell>
          <cell r="F2631" t="str">
            <v>X</v>
          </cell>
          <cell r="G2631" t="str">
            <v>X</v>
          </cell>
          <cell r="H2631" t="str">
            <v>X</v>
          </cell>
          <cell r="I2631" t="str">
            <v>X</v>
          </cell>
          <cell r="J2631" t="str">
            <v>X</v>
          </cell>
          <cell r="K2631" t="str">
            <v>X</v>
          </cell>
          <cell r="L2631" t="str">
            <v>X</v>
          </cell>
          <cell r="M2631" t="str">
            <v>X</v>
          </cell>
          <cell r="N2631" t="str">
            <v>002320</v>
          </cell>
        </row>
        <row r="2632">
          <cell r="B2632" t="str">
            <v>한진중공업홀딩스</v>
          </cell>
          <cell r="C2632" t="str">
            <v>X</v>
          </cell>
          <cell r="D2632" t="str">
            <v>X</v>
          </cell>
          <cell r="E2632" t="str">
            <v>X</v>
          </cell>
          <cell r="F2632" t="str">
            <v>X</v>
          </cell>
          <cell r="G2632" t="str">
            <v>X</v>
          </cell>
          <cell r="H2632" t="str">
            <v>X</v>
          </cell>
          <cell r="I2632" t="str">
            <v>X</v>
          </cell>
          <cell r="J2632" t="str">
            <v>X</v>
          </cell>
          <cell r="K2632" t="str">
            <v>X</v>
          </cell>
          <cell r="L2632" t="str">
            <v>X</v>
          </cell>
          <cell r="M2632" t="str">
            <v>X</v>
          </cell>
          <cell r="N2632" t="str">
            <v>003480</v>
          </cell>
        </row>
        <row r="2633">
          <cell r="B2633" t="str">
            <v>한진칼</v>
          </cell>
          <cell r="C2633" t="str">
            <v>X</v>
          </cell>
          <cell r="D2633" t="str">
            <v>X</v>
          </cell>
          <cell r="E2633" t="str">
            <v>X</v>
          </cell>
          <cell r="F2633" t="str">
            <v>X</v>
          </cell>
          <cell r="G2633" t="str">
            <v>X</v>
          </cell>
          <cell r="H2633" t="str">
            <v>X</v>
          </cell>
          <cell r="I2633" t="str">
            <v>X</v>
          </cell>
          <cell r="J2633" t="str">
            <v>X</v>
          </cell>
          <cell r="K2633" t="str">
            <v>X</v>
          </cell>
          <cell r="L2633" t="str">
            <v>X</v>
          </cell>
          <cell r="M2633" t="str">
            <v>X</v>
          </cell>
          <cell r="N2633" t="str">
            <v>180640</v>
          </cell>
        </row>
        <row r="2634">
          <cell r="B2634" t="str">
            <v>한진칼우</v>
          </cell>
          <cell r="C2634" t="str">
            <v>X</v>
          </cell>
          <cell r="D2634" t="str">
            <v>X</v>
          </cell>
          <cell r="E2634" t="str">
            <v>X</v>
          </cell>
          <cell r="F2634" t="str">
            <v>X</v>
          </cell>
          <cell r="G2634" t="str">
            <v>X</v>
          </cell>
          <cell r="H2634" t="str">
            <v>X</v>
          </cell>
          <cell r="I2634" t="str">
            <v>X</v>
          </cell>
          <cell r="J2634" t="str">
            <v>X</v>
          </cell>
          <cell r="K2634" t="str">
            <v>X</v>
          </cell>
          <cell r="L2634" t="str">
            <v>X</v>
          </cell>
          <cell r="M2634" t="str">
            <v>X</v>
          </cell>
          <cell r="N2634" t="str">
            <v>18064K</v>
          </cell>
        </row>
        <row r="2635">
          <cell r="B2635" t="str">
            <v>한창</v>
          </cell>
          <cell r="C2635" t="str">
            <v>X</v>
          </cell>
          <cell r="D2635" t="str">
            <v>X</v>
          </cell>
          <cell r="E2635" t="str">
            <v>X</v>
          </cell>
          <cell r="F2635" t="str">
            <v>X</v>
          </cell>
          <cell r="G2635" t="str">
            <v>X</v>
          </cell>
          <cell r="H2635" t="str">
            <v>X</v>
          </cell>
          <cell r="I2635" t="str">
            <v>X</v>
          </cell>
          <cell r="J2635" t="str">
            <v>X</v>
          </cell>
          <cell r="K2635" t="str">
            <v>X</v>
          </cell>
          <cell r="L2635" t="str">
            <v>X</v>
          </cell>
          <cell r="M2635" t="str">
            <v>X</v>
          </cell>
          <cell r="N2635" t="str">
            <v>005110</v>
          </cell>
        </row>
        <row r="2636">
          <cell r="B2636" t="str">
            <v>한창산업</v>
          </cell>
          <cell r="C2636" t="str">
            <v>X</v>
          </cell>
          <cell r="D2636" t="str">
            <v>X</v>
          </cell>
          <cell r="E2636" t="str">
            <v>X</v>
          </cell>
          <cell r="F2636" t="str">
            <v>X</v>
          </cell>
          <cell r="G2636" t="str">
            <v>X</v>
          </cell>
          <cell r="H2636" t="str">
            <v>X</v>
          </cell>
          <cell r="I2636" t="str">
            <v>X</v>
          </cell>
          <cell r="J2636" t="str">
            <v>X</v>
          </cell>
          <cell r="K2636" t="str">
            <v>X</v>
          </cell>
          <cell r="L2636" t="str">
            <v>X</v>
          </cell>
          <cell r="M2636" t="str">
            <v>X</v>
          </cell>
          <cell r="N2636" t="str">
            <v>079170</v>
          </cell>
        </row>
        <row r="2637">
          <cell r="B2637" t="str">
            <v>한창제지</v>
          </cell>
          <cell r="C2637" t="str">
            <v>X</v>
          </cell>
          <cell r="D2637" t="str">
            <v>X</v>
          </cell>
          <cell r="E2637" t="str">
            <v>X</v>
          </cell>
          <cell r="F2637" t="str">
            <v>X</v>
          </cell>
          <cell r="G2637" t="str">
            <v>X</v>
          </cell>
          <cell r="H2637" t="str">
            <v>X</v>
          </cell>
          <cell r="I2637" t="str">
            <v>X</v>
          </cell>
          <cell r="J2637" t="str">
            <v>X</v>
          </cell>
          <cell r="K2637" t="str">
            <v>X</v>
          </cell>
          <cell r="L2637" t="str">
            <v>X</v>
          </cell>
          <cell r="M2637" t="str">
            <v>X</v>
          </cell>
          <cell r="N2637" t="str">
            <v>009460</v>
          </cell>
        </row>
        <row r="2638">
          <cell r="B2638" t="str">
            <v>한컴라이프케어</v>
          </cell>
          <cell r="C2638" t="str">
            <v>X</v>
          </cell>
          <cell r="D2638" t="str">
            <v>X</v>
          </cell>
          <cell r="E2638" t="str">
            <v>X</v>
          </cell>
          <cell r="F2638" t="str">
            <v>X</v>
          </cell>
          <cell r="G2638" t="str">
            <v>X</v>
          </cell>
          <cell r="H2638" t="str">
            <v>X</v>
          </cell>
          <cell r="I2638" t="str">
            <v>X</v>
          </cell>
          <cell r="J2638" t="str">
            <v>X</v>
          </cell>
          <cell r="K2638" t="str">
            <v>X</v>
          </cell>
          <cell r="L2638" t="str">
            <v>X</v>
          </cell>
          <cell r="M2638" t="str">
            <v>X</v>
          </cell>
          <cell r="N2638" t="str">
            <v>372910</v>
          </cell>
        </row>
        <row r="2639">
          <cell r="B2639" t="str">
            <v>한컴위드</v>
          </cell>
          <cell r="C2639" t="str">
            <v>X</v>
          </cell>
          <cell r="D2639" t="str">
            <v>X</v>
          </cell>
          <cell r="E2639" t="str">
            <v>X</v>
          </cell>
          <cell r="F2639" t="str">
            <v>X</v>
          </cell>
          <cell r="G2639" t="str">
            <v>X</v>
          </cell>
          <cell r="H2639" t="str">
            <v>X</v>
          </cell>
          <cell r="I2639" t="str">
            <v>X</v>
          </cell>
          <cell r="J2639" t="str">
            <v>X</v>
          </cell>
          <cell r="K2639" t="str">
            <v>X</v>
          </cell>
          <cell r="L2639" t="str">
            <v>X</v>
          </cell>
          <cell r="M2639" t="str">
            <v>X</v>
          </cell>
          <cell r="N2639" t="str">
            <v>054920</v>
          </cell>
        </row>
        <row r="2640">
          <cell r="B2640" t="str">
            <v>한탑</v>
          </cell>
          <cell r="C2640" t="str">
            <v>X</v>
          </cell>
          <cell r="D2640" t="str">
            <v>X</v>
          </cell>
          <cell r="E2640" t="str">
            <v>X</v>
          </cell>
          <cell r="F2640" t="str">
            <v>X</v>
          </cell>
          <cell r="G2640" t="str">
            <v>X</v>
          </cell>
          <cell r="H2640" t="str">
            <v>X</v>
          </cell>
          <cell r="I2640" t="str">
            <v>X</v>
          </cell>
          <cell r="J2640" t="str">
            <v>X</v>
          </cell>
          <cell r="K2640" t="str">
            <v>X</v>
          </cell>
          <cell r="L2640" t="str">
            <v>X</v>
          </cell>
          <cell r="M2640" t="str">
            <v>X</v>
          </cell>
          <cell r="N2640" t="str">
            <v>002680</v>
          </cell>
        </row>
        <row r="2641">
          <cell r="B2641" t="str">
            <v>한화</v>
          </cell>
          <cell r="C2641" t="str">
            <v>X</v>
          </cell>
          <cell r="D2641" t="str">
            <v>X</v>
          </cell>
          <cell r="E2641" t="str">
            <v>X</v>
          </cell>
          <cell r="F2641" t="str">
            <v>X</v>
          </cell>
          <cell r="G2641" t="str">
            <v>X</v>
          </cell>
          <cell r="H2641" t="str">
            <v>X</v>
          </cell>
          <cell r="I2641" t="str">
            <v>X</v>
          </cell>
          <cell r="J2641" t="str">
            <v>X</v>
          </cell>
          <cell r="K2641" t="str">
            <v>X</v>
          </cell>
          <cell r="L2641" t="str">
            <v>X</v>
          </cell>
          <cell r="M2641" t="str">
            <v>X</v>
          </cell>
          <cell r="N2641" t="str">
            <v>000880</v>
          </cell>
        </row>
        <row r="2642">
          <cell r="B2642" t="str">
            <v>한화3우B</v>
          </cell>
          <cell r="C2642" t="str">
            <v>X</v>
          </cell>
          <cell r="D2642" t="str">
            <v>X</v>
          </cell>
          <cell r="E2642" t="str">
            <v>X</v>
          </cell>
          <cell r="F2642" t="str">
            <v>X</v>
          </cell>
          <cell r="G2642" t="str">
            <v>X</v>
          </cell>
          <cell r="H2642" t="str">
            <v>X</v>
          </cell>
          <cell r="I2642" t="str">
            <v>X</v>
          </cell>
          <cell r="J2642" t="str">
            <v>X</v>
          </cell>
          <cell r="K2642" t="str">
            <v>X</v>
          </cell>
          <cell r="L2642" t="str">
            <v>X</v>
          </cell>
          <cell r="M2642" t="str">
            <v>X</v>
          </cell>
          <cell r="N2642" t="str">
            <v>00088K</v>
          </cell>
        </row>
        <row r="2643">
          <cell r="B2643" t="str">
            <v>한화갤러리아</v>
          </cell>
          <cell r="C2643" t="str">
            <v>X</v>
          </cell>
          <cell r="D2643" t="str">
            <v>X</v>
          </cell>
          <cell r="E2643" t="str">
            <v>X</v>
          </cell>
          <cell r="F2643" t="str">
            <v>X</v>
          </cell>
          <cell r="G2643" t="str">
            <v>X</v>
          </cell>
          <cell r="H2643" t="str">
            <v>X</v>
          </cell>
          <cell r="I2643" t="str">
            <v>X</v>
          </cell>
          <cell r="J2643" t="str">
            <v>X</v>
          </cell>
          <cell r="K2643" t="str">
            <v>X</v>
          </cell>
          <cell r="L2643" t="str">
            <v>X</v>
          </cell>
          <cell r="M2643" t="str">
            <v>X</v>
          </cell>
          <cell r="N2643" t="str">
            <v>452260</v>
          </cell>
        </row>
        <row r="2644">
          <cell r="B2644" t="str">
            <v>한화갤러리아우</v>
          </cell>
          <cell r="C2644" t="str">
            <v>X</v>
          </cell>
          <cell r="D2644" t="str">
            <v>X</v>
          </cell>
          <cell r="E2644" t="str">
            <v>X</v>
          </cell>
          <cell r="F2644" t="str">
            <v>X</v>
          </cell>
          <cell r="G2644" t="str">
            <v>X</v>
          </cell>
          <cell r="H2644" t="str">
            <v>X</v>
          </cell>
          <cell r="I2644" t="str">
            <v>X</v>
          </cell>
          <cell r="J2644" t="str">
            <v>O</v>
          </cell>
          <cell r="K2644" t="str">
            <v>X</v>
          </cell>
          <cell r="L2644" t="str">
            <v>X</v>
          </cell>
          <cell r="M2644" t="str">
            <v>X</v>
          </cell>
          <cell r="N2644" t="str">
            <v>45226K</v>
          </cell>
        </row>
        <row r="2645">
          <cell r="B2645" t="str">
            <v>한화리츠</v>
          </cell>
          <cell r="C2645" t="str">
            <v>X</v>
          </cell>
          <cell r="D2645" t="str">
            <v>X</v>
          </cell>
          <cell r="E2645" t="str">
            <v>X</v>
          </cell>
          <cell r="F2645" t="str">
            <v>X</v>
          </cell>
          <cell r="G2645" t="str">
            <v>X</v>
          </cell>
          <cell r="H2645" t="str">
            <v>X</v>
          </cell>
          <cell r="I2645" t="str">
            <v>X</v>
          </cell>
          <cell r="J2645" t="str">
            <v>X</v>
          </cell>
          <cell r="K2645" t="str">
            <v>X</v>
          </cell>
          <cell r="L2645" t="str">
            <v>X</v>
          </cell>
          <cell r="M2645" t="str">
            <v>X</v>
          </cell>
          <cell r="N2645" t="str">
            <v>451800</v>
          </cell>
        </row>
        <row r="2646">
          <cell r="B2646" t="str">
            <v>한화생명</v>
          </cell>
          <cell r="C2646" t="str">
            <v>X</v>
          </cell>
          <cell r="D2646" t="str">
            <v>X</v>
          </cell>
          <cell r="E2646" t="str">
            <v>X</v>
          </cell>
          <cell r="F2646" t="str">
            <v>X</v>
          </cell>
          <cell r="G2646" t="str">
            <v>X</v>
          </cell>
          <cell r="H2646" t="str">
            <v>X</v>
          </cell>
          <cell r="I2646" t="str">
            <v>X</v>
          </cell>
          <cell r="J2646" t="str">
            <v>X</v>
          </cell>
          <cell r="K2646" t="str">
            <v>X</v>
          </cell>
          <cell r="L2646" t="str">
            <v>X</v>
          </cell>
          <cell r="M2646" t="str">
            <v>X</v>
          </cell>
          <cell r="N2646" t="str">
            <v>088350</v>
          </cell>
        </row>
        <row r="2647">
          <cell r="B2647" t="str">
            <v>한화손해보험</v>
          </cell>
          <cell r="C2647" t="str">
            <v>X</v>
          </cell>
          <cell r="D2647" t="str">
            <v>X</v>
          </cell>
          <cell r="E2647" t="str">
            <v>X</v>
          </cell>
          <cell r="F2647" t="str">
            <v>X</v>
          </cell>
          <cell r="G2647" t="str">
            <v>X</v>
          </cell>
          <cell r="H2647" t="str">
            <v>X</v>
          </cell>
          <cell r="I2647" t="str">
            <v>X</v>
          </cell>
          <cell r="J2647" t="str">
            <v>X</v>
          </cell>
          <cell r="K2647" t="str">
            <v>X</v>
          </cell>
          <cell r="L2647" t="str">
            <v>X</v>
          </cell>
          <cell r="M2647" t="str">
            <v>X</v>
          </cell>
          <cell r="N2647" t="str">
            <v>000370</v>
          </cell>
        </row>
        <row r="2648">
          <cell r="B2648" t="str">
            <v>한화솔루션</v>
          </cell>
          <cell r="C2648" t="str">
            <v>X</v>
          </cell>
          <cell r="D2648" t="str">
            <v>X</v>
          </cell>
          <cell r="E2648" t="str">
            <v>X</v>
          </cell>
          <cell r="F2648" t="str">
            <v>X</v>
          </cell>
          <cell r="G2648" t="str">
            <v>X</v>
          </cell>
          <cell r="H2648" t="str">
            <v>X</v>
          </cell>
          <cell r="I2648" t="str">
            <v>X</v>
          </cell>
          <cell r="J2648" t="str">
            <v>X</v>
          </cell>
          <cell r="K2648" t="str">
            <v>X</v>
          </cell>
          <cell r="L2648" t="str">
            <v>X</v>
          </cell>
          <cell r="M2648" t="str">
            <v>X</v>
          </cell>
          <cell r="N2648" t="str">
            <v>009830</v>
          </cell>
        </row>
        <row r="2649">
          <cell r="B2649" t="str">
            <v>한화솔루션우</v>
          </cell>
          <cell r="C2649" t="str">
            <v>X</v>
          </cell>
          <cell r="D2649" t="str">
            <v>X</v>
          </cell>
          <cell r="E2649" t="str">
            <v>X</v>
          </cell>
          <cell r="F2649" t="str">
            <v>X</v>
          </cell>
          <cell r="G2649" t="str">
            <v>X</v>
          </cell>
          <cell r="H2649" t="str">
            <v>X</v>
          </cell>
          <cell r="I2649" t="str">
            <v>X</v>
          </cell>
          <cell r="J2649" t="str">
            <v>X</v>
          </cell>
          <cell r="K2649" t="str">
            <v>X</v>
          </cell>
          <cell r="L2649" t="str">
            <v>X</v>
          </cell>
          <cell r="M2649" t="str">
            <v>X</v>
          </cell>
          <cell r="N2649" t="str">
            <v>009835</v>
          </cell>
        </row>
        <row r="2650">
          <cell r="B2650" t="str">
            <v>한화시스템</v>
          </cell>
          <cell r="C2650" t="str">
            <v>X</v>
          </cell>
          <cell r="D2650" t="str">
            <v>X</v>
          </cell>
          <cell r="E2650" t="str">
            <v>X</v>
          </cell>
          <cell r="F2650" t="str">
            <v>X</v>
          </cell>
          <cell r="G2650" t="str">
            <v>X</v>
          </cell>
          <cell r="H2650" t="str">
            <v>X</v>
          </cell>
          <cell r="I2650" t="str">
            <v>X</v>
          </cell>
          <cell r="J2650" t="str">
            <v>X</v>
          </cell>
          <cell r="K2650" t="str">
            <v>X</v>
          </cell>
          <cell r="L2650" t="str">
            <v>X</v>
          </cell>
          <cell r="M2650" t="str">
            <v>X</v>
          </cell>
          <cell r="N2650" t="str">
            <v>272210</v>
          </cell>
        </row>
        <row r="2651">
          <cell r="B2651" t="str">
            <v>한화에어로스페이스</v>
          </cell>
          <cell r="C2651" t="str">
            <v>X</v>
          </cell>
          <cell r="D2651" t="str">
            <v>X</v>
          </cell>
          <cell r="E2651" t="str">
            <v>X</v>
          </cell>
          <cell r="F2651" t="str">
            <v>X</v>
          </cell>
          <cell r="G2651" t="str">
            <v>X</v>
          </cell>
          <cell r="H2651" t="str">
            <v>X</v>
          </cell>
          <cell r="I2651" t="str">
            <v>X</v>
          </cell>
          <cell r="J2651" t="str">
            <v>X</v>
          </cell>
          <cell r="K2651" t="str">
            <v>X</v>
          </cell>
          <cell r="L2651" t="str">
            <v>X</v>
          </cell>
          <cell r="M2651" t="str">
            <v>X</v>
          </cell>
          <cell r="N2651" t="str">
            <v>012450</v>
          </cell>
        </row>
        <row r="2652">
          <cell r="B2652" t="str">
            <v>한화오션</v>
          </cell>
          <cell r="C2652" t="str">
            <v>X</v>
          </cell>
          <cell r="D2652" t="str">
            <v>X</v>
          </cell>
          <cell r="E2652" t="str">
            <v>X</v>
          </cell>
          <cell r="F2652" t="str">
            <v>X</v>
          </cell>
          <cell r="G2652" t="str">
            <v>O</v>
          </cell>
          <cell r="H2652" t="str">
            <v>X</v>
          </cell>
          <cell r="I2652" t="str">
            <v>X</v>
          </cell>
          <cell r="J2652" t="str">
            <v>X</v>
          </cell>
          <cell r="K2652" t="str">
            <v>X</v>
          </cell>
          <cell r="L2652" t="str">
            <v>X</v>
          </cell>
          <cell r="M2652" t="str">
            <v>X</v>
          </cell>
          <cell r="N2652" t="str">
            <v>042660</v>
          </cell>
        </row>
        <row r="2653">
          <cell r="B2653" t="str">
            <v>한화우</v>
          </cell>
          <cell r="C2653" t="str">
            <v>X</v>
          </cell>
          <cell r="D2653" t="str">
            <v>X</v>
          </cell>
          <cell r="E2653" t="str">
            <v>X</v>
          </cell>
          <cell r="F2653" t="str">
            <v>X</v>
          </cell>
          <cell r="G2653" t="str">
            <v>X</v>
          </cell>
          <cell r="H2653" t="str">
            <v>X</v>
          </cell>
          <cell r="I2653" t="str">
            <v>O</v>
          </cell>
          <cell r="J2653" t="str">
            <v>X</v>
          </cell>
          <cell r="K2653" t="str">
            <v>X</v>
          </cell>
          <cell r="L2653" t="str">
            <v>X</v>
          </cell>
          <cell r="M2653" t="str">
            <v>X</v>
          </cell>
          <cell r="N2653" t="str">
            <v>000885</v>
          </cell>
        </row>
        <row r="2654">
          <cell r="B2654" t="str">
            <v>한화투자증권</v>
          </cell>
          <cell r="C2654" t="str">
            <v>X</v>
          </cell>
          <cell r="D2654" t="str">
            <v>X</v>
          </cell>
          <cell r="E2654" t="str">
            <v>X</v>
          </cell>
          <cell r="F2654" t="str">
            <v>X</v>
          </cell>
          <cell r="G2654" t="str">
            <v>X</v>
          </cell>
          <cell r="H2654" t="str">
            <v>X</v>
          </cell>
          <cell r="I2654" t="str">
            <v>X</v>
          </cell>
          <cell r="J2654" t="str">
            <v>X</v>
          </cell>
          <cell r="K2654" t="str">
            <v>X</v>
          </cell>
          <cell r="L2654" t="str">
            <v>X</v>
          </cell>
          <cell r="M2654" t="str">
            <v>X</v>
          </cell>
          <cell r="N2654" t="str">
            <v>003530</v>
          </cell>
        </row>
        <row r="2655">
          <cell r="B2655" t="str">
            <v>한화투자증권우</v>
          </cell>
          <cell r="C2655" t="str">
            <v>X</v>
          </cell>
          <cell r="D2655" t="str">
            <v>X</v>
          </cell>
          <cell r="E2655" t="str">
            <v>X</v>
          </cell>
          <cell r="F2655" t="str">
            <v>X</v>
          </cell>
          <cell r="G2655" t="str">
            <v>X</v>
          </cell>
          <cell r="H2655" t="str">
            <v>X</v>
          </cell>
          <cell r="I2655" t="str">
            <v>X</v>
          </cell>
          <cell r="J2655" t="str">
            <v>O</v>
          </cell>
          <cell r="K2655" t="str">
            <v>X</v>
          </cell>
          <cell r="L2655" t="str">
            <v>X</v>
          </cell>
          <cell r="M2655" t="str">
            <v>X</v>
          </cell>
          <cell r="N2655" t="str">
            <v>003535</v>
          </cell>
        </row>
        <row r="2656">
          <cell r="B2656" t="str">
            <v>한화플러스제2호스팩</v>
          </cell>
          <cell r="C2656" t="str">
            <v>X</v>
          </cell>
          <cell r="D2656" t="str">
            <v>X</v>
          </cell>
          <cell r="E2656" t="str">
            <v>X</v>
          </cell>
          <cell r="F2656" t="str">
            <v>X</v>
          </cell>
          <cell r="G2656" t="str">
            <v>X</v>
          </cell>
          <cell r="H2656" t="str">
            <v>X</v>
          </cell>
          <cell r="I2656" t="str">
            <v>X</v>
          </cell>
          <cell r="J2656" t="str">
            <v>X</v>
          </cell>
          <cell r="K2656" t="str">
            <v>X</v>
          </cell>
          <cell r="L2656" t="str">
            <v>X</v>
          </cell>
          <cell r="M2656" t="str">
            <v>X</v>
          </cell>
          <cell r="N2656" t="str">
            <v>386580</v>
          </cell>
        </row>
        <row r="2657">
          <cell r="B2657" t="str">
            <v>한화플러스제3호스팩</v>
          </cell>
          <cell r="C2657" t="str">
            <v>X</v>
          </cell>
          <cell r="D2657" t="str">
            <v>X</v>
          </cell>
          <cell r="E2657" t="str">
            <v>X</v>
          </cell>
          <cell r="F2657" t="str">
            <v>X</v>
          </cell>
          <cell r="G2657" t="str">
            <v>X</v>
          </cell>
          <cell r="H2657" t="str">
            <v>X</v>
          </cell>
          <cell r="I2657" t="str">
            <v>X</v>
          </cell>
          <cell r="J2657" t="str">
            <v>X</v>
          </cell>
          <cell r="K2657" t="str">
            <v>X</v>
          </cell>
          <cell r="L2657" t="str">
            <v>X</v>
          </cell>
          <cell r="M2657" t="str">
            <v>X</v>
          </cell>
          <cell r="N2657" t="str">
            <v>430460</v>
          </cell>
        </row>
        <row r="2658">
          <cell r="B2658" t="str">
            <v>한화플러스제4호스팩</v>
          </cell>
          <cell r="C2658" t="str">
            <v>X</v>
          </cell>
          <cell r="D2658" t="str">
            <v>X</v>
          </cell>
          <cell r="E2658" t="str">
            <v>X</v>
          </cell>
          <cell r="F2658" t="str">
            <v>X</v>
          </cell>
          <cell r="G2658" t="str">
            <v>X</v>
          </cell>
          <cell r="H2658" t="str">
            <v>X</v>
          </cell>
          <cell r="I2658" t="str">
            <v>X</v>
          </cell>
          <cell r="J2658" t="str">
            <v>X</v>
          </cell>
          <cell r="K2658" t="str">
            <v>X</v>
          </cell>
          <cell r="L2658" t="str">
            <v>X</v>
          </cell>
          <cell r="M2658" t="str">
            <v>X</v>
          </cell>
          <cell r="N2658" t="str">
            <v>455310</v>
          </cell>
        </row>
        <row r="2659">
          <cell r="B2659" t="str">
            <v>해성디에스</v>
          </cell>
          <cell r="C2659" t="str">
            <v>X</v>
          </cell>
          <cell r="D2659" t="str">
            <v>X</v>
          </cell>
          <cell r="E2659" t="str">
            <v>X</v>
          </cell>
          <cell r="F2659" t="str">
            <v>X</v>
          </cell>
          <cell r="G2659" t="str">
            <v>X</v>
          </cell>
          <cell r="H2659" t="str">
            <v>X</v>
          </cell>
          <cell r="I2659" t="str">
            <v>X</v>
          </cell>
          <cell r="J2659" t="str">
            <v>X</v>
          </cell>
          <cell r="K2659" t="str">
            <v>X</v>
          </cell>
          <cell r="L2659" t="str">
            <v>X</v>
          </cell>
          <cell r="M2659" t="str">
            <v>X</v>
          </cell>
          <cell r="N2659" t="str">
            <v>195870</v>
          </cell>
        </row>
        <row r="2660">
          <cell r="B2660" t="str">
            <v>해성산업</v>
          </cell>
          <cell r="C2660" t="str">
            <v>X</v>
          </cell>
          <cell r="D2660" t="str">
            <v>X</v>
          </cell>
          <cell r="E2660" t="str">
            <v>X</v>
          </cell>
          <cell r="F2660" t="str">
            <v>X</v>
          </cell>
          <cell r="G2660" t="str">
            <v>X</v>
          </cell>
          <cell r="H2660" t="str">
            <v>X</v>
          </cell>
          <cell r="I2660" t="str">
            <v>X</v>
          </cell>
          <cell r="J2660" t="str">
            <v>X</v>
          </cell>
          <cell r="K2660" t="str">
            <v>X</v>
          </cell>
          <cell r="L2660" t="str">
            <v>X</v>
          </cell>
          <cell r="M2660" t="str">
            <v>X</v>
          </cell>
          <cell r="N2660" t="str">
            <v>034810</v>
          </cell>
        </row>
        <row r="2661">
          <cell r="B2661" t="str">
            <v>해성산업1우</v>
          </cell>
          <cell r="C2661" t="str">
            <v>X</v>
          </cell>
          <cell r="D2661" t="str">
            <v>X</v>
          </cell>
          <cell r="E2661" t="str">
            <v>X</v>
          </cell>
          <cell r="F2661" t="str">
            <v>X</v>
          </cell>
          <cell r="G2661" t="str">
            <v>X</v>
          </cell>
          <cell r="H2661" t="str">
            <v>X</v>
          </cell>
          <cell r="I2661" t="str">
            <v>X</v>
          </cell>
          <cell r="J2661" t="str">
            <v>X</v>
          </cell>
          <cell r="K2661" t="str">
            <v>X</v>
          </cell>
          <cell r="L2661" t="str">
            <v>X</v>
          </cell>
          <cell r="M2661" t="str">
            <v>X</v>
          </cell>
          <cell r="N2661" t="str">
            <v>03481K</v>
          </cell>
        </row>
        <row r="2662">
          <cell r="B2662" t="str">
            <v>해성옵틱스</v>
          </cell>
          <cell r="C2662" t="str">
            <v>X</v>
          </cell>
          <cell r="D2662" t="str">
            <v>X</v>
          </cell>
          <cell r="E2662" t="str">
            <v>X</v>
          </cell>
          <cell r="F2662" t="str">
            <v>X</v>
          </cell>
          <cell r="G2662" t="str">
            <v>X</v>
          </cell>
          <cell r="H2662" t="str">
            <v>X</v>
          </cell>
          <cell r="I2662" t="str">
            <v>X</v>
          </cell>
          <cell r="J2662" t="str">
            <v>X</v>
          </cell>
          <cell r="K2662" t="str">
            <v>X</v>
          </cell>
          <cell r="L2662" t="str">
            <v>X</v>
          </cell>
          <cell r="M2662" t="str">
            <v>X</v>
          </cell>
          <cell r="N2662" t="str">
            <v>076610</v>
          </cell>
        </row>
        <row r="2663">
          <cell r="B2663" t="str">
            <v>해성티피씨</v>
          </cell>
          <cell r="C2663" t="str">
            <v>X</v>
          </cell>
          <cell r="D2663" t="str">
            <v>X</v>
          </cell>
          <cell r="E2663" t="str">
            <v>X</v>
          </cell>
          <cell r="F2663" t="str">
            <v>X</v>
          </cell>
          <cell r="G2663" t="str">
            <v>X</v>
          </cell>
          <cell r="H2663" t="str">
            <v>X</v>
          </cell>
          <cell r="I2663" t="str">
            <v>X</v>
          </cell>
          <cell r="J2663" t="str">
            <v>X</v>
          </cell>
          <cell r="K2663" t="str">
            <v>X</v>
          </cell>
          <cell r="L2663" t="str">
            <v>X</v>
          </cell>
          <cell r="M2663" t="str">
            <v>X</v>
          </cell>
          <cell r="N2663" t="str">
            <v>059270</v>
          </cell>
        </row>
        <row r="2664">
          <cell r="B2664" t="str">
            <v>해태제과식품</v>
          </cell>
          <cell r="C2664" t="str">
            <v>X</v>
          </cell>
          <cell r="D2664" t="str">
            <v>X</v>
          </cell>
          <cell r="E2664" t="str">
            <v>X</v>
          </cell>
          <cell r="F2664" t="str">
            <v>X</v>
          </cell>
          <cell r="G2664" t="str">
            <v>X</v>
          </cell>
          <cell r="H2664" t="str">
            <v>X</v>
          </cell>
          <cell r="I2664" t="str">
            <v>X</v>
          </cell>
          <cell r="J2664" t="str">
            <v>X</v>
          </cell>
          <cell r="K2664" t="str">
            <v>X</v>
          </cell>
          <cell r="L2664" t="str">
            <v>X</v>
          </cell>
          <cell r="M2664" t="str">
            <v>X</v>
          </cell>
          <cell r="N2664" t="str">
            <v>101530</v>
          </cell>
        </row>
        <row r="2665">
          <cell r="B2665" t="str">
            <v>핸디소프트</v>
          </cell>
          <cell r="C2665" t="str">
            <v>X</v>
          </cell>
          <cell r="D2665" t="str">
            <v>X</v>
          </cell>
          <cell r="E2665" t="str">
            <v>X</v>
          </cell>
          <cell r="F2665" t="str">
            <v>X</v>
          </cell>
          <cell r="G2665" t="str">
            <v>X</v>
          </cell>
          <cell r="H2665" t="str">
            <v>X</v>
          </cell>
          <cell r="I2665" t="str">
            <v>X</v>
          </cell>
          <cell r="J2665" t="str">
            <v>X</v>
          </cell>
          <cell r="K2665" t="str">
            <v>X</v>
          </cell>
          <cell r="L2665" t="str">
            <v>X</v>
          </cell>
          <cell r="M2665" t="str">
            <v>X</v>
          </cell>
          <cell r="N2665" t="str">
            <v>220180</v>
          </cell>
        </row>
        <row r="2666">
          <cell r="B2666" t="str">
            <v>핸즈코퍼레이션</v>
          </cell>
          <cell r="C2666" t="str">
            <v>X</v>
          </cell>
          <cell r="D2666" t="str">
            <v>X</v>
          </cell>
          <cell r="E2666" t="str">
            <v>X</v>
          </cell>
          <cell r="F2666" t="str">
            <v>X</v>
          </cell>
          <cell r="G2666" t="str">
            <v>X</v>
          </cell>
          <cell r="H2666" t="str">
            <v>X</v>
          </cell>
          <cell r="I2666" t="str">
            <v>X</v>
          </cell>
          <cell r="J2666" t="str">
            <v>X</v>
          </cell>
          <cell r="K2666" t="str">
            <v>X</v>
          </cell>
          <cell r="L2666" t="str">
            <v>X</v>
          </cell>
          <cell r="M2666" t="str">
            <v>X</v>
          </cell>
          <cell r="N2666" t="str">
            <v>143210</v>
          </cell>
        </row>
        <row r="2667">
          <cell r="B2667" t="str">
            <v>헝셩그룹</v>
          </cell>
          <cell r="C2667" t="str">
            <v>X</v>
          </cell>
          <cell r="D2667" t="str">
            <v>X</v>
          </cell>
          <cell r="E2667" t="str">
            <v>X</v>
          </cell>
          <cell r="F2667" t="str">
            <v>X</v>
          </cell>
          <cell r="G2667" t="str">
            <v>X</v>
          </cell>
          <cell r="H2667" t="str">
            <v>X</v>
          </cell>
          <cell r="I2667" t="str">
            <v>X</v>
          </cell>
          <cell r="J2667" t="str">
            <v>X</v>
          </cell>
          <cell r="K2667" t="str">
            <v>X</v>
          </cell>
          <cell r="L2667" t="str">
            <v>X</v>
          </cell>
          <cell r="M2667" t="str">
            <v>X</v>
          </cell>
          <cell r="N2667" t="str">
            <v>900270</v>
          </cell>
        </row>
        <row r="2668">
          <cell r="B2668" t="str">
            <v>헥토이노베이션</v>
          </cell>
          <cell r="C2668" t="str">
            <v>X</v>
          </cell>
          <cell r="D2668" t="str">
            <v>X</v>
          </cell>
          <cell r="E2668" t="str">
            <v>X</v>
          </cell>
          <cell r="F2668" t="str">
            <v>X</v>
          </cell>
          <cell r="G2668" t="str">
            <v>X</v>
          </cell>
          <cell r="H2668" t="str">
            <v>X</v>
          </cell>
          <cell r="I2668" t="str">
            <v>X</v>
          </cell>
          <cell r="J2668" t="str">
            <v>X</v>
          </cell>
          <cell r="K2668" t="str">
            <v>X</v>
          </cell>
          <cell r="L2668" t="str">
            <v>X</v>
          </cell>
          <cell r="M2668" t="str">
            <v>X</v>
          </cell>
          <cell r="N2668" t="str">
            <v>214180</v>
          </cell>
        </row>
        <row r="2669">
          <cell r="B2669" t="str">
            <v>헥토파이낸셜</v>
          </cell>
          <cell r="C2669" t="str">
            <v>X</v>
          </cell>
          <cell r="D2669" t="str">
            <v>X</v>
          </cell>
          <cell r="E2669" t="str">
            <v>X</v>
          </cell>
          <cell r="F2669" t="str">
            <v>X</v>
          </cell>
          <cell r="G2669" t="str">
            <v>X</v>
          </cell>
          <cell r="H2669" t="str">
            <v>X</v>
          </cell>
          <cell r="I2669" t="str">
            <v>X</v>
          </cell>
          <cell r="J2669" t="str">
            <v>X</v>
          </cell>
          <cell r="K2669" t="str">
            <v>X</v>
          </cell>
          <cell r="L2669" t="str">
            <v>X</v>
          </cell>
          <cell r="M2669" t="str">
            <v>X</v>
          </cell>
          <cell r="N2669" t="str">
            <v>234340</v>
          </cell>
        </row>
        <row r="2670">
          <cell r="B2670" t="str">
            <v>헬릭스미스</v>
          </cell>
          <cell r="C2670" t="str">
            <v>X</v>
          </cell>
          <cell r="D2670" t="str">
            <v>X</v>
          </cell>
          <cell r="E2670" t="str">
            <v>X</v>
          </cell>
          <cell r="F2670" t="str">
            <v>X</v>
          </cell>
          <cell r="G2670" t="str">
            <v>X</v>
          </cell>
          <cell r="H2670" t="str">
            <v>X</v>
          </cell>
          <cell r="I2670" t="str">
            <v>X</v>
          </cell>
          <cell r="J2670" t="str">
            <v>X</v>
          </cell>
          <cell r="K2670" t="str">
            <v>X</v>
          </cell>
          <cell r="L2670" t="str">
            <v>X</v>
          </cell>
          <cell r="M2670" t="str">
            <v>X</v>
          </cell>
          <cell r="N2670" t="str">
            <v>084990</v>
          </cell>
        </row>
        <row r="2671">
          <cell r="B2671" t="str">
            <v>현대건설</v>
          </cell>
          <cell r="C2671" t="str">
            <v>X</v>
          </cell>
          <cell r="D2671" t="str">
            <v>X</v>
          </cell>
          <cell r="E2671" t="str">
            <v>X</v>
          </cell>
          <cell r="F2671" t="str">
            <v>X</v>
          </cell>
          <cell r="G2671" t="str">
            <v>X</v>
          </cell>
          <cell r="H2671" t="str">
            <v>X</v>
          </cell>
          <cell r="I2671" t="str">
            <v>X</v>
          </cell>
          <cell r="J2671" t="str">
            <v>X</v>
          </cell>
          <cell r="K2671" t="str">
            <v>X</v>
          </cell>
          <cell r="L2671" t="str">
            <v>X</v>
          </cell>
          <cell r="M2671" t="str">
            <v>X</v>
          </cell>
          <cell r="N2671" t="str">
            <v>000720</v>
          </cell>
        </row>
        <row r="2672">
          <cell r="B2672" t="str">
            <v>현대건설우</v>
          </cell>
          <cell r="C2672" t="str">
            <v>X</v>
          </cell>
          <cell r="D2672" t="str">
            <v>X</v>
          </cell>
          <cell r="E2672" t="str">
            <v>X</v>
          </cell>
          <cell r="F2672" t="str">
            <v>X</v>
          </cell>
          <cell r="G2672" t="str">
            <v>X</v>
          </cell>
          <cell r="H2672" t="str">
            <v>X</v>
          </cell>
          <cell r="I2672" t="str">
            <v>X</v>
          </cell>
          <cell r="J2672" t="str">
            <v>X</v>
          </cell>
          <cell r="K2672" t="str">
            <v>X</v>
          </cell>
          <cell r="L2672" t="str">
            <v>X</v>
          </cell>
          <cell r="M2672" t="str">
            <v>X</v>
          </cell>
          <cell r="N2672" t="str">
            <v>000725</v>
          </cell>
        </row>
        <row r="2673">
          <cell r="B2673" t="str">
            <v>현대공업</v>
          </cell>
          <cell r="C2673" t="str">
            <v>X</v>
          </cell>
          <cell r="D2673" t="str">
            <v>X</v>
          </cell>
          <cell r="E2673" t="str">
            <v>X</v>
          </cell>
          <cell r="F2673" t="str">
            <v>X</v>
          </cell>
          <cell r="G2673" t="str">
            <v>X</v>
          </cell>
          <cell r="H2673" t="str">
            <v>X</v>
          </cell>
          <cell r="I2673" t="str">
            <v>X</v>
          </cell>
          <cell r="J2673" t="str">
            <v>X</v>
          </cell>
          <cell r="K2673" t="str">
            <v>X</v>
          </cell>
          <cell r="L2673" t="str">
            <v>X</v>
          </cell>
          <cell r="M2673" t="str">
            <v>X</v>
          </cell>
          <cell r="N2673" t="str">
            <v>170030</v>
          </cell>
        </row>
        <row r="2674">
          <cell r="B2674" t="str">
            <v>현대그린푸드</v>
          </cell>
          <cell r="C2674" t="str">
            <v>X</v>
          </cell>
          <cell r="D2674" t="str">
            <v>X</v>
          </cell>
          <cell r="E2674" t="str">
            <v>X</v>
          </cell>
          <cell r="F2674" t="str">
            <v>X</v>
          </cell>
          <cell r="G2674" t="str">
            <v>X</v>
          </cell>
          <cell r="H2674" t="str">
            <v>X</v>
          </cell>
          <cell r="I2674" t="str">
            <v>X</v>
          </cell>
          <cell r="J2674" t="str">
            <v>X</v>
          </cell>
          <cell r="K2674" t="str">
            <v>X</v>
          </cell>
          <cell r="L2674" t="str">
            <v>X</v>
          </cell>
          <cell r="M2674" t="str">
            <v>X</v>
          </cell>
          <cell r="N2674" t="str">
            <v>453340</v>
          </cell>
        </row>
        <row r="2675">
          <cell r="B2675" t="str">
            <v>현대글로비스</v>
          </cell>
          <cell r="C2675" t="str">
            <v>X</v>
          </cell>
          <cell r="D2675" t="str">
            <v>X</v>
          </cell>
          <cell r="E2675" t="str">
            <v>X</v>
          </cell>
          <cell r="F2675" t="str">
            <v>X</v>
          </cell>
          <cell r="G2675" t="str">
            <v>X</v>
          </cell>
          <cell r="H2675" t="str">
            <v>X</v>
          </cell>
          <cell r="I2675" t="str">
            <v>X</v>
          </cell>
          <cell r="J2675" t="str">
            <v>X</v>
          </cell>
          <cell r="K2675" t="str">
            <v>X</v>
          </cell>
          <cell r="L2675" t="str">
            <v>X</v>
          </cell>
          <cell r="M2675" t="str">
            <v>X</v>
          </cell>
          <cell r="N2675" t="str">
            <v>086280</v>
          </cell>
        </row>
        <row r="2676">
          <cell r="B2676" t="str">
            <v>현대로템</v>
          </cell>
          <cell r="C2676" t="str">
            <v>X</v>
          </cell>
          <cell r="D2676" t="str">
            <v>X</v>
          </cell>
          <cell r="E2676" t="str">
            <v>X</v>
          </cell>
          <cell r="F2676" t="str">
            <v>X</v>
          </cell>
          <cell r="G2676" t="str">
            <v>X</v>
          </cell>
          <cell r="H2676" t="str">
            <v>X</v>
          </cell>
          <cell r="I2676" t="str">
            <v>X</v>
          </cell>
          <cell r="J2676" t="str">
            <v>X</v>
          </cell>
          <cell r="K2676" t="str">
            <v>X</v>
          </cell>
          <cell r="L2676" t="str">
            <v>X</v>
          </cell>
          <cell r="M2676" t="str">
            <v>X</v>
          </cell>
          <cell r="N2676" t="str">
            <v>064350</v>
          </cell>
        </row>
        <row r="2677">
          <cell r="B2677" t="str">
            <v>현대리바트</v>
          </cell>
          <cell r="C2677" t="str">
            <v>X</v>
          </cell>
          <cell r="D2677" t="str">
            <v>X</v>
          </cell>
          <cell r="E2677" t="str">
            <v>X</v>
          </cell>
          <cell r="F2677" t="str">
            <v>X</v>
          </cell>
          <cell r="G2677" t="str">
            <v>X</v>
          </cell>
          <cell r="H2677" t="str">
            <v>X</v>
          </cell>
          <cell r="I2677" t="str">
            <v>X</v>
          </cell>
          <cell r="J2677" t="str">
            <v>X</v>
          </cell>
          <cell r="K2677" t="str">
            <v>X</v>
          </cell>
          <cell r="L2677" t="str">
            <v>X</v>
          </cell>
          <cell r="M2677" t="str">
            <v>X</v>
          </cell>
          <cell r="N2677" t="str">
            <v>079430</v>
          </cell>
        </row>
        <row r="2678">
          <cell r="B2678" t="str">
            <v>현대모비스</v>
          </cell>
          <cell r="C2678" t="str">
            <v>X</v>
          </cell>
          <cell r="D2678" t="str">
            <v>X</v>
          </cell>
          <cell r="E2678" t="str">
            <v>X</v>
          </cell>
          <cell r="F2678" t="str">
            <v>X</v>
          </cell>
          <cell r="G2678" t="str">
            <v>X</v>
          </cell>
          <cell r="H2678" t="str">
            <v>X</v>
          </cell>
          <cell r="I2678" t="str">
            <v>X</v>
          </cell>
          <cell r="J2678" t="str">
            <v>X</v>
          </cell>
          <cell r="K2678" t="str">
            <v>X</v>
          </cell>
          <cell r="L2678" t="str">
            <v>X</v>
          </cell>
          <cell r="M2678" t="str">
            <v>X</v>
          </cell>
          <cell r="N2678" t="str">
            <v>012330</v>
          </cell>
        </row>
        <row r="2679">
          <cell r="B2679" t="str">
            <v>현대무벡스</v>
          </cell>
          <cell r="C2679" t="str">
            <v>X</v>
          </cell>
          <cell r="D2679" t="str">
            <v>X</v>
          </cell>
          <cell r="E2679" t="str">
            <v>X</v>
          </cell>
          <cell r="F2679" t="str">
            <v>X</v>
          </cell>
          <cell r="G2679" t="str">
            <v>X</v>
          </cell>
          <cell r="H2679" t="str">
            <v>X</v>
          </cell>
          <cell r="I2679" t="str">
            <v>X</v>
          </cell>
          <cell r="J2679" t="str">
            <v>X</v>
          </cell>
          <cell r="K2679" t="str">
            <v>X</v>
          </cell>
          <cell r="L2679" t="str">
            <v>X</v>
          </cell>
          <cell r="M2679" t="str">
            <v>X</v>
          </cell>
          <cell r="N2679" t="str">
            <v>319400</v>
          </cell>
        </row>
        <row r="2680">
          <cell r="B2680" t="str">
            <v>현대미포조선</v>
          </cell>
          <cell r="C2680" t="str">
            <v>X</v>
          </cell>
          <cell r="D2680" t="str">
            <v>X</v>
          </cell>
          <cell r="E2680" t="str">
            <v>X</v>
          </cell>
          <cell r="F2680" t="str">
            <v>X</v>
          </cell>
          <cell r="G2680" t="str">
            <v>X</v>
          </cell>
          <cell r="H2680" t="str">
            <v>X</v>
          </cell>
          <cell r="I2680" t="str">
            <v>X</v>
          </cell>
          <cell r="J2680" t="str">
            <v>X</v>
          </cell>
          <cell r="K2680" t="str">
            <v>X</v>
          </cell>
          <cell r="L2680" t="str">
            <v>X</v>
          </cell>
          <cell r="M2680" t="str">
            <v>X</v>
          </cell>
          <cell r="N2680" t="str">
            <v>010620</v>
          </cell>
        </row>
        <row r="2681">
          <cell r="B2681" t="str">
            <v>현대바이오</v>
          </cell>
          <cell r="C2681" t="str">
            <v>X</v>
          </cell>
          <cell r="D2681" t="str">
            <v>X</v>
          </cell>
          <cell r="E2681" t="str">
            <v>X</v>
          </cell>
          <cell r="F2681" t="str">
            <v>X</v>
          </cell>
          <cell r="G2681" t="str">
            <v>X</v>
          </cell>
          <cell r="H2681" t="str">
            <v>X</v>
          </cell>
          <cell r="I2681" t="str">
            <v>X</v>
          </cell>
          <cell r="J2681" t="str">
            <v>X</v>
          </cell>
          <cell r="K2681" t="str">
            <v>O</v>
          </cell>
          <cell r="L2681" t="str">
            <v>X</v>
          </cell>
          <cell r="M2681" t="str">
            <v>X</v>
          </cell>
          <cell r="N2681" t="str">
            <v>048410</v>
          </cell>
        </row>
        <row r="2682">
          <cell r="B2682" t="str">
            <v>현대바이오랜드</v>
          </cell>
          <cell r="C2682" t="str">
            <v>X</v>
          </cell>
          <cell r="D2682" t="str">
            <v>X</v>
          </cell>
          <cell r="E2682" t="str">
            <v>X</v>
          </cell>
          <cell r="F2682" t="str">
            <v>X</v>
          </cell>
          <cell r="G2682" t="str">
            <v>X</v>
          </cell>
          <cell r="H2682" t="str">
            <v>X</v>
          </cell>
          <cell r="I2682" t="str">
            <v>X</v>
          </cell>
          <cell r="J2682" t="str">
            <v>X</v>
          </cell>
          <cell r="K2682" t="str">
            <v>X</v>
          </cell>
          <cell r="L2682" t="str">
            <v>X</v>
          </cell>
          <cell r="M2682" t="str">
            <v>X</v>
          </cell>
          <cell r="N2682" t="str">
            <v>052260</v>
          </cell>
        </row>
        <row r="2683">
          <cell r="B2683" t="str">
            <v>현대백화점</v>
          </cell>
          <cell r="C2683" t="str">
            <v>X</v>
          </cell>
          <cell r="D2683" t="str">
            <v>X</v>
          </cell>
          <cell r="E2683" t="str">
            <v>X</v>
          </cell>
          <cell r="F2683" t="str">
            <v>X</v>
          </cell>
          <cell r="G2683" t="str">
            <v>X</v>
          </cell>
          <cell r="H2683" t="str">
            <v>X</v>
          </cell>
          <cell r="I2683" t="str">
            <v>X</v>
          </cell>
          <cell r="J2683" t="str">
            <v>X</v>
          </cell>
          <cell r="K2683" t="str">
            <v>X</v>
          </cell>
          <cell r="L2683" t="str">
            <v>X</v>
          </cell>
          <cell r="M2683" t="str">
            <v>X</v>
          </cell>
          <cell r="N2683" t="str">
            <v>069960</v>
          </cell>
        </row>
        <row r="2684">
          <cell r="B2684" t="str">
            <v>현대비앤지스틸</v>
          </cell>
          <cell r="C2684" t="str">
            <v>X</v>
          </cell>
          <cell r="D2684" t="str">
            <v>X</v>
          </cell>
          <cell r="E2684" t="str">
            <v>X</v>
          </cell>
          <cell r="F2684" t="str">
            <v>X</v>
          </cell>
          <cell r="G2684" t="str">
            <v>X</v>
          </cell>
          <cell r="H2684" t="str">
            <v>X</v>
          </cell>
          <cell r="I2684" t="str">
            <v>X</v>
          </cell>
          <cell r="J2684" t="str">
            <v>X</v>
          </cell>
          <cell r="K2684" t="str">
            <v>X</v>
          </cell>
          <cell r="L2684" t="str">
            <v>X</v>
          </cell>
          <cell r="M2684" t="str">
            <v>X</v>
          </cell>
          <cell r="N2684" t="str">
            <v>004560</v>
          </cell>
        </row>
        <row r="2685">
          <cell r="B2685" t="str">
            <v>현대약품</v>
          </cell>
          <cell r="C2685" t="str">
            <v>X</v>
          </cell>
          <cell r="D2685" t="str">
            <v>X</v>
          </cell>
          <cell r="E2685" t="str">
            <v>X</v>
          </cell>
          <cell r="F2685" t="str">
            <v>X</v>
          </cell>
          <cell r="G2685" t="str">
            <v>X</v>
          </cell>
          <cell r="H2685" t="str">
            <v>X</v>
          </cell>
          <cell r="I2685" t="str">
            <v>X</v>
          </cell>
          <cell r="J2685" t="str">
            <v>X</v>
          </cell>
          <cell r="K2685" t="str">
            <v>X</v>
          </cell>
          <cell r="L2685" t="str">
            <v>X</v>
          </cell>
          <cell r="M2685" t="str">
            <v>X</v>
          </cell>
          <cell r="N2685" t="str">
            <v>004310</v>
          </cell>
        </row>
        <row r="2686">
          <cell r="B2686" t="str">
            <v>현대에버다임</v>
          </cell>
          <cell r="C2686" t="str">
            <v>X</v>
          </cell>
          <cell r="D2686" t="str">
            <v>X</v>
          </cell>
          <cell r="E2686" t="str">
            <v>X</v>
          </cell>
          <cell r="F2686" t="str">
            <v>X</v>
          </cell>
          <cell r="G2686" t="str">
            <v>X</v>
          </cell>
          <cell r="H2686" t="str">
            <v>X</v>
          </cell>
          <cell r="I2686" t="str">
            <v>X</v>
          </cell>
          <cell r="J2686" t="str">
            <v>X</v>
          </cell>
          <cell r="K2686" t="str">
            <v>X</v>
          </cell>
          <cell r="L2686" t="str">
            <v>X</v>
          </cell>
          <cell r="M2686" t="str">
            <v>X</v>
          </cell>
          <cell r="N2686" t="str">
            <v>041440</v>
          </cell>
        </row>
        <row r="2687">
          <cell r="B2687" t="str">
            <v>현대에이치티</v>
          </cell>
          <cell r="C2687" t="str">
            <v>X</v>
          </cell>
          <cell r="D2687" t="str">
            <v>X</v>
          </cell>
          <cell r="E2687" t="str">
            <v>X</v>
          </cell>
          <cell r="F2687" t="str">
            <v>X</v>
          </cell>
          <cell r="G2687" t="str">
            <v>X</v>
          </cell>
          <cell r="H2687" t="str">
            <v>X</v>
          </cell>
          <cell r="I2687" t="str">
            <v>X</v>
          </cell>
          <cell r="J2687" t="str">
            <v>X</v>
          </cell>
          <cell r="K2687" t="str">
            <v>X</v>
          </cell>
          <cell r="L2687" t="str">
            <v>X</v>
          </cell>
          <cell r="M2687" t="str">
            <v>X</v>
          </cell>
          <cell r="N2687" t="str">
            <v>039010</v>
          </cell>
        </row>
        <row r="2688">
          <cell r="B2688" t="str">
            <v>현대엘리베이</v>
          </cell>
          <cell r="C2688" t="str">
            <v>X</v>
          </cell>
          <cell r="D2688" t="str">
            <v>X</v>
          </cell>
          <cell r="E2688" t="str">
            <v>X</v>
          </cell>
          <cell r="F2688" t="str">
            <v>X</v>
          </cell>
          <cell r="G2688" t="str">
            <v>X</v>
          </cell>
          <cell r="H2688" t="str">
            <v>X</v>
          </cell>
          <cell r="I2688" t="str">
            <v>X</v>
          </cell>
          <cell r="J2688" t="str">
            <v>X</v>
          </cell>
          <cell r="K2688" t="str">
            <v>X</v>
          </cell>
          <cell r="L2688" t="str">
            <v>X</v>
          </cell>
          <cell r="M2688" t="str">
            <v>X</v>
          </cell>
          <cell r="N2688" t="str">
            <v>017800</v>
          </cell>
        </row>
        <row r="2689">
          <cell r="B2689" t="str">
            <v>현대오토에버</v>
          </cell>
          <cell r="C2689" t="str">
            <v>X</v>
          </cell>
          <cell r="D2689" t="str">
            <v>X</v>
          </cell>
          <cell r="E2689" t="str">
            <v>X</v>
          </cell>
          <cell r="F2689" t="str">
            <v>X</v>
          </cell>
          <cell r="G2689" t="str">
            <v>X</v>
          </cell>
          <cell r="H2689" t="str">
            <v>X</v>
          </cell>
          <cell r="I2689" t="str">
            <v>X</v>
          </cell>
          <cell r="J2689" t="str">
            <v>X</v>
          </cell>
          <cell r="K2689" t="str">
            <v>X</v>
          </cell>
          <cell r="L2689" t="str">
            <v>X</v>
          </cell>
          <cell r="M2689" t="str">
            <v>X</v>
          </cell>
          <cell r="N2689" t="str">
            <v>307950</v>
          </cell>
        </row>
        <row r="2690">
          <cell r="B2690" t="str">
            <v>현대위아</v>
          </cell>
          <cell r="C2690" t="str">
            <v>X</v>
          </cell>
          <cell r="D2690" t="str">
            <v>X</v>
          </cell>
          <cell r="E2690" t="str">
            <v>X</v>
          </cell>
          <cell r="F2690" t="str">
            <v>X</v>
          </cell>
          <cell r="G2690" t="str">
            <v>X</v>
          </cell>
          <cell r="H2690" t="str">
            <v>X</v>
          </cell>
          <cell r="I2690" t="str">
            <v>X</v>
          </cell>
          <cell r="J2690" t="str">
            <v>X</v>
          </cell>
          <cell r="K2690" t="str">
            <v>X</v>
          </cell>
          <cell r="L2690" t="str">
            <v>X</v>
          </cell>
          <cell r="M2690" t="str">
            <v>X</v>
          </cell>
          <cell r="N2690" t="str">
            <v>011210</v>
          </cell>
        </row>
        <row r="2691">
          <cell r="B2691" t="str">
            <v>현대이지웰</v>
          </cell>
          <cell r="C2691" t="str">
            <v>X</v>
          </cell>
          <cell r="D2691" t="str">
            <v>X</v>
          </cell>
          <cell r="E2691" t="str">
            <v>X</v>
          </cell>
          <cell r="F2691" t="str">
            <v>X</v>
          </cell>
          <cell r="G2691" t="str">
            <v>X</v>
          </cell>
          <cell r="H2691" t="str">
            <v>X</v>
          </cell>
          <cell r="I2691" t="str">
            <v>X</v>
          </cell>
          <cell r="J2691" t="str">
            <v>X</v>
          </cell>
          <cell r="K2691" t="str">
            <v>X</v>
          </cell>
          <cell r="L2691" t="str">
            <v>X</v>
          </cell>
          <cell r="M2691" t="str">
            <v>X</v>
          </cell>
          <cell r="N2691" t="str">
            <v>090850</v>
          </cell>
        </row>
        <row r="2692">
          <cell r="B2692" t="str">
            <v>현대제철</v>
          </cell>
          <cell r="C2692" t="str">
            <v>X</v>
          </cell>
          <cell r="D2692" t="str">
            <v>X</v>
          </cell>
          <cell r="E2692" t="str">
            <v>X</v>
          </cell>
          <cell r="F2692" t="str">
            <v>X</v>
          </cell>
          <cell r="G2692" t="str">
            <v>X</v>
          </cell>
          <cell r="H2692" t="str">
            <v>X</v>
          </cell>
          <cell r="I2692" t="str">
            <v>X</v>
          </cell>
          <cell r="J2692" t="str">
            <v>X</v>
          </cell>
          <cell r="K2692" t="str">
            <v>X</v>
          </cell>
          <cell r="L2692" t="str">
            <v>X</v>
          </cell>
          <cell r="M2692" t="str">
            <v>X</v>
          </cell>
          <cell r="N2692" t="str">
            <v>004020</v>
          </cell>
        </row>
        <row r="2693">
          <cell r="B2693" t="str">
            <v>현대지에프홀딩스</v>
          </cell>
          <cell r="C2693" t="str">
            <v>X</v>
          </cell>
          <cell r="D2693" t="str">
            <v>X</v>
          </cell>
          <cell r="E2693" t="str">
            <v>X</v>
          </cell>
          <cell r="F2693" t="str">
            <v>X</v>
          </cell>
          <cell r="G2693" t="str">
            <v>X</v>
          </cell>
          <cell r="H2693" t="str">
            <v>X</v>
          </cell>
          <cell r="I2693" t="str">
            <v>X</v>
          </cell>
          <cell r="J2693" t="str">
            <v>X</v>
          </cell>
          <cell r="K2693" t="str">
            <v>X</v>
          </cell>
          <cell r="L2693" t="str">
            <v>X</v>
          </cell>
          <cell r="M2693" t="str">
            <v>X</v>
          </cell>
          <cell r="N2693" t="str">
            <v>005440</v>
          </cell>
        </row>
        <row r="2694">
          <cell r="B2694" t="str">
            <v>현대차</v>
          </cell>
          <cell r="C2694" t="str">
            <v>X</v>
          </cell>
          <cell r="D2694" t="str">
            <v>X</v>
          </cell>
          <cell r="E2694" t="str">
            <v>X</v>
          </cell>
          <cell r="F2694" t="str">
            <v>X</v>
          </cell>
          <cell r="G2694" t="str">
            <v>X</v>
          </cell>
          <cell r="H2694" t="str">
            <v>X</v>
          </cell>
          <cell r="I2694" t="str">
            <v>X</v>
          </cell>
          <cell r="J2694" t="str">
            <v>X</v>
          </cell>
          <cell r="K2694" t="str">
            <v>X</v>
          </cell>
          <cell r="L2694" t="str">
            <v>X</v>
          </cell>
          <cell r="M2694" t="str">
            <v>X</v>
          </cell>
          <cell r="N2694" t="str">
            <v>005380</v>
          </cell>
        </row>
        <row r="2695">
          <cell r="B2695" t="str">
            <v>현대차2우B</v>
          </cell>
          <cell r="C2695" t="str">
            <v>X</v>
          </cell>
          <cell r="D2695" t="str">
            <v>X</v>
          </cell>
          <cell r="E2695" t="str">
            <v>X</v>
          </cell>
          <cell r="F2695" t="str">
            <v>X</v>
          </cell>
          <cell r="G2695" t="str">
            <v>X</v>
          </cell>
          <cell r="H2695" t="str">
            <v>X</v>
          </cell>
          <cell r="I2695" t="str">
            <v>X</v>
          </cell>
          <cell r="J2695" t="str">
            <v>X</v>
          </cell>
          <cell r="K2695" t="str">
            <v>X</v>
          </cell>
          <cell r="L2695" t="str">
            <v>X</v>
          </cell>
          <cell r="M2695" t="str">
            <v>X</v>
          </cell>
          <cell r="N2695" t="str">
            <v>005387</v>
          </cell>
        </row>
        <row r="2696">
          <cell r="B2696" t="str">
            <v>현대차3우B</v>
          </cell>
          <cell r="C2696" t="str">
            <v>X</v>
          </cell>
          <cell r="D2696" t="str">
            <v>X</v>
          </cell>
          <cell r="E2696" t="str">
            <v>X</v>
          </cell>
          <cell r="F2696" t="str">
            <v>X</v>
          </cell>
          <cell r="G2696" t="str">
            <v>X</v>
          </cell>
          <cell r="H2696" t="str">
            <v>X</v>
          </cell>
          <cell r="I2696" t="str">
            <v>X</v>
          </cell>
          <cell r="J2696" t="str">
            <v>X</v>
          </cell>
          <cell r="K2696" t="str">
            <v>X</v>
          </cell>
          <cell r="L2696" t="str">
            <v>X</v>
          </cell>
          <cell r="M2696" t="str">
            <v>X</v>
          </cell>
          <cell r="N2696" t="str">
            <v>005389</v>
          </cell>
        </row>
        <row r="2697">
          <cell r="B2697" t="str">
            <v>현대차우</v>
          </cell>
          <cell r="C2697" t="str">
            <v>X</v>
          </cell>
          <cell r="D2697" t="str">
            <v>X</v>
          </cell>
          <cell r="E2697" t="str">
            <v>X</v>
          </cell>
          <cell r="F2697" t="str">
            <v>X</v>
          </cell>
          <cell r="G2697" t="str">
            <v>X</v>
          </cell>
          <cell r="H2697" t="str">
            <v>X</v>
          </cell>
          <cell r="I2697" t="str">
            <v>X</v>
          </cell>
          <cell r="J2697" t="str">
            <v>X</v>
          </cell>
          <cell r="K2697" t="str">
            <v>X</v>
          </cell>
          <cell r="L2697" t="str">
            <v>X</v>
          </cell>
          <cell r="M2697" t="str">
            <v>X</v>
          </cell>
          <cell r="N2697" t="str">
            <v>005385</v>
          </cell>
        </row>
        <row r="2698">
          <cell r="B2698" t="str">
            <v>현대차증권</v>
          </cell>
          <cell r="C2698" t="str">
            <v>X</v>
          </cell>
          <cell r="D2698" t="str">
            <v>X</v>
          </cell>
          <cell r="E2698" t="str">
            <v>X</v>
          </cell>
          <cell r="F2698" t="str">
            <v>X</v>
          </cell>
          <cell r="G2698" t="str">
            <v>X</v>
          </cell>
          <cell r="H2698" t="str">
            <v>X</v>
          </cell>
          <cell r="I2698" t="str">
            <v>X</v>
          </cell>
          <cell r="J2698" t="str">
            <v>X</v>
          </cell>
          <cell r="K2698" t="str">
            <v>X</v>
          </cell>
          <cell r="L2698" t="str">
            <v>X</v>
          </cell>
          <cell r="M2698" t="str">
            <v>X</v>
          </cell>
          <cell r="N2698" t="str">
            <v>001500</v>
          </cell>
        </row>
        <row r="2699">
          <cell r="B2699" t="str">
            <v>현대코퍼레이션</v>
          </cell>
          <cell r="C2699" t="str">
            <v>X</v>
          </cell>
          <cell r="D2699" t="str">
            <v>X</v>
          </cell>
          <cell r="E2699" t="str">
            <v>X</v>
          </cell>
          <cell r="F2699" t="str">
            <v>X</v>
          </cell>
          <cell r="G2699" t="str">
            <v>X</v>
          </cell>
          <cell r="H2699" t="str">
            <v>X</v>
          </cell>
          <cell r="I2699" t="str">
            <v>X</v>
          </cell>
          <cell r="J2699" t="str">
            <v>X</v>
          </cell>
          <cell r="K2699" t="str">
            <v>X</v>
          </cell>
          <cell r="L2699" t="str">
            <v>X</v>
          </cell>
          <cell r="M2699" t="str">
            <v>X</v>
          </cell>
          <cell r="N2699" t="str">
            <v>011760</v>
          </cell>
        </row>
        <row r="2700">
          <cell r="B2700" t="str">
            <v>현대코퍼레이션홀딩스</v>
          </cell>
          <cell r="C2700" t="str">
            <v>X</v>
          </cell>
          <cell r="D2700" t="str">
            <v>X</v>
          </cell>
          <cell r="E2700" t="str">
            <v>X</v>
          </cell>
          <cell r="F2700" t="str">
            <v>X</v>
          </cell>
          <cell r="G2700" t="str">
            <v>X</v>
          </cell>
          <cell r="H2700" t="str">
            <v>X</v>
          </cell>
          <cell r="I2700" t="str">
            <v>X</v>
          </cell>
          <cell r="J2700" t="str">
            <v>X</v>
          </cell>
          <cell r="K2700" t="str">
            <v>X</v>
          </cell>
          <cell r="L2700" t="str">
            <v>X</v>
          </cell>
          <cell r="M2700" t="str">
            <v>X</v>
          </cell>
          <cell r="N2700" t="str">
            <v>227840</v>
          </cell>
        </row>
        <row r="2701">
          <cell r="B2701" t="str">
            <v>현대퓨처넷</v>
          </cell>
          <cell r="C2701" t="str">
            <v>X</v>
          </cell>
          <cell r="D2701" t="str">
            <v>X</v>
          </cell>
          <cell r="E2701" t="str">
            <v>X</v>
          </cell>
          <cell r="F2701" t="str">
            <v>X</v>
          </cell>
          <cell r="G2701" t="str">
            <v>X</v>
          </cell>
          <cell r="H2701" t="str">
            <v>X</v>
          </cell>
          <cell r="I2701" t="str">
            <v>X</v>
          </cell>
          <cell r="J2701" t="str">
            <v>X</v>
          </cell>
          <cell r="K2701" t="str">
            <v>X</v>
          </cell>
          <cell r="L2701" t="str">
            <v>X</v>
          </cell>
          <cell r="M2701" t="str">
            <v>X</v>
          </cell>
          <cell r="N2701" t="str">
            <v>126560</v>
          </cell>
        </row>
        <row r="2702">
          <cell r="B2702" t="str">
            <v>현대해상</v>
          </cell>
          <cell r="C2702" t="str">
            <v>X</v>
          </cell>
          <cell r="D2702" t="str">
            <v>X</v>
          </cell>
          <cell r="E2702" t="str">
            <v>X</v>
          </cell>
          <cell r="F2702" t="str">
            <v>X</v>
          </cell>
          <cell r="G2702" t="str">
            <v>X</v>
          </cell>
          <cell r="H2702" t="str">
            <v>X</v>
          </cell>
          <cell r="I2702" t="str">
            <v>X</v>
          </cell>
          <cell r="J2702" t="str">
            <v>X</v>
          </cell>
          <cell r="K2702" t="str">
            <v>X</v>
          </cell>
          <cell r="L2702" t="str">
            <v>X</v>
          </cell>
          <cell r="M2702" t="str">
            <v>X</v>
          </cell>
          <cell r="N2702" t="str">
            <v>001450</v>
          </cell>
        </row>
        <row r="2703">
          <cell r="B2703" t="str">
            <v>현대홈쇼핑</v>
          </cell>
          <cell r="C2703" t="str">
            <v>X</v>
          </cell>
          <cell r="D2703" t="str">
            <v>X</v>
          </cell>
          <cell r="E2703" t="str">
            <v>X</v>
          </cell>
          <cell r="F2703" t="str">
            <v>X</v>
          </cell>
          <cell r="G2703" t="str">
            <v>X</v>
          </cell>
          <cell r="H2703" t="str">
            <v>X</v>
          </cell>
          <cell r="I2703" t="str">
            <v>X</v>
          </cell>
          <cell r="J2703" t="str">
            <v>X</v>
          </cell>
          <cell r="K2703" t="str">
            <v>X</v>
          </cell>
          <cell r="L2703" t="str">
            <v>X</v>
          </cell>
          <cell r="M2703" t="str">
            <v>X</v>
          </cell>
          <cell r="N2703" t="str">
            <v>057050</v>
          </cell>
        </row>
        <row r="2704">
          <cell r="B2704" t="str">
            <v>현우산업</v>
          </cell>
          <cell r="C2704" t="str">
            <v>X</v>
          </cell>
          <cell r="D2704" t="str">
            <v>X</v>
          </cell>
          <cell r="E2704" t="str">
            <v>X</v>
          </cell>
          <cell r="F2704" t="str">
            <v>X</v>
          </cell>
          <cell r="G2704" t="str">
            <v>X</v>
          </cell>
          <cell r="H2704" t="str">
            <v>X</v>
          </cell>
          <cell r="I2704" t="str">
            <v>X</v>
          </cell>
          <cell r="J2704" t="str">
            <v>X</v>
          </cell>
          <cell r="K2704" t="str">
            <v>X</v>
          </cell>
          <cell r="L2704" t="str">
            <v>X</v>
          </cell>
          <cell r="M2704" t="str">
            <v>X</v>
          </cell>
          <cell r="N2704" t="str">
            <v>092300</v>
          </cell>
        </row>
        <row r="2705">
          <cell r="B2705" t="str">
            <v>협진</v>
          </cell>
          <cell r="C2705" t="str">
            <v>X</v>
          </cell>
          <cell r="D2705" t="str">
            <v>X</v>
          </cell>
          <cell r="E2705" t="str">
            <v>X</v>
          </cell>
          <cell r="F2705" t="str">
            <v>X</v>
          </cell>
          <cell r="G2705" t="str">
            <v>X</v>
          </cell>
          <cell r="H2705" t="str">
            <v>X</v>
          </cell>
          <cell r="I2705" t="str">
            <v>X</v>
          </cell>
          <cell r="J2705" t="str">
            <v>X</v>
          </cell>
          <cell r="K2705" t="str">
            <v>X</v>
          </cell>
          <cell r="L2705" t="str">
            <v>X</v>
          </cell>
          <cell r="M2705" t="str">
            <v>X</v>
          </cell>
          <cell r="N2705" t="str">
            <v>138360</v>
          </cell>
        </row>
        <row r="2706">
          <cell r="B2706" t="str">
            <v>형지I&amp;C</v>
          </cell>
          <cell r="C2706" t="str">
            <v>X</v>
          </cell>
          <cell r="D2706" t="str">
            <v>X</v>
          </cell>
          <cell r="E2706" t="str">
            <v>X</v>
          </cell>
          <cell r="F2706" t="str">
            <v>X</v>
          </cell>
          <cell r="G2706" t="str">
            <v>X</v>
          </cell>
          <cell r="H2706" t="str">
            <v>X</v>
          </cell>
          <cell r="I2706" t="str">
            <v>X</v>
          </cell>
          <cell r="J2706" t="str">
            <v>X</v>
          </cell>
          <cell r="K2706" t="str">
            <v>X</v>
          </cell>
          <cell r="L2706" t="str">
            <v>X</v>
          </cell>
          <cell r="M2706" t="str">
            <v>X</v>
          </cell>
          <cell r="N2706" t="str">
            <v>011080</v>
          </cell>
        </row>
        <row r="2707">
          <cell r="B2707" t="str">
            <v>형지엘리트</v>
          </cell>
          <cell r="C2707" t="str">
            <v>X</v>
          </cell>
          <cell r="D2707" t="str">
            <v>X</v>
          </cell>
          <cell r="E2707" t="str">
            <v>X</v>
          </cell>
          <cell r="F2707" t="str">
            <v>X</v>
          </cell>
          <cell r="G2707" t="str">
            <v>X</v>
          </cell>
          <cell r="H2707" t="str">
            <v>X</v>
          </cell>
          <cell r="I2707" t="str">
            <v>X</v>
          </cell>
          <cell r="J2707" t="str">
            <v>X</v>
          </cell>
          <cell r="K2707" t="str">
            <v>X</v>
          </cell>
          <cell r="L2707" t="str">
            <v>X</v>
          </cell>
          <cell r="M2707" t="str">
            <v>X</v>
          </cell>
          <cell r="N2707" t="str">
            <v>093240</v>
          </cell>
        </row>
        <row r="2708">
          <cell r="B2708" t="str">
            <v>혜인</v>
          </cell>
          <cell r="C2708" t="str">
            <v>X</v>
          </cell>
          <cell r="D2708" t="str">
            <v>X</v>
          </cell>
          <cell r="E2708" t="str">
            <v>X</v>
          </cell>
          <cell r="F2708" t="str">
            <v>X</v>
          </cell>
          <cell r="G2708" t="str">
            <v>X</v>
          </cell>
          <cell r="H2708" t="str">
            <v>X</v>
          </cell>
          <cell r="I2708" t="str">
            <v>X</v>
          </cell>
          <cell r="J2708" t="str">
            <v>X</v>
          </cell>
          <cell r="K2708" t="str">
            <v>X</v>
          </cell>
          <cell r="L2708" t="str">
            <v>X</v>
          </cell>
          <cell r="M2708" t="str">
            <v>X</v>
          </cell>
          <cell r="N2708" t="str">
            <v>003010</v>
          </cell>
        </row>
        <row r="2709">
          <cell r="B2709" t="str">
            <v>호전실업</v>
          </cell>
          <cell r="C2709" t="str">
            <v>X</v>
          </cell>
          <cell r="D2709" t="str">
            <v>X</v>
          </cell>
          <cell r="E2709" t="str">
            <v>X</v>
          </cell>
          <cell r="F2709" t="str">
            <v>X</v>
          </cell>
          <cell r="G2709" t="str">
            <v>X</v>
          </cell>
          <cell r="H2709" t="str">
            <v>X</v>
          </cell>
          <cell r="I2709" t="str">
            <v>X</v>
          </cell>
          <cell r="J2709" t="str">
            <v>X</v>
          </cell>
          <cell r="K2709" t="str">
            <v>X</v>
          </cell>
          <cell r="L2709" t="str">
            <v>X</v>
          </cell>
          <cell r="M2709" t="str">
            <v>X</v>
          </cell>
          <cell r="N2709" t="str">
            <v>111110</v>
          </cell>
        </row>
        <row r="2710">
          <cell r="B2710" t="str">
            <v>호텔신라</v>
          </cell>
          <cell r="C2710" t="str">
            <v>X</v>
          </cell>
          <cell r="D2710" t="str">
            <v>X</v>
          </cell>
          <cell r="E2710" t="str">
            <v>X</v>
          </cell>
          <cell r="F2710" t="str">
            <v>X</v>
          </cell>
          <cell r="G2710" t="str">
            <v>X</v>
          </cell>
          <cell r="H2710" t="str">
            <v>X</v>
          </cell>
          <cell r="I2710" t="str">
            <v>X</v>
          </cell>
          <cell r="J2710" t="str">
            <v>X</v>
          </cell>
          <cell r="K2710" t="str">
            <v>X</v>
          </cell>
          <cell r="L2710" t="str">
            <v>X</v>
          </cell>
          <cell r="M2710" t="str">
            <v>X</v>
          </cell>
          <cell r="N2710" t="str">
            <v>008770</v>
          </cell>
        </row>
        <row r="2711">
          <cell r="B2711" t="str">
            <v>호텔신라우</v>
          </cell>
          <cell r="C2711" t="str">
            <v>X</v>
          </cell>
          <cell r="D2711" t="str">
            <v>X</v>
          </cell>
          <cell r="E2711" t="str">
            <v>X</v>
          </cell>
          <cell r="F2711" t="str">
            <v>X</v>
          </cell>
          <cell r="G2711" t="str">
            <v>X</v>
          </cell>
          <cell r="H2711" t="str">
            <v>X</v>
          </cell>
          <cell r="I2711" t="str">
            <v>X</v>
          </cell>
          <cell r="J2711" t="str">
            <v>X</v>
          </cell>
          <cell r="K2711" t="str">
            <v>X</v>
          </cell>
          <cell r="L2711" t="str">
            <v>X</v>
          </cell>
          <cell r="M2711" t="str">
            <v>X</v>
          </cell>
          <cell r="N2711" t="str">
            <v>008775</v>
          </cell>
        </row>
        <row r="2712">
          <cell r="B2712" t="str">
            <v>홈센타홀딩스</v>
          </cell>
          <cell r="C2712" t="str">
            <v>X</v>
          </cell>
          <cell r="D2712" t="str">
            <v>X</v>
          </cell>
          <cell r="E2712" t="str">
            <v>X</v>
          </cell>
          <cell r="F2712" t="str">
            <v>X</v>
          </cell>
          <cell r="G2712" t="str">
            <v>X</v>
          </cell>
          <cell r="H2712" t="str">
            <v>X</v>
          </cell>
          <cell r="I2712" t="str">
            <v>X</v>
          </cell>
          <cell r="J2712" t="str">
            <v>X</v>
          </cell>
          <cell r="K2712" t="str">
            <v>X</v>
          </cell>
          <cell r="L2712" t="str">
            <v>X</v>
          </cell>
          <cell r="M2712" t="str">
            <v>X</v>
          </cell>
          <cell r="N2712" t="str">
            <v>060560</v>
          </cell>
        </row>
        <row r="2713">
          <cell r="B2713" t="str">
            <v>홈캐스트</v>
          </cell>
          <cell r="C2713" t="str">
            <v>X</v>
          </cell>
          <cell r="D2713" t="str">
            <v>X</v>
          </cell>
          <cell r="E2713" t="str">
            <v>X</v>
          </cell>
          <cell r="F2713" t="str">
            <v>X</v>
          </cell>
          <cell r="G2713" t="str">
            <v>X</v>
          </cell>
          <cell r="H2713" t="str">
            <v>X</v>
          </cell>
          <cell r="I2713" t="str">
            <v>X</v>
          </cell>
          <cell r="J2713" t="str">
            <v>X</v>
          </cell>
          <cell r="K2713" t="str">
            <v>X</v>
          </cell>
          <cell r="L2713" t="str">
            <v>X</v>
          </cell>
          <cell r="M2713" t="str">
            <v>X</v>
          </cell>
          <cell r="N2713" t="str">
            <v>064240</v>
          </cell>
        </row>
        <row r="2714">
          <cell r="B2714" t="str">
            <v>화성밸브</v>
          </cell>
          <cell r="C2714" t="str">
            <v>X</v>
          </cell>
          <cell r="D2714" t="str">
            <v>X</v>
          </cell>
          <cell r="E2714" t="str">
            <v>X</v>
          </cell>
          <cell r="F2714" t="str">
            <v>X</v>
          </cell>
          <cell r="G2714" t="str">
            <v>X</v>
          </cell>
          <cell r="H2714" t="str">
            <v>X</v>
          </cell>
          <cell r="I2714" t="str">
            <v>X</v>
          </cell>
          <cell r="J2714" t="str">
            <v>X</v>
          </cell>
          <cell r="K2714" t="str">
            <v>X</v>
          </cell>
          <cell r="L2714" t="str">
            <v>X</v>
          </cell>
          <cell r="M2714" t="str">
            <v>X</v>
          </cell>
          <cell r="N2714" t="str">
            <v>039610</v>
          </cell>
        </row>
        <row r="2715">
          <cell r="B2715" t="str">
            <v>화성산업</v>
          </cell>
          <cell r="C2715" t="str">
            <v>X</v>
          </cell>
          <cell r="D2715" t="str">
            <v>X</v>
          </cell>
          <cell r="E2715" t="str">
            <v>X</v>
          </cell>
          <cell r="F2715" t="str">
            <v>X</v>
          </cell>
          <cell r="G2715" t="str">
            <v>X</v>
          </cell>
          <cell r="H2715" t="str">
            <v>X</v>
          </cell>
          <cell r="I2715" t="str">
            <v>X</v>
          </cell>
          <cell r="J2715" t="str">
            <v>X</v>
          </cell>
          <cell r="K2715" t="str">
            <v>X</v>
          </cell>
          <cell r="L2715" t="str">
            <v>X</v>
          </cell>
          <cell r="M2715" t="str">
            <v>X</v>
          </cell>
          <cell r="N2715" t="str">
            <v>002460</v>
          </cell>
        </row>
        <row r="2716">
          <cell r="B2716" t="str">
            <v>화승알앤에이</v>
          </cell>
          <cell r="C2716" t="str">
            <v>X</v>
          </cell>
          <cell r="D2716" t="str">
            <v>X</v>
          </cell>
          <cell r="E2716" t="str">
            <v>X</v>
          </cell>
          <cell r="F2716" t="str">
            <v>X</v>
          </cell>
          <cell r="G2716" t="str">
            <v>X</v>
          </cell>
          <cell r="H2716" t="str">
            <v>X</v>
          </cell>
          <cell r="I2716" t="str">
            <v>X</v>
          </cell>
          <cell r="J2716" t="str">
            <v>X</v>
          </cell>
          <cell r="K2716" t="str">
            <v>X</v>
          </cell>
          <cell r="L2716" t="str">
            <v>X</v>
          </cell>
          <cell r="M2716" t="str">
            <v>X</v>
          </cell>
          <cell r="N2716" t="str">
            <v>378850</v>
          </cell>
        </row>
        <row r="2717">
          <cell r="B2717" t="str">
            <v>화승엔터프라이즈</v>
          </cell>
          <cell r="C2717" t="str">
            <v>X</v>
          </cell>
          <cell r="D2717" t="str">
            <v>X</v>
          </cell>
          <cell r="E2717" t="str">
            <v>X</v>
          </cell>
          <cell r="F2717" t="str">
            <v>X</v>
          </cell>
          <cell r="G2717" t="str">
            <v>X</v>
          </cell>
          <cell r="H2717" t="str">
            <v>X</v>
          </cell>
          <cell r="I2717" t="str">
            <v>X</v>
          </cell>
          <cell r="J2717" t="str">
            <v>X</v>
          </cell>
          <cell r="K2717" t="str">
            <v>X</v>
          </cell>
          <cell r="L2717" t="str">
            <v>X</v>
          </cell>
          <cell r="M2717" t="str">
            <v>X</v>
          </cell>
          <cell r="N2717" t="str">
            <v>241590</v>
          </cell>
        </row>
        <row r="2718">
          <cell r="B2718" t="str">
            <v>화승인더</v>
          </cell>
          <cell r="C2718" t="str">
            <v>X</v>
          </cell>
          <cell r="D2718" t="str">
            <v>X</v>
          </cell>
          <cell r="E2718" t="str">
            <v>X</v>
          </cell>
          <cell r="F2718" t="str">
            <v>X</v>
          </cell>
          <cell r="G2718" t="str">
            <v>X</v>
          </cell>
          <cell r="H2718" t="str">
            <v>X</v>
          </cell>
          <cell r="I2718" t="str">
            <v>X</v>
          </cell>
          <cell r="J2718" t="str">
            <v>X</v>
          </cell>
          <cell r="K2718" t="str">
            <v>X</v>
          </cell>
          <cell r="L2718" t="str">
            <v>X</v>
          </cell>
          <cell r="M2718" t="str">
            <v>X</v>
          </cell>
          <cell r="N2718" t="str">
            <v>006060</v>
          </cell>
        </row>
        <row r="2719">
          <cell r="B2719" t="str">
            <v>화승코퍼레이션</v>
          </cell>
          <cell r="C2719" t="str">
            <v>X</v>
          </cell>
          <cell r="D2719" t="str">
            <v>X</v>
          </cell>
          <cell r="E2719" t="str">
            <v>X</v>
          </cell>
          <cell r="F2719" t="str">
            <v>X</v>
          </cell>
          <cell r="G2719" t="str">
            <v>X</v>
          </cell>
          <cell r="H2719" t="str">
            <v>X</v>
          </cell>
          <cell r="I2719" t="str">
            <v>X</v>
          </cell>
          <cell r="J2719" t="str">
            <v>X</v>
          </cell>
          <cell r="K2719" t="str">
            <v>X</v>
          </cell>
          <cell r="L2719" t="str">
            <v>X</v>
          </cell>
          <cell r="M2719" t="str">
            <v>X</v>
          </cell>
          <cell r="N2719" t="str">
            <v>013520</v>
          </cell>
        </row>
        <row r="2720">
          <cell r="B2720" t="str">
            <v>화신</v>
          </cell>
          <cell r="C2720" t="str">
            <v>X</v>
          </cell>
          <cell r="D2720" t="str">
            <v>X</v>
          </cell>
          <cell r="E2720" t="str">
            <v>X</v>
          </cell>
          <cell r="F2720" t="str">
            <v>X</v>
          </cell>
          <cell r="G2720" t="str">
            <v>X</v>
          </cell>
          <cell r="H2720" t="str">
            <v>X</v>
          </cell>
          <cell r="I2720" t="str">
            <v>X</v>
          </cell>
          <cell r="J2720" t="str">
            <v>X</v>
          </cell>
          <cell r="K2720" t="str">
            <v>X</v>
          </cell>
          <cell r="L2720" t="str">
            <v>X</v>
          </cell>
          <cell r="M2720" t="str">
            <v>X</v>
          </cell>
          <cell r="N2720" t="str">
            <v>010690</v>
          </cell>
        </row>
        <row r="2721">
          <cell r="B2721" t="str">
            <v>화신정공</v>
          </cell>
          <cell r="C2721" t="str">
            <v>X</v>
          </cell>
          <cell r="D2721" t="str">
            <v>X</v>
          </cell>
          <cell r="E2721" t="str">
            <v>X</v>
          </cell>
          <cell r="F2721" t="str">
            <v>X</v>
          </cell>
          <cell r="G2721" t="str">
            <v>X</v>
          </cell>
          <cell r="H2721" t="str">
            <v>X</v>
          </cell>
          <cell r="I2721" t="str">
            <v>X</v>
          </cell>
          <cell r="J2721" t="str">
            <v>X</v>
          </cell>
          <cell r="K2721" t="str">
            <v>X</v>
          </cell>
          <cell r="L2721" t="str">
            <v>X</v>
          </cell>
          <cell r="M2721" t="str">
            <v>X</v>
          </cell>
          <cell r="N2721" t="str">
            <v>126640</v>
          </cell>
        </row>
        <row r="2722">
          <cell r="B2722" t="str">
            <v>화인베스틸</v>
          </cell>
          <cell r="C2722" t="str">
            <v>X</v>
          </cell>
          <cell r="D2722" t="str">
            <v>X</v>
          </cell>
          <cell r="E2722" t="str">
            <v>X</v>
          </cell>
          <cell r="F2722" t="str">
            <v>X</v>
          </cell>
          <cell r="G2722" t="str">
            <v>X</v>
          </cell>
          <cell r="H2722" t="str">
            <v>X</v>
          </cell>
          <cell r="I2722" t="str">
            <v>X</v>
          </cell>
          <cell r="J2722" t="str">
            <v>X</v>
          </cell>
          <cell r="K2722" t="str">
            <v>X</v>
          </cell>
          <cell r="L2722" t="str">
            <v>X</v>
          </cell>
          <cell r="M2722" t="str">
            <v>X</v>
          </cell>
          <cell r="N2722" t="str">
            <v>133820</v>
          </cell>
        </row>
        <row r="2723">
          <cell r="B2723" t="str">
            <v>화인써키트</v>
          </cell>
          <cell r="C2723" t="str">
            <v>X</v>
          </cell>
          <cell r="D2723" t="str">
            <v>X</v>
          </cell>
          <cell r="E2723" t="str">
            <v>X</v>
          </cell>
          <cell r="F2723" t="str">
            <v>X</v>
          </cell>
          <cell r="G2723" t="str">
            <v>X</v>
          </cell>
          <cell r="H2723" t="str">
            <v>X</v>
          </cell>
          <cell r="I2723" t="str">
            <v>X</v>
          </cell>
          <cell r="J2723" t="str">
            <v>X</v>
          </cell>
          <cell r="K2723" t="str">
            <v>X</v>
          </cell>
          <cell r="L2723" t="str">
            <v>X</v>
          </cell>
          <cell r="M2723" t="str">
            <v>X</v>
          </cell>
          <cell r="N2723" t="str">
            <v>127980</v>
          </cell>
        </row>
        <row r="2724">
          <cell r="B2724" t="str">
            <v>화일약품</v>
          </cell>
          <cell r="C2724" t="str">
            <v>X</v>
          </cell>
          <cell r="D2724" t="str">
            <v>X</v>
          </cell>
          <cell r="E2724" t="str">
            <v>X</v>
          </cell>
          <cell r="F2724" t="str">
            <v>X</v>
          </cell>
          <cell r="G2724" t="str">
            <v>X</v>
          </cell>
          <cell r="H2724" t="str">
            <v>X</v>
          </cell>
          <cell r="I2724" t="str">
            <v>X</v>
          </cell>
          <cell r="J2724" t="str">
            <v>X</v>
          </cell>
          <cell r="K2724" t="str">
            <v>X</v>
          </cell>
          <cell r="L2724" t="str">
            <v>X</v>
          </cell>
          <cell r="M2724" t="str">
            <v>X</v>
          </cell>
          <cell r="N2724" t="str">
            <v>061250</v>
          </cell>
        </row>
        <row r="2725">
          <cell r="B2725" t="str">
            <v>화천기계</v>
          </cell>
          <cell r="C2725" t="str">
            <v>X</v>
          </cell>
          <cell r="D2725" t="str">
            <v>X</v>
          </cell>
          <cell r="E2725" t="str">
            <v>X</v>
          </cell>
          <cell r="F2725" t="str">
            <v>X</v>
          </cell>
          <cell r="G2725" t="str">
            <v>X</v>
          </cell>
          <cell r="H2725" t="str">
            <v>X</v>
          </cell>
          <cell r="I2725" t="str">
            <v>X</v>
          </cell>
          <cell r="J2725" t="str">
            <v>X</v>
          </cell>
          <cell r="K2725" t="str">
            <v>X</v>
          </cell>
          <cell r="L2725" t="str">
            <v>X</v>
          </cell>
          <cell r="M2725" t="str">
            <v>X</v>
          </cell>
          <cell r="N2725" t="str">
            <v>010660</v>
          </cell>
        </row>
        <row r="2726">
          <cell r="B2726" t="str">
            <v>화천기공</v>
          </cell>
          <cell r="C2726" t="str">
            <v>X</v>
          </cell>
          <cell r="D2726" t="str">
            <v>X</v>
          </cell>
          <cell r="E2726" t="str">
            <v>X</v>
          </cell>
          <cell r="F2726" t="str">
            <v>X</v>
          </cell>
          <cell r="G2726" t="str">
            <v>X</v>
          </cell>
          <cell r="H2726" t="str">
            <v>X</v>
          </cell>
          <cell r="I2726" t="str">
            <v>X</v>
          </cell>
          <cell r="J2726" t="str">
            <v>X</v>
          </cell>
          <cell r="K2726" t="str">
            <v>X</v>
          </cell>
          <cell r="L2726" t="str">
            <v>X</v>
          </cell>
          <cell r="M2726" t="str">
            <v>X</v>
          </cell>
          <cell r="N2726" t="str">
            <v>000850</v>
          </cell>
        </row>
        <row r="2727">
          <cell r="B2727" t="str">
            <v>환인제약</v>
          </cell>
          <cell r="C2727" t="str">
            <v>X</v>
          </cell>
          <cell r="D2727" t="str">
            <v>X</v>
          </cell>
          <cell r="E2727" t="str">
            <v>X</v>
          </cell>
          <cell r="F2727" t="str">
            <v>X</v>
          </cell>
          <cell r="G2727" t="str">
            <v>X</v>
          </cell>
          <cell r="H2727" t="str">
            <v>X</v>
          </cell>
          <cell r="I2727" t="str">
            <v>X</v>
          </cell>
          <cell r="J2727" t="str">
            <v>X</v>
          </cell>
          <cell r="K2727" t="str">
            <v>X</v>
          </cell>
          <cell r="L2727" t="str">
            <v>X</v>
          </cell>
          <cell r="M2727" t="str">
            <v>X</v>
          </cell>
          <cell r="N2727" t="str">
            <v>016580</v>
          </cell>
        </row>
        <row r="2728">
          <cell r="B2728" t="str">
            <v>황금에스티</v>
          </cell>
          <cell r="C2728" t="str">
            <v>X</v>
          </cell>
          <cell r="D2728" t="str">
            <v>X</v>
          </cell>
          <cell r="E2728" t="str">
            <v>X</v>
          </cell>
          <cell r="F2728" t="str">
            <v>X</v>
          </cell>
          <cell r="G2728" t="str">
            <v>X</v>
          </cell>
          <cell r="H2728" t="str">
            <v>X</v>
          </cell>
          <cell r="I2728" t="str">
            <v>X</v>
          </cell>
          <cell r="J2728" t="str">
            <v>X</v>
          </cell>
          <cell r="K2728" t="str">
            <v>X</v>
          </cell>
          <cell r="L2728" t="str">
            <v>X</v>
          </cell>
          <cell r="M2728" t="str">
            <v>X</v>
          </cell>
          <cell r="N2728" t="str">
            <v>032560</v>
          </cell>
        </row>
        <row r="2729">
          <cell r="B2729" t="str">
            <v>효성</v>
          </cell>
          <cell r="C2729" t="str">
            <v>X</v>
          </cell>
          <cell r="D2729" t="str">
            <v>X</v>
          </cell>
          <cell r="E2729" t="str">
            <v>X</v>
          </cell>
          <cell r="F2729" t="str">
            <v>X</v>
          </cell>
          <cell r="G2729" t="str">
            <v>X</v>
          </cell>
          <cell r="H2729" t="str">
            <v>X</v>
          </cell>
          <cell r="I2729" t="str">
            <v>X</v>
          </cell>
          <cell r="J2729" t="str">
            <v>X</v>
          </cell>
          <cell r="K2729" t="str">
            <v>X</v>
          </cell>
          <cell r="L2729" t="str">
            <v>X</v>
          </cell>
          <cell r="M2729" t="str">
            <v>X</v>
          </cell>
          <cell r="N2729" t="str">
            <v>004800</v>
          </cell>
        </row>
        <row r="2730">
          <cell r="B2730" t="str">
            <v>효성ITX</v>
          </cell>
          <cell r="C2730" t="str">
            <v>X</v>
          </cell>
          <cell r="D2730" t="str">
            <v>X</v>
          </cell>
          <cell r="E2730" t="str">
            <v>X</v>
          </cell>
          <cell r="F2730" t="str">
            <v>X</v>
          </cell>
          <cell r="G2730" t="str">
            <v>X</v>
          </cell>
          <cell r="H2730" t="str">
            <v>X</v>
          </cell>
          <cell r="I2730" t="str">
            <v>X</v>
          </cell>
          <cell r="J2730" t="str">
            <v>X</v>
          </cell>
          <cell r="K2730" t="str">
            <v>X</v>
          </cell>
          <cell r="L2730" t="str">
            <v>X</v>
          </cell>
          <cell r="M2730" t="str">
            <v>X</v>
          </cell>
          <cell r="N2730" t="str">
            <v>094280</v>
          </cell>
        </row>
        <row r="2731">
          <cell r="B2731" t="str">
            <v>효성오앤비</v>
          </cell>
          <cell r="C2731" t="str">
            <v>X</v>
          </cell>
          <cell r="D2731" t="str">
            <v>X</v>
          </cell>
          <cell r="E2731" t="str">
            <v>X</v>
          </cell>
          <cell r="F2731" t="str">
            <v>X</v>
          </cell>
          <cell r="G2731" t="str">
            <v>X</v>
          </cell>
          <cell r="H2731" t="str">
            <v>X</v>
          </cell>
          <cell r="I2731" t="str">
            <v>X</v>
          </cell>
          <cell r="J2731" t="str">
            <v>X</v>
          </cell>
          <cell r="K2731" t="str">
            <v>X</v>
          </cell>
          <cell r="L2731" t="str">
            <v>X</v>
          </cell>
          <cell r="M2731" t="str">
            <v>X</v>
          </cell>
          <cell r="N2731" t="str">
            <v>097870</v>
          </cell>
        </row>
        <row r="2732">
          <cell r="B2732" t="str">
            <v>효성중공업</v>
          </cell>
          <cell r="C2732" t="str">
            <v>X</v>
          </cell>
          <cell r="D2732" t="str">
            <v>X</v>
          </cell>
          <cell r="E2732" t="str">
            <v>X</v>
          </cell>
          <cell r="F2732" t="str">
            <v>X</v>
          </cell>
          <cell r="G2732" t="str">
            <v>X</v>
          </cell>
          <cell r="H2732" t="str">
            <v>X</v>
          </cell>
          <cell r="I2732" t="str">
            <v>X</v>
          </cell>
          <cell r="J2732" t="str">
            <v>X</v>
          </cell>
          <cell r="K2732" t="str">
            <v>X</v>
          </cell>
          <cell r="L2732" t="str">
            <v>X</v>
          </cell>
          <cell r="M2732" t="str">
            <v>X</v>
          </cell>
          <cell r="N2732" t="str">
            <v>298040</v>
          </cell>
        </row>
        <row r="2733">
          <cell r="B2733" t="str">
            <v>효성첨단소재</v>
          </cell>
          <cell r="C2733" t="str">
            <v>X</v>
          </cell>
          <cell r="D2733" t="str">
            <v>X</v>
          </cell>
          <cell r="E2733" t="str">
            <v>X</v>
          </cell>
          <cell r="F2733" t="str">
            <v>X</v>
          </cell>
          <cell r="G2733" t="str">
            <v>X</v>
          </cell>
          <cell r="H2733" t="str">
            <v>X</v>
          </cell>
          <cell r="I2733" t="str">
            <v>X</v>
          </cell>
          <cell r="J2733" t="str">
            <v>X</v>
          </cell>
          <cell r="K2733" t="str">
            <v>X</v>
          </cell>
          <cell r="L2733" t="str">
            <v>X</v>
          </cell>
          <cell r="M2733" t="str">
            <v>X</v>
          </cell>
          <cell r="N2733" t="str">
            <v>298050</v>
          </cell>
        </row>
        <row r="2734">
          <cell r="B2734" t="str">
            <v>효성티앤씨</v>
          </cell>
          <cell r="C2734" t="str">
            <v>X</v>
          </cell>
          <cell r="D2734" t="str">
            <v>X</v>
          </cell>
          <cell r="E2734" t="str">
            <v>X</v>
          </cell>
          <cell r="F2734" t="str">
            <v>X</v>
          </cell>
          <cell r="G2734" t="str">
            <v>X</v>
          </cell>
          <cell r="H2734" t="str">
            <v>X</v>
          </cell>
          <cell r="I2734" t="str">
            <v>X</v>
          </cell>
          <cell r="J2734" t="str">
            <v>X</v>
          </cell>
          <cell r="K2734" t="str">
            <v>X</v>
          </cell>
          <cell r="L2734" t="str">
            <v>X</v>
          </cell>
          <cell r="M2734" t="str">
            <v>X</v>
          </cell>
          <cell r="N2734" t="str">
            <v>298020</v>
          </cell>
        </row>
        <row r="2735">
          <cell r="B2735" t="str">
            <v>효성화학</v>
          </cell>
          <cell r="C2735" t="str">
            <v>X</v>
          </cell>
          <cell r="D2735" t="str">
            <v>X</v>
          </cell>
          <cell r="E2735" t="str">
            <v>X</v>
          </cell>
          <cell r="F2735" t="str">
            <v>X</v>
          </cell>
          <cell r="G2735" t="str">
            <v>X</v>
          </cell>
          <cell r="H2735" t="str">
            <v>X</v>
          </cell>
          <cell r="I2735" t="str">
            <v>X</v>
          </cell>
          <cell r="J2735" t="str">
            <v>X</v>
          </cell>
          <cell r="K2735" t="str">
            <v>X</v>
          </cell>
          <cell r="L2735" t="str">
            <v>X</v>
          </cell>
          <cell r="M2735" t="str">
            <v>X</v>
          </cell>
          <cell r="N2735" t="str">
            <v>298000</v>
          </cell>
        </row>
        <row r="2736">
          <cell r="B2736" t="str">
            <v>후성</v>
          </cell>
          <cell r="C2736" t="str">
            <v>X</v>
          </cell>
          <cell r="D2736" t="str">
            <v>X</v>
          </cell>
          <cell r="E2736" t="str">
            <v>X</v>
          </cell>
          <cell r="F2736" t="str">
            <v>X</v>
          </cell>
          <cell r="G2736" t="str">
            <v>X</v>
          </cell>
          <cell r="H2736" t="str">
            <v>X</v>
          </cell>
          <cell r="I2736" t="str">
            <v>X</v>
          </cell>
          <cell r="J2736" t="str">
            <v>X</v>
          </cell>
          <cell r="K2736" t="str">
            <v>X</v>
          </cell>
          <cell r="L2736" t="str">
            <v>X</v>
          </cell>
          <cell r="M2736" t="str">
            <v>X</v>
          </cell>
          <cell r="N2736" t="str">
            <v>093370</v>
          </cell>
        </row>
        <row r="2737">
          <cell r="B2737" t="str">
            <v>휠라홀딩스</v>
          </cell>
          <cell r="C2737" t="str">
            <v>X</v>
          </cell>
          <cell r="D2737" t="str">
            <v>X</v>
          </cell>
          <cell r="E2737" t="str">
            <v>X</v>
          </cell>
          <cell r="F2737" t="str">
            <v>X</v>
          </cell>
          <cell r="G2737" t="str">
            <v>X</v>
          </cell>
          <cell r="H2737" t="str">
            <v>X</v>
          </cell>
          <cell r="I2737" t="str">
            <v>X</v>
          </cell>
          <cell r="J2737" t="str">
            <v>X</v>
          </cell>
          <cell r="K2737" t="str">
            <v>X</v>
          </cell>
          <cell r="L2737" t="str">
            <v>X</v>
          </cell>
          <cell r="M2737" t="str">
            <v>X</v>
          </cell>
          <cell r="N2737" t="str">
            <v>081660</v>
          </cell>
        </row>
        <row r="2738">
          <cell r="B2738" t="str">
            <v>휴네시온</v>
          </cell>
          <cell r="C2738" t="str">
            <v>X</v>
          </cell>
          <cell r="D2738" t="str">
            <v>X</v>
          </cell>
          <cell r="E2738" t="str">
            <v>X</v>
          </cell>
          <cell r="F2738" t="str">
            <v>X</v>
          </cell>
          <cell r="G2738" t="str">
            <v>X</v>
          </cell>
          <cell r="H2738" t="str">
            <v>X</v>
          </cell>
          <cell r="I2738" t="str">
            <v>X</v>
          </cell>
          <cell r="J2738" t="str">
            <v>X</v>
          </cell>
          <cell r="K2738" t="str">
            <v>X</v>
          </cell>
          <cell r="L2738" t="str">
            <v>X</v>
          </cell>
          <cell r="M2738" t="str">
            <v>X</v>
          </cell>
          <cell r="N2738" t="str">
            <v>290270</v>
          </cell>
        </row>
        <row r="2739">
          <cell r="B2739" t="str">
            <v>휴니드</v>
          </cell>
          <cell r="C2739" t="str">
            <v>X</v>
          </cell>
          <cell r="D2739" t="str">
            <v>X</v>
          </cell>
          <cell r="E2739" t="str">
            <v>X</v>
          </cell>
          <cell r="F2739" t="str">
            <v>X</v>
          </cell>
          <cell r="G2739" t="str">
            <v>X</v>
          </cell>
          <cell r="H2739" t="str">
            <v>X</v>
          </cell>
          <cell r="I2739" t="str">
            <v>X</v>
          </cell>
          <cell r="J2739" t="str">
            <v>X</v>
          </cell>
          <cell r="K2739" t="str">
            <v>X</v>
          </cell>
          <cell r="L2739" t="str">
            <v>X</v>
          </cell>
          <cell r="M2739" t="str">
            <v>X</v>
          </cell>
          <cell r="N2739" t="str">
            <v>005870</v>
          </cell>
        </row>
        <row r="2740">
          <cell r="B2740" t="str">
            <v>휴럼</v>
          </cell>
          <cell r="C2740" t="str">
            <v>X</v>
          </cell>
          <cell r="D2740" t="str">
            <v>X</v>
          </cell>
          <cell r="E2740" t="str">
            <v>X</v>
          </cell>
          <cell r="F2740" t="str">
            <v>X</v>
          </cell>
          <cell r="G2740" t="str">
            <v>X</v>
          </cell>
          <cell r="H2740" t="str">
            <v>X</v>
          </cell>
          <cell r="I2740" t="str">
            <v>X</v>
          </cell>
          <cell r="J2740" t="str">
            <v>X</v>
          </cell>
          <cell r="K2740" t="str">
            <v>X</v>
          </cell>
          <cell r="L2740" t="str">
            <v>X</v>
          </cell>
          <cell r="M2740" t="str">
            <v>X</v>
          </cell>
          <cell r="N2740" t="str">
            <v>353190</v>
          </cell>
        </row>
        <row r="2741">
          <cell r="B2741" t="str">
            <v>휴림네트웍스</v>
          </cell>
          <cell r="C2741" t="str">
            <v>X</v>
          </cell>
          <cell r="D2741" t="str">
            <v>X</v>
          </cell>
          <cell r="E2741" t="str">
            <v>X</v>
          </cell>
          <cell r="F2741" t="str">
            <v>X</v>
          </cell>
          <cell r="G2741" t="str">
            <v>O</v>
          </cell>
          <cell r="H2741" t="str">
            <v>X</v>
          </cell>
          <cell r="I2741" t="str">
            <v>X</v>
          </cell>
          <cell r="J2741" t="str">
            <v>X</v>
          </cell>
          <cell r="K2741" t="str">
            <v>X</v>
          </cell>
          <cell r="L2741" t="str">
            <v>X</v>
          </cell>
          <cell r="M2741" t="str">
            <v>X</v>
          </cell>
          <cell r="N2741" t="str">
            <v>192410</v>
          </cell>
        </row>
        <row r="2742">
          <cell r="B2742" t="str">
            <v>휴림로봇</v>
          </cell>
          <cell r="C2742" t="str">
            <v>X</v>
          </cell>
          <cell r="D2742" t="str">
            <v>X</v>
          </cell>
          <cell r="E2742" t="str">
            <v>X</v>
          </cell>
          <cell r="F2742" t="str">
            <v>O</v>
          </cell>
          <cell r="G2742" t="str">
            <v>X</v>
          </cell>
          <cell r="H2742" t="str">
            <v>X</v>
          </cell>
          <cell r="I2742" t="str">
            <v>X</v>
          </cell>
          <cell r="J2742" t="str">
            <v>X</v>
          </cell>
          <cell r="K2742" t="str">
            <v>X</v>
          </cell>
          <cell r="L2742" t="str">
            <v>X</v>
          </cell>
          <cell r="M2742" t="str">
            <v>X</v>
          </cell>
          <cell r="N2742" t="str">
            <v>090710</v>
          </cell>
        </row>
        <row r="2743">
          <cell r="B2743" t="str">
            <v>휴림에이텍</v>
          </cell>
          <cell r="C2743" t="str">
            <v>X</v>
          </cell>
          <cell r="D2743" t="str">
            <v>X</v>
          </cell>
          <cell r="E2743" t="str">
            <v>X</v>
          </cell>
          <cell r="F2743" t="str">
            <v>X</v>
          </cell>
          <cell r="G2743" t="str">
            <v>X</v>
          </cell>
          <cell r="H2743" t="str">
            <v>X</v>
          </cell>
          <cell r="I2743" t="str">
            <v>X</v>
          </cell>
          <cell r="J2743" t="str">
            <v>X</v>
          </cell>
          <cell r="K2743" t="str">
            <v>X</v>
          </cell>
          <cell r="L2743" t="str">
            <v>X</v>
          </cell>
          <cell r="M2743" t="str">
            <v>X</v>
          </cell>
          <cell r="N2743" t="str">
            <v>078590</v>
          </cell>
        </row>
        <row r="2744">
          <cell r="B2744" t="str">
            <v>휴마시스</v>
          </cell>
          <cell r="C2744" t="str">
            <v>X</v>
          </cell>
          <cell r="D2744" t="str">
            <v>X</v>
          </cell>
          <cell r="E2744" t="str">
            <v>X</v>
          </cell>
          <cell r="F2744" t="str">
            <v>X</v>
          </cell>
          <cell r="G2744" t="str">
            <v>X</v>
          </cell>
          <cell r="H2744" t="str">
            <v>X</v>
          </cell>
          <cell r="I2744" t="str">
            <v>X</v>
          </cell>
          <cell r="J2744" t="str">
            <v>X</v>
          </cell>
          <cell r="K2744" t="str">
            <v>X</v>
          </cell>
          <cell r="L2744" t="str">
            <v>X</v>
          </cell>
          <cell r="M2744" t="str">
            <v>X</v>
          </cell>
          <cell r="N2744" t="str">
            <v>205470</v>
          </cell>
        </row>
        <row r="2745">
          <cell r="B2745" t="str">
            <v>휴맥스</v>
          </cell>
          <cell r="C2745" t="str">
            <v>X</v>
          </cell>
          <cell r="D2745" t="str">
            <v>X</v>
          </cell>
          <cell r="E2745" t="str">
            <v>X</v>
          </cell>
          <cell r="F2745" t="str">
            <v>X</v>
          </cell>
          <cell r="G2745" t="str">
            <v>X</v>
          </cell>
          <cell r="H2745" t="str">
            <v>X</v>
          </cell>
          <cell r="I2745" t="str">
            <v>X</v>
          </cell>
          <cell r="J2745" t="str">
            <v>X</v>
          </cell>
          <cell r="K2745" t="str">
            <v>X</v>
          </cell>
          <cell r="L2745" t="str">
            <v>X</v>
          </cell>
          <cell r="M2745" t="str">
            <v>X</v>
          </cell>
          <cell r="N2745" t="str">
            <v>115160</v>
          </cell>
        </row>
        <row r="2746">
          <cell r="B2746" t="str">
            <v>휴맥스홀딩스</v>
          </cell>
          <cell r="C2746" t="str">
            <v>X</v>
          </cell>
          <cell r="D2746" t="str">
            <v>X</v>
          </cell>
          <cell r="E2746" t="str">
            <v>X</v>
          </cell>
          <cell r="F2746" t="str">
            <v>X</v>
          </cell>
          <cell r="G2746" t="str">
            <v>X</v>
          </cell>
          <cell r="H2746" t="str">
            <v>X</v>
          </cell>
          <cell r="I2746" t="str">
            <v>X</v>
          </cell>
          <cell r="J2746" t="str">
            <v>X</v>
          </cell>
          <cell r="K2746" t="str">
            <v>X</v>
          </cell>
          <cell r="L2746" t="str">
            <v>X</v>
          </cell>
          <cell r="M2746" t="str">
            <v>X</v>
          </cell>
          <cell r="N2746" t="str">
            <v>028080</v>
          </cell>
        </row>
        <row r="2747">
          <cell r="B2747" t="str">
            <v>휴메딕스</v>
          </cell>
          <cell r="C2747" t="str">
            <v>X</v>
          </cell>
          <cell r="D2747" t="str">
            <v>X</v>
          </cell>
          <cell r="E2747" t="str">
            <v>X</v>
          </cell>
          <cell r="F2747" t="str">
            <v>X</v>
          </cell>
          <cell r="G2747" t="str">
            <v>X</v>
          </cell>
          <cell r="H2747" t="str">
            <v>X</v>
          </cell>
          <cell r="I2747" t="str">
            <v>X</v>
          </cell>
          <cell r="J2747" t="str">
            <v>X</v>
          </cell>
          <cell r="K2747" t="str">
            <v>X</v>
          </cell>
          <cell r="L2747" t="str">
            <v>X</v>
          </cell>
          <cell r="M2747" t="str">
            <v>X</v>
          </cell>
          <cell r="N2747" t="str">
            <v>200670</v>
          </cell>
        </row>
        <row r="2748">
          <cell r="B2748" t="str">
            <v>휴벡셀</v>
          </cell>
          <cell r="C2748" t="str">
            <v>X</v>
          </cell>
          <cell r="D2748" t="str">
            <v>X</v>
          </cell>
          <cell r="E2748" t="str">
            <v>X</v>
          </cell>
          <cell r="F2748" t="str">
            <v>X</v>
          </cell>
          <cell r="G2748" t="str">
            <v>X</v>
          </cell>
          <cell r="H2748" t="str">
            <v>X</v>
          </cell>
          <cell r="I2748" t="str">
            <v>X</v>
          </cell>
          <cell r="J2748" t="str">
            <v>X</v>
          </cell>
          <cell r="K2748" t="str">
            <v>X</v>
          </cell>
          <cell r="L2748" t="str">
            <v>X</v>
          </cell>
          <cell r="M2748" t="str">
            <v>X</v>
          </cell>
          <cell r="N2748" t="str">
            <v>212310</v>
          </cell>
        </row>
        <row r="2749">
          <cell r="B2749" t="str">
            <v>휴비스</v>
          </cell>
          <cell r="C2749" t="str">
            <v>X</v>
          </cell>
          <cell r="D2749" t="str">
            <v>X</v>
          </cell>
          <cell r="E2749" t="str">
            <v>X</v>
          </cell>
          <cell r="F2749" t="str">
            <v>X</v>
          </cell>
          <cell r="G2749" t="str">
            <v>X</v>
          </cell>
          <cell r="H2749" t="str">
            <v>X</v>
          </cell>
          <cell r="I2749" t="str">
            <v>X</v>
          </cell>
          <cell r="J2749" t="str">
            <v>X</v>
          </cell>
          <cell r="K2749" t="str">
            <v>X</v>
          </cell>
          <cell r="L2749" t="str">
            <v>X</v>
          </cell>
          <cell r="M2749" t="str">
            <v>X</v>
          </cell>
          <cell r="N2749" t="str">
            <v>079980</v>
          </cell>
        </row>
        <row r="2750">
          <cell r="B2750" t="str">
            <v>휴비츠</v>
          </cell>
          <cell r="C2750" t="str">
            <v>X</v>
          </cell>
          <cell r="D2750" t="str">
            <v>X</v>
          </cell>
          <cell r="E2750" t="str">
            <v>X</v>
          </cell>
          <cell r="F2750" t="str">
            <v>X</v>
          </cell>
          <cell r="G2750" t="str">
            <v>X</v>
          </cell>
          <cell r="H2750" t="str">
            <v>X</v>
          </cell>
          <cell r="I2750" t="str">
            <v>X</v>
          </cell>
          <cell r="J2750" t="str">
            <v>X</v>
          </cell>
          <cell r="K2750" t="str">
            <v>X</v>
          </cell>
          <cell r="L2750" t="str">
            <v>X</v>
          </cell>
          <cell r="M2750" t="str">
            <v>X</v>
          </cell>
          <cell r="N2750" t="str">
            <v>065510</v>
          </cell>
        </row>
        <row r="2751">
          <cell r="B2751" t="str">
            <v>휴센텍</v>
          </cell>
          <cell r="C2751" t="str">
            <v>O</v>
          </cell>
          <cell r="D2751" t="str">
            <v>X</v>
          </cell>
          <cell r="E2751" t="str">
            <v>O</v>
          </cell>
          <cell r="F2751" t="str">
            <v>O</v>
          </cell>
          <cell r="G2751" t="str">
            <v>X</v>
          </cell>
          <cell r="H2751" t="str">
            <v>X</v>
          </cell>
          <cell r="I2751" t="str">
            <v>X</v>
          </cell>
          <cell r="J2751" t="str">
            <v>X</v>
          </cell>
          <cell r="K2751" t="str">
            <v>X</v>
          </cell>
          <cell r="L2751" t="str">
            <v>X</v>
          </cell>
          <cell r="M2751" t="str">
            <v>X</v>
          </cell>
          <cell r="N2751" t="str">
            <v>215090</v>
          </cell>
        </row>
        <row r="2752">
          <cell r="B2752" t="str">
            <v>휴스틸</v>
          </cell>
          <cell r="C2752" t="str">
            <v>X</v>
          </cell>
          <cell r="D2752" t="str">
            <v>X</v>
          </cell>
          <cell r="E2752" t="str">
            <v>X</v>
          </cell>
          <cell r="F2752" t="str">
            <v>X</v>
          </cell>
          <cell r="G2752" t="str">
            <v>X</v>
          </cell>
          <cell r="H2752" t="str">
            <v>X</v>
          </cell>
          <cell r="I2752" t="str">
            <v>X</v>
          </cell>
          <cell r="J2752" t="str">
            <v>X</v>
          </cell>
          <cell r="K2752" t="str">
            <v>X</v>
          </cell>
          <cell r="L2752" t="str">
            <v>X</v>
          </cell>
          <cell r="M2752" t="str">
            <v>X</v>
          </cell>
          <cell r="N2752" t="str">
            <v>005010</v>
          </cell>
        </row>
        <row r="2753">
          <cell r="B2753" t="str">
            <v>휴엠앤씨</v>
          </cell>
          <cell r="C2753" t="str">
            <v>X</v>
          </cell>
          <cell r="D2753" t="str">
            <v>X</v>
          </cell>
          <cell r="E2753" t="str">
            <v>X</v>
          </cell>
          <cell r="F2753" t="str">
            <v>X</v>
          </cell>
          <cell r="G2753" t="str">
            <v>X</v>
          </cell>
          <cell r="H2753" t="str">
            <v>X</v>
          </cell>
          <cell r="I2753" t="str">
            <v>X</v>
          </cell>
          <cell r="J2753" t="str">
            <v>X</v>
          </cell>
          <cell r="K2753" t="str">
            <v>X</v>
          </cell>
          <cell r="L2753" t="str">
            <v>X</v>
          </cell>
          <cell r="M2753" t="str">
            <v>X</v>
          </cell>
          <cell r="N2753" t="str">
            <v>263920</v>
          </cell>
        </row>
        <row r="2754">
          <cell r="B2754" t="str">
            <v>휴온스</v>
          </cell>
          <cell r="C2754" t="str">
            <v>X</v>
          </cell>
          <cell r="D2754" t="str">
            <v>X</v>
          </cell>
          <cell r="E2754" t="str">
            <v>X</v>
          </cell>
          <cell r="F2754" t="str">
            <v>X</v>
          </cell>
          <cell r="G2754" t="str">
            <v>X</v>
          </cell>
          <cell r="H2754" t="str">
            <v>X</v>
          </cell>
          <cell r="I2754" t="str">
            <v>X</v>
          </cell>
          <cell r="J2754" t="str">
            <v>X</v>
          </cell>
          <cell r="K2754" t="str">
            <v>X</v>
          </cell>
          <cell r="L2754" t="str">
            <v>X</v>
          </cell>
          <cell r="M2754" t="str">
            <v>X</v>
          </cell>
          <cell r="N2754" t="str">
            <v>243070</v>
          </cell>
        </row>
        <row r="2755">
          <cell r="B2755" t="str">
            <v>휴온스글로벌</v>
          </cell>
          <cell r="C2755" t="str">
            <v>X</v>
          </cell>
          <cell r="D2755" t="str">
            <v>X</v>
          </cell>
          <cell r="E2755" t="str">
            <v>X</v>
          </cell>
          <cell r="F2755" t="str">
            <v>X</v>
          </cell>
          <cell r="G2755" t="str">
            <v>X</v>
          </cell>
          <cell r="H2755" t="str">
            <v>X</v>
          </cell>
          <cell r="I2755" t="str">
            <v>X</v>
          </cell>
          <cell r="J2755" t="str">
            <v>X</v>
          </cell>
          <cell r="K2755" t="str">
            <v>X</v>
          </cell>
          <cell r="L2755" t="str">
            <v>X</v>
          </cell>
          <cell r="M2755" t="str">
            <v>X</v>
          </cell>
          <cell r="N2755" t="str">
            <v>084110</v>
          </cell>
        </row>
        <row r="2756">
          <cell r="B2756" t="str">
            <v>휴젤</v>
          </cell>
          <cell r="C2756" t="str">
            <v>X</v>
          </cell>
          <cell r="D2756" t="str">
            <v>X</v>
          </cell>
          <cell r="E2756" t="str">
            <v>X</v>
          </cell>
          <cell r="F2756" t="str">
            <v>X</v>
          </cell>
          <cell r="G2756" t="str">
            <v>X</v>
          </cell>
          <cell r="H2756" t="str">
            <v>X</v>
          </cell>
          <cell r="I2756" t="str">
            <v>X</v>
          </cell>
          <cell r="J2756" t="str">
            <v>X</v>
          </cell>
          <cell r="K2756" t="str">
            <v>X</v>
          </cell>
          <cell r="L2756" t="str">
            <v>X</v>
          </cell>
          <cell r="M2756" t="str">
            <v>X</v>
          </cell>
          <cell r="N2756" t="str">
            <v>145020</v>
          </cell>
        </row>
        <row r="2757">
          <cell r="B2757" t="str">
            <v>흥구석유</v>
          </cell>
          <cell r="C2757" t="str">
            <v>X</v>
          </cell>
          <cell r="D2757" t="str">
            <v>X</v>
          </cell>
          <cell r="E2757" t="str">
            <v>X</v>
          </cell>
          <cell r="F2757" t="str">
            <v>X</v>
          </cell>
          <cell r="G2757" t="str">
            <v>X</v>
          </cell>
          <cell r="H2757" t="str">
            <v>X</v>
          </cell>
          <cell r="I2757" t="str">
            <v>X</v>
          </cell>
          <cell r="J2757" t="str">
            <v>X</v>
          </cell>
          <cell r="K2757" t="str">
            <v>X</v>
          </cell>
          <cell r="L2757" t="str">
            <v>O</v>
          </cell>
          <cell r="M2757" t="str">
            <v>X</v>
          </cell>
          <cell r="N2757" t="str">
            <v>024060</v>
          </cell>
        </row>
        <row r="2758">
          <cell r="B2758" t="str">
            <v>흥국</v>
          </cell>
          <cell r="C2758" t="str">
            <v>X</v>
          </cell>
          <cell r="D2758" t="str">
            <v>X</v>
          </cell>
          <cell r="E2758" t="str">
            <v>X</v>
          </cell>
          <cell r="F2758" t="str">
            <v>X</v>
          </cell>
          <cell r="G2758" t="str">
            <v>X</v>
          </cell>
          <cell r="H2758" t="str">
            <v>X</v>
          </cell>
          <cell r="I2758" t="str">
            <v>X</v>
          </cell>
          <cell r="J2758" t="str">
            <v>X</v>
          </cell>
          <cell r="K2758" t="str">
            <v>X</v>
          </cell>
          <cell r="L2758" t="str">
            <v>X</v>
          </cell>
          <cell r="M2758" t="str">
            <v>X</v>
          </cell>
          <cell r="N2758" t="str">
            <v>010240</v>
          </cell>
        </row>
        <row r="2759">
          <cell r="B2759" t="str">
            <v>흥국에프엔비</v>
          </cell>
          <cell r="C2759" t="str">
            <v>X</v>
          </cell>
          <cell r="D2759" t="str">
            <v>X</v>
          </cell>
          <cell r="E2759" t="str">
            <v>X</v>
          </cell>
          <cell r="F2759" t="str">
            <v>X</v>
          </cell>
          <cell r="G2759" t="str">
            <v>X</v>
          </cell>
          <cell r="H2759" t="str">
            <v>X</v>
          </cell>
          <cell r="I2759" t="str">
            <v>X</v>
          </cell>
          <cell r="J2759" t="str">
            <v>X</v>
          </cell>
          <cell r="K2759" t="str">
            <v>X</v>
          </cell>
          <cell r="L2759" t="str">
            <v>X</v>
          </cell>
          <cell r="M2759" t="str">
            <v>X</v>
          </cell>
          <cell r="N2759" t="str">
            <v>189980</v>
          </cell>
        </row>
        <row r="2760">
          <cell r="B2760" t="str">
            <v>흥국화재</v>
          </cell>
          <cell r="C2760" t="str">
            <v>X</v>
          </cell>
          <cell r="D2760" t="str">
            <v>X</v>
          </cell>
          <cell r="E2760" t="str">
            <v>X</v>
          </cell>
          <cell r="F2760" t="str">
            <v>X</v>
          </cell>
          <cell r="G2760" t="str">
            <v>X</v>
          </cell>
          <cell r="H2760" t="str">
            <v>X</v>
          </cell>
          <cell r="I2760" t="str">
            <v>X</v>
          </cell>
          <cell r="J2760" t="str">
            <v>X</v>
          </cell>
          <cell r="K2760" t="str">
            <v>X</v>
          </cell>
          <cell r="L2760" t="str">
            <v>X</v>
          </cell>
          <cell r="M2760" t="str">
            <v>X</v>
          </cell>
          <cell r="N2760" t="str">
            <v>000540</v>
          </cell>
        </row>
        <row r="2761">
          <cell r="B2761" t="str">
            <v>흥국화재우</v>
          </cell>
          <cell r="C2761" t="str">
            <v>X</v>
          </cell>
          <cell r="D2761" t="str">
            <v>X</v>
          </cell>
          <cell r="E2761" t="str">
            <v>X</v>
          </cell>
          <cell r="F2761" t="str">
            <v>X</v>
          </cell>
          <cell r="G2761" t="str">
            <v>X</v>
          </cell>
          <cell r="H2761" t="str">
            <v>O</v>
          </cell>
          <cell r="I2761" t="str">
            <v>X</v>
          </cell>
          <cell r="J2761" t="str">
            <v>O</v>
          </cell>
          <cell r="K2761" t="str">
            <v>X</v>
          </cell>
          <cell r="L2761" t="str">
            <v>X</v>
          </cell>
          <cell r="M2761" t="str">
            <v>X</v>
          </cell>
          <cell r="N2761" t="str">
            <v>000545</v>
          </cell>
        </row>
        <row r="2762">
          <cell r="B2762" t="str">
            <v>흥아해운</v>
          </cell>
          <cell r="C2762" t="str">
            <v>X</v>
          </cell>
          <cell r="D2762" t="str">
            <v>X</v>
          </cell>
          <cell r="E2762" t="str">
            <v>X</v>
          </cell>
          <cell r="F2762" t="str">
            <v>X</v>
          </cell>
          <cell r="G2762" t="str">
            <v>X</v>
          </cell>
          <cell r="H2762" t="str">
            <v>X</v>
          </cell>
          <cell r="I2762" t="str">
            <v>X</v>
          </cell>
          <cell r="J2762" t="str">
            <v>X</v>
          </cell>
          <cell r="K2762" t="str">
            <v>X</v>
          </cell>
          <cell r="L2762" t="str">
            <v>X</v>
          </cell>
          <cell r="M2762" t="str">
            <v>X</v>
          </cell>
          <cell r="N2762" t="str">
            <v>003280</v>
          </cell>
        </row>
        <row r="2763">
          <cell r="B2763" t="str">
            <v>희림</v>
          </cell>
          <cell r="C2763" t="str">
            <v>X</v>
          </cell>
          <cell r="D2763" t="str">
            <v>X</v>
          </cell>
          <cell r="E2763" t="str">
            <v>X</v>
          </cell>
          <cell r="F2763" t="str">
            <v>X</v>
          </cell>
          <cell r="G2763" t="str">
            <v>X</v>
          </cell>
          <cell r="H2763" t="str">
            <v>X</v>
          </cell>
          <cell r="I2763" t="str">
            <v>X</v>
          </cell>
          <cell r="J2763" t="str">
            <v>X</v>
          </cell>
          <cell r="K2763" t="str">
            <v>X</v>
          </cell>
          <cell r="L2763" t="str">
            <v>X</v>
          </cell>
          <cell r="M2763" t="str">
            <v>X</v>
          </cell>
          <cell r="N2763" t="str">
            <v>037440</v>
          </cell>
        </row>
        <row r="2764">
          <cell r="B2764" t="str">
            <v>힘스</v>
          </cell>
          <cell r="C2764" t="str">
            <v>X</v>
          </cell>
          <cell r="D2764" t="str">
            <v>X</v>
          </cell>
          <cell r="E2764" t="str">
            <v>X</v>
          </cell>
          <cell r="F2764" t="str">
            <v>X</v>
          </cell>
          <cell r="G2764" t="str">
            <v>X</v>
          </cell>
          <cell r="H2764" t="str">
            <v>X</v>
          </cell>
          <cell r="I2764" t="str">
            <v>X</v>
          </cell>
          <cell r="J2764" t="str">
            <v>X</v>
          </cell>
          <cell r="K2764" t="str">
            <v>X</v>
          </cell>
          <cell r="L2764" t="str">
            <v>X</v>
          </cell>
          <cell r="M2764" t="str">
            <v>X</v>
          </cell>
          <cell r="N2764" t="str">
            <v>238490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youtu.be/Fsdoc7NSPD0" TargetMode="External"/><Relationship Id="rId1" Type="http://schemas.openxmlformats.org/officeDocument/2006/relationships/hyperlink" Target="https://aspeoplego.tistory.com/97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1418"/>
  <sheetViews>
    <sheetView workbookViewId="0">
      <selection activeCell="L16" sqref="L16"/>
    </sheetView>
  </sheetViews>
  <sheetFormatPr defaultColWidth="11.58203125" defaultRowHeight="15.75" customHeight="1"/>
  <cols>
    <col min="1" max="2" width="4" style="6" customWidth="1"/>
    <col min="3" max="16384" width="11.58203125" style="6"/>
  </cols>
  <sheetData>
    <row r="1" spans="1:31" ht="17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4" t="s">
        <v>2</v>
      </c>
      <c r="U1" s="5" t="s">
        <v>3</v>
      </c>
      <c r="V1" s="5" t="s">
        <v>4</v>
      </c>
      <c r="W1" s="2"/>
      <c r="X1" s="2"/>
      <c r="Y1" s="2"/>
      <c r="Z1" s="2"/>
      <c r="AA1" s="2"/>
      <c r="AB1" s="2"/>
      <c r="AC1" s="2"/>
      <c r="AD1" s="2"/>
      <c r="AE1" s="2"/>
    </row>
    <row r="2" spans="1:31" ht="17">
      <c r="A2" s="2"/>
      <c r="B2" s="2"/>
      <c r="C2" s="7" t="str">
        <f>C147</f>
        <v>오파스넷</v>
      </c>
      <c r="D2" s="7" t="str">
        <f t="shared" ref="D2:M2" si="0">D157</f>
        <v>16년</v>
      </c>
      <c r="E2" s="7" t="str">
        <f t="shared" si="0"/>
        <v>17년</v>
      </c>
      <c r="F2" s="7" t="str">
        <f t="shared" si="0"/>
        <v>18년</v>
      </c>
      <c r="G2" s="7" t="str">
        <f t="shared" si="0"/>
        <v>19년</v>
      </c>
      <c r="H2" s="7" t="str">
        <f t="shared" si="0"/>
        <v>20년</v>
      </c>
      <c r="I2" s="7" t="str">
        <f t="shared" si="0"/>
        <v>21년</v>
      </c>
      <c r="J2" s="7" t="str">
        <f t="shared" si="0"/>
        <v>22년</v>
      </c>
      <c r="K2" s="7" t="str">
        <f t="shared" si="0"/>
        <v>23년</v>
      </c>
      <c r="L2" s="7" t="str">
        <f t="shared" si="0"/>
        <v>24년</v>
      </c>
      <c r="M2" s="8" t="str">
        <f t="shared" si="0"/>
        <v>25년3Q연환산</v>
      </c>
      <c r="N2" s="8">
        <f>O157</f>
        <v>0</v>
      </c>
      <c r="O2" s="2"/>
      <c r="P2" s="7" t="str">
        <f>P157</f>
        <v>분기 손익계산서</v>
      </c>
      <c r="Q2" s="7" t="e">
        <f>#REF!</f>
        <v>#REF!</v>
      </c>
      <c r="R2" s="7" t="str">
        <f t="shared" ref="R2:V2" si="1">Q157</f>
        <v>24.3Q</v>
      </c>
      <c r="S2" s="7" t="str">
        <f t="shared" si="1"/>
        <v>24.4Q</v>
      </c>
      <c r="T2" s="7" t="str">
        <f t="shared" si="1"/>
        <v>25.1Q</v>
      </c>
      <c r="U2" s="7" t="str">
        <f t="shared" si="1"/>
        <v>25.2Q</v>
      </c>
      <c r="V2" s="7" t="str">
        <f t="shared" si="1"/>
        <v>25.3Q</v>
      </c>
      <c r="W2" s="2"/>
      <c r="X2" s="2"/>
      <c r="Y2" s="2"/>
      <c r="Z2" s="2"/>
      <c r="AA2" s="2"/>
      <c r="AB2" s="2"/>
      <c r="AC2" s="2"/>
      <c r="AD2" s="2"/>
      <c r="AE2" s="2"/>
    </row>
    <row r="3" spans="1:31" ht="10.5" customHeight="1">
      <c r="A3" s="2"/>
      <c r="B3" s="2"/>
      <c r="C3" s="9" t="str">
        <f>[1]Src!BP5</f>
        <v>시스템서비스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8"/>
      <c r="M3" s="8"/>
      <c r="N3" s="8"/>
      <c r="O3" s="2"/>
      <c r="P3" s="8"/>
      <c r="Q3" s="9" t="s">
        <v>13</v>
      </c>
      <c r="R3" s="9" t="s">
        <v>14</v>
      </c>
      <c r="S3" s="9" t="s">
        <v>15</v>
      </c>
      <c r="T3" s="9" t="s">
        <v>16</v>
      </c>
      <c r="U3" s="9" t="s">
        <v>17</v>
      </c>
      <c r="V3" s="9" t="s">
        <v>18</v>
      </c>
      <c r="W3" s="2"/>
      <c r="X3" s="2"/>
      <c r="Y3" s="2"/>
      <c r="Z3" s="2"/>
      <c r="AA3" s="2"/>
      <c r="AB3" s="2"/>
      <c r="AC3" s="2"/>
      <c r="AD3" s="2"/>
      <c r="AE3" s="2"/>
    </row>
    <row r="4" spans="1:31" ht="17">
      <c r="A4" s="2"/>
      <c r="B4" s="2"/>
      <c r="C4" s="4" t="s">
        <v>19</v>
      </c>
      <c r="D4" s="10">
        <f t="shared" ref="D4:M4" si="2">D211</f>
        <v>0</v>
      </c>
      <c r="E4" s="10">
        <f t="shared" si="2"/>
        <v>10.6</v>
      </c>
      <c r="F4" s="10">
        <f t="shared" si="2"/>
        <v>7.57</v>
      </c>
      <c r="G4" s="10">
        <f t="shared" si="2"/>
        <v>-67.180000000000007</v>
      </c>
      <c r="H4" s="10">
        <f t="shared" si="2"/>
        <v>26.63</v>
      </c>
      <c r="I4" s="10">
        <f t="shared" si="2"/>
        <v>21.59</v>
      </c>
      <c r="J4" s="10">
        <f t="shared" si="2"/>
        <v>17.18</v>
      </c>
      <c r="K4" s="10">
        <f t="shared" si="2"/>
        <v>22.73</v>
      </c>
      <c r="L4" s="10">
        <f t="shared" si="2"/>
        <v>17.72</v>
      </c>
      <c r="M4" s="11">
        <f t="shared" si="2"/>
        <v>23.93</v>
      </c>
      <c r="N4" s="11">
        <f>O211</f>
        <v>0</v>
      </c>
      <c r="O4" s="12"/>
      <c r="P4" s="4" t="str">
        <f t="shared" ref="P4:P6" si="3">C4</f>
        <v>ROE</v>
      </c>
      <c r="Q4" s="2"/>
      <c r="R4" s="2"/>
      <c r="S4" s="2">
        <f>[1]ROE!W371</f>
        <v>0</v>
      </c>
      <c r="T4" s="2">
        <f>[1]ROE!X371</f>
        <v>0</v>
      </c>
      <c r="U4" s="10">
        <f t="shared" ref="U4:V4" si="4">L211/4</f>
        <v>4.43</v>
      </c>
      <c r="V4" s="10">
        <f t="shared" si="4"/>
        <v>5.9824999999999999</v>
      </c>
      <c r="W4" s="2"/>
      <c r="X4" s="2"/>
      <c r="Y4" s="2"/>
      <c r="Z4" s="2"/>
      <c r="AA4" s="2"/>
      <c r="AB4" s="2"/>
      <c r="AC4" s="2"/>
      <c r="AD4" s="2"/>
      <c r="AE4" s="2"/>
    </row>
    <row r="5" spans="1:31" ht="17">
      <c r="A5" s="2"/>
      <c r="B5" s="2"/>
      <c r="C5" s="4" t="s">
        <v>20</v>
      </c>
      <c r="D5" s="13">
        <f t="shared" ref="D5:M5" si="5">D275</f>
        <v>132</v>
      </c>
      <c r="E5" s="13">
        <f t="shared" si="5"/>
        <v>166</v>
      </c>
      <c r="F5" s="13">
        <f t="shared" si="5"/>
        <v>302</v>
      </c>
      <c r="G5" s="13">
        <f t="shared" si="5"/>
        <v>177</v>
      </c>
      <c r="H5" s="13">
        <f t="shared" si="5"/>
        <v>226</v>
      </c>
      <c r="I5" s="13">
        <f t="shared" si="5"/>
        <v>291</v>
      </c>
      <c r="J5" s="13">
        <f t="shared" si="5"/>
        <v>353</v>
      </c>
      <c r="K5" s="13">
        <f t="shared" si="5"/>
        <v>460</v>
      </c>
      <c r="L5" s="13">
        <f t="shared" si="5"/>
        <v>539</v>
      </c>
      <c r="M5" s="14">
        <f t="shared" si="5"/>
        <v>606</v>
      </c>
      <c r="N5" s="14">
        <f>O275</f>
        <v>0</v>
      </c>
      <c r="O5" s="15"/>
      <c r="P5" s="4" t="str">
        <f t="shared" si="3"/>
        <v>지배 자기자본</v>
      </c>
      <c r="Q5" s="2"/>
      <c r="R5" s="2"/>
      <c r="S5" s="2"/>
      <c r="T5" s="2"/>
      <c r="U5" s="4">
        <f t="shared" ref="U5:V5" si="6">L275</f>
        <v>539</v>
      </c>
      <c r="V5" s="2">
        <f t="shared" si="6"/>
        <v>606</v>
      </c>
      <c r="W5" s="2"/>
      <c r="X5" s="2"/>
      <c r="Y5" s="2"/>
      <c r="Z5" s="2"/>
      <c r="AA5" s="2"/>
      <c r="AB5" s="2"/>
      <c r="AC5" s="2"/>
      <c r="AD5" s="2"/>
      <c r="AE5" s="2"/>
    </row>
    <row r="6" spans="1:31" ht="17">
      <c r="A6" s="2"/>
      <c r="B6" s="2"/>
      <c r="C6" s="4" t="s">
        <v>21</v>
      </c>
      <c r="D6" s="13">
        <f t="shared" ref="D6:M6" si="7">D179</f>
        <v>0</v>
      </c>
      <c r="E6" s="13">
        <f t="shared" si="7"/>
        <v>184</v>
      </c>
      <c r="F6" s="13">
        <f t="shared" si="7"/>
        <v>176</v>
      </c>
      <c r="G6" s="13">
        <f t="shared" si="7"/>
        <v>-911</v>
      </c>
      <c r="H6" s="13">
        <f t="shared" si="7"/>
        <v>1359</v>
      </c>
      <c r="I6" s="13">
        <f t="shared" si="7"/>
        <v>481</v>
      </c>
      <c r="J6" s="13">
        <f t="shared" si="7"/>
        <v>465</v>
      </c>
      <c r="K6" s="13">
        <f t="shared" si="7"/>
        <v>881</v>
      </c>
      <c r="L6" s="13">
        <f t="shared" si="7"/>
        <v>732</v>
      </c>
      <c r="M6" s="14">
        <f t="shared" si="7"/>
        <v>1111.1099999999999</v>
      </c>
      <c r="N6" s="14">
        <f>O179</f>
        <v>620.69000000000005</v>
      </c>
      <c r="O6" s="15"/>
      <c r="P6" s="4" t="str">
        <f t="shared" si="3"/>
        <v>EPS</v>
      </c>
      <c r="Q6" s="16" t="e">
        <f>#REF!</f>
        <v>#REF!</v>
      </c>
      <c r="R6" s="16">
        <f t="shared" ref="R6:V6" si="8">Q171</f>
        <v>130.27000000000001</v>
      </c>
      <c r="S6" s="16">
        <f t="shared" si="8"/>
        <v>490.42</v>
      </c>
      <c r="T6" s="16">
        <f t="shared" si="8"/>
        <v>38.31</v>
      </c>
      <c r="U6" s="16">
        <f t="shared" si="8"/>
        <v>352.49</v>
      </c>
      <c r="V6" s="16">
        <f t="shared" si="8"/>
        <v>229.89</v>
      </c>
      <c r="W6" s="2"/>
      <c r="X6" s="2"/>
      <c r="Y6" s="2"/>
      <c r="Z6" s="2"/>
      <c r="AA6" s="2"/>
      <c r="AB6" s="2"/>
      <c r="AC6" s="2"/>
      <c r="AD6" s="2"/>
      <c r="AE6" s="2"/>
    </row>
    <row r="7" spans="1:31" ht="17">
      <c r="A7" s="2"/>
      <c r="B7" s="2"/>
      <c r="C7" s="4" t="s">
        <v>22</v>
      </c>
      <c r="D7" s="13">
        <f t="shared" ref="D7:M7" si="9">D182</f>
        <v>0</v>
      </c>
      <c r="E7" s="13">
        <f t="shared" si="9"/>
        <v>0</v>
      </c>
      <c r="F7" s="13">
        <f t="shared" si="9"/>
        <v>0</v>
      </c>
      <c r="G7" s="13">
        <f t="shared" si="9"/>
        <v>0</v>
      </c>
      <c r="H7" s="13">
        <f t="shared" si="9"/>
        <v>0</v>
      </c>
      <c r="I7" s="13">
        <f t="shared" si="9"/>
        <v>45</v>
      </c>
      <c r="J7" s="13">
        <f t="shared" si="9"/>
        <v>45</v>
      </c>
      <c r="K7" s="13">
        <f t="shared" si="9"/>
        <v>136</v>
      </c>
      <c r="L7" s="13">
        <f t="shared" si="9"/>
        <v>100</v>
      </c>
      <c r="M7" s="14">
        <f t="shared" si="9"/>
        <v>100</v>
      </c>
      <c r="N7" s="14">
        <f>O182</f>
        <v>0</v>
      </c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7">
      <c r="A8" s="2"/>
      <c r="B8" s="2"/>
      <c r="C8" s="4" t="s">
        <v>23</v>
      </c>
      <c r="D8" s="5">
        <f t="shared" ref="D8:M8" si="10">D215</f>
        <v>0</v>
      </c>
      <c r="E8" s="5">
        <f t="shared" si="10"/>
        <v>0</v>
      </c>
      <c r="F8" s="5">
        <f t="shared" si="10"/>
        <v>0</v>
      </c>
      <c r="G8" s="5">
        <f t="shared" si="10"/>
        <v>0</v>
      </c>
      <c r="H8" s="5">
        <f t="shared" si="10"/>
        <v>0</v>
      </c>
      <c r="I8" s="5">
        <f t="shared" si="10"/>
        <v>1.25</v>
      </c>
      <c r="J8" s="5">
        <f t="shared" si="10"/>
        <v>0.57999999999999996</v>
      </c>
      <c r="K8" s="5">
        <f t="shared" si="10"/>
        <v>1.1599999999999999</v>
      </c>
      <c r="L8" s="5">
        <f t="shared" si="10"/>
        <v>1.18</v>
      </c>
      <c r="M8" s="5">
        <f t="shared" si="10"/>
        <v>1.59</v>
      </c>
      <c r="N8" s="5">
        <f>O215</f>
        <v>1.36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7">
      <c r="A9" s="2"/>
      <c r="B9" s="2"/>
      <c r="C9" s="4" t="s">
        <v>24</v>
      </c>
      <c r="D9" s="13">
        <f>[1]Src!BQ31</f>
        <v>115</v>
      </c>
      <c r="E9" s="13">
        <f>[1]Src!BR31</f>
        <v>120</v>
      </c>
      <c r="F9" s="13">
        <f>[1]Src!BS31</f>
        <v>509</v>
      </c>
      <c r="G9" s="13">
        <f>[1]Src!BT31</f>
        <v>259</v>
      </c>
      <c r="H9" s="13">
        <f>[1]Src!BU31</f>
        <v>242</v>
      </c>
      <c r="I9" s="13">
        <f>[1]Src!BV31</f>
        <v>470</v>
      </c>
      <c r="J9" s="13">
        <f>[1]Src!BW31</f>
        <v>1009</v>
      </c>
      <c r="K9" s="13">
        <f>[1]Src!BX31</f>
        <v>1390</v>
      </c>
      <c r="L9" s="13">
        <f>[1]Src!BY31</f>
        <v>1101</v>
      </c>
      <c r="M9" s="13">
        <f>[1]Src!BZ31</f>
        <v>821</v>
      </c>
      <c r="N9" s="13">
        <f>[1]Src!CA31</f>
        <v>963</v>
      </c>
      <c r="O9" s="12"/>
      <c r="P9" s="2"/>
      <c r="Q9" s="2"/>
      <c r="R9" s="2"/>
      <c r="S9" s="2"/>
      <c r="T9" s="2"/>
      <c r="U9" s="12"/>
      <c r="V9" s="12"/>
      <c r="W9" s="2"/>
      <c r="X9" s="2"/>
      <c r="Y9" s="2"/>
      <c r="Z9" s="2"/>
      <c r="AA9" s="2"/>
      <c r="AB9" s="2"/>
      <c r="AC9" s="2"/>
      <c r="AD9" s="2"/>
      <c r="AE9" s="2"/>
    </row>
    <row r="10" spans="1:31" ht="17">
      <c r="A10" s="2"/>
      <c r="B10" s="2"/>
      <c r="C10" s="4" t="s">
        <v>25</v>
      </c>
      <c r="D10" s="13">
        <f>[1]Src!BQ32</f>
        <v>1271</v>
      </c>
      <c r="E10" s="13">
        <f>[1]Src!BR32</f>
        <v>1251</v>
      </c>
      <c r="F10" s="13">
        <f>[1]Src!BS32</f>
        <v>3907</v>
      </c>
      <c r="G10" s="13">
        <f>[1]Src!BT32</f>
        <v>1986</v>
      </c>
      <c r="H10" s="13">
        <f>[1]Src!BU32</f>
        <v>5463</v>
      </c>
      <c r="I10" s="13">
        <f>[1]Src!BV32</f>
        <v>3604</v>
      </c>
      <c r="J10" s="13">
        <f>[1]Src!BW32</f>
        <v>7736</v>
      </c>
      <c r="K10" s="13">
        <f>[1]Src!BX32</f>
        <v>11720</v>
      </c>
      <c r="L10" s="13">
        <f>[1]Src!BY32</f>
        <v>8440</v>
      </c>
      <c r="M10" s="13">
        <f>[1]Src!BZ32</f>
        <v>6290</v>
      </c>
      <c r="N10" s="13">
        <f>[1]Src!CA32</f>
        <v>7380</v>
      </c>
      <c r="O10" s="12"/>
      <c r="P10" s="2"/>
      <c r="Q10" s="2"/>
      <c r="R10" s="2"/>
      <c r="S10" s="2"/>
      <c r="T10" s="2"/>
      <c r="U10" s="12"/>
      <c r="V10" s="1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7">
      <c r="A11" s="2"/>
      <c r="B11" s="2"/>
      <c r="C11" s="17" t="s">
        <v>26</v>
      </c>
      <c r="D11" s="18"/>
      <c r="E11" s="19">
        <f>[1]Src!BQ16/AVERAGE([1]Src!BQ131)</f>
        <v>0.15909090909090909</v>
      </c>
      <c r="F11" s="19">
        <f>[1]Src!BR16/AVERAGE([1]Src!BQ131:BR131)</f>
        <v>0.20805369127516779</v>
      </c>
      <c r="G11" s="19">
        <f>[1]Src!BS16/AVERAGE([1]Src!BR131:BS131)</f>
        <v>9.8290598290598288E-2</v>
      </c>
      <c r="H11" s="19">
        <f>[1]Src!BT16/AVERAGE([1]Src!BS131:BT131)</f>
        <v>-0.49686847599164929</v>
      </c>
      <c r="I11" s="19">
        <f>[1]Src!BU16/AVERAGE([1]Src!BT131:BU131)</f>
        <v>0.29776674937965258</v>
      </c>
      <c r="J11" s="19">
        <f>[1]Src!BV16/AVERAGE([1]Src!BU131:BV131)</f>
        <v>0.23984526112185686</v>
      </c>
      <c r="K11" s="19">
        <f>[1]Src!BW16/AVERAGE([1]Src!BV131:BW131)</f>
        <v>0.18944099378881987</v>
      </c>
      <c r="L11" s="19">
        <f>[1]Src!BX16/AVERAGE([1]Src!BW131:BX131)</f>
        <v>0.25830258302583026</v>
      </c>
      <c r="M11" s="19">
        <f>[1]Src!BY16/AVERAGE([1]Src!BX131:BY131)</f>
        <v>0.19019019019019018</v>
      </c>
      <c r="N11" s="19">
        <f>[1]Src!BZ16/AVERAGE(H13,K5)</f>
        <v>0.26696393951143854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7">
      <c r="A12" s="20"/>
      <c r="B12" s="20"/>
      <c r="C12" s="21" t="s">
        <v>27</v>
      </c>
      <c r="D12" s="4" t="s">
        <v>28</v>
      </c>
      <c r="E12" s="4" t="s">
        <v>29</v>
      </c>
      <c r="F12" s="4" t="s">
        <v>30</v>
      </c>
      <c r="G12" s="4" t="s">
        <v>31</v>
      </c>
      <c r="H12" s="7" t="s">
        <v>32</v>
      </c>
      <c r="I12" s="4" t="s">
        <v>33</v>
      </c>
      <c r="J12" s="4" t="s">
        <v>34</v>
      </c>
      <c r="K12" s="4" t="s">
        <v>35</v>
      </c>
      <c r="L12" s="4" t="s">
        <v>36</v>
      </c>
      <c r="M12" s="5" t="s">
        <v>37</v>
      </c>
      <c r="N12" s="5" t="s">
        <v>38</v>
      </c>
      <c r="O12" s="22" t="s">
        <v>39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7">
      <c r="A13" s="20"/>
      <c r="B13" s="20"/>
      <c r="C13" s="23">
        <v>10</v>
      </c>
      <c r="D13" s="24">
        <v>7</v>
      </c>
      <c r="E13" s="10">
        <f>(K4*3+J4*2+I4)/6</f>
        <v>20.69</v>
      </c>
      <c r="F13" s="10">
        <f>AVERAGE(J4:L4)</f>
        <v>19.209999999999997</v>
      </c>
      <c r="G13" s="10">
        <f>AVERAGE(F4:L4)</f>
        <v>6.605714285714285</v>
      </c>
      <c r="H13" s="25">
        <f>L5*(1+J15)</f>
        <v>626.28903413217142</v>
      </c>
      <c r="I13" s="25">
        <f>L5*(1+J13)</f>
        <v>653.29107769692632</v>
      </c>
      <c r="J13" s="26">
        <f>K13*L13</f>
        <v>0.2120428157642418</v>
      </c>
      <c r="K13" s="27">
        <v>0.85</v>
      </c>
      <c r="L13" s="28">
        <f>(L5/G5)^(1/(COLUMN(L5)-COLUMN(G5)))-1</f>
        <v>0.24946213619322566</v>
      </c>
      <c r="M13" s="29">
        <f>(L5/I5)^(1/(COUNTA(I5:L5)-1))-1</f>
        <v>0.22809489309386533</v>
      </c>
      <c r="N13" s="30" t="e">
        <f>[1]PB!Y4</f>
        <v>#VALUE!</v>
      </c>
      <c r="O13" s="31">
        <f>[1]Src!CP4*[1]PB!AF14</f>
        <v>539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7">
      <c r="A14" s="20"/>
      <c r="B14" s="20"/>
      <c r="C14" s="29">
        <f>AVERAGE(M11,I11:L11)</f>
        <v>0.23510915550126996</v>
      </c>
      <c r="D14" s="5" t="s">
        <v>40</v>
      </c>
      <c r="E14" s="20"/>
      <c r="F14" s="20"/>
      <c r="G14" s="20"/>
      <c r="H14" s="32">
        <v>1</v>
      </c>
      <c r="I14" s="32">
        <v>2</v>
      </c>
      <c r="J14" s="32">
        <v>3</v>
      </c>
      <c r="K14" s="32">
        <v>4</v>
      </c>
      <c r="L14" s="32">
        <v>5</v>
      </c>
      <c r="M14" s="32">
        <v>6</v>
      </c>
      <c r="N14" s="32">
        <v>7</v>
      </c>
      <c r="O14" s="32">
        <v>8</v>
      </c>
      <c r="P14" s="32">
        <v>9</v>
      </c>
      <c r="Q14" s="32">
        <v>10</v>
      </c>
      <c r="R14" s="20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7">
      <c r="A15" s="20"/>
      <c r="B15" s="20"/>
      <c r="C15" s="33">
        <v>1</v>
      </c>
      <c r="D15" s="34">
        <v>2</v>
      </c>
      <c r="E15" s="35">
        <f t="shared" ref="E15:G15" si="11">D15+1</f>
        <v>3</v>
      </c>
      <c r="F15" s="35">
        <f t="shared" si="11"/>
        <v>4</v>
      </c>
      <c r="G15" s="35">
        <f t="shared" si="11"/>
        <v>5</v>
      </c>
      <c r="H15" s="4" t="s">
        <v>41</v>
      </c>
      <c r="I15" s="2"/>
      <c r="J15" s="36">
        <f>[1]PB!AA6</f>
        <v>0.16194625998547574</v>
      </c>
      <c r="K15" s="37" t="s">
        <v>42</v>
      </c>
      <c r="M15" s="4" t="s">
        <v>43</v>
      </c>
      <c r="N15" s="2" t="s">
        <v>44</v>
      </c>
      <c r="O15" s="38" t="e">
        <f>[1]PE!AA6</f>
        <v>#VALUE!</v>
      </c>
      <c r="P15" s="38">
        <v>0.95</v>
      </c>
      <c r="Q15" s="39">
        <v>0.95</v>
      </c>
      <c r="R15" s="20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7">
      <c r="A16" s="20"/>
      <c r="B16" s="20"/>
      <c r="C16" s="40" t="s">
        <v>45</v>
      </c>
      <c r="D16" s="41" t="str">
        <f t="shared" ref="D16:G19" si="12">VLOOKUP($C16,$H$16:$Q$19,($C$15-1)*5+D$15,0)</f>
        <v>23년</v>
      </c>
      <c r="E16" s="41" t="str">
        <f t="shared" si="12"/>
        <v>24년</v>
      </c>
      <c r="F16" s="41" t="str">
        <f t="shared" si="12"/>
        <v>25E</v>
      </c>
      <c r="G16" s="41" t="str">
        <f t="shared" si="12"/>
        <v>26E</v>
      </c>
      <c r="H16" s="42" t="s">
        <v>45</v>
      </c>
      <c r="I16" s="43" t="str">
        <f>[1]Src!CO2</f>
        <v>23년</v>
      </c>
      <c r="J16" s="43" t="str">
        <f>[1]Src!CP2</f>
        <v>24년</v>
      </c>
      <c r="K16" s="43" t="str">
        <f>[1]Src!CQ2</f>
        <v>25E</v>
      </c>
      <c r="L16" s="44" t="str">
        <f>[1]Src!CR2</f>
        <v>26E</v>
      </c>
      <c r="M16" s="42" t="s">
        <v>45</v>
      </c>
      <c r="N16" s="43" t="str">
        <f>[1]Src!CO2</f>
        <v>23년</v>
      </c>
      <c r="O16" s="43" t="str">
        <f>[1]Src!CP2</f>
        <v>24년</v>
      </c>
      <c r="P16" s="43" t="str">
        <f>[1]Src!CQ2</f>
        <v>25E</v>
      </c>
      <c r="Q16" s="44" t="str">
        <f>[1]Src!CR2</f>
        <v>26E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7">
      <c r="A17" s="20"/>
      <c r="B17" s="20"/>
      <c r="C17" s="17" t="s">
        <v>46</v>
      </c>
      <c r="D17" s="41">
        <f t="shared" si="12"/>
        <v>105</v>
      </c>
      <c r="E17" s="41">
        <f t="shared" si="12"/>
        <v>95</v>
      </c>
      <c r="F17" s="41" t="e">
        <f t="shared" si="12"/>
        <v>#VALUE!</v>
      </c>
      <c r="G17" s="41" t="e">
        <f t="shared" si="12"/>
        <v>#VALUE!</v>
      </c>
      <c r="H17" s="45" t="s">
        <v>46</v>
      </c>
      <c r="I17" s="13">
        <f>[1]Src!CO3</f>
        <v>105</v>
      </c>
      <c r="J17" s="13">
        <f>[1]Src!CP3</f>
        <v>95</v>
      </c>
      <c r="K17" s="46" t="e">
        <f>J17*(1+$J$22)</f>
        <v>#VALUE!</v>
      </c>
      <c r="L17" s="47" t="e">
        <f>K17*(1+$K$22)</f>
        <v>#VALUE!</v>
      </c>
      <c r="M17" s="45" t="s">
        <v>46</v>
      </c>
      <c r="N17" s="13">
        <f>[1]Src!CO3</f>
        <v>105</v>
      </c>
      <c r="O17" s="13">
        <f>[1]Src!CP3</f>
        <v>95</v>
      </c>
      <c r="P17" s="13" t="e">
        <f>[1]Src!CQ3*P15</f>
        <v>#VALUE!</v>
      </c>
      <c r="Q17" s="13" t="e">
        <f>[1]Src!CR3*Q15</f>
        <v>#VALUE!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7">
      <c r="A18" s="20"/>
      <c r="B18" s="20"/>
      <c r="C18" s="17" t="s">
        <v>47</v>
      </c>
      <c r="D18" s="41">
        <f t="shared" si="12"/>
        <v>460</v>
      </c>
      <c r="E18" s="41">
        <f t="shared" si="12"/>
        <v>539</v>
      </c>
      <c r="F18" s="41">
        <f t="shared" si="12"/>
        <v>643.74684095860573</v>
      </c>
      <c r="G18" s="41">
        <f t="shared" si="12"/>
        <v>768.84971288345901</v>
      </c>
      <c r="H18" s="45" t="s">
        <v>47</v>
      </c>
      <c r="I18" s="13">
        <f>[1]Src!CO4</f>
        <v>460</v>
      </c>
      <c r="J18" s="13">
        <f>[1]Src!CP4</f>
        <v>539</v>
      </c>
      <c r="K18" s="48">
        <f>J18*(1+$J$15*K23)</f>
        <v>643.74684095860573</v>
      </c>
      <c r="L18" s="25">
        <f>K18*(1+$J$15*K23)</f>
        <v>768.84971288345901</v>
      </c>
      <c r="M18" s="45" t="s">
        <v>47</v>
      </c>
      <c r="N18" s="13">
        <f>[1]Src!CO4</f>
        <v>460</v>
      </c>
      <c r="O18" s="13">
        <f>[1]Src!CP4</f>
        <v>539</v>
      </c>
      <c r="P18" s="48" t="e">
        <f>[1]Src!CQ4*[1]PB!AF10</f>
        <v>#VALUE!</v>
      </c>
      <c r="Q18" s="49" t="e">
        <f>P18*([1]PB!V2+1*0.9)</f>
        <v>#VALUE!</v>
      </c>
      <c r="R18" s="50" t="s">
        <v>48</v>
      </c>
      <c r="S18" s="51" t="e">
        <f>[1]Src!CR4*[1]PB!AF10</f>
        <v>#VALUE!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7">
      <c r="A19" s="20"/>
      <c r="B19" s="20"/>
      <c r="C19" s="17" t="s">
        <v>19</v>
      </c>
      <c r="D19" s="52">
        <f t="shared" si="12"/>
        <v>25.830258302583026</v>
      </c>
      <c r="E19" s="52">
        <f t="shared" si="12"/>
        <v>19.019019019019019</v>
      </c>
      <c r="F19" s="52" t="e">
        <f t="shared" si="12"/>
        <v>#VALUE!</v>
      </c>
      <c r="G19" s="52" t="e">
        <f t="shared" si="12"/>
        <v>#VALUE!</v>
      </c>
      <c r="H19" s="53" t="s">
        <v>19</v>
      </c>
      <c r="I19" s="54">
        <f>I17/AVERAGE(J5,I18)*100</f>
        <v>25.830258302583026</v>
      </c>
      <c r="J19" s="54">
        <f t="shared" ref="J19:L19" si="13">J17/AVERAGE(I18,J18)*100</f>
        <v>19.019019019019019</v>
      </c>
      <c r="K19" s="54" t="e">
        <f t="shared" si="13"/>
        <v>#VALUE!</v>
      </c>
      <c r="L19" s="55" t="e">
        <f t="shared" si="13"/>
        <v>#VALUE!</v>
      </c>
      <c r="M19" s="53" t="s">
        <v>19</v>
      </c>
      <c r="N19" s="54">
        <f>N17/AVERAGE(J5,N18)*100</f>
        <v>25.830258302583026</v>
      </c>
      <c r="O19" s="54">
        <f t="shared" ref="O19:Q19" si="14">O17/AVERAGE(N18,O18)*100</f>
        <v>19.019019019019019</v>
      </c>
      <c r="P19" s="54" t="e">
        <f t="shared" si="14"/>
        <v>#VALUE!</v>
      </c>
      <c r="Q19" s="55" t="e">
        <f t="shared" si="14"/>
        <v>#VALUE!</v>
      </c>
      <c r="S19" s="50" t="s">
        <v>49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7">
      <c r="A20" s="20"/>
      <c r="B20" s="20"/>
      <c r="E20" s="20"/>
      <c r="F20" s="5"/>
      <c r="G20" s="4"/>
      <c r="J20" s="56">
        <f>[1]PE!$AB$7</f>
        <v>0</v>
      </c>
      <c r="K20" s="57" t="s">
        <v>50</v>
      </c>
      <c r="M20" s="2" t="s">
        <v>51</v>
      </c>
      <c r="N20" s="2"/>
      <c r="O20" s="20"/>
      <c r="P20" s="58"/>
      <c r="Q20" s="59"/>
      <c r="R20" s="20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7">
      <c r="A21" s="20"/>
      <c r="B21" s="20"/>
      <c r="E21" s="20"/>
      <c r="J21" s="60" t="e">
        <f>[1]PE!$Z$7</f>
        <v>#VALUE!</v>
      </c>
      <c r="K21" s="61" t="s">
        <v>52</v>
      </c>
      <c r="M21" s="62"/>
      <c r="N21" s="62"/>
      <c r="O21" s="63">
        <f t="shared" ref="O21:Q21" si="15">O18/N18-1</f>
        <v>0.17173913043478262</v>
      </c>
      <c r="P21" s="63" t="e">
        <f t="shared" si="15"/>
        <v>#VALUE!</v>
      </c>
      <c r="Q21" s="63" t="e">
        <f t="shared" si="15"/>
        <v>#VALUE!</v>
      </c>
      <c r="R21" s="20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7">
      <c r="A22" s="20"/>
      <c r="B22" s="20"/>
      <c r="C22" s="20"/>
      <c r="D22" s="20"/>
      <c r="E22" s="20"/>
      <c r="G22" s="64" t="s">
        <v>21</v>
      </c>
      <c r="H22" s="65" t="s">
        <v>53</v>
      </c>
      <c r="I22" s="66" t="e">
        <f>[1]PE!Z6</f>
        <v>#VALUE!</v>
      </c>
      <c r="J22" s="66" t="e">
        <f>[1]PE!Z7</f>
        <v>#VALUE!</v>
      </c>
      <c r="K22" s="66" t="e">
        <f>[1]PE!Z8</f>
        <v>#VALUE!</v>
      </c>
      <c r="L22" s="67"/>
      <c r="M22" s="68"/>
      <c r="N22" s="69"/>
      <c r="O22" s="70"/>
      <c r="P22" s="7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7">
      <c r="A23" s="2"/>
      <c r="B23" s="2"/>
      <c r="C23" s="2"/>
      <c r="D23" s="2"/>
      <c r="E23" s="2"/>
      <c r="G23" s="64" t="s">
        <v>54</v>
      </c>
      <c r="H23" s="72"/>
      <c r="I23" s="72"/>
      <c r="J23" s="72"/>
      <c r="K23" s="73">
        <f>[1]PB!AA11</f>
        <v>1.2</v>
      </c>
      <c r="L23" s="72"/>
      <c r="M23" s="72"/>
      <c r="N23" s="74" t="s">
        <v>55</v>
      </c>
      <c r="O23" s="74" t="s">
        <v>56</v>
      </c>
      <c r="P23" s="74" t="s">
        <v>57</v>
      </c>
      <c r="Q23" s="74" t="s">
        <v>58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7">
      <c r="A24" s="2"/>
      <c r="B24" s="2"/>
      <c r="C24" s="2"/>
      <c r="D24" s="75" t="e">
        <f>G30</f>
        <v>#VALUE!</v>
      </c>
      <c r="E24" s="76">
        <f>E31</f>
        <v>-0.13286361618314257</v>
      </c>
      <c r="K24" s="2" t="s">
        <v>59</v>
      </c>
      <c r="L24" s="2"/>
      <c r="M24" s="77"/>
      <c r="N24" s="78" t="str">
        <f>[1]Src!CW4</f>
        <v>장수현(외 7인)</v>
      </c>
      <c r="O24" s="79">
        <f>[1]Src!CX4</f>
        <v>5387915</v>
      </c>
      <c r="P24" s="80">
        <f>[1]Src!CY4</f>
        <v>41.3</v>
      </c>
      <c r="Q24" s="81">
        <f>[1]Src!CZ4</f>
        <v>46014</v>
      </c>
      <c r="R24" s="5"/>
      <c r="T24" s="5" t="s">
        <v>60</v>
      </c>
      <c r="U24" s="5" t="s">
        <v>61</v>
      </c>
      <c r="W24" s="5" t="s">
        <v>62</v>
      </c>
      <c r="X24" s="5" t="s">
        <v>63</v>
      </c>
      <c r="Y24" s="2"/>
      <c r="Z24" s="2"/>
      <c r="AA24" s="2"/>
      <c r="AB24" s="2"/>
      <c r="AC24" s="2"/>
      <c r="AD24" s="2"/>
      <c r="AE24" s="2"/>
    </row>
    <row r="25" spans="1:31" ht="17">
      <c r="A25" s="2"/>
      <c r="B25" s="2"/>
      <c r="C25" s="2"/>
      <c r="D25" s="82" t="e">
        <f>T26</f>
        <v>#VALUE!</v>
      </c>
      <c r="E25" s="76" t="e">
        <f>T26/D30-1</f>
        <v>#VALUE!</v>
      </c>
      <c r="F25" s="83" t="e">
        <f t="shared" ref="F25:G25" si="16">W26</f>
        <v>#VALUE!</v>
      </c>
      <c r="G25" s="84" t="e">
        <f t="shared" ca="1" si="16"/>
        <v>#VALUE!</v>
      </c>
      <c r="H25" s="2"/>
      <c r="I25" s="85" t="s">
        <v>64</v>
      </c>
      <c r="J25" s="2"/>
      <c r="K25" s="2"/>
      <c r="L25" s="2" t="s">
        <v>65</v>
      </c>
      <c r="M25" s="86">
        <f>L225-$N$31</f>
        <v>1304.6611</v>
      </c>
      <c r="N25" s="78" t="str">
        <f>[1]Src!CW5</f>
        <v>자사주</v>
      </c>
      <c r="O25" s="79">
        <f>[1]Src!CX5</f>
        <v>3389</v>
      </c>
      <c r="P25" s="80">
        <f>[1]Src!CY5</f>
        <v>0.03</v>
      </c>
      <c r="Q25" s="81">
        <f>[1]Src!CZ5</f>
        <v>45401</v>
      </c>
      <c r="R25" s="5" t="s">
        <v>66</v>
      </c>
      <c r="S25" s="87">
        <v>2</v>
      </c>
      <c r="T25" s="88">
        <f>G28*S25</f>
        <v>18805.240109184917</v>
      </c>
      <c r="U25" s="89">
        <f t="shared" ref="U25:U26" ca="1" si="17">T25/D28-1</f>
        <v>1.6301035117741143</v>
      </c>
      <c r="V25" s="90">
        <v>1.5</v>
      </c>
      <c r="W25" s="41">
        <f>V25*F28</f>
        <v>0</v>
      </c>
      <c r="X25" s="91" t="e">
        <f t="shared" ref="X25:X26" si="18">W25/D27-1</f>
        <v>#VALUE!</v>
      </c>
      <c r="Y25" s="2"/>
      <c r="Z25" s="2"/>
      <c r="AA25" s="2"/>
      <c r="AB25" s="2"/>
      <c r="AC25" s="2"/>
      <c r="AD25" s="2"/>
      <c r="AE25" s="2"/>
    </row>
    <row r="26" spans="1:31" ht="17">
      <c r="A26" s="2"/>
      <c r="B26" s="2"/>
      <c r="C26" s="92" t="s">
        <v>67</v>
      </c>
      <c r="D26" s="2"/>
      <c r="E26" s="4" t="s">
        <v>68</v>
      </c>
      <c r="F26" s="4">
        <v>0.8</v>
      </c>
      <c r="G26" s="4">
        <v>0.9</v>
      </c>
      <c r="H26" s="4">
        <v>1</v>
      </c>
      <c r="I26" s="4" t="s">
        <v>69</v>
      </c>
      <c r="J26" s="93">
        <f>(I31/I35)^(1/5)-1</f>
        <v>0.21047803444920943</v>
      </c>
      <c r="K26" s="4" t="s">
        <v>35</v>
      </c>
      <c r="L26" s="94">
        <v>0.85</v>
      </c>
      <c r="M26" s="94">
        <v>0.85</v>
      </c>
      <c r="N26" s="95" t="str">
        <f>IFERROR(VLOOKUP("자사주",[1]Src!$CW$3:$CZ$30,1,0),"")</f>
        <v>자사주</v>
      </c>
      <c r="O26" s="96">
        <f>IFERROR(VLOOKUP("자사주",[1]Src!$CW$3:$CZ$30,2,0),"")</f>
        <v>3389</v>
      </c>
      <c r="P26" s="95">
        <f>IFERROR(VLOOKUP("자사주",[1]Src!$CW$3:$CZ$30,3,0),"")</f>
        <v>0.03</v>
      </c>
      <c r="Q26" s="97">
        <f>IFERROR(VLOOKUP("자사주",[1]Src!$CW$3:$CZ$30,4,0),"")</f>
        <v>45401</v>
      </c>
      <c r="R26" s="98" t="s">
        <v>70</v>
      </c>
      <c r="S26" s="99">
        <v>1.7</v>
      </c>
      <c r="T26" s="88" t="e">
        <f>AVERAGE(G29)*S26</f>
        <v>#VALUE!</v>
      </c>
      <c r="U26" s="89" t="e">
        <f t="shared" ca="1" si="17"/>
        <v>#VALUE!</v>
      </c>
      <c r="V26" s="100">
        <v>1.1499999999999999</v>
      </c>
      <c r="W26" s="101" t="e">
        <f>AVERAGE(F29)*V26</f>
        <v>#VALUE!</v>
      </c>
      <c r="X26" s="91" t="e">
        <f t="shared" ca="1" si="18"/>
        <v>#VALUE!</v>
      </c>
      <c r="Z26" s="2"/>
      <c r="AA26" s="2"/>
      <c r="AE26" s="2"/>
    </row>
    <row r="27" spans="1:31" ht="17">
      <c r="A27" s="2"/>
      <c r="B27" s="2"/>
      <c r="C27" s="102" t="s">
        <v>71</v>
      </c>
      <c r="D27" s="103" t="s">
        <v>72</v>
      </c>
      <c r="E27" s="103" t="s">
        <v>73</v>
      </c>
      <c r="F27" s="103" t="s">
        <v>74</v>
      </c>
      <c r="G27" s="103" t="s">
        <v>75</v>
      </c>
      <c r="H27" s="103" t="s">
        <v>76</v>
      </c>
      <c r="I27" s="104" t="s">
        <v>77</v>
      </c>
      <c r="J27" s="103" t="s">
        <v>19</v>
      </c>
      <c r="K27" s="103" t="s">
        <v>78</v>
      </c>
      <c r="L27" s="103" t="s">
        <v>79</v>
      </c>
      <c r="M27" s="103" t="s">
        <v>80</v>
      </c>
      <c r="N27" s="103" t="s">
        <v>81</v>
      </c>
      <c r="O27" s="103" t="s">
        <v>82</v>
      </c>
      <c r="P27" s="103" t="s">
        <v>83</v>
      </c>
      <c r="Q27" s="103" t="s">
        <v>84</v>
      </c>
      <c r="R27" s="103" t="s">
        <v>85</v>
      </c>
      <c r="S27" s="103" t="s">
        <v>86</v>
      </c>
      <c r="T27" s="103" t="s">
        <v>87</v>
      </c>
      <c r="U27" s="103" t="s">
        <v>88</v>
      </c>
      <c r="V27" s="105">
        <v>440</v>
      </c>
      <c r="W27" s="105"/>
      <c r="X27" s="85" t="s">
        <v>89</v>
      </c>
      <c r="Y27" s="2"/>
      <c r="Z27" s="2"/>
      <c r="AA27" s="2"/>
      <c r="AB27" s="2" t="s">
        <v>90</v>
      </c>
      <c r="AC27" s="2"/>
      <c r="AD27" s="2"/>
      <c r="AE27" s="2"/>
    </row>
    <row r="28" spans="1:31" ht="17">
      <c r="A28" s="106"/>
      <c r="B28" s="106">
        <v>27</v>
      </c>
      <c r="C28" s="5" t="s">
        <v>4</v>
      </c>
      <c r="D28" s="13">
        <f ca="1">IFERROR(__xludf.DUMMYFUNCTION("IFERROR(GoogleFinance(""kosdaq:""&amp;RIGHT($D$147,6),""price""),GoogleFinance(""krx:""&amp;RIGHT($D$147,6),""price""))"),7150)</f>
        <v>7150</v>
      </c>
      <c r="E28" s="91"/>
      <c r="F28" s="13"/>
      <c r="G28" s="13">
        <f>(($I28+($I28*($K28-$L28))*(G$26/(1+$L28-G$26)))/$M28)*10000</f>
        <v>9402.6200545924585</v>
      </c>
      <c r="H28" s="13"/>
      <c r="I28" s="41">
        <f>G18</f>
        <v>768.84971288345901</v>
      </c>
      <c r="J28" s="19">
        <v>0.2</v>
      </c>
      <c r="K28" s="107">
        <f t="shared" ref="K28:K39" si="19">J28</f>
        <v>0.2</v>
      </c>
      <c r="L28" s="94">
        <f t="shared" ref="L28:M28" si="20">L29</f>
        <v>0.1</v>
      </c>
      <c r="M28" s="13">
        <f t="shared" si="20"/>
        <v>1185.6611</v>
      </c>
      <c r="N28" s="2"/>
      <c r="O28" s="2"/>
      <c r="P28" s="2"/>
      <c r="Q28" s="2"/>
      <c r="R28" s="13" t="s">
        <v>91</v>
      </c>
      <c r="S28" s="94"/>
      <c r="T28" s="13" t="s">
        <v>91</v>
      </c>
      <c r="U28" s="94"/>
      <c r="X28" s="85"/>
      <c r="Y28" s="2"/>
      <c r="Z28" s="2"/>
      <c r="AA28" s="2"/>
      <c r="AB28" s="103"/>
      <c r="AC28" s="103"/>
      <c r="AD28" s="103"/>
      <c r="AE28" s="2"/>
    </row>
    <row r="29" spans="1:31" ht="17">
      <c r="A29" s="106"/>
      <c r="B29" s="106">
        <v>26</v>
      </c>
      <c r="C29" s="5" t="s">
        <v>4</v>
      </c>
      <c r="D29" s="13">
        <f ca="1">IFERROR(__xludf.DUMMYFUNCTION("IFERROR(GoogleFinance(""kosdaq:""&amp;RIGHT($D$147,6),""price""),GoogleFinance(""krx:""&amp;RIGHT($D$147,6),""price""))"),7150)</f>
        <v>7150</v>
      </c>
      <c r="E29" s="91" t="e">
        <f t="shared" ref="E29:E39" ca="1" si="21">G29/D29-1</f>
        <v>#VALUE!</v>
      </c>
      <c r="F29" s="13" t="e">
        <f t="shared" ref="F29:H39" si="22">(($I29+($I29*($K29-$L29))*(F$26/(1+$L29-F$26)))/$M29)*10000</f>
        <v>#VALUE!</v>
      </c>
      <c r="G29" s="13" t="e">
        <f t="shared" si="22"/>
        <v>#VALUE!</v>
      </c>
      <c r="H29" s="13" t="e">
        <f t="shared" si="22"/>
        <v>#VALUE!</v>
      </c>
      <c r="I29" s="41">
        <f>F18</f>
        <v>643.74684095860573</v>
      </c>
      <c r="J29" s="19" t="e">
        <f>G19/100</f>
        <v>#VALUE!</v>
      </c>
      <c r="K29" s="107" t="e">
        <f t="shared" si="19"/>
        <v>#VALUE!</v>
      </c>
      <c r="L29" s="94">
        <v>0.1</v>
      </c>
      <c r="M29" s="13">
        <f>M31-N29</f>
        <v>1185.6611</v>
      </c>
      <c r="N29" s="2"/>
      <c r="O29" s="2"/>
      <c r="P29" s="2"/>
      <c r="Q29" s="2"/>
      <c r="R29" s="25">
        <f>[1]배당!R2</f>
        <v>7930</v>
      </c>
      <c r="S29" s="94"/>
      <c r="T29" s="25">
        <f>[1]배당!S2</f>
        <v>6100</v>
      </c>
      <c r="U29" s="94"/>
      <c r="X29" s="108" t="s">
        <v>92</v>
      </c>
      <c r="Y29" s="2"/>
      <c r="Z29" s="2"/>
      <c r="AA29" s="2"/>
      <c r="AB29" s="103" t="s">
        <v>93</v>
      </c>
      <c r="AC29" s="103" t="s">
        <v>75</v>
      </c>
      <c r="AD29" s="103" t="s">
        <v>76</v>
      </c>
      <c r="AE29" s="2"/>
    </row>
    <row r="30" spans="1:31" ht="17">
      <c r="A30" s="106"/>
      <c r="B30" s="106">
        <v>25</v>
      </c>
      <c r="C30" s="5" t="s">
        <v>94</v>
      </c>
      <c r="D30" s="13">
        <f>[1]PE!G13</f>
        <v>6640</v>
      </c>
      <c r="E30" s="91" t="e">
        <f t="shared" si="21"/>
        <v>#VALUE!</v>
      </c>
      <c r="F30" s="13" t="e">
        <f t="shared" si="22"/>
        <v>#VALUE!</v>
      </c>
      <c r="G30" s="13" t="e">
        <f t="shared" si="22"/>
        <v>#VALUE!</v>
      </c>
      <c r="H30" s="13" t="e">
        <f t="shared" si="22"/>
        <v>#VALUE!</v>
      </c>
      <c r="I30" s="41">
        <f>E18</f>
        <v>539</v>
      </c>
      <c r="J30" s="19" t="e">
        <f>F19/100</f>
        <v>#VALUE!</v>
      </c>
      <c r="K30" s="107" t="e">
        <f t="shared" si="19"/>
        <v>#VALUE!</v>
      </c>
      <c r="L30" s="94">
        <v>0.1</v>
      </c>
      <c r="M30" s="46">
        <f t="shared" ref="M30:M31" si="23">M31</f>
        <v>1185.6611</v>
      </c>
      <c r="N30" s="25">
        <f>O25/10000</f>
        <v>0.33889999999999998</v>
      </c>
      <c r="O30" s="109"/>
      <c r="P30" s="13">
        <f t="shared" ref="P30:P39" si="24">I30/M30*10000</f>
        <v>4545.9870446959931</v>
      </c>
      <c r="Q30" s="110" t="e">
        <f t="shared" ref="Q30:Q39" si="25">D30/F30-1</f>
        <v>#VALUE!</v>
      </c>
      <c r="R30" s="13">
        <f>[1]배당!R3</f>
        <v>11430</v>
      </c>
      <c r="S30" s="94" t="e">
        <f>D30/G30</f>
        <v>#VALUE!</v>
      </c>
      <c r="T30" s="13">
        <f>[1]배당!S3</f>
        <v>5580</v>
      </c>
      <c r="U30" s="94" t="e">
        <f>D30/F30</f>
        <v>#VALUE!</v>
      </c>
      <c r="V30" s="14">
        <v>25</v>
      </c>
      <c r="W30" s="2"/>
      <c r="X30" s="108" t="s">
        <v>95</v>
      </c>
      <c r="Y30" s="2"/>
      <c r="Z30" s="111">
        <f t="shared" ref="Z30:AA30" si="26">$I31*($J32-$L31)*G$26</f>
        <v>65.537269372693729</v>
      </c>
      <c r="AA30" s="111">
        <f t="shared" si="26"/>
        <v>72.819188191881921</v>
      </c>
      <c r="AB30" s="112">
        <f>($I31+Y$33)/$M31*10000</f>
        <v>5517.4661785312719</v>
      </c>
      <c r="AC30" s="112">
        <f t="shared" ref="AC30:AD30" si="27">($I31+Z$32)/$M31*10000</f>
        <v>6643.4358592305043</v>
      </c>
      <c r="AD30" s="112">
        <f t="shared" si="27"/>
        <v>10021.344901328199</v>
      </c>
      <c r="AE30" s="2"/>
    </row>
    <row r="31" spans="1:31" ht="17">
      <c r="A31" s="106"/>
      <c r="B31" s="106">
        <v>24</v>
      </c>
      <c r="C31" s="5" t="s">
        <v>2</v>
      </c>
      <c r="D31" s="13">
        <f>[1]PE!G14</f>
        <v>6290</v>
      </c>
      <c r="E31" s="91">
        <f t="shared" si="21"/>
        <v>-0.13286361618314257</v>
      </c>
      <c r="F31" s="13">
        <f t="shared" si="22"/>
        <v>4812.7858792586967</v>
      </c>
      <c r="G31" s="13">
        <f t="shared" si="22"/>
        <v>5454.2878542080334</v>
      </c>
      <c r="H31" s="13">
        <f t="shared" si="22"/>
        <v>7378.7937790560436</v>
      </c>
      <c r="I31" s="41">
        <f>D18</f>
        <v>460</v>
      </c>
      <c r="J31" s="19">
        <f>E19/100</f>
        <v>0.19019019019019021</v>
      </c>
      <c r="K31" s="107">
        <f t="shared" si="19"/>
        <v>0.19019019019019021</v>
      </c>
      <c r="L31" s="94">
        <v>0.1</v>
      </c>
      <c r="M31" s="46">
        <f t="shared" si="23"/>
        <v>1185.6611</v>
      </c>
      <c r="N31" s="113">
        <f t="shared" ref="N31:N39" si="28">N30</f>
        <v>0.33889999999999998</v>
      </c>
      <c r="O31" s="2"/>
      <c r="P31" s="13">
        <f t="shared" si="24"/>
        <v>3879.6920975142052</v>
      </c>
      <c r="Q31" s="110">
        <f t="shared" si="25"/>
        <v>0.30693535050199139</v>
      </c>
      <c r="R31" s="13">
        <f>[1]배당!R4</f>
        <v>12220</v>
      </c>
      <c r="S31" s="94">
        <f t="shared" ref="S31:S39" si="29">R31/G31</f>
        <v>2.2404391419444716</v>
      </c>
      <c r="T31" s="13">
        <f>[1]배당!S4</f>
        <v>5770</v>
      </c>
      <c r="U31" s="94">
        <f t="shared" ref="U31:U39" si="30">T31/F31</f>
        <v>1.1988898207307617</v>
      </c>
      <c r="V31" s="14">
        <v>24</v>
      </c>
      <c r="W31" s="2"/>
      <c r="X31" s="4" t="s">
        <v>96</v>
      </c>
      <c r="Y31" s="111">
        <f>$I31*($J32-$L31)*F$26</f>
        <v>58.255350553505536</v>
      </c>
      <c r="Z31" s="114">
        <f t="shared" ref="Z31:AA31" si="31">1+$L31-G$26</f>
        <v>0.20000000000000007</v>
      </c>
      <c r="AA31" s="114">
        <f t="shared" si="31"/>
        <v>0.10000000000000009</v>
      </c>
      <c r="AB31" s="2"/>
      <c r="AC31" s="2"/>
      <c r="AD31" s="2"/>
      <c r="AE31" s="2"/>
    </row>
    <row r="32" spans="1:31" ht="17">
      <c r="A32" s="106"/>
      <c r="B32" s="106">
        <v>23</v>
      </c>
      <c r="C32" s="4" t="s">
        <v>12</v>
      </c>
      <c r="D32" s="13">
        <f>K10</f>
        <v>11720</v>
      </c>
      <c r="E32" s="91">
        <f t="shared" si="21"/>
        <v>-0.56500726029300186</v>
      </c>
      <c r="F32" s="13">
        <f t="shared" si="22"/>
        <v>4234.0555674381285</v>
      </c>
      <c r="G32" s="13">
        <f t="shared" si="22"/>
        <v>5098.1149093660179</v>
      </c>
      <c r="H32" s="13">
        <f t="shared" si="22"/>
        <v>7690.2929351496841</v>
      </c>
      <c r="I32" s="41">
        <f>J5</f>
        <v>353</v>
      </c>
      <c r="J32" s="19">
        <f>D19/100</f>
        <v>0.25830258302583026</v>
      </c>
      <c r="K32" s="107">
        <f t="shared" si="19"/>
        <v>0.25830258302583026</v>
      </c>
      <c r="L32" s="94">
        <v>0.1</v>
      </c>
      <c r="M32" s="13">
        <f>K225-N32</f>
        <v>1185.6611</v>
      </c>
      <c r="N32" s="113">
        <f t="shared" si="28"/>
        <v>0.33889999999999998</v>
      </c>
      <c r="O32" s="2"/>
      <c r="P32" s="13">
        <f t="shared" si="24"/>
        <v>2977.2419791793791</v>
      </c>
      <c r="Q32" s="110">
        <f t="shared" si="25"/>
        <v>1.7680316928602196</v>
      </c>
      <c r="R32" s="13">
        <f>[1]배당!R5</f>
        <v>18135</v>
      </c>
      <c r="S32" s="94">
        <f t="shared" si="29"/>
        <v>3.5571971841362831</v>
      </c>
      <c r="T32" s="13">
        <f>[1]배당!S5</f>
        <v>7045</v>
      </c>
      <c r="U32" s="94">
        <f t="shared" si="30"/>
        <v>1.6638893580375638</v>
      </c>
      <c r="V32" s="14">
        <v>23</v>
      </c>
      <c r="W32" s="2"/>
      <c r="X32" s="4" t="s">
        <v>97</v>
      </c>
      <c r="Y32" s="114">
        <f>1+$L31-F$26</f>
        <v>0.30000000000000004</v>
      </c>
      <c r="Z32" s="115">
        <f t="shared" ref="Z32:AA32" si="32">Z30/Z31</f>
        <v>327.68634686346854</v>
      </c>
      <c r="AA32" s="115">
        <f t="shared" si="32"/>
        <v>728.19188191881858</v>
      </c>
      <c r="AB32" s="2"/>
      <c r="AC32" s="2"/>
      <c r="AD32" s="2"/>
      <c r="AE32" s="2"/>
    </row>
    <row r="33" spans="1:31" ht="17">
      <c r="A33" s="106"/>
      <c r="B33" s="106">
        <v>22</v>
      </c>
      <c r="C33" s="5" t="str">
        <f>J3</f>
        <v>Y-2</v>
      </c>
      <c r="D33" s="13">
        <f>J10</f>
        <v>7736</v>
      </c>
      <c r="E33" s="91">
        <f t="shared" si="21"/>
        <v>-0.61852025490172757</v>
      </c>
      <c r="F33" s="13">
        <f t="shared" si="22"/>
        <v>2657.523858111505</v>
      </c>
      <c r="G33" s="13">
        <f t="shared" si="22"/>
        <v>2951.1273080802357</v>
      </c>
      <c r="H33" s="13">
        <f t="shared" si="22"/>
        <v>3831.9376579864297</v>
      </c>
      <c r="I33" s="41">
        <f>I5</f>
        <v>291</v>
      </c>
      <c r="J33" s="91">
        <f>J4/100</f>
        <v>0.17180000000000001</v>
      </c>
      <c r="K33" s="107">
        <f t="shared" si="19"/>
        <v>0.17180000000000001</v>
      </c>
      <c r="L33" s="94">
        <v>0.1</v>
      </c>
      <c r="M33" s="13">
        <f>J225-N33</f>
        <v>1304.6611</v>
      </c>
      <c r="N33" s="113">
        <f t="shared" si="28"/>
        <v>0.33889999999999998</v>
      </c>
      <c r="O33" s="2"/>
      <c r="P33" s="13">
        <f t="shared" si="24"/>
        <v>2230.4642945206228</v>
      </c>
      <c r="Q33" s="110">
        <f t="shared" si="25"/>
        <v>1.9109804513654947</v>
      </c>
      <c r="R33" s="13">
        <f>[1]배당!R6</f>
        <v>11090</v>
      </c>
      <c r="S33" s="94">
        <f t="shared" si="29"/>
        <v>3.7578860016087394</v>
      </c>
      <c r="T33" s="13">
        <f>[1]배당!S6</f>
        <v>3009</v>
      </c>
      <c r="U33" s="94">
        <f t="shared" si="30"/>
        <v>1.1322570033814341</v>
      </c>
      <c r="V33" s="14">
        <v>22</v>
      </c>
      <c r="W33" s="2"/>
      <c r="X33" s="105" t="s">
        <v>98</v>
      </c>
      <c r="Y33" s="115">
        <f>Y31/Y32</f>
        <v>194.18450184501842</v>
      </c>
      <c r="Z33" s="15"/>
      <c r="AA33" s="15"/>
      <c r="AB33" s="2"/>
      <c r="AC33" s="2"/>
      <c r="AD33" s="2"/>
      <c r="AE33" s="2"/>
    </row>
    <row r="34" spans="1:31" ht="17">
      <c r="A34" s="106"/>
      <c r="B34" s="106">
        <v>21</v>
      </c>
      <c r="C34" s="5" t="str">
        <f>I3</f>
        <v>Y-3</v>
      </c>
      <c r="D34" s="13">
        <f>I10</f>
        <v>3604</v>
      </c>
      <c r="E34" s="91">
        <f t="shared" si="21"/>
        <v>-0.26867205005502204</v>
      </c>
      <c r="F34" s="13">
        <f t="shared" si="22"/>
        <v>2267.6315455919289</v>
      </c>
      <c r="G34" s="13">
        <f t="shared" si="22"/>
        <v>2635.7059316017007</v>
      </c>
      <c r="H34" s="13">
        <f t="shared" si="22"/>
        <v>3739.9290896310144</v>
      </c>
      <c r="I34" s="41">
        <f>H5</f>
        <v>226</v>
      </c>
      <c r="J34" s="91">
        <f>I4/100</f>
        <v>0.21590000000000001</v>
      </c>
      <c r="K34" s="107">
        <f t="shared" si="19"/>
        <v>0.21590000000000001</v>
      </c>
      <c r="L34" s="94">
        <v>0.1</v>
      </c>
      <c r="M34" s="13">
        <f>I225-N34</f>
        <v>1304.6611</v>
      </c>
      <c r="N34" s="113">
        <f t="shared" si="28"/>
        <v>0.33889999999999998</v>
      </c>
      <c r="O34" s="2"/>
      <c r="P34" s="13">
        <f t="shared" si="24"/>
        <v>1732.2506204868068</v>
      </c>
      <c r="Q34" s="110">
        <f t="shared" si="25"/>
        <v>0.58932345380617535</v>
      </c>
      <c r="R34" s="13">
        <f>[1]배당!R7</f>
        <v>5463</v>
      </c>
      <c r="S34" s="94">
        <f t="shared" si="29"/>
        <v>2.0726894963886093</v>
      </c>
      <c r="T34" s="13">
        <f>[1]배당!S7</f>
        <v>3331</v>
      </c>
      <c r="U34" s="94">
        <f t="shared" si="30"/>
        <v>1.4689335251466065</v>
      </c>
      <c r="V34" s="14">
        <v>21</v>
      </c>
      <c r="W34" s="2"/>
      <c r="X34" s="2"/>
      <c r="Y34" s="15"/>
      <c r="Z34" s="15"/>
      <c r="AA34" s="15"/>
      <c r="AB34" s="2"/>
      <c r="AC34" s="2"/>
      <c r="AD34" s="2"/>
      <c r="AE34" s="2"/>
    </row>
    <row r="35" spans="1:31" ht="17">
      <c r="A35" s="106"/>
      <c r="B35" s="106">
        <v>20</v>
      </c>
      <c r="C35" s="5" t="str">
        <f>H3</f>
        <v>Y-4</v>
      </c>
      <c r="D35" s="13">
        <f>H10</f>
        <v>5463</v>
      </c>
      <c r="E35" s="91">
        <f t="shared" si="21"/>
        <v>0.27967322988771048</v>
      </c>
      <c r="F35" s="13">
        <f t="shared" si="22"/>
        <v>5771.7653527721322</v>
      </c>
      <c r="G35" s="13">
        <f t="shared" si="22"/>
        <v>6990.854854876563</v>
      </c>
      <c r="H35" s="13">
        <f t="shared" si="22"/>
        <v>10648.123361189851</v>
      </c>
      <c r="I35" s="41">
        <f>G5</f>
        <v>177</v>
      </c>
      <c r="J35" s="91">
        <f>H4/100</f>
        <v>0.26629999999999998</v>
      </c>
      <c r="K35" s="107">
        <f t="shared" si="19"/>
        <v>0.26629999999999998</v>
      </c>
      <c r="L35" s="94">
        <v>0.1</v>
      </c>
      <c r="M35" s="13">
        <f>H225-N35</f>
        <v>442.66109999999998</v>
      </c>
      <c r="N35" s="113">
        <f t="shared" si="28"/>
        <v>0.33889999999999998</v>
      </c>
      <c r="O35" s="2"/>
      <c r="P35" s="13">
        <f t="shared" si="24"/>
        <v>3998.5442588020496</v>
      </c>
      <c r="Q35" s="110">
        <f t="shared" si="25"/>
        <v>-5.349582560972177E-2</v>
      </c>
      <c r="R35" s="13">
        <f>[1]배당!R8</f>
        <v>6181</v>
      </c>
      <c r="S35" s="94">
        <f t="shared" si="29"/>
        <v>0.88415510381943663</v>
      </c>
      <c r="T35" s="13">
        <f>[1]배당!S8</f>
        <v>1513</v>
      </c>
      <c r="U35" s="94">
        <f t="shared" si="30"/>
        <v>0.26213816874473567</v>
      </c>
      <c r="V35" s="14">
        <v>20</v>
      </c>
      <c r="W35" s="2"/>
      <c r="X35" s="2"/>
      <c r="Y35" s="15"/>
      <c r="Z35" s="15"/>
      <c r="AA35" s="15"/>
      <c r="AB35" s="2"/>
      <c r="AC35" s="2"/>
      <c r="AD35" s="2"/>
      <c r="AE35" s="2"/>
    </row>
    <row r="36" spans="1:31" ht="17">
      <c r="A36" s="106"/>
      <c r="B36" s="106">
        <v>19</v>
      </c>
      <c r="C36" s="5" t="str">
        <f>G3</f>
        <v>Y-5</v>
      </c>
      <c r="D36" s="13">
        <f>G10</f>
        <v>1986</v>
      </c>
      <c r="E36" s="91">
        <f t="shared" si="21"/>
        <v>-3.8869411557550437</v>
      </c>
      <c r="F36" s="13">
        <f t="shared" si="22"/>
        <v>-2453.1036250845805</v>
      </c>
      <c r="G36" s="13">
        <f t="shared" si="22"/>
        <v>-5733.4651353295167</v>
      </c>
      <c r="H36" s="13">
        <f t="shared" si="22"/>
        <v>-15574.549666064318</v>
      </c>
      <c r="I36" s="41">
        <f>F5</f>
        <v>302</v>
      </c>
      <c r="J36" s="91">
        <f>G4/100</f>
        <v>-0.67180000000000006</v>
      </c>
      <c r="K36" s="107">
        <f t="shared" si="19"/>
        <v>-0.67180000000000006</v>
      </c>
      <c r="L36" s="94">
        <v>0.1</v>
      </c>
      <c r="M36" s="13">
        <f>G$225-N36</f>
        <v>1302.6611</v>
      </c>
      <c r="N36" s="113">
        <f t="shared" si="28"/>
        <v>0.33889999999999998</v>
      </c>
      <c r="O36" s="2"/>
      <c r="P36" s="13">
        <f t="shared" si="24"/>
        <v>2318.3312989080582</v>
      </c>
      <c r="Q36" s="110">
        <f t="shared" si="25"/>
        <v>-1.8095866720393945</v>
      </c>
      <c r="R36" s="13">
        <f>[1]배당!R9</f>
        <v>4942</v>
      </c>
      <c r="S36" s="94">
        <f t="shared" si="29"/>
        <v>-0.86195692889932796</v>
      </c>
      <c r="T36" s="13">
        <f>[1]배당!S9</f>
        <v>1690</v>
      </c>
      <c r="U36" s="94">
        <f t="shared" si="30"/>
        <v>-0.68892320027521481</v>
      </c>
      <c r="V36" s="14">
        <v>19</v>
      </c>
      <c r="W36" s="2"/>
      <c r="X36" s="2"/>
      <c r="Y36" s="15"/>
      <c r="Z36" s="15"/>
      <c r="AA36" s="15"/>
      <c r="AB36" s="2"/>
      <c r="AC36" s="2"/>
      <c r="AD36" s="2"/>
      <c r="AE36" s="2"/>
    </row>
    <row r="37" spans="1:31" ht="17">
      <c r="A37" s="106"/>
      <c r="B37" s="106">
        <v>18</v>
      </c>
      <c r="C37" s="5" t="str">
        <f>F3</f>
        <v>Y-6</v>
      </c>
      <c r="D37" s="13">
        <f>F10</f>
        <v>3907</v>
      </c>
      <c r="E37" s="91">
        <f t="shared" si="21"/>
        <v>-0.70950390109124162</v>
      </c>
      <c r="F37" s="13">
        <f t="shared" si="22"/>
        <v>1191.7389718630577</v>
      </c>
      <c r="G37" s="13">
        <f t="shared" si="22"/>
        <v>1134.9682584365189</v>
      </c>
      <c r="H37" s="13">
        <f t="shared" si="22"/>
        <v>964.65611815690227</v>
      </c>
      <c r="I37" s="41">
        <f>E5</f>
        <v>166</v>
      </c>
      <c r="J37" s="91">
        <f>F4/100</f>
        <v>7.5700000000000003E-2</v>
      </c>
      <c r="K37" s="107">
        <f t="shared" si="19"/>
        <v>7.5700000000000003E-2</v>
      </c>
      <c r="L37" s="94">
        <v>0.1</v>
      </c>
      <c r="M37" s="13">
        <f>F$225-N37</f>
        <v>1302.6611</v>
      </c>
      <c r="N37" s="113">
        <f t="shared" si="28"/>
        <v>0.33889999999999998</v>
      </c>
      <c r="O37" s="2"/>
      <c r="P37" s="13">
        <f t="shared" si="24"/>
        <v>1274.3145550289325</v>
      </c>
      <c r="Q37" s="110">
        <f t="shared" si="25"/>
        <v>2.2784024792712341</v>
      </c>
      <c r="R37" s="13">
        <f>[1]배당!R10</f>
        <v>6054</v>
      </c>
      <c r="S37" s="94">
        <f t="shared" si="29"/>
        <v>5.3340698781653311</v>
      </c>
      <c r="T37" s="13">
        <f>[1]배당!S10</f>
        <v>1251</v>
      </c>
      <c r="U37" s="94">
        <f t="shared" si="30"/>
        <v>1.0497265169102417</v>
      </c>
      <c r="V37" s="14">
        <v>18</v>
      </c>
      <c r="W37" s="2"/>
      <c r="X37" s="116" t="s">
        <v>99</v>
      </c>
      <c r="Y37" s="15"/>
      <c r="Z37" s="15"/>
      <c r="AA37" s="15"/>
      <c r="AB37" s="2"/>
      <c r="AC37" s="2"/>
      <c r="AD37" s="2"/>
      <c r="AE37" s="2"/>
    </row>
    <row r="38" spans="1:31" ht="17">
      <c r="A38" s="106"/>
      <c r="B38" s="106">
        <v>17</v>
      </c>
      <c r="C38" s="5" t="str">
        <f>E3</f>
        <v>Y-7</v>
      </c>
      <c r="D38" s="13">
        <f>E10</f>
        <v>1251</v>
      </c>
      <c r="E38" s="91">
        <f t="shared" si="21"/>
        <v>0.12802015604967609</v>
      </c>
      <c r="F38" s="13">
        <f t="shared" si="22"/>
        <v>1396.0386238185349</v>
      </c>
      <c r="G38" s="13">
        <f t="shared" si="22"/>
        <v>1411.1532152181449</v>
      </c>
      <c r="H38" s="13">
        <f t="shared" si="22"/>
        <v>1456.4969894169751</v>
      </c>
      <c r="I38" s="41">
        <f>D5</f>
        <v>132</v>
      </c>
      <c r="J38" s="91">
        <f>E4/100</f>
        <v>0.106</v>
      </c>
      <c r="K38" s="107">
        <f t="shared" si="19"/>
        <v>0.106</v>
      </c>
      <c r="L38" s="94">
        <v>0.1</v>
      </c>
      <c r="M38" s="13">
        <f>E$225-N38</f>
        <v>960.66110000000003</v>
      </c>
      <c r="N38" s="113">
        <f t="shared" si="28"/>
        <v>0.33889999999999998</v>
      </c>
      <c r="O38" s="2"/>
      <c r="P38" s="13">
        <f t="shared" si="24"/>
        <v>1374.0537636009201</v>
      </c>
      <c r="Q38" s="110">
        <f t="shared" si="25"/>
        <v>-0.10389298787580525</v>
      </c>
      <c r="R38" s="13">
        <f>[1]배당!R11</f>
        <v>1271</v>
      </c>
      <c r="S38" s="94">
        <f t="shared" si="29"/>
        <v>0.90068178727390769</v>
      </c>
      <c r="T38" s="13">
        <f>[1]배당!S11</f>
        <v>1233</v>
      </c>
      <c r="U38" s="94">
        <f t="shared" si="30"/>
        <v>0.88321338605046529</v>
      </c>
      <c r="V38" s="14">
        <v>17</v>
      </c>
      <c r="W38" s="2"/>
      <c r="X38" s="2"/>
      <c r="Y38" s="2"/>
      <c r="Z38" s="2"/>
      <c r="AA38" s="2"/>
      <c r="AB38" s="2"/>
      <c r="AC38" s="2"/>
      <c r="AD38" s="2"/>
      <c r="AE38" s="2"/>
    </row>
    <row r="39" spans="1:31" ht="17">
      <c r="A39" s="106"/>
      <c r="B39" s="106">
        <v>16</v>
      </c>
      <c r="C39" s="5" t="str">
        <f>D3</f>
        <v>Y-8</v>
      </c>
      <c r="D39" s="13">
        <f>D10</f>
        <v>1271</v>
      </c>
      <c r="E39" s="91" t="e">
        <f t="shared" si="21"/>
        <v>#REF!</v>
      </c>
      <c r="F39" s="13" t="e">
        <f t="shared" si="22"/>
        <v>#REF!</v>
      </c>
      <c r="G39" s="13" t="e">
        <f t="shared" si="22"/>
        <v>#REF!</v>
      </c>
      <c r="H39" s="13" t="e">
        <f t="shared" si="22"/>
        <v>#REF!</v>
      </c>
      <c r="I39" s="41" t="e">
        <f>#REF!</f>
        <v>#REF!</v>
      </c>
      <c r="J39" s="91">
        <f>D4/100</f>
        <v>0</v>
      </c>
      <c r="K39" s="107">
        <f t="shared" si="19"/>
        <v>0</v>
      </c>
      <c r="L39" s="94">
        <v>0.1</v>
      </c>
      <c r="M39" s="13">
        <f>D$225-N39</f>
        <v>902.66110000000003</v>
      </c>
      <c r="N39" s="113">
        <f t="shared" si="28"/>
        <v>0.33889999999999998</v>
      </c>
      <c r="O39" s="2"/>
      <c r="P39" s="13" t="e">
        <f t="shared" si="24"/>
        <v>#REF!</v>
      </c>
      <c r="Q39" s="110" t="e">
        <f t="shared" si="25"/>
        <v>#REF!</v>
      </c>
      <c r="R39" s="13">
        <f>[1]배당!R12</f>
        <v>1271</v>
      </c>
      <c r="S39" s="94" t="e">
        <f t="shared" si="29"/>
        <v>#REF!</v>
      </c>
      <c r="T39" s="13">
        <f>[1]배당!S12</f>
        <v>1271</v>
      </c>
      <c r="U39" s="94" t="e">
        <f t="shared" si="30"/>
        <v>#REF!</v>
      </c>
      <c r="V39" s="14">
        <v>16</v>
      </c>
      <c r="W39" s="2"/>
      <c r="X39" s="2"/>
      <c r="Y39" s="2"/>
      <c r="Z39" s="2"/>
      <c r="AA39" s="2"/>
      <c r="AB39" s="2"/>
      <c r="AC39" s="2"/>
      <c r="AD39" s="2"/>
      <c r="AE39" s="2"/>
    </row>
    <row r="40" spans="1:31" ht="17">
      <c r="A40" s="2"/>
      <c r="B40" s="2"/>
      <c r="C40" s="2"/>
      <c r="D40" s="2"/>
      <c r="E40" s="2"/>
      <c r="F40" s="2"/>
      <c r="G40" s="2"/>
      <c r="H40" s="116" t="s">
        <v>100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13">
        <f>[1]배당!S13</f>
        <v>0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7">
      <c r="A41" s="2"/>
      <c r="B41" s="2"/>
      <c r="C41" s="92" t="s">
        <v>101</v>
      </c>
      <c r="D41" s="2"/>
      <c r="E41" s="2"/>
      <c r="F41" s="2"/>
      <c r="G41" s="2"/>
      <c r="H41" s="2"/>
      <c r="I41" s="2"/>
      <c r="J41" s="2"/>
      <c r="K41" s="2" t="s">
        <v>102</v>
      </c>
      <c r="L41" s="2"/>
      <c r="M41" s="2"/>
      <c r="N41" s="57" t="s">
        <v>103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7">
      <c r="A42" s="2"/>
      <c r="B42" s="2"/>
      <c r="C42" s="103" t="s">
        <v>104</v>
      </c>
      <c r="D42" s="103" t="s">
        <v>73</v>
      </c>
      <c r="E42" s="103" t="s">
        <v>105</v>
      </c>
      <c r="F42" s="103" t="s">
        <v>106</v>
      </c>
      <c r="G42" s="103" t="s">
        <v>107</v>
      </c>
      <c r="H42" s="103" t="s">
        <v>108</v>
      </c>
      <c r="I42" s="103" t="s">
        <v>109</v>
      </c>
      <c r="J42" s="103" t="s">
        <v>110</v>
      </c>
      <c r="K42" s="2" t="s">
        <v>111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7">
      <c r="A43" s="2"/>
      <c r="B43" s="2"/>
      <c r="C43" s="14">
        <f ca="1">IFERROR(__xludf.DUMMYFUNCTION("IFERROR(GoogleFinance(""kosdaq:""&amp;RIGHT($D$147,6),""price""),GoogleFinance(""krx:""&amp;RIGHT($D$147,6),""price""))"),7150)</f>
        <v>7150</v>
      </c>
      <c r="D43" s="117">
        <f ca="1">F43/G43-1</f>
        <v>-0.32867132867132864</v>
      </c>
      <c r="E43" s="118">
        <f ca="1">(1+H43*0.01)/G43^(1/I43)-1</f>
        <v>3.9128225709440745E-2</v>
      </c>
      <c r="F43" s="119">
        <f>((1+H43*0.01)/(1+J43*0.01))^I43</f>
        <v>1</v>
      </c>
      <c r="G43" s="120">
        <f ca="1">[1]PB!D2/[1]PB!H13</f>
        <v>1.4895833333333333</v>
      </c>
      <c r="H43" s="5">
        <f t="shared" ref="H43:I43" si="33">C13</f>
        <v>10</v>
      </c>
      <c r="I43" s="23">
        <f t="shared" si="33"/>
        <v>7</v>
      </c>
      <c r="J43" s="5">
        <v>10</v>
      </c>
      <c r="K43" s="2" t="s">
        <v>112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7">
      <c r="A44" s="2"/>
      <c r="B44" s="2"/>
      <c r="C44" s="121">
        <f ca="1">C43*F43/G43</f>
        <v>4800</v>
      </c>
      <c r="D44" s="14" t="s">
        <v>113</v>
      </c>
      <c r="E44" s="2"/>
      <c r="F44" s="2"/>
      <c r="G44" s="4" t="s">
        <v>114</v>
      </c>
      <c r="H44" s="2"/>
      <c r="I44" s="2"/>
      <c r="J44" s="2"/>
      <c r="K44" s="2"/>
      <c r="L44" s="85" t="s">
        <v>115</v>
      </c>
      <c r="M44" s="2"/>
      <c r="N44" s="2"/>
      <c r="O44" s="85" t="s">
        <v>116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7">
      <c r="A45" s="2"/>
      <c r="B45" s="2"/>
      <c r="C45" s="2"/>
      <c r="D45" s="2"/>
      <c r="E45" s="2"/>
      <c r="F45" s="2"/>
      <c r="G45" s="122" t="s">
        <v>117</v>
      </c>
      <c r="H45" s="2"/>
      <c r="J45" s="2"/>
      <c r="K45" s="2"/>
      <c r="L45" s="4" t="s">
        <v>118</v>
      </c>
      <c r="M45" s="123">
        <f>1+H43/100</f>
        <v>1.1000000000000001</v>
      </c>
      <c r="N45" s="2"/>
      <c r="O45" s="4" t="s">
        <v>118</v>
      </c>
      <c r="P45" s="123">
        <f>1+H43/100</f>
        <v>1.1000000000000001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7">
      <c r="A46" s="5"/>
      <c r="B46" s="5" t="s">
        <v>119</v>
      </c>
      <c r="C46" s="103" t="s">
        <v>120</v>
      </c>
      <c r="D46" s="103" t="s">
        <v>73</v>
      </c>
      <c r="E46" s="103" t="s">
        <v>105</v>
      </c>
      <c r="F46" s="2"/>
      <c r="G46" s="124">
        <f>D151</f>
        <v>1.59</v>
      </c>
      <c r="H46" s="2"/>
      <c r="I46" s="2"/>
      <c r="J46" s="2"/>
      <c r="K46" s="2"/>
      <c r="L46" s="4" t="s">
        <v>121</v>
      </c>
      <c r="M46" s="125">
        <f>1+J43/100</f>
        <v>1.1000000000000001</v>
      </c>
      <c r="N46" s="2"/>
      <c r="O46" s="4" t="s">
        <v>122</v>
      </c>
      <c r="P46" s="125">
        <f ca="1">G43^(1/I43)</f>
        <v>1.0585796562777423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7">
      <c r="A47" s="2"/>
      <c r="B47" s="2"/>
      <c r="C47" s="14">
        <f ca="1">C43*F43/G46</f>
        <v>4496.8553459119494</v>
      </c>
      <c r="D47" s="117">
        <f>F43/G46-1</f>
        <v>-0.37106918238993714</v>
      </c>
      <c r="E47" s="118">
        <f>(1+H43*0.01)/G46^(1/I43)-1</f>
        <v>2.948889763745588E-2</v>
      </c>
      <c r="F47" s="2"/>
      <c r="G47" s="2"/>
      <c r="H47" s="2"/>
      <c r="I47" s="2"/>
      <c r="J47" s="2"/>
      <c r="K47" s="2"/>
      <c r="L47" s="105" t="s">
        <v>123</v>
      </c>
      <c r="M47" s="125">
        <f>(M45/M46)^I43</f>
        <v>1</v>
      </c>
      <c r="N47" s="2"/>
      <c r="O47" s="105" t="s">
        <v>124</v>
      </c>
      <c r="P47" s="126">
        <f ca="1">P45/P46-1</f>
        <v>3.9128225709440745E-2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7">
      <c r="A48" s="2"/>
      <c r="B48" s="2"/>
      <c r="C48" s="2"/>
      <c r="D48" s="29"/>
      <c r="E48" s="2"/>
      <c r="F48" s="29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7">
      <c r="A49" s="2"/>
      <c r="B49" s="2"/>
      <c r="C49" s="92" t="s">
        <v>125</v>
      </c>
      <c r="D49" s="29"/>
      <c r="E49" s="2"/>
      <c r="F49" s="29"/>
      <c r="G49" s="2"/>
      <c r="H49" s="2"/>
      <c r="I49" s="9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7">
      <c r="A50" s="2"/>
      <c r="B50" s="2"/>
      <c r="C50" s="127" t="s">
        <v>66</v>
      </c>
      <c r="D50" s="128">
        <f>D51</f>
        <v>1.3</v>
      </c>
      <c r="E50" s="129" t="e">
        <f ca="1">D50*$I54/1.1</f>
        <v>#VALUE!</v>
      </c>
      <c r="F50" s="130" t="e">
        <f t="shared" ref="F50:F51" ca="1" si="34">E50/$C$43-1</f>
        <v>#VALUE!</v>
      </c>
      <c r="G50" s="128">
        <f>G51</f>
        <v>0.65</v>
      </c>
      <c r="H50" s="131" t="e">
        <f ca="1">G50*$I54/1.1</f>
        <v>#VALUE!</v>
      </c>
      <c r="I50" s="91" t="e">
        <f t="shared" ref="I50:I51" ca="1" si="35">H50/$C$43-1</f>
        <v>#VALUE!</v>
      </c>
      <c r="K50" s="132" t="e">
        <f ca="1">[1]PB!D2/[1]PB!X10/(1+[1]PB!V2*0.9)</f>
        <v>#VALUE!</v>
      </c>
      <c r="L50" s="57" t="s">
        <v>126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7">
      <c r="A51" s="2"/>
      <c r="B51" s="2"/>
      <c r="C51" s="127" t="s">
        <v>70</v>
      </c>
      <c r="D51" s="128">
        <v>1.3</v>
      </c>
      <c r="E51" s="133" t="e">
        <f ca="1">D51*$I54</f>
        <v>#VALUE!</v>
      </c>
      <c r="F51" s="134" t="e">
        <f t="shared" ca="1" si="34"/>
        <v>#VALUE!</v>
      </c>
      <c r="G51" s="128">
        <v>0.65</v>
      </c>
      <c r="H51" s="135" t="e">
        <f ca="1">G51*$I54</f>
        <v>#VALUE!</v>
      </c>
      <c r="I51" s="110" t="e">
        <f t="shared" ca="1" si="35"/>
        <v>#VALUE!</v>
      </c>
      <c r="K51" s="136" t="e">
        <f ca="1">IF(C15=2,[1]PB!D2/[1]PB!U2*[1]PB!AF10,[1]PB!D2/[1]PB!X10/(1+[1]PB!AA17))</f>
        <v>#VALUE!</v>
      </c>
      <c r="L51" s="61" t="s">
        <v>127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7">
      <c r="A52" s="2"/>
      <c r="B52" s="2"/>
      <c r="C52" s="102" t="s">
        <v>128</v>
      </c>
      <c r="D52" s="102" t="s">
        <v>85</v>
      </c>
      <c r="E52" s="137" t="s">
        <v>129</v>
      </c>
      <c r="F52" s="102" t="s">
        <v>87</v>
      </c>
      <c r="G52" s="137" t="s">
        <v>130</v>
      </c>
      <c r="H52" s="137" t="s">
        <v>131</v>
      </c>
      <c r="I52" s="137" t="s">
        <v>113</v>
      </c>
      <c r="J52" s="102" t="s">
        <v>106</v>
      </c>
      <c r="K52" s="102" t="s">
        <v>132</v>
      </c>
      <c r="L52" s="137" t="s">
        <v>19</v>
      </c>
      <c r="M52" s="137" t="s">
        <v>108</v>
      </c>
      <c r="N52" s="102" t="s">
        <v>28</v>
      </c>
      <c r="O52" s="102" t="s">
        <v>79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7">
      <c r="A53" s="2"/>
      <c r="B53" s="2"/>
      <c r="C53" s="5">
        <f t="shared" ref="C53:C63" si="36">B28</f>
        <v>27</v>
      </c>
      <c r="D53" s="5"/>
      <c r="E53" s="138"/>
      <c r="F53" s="5"/>
      <c r="G53" s="138"/>
      <c r="H53" s="14"/>
      <c r="I53" s="14"/>
      <c r="J53" s="119"/>
      <c r="K53" s="120"/>
      <c r="L53" s="14"/>
      <c r="M53" s="139"/>
      <c r="N53" s="23"/>
      <c r="O53" s="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7">
      <c r="A54" s="2"/>
      <c r="B54" s="2"/>
      <c r="C54" s="5">
        <f t="shared" si="36"/>
        <v>26</v>
      </c>
      <c r="D54" s="14">
        <f t="shared" ref="D54:D63" si="37">R29</f>
        <v>7930</v>
      </c>
      <c r="E54" s="140" t="e">
        <f t="shared" ref="E54:E63" ca="1" si="38">D54/$I54</f>
        <v>#VALUE!</v>
      </c>
      <c r="F54" s="14">
        <f t="shared" ref="F54:F63" si="39">T29</f>
        <v>6100</v>
      </c>
      <c r="G54" s="140" t="e">
        <f t="shared" ref="G54:G63" ca="1" si="40">F54/$I54</f>
        <v>#VALUE!</v>
      </c>
      <c r="H54" s="14">
        <f t="shared" ref="H54:H63" ca="1" si="41">D29</f>
        <v>7150</v>
      </c>
      <c r="I54" s="14" t="e">
        <f t="shared" ref="I54:I63" ca="1" si="42">H54/K54*J54</f>
        <v>#VALUE!</v>
      </c>
      <c r="J54" s="119" t="e">
        <f t="shared" ref="J54:J63" si="43">((1+M54*0.01)/(1+O54*0.01))^N54</f>
        <v>#VALUE!</v>
      </c>
      <c r="K54" s="120" t="e">
        <f ca="1">K50</f>
        <v>#VALUE!</v>
      </c>
      <c r="L54" s="14" t="e">
        <f t="shared" ref="L54:L63" si="44">J29*100</f>
        <v>#VALUE!</v>
      </c>
      <c r="M54" s="139" t="e">
        <f t="shared" ref="M54:M63" si="45">L54</f>
        <v>#VALUE!</v>
      </c>
      <c r="N54" s="23">
        <f>D13</f>
        <v>7</v>
      </c>
      <c r="O54" s="5">
        <v>10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7">
      <c r="A55" s="2"/>
      <c r="B55" s="2"/>
      <c r="C55" s="5">
        <f t="shared" si="36"/>
        <v>25</v>
      </c>
      <c r="D55" s="14">
        <f t="shared" si="37"/>
        <v>11430</v>
      </c>
      <c r="E55" s="140" t="e">
        <f t="shared" ca="1" si="38"/>
        <v>#VALUE!</v>
      </c>
      <c r="F55" s="14">
        <f t="shared" si="39"/>
        <v>5580</v>
      </c>
      <c r="G55" s="140" t="e">
        <f t="shared" ca="1" si="40"/>
        <v>#VALUE!</v>
      </c>
      <c r="H55" s="14">
        <f t="shared" si="41"/>
        <v>6640</v>
      </c>
      <c r="I55" s="14" t="e">
        <f t="shared" ca="1" si="42"/>
        <v>#VALUE!</v>
      </c>
      <c r="J55" s="119" t="e">
        <f t="shared" si="43"/>
        <v>#VALUE!</v>
      </c>
      <c r="K55" s="119" t="e">
        <f ca="1">[1]PB!D2/[1]PB!X10</f>
        <v>#VALUE!</v>
      </c>
      <c r="L55" s="14" t="e">
        <f t="shared" si="44"/>
        <v>#VALUE!</v>
      </c>
      <c r="M55" s="139" t="e">
        <f t="shared" si="45"/>
        <v>#VALUE!</v>
      </c>
      <c r="N55" s="23">
        <f t="shared" ref="N55:N63" si="46">N54</f>
        <v>7</v>
      </c>
      <c r="O55" s="5">
        <v>10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7">
      <c r="A56" s="2"/>
      <c r="B56" s="2"/>
      <c r="C56" s="5">
        <f t="shared" si="36"/>
        <v>24</v>
      </c>
      <c r="D56" s="14">
        <f t="shared" si="37"/>
        <v>12220</v>
      </c>
      <c r="E56" s="138" t="e">
        <f t="shared" si="38"/>
        <v>#VALUE!</v>
      </c>
      <c r="F56" s="14">
        <f t="shared" si="39"/>
        <v>5770</v>
      </c>
      <c r="G56" s="138" t="e">
        <f t="shared" si="40"/>
        <v>#VALUE!</v>
      </c>
      <c r="H56" s="14">
        <f t="shared" si="41"/>
        <v>6290</v>
      </c>
      <c r="I56" s="14" t="e">
        <f t="shared" si="42"/>
        <v>#VALUE!</v>
      </c>
      <c r="J56" s="119">
        <f t="shared" si="43"/>
        <v>1.7360641488627466</v>
      </c>
      <c r="K56" s="119" t="e">
        <f>[1]PB!G14/[1]PB!X14</f>
        <v>#VALUE!</v>
      </c>
      <c r="L56" s="14">
        <f t="shared" si="44"/>
        <v>19.019019019019019</v>
      </c>
      <c r="M56" s="139">
        <f t="shared" si="45"/>
        <v>19.019019019019019</v>
      </c>
      <c r="N56" s="23">
        <f t="shared" si="46"/>
        <v>7</v>
      </c>
      <c r="O56" s="5">
        <v>10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7">
      <c r="A57" s="2"/>
      <c r="B57" s="2"/>
      <c r="C57" s="5">
        <f t="shared" si="36"/>
        <v>23</v>
      </c>
      <c r="D57" s="14">
        <f t="shared" si="37"/>
        <v>18135</v>
      </c>
      <c r="E57" s="138">
        <f t="shared" si="38"/>
        <v>1.231610250868042</v>
      </c>
      <c r="F57" s="14">
        <f t="shared" si="39"/>
        <v>7045</v>
      </c>
      <c r="G57" s="138">
        <f t="shared" si="40"/>
        <v>0.47845019119742799</v>
      </c>
      <c r="H57" s="14">
        <f t="shared" si="41"/>
        <v>11720</v>
      </c>
      <c r="I57" s="14">
        <f t="shared" si="42"/>
        <v>14724.62573871759</v>
      </c>
      <c r="J57" s="119">
        <f t="shared" si="43"/>
        <v>2.5629894630532326</v>
      </c>
      <c r="K57" s="119">
        <f>[1]Src!$AT4</f>
        <v>2.04</v>
      </c>
      <c r="L57" s="14">
        <f t="shared" si="44"/>
        <v>25.830258302583026</v>
      </c>
      <c r="M57" s="139">
        <f t="shared" si="45"/>
        <v>25.830258302583026</v>
      </c>
      <c r="N57" s="23">
        <f t="shared" si="46"/>
        <v>7</v>
      </c>
      <c r="O57" s="5">
        <v>10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7">
      <c r="A58" s="2"/>
      <c r="B58" s="2"/>
      <c r="C58" s="5">
        <f t="shared" si="36"/>
        <v>22</v>
      </c>
      <c r="D58" s="14">
        <f t="shared" si="37"/>
        <v>11090</v>
      </c>
      <c r="E58" s="138">
        <f t="shared" si="38"/>
        <v>3.0572257523822302</v>
      </c>
      <c r="F58" s="14">
        <f t="shared" si="39"/>
        <v>3009</v>
      </c>
      <c r="G58" s="138">
        <f t="shared" si="40"/>
        <v>0.82950336239117495</v>
      </c>
      <c r="H58" s="14">
        <f t="shared" si="41"/>
        <v>7736</v>
      </c>
      <c r="I58" s="14">
        <f t="shared" si="42"/>
        <v>3627.4717335998257</v>
      </c>
      <c r="J58" s="119">
        <f t="shared" si="43"/>
        <v>1.556774322072314</v>
      </c>
      <c r="K58" s="119">
        <f>[1]Src!$AT5</f>
        <v>3.32</v>
      </c>
      <c r="L58" s="14">
        <f t="shared" si="44"/>
        <v>17.18</v>
      </c>
      <c r="M58" s="139">
        <f t="shared" si="45"/>
        <v>17.18</v>
      </c>
      <c r="N58" s="23">
        <f t="shared" si="46"/>
        <v>7</v>
      </c>
      <c r="O58" s="5">
        <v>10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7">
      <c r="A59" s="2"/>
      <c r="B59" s="2"/>
      <c r="C59" s="5">
        <f t="shared" si="36"/>
        <v>21</v>
      </c>
      <c r="D59" s="14">
        <f t="shared" si="37"/>
        <v>5463</v>
      </c>
      <c r="E59" s="138">
        <f t="shared" si="38"/>
        <v>2.0900419399950549</v>
      </c>
      <c r="F59" s="14">
        <f t="shared" si="39"/>
        <v>3331</v>
      </c>
      <c r="G59" s="138">
        <f t="shared" si="40"/>
        <v>1.2743784920599539</v>
      </c>
      <c r="H59" s="14">
        <f t="shared" si="41"/>
        <v>3604</v>
      </c>
      <c r="I59" s="14">
        <f t="shared" si="42"/>
        <v>2613.8231465407462</v>
      </c>
      <c r="J59" s="119">
        <f t="shared" si="43"/>
        <v>2.0162120830697208</v>
      </c>
      <c r="K59" s="119">
        <f>[1]Src!$AT6</f>
        <v>2.78</v>
      </c>
      <c r="L59" s="14">
        <f t="shared" si="44"/>
        <v>21.59</v>
      </c>
      <c r="M59" s="139">
        <f t="shared" si="45"/>
        <v>21.59</v>
      </c>
      <c r="N59" s="23">
        <f t="shared" si="46"/>
        <v>7</v>
      </c>
      <c r="O59" s="5">
        <v>10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7">
      <c r="A60" s="2"/>
      <c r="B60" s="2"/>
      <c r="C60" s="5">
        <f t="shared" si="36"/>
        <v>20</v>
      </c>
      <c r="D60" s="14">
        <f t="shared" si="37"/>
        <v>6181</v>
      </c>
      <c r="E60" s="138">
        <f t="shared" si="38"/>
        <v>0.66300948808144389</v>
      </c>
      <c r="F60" s="14">
        <f t="shared" si="39"/>
        <v>1513</v>
      </c>
      <c r="G60" s="138">
        <f t="shared" si="40"/>
        <v>0.16229305217072071</v>
      </c>
      <c r="H60" s="14">
        <f t="shared" si="41"/>
        <v>5463</v>
      </c>
      <c r="I60" s="14">
        <f t="shared" si="42"/>
        <v>9322.6418491928544</v>
      </c>
      <c r="J60" s="119">
        <f t="shared" si="43"/>
        <v>2.6792142967660229</v>
      </c>
      <c r="K60" s="119">
        <f>[1]Src!$AT7</f>
        <v>1.57</v>
      </c>
      <c r="L60" s="14">
        <f t="shared" si="44"/>
        <v>26.63</v>
      </c>
      <c r="M60" s="139">
        <f t="shared" si="45"/>
        <v>26.63</v>
      </c>
      <c r="N60" s="23">
        <f t="shared" si="46"/>
        <v>7</v>
      </c>
      <c r="O60" s="5">
        <v>10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7">
      <c r="A61" s="2"/>
      <c r="B61" s="2"/>
      <c r="C61" s="5">
        <f t="shared" si="36"/>
        <v>19</v>
      </c>
      <c r="D61" s="14">
        <f t="shared" si="37"/>
        <v>4942</v>
      </c>
      <c r="E61" s="138">
        <f t="shared" si="38"/>
        <v>35821.592118443914</v>
      </c>
      <c r="F61" s="14">
        <f t="shared" si="39"/>
        <v>1690</v>
      </c>
      <c r="G61" s="138">
        <f t="shared" si="40"/>
        <v>12249.795766930436</v>
      </c>
      <c r="H61" s="14">
        <f t="shared" si="41"/>
        <v>1986</v>
      </c>
      <c r="I61" s="14">
        <f t="shared" si="42"/>
        <v>0.13796148377937256</v>
      </c>
      <c r="J61" s="119">
        <f t="shared" si="43"/>
        <v>2.1048504322834782E-4</v>
      </c>
      <c r="K61" s="119">
        <f>[1]Src!$AT8</f>
        <v>3.03</v>
      </c>
      <c r="L61" s="14">
        <f t="shared" si="44"/>
        <v>-67.180000000000007</v>
      </c>
      <c r="M61" s="139">
        <f t="shared" si="45"/>
        <v>-67.180000000000007</v>
      </c>
      <c r="N61" s="23">
        <f t="shared" si="46"/>
        <v>7</v>
      </c>
      <c r="O61" s="5">
        <v>10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7">
      <c r="A62" s="2"/>
      <c r="B62" s="2"/>
      <c r="C62" s="5">
        <f t="shared" si="36"/>
        <v>18</v>
      </c>
      <c r="D62" s="14">
        <f t="shared" si="37"/>
        <v>6054</v>
      </c>
      <c r="E62" s="138">
        <f t="shared" si="38"/>
        <v>2.6633421107534532</v>
      </c>
      <c r="F62" s="14">
        <f t="shared" si="39"/>
        <v>1251</v>
      </c>
      <c r="G62" s="138">
        <f t="shared" si="40"/>
        <v>0.55035364726669478</v>
      </c>
      <c r="H62" s="14">
        <f t="shared" si="41"/>
        <v>3907</v>
      </c>
      <c r="I62" s="14">
        <f t="shared" si="42"/>
        <v>2273.0838729115944</v>
      </c>
      <c r="J62" s="119">
        <f t="shared" si="43"/>
        <v>0.85524271645253236</v>
      </c>
      <c r="K62" s="119">
        <f>[1]Src!$AT9</f>
        <v>1.47</v>
      </c>
      <c r="L62" s="14">
        <f t="shared" si="44"/>
        <v>7.57</v>
      </c>
      <c r="M62" s="139">
        <f t="shared" si="45"/>
        <v>7.57</v>
      </c>
      <c r="N62" s="23">
        <f t="shared" si="46"/>
        <v>7</v>
      </c>
      <c r="O62" s="5">
        <v>10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7">
      <c r="A63" s="2"/>
      <c r="B63" s="2"/>
      <c r="C63" s="5">
        <f t="shared" si="36"/>
        <v>17</v>
      </c>
      <c r="D63" s="14">
        <f t="shared" si="37"/>
        <v>1271</v>
      </c>
      <c r="E63" s="138">
        <f t="shared" si="38"/>
        <v>1.6528667863753623</v>
      </c>
      <c r="F63" s="14">
        <f t="shared" si="39"/>
        <v>1233</v>
      </c>
      <c r="G63" s="138">
        <f t="shared" si="40"/>
        <v>1.6034498407559574</v>
      </c>
      <c r="H63" s="14">
        <f t="shared" si="41"/>
        <v>1251</v>
      </c>
      <c r="I63" s="14">
        <f t="shared" si="42"/>
        <v>768.96699145805133</v>
      </c>
      <c r="J63" s="119">
        <f t="shared" si="43"/>
        <v>1.0388123225932109</v>
      </c>
      <c r="K63" s="119">
        <f>[1]Src!$AT10</f>
        <v>1.69</v>
      </c>
      <c r="L63" s="14">
        <f t="shared" si="44"/>
        <v>10.6</v>
      </c>
      <c r="M63" s="139">
        <f t="shared" si="45"/>
        <v>10.6</v>
      </c>
      <c r="N63" s="23">
        <f t="shared" si="46"/>
        <v>7</v>
      </c>
      <c r="O63" s="5">
        <v>10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7">
      <c r="A65" s="2"/>
      <c r="B65" s="2"/>
      <c r="C65" s="9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7">
      <c r="A66" s="2"/>
      <c r="B66" s="2"/>
      <c r="C66" s="92" t="s">
        <v>133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7">
      <c r="A68" s="5"/>
      <c r="B68" s="5" t="s">
        <v>134</v>
      </c>
      <c r="C68" s="92" t="s">
        <v>135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5" t="s">
        <v>136</v>
      </c>
      <c r="P68" s="2"/>
      <c r="Q68" s="2"/>
      <c r="R68" s="2"/>
      <c r="S68" s="2"/>
      <c r="T68" s="2"/>
      <c r="U68" s="2"/>
      <c r="V68" s="2"/>
      <c r="W68" s="2"/>
      <c r="X68" s="2"/>
      <c r="Y68" s="15">
        <f t="shared" ref="Y68:Y70" si="47">L68</f>
        <v>0</v>
      </c>
      <c r="Z68" s="2">
        <f t="shared" ref="Z68:Z70" si="48">V68</f>
        <v>0</v>
      </c>
      <c r="AA68" s="15">
        <f t="shared" ref="AA68:AA70" si="49">N68</f>
        <v>0</v>
      </c>
      <c r="AB68" s="2"/>
      <c r="AC68" s="2"/>
      <c r="AD68" s="2"/>
      <c r="AE68" s="2"/>
    </row>
    <row r="69" spans="1:31" ht="17">
      <c r="A69" s="141"/>
      <c r="B69" s="141" t="e">
        <f t="shared" ref="B69:B70" si="50">AVERAGE(D69:L69)</f>
        <v>#REF!</v>
      </c>
      <c r="C69" s="102" t="s">
        <v>137</v>
      </c>
      <c r="D69" s="141" t="e">
        <f>#REF!+#REF!-#REF!</f>
        <v>#REF!</v>
      </c>
      <c r="E69" s="141">
        <f t="shared" ref="E69:N69" si="51">D221+D222-D223</f>
        <v>-36.19</v>
      </c>
      <c r="F69" s="141">
        <f t="shared" si="51"/>
        <v>112.19999999999999</v>
      </c>
      <c r="G69" s="141">
        <f t="shared" si="51"/>
        <v>42.940000000000012</v>
      </c>
      <c r="H69" s="141">
        <f t="shared" si="51"/>
        <v>14.480000000000004</v>
      </c>
      <c r="I69" s="141">
        <f t="shared" si="51"/>
        <v>22.120000000000005</v>
      </c>
      <c r="J69" s="141">
        <f t="shared" si="51"/>
        <v>22.949999999999989</v>
      </c>
      <c r="K69" s="141">
        <f t="shared" si="51"/>
        <v>95.510000000000019</v>
      </c>
      <c r="L69" s="141">
        <f t="shared" si="51"/>
        <v>38.720000000000006</v>
      </c>
      <c r="M69" s="141">
        <f t="shared" si="51"/>
        <v>62.72999999999999</v>
      </c>
      <c r="N69" s="141">
        <f t="shared" si="51"/>
        <v>76.06</v>
      </c>
      <c r="O69" s="142" t="e">
        <f t="shared" ref="O69:O70" si="52">N69/B69</f>
        <v>#REF!</v>
      </c>
      <c r="P69" s="2"/>
      <c r="Q69" s="2"/>
      <c r="R69" s="2"/>
      <c r="S69" s="2"/>
      <c r="T69" s="2"/>
      <c r="U69" s="2"/>
      <c r="V69" s="2"/>
      <c r="W69" s="2"/>
      <c r="X69" s="2"/>
      <c r="Y69" s="16">
        <f t="shared" si="47"/>
        <v>38.720000000000006</v>
      </c>
      <c r="Z69" s="2">
        <f t="shared" si="48"/>
        <v>0</v>
      </c>
      <c r="AA69" s="16">
        <f t="shared" si="49"/>
        <v>76.06</v>
      </c>
      <c r="AB69" s="2"/>
      <c r="AC69" s="2"/>
      <c r="AD69" s="2"/>
      <c r="AE69" s="2"/>
    </row>
    <row r="70" spans="1:31" ht="17">
      <c r="A70" s="141"/>
      <c r="B70" s="141" t="e">
        <f t="shared" si="50"/>
        <v>#REF!</v>
      </c>
      <c r="C70" s="102" t="s">
        <v>138</v>
      </c>
      <c r="D70" s="141" t="e">
        <f>D69*#REF!/1000</f>
        <v>#REF!</v>
      </c>
      <c r="E70" s="141">
        <f t="shared" ref="E70:N70" si="53">E69*D176/1000</f>
        <v>-45.997489999999999</v>
      </c>
      <c r="F70" s="141">
        <f t="shared" si="53"/>
        <v>140.36219999999997</v>
      </c>
      <c r="G70" s="141">
        <f t="shared" si="53"/>
        <v>167.76658000000003</v>
      </c>
      <c r="H70" s="141">
        <f t="shared" si="53"/>
        <v>28.757280000000005</v>
      </c>
      <c r="I70" s="141">
        <f t="shared" si="53"/>
        <v>120.84156000000003</v>
      </c>
      <c r="J70" s="141">
        <f t="shared" si="53"/>
        <v>82.711799999999954</v>
      </c>
      <c r="K70" s="141">
        <f t="shared" si="53"/>
        <v>738.86536000000012</v>
      </c>
      <c r="L70" s="141">
        <f t="shared" si="53"/>
        <v>453.79840000000007</v>
      </c>
      <c r="M70" s="141">
        <f t="shared" si="53"/>
        <v>529.44119999999998</v>
      </c>
      <c r="N70" s="141">
        <f t="shared" si="53"/>
        <v>478.41740000000004</v>
      </c>
      <c r="O70" s="142" t="e">
        <f t="shared" si="52"/>
        <v>#REF!</v>
      </c>
      <c r="P70" s="2"/>
      <c r="Q70" s="2"/>
      <c r="R70" s="2"/>
      <c r="S70" s="2"/>
      <c r="T70" s="2"/>
      <c r="U70" s="2"/>
      <c r="V70" s="2"/>
      <c r="W70" s="2"/>
      <c r="X70" s="2"/>
      <c r="Y70" s="16">
        <f t="shared" si="47"/>
        <v>453.79840000000007</v>
      </c>
      <c r="Z70" s="2">
        <f t="shared" si="48"/>
        <v>0</v>
      </c>
      <c r="AA70" s="16">
        <f t="shared" si="49"/>
        <v>478.41740000000004</v>
      </c>
      <c r="AB70" s="2"/>
      <c r="AC70" s="2"/>
      <c r="AD70" s="2"/>
      <c r="AE70" s="2"/>
    </row>
    <row r="71" spans="1:31" ht="17">
      <c r="A71" s="2"/>
      <c r="B71" s="2"/>
      <c r="C71" s="14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7">
      <c r="A72" s="2"/>
      <c r="B72" s="2"/>
      <c r="C72" s="144" t="s">
        <v>139</v>
      </c>
      <c r="D72" s="4" t="s">
        <v>140</v>
      </c>
      <c r="E72" s="4" t="s">
        <v>25</v>
      </c>
      <c r="F72" s="4" t="s">
        <v>141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7">
      <c r="A73" s="2"/>
      <c r="B73" s="2"/>
      <c r="C73" s="2"/>
      <c r="D73" s="145"/>
      <c r="E73" s="2"/>
      <c r="F73" s="14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7">
      <c r="A78" s="2"/>
      <c r="B78" s="2"/>
      <c r="C78" s="92" t="s">
        <v>142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7">
      <c r="A82" s="2"/>
      <c r="B82" s="2"/>
      <c r="C82" s="2" t="s">
        <v>143</v>
      </c>
      <c r="D82" s="2"/>
      <c r="E82" s="2"/>
      <c r="F82" s="2"/>
      <c r="G82" s="2"/>
      <c r="H82" s="2"/>
      <c r="I82" s="2"/>
      <c r="J82" s="2"/>
      <c r="K82" s="2"/>
      <c r="L82" s="2"/>
      <c r="N82" s="2">
        <v>5</v>
      </c>
      <c r="O82" s="2">
        <v>6</v>
      </c>
      <c r="P82" s="2">
        <v>7</v>
      </c>
      <c r="R82" s="5"/>
      <c r="S82" s="2"/>
      <c r="T82" s="2"/>
      <c r="U82" s="2"/>
      <c r="V82" s="2"/>
      <c r="W82" s="2"/>
      <c r="X82" s="2"/>
      <c r="Y82" s="2">
        <v>5</v>
      </c>
      <c r="Z82" s="2">
        <v>6</v>
      </c>
      <c r="AA82" s="2">
        <v>7</v>
      </c>
      <c r="AC82" s="2"/>
      <c r="AD82" s="2"/>
      <c r="AE82" s="2"/>
    </row>
    <row r="83" spans="1:31" ht="17">
      <c r="A83" s="5"/>
      <c r="B83" s="5"/>
      <c r="C83" s="21" t="str">
        <f t="shared" ref="C83:M86" si="54">C157</f>
        <v>연간 손익 요약</v>
      </c>
      <c r="D83" s="21" t="str">
        <f t="shared" si="54"/>
        <v>16년</v>
      </c>
      <c r="E83" s="21" t="str">
        <f t="shared" si="54"/>
        <v>17년</v>
      </c>
      <c r="F83" s="21" t="str">
        <f t="shared" si="54"/>
        <v>18년</v>
      </c>
      <c r="G83" s="21" t="str">
        <f t="shared" si="54"/>
        <v>19년</v>
      </c>
      <c r="H83" s="21" t="str">
        <f t="shared" si="54"/>
        <v>20년</v>
      </c>
      <c r="I83" s="21" t="str">
        <f t="shared" si="54"/>
        <v>21년</v>
      </c>
      <c r="J83" s="21" t="str">
        <f t="shared" si="54"/>
        <v>22년</v>
      </c>
      <c r="K83" s="21" t="str">
        <f t="shared" si="54"/>
        <v>23년</v>
      </c>
      <c r="L83" s="21" t="str">
        <f t="shared" si="54"/>
        <v>24년</v>
      </c>
      <c r="M83" s="147" t="str">
        <f t="shared" si="54"/>
        <v>25년3Q연환산</v>
      </c>
      <c r="N83" s="102" t="s">
        <v>144</v>
      </c>
      <c r="O83" s="102" t="s">
        <v>145</v>
      </c>
      <c r="P83" s="102" t="s">
        <v>146</v>
      </c>
      <c r="R83" s="148"/>
      <c r="S83" s="21" t="str">
        <f t="shared" ref="S83:X86" si="55">P157</f>
        <v>분기 손익계산서</v>
      </c>
      <c r="T83" s="21" t="str">
        <f t="shared" si="55"/>
        <v>24.3Q</v>
      </c>
      <c r="U83" s="21" t="str">
        <f t="shared" si="55"/>
        <v>24.4Q</v>
      </c>
      <c r="V83" s="21" t="str">
        <f t="shared" si="55"/>
        <v>25.1Q</v>
      </c>
      <c r="W83" s="21" t="str">
        <f t="shared" si="55"/>
        <v>25.2Q</v>
      </c>
      <c r="X83" s="21" t="str">
        <f t="shared" si="55"/>
        <v>25.3Q</v>
      </c>
      <c r="Y83" s="102" t="s">
        <v>147</v>
      </c>
      <c r="Z83" s="102" t="s">
        <v>148</v>
      </c>
      <c r="AA83" s="102" t="s">
        <v>149</v>
      </c>
      <c r="AC83" s="5">
        <f t="shared" ref="AC83:AC85" si="56">Z157</f>
        <v>0</v>
      </c>
      <c r="AD83" s="5"/>
      <c r="AE83" s="5"/>
    </row>
    <row r="84" spans="1:31" ht="17">
      <c r="A84" s="37" t="s">
        <v>150</v>
      </c>
      <c r="B84" s="37" t="s">
        <v>151</v>
      </c>
      <c r="C84" s="2" t="str">
        <f t="shared" si="54"/>
        <v xml:space="preserve"> 매출액</v>
      </c>
      <c r="D84" s="2">
        <f t="shared" si="54"/>
        <v>716</v>
      </c>
      <c r="E84" s="2">
        <f t="shared" si="54"/>
        <v>714</v>
      </c>
      <c r="F84" s="2">
        <f t="shared" si="54"/>
        <v>791</v>
      </c>
      <c r="G84" s="2">
        <f t="shared" si="54"/>
        <v>1041</v>
      </c>
      <c r="H84" s="2">
        <f t="shared" si="54"/>
        <v>1120</v>
      </c>
      <c r="I84" s="2">
        <f t="shared" si="54"/>
        <v>1218</v>
      </c>
      <c r="J84" s="2">
        <f t="shared" si="54"/>
        <v>1706</v>
      </c>
      <c r="K84" s="2">
        <f t="shared" si="54"/>
        <v>2250</v>
      </c>
      <c r="L84" s="2">
        <f t="shared" si="54"/>
        <v>1929</v>
      </c>
      <c r="M84" s="57">
        <f t="shared" si="54"/>
        <v>2217</v>
      </c>
      <c r="N84" s="2" t="str">
        <f>IFERROR(VLOOKUP($B84,[1]Src!$CM$13:$CS$39,N$82,0),"")</f>
        <v/>
      </c>
      <c r="O84" s="2" t="str">
        <f>IFERROR(VLOOKUP($B84,[1]Src!$CM$13:$CS$39,O$82,0),"")</f>
        <v/>
      </c>
      <c r="P84" s="2" t="str">
        <f>IFERROR(VLOOKUP($B84,[1]Src!$CM$13:$CS$39,P$82,0),"")</f>
        <v/>
      </c>
      <c r="R84" s="149" t="str">
        <f t="shared" ref="R84:R85" si="57">B84</f>
        <v>매출액</v>
      </c>
      <c r="S84" s="2" t="str">
        <f t="shared" si="55"/>
        <v xml:space="preserve"> 매출액</v>
      </c>
      <c r="T84" s="2">
        <f t="shared" si="55"/>
        <v>444</v>
      </c>
      <c r="U84" s="2">
        <f t="shared" si="55"/>
        <v>763</v>
      </c>
      <c r="V84" s="2">
        <f t="shared" si="55"/>
        <v>444</v>
      </c>
      <c r="W84" s="2">
        <f t="shared" si="55"/>
        <v>582</v>
      </c>
      <c r="X84" s="2">
        <f t="shared" si="55"/>
        <v>428</v>
      </c>
      <c r="Y84" s="2" t="str">
        <f>IFERROR(VLOOKUP($B84,[1]Src!$CW$13:$DC$38,Y$82,0),"")</f>
        <v/>
      </c>
      <c r="Z84" s="2" t="str">
        <f>IFERROR(VLOOKUP($B84,[1]Src!$CW$13:$DC$38,Z$82,0),"")</f>
        <v/>
      </c>
      <c r="AA84" s="2" t="str">
        <f>IFERROR(VLOOKUP($B84,[1]Src!$CW$13:$DC$38,AA$82,0),"")</f>
        <v/>
      </c>
      <c r="AC84" s="2">
        <f t="shared" si="56"/>
        <v>0</v>
      </c>
      <c r="AD84" s="2">
        <f t="shared" ref="AD84:AD86" si="58">AB158</f>
        <v>0</v>
      </c>
      <c r="AE84" s="2"/>
    </row>
    <row r="85" spans="1:31" ht="17">
      <c r="A85" s="37" t="s">
        <v>150</v>
      </c>
      <c r="B85" s="37" t="s">
        <v>152</v>
      </c>
      <c r="C85" s="2" t="str">
        <f t="shared" si="54"/>
        <v xml:space="preserve"> 영업이익</v>
      </c>
      <c r="D85" s="2">
        <f t="shared" si="54"/>
        <v>42</v>
      </c>
      <c r="E85" s="2">
        <f t="shared" si="54"/>
        <v>35</v>
      </c>
      <c r="F85" s="2">
        <f t="shared" si="54"/>
        <v>31</v>
      </c>
      <c r="G85" s="2">
        <f t="shared" si="54"/>
        <v>31</v>
      </c>
      <c r="H85" s="2">
        <f t="shared" si="54"/>
        <v>61</v>
      </c>
      <c r="I85" s="2">
        <f t="shared" si="54"/>
        <v>58</v>
      </c>
      <c r="J85" s="2">
        <f t="shared" si="54"/>
        <v>85</v>
      </c>
      <c r="K85" s="2">
        <f t="shared" si="54"/>
        <v>140</v>
      </c>
      <c r="L85" s="2">
        <f t="shared" si="54"/>
        <v>107</v>
      </c>
      <c r="M85" s="57">
        <f t="shared" si="54"/>
        <v>160</v>
      </c>
      <c r="N85" s="2" t="str">
        <f>IFERROR(VLOOKUP($B85,[1]Src!$CM$13:$CS$39,N$82,0),"")</f>
        <v/>
      </c>
      <c r="O85" s="2" t="str">
        <f>IFERROR(VLOOKUP($B85,[1]Src!$CM$13:$CS$39,O$82,0),"")</f>
        <v/>
      </c>
      <c r="P85" s="2" t="str">
        <f>IFERROR(VLOOKUP($B85,[1]Src!$CM$13:$CS$39,P$82,0),"")</f>
        <v/>
      </c>
      <c r="R85" s="149" t="str">
        <f t="shared" si="57"/>
        <v>영업이익</v>
      </c>
      <c r="S85" s="2" t="str">
        <f t="shared" si="55"/>
        <v xml:space="preserve"> 영업이익</v>
      </c>
      <c r="T85" s="2">
        <f t="shared" si="55"/>
        <v>25</v>
      </c>
      <c r="U85" s="2">
        <f t="shared" si="55"/>
        <v>64</v>
      </c>
      <c r="V85" s="2">
        <f t="shared" si="55"/>
        <v>6</v>
      </c>
      <c r="W85" s="2">
        <f t="shared" si="55"/>
        <v>56</v>
      </c>
      <c r="X85" s="2">
        <f t="shared" si="55"/>
        <v>34</v>
      </c>
      <c r="Y85" s="2" t="str">
        <f>IFERROR(VLOOKUP($B85,[1]Src!$CW$13:$DC$38,Y$82,0),"")</f>
        <v/>
      </c>
      <c r="Z85" s="2" t="str">
        <f>IFERROR(VLOOKUP($B85,[1]Src!$CW$13:$DC$38,Z$82,0),"")</f>
        <v/>
      </c>
      <c r="AA85" s="2" t="str">
        <f>IFERROR(VLOOKUP($B85,[1]Src!$CW$13:$DC$38,AA$82,0),"")</f>
        <v/>
      </c>
      <c r="AC85" s="2">
        <f t="shared" si="56"/>
        <v>0</v>
      </c>
      <c r="AD85" s="2">
        <f t="shared" si="58"/>
        <v>0</v>
      </c>
      <c r="AE85" s="2"/>
    </row>
    <row r="86" spans="1:31" ht="17">
      <c r="A86" s="37" t="s">
        <v>150</v>
      </c>
      <c r="B86" s="37" t="e">
        <f>#REF!</f>
        <v>#REF!</v>
      </c>
      <c r="C86" s="2" t="str">
        <f t="shared" si="54"/>
        <v xml:space="preserve"> 지배순익</v>
      </c>
      <c r="D86" s="2">
        <f t="shared" si="54"/>
        <v>21</v>
      </c>
      <c r="E86" s="2">
        <f t="shared" si="54"/>
        <v>31</v>
      </c>
      <c r="F86" s="2">
        <f t="shared" si="54"/>
        <v>23</v>
      </c>
      <c r="G86" s="2">
        <f t="shared" si="54"/>
        <v>-119</v>
      </c>
      <c r="H86" s="2">
        <f t="shared" si="54"/>
        <v>60</v>
      </c>
      <c r="I86" s="2">
        <f t="shared" si="54"/>
        <v>62</v>
      </c>
      <c r="J86" s="2">
        <f t="shared" si="54"/>
        <v>61</v>
      </c>
      <c r="K86" s="2">
        <f t="shared" si="54"/>
        <v>105</v>
      </c>
      <c r="L86" s="2">
        <f t="shared" si="54"/>
        <v>95</v>
      </c>
      <c r="M86" s="57">
        <f t="shared" si="54"/>
        <v>145</v>
      </c>
      <c r="N86" s="2" t="str">
        <f>IFERROR(VLOOKUP($B86,[1]Src!$CM$13:$CS$39,N$82,0),"")</f>
        <v/>
      </c>
      <c r="O86" s="2" t="str">
        <f>IFERROR(VLOOKUP($B86,[1]Src!$CM$13:$CS$39,O$82,0),"")</f>
        <v/>
      </c>
      <c r="P86" s="2" t="str">
        <f>IFERROR(VLOOKUP($B86,[1]Src!$CM$13:$CS$39,P$82,0),"")</f>
        <v/>
      </c>
      <c r="R86" s="149" t="e">
        <f>#REF!</f>
        <v>#REF!</v>
      </c>
      <c r="S86" s="2" t="str">
        <f t="shared" si="55"/>
        <v xml:space="preserve"> 지배순익</v>
      </c>
      <c r="T86" s="2">
        <f t="shared" si="55"/>
        <v>17</v>
      </c>
      <c r="U86" s="2">
        <f t="shared" si="55"/>
        <v>64</v>
      </c>
      <c r="V86" s="2">
        <f t="shared" si="55"/>
        <v>5</v>
      </c>
      <c r="W86" s="2">
        <f t="shared" si="55"/>
        <v>46</v>
      </c>
      <c r="X86" s="2">
        <f t="shared" si="55"/>
        <v>30</v>
      </c>
      <c r="Y86" s="2" t="str">
        <f>IFERROR(VLOOKUP($B86,[1]Src!$CW$13:$DC$38,Y$82,0),"")</f>
        <v/>
      </c>
      <c r="Z86" s="2" t="str">
        <f>IFERROR(VLOOKUP($B86,[1]Src!$CW$13:$DC$38,Z$82,0),"")</f>
        <v/>
      </c>
      <c r="AA86" s="2" t="str">
        <f>IFERROR(VLOOKUP($B86,[1]Src!$CW$13:$DC$38,AA$82,0),"")</f>
        <v/>
      </c>
      <c r="AC86" s="149" t="s">
        <v>153</v>
      </c>
      <c r="AD86" s="2">
        <f t="shared" si="58"/>
        <v>0</v>
      </c>
      <c r="AE86" s="2"/>
    </row>
    <row r="87" spans="1:31" ht="17">
      <c r="A87" s="37" t="s">
        <v>150</v>
      </c>
      <c r="B87" s="37"/>
      <c r="C87" s="2" t="str">
        <f t="shared" ref="C87:M87" si="59">C229</f>
        <v>-매출원가</v>
      </c>
      <c r="D87" s="2">
        <f t="shared" si="59"/>
        <v>0</v>
      </c>
      <c r="E87" s="2">
        <f t="shared" si="59"/>
        <v>657</v>
      </c>
      <c r="F87" s="2">
        <f t="shared" si="59"/>
        <v>667</v>
      </c>
      <c r="G87" s="2">
        <f t="shared" si="59"/>
        <v>905</v>
      </c>
      <c r="H87" s="2">
        <f t="shared" si="59"/>
        <v>949</v>
      </c>
      <c r="I87" s="2">
        <f t="shared" si="59"/>
        <v>1024</v>
      </c>
      <c r="J87" s="2">
        <f t="shared" si="59"/>
        <v>1448</v>
      </c>
      <c r="K87" s="2">
        <f t="shared" si="59"/>
        <v>1921</v>
      </c>
      <c r="L87" s="2">
        <f t="shared" si="59"/>
        <v>1593</v>
      </c>
      <c r="M87" s="57">
        <f t="shared" si="59"/>
        <v>1818</v>
      </c>
      <c r="N87" s="2" t="str">
        <f>IFERROR(VLOOKUP($B87,[1]Src!$CM$13:$CS$39,N$82,0),"")</f>
        <v/>
      </c>
      <c r="O87" s="2" t="str">
        <f>IFERROR(VLOOKUP($B87,[1]Src!$CM$13:$CS$39,O$82,0),"")</f>
        <v/>
      </c>
      <c r="P87" s="2" t="str">
        <f>IFERROR(VLOOKUP($B87,[1]Src!$CM$13:$CS$39,P$82,0),"")</f>
        <v/>
      </c>
      <c r="R87" s="149">
        <f t="shared" ref="R87:R90" si="60">B87</f>
        <v>0</v>
      </c>
      <c r="S87" s="2" t="str">
        <f t="shared" ref="S87:X87" si="61">P229</f>
        <v>-매출원가</v>
      </c>
      <c r="T87" s="2">
        <f t="shared" si="61"/>
        <v>371</v>
      </c>
      <c r="U87" s="2">
        <f t="shared" si="61"/>
        <v>619</v>
      </c>
      <c r="V87" s="2">
        <f t="shared" si="61"/>
        <v>388</v>
      </c>
      <c r="W87" s="2">
        <f t="shared" si="61"/>
        <v>469</v>
      </c>
      <c r="X87" s="2">
        <f t="shared" si="61"/>
        <v>342</v>
      </c>
      <c r="Y87" s="2" t="str">
        <f>IFERROR(VLOOKUP($B87,[1]Src!$CW$13:$DC$38,Y$82,0),"")</f>
        <v/>
      </c>
      <c r="Z87" s="2" t="str">
        <f>IFERROR(VLOOKUP($B87,[1]Src!$CW$13:$DC$38,Z$82,0),"")</f>
        <v/>
      </c>
      <c r="AA87" s="2" t="str">
        <f>IFERROR(VLOOKUP($B87,[1]Src!$CW$13:$DC$38,AA$82,0),"")</f>
        <v/>
      </c>
      <c r="AC87" s="2">
        <f>Z229</f>
        <v>0</v>
      </c>
      <c r="AD87" s="2">
        <f>AB229</f>
        <v>0</v>
      </c>
      <c r="AE87" s="2"/>
    </row>
    <row r="88" spans="1:31" ht="17">
      <c r="A88" s="37" t="s">
        <v>150</v>
      </c>
      <c r="B88" s="37"/>
      <c r="C88" s="2" t="str">
        <f t="shared" ref="C88:M88" si="62">C231</f>
        <v>-판관비</v>
      </c>
      <c r="D88" s="2">
        <f t="shared" si="62"/>
        <v>0</v>
      </c>
      <c r="E88" s="2">
        <f t="shared" si="62"/>
        <v>41</v>
      </c>
      <c r="F88" s="2">
        <f t="shared" si="62"/>
        <v>94</v>
      </c>
      <c r="G88" s="2">
        <f t="shared" si="62"/>
        <v>105</v>
      </c>
      <c r="H88" s="2">
        <f t="shared" si="62"/>
        <v>109</v>
      </c>
      <c r="I88" s="2">
        <f t="shared" si="62"/>
        <v>136</v>
      </c>
      <c r="J88" s="2">
        <f t="shared" si="62"/>
        <v>173</v>
      </c>
      <c r="K88" s="2">
        <f t="shared" si="62"/>
        <v>189</v>
      </c>
      <c r="L88" s="2">
        <f t="shared" si="62"/>
        <v>230</v>
      </c>
      <c r="M88" s="57">
        <f t="shared" si="62"/>
        <v>240</v>
      </c>
      <c r="N88" s="2" t="str">
        <f>IFERROR(VLOOKUP($B88,[1]Src!$CM$13:$CS$39,N$82,0),"")</f>
        <v/>
      </c>
      <c r="O88" s="2" t="str">
        <f>IFERROR(VLOOKUP($B88,[1]Src!$CM$13:$CS$39,O$82,0),"")</f>
        <v/>
      </c>
      <c r="P88" s="2" t="str">
        <f>IFERROR(VLOOKUP($B88,[1]Src!$CM$13:$CS$39,P$82,0),"")</f>
        <v/>
      </c>
      <c r="R88" s="149">
        <f t="shared" si="60"/>
        <v>0</v>
      </c>
      <c r="S88" s="2" t="str">
        <f t="shared" ref="S88:X88" si="63">P231</f>
        <v>-판관비</v>
      </c>
      <c r="T88" s="2">
        <f t="shared" si="63"/>
        <v>48</v>
      </c>
      <c r="U88" s="2">
        <f t="shared" si="63"/>
        <v>80</v>
      </c>
      <c r="V88" s="2">
        <f t="shared" si="63"/>
        <v>51</v>
      </c>
      <c r="W88" s="2">
        <f t="shared" si="63"/>
        <v>57</v>
      </c>
      <c r="X88" s="2">
        <f t="shared" si="63"/>
        <v>52</v>
      </c>
      <c r="Y88" s="2" t="str">
        <f>IFERROR(VLOOKUP($B88,[1]Src!$CW$13:$DC$38,Y$82,0),"")</f>
        <v/>
      </c>
      <c r="Z88" s="2" t="str">
        <f>IFERROR(VLOOKUP($B88,[1]Src!$CW$13:$DC$38,Z$82,0),"")</f>
        <v/>
      </c>
      <c r="AA88" s="2" t="str">
        <f>IFERROR(VLOOKUP($B88,[1]Src!$CW$13:$DC$38,AA$82,0),"")</f>
        <v/>
      </c>
      <c r="AC88" s="2">
        <f>Z231</f>
        <v>0</v>
      </c>
      <c r="AD88" s="2">
        <f>AB231</f>
        <v>0</v>
      </c>
      <c r="AE88" s="2"/>
    </row>
    <row r="89" spans="1:31" ht="17">
      <c r="A89" s="37" t="s">
        <v>154</v>
      </c>
      <c r="B89" s="37" t="s">
        <v>155</v>
      </c>
      <c r="C89" s="2" t="str">
        <f t="shared" ref="C89:M90" si="64">C163</f>
        <v xml:space="preserve"> 매출액 증가율(%)</v>
      </c>
      <c r="D89" s="2">
        <f t="shared" si="64"/>
        <v>0</v>
      </c>
      <c r="E89" s="2">
        <f t="shared" si="64"/>
        <v>-0.28000000000000003</v>
      </c>
      <c r="F89" s="2">
        <f t="shared" si="64"/>
        <v>10.78</v>
      </c>
      <c r="G89" s="2">
        <f t="shared" si="64"/>
        <v>31.61</v>
      </c>
      <c r="H89" s="2">
        <f t="shared" si="64"/>
        <v>7.59</v>
      </c>
      <c r="I89" s="2">
        <f t="shared" si="64"/>
        <v>8.75</v>
      </c>
      <c r="J89" s="2">
        <f t="shared" si="64"/>
        <v>40.07</v>
      </c>
      <c r="K89" s="2">
        <f t="shared" si="64"/>
        <v>31.89</v>
      </c>
      <c r="L89" s="2">
        <f t="shared" si="64"/>
        <v>-14.27</v>
      </c>
      <c r="M89" s="57">
        <f t="shared" si="64"/>
        <v>11.18</v>
      </c>
      <c r="N89" s="2">
        <f>IFERROR(VLOOKUP($B89,[1]Src!$CM$13:$CS$39,N$82,0),"")</f>
        <v>20.95</v>
      </c>
      <c r="O89" s="2" t="str">
        <f>IFERROR(VLOOKUP($B89,[1]Src!$CM$13:$CS$39,O$82,0),"")</f>
        <v>-</v>
      </c>
      <c r="P89" s="2" t="str">
        <f>IFERROR(VLOOKUP($B89,[1]Src!$CM$13:$CS$39,P$82,0),"")</f>
        <v>-</v>
      </c>
      <c r="R89" s="149" t="str">
        <f t="shared" si="60"/>
        <v>전년동기대비(%)</v>
      </c>
      <c r="S89" s="2" t="str">
        <f t="shared" ref="S89:X90" si="65">P163</f>
        <v xml:space="preserve"> 매출액 증가율(%)</v>
      </c>
      <c r="T89" s="2">
        <f t="shared" si="65"/>
        <v>-15.27</v>
      </c>
      <c r="U89" s="2">
        <f t="shared" si="65"/>
        <v>-7.96</v>
      </c>
      <c r="V89" s="2">
        <f t="shared" si="65"/>
        <v>34.14</v>
      </c>
      <c r="W89" s="2">
        <f t="shared" si="65"/>
        <v>49.23</v>
      </c>
      <c r="X89" s="2">
        <f t="shared" si="65"/>
        <v>-3.6</v>
      </c>
      <c r="Y89" s="2">
        <f>IFERROR(VLOOKUP($B89,[1]Src!$CW$13:$DC$38,Y$82,0),"")</f>
        <v>15.2</v>
      </c>
      <c r="Z89" s="2" t="str">
        <f>IFERROR(VLOOKUP($B89,[1]Src!$CW$13:$DC$38,Z$82,0),"")</f>
        <v>-</v>
      </c>
      <c r="AA89" s="2" t="str">
        <f>IFERROR(VLOOKUP($B89,[1]Src!$CW$13:$DC$38,AA$82,0),"")</f>
        <v>-</v>
      </c>
      <c r="AC89" s="2">
        <f>Z163</f>
        <v>0</v>
      </c>
      <c r="AD89" s="2">
        <f>AB163</f>
        <v>0</v>
      </c>
      <c r="AE89" s="2"/>
    </row>
    <row r="90" spans="1:31" ht="17">
      <c r="A90" s="150" t="s">
        <v>154</v>
      </c>
      <c r="B90" s="150" t="s">
        <v>155</v>
      </c>
      <c r="C90" s="2" t="str">
        <f t="shared" si="64"/>
        <v xml:space="preserve"> 영업이익 증가율(%)</v>
      </c>
      <c r="D90" s="2">
        <f t="shared" si="64"/>
        <v>0</v>
      </c>
      <c r="E90" s="2">
        <f t="shared" si="64"/>
        <v>-16.670000000000002</v>
      </c>
      <c r="F90" s="2">
        <f t="shared" si="64"/>
        <v>-11.43</v>
      </c>
      <c r="G90" s="2">
        <f t="shared" si="64"/>
        <v>0</v>
      </c>
      <c r="H90" s="2">
        <f t="shared" si="64"/>
        <v>96.77</v>
      </c>
      <c r="I90" s="2">
        <f t="shared" si="64"/>
        <v>-4.92</v>
      </c>
      <c r="J90" s="2">
        <f t="shared" si="64"/>
        <v>46.55</v>
      </c>
      <c r="K90" s="2">
        <f t="shared" si="64"/>
        <v>64.709999999999994</v>
      </c>
      <c r="L90" s="2">
        <f t="shared" si="64"/>
        <v>-23.57</v>
      </c>
      <c r="M90" s="57">
        <f t="shared" si="64"/>
        <v>95.12</v>
      </c>
      <c r="N90" s="57">
        <f>[1]Src!CQ18</f>
        <v>31.85</v>
      </c>
      <c r="O90" s="57" t="str">
        <f>[1]Src!CR18</f>
        <v>-</v>
      </c>
      <c r="P90" s="57" t="str">
        <f>[1]Src!CS18</f>
        <v>-</v>
      </c>
      <c r="R90" s="149" t="str">
        <f t="shared" si="60"/>
        <v>전년동기대비(%)</v>
      </c>
      <c r="S90" s="151" t="str">
        <f t="shared" si="65"/>
        <v xml:space="preserve"> 영업이익 증가율(%)</v>
      </c>
      <c r="T90" s="2">
        <f t="shared" si="65"/>
        <v>-24.24</v>
      </c>
      <c r="U90" s="2">
        <f t="shared" si="65"/>
        <v>64.099999999999994</v>
      </c>
      <c r="V90" s="2">
        <f t="shared" si="65"/>
        <v>500</v>
      </c>
      <c r="W90" s="2">
        <f t="shared" si="65"/>
        <v>229.41</v>
      </c>
      <c r="X90" s="2">
        <f t="shared" si="65"/>
        <v>36</v>
      </c>
      <c r="Y90" s="57">
        <f>[1]Src!DA18</f>
        <v>-28.61</v>
      </c>
      <c r="Z90" s="57" t="str">
        <f>[1]Src!DB18</f>
        <v>-</v>
      </c>
      <c r="AA90" s="57" t="str">
        <f>[1]Src!DC18</f>
        <v>-</v>
      </c>
      <c r="AC90" s="152">
        <f t="shared" ref="AC90:AC91" si="66">Z158</f>
        <v>0</v>
      </c>
      <c r="AD90" s="152">
        <f t="shared" ref="AD90:AD91" si="67">AB158</f>
        <v>0</v>
      </c>
    </row>
    <row r="91" spans="1:31" ht="17">
      <c r="A91" s="5"/>
      <c r="B91" s="5"/>
      <c r="C91" s="21" t="str">
        <f t="shared" ref="C91:P91" si="68">C$83</f>
        <v>연간 손익 요약</v>
      </c>
      <c r="D91" s="21" t="str">
        <f t="shared" si="68"/>
        <v>16년</v>
      </c>
      <c r="E91" s="21" t="str">
        <f t="shared" si="68"/>
        <v>17년</v>
      </c>
      <c r="F91" s="21" t="str">
        <f t="shared" si="68"/>
        <v>18년</v>
      </c>
      <c r="G91" s="21" t="str">
        <f t="shared" si="68"/>
        <v>19년</v>
      </c>
      <c r="H91" s="21" t="str">
        <f t="shared" si="68"/>
        <v>20년</v>
      </c>
      <c r="I91" s="21" t="str">
        <f t="shared" si="68"/>
        <v>21년</v>
      </c>
      <c r="J91" s="21" t="str">
        <f t="shared" si="68"/>
        <v>22년</v>
      </c>
      <c r="K91" s="21" t="str">
        <f t="shared" si="68"/>
        <v>23년</v>
      </c>
      <c r="L91" s="21" t="str">
        <f t="shared" si="68"/>
        <v>24년</v>
      </c>
      <c r="M91" s="147" t="str">
        <f t="shared" si="68"/>
        <v>25년3Q연환산</v>
      </c>
      <c r="N91" s="102" t="str">
        <f t="shared" si="68"/>
        <v>24년 F</v>
      </c>
      <c r="O91" s="102" t="str">
        <f t="shared" si="68"/>
        <v>25년 F</v>
      </c>
      <c r="P91" s="102" t="str">
        <f t="shared" si="68"/>
        <v>26년 F</v>
      </c>
      <c r="R91" s="148"/>
      <c r="S91" s="21" t="str">
        <f t="shared" ref="S91:AA91" si="69">S$83</f>
        <v>분기 손익계산서</v>
      </c>
      <c r="T91" s="21" t="str">
        <f t="shared" si="69"/>
        <v>24.3Q</v>
      </c>
      <c r="U91" s="21" t="str">
        <f t="shared" si="69"/>
        <v>24.4Q</v>
      </c>
      <c r="V91" s="21" t="str">
        <f t="shared" si="69"/>
        <v>25.1Q</v>
      </c>
      <c r="W91" s="21" t="str">
        <f t="shared" si="69"/>
        <v>25.2Q</v>
      </c>
      <c r="X91" s="21" t="str">
        <f t="shared" si="69"/>
        <v>25.3Q</v>
      </c>
      <c r="Y91" s="153" t="str">
        <f t="shared" si="69"/>
        <v>2Q</v>
      </c>
      <c r="Z91" s="153" t="str">
        <f t="shared" si="69"/>
        <v>3Q</v>
      </c>
      <c r="AA91" s="153" t="str">
        <f t="shared" si="69"/>
        <v>4Q</v>
      </c>
      <c r="AC91" s="152">
        <f t="shared" si="66"/>
        <v>0</v>
      </c>
      <c r="AD91" s="152">
        <f t="shared" si="67"/>
        <v>0</v>
      </c>
    </row>
    <row r="92" spans="1:31" ht="17">
      <c r="A92" s="37" t="s">
        <v>150</v>
      </c>
      <c r="B92" s="37" t="s">
        <v>151</v>
      </c>
      <c r="C92" s="2" t="str">
        <f t="shared" ref="C92:M92" si="70">C84</f>
        <v xml:space="preserve"> 매출액</v>
      </c>
      <c r="D92" s="2">
        <f t="shared" si="70"/>
        <v>716</v>
      </c>
      <c r="E92" s="2">
        <f t="shared" si="70"/>
        <v>714</v>
      </c>
      <c r="F92" s="2">
        <f t="shared" si="70"/>
        <v>791</v>
      </c>
      <c r="G92" s="2">
        <f t="shared" si="70"/>
        <v>1041</v>
      </c>
      <c r="H92" s="2">
        <f t="shared" si="70"/>
        <v>1120</v>
      </c>
      <c r="I92" s="2">
        <f t="shared" si="70"/>
        <v>1218</v>
      </c>
      <c r="J92" s="2">
        <f t="shared" si="70"/>
        <v>1706</v>
      </c>
      <c r="K92" s="2">
        <f t="shared" si="70"/>
        <v>2250</v>
      </c>
      <c r="L92" s="2">
        <f t="shared" si="70"/>
        <v>1929</v>
      </c>
      <c r="M92" s="57">
        <f t="shared" si="70"/>
        <v>2217</v>
      </c>
      <c r="N92" s="2" t="str">
        <f>IFERROR(VLOOKUP($B92,[1]Src!$CM$13:$CS$39,N$82,0),"")</f>
        <v/>
      </c>
      <c r="O92" s="2" t="str">
        <f>IFERROR(VLOOKUP($B92,[1]Src!$CM$13:$CS$39,O$82,0),"")</f>
        <v/>
      </c>
      <c r="P92" s="2" t="str">
        <f>IFERROR(VLOOKUP($B92,[1]Src!$CM$13:$CS$39,P$82,0),"")</f>
        <v/>
      </c>
      <c r="R92" s="149" t="str">
        <f t="shared" ref="R92:R95" si="71">B92</f>
        <v>매출액</v>
      </c>
      <c r="S92" s="2" t="str">
        <f t="shared" ref="S92:X92" si="72">S84</f>
        <v xml:space="preserve"> 매출액</v>
      </c>
      <c r="T92" s="2">
        <f t="shared" si="72"/>
        <v>444</v>
      </c>
      <c r="U92" s="2">
        <f t="shared" si="72"/>
        <v>763</v>
      </c>
      <c r="V92" s="2">
        <f t="shared" si="72"/>
        <v>444</v>
      </c>
      <c r="W92" s="2">
        <f t="shared" si="72"/>
        <v>582</v>
      </c>
      <c r="X92" s="2">
        <f t="shared" si="72"/>
        <v>428</v>
      </c>
      <c r="Y92" s="2" t="str">
        <f>IFERROR(VLOOKUP($B92,[1]Src!$CW$13:$DC$38,Y$82,0),"")</f>
        <v/>
      </c>
      <c r="Z92" s="2" t="str">
        <f>IFERROR(VLOOKUP($B92,[1]Src!$CW$13:$DC$38,Z$82,0),"")</f>
        <v/>
      </c>
      <c r="AA92" s="2" t="str">
        <f>IFERROR(VLOOKUP($B92,[1]Src!$CW$13:$DC$38,AA$82,0),"")</f>
        <v/>
      </c>
      <c r="AC92" s="2">
        <f t="shared" ref="AC92:AD92" si="73">AC84</f>
        <v>0</v>
      </c>
      <c r="AD92" s="2">
        <f t="shared" si="73"/>
        <v>0</v>
      </c>
      <c r="AE92" s="2"/>
    </row>
    <row r="93" spans="1:31" ht="17">
      <c r="A93" s="37" t="s">
        <v>154</v>
      </c>
      <c r="B93" s="37"/>
      <c r="C93" s="2" t="str">
        <f t="shared" ref="C93:M94" si="74">C243</f>
        <v>OPM</v>
      </c>
      <c r="D93" s="2">
        <f t="shared" si="74"/>
        <v>5.87</v>
      </c>
      <c r="E93" s="2">
        <f t="shared" si="74"/>
        <v>4.9000000000000004</v>
      </c>
      <c r="F93" s="2">
        <f t="shared" si="74"/>
        <v>3.92</v>
      </c>
      <c r="G93" s="2">
        <f t="shared" si="74"/>
        <v>2.98</v>
      </c>
      <c r="H93" s="2">
        <f t="shared" si="74"/>
        <v>5.45</v>
      </c>
      <c r="I93" s="2">
        <f t="shared" si="74"/>
        <v>4.76</v>
      </c>
      <c r="J93" s="2">
        <f t="shared" si="74"/>
        <v>4.9800000000000004</v>
      </c>
      <c r="K93" s="2">
        <f t="shared" si="74"/>
        <v>6.22</v>
      </c>
      <c r="L93" s="2">
        <f t="shared" si="74"/>
        <v>5.55</v>
      </c>
      <c r="M93" s="57">
        <f t="shared" si="74"/>
        <v>7.22</v>
      </c>
      <c r="N93" s="154" t="e">
        <f t="shared" ref="N93:P93" si="75">N85/N84*100</f>
        <v>#VALUE!</v>
      </c>
      <c r="O93" s="154" t="e">
        <f t="shared" si="75"/>
        <v>#VALUE!</v>
      </c>
      <c r="P93" s="154" t="e">
        <f t="shared" si="75"/>
        <v>#VALUE!</v>
      </c>
      <c r="R93" s="149">
        <f t="shared" si="71"/>
        <v>0</v>
      </c>
      <c r="S93" s="2" t="str">
        <f t="shared" ref="S93:X94" si="76">P243</f>
        <v>OPM</v>
      </c>
      <c r="T93" s="2">
        <f t="shared" si="76"/>
        <v>5.63</v>
      </c>
      <c r="U93" s="2">
        <f t="shared" si="76"/>
        <v>8.39</v>
      </c>
      <c r="V93" s="2">
        <f t="shared" si="76"/>
        <v>1.35</v>
      </c>
      <c r="W93" s="2">
        <f t="shared" si="76"/>
        <v>9.6199999999999992</v>
      </c>
      <c r="X93" s="2">
        <f t="shared" si="76"/>
        <v>7.94</v>
      </c>
      <c r="Y93" s="2">
        <f t="shared" ref="Y93:AA94" si="77">W243</f>
        <v>0</v>
      </c>
      <c r="Z93" s="2">
        <f t="shared" si="77"/>
        <v>0</v>
      </c>
      <c r="AA93" s="2">
        <f t="shared" si="77"/>
        <v>0</v>
      </c>
      <c r="AC93" s="2">
        <f t="shared" ref="AC93:AC94" si="78">Z243</f>
        <v>0</v>
      </c>
      <c r="AD93" s="2">
        <f t="shared" ref="AD93:AD94" si="79">AB243</f>
        <v>0</v>
      </c>
      <c r="AE93" s="2"/>
    </row>
    <row r="94" spans="1:31" ht="17">
      <c r="A94" s="37" t="s">
        <v>154</v>
      </c>
      <c r="B94" s="37"/>
      <c r="C94" s="2" t="str">
        <f t="shared" si="74"/>
        <v>NPM</v>
      </c>
      <c r="D94" s="2">
        <f t="shared" si="74"/>
        <v>2.93</v>
      </c>
      <c r="E94" s="2">
        <f t="shared" si="74"/>
        <v>4.34</v>
      </c>
      <c r="F94" s="2">
        <f t="shared" si="74"/>
        <v>2.91</v>
      </c>
      <c r="G94" s="2">
        <f t="shared" si="74"/>
        <v>-11.43</v>
      </c>
      <c r="H94" s="2">
        <f t="shared" si="74"/>
        <v>5.36</v>
      </c>
      <c r="I94" s="2">
        <f t="shared" si="74"/>
        <v>5.09</v>
      </c>
      <c r="J94" s="2">
        <f t="shared" si="74"/>
        <v>3.58</v>
      </c>
      <c r="K94" s="2">
        <f t="shared" si="74"/>
        <v>4.67</v>
      </c>
      <c r="L94" s="2">
        <f t="shared" si="74"/>
        <v>4.92</v>
      </c>
      <c r="M94" s="57">
        <f t="shared" si="74"/>
        <v>6.54</v>
      </c>
      <c r="N94" s="154" t="e">
        <f t="shared" ref="N94:P94" si="80">N86/N84*100</f>
        <v>#VALUE!</v>
      </c>
      <c r="O94" s="154" t="e">
        <f t="shared" si="80"/>
        <v>#VALUE!</v>
      </c>
      <c r="P94" s="154" t="e">
        <f t="shared" si="80"/>
        <v>#VALUE!</v>
      </c>
      <c r="R94" s="149">
        <f t="shared" si="71"/>
        <v>0</v>
      </c>
      <c r="S94" s="2" t="str">
        <f t="shared" si="76"/>
        <v>NPM</v>
      </c>
      <c r="T94" s="2">
        <f t="shared" si="76"/>
        <v>3.83</v>
      </c>
      <c r="U94" s="2">
        <f t="shared" si="76"/>
        <v>8.39</v>
      </c>
      <c r="V94" s="2">
        <f t="shared" si="76"/>
        <v>1.1299999999999999</v>
      </c>
      <c r="W94" s="2">
        <f t="shared" si="76"/>
        <v>7.9</v>
      </c>
      <c r="X94" s="2">
        <f t="shared" si="76"/>
        <v>7.01</v>
      </c>
      <c r="Y94" s="2">
        <f t="shared" si="77"/>
        <v>0</v>
      </c>
      <c r="Z94" s="2">
        <f t="shared" si="77"/>
        <v>0</v>
      </c>
      <c r="AA94" s="2">
        <f t="shared" si="77"/>
        <v>0</v>
      </c>
      <c r="AC94" s="2">
        <f t="shared" si="78"/>
        <v>0</v>
      </c>
      <c r="AD94" s="2">
        <f t="shared" si="79"/>
        <v>0</v>
      </c>
      <c r="AE94" s="2"/>
    </row>
    <row r="95" spans="1:31" ht="17">
      <c r="A95" s="37" t="s">
        <v>154</v>
      </c>
      <c r="B95" s="37"/>
      <c r="C95" s="2" t="str">
        <f t="shared" ref="C95:M95" si="81">C242</f>
        <v>GPM</v>
      </c>
      <c r="D95" s="2">
        <f t="shared" si="81"/>
        <v>0</v>
      </c>
      <c r="E95" s="2">
        <f t="shared" si="81"/>
        <v>7.98</v>
      </c>
      <c r="F95" s="2">
        <f t="shared" si="81"/>
        <v>15.68</v>
      </c>
      <c r="G95" s="2">
        <f t="shared" si="81"/>
        <v>13.06</v>
      </c>
      <c r="H95" s="2">
        <f t="shared" si="81"/>
        <v>15.27</v>
      </c>
      <c r="I95" s="2">
        <f t="shared" si="81"/>
        <v>15.93</v>
      </c>
      <c r="J95" s="2">
        <f t="shared" si="81"/>
        <v>15.12</v>
      </c>
      <c r="K95" s="2">
        <f t="shared" si="81"/>
        <v>14.62</v>
      </c>
      <c r="L95" s="2">
        <f t="shared" si="81"/>
        <v>17.420000000000002</v>
      </c>
      <c r="M95" s="57">
        <f t="shared" si="81"/>
        <v>18</v>
      </c>
      <c r="N95" s="2" t="str">
        <f>IFERROR(VLOOKUP($B95,[1]Src!$CM$13:$CS$39,N$82,0),"")</f>
        <v/>
      </c>
      <c r="O95" s="2" t="str">
        <f>IFERROR(VLOOKUP($B95,[1]Src!$CM$13:$CS$39,O$82,0),"")</f>
        <v/>
      </c>
      <c r="P95" s="2" t="str">
        <f>IFERROR(VLOOKUP($B95,[1]Src!$CM$13:$CS$39,P$82,0),"")</f>
        <v/>
      </c>
      <c r="R95" s="149">
        <f t="shared" si="71"/>
        <v>0</v>
      </c>
      <c r="S95" s="2" t="str">
        <f t="shared" ref="S95:X95" si="82">P242</f>
        <v>GPM</v>
      </c>
      <c r="T95" s="2">
        <f t="shared" si="82"/>
        <v>16.440000000000001</v>
      </c>
      <c r="U95" s="2">
        <f t="shared" si="82"/>
        <v>18.87</v>
      </c>
      <c r="V95" s="2">
        <f t="shared" si="82"/>
        <v>12.61</v>
      </c>
      <c r="W95" s="2">
        <f t="shared" si="82"/>
        <v>19.420000000000002</v>
      </c>
      <c r="X95" s="2">
        <f t="shared" si="82"/>
        <v>20.09</v>
      </c>
      <c r="Y95" s="2">
        <f t="shared" ref="Y95:AA95" si="83">W242</f>
        <v>0</v>
      </c>
      <c r="Z95" s="2">
        <f t="shared" si="83"/>
        <v>0</v>
      </c>
      <c r="AA95" s="2">
        <f t="shared" si="83"/>
        <v>0</v>
      </c>
      <c r="AC95" s="2">
        <f>Z242</f>
        <v>0</v>
      </c>
      <c r="AD95" s="2">
        <f>AB242</f>
        <v>0</v>
      </c>
      <c r="AE95" s="2"/>
    </row>
    <row r="96" spans="1:31" ht="17">
      <c r="A96" s="155" t="s">
        <v>154</v>
      </c>
      <c r="C96" s="50" t="s">
        <v>156</v>
      </c>
      <c r="D96" s="156" t="str">
        <f t="shared" ref="D96:P97" si="84">IF(D87/D$84=0,"",D87/D$84*100)</f>
        <v/>
      </c>
      <c r="E96" s="156">
        <f t="shared" si="84"/>
        <v>92.016806722689068</v>
      </c>
      <c r="F96" s="156">
        <f t="shared" si="84"/>
        <v>84.323640960809101</v>
      </c>
      <c r="G96" s="156">
        <f t="shared" si="84"/>
        <v>86.935638808837652</v>
      </c>
      <c r="H96" s="156">
        <f t="shared" si="84"/>
        <v>84.732142857142861</v>
      </c>
      <c r="I96" s="156">
        <f t="shared" si="84"/>
        <v>84.072249589490966</v>
      </c>
      <c r="J96" s="156">
        <f t="shared" si="84"/>
        <v>84.876905041031662</v>
      </c>
      <c r="K96" s="156">
        <f t="shared" si="84"/>
        <v>85.37777777777778</v>
      </c>
      <c r="L96" s="156">
        <f t="shared" si="84"/>
        <v>82.581648522550537</v>
      </c>
      <c r="M96" s="157">
        <f t="shared" si="84"/>
        <v>82.002706359945876</v>
      </c>
      <c r="N96" s="156" t="e">
        <f t="shared" si="84"/>
        <v>#VALUE!</v>
      </c>
      <c r="O96" s="156" t="e">
        <f t="shared" si="84"/>
        <v>#VALUE!</v>
      </c>
      <c r="P96" s="156" t="e">
        <f t="shared" si="84"/>
        <v>#VALUE!</v>
      </c>
    </row>
    <row r="97" spans="1:31" ht="17">
      <c r="A97" s="158" t="s">
        <v>154</v>
      </c>
      <c r="B97" s="159"/>
      <c r="C97" s="50" t="s">
        <v>157</v>
      </c>
      <c r="D97" s="156" t="str">
        <f t="shared" si="84"/>
        <v/>
      </c>
      <c r="E97" s="156">
        <f t="shared" si="84"/>
        <v>5.742296918767507</v>
      </c>
      <c r="F97" s="156">
        <f t="shared" si="84"/>
        <v>11.883691529709228</v>
      </c>
      <c r="G97" s="156">
        <f t="shared" si="84"/>
        <v>10.086455331412104</v>
      </c>
      <c r="H97" s="156">
        <f t="shared" si="84"/>
        <v>9.7321428571428577</v>
      </c>
      <c r="I97" s="156">
        <f t="shared" si="84"/>
        <v>11.16584564860427</v>
      </c>
      <c r="J97" s="156">
        <f t="shared" si="84"/>
        <v>10.140679953106682</v>
      </c>
      <c r="K97" s="156">
        <f t="shared" si="84"/>
        <v>8.4</v>
      </c>
      <c r="L97" s="156">
        <f t="shared" si="84"/>
        <v>11.923276308968378</v>
      </c>
      <c r="M97" s="157">
        <f t="shared" si="84"/>
        <v>10.825439783491204</v>
      </c>
      <c r="N97" s="156" t="e">
        <f t="shared" si="84"/>
        <v>#VALUE!</v>
      </c>
      <c r="O97" s="156" t="e">
        <f t="shared" si="84"/>
        <v>#VALUE!</v>
      </c>
      <c r="P97" s="156" t="e">
        <f t="shared" si="84"/>
        <v>#VALUE!</v>
      </c>
      <c r="R97" s="149">
        <f t="shared" ref="R97:R99" si="85">B97</f>
        <v>0</v>
      </c>
    </row>
    <row r="98" spans="1:31" ht="17">
      <c r="A98" s="37" t="s">
        <v>154</v>
      </c>
      <c r="B98" s="37"/>
      <c r="C98" s="2" t="str">
        <f t="shared" ref="C98:M99" si="86">C211</f>
        <v xml:space="preserve"> ROE</v>
      </c>
      <c r="D98" s="2">
        <f t="shared" si="86"/>
        <v>0</v>
      </c>
      <c r="E98" s="2">
        <f t="shared" si="86"/>
        <v>10.6</v>
      </c>
      <c r="F98" s="2">
        <f t="shared" si="86"/>
        <v>7.57</v>
      </c>
      <c r="G98" s="2">
        <f t="shared" si="86"/>
        <v>-67.180000000000007</v>
      </c>
      <c r="H98" s="2">
        <f t="shared" si="86"/>
        <v>26.63</v>
      </c>
      <c r="I98" s="154">
        <f t="shared" ref="I98:M98" si="87">I86/AVERAGE(H127:I127)*100</f>
        <v>23.984526112185687</v>
      </c>
      <c r="J98" s="154">
        <f t="shared" si="87"/>
        <v>18.944099378881987</v>
      </c>
      <c r="K98" s="154">
        <f t="shared" si="87"/>
        <v>25.830258302583026</v>
      </c>
      <c r="L98" s="154">
        <f t="shared" si="87"/>
        <v>19.019019019019019</v>
      </c>
      <c r="M98" s="160">
        <f t="shared" si="87"/>
        <v>25.327510917030565</v>
      </c>
      <c r="N98" s="154">
        <f t="shared" ref="N98:P98" si="88">E19</f>
        <v>19.019019019019019</v>
      </c>
      <c r="O98" s="154" t="e">
        <f t="shared" si="88"/>
        <v>#VALUE!</v>
      </c>
      <c r="P98" s="154" t="e">
        <f t="shared" si="88"/>
        <v>#VALUE!</v>
      </c>
      <c r="R98" s="149">
        <f t="shared" si="85"/>
        <v>0</v>
      </c>
      <c r="S98" s="2">
        <f t="shared" ref="S98:S99" si="89">P211</f>
        <v>0</v>
      </c>
      <c r="T98" s="2">
        <f t="shared" ref="T98:AA99" si="90">R211</f>
        <v>0</v>
      </c>
      <c r="U98" s="2">
        <f t="shared" si="90"/>
        <v>0</v>
      </c>
      <c r="V98" s="2">
        <f t="shared" si="90"/>
        <v>0</v>
      </c>
      <c r="W98" s="2">
        <f t="shared" si="90"/>
        <v>0</v>
      </c>
      <c r="X98" s="2"/>
      <c r="Y98" s="2">
        <f t="shared" ref="Y98:AA98" si="91">W211</f>
        <v>0</v>
      </c>
      <c r="Z98" s="2">
        <f t="shared" si="91"/>
        <v>0</v>
      </c>
      <c r="AA98" s="2">
        <f t="shared" si="91"/>
        <v>0</v>
      </c>
      <c r="AC98" s="2">
        <f t="shared" ref="AC98:AC99" si="92">Z211</f>
        <v>0</v>
      </c>
      <c r="AD98" s="2">
        <f t="shared" ref="AD98:AD99" si="93">AB211</f>
        <v>0</v>
      </c>
      <c r="AE98" s="2"/>
    </row>
    <row r="99" spans="1:31" ht="17">
      <c r="A99" s="37" t="s">
        <v>154</v>
      </c>
      <c r="B99" s="37"/>
      <c r="C99" s="2" t="str">
        <f t="shared" si="86"/>
        <v xml:space="preserve"> ROA</v>
      </c>
      <c r="D99" s="2">
        <f t="shared" si="86"/>
        <v>0</v>
      </c>
      <c r="E99" s="2">
        <f t="shared" si="86"/>
        <v>5.19</v>
      </c>
      <c r="F99" s="2">
        <f t="shared" si="86"/>
        <v>4.4400000000000004</v>
      </c>
      <c r="G99" s="2">
        <f t="shared" si="86"/>
        <v>-18.059999999999999</v>
      </c>
      <c r="H99" s="2">
        <f t="shared" si="86"/>
        <v>11.82</v>
      </c>
      <c r="I99" s="2">
        <f t="shared" si="86"/>
        <v>8.16</v>
      </c>
      <c r="J99" s="2">
        <f t="shared" si="86"/>
        <v>5.09</v>
      </c>
      <c r="K99" s="2">
        <f t="shared" si="86"/>
        <v>8.3000000000000007</v>
      </c>
      <c r="L99" s="2">
        <f t="shared" si="86"/>
        <v>6.91</v>
      </c>
      <c r="M99" s="57">
        <f t="shared" si="86"/>
        <v>10.88</v>
      </c>
      <c r="N99" s="2" t="str">
        <f>IFERROR(VLOOKUP($B99,[1]Src!$CM$13:$CS$39,N$82,0),"")</f>
        <v/>
      </c>
      <c r="O99" s="2" t="str">
        <f>IFERROR(VLOOKUP($B99,[1]Src!$CM$13:$CS$39,O$82,0),"")</f>
        <v/>
      </c>
      <c r="P99" s="2" t="str">
        <f>IFERROR(VLOOKUP($B99,[1]Src!$CM$13:$CS$39,P$82,0),"")</f>
        <v/>
      </c>
      <c r="R99" s="149">
        <f t="shared" si="85"/>
        <v>0</v>
      </c>
      <c r="S99" s="2">
        <f t="shared" si="89"/>
        <v>0</v>
      </c>
      <c r="T99" s="2">
        <f t="shared" si="90"/>
        <v>0</v>
      </c>
      <c r="U99" s="2">
        <f t="shared" si="90"/>
        <v>0</v>
      </c>
      <c r="V99" s="2">
        <f t="shared" si="90"/>
        <v>0</v>
      </c>
      <c r="W99" s="2">
        <f t="shared" si="90"/>
        <v>0</v>
      </c>
      <c r="X99" s="2">
        <f t="shared" si="90"/>
        <v>0</v>
      </c>
      <c r="Y99" s="2">
        <f t="shared" si="90"/>
        <v>0</v>
      </c>
      <c r="Z99" s="2">
        <f t="shared" si="90"/>
        <v>0</v>
      </c>
      <c r="AA99" s="2">
        <f t="shared" si="90"/>
        <v>0</v>
      </c>
      <c r="AC99" s="2">
        <f t="shared" si="92"/>
        <v>0</v>
      </c>
      <c r="AD99" s="2">
        <f t="shared" si="93"/>
        <v>0</v>
      </c>
      <c r="AE99" s="2"/>
    </row>
    <row r="100" spans="1:31" ht="17">
      <c r="A100" s="5"/>
      <c r="B100" s="5"/>
      <c r="C100" s="21" t="str">
        <f t="shared" ref="C100:P100" si="94">C$83</f>
        <v>연간 손익 요약</v>
      </c>
      <c r="D100" s="21" t="str">
        <f t="shared" si="94"/>
        <v>16년</v>
      </c>
      <c r="E100" s="21" t="str">
        <f t="shared" si="94"/>
        <v>17년</v>
      </c>
      <c r="F100" s="21" t="str">
        <f t="shared" si="94"/>
        <v>18년</v>
      </c>
      <c r="G100" s="21" t="str">
        <f t="shared" si="94"/>
        <v>19년</v>
      </c>
      <c r="H100" s="21" t="str">
        <f t="shared" si="94"/>
        <v>20년</v>
      </c>
      <c r="I100" s="21" t="str">
        <f t="shared" si="94"/>
        <v>21년</v>
      </c>
      <c r="J100" s="21" t="str">
        <f t="shared" si="94"/>
        <v>22년</v>
      </c>
      <c r="K100" s="21" t="str">
        <f t="shared" si="94"/>
        <v>23년</v>
      </c>
      <c r="L100" s="21" t="str">
        <f t="shared" si="94"/>
        <v>24년</v>
      </c>
      <c r="M100" s="147" t="str">
        <f t="shared" si="94"/>
        <v>25년3Q연환산</v>
      </c>
      <c r="N100" s="102" t="str">
        <f t="shared" si="94"/>
        <v>24년 F</v>
      </c>
      <c r="O100" s="102" t="str">
        <f t="shared" si="94"/>
        <v>25년 F</v>
      </c>
      <c r="P100" s="102" t="str">
        <f t="shared" si="94"/>
        <v>26년 F</v>
      </c>
      <c r="R100" s="148"/>
      <c r="S100" s="21" t="str">
        <f t="shared" ref="S100:AA100" si="95">S$83</f>
        <v>분기 손익계산서</v>
      </c>
      <c r="T100" s="21" t="str">
        <f t="shared" si="95"/>
        <v>24.3Q</v>
      </c>
      <c r="U100" s="21" t="str">
        <f t="shared" si="95"/>
        <v>24.4Q</v>
      </c>
      <c r="V100" s="21" t="str">
        <f t="shared" si="95"/>
        <v>25.1Q</v>
      </c>
      <c r="W100" s="21" t="str">
        <f t="shared" si="95"/>
        <v>25.2Q</v>
      </c>
      <c r="X100" s="21" t="str">
        <f t="shared" si="95"/>
        <v>25.3Q</v>
      </c>
      <c r="Y100" s="153" t="str">
        <f t="shared" si="95"/>
        <v>2Q</v>
      </c>
      <c r="Z100" s="153" t="str">
        <f t="shared" si="95"/>
        <v>3Q</v>
      </c>
      <c r="AA100" s="153" t="str">
        <f t="shared" si="95"/>
        <v>4Q</v>
      </c>
      <c r="AC100" s="152">
        <f>Z168</f>
        <v>0</v>
      </c>
      <c r="AD100" s="152">
        <f>AB168</f>
        <v>0</v>
      </c>
    </row>
    <row r="101" spans="1:31" ht="17">
      <c r="A101" s="37" t="s">
        <v>154</v>
      </c>
      <c r="B101" s="37"/>
      <c r="C101" s="2" t="str">
        <f t="shared" ref="C101:M101" si="96">C217</f>
        <v xml:space="preserve"> 부채비율(%)</v>
      </c>
      <c r="D101" s="2">
        <f t="shared" si="96"/>
        <v>123.15</v>
      </c>
      <c r="E101" s="2">
        <f t="shared" si="96"/>
        <v>104.38</v>
      </c>
      <c r="F101" s="2">
        <f t="shared" si="96"/>
        <v>70.540000000000006</v>
      </c>
      <c r="G101" s="2">
        <f t="shared" si="96"/>
        <v>271.89</v>
      </c>
      <c r="H101" s="2">
        <f t="shared" si="96"/>
        <v>125.38</v>
      </c>
      <c r="I101" s="2">
        <f t="shared" si="96"/>
        <v>164.77</v>
      </c>
      <c r="J101" s="2">
        <f t="shared" si="96"/>
        <v>237.66</v>
      </c>
      <c r="K101" s="2">
        <f t="shared" si="96"/>
        <v>169.72</v>
      </c>
      <c r="L101" s="2">
        <f t="shared" si="96"/>
        <v>152.52000000000001</v>
      </c>
      <c r="M101" s="57">
        <f t="shared" si="96"/>
        <v>118.65</v>
      </c>
      <c r="N101" s="2" t="str">
        <f>IFERROR(VLOOKUP($B101,[1]Src!$CM$13:$CS$39,N$82,0),"")</f>
        <v/>
      </c>
      <c r="O101" s="2" t="str">
        <f>IFERROR(VLOOKUP($B101,[1]Src!$CM$13:$CS$39,O$82,0),"")</f>
        <v/>
      </c>
      <c r="P101" s="2" t="str">
        <f>IFERROR(VLOOKUP($B101,[1]Src!$CM$13:$CS$39,P$82,0),"")</f>
        <v/>
      </c>
      <c r="R101" s="149">
        <f t="shared" ref="R101:R106" si="97">B101</f>
        <v>0</v>
      </c>
      <c r="S101" s="2">
        <f>P217</f>
        <v>0</v>
      </c>
      <c r="T101" s="2">
        <f t="shared" ref="T101:AA101" si="98">R217</f>
        <v>0</v>
      </c>
      <c r="U101" s="2">
        <f t="shared" si="98"/>
        <v>0</v>
      </c>
      <c r="V101" s="2">
        <f t="shared" si="98"/>
        <v>0</v>
      </c>
      <c r="W101" s="2">
        <f t="shared" si="98"/>
        <v>0</v>
      </c>
      <c r="X101" s="2">
        <f t="shared" si="98"/>
        <v>0</v>
      </c>
      <c r="Y101" s="2">
        <f t="shared" si="98"/>
        <v>0</v>
      </c>
      <c r="Z101" s="2">
        <f t="shared" si="98"/>
        <v>0</v>
      </c>
      <c r="AA101" s="2">
        <f t="shared" si="98"/>
        <v>0</v>
      </c>
      <c r="AC101" s="2">
        <f>Z217</f>
        <v>0</v>
      </c>
      <c r="AD101" s="2">
        <f>AB217</f>
        <v>0</v>
      </c>
      <c r="AE101" s="2"/>
    </row>
    <row r="102" spans="1:31" ht="17">
      <c r="A102" s="37" t="s">
        <v>154</v>
      </c>
      <c r="B102" s="37"/>
      <c r="C102" s="2" t="str">
        <f t="shared" ref="C102:M102" si="99">C219</f>
        <v xml:space="preserve"> 유동비율(%)</v>
      </c>
      <c r="D102" s="2">
        <f t="shared" si="99"/>
        <v>201.29</v>
      </c>
      <c r="E102" s="2">
        <f t="shared" si="99"/>
        <v>205.29</v>
      </c>
      <c r="F102" s="2">
        <f t="shared" si="99"/>
        <v>253.61</v>
      </c>
      <c r="G102" s="2">
        <f t="shared" si="99"/>
        <v>135.12</v>
      </c>
      <c r="H102" s="2">
        <f t="shared" si="99"/>
        <v>199.69</v>
      </c>
      <c r="I102" s="2">
        <f t="shared" si="99"/>
        <v>166.29</v>
      </c>
      <c r="J102" s="2">
        <f t="shared" si="99"/>
        <v>135.41999999999999</v>
      </c>
      <c r="K102" s="2">
        <f t="shared" si="99"/>
        <v>145.31</v>
      </c>
      <c r="L102" s="2">
        <f t="shared" si="99"/>
        <v>165.55</v>
      </c>
      <c r="M102" s="57">
        <f t="shared" si="99"/>
        <v>199.1</v>
      </c>
      <c r="N102" s="2" t="str">
        <f>IFERROR(VLOOKUP($B102,[1]Src!$CM$13:$CS$39,N$82,0),"")</f>
        <v/>
      </c>
      <c r="O102" s="2" t="str">
        <f>IFERROR(VLOOKUP($B102,[1]Src!$CM$13:$CS$39,O$82,0),"")</f>
        <v/>
      </c>
      <c r="P102" s="2" t="str">
        <f>IFERROR(VLOOKUP($B102,[1]Src!$CM$13:$CS$39,P$82,0),"")</f>
        <v/>
      </c>
      <c r="R102" s="149">
        <f t="shared" si="97"/>
        <v>0</v>
      </c>
      <c r="S102" s="2">
        <f>P219</f>
        <v>0</v>
      </c>
      <c r="T102" s="2">
        <f t="shared" ref="T102:AA102" si="100">R219</f>
        <v>0</v>
      </c>
      <c r="U102" s="2">
        <f t="shared" si="100"/>
        <v>0</v>
      </c>
      <c r="V102" s="2">
        <f t="shared" si="100"/>
        <v>0</v>
      </c>
      <c r="W102" s="2">
        <f t="shared" si="100"/>
        <v>0</v>
      </c>
      <c r="X102" s="2">
        <f t="shared" si="100"/>
        <v>0</v>
      </c>
      <c r="Y102" s="2">
        <f t="shared" si="100"/>
        <v>0</v>
      </c>
      <c r="Z102" s="2">
        <f t="shared" si="100"/>
        <v>0</v>
      </c>
      <c r="AA102" s="2">
        <f t="shared" si="100"/>
        <v>0</v>
      </c>
      <c r="AC102" s="2">
        <f>Z219</f>
        <v>0</v>
      </c>
      <c r="AD102" s="2">
        <f>AB219</f>
        <v>0</v>
      </c>
      <c r="AE102" s="2"/>
    </row>
    <row r="103" spans="1:31" ht="17">
      <c r="A103" s="37" t="s">
        <v>150</v>
      </c>
      <c r="B103" s="37"/>
      <c r="C103" s="2" t="str">
        <f t="shared" ref="C103:M106" si="101">C221</f>
        <v xml:space="preserve"> 매출채권회전일수</v>
      </c>
      <c r="D103" s="2">
        <f t="shared" si="101"/>
        <v>0</v>
      </c>
      <c r="E103" s="2">
        <f t="shared" si="101"/>
        <v>128.65</v>
      </c>
      <c r="F103" s="2">
        <f t="shared" si="101"/>
        <v>82.84</v>
      </c>
      <c r="G103" s="2">
        <f t="shared" si="101"/>
        <v>53.29</v>
      </c>
      <c r="H103" s="2">
        <f t="shared" si="101"/>
        <v>49.2</v>
      </c>
      <c r="I103" s="2">
        <f t="shared" si="101"/>
        <v>48.41</v>
      </c>
      <c r="J103" s="2">
        <f t="shared" si="101"/>
        <v>56.06</v>
      </c>
      <c r="K103" s="2">
        <f t="shared" si="101"/>
        <v>52.4</v>
      </c>
      <c r="L103" s="2">
        <f t="shared" si="101"/>
        <v>71.22</v>
      </c>
      <c r="M103" s="57">
        <f t="shared" si="101"/>
        <v>37.869999999999997</v>
      </c>
      <c r="N103" s="2" t="str">
        <f>IFERROR(VLOOKUP($B103,[1]Src!$CM$13:$CS$39,N$82,0),"")</f>
        <v/>
      </c>
      <c r="O103" s="2" t="str">
        <f>IFERROR(VLOOKUP($B103,[1]Src!$CM$13:$CS$39,O$82,0),"")</f>
        <v/>
      </c>
      <c r="P103" s="2" t="str">
        <f>IFERROR(VLOOKUP($B103,[1]Src!$CM$13:$CS$39,P$82,0),"")</f>
        <v/>
      </c>
      <c r="R103" s="149">
        <f t="shared" si="97"/>
        <v>0</v>
      </c>
      <c r="S103" s="2">
        <f t="shared" ref="S103:S106" si="102">P221</f>
        <v>0</v>
      </c>
      <c r="T103" s="2">
        <f t="shared" ref="T103:AA106" si="103">R221</f>
        <v>0</v>
      </c>
      <c r="U103" s="2">
        <f t="shared" si="103"/>
        <v>0</v>
      </c>
      <c r="V103" s="2">
        <f t="shared" si="103"/>
        <v>0</v>
      </c>
      <c r="W103" s="2">
        <f t="shared" si="103"/>
        <v>0</v>
      </c>
      <c r="X103" s="2">
        <f t="shared" si="103"/>
        <v>0</v>
      </c>
      <c r="Y103" s="2">
        <f t="shared" si="103"/>
        <v>0</v>
      </c>
      <c r="Z103" s="2">
        <f t="shared" si="103"/>
        <v>0</v>
      </c>
      <c r="AA103" s="2">
        <f t="shared" si="103"/>
        <v>0</v>
      </c>
      <c r="AC103" s="2">
        <f t="shared" ref="AC103:AC106" si="104">Z221</f>
        <v>0</v>
      </c>
      <c r="AD103" s="2">
        <f t="shared" ref="AD103:AD106" si="105">AB221</f>
        <v>0</v>
      </c>
      <c r="AE103" s="2"/>
    </row>
    <row r="104" spans="1:31" ht="17">
      <c r="A104" s="37" t="s">
        <v>150</v>
      </c>
      <c r="B104" s="37"/>
      <c r="C104" s="2" t="str">
        <f t="shared" si="101"/>
        <v xml:space="preserve"> 재고자산회전일수</v>
      </c>
      <c r="D104" s="2">
        <f t="shared" si="101"/>
        <v>0</v>
      </c>
      <c r="E104" s="2">
        <f t="shared" si="101"/>
        <v>37.229999999999997</v>
      </c>
      <c r="F104" s="2">
        <f t="shared" si="101"/>
        <v>21.93</v>
      </c>
      <c r="G104" s="2">
        <f t="shared" si="101"/>
        <v>40.43</v>
      </c>
      <c r="H104" s="2">
        <f t="shared" si="101"/>
        <v>25.06</v>
      </c>
      <c r="I104" s="2">
        <f t="shared" si="101"/>
        <v>50.66</v>
      </c>
      <c r="J104" s="2">
        <f t="shared" si="101"/>
        <v>103.42</v>
      </c>
      <c r="K104" s="2">
        <f t="shared" si="101"/>
        <v>45.53</v>
      </c>
      <c r="L104" s="2">
        <f t="shared" si="101"/>
        <v>52.82</v>
      </c>
      <c r="M104" s="57">
        <f t="shared" si="101"/>
        <v>61.57</v>
      </c>
      <c r="N104" s="2" t="str">
        <f>IFERROR(VLOOKUP($B104,[1]Src!$CM$13:$CS$39,N$82,0),"")</f>
        <v/>
      </c>
      <c r="O104" s="2" t="str">
        <f>IFERROR(VLOOKUP($B104,[1]Src!$CM$13:$CS$39,O$82,0),"")</f>
        <v/>
      </c>
      <c r="P104" s="2" t="str">
        <f>IFERROR(VLOOKUP($B104,[1]Src!$CM$13:$CS$39,P$82,0),"")</f>
        <v/>
      </c>
      <c r="R104" s="149">
        <f t="shared" si="97"/>
        <v>0</v>
      </c>
      <c r="S104" s="2">
        <f t="shared" si="102"/>
        <v>0</v>
      </c>
      <c r="T104" s="2">
        <f t="shared" si="103"/>
        <v>0</v>
      </c>
      <c r="U104" s="2">
        <f t="shared" si="103"/>
        <v>0</v>
      </c>
      <c r="V104" s="2">
        <f t="shared" si="103"/>
        <v>0</v>
      </c>
      <c r="W104" s="2">
        <f t="shared" si="103"/>
        <v>0</v>
      </c>
      <c r="X104" s="2">
        <f t="shared" si="103"/>
        <v>0</v>
      </c>
      <c r="Y104" s="2">
        <f t="shared" si="103"/>
        <v>0</v>
      </c>
      <c r="Z104" s="2">
        <f t="shared" si="103"/>
        <v>0</v>
      </c>
      <c r="AA104" s="2">
        <f t="shared" si="103"/>
        <v>0</v>
      </c>
      <c r="AC104" s="2">
        <f t="shared" si="104"/>
        <v>0</v>
      </c>
      <c r="AD104" s="2">
        <f t="shared" si="105"/>
        <v>0</v>
      </c>
      <c r="AE104" s="2"/>
    </row>
    <row r="105" spans="1:31" ht="17">
      <c r="A105" s="37" t="s">
        <v>150</v>
      </c>
      <c r="B105" s="37"/>
      <c r="C105" s="2" t="str">
        <f t="shared" si="101"/>
        <v xml:space="preserve"> 매입채무회전일수</v>
      </c>
      <c r="D105" s="2">
        <f t="shared" si="101"/>
        <v>36.19</v>
      </c>
      <c r="E105" s="2">
        <f t="shared" si="101"/>
        <v>53.68</v>
      </c>
      <c r="F105" s="2">
        <f t="shared" si="101"/>
        <v>61.83</v>
      </c>
      <c r="G105" s="2">
        <f t="shared" si="101"/>
        <v>79.239999999999995</v>
      </c>
      <c r="H105" s="2">
        <f t="shared" si="101"/>
        <v>52.14</v>
      </c>
      <c r="I105" s="2">
        <f t="shared" si="101"/>
        <v>76.12</v>
      </c>
      <c r="J105" s="2">
        <f t="shared" si="101"/>
        <v>63.97</v>
      </c>
      <c r="K105" s="2">
        <f t="shared" si="101"/>
        <v>59.21</v>
      </c>
      <c r="L105" s="2">
        <f t="shared" si="101"/>
        <v>61.31</v>
      </c>
      <c r="M105" s="57">
        <f t="shared" si="101"/>
        <v>23.38</v>
      </c>
      <c r="N105" s="2" t="str">
        <f>IFERROR(VLOOKUP($B105,[1]Src!$CM$13:$CS$39,N$82,0),"")</f>
        <v/>
      </c>
      <c r="O105" s="2" t="str">
        <f>IFERROR(VLOOKUP($B105,[1]Src!$CM$13:$CS$39,O$82,0),"")</f>
        <v/>
      </c>
      <c r="P105" s="2" t="str">
        <f>IFERROR(VLOOKUP($B105,[1]Src!$CM$13:$CS$39,P$82,0),"")</f>
        <v/>
      </c>
      <c r="R105" s="149">
        <f t="shared" si="97"/>
        <v>0</v>
      </c>
      <c r="S105" s="2">
        <f t="shared" si="102"/>
        <v>0</v>
      </c>
      <c r="T105" s="2">
        <f t="shared" si="103"/>
        <v>0</v>
      </c>
      <c r="U105" s="2">
        <f t="shared" si="103"/>
        <v>0</v>
      </c>
      <c r="V105" s="2">
        <f t="shared" si="103"/>
        <v>0</v>
      </c>
      <c r="W105" s="2">
        <f t="shared" si="103"/>
        <v>0</v>
      </c>
      <c r="X105" s="2">
        <f t="shared" si="103"/>
        <v>0</v>
      </c>
      <c r="Y105" s="2">
        <f t="shared" si="103"/>
        <v>0</v>
      </c>
      <c r="Z105" s="2">
        <f t="shared" si="103"/>
        <v>0</v>
      </c>
      <c r="AA105" s="2">
        <f t="shared" si="103"/>
        <v>0</v>
      </c>
      <c r="AC105" s="2">
        <f t="shared" si="104"/>
        <v>0</v>
      </c>
      <c r="AD105" s="2">
        <f t="shared" si="105"/>
        <v>0</v>
      </c>
      <c r="AE105" s="2"/>
    </row>
    <row r="106" spans="1:31" ht="17">
      <c r="A106" s="37" t="s">
        <v>150</v>
      </c>
      <c r="B106" s="37"/>
      <c r="C106" s="2" t="str">
        <f t="shared" si="101"/>
        <v xml:space="preserve"> 현금회전일수</v>
      </c>
      <c r="D106" s="2">
        <f t="shared" si="101"/>
        <v>-36.19</v>
      </c>
      <c r="E106" s="2">
        <f t="shared" si="101"/>
        <v>112.2</v>
      </c>
      <c r="F106" s="2">
        <f t="shared" si="101"/>
        <v>42.94</v>
      </c>
      <c r="G106" s="2">
        <f t="shared" si="101"/>
        <v>14.48</v>
      </c>
      <c r="H106" s="2">
        <f t="shared" si="101"/>
        <v>22.12</v>
      </c>
      <c r="I106" s="2">
        <f t="shared" si="101"/>
        <v>22.95</v>
      </c>
      <c r="J106" s="2">
        <f t="shared" si="101"/>
        <v>95.51</v>
      </c>
      <c r="K106" s="2">
        <f t="shared" si="101"/>
        <v>38.72</v>
      </c>
      <c r="L106" s="2">
        <f t="shared" si="101"/>
        <v>62.73</v>
      </c>
      <c r="M106" s="57">
        <f t="shared" si="101"/>
        <v>76.06</v>
      </c>
      <c r="N106" s="2" t="str">
        <f>IFERROR(VLOOKUP($B106,[1]Src!$CM$13:$CS$39,N$82,0),"")</f>
        <v/>
      </c>
      <c r="O106" s="2" t="str">
        <f>IFERROR(VLOOKUP($B106,[1]Src!$CM$13:$CS$39,O$82,0),"")</f>
        <v/>
      </c>
      <c r="P106" s="2" t="str">
        <f>IFERROR(VLOOKUP($B106,[1]Src!$CM$13:$CS$39,P$82,0),"")</f>
        <v/>
      </c>
      <c r="R106" s="149">
        <f t="shared" si="97"/>
        <v>0</v>
      </c>
      <c r="S106" s="2">
        <f t="shared" si="102"/>
        <v>0</v>
      </c>
      <c r="T106" s="2">
        <f t="shared" si="103"/>
        <v>0</v>
      </c>
      <c r="U106" s="2">
        <f t="shared" si="103"/>
        <v>0</v>
      </c>
      <c r="V106" s="2">
        <f t="shared" si="103"/>
        <v>0</v>
      </c>
      <c r="W106" s="2">
        <f t="shared" si="103"/>
        <v>0</v>
      </c>
      <c r="X106" s="2">
        <f t="shared" si="103"/>
        <v>0</v>
      </c>
      <c r="Y106" s="2">
        <f t="shared" si="103"/>
        <v>0</v>
      </c>
      <c r="Z106" s="2">
        <f t="shared" si="103"/>
        <v>0</v>
      </c>
      <c r="AA106" s="2">
        <f t="shared" si="103"/>
        <v>0</v>
      </c>
      <c r="AC106" s="2">
        <f t="shared" si="104"/>
        <v>0</v>
      </c>
      <c r="AD106" s="2">
        <f t="shared" si="105"/>
        <v>0</v>
      </c>
      <c r="AE106" s="2"/>
    </row>
    <row r="107" spans="1:31" ht="17">
      <c r="A107" s="5"/>
      <c r="B107" s="5"/>
      <c r="C107" s="21" t="str">
        <f t="shared" ref="C107:P107" si="106">C$83</f>
        <v>연간 손익 요약</v>
      </c>
      <c r="D107" s="21" t="str">
        <f t="shared" si="106"/>
        <v>16년</v>
      </c>
      <c r="E107" s="21" t="str">
        <f t="shared" si="106"/>
        <v>17년</v>
      </c>
      <c r="F107" s="21" t="str">
        <f t="shared" si="106"/>
        <v>18년</v>
      </c>
      <c r="G107" s="21" t="str">
        <f t="shared" si="106"/>
        <v>19년</v>
      </c>
      <c r="H107" s="21" t="str">
        <f t="shared" si="106"/>
        <v>20년</v>
      </c>
      <c r="I107" s="21" t="str">
        <f t="shared" si="106"/>
        <v>21년</v>
      </c>
      <c r="J107" s="21" t="str">
        <f t="shared" si="106"/>
        <v>22년</v>
      </c>
      <c r="K107" s="21" t="str">
        <f t="shared" si="106"/>
        <v>23년</v>
      </c>
      <c r="L107" s="21" t="str">
        <f t="shared" si="106"/>
        <v>24년</v>
      </c>
      <c r="M107" s="147" t="str">
        <f t="shared" si="106"/>
        <v>25년3Q연환산</v>
      </c>
      <c r="N107" s="102" t="str">
        <f t="shared" si="106"/>
        <v>24년 F</v>
      </c>
      <c r="O107" s="102" t="str">
        <f t="shared" si="106"/>
        <v>25년 F</v>
      </c>
      <c r="P107" s="102" t="str">
        <f t="shared" si="106"/>
        <v>26년 F</v>
      </c>
      <c r="R107" s="148"/>
      <c r="S107" s="21" t="str">
        <f t="shared" ref="S107:AA107" si="107">S$83</f>
        <v>분기 손익계산서</v>
      </c>
      <c r="T107" s="21" t="str">
        <f t="shared" si="107"/>
        <v>24.3Q</v>
      </c>
      <c r="U107" s="21" t="str">
        <f t="shared" si="107"/>
        <v>24.4Q</v>
      </c>
      <c r="V107" s="21" t="str">
        <f t="shared" si="107"/>
        <v>25.1Q</v>
      </c>
      <c r="W107" s="21" t="str">
        <f t="shared" si="107"/>
        <v>25.2Q</v>
      </c>
      <c r="X107" s="21" t="str">
        <f t="shared" si="107"/>
        <v>25.3Q</v>
      </c>
      <c r="Y107" s="153" t="str">
        <f t="shared" si="107"/>
        <v>2Q</v>
      </c>
      <c r="Z107" s="153" t="str">
        <f t="shared" si="107"/>
        <v>3Q</v>
      </c>
      <c r="AA107" s="153" t="str">
        <f t="shared" si="107"/>
        <v>4Q</v>
      </c>
      <c r="AC107" s="152">
        <f>Z175</f>
        <v>0</v>
      </c>
      <c r="AD107" s="152">
        <f>AB175</f>
        <v>0</v>
      </c>
    </row>
    <row r="108" spans="1:31" ht="17">
      <c r="A108" s="37"/>
      <c r="B108" s="37" t="s">
        <v>151</v>
      </c>
      <c r="C108" s="2" t="str">
        <f t="shared" ref="C108:M108" si="108">C84</f>
        <v xml:space="preserve"> 매출액</v>
      </c>
      <c r="D108" s="2">
        <f t="shared" si="108"/>
        <v>716</v>
      </c>
      <c r="E108" s="2">
        <f t="shared" si="108"/>
        <v>714</v>
      </c>
      <c r="F108" s="2">
        <f t="shared" si="108"/>
        <v>791</v>
      </c>
      <c r="G108" s="2">
        <f t="shared" si="108"/>
        <v>1041</v>
      </c>
      <c r="H108" s="2">
        <f t="shared" si="108"/>
        <v>1120</v>
      </c>
      <c r="I108" s="2">
        <f t="shared" si="108"/>
        <v>1218</v>
      </c>
      <c r="J108" s="2">
        <f t="shared" si="108"/>
        <v>1706</v>
      </c>
      <c r="K108" s="2">
        <f t="shared" si="108"/>
        <v>2250</v>
      </c>
      <c r="L108" s="2">
        <f t="shared" si="108"/>
        <v>1929</v>
      </c>
      <c r="M108" s="57">
        <f t="shared" si="108"/>
        <v>2217</v>
      </c>
      <c r="N108" s="2" t="str">
        <f>IFERROR(VLOOKUP($B108,[1]Src!$CM$13:$CS$39,N$82,0),"")</f>
        <v/>
      </c>
      <c r="O108" s="2" t="str">
        <f>IFERROR(VLOOKUP($B108,[1]Src!$CM$13:$CS$39,O$82,0),"")</f>
        <v/>
      </c>
      <c r="P108" s="2" t="str">
        <f>IFERROR(VLOOKUP($B108,[1]Src!$CM$13:$CS$39,P$82,0),"")</f>
        <v/>
      </c>
      <c r="R108" s="149" t="str">
        <f t="shared" ref="R108:R117" si="109">B108</f>
        <v>매출액</v>
      </c>
      <c r="S108" s="2" t="str">
        <f t="shared" ref="S108:AA108" si="110">S84</f>
        <v xml:space="preserve"> 매출액</v>
      </c>
      <c r="T108" s="2">
        <f t="shared" si="110"/>
        <v>444</v>
      </c>
      <c r="U108" s="2">
        <f t="shared" si="110"/>
        <v>763</v>
      </c>
      <c r="V108" s="2">
        <f t="shared" si="110"/>
        <v>444</v>
      </c>
      <c r="W108" s="2">
        <f t="shared" si="110"/>
        <v>582</v>
      </c>
      <c r="X108" s="2">
        <f t="shared" si="110"/>
        <v>428</v>
      </c>
      <c r="Y108" s="2" t="str">
        <f t="shared" si="110"/>
        <v/>
      </c>
      <c r="Z108" s="2" t="str">
        <f t="shared" si="110"/>
        <v/>
      </c>
      <c r="AA108" s="2" t="str">
        <f t="shared" si="110"/>
        <v/>
      </c>
      <c r="AC108" s="2">
        <f t="shared" ref="AC108:AD108" si="111">AC84</f>
        <v>0</v>
      </c>
      <c r="AD108" s="2">
        <f t="shared" si="111"/>
        <v>0</v>
      </c>
      <c r="AE108" s="2"/>
    </row>
    <row r="109" spans="1:31" ht="17">
      <c r="A109" s="37"/>
      <c r="B109" s="37" t="s">
        <v>158</v>
      </c>
      <c r="C109" s="2" t="str">
        <f t="shared" ref="C109:M109" si="112">C252</f>
        <v>당기순이익</v>
      </c>
      <c r="D109" s="2">
        <f t="shared" si="112"/>
        <v>0</v>
      </c>
      <c r="E109" s="2">
        <f t="shared" si="112"/>
        <v>18</v>
      </c>
      <c r="F109" s="2">
        <f t="shared" si="112"/>
        <v>23</v>
      </c>
      <c r="G109" s="2">
        <f t="shared" si="112"/>
        <v>-119</v>
      </c>
      <c r="H109" s="2">
        <f t="shared" si="112"/>
        <v>60</v>
      </c>
      <c r="I109" s="2">
        <f t="shared" si="112"/>
        <v>63</v>
      </c>
      <c r="J109" s="2">
        <f t="shared" si="112"/>
        <v>61</v>
      </c>
      <c r="K109" s="2">
        <f t="shared" si="112"/>
        <v>105</v>
      </c>
      <c r="L109" s="2">
        <f t="shared" si="112"/>
        <v>96</v>
      </c>
      <c r="M109" s="57">
        <f t="shared" si="112"/>
        <v>145</v>
      </c>
      <c r="N109" s="2" t="str">
        <f>IFERROR(VLOOKUP($B109,[1]Src!$CM$13:$CS$39,N$82,0),"")</f>
        <v/>
      </c>
      <c r="O109" s="2" t="str">
        <f>IFERROR(VLOOKUP($B109,[1]Src!$CM$13:$CS$39,O$82,0),"")</f>
        <v/>
      </c>
      <c r="P109" s="2" t="str">
        <f>IFERROR(VLOOKUP($B109,[1]Src!$CM$13:$CS$39,P$82,0),"")</f>
        <v/>
      </c>
      <c r="R109" s="149" t="str">
        <f t="shared" si="109"/>
        <v>당기순이익</v>
      </c>
      <c r="S109" s="2" t="str">
        <f t="shared" ref="S109:X109" si="113">P252</f>
        <v>당기순이익</v>
      </c>
      <c r="T109" s="2">
        <f t="shared" si="113"/>
        <v>18</v>
      </c>
      <c r="U109" s="2">
        <f t="shared" si="113"/>
        <v>64</v>
      </c>
      <c r="V109" s="2">
        <f t="shared" si="113"/>
        <v>5</v>
      </c>
      <c r="W109" s="2">
        <f t="shared" si="113"/>
        <v>46</v>
      </c>
      <c r="X109" s="2">
        <f t="shared" si="113"/>
        <v>30</v>
      </c>
      <c r="Y109" s="2">
        <f t="shared" ref="Y109:AA109" si="114">W252</f>
        <v>0</v>
      </c>
      <c r="Z109" s="2">
        <f t="shared" si="114"/>
        <v>0</v>
      </c>
      <c r="AA109" s="2">
        <f t="shared" si="114"/>
        <v>0</v>
      </c>
      <c r="AC109" s="2">
        <f>Z252</f>
        <v>0</v>
      </c>
      <c r="AD109" s="2">
        <f>AB252</f>
        <v>0</v>
      </c>
      <c r="AE109" s="2"/>
    </row>
    <row r="110" spans="1:31" ht="17">
      <c r="A110" s="37"/>
      <c r="B110" s="37"/>
      <c r="C110" s="2" t="str">
        <f t="shared" ref="C110:M110" si="115">C251</f>
        <v>영업활동현금흐름</v>
      </c>
      <c r="D110" s="2">
        <f t="shared" si="115"/>
        <v>0</v>
      </c>
      <c r="E110" s="2">
        <f t="shared" si="115"/>
        <v>51</v>
      </c>
      <c r="F110" s="2">
        <f t="shared" si="115"/>
        <v>20</v>
      </c>
      <c r="G110" s="2">
        <f t="shared" si="115"/>
        <v>-9</v>
      </c>
      <c r="H110" s="2">
        <f t="shared" si="115"/>
        <v>11</v>
      </c>
      <c r="I110" s="2">
        <f t="shared" si="115"/>
        <v>88</v>
      </c>
      <c r="J110" s="2">
        <f t="shared" si="115"/>
        <v>-352</v>
      </c>
      <c r="K110" s="2">
        <f t="shared" si="115"/>
        <v>278</v>
      </c>
      <c r="L110" s="2">
        <f t="shared" si="115"/>
        <v>114</v>
      </c>
      <c r="M110" s="57">
        <f t="shared" si="115"/>
        <v>316</v>
      </c>
      <c r="N110" s="2" t="str">
        <f>IFERROR(VLOOKUP($B110,[1]Src!$CM$13:$CS$39,N$82,0),"")</f>
        <v/>
      </c>
      <c r="O110" s="2" t="str">
        <f>IFERROR(VLOOKUP($B110,[1]Src!$CM$13:$CS$39,O$82,0),"")</f>
        <v/>
      </c>
      <c r="P110" s="2" t="str">
        <f>IFERROR(VLOOKUP($B110,[1]Src!$CM$13:$CS$39,P$82,0),"")</f>
        <v/>
      </c>
      <c r="R110" s="149">
        <f t="shared" si="109"/>
        <v>0</v>
      </c>
      <c r="S110" s="2" t="str">
        <f t="shared" ref="S110:X110" si="116">P251</f>
        <v>영업활동현금흐름</v>
      </c>
      <c r="T110" s="2">
        <f t="shared" si="116"/>
        <v>-39</v>
      </c>
      <c r="U110" s="2">
        <f t="shared" si="116"/>
        <v>294</v>
      </c>
      <c r="V110" s="2">
        <f t="shared" si="116"/>
        <v>26</v>
      </c>
      <c r="W110" s="2">
        <f t="shared" si="116"/>
        <v>-6</v>
      </c>
      <c r="X110" s="2">
        <f t="shared" si="116"/>
        <v>2</v>
      </c>
      <c r="Y110" s="2">
        <f t="shared" ref="Y110:AA110" si="117">W251</f>
        <v>0</v>
      </c>
      <c r="Z110" s="2">
        <f t="shared" si="117"/>
        <v>0</v>
      </c>
      <c r="AA110" s="2">
        <f t="shared" si="117"/>
        <v>0</v>
      </c>
      <c r="AC110" s="2">
        <f>Z251</f>
        <v>0</v>
      </c>
      <c r="AD110" s="2">
        <f>AB251</f>
        <v>0</v>
      </c>
      <c r="AE110" s="2"/>
    </row>
    <row r="111" spans="1:31" ht="17">
      <c r="A111" s="37"/>
      <c r="B111" s="37"/>
      <c r="C111" s="2" t="str">
        <f t="shared" ref="C111:M111" si="118">C256</f>
        <v>재무활동현금흐름</v>
      </c>
      <c r="D111" s="2">
        <f t="shared" si="118"/>
        <v>0</v>
      </c>
      <c r="E111" s="2">
        <f t="shared" si="118"/>
        <v>-68</v>
      </c>
      <c r="F111" s="2">
        <f t="shared" si="118"/>
        <v>85</v>
      </c>
      <c r="G111" s="2">
        <f t="shared" si="118"/>
        <v>105</v>
      </c>
      <c r="H111" s="2">
        <f t="shared" si="118"/>
        <v>-134</v>
      </c>
      <c r="I111" s="2">
        <f t="shared" si="118"/>
        <v>45</v>
      </c>
      <c r="J111" s="2">
        <f t="shared" si="118"/>
        <v>260</v>
      </c>
      <c r="K111" s="2">
        <f t="shared" si="118"/>
        <v>-128</v>
      </c>
      <c r="L111" s="2">
        <f t="shared" si="118"/>
        <v>-40</v>
      </c>
      <c r="M111" s="57">
        <f t="shared" si="118"/>
        <v>-83</v>
      </c>
      <c r="N111" s="2" t="str">
        <f>IFERROR(VLOOKUP($B111,[1]Src!$CM$13:$CS$39,N$82,0),"")</f>
        <v/>
      </c>
      <c r="O111" s="2" t="str">
        <f>IFERROR(VLOOKUP($B111,[1]Src!$CM$13:$CS$39,O$82,0),"")</f>
        <v/>
      </c>
      <c r="P111" s="2" t="str">
        <f>IFERROR(VLOOKUP($B111,[1]Src!$CM$13:$CS$39,P$82,0),"")</f>
        <v/>
      </c>
      <c r="R111" s="149">
        <f t="shared" si="109"/>
        <v>0</v>
      </c>
      <c r="S111" s="2" t="str">
        <f t="shared" ref="S111:X111" si="119">P256</f>
        <v>재무활동현금흐름</v>
      </c>
      <c r="T111" s="2">
        <f t="shared" si="119"/>
        <v>28</v>
      </c>
      <c r="U111" s="2">
        <f t="shared" si="119"/>
        <v>-105</v>
      </c>
      <c r="V111" s="2">
        <f t="shared" si="119"/>
        <v>31</v>
      </c>
      <c r="W111" s="2">
        <f t="shared" si="119"/>
        <v>-17</v>
      </c>
      <c r="X111" s="2">
        <f t="shared" si="119"/>
        <v>8</v>
      </c>
      <c r="Y111" s="2">
        <f t="shared" ref="Y111:AA111" si="120">W256</f>
        <v>0</v>
      </c>
      <c r="Z111" s="2">
        <f t="shared" si="120"/>
        <v>0</v>
      </c>
      <c r="AA111" s="2">
        <f t="shared" si="120"/>
        <v>0</v>
      </c>
      <c r="AC111" s="2">
        <f>Z256</f>
        <v>0</v>
      </c>
      <c r="AD111" s="2">
        <f>AB256</f>
        <v>0</v>
      </c>
      <c r="AE111" s="2"/>
    </row>
    <row r="112" spans="1:31" ht="17">
      <c r="A112" s="37"/>
      <c r="B112" s="37"/>
      <c r="C112" s="2" t="str">
        <f t="shared" ref="C112:M112" si="121">C255</f>
        <v>설비투자</v>
      </c>
      <c r="D112" s="2">
        <f t="shared" si="121"/>
        <v>0</v>
      </c>
      <c r="E112" s="2">
        <f t="shared" si="121"/>
        <v>0</v>
      </c>
      <c r="F112" s="2">
        <f t="shared" si="121"/>
        <v>3</v>
      </c>
      <c r="G112" s="2">
        <f t="shared" si="121"/>
        <v>7</v>
      </c>
      <c r="H112" s="2">
        <f t="shared" si="121"/>
        <v>1</v>
      </c>
      <c r="I112" s="2">
        <f t="shared" si="121"/>
        <v>1</v>
      </c>
      <c r="J112" s="2">
        <f t="shared" si="121"/>
        <v>1</v>
      </c>
      <c r="K112" s="2">
        <f t="shared" si="121"/>
        <v>6</v>
      </c>
      <c r="L112" s="2">
        <f t="shared" si="121"/>
        <v>1</v>
      </c>
      <c r="M112" s="57">
        <f t="shared" si="121"/>
        <v>2</v>
      </c>
      <c r="N112" s="2" t="str">
        <f>IFERROR(VLOOKUP($B112,[1]Src!$CM$13:$CS$39,N$82,0),"")</f>
        <v/>
      </c>
      <c r="O112" s="2" t="str">
        <f>IFERROR(VLOOKUP($B112,[1]Src!$CM$13:$CS$39,O$82,0),"")</f>
        <v/>
      </c>
      <c r="P112" s="2" t="str">
        <f>IFERROR(VLOOKUP($B112,[1]Src!$CM$13:$CS$39,P$82,0),"")</f>
        <v/>
      </c>
      <c r="R112" s="149">
        <f t="shared" si="109"/>
        <v>0</v>
      </c>
      <c r="S112" s="2" t="str">
        <f t="shared" ref="S112:X112" si="122">P255</f>
        <v>설비투자</v>
      </c>
      <c r="T112" s="2">
        <f t="shared" si="122"/>
        <v>0</v>
      </c>
      <c r="U112" s="2">
        <f t="shared" si="122"/>
        <v>0</v>
      </c>
      <c r="V112" s="2">
        <f t="shared" si="122"/>
        <v>1</v>
      </c>
      <c r="W112" s="2">
        <f t="shared" si="122"/>
        <v>1</v>
      </c>
      <c r="X112" s="2">
        <f t="shared" si="122"/>
        <v>0</v>
      </c>
      <c r="Y112" s="2">
        <f t="shared" ref="Y112:AA112" si="123">W255</f>
        <v>0</v>
      </c>
      <c r="Z112" s="2">
        <f t="shared" si="123"/>
        <v>0</v>
      </c>
      <c r="AA112" s="2">
        <f t="shared" si="123"/>
        <v>0</v>
      </c>
      <c r="AC112" s="2">
        <f>Z255</f>
        <v>0</v>
      </c>
      <c r="AD112" s="2">
        <f>AB255</f>
        <v>0</v>
      </c>
      <c r="AE112" s="2"/>
    </row>
    <row r="113" spans="1:31" ht="17">
      <c r="A113" s="37"/>
      <c r="B113" s="37"/>
      <c r="C113" s="2" t="str">
        <f t="shared" ref="C113:M113" si="124">C257</f>
        <v>FCF</v>
      </c>
      <c r="D113" s="2">
        <f t="shared" si="124"/>
        <v>0</v>
      </c>
      <c r="E113" s="2">
        <f t="shared" si="124"/>
        <v>51</v>
      </c>
      <c r="F113" s="2">
        <f t="shared" si="124"/>
        <v>17</v>
      </c>
      <c r="G113" s="2">
        <f t="shared" si="124"/>
        <v>-16</v>
      </c>
      <c r="H113" s="2">
        <f t="shared" si="124"/>
        <v>10</v>
      </c>
      <c r="I113" s="2">
        <f t="shared" si="124"/>
        <v>88</v>
      </c>
      <c r="J113" s="2">
        <f t="shared" si="124"/>
        <v>-354</v>
      </c>
      <c r="K113" s="2">
        <f t="shared" si="124"/>
        <v>273</v>
      </c>
      <c r="L113" s="2">
        <f t="shared" si="124"/>
        <v>112</v>
      </c>
      <c r="M113" s="57">
        <f t="shared" si="124"/>
        <v>314</v>
      </c>
      <c r="N113" s="2" t="str">
        <f>IFERROR(VLOOKUP($B113,[1]Src!$CM$13:$CS$39,N$82,0),"")</f>
        <v/>
      </c>
      <c r="O113" s="2" t="str">
        <f>IFERROR(VLOOKUP($B113,[1]Src!$CM$13:$CS$39,O$82,0),"")</f>
        <v/>
      </c>
      <c r="P113" s="2" t="str">
        <f>IFERROR(VLOOKUP($B113,[1]Src!$CM$13:$CS$39,P$82,0),"")</f>
        <v/>
      </c>
      <c r="R113" s="149">
        <f t="shared" si="109"/>
        <v>0</v>
      </c>
      <c r="S113" s="2" t="str">
        <f t="shared" ref="S113:X113" si="125">P257</f>
        <v>FCF</v>
      </c>
      <c r="T113" s="2">
        <f t="shared" si="125"/>
        <v>-39</v>
      </c>
      <c r="U113" s="2">
        <f t="shared" si="125"/>
        <v>294</v>
      </c>
      <c r="V113" s="2">
        <f t="shared" si="125"/>
        <v>25</v>
      </c>
      <c r="W113" s="2">
        <f t="shared" si="125"/>
        <v>-7</v>
      </c>
      <c r="X113" s="2">
        <f t="shared" si="125"/>
        <v>2</v>
      </c>
      <c r="Y113" s="2">
        <f t="shared" ref="Y113:AA113" si="126">W257</f>
        <v>0</v>
      </c>
      <c r="Z113" s="2">
        <f t="shared" si="126"/>
        <v>0</v>
      </c>
      <c r="AA113" s="2">
        <f t="shared" si="126"/>
        <v>0</v>
      </c>
      <c r="AC113" s="2">
        <f>Z257</f>
        <v>0</v>
      </c>
      <c r="AD113" s="2">
        <f>AB257</f>
        <v>0</v>
      </c>
      <c r="AE113" s="2"/>
    </row>
    <row r="114" spans="1:31" ht="17">
      <c r="A114" s="37"/>
      <c r="B114" s="37"/>
      <c r="C114" s="2" t="str">
        <f t="shared" ref="C114:M114" si="127">C253</f>
        <v>감가상각비</v>
      </c>
      <c r="D114" s="2">
        <f t="shared" si="127"/>
        <v>0</v>
      </c>
      <c r="E114" s="2">
        <f t="shared" si="127"/>
        <v>0</v>
      </c>
      <c r="F114" s="2">
        <f t="shared" si="127"/>
        <v>1</v>
      </c>
      <c r="G114" s="2">
        <f t="shared" si="127"/>
        <v>8</v>
      </c>
      <c r="H114" s="2">
        <f t="shared" si="127"/>
        <v>9</v>
      </c>
      <c r="I114" s="2">
        <f t="shared" si="127"/>
        <v>9</v>
      </c>
      <c r="J114" s="2">
        <f t="shared" si="127"/>
        <v>10</v>
      </c>
      <c r="K114" s="2">
        <f t="shared" si="127"/>
        <v>12</v>
      </c>
      <c r="L114" s="2">
        <f t="shared" si="127"/>
        <v>13</v>
      </c>
      <c r="M114" s="57">
        <f t="shared" si="127"/>
        <v>13</v>
      </c>
      <c r="N114" s="2" t="str">
        <f>IFERROR(VLOOKUP($B114,[1]Src!$CM$13:$CS$39,N$82,0),"")</f>
        <v/>
      </c>
      <c r="O114" s="2" t="str">
        <f>IFERROR(VLOOKUP($B114,[1]Src!$CM$13:$CS$39,O$82,0),"")</f>
        <v/>
      </c>
      <c r="P114" s="2" t="str">
        <f>IFERROR(VLOOKUP($B114,[1]Src!$CM$13:$CS$39,P$82,0),"")</f>
        <v/>
      </c>
      <c r="R114" s="149">
        <f t="shared" si="109"/>
        <v>0</v>
      </c>
      <c r="S114" s="2" t="str">
        <f t="shared" ref="S114:X114" si="128">P253</f>
        <v>감가상각비</v>
      </c>
      <c r="T114" s="2">
        <f t="shared" si="128"/>
        <v>4</v>
      </c>
      <c r="U114" s="2">
        <f t="shared" si="128"/>
        <v>3</v>
      </c>
      <c r="V114" s="2">
        <f t="shared" si="128"/>
        <v>3</v>
      </c>
      <c r="W114" s="2">
        <f t="shared" si="128"/>
        <v>3</v>
      </c>
      <c r="X114" s="2">
        <f t="shared" si="128"/>
        <v>4</v>
      </c>
      <c r="Y114" s="2">
        <f t="shared" ref="Y114:AA114" si="129">W253</f>
        <v>0</v>
      </c>
      <c r="Z114" s="2">
        <f t="shared" si="129"/>
        <v>0</v>
      </c>
      <c r="AA114" s="2">
        <f t="shared" si="129"/>
        <v>0</v>
      </c>
      <c r="AC114" s="2">
        <f>Z253</f>
        <v>0</v>
      </c>
      <c r="AD114" s="2">
        <f>AB253</f>
        <v>0</v>
      </c>
      <c r="AE114" s="2"/>
    </row>
    <row r="115" spans="1:31" ht="17">
      <c r="A115" s="37"/>
      <c r="B115" s="37"/>
      <c r="C115" s="2" t="str">
        <f t="shared" ref="C115:M115" si="130">C245</f>
        <v>판관비율</v>
      </c>
      <c r="D115" s="2">
        <f t="shared" si="130"/>
        <v>0</v>
      </c>
      <c r="E115" s="2">
        <f t="shared" si="130"/>
        <v>5.74</v>
      </c>
      <c r="F115" s="2">
        <f t="shared" si="130"/>
        <v>11.88</v>
      </c>
      <c r="G115" s="2">
        <f t="shared" si="130"/>
        <v>10.09</v>
      </c>
      <c r="H115" s="2">
        <f t="shared" si="130"/>
        <v>9.73</v>
      </c>
      <c r="I115" s="2">
        <f t="shared" si="130"/>
        <v>11.17</v>
      </c>
      <c r="J115" s="2">
        <f t="shared" si="130"/>
        <v>10.14</v>
      </c>
      <c r="K115" s="2">
        <f t="shared" si="130"/>
        <v>8.4</v>
      </c>
      <c r="L115" s="2">
        <f t="shared" si="130"/>
        <v>11.92</v>
      </c>
      <c r="M115" s="57">
        <f t="shared" si="130"/>
        <v>10.83</v>
      </c>
      <c r="N115" s="2" t="str">
        <f>IFERROR(VLOOKUP($B115,[1]Src!$CM$13:$CS$39,N$82,0),"")</f>
        <v/>
      </c>
      <c r="O115" s="2" t="str">
        <f>IFERROR(VLOOKUP($B115,[1]Src!$CM$13:$CS$39,O$82,0),"")</f>
        <v/>
      </c>
      <c r="P115" s="2" t="str">
        <f>IFERROR(VLOOKUP($B115,[1]Src!$CM$13:$CS$39,P$82,0),"")</f>
        <v/>
      </c>
      <c r="R115" s="149">
        <f t="shared" si="109"/>
        <v>0</v>
      </c>
      <c r="S115" s="2" t="str">
        <f t="shared" ref="S115:X115" si="131">P245</f>
        <v>판관비율</v>
      </c>
      <c r="T115" s="2">
        <f t="shared" si="131"/>
        <v>10.81</v>
      </c>
      <c r="U115" s="2">
        <f t="shared" si="131"/>
        <v>10.48</v>
      </c>
      <c r="V115" s="2">
        <f t="shared" si="131"/>
        <v>11.49</v>
      </c>
      <c r="W115" s="2">
        <f t="shared" si="131"/>
        <v>9.7899999999999991</v>
      </c>
      <c r="X115" s="2">
        <f t="shared" si="131"/>
        <v>12.15</v>
      </c>
      <c r="Y115" s="2">
        <f t="shared" ref="Y115:AA115" si="132">W245</f>
        <v>0</v>
      </c>
      <c r="Z115" s="2">
        <f t="shared" si="132"/>
        <v>0</v>
      </c>
      <c r="AA115" s="2">
        <f t="shared" si="132"/>
        <v>0</v>
      </c>
      <c r="AC115" s="2">
        <f>Z245</f>
        <v>0</v>
      </c>
      <c r="AD115" s="2">
        <f>AB245</f>
        <v>0</v>
      </c>
      <c r="AE115" s="2"/>
    </row>
    <row r="116" spans="1:31" ht="17">
      <c r="A116" s="37"/>
      <c r="B116" s="37"/>
      <c r="C116" s="2" t="str">
        <f t="shared" ref="C116:M117" si="133">C247</f>
        <v>감가상각비율</v>
      </c>
      <c r="D116" s="2">
        <f t="shared" si="133"/>
        <v>0</v>
      </c>
      <c r="E116" s="2">
        <f t="shared" si="133"/>
        <v>0</v>
      </c>
      <c r="F116" s="2">
        <f t="shared" si="133"/>
        <v>0.13</v>
      </c>
      <c r="G116" s="2">
        <f t="shared" si="133"/>
        <v>0.77</v>
      </c>
      <c r="H116" s="2">
        <f t="shared" si="133"/>
        <v>0.8</v>
      </c>
      <c r="I116" s="2">
        <f t="shared" si="133"/>
        <v>0.74</v>
      </c>
      <c r="J116" s="2">
        <f t="shared" si="133"/>
        <v>0.59</v>
      </c>
      <c r="K116" s="2">
        <f t="shared" si="133"/>
        <v>0.53</v>
      </c>
      <c r="L116" s="2">
        <f t="shared" si="133"/>
        <v>0.67</v>
      </c>
      <c r="M116" s="57">
        <f t="shared" si="133"/>
        <v>0.59</v>
      </c>
      <c r="N116" s="2" t="str">
        <f>IFERROR(VLOOKUP($B116,[1]Src!$CM$13:$CS$39,N$82,0),"")</f>
        <v/>
      </c>
      <c r="O116" s="2" t="str">
        <f>IFERROR(VLOOKUP($B116,[1]Src!$CM$13:$CS$39,O$82,0),"")</f>
        <v/>
      </c>
      <c r="P116" s="2" t="str">
        <f>IFERROR(VLOOKUP($B116,[1]Src!$CM$13:$CS$39,P$82,0),"")</f>
        <v/>
      </c>
      <c r="R116" s="149">
        <f t="shared" si="109"/>
        <v>0</v>
      </c>
      <c r="S116" s="2" t="str">
        <f t="shared" ref="S116:X117" si="134">P247</f>
        <v>감가상각비율</v>
      </c>
      <c r="T116" s="2">
        <f t="shared" si="134"/>
        <v>0.9</v>
      </c>
      <c r="U116" s="2">
        <f t="shared" si="134"/>
        <v>0.39</v>
      </c>
      <c r="V116" s="2">
        <f t="shared" si="134"/>
        <v>0.68</v>
      </c>
      <c r="W116" s="2">
        <f t="shared" si="134"/>
        <v>0.52</v>
      </c>
      <c r="X116" s="2">
        <f t="shared" si="134"/>
        <v>0.93</v>
      </c>
      <c r="Y116" s="2">
        <f t="shared" ref="Y116:AA117" si="135">W247</f>
        <v>0</v>
      </c>
      <c r="Z116" s="2">
        <f t="shared" si="135"/>
        <v>0</v>
      </c>
      <c r="AA116" s="2">
        <f t="shared" si="135"/>
        <v>0</v>
      </c>
      <c r="AC116" s="2">
        <f t="shared" ref="AC116:AC117" si="136">Z247</f>
        <v>0</v>
      </c>
      <c r="AD116" s="2">
        <f t="shared" ref="AD116:AD117" si="137">AB247</f>
        <v>0</v>
      </c>
      <c r="AE116" s="2"/>
    </row>
    <row r="117" spans="1:31" ht="17">
      <c r="A117" s="37"/>
      <c r="B117" s="37"/>
      <c r="C117" s="2" t="str">
        <f t="shared" si="133"/>
        <v>설비투자비율</v>
      </c>
      <c r="D117" s="2">
        <f t="shared" si="133"/>
        <v>0</v>
      </c>
      <c r="E117" s="2">
        <f t="shared" si="133"/>
        <v>0</v>
      </c>
      <c r="F117" s="2">
        <f t="shared" si="133"/>
        <v>0.38</v>
      </c>
      <c r="G117" s="2">
        <f t="shared" si="133"/>
        <v>0.67</v>
      </c>
      <c r="H117" s="2">
        <f t="shared" si="133"/>
        <v>0.09</v>
      </c>
      <c r="I117" s="2">
        <f t="shared" si="133"/>
        <v>0.08</v>
      </c>
      <c r="J117" s="2">
        <f t="shared" si="133"/>
        <v>0.06</v>
      </c>
      <c r="K117" s="2">
        <f t="shared" si="133"/>
        <v>0.27</v>
      </c>
      <c r="L117" s="2">
        <f t="shared" si="133"/>
        <v>0.05</v>
      </c>
      <c r="M117" s="57">
        <f t="shared" si="133"/>
        <v>0.09</v>
      </c>
      <c r="N117" s="2" t="str">
        <f>IFERROR(VLOOKUP($B117,[1]Src!$CM$13:$CS$39,N$82,0),"")</f>
        <v/>
      </c>
      <c r="O117" s="2" t="str">
        <f>IFERROR(VLOOKUP($B117,[1]Src!$CM$13:$CS$39,O$82,0),"")</f>
        <v/>
      </c>
      <c r="P117" s="2" t="str">
        <f>IFERROR(VLOOKUP($B117,[1]Src!$CM$13:$CS$39,P$82,0),"")</f>
        <v/>
      </c>
      <c r="R117" s="149">
        <f t="shared" si="109"/>
        <v>0</v>
      </c>
      <c r="S117" s="2" t="str">
        <f t="shared" si="134"/>
        <v>설비투자비율</v>
      </c>
      <c r="T117" s="2">
        <f t="shared" si="134"/>
        <v>0</v>
      </c>
      <c r="U117" s="2">
        <f t="shared" si="134"/>
        <v>0</v>
      </c>
      <c r="V117" s="2">
        <f t="shared" si="134"/>
        <v>0.23</v>
      </c>
      <c r="W117" s="2">
        <f t="shared" si="134"/>
        <v>0.17</v>
      </c>
      <c r="X117" s="2">
        <f t="shared" si="134"/>
        <v>0</v>
      </c>
      <c r="Y117" s="2">
        <f t="shared" si="135"/>
        <v>0</v>
      </c>
      <c r="Z117" s="2">
        <f t="shared" si="135"/>
        <v>0</v>
      </c>
      <c r="AA117" s="2">
        <f t="shared" si="135"/>
        <v>0</v>
      </c>
      <c r="AC117" s="2">
        <f t="shared" si="136"/>
        <v>0</v>
      </c>
      <c r="AD117" s="2">
        <f t="shared" si="137"/>
        <v>0</v>
      </c>
      <c r="AE117" s="2"/>
    </row>
    <row r="118" spans="1:31" ht="17">
      <c r="M118" s="51"/>
    </row>
    <row r="119" spans="1:31" ht="17">
      <c r="A119" s="5"/>
      <c r="B119" s="5"/>
      <c r="C119" s="21" t="str">
        <f t="shared" ref="C119:P119" si="138">C$83</f>
        <v>연간 손익 요약</v>
      </c>
      <c r="D119" s="21" t="str">
        <f t="shared" si="138"/>
        <v>16년</v>
      </c>
      <c r="E119" s="21" t="str">
        <f t="shared" si="138"/>
        <v>17년</v>
      </c>
      <c r="F119" s="21" t="str">
        <f t="shared" si="138"/>
        <v>18년</v>
      </c>
      <c r="G119" s="21" t="str">
        <f t="shared" si="138"/>
        <v>19년</v>
      </c>
      <c r="H119" s="21" t="str">
        <f t="shared" si="138"/>
        <v>20년</v>
      </c>
      <c r="I119" s="21" t="str">
        <f t="shared" si="138"/>
        <v>21년</v>
      </c>
      <c r="J119" s="21" t="str">
        <f t="shared" si="138"/>
        <v>22년</v>
      </c>
      <c r="K119" s="21" t="str">
        <f t="shared" si="138"/>
        <v>23년</v>
      </c>
      <c r="L119" s="21" t="str">
        <f t="shared" si="138"/>
        <v>24년</v>
      </c>
      <c r="M119" s="147" t="str">
        <f t="shared" si="138"/>
        <v>25년3Q연환산</v>
      </c>
      <c r="N119" s="102" t="str">
        <f t="shared" si="138"/>
        <v>24년 F</v>
      </c>
      <c r="O119" s="102" t="str">
        <f t="shared" si="138"/>
        <v>25년 F</v>
      </c>
      <c r="P119" s="102" t="str">
        <f t="shared" si="138"/>
        <v>26년 F</v>
      </c>
      <c r="R119" s="148"/>
      <c r="S119" s="21" t="str">
        <f t="shared" ref="S119:AA119" si="139">S$83</f>
        <v>분기 손익계산서</v>
      </c>
      <c r="T119" s="21" t="str">
        <f t="shared" si="139"/>
        <v>24.3Q</v>
      </c>
      <c r="U119" s="21" t="str">
        <f t="shared" si="139"/>
        <v>24.4Q</v>
      </c>
      <c r="V119" s="21" t="str">
        <f t="shared" si="139"/>
        <v>25.1Q</v>
      </c>
      <c r="W119" s="21" t="str">
        <f t="shared" si="139"/>
        <v>25.2Q</v>
      </c>
      <c r="X119" s="21" t="str">
        <f t="shared" si="139"/>
        <v>25.3Q</v>
      </c>
      <c r="Y119" s="153" t="str">
        <f t="shared" si="139"/>
        <v>2Q</v>
      </c>
      <c r="Z119" s="153" t="str">
        <f t="shared" si="139"/>
        <v>3Q</v>
      </c>
      <c r="AA119" s="153" t="str">
        <f t="shared" si="139"/>
        <v>4Q</v>
      </c>
      <c r="AC119" s="152">
        <f>Z189</f>
        <v>0</v>
      </c>
      <c r="AD119" s="152">
        <f>AB189</f>
        <v>0</v>
      </c>
    </row>
    <row r="120" spans="1:31" ht="17">
      <c r="A120" s="37" t="s">
        <v>150</v>
      </c>
      <c r="B120" s="37"/>
      <c r="C120" s="2" t="str">
        <f t="shared" ref="C120:M122" si="140">C261</f>
        <v>현금성자산</v>
      </c>
      <c r="D120" s="2">
        <f t="shared" si="140"/>
        <v>115</v>
      </c>
      <c r="E120" s="2">
        <f t="shared" si="140"/>
        <v>111</v>
      </c>
      <c r="F120" s="2">
        <f t="shared" si="140"/>
        <v>116</v>
      </c>
      <c r="G120" s="2">
        <f t="shared" si="140"/>
        <v>213</v>
      </c>
      <c r="H120" s="2">
        <f t="shared" si="140"/>
        <v>101</v>
      </c>
      <c r="I120" s="2">
        <f t="shared" si="140"/>
        <v>225</v>
      </c>
      <c r="J120" s="2">
        <f t="shared" si="140"/>
        <v>130</v>
      </c>
      <c r="K120" s="2">
        <f t="shared" si="140"/>
        <v>260</v>
      </c>
      <c r="L120" s="2">
        <f t="shared" si="140"/>
        <v>337</v>
      </c>
      <c r="M120" s="57">
        <f t="shared" si="140"/>
        <v>374</v>
      </c>
      <c r="N120" s="2" t="str">
        <f>IFERROR(VLOOKUP($B120,[1]Src!$CM$13:$CS$39,N$82,0),"")</f>
        <v/>
      </c>
      <c r="O120" s="2" t="str">
        <f>IFERROR(VLOOKUP($B120,[1]Src!$CM$13:$CS$39,O$82,0),"")</f>
        <v/>
      </c>
      <c r="P120" s="2" t="str">
        <f>IFERROR(VLOOKUP($B120,[1]Src!$CM$13:$CS$39,P$82,0),"")</f>
        <v/>
      </c>
      <c r="R120" s="149">
        <f t="shared" ref="R120:R126" si="141">B120</f>
        <v>0</v>
      </c>
      <c r="S120" s="2" t="str">
        <f t="shared" ref="S120:X122" si="142">P261</f>
        <v>현금성자산</v>
      </c>
      <c r="T120" s="2">
        <f t="shared" si="142"/>
        <v>149</v>
      </c>
      <c r="U120" s="2">
        <f t="shared" si="142"/>
        <v>337</v>
      </c>
      <c r="V120" s="2">
        <f t="shared" si="142"/>
        <v>391</v>
      </c>
      <c r="W120" s="2">
        <f t="shared" si="142"/>
        <v>363</v>
      </c>
      <c r="X120" s="2">
        <f t="shared" si="142"/>
        <v>374</v>
      </c>
      <c r="Y120" s="2">
        <f t="shared" ref="Y120:AA122" si="143">W261</f>
        <v>0</v>
      </c>
      <c r="Z120" s="2">
        <f t="shared" si="143"/>
        <v>0</v>
      </c>
      <c r="AA120" s="2">
        <f t="shared" si="143"/>
        <v>0</v>
      </c>
      <c r="AC120" s="2">
        <f t="shared" ref="AC120:AC122" si="144">Z261</f>
        <v>0</v>
      </c>
      <c r="AD120" s="2">
        <f t="shared" ref="AD120:AD122" si="145">AB261</f>
        <v>0</v>
      </c>
      <c r="AE120" s="2"/>
    </row>
    <row r="121" spans="1:31" ht="17">
      <c r="A121" s="37" t="s">
        <v>150</v>
      </c>
      <c r="B121" s="37"/>
      <c r="C121" s="2" t="str">
        <f t="shared" si="140"/>
        <v>매출채권</v>
      </c>
      <c r="D121" s="2">
        <f t="shared" si="140"/>
        <v>106</v>
      </c>
      <c r="E121" s="2">
        <f t="shared" si="140"/>
        <v>135</v>
      </c>
      <c r="F121" s="2">
        <f t="shared" si="140"/>
        <v>179</v>
      </c>
      <c r="G121" s="2">
        <f t="shared" si="140"/>
        <v>152</v>
      </c>
      <c r="H121" s="2">
        <f t="shared" si="140"/>
        <v>151</v>
      </c>
      <c r="I121" s="2">
        <f t="shared" si="140"/>
        <v>161</v>
      </c>
      <c r="J121" s="2">
        <f t="shared" si="140"/>
        <v>262</v>
      </c>
      <c r="K121" s="2">
        <f t="shared" si="140"/>
        <v>323</v>
      </c>
      <c r="L121" s="2">
        <f t="shared" si="140"/>
        <v>376</v>
      </c>
      <c r="M121" s="57">
        <f t="shared" si="140"/>
        <v>230</v>
      </c>
      <c r="N121" s="2" t="str">
        <f>IFERROR(VLOOKUP($B121,[1]Src!$CM$13:$CS$39,N$82,0),"")</f>
        <v/>
      </c>
      <c r="O121" s="2" t="str">
        <f>IFERROR(VLOOKUP($B121,[1]Src!$CM$13:$CS$39,O$82,0),"")</f>
        <v/>
      </c>
      <c r="P121" s="2" t="str">
        <f>IFERROR(VLOOKUP($B121,[1]Src!$CM$13:$CS$39,P$82,0),"")</f>
        <v/>
      </c>
      <c r="R121" s="149">
        <f t="shared" si="141"/>
        <v>0</v>
      </c>
      <c r="S121" s="2" t="str">
        <f t="shared" si="142"/>
        <v>매출채권</v>
      </c>
      <c r="T121" s="2">
        <f t="shared" si="142"/>
        <v>246</v>
      </c>
      <c r="U121" s="2">
        <f t="shared" si="142"/>
        <v>376</v>
      </c>
      <c r="V121" s="2">
        <f t="shared" si="142"/>
        <v>207</v>
      </c>
      <c r="W121" s="2">
        <f t="shared" si="142"/>
        <v>311</v>
      </c>
      <c r="X121" s="2">
        <f t="shared" si="142"/>
        <v>230</v>
      </c>
      <c r="Y121" s="2">
        <f t="shared" si="143"/>
        <v>0</v>
      </c>
      <c r="Z121" s="2">
        <f t="shared" si="143"/>
        <v>0</v>
      </c>
      <c r="AA121" s="2">
        <f t="shared" si="143"/>
        <v>0</v>
      </c>
      <c r="AC121" s="2">
        <f t="shared" si="144"/>
        <v>0</v>
      </c>
      <c r="AD121" s="2">
        <f t="shared" si="145"/>
        <v>0</v>
      </c>
      <c r="AE121" s="2"/>
    </row>
    <row r="122" spans="1:31" ht="17">
      <c r="A122" s="37" t="s">
        <v>150</v>
      </c>
      <c r="B122" s="37"/>
      <c r="C122" s="2" t="str">
        <f t="shared" si="140"/>
        <v>재고자산</v>
      </c>
      <c r="D122" s="2">
        <f t="shared" si="140"/>
        <v>24</v>
      </c>
      <c r="E122" s="2">
        <f t="shared" si="140"/>
        <v>39</v>
      </c>
      <c r="F122" s="2">
        <f t="shared" si="140"/>
        <v>48</v>
      </c>
      <c r="G122" s="2">
        <f t="shared" si="140"/>
        <v>115</v>
      </c>
      <c r="H122" s="2">
        <f t="shared" si="140"/>
        <v>77</v>
      </c>
      <c r="I122" s="2">
        <f t="shared" si="140"/>
        <v>169</v>
      </c>
      <c r="J122" s="2">
        <f t="shared" si="140"/>
        <v>483</v>
      </c>
      <c r="K122" s="2">
        <f t="shared" si="140"/>
        <v>281</v>
      </c>
      <c r="L122" s="2">
        <f t="shared" si="140"/>
        <v>279</v>
      </c>
      <c r="M122" s="57">
        <f t="shared" si="140"/>
        <v>374</v>
      </c>
      <c r="N122" s="2" t="str">
        <f>IFERROR(VLOOKUP($B122,[1]Src!$CM$13:$CS$39,N$82,0),"")</f>
        <v/>
      </c>
      <c r="O122" s="2" t="str">
        <f>IFERROR(VLOOKUP($B122,[1]Src!$CM$13:$CS$39,O$82,0),"")</f>
        <v/>
      </c>
      <c r="P122" s="2" t="str">
        <f>IFERROR(VLOOKUP($B122,[1]Src!$CM$13:$CS$39,P$82,0),"")</f>
        <v/>
      </c>
      <c r="R122" s="149">
        <f t="shared" si="141"/>
        <v>0</v>
      </c>
      <c r="S122" s="2" t="str">
        <f t="shared" si="142"/>
        <v>재고자산</v>
      </c>
      <c r="T122" s="2">
        <f t="shared" si="142"/>
        <v>365</v>
      </c>
      <c r="U122" s="2">
        <f t="shared" si="142"/>
        <v>279</v>
      </c>
      <c r="V122" s="2">
        <f t="shared" si="142"/>
        <v>267</v>
      </c>
      <c r="W122" s="2">
        <f t="shared" si="142"/>
        <v>287</v>
      </c>
      <c r="X122" s="2">
        <f t="shared" si="142"/>
        <v>374</v>
      </c>
      <c r="Y122" s="2">
        <f t="shared" si="143"/>
        <v>0</v>
      </c>
      <c r="Z122" s="2">
        <f t="shared" si="143"/>
        <v>0</v>
      </c>
      <c r="AA122" s="2">
        <f t="shared" si="143"/>
        <v>0</v>
      </c>
      <c r="AC122" s="2">
        <f t="shared" si="144"/>
        <v>0</v>
      </c>
      <c r="AD122" s="2">
        <f t="shared" si="145"/>
        <v>0</v>
      </c>
      <c r="AE122" s="2"/>
    </row>
    <row r="123" spans="1:31" ht="17">
      <c r="A123" s="37" t="s">
        <v>150</v>
      </c>
      <c r="B123" s="37"/>
      <c r="C123" s="2" t="str">
        <f t="shared" ref="C123:M126" si="146">C265</f>
        <v>유형자산</v>
      </c>
      <c r="D123" s="2">
        <f t="shared" si="146"/>
        <v>2</v>
      </c>
      <c r="E123" s="2">
        <f t="shared" si="146"/>
        <v>1</v>
      </c>
      <c r="F123" s="2">
        <f t="shared" si="146"/>
        <v>5</v>
      </c>
      <c r="G123" s="2">
        <f t="shared" si="146"/>
        <v>25</v>
      </c>
      <c r="H123" s="2">
        <f t="shared" si="146"/>
        <v>18</v>
      </c>
      <c r="I123" s="2">
        <f t="shared" si="146"/>
        <v>16</v>
      </c>
      <c r="J123" s="2">
        <f t="shared" si="146"/>
        <v>17</v>
      </c>
      <c r="K123" s="2">
        <f t="shared" si="146"/>
        <v>26</v>
      </c>
      <c r="L123" s="2">
        <f t="shared" si="146"/>
        <v>35</v>
      </c>
      <c r="M123" s="57">
        <f t="shared" si="146"/>
        <v>29</v>
      </c>
      <c r="N123" s="2" t="str">
        <f>IFERROR(VLOOKUP($B123,[1]Src!$CM$13:$CS$39,N$82,0),"")</f>
        <v/>
      </c>
      <c r="O123" s="2" t="str">
        <f>IFERROR(VLOOKUP($B123,[1]Src!$CM$13:$CS$39,O$82,0),"")</f>
        <v/>
      </c>
      <c r="P123" s="2" t="str">
        <f>IFERROR(VLOOKUP($B123,[1]Src!$CM$13:$CS$39,P$82,0),"")</f>
        <v/>
      </c>
      <c r="R123" s="149">
        <f t="shared" si="141"/>
        <v>0</v>
      </c>
      <c r="S123" s="2" t="str">
        <f t="shared" ref="S123:X126" si="147">P265</f>
        <v>유형자산</v>
      </c>
      <c r="T123" s="2">
        <f t="shared" si="147"/>
        <v>28</v>
      </c>
      <c r="U123" s="2">
        <f t="shared" si="147"/>
        <v>35</v>
      </c>
      <c r="V123" s="2">
        <f t="shared" si="147"/>
        <v>33</v>
      </c>
      <c r="W123" s="2">
        <f t="shared" si="147"/>
        <v>32</v>
      </c>
      <c r="X123" s="2">
        <f t="shared" si="147"/>
        <v>29</v>
      </c>
      <c r="Y123" s="2">
        <f t="shared" ref="Y123:AA126" si="148">W265</f>
        <v>0</v>
      </c>
      <c r="Z123" s="2">
        <f t="shared" si="148"/>
        <v>0</v>
      </c>
      <c r="AA123" s="2">
        <f t="shared" si="148"/>
        <v>0</v>
      </c>
      <c r="AC123" s="2">
        <f t="shared" ref="AC123:AC126" si="149">Z265</f>
        <v>0</v>
      </c>
      <c r="AD123" s="2">
        <f t="shared" ref="AD123:AD126" si="150">AB265</f>
        <v>0</v>
      </c>
      <c r="AE123" s="2"/>
    </row>
    <row r="124" spans="1:31" ht="17">
      <c r="A124" s="37" t="s">
        <v>150</v>
      </c>
      <c r="B124" s="37"/>
      <c r="C124" s="2" t="str">
        <f t="shared" si="146"/>
        <v>무형자산</v>
      </c>
      <c r="D124" s="2">
        <f t="shared" si="146"/>
        <v>1</v>
      </c>
      <c r="E124" s="2">
        <f t="shared" si="146"/>
        <v>2</v>
      </c>
      <c r="F124" s="2">
        <f t="shared" si="146"/>
        <v>5</v>
      </c>
      <c r="G124" s="2">
        <f t="shared" si="146"/>
        <v>4</v>
      </c>
      <c r="H124" s="2">
        <f t="shared" si="146"/>
        <v>8</v>
      </c>
      <c r="I124" s="2">
        <f t="shared" si="146"/>
        <v>8</v>
      </c>
      <c r="J124" s="2">
        <f t="shared" si="146"/>
        <v>8</v>
      </c>
      <c r="K124" s="2">
        <f t="shared" si="146"/>
        <v>10</v>
      </c>
      <c r="L124" s="2">
        <f t="shared" si="146"/>
        <v>10</v>
      </c>
      <c r="M124" s="57">
        <f t="shared" si="146"/>
        <v>10</v>
      </c>
      <c r="N124" s="2" t="str">
        <f>IFERROR(VLOOKUP($B124,[1]Src!$CM$13:$CS$39,N$82,0),"")</f>
        <v/>
      </c>
      <c r="O124" s="2" t="str">
        <f>IFERROR(VLOOKUP($B124,[1]Src!$CM$13:$CS$39,O$82,0),"")</f>
        <v/>
      </c>
      <c r="P124" s="2" t="str">
        <f>IFERROR(VLOOKUP($B124,[1]Src!$CM$13:$CS$39,P$82,0),"")</f>
        <v/>
      </c>
      <c r="R124" s="149">
        <f t="shared" si="141"/>
        <v>0</v>
      </c>
      <c r="S124" s="2" t="str">
        <f t="shared" si="147"/>
        <v>무형자산</v>
      </c>
      <c r="T124" s="2">
        <f t="shared" si="147"/>
        <v>10</v>
      </c>
      <c r="U124" s="2">
        <f t="shared" si="147"/>
        <v>10</v>
      </c>
      <c r="V124" s="2">
        <f t="shared" si="147"/>
        <v>10</v>
      </c>
      <c r="W124" s="2">
        <f t="shared" si="147"/>
        <v>10</v>
      </c>
      <c r="X124" s="2">
        <f t="shared" si="147"/>
        <v>10</v>
      </c>
      <c r="Y124" s="2">
        <f t="shared" si="148"/>
        <v>0</v>
      </c>
      <c r="Z124" s="2">
        <f t="shared" si="148"/>
        <v>0</v>
      </c>
      <c r="AA124" s="2">
        <f t="shared" si="148"/>
        <v>0</v>
      </c>
      <c r="AC124" s="2">
        <f t="shared" si="149"/>
        <v>0</v>
      </c>
      <c r="AD124" s="2">
        <f t="shared" si="150"/>
        <v>0</v>
      </c>
      <c r="AE124" s="2"/>
    </row>
    <row r="125" spans="1:31" ht="17">
      <c r="A125" s="37" t="s">
        <v>150</v>
      </c>
      <c r="B125" s="37"/>
      <c r="C125" s="2" t="str">
        <f t="shared" si="146"/>
        <v>투자자산</v>
      </c>
      <c r="D125" s="2">
        <f t="shared" si="146"/>
        <v>19</v>
      </c>
      <c r="E125" s="2">
        <f t="shared" si="146"/>
        <v>19</v>
      </c>
      <c r="F125" s="2">
        <f t="shared" si="146"/>
        <v>20</v>
      </c>
      <c r="G125" s="2">
        <f t="shared" si="146"/>
        <v>55</v>
      </c>
      <c r="H125" s="2">
        <f t="shared" si="146"/>
        <v>57</v>
      </c>
      <c r="I125" s="2">
        <f t="shared" si="146"/>
        <v>66</v>
      </c>
      <c r="J125" s="2">
        <f t="shared" si="146"/>
        <v>65</v>
      </c>
      <c r="K125" s="2">
        <f t="shared" si="146"/>
        <v>69</v>
      </c>
      <c r="L125" s="2">
        <f t="shared" si="146"/>
        <v>72</v>
      </c>
      <c r="M125" s="57">
        <f t="shared" si="146"/>
        <v>74</v>
      </c>
      <c r="N125" s="2" t="str">
        <f>IFERROR(VLOOKUP($B125,[1]Src!$CM$13:$CS$39,N$82,0),"")</f>
        <v/>
      </c>
      <c r="O125" s="2" t="str">
        <f>IFERROR(VLOOKUP($B125,[1]Src!$CM$13:$CS$39,O$82,0),"")</f>
        <v/>
      </c>
      <c r="P125" s="2" t="str">
        <f>IFERROR(VLOOKUP($B125,[1]Src!$CM$13:$CS$39,P$82,0),"")</f>
        <v/>
      </c>
      <c r="R125" s="149">
        <f t="shared" si="141"/>
        <v>0</v>
      </c>
      <c r="S125" s="2" t="str">
        <f t="shared" si="147"/>
        <v>투자자산</v>
      </c>
      <c r="T125" s="2">
        <f t="shared" si="147"/>
        <v>72</v>
      </c>
      <c r="U125" s="2">
        <f t="shared" si="147"/>
        <v>72</v>
      </c>
      <c r="V125" s="2">
        <f t="shared" si="147"/>
        <v>72</v>
      </c>
      <c r="W125" s="2">
        <f t="shared" si="147"/>
        <v>73</v>
      </c>
      <c r="X125" s="2">
        <f t="shared" si="147"/>
        <v>74</v>
      </c>
      <c r="Y125" s="2">
        <f t="shared" si="148"/>
        <v>0</v>
      </c>
      <c r="Z125" s="2">
        <f t="shared" si="148"/>
        <v>0</v>
      </c>
      <c r="AA125" s="2">
        <f t="shared" si="148"/>
        <v>0</v>
      </c>
      <c r="AC125" s="2">
        <f t="shared" si="149"/>
        <v>0</v>
      </c>
      <c r="AD125" s="2">
        <f t="shared" si="150"/>
        <v>0</v>
      </c>
      <c r="AE125" s="2"/>
    </row>
    <row r="126" spans="1:31" ht="17">
      <c r="A126" s="37" t="s">
        <v>150</v>
      </c>
      <c r="B126" s="37"/>
      <c r="C126" s="2" t="str">
        <f t="shared" si="146"/>
        <v>유동부채</v>
      </c>
      <c r="D126" s="2">
        <f t="shared" si="146"/>
        <v>132</v>
      </c>
      <c r="E126" s="2">
        <f t="shared" si="146"/>
        <v>150</v>
      </c>
      <c r="F126" s="2">
        <f t="shared" si="146"/>
        <v>185</v>
      </c>
      <c r="G126" s="2">
        <f t="shared" si="146"/>
        <v>411</v>
      </c>
      <c r="H126" s="2">
        <f t="shared" si="146"/>
        <v>199</v>
      </c>
      <c r="I126" s="2">
        <f t="shared" si="146"/>
        <v>390</v>
      </c>
      <c r="J126" s="2">
        <f t="shared" si="146"/>
        <v>740</v>
      </c>
      <c r="K126" s="2">
        <f t="shared" si="146"/>
        <v>680</v>
      </c>
      <c r="L126" s="2">
        <f t="shared" si="146"/>
        <v>675</v>
      </c>
      <c r="M126" s="57">
        <f t="shared" si="146"/>
        <v>556</v>
      </c>
      <c r="N126" s="2" t="str">
        <f>IFERROR(VLOOKUP($B126,[1]Src!$CM$13:$CS$39,N$82,0),"")</f>
        <v/>
      </c>
      <c r="O126" s="2" t="str">
        <f>IFERROR(VLOOKUP($B126,[1]Src!$CM$13:$CS$39,O$82,0),"")</f>
        <v/>
      </c>
      <c r="P126" s="2" t="str">
        <f>IFERROR(VLOOKUP($B126,[1]Src!$CM$13:$CS$39,P$82,0),"")</f>
        <v/>
      </c>
      <c r="R126" s="149">
        <f t="shared" si="141"/>
        <v>0</v>
      </c>
      <c r="S126" s="2" t="str">
        <f t="shared" si="147"/>
        <v>유동부채</v>
      </c>
      <c r="T126" s="2">
        <f t="shared" si="147"/>
        <v>534</v>
      </c>
      <c r="U126" s="2">
        <f t="shared" si="147"/>
        <v>675</v>
      </c>
      <c r="V126" s="2">
        <f t="shared" si="147"/>
        <v>563</v>
      </c>
      <c r="W126" s="2">
        <f t="shared" si="147"/>
        <v>583</v>
      </c>
      <c r="X126" s="2">
        <f t="shared" si="147"/>
        <v>556</v>
      </c>
      <c r="Y126" s="2">
        <f t="shared" si="148"/>
        <v>0</v>
      </c>
      <c r="Z126" s="2">
        <f t="shared" si="148"/>
        <v>0</v>
      </c>
      <c r="AA126" s="2">
        <f t="shared" si="148"/>
        <v>0</v>
      </c>
      <c r="AC126" s="2">
        <f t="shared" si="149"/>
        <v>0</v>
      </c>
      <c r="AD126" s="2">
        <f t="shared" si="150"/>
        <v>0</v>
      </c>
      <c r="AE126" s="2"/>
    </row>
    <row r="127" spans="1:31" ht="17">
      <c r="A127" s="37" t="s">
        <v>154</v>
      </c>
      <c r="B127" s="37" t="s">
        <v>159</v>
      </c>
      <c r="C127" s="152" t="str">
        <f t="shared" ref="C127:M127" si="151">C275</f>
        <v>지배주주지분</v>
      </c>
      <c r="D127" s="152">
        <f t="shared" si="151"/>
        <v>132</v>
      </c>
      <c r="E127" s="152">
        <f t="shared" si="151"/>
        <v>166</v>
      </c>
      <c r="F127" s="152">
        <f t="shared" si="151"/>
        <v>302</v>
      </c>
      <c r="G127" s="152">
        <f t="shared" si="151"/>
        <v>177</v>
      </c>
      <c r="H127" s="152">
        <f t="shared" si="151"/>
        <v>226</v>
      </c>
      <c r="I127" s="152">
        <f t="shared" si="151"/>
        <v>291</v>
      </c>
      <c r="J127" s="152">
        <f t="shared" si="151"/>
        <v>353</v>
      </c>
      <c r="K127" s="152">
        <f t="shared" si="151"/>
        <v>460</v>
      </c>
      <c r="L127" s="152">
        <f t="shared" si="151"/>
        <v>539</v>
      </c>
      <c r="M127" s="51">
        <f t="shared" si="151"/>
        <v>606</v>
      </c>
      <c r="N127" s="2" t="str">
        <f>IFERROR(VLOOKUP($B127,[1]Src!$CM$13:$CS$39,N$82,0),"")</f>
        <v>-</v>
      </c>
      <c r="O127" s="2" t="str">
        <f>IFERROR(VLOOKUP($B127,[1]Src!$CM$13:$CS$39,O$82,0),"")</f>
        <v>-</v>
      </c>
      <c r="P127" s="2" t="str">
        <f>IFERROR(VLOOKUP($B127,[1]Src!$CM$13:$CS$39,P$82,0),"")</f>
        <v>-</v>
      </c>
      <c r="R127" s="149"/>
      <c r="S127" s="152" t="str">
        <f t="shared" ref="S127:X127" si="152">P275</f>
        <v>지배주주지분</v>
      </c>
      <c r="T127" s="152">
        <f t="shared" si="152"/>
        <v>480</v>
      </c>
      <c r="U127" s="152">
        <f t="shared" si="152"/>
        <v>539</v>
      </c>
      <c r="V127" s="152">
        <f t="shared" si="152"/>
        <v>530</v>
      </c>
      <c r="W127" s="152">
        <f t="shared" si="152"/>
        <v>576</v>
      </c>
      <c r="X127" s="152">
        <f t="shared" si="152"/>
        <v>606</v>
      </c>
      <c r="Y127" s="152">
        <f>Y275</f>
        <v>0</v>
      </c>
      <c r="Z127" s="2"/>
      <c r="AA127" s="2"/>
      <c r="AC127" s="2"/>
      <c r="AD127" s="2"/>
      <c r="AE127" s="2"/>
    </row>
    <row r="128" spans="1:31" ht="17">
      <c r="M128" s="51"/>
    </row>
    <row r="129" spans="1:31" ht="17">
      <c r="A129" s="5"/>
      <c r="B129" s="5"/>
      <c r="C129" s="21" t="str">
        <f t="shared" ref="C129:P129" si="153">C$83</f>
        <v>연간 손익 요약</v>
      </c>
      <c r="D129" s="21" t="str">
        <f t="shared" si="153"/>
        <v>16년</v>
      </c>
      <c r="E129" s="21" t="str">
        <f t="shared" si="153"/>
        <v>17년</v>
      </c>
      <c r="F129" s="21" t="str">
        <f t="shared" si="153"/>
        <v>18년</v>
      </c>
      <c r="G129" s="21" t="str">
        <f t="shared" si="153"/>
        <v>19년</v>
      </c>
      <c r="H129" s="21" t="str">
        <f t="shared" si="153"/>
        <v>20년</v>
      </c>
      <c r="I129" s="21" t="str">
        <f t="shared" si="153"/>
        <v>21년</v>
      </c>
      <c r="J129" s="21" t="str">
        <f t="shared" si="153"/>
        <v>22년</v>
      </c>
      <c r="K129" s="21" t="str">
        <f t="shared" si="153"/>
        <v>23년</v>
      </c>
      <c r="L129" s="21" t="str">
        <f t="shared" si="153"/>
        <v>24년</v>
      </c>
      <c r="M129" s="147" t="str">
        <f t="shared" si="153"/>
        <v>25년3Q연환산</v>
      </c>
      <c r="N129" s="102" t="str">
        <f t="shared" si="153"/>
        <v>24년 F</v>
      </c>
      <c r="O129" s="102" t="str">
        <f t="shared" si="153"/>
        <v>25년 F</v>
      </c>
      <c r="P129" s="102" t="str">
        <f t="shared" si="153"/>
        <v>26년 F</v>
      </c>
      <c r="R129" s="148"/>
      <c r="S129" s="21" t="str">
        <f t="shared" ref="S129:AA129" si="154">S$83</f>
        <v>분기 손익계산서</v>
      </c>
      <c r="T129" s="21" t="str">
        <f t="shared" si="154"/>
        <v>24.3Q</v>
      </c>
      <c r="U129" s="21" t="str">
        <f t="shared" si="154"/>
        <v>24.4Q</v>
      </c>
      <c r="V129" s="21" t="str">
        <f t="shared" si="154"/>
        <v>25.1Q</v>
      </c>
      <c r="W129" s="21" t="str">
        <f t="shared" si="154"/>
        <v>25.2Q</v>
      </c>
      <c r="X129" s="21" t="str">
        <f t="shared" si="154"/>
        <v>25.3Q</v>
      </c>
      <c r="Y129" s="153" t="str">
        <f t="shared" si="154"/>
        <v>2Q</v>
      </c>
      <c r="Z129" s="153" t="str">
        <f t="shared" si="154"/>
        <v>3Q</v>
      </c>
      <c r="AA129" s="153" t="str">
        <f t="shared" si="154"/>
        <v>4Q</v>
      </c>
      <c r="AC129" s="152">
        <f>Z199</f>
        <v>0</v>
      </c>
      <c r="AD129" s="152">
        <f>AB199</f>
        <v>0</v>
      </c>
    </row>
    <row r="130" spans="1:31" ht="17">
      <c r="A130" s="37"/>
      <c r="B130" s="37" t="s">
        <v>160</v>
      </c>
      <c r="C130" s="2" t="str">
        <f t="shared" ref="C130:M130" si="155">C205</f>
        <v xml:space="preserve"> PER</v>
      </c>
      <c r="D130" s="2">
        <f t="shared" si="155"/>
        <v>0</v>
      </c>
      <c r="E130" s="2">
        <f t="shared" si="155"/>
        <v>6.81</v>
      </c>
      <c r="F130" s="2">
        <f t="shared" si="155"/>
        <v>22.25</v>
      </c>
      <c r="G130" s="2">
        <f t="shared" si="155"/>
        <v>-2.1800000000000002</v>
      </c>
      <c r="H130" s="2">
        <f t="shared" si="155"/>
        <v>4.0199999999999996</v>
      </c>
      <c r="I130" s="2">
        <f t="shared" si="155"/>
        <v>7.5</v>
      </c>
      <c r="J130" s="2">
        <f t="shared" si="155"/>
        <v>16.63</v>
      </c>
      <c r="K130" s="2">
        <f t="shared" si="155"/>
        <v>13.3</v>
      </c>
      <c r="L130" s="2">
        <f t="shared" si="155"/>
        <v>11.54</v>
      </c>
      <c r="M130" s="57">
        <f t="shared" si="155"/>
        <v>5.66</v>
      </c>
      <c r="N130" s="2" t="str">
        <f>IFERROR(VLOOKUP($B130,[1]Src!$CM$13:$CS$39,N$82,0),"")</f>
        <v>-</v>
      </c>
      <c r="O130" s="2" t="str">
        <f>IFERROR(VLOOKUP($B130,[1]Src!$CM$13:$CS$39,O$82,0),"")</f>
        <v>-</v>
      </c>
      <c r="P130" s="2" t="str">
        <f>IFERROR(VLOOKUP($B130,[1]Src!$CM$13:$CS$39,P$82,0),"")</f>
        <v>-</v>
      </c>
      <c r="R130" s="149" t="str">
        <f t="shared" ref="R130:R134" si="156">B130</f>
        <v>PER</v>
      </c>
      <c r="S130" s="2">
        <f>R205</f>
        <v>0</v>
      </c>
      <c r="T130" s="2">
        <f>T205</f>
        <v>0</v>
      </c>
      <c r="U130" s="2"/>
      <c r="V130" s="2"/>
      <c r="W130" s="2"/>
      <c r="X130" s="2"/>
      <c r="Y130" s="2"/>
      <c r="Z130" s="2"/>
      <c r="AA130" s="2"/>
      <c r="AC130" s="2"/>
      <c r="AD130" s="2"/>
      <c r="AE130" s="2"/>
    </row>
    <row r="131" spans="1:31" ht="17">
      <c r="A131" s="37"/>
      <c r="B131" s="37" t="s">
        <v>161</v>
      </c>
      <c r="C131" s="2" t="str">
        <f t="shared" ref="C131:M131" si="157">C207</f>
        <v xml:space="preserve"> PBR</v>
      </c>
      <c r="D131" s="2">
        <f t="shared" si="157"/>
        <v>0.87</v>
      </c>
      <c r="E131" s="2">
        <f t="shared" si="157"/>
        <v>0.72</v>
      </c>
      <c r="F131" s="2">
        <f t="shared" si="157"/>
        <v>1.68</v>
      </c>
      <c r="G131" s="2">
        <f t="shared" si="157"/>
        <v>1.46</v>
      </c>
      <c r="H131" s="2">
        <f t="shared" si="157"/>
        <v>1.07</v>
      </c>
      <c r="I131" s="2">
        <f t="shared" si="157"/>
        <v>1.62</v>
      </c>
      <c r="J131" s="2">
        <f t="shared" si="157"/>
        <v>2.86</v>
      </c>
      <c r="K131" s="2">
        <f t="shared" si="157"/>
        <v>3.02</v>
      </c>
      <c r="L131" s="2">
        <f t="shared" si="157"/>
        <v>2.04</v>
      </c>
      <c r="M131" s="57">
        <f t="shared" si="157"/>
        <v>1.35</v>
      </c>
      <c r="N131" s="2" t="str">
        <f>IFERROR(VLOOKUP($B131,[1]Src!$CM$13:$CS$39,N$82,0),"")</f>
        <v>-</v>
      </c>
      <c r="O131" s="2" t="str">
        <f>IFERROR(VLOOKUP($B131,[1]Src!$CM$13:$CS$39,O$82,0),"")</f>
        <v>-</v>
      </c>
      <c r="P131" s="2" t="str">
        <f>IFERROR(VLOOKUP($B131,[1]Src!$CM$13:$CS$39,P$82,0),"")</f>
        <v>-</v>
      </c>
      <c r="R131" s="149" t="str">
        <f t="shared" si="156"/>
        <v>PBR</v>
      </c>
      <c r="S131" s="2">
        <f>R207</f>
        <v>0</v>
      </c>
      <c r="T131" s="2">
        <f>T207</f>
        <v>0</v>
      </c>
      <c r="U131" s="2"/>
      <c r="V131" s="2"/>
      <c r="W131" s="2"/>
      <c r="X131" s="2"/>
      <c r="Y131" s="2"/>
      <c r="Z131" s="2"/>
      <c r="AA131" s="2"/>
      <c r="AC131" s="2"/>
      <c r="AD131" s="2"/>
      <c r="AE131" s="2"/>
    </row>
    <row r="132" spans="1:31" ht="17">
      <c r="A132" s="37"/>
      <c r="B132" s="37"/>
      <c r="C132" s="2" t="str">
        <f t="shared" ref="C132:M134" si="158">C210</f>
        <v xml:space="preserve"> PEG</v>
      </c>
      <c r="D132" s="2">
        <f t="shared" si="158"/>
        <v>0</v>
      </c>
      <c r="E132" s="2">
        <f t="shared" si="158"/>
        <v>0</v>
      </c>
      <c r="F132" s="2">
        <f t="shared" si="158"/>
        <v>-5.0999999999999996</v>
      </c>
      <c r="G132" s="2">
        <f t="shared" si="158"/>
        <v>0</v>
      </c>
      <c r="H132" s="2">
        <f t="shared" si="158"/>
        <v>0.02</v>
      </c>
      <c r="I132" s="2">
        <f t="shared" si="158"/>
        <v>-0.12</v>
      </c>
      <c r="J132" s="2">
        <f t="shared" si="158"/>
        <v>-5.12</v>
      </c>
      <c r="K132" s="2">
        <f t="shared" si="158"/>
        <v>0.15</v>
      </c>
      <c r="L132" s="2">
        <f t="shared" si="158"/>
        <v>-0.68</v>
      </c>
      <c r="M132" s="57">
        <f t="shared" si="158"/>
        <v>0.04</v>
      </c>
      <c r="N132" s="2" t="str">
        <f>IFERROR(VLOOKUP($B132,[1]Src!$CM$13:$CS$39,N$82,0),"")</f>
        <v/>
      </c>
      <c r="O132" s="2" t="str">
        <f>IFERROR(VLOOKUP($B132,[1]Src!$CM$13:$CS$39,O$82,0),"")</f>
        <v/>
      </c>
      <c r="P132" s="2" t="str">
        <f>IFERROR(VLOOKUP($B132,[1]Src!$CM$13:$CS$39,P$82,0),"")</f>
        <v/>
      </c>
      <c r="R132" s="149">
        <f t="shared" si="156"/>
        <v>0</v>
      </c>
      <c r="S132" s="2">
        <f t="shared" ref="S132:S134" si="159">R210</f>
        <v>0</v>
      </c>
      <c r="T132" s="2">
        <f t="shared" ref="T132:T134" si="160">T210</f>
        <v>0</v>
      </c>
      <c r="U132" s="2"/>
      <c r="V132" s="2"/>
      <c r="W132" s="2"/>
      <c r="X132" s="2"/>
      <c r="Y132" s="2"/>
      <c r="Z132" s="2"/>
      <c r="AA132" s="2"/>
      <c r="AC132" s="2"/>
      <c r="AD132" s="2"/>
      <c r="AE132" s="2"/>
    </row>
    <row r="133" spans="1:31" ht="17">
      <c r="A133" s="37"/>
      <c r="B133" s="37"/>
      <c r="C133" s="2" t="str">
        <f t="shared" si="158"/>
        <v xml:space="preserve"> ROE</v>
      </c>
      <c r="D133" s="2">
        <f t="shared" si="158"/>
        <v>0</v>
      </c>
      <c r="E133" s="2">
        <f t="shared" si="158"/>
        <v>10.6</v>
      </c>
      <c r="F133" s="2">
        <f t="shared" si="158"/>
        <v>7.57</v>
      </c>
      <c r="G133" s="2">
        <f t="shared" si="158"/>
        <v>-67.180000000000007</v>
      </c>
      <c r="H133" s="2">
        <f t="shared" si="158"/>
        <v>26.63</v>
      </c>
      <c r="I133" s="2">
        <f t="shared" si="158"/>
        <v>21.59</v>
      </c>
      <c r="J133" s="2">
        <f t="shared" si="158"/>
        <v>17.18</v>
      </c>
      <c r="K133" s="2">
        <f t="shared" si="158"/>
        <v>22.73</v>
      </c>
      <c r="L133" s="2">
        <f t="shared" si="158"/>
        <v>17.72</v>
      </c>
      <c r="M133" s="57">
        <f t="shared" si="158"/>
        <v>23.93</v>
      </c>
      <c r="N133" s="161">
        <f t="shared" ref="N133:P133" si="161">N98</f>
        <v>19.019019019019019</v>
      </c>
      <c r="O133" s="161" t="e">
        <f t="shared" si="161"/>
        <v>#VALUE!</v>
      </c>
      <c r="P133" s="161" t="e">
        <f t="shared" si="161"/>
        <v>#VALUE!</v>
      </c>
      <c r="R133" s="149">
        <f t="shared" si="156"/>
        <v>0</v>
      </c>
      <c r="S133" s="2">
        <f t="shared" si="159"/>
        <v>0</v>
      </c>
      <c r="T133" s="2">
        <f t="shared" si="160"/>
        <v>0</v>
      </c>
      <c r="U133" s="2"/>
      <c r="V133" s="2"/>
      <c r="W133" s="2"/>
      <c r="X133" s="2"/>
      <c r="Y133" s="2"/>
      <c r="Z133" s="2"/>
      <c r="AA133" s="2"/>
      <c r="AC133" s="2"/>
      <c r="AD133" s="2"/>
      <c r="AE133" s="2"/>
    </row>
    <row r="134" spans="1:31" ht="17">
      <c r="A134" s="37"/>
      <c r="B134" s="37"/>
      <c r="C134" s="2" t="str">
        <f t="shared" si="158"/>
        <v xml:space="preserve"> ROA</v>
      </c>
      <c r="D134" s="2">
        <f t="shared" si="158"/>
        <v>0</v>
      </c>
      <c r="E134" s="2">
        <f t="shared" si="158"/>
        <v>5.19</v>
      </c>
      <c r="F134" s="2">
        <f t="shared" si="158"/>
        <v>4.4400000000000004</v>
      </c>
      <c r="G134" s="2">
        <f t="shared" si="158"/>
        <v>-18.059999999999999</v>
      </c>
      <c r="H134" s="2">
        <f t="shared" si="158"/>
        <v>11.82</v>
      </c>
      <c r="I134" s="2">
        <f t="shared" si="158"/>
        <v>8.16</v>
      </c>
      <c r="J134" s="2">
        <f t="shared" si="158"/>
        <v>5.09</v>
      </c>
      <c r="K134" s="2">
        <f t="shared" si="158"/>
        <v>8.3000000000000007</v>
      </c>
      <c r="L134" s="2">
        <f t="shared" si="158"/>
        <v>6.91</v>
      </c>
      <c r="M134" s="57">
        <f t="shared" si="158"/>
        <v>10.88</v>
      </c>
      <c r="N134" s="2" t="str">
        <f>IFERROR(VLOOKUP($B134,[1]Src!$CM$13:$CS$39,N$82,0),"")</f>
        <v/>
      </c>
      <c r="O134" s="2" t="str">
        <f>IFERROR(VLOOKUP($B134,[1]Src!$CM$13:$CS$39,O$82,0),"")</f>
        <v/>
      </c>
      <c r="P134" s="2" t="str">
        <f>IFERROR(VLOOKUP($B134,[1]Src!$CM$13:$CS$39,P$82,0),"")</f>
        <v/>
      </c>
      <c r="R134" s="149">
        <f t="shared" si="156"/>
        <v>0</v>
      </c>
      <c r="S134" s="2">
        <f t="shared" si="159"/>
        <v>0</v>
      </c>
      <c r="T134" s="2">
        <f t="shared" si="160"/>
        <v>0</v>
      </c>
      <c r="U134" s="2"/>
      <c r="V134" s="2"/>
      <c r="W134" s="2"/>
      <c r="X134" s="2"/>
      <c r="Y134" s="2"/>
      <c r="Z134" s="2"/>
      <c r="AA134" s="2"/>
      <c r="AC134" s="2"/>
      <c r="AD134" s="2"/>
      <c r="AE134" s="2"/>
    </row>
    <row r="135" spans="1:31" ht="17">
      <c r="A135" s="5"/>
      <c r="B135" s="5"/>
      <c r="C135" s="21" t="str">
        <f t="shared" ref="C135:P135" si="162">C$83</f>
        <v>연간 손익 요약</v>
      </c>
      <c r="D135" s="21" t="str">
        <f t="shared" si="162"/>
        <v>16년</v>
      </c>
      <c r="E135" s="21" t="str">
        <f t="shared" si="162"/>
        <v>17년</v>
      </c>
      <c r="F135" s="21" t="str">
        <f t="shared" si="162"/>
        <v>18년</v>
      </c>
      <c r="G135" s="21" t="str">
        <f t="shared" si="162"/>
        <v>19년</v>
      </c>
      <c r="H135" s="21" t="str">
        <f t="shared" si="162"/>
        <v>20년</v>
      </c>
      <c r="I135" s="21" t="str">
        <f t="shared" si="162"/>
        <v>21년</v>
      </c>
      <c r="J135" s="21" t="str">
        <f t="shared" si="162"/>
        <v>22년</v>
      </c>
      <c r="K135" s="21" t="str">
        <f t="shared" si="162"/>
        <v>23년</v>
      </c>
      <c r="L135" s="21" t="str">
        <f t="shared" si="162"/>
        <v>24년</v>
      </c>
      <c r="M135" s="147" t="str">
        <f t="shared" si="162"/>
        <v>25년3Q연환산</v>
      </c>
      <c r="N135" s="102" t="str">
        <f t="shared" si="162"/>
        <v>24년 F</v>
      </c>
      <c r="O135" s="102" t="str">
        <f t="shared" si="162"/>
        <v>25년 F</v>
      </c>
      <c r="P135" s="102" t="str">
        <f t="shared" si="162"/>
        <v>26년 F</v>
      </c>
      <c r="R135" s="148"/>
      <c r="S135" s="21" t="str">
        <f t="shared" ref="S135:AA135" si="163">S$83</f>
        <v>분기 손익계산서</v>
      </c>
      <c r="T135" s="21" t="str">
        <f t="shared" si="163"/>
        <v>24.3Q</v>
      </c>
      <c r="U135" s="21" t="str">
        <f t="shared" si="163"/>
        <v>24.4Q</v>
      </c>
      <c r="V135" s="21" t="str">
        <f t="shared" si="163"/>
        <v>25.1Q</v>
      </c>
      <c r="W135" s="21" t="str">
        <f t="shared" si="163"/>
        <v>25.2Q</v>
      </c>
      <c r="X135" s="21" t="str">
        <f t="shared" si="163"/>
        <v>25.3Q</v>
      </c>
      <c r="Y135" s="153" t="str">
        <f t="shared" si="163"/>
        <v>2Q</v>
      </c>
      <c r="Z135" s="153" t="str">
        <f t="shared" si="163"/>
        <v>3Q</v>
      </c>
      <c r="AA135" s="153" t="str">
        <f t="shared" si="163"/>
        <v>4Q</v>
      </c>
      <c r="AC135" s="152">
        <f>Z205</f>
        <v>0</v>
      </c>
      <c r="AD135" s="152">
        <f>AB205</f>
        <v>0</v>
      </c>
    </row>
    <row r="136" spans="1:31" ht="17">
      <c r="A136" s="37" t="s">
        <v>150</v>
      </c>
      <c r="B136" s="37"/>
      <c r="C136" s="2" t="str">
        <f t="shared" ref="C136:M136" si="164">C225</f>
        <v xml:space="preserve"> 주식수 (만주)</v>
      </c>
      <c r="D136" s="2">
        <f t="shared" si="164"/>
        <v>903</v>
      </c>
      <c r="E136" s="2">
        <f t="shared" si="164"/>
        <v>961</v>
      </c>
      <c r="F136" s="2">
        <f t="shared" si="164"/>
        <v>1303</v>
      </c>
      <c r="G136" s="2">
        <f t="shared" si="164"/>
        <v>1303</v>
      </c>
      <c r="H136" s="2">
        <f t="shared" si="164"/>
        <v>443</v>
      </c>
      <c r="I136" s="2">
        <f t="shared" si="164"/>
        <v>1305</v>
      </c>
      <c r="J136" s="2">
        <f t="shared" si="164"/>
        <v>1305</v>
      </c>
      <c r="K136" s="2">
        <f t="shared" si="164"/>
        <v>1186</v>
      </c>
      <c r="L136" s="2">
        <f t="shared" si="164"/>
        <v>1305</v>
      </c>
      <c r="M136" s="57">
        <f t="shared" si="164"/>
        <v>1305</v>
      </c>
      <c r="N136" s="2">
        <f>L136</f>
        <v>1305</v>
      </c>
      <c r="O136" s="2">
        <f t="shared" ref="O136:P136" si="165">N136</f>
        <v>1305</v>
      </c>
      <c r="P136" s="2">
        <f t="shared" si="165"/>
        <v>1305</v>
      </c>
      <c r="R136" s="149">
        <f t="shared" ref="R136:R140" si="166">B136</f>
        <v>0</v>
      </c>
      <c r="S136" s="2">
        <f>R225</f>
        <v>0</v>
      </c>
      <c r="T136" s="2">
        <f t="shared" ref="T136:Y136" si="167">T225</f>
        <v>0</v>
      </c>
      <c r="U136" s="2">
        <f t="shared" si="167"/>
        <v>0</v>
      </c>
      <c r="V136" s="2">
        <f t="shared" si="167"/>
        <v>0</v>
      </c>
      <c r="W136" s="2">
        <f t="shared" si="167"/>
        <v>0</v>
      </c>
      <c r="X136" s="2">
        <f t="shared" si="167"/>
        <v>0</v>
      </c>
      <c r="Y136" s="2">
        <f t="shared" si="167"/>
        <v>0</v>
      </c>
      <c r="Z136" s="2"/>
      <c r="AA136" s="2"/>
      <c r="AC136" s="2"/>
      <c r="AD136" s="2"/>
      <c r="AE136" s="2"/>
    </row>
    <row r="137" spans="1:31" ht="17">
      <c r="A137" s="37" t="s">
        <v>150</v>
      </c>
      <c r="B137" s="37" t="s">
        <v>162</v>
      </c>
      <c r="C137" s="2" t="str">
        <f t="shared" ref="C137:M137" si="168">C179</f>
        <v xml:space="preserve"> EPS</v>
      </c>
      <c r="D137" s="2">
        <f t="shared" si="168"/>
        <v>0</v>
      </c>
      <c r="E137" s="2">
        <f t="shared" si="168"/>
        <v>184</v>
      </c>
      <c r="F137" s="2">
        <f t="shared" si="168"/>
        <v>176</v>
      </c>
      <c r="G137" s="2">
        <f t="shared" si="168"/>
        <v>-911</v>
      </c>
      <c r="H137" s="2">
        <f t="shared" si="168"/>
        <v>1359</v>
      </c>
      <c r="I137" s="2">
        <f t="shared" si="168"/>
        <v>481</v>
      </c>
      <c r="J137" s="2">
        <f t="shared" si="168"/>
        <v>465</v>
      </c>
      <c r="K137" s="2">
        <f t="shared" si="168"/>
        <v>881</v>
      </c>
      <c r="L137" s="2">
        <f t="shared" si="168"/>
        <v>732</v>
      </c>
      <c r="M137" s="57">
        <f t="shared" si="168"/>
        <v>1111.1099999999999</v>
      </c>
      <c r="N137" s="2">
        <f>IFERROR(VLOOKUP($B137,[1]Src!$CM$13:$CS$39,N$82,0),"")</f>
        <v>921</v>
      </c>
      <c r="O137" s="2" t="str">
        <f>IFERROR(VLOOKUP($B137,[1]Src!$CM$13:$CS$39,O$82,0),"")</f>
        <v>-</v>
      </c>
      <c r="P137" s="2" t="str">
        <f>IFERROR(VLOOKUP($B137,[1]Src!$CM$13:$CS$39,P$82,0),"")</f>
        <v>-</v>
      </c>
      <c r="R137" s="149" t="str">
        <f t="shared" si="166"/>
        <v>EPS(원)</v>
      </c>
      <c r="S137" s="2">
        <f>R179</f>
        <v>0</v>
      </c>
      <c r="T137" s="2">
        <f t="shared" ref="T137:Y137" si="169">T179</f>
        <v>0</v>
      </c>
      <c r="U137" s="2">
        <f t="shared" si="169"/>
        <v>0</v>
      </c>
      <c r="V137" s="2">
        <f t="shared" si="169"/>
        <v>0</v>
      </c>
      <c r="W137" s="2">
        <f t="shared" si="169"/>
        <v>0</v>
      </c>
      <c r="X137" s="2">
        <f t="shared" si="169"/>
        <v>0</v>
      </c>
      <c r="Y137" s="2">
        <f t="shared" si="169"/>
        <v>0</v>
      </c>
      <c r="Z137" s="2"/>
      <c r="AA137" s="2"/>
      <c r="AC137" s="2"/>
      <c r="AD137" s="2"/>
      <c r="AE137" s="2"/>
    </row>
    <row r="138" spans="1:31" ht="17">
      <c r="A138" s="37" t="s">
        <v>150</v>
      </c>
      <c r="B138" s="37" t="s">
        <v>163</v>
      </c>
      <c r="C138" s="2" t="str">
        <f t="shared" ref="C138:M138" si="170">C182</f>
        <v xml:space="preserve"> DPS</v>
      </c>
      <c r="D138" s="2">
        <f t="shared" si="170"/>
        <v>0</v>
      </c>
      <c r="E138" s="2">
        <f t="shared" si="170"/>
        <v>0</v>
      </c>
      <c r="F138" s="2">
        <f t="shared" si="170"/>
        <v>0</v>
      </c>
      <c r="G138" s="2">
        <f t="shared" si="170"/>
        <v>0</v>
      </c>
      <c r="H138" s="2">
        <f t="shared" si="170"/>
        <v>0</v>
      </c>
      <c r="I138" s="2">
        <f t="shared" si="170"/>
        <v>45</v>
      </c>
      <c r="J138" s="2">
        <f t="shared" si="170"/>
        <v>45</v>
      </c>
      <c r="K138" s="2">
        <f t="shared" si="170"/>
        <v>136</v>
      </c>
      <c r="L138" s="2">
        <f t="shared" si="170"/>
        <v>100</v>
      </c>
      <c r="M138" s="57">
        <f t="shared" si="170"/>
        <v>100</v>
      </c>
      <c r="N138" s="2">
        <f>IFERROR(VLOOKUP($B138,[1]Src!$CM$13:$CS$39,N$82,0),"")</f>
        <v>250</v>
      </c>
      <c r="O138" s="2" t="str">
        <f>IFERROR(VLOOKUP($B138,[1]Src!$CM$13:$CS$39,O$82,0),"")</f>
        <v>-</v>
      </c>
      <c r="P138" s="2" t="str">
        <f>IFERROR(VLOOKUP($B138,[1]Src!$CM$13:$CS$39,P$82,0),"")</f>
        <v>-</v>
      </c>
      <c r="R138" s="149" t="str">
        <f t="shared" si="166"/>
        <v>DPS(원)</v>
      </c>
      <c r="S138" s="2">
        <f>R182</f>
        <v>0</v>
      </c>
      <c r="T138" s="2">
        <f t="shared" ref="T138:Y138" si="171">T182</f>
        <v>0</v>
      </c>
      <c r="U138" s="2">
        <f t="shared" si="171"/>
        <v>0</v>
      </c>
      <c r="V138" s="2">
        <f t="shared" si="171"/>
        <v>0</v>
      </c>
      <c r="W138" s="2">
        <f t="shared" si="171"/>
        <v>0</v>
      </c>
      <c r="X138" s="2">
        <f t="shared" si="171"/>
        <v>0</v>
      </c>
      <c r="Y138" s="2">
        <f t="shared" si="171"/>
        <v>0</v>
      </c>
      <c r="Z138" s="2"/>
      <c r="AA138" s="2"/>
      <c r="AC138" s="2"/>
      <c r="AD138" s="2"/>
      <c r="AE138" s="2"/>
    </row>
    <row r="139" spans="1:31" ht="17">
      <c r="A139" s="37" t="s">
        <v>154</v>
      </c>
      <c r="B139" s="37"/>
      <c r="C139" s="2" t="str">
        <f t="shared" ref="C139:M140" si="172">C214</f>
        <v xml:space="preserve"> 배당성향(%)</v>
      </c>
      <c r="D139" s="2">
        <f t="shared" si="172"/>
        <v>0</v>
      </c>
      <c r="E139" s="2">
        <f t="shared" si="172"/>
        <v>0</v>
      </c>
      <c r="F139" s="2">
        <f t="shared" si="172"/>
        <v>0</v>
      </c>
      <c r="G139" s="2">
        <f t="shared" si="172"/>
        <v>0</v>
      </c>
      <c r="H139" s="2">
        <f t="shared" si="172"/>
        <v>0</v>
      </c>
      <c r="I139" s="2">
        <f t="shared" si="172"/>
        <v>9.36</v>
      </c>
      <c r="J139" s="2">
        <f t="shared" si="172"/>
        <v>9.67</v>
      </c>
      <c r="K139" s="2">
        <f t="shared" si="172"/>
        <v>15.43</v>
      </c>
      <c r="L139" s="2">
        <f t="shared" si="172"/>
        <v>13.67</v>
      </c>
      <c r="M139" s="57">
        <f t="shared" si="172"/>
        <v>9</v>
      </c>
      <c r="N139" s="162">
        <f t="shared" ref="N139:P139" si="173">N138/N137*100</f>
        <v>27.14440825190011</v>
      </c>
      <c r="O139" s="162" t="e">
        <f t="shared" si="173"/>
        <v>#VALUE!</v>
      </c>
      <c r="P139" s="162" t="e">
        <f t="shared" si="173"/>
        <v>#VALUE!</v>
      </c>
      <c r="R139" s="149">
        <f t="shared" si="166"/>
        <v>0</v>
      </c>
      <c r="S139" s="2">
        <f t="shared" ref="S139:S140" si="174">R214</f>
        <v>0</v>
      </c>
      <c r="T139" s="2">
        <f t="shared" ref="T139:Y140" si="175">T214</f>
        <v>0</v>
      </c>
      <c r="U139" s="2">
        <f t="shared" si="175"/>
        <v>0</v>
      </c>
      <c r="V139" s="2">
        <f t="shared" si="175"/>
        <v>0</v>
      </c>
      <c r="W139" s="2">
        <f t="shared" si="175"/>
        <v>0</v>
      </c>
      <c r="X139" s="2">
        <f t="shared" si="175"/>
        <v>0</v>
      </c>
      <c r="Y139" s="2">
        <f t="shared" si="175"/>
        <v>0</v>
      </c>
      <c r="Z139" s="2"/>
      <c r="AA139" s="2"/>
      <c r="AC139" s="2"/>
      <c r="AD139" s="2"/>
      <c r="AE139" s="2"/>
    </row>
    <row r="140" spans="1:31" ht="17">
      <c r="A140" s="37" t="s">
        <v>154</v>
      </c>
      <c r="B140" s="37"/>
      <c r="C140" s="2" t="str">
        <f t="shared" si="172"/>
        <v xml:space="preserve"> 연간 배당률(%)</v>
      </c>
      <c r="D140" s="2">
        <f t="shared" si="172"/>
        <v>0</v>
      </c>
      <c r="E140" s="2">
        <f t="shared" si="172"/>
        <v>0</v>
      </c>
      <c r="F140" s="2">
        <f t="shared" si="172"/>
        <v>0</v>
      </c>
      <c r="G140" s="2">
        <f t="shared" si="172"/>
        <v>0</v>
      </c>
      <c r="H140" s="2">
        <f t="shared" si="172"/>
        <v>0</v>
      </c>
      <c r="I140" s="2">
        <f t="shared" si="172"/>
        <v>1.25</v>
      </c>
      <c r="J140" s="2">
        <f t="shared" si="172"/>
        <v>0.57999999999999996</v>
      </c>
      <c r="K140" s="2">
        <f t="shared" si="172"/>
        <v>1.1599999999999999</v>
      </c>
      <c r="L140" s="2">
        <f t="shared" si="172"/>
        <v>1.18</v>
      </c>
      <c r="M140" s="57">
        <f t="shared" si="172"/>
        <v>1.59</v>
      </c>
      <c r="N140" s="163">
        <f ca="1">IFERROR(__xludf.DUMMYFUNCTION("100*N138/ iferror(GoogleFinance(""kosdaq:""&amp;vlookup($C$2,'종목코드'!$B:$N,13,0), ""price""),GoogleFinance(""krx:""&amp;vlookup($C$2,'종목코드'!$B:$N,13,0), ""price""))"),3.49650349650349)</f>
        <v>3.49650349650349</v>
      </c>
      <c r="O140" s="163" t="str">
        <f ca="1">IFERROR(__xludf.DUMMYFUNCTION("100*O138/ iferror(GoogleFinance(""kosdaq:""&amp;vlookup($C$2,'종목코드'!$B:$N,13,0), ""price""),GoogleFinance(""krx:""&amp;vlookup($C$2,'종목코드'!$B:$N,13,0), ""price""))"),"#VALUE!")</f>
        <v>#VALUE!</v>
      </c>
      <c r="P140" s="163" t="str">
        <f ca="1">IFERROR(__xludf.DUMMYFUNCTION("100*P138/ iferror(GoogleFinance(""kosdaq:""&amp;vlookup($C$2,'종목코드'!$B:$N,13,0), ""price""),GoogleFinance(""krx:""&amp;vlookup($C$2,'종목코드'!$B:$N,13,0), ""price""))"),"#VALUE!")</f>
        <v>#VALUE!</v>
      </c>
      <c r="R140" s="149">
        <f t="shared" si="166"/>
        <v>0</v>
      </c>
      <c r="S140" s="2">
        <f t="shared" si="174"/>
        <v>0</v>
      </c>
      <c r="T140" s="2">
        <f t="shared" si="175"/>
        <v>0</v>
      </c>
      <c r="U140" s="2">
        <f t="shared" si="175"/>
        <v>0</v>
      </c>
      <c r="V140" s="2">
        <f t="shared" si="175"/>
        <v>0</v>
      </c>
      <c r="W140" s="2">
        <f t="shared" si="175"/>
        <v>0</v>
      </c>
      <c r="X140" s="2">
        <f t="shared" si="175"/>
        <v>0</v>
      </c>
      <c r="Y140" s="2">
        <f t="shared" si="175"/>
        <v>0</v>
      </c>
      <c r="Z140" s="2"/>
      <c r="AA140" s="2"/>
      <c r="AC140" s="2"/>
      <c r="AD140" s="2"/>
      <c r="AE140" s="2"/>
    </row>
    <row r="143" spans="1:31" ht="1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92"/>
      <c r="M143" s="2"/>
      <c r="N143" s="2"/>
      <c r="O143" s="92"/>
      <c r="P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C143" s="2"/>
      <c r="AD143" s="2"/>
      <c r="AE143" s="2"/>
    </row>
    <row r="144" spans="1:31" ht="1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92"/>
      <c r="M144" s="2"/>
      <c r="N144" s="2"/>
      <c r="O144" s="92"/>
      <c r="P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C144" s="2"/>
      <c r="AD144" s="2"/>
      <c r="AE144" s="2"/>
    </row>
    <row r="145" spans="1:31" ht="17">
      <c r="A145" s="2"/>
      <c r="B145" s="2">
        <f>[1]Src!BO1</f>
        <v>0</v>
      </c>
      <c r="C145" s="2" t="str">
        <f>[1]Src!BP1</f>
        <v>Unnamed: 1</v>
      </c>
      <c r="D145" s="164"/>
      <c r="E145" s="2" t="str">
        <f>[1]Src!BR1</f>
        <v>Unnamed: 3</v>
      </c>
      <c r="F145" s="2" t="str">
        <f>[1]Src!BS1</f>
        <v>Unnamed: 4</v>
      </c>
      <c r="G145" s="2" t="str">
        <f>[1]Src!BT1</f>
        <v>Unnamed: 5</v>
      </c>
      <c r="H145" s="2" t="str">
        <f>[1]Src!BU1</f>
        <v>Unnamed: 6</v>
      </c>
      <c r="I145" s="2" t="str">
        <f>[1]Src!BV1</f>
        <v>Unnamed: 7</v>
      </c>
      <c r="J145" s="2" t="str">
        <f>[1]Src!BW1</f>
        <v>Unnamed: 8</v>
      </c>
      <c r="K145" s="2" t="str">
        <f>[1]Src!BX1</f>
        <v>Unnamed: 9</v>
      </c>
      <c r="L145" s="2" t="str">
        <f>[1]Src!BY1</f>
        <v>Unnamed: 10</v>
      </c>
      <c r="M145" s="92" t="s">
        <v>101</v>
      </c>
      <c r="N145" s="2"/>
      <c r="O145" s="2"/>
      <c r="P145" s="92" t="s">
        <v>67</v>
      </c>
      <c r="Q145" s="2"/>
      <c r="R145" s="2"/>
      <c r="S145" s="2"/>
      <c r="T145" s="2" t="str">
        <f>[1]Src!CH1</f>
        <v>Unnamed: 19</v>
      </c>
      <c r="U145" s="2"/>
      <c r="V145" s="2"/>
      <c r="W145" s="2"/>
      <c r="X145" s="2"/>
      <c r="Y145" s="2"/>
      <c r="Z145" s="2"/>
      <c r="AA145" s="2"/>
      <c r="AC145" s="2"/>
      <c r="AD145" s="2"/>
      <c r="AE145" s="2"/>
    </row>
    <row r="146" spans="1:31" ht="17">
      <c r="A146" s="2"/>
      <c r="B146" s="165" t="b">
        <f>C146=[1]Src!BP2</f>
        <v>1</v>
      </c>
      <c r="C146" s="7" t="str">
        <f>[1]Src!BP2</f>
        <v>회사명</v>
      </c>
      <c r="D146" s="7" t="str">
        <f>[1]Src!BQ2</f>
        <v>코드번호</v>
      </c>
      <c r="E146" s="7" t="str">
        <f>[1]Src!BR2</f>
        <v>주가(원)</v>
      </c>
      <c r="F146" s="7" t="str">
        <f>[1]Src!BS2</f>
        <v>시가총액(억)</v>
      </c>
      <c r="G146" s="2">
        <f>[1]Src!BT2</f>
        <v>0</v>
      </c>
      <c r="H146" s="7" t="str">
        <f>[1]Src!BU2</f>
        <v>25년4Q(E)</v>
      </c>
      <c r="I146" s="7" t="str">
        <f>[1]Src!BV2</f>
        <v>매출액</v>
      </c>
      <c r="J146" s="7" t="str">
        <f>[1]Src!BW2</f>
        <v>영업이익</v>
      </c>
      <c r="K146" s="7" t="str">
        <f>[1]Src!BX2</f>
        <v>순익(지배)</v>
      </c>
      <c r="L146" s="2">
        <f>[1]Src!BY2</f>
        <v>0</v>
      </c>
      <c r="M146" s="2" t="s">
        <v>164</v>
      </c>
      <c r="N146" s="2"/>
      <c r="O146" s="2"/>
      <c r="P146" s="5" t="s">
        <v>165</v>
      </c>
      <c r="Q146" s="5" t="s">
        <v>166</v>
      </c>
      <c r="R146" s="5" t="s">
        <v>3</v>
      </c>
      <c r="S146" s="5" t="s">
        <v>4</v>
      </c>
      <c r="T146" s="2"/>
      <c r="U146" s="2">
        <f>[1]Src!CH2</f>
        <v>0</v>
      </c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7">
      <c r="A147" s="2"/>
      <c r="B147" s="165" t="b">
        <f>C147=[1]Src!BP3</f>
        <v>1</v>
      </c>
      <c r="C147" s="4" t="str">
        <f>[1]Src!BP3</f>
        <v>오파스넷</v>
      </c>
      <c r="D147" s="4" t="str">
        <f>[1]Src!BQ3</f>
        <v>A173130</v>
      </c>
      <c r="E147" s="4">
        <f>[1]Src!BR3</f>
        <v>7380</v>
      </c>
      <c r="F147" s="4">
        <f>[1]Src!BS3</f>
        <v>963</v>
      </c>
      <c r="G147" s="2">
        <f>[1]Src!BT3</f>
        <v>0</v>
      </c>
      <c r="H147" s="4" t="str">
        <f>[1]Src!BU3</f>
        <v>실적발표</v>
      </c>
      <c r="I147" s="4">
        <f>[1]Src!BV3</f>
        <v>879</v>
      </c>
      <c r="J147" s="4">
        <f>[1]Src!BW3</f>
        <v>45</v>
      </c>
      <c r="K147" s="4">
        <f>[1]Src!BX3</f>
        <v>0</v>
      </c>
      <c r="L147" s="2">
        <f>[1]Src!BY3</f>
        <v>0</v>
      </c>
      <c r="M147" s="2" t="s">
        <v>167</v>
      </c>
      <c r="N147" s="2"/>
      <c r="O147" s="2"/>
      <c r="P147" s="5" t="s">
        <v>168</v>
      </c>
      <c r="Q147" s="2"/>
      <c r="R147" s="5">
        <v>1100</v>
      </c>
      <c r="S147" s="5">
        <v>1200</v>
      </c>
      <c r="T147" s="2"/>
      <c r="U147" s="2">
        <f>[1]Src!CH3</f>
        <v>0</v>
      </c>
      <c r="V147" s="2">
        <f>[1]Src!CI3</f>
        <v>0</v>
      </c>
      <c r="W147" s="2">
        <f>[1]ROE!W372</f>
        <v>0</v>
      </c>
      <c r="X147" s="2">
        <f>[1]ROE!X372</f>
        <v>0</v>
      </c>
      <c r="Y147" s="2">
        <f>[1]ROE!Y372</f>
        <v>0</v>
      </c>
      <c r="Z147" s="2">
        <f>[1]ROE!Z372</f>
        <v>0</v>
      </c>
      <c r="AA147" s="2">
        <f>[1]ROE!AA372</f>
        <v>0</v>
      </c>
      <c r="AB147" s="2"/>
      <c r="AC147" s="2"/>
      <c r="AD147" s="2"/>
      <c r="AE147" s="2"/>
    </row>
    <row r="148" spans="1:31" ht="17">
      <c r="A148" s="2"/>
      <c r="B148" s="165" t="b">
        <f>C148=[1]Src!BP4</f>
        <v>1</v>
      </c>
      <c r="C148" s="7" t="str">
        <f>[1]Src!BP4</f>
        <v>업종</v>
      </c>
      <c r="D148" s="7" t="str">
        <f>[1]Src!BQ4</f>
        <v>시가배당율</v>
      </c>
      <c r="E148" s="7" t="str">
        <f>[1]Src!BR4</f>
        <v>부채비율</v>
      </c>
      <c r="F148" s="7" t="str">
        <f>[1]Src!BS4</f>
        <v>1년후PER</v>
      </c>
      <c r="G148" s="2">
        <f>[1]Src!BT4</f>
        <v>0</v>
      </c>
      <c r="H148" s="4" t="str">
        <f>[1]Src!BU4</f>
        <v>YOY</v>
      </c>
      <c r="I148" s="4">
        <f>[1]Src!BV4</f>
        <v>15.2</v>
      </c>
      <c r="J148" s="4">
        <f>[1]Src!BW4</f>
        <v>-28.62</v>
      </c>
      <c r="K148" s="4">
        <f>[1]Src!BX4</f>
        <v>0</v>
      </c>
      <c r="L148" s="2">
        <f>[1]Src!BY4</f>
        <v>0</v>
      </c>
      <c r="M148" s="2" t="s">
        <v>169</v>
      </c>
      <c r="N148" s="2"/>
      <c r="O148" s="2"/>
      <c r="P148" s="5" t="s">
        <v>19</v>
      </c>
      <c r="Q148" s="2"/>
      <c r="R148" s="142">
        <v>0.25</v>
      </c>
      <c r="S148" s="142">
        <v>0.18</v>
      </c>
      <c r="T148" s="2"/>
      <c r="U148" s="2">
        <f>[1]Src!CH4</f>
        <v>0</v>
      </c>
      <c r="V148" s="2">
        <f>[1]Src!CI4</f>
        <v>0</v>
      </c>
      <c r="W148" s="2">
        <f>[1]ROE!W373</f>
        <v>0</v>
      </c>
      <c r="X148" s="2">
        <f>[1]ROE!X373</f>
        <v>0</v>
      </c>
      <c r="Y148" s="2">
        <f>[1]ROE!Y373</f>
        <v>0</v>
      </c>
      <c r="Z148" s="2">
        <f>[1]ROE!Z373</f>
        <v>0</v>
      </c>
      <c r="AA148" s="2">
        <f>[1]ROE!AA373</f>
        <v>0</v>
      </c>
      <c r="AB148" s="2"/>
      <c r="AC148" s="2"/>
      <c r="AD148" s="2"/>
      <c r="AE148" s="2"/>
    </row>
    <row r="149" spans="1:31" ht="17">
      <c r="A149" s="2"/>
      <c r="B149" s="165" t="b">
        <f>C149=[1]Src!BP5</f>
        <v>1</v>
      </c>
      <c r="C149" s="4" t="str">
        <f>[1]Src!BP5</f>
        <v>시스템서비스</v>
      </c>
      <c r="D149" s="4">
        <f>[1]Src!BQ5</f>
        <v>1.36</v>
      </c>
      <c r="E149" s="4">
        <f>[1]Src!BR5</f>
        <v>116.98</v>
      </c>
      <c r="F149" s="4">
        <f>[1]Src!BS5</f>
        <v>0</v>
      </c>
      <c r="G149" s="2">
        <f>[1]Src!BT5</f>
        <v>0</v>
      </c>
      <c r="H149" s="4" t="str">
        <f>[1]Src!BU5</f>
        <v>QOQ</v>
      </c>
      <c r="I149" s="4">
        <f>[1]Src!BV5</f>
        <v>105.36</v>
      </c>
      <c r="J149" s="4">
        <f>[1]Src!BW5</f>
        <v>34.880000000000003</v>
      </c>
      <c r="K149" s="4">
        <f>[1]Src!BX5</f>
        <v>0</v>
      </c>
      <c r="L149" s="2">
        <f>[1]Src!BY5</f>
        <v>0</v>
      </c>
      <c r="M149" s="2" t="s">
        <v>170</v>
      </c>
      <c r="N149" s="2"/>
      <c r="O149" s="2"/>
      <c r="P149" s="5" t="s">
        <v>79</v>
      </c>
      <c r="Q149" s="2"/>
      <c r="R149" s="142">
        <v>0.1</v>
      </c>
      <c r="S149" s="142">
        <v>0.1</v>
      </c>
      <c r="T149" s="2"/>
      <c r="U149" s="2">
        <f>[1]Src!CH5</f>
        <v>0</v>
      </c>
      <c r="V149" s="2">
        <f>[1]Src!CI5</f>
        <v>0</v>
      </c>
      <c r="W149" s="2">
        <f>[1]ROE!W374</f>
        <v>0</v>
      </c>
      <c r="X149" s="2">
        <f>[1]ROE!X374</f>
        <v>0</v>
      </c>
      <c r="Y149" s="2">
        <f>[1]ROE!Y374</f>
        <v>0</v>
      </c>
      <c r="Z149" s="2">
        <f>[1]ROE!Z374</f>
        <v>0</v>
      </c>
      <c r="AA149" s="2">
        <f>[1]ROE!AA374</f>
        <v>0</v>
      </c>
      <c r="AB149" s="2"/>
      <c r="AC149" s="2"/>
      <c r="AD149" s="2"/>
      <c r="AE149" s="2"/>
    </row>
    <row r="150" spans="1:31" ht="17">
      <c r="A150" s="2"/>
      <c r="B150" s="165" t="b">
        <f>C150=[1]Src!BP6</f>
        <v>1</v>
      </c>
      <c r="C150" s="7" t="str">
        <f>[1]Src!BP6</f>
        <v>PER</v>
      </c>
      <c r="D150" s="7" t="str">
        <f>[1]Src!BQ6</f>
        <v>PBR</v>
      </c>
      <c r="E150" s="7" t="str">
        <f>[1]Src!BR6</f>
        <v>ROE</v>
      </c>
      <c r="F150" s="7" t="str">
        <f>[1]Src!BS6</f>
        <v>OPM</v>
      </c>
      <c r="G150" s="2">
        <f>[1]Src!BT6</f>
        <v>0</v>
      </c>
      <c r="H150" s="4" t="str">
        <f>[1]Src!BU6</f>
        <v>성장점수</v>
      </c>
      <c r="I150" s="4" t="str">
        <f>[1]Src!BV6</f>
        <v>수익점수</v>
      </c>
      <c r="J150" s="4" t="str">
        <f>[1]Src!BW6</f>
        <v>안정점수</v>
      </c>
      <c r="K150" s="4" t="str">
        <f>[1]Src!BX6</f>
        <v>벨류점수</v>
      </c>
      <c r="L150" s="2">
        <f>[1]Src!BY6</f>
        <v>0</v>
      </c>
      <c r="M150" s="92" t="s">
        <v>106</v>
      </c>
      <c r="N150" s="2"/>
      <c r="O150" s="2"/>
      <c r="P150" s="5" t="s">
        <v>80</v>
      </c>
      <c r="Q150" s="2"/>
      <c r="R150" s="5">
        <v>100</v>
      </c>
      <c r="S150" s="5">
        <v>100</v>
      </c>
      <c r="T150" s="2"/>
      <c r="U150" s="2">
        <f>[1]Src!CH6</f>
        <v>0</v>
      </c>
      <c r="V150" s="2">
        <f>[1]Src!CI6</f>
        <v>0</v>
      </c>
      <c r="W150" s="2">
        <f>[1]ROE!W375</f>
        <v>0</v>
      </c>
      <c r="X150" s="2">
        <f>[1]ROE!X375</f>
        <v>0</v>
      </c>
      <c r="Y150" s="2">
        <f>[1]ROE!Y375</f>
        <v>0</v>
      </c>
      <c r="Z150" s="2">
        <f>[1]ROE!Z375</f>
        <v>0</v>
      </c>
      <c r="AA150" s="2">
        <f>[1]ROE!AA375</f>
        <v>0</v>
      </c>
      <c r="AB150" s="2"/>
      <c r="AC150" s="2"/>
      <c r="AD150" s="2"/>
      <c r="AE150" s="2"/>
    </row>
    <row r="151" spans="1:31" ht="17">
      <c r="A151" s="2"/>
      <c r="B151" s="165" t="b">
        <f>C151=[1]Src!BP7</f>
        <v>1</v>
      </c>
      <c r="C151" s="4">
        <f>[1]Src!BP7</f>
        <v>6.66</v>
      </c>
      <c r="D151" s="4">
        <f>[1]Src!BQ7</f>
        <v>1.59</v>
      </c>
      <c r="E151" s="4">
        <f>[1]Src!BR7</f>
        <v>23.84</v>
      </c>
      <c r="F151" s="4">
        <f>[1]Src!BS7</f>
        <v>6.02</v>
      </c>
      <c r="G151" s="2">
        <f>[1]Src!BT7</f>
        <v>0</v>
      </c>
      <c r="H151" s="4">
        <f>[1]Src!BU7</f>
        <v>99</v>
      </c>
      <c r="I151" s="4">
        <f>[1]Src!BV7</f>
        <v>89</v>
      </c>
      <c r="J151" s="4">
        <f>[1]Src!BW7</f>
        <v>40</v>
      </c>
      <c r="K151" s="4">
        <f>[1]Src!BX7</f>
        <v>43</v>
      </c>
      <c r="L151" s="2">
        <f>[1]Src!BY7</f>
        <v>0</v>
      </c>
      <c r="M151" s="2" t="s">
        <v>107</v>
      </c>
      <c r="N151" s="2"/>
      <c r="O151" s="2"/>
      <c r="P151" s="98" t="s">
        <v>171</v>
      </c>
      <c r="Q151" s="2"/>
      <c r="R151" s="141">
        <f t="shared" ref="R151:S151" si="176">(R$147+R$147*(R$148-R$149)/R$149)/R$150</f>
        <v>27.5</v>
      </c>
      <c r="S151" s="141">
        <f t="shared" si="176"/>
        <v>21.6</v>
      </c>
      <c r="T151" s="2"/>
      <c r="U151" s="2">
        <f>[1]Src!CH7</f>
        <v>0</v>
      </c>
      <c r="V151" s="2">
        <f>[1]Src!CI7</f>
        <v>0</v>
      </c>
      <c r="W151" s="2">
        <f>[1]ROE!W376</f>
        <v>0</v>
      </c>
      <c r="X151" s="2">
        <f>[1]ROE!X376</f>
        <v>0</v>
      </c>
      <c r="Y151" s="2">
        <f>[1]ROE!Y376</f>
        <v>0</v>
      </c>
      <c r="Z151" s="2">
        <f>[1]ROE!Z376</f>
        <v>0</v>
      </c>
      <c r="AA151" s="2">
        <f>[1]ROE!AA376</f>
        <v>0</v>
      </c>
      <c r="AB151" s="2"/>
      <c r="AC151" s="2"/>
      <c r="AD151" s="2"/>
      <c r="AE151" s="2"/>
    </row>
    <row r="152" spans="1:31" ht="17">
      <c r="A152" s="2"/>
      <c r="B152" s="165" t="b">
        <f>C152=[1]Src!BP8</f>
        <v>1</v>
      </c>
      <c r="C152" s="7" t="str">
        <f>[1]Src!BP8</f>
        <v>PER(5년평균)</v>
      </c>
      <c r="D152" s="7" t="str">
        <f>[1]Src!BQ8</f>
        <v>PBR(5년평균)</v>
      </c>
      <c r="E152" s="7" t="str">
        <f>[1]Src!BR8</f>
        <v>ROE(5년평균)</v>
      </c>
      <c r="F152" s="7" t="str">
        <f>[1]Src!BS8</f>
        <v>OPM(5년평균)</v>
      </c>
      <c r="G152" s="2">
        <f>[1]Src!BT8</f>
        <v>0</v>
      </c>
      <c r="H152" s="4" t="str">
        <f>[1]Src!BU8</f>
        <v>퀀트점수</v>
      </c>
      <c r="I152" s="4">
        <f>[1]Src!BV8</f>
        <v>92</v>
      </c>
      <c r="J152" s="4" t="str">
        <f>[1]Src!BW8</f>
        <v>퀀트상위(%)</v>
      </c>
      <c r="K152" s="4">
        <f>[1]Src!BX8</f>
        <v>8</v>
      </c>
      <c r="L152" s="2">
        <f>[1]Src!BY8</f>
        <v>0</v>
      </c>
      <c r="M152" s="92" t="s">
        <v>73</v>
      </c>
      <c r="N152" s="2"/>
      <c r="O152" s="2"/>
      <c r="P152" s="98" t="s">
        <v>172</v>
      </c>
      <c r="Q152" s="2"/>
      <c r="R152" s="141" t="e">
        <f t="shared" ref="R152:S153" si="177">(R$147+(R$147*(R$148-R$149))*(#REF!/(1+R$149-#REF!)))/R$150</f>
        <v>#REF!</v>
      </c>
      <c r="S152" s="141" t="e">
        <f t="shared" si="177"/>
        <v>#REF!</v>
      </c>
      <c r="T152" s="2"/>
      <c r="U152" s="2">
        <f>[1]Src!CH8</f>
        <v>0</v>
      </c>
      <c r="V152" s="2">
        <f>[1]Src!CI8</f>
        <v>0</v>
      </c>
      <c r="W152" s="2">
        <f>[1]ROE!W377</f>
        <v>0</v>
      </c>
      <c r="X152" s="2">
        <f>[1]ROE!X377</f>
        <v>0</v>
      </c>
      <c r="Y152" s="2">
        <f>[1]ROE!Y377</f>
        <v>0</v>
      </c>
      <c r="Z152" s="2">
        <f>[1]ROE!Z377</f>
        <v>0</v>
      </c>
      <c r="AA152" s="2">
        <f>[1]ROE!AA377</f>
        <v>0</v>
      </c>
      <c r="AB152" s="2"/>
      <c r="AC152" s="2"/>
      <c r="AD152" s="2"/>
      <c r="AE152" s="2"/>
    </row>
    <row r="153" spans="1:31" ht="17">
      <c r="A153" s="2"/>
      <c r="B153" s="165" t="b">
        <f>C153=[1]Src!BP9</f>
        <v>1</v>
      </c>
      <c r="C153" s="4">
        <f>[1]Src!BP9</f>
        <v>11.86</v>
      </c>
      <c r="D153" s="4">
        <f>[1]Src!BQ9</f>
        <v>2.42</v>
      </c>
      <c r="E153" s="4">
        <f>[1]Src!BR9</f>
        <v>20.79</v>
      </c>
      <c r="F153" s="4">
        <f>[1]Src!BS9</f>
        <v>5.52</v>
      </c>
      <c r="G153" s="2">
        <f>[1]Src!BT9</f>
        <v>0</v>
      </c>
      <c r="H153" s="2">
        <f>[1]Src!BU9</f>
        <v>0</v>
      </c>
      <c r="I153" s="2">
        <f>[1]Src!BV9</f>
        <v>0</v>
      </c>
      <c r="J153" s="2">
        <f>[1]Src!BW9</f>
        <v>0</v>
      </c>
      <c r="K153" s="2">
        <f>[1]Src!BX9</f>
        <v>0</v>
      </c>
      <c r="L153" s="2">
        <f>[1]Src!BY9</f>
        <v>0</v>
      </c>
      <c r="M153" s="92" t="s">
        <v>173</v>
      </c>
      <c r="N153" s="2"/>
      <c r="O153" s="2"/>
      <c r="P153" s="98" t="s">
        <v>174</v>
      </c>
      <c r="Q153" s="2"/>
      <c r="R153" s="141" t="e">
        <f t="shared" si="177"/>
        <v>#REF!</v>
      </c>
      <c r="S153" s="141" t="e">
        <f t="shared" si="177"/>
        <v>#REF!</v>
      </c>
      <c r="T153" s="2"/>
      <c r="U153" s="166" t="s">
        <v>175</v>
      </c>
      <c r="V153" s="2"/>
      <c r="W153" s="2">
        <f>[1]ROE!W378</f>
        <v>0</v>
      </c>
      <c r="X153" s="2">
        <f>[1]ROE!X378</f>
        <v>0</v>
      </c>
      <c r="Y153" s="2">
        <f>[1]ROE!Y378</f>
        <v>0</v>
      </c>
      <c r="Z153" s="2">
        <f>[1]ROE!Z378</f>
        <v>0</v>
      </c>
      <c r="AA153" s="2">
        <f>[1]ROE!AA378</f>
        <v>0</v>
      </c>
      <c r="AB153" s="2"/>
      <c r="AC153" s="2"/>
      <c r="AD153" s="2"/>
      <c r="AE153" s="2"/>
    </row>
    <row r="154" spans="1:31" ht="17">
      <c r="A154" s="2"/>
      <c r="B154" s="165" t="b">
        <f>C154=[1]Src!BP10</f>
        <v>1</v>
      </c>
      <c r="C154" s="7" t="str">
        <f>[1]Src!BP10</f>
        <v>고점PER</v>
      </c>
      <c r="D154" s="7" t="str">
        <f>[1]Src!BQ10</f>
        <v>저점PER</v>
      </c>
      <c r="E154" s="7" t="str">
        <f>[1]Src!BR10</f>
        <v>고점PBR</v>
      </c>
      <c r="F154" s="7" t="str">
        <f>[1]Src!BS10</f>
        <v>저점PBR</v>
      </c>
      <c r="G154" s="2">
        <f>[1]Src!BT10</f>
        <v>0</v>
      </c>
      <c r="H154" s="2">
        <f>[1]Src!BU10</f>
        <v>0</v>
      </c>
      <c r="I154" s="2">
        <f>[1]Src!BV10</f>
        <v>0</v>
      </c>
      <c r="J154" s="2">
        <f>[1]Src!BW10</f>
        <v>0</v>
      </c>
      <c r="K154" s="2">
        <f>[1]Src!BX10</f>
        <v>0</v>
      </c>
      <c r="L154" s="2">
        <f>[1]Src!BY10</f>
        <v>0</v>
      </c>
      <c r="M154" s="2" t="s">
        <v>111</v>
      </c>
      <c r="N154" s="2"/>
      <c r="O154" s="2"/>
      <c r="P154" s="2"/>
      <c r="Q154" s="2"/>
      <c r="R154" s="2">
        <f>[1]Src!CE10</f>
        <v>0</v>
      </c>
      <c r="S154" s="2">
        <f>[1]Src!CF10</f>
        <v>0</v>
      </c>
      <c r="T154" s="2">
        <f>[1]Src!CG10</f>
        <v>0</v>
      </c>
      <c r="U154" s="2">
        <f>[1]Src!CH10</f>
        <v>0</v>
      </c>
      <c r="V154" s="2">
        <f>[1]Src!CI10</f>
        <v>0</v>
      </c>
      <c r="W154" s="2">
        <f>[1]ROE!W379</f>
        <v>0</v>
      </c>
      <c r="X154" s="2">
        <f>[1]ROE!X379</f>
        <v>0</v>
      </c>
      <c r="Y154" s="2">
        <f>[1]ROE!Y379</f>
        <v>0</v>
      </c>
      <c r="Z154" s="2">
        <f>[1]ROE!Z379</f>
        <v>0</v>
      </c>
      <c r="AA154" s="2">
        <f>[1]ROE!AA379</f>
        <v>0</v>
      </c>
      <c r="AB154" s="2"/>
      <c r="AC154" s="2"/>
      <c r="AD154" s="2"/>
      <c r="AE154" s="2"/>
    </row>
    <row r="155" spans="1:31" ht="17">
      <c r="A155" s="2"/>
      <c r="B155" s="165" t="b">
        <f>C155=[1]Src!BP11</f>
        <v>1</v>
      </c>
      <c r="C155" s="4">
        <f>[1]Src!BP11</f>
        <v>59.24</v>
      </c>
      <c r="D155" s="4">
        <f>[1]Src!BQ11</f>
        <v>4.0199999999999996</v>
      </c>
      <c r="E155" s="4">
        <f>[1]Src!BR11</f>
        <v>3.86</v>
      </c>
      <c r="F155" s="4">
        <f>[1]Src!BS11</f>
        <v>0.72</v>
      </c>
      <c r="G155" s="2">
        <f>[1]Src!BT11</f>
        <v>0</v>
      </c>
      <c r="H155" s="2">
        <f>[1]Src!BU11</f>
        <v>0</v>
      </c>
      <c r="I155" s="2">
        <f>[1]Src!BV11</f>
        <v>0</v>
      </c>
      <c r="J155" s="2">
        <f>[1]Src!BW11</f>
        <v>0</v>
      </c>
      <c r="K155" s="2">
        <f>[1]Src!BX11</f>
        <v>0</v>
      </c>
      <c r="L155" s="2">
        <f>[1]Src!BY11</f>
        <v>0</v>
      </c>
      <c r="M155" s="2" t="s">
        <v>112</v>
      </c>
      <c r="N155" s="2"/>
      <c r="O155" s="2"/>
      <c r="P155" s="2"/>
      <c r="Q155" s="2"/>
      <c r="R155" s="2"/>
      <c r="S155" s="2"/>
      <c r="T155" s="2">
        <f>[1]Src!CG11</f>
        <v>0</v>
      </c>
      <c r="U155" s="2">
        <f>[1]Src!CH11</f>
        <v>0</v>
      </c>
      <c r="V155" s="2">
        <f>[1]Src!CI11</f>
        <v>0</v>
      </c>
      <c r="W155" s="2">
        <f>[1]ROE!W380</f>
        <v>0</v>
      </c>
      <c r="X155" s="2">
        <f>[1]ROE!X380</f>
        <v>0</v>
      </c>
      <c r="Y155" s="2">
        <f>[1]ROE!Y380</f>
        <v>0</v>
      </c>
      <c r="Z155" s="2">
        <f>[1]ROE!Z380</f>
        <v>0</v>
      </c>
      <c r="AA155" s="2">
        <f>[1]ROE!AA380</f>
        <v>0</v>
      </c>
      <c r="AB155" s="2"/>
      <c r="AC155" s="2"/>
      <c r="AD155" s="2"/>
      <c r="AE155" s="2"/>
    </row>
    <row r="156" spans="1:31" ht="17">
      <c r="A156" s="2"/>
      <c r="B156" s="165" t="b">
        <f>C156=[1]Src!BP12</f>
        <v>1</v>
      </c>
      <c r="C156" s="2">
        <f>[1]Src!BP12</f>
        <v>0</v>
      </c>
      <c r="D156" s="2">
        <f>[1]Src!BQ12</f>
        <v>0</v>
      </c>
      <c r="E156" s="2">
        <f>[1]Src!BR12</f>
        <v>0</v>
      </c>
      <c r="F156" s="2">
        <f>[1]Src!BS12</f>
        <v>0</v>
      </c>
      <c r="G156" s="2">
        <f>[1]Src!BT12</f>
        <v>0</v>
      </c>
      <c r="H156" s="2">
        <f>[1]Src!BU12</f>
        <v>0</v>
      </c>
      <c r="I156" s="2">
        <f>[1]Src!BV12</f>
        <v>0</v>
      </c>
      <c r="J156" s="2">
        <f>[1]Src!BW12</f>
        <v>0</v>
      </c>
      <c r="K156" s="2">
        <f>[1]Src!BX12</f>
        <v>0</v>
      </c>
      <c r="L156" s="2">
        <f>[1]Src!BY12</f>
        <v>0</v>
      </c>
      <c r="M156" s="2"/>
      <c r="N156" s="2">
        <f>[1]Src!CA12</f>
        <v>0</v>
      </c>
      <c r="O156" s="2">
        <f>[1]Src!CB12</f>
        <v>0</v>
      </c>
      <c r="P156" s="2">
        <f>[1]Src!CC12</f>
        <v>0</v>
      </c>
      <c r="Q156" s="2">
        <f>[1]Src!CD12</f>
        <v>0</v>
      </c>
      <c r="R156" s="2">
        <f>[1]Src!CE12</f>
        <v>0</v>
      </c>
      <c r="S156" s="2">
        <f>[1]Src!CF12</f>
        <v>0</v>
      </c>
      <c r="T156" s="2">
        <f>[1]Src!CG12</f>
        <v>0</v>
      </c>
      <c r="U156" s="2">
        <f>[1]Src!CH12</f>
        <v>0</v>
      </c>
      <c r="V156" s="2">
        <f>[1]Src!CI12</f>
        <v>0</v>
      </c>
      <c r="W156" s="2">
        <f>[1]ROE!W381</f>
        <v>0</v>
      </c>
      <c r="X156" s="2">
        <f>[1]ROE!X381</f>
        <v>0</v>
      </c>
      <c r="Y156" s="2">
        <f>[1]ROE!Y381</f>
        <v>0</v>
      </c>
      <c r="Z156" s="2">
        <f>[1]ROE!Z381</f>
        <v>0</v>
      </c>
      <c r="AA156" s="2">
        <f>[1]ROE!AA381</f>
        <v>0</v>
      </c>
      <c r="AB156" s="2"/>
      <c r="AC156" s="2"/>
      <c r="AD156" s="2"/>
      <c r="AE156" s="2"/>
    </row>
    <row r="157" spans="1:31" ht="17">
      <c r="A157" s="2"/>
      <c r="B157" s="165" t="b">
        <f>C157=[1]Src!BP13</f>
        <v>1</v>
      </c>
      <c r="C157" s="7" t="str">
        <f>[1]Src!BP13</f>
        <v>연간 손익 요약</v>
      </c>
      <c r="D157" s="7" t="str">
        <f>[1]Src!BQ13</f>
        <v>16년</v>
      </c>
      <c r="E157" s="7" t="str">
        <f>[1]Src!BR13</f>
        <v>17년</v>
      </c>
      <c r="F157" s="7" t="str">
        <f>[1]Src!BS13</f>
        <v>18년</v>
      </c>
      <c r="G157" s="7" t="str">
        <f>[1]Src!BT13</f>
        <v>19년</v>
      </c>
      <c r="H157" s="7" t="str">
        <f>[1]Src!BU13</f>
        <v>20년</v>
      </c>
      <c r="I157" s="7" t="str">
        <f>[1]Src!BV13</f>
        <v>21년</v>
      </c>
      <c r="J157" s="7" t="str">
        <f>[1]Src!BW13</f>
        <v>22년</v>
      </c>
      <c r="K157" s="7" t="str">
        <f>[1]Src!BX13</f>
        <v>23년</v>
      </c>
      <c r="L157" s="7" t="str">
        <f>[1]Src!BY13</f>
        <v>24년</v>
      </c>
      <c r="M157" s="8" t="str">
        <f>[1]Src!BZ13</f>
        <v>25년3Q연환산</v>
      </c>
      <c r="O157" s="2">
        <f>[1]Src!CA13</f>
        <v>0</v>
      </c>
      <c r="P157" s="7" t="str">
        <f>[1]Src!CC83</f>
        <v>분기 손익계산서</v>
      </c>
      <c r="Q157" s="7" t="str">
        <f>[1]Src!CD83</f>
        <v>24.3Q</v>
      </c>
      <c r="R157" s="7" t="str">
        <f>[1]Src!CE83</f>
        <v>24.4Q</v>
      </c>
      <c r="S157" s="7" t="str">
        <f>[1]Src!CF83</f>
        <v>25.1Q</v>
      </c>
      <c r="T157" s="7" t="str">
        <f>[1]Src!CG83</f>
        <v>25.2Q</v>
      </c>
      <c r="U157" s="7" t="str">
        <f>[1]Src!CH83</f>
        <v>25.3Q</v>
      </c>
      <c r="V157" s="2">
        <f>[1]ROE!W382</f>
        <v>0</v>
      </c>
      <c r="X157" s="2"/>
      <c r="Y157" s="2"/>
      <c r="Z157" s="2"/>
      <c r="AA157" s="2"/>
      <c r="AB157" s="2"/>
      <c r="AC157" s="2"/>
      <c r="AD157" s="2"/>
      <c r="AE157" s="2"/>
    </row>
    <row r="158" spans="1:31" ht="17">
      <c r="A158" s="2"/>
      <c r="B158" s="165" t="b">
        <f>C158=[1]Src!BP14</f>
        <v>1</v>
      </c>
      <c r="C158" s="167" t="str">
        <f>[1]Src!BP14</f>
        <v xml:space="preserve"> 매출액</v>
      </c>
      <c r="D158" s="4">
        <f>[1]Src!BQ14</f>
        <v>716</v>
      </c>
      <c r="E158" s="4">
        <f>[1]Src!BR14</f>
        <v>714</v>
      </c>
      <c r="F158" s="4">
        <f>[1]Src!BS14</f>
        <v>791</v>
      </c>
      <c r="G158" s="4">
        <f>[1]Src!BT14</f>
        <v>1041</v>
      </c>
      <c r="H158" s="4">
        <f>[1]Src!BU14</f>
        <v>1120</v>
      </c>
      <c r="I158" s="4">
        <f>[1]Src!BV14</f>
        <v>1218</v>
      </c>
      <c r="J158" s="4">
        <f>[1]Src!BW14</f>
        <v>1706</v>
      </c>
      <c r="K158" s="4">
        <f>[1]Src!BX14</f>
        <v>2250</v>
      </c>
      <c r="L158" s="4">
        <f>[1]Src!BY14</f>
        <v>1929</v>
      </c>
      <c r="M158" s="2">
        <f>[1]Src!BZ14</f>
        <v>2217</v>
      </c>
      <c r="O158" s="2">
        <f>[1]Src!CA14</f>
        <v>2333</v>
      </c>
      <c r="P158" s="4" t="str">
        <f>[1]Src!CC14</f>
        <v xml:space="preserve"> 매출액</v>
      </c>
      <c r="Q158" s="4">
        <f>[1]Src!CD14</f>
        <v>444</v>
      </c>
      <c r="R158" s="4">
        <f>[1]Src!CE14</f>
        <v>763</v>
      </c>
      <c r="S158" s="4">
        <f>[1]Src!CF14</f>
        <v>444</v>
      </c>
      <c r="T158" s="4">
        <f>[1]Src!CG14</f>
        <v>582</v>
      </c>
      <c r="U158" s="4">
        <f>[1]Src!CH14</f>
        <v>428</v>
      </c>
      <c r="V158" s="2">
        <f>[1]ROE!W383</f>
        <v>0</v>
      </c>
      <c r="X158" s="2"/>
      <c r="Y158" s="2"/>
      <c r="Z158" s="2"/>
      <c r="AA158" s="2"/>
      <c r="AB158" s="2"/>
      <c r="AC158" s="2"/>
      <c r="AD158" s="2"/>
      <c r="AE158" s="2"/>
    </row>
    <row r="159" spans="1:31" ht="17">
      <c r="A159" s="2"/>
      <c r="B159" s="165" t="b">
        <f>C159=[1]Src!BP15</f>
        <v>1</v>
      </c>
      <c r="C159" s="167" t="str">
        <f>[1]Src!BP15</f>
        <v xml:space="preserve"> 영업이익</v>
      </c>
      <c r="D159" s="4">
        <f>[1]Src!BQ15</f>
        <v>42</v>
      </c>
      <c r="E159" s="4">
        <f>[1]Src!BR15</f>
        <v>35</v>
      </c>
      <c r="F159" s="4">
        <f>[1]Src!BS15</f>
        <v>31</v>
      </c>
      <c r="G159" s="4">
        <f>[1]Src!BT15</f>
        <v>31</v>
      </c>
      <c r="H159" s="4">
        <f>[1]Src!BU15</f>
        <v>61</v>
      </c>
      <c r="I159" s="4">
        <f>[1]Src!BV15</f>
        <v>58</v>
      </c>
      <c r="J159" s="4">
        <f>[1]Src!BW15</f>
        <v>85</v>
      </c>
      <c r="K159" s="4">
        <f>[1]Src!BX15</f>
        <v>140</v>
      </c>
      <c r="L159" s="4">
        <f>[1]Src!BY15</f>
        <v>107</v>
      </c>
      <c r="M159" s="2">
        <f>[1]Src!BZ15</f>
        <v>160</v>
      </c>
      <c r="O159" s="2">
        <f>[1]Src!CA15</f>
        <v>141</v>
      </c>
      <c r="P159" s="4" t="str">
        <f>[1]Src!CC15</f>
        <v xml:space="preserve"> 영업이익</v>
      </c>
      <c r="Q159" s="4">
        <f>[1]Src!CD15</f>
        <v>25</v>
      </c>
      <c r="R159" s="4">
        <f>[1]Src!CE15</f>
        <v>64</v>
      </c>
      <c r="S159" s="4">
        <f>[1]Src!CF15</f>
        <v>6</v>
      </c>
      <c r="T159" s="4">
        <f>[1]Src!CG15</f>
        <v>56</v>
      </c>
      <c r="U159" s="4">
        <f>[1]Src!CH15</f>
        <v>34</v>
      </c>
      <c r="V159" s="2">
        <f>[1]ROE!W384</f>
        <v>0</v>
      </c>
      <c r="X159" s="2"/>
      <c r="Y159" s="2"/>
      <c r="Z159" s="2"/>
      <c r="AA159" s="2"/>
      <c r="AB159" s="2"/>
      <c r="AC159" s="2"/>
      <c r="AD159" s="2"/>
      <c r="AE159" s="2"/>
    </row>
    <row r="160" spans="1:31" ht="17">
      <c r="A160" s="2"/>
      <c r="B160" s="165" t="b">
        <f>C160=[1]Src!BP16</f>
        <v>1</v>
      </c>
      <c r="C160" s="167" t="str">
        <f>[1]Src!BP16</f>
        <v xml:space="preserve"> 지배순익</v>
      </c>
      <c r="D160" s="4">
        <f>[1]Src!BQ16</f>
        <v>21</v>
      </c>
      <c r="E160" s="4">
        <f>[1]Src!BR16</f>
        <v>31</v>
      </c>
      <c r="F160" s="4">
        <f>[1]Src!BS16</f>
        <v>23</v>
      </c>
      <c r="G160" s="4">
        <f>[1]Src!BT16</f>
        <v>-119</v>
      </c>
      <c r="H160" s="4">
        <f>[1]Src!BU16</f>
        <v>60</v>
      </c>
      <c r="I160" s="4">
        <f>[1]Src!BV16</f>
        <v>62</v>
      </c>
      <c r="J160" s="4">
        <f>[1]Src!BW16</f>
        <v>61</v>
      </c>
      <c r="K160" s="4">
        <f>[1]Src!BX16</f>
        <v>105</v>
      </c>
      <c r="L160" s="4">
        <f>[1]Src!BY16</f>
        <v>95</v>
      </c>
      <c r="M160" s="2">
        <f>[1]Src!BZ16</f>
        <v>145</v>
      </c>
      <c r="O160" s="2">
        <f>[1]Src!CA16</f>
        <v>81</v>
      </c>
      <c r="P160" s="4" t="str">
        <f>[1]Src!CC16</f>
        <v xml:space="preserve"> 지배순익</v>
      </c>
      <c r="Q160" s="4">
        <f>[1]Src!CD16</f>
        <v>17</v>
      </c>
      <c r="R160" s="4">
        <f>[1]Src!CE16</f>
        <v>64</v>
      </c>
      <c r="S160" s="4">
        <f>[1]Src!CF16</f>
        <v>5</v>
      </c>
      <c r="T160" s="4">
        <f>[1]Src!CG16</f>
        <v>46</v>
      </c>
      <c r="U160" s="4">
        <f>[1]Src!CH16</f>
        <v>30</v>
      </c>
      <c r="V160" s="2">
        <f>[1]ROE!W385</f>
        <v>0</v>
      </c>
      <c r="X160" s="2"/>
      <c r="Y160" s="4"/>
      <c r="Z160" s="4"/>
      <c r="AA160" s="2"/>
      <c r="AB160" s="2"/>
      <c r="AC160" s="2"/>
      <c r="AD160" s="2"/>
      <c r="AE160" s="2"/>
    </row>
    <row r="161" spans="1:31" ht="17">
      <c r="A161" s="2"/>
      <c r="B161" s="165" t="b">
        <f>C161=[1]Src!BP17</f>
        <v>1</v>
      </c>
      <c r="C161" s="167" t="str">
        <f>[1]Src!BP17</f>
        <v xml:space="preserve"> OPM(%)</v>
      </c>
      <c r="D161" s="4">
        <f>[1]Src!BQ17</f>
        <v>5.87</v>
      </c>
      <c r="E161" s="4">
        <f>[1]Src!BR17</f>
        <v>4.9000000000000004</v>
      </c>
      <c r="F161" s="4">
        <f>[1]Src!BS17</f>
        <v>3.92</v>
      </c>
      <c r="G161" s="4">
        <f>[1]Src!BT17</f>
        <v>2.98</v>
      </c>
      <c r="H161" s="4">
        <f>[1]Src!BU17</f>
        <v>5.45</v>
      </c>
      <c r="I161" s="4">
        <f>[1]Src!BV17</f>
        <v>4.76</v>
      </c>
      <c r="J161" s="4">
        <f>[1]Src!BW17</f>
        <v>4.9800000000000004</v>
      </c>
      <c r="K161" s="4">
        <f>[1]Src!BX17</f>
        <v>6.22</v>
      </c>
      <c r="L161" s="4">
        <f>[1]Src!BY17</f>
        <v>5.55</v>
      </c>
      <c r="M161" s="2">
        <f>[1]Src!BZ17</f>
        <v>7.22</v>
      </c>
      <c r="O161" s="2">
        <f>[1]Src!CA17</f>
        <v>6.04</v>
      </c>
      <c r="P161" s="4" t="str">
        <f>[1]Src!CC17</f>
        <v xml:space="preserve"> OPM(%)</v>
      </c>
      <c r="Q161" s="4">
        <f>[1]Src!CD17</f>
        <v>5.63</v>
      </c>
      <c r="R161" s="4">
        <f>[1]Src!CE17</f>
        <v>8.39</v>
      </c>
      <c r="S161" s="4">
        <f>[1]Src!CF17</f>
        <v>1.35</v>
      </c>
      <c r="T161" s="4">
        <f>[1]Src!CG17</f>
        <v>9.6199999999999992</v>
      </c>
      <c r="U161" s="4">
        <f>[1]Src!CH17</f>
        <v>7.94</v>
      </c>
      <c r="V161" s="2">
        <f>[1]ROE!W386</f>
        <v>0</v>
      </c>
      <c r="X161" s="2"/>
      <c r="Y161" s="4"/>
      <c r="Z161" s="4"/>
      <c r="AA161" s="2"/>
      <c r="AB161" s="2"/>
      <c r="AC161" s="2"/>
      <c r="AD161" s="2"/>
      <c r="AE161" s="2"/>
    </row>
    <row r="162" spans="1:31" ht="17">
      <c r="A162" s="2"/>
      <c r="B162" s="165" t="b">
        <f>C162=[1]Src!BP18</f>
        <v>1</v>
      </c>
      <c r="C162" s="168" t="str">
        <f>[1]Src!BP18</f>
        <v xml:space="preserve"> NPM(%)</v>
      </c>
      <c r="D162" s="4">
        <f>[1]Src!BQ18</f>
        <v>2.93</v>
      </c>
      <c r="E162" s="4">
        <f>[1]Src!BR18</f>
        <v>4.34</v>
      </c>
      <c r="F162" s="4">
        <f>[1]Src!BS18</f>
        <v>2.91</v>
      </c>
      <c r="G162" s="4">
        <f>[1]Src!BT18</f>
        <v>-11.43</v>
      </c>
      <c r="H162" s="4">
        <f>[1]Src!BU18</f>
        <v>5.36</v>
      </c>
      <c r="I162" s="4">
        <f>[1]Src!BV18</f>
        <v>5.09</v>
      </c>
      <c r="J162" s="4">
        <f>[1]Src!BW18</f>
        <v>3.58</v>
      </c>
      <c r="K162" s="4">
        <f>[1]Src!BX18</f>
        <v>4.67</v>
      </c>
      <c r="L162" s="4">
        <f>[1]Src!BY18</f>
        <v>4.92</v>
      </c>
      <c r="M162" s="2">
        <f>[1]Src!BZ18</f>
        <v>6.54</v>
      </c>
      <c r="O162" s="2">
        <f>[1]Src!CA18</f>
        <v>3.47</v>
      </c>
      <c r="P162" s="4" t="str">
        <f>[1]Src!CC18</f>
        <v xml:space="preserve"> NPM(%)</v>
      </c>
      <c r="Q162" s="4">
        <f>[1]Src!CD18</f>
        <v>3.83</v>
      </c>
      <c r="R162" s="4">
        <f>[1]Src!CE18</f>
        <v>8.39</v>
      </c>
      <c r="S162" s="4">
        <f>[1]Src!CF18</f>
        <v>1.1299999999999999</v>
      </c>
      <c r="T162" s="4">
        <f>[1]Src!CG18</f>
        <v>7.9</v>
      </c>
      <c r="U162" s="4">
        <f>[1]Src!CH18</f>
        <v>7.01</v>
      </c>
      <c r="V162" s="2">
        <f>[1]ROE!W387</f>
        <v>0</v>
      </c>
      <c r="X162" s="2"/>
      <c r="Y162" s="4"/>
      <c r="Z162" s="4"/>
      <c r="AA162" s="2"/>
      <c r="AB162" s="2"/>
      <c r="AC162" s="2"/>
      <c r="AD162" s="2"/>
      <c r="AE162" s="2"/>
    </row>
    <row r="163" spans="1:31" ht="17">
      <c r="A163" s="2"/>
      <c r="B163" s="165" t="b">
        <f>C163=[1]Src!BP19</f>
        <v>1</v>
      </c>
      <c r="C163" s="169" t="str">
        <f>[1]Src!BP19</f>
        <v xml:space="preserve"> 매출액 증가율(%)</v>
      </c>
      <c r="D163" s="4">
        <f>[1]Src!BQ19</f>
        <v>0</v>
      </c>
      <c r="E163" s="4">
        <f>[1]Src!BR19</f>
        <v>-0.28000000000000003</v>
      </c>
      <c r="F163" s="4">
        <f>[1]Src!BS19</f>
        <v>10.78</v>
      </c>
      <c r="G163" s="4">
        <f>[1]Src!BT19</f>
        <v>31.61</v>
      </c>
      <c r="H163" s="4">
        <f>[1]Src!BU19</f>
        <v>7.59</v>
      </c>
      <c r="I163" s="4">
        <f>[1]Src!BV19</f>
        <v>8.75</v>
      </c>
      <c r="J163" s="4">
        <f>[1]Src!BW19</f>
        <v>40.07</v>
      </c>
      <c r="K163" s="4">
        <f>[1]Src!BX19</f>
        <v>31.89</v>
      </c>
      <c r="L163" s="4">
        <f>[1]Src!BY19</f>
        <v>-14.27</v>
      </c>
      <c r="M163" s="2">
        <f>[1]Src!BZ19</f>
        <v>11.18</v>
      </c>
      <c r="O163" s="2">
        <f>[1]Src!CA19</f>
        <v>20.94</v>
      </c>
      <c r="P163" s="4" t="str">
        <f>[1]Src!CC19</f>
        <v xml:space="preserve"> 매출액 증가율(%)</v>
      </c>
      <c r="Q163" s="4">
        <f>[1]Src!CD19</f>
        <v>-15.27</v>
      </c>
      <c r="R163" s="4">
        <f>[1]Src!CE19</f>
        <v>-7.96</v>
      </c>
      <c r="S163" s="4">
        <f>[1]Src!CF19</f>
        <v>34.14</v>
      </c>
      <c r="T163" s="4">
        <f>[1]Src!CG19</f>
        <v>49.23</v>
      </c>
      <c r="U163" s="4">
        <f>[1]Src!CH19</f>
        <v>-3.6</v>
      </c>
      <c r="V163" s="2">
        <f>[1]ROE!W388</f>
        <v>0</v>
      </c>
      <c r="X163" s="2"/>
      <c r="Y163" s="4"/>
      <c r="Z163" s="4"/>
      <c r="AA163" s="2"/>
      <c r="AB163" s="2"/>
      <c r="AC163" s="2"/>
      <c r="AD163" s="2"/>
      <c r="AE163" s="2"/>
    </row>
    <row r="164" spans="1:31" ht="17">
      <c r="A164" s="2"/>
      <c r="B164" s="165" t="b">
        <f>C164=[1]Src!BP20</f>
        <v>1</v>
      </c>
      <c r="C164" s="169" t="str">
        <f>[1]Src!BP20</f>
        <v xml:space="preserve"> 영업이익 증가율(%)</v>
      </c>
      <c r="D164" s="4">
        <f>[1]Src!BQ20</f>
        <v>0</v>
      </c>
      <c r="E164" s="4">
        <f>[1]Src!BR20</f>
        <v>-16.670000000000002</v>
      </c>
      <c r="F164" s="4">
        <f>[1]Src!BS20</f>
        <v>-11.43</v>
      </c>
      <c r="G164" s="4">
        <f>[1]Src!BT20</f>
        <v>0</v>
      </c>
      <c r="H164" s="4">
        <f>[1]Src!BU20</f>
        <v>96.77</v>
      </c>
      <c r="I164" s="4">
        <f>[1]Src!BV20</f>
        <v>-4.92</v>
      </c>
      <c r="J164" s="4">
        <f>[1]Src!BW20</f>
        <v>46.55</v>
      </c>
      <c r="K164" s="4">
        <f>[1]Src!BX20</f>
        <v>64.709999999999994</v>
      </c>
      <c r="L164" s="4">
        <f>[1]Src!BY20</f>
        <v>-23.57</v>
      </c>
      <c r="M164" s="2">
        <f>[1]Src!BZ20</f>
        <v>95.12</v>
      </c>
      <c r="O164" s="2">
        <f>[1]Src!CA20</f>
        <v>31.78</v>
      </c>
      <c r="P164" s="4" t="str">
        <f>[1]Src!CC20</f>
        <v xml:space="preserve"> 영업이익 증가율(%)</v>
      </c>
      <c r="Q164" s="4">
        <f>[1]Src!CD20</f>
        <v>-24.24</v>
      </c>
      <c r="R164" s="4">
        <f>[1]Src!CE20</f>
        <v>64.099999999999994</v>
      </c>
      <c r="S164" s="4">
        <f>[1]Src!CF20</f>
        <v>500</v>
      </c>
      <c r="T164" s="4">
        <f>[1]Src!CG20</f>
        <v>229.41</v>
      </c>
      <c r="U164" s="4">
        <f>[1]Src!CH20</f>
        <v>36</v>
      </c>
      <c r="V164" s="2">
        <f>[1]ROE!W389</f>
        <v>0</v>
      </c>
      <c r="X164" s="2"/>
      <c r="Y164" s="4"/>
      <c r="Z164" s="4"/>
      <c r="AA164" s="2"/>
      <c r="AB164" s="2"/>
      <c r="AC164" s="2"/>
      <c r="AD164" s="2"/>
      <c r="AE164" s="2"/>
    </row>
    <row r="165" spans="1:31" ht="17">
      <c r="A165" s="2"/>
      <c r="B165" s="165" t="b">
        <f>C165=[1]Src!BP21</f>
        <v>1</v>
      </c>
      <c r="C165" s="168" t="str">
        <f>[1]Src!BP21</f>
        <v xml:space="preserve"> 지배순익 증가율(%)</v>
      </c>
      <c r="D165" s="4">
        <f>[1]Src!BQ21</f>
        <v>0</v>
      </c>
      <c r="E165" s="4">
        <f>[1]Src!BR21</f>
        <v>47.62</v>
      </c>
      <c r="F165" s="4">
        <f>[1]Src!BS21</f>
        <v>-25.81</v>
      </c>
      <c r="G165" s="4">
        <f>[1]Src!BT21</f>
        <v>-617.39</v>
      </c>
      <c r="H165" s="4">
        <f>[1]Src!BU21</f>
        <v>150.41999999999999</v>
      </c>
      <c r="I165" s="4">
        <f>[1]Src!BV21</f>
        <v>3.33</v>
      </c>
      <c r="J165" s="4">
        <f>[1]Src!BW21</f>
        <v>-1.61</v>
      </c>
      <c r="K165" s="4">
        <f>[1]Src!BX21</f>
        <v>72.13</v>
      </c>
      <c r="L165" s="4">
        <f>[1]Src!BY21</f>
        <v>-9.52</v>
      </c>
      <c r="M165" s="2">
        <f>[1]Src!BZ21</f>
        <v>126.56</v>
      </c>
      <c r="O165" s="2">
        <f>[1]Src!CA21</f>
        <v>-14.74</v>
      </c>
      <c r="P165" s="4" t="str">
        <f>[1]Src!CC21</f>
        <v xml:space="preserve"> 지배순익 증가율(%)</v>
      </c>
      <c r="Q165" s="4">
        <f>[1]Src!CD21</f>
        <v>-22.73</v>
      </c>
      <c r="R165" s="4">
        <f>[1]Src!CE21</f>
        <v>100</v>
      </c>
      <c r="S165" s="4">
        <f>[1]Src!CF21</f>
        <v>400</v>
      </c>
      <c r="T165" s="4">
        <f>[1]Src!CG21</f>
        <v>228.57</v>
      </c>
      <c r="U165" s="4">
        <f>[1]Src!CH21</f>
        <v>76.47</v>
      </c>
      <c r="V165" s="2">
        <f>[1]ROE!W390</f>
        <v>0</v>
      </c>
      <c r="X165" s="2"/>
      <c r="Y165" s="4"/>
      <c r="Z165" s="4"/>
      <c r="AA165" s="2"/>
      <c r="AB165" s="2"/>
      <c r="AC165" s="2"/>
      <c r="AD165" s="2"/>
      <c r="AE165" s="2"/>
    </row>
    <row r="166" spans="1:31" ht="17">
      <c r="A166" s="2"/>
      <c r="B166" s="165" t="b">
        <f>C166=[1]Src!BP22</f>
        <v>1</v>
      </c>
      <c r="C166" s="168" t="str">
        <f>[1]Src!BP22</f>
        <v xml:space="preserve"> (개별)매출액</v>
      </c>
      <c r="D166" s="4">
        <f>[1]Src!BQ22</f>
        <v>0</v>
      </c>
      <c r="E166" s="4">
        <f>[1]Src!BR22</f>
        <v>384</v>
      </c>
      <c r="F166" s="4">
        <f>[1]Src!BS22</f>
        <v>791</v>
      </c>
      <c r="G166" s="4">
        <f>[1]Src!BT22</f>
        <v>1041</v>
      </c>
      <c r="H166" s="4">
        <f>[1]Src!BU22</f>
        <v>1120</v>
      </c>
      <c r="I166" s="4">
        <f>[1]Src!BV22</f>
        <v>1217</v>
      </c>
      <c r="J166" s="4">
        <f>[1]Src!BW22</f>
        <v>1702</v>
      </c>
      <c r="K166" s="4">
        <f>[1]Src!BX22</f>
        <v>2245</v>
      </c>
      <c r="L166" s="4">
        <f>[1]Src!BY22</f>
        <v>1902</v>
      </c>
      <c r="M166" s="2">
        <f>[1]Src!BZ22</f>
        <v>2161</v>
      </c>
      <c r="O166" s="2">
        <f>[1]Src!CA22</f>
        <v>0</v>
      </c>
      <c r="P166" s="4" t="str">
        <f>[1]Src!CC22</f>
        <v xml:space="preserve"> (개별)매출액</v>
      </c>
      <c r="Q166" s="4">
        <f>[1]Src!CD22</f>
        <v>437</v>
      </c>
      <c r="R166" s="4">
        <f>[1]Src!CE22</f>
        <v>750</v>
      </c>
      <c r="S166" s="4">
        <f>[1]Src!CF22</f>
        <v>431</v>
      </c>
      <c r="T166" s="4">
        <f>[1]Src!CG22</f>
        <v>563</v>
      </c>
      <c r="U166" s="4">
        <f>[1]Src!CH22</f>
        <v>417</v>
      </c>
      <c r="V166" s="2">
        <f>[1]ROE!W391</f>
        <v>0</v>
      </c>
      <c r="X166" s="2"/>
      <c r="Y166" s="4"/>
      <c r="Z166" s="4"/>
      <c r="AA166" s="2"/>
      <c r="AB166" s="2"/>
      <c r="AC166" s="2"/>
      <c r="AD166" s="2"/>
      <c r="AE166" s="2"/>
    </row>
    <row r="167" spans="1:31" ht="17">
      <c r="A167" s="2"/>
      <c r="B167" s="165" t="b">
        <f>C167=[1]Src!BP23</f>
        <v>1</v>
      </c>
      <c r="C167" s="168" t="str">
        <f>[1]Src!BP23</f>
        <v xml:space="preserve"> (개별)영업이익</v>
      </c>
      <c r="D167" s="4">
        <f>[1]Src!BQ23</f>
        <v>0</v>
      </c>
      <c r="E167" s="4">
        <f>[1]Src!BR23</f>
        <v>17</v>
      </c>
      <c r="F167" s="4">
        <f>[1]Src!BS23</f>
        <v>31</v>
      </c>
      <c r="G167" s="4">
        <f>[1]Src!BT23</f>
        <v>31</v>
      </c>
      <c r="H167" s="4">
        <f>[1]Src!BU23</f>
        <v>61</v>
      </c>
      <c r="I167" s="4">
        <f>[1]Src!BV23</f>
        <v>58</v>
      </c>
      <c r="J167" s="4">
        <f>[1]Src!BW23</f>
        <v>85</v>
      </c>
      <c r="K167" s="4">
        <f>[1]Src!BX23</f>
        <v>140</v>
      </c>
      <c r="L167" s="4">
        <f>[1]Src!BY23</f>
        <v>103</v>
      </c>
      <c r="M167" s="2">
        <f>[1]Src!BZ23</f>
        <v>148</v>
      </c>
      <c r="O167" s="2">
        <f>[1]Src!CA23</f>
        <v>0</v>
      </c>
      <c r="P167" s="4" t="str">
        <f>[1]Src!CC23</f>
        <v xml:space="preserve"> (개별)영업이익</v>
      </c>
      <c r="Q167" s="4">
        <f>[1]Src!CD23</f>
        <v>24</v>
      </c>
      <c r="R167" s="4">
        <f>[1]Src!CE23</f>
        <v>62</v>
      </c>
      <c r="S167" s="4">
        <f>[1]Src!CF23</f>
        <v>5</v>
      </c>
      <c r="T167" s="4">
        <f>[1]Src!CG23</f>
        <v>48</v>
      </c>
      <c r="U167" s="4">
        <f>[1]Src!CH23</f>
        <v>33</v>
      </c>
      <c r="V167" s="2">
        <f>[1]ROE!W392</f>
        <v>0</v>
      </c>
      <c r="X167" s="2"/>
      <c r="Y167" s="4"/>
      <c r="Z167" s="4"/>
      <c r="AA167" s="2"/>
      <c r="AB167" s="2"/>
      <c r="AC167" s="2"/>
      <c r="AD167" s="2"/>
      <c r="AE167" s="2"/>
    </row>
    <row r="168" spans="1:31" ht="17">
      <c r="A168" s="2"/>
      <c r="B168" s="165" t="b">
        <f>C168=[1]Src!BP24</f>
        <v>1</v>
      </c>
      <c r="C168" s="168" t="str">
        <f>[1]Src!BP24</f>
        <v xml:space="preserve"> (개별)순이익</v>
      </c>
      <c r="D168" s="4">
        <f>[1]Src!BQ24</f>
        <v>0</v>
      </c>
      <c r="E168" s="4">
        <f>[1]Src!BR24</f>
        <v>18</v>
      </c>
      <c r="F168" s="4">
        <f>[1]Src!BS24</f>
        <v>23</v>
      </c>
      <c r="G168" s="4">
        <f>[1]Src!BT24</f>
        <v>-119</v>
      </c>
      <c r="H168" s="4">
        <f>[1]Src!BU24</f>
        <v>60</v>
      </c>
      <c r="I168" s="4">
        <f>[1]Src!BV24</f>
        <v>63</v>
      </c>
      <c r="J168" s="4">
        <f>[1]Src!BW24</f>
        <v>61</v>
      </c>
      <c r="K168" s="4">
        <f>[1]Src!BX24</f>
        <v>104</v>
      </c>
      <c r="L168" s="4">
        <f>[1]Src!BY24</f>
        <v>93</v>
      </c>
      <c r="M168" s="2">
        <f>[1]Src!BZ24</f>
        <v>134</v>
      </c>
      <c r="O168" s="2">
        <f>[1]Src!CA24</f>
        <v>0</v>
      </c>
      <c r="P168" s="4" t="str">
        <f>[1]Src!CC24</f>
        <v xml:space="preserve"> (개별)순이익</v>
      </c>
      <c r="Q168" s="4">
        <f>[1]Src!CD24</f>
        <v>17</v>
      </c>
      <c r="R168" s="4">
        <f>[1]Src!CE24</f>
        <v>62</v>
      </c>
      <c r="S168" s="4">
        <f>[1]Src!CF24</f>
        <v>4</v>
      </c>
      <c r="T168" s="4">
        <f>[1]Src!CG24</f>
        <v>39</v>
      </c>
      <c r="U168" s="4">
        <f>[1]Src!CH24</f>
        <v>29</v>
      </c>
      <c r="V168" s="2">
        <f>[1]ROE!W393</f>
        <v>0</v>
      </c>
      <c r="X168" s="2"/>
      <c r="Y168" s="4"/>
      <c r="Z168" s="4"/>
      <c r="AA168" s="2"/>
      <c r="AB168" s="2"/>
      <c r="AC168" s="2"/>
      <c r="AD168" s="2"/>
      <c r="AE168" s="2"/>
    </row>
    <row r="169" spans="1:31" ht="17">
      <c r="A169" s="2"/>
      <c r="B169" s="165" t="b">
        <f>C169=[1]Src!BP25</f>
        <v>1</v>
      </c>
      <c r="C169" s="168" t="str">
        <f>[1]Src!BP25</f>
        <v xml:space="preserve"> (개별)OPM(%)</v>
      </c>
      <c r="D169" s="4">
        <f>[1]Src!BQ25</f>
        <v>0</v>
      </c>
      <c r="E169" s="4">
        <f>[1]Src!BR25</f>
        <v>4.43</v>
      </c>
      <c r="F169" s="4">
        <f>[1]Src!BS25</f>
        <v>3.92</v>
      </c>
      <c r="G169" s="4">
        <f>[1]Src!BT25</f>
        <v>2.98</v>
      </c>
      <c r="H169" s="4">
        <f>[1]Src!BU25</f>
        <v>5.45</v>
      </c>
      <c r="I169" s="4">
        <f>[1]Src!BV25</f>
        <v>4.7699999999999996</v>
      </c>
      <c r="J169" s="4">
        <f>[1]Src!BW25</f>
        <v>4.99</v>
      </c>
      <c r="K169" s="4">
        <f>[1]Src!BX25</f>
        <v>6.24</v>
      </c>
      <c r="L169" s="4">
        <f>[1]Src!BY25</f>
        <v>5.42</v>
      </c>
      <c r="M169" s="2">
        <f>[1]Src!BZ25</f>
        <v>6.85</v>
      </c>
      <c r="O169" s="2">
        <f>[1]Src!CA25</f>
        <v>0</v>
      </c>
      <c r="P169" s="4" t="str">
        <f>[1]Src!CC25</f>
        <v xml:space="preserve"> (개별)OPM(%)</v>
      </c>
      <c r="Q169" s="4">
        <f>[1]Src!CD25</f>
        <v>5.49</v>
      </c>
      <c r="R169" s="4">
        <f>[1]Src!CE25</f>
        <v>8.27</v>
      </c>
      <c r="S169" s="4">
        <f>[1]Src!CF25</f>
        <v>1.1599999999999999</v>
      </c>
      <c r="T169" s="4">
        <f>[1]Src!CG25</f>
        <v>8.5299999999999994</v>
      </c>
      <c r="U169" s="4">
        <f>[1]Src!CH25</f>
        <v>7.91</v>
      </c>
      <c r="V169" s="2">
        <f>[1]ROE!W394</f>
        <v>0</v>
      </c>
      <c r="X169" s="2"/>
      <c r="Y169" s="4"/>
      <c r="Z169" s="4"/>
      <c r="AA169" s="2"/>
      <c r="AB169" s="2"/>
      <c r="AC169" s="2"/>
      <c r="AD169" s="2"/>
      <c r="AE169" s="2"/>
    </row>
    <row r="170" spans="1:31" ht="17">
      <c r="A170" s="2"/>
      <c r="B170" s="165" t="b">
        <f>C170=[1]Src!BP26</f>
        <v>1</v>
      </c>
      <c r="C170" s="168" t="str">
        <f>[1]Src!BP26</f>
        <v xml:space="preserve"> 개별/연결순익(%)</v>
      </c>
      <c r="D170" s="4">
        <f>[1]Src!BQ26</f>
        <v>0</v>
      </c>
      <c r="E170" s="4">
        <f>[1]Src!BR26</f>
        <v>58.06</v>
      </c>
      <c r="F170" s="4">
        <f>[1]Src!BS26</f>
        <v>100</v>
      </c>
      <c r="G170" s="4">
        <f>[1]Src!BT26</f>
        <v>100</v>
      </c>
      <c r="H170" s="4">
        <f>[1]Src!BU26</f>
        <v>100</v>
      </c>
      <c r="I170" s="4">
        <f>[1]Src!BV26</f>
        <v>101.61</v>
      </c>
      <c r="J170" s="4">
        <f>[1]Src!BW26</f>
        <v>100</v>
      </c>
      <c r="K170" s="4">
        <f>[1]Src!BX26</f>
        <v>99.05</v>
      </c>
      <c r="L170" s="4">
        <f>[1]Src!BY26</f>
        <v>97.89</v>
      </c>
      <c r="M170" s="2">
        <f>[1]Src!BZ26</f>
        <v>92.41</v>
      </c>
      <c r="O170" s="2">
        <f>[1]Src!CA26</f>
        <v>0</v>
      </c>
      <c r="P170" s="4" t="str">
        <f>[1]Src!CC26</f>
        <v xml:space="preserve"> 개별/연결순익(%)</v>
      </c>
      <c r="Q170" s="4">
        <f>[1]Src!CD26</f>
        <v>100</v>
      </c>
      <c r="R170" s="4">
        <f>[1]Src!CE26</f>
        <v>96.88</v>
      </c>
      <c r="S170" s="4">
        <f>[1]Src!CF26</f>
        <v>80</v>
      </c>
      <c r="T170" s="4">
        <f>[1]Src!CG26</f>
        <v>84.78</v>
      </c>
      <c r="U170" s="4">
        <f>[1]Src!CH26</f>
        <v>96.67</v>
      </c>
      <c r="V170" s="2">
        <f>[1]ROE!W395</f>
        <v>0</v>
      </c>
      <c r="X170" s="2"/>
      <c r="Y170" s="4"/>
      <c r="Z170" s="4"/>
      <c r="AA170" s="2"/>
      <c r="AB170" s="2"/>
      <c r="AC170" s="2"/>
      <c r="AD170" s="2"/>
      <c r="AE170" s="2"/>
    </row>
    <row r="171" spans="1:31" ht="17">
      <c r="A171" s="2"/>
      <c r="B171" s="165" t="b">
        <f>C171=[1]Src!BP27</f>
        <v>1</v>
      </c>
      <c r="C171" s="168" t="str">
        <f>[1]Src!BP27</f>
        <v xml:space="preserve"> 주가상승율(%)</v>
      </c>
      <c r="D171" s="4">
        <f>[1]Src!BQ27</f>
        <v>0</v>
      </c>
      <c r="E171" s="4">
        <f>[1]Src!BR27</f>
        <v>-1.57</v>
      </c>
      <c r="F171" s="4">
        <f>[1]Src!BS27</f>
        <v>212.31</v>
      </c>
      <c r="G171" s="4">
        <f>[1]Src!BT27</f>
        <v>-49.17</v>
      </c>
      <c r="H171" s="4">
        <f>[1]Src!BU27</f>
        <v>175.08</v>
      </c>
      <c r="I171" s="4">
        <f>[1]Src!BV27</f>
        <v>-34.03</v>
      </c>
      <c r="J171" s="4">
        <f>[1]Src!BW27</f>
        <v>114.65</v>
      </c>
      <c r="K171" s="4">
        <f>[1]Src!BX27</f>
        <v>51.5</v>
      </c>
      <c r="L171" s="4">
        <f>[1]Src!BY27</f>
        <v>-27.99</v>
      </c>
      <c r="M171" s="4">
        <f>[1]Src!BZ27</f>
        <v>-11.41</v>
      </c>
      <c r="O171" s="2">
        <f>[1]Src!CA27</f>
        <v>-12.56</v>
      </c>
      <c r="P171" s="4" t="str">
        <f>[1]Src!CC27</f>
        <v xml:space="preserve"> 분기 EPS</v>
      </c>
      <c r="Q171" s="4">
        <f>[1]Src!CD27</f>
        <v>130.27000000000001</v>
      </c>
      <c r="R171" s="4">
        <f>[1]Src!CE27</f>
        <v>490.42</v>
      </c>
      <c r="S171" s="4">
        <f>[1]Src!CF27</f>
        <v>38.31</v>
      </c>
      <c r="T171" s="4">
        <f>[1]Src!CG27</f>
        <v>352.49</v>
      </c>
      <c r="U171" s="4">
        <f>[1]Src!CH27</f>
        <v>229.89</v>
      </c>
      <c r="V171" s="2">
        <f>[1]ROE!W396</f>
        <v>0</v>
      </c>
      <c r="X171" s="2"/>
      <c r="Y171" s="4"/>
      <c r="Z171" s="4"/>
      <c r="AA171" s="4"/>
      <c r="AB171" s="2"/>
      <c r="AC171" s="2"/>
      <c r="AD171" s="2"/>
      <c r="AE171" s="2"/>
    </row>
    <row r="172" spans="1:31" ht="17">
      <c r="A172" s="2"/>
      <c r="B172" s="165" t="b">
        <f>C172=[1]Src!BP28</f>
        <v>1</v>
      </c>
      <c r="C172" s="170" t="str">
        <f>[1]Src!BP28</f>
        <v>* 연간기준=달력기준. 주가= 수정주가. 주식수=수정주식수.(유증 무증등 모두 반영).  시가총액계산시 보통주로 계산. 데이터값 빈칸은 직전값으로 보정. 당해(내년) 추정치 자기자본= 전년(당해) 자기자본+ 배당성향을 감안한 당해(내년) 지배순이익.</v>
      </c>
      <c r="D172" s="2">
        <f>[1]Src!BQ28</f>
        <v>0</v>
      </c>
      <c r="E172" s="2">
        <f>[1]Src!BR28</f>
        <v>0</v>
      </c>
      <c r="F172" s="2">
        <f>[1]Src!BS28</f>
        <v>0</v>
      </c>
      <c r="G172" s="2">
        <f>[1]Src!BT28</f>
        <v>0</v>
      </c>
      <c r="H172" s="2">
        <f>[1]Src!BU28</f>
        <v>0</v>
      </c>
      <c r="I172" s="2">
        <f>[1]Src!BV28</f>
        <v>0</v>
      </c>
      <c r="J172" s="2">
        <f>[1]Src!BW28</f>
        <v>0</v>
      </c>
      <c r="K172" s="2">
        <f>[1]Src!BX28</f>
        <v>0</v>
      </c>
      <c r="L172" s="2">
        <f>[1]Src!BY28</f>
        <v>0</v>
      </c>
      <c r="M172" s="2">
        <f>[1]Src!BZ28</f>
        <v>0</v>
      </c>
      <c r="O172" s="2">
        <f>[1]Src!CA28</f>
        <v>0</v>
      </c>
      <c r="P172" s="2">
        <f>[1]Src!CC28</f>
        <v>0</v>
      </c>
      <c r="Q172" s="2" t="e">
        <f>#REF!</f>
        <v>#REF!</v>
      </c>
      <c r="R172" s="2">
        <f>[1]Src!CD28</f>
        <v>0</v>
      </c>
      <c r="S172" s="2">
        <f>[1]Src!CE28</f>
        <v>0</v>
      </c>
      <c r="T172" s="2">
        <f>[1]Src!CF28</f>
        <v>0</v>
      </c>
      <c r="U172" s="2">
        <f>[1]Src!CG28</f>
        <v>0</v>
      </c>
      <c r="V172" s="2">
        <f>[1]Src!CH28</f>
        <v>0</v>
      </c>
      <c r="W172" s="2">
        <f>[1]ROE!W397</f>
        <v>0</v>
      </c>
      <c r="X172" s="2"/>
      <c r="Y172" s="2"/>
      <c r="Z172" s="2"/>
      <c r="AA172" s="2"/>
      <c r="AB172" s="2"/>
      <c r="AC172" s="2"/>
      <c r="AD172" s="2"/>
      <c r="AE172" s="2"/>
    </row>
    <row r="173" spans="1:31" ht="17">
      <c r="A173" s="2"/>
      <c r="B173" s="165" t="b">
        <f>C173=[1]Src!BP29</f>
        <v>1</v>
      </c>
      <c r="C173" s="168">
        <f>[1]Src!BP29</f>
        <v>0</v>
      </c>
      <c r="D173" s="2">
        <f>[1]Src!BQ29</f>
        <v>0</v>
      </c>
      <c r="E173" s="2">
        <f>[1]Src!BR29</f>
        <v>0</v>
      </c>
      <c r="F173" s="2">
        <f>[1]Src!BS29</f>
        <v>0</v>
      </c>
      <c r="G173" s="2">
        <f>[1]Src!BT29</f>
        <v>0</v>
      </c>
      <c r="H173" s="2">
        <f>[1]Src!BU29</f>
        <v>0</v>
      </c>
      <c r="I173" s="2">
        <f>[1]Src!BV29</f>
        <v>0</v>
      </c>
      <c r="J173" s="2">
        <f>[1]Src!BW29</f>
        <v>0</v>
      </c>
      <c r="K173" s="2">
        <f>[1]Src!BX29</f>
        <v>0</v>
      </c>
      <c r="L173" s="2">
        <f>[1]Src!BY29</f>
        <v>0</v>
      </c>
      <c r="M173" s="2">
        <f>[1]Src!BZ29</f>
        <v>0</v>
      </c>
      <c r="O173" s="2">
        <f>[1]Src!CA29</f>
        <v>0</v>
      </c>
      <c r="P173" s="2">
        <f>[1]Src!CC29</f>
        <v>0</v>
      </c>
      <c r="Q173" s="2"/>
      <c r="R173" s="2"/>
      <c r="S173" s="2"/>
      <c r="T173" s="2"/>
      <c r="U173" s="2"/>
      <c r="V173" s="2"/>
      <c r="W173" s="2">
        <f>[1]ROE!W398</f>
        <v>0</v>
      </c>
      <c r="X173" s="2"/>
      <c r="Y173" s="2"/>
      <c r="Z173" s="4"/>
      <c r="AA173" s="2"/>
      <c r="AB173" s="2"/>
      <c r="AC173" s="2"/>
      <c r="AD173" s="2"/>
      <c r="AE173" s="2"/>
    </row>
    <row r="174" spans="1:31" ht="17">
      <c r="A174" s="2"/>
      <c r="B174" s="165" t="b">
        <f>C174=[1]Src!BP30</f>
        <v>1</v>
      </c>
      <c r="C174" s="168" t="str">
        <f>[1]Src!BP30</f>
        <v>투자지표1</v>
      </c>
      <c r="D174" s="4" t="str">
        <f>[1]Src!BQ30</f>
        <v>16년</v>
      </c>
      <c r="E174" s="4" t="str">
        <f>[1]Src!BR30</f>
        <v>17년</v>
      </c>
      <c r="F174" s="4" t="str">
        <f>[1]Src!BS30</f>
        <v>18년</v>
      </c>
      <c r="G174" s="4" t="str">
        <f>[1]Src!BT30</f>
        <v>19년</v>
      </c>
      <c r="H174" s="4" t="str">
        <f>[1]Src!BU30</f>
        <v>20년</v>
      </c>
      <c r="I174" s="4" t="str">
        <f>[1]Src!BV30</f>
        <v>21년</v>
      </c>
      <c r="J174" s="4" t="str">
        <f>[1]Src!BW30</f>
        <v>22년</v>
      </c>
      <c r="K174" s="4" t="str">
        <f>[1]Src!BX30</f>
        <v>23년</v>
      </c>
      <c r="L174" s="4" t="str">
        <f>[1]Src!BY30</f>
        <v>24년</v>
      </c>
      <c r="M174" s="2" t="str">
        <f>[1]Src!BZ30</f>
        <v>25년3Q연환산</v>
      </c>
      <c r="O174" s="2">
        <f>[1]Src!CA30</f>
        <v>0</v>
      </c>
      <c r="P174" s="2">
        <f>[1]Src!CC30</f>
        <v>0</v>
      </c>
      <c r="Q174" s="2"/>
      <c r="R174" s="2"/>
      <c r="S174" s="2"/>
      <c r="T174" s="2"/>
      <c r="U174" s="2"/>
      <c r="V174" s="2"/>
      <c r="W174" s="2">
        <f>[1]ROE!W399</f>
        <v>0</v>
      </c>
      <c r="X174" s="2"/>
      <c r="Y174" s="4"/>
      <c r="Z174" s="2"/>
      <c r="AA174" s="2"/>
      <c r="AB174" s="2"/>
      <c r="AC174" s="2"/>
      <c r="AD174" s="2"/>
      <c r="AE174" s="2"/>
    </row>
    <row r="175" spans="1:31" ht="17">
      <c r="A175" s="2"/>
      <c r="B175" s="165" t="b">
        <f>C175=[1]Src!BP31</f>
        <v>1</v>
      </c>
      <c r="C175" s="169" t="str">
        <f>[1]Src!BP31</f>
        <v xml:space="preserve"> 시가총액</v>
      </c>
      <c r="D175" s="4">
        <f>[1]Src!BQ31</f>
        <v>115</v>
      </c>
      <c r="E175" s="4">
        <f>[1]Src!BR31</f>
        <v>120</v>
      </c>
      <c r="F175" s="4">
        <f>[1]Src!BS31</f>
        <v>509</v>
      </c>
      <c r="G175" s="4">
        <f>[1]Src!BT31</f>
        <v>259</v>
      </c>
      <c r="H175" s="4">
        <f>[1]Src!BU31</f>
        <v>242</v>
      </c>
      <c r="I175" s="4">
        <f>[1]Src!BV31</f>
        <v>470</v>
      </c>
      <c r="J175" s="4">
        <f>[1]Src!BW31</f>
        <v>1009</v>
      </c>
      <c r="K175" s="4">
        <f>[1]Src!BX31</f>
        <v>1390</v>
      </c>
      <c r="L175" s="4">
        <f>[1]Src!BY31</f>
        <v>1101</v>
      </c>
      <c r="M175" s="4">
        <f>[1]Src!BZ31</f>
        <v>821</v>
      </c>
      <c r="O175" s="2">
        <f>[1]Src!CA31</f>
        <v>963</v>
      </c>
      <c r="P175" s="2">
        <f>[1]Src!CC31</f>
        <v>0</v>
      </c>
      <c r="Q175" s="2"/>
      <c r="R175" s="2"/>
      <c r="S175" s="2"/>
      <c r="T175" s="2"/>
      <c r="U175" s="2"/>
      <c r="V175" s="2"/>
      <c r="W175" s="2">
        <f>[1]ROE!W400</f>
        <v>0</v>
      </c>
      <c r="X175" s="2"/>
      <c r="Y175" s="4"/>
      <c r="Z175" s="2"/>
      <c r="AA175" s="4"/>
      <c r="AB175" s="2"/>
      <c r="AC175" s="2"/>
      <c r="AD175" s="2"/>
      <c r="AE175" s="2"/>
    </row>
    <row r="176" spans="1:31" ht="17">
      <c r="A176" s="2"/>
      <c r="B176" s="165" t="b">
        <f>C176=[1]Src!BP32</f>
        <v>1</v>
      </c>
      <c r="C176" s="168" t="str">
        <f>[1]Src!BP32</f>
        <v xml:space="preserve"> 주가</v>
      </c>
      <c r="D176" s="4">
        <f>[1]Src!BQ32</f>
        <v>1271</v>
      </c>
      <c r="E176" s="4">
        <f>[1]Src!BR32</f>
        <v>1251</v>
      </c>
      <c r="F176" s="4">
        <f>[1]Src!BS32</f>
        <v>3907</v>
      </c>
      <c r="G176" s="4">
        <f>[1]Src!BT32</f>
        <v>1986</v>
      </c>
      <c r="H176" s="4">
        <f>[1]Src!BU32</f>
        <v>5463</v>
      </c>
      <c r="I176" s="4">
        <f>[1]Src!BV32</f>
        <v>3604</v>
      </c>
      <c r="J176" s="4">
        <f>[1]Src!BW32</f>
        <v>7736</v>
      </c>
      <c r="K176" s="4">
        <f>[1]Src!BX32</f>
        <v>11720</v>
      </c>
      <c r="L176" s="4">
        <f>[1]Src!BY32</f>
        <v>8440</v>
      </c>
      <c r="M176" s="4">
        <f>[1]Src!BZ32</f>
        <v>6290</v>
      </c>
      <c r="O176" s="2">
        <f>[1]Src!CA32</f>
        <v>7380</v>
      </c>
      <c r="P176" s="2">
        <f>[1]Src!CC32</f>
        <v>0</v>
      </c>
      <c r="Q176" s="2"/>
      <c r="R176" s="2"/>
      <c r="S176" s="2"/>
      <c r="T176" s="2"/>
      <c r="U176" s="2"/>
      <c r="V176" s="2"/>
      <c r="W176" s="2">
        <f>[1]ROE!W401</f>
        <v>0</v>
      </c>
      <c r="X176" s="2"/>
      <c r="Y176" s="4"/>
      <c r="Z176" s="2"/>
      <c r="AA176" s="4"/>
      <c r="AB176" s="2"/>
      <c r="AC176" s="2"/>
      <c r="AD176" s="2"/>
      <c r="AE176" s="2"/>
    </row>
    <row r="177" spans="1:31" ht="17">
      <c r="A177" s="2"/>
      <c r="B177" s="165" t="b">
        <f>C177=[1]Src!BP33</f>
        <v>1</v>
      </c>
      <c r="C177" s="168" t="str">
        <f>[1]Src!BP33</f>
        <v xml:space="preserve"> SPS</v>
      </c>
      <c r="D177" s="4">
        <f>[1]Src!BQ33</f>
        <v>0</v>
      </c>
      <c r="E177" s="4">
        <f>[1]Src!BR33</f>
        <v>3998</v>
      </c>
      <c r="F177" s="4">
        <f>[1]Src!BS33</f>
        <v>6067</v>
      </c>
      <c r="G177" s="4">
        <f>[1]Src!BT33</f>
        <v>7990</v>
      </c>
      <c r="H177" s="4">
        <f>[1]Src!BU33</f>
        <v>25282</v>
      </c>
      <c r="I177" s="4">
        <f>[1]Src!BV33</f>
        <v>9326</v>
      </c>
      <c r="J177" s="4">
        <f>[1]Src!BW33</f>
        <v>13075</v>
      </c>
      <c r="K177" s="4">
        <f>[1]Src!BX33</f>
        <v>18969</v>
      </c>
      <c r="L177" s="4">
        <f>[1]Src!BY33</f>
        <v>14784</v>
      </c>
      <c r="M177" s="2">
        <f>[1]Src!BZ33</f>
        <v>16988.509999999998</v>
      </c>
      <c r="O177" s="2">
        <f>[1]Src!CA33</f>
        <v>17877.39</v>
      </c>
      <c r="P177" s="2">
        <f>[1]Src!CC33</f>
        <v>0</v>
      </c>
      <c r="Q177" s="2"/>
      <c r="R177" s="2"/>
      <c r="S177" s="2"/>
      <c r="T177" s="2"/>
      <c r="U177" s="2"/>
      <c r="V177" s="2"/>
      <c r="W177" s="2">
        <f>[1]ROE!W402</f>
        <v>0</v>
      </c>
      <c r="X177" s="2"/>
      <c r="Y177" s="4"/>
      <c r="Z177" s="2"/>
      <c r="AA177" s="2"/>
      <c r="AB177" s="2"/>
      <c r="AC177" s="2"/>
      <c r="AD177" s="2"/>
      <c r="AE177" s="2"/>
    </row>
    <row r="178" spans="1:31" ht="17">
      <c r="A178" s="2"/>
      <c r="B178" s="165" t="b">
        <f>C178=[1]Src!BP34</f>
        <v>1</v>
      </c>
      <c r="C178" s="168" t="str">
        <f>[1]Src!BP34</f>
        <v xml:space="preserve"> OPS</v>
      </c>
      <c r="D178" s="4">
        <f>[1]Src!BQ34</f>
        <v>0</v>
      </c>
      <c r="E178" s="4">
        <f>[1]Src!BR34</f>
        <v>176</v>
      </c>
      <c r="F178" s="4">
        <f>[1]Src!BS34</f>
        <v>236</v>
      </c>
      <c r="G178" s="4">
        <f>[1]Src!BT34</f>
        <v>235</v>
      </c>
      <c r="H178" s="4">
        <f>[1]Src!BU34</f>
        <v>1382</v>
      </c>
      <c r="I178" s="4">
        <f>[1]Src!BV34</f>
        <v>445</v>
      </c>
      <c r="J178" s="4">
        <f>[1]Src!BW34</f>
        <v>653</v>
      </c>
      <c r="K178" s="4">
        <f>[1]Src!BX34</f>
        <v>1176</v>
      </c>
      <c r="L178" s="4">
        <f>[1]Src!BY34</f>
        <v>816</v>
      </c>
      <c r="M178" s="2">
        <f>[1]Src!BZ34</f>
        <v>1226.05</v>
      </c>
      <c r="O178" s="2">
        <f>[1]Src!CA34</f>
        <v>1080.46</v>
      </c>
      <c r="P178" s="2">
        <f>[1]Src!CC34</f>
        <v>0</v>
      </c>
      <c r="Q178" s="2" t="e">
        <f t="shared" ref="Q178:Q226" si="178">#REF!</f>
        <v>#REF!</v>
      </c>
      <c r="R178" s="2">
        <f>[1]Src!CD34</f>
        <v>0</v>
      </c>
      <c r="S178" s="2">
        <f>[1]Src!CE34</f>
        <v>0</v>
      </c>
      <c r="T178" s="2">
        <f>[1]Src!CF34</f>
        <v>0</v>
      </c>
      <c r="U178" s="2">
        <f>[1]Src!CG34</f>
        <v>0</v>
      </c>
      <c r="V178" s="2">
        <f>[1]Src!CH34</f>
        <v>0</v>
      </c>
      <c r="W178" s="2">
        <f>[1]ROE!W403</f>
        <v>0</v>
      </c>
      <c r="X178" s="2"/>
      <c r="Y178" s="4"/>
      <c r="Z178" s="2"/>
      <c r="AA178" s="2"/>
      <c r="AB178" s="2"/>
      <c r="AC178" s="2"/>
      <c r="AD178" s="2"/>
      <c r="AE178" s="2"/>
    </row>
    <row r="179" spans="1:31" ht="17">
      <c r="A179" s="2"/>
      <c r="B179" s="165" t="b">
        <f>C179=[1]Src!BP35</f>
        <v>1</v>
      </c>
      <c r="C179" s="169" t="str">
        <f>[1]Src!BP35</f>
        <v xml:space="preserve"> EPS</v>
      </c>
      <c r="D179" s="4">
        <f>[1]Src!BQ35</f>
        <v>0</v>
      </c>
      <c r="E179" s="4">
        <f>[1]Src!BR35</f>
        <v>184</v>
      </c>
      <c r="F179" s="4">
        <f>[1]Src!BS35</f>
        <v>176</v>
      </c>
      <c r="G179" s="4">
        <f>[1]Src!BT35</f>
        <v>-911</v>
      </c>
      <c r="H179" s="4">
        <f>[1]Src!BU35</f>
        <v>1359</v>
      </c>
      <c r="I179" s="4">
        <f>[1]Src!BV35</f>
        <v>481</v>
      </c>
      <c r="J179" s="4">
        <f>[1]Src!BW35</f>
        <v>465</v>
      </c>
      <c r="K179" s="4">
        <f>[1]Src!BX35</f>
        <v>881</v>
      </c>
      <c r="L179" s="4">
        <f>[1]Src!BY35</f>
        <v>732</v>
      </c>
      <c r="M179" s="2">
        <f>[1]Src!BZ35</f>
        <v>1111.1099999999999</v>
      </c>
      <c r="O179" s="2">
        <f>[1]Src!CA35</f>
        <v>620.69000000000005</v>
      </c>
      <c r="P179" s="2">
        <f>[1]Src!CC35</f>
        <v>0</v>
      </c>
      <c r="Q179" s="2" t="e">
        <f t="shared" si="178"/>
        <v>#REF!</v>
      </c>
      <c r="R179" s="2">
        <f>[1]Src!CD35</f>
        <v>0</v>
      </c>
      <c r="S179" s="2">
        <f>[1]Src!CE35</f>
        <v>0</v>
      </c>
      <c r="T179" s="2">
        <f>[1]Src!CF35</f>
        <v>0</v>
      </c>
      <c r="U179" s="2">
        <f>[1]Src!CG35</f>
        <v>0</v>
      </c>
      <c r="V179" s="2">
        <f>[1]Src!CH35</f>
        <v>0</v>
      </c>
      <c r="W179" s="2">
        <f>[1]ROE!W404</f>
        <v>0</v>
      </c>
      <c r="X179" s="2"/>
      <c r="Y179" s="4"/>
      <c r="Z179" s="2"/>
      <c r="AA179" s="2"/>
      <c r="AB179" s="2"/>
      <c r="AC179" s="2"/>
      <c r="AD179" s="2"/>
      <c r="AE179" s="2"/>
    </row>
    <row r="180" spans="1:31" ht="17">
      <c r="A180" s="2"/>
      <c r="B180" s="165" t="b">
        <f>C180=[1]Src!BP36</f>
        <v>1</v>
      </c>
      <c r="C180" s="168" t="str">
        <f>[1]Src!BP36</f>
        <v xml:space="preserve"> BPS</v>
      </c>
      <c r="D180" s="4">
        <f>[1]Src!BQ36</f>
        <v>1458</v>
      </c>
      <c r="E180" s="4">
        <f>[1]Src!BR36</f>
        <v>1732</v>
      </c>
      <c r="F180" s="4">
        <f>[1]Src!BS36</f>
        <v>2319</v>
      </c>
      <c r="G180" s="4">
        <f>[1]Src!BT36</f>
        <v>1357</v>
      </c>
      <c r="H180" s="4">
        <f>[1]Src!BU36</f>
        <v>5102</v>
      </c>
      <c r="I180" s="4">
        <f>[1]Src!BV36</f>
        <v>2227</v>
      </c>
      <c r="J180" s="4">
        <f>[1]Src!BW36</f>
        <v>2708</v>
      </c>
      <c r="K180" s="4">
        <f>[1]Src!BX36</f>
        <v>3878</v>
      </c>
      <c r="L180" s="4">
        <f>[1]Src!BY36</f>
        <v>4128</v>
      </c>
      <c r="M180" s="2">
        <f>[1]Src!BZ36</f>
        <v>4643.68</v>
      </c>
      <c r="O180" s="2">
        <f>[1]Src!CA36</f>
        <v>0</v>
      </c>
      <c r="P180" s="2">
        <f>[1]Src!CC36</f>
        <v>0</v>
      </c>
      <c r="Q180" s="2" t="e">
        <f t="shared" si="178"/>
        <v>#REF!</v>
      </c>
      <c r="R180" s="2">
        <f>[1]Src!CD36</f>
        <v>0</v>
      </c>
      <c r="S180" s="2">
        <f>[1]Src!CE36</f>
        <v>0</v>
      </c>
      <c r="T180" s="2">
        <f>[1]Src!CF36</f>
        <v>0</v>
      </c>
      <c r="U180" s="2">
        <f>[1]Src!CG36</f>
        <v>0</v>
      </c>
      <c r="V180" s="2">
        <f>[1]Src!CH36</f>
        <v>0</v>
      </c>
      <c r="W180" s="2">
        <f>[1]ROE!W405</f>
        <v>0</v>
      </c>
      <c r="X180" s="2"/>
      <c r="Y180" s="4"/>
      <c r="Z180" s="2"/>
      <c r="AA180" s="2"/>
      <c r="AB180" s="2"/>
      <c r="AC180" s="2"/>
      <c r="AD180" s="2"/>
      <c r="AE180" s="2"/>
    </row>
    <row r="181" spans="1:31" ht="17">
      <c r="A181" s="2"/>
      <c r="B181" s="165" t="b">
        <f>C181=[1]Src!BP37</f>
        <v>1</v>
      </c>
      <c r="C181" s="168" t="str">
        <f>[1]Src!BP37</f>
        <v xml:space="preserve"> CPS</v>
      </c>
      <c r="D181" s="4">
        <f>[1]Src!BQ37</f>
        <v>0</v>
      </c>
      <c r="E181" s="4">
        <f>[1]Src!BR37</f>
        <v>532</v>
      </c>
      <c r="F181" s="4">
        <f>[1]Src!BS37</f>
        <v>153</v>
      </c>
      <c r="G181" s="4">
        <f>[1]Src!BT37</f>
        <v>-66</v>
      </c>
      <c r="H181" s="4">
        <f>[1]Src!BU37</f>
        <v>246</v>
      </c>
      <c r="I181" s="4">
        <f>[1]Src!BV37</f>
        <v>677</v>
      </c>
      <c r="J181" s="4">
        <f>[1]Src!BW37</f>
        <v>-2701</v>
      </c>
      <c r="K181" s="4">
        <f>[1]Src!BX37</f>
        <v>2348</v>
      </c>
      <c r="L181" s="4">
        <f>[1]Src!BY37</f>
        <v>870</v>
      </c>
      <c r="M181" s="2">
        <f>[1]Src!BZ37</f>
        <v>2420</v>
      </c>
      <c r="O181" s="2">
        <f>[1]Src!CA37</f>
        <v>0</v>
      </c>
      <c r="P181" s="2">
        <f>[1]Src!CC37</f>
        <v>0</v>
      </c>
      <c r="Q181" s="2" t="e">
        <f t="shared" si="178"/>
        <v>#REF!</v>
      </c>
      <c r="R181" s="2">
        <f>[1]Src!CD37</f>
        <v>0</v>
      </c>
      <c r="S181" s="2">
        <f>[1]Src!CE37</f>
        <v>0</v>
      </c>
      <c r="T181" s="2">
        <f>[1]Src!CF37</f>
        <v>0</v>
      </c>
      <c r="U181" s="2">
        <f>[1]Src!CG37</f>
        <v>0</v>
      </c>
      <c r="V181" s="2">
        <f>[1]Src!CH37</f>
        <v>0</v>
      </c>
      <c r="W181" s="2">
        <f>[1]ROE!W406</f>
        <v>0</v>
      </c>
      <c r="X181" s="2"/>
      <c r="Y181" s="4"/>
      <c r="Z181" s="2"/>
      <c r="AA181" s="2"/>
      <c r="AB181" s="2"/>
      <c r="AC181" s="2"/>
      <c r="AD181" s="2"/>
      <c r="AE181" s="2"/>
    </row>
    <row r="182" spans="1:31" ht="17">
      <c r="A182" s="2"/>
      <c r="B182" s="165" t="b">
        <f>C182=[1]Src!BP38</f>
        <v>1</v>
      </c>
      <c r="C182" s="169" t="str">
        <f>[1]Src!BP38</f>
        <v xml:space="preserve"> DPS</v>
      </c>
      <c r="D182" s="4">
        <f>[1]Src!BQ38</f>
        <v>0</v>
      </c>
      <c r="E182" s="4">
        <f>[1]Src!BR38</f>
        <v>0</v>
      </c>
      <c r="F182" s="4">
        <f>[1]Src!BS38</f>
        <v>0</v>
      </c>
      <c r="G182" s="4">
        <f>[1]Src!BT38</f>
        <v>0</v>
      </c>
      <c r="H182" s="4">
        <f>[1]Src!BU38</f>
        <v>0</v>
      </c>
      <c r="I182" s="4">
        <f>[1]Src!BV38</f>
        <v>45</v>
      </c>
      <c r="J182" s="4">
        <f>[1]Src!BW38</f>
        <v>45</v>
      </c>
      <c r="K182" s="4">
        <f>[1]Src!BX38</f>
        <v>136</v>
      </c>
      <c r="L182" s="4">
        <f>[1]Src!BY38</f>
        <v>100</v>
      </c>
      <c r="M182" s="2">
        <f>[1]Src!BZ38</f>
        <v>100</v>
      </c>
      <c r="O182" s="2">
        <f>[1]Src!CA38</f>
        <v>0</v>
      </c>
      <c r="P182" s="2">
        <f>[1]Src!CC38</f>
        <v>0</v>
      </c>
      <c r="Q182" s="2" t="e">
        <f t="shared" si="178"/>
        <v>#REF!</v>
      </c>
      <c r="R182" s="2">
        <f>[1]Src!CD38</f>
        <v>0</v>
      </c>
      <c r="S182" s="2">
        <f>[1]Src!CE38</f>
        <v>0</v>
      </c>
      <c r="T182" s="2">
        <f>[1]Src!CF38</f>
        <v>0</v>
      </c>
      <c r="U182" s="2">
        <f>[1]Src!CG38</f>
        <v>0</v>
      </c>
      <c r="V182" s="2">
        <f>[1]Src!CH38</f>
        <v>0</v>
      </c>
      <c r="W182" s="2">
        <f>[1]ROE!W407</f>
        <v>0</v>
      </c>
      <c r="X182" s="2"/>
      <c r="Y182" s="4"/>
      <c r="Z182" s="2"/>
      <c r="AA182" s="2"/>
      <c r="AB182" s="2"/>
      <c r="AC182" s="2"/>
      <c r="AD182" s="2"/>
      <c r="AE182" s="2"/>
    </row>
    <row r="183" spans="1:31" ht="17">
      <c r="A183" s="2"/>
      <c r="B183" s="165" t="b">
        <f>C183=[1]Src!BP39</f>
        <v>1</v>
      </c>
      <c r="C183" s="168" t="str">
        <f>[1]Src!BP39</f>
        <v xml:space="preserve"> SPS증가율(%)</v>
      </c>
      <c r="D183" s="4">
        <f>[1]Src!BQ39</f>
        <v>0</v>
      </c>
      <c r="E183" s="4">
        <f>[1]Src!BR39</f>
        <v>0</v>
      </c>
      <c r="F183" s="4">
        <f>[1]Src!BS39</f>
        <v>51.74</v>
      </c>
      <c r="G183" s="4">
        <f>[1]Src!BT39</f>
        <v>31.7</v>
      </c>
      <c r="H183" s="4">
        <f>[1]Src!BU39</f>
        <v>216.41</v>
      </c>
      <c r="I183" s="4">
        <f>[1]Src!BV39</f>
        <v>-63.11</v>
      </c>
      <c r="J183" s="4">
        <f>[1]Src!BW39</f>
        <v>40.19</v>
      </c>
      <c r="K183" s="4">
        <f>[1]Src!BX39</f>
        <v>45.08</v>
      </c>
      <c r="L183" s="4">
        <f>[1]Src!BY39</f>
        <v>-22.06</v>
      </c>
      <c r="M183" s="2">
        <f>[1]Src!BZ39</f>
        <v>11.14</v>
      </c>
      <c r="O183" s="2">
        <f>[1]Src!CA39</f>
        <v>20.92</v>
      </c>
      <c r="P183" s="2">
        <f>[1]Src!CC39</f>
        <v>0</v>
      </c>
      <c r="Q183" s="2" t="e">
        <f t="shared" si="178"/>
        <v>#REF!</v>
      </c>
      <c r="R183" s="2">
        <f>[1]Src!CD39</f>
        <v>0</v>
      </c>
      <c r="S183" s="2">
        <f>[1]Src!CE39</f>
        <v>0</v>
      </c>
      <c r="T183" s="2">
        <f>[1]Src!CF39</f>
        <v>0</v>
      </c>
      <c r="U183" s="2">
        <f>[1]Src!CG39</f>
        <v>0</v>
      </c>
      <c r="V183" s="2">
        <f>[1]Src!CH39</f>
        <v>0</v>
      </c>
      <c r="W183" s="2">
        <f>[1]ROE!W408</f>
        <v>0</v>
      </c>
      <c r="X183" s="2"/>
      <c r="Y183" s="4"/>
      <c r="Z183" s="2"/>
      <c r="AA183" s="2"/>
      <c r="AB183" s="2"/>
      <c r="AC183" s="2"/>
      <c r="AD183" s="2"/>
      <c r="AE183" s="2"/>
    </row>
    <row r="184" spans="1:31" ht="17">
      <c r="A184" s="2"/>
      <c r="B184" s="165" t="b">
        <f>C184=[1]Src!BP40</f>
        <v>1</v>
      </c>
      <c r="C184" s="168" t="str">
        <f>[1]Src!BP40</f>
        <v xml:space="preserve"> OPS증가율(%)</v>
      </c>
      <c r="D184" s="4">
        <f>[1]Src!BQ40</f>
        <v>0</v>
      </c>
      <c r="E184" s="4">
        <f>[1]Src!BR40</f>
        <v>0</v>
      </c>
      <c r="F184" s="4">
        <f>[1]Src!BS40</f>
        <v>33.979999999999997</v>
      </c>
      <c r="G184" s="4">
        <f>[1]Src!BT40</f>
        <v>-0.42</v>
      </c>
      <c r="H184" s="4">
        <f>[1]Src!BU40</f>
        <v>488.93</v>
      </c>
      <c r="I184" s="4">
        <f>[1]Src!BV40</f>
        <v>-67.8</v>
      </c>
      <c r="J184" s="4">
        <f>[1]Src!BW40</f>
        <v>46.86</v>
      </c>
      <c r="K184" s="4">
        <f>[1]Src!BX40</f>
        <v>80.040000000000006</v>
      </c>
      <c r="L184" s="4">
        <f>[1]Src!BY40</f>
        <v>-30.59</v>
      </c>
      <c r="M184" s="2">
        <f>[1]Src!BZ40</f>
        <v>94.3</v>
      </c>
      <c r="O184" s="2">
        <f>[1]Src!CA40</f>
        <v>32.409999999999997</v>
      </c>
      <c r="P184" s="2">
        <f>[1]Src!CC40</f>
        <v>0</v>
      </c>
      <c r="Q184" s="2" t="e">
        <f t="shared" si="178"/>
        <v>#REF!</v>
      </c>
      <c r="R184" s="2">
        <f>[1]Src!CD40</f>
        <v>0</v>
      </c>
      <c r="S184" s="2">
        <f>[1]Src!CE40</f>
        <v>0</v>
      </c>
      <c r="T184" s="2">
        <f>[1]Src!CF40</f>
        <v>0</v>
      </c>
      <c r="U184" s="2">
        <f>[1]Src!CG40</f>
        <v>0</v>
      </c>
      <c r="V184" s="2">
        <f>[1]Src!CH40</f>
        <v>0</v>
      </c>
      <c r="W184" s="2">
        <f>[1]ROE!W409</f>
        <v>0</v>
      </c>
      <c r="X184" s="2"/>
      <c r="Y184" s="4"/>
      <c r="Z184" s="2"/>
      <c r="AA184" s="2"/>
      <c r="AB184" s="2"/>
      <c r="AC184" s="2"/>
      <c r="AD184" s="2"/>
      <c r="AE184" s="2"/>
    </row>
    <row r="185" spans="1:31" ht="17">
      <c r="A185" s="2"/>
      <c r="B185" s="165" t="b">
        <f>C185=[1]Src!BP41</f>
        <v>1</v>
      </c>
      <c r="C185" s="168" t="str">
        <f>[1]Src!BP41</f>
        <v xml:space="preserve"> EPS증가율(%)</v>
      </c>
      <c r="D185" s="4">
        <f>[1]Src!BQ41</f>
        <v>0</v>
      </c>
      <c r="E185" s="4">
        <f>[1]Src!BR41</f>
        <v>0</v>
      </c>
      <c r="F185" s="4">
        <f>[1]Src!BS41</f>
        <v>-4.3600000000000003</v>
      </c>
      <c r="G185" s="4">
        <f>[1]Src!BT41</f>
        <v>-618.92999999999995</v>
      </c>
      <c r="H185" s="4">
        <f>[1]Src!BU41</f>
        <v>249.1</v>
      </c>
      <c r="I185" s="4">
        <f>[1]Src!BV41</f>
        <v>-64.62</v>
      </c>
      <c r="J185" s="4">
        <f>[1]Src!BW41</f>
        <v>-3.25</v>
      </c>
      <c r="K185" s="4">
        <f>[1]Src!BX41</f>
        <v>89.5</v>
      </c>
      <c r="L185" s="4">
        <f>[1]Src!BY41</f>
        <v>-17</v>
      </c>
      <c r="M185" s="2">
        <f>[1]Src!BZ41</f>
        <v>126.76</v>
      </c>
      <c r="O185" s="2">
        <f>[1]Src!CA41</f>
        <v>-15.21</v>
      </c>
      <c r="P185" s="2">
        <f>[1]Src!CC41</f>
        <v>0</v>
      </c>
      <c r="Q185" s="2" t="e">
        <f t="shared" si="178"/>
        <v>#REF!</v>
      </c>
      <c r="R185" s="2">
        <f>[1]Src!CD41</f>
        <v>0</v>
      </c>
      <c r="S185" s="2">
        <f>[1]Src!CE41</f>
        <v>0</v>
      </c>
      <c r="T185" s="2">
        <f>[1]Src!CF41</f>
        <v>0</v>
      </c>
      <c r="U185" s="2">
        <f>[1]Src!CG41</f>
        <v>0</v>
      </c>
      <c r="V185" s="2">
        <f>[1]Src!CH41</f>
        <v>0</v>
      </c>
      <c r="W185" s="2">
        <f>[1]ROE!W410</f>
        <v>0</v>
      </c>
      <c r="X185" s="2"/>
      <c r="Y185" s="4"/>
      <c r="Z185" s="2"/>
      <c r="AA185" s="2"/>
      <c r="AB185" s="2"/>
      <c r="AC185" s="2"/>
      <c r="AD185" s="2"/>
      <c r="AE185" s="2"/>
    </row>
    <row r="186" spans="1:31" ht="17">
      <c r="A186" s="2"/>
      <c r="B186" s="165" t="b">
        <f>C186=[1]Src!BP42</f>
        <v>1</v>
      </c>
      <c r="C186" s="168" t="str">
        <f>[1]Src!BP42</f>
        <v xml:space="preserve"> BPS증가율(%)</v>
      </c>
      <c r="D186" s="4">
        <f>[1]Src!BQ42</f>
        <v>0</v>
      </c>
      <c r="E186" s="4">
        <f>[1]Src!BR42</f>
        <v>18.829999999999998</v>
      </c>
      <c r="F186" s="4">
        <f>[1]Src!BS42</f>
        <v>33.9</v>
      </c>
      <c r="G186" s="4">
        <f>[1]Src!BT42</f>
        <v>-41.52</v>
      </c>
      <c r="H186" s="4">
        <f>[1]Src!BU42</f>
        <v>276.11</v>
      </c>
      <c r="I186" s="4">
        <f>[1]Src!BV42</f>
        <v>-56.36</v>
      </c>
      <c r="J186" s="4">
        <f>[1]Src!BW42</f>
        <v>21.62</v>
      </c>
      <c r="K186" s="4">
        <f>[1]Src!BX42</f>
        <v>43.22</v>
      </c>
      <c r="L186" s="4">
        <f>[1]Src!BY42</f>
        <v>6.45</v>
      </c>
      <c r="M186" s="2">
        <f>[1]Src!BZ42</f>
        <v>26.29</v>
      </c>
      <c r="O186" s="2">
        <f>[1]Src!CA42</f>
        <v>0</v>
      </c>
      <c r="P186" s="2">
        <f>[1]Src!CC42</f>
        <v>0</v>
      </c>
      <c r="Q186" s="2" t="e">
        <f t="shared" si="178"/>
        <v>#REF!</v>
      </c>
      <c r="R186" s="2">
        <f>[1]Src!CD42</f>
        <v>0</v>
      </c>
      <c r="S186" s="2">
        <f>[1]Src!CE42</f>
        <v>0</v>
      </c>
      <c r="T186" s="2">
        <f>[1]Src!CF42</f>
        <v>0</v>
      </c>
      <c r="U186" s="2">
        <f>[1]Src!CG42</f>
        <v>0</v>
      </c>
      <c r="V186" s="2">
        <f>[1]Src!CH42</f>
        <v>0</v>
      </c>
      <c r="W186" s="2">
        <f>[1]ROE!W411</f>
        <v>0</v>
      </c>
      <c r="X186" s="2"/>
      <c r="Y186" s="4"/>
      <c r="Z186" s="2"/>
      <c r="AA186" s="2"/>
      <c r="AB186" s="2"/>
      <c r="AC186" s="2"/>
      <c r="AD186" s="2"/>
      <c r="AE186" s="2"/>
    </row>
    <row r="187" spans="1:31" ht="17">
      <c r="A187" s="2"/>
      <c r="B187" s="165" t="b">
        <f>C187=[1]Src!BP43</f>
        <v>1</v>
      </c>
      <c r="C187" s="168" t="str">
        <f>[1]Src!BP43</f>
        <v xml:space="preserve"> CPS증가율(%)</v>
      </c>
      <c r="D187" s="4">
        <f>[1]Src!BQ43</f>
        <v>0</v>
      </c>
      <c r="E187" s="4">
        <f>[1]Src!BR43</f>
        <v>0</v>
      </c>
      <c r="F187" s="4">
        <f>[1]Src!BS43</f>
        <v>-71.209999999999994</v>
      </c>
      <c r="G187" s="4">
        <f>[1]Src!BT43</f>
        <v>-143.01</v>
      </c>
      <c r="H187" s="4">
        <f>[1]Src!BU43</f>
        <v>473.21</v>
      </c>
      <c r="I187" s="4">
        <f>[1]Src!BV43</f>
        <v>175.38</v>
      </c>
      <c r="J187" s="4">
        <f>[1]Src!BW43</f>
        <v>-498.8</v>
      </c>
      <c r="K187" s="4">
        <f>[1]Src!BX43</f>
        <v>186.9</v>
      </c>
      <c r="L187" s="4">
        <f>[1]Src!BY43</f>
        <v>-62.92</v>
      </c>
      <c r="M187" s="2">
        <f>[1]Src!BZ43</f>
        <v>285.35000000000002</v>
      </c>
      <c r="O187" s="2">
        <f>[1]Src!CA43</f>
        <v>0</v>
      </c>
      <c r="P187" s="2">
        <f>[1]Src!CC43</f>
        <v>0</v>
      </c>
      <c r="Q187" s="2" t="e">
        <f t="shared" si="178"/>
        <v>#REF!</v>
      </c>
      <c r="R187" s="2">
        <f>[1]Src!CD43</f>
        <v>0</v>
      </c>
      <c r="S187" s="2">
        <f>[1]Src!CE43</f>
        <v>0</v>
      </c>
      <c r="T187" s="2">
        <f>[1]Src!CF43</f>
        <v>0</v>
      </c>
      <c r="U187" s="2">
        <f>[1]Src!CG43</f>
        <v>0</v>
      </c>
      <c r="V187" s="2">
        <f>[1]Src!CH43</f>
        <v>0</v>
      </c>
      <c r="W187" s="2">
        <f>[1]ROE!W412</f>
        <v>0</v>
      </c>
      <c r="X187" s="2"/>
      <c r="Y187" s="4"/>
      <c r="Z187" s="2"/>
      <c r="AA187" s="2"/>
      <c r="AB187" s="2"/>
      <c r="AC187" s="2"/>
      <c r="AD187" s="2"/>
      <c r="AE187" s="2"/>
    </row>
    <row r="188" spans="1:31" ht="17">
      <c r="A188" s="2"/>
      <c r="B188" s="165" t="b">
        <f>C188=[1]Src!BP44</f>
        <v>1</v>
      </c>
      <c r="C188" s="168" t="str">
        <f>[1]Src!BP44</f>
        <v xml:space="preserve"> DPS증가율(%)</v>
      </c>
      <c r="D188" s="4">
        <f>[1]Src!BQ44</f>
        <v>0</v>
      </c>
      <c r="E188" s="4">
        <f>[1]Src!BR44</f>
        <v>0</v>
      </c>
      <c r="F188" s="4">
        <f>[1]Src!BS44</f>
        <v>0</v>
      </c>
      <c r="G188" s="4">
        <f>[1]Src!BT44</f>
        <v>0</v>
      </c>
      <c r="H188" s="4">
        <f>[1]Src!BU44</f>
        <v>0</v>
      </c>
      <c r="I188" s="4">
        <f>[1]Src!BV44</f>
        <v>0</v>
      </c>
      <c r="J188" s="4">
        <f>[1]Src!BW44</f>
        <v>0</v>
      </c>
      <c r="K188" s="4">
        <f>[1]Src!BX44</f>
        <v>202.22</v>
      </c>
      <c r="L188" s="4">
        <f>[1]Src!BY44</f>
        <v>-26.47</v>
      </c>
      <c r="M188" s="2">
        <f>[1]Src!BZ44</f>
        <v>0</v>
      </c>
      <c r="O188" s="2">
        <f>[1]Src!CA44</f>
        <v>0</v>
      </c>
      <c r="P188" s="2">
        <f>[1]Src!CC44</f>
        <v>0</v>
      </c>
      <c r="Q188" s="2" t="e">
        <f t="shared" si="178"/>
        <v>#REF!</v>
      </c>
      <c r="R188" s="2">
        <f>[1]Src!CD44</f>
        <v>0</v>
      </c>
      <c r="S188" s="2">
        <f>[1]Src!CE44</f>
        <v>0</v>
      </c>
      <c r="T188" s="2">
        <f>[1]Src!CF44</f>
        <v>0</v>
      </c>
      <c r="U188" s="2">
        <f>[1]Src!CG44</f>
        <v>0</v>
      </c>
      <c r="V188" s="2">
        <f>[1]Src!CH44</f>
        <v>0</v>
      </c>
      <c r="W188" s="2">
        <f>[1]ROE!W413</f>
        <v>0</v>
      </c>
      <c r="X188" s="2"/>
      <c r="Y188" s="4"/>
      <c r="Z188" s="2"/>
      <c r="AA188" s="2"/>
      <c r="AB188" s="2"/>
      <c r="AC188" s="2"/>
      <c r="AD188" s="2"/>
      <c r="AE188" s="2"/>
    </row>
    <row r="189" spans="1:31" ht="17">
      <c r="A189" s="2"/>
      <c r="B189" s="165" t="b">
        <f>C189=[1]Src!BP45</f>
        <v>1</v>
      </c>
      <c r="C189" s="168" t="str">
        <f>[1]Src!BP45</f>
        <v xml:space="preserve"> 주가상승률(%)</v>
      </c>
      <c r="D189" s="4">
        <f>[1]Src!BQ45</f>
        <v>0</v>
      </c>
      <c r="E189" s="4">
        <f>[1]Src!BR45</f>
        <v>-1.57</v>
      </c>
      <c r="F189" s="4">
        <f>[1]Src!BS45</f>
        <v>212.31</v>
      </c>
      <c r="G189" s="4">
        <f>[1]Src!BT45</f>
        <v>-49.17</v>
      </c>
      <c r="H189" s="4">
        <f>[1]Src!BU45</f>
        <v>175.08</v>
      </c>
      <c r="I189" s="4">
        <f>[1]Src!BV45</f>
        <v>-34.03</v>
      </c>
      <c r="J189" s="4">
        <f>[1]Src!BW45</f>
        <v>114.65</v>
      </c>
      <c r="K189" s="4">
        <f>[1]Src!BX45</f>
        <v>51.5</v>
      </c>
      <c r="L189" s="4">
        <f>[1]Src!BY45</f>
        <v>-27.99</v>
      </c>
      <c r="M189" s="2">
        <f>[1]Src!BZ45</f>
        <v>-11.41</v>
      </c>
      <c r="O189" s="2">
        <f>[1]Src!CA45</f>
        <v>-12.56</v>
      </c>
      <c r="P189" s="2">
        <f>[1]Src!CC45</f>
        <v>0</v>
      </c>
      <c r="Q189" s="2" t="e">
        <f t="shared" si="178"/>
        <v>#REF!</v>
      </c>
      <c r="R189" s="2">
        <f>[1]Src!CD45</f>
        <v>0</v>
      </c>
      <c r="S189" s="2">
        <f>[1]Src!CE45</f>
        <v>0</v>
      </c>
      <c r="T189" s="2">
        <f>[1]Src!CF45</f>
        <v>0</v>
      </c>
      <c r="U189" s="2">
        <f>[1]Src!CG45</f>
        <v>0</v>
      </c>
      <c r="V189" s="2">
        <f>[1]Src!CH45</f>
        <v>0</v>
      </c>
      <c r="W189" s="2">
        <f>[1]ROE!W414</f>
        <v>0</v>
      </c>
      <c r="X189" s="2"/>
      <c r="Y189" s="4"/>
      <c r="Z189" s="2"/>
      <c r="AA189" s="2"/>
      <c r="AB189" s="2"/>
      <c r="AC189" s="2"/>
      <c r="AD189" s="2"/>
      <c r="AE189" s="2"/>
    </row>
    <row r="190" spans="1:31" ht="17">
      <c r="A190" s="2"/>
      <c r="B190" s="165" t="b">
        <f>C190=[1]Src!BP46</f>
        <v>1</v>
      </c>
      <c r="C190" s="168" t="str">
        <f>[1]Src!BP46</f>
        <v xml:space="preserve"> 주식수증가율(%)</v>
      </c>
      <c r="D190" s="4">
        <f>[1]Src!BQ46</f>
        <v>0</v>
      </c>
      <c r="E190" s="4">
        <f>[1]Src!BR46</f>
        <v>6.42</v>
      </c>
      <c r="F190" s="4">
        <f>[1]Src!BS46</f>
        <v>35.590000000000003</v>
      </c>
      <c r="G190" s="4">
        <f>[1]Src!BT46</f>
        <v>0</v>
      </c>
      <c r="H190" s="4">
        <f>[1]Src!BU46</f>
        <v>-66</v>
      </c>
      <c r="I190" s="4">
        <f>[1]Src!BV46</f>
        <v>194.58</v>
      </c>
      <c r="J190" s="4">
        <f>[1]Src!BW46</f>
        <v>0</v>
      </c>
      <c r="K190" s="4">
        <f>[1]Src!BX46</f>
        <v>-9.1199999999999992</v>
      </c>
      <c r="L190" s="4">
        <f>[1]Src!BY46</f>
        <v>10.029999999999999</v>
      </c>
      <c r="M190" s="2">
        <f>[1]Src!BZ46</f>
        <v>0</v>
      </c>
      <c r="O190" s="2">
        <f>[1]Src!CA46</f>
        <v>0</v>
      </c>
      <c r="P190" s="2">
        <f>[1]Src!CC46</f>
        <v>0</v>
      </c>
      <c r="Q190" s="2" t="e">
        <f t="shared" si="178"/>
        <v>#REF!</v>
      </c>
      <c r="R190" s="2">
        <f>[1]Src!CD46</f>
        <v>0</v>
      </c>
      <c r="S190" s="2">
        <f>[1]Src!CE46</f>
        <v>0</v>
      </c>
      <c r="T190" s="2">
        <f>[1]Src!CF46</f>
        <v>0</v>
      </c>
      <c r="U190" s="2">
        <f>[1]Src!CG46</f>
        <v>0</v>
      </c>
      <c r="V190" s="2">
        <f>[1]Src!CH46</f>
        <v>0</v>
      </c>
      <c r="W190" s="2">
        <f>[1]ROE!W415</f>
        <v>0</v>
      </c>
      <c r="X190" s="2"/>
      <c r="Y190" s="4"/>
      <c r="Z190" s="2"/>
      <c r="AA190" s="2"/>
      <c r="AB190" s="2"/>
      <c r="AC190" s="2"/>
      <c r="AD190" s="2"/>
      <c r="AE190" s="2"/>
    </row>
    <row r="191" spans="1:31" ht="17">
      <c r="A191" s="2"/>
      <c r="B191" s="165" t="b">
        <f>C191=[1]Src!BP47</f>
        <v>1</v>
      </c>
      <c r="C191" s="168" t="str">
        <f>[1]Src!BP47</f>
        <v xml:space="preserve"> 자본증가율(%)</v>
      </c>
      <c r="D191" s="4">
        <f>[1]Src!BQ47</f>
        <v>23.36</v>
      </c>
      <c r="E191" s="4">
        <f>[1]Src!BR47</f>
        <v>25.76</v>
      </c>
      <c r="F191" s="4">
        <f>[1]Src!BS47</f>
        <v>81.93</v>
      </c>
      <c r="G191" s="4">
        <f>[1]Src!BT47</f>
        <v>-41.39</v>
      </c>
      <c r="H191" s="4">
        <f>[1]Src!BU47</f>
        <v>27.68</v>
      </c>
      <c r="I191" s="4">
        <f>[1]Src!BV47</f>
        <v>28.76</v>
      </c>
      <c r="J191" s="4">
        <f>[1]Src!BW47</f>
        <v>21.31</v>
      </c>
      <c r="K191" s="4">
        <f>[1]Src!BX47</f>
        <v>30.31</v>
      </c>
      <c r="L191" s="4">
        <f>[1]Src!BY47</f>
        <v>17.170000000000002</v>
      </c>
      <c r="M191" s="2">
        <f>[1]Src!BZ47</f>
        <v>26.25</v>
      </c>
      <c r="O191" s="2">
        <f>[1]Src!CA47</f>
        <v>0</v>
      </c>
      <c r="P191" s="2">
        <f>[1]Src!CC47</f>
        <v>0</v>
      </c>
      <c r="Q191" s="2" t="e">
        <f t="shared" si="178"/>
        <v>#REF!</v>
      </c>
      <c r="R191" s="2">
        <f>[1]Src!CD47</f>
        <v>0</v>
      </c>
      <c r="S191" s="2">
        <f>[1]Src!CE47</f>
        <v>0</v>
      </c>
      <c r="T191" s="2">
        <f>[1]Src!CF47</f>
        <v>0</v>
      </c>
      <c r="U191" s="2">
        <f>[1]Src!CG47</f>
        <v>0</v>
      </c>
      <c r="V191" s="2">
        <f>[1]Src!CH47</f>
        <v>0</v>
      </c>
      <c r="W191" s="2">
        <f>[1]ROE!W416</f>
        <v>0</v>
      </c>
      <c r="X191" s="2"/>
      <c r="Y191" s="4"/>
      <c r="Z191" s="2"/>
      <c r="AA191" s="2"/>
      <c r="AB191" s="2"/>
      <c r="AC191" s="2"/>
      <c r="AD191" s="2"/>
      <c r="AE191" s="2"/>
    </row>
    <row r="192" spans="1:31" ht="17">
      <c r="A192" s="2"/>
      <c r="B192" s="165" t="b">
        <f>C192=[1]Src!BP48</f>
        <v>1</v>
      </c>
      <c r="C192" s="168" t="str">
        <f>[1]Src!BP48</f>
        <v xml:space="preserve"> 자산증가율(%)</v>
      </c>
      <c r="D192" s="4">
        <f>[1]Src!BQ48</f>
        <v>174.77</v>
      </c>
      <c r="E192" s="4">
        <f>[1]Src!BR48</f>
        <v>15.65</v>
      </c>
      <c r="F192" s="4">
        <f>[1]Src!BS48</f>
        <v>51.47</v>
      </c>
      <c r="G192" s="4">
        <f>[1]Src!BT48</f>
        <v>27.77</v>
      </c>
      <c r="H192" s="4">
        <f>[1]Src!BU48</f>
        <v>-22.64</v>
      </c>
      <c r="I192" s="4">
        <f>[1]Src!BV48</f>
        <v>51.28</v>
      </c>
      <c r="J192" s="4">
        <f>[1]Src!BW48</f>
        <v>54.94</v>
      </c>
      <c r="K192" s="4">
        <f>[1]Src!BX48</f>
        <v>5.62</v>
      </c>
      <c r="L192" s="4">
        <f>[1]Src!BY48</f>
        <v>9.6</v>
      </c>
      <c r="M192" s="2">
        <f>[1]Src!BZ48</f>
        <v>17.239999999999998</v>
      </c>
      <c r="O192" s="2">
        <f>[1]Src!CA48</f>
        <v>0</v>
      </c>
      <c r="P192" s="2">
        <f>[1]Src!CC48</f>
        <v>0</v>
      </c>
      <c r="Q192" s="2" t="e">
        <f t="shared" si="178"/>
        <v>#REF!</v>
      </c>
      <c r="R192" s="2">
        <f>[1]Src!CD48</f>
        <v>0</v>
      </c>
      <c r="S192" s="2">
        <f>[1]Src!CE48</f>
        <v>0</v>
      </c>
      <c r="T192" s="2">
        <f>[1]Src!CF48</f>
        <v>0</v>
      </c>
      <c r="U192" s="2">
        <f>[1]Src!CG48</f>
        <v>0</v>
      </c>
      <c r="V192" s="2">
        <f>[1]Src!CH48</f>
        <v>0</v>
      </c>
      <c r="W192" s="2">
        <f>[1]ROE!W417</f>
        <v>0</v>
      </c>
      <c r="X192" s="2"/>
      <c r="Y192" s="4"/>
      <c r="Z192" s="2"/>
      <c r="AA192" s="2"/>
      <c r="AB192" s="2"/>
      <c r="AC192" s="2"/>
      <c r="AD192" s="2"/>
      <c r="AE192" s="2"/>
    </row>
    <row r="193" spans="1:31" ht="17">
      <c r="A193" s="2"/>
      <c r="B193" s="165" t="b">
        <f>C193=[1]Src!BP49</f>
        <v>1</v>
      </c>
      <c r="C193" s="168" t="str">
        <f>[1]Src!BP49</f>
        <v xml:space="preserve"> 영업현금증가율(%)</v>
      </c>
      <c r="D193" s="4">
        <f>[1]Src!BQ49</f>
        <v>0</v>
      </c>
      <c r="E193" s="4">
        <f>[1]Src!BR49</f>
        <v>0</v>
      </c>
      <c r="F193" s="4">
        <f>[1]Src!BS49</f>
        <v>-60.78</v>
      </c>
      <c r="G193" s="4">
        <f>[1]Src!BT49</f>
        <v>-145</v>
      </c>
      <c r="H193" s="4">
        <f>[1]Src!BU49</f>
        <v>222.22</v>
      </c>
      <c r="I193" s="4">
        <f>[1]Src!BV49</f>
        <v>700</v>
      </c>
      <c r="J193" s="4">
        <f>[1]Src!BW49</f>
        <v>-500</v>
      </c>
      <c r="K193" s="4">
        <f>[1]Src!BX49</f>
        <v>178.98</v>
      </c>
      <c r="L193" s="4">
        <f>[1]Src!BY49</f>
        <v>-58.99</v>
      </c>
      <c r="M193" s="2">
        <f>[1]Src!BZ49</f>
        <v>285.37</v>
      </c>
      <c r="O193" s="2">
        <f>[1]Src!CA49</f>
        <v>0</v>
      </c>
      <c r="P193" s="2">
        <f>[1]Src!CC49</f>
        <v>0</v>
      </c>
      <c r="Q193" s="2" t="e">
        <f t="shared" si="178"/>
        <v>#REF!</v>
      </c>
      <c r="R193" s="2">
        <f>[1]Src!CD49</f>
        <v>0</v>
      </c>
      <c r="S193" s="2">
        <f>[1]Src!CE49</f>
        <v>0</v>
      </c>
      <c r="T193" s="2">
        <f>[1]Src!CF49</f>
        <v>0</v>
      </c>
      <c r="U193" s="2">
        <f>[1]Src!CG49</f>
        <v>0</v>
      </c>
      <c r="V193" s="2">
        <f>[1]Src!CH49</f>
        <v>0</v>
      </c>
      <c r="W193" s="2">
        <f>[1]ROE!W418</f>
        <v>0</v>
      </c>
      <c r="X193" s="2"/>
      <c r="Y193" s="4"/>
      <c r="Z193" s="2"/>
      <c r="AA193" s="2"/>
      <c r="AB193" s="2"/>
      <c r="AC193" s="2"/>
      <c r="AD193" s="2"/>
      <c r="AE193" s="2"/>
    </row>
    <row r="194" spans="1:31" ht="17">
      <c r="A194" s="2"/>
      <c r="B194" s="165" t="b">
        <f>C194=[1]Src!BP50</f>
        <v>1</v>
      </c>
      <c r="C194" s="168" t="str">
        <f>[1]Src!BP50</f>
        <v xml:space="preserve"> 설비투자증가율(%)</v>
      </c>
      <c r="D194" s="4">
        <f>[1]Src!BQ50</f>
        <v>0</v>
      </c>
      <c r="E194" s="4">
        <f>[1]Src!BR50</f>
        <v>0</v>
      </c>
      <c r="F194" s="4">
        <f>[1]Src!BS50</f>
        <v>0</v>
      </c>
      <c r="G194" s="4">
        <f>[1]Src!BT50</f>
        <v>133.33000000000001</v>
      </c>
      <c r="H194" s="4">
        <f>[1]Src!BU50</f>
        <v>-85.71</v>
      </c>
      <c r="I194" s="4">
        <f>[1]Src!BV50</f>
        <v>0</v>
      </c>
      <c r="J194" s="4">
        <f>[1]Src!BW50</f>
        <v>0</v>
      </c>
      <c r="K194" s="4">
        <f>[1]Src!BX50</f>
        <v>500</v>
      </c>
      <c r="L194" s="4">
        <f>[1]Src!BY50</f>
        <v>-83.33</v>
      </c>
      <c r="M194" s="2">
        <f>[1]Src!BZ50</f>
        <v>100</v>
      </c>
      <c r="O194" s="2">
        <f>[1]Src!CA50</f>
        <v>0</v>
      </c>
      <c r="P194" s="2">
        <f>[1]Src!CC50</f>
        <v>0</v>
      </c>
      <c r="Q194" s="2" t="e">
        <f t="shared" si="178"/>
        <v>#REF!</v>
      </c>
      <c r="R194" s="2">
        <f>[1]Src!CD50</f>
        <v>0</v>
      </c>
      <c r="S194" s="2">
        <f>[1]Src!CE50</f>
        <v>0</v>
      </c>
      <c r="T194" s="2">
        <f>[1]Src!CF50</f>
        <v>0</v>
      </c>
      <c r="U194" s="2">
        <f>[1]Src!CG50</f>
        <v>0</v>
      </c>
      <c r="V194" s="2">
        <f>[1]Src!CH50</f>
        <v>0</v>
      </c>
      <c r="W194" s="2">
        <f>[1]ROE!W419</f>
        <v>0</v>
      </c>
      <c r="X194" s="2"/>
      <c r="Y194" s="4"/>
      <c r="Z194" s="2"/>
      <c r="AA194" s="2"/>
      <c r="AB194" s="2"/>
      <c r="AC194" s="2"/>
      <c r="AD194" s="2"/>
      <c r="AE194" s="2"/>
    </row>
    <row r="195" spans="1:31" ht="17">
      <c r="A195" s="2"/>
      <c r="B195" s="165" t="b">
        <f>C195=[1]Src!BP51</f>
        <v>1</v>
      </c>
      <c r="C195" s="168" t="str">
        <f>[1]Src!BP51</f>
        <v xml:space="preserve"> FCF증가율(%)</v>
      </c>
      <c r="D195" s="4">
        <f>[1]Src!BQ51</f>
        <v>0</v>
      </c>
      <c r="E195" s="4">
        <f>[1]Src!BR51</f>
        <v>0</v>
      </c>
      <c r="F195" s="4">
        <f>[1]Src!BS51</f>
        <v>-66.67</v>
      </c>
      <c r="G195" s="4">
        <f>[1]Src!BT51</f>
        <v>-194.12</v>
      </c>
      <c r="H195" s="4">
        <f>[1]Src!BU51</f>
        <v>162.5</v>
      </c>
      <c r="I195" s="4">
        <f>[1]Src!BV51</f>
        <v>780</v>
      </c>
      <c r="J195" s="4">
        <f>[1]Src!BW51</f>
        <v>-502.27</v>
      </c>
      <c r="K195" s="4">
        <f>[1]Src!BX51</f>
        <v>177.12</v>
      </c>
      <c r="L195" s="4">
        <f>[1]Src!BY51</f>
        <v>-58.97</v>
      </c>
      <c r="M195" s="2">
        <f>[1]Src!BZ51</f>
        <v>287.64999999999998</v>
      </c>
      <c r="O195" s="2">
        <f>[1]Src!CA51</f>
        <v>0</v>
      </c>
      <c r="P195" s="2">
        <f>[1]Src!CC51</f>
        <v>0</v>
      </c>
      <c r="Q195" s="2" t="e">
        <f t="shared" si="178"/>
        <v>#REF!</v>
      </c>
      <c r="R195" s="2">
        <f>[1]Src!CD51</f>
        <v>0</v>
      </c>
      <c r="S195" s="2">
        <f>[1]Src!CE51</f>
        <v>0</v>
      </c>
      <c r="T195" s="2">
        <f>[1]Src!CF51</f>
        <v>0</v>
      </c>
      <c r="U195" s="2">
        <f>[1]Src!CG51</f>
        <v>0</v>
      </c>
      <c r="V195" s="2">
        <f>[1]Src!CH51</f>
        <v>0</v>
      </c>
      <c r="W195" s="2">
        <f>[1]ROE!W420</f>
        <v>0</v>
      </c>
      <c r="X195" s="2"/>
      <c r="Y195" s="4"/>
      <c r="Z195" s="2"/>
      <c r="AA195" s="2"/>
      <c r="AB195" s="2"/>
      <c r="AC195" s="2"/>
      <c r="AD195" s="2"/>
      <c r="AE195" s="2"/>
    </row>
    <row r="196" spans="1:31" ht="17">
      <c r="A196" s="2"/>
      <c r="B196" s="165" t="b">
        <f>C196=[1]Src!BP52</f>
        <v>1</v>
      </c>
      <c r="C196" s="168" t="str">
        <f>[1]Src!BP52</f>
        <v xml:space="preserve"> ROIC증가율(%)</v>
      </c>
      <c r="D196" s="4">
        <f>[1]Src!BQ52</f>
        <v>0</v>
      </c>
      <c r="E196" s="4">
        <f>[1]Src!BR52</f>
        <v>0</v>
      </c>
      <c r="F196" s="4">
        <f>[1]Src!BS52</f>
        <v>-33.6</v>
      </c>
      <c r="G196" s="4">
        <f>[1]Src!BT52</f>
        <v>-751.85</v>
      </c>
      <c r="H196" s="4">
        <f>[1]Src!BU52</f>
        <v>137.5</v>
      </c>
      <c r="I196" s="4">
        <f>[1]Src!BV52</f>
        <v>5.98</v>
      </c>
      <c r="J196" s="4">
        <f>[1]Src!BW52</f>
        <v>-77.209999999999994</v>
      </c>
      <c r="K196" s="4">
        <f>[1]Src!BX52</f>
        <v>178.15</v>
      </c>
      <c r="L196" s="4">
        <f>[1]Src!BY52</f>
        <v>-45.64</v>
      </c>
      <c r="M196" s="2">
        <f>[1]Src!BZ52</f>
        <v>91.79</v>
      </c>
      <c r="O196" s="2">
        <f>[1]Src!CA52</f>
        <v>0</v>
      </c>
      <c r="P196" s="2">
        <f>[1]Src!CC52</f>
        <v>0</v>
      </c>
      <c r="Q196" s="2" t="e">
        <f t="shared" si="178"/>
        <v>#REF!</v>
      </c>
      <c r="R196" s="2">
        <f>[1]Src!CD52</f>
        <v>0</v>
      </c>
      <c r="S196" s="2">
        <f>[1]Src!CE52</f>
        <v>0</v>
      </c>
      <c r="T196" s="2">
        <f>[1]Src!CF52</f>
        <v>0</v>
      </c>
      <c r="U196" s="2">
        <f>[1]Src!CG52</f>
        <v>0</v>
      </c>
      <c r="V196" s="2">
        <f>[1]Src!CH52</f>
        <v>0</v>
      </c>
      <c r="W196" s="2">
        <f>[1]ROE!W421</f>
        <v>0</v>
      </c>
      <c r="X196" s="2"/>
      <c r="Y196" s="4"/>
      <c r="Z196" s="2"/>
      <c r="AA196" s="2"/>
      <c r="AB196" s="2"/>
      <c r="AC196" s="2"/>
      <c r="AD196" s="2"/>
      <c r="AE196" s="2"/>
    </row>
    <row r="197" spans="1:31" ht="17">
      <c r="A197" s="2"/>
      <c r="B197" s="165" t="b">
        <f>C197=[1]Src!BP53</f>
        <v>1</v>
      </c>
      <c r="C197" s="168" t="str">
        <f>[1]Src!BP53</f>
        <v xml:space="preserve"> ROE증가율(%)</v>
      </c>
      <c r="D197" s="4">
        <f>[1]Src!BQ53</f>
        <v>0</v>
      </c>
      <c r="E197" s="4">
        <f>[1]Src!BR53</f>
        <v>0</v>
      </c>
      <c r="F197" s="4">
        <f>[1]Src!BS53</f>
        <v>-28.58</v>
      </c>
      <c r="G197" s="4">
        <f>[1]Src!BT53</f>
        <v>-987.45</v>
      </c>
      <c r="H197" s="4">
        <f>[1]Src!BU53</f>
        <v>139.63999999999999</v>
      </c>
      <c r="I197" s="4">
        <f>[1]Src!BV53</f>
        <v>-18.93</v>
      </c>
      <c r="J197" s="4">
        <f>[1]Src!BW53</f>
        <v>-20.43</v>
      </c>
      <c r="K197" s="4">
        <f>[1]Src!BX53</f>
        <v>32.31</v>
      </c>
      <c r="L197" s="4">
        <f>[1]Src!BY53</f>
        <v>-22.04</v>
      </c>
      <c r="M197" s="2">
        <f>[1]Src!BZ53</f>
        <v>79.459999999999994</v>
      </c>
      <c r="O197" s="2">
        <f>[1]Src!CA53</f>
        <v>0</v>
      </c>
      <c r="P197" s="2">
        <f>[1]Src!CC53</f>
        <v>0</v>
      </c>
      <c r="Q197" s="2" t="e">
        <f t="shared" si="178"/>
        <v>#REF!</v>
      </c>
      <c r="R197" s="2">
        <f>[1]Src!CD53</f>
        <v>0</v>
      </c>
      <c r="S197" s="2">
        <f>[1]Src!CE53</f>
        <v>0</v>
      </c>
      <c r="T197" s="2">
        <f>[1]Src!CF53</f>
        <v>0</v>
      </c>
      <c r="U197" s="2">
        <f>[1]Src!CG53</f>
        <v>0</v>
      </c>
      <c r="V197" s="2">
        <f>[1]Src!CH53</f>
        <v>0</v>
      </c>
      <c r="W197" s="2">
        <f>[1]ROE!W422</f>
        <v>0</v>
      </c>
      <c r="X197" s="2"/>
      <c r="Y197" s="4"/>
      <c r="Z197" s="2"/>
      <c r="AA197" s="2"/>
      <c r="AB197" s="2"/>
      <c r="AC197" s="2"/>
      <c r="AD197" s="2"/>
      <c r="AE197" s="2"/>
    </row>
    <row r="198" spans="1:31" ht="17">
      <c r="A198" s="2"/>
      <c r="B198" s="165" t="b">
        <f>C198=[1]Src!BP54</f>
        <v>1</v>
      </c>
      <c r="C198" s="168" t="str">
        <f>[1]Src!BP54</f>
        <v xml:space="preserve"> ROA증가율(%)</v>
      </c>
      <c r="D198" s="4">
        <f>[1]Src!BQ54</f>
        <v>0</v>
      </c>
      <c r="E198" s="4">
        <f>[1]Src!BR54</f>
        <v>0</v>
      </c>
      <c r="F198" s="4">
        <f>[1]Src!BS54</f>
        <v>-14.45</v>
      </c>
      <c r="G198" s="4">
        <f>[1]Src!BT54</f>
        <v>-506.76</v>
      </c>
      <c r="H198" s="4">
        <f>[1]Src!BU54</f>
        <v>165.45</v>
      </c>
      <c r="I198" s="4">
        <f>[1]Src!BV54</f>
        <v>-30.96</v>
      </c>
      <c r="J198" s="4">
        <f>[1]Src!BW54</f>
        <v>-37.619999999999997</v>
      </c>
      <c r="K198" s="4">
        <f>[1]Src!BX54</f>
        <v>63.06</v>
      </c>
      <c r="L198" s="4">
        <f>[1]Src!BY54</f>
        <v>-16.75</v>
      </c>
      <c r="M198" s="2">
        <f>[1]Src!BZ54</f>
        <v>93.25</v>
      </c>
      <c r="O198" s="2">
        <f>[1]Src!CA54</f>
        <v>0</v>
      </c>
      <c r="P198" s="2">
        <f>[1]Src!CC54</f>
        <v>0</v>
      </c>
      <c r="Q198" s="2" t="e">
        <f t="shared" si="178"/>
        <v>#REF!</v>
      </c>
      <c r="R198" s="2">
        <f>[1]Src!CD54</f>
        <v>0</v>
      </c>
      <c r="S198" s="2">
        <f>[1]Src!CE54</f>
        <v>0</v>
      </c>
      <c r="T198" s="2">
        <f>[1]Src!CF54</f>
        <v>0</v>
      </c>
      <c r="U198" s="2">
        <f>[1]Src!CG54</f>
        <v>0</v>
      </c>
      <c r="V198" s="2">
        <f>[1]Src!CH54</f>
        <v>0</v>
      </c>
      <c r="W198" s="2">
        <f>[1]ROE!W423</f>
        <v>0</v>
      </c>
      <c r="X198" s="2"/>
      <c r="Y198" s="4"/>
      <c r="Z198" s="2"/>
      <c r="AA198" s="2"/>
      <c r="AB198" s="2"/>
      <c r="AC198" s="2"/>
      <c r="AD198" s="2"/>
      <c r="AE198" s="2"/>
    </row>
    <row r="199" spans="1:31" ht="17">
      <c r="A199" s="2"/>
      <c r="B199" s="165" t="b">
        <f>C199=[1]Src!BP55</f>
        <v>1</v>
      </c>
      <c r="C199" s="168" t="str">
        <f>[1]Src!BP55</f>
        <v xml:space="preserve"> OPM증가율(%)</v>
      </c>
      <c r="D199" s="4">
        <f>[1]Src!BQ55</f>
        <v>41.96</v>
      </c>
      <c r="E199" s="4">
        <f>[1]Src!BR55</f>
        <v>-16.43</v>
      </c>
      <c r="F199" s="4">
        <f>[1]Src!BS55</f>
        <v>-20.05</v>
      </c>
      <c r="G199" s="4">
        <f>[1]Src!BT55</f>
        <v>-24.02</v>
      </c>
      <c r="H199" s="4">
        <f>[1]Src!BU55</f>
        <v>82.89</v>
      </c>
      <c r="I199" s="4">
        <f>[1]Src!BV55</f>
        <v>-12.57</v>
      </c>
      <c r="J199" s="4">
        <f>[1]Src!BW55</f>
        <v>4.63</v>
      </c>
      <c r="K199" s="4">
        <f>[1]Src!BX55</f>
        <v>24.88</v>
      </c>
      <c r="L199" s="4">
        <f>[1]Src!BY55</f>
        <v>-10.85</v>
      </c>
      <c r="M199" s="2">
        <f>[1]Src!BZ55</f>
        <v>75.5</v>
      </c>
      <c r="O199" s="2">
        <f>[1]Src!CA55</f>
        <v>8.9600000000000009</v>
      </c>
      <c r="P199" s="2">
        <f>[1]Src!CC55</f>
        <v>0</v>
      </c>
      <c r="Q199" s="2" t="e">
        <f t="shared" si="178"/>
        <v>#REF!</v>
      </c>
      <c r="R199" s="2">
        <f>[1]Src!CD55</f>
        <v>0</v>
      </c>
      <c r="S199" s="2">
        <f>[1]Src!CE55</f>
        <v>0</v>
      </c>
      <c r="T199" s="2">
        <f>[1]Src!CF55</f>
        <v>0</v>
      </c>
      <c r="U199" s="2">
        <f>[1]Src!CG55</f>
        <v>0</v>
      </c>
      <c r="V199" s="2">
        <f>[1]Src!CH55</f>
        <v>0</v>
      </c>
      <c r="W199" s="2">
        <f>[1]ROE!W424</f>
        <v>0</v>
      </c>
      <c r="X199" s="2"/>
      <c r="Y199" s="4"/>
      <c r="Z199" s="2"/>
      <c r="AA199" s="2"/>
      <c r="AB199" s="2"/>
      <c r="AC199" s="2"/>
      <c r="AD199" s="2"/>
      <c r="AE199" s="2"/>
    </row>
    <row r="200" spans="1:31" ht="17">
      <c r="A200" s="2"/>
      <c r="B200" s="165" t="b">
        <f>C200=[1]Src!BP56</f>
        <v>1</v>
      </c>
      <c r="C200" s="168" t="str">
        <f>[1]Src!BP56</f>
        <v xml:space="preserve"> NPM증가율(%)</v>
      </c>
      <c r="D200" s="4">
        <f>[1]Src!BQ56</f>
        <v>52.09</v>
      </c>
      <c r="E200" s="4">
        <f>[1]Src!BR56</f>
        <v>48.03</v>
      </c>
      <c r="F200" s="4">
        <f>[1]Src!BS56</f>
        <v>-33.03</v>
      </c>
      <c r="G200" s="4">
        <f>[1]Src!BT56</f>
        <v>-493.14</v>
      </c>
      <c r="H200" s="4">
        <f>[1]Src!BU56</f>
        <v>146.86000000000001</v>
      </c>
      <c r="I200" s="4">
        <f>[1]Src!BV56</f>
        <v>-4.9800000000000004</v>
      </c>
      <c r="J200" s="4">
        <f>[1]Src!BW56</f>
        <v>-29.76</v>
      </c>
      <c r="K200" s="4">
        <f>[1]Src!BX56</f>
        <v>30.51</v>
      </c>
      <c r="L200" s="4">
        <f>[1]Src!BY56</f>
        <v>5.53</v>
      </c>
      <c r="M200" s="2">
        <f>[1]Src!BZ56</f>
        <v>103.77</v>
      </c>
      <c r="O200" s="2">
        <f>[1]Src!CA56</f>
        <v>-29.5</v>
      </c>
      <c r="P200" s="2">
        <f>[1]Src!CC56</f>
        <v>0</v>
      </c>
      <c r="Q200" s="2" t="e">
        <f t="shared" si="178"/>
        <v>#REF!</v>
      </c>
      <c r="R200" s="2">
        <f>[1]Src!CD56</f>
        <v>0</v>
      </c>
      <c r="S200" s="2">
        <f>[1]Src!CE56</f>
        <v>0</v>
      </c>
      <c r="T200" s="2">
        <f>[1]Src!CF56</f>
        <v>0</v>
      </c>
      <c r="U200" s="2">
        <f>[1]Src!CG56</f>
        <v>0</v>
      </c>
      <c r="V200" s="2">
        <f>[1]Src!CH56</f>
        <v>0</v>
      </c>
      <c r="W200" s="2">
        <f>[1]ROE!W425</f>
        <v>0</v>
      </c>
      <c r="X200" s="2"/>
      <c r="Y200" s="4"/>
      <c r="Z200" s="2"/>
      <c r="AA200" s="2"/>
      <c r="AB200" s="2"/>
      <c r="AC200" s="2"/>
      <c r="AD200" s="2"/>
      <c r="AE200" s="2"/>
    </row>
    <row r="201" spans="1:31" ht="17">
      <c r="A201" s="2"/>
      <c r="B201" s="165" t="b">
        <f>C201=[1]Src!BP57</f>
        <v>1</v>
      </c>
      <c r="C201" s="168">
        <f>[1]Src!BP57</f>
        <v>0</v>
      </c>
      <c r="D201" s="2">
        <f>[1]Src!BQ57</f>
        <v>0</v>
      </c>
      <c r="E201" s="2">
        <f>[1]Src!BR57</f>
        <v>0</v>
      </c>
      <c r="F201" s="2">
        <f>[1]Src!BS57</f>
        <v>0</v>
      </c>
      <c r="G201" s="2">
        <f>[1]Src!BT57</f>
        <v>0</v>
      </c>
      <c r="H201" s="2">
        <f>[1]Src!BU57</f>
        <v>0</v>
      </c>
      <c r="I201" s="2">
        <f>[1]Src!BV57</f>
        <v>0</v>
      </c>
      <c r="J201" s="2">
        <f>[1]Src!BW57</f>
        <v>0</v>
      </c>
      <c r="K201" s="2">
        <f>[1]Src!BX57</f>
        <v>0</v>
      </c>
      <c r="L201" s="2">
        <f>[1]Src!BY57</f>
        <v>0</v>
      </c>
      <c r="M201" s="2">
        <f>[1]Src!BZ57</f>
        <v>0</v>
      </c>
      <c r="O201" s="2">
        <f>[1]Src!CA57</f>
        <v>0</v>
      </c>
      <c r="P201" s="2">
        <f>[1]Src!CC57</f>
        <v>0</v>
      </c>
      <c r="Q201" s="2" t="e">
        <f t="shared" si="178"/>
        <v>#REF!</v>
      </c>
      <c r="R201" s="2">
        <f>[1]Src!CD57</f>
        <v>0</v>
      </c>
      <c r="S201" s="2">
        <f>[1]Src!CE57</f>
        <v>0</v>
      </c>
      <c r="T201" s="2">
        <f>[1]Src!CF57</f>
        <v>0</v>
      </c>
      <c r="U201" s="2">
        <f>[1]Src!CG57</f>
        <v>0</v>
      </c>
      <c r="V201" s="2">
        <f>[1]Src!CH57</f>
        <v>0</v>
      </c>
      <c r="W201" s="2">
        <f>[1]ROE!W426</f>
        <v>0</v>
      </c>
      <c r="X201" s="2"/>
      <c r="Y201" s="2"/>
      <c r="Z201" s="2"/>
      <c r="AA201" s="2"/>
      <c r="AB201" s="2"/>
      <c r="AC201" s="2"/>
      <c r="AD201" s="2"/>
      <c r="AE201" s="2"/>
    </row>
    <row r="202" spans="1:31" ht="17">
      <c r="A202" s="171"/>
      <c r="B202" s="165" t="b">
        <f>C202=[1]Src!BP58</f>
        <v>1</v>
      </c>
      <c r="C202" s="168" t="str">
        <f>[1]Src!BP58</f>
        <v>투자지표2</v>
      </c>
      <c r="D202" s="4" t="str">
        <f>[1]Src!BQ58</f>
        <v>16년</v>
      </c>
      <c r="E202" s="4" t="str">
        <f>[1]Src!BR58</f>
        <v>17년</v>
      </c>
      <c r="F202" s="4" t="str">
        <f>[1]Src!BS58</f>
        <v>18년</v>
      </c>
      <c r="G202" s="4" t="str">
        <f>[1]Src!BT58</f>
        <v>19년</v>
      </c>
      <c r="H202" s="4" t="str">
        <f>[1]Src!BU58</f>
        <v>20년</v>
      </c>
      <c r="I202" s="4" t="str">
        <f>[1]Src!BV58</f>
        <v>21년</v>
      </c>
      <c r="J202" s="4" t="str">
        <f>[1]Src!BW58</f>
        <v>22년</v>
      </c>
      <c r="K202" s="4" t="str">
        <f>[1]Src!BX58</f>
        <v>23년</v>
      </c>
      <c r="L202" s="4" t="str">
        <f>[1]Src!BY58</f>
        <v>24년</v>
      </c>
      <c r="M202" s="2" t="str">
        <f>[1]Src!BZ58</f>
        <v>25년3Q연환산</v>
      </c>
      <c r="O202" s="2">
        <f>[1]Src!CA58</f>
        <v>0</v>
      </c>
      <c r="P202" s="2">
        <f>[1]Src!CC58</f>
        <v>0</v>
      </c>
      <c r="Q202" s="2" t="e">
        <f t="shared" si="178"/>
        <v>#REF!</v>
      </c>
      <c r="R202" s="2">
        <f>[1]Src!CD58</f>
        <v>0</v>
      </c>
      <c r="S202" s="2">
        <f>[1]Src!CE58</f>
        <v>0</v>
      </c>
      <c r="T202" s="2">
        <f>[1]Src!CF58</f>
        <v>0</v>
      </c>
      <c r="U202" s="2">
        <f>[1]Src!CG58</f>
        <v>0</v>
      </c>
      <c r="V202" s="2">
        <f>[1]Src!CH58</f>
        <v>0</v>
      </c>
      <c r="W202" s="2">
        <f>[1]ROE!W427</f>
        <v>0</v>
      </c>
      <c r="X202" s="2"/>
      <c r="Y202" s="4"/>
      <c r="Z202" s="2"/>
      <c r="AA202" s="2"/>
      <c r="AB202" s="2"/>
      <c r="AC202" s="2"/>
      <c r="AD202" s="2"/>
      <c r="AE202" s="2"/>
    </row>
    <row r="203" spans="1:31" ht="17">
      <c r="A203" s="171"/>
      <c r="B203" s="165" t="b">
        <f>C203=[1]Src!BP59</f>
        <v>1</v>
      </c>
      <c r="C203" s="168" t="str">
        <f>[1]Src!BP59</f>
        <v xml:space="preserve"> PSR</v>
      </c>
      <c r="D203" s="4">
        <f>[1]Src!BQ59</f>
        <v>0</v>
      </c>
      <c r="E203" s="4">
        <f>[1]Src!BR59</f>
        <v>0.31</v>
      </c>
      <c r="F203" s="4">
        <f>[1]Src!BS59</f>
        <v>0.64</v>
      </c>
      <c r="G203" s="4">
        <f>[1]Src!BT59</f>
        <v>0.25</v>
      </c>
      <c r="H203" s="4">
        <f>[1]Src!BU59</f>
        <v>0.22</v>
      </c>
      <c r="I203" s="4">
        <f>[1]Src!BV59</f>
        <v>0.39</v>
      </c>
      <c r="J203" s="4">
        <f>[1]Src!BW59</f>
        <v>0.59</v>
      </c>
      <c r="K203" s="4">
        <f>[1]Src!BX59</f>
        <v>0.62</v>
      </c>
      <c r="L203" s="4">
        <f>[1]Src!BY59</f>
        <v>0.56999999999999995</v>
      </c>
      <c r="M203" s="2">
        <f>[1]Src!BZ59</f>
        <v>0.37</v>
      </c>
      <c r="O203" s="2">
        <f>[1]Src!CA59</f>
        <v>0.41</v>
      </c>
      <c r="P203" s="2">
        <f>[1]Src!CC59</f>
        <v>0</v>
      </c>
      <c r="Q203" s="2" t="e">
        <f t="shared" si="178"/>
        <v>#REF!</v>
      </c>
      <c r="R203" s="2">
        <f>[1]Src!CD59</f>
        <v>0</v>
      </c>
      <c r="S203" s="2">
        <f>[1]Src!CE59</f>
        <v>0</v>
      </c>
      <c r="T203" s="2">
        <f>[1]Src!CF59</f>
        <v>0</v>
      </c>
      <c r="U203" s="2">
        <f>[1]Src!CG59</f>
        <v>0</v>
      </c>
      <c r="V203" s="2">
        <f>[1]Src!CH59</f>
        <v>0</v>
      </c>
      <c r="W203" s="2">
        <f>[1]ROE!W428</f>
        <v>0</v>
      </c>
      <c r="X203" s="2"/>
      <c r="Y203" s="4"/>
      <c r="Z203" s="2"/>
      <c r="AA203" s="2"/>
      <c r="AB203" s="2"/>
      <c r="AC203" s="2"/>
      <c r="AD203" s="2"/>
      <c r="AE203" s="2"/>
    </row>
    <row r="204" spans="1:31" ht="17">
      <c r="A204" s="171"/>
      <c r="B204" s="165" t="b">
        <f>C204=[1]Src!BP60</f>
        <v>1</v>
      </c>
      <c r="C204" s="168" t="str">
        <f>[1]Src!BP60</f>
        <v xml:space="preserve"> POR</v>
      </c>
      <c r="D204" s="4">
        <f>[1]Src!BQ60</f>
        <v>0</v>
      </c>
      <c r="E204" s="4">
        <f>[1]Src!BR60</f>
        <v>7.11</v>
      </c>
      <c r="F204" s="4">
        <f>[1]Src!BS60</f>
        <v>16.59</v>
      </c>
      <c r="G204" s="4">
        <f>[1]Src!BT60</f>
        <v>8.4700000000000006</v>
      </c>
      <c r="H204" s="4">
        <f>[1]Src!BU60</f>
        <v>3.95</v>
      </c>
      <c r="I204" s="4">
        <f>[1]Src!BV60</f>
        <v>8.1</v>
      </c>
      <c r="J204" s="4">
        <f>[1]Src!BW60</f>
        <v>11.84</v>
      </c>
      <c r="K204" s="4">
        <f>[1]Src!BX60</f>
        <v>9.9600000000000009</v>
      </c>
      <c r="L204" s="4">
        <f>[1]Src!BY60</f>
        <v>10.34</v>
      </c>
      <c r="M204" s="2">
        <f>[1]Src!BZ60</f>
        <v>5.13</v>
      </c>
      <c r="O204" s="2">
        <f>[1]Src!CA60</f>
        <v>6.83</v>
      </c>
      <c r="P204" s="2">
        <f>[1]Src!CC60</f>
        <v>0</v>
      </c>
      <c r="Q204" s="2" t="e">
        <f t="shared" si="178"/>
        <v>#REF!</v>
      </c>
      <c r="R204" s="2">
        <f>[1]Src!CD60</f>
        <v>0</v>
      </c>
      <c r="S204" s="2">
        <f>[1]Src!CE60</f>
        <v>0</v>
      </c>
      <c r="T204" s="2">
        <f>[1]Src!CF60</f>
        <v>0</v>
      </c>
      <c r="U204" s="2">
        <f>[1]Src!CG60</f>
        <v>0</v>
      </c>
      <c r="V204" s="2">
        <f>[1]Src!CH60</f>
        <v>0</v>
      </c>
      <c r="W204" s="2">
        <f>[1]ROE!W429</f>
        <v>0</v>
      </c>
      <c r="X204" s="2"/>
      <c r="Y204" s="4"/>
      <c r="Z204" s="2"/>
      <c r="AA204" s="2"/>
      <c r="AB204" s="2"/>
      <c r="AC204" s="2"/>
      <c r="AD204" s="2"/>
      <c r="AE204" s="2"/>
    </row>
    <row r="205" spans="1:31" ht="17">
      <c r="A205" s="171"/>
      <c r="B205" s="165" t="b">
        <f>C205=[1]Src!BP61</f>
        <v>1</v>
      </c>
      <c r="C205" s="169" t="str">
        <f>[1]Src!BP61</f>
        <v xml:space="preserve"> PER</v>
      </c>
      <c r="D205" s="4">
        <f>[1]Src!BQ61</f>
        <v>0</v>
      </c>
      <c r="E205" s="4">
        <f>[1]Src!BR61</f>
        <v>6.81</v>
      </c>
      <c r="F205" s="4">
        <f>[1]Src!BS61</f>
        <v>22.25</v>
      </c>
      <c r="G205" s="4">
        <f>[1]Src!BT61</f>
        <v>-2.1800000000000002</v>
      </c>
      <c r="H205" s="4">
        <f>[1]Src!BU61</f>
        <v>4.0199999999999996</v>
      </c>
      <c r="I205" s="4">
        <f>[1]Src!BV61</f>
        <v>7.5</v>
      </c>
      <c r="J205" s="4">
        <f>[1]Src!BW61</f>
        <v>16.63</v>
      </c>
      <c r="K205" s="4">
        <f>[1]Src!BX61</f>
        <v>13.3</v>
      </c>
      <c r="L205" s="4">
        <f>[1]Src!BY61</f>
        <v>11.54</v>
      </c>
      <c r="M205" s="2">
        <f>[1]Src!BZ61</f>
        <v>5.66</v>
      </c>
      <c r="O205" s="2">
        <f>[1]Src!CA61</f>
        <v>11.89</v>
      </c>
      <c r="P205" s="2">
        <f>[1]Src!CC61</f>
        <v>0</v>
      </c>
      <c r="Q205" s="2" t="e">
        <f t="shared" si="178"/>
        <v>#REF!</v>
      </c>
      <c r="R205" s="2">
        <f>[1]Src!CD61</f>
        <v>0</v>
      </c>
      <c r="S205" s="2">
        <f>[1]Src!CE61</f>
        <v>0</v>
      </c>
      <c r="T205" s="2">
        <f>[1]Src!CF61</f>
        <v>0</v>
      </c>
      <c r="U205" s="2">
        <f>[1]Src!CG61</f>
        <v>0</v>
      </c>
      <c r="V205" s="2">
        <f>[1]Src!CH61</f>
        <v>0</v>
      </c>
      <c r="W205" s="2">
        <f>[1]ROE!W430</f>
        <v>0</v>
      </c>
      <c r="X205" s="2"/>
      <c r="Y205" s="4"/>
      <c r="Z205" s="2"/>
      <c r="AA205" s="2"/>
      <c r="AB205" s="2"/>
      <c r="AC205" s="2"/>
      <c r="AD205" s="2"/>
      <c r="AE205" s="2"/>
    </row>
    <row r="206" spans="1:31" ht="17">
      <c r="A206" s="171"/>
      <c r="B206" s="165" t="b">
        <f>C206=[1]Src!BP62</f>
        <v>1</v>
      </c>
      <c r="C206" s="168" t="str">
        <f>[1]Src!BP62</f>
        <v xml:space="preserve"> EV/EBITDA</v>
      </c>
      <c r="D206" s="4">
        <f>[1]Src!BQ62</f>
        <v>0</v>
      </c>
      <c r="E206" s="4">
        <f>[1]Src!BR62</f>
        <v>0</v>
      </c>
      <c r="F206" s="4">
        <f>[1]Src!BS62</f>
        <v>0</v>
      </c>
      <c r="G206" s="4">
        <f>[1]Src!BT62</f>
        <v>0</v>
      </c>
      <c r="H206" s="4">
        <f>[1]Src!BU62</f>
        <v>0</v>
      </c>
      <c r="I206" s="4">
        <f>[1]Src!BV62</f>
        <v>0</v>
      </c>
      <c r="J206" s="4">
        <f>[1]Src!BW62</f>
        <v>12.39</v>
      </c>
      <c r="K206" s="4">
        <f>[1]Src!BX62</f>
        <v>0</v>
      </c>
      <c r="L206" s="4">
        <f>[1]Src!BY62</f>
        <v>0</v>
      </c>
      <c r="M206" s="2">
        <f>[1]Src!BZ62</f>
        <v>6.74</v>
      </c>
      <c r="O206" s="2">
        <f>[1]Src!CA62</f>
        <v>0</v>
      </c>
      <c r="P206" s="2">
        <f>[1]Src!CC62</f>
        <v>0</v>
      </c>
      <c r="Q206" s="2" t="e">
        <f t="shared" si="178"/>
        <v>#REF!</v>
      </c>
      <c r="R206" s="2">
        <f>[1]Src!CD62</f>
        <v>0</v>
      </c>
      <c r="S206" s="2">
        <f>[1]Src!CE62</f>
        <v>0</v>
      </c>
      <c r="T206" s="2">
        <f>[1]Src!CF62</f>
        <v>0</v>
      </c>
      <c r="U206" s="2">
        <f>[1]Src!CG62</f>
        <v>0</v>
      </c>
      <c r="V206" s="2">
        <f>[1]Src!CH62</f>
        <v>0</v>
      </c>
      <c r="W206" s="2">
        <f>[1]ROE!W431</f>
        <v>0</v>
      </c>
      <c r="X206" s="2"/>
      <c r="Y206" s="4"/>
      <c r="Z206" s="2"/>
      <c r="AA206" s="2"/>
      <c r="AB206" s="2"/>
      <c r="AC206" s="2"/>
      <c r="AD206" s="2"/>
      <c r="AE206" s="2"/>
    </row>
    <row r="207" spans="1:31" ht="17">
      <c r="A207" s="171"/>
      <c r="B207" s="165" t="b">
        <f>C207=[1]Src!BP63</f>
        <v>1</v>
      </c>
      <c r="C207" s="169" t="str">
        <f>[1]Src!BP63</f>
        <v xml:space="preserve"> PBR</v>
      </c>
      <c r="D207" s="4">
        <f>[1]Src!BQ63</f>
        <v>0.87</v>
      </c>
      <c r="E207" s="4">
        <f>[1]Src!BR63</f>
        <v>0.72</v>
      </c>
      <c r="F207" s="4">
        <f>[1]Src!BS63</f>
        <v>1.68</v>
      </c>
      <c r="G207" s="4">
        <f>[1]Src!BT63</f>
        <v>1.46</v>
      </c>
      <c r="H207" s="4">
        <f>[1]Src!BU63</f>
        <v>1.07</v>
      </c>
      <c r="I207" s="4">
        <f>[1]Src!BV63</f>
        <v>1.62</v>
      </c>
      <c r="J207" s="4">
        <f>[1]Src!BW63</f>
        <v>2.86</v>
      </c>
      <c r="K207" s="4">
        <f>[1]Src!BX63</f>
        <v>3.02</v>
      </c>
      <c r="L207" s="4">
        <f>[1]Src!BY63</f>
        <v>2.04</v>
      </c>
      <c r="M207" s="2">
        <f>[1]Src!BZ63</f>
        <v>1.35</v>
      </c>
      <c r="O207" s="2">
        <f>[1]Src!CA63</f>
        <v>0</v>
      </c>
      <c r="P207" s="2">
        <f>[1]Src!CC63</f>
        <v>0</v>
      </c>
      <c r="Q207" s="2" t="e">
        <f t="shared" si="178"/>
        <v>#REF!</v>
      </c>
      <c r="R207" s="2">
        <f>[1]Src!CD63</f>
        <v>0</v>
      </c>
      <c r="S207" s="2">
        <f>[1]Src!CE63</f>
        <v>0</v>
      </c>
      <c r="T207" s="2">
        <f>[1]Src!CF63</f>
        <v>0</v>
      </c>
      <c r="U207" s="2">
        <f>[1]Src!CG63</f>
        <v>0</v>
      </c>
      <c r="V207" s="2">
        <f>[1]Src!CH63</f>
        <v>0</v>
      </c>
      <c r="W207" s="2">
        <f>[1]ROE!W432</f>
        <v>0</v>
      </c>
      <c r="X207" s="2"/>
      <c r="Y207" s="4"/>
      <c r="Z207" s="2"/>
      <c r="AA207" s="2"/>
      <c r="AB207" s="2"/>
      <c r="AC207" s="2"/>
      <c r="AD207" s="2"/>
      <c r="AE207" s="2"/>
    </row>
    <row r="208" spans="1:31" ht="17">
      <c r="A208" s="171"/>
      <c r="B208" s="165" t="b">
        <f>C208=[1]Src!BP64</f>
        <v>1</v>
      </c>
      <c r="C208" s="168" t="str">
        <f>[1]Src!BP64</f>
        <v xml:space="preserve"> PCR</v>
      </c>
      <c r="D208" s="4">
        <f>[1]Src!BQ64</f>
        <v>0</v>
      </c>
      <c r="E208" s="4">
        <f>[1]Src!BR64</f>
        <v>2.35</v>
      </c>
      <c r="F208" s="4">
        <f>[1]Src!BS64</f>
        <v>25.49</v>
      </c>
      <c r="G208" s="4">
        <f>[1]Src!BT64</f>
        <v>-30.13</v>
      </c>
      <c r="H208" s="4">
        <f>[1]Src!BU64</f>
        <v>22.21</v>
      </c>
      <c r="I208" s="4">
        <f>[1]Src!BV64</f>
        <v>5.32</v>
      </c>
      <c r="J208" s="4">
        <f>[1]Src!BW64</f>
        <v>-2.86</v>
      </c>
      <c r="K208" s="4">
        <f>[1]Src!BX64</f>
        <v>4.99</v>
      </c>
      <c r="L208" s="4">
        <f>[1]Src!BY64</f>
        <v>9.6999999999999993</v>
      </c>
      <c r="M208" s="2">
        <f>[1]Src!BZ64</f>
        <v>2.6</v>
      </c>
      <c r="O208" s="2">
        <f>[1]Src!CA64</f>
        <v>0</v>
      </c>
      <c r="P208" s="2">
        <f>[1]Src!CC64</f>
        <v>0</v>
      </c>
      <c r="Q208" s="2" t="e">
        <f t="shared" si="178"/>
        <v>#REF!</v>
      </c>
      <c r="R208" s="2">
        <f>[1]Src!CD64</f>
        <v>0</v>
      </c>
      <c r="S208" s="2">
        <f>[1]Src!CE64</f>
        <v>0</v>
      </c>
      <c r="T208" s="2">
        <f>[1]Src!CF64</f>
        <v>0</v>
      </c>
      <c r="U208" s="2">
        <f>[1]Src!CG64</f>
        <v>0</v>
      </c>
      <c r="V208" s="2">
        <f>[1]Src!CH64</f>
        <v>0</v>
      </c>
      <c r="W208" s="2">
        <f>[1]ROE!W433</f>
        <v>0</v>
      </c>
      <c r="X208" s="2"/>
      <c r="Y208" s="4"/>
      <c r="Z208" s="2"/>
      <c r="AA208" s="2"/>
      <c r="AB208" s="2"/>
      <c r="AC208" s="2"/>
      <c r="AD208" s="2"/>
      <c r="AE208" s="2"/>
    </row>
    <row r="209" spans="1:31" ht="17">
      <c r="A209" s="171"/>
      <c r="B209" s="165" t="b">
        <f>C209=[1]Src!BP65</f>
        <v>1</v>
      </c>
      <c r="C209" s="168" t="str">
        <f>[1]Src!BP65</f>
        <v xml:space="preserve"> PRR</v>
      </c>
      <c r="D209" s="4">
        <f>[1]Src!BQ65</f>
        <v>0</v>
      </c>
      <c r="E209" s="4">
        <f>[1]Src!BR65</f>
        <v>0</v>
      </c>
      <c r="F209" s="4">
        <f>[1]Src!BS65</f>
        <v>0</v>
      </c>
      <c r="G209" s="4">
        <f>[1]Src!BT65</f>
        <v>65.900000000000006</v>
      </c>
      <c r="H209" s="4">
        <f>[1]Src!BU65</f>
        <v>135.03</v>
      </c>
      <c r="I209" s="4">
        <f>[1]Src!BV65</f>
        <v>245.94</v>
      </c>
      <c r="J209" s="4">
        <f>[1]Src!BW65</f>
        <v>374.4</v>
      </c>
      <c r="K209" s="4">
        <f>[1]Src!BX65</f>
        <v>614.01</v>
      </c>
      <c r="L209" s="4">
        <f>[1]Src!BY65</f>
        <v>408.99</v>
      </c>
      <c r="M209" s="2">
        <f>[1]Src!BZ65</f>
        <v>205.25</v>
      </c>
      <c r="O209" s="2">
        <f>[1]Src!CA65</f>
        <v>0</v>
      </c>
      <c r="P209" s="2">
        <f>[1]Src!CC65</f>
        <v>0</v>
      </c>
      <c r="Q209" s="2" t="e">
        <f t="shared" si="178"/>
        <v>#REF!</v>
      </c>
      <c r="R209" s="2">
        <f>[1]Src!CD65</f>
        <v>0</v>
      </c>
      <c r="S209" s="2">
        <f>[1]Src!CE65</f>
        <v>0</v>
      </c>
      <c r="T209" s="2">
        <f>[1]Src!CF65</f>
        <v>0</v>
      </c>
      <c r="U209" s="2">
        <f>[1]Src!CG65</f>
        <v>0</v>
      </c>
      <c r="V209" s="2">
        <f>[1]Src!CH65</f>
        <v>0</v>
      </c>
      <c r="W209" s="2">
        <f>[1]ROE!W434</f>
        <v>0</v>
      </c>
      <c r="X209" s="2"/>
      <c r="Y209" s="4"/>
      <c r="Z209" s="2"/>
      <c r="AA209" s="2"/>
      <c r="AB209" s="2"/>
      <c r="AC209" s="2"/>
      <c r="AD209" s="2"/>
      <c r="AE209" s="2"/>
    </row>
    <row r="210" spans="1:31" ht="17">
      <c r="A210" s="171"/>
      <c r="B210" s="165" t="b">
        <f>C210=[1]Src!BP66</f>
        <v>1</v>
      </c>
      <c r="C210" s="169" t="str">
        <f>[1]Src!BP66</f>
        <v xml:space="preserve"> PEG</v>
      </c>
      <c r="D210" s="4">
        <f>[1]Src!BQ66</f>
        <v>0</v>
      </c>
      <c r="E210" s="4">
        <f>[1]Src!BR66</f>
        <v>0</v>
      </c>
      <c r="F210" s="4">
        <f>[1]Src!BS66</f>
        <v>-5.0999999999999996</v>
      </c>
      <c r="G210" s="4">
        <f>[1]Src!BT66</f>
        <v>0</v>
      </c>
      <c r="H210" s="4">
        <f>[1]Src!BU66</f>
        <v>0.02</v>
      </c>
      <c r="I210" s="4">
        <f>[1]Src!BV66</f>
        <v>-0.12</v>
      </c>
      <c r="J210" s="4">
        <f>[1]Src!BW66</f>
        <v>-5.12</v>
      </c>
      <c r="K210" s="4">
        <f>[1]Src!BX66</f>
        <v>0.15</v>
      </c>
      <c r="L210" s="4">
        <f>[1]Src!BY66</f>
        <v>-0.68</v>
      </c>
      <c r="M210" s="2">
        <f>[1]Src!BZ66</f>
        <v>0.04</v>
      </c>
      <c r="O210" s="2">
        <f>[1]Src!CA66</f>
        <v>-0.78</v>
      </c>
      <c r="P210" s="4"/>
      <c r="Q210" s="2" t="e">
        <f t="shared" si="178"/>
        <v>#REF!</v>
      </c>
      <c r="R210" s="2">
        <f>[1]Src!CD66</f>
        <v>0</v>
      </c>
      <c r="S210" s="2">
        <f>[1]Src!CE66</f>
        <v>0</v>
      </c>
      <c r="T210" s="2">
        <f>[1]Src!CF66</f>
        <v>0</v>
      </c>
      <c r="U210" s="2">
        <f>[1]Src!CG66</f>
        <v>0</v>
      </c>
      <c r="V210" s="2">
        <f>[1]Src!CH66</f>
        <v>0</v>
      </c>
      <c r="W210" s="2">
        <f>[1]ROE!W435</f>
        <v>0</v>
      </c>
      <c r="X210" s="2"/>
      <c r="Y210" s="4"/>
      <c r="Z210" s="2"/>
      <c r="AA210" s="2"/>
      <c r="AB210" s="2"/>
      <c r="AC210" s="2"/>
      <c r="AD210" s="2"/>
      <c r="AE210" s="2"/>
    </row>
    <row r="211" spans="1:31" ht="17">
      <c r="A211" s="171"/>
      <c r="B211" s="165" t="b">
        <f>C211=[1]Src!BP67</f>
        <v>1</v>
      </c>
      <c r="C211" s="169" t="str">
        <f>[1]Src!BP67</f>
        <v xml:space="preserve"> ROE</v>
      </c>
      <c r="D211" s="4">
        <f>[1]Src!BQ67</f>
        <v>0</v>
      </c>
      <c r="E211" s="4">
        <f>[1]Src!BR67</f>
        <v>10.6</v>
      </c>
      <c r="F211" s="4">
        <f>[1]Src!BS67</f>
        <v>7.57</v>
      </c>
      <c r="G211" s="4">
        <f>[1]Src!BT67</f>
        <v>-67.180000000000007</v>
      </c>
      <c r="H211" s="4">
        <f>[1]Src!BU67</f>
        <v>26.63</v>
      </c>
      <c r="I211" s="4">
        <f>[1]Src!BV67</f>
        <v>21.59</v>
      </c>
      <c r="J211" s="4">
        <f>[1]Src!BW67</f>
        <v>17.18</v>
      </c>
      <c r="K211" s="4">
        <f>[1]Src!BX67</f>
        <v>22.73</v>
      </c>
      <c r="L211" s="4">
        <f>[1]Src!BY67</f>
        <v>17.72</v>
      </c>
      <c r="M211" s="2">
        <f>[1]Src!BZ67</f>
        <v>23.93</v>
      </c>
      <c r="O211" s="2">
        <f>[1]Src!CA67</f>
        <v>0</v>
      </c>
      <c r="P211" s="2"/>
      <c r="Q211" s="2" t="e">
        <f t="shared" si="178"/>
        <v>#REF!</v>
      </c>
      <c r="R211" s="2">
        <f>[1]Src!CD67</f>
        <v>0</v>
      </c>
      <c r="S211" s="2">
        <f>[1]Src!CE67</f>
        <v>0</v>
      </c>
      <c r="T211" s="2">
        <f>[1]Src!CF67</f>
        <v>0</v>
      </c>
      <c r="U211" s="2">
        <f>[1]Src!CG67</f>
        <v>0</v>
      </c>
      <c r="V211" s="2">
        <f>[1]Src!CH67</f>
        <v>0</v>
      </c>
      <c r="W211" s="2">
        <f>[1]ROE!W436</f>
        <v>0</v>
      </c>
      <c r="X211" s="2"/>
      <c r="Y211" s="4"/>
      <c r="Z211" s="2"/>
      <c r="AA211" s="2"/>
      <c r="AB211" s="2"/>
      <c r="AC211" s="2"/>
      <c r="AD211" s="2"/>
      <c r="AE211" s="2"/>
    </row>
    <row r="212" spans="1:31" ht="17">
      <c r="A212" s="171"/>
      <c r="B212" s="165" t="b">
        <f>C212=[1]Src!BP68</f>
        <v>1</v>
      </c>
      <c r="C212" s="169" t="str">
        <f>[1]Src!BP68</f>
        <v xml:space="preserve"> ROA</v>
      </c>
      <c r="D212" s="4">
        <f>[1]Src!BQ68</f>
        <v>0</v>
      </c>
      <c r="E212" s="4">
        <f>[1]Src!BR68</f>
        <v>5.19</v>
      </c>
      <c r="F212" s="4">
        <f>[1]Src!BS68</f>
        <v>4.4400000000000004</v>
      </c>
      <c r="G212" s="4">
        <f>[1]Src!BT68</f>
        <v>-18.059999999999999</v>
      </c>
      <c r="H212" s="4">
        <f>[1]Src!BU68</f>
        <v>11.82</v>
      </c>
      <c r="I212" s="4">
        <f>[1]Src!BV68</f>
        <v>8.16</v>
      </c>
      <c r="J212" s="4">
        <f>[1]Src!BW68</f>
        <v>5.09</v>
      </c>
      <c r="K212" s="4">
        <f>[1]Src!BX68</f>
        <v>8.3000000000000007</v>
      </c>
      <c r="L212" s="4">
        <f>[1]Src!BY68</f>
        <v>6.91</v>
      </c>
      <c r="M212" s="2">
        <f>[1]Src!BZ68</f>
        <v>10.88</v>
      </c>
      <c r="O212" s="2">
        <f>[1]Src!CA68</f>
        <v>0</v>
      </c>
      <c r="P212" s="2">
        <f>[1]Src!CC68</f>
        <v>0</v>
      </c>
      <c r="Q212" s="2" t="e">
        <f t="shared" si="178"/>
        <v>#REF!</v>
      </c>
      <c r="R212" s="2">
        <f>[1]Src!CD68</f>
        <v>0</v>
      </c>
      <c r="S212" s="2">
        <f>[1]Src!CE68</f>
        <v>0</v>
      </c>
      <c r="T212" s="2">
        <f>[1]Src!CF68</f>
        <v>0</v>
      </c>
      <c r="U212" s="2">
        <f>[1]Src!CG68</f>
        <v>0</v>
      </c>
      <c r="V212" s="2">
        <f>[1]Src!CH68</f>
        <v>0</v>
      </c>
      <c r="W212" s="2">
        <f>[1]ROE!W437</f>
        <v>0</v>
      </c>
      <c r="X212" s="2"/>
      <c r="Y212" s="4"/>
      <c r="Z212" s="2"/>
      <c r="AA212" s="2"/>
      <c r="AB212" s="2"/>
      <c r="AC212" s="2"/>
      <c r="AD212" s="2"/>
      <c r="AE212" s="2"/>
    </row>
    <row r="213" spans="1:31" ht="17">
      <c r="A213" s="171"/>
      <c r="B213" s="165" t="b">
        <f>C213=[1]Src!BP69</f>
        <v>1</v>
      </c>
      <c r="C213" s="168" t="str">
        <f>[1]Src!BP69</f>
        <v xml:space="preserve"> ROIC</v>
      </c>
      <c r="D213" s="4">
        <f>[1]Src!BQ69</f>
        <v>0</v>
      </c>
      <c r="E213" s="4">
        <f>[1]Src!BR69</f>
        <v>39.130000000000003</v>
      </c>
      <c r="F213" s="4">
        <f>[1]Src!BS69</f>
        <v>25.98</v>
      </c>
      <c r="G213" s="4">
        <f>[1]Src!BT69</f>
        <v>-169.38</v>
      </c>
      <c r="H213" s="4">
        <f>[1]Src!BU69</f>
        <v>63.52</v>
      </c>
      <c r="I213" s="4">
        <f>[1]Src!BV69</f>
        <v>67.319999999999993</v>
      </c>
      <c r="J213" s="4">
        <f>[1]Src!BW69</f>
        <v>15.34</v>
      </c>
      <c r="K213" s="4">
        <f>[1]Src!BX69</f>
        <v>42.67</v>
      </c>
      <c r="L213" s="4">
        <f>[1]Src!BY69</f>
        <v>23.19</v>
      </c>
      <c r="M213" s="2">
        <f>[1]Src!BZ69</f>
        <v>26.11</v>
      </c>
      <c r="O213" s="2">
        <f>[1]Src!CA69</f>
        <v>0</v>
      </c>
      <c r="P213" s="2">
        <f>[1]Src!CC69</f>
        <v>0</v>
      </c>
      <c r="Q213" s="2" t="e">
        <f t="shared" si="178"/>
        <v>#REF!</v>
      </c>
      <c r="R213" s="2">
        <f>[1]Src!CD69</f>
        <v>0</v>
      </c>
      <c r="S213" s="2">
        <f>[1]Src!CE69</f>
        <v>0</v>
      </c>
      <c r="T213" s="2">
        <f>[1]Src!CF69</f>
        <v>0</v>
      </c>
      <c r="U213" s="2">
        <f>[1]Src!CG69</f>
        <v>0</v>
      </c>
      <c r="V213" s="2">
        <f>[1]Src!CH69</f>
        <v>0</v>
      </c>
      <c r="W213" s="2">
        <f>[1]ROE!W438</f>
        <v>0</v>
      </c>
      <c r="X213" s="2"/>
      <c r="Y213" s="4"/>
      <c r="Z213" s="2"/>
      <c r="AA213" s="2"/>
      <c r="AB213" s="2"/>
      <c r="AC213" s="2"/>
      <c r="AD213" s="2"/>
      <c r="AE213" s="2"/>
    </row>
    <row r="214" spans="1:31" ht="17">
      <c r="A214" s="171"/>
      <c r="B214" s="165" t="b">
        <f>C214=[1]Src!BP70</f>
        <v>1</v>
      </c>
      <c r="C214" s="172" t="str">
        <f>[1]Src!BP70</f>
        <v xml:space="preserve"> 배당성향(%)</v>
      </c>
      <c r="D214" s="4">
        <f>[1]Src!BQ70</f>
        <v>0</v>
      </c>
      <c r="E214" s="4">
        <f>[1]Src!BR70</f>
        <v>0</v>
      </c>
      <c r="F214" s="4">
        <f>[1]Src!BS70</f>
        <v>0</v>
      </c>
      <c r="G214" s="4">
        <f>[1]Src!BT70</f>
        <v>0</v>
      </c>
      <c r="H214" s="4">
        <f>[1]Src!BU70</f>
        <v>0</v>
      </c>
      <c r="I214" s="4">
        <f>[1]Src!BV70</f>
        <v>9.36</v>
      </c>
      <c r="J214" s="4">
        <f>[1]Src!BW70</f>
        <v>9.67</v>
      </c>
      <c r="K214" s="4">
        <f>[1]Src!BX70</f>
        <v>15.43</v>
      </c>
      <c r="L214" s="4">
        <f>[1]Src!BY70</f>
        <v>13.67</v>
      </c>
      <c r="M214" s="2">
        <f>[1]Src!BZ70</f>
        <v>9</v>
      </c>
      <c r="O214" s="2">
        <f>[1]Src!CA70</f>
        <v>16.11</v>
      </c>
      <c r="P214" s="2">
        <f>[1]Src!CC70</f>
        <v>0</v>
      </c>
      <c r="Q214" s="2" t="e">
        <f t="shared" si="178"/>
        <v>#REF!</v>
      </c>
      <c r="R214" s="2">
        <f>[1]Src!CD70</f>
        <v>0</v>
      </c>
      <c r="S214" s="2">
        <f>[1]Src!CE70</f>
        <v>0</v>
      </c>
      <c r="T214" s="2">
        <f>[1]Src!CF70</f>
        <v>0</v>
      </c>
      <c r="U214" s="2">
        <f>[1]Src!CG70</f>
        <v>0</v>
      </c>
      <c r="V214" s="2">
        <f>[1]Src!CH70</f>
        <v>0</v>
      </c>
      <c r="W214" s="2">
        <f>[1]ROE!W439</f>
        <v>0</v>
      </c>
      <c r="X214" s="2"/>
      <c r="Y214" s="4"/>
      <c r="Z214" s="2"/>
      <c r="AA214" s="2"/>
      <c r="AB214" s="2"/>
      <c r="AC214" s="2"/>
      <c r="AD214" s="2"/>
      <c r="AE214" s="2"/>
    </row>
    <row r="215" spans="1:31" ht="17">
      <c r="A215" s="171"/>
      <c r="B215" s="165" t="b">
        <f>C215=[1]Src!BP71</f>
        <v>1</v>
      </c>
      <c r="C215" s="172" t="str">
        <f>[1]Src!BP71</f>
        <v xml:space="preserve"> 연간 배당률(%)</v>
      </c>
      <c r="D215" s="4">
        <f>[1]Src!BQ71</f>
        <v>0</v>
      </c>
      <c r="E215" s="4">
        <f>[1]Src!BR71</f>
        <v>0</v>
      </c>
      <c r="F215" s="4">
        <f>[1]Src!BS71</f>
        <v>0</v>
      </c>
      <c r="G215" s="4">
        <f>[1]Src!BT71</f>
        <v>0</v>
      </c>
      <c r="H215" s="4">
        <f>[1]Src!BU71</f>
        <v>0</v>
      </c>
      <c r="I215" s="4">
        <f>[1]Src!BV71</f>
        <v>1.25</v>
      </c>
      <c r="J215" s="4">
        <f>[1]Src!BW71</f>
        <v>0.57999999999999996</v>
      </c>
      <c r="K215" s="4">
        <f>[1]Src!BX71</f>
        <v>1.1599999999999999</v>
      </c>
      <c r="L215" s="4">
        <f>[1]Src!BY71</f>
        <v>1.18</v>
      </c>
      <c r="M215" s="2">
        <f>[1]Src!BZ71</f>
        <v>1.59</v>
      </c>
      <c r="O215" s="2">
        <f>[1]Src!CA71</f>
        <v>1.36</v>
      </c>
      <c r="P215" s="2">
        <f>[1]Src!CC71</f>
        <v>0</v>
      </c>
      <c r="Q215" s="2" t="e">
        <f t="shared" si="178"/>
        <v>#REF!</v>
      </c>
      <c r="R215" s="2">
        <f>[1]Src!CD71</f>
        <v>0</v>
      </c>
      <c r="S215" s="2">
        <f>[1]Src!CE71</f>
        <v>0</v>
      </c>
      <c r="T215" s="2">
        <f>[1]Src!CF71</f>
        <v>0</v>
      </c>
      <c r="U215" s="2">
        <f>[1]Src!CG71</f>
        <v>0</v>
      </c>
      <c r="V215" s="2">
        <f>[1]Src!CH71</f>
        <v>0</v>
      </c>
      <c r="W215" s="2">
        <f>[1]ROE!W440</f>
        <v>0</v>
      </c>
      <c r="X215" s="2"/>
      <c r="Y215" s="4"/>
      <c r="Z215" s="2"/>
      <c r="AA215" s="2"/>
      <c r="AB215" s="2"/>
      <c r="AC215" s="2"/>
      <c r="AD215" s="2"/>
      <c r="AE215" s="2"/>
    </row>
    <row r="216" spans="1:31" ht="17">
      <c r="A216" s="171"/>
      <c r="B216" s="165" t="b">
        <f>C216=[1]Src!BP72</f>
        <v>1</v>
      </c>
      <c r="C216" s="168" t="str">
        <f>[1]Src!BP72</f>
        <v xml:space="preserve"> 차입률(%)</v>
      </c>
      <c r="D216" s="4">
        <f>[1]Src!BQ72</f>
        <v>43.83</v>
      </c>
      <c r="E216" s="4">
        <f>[1]Src!BR72</f>
        <v>15.79</v>
      </c>
      <c r="F216" s="4">
        <f>[1]Src!BS72</f>
        <v>0.67</v>
      </c>
      <c r="G216" s="4">
        <f>[1]Src!BT72</f>
        <v>57.16</v>
      </c>
      <c r="H216" s="4">
        <f>[1]Src!BU72</f>
        <v>4.79</v>
      </c>
      <c r="I216" s="4">
        <f>[1]Src!BV72</f>
        <v>21.95</v>
      </c>
      <c r="J216" s="4">
        <f>[1]Src!BW72</f>
        <v>95.3</v>
      </c>
      <c r="K216" s="4">
        <f>[1]Src!BX72</f>
        <v>43.08</v>
      </c>
      <c r="L216" s="4">
        <f>[1]Src!BY72</f>
        <v>33.06</v>
      </c>
      <c r="M216" s="2">
        <f>[1]Src!BZ72</f>
        <v>35.97</v>
      </c>
      <c r="O216" s="2">
        <f>[1]Src!CA72</f>
        <v>0</v>
      </c>
      <c r="P216" s="2">
        <f>[1]Src!CC72</f>
        <v>0</v>
      </c>
      <c r="Q216" s="2" t="e">
        <f t="shared" si="178"/>
        <v>#REF!</v>
      </c>
      <c r="R216" s="2">
        <f>[1]Src!CD72</f>
        <v>0</v>
      </c>
      <c r="S216" s="2">
        <f>[1]Src!CE72</f>
        <v>0</v>
      </c>
      <c r="T216" s="2">
        <f>[1]Src!CF72</f>
        <v>0</v>
      </c>
      <c r="U216" s="2">
        <f>[1]Src!CG72</f>
        <v>0</v>
      </c>
      <c r="V216" s="2">
        <f>[1]Src!CH72</f>
        <v>0</v>
      </c>
      <c r="W216" s="2">
        <f>[1]ROE!W441</f>
        <v>0</v>
      </c>
      <c r="X216" s="2"/>
      <c r="Y216" s="4"/>
      <c r="Z216" s="2"/>
      <c r="AA216" s="2"/>
      <c r="AB216" s="2"/>
      <c r="AC216" s="2"/>
      <c r="AD216" s="2"/>
      <c r="AE216" s="2"/>
    </row>
    <row r="217" spans="1:31" ht="17">
      <c r="A217" s="171"/>
      <c r="B217" s="165" t="b">
        <f>C217=[1]Src!BP73</f>
        <v>1</v>
      </c>
      <c r="C217" s="172" t="str">
        <f>[1]Src!BP73</f>
        <v xml:space="preserve"> 부채비율(%)</v>
      </c>
      <c r="D217" s="4">
        <f>[1]Src!BQ73</f>
        <v>123.15</v>
      </c>
      <c r="E217" s="4">
        <f>[1]Src!BR73</f>
        <v>104.38</v>
      </c>
      <c r="F217" s="4">
        <f>[1]Src!BS73</f>
        <v>70.540000000000006</v>
      </c>
      <c r="G217" s="4">
        <f>[1]Src!BT73</f>
        <v>271.89</v>
      </c>
      <c r="H217" s="4">
        <f>[1]Src!BU73</f>
        <v>125.38</v>
      </c>
      <c r="I217" s="4">
        <f>[1]Src!BV73</f>
        <v>164.77</v>
      </c>
      <c r="J217" s="4">
        <f>[1]Src!BW73</f>
        <v>237.66</v>
      </c>
      <c r="K217" s="4">
        <f>[1]Src!BX73</f>
        <v>169.72</v>
      </c>
      <c r="L217" s="4">
        <f>[1]Src!BY73</f>
        <v>152.52000000000001</v>
      </c>
      <c r="M217" s="2">
        <f>[1]Src!BZ73</f>
        <v>118.65</v>
      </c>
      <c r="O217" s="2">
        <f>[1]Src!CA73</f>
        <v>0</v>
      </c>
      <c r="P217" s="2">
        <f>[1]Src!CC73</f>
        <v>0</v>
      </c>
      <c r="Q217" s="2" t="e">
        <f t="shared" si="178"/>
        <v>#REF!</v>
      </c>
      <c r="R217" s="2">
        <f>[1]Src!CD73</f>
        <v>0</v>
      </c>
      <c r="S217" s="2">
        <f>[1]Src!CE73</f>
        <v>0</v>
      </c>
      <c r="T217" s="2">
        <f>[1]Src!CF73</f>
        <v>0</v>
      </c>
      <c r="U217" s="2">
        <f>[1]Src!CG73</f>
        <v>0</v>
      </c>
      <c r="V217" s="2">
        <f>[1]Src!CH73</f>
        <v>0</v>
      </c>
      <c r="W217" s="2">
        <f>[1]ROE!W442</f>
        <v>0</v>
      </c>
      <c r="X217" s="2"/>
      <c r="Y217" s="4"/>
      <c r="Z217" s="2"/>
      <c r="AA217" s="2"/>
      <c r="AB217" s="2"/>
      <c r="AC217" s="2"/>
      <c r="AD217" s="2"/>
      <c r="AE217" s="2"/>
    </row>
    <row r="218" spans="1:31" ht="17">
      <c r="A218" s="171"/>
      <c r="B218" s="165" t="b">
        <f>C218=[1]Src!BP74</f>
        <v>1</v>
      </c>
      <c r="C218" s="168" t="str">
        <f>[1]Src!BP74</f>
        <v xml:space="preserve"> 당좌비율(%)</v>
      </c>
      <c r="D218" s="4">
        <f>[1]Src!BQ74</f>
        <v>183.05</v>
      </c>
      <c r="E218" s="4">
        <f>[1]Src!BR74</f>
        <v>179.15</v>
      </c>
      <c r="F218" s="4">
        <f>[1]Src!BS74</f>
        <v>227.98</v>
      </c>
      <c r="G218" s="4">
        <f>[1]Src!BT74</f>
        <v>107.08</v>
      </c>
      <c r="H218" s="4">
        <f>[1]Src!BU74</f>
        <v>161.13</v>
      </c>
      <c r="I218" s="4">
        <f>[1]Src!BV74</f>
        <v>122.99</v>
      </c>
      <c r="J218" s="4">
        <f>[1]Src!BW74</f>
        <v>70.12</v>
      </c>
      <c r="K218" s="4">
        <f>[1]Src!BX74</f>
        <v>104.05</v>
      </c>
      <c r="L218" s="4">
        <f>[1]Src!BY74</f>
        <v>124.19</v>
      </c>
      <c r="M218" s="2">
        <f>[1]Src!BZ74</f>
        <v>131.83000000000001</v>
      </c>
      <c r="O218" s="2">
        <f>[1]Src!CA74</f>
        <v>0</v>
      </c>
      <c r="P218" s="2">
        <f>[1]Src!CC74</f>
        <v>0</v>
      </c>
      <c r="Q218" s="2" t="e">
        <f t="shared" si="178"/>
        <v>#REF!</v>
      </c>
      <c r="R218" s="2">
        <f>[1]Src!CD74</f>
        <v>0</v>
      </c>
      <c r="S218" s="2">
        <f>[1]Src!CE74</f>
        <v>0</v>
      </c>
      <c r="T218" s="2">
        <f>[1]Src!CF74</f>
        <v>0</v>
      </c>
      <c r="U218" s="2">
        <f>[1]Src!CG74</f>
        <v>0</v>
      </c>
      <c r="V218" s="2">
        <f>[1]Src!CH74</f>
        <v>0</v>
      </c>
      <c r="W218" s="2">
        <f>[1]ROE!W443</f>
        <v>0</v>
      </c>
      <c r="X218" s="2"/>
      <c r="Y218" s="4"/>
      <c r="Z218" s="2"/>
      <c r="AA218" s="2"/>
      <c r="AB218" s="2"/>
      <c r="AC218" s="2"/>
      <c r="AD218" s="2"/>
      <c r="AE218" s="2"/>
    </row>
    <row r="219" spans="1:31" ht="17">
      <c r="A219" s="171"/>
      <c r="B219" s="165" t="b">
        <f>C219=[1]Src!BP75</f>
        <v>1</v>
      </c>
      <c r="C219" s="172" t="str">
        <f>[1]Src!BP75</f>
        <v xml:space="preserve"> 유동비율(%)</v>
      </c>
      <c r="D219" s="4">
        <f>[1]Src!BQ75</f>
        <v>201.29</v>
      </c>
      <c r="E219" s="4">
        <f>[1]Src!BR75</f>
        <v>205.29</v>
      </c>
      <c r="F219" s="4">
        <f>[1]Src!BS75</f>
        <v>253.61</v>
      </c>
      <c r="G219" s="4">
        <f>[1]Src!BT75</f>
        <v>135.12</v>
      </c>
      <c r="H219" s="4">
        <f>[1]Src!BU75</f>
        <v>199.69</v>
      </c>
      <c r="I219" s="4">
        <f>[1]Src!BV75</f>
        <v>166.29</v>
      </c>
      <c r="J219" s="4">
        <f>[1]Src!BW75</f>
        <v>135.41999999999999</v>
      </c>
      <c r="K219" s="4">
        <f>[1]Src!BX75</f>
        <v>145.31</v>
      </c>
      <c r="L219" s="4">
        <f>[1]Src!BY75</f>
        <v>165.55</v>
      </c>
      <c r="M219" s="2">
        <f>[1]Src!BZ75</f>
        <v>199.1</v>
      </c>
      <c r="O219" s="2">
        <f>[1]Src!CA75</f>
        <v>0</v>
      </c>
      <c r="P219" s="2">
        <f>[1]Src!CC75</f>
        <v>0</v>
      </c>
      <c r="Q219" s="2" t="e">
        <f t="shared" si="178"/>
        <v>#REF!</v>
      </c>
      <c r="R219" s="2">
        <f>[1]Src!CD75</f>
        <v>0</v>
      </c>
      <c r="S219" s="2">
        <f>[1]Src!CE75</f>
        <v>0</v>
      </c>
      <c r="T219" s="2">
        <f>[1]Src!CF75</f>
        <v>0</v>
      </c>
      <c r="U219" s="2">
        <f>[1]Src!CG75</f>
        <v>0</v>
      </c>
      <c r="V219" s="2">
        <f>[1]Src!CH75</f>
        <v>0</v>
      </c>
      <c r="W219" s="2">
        <f>[1]ROE!W444</f>
        <v>0</v>
      </c>
      <c r="X219" s="2"/>
      <c r="Y219" s="4"/>
      <c r="Z219" s="2"/>
      <c r="AA219" s="2"/>
      <c r="AB219" s="2"/>
      <c r="AC219" s="2"/>
      <c r="AD219" s="2"/>
      <c r="AE219" s="2"/>
    </row>
    <row r="220" spans="1:31" ht="17">
      <c r="A220" s="171"/>
      <c r="B220" s="165" t="b">
        <f>C220=[1]Src!BP76</f>
        <v>1</v>
      </c>
      <c r="C220" s="168" t="str">
        <f>[1]Src!BP76</f>
        <v xml:space="preserve"> 영업이익/차입금(%)</v>
      </c>
      <c r="D220" s="4">
        <f>[1]Src!BQ76</f>
        <v>0</v>
      </c>
      <c r="E220" s="4">
        <f>[1]Src!BR76</f>
        <v>64.27</v>
      </c>
      <c r="F220" s="4">
        <f>[1]Src!BS76</f>
        <v>1514.68</v>
      </c>
      <c r="G220" s="4">
        <f>[1]Src!BT76</f>
        <v>30.25</v>
      </c>
      <c r="H220" s="4">
        <f>[1]Src!BU76</f>
        <v>565.48</v>
      </c>
      <c r="I220" s="4">
        <f>[1]Src!BV76</f>
        <v>91.04</v>
      </c>
      <c r="J220" s="4">
        <f>[1]Src!BW76</f>
        <v>25.32</v>
      </c>
      <c r="K220" s="4">
        <f>[1]Src!BX76</f>
        <v>69.319999999999993</v>
      </c>
      <c r="L220" s="4">
        <f>[1]Src!BY76</f>
        <v>58.93</v>
      </c>
      <c r="M220" s="2">
        <f>[1]Src!BZ76</f>
        <v>73.39</v>
      </c>
      <c r="O220" s="2">
        <f>[1]Src!CA76</f>
        <v>0</v>
      </c>
      <c r="P220" s="2">
        <f>[1]Src!CC76</f>
        <v>0</v>
      </c>
      <c r="Q220" s="2" t="e">
        <f t="shared" si="178"/>
        <v>#REF!</v>
      </c>
      <c r="R220" s="2">
        <f>[1]Src!CD76</f>
        <v>0</v>
      </c>
      <c r="S220" s="2">
        <f>[1]Src!CE76</f>
        <v>0</v>
      </c>
      <c r="T220" s="2">
        <f>[1]Src!CF76</f>
        <v>0</v>
      </c>
      <c r="U220" s="2">
        <f>[1]Src!CG76</f>
        <v>0</v>
      </c>
      <c r="V220" s="2">
        <f>[1]Src!CH76</f>
        <v>0</v>
      </c>
      <c r="W220" s="2">
        <f>[1]ROE!W445</f>
        <v>0</v>
      </c>
      <c r="X220" s="2"/>
      <c r="Y220" s="4"/>
      <c r="Z220" s="2"/>
      <c r="AA220" s="2"/>
      <c r="AB220" s="2"/>
      <c r="AC220" s="2"/>
      <c r="AD220" s="2"/>
      <c r="AE220" s="2"/>
    </row>
    <row r="221" spans="1:31" ht="17">
      <c r="A221" s="171"/>
      <c r="B221" s="165" t="b">
        <f>C221=[1]Src!BP77</f>
        <v>1</v>
      </c>
      <c r="C221" s="172" t="str">
        <f>[1]Src!BP77</f>
        <v xml:space="preserve"> 매출채권회전일수</v>
      </c>
      <c r="D221" s="4">
        <f>[1]Src!BQ77</f>
        <v>0</v>
      </c>
      <c r="E221" s="4">
        <f>[1]Src!BR77</f>
        <v>128.65</v>
      </c>
      <c r="F221" s="4">
        <f>[1]Src!BS77</f>
        <v>82.84</v>
      </c>
      <c r="G221" s="4">
        <f>[1]Src!BT77</f>
        <v>53.29</v>
      </c>
      <c r="H221" s="4">
        <f>[1]Src!BU77</f>
        <v>49.2</v>
      </c>
      <c r="I221" s="4">
        <f>[1]Src!BV77</f>
        <v>48.41</v>
      </c>
      <c r="J221" s="4">
        <f>[1]Src!BW77</f>
        <v>56.06</v>
      </c>
      <c r="K221" s="4">
        <f>[1]Src!BX77</f>
        <v>52.4</v>
      </c>
      <c r="L221" s="4">
        <f>[1]Src!BY77</f>
        <v>71.22</v>
      </c>
      <c r="M221" s="2">
        <f>[1]Src!BZ77</f>
        <v>37.869999999999997</v>
      </c>
      <c r="O221" s="2">
        <f>[1]Src!CA77</f>
        <v>0</v>
      </c>
      <c r="P221" s="2">
        <f>[1]Src!CC77</f>
        <v>0</v>
      </c>
      <c r="Q221" s="2" t="e">
        <f t="shared" si="178"/>
        <v>#REF!</v>
      </c>
      <c r="R221" s="2">
        <f>[1]Src!CD77</f>
        <v>0</v>
      </c>
      <c r="S221" s="2">
        <f>[1]Src!CE77</f>
        <v>0</v>
      </c>
      <c r="T221" s="2">
        <f>[1]Src!CF77</f>
        <v>0</v>
      </c>
      <c r="U221" s="2">
        <f>[1]Src!CG77</f>
        <v>0</v>
      </c>
      <c r="V221" s="2">
        <f>[1]Src!CH77</f>
        <v>0</v>
      </c>
      <c r="W221" s="2">
        <f>[1]ROE!W446</f>
        <v>0</v>
      </c>
      <c r="X221" s="2"/>
      <c r="Y221" s="4"/>
      <c r="Z221" s="2"/>
      <c r="AA221" s="2"/>
      <c r="AB221" s="2"/>
      <c r="AC221" s="2"/>
      <c r="AD221" s="2"/>
      <c r="AE221" s="2"/>
    </row>
    <row r="222" spans="1:31" ht="17">
      <c r="A222" s="171"/>
      <c r="B222" s="165" t="b">
        <f>C222=[1]Src!BP78</f>
        <v>1</v>
      </c>
      <c r="C222" s="172" t="str">
        <f>[1]Src!BP78</f>
        <v xml:space="preserve"> 재고자산회전일수</v>
      </c>
      <c r="D222" s="4">
        <f>[1]Src!BQ78</f>
        <v>0</v>
      </c>
      <c r="E222" s="4">
        <f>[1]Src!BR78</f>
        <v>37.229999999999997</v>
      </c>
      <c r="F222" s="4">
        <f>[1]Src!BS78</f>
        <v>21.93</v>
      </c>
      <c r="G222" s="4">
        <f>[1]Src!BT78</f>
        <v>40.43</v>
      </c>
      <c r="H222" s="4">
        <f>[1]Src!BU78</f>
        <v>25.06</v>
      </c>
      <c r="I222" s="4">
        <f>[1]Src!BV78</f>
        <v>50.66</v>
      </c>
      <c r="J222" s="4">
        <f>[1]Src!BW78</f>
        <v>103.42</v>
      </c>
      <c r="K222" s="4">
        <f>[1]Src!BX78</f>
        <v>45.53</v>
      </c>
      <c r="L222" s="4">
        <f>[1]Src!BY78</f>
        <v>52.82</v>
      </c>
      <c r="M222" s="2">
        <f>[1]Src!BZ78</f>
        <v>61.57</v>
      </c>
      <c r="O222" s="2">
        <f>[1]Src!CA78</f>
        <v>0</v>
      </c>
      <c r="P222" s="2">
        <f>[1]Src!CC78</f>
        <v>0</v>
      </c>
      <c r="Q222" s="2" t="e">
        <f t="shared" si="178"/>
        <v>#REF!</v>
      </c>
      <c r="R222" s="2">
        <f>[1]Src!CD78</f>
        <v>0</v>
      </c>
      <c r="S222" s="2">
        <f>[1]Src!CE78</f>
        <v>0</v>
      </c>
      <c r="T222" s="2">
        <f>[1]Src!CF78</f>
        <v>0</v>
      </c>
      <c r="U222" s="2">
        <f>[1]Src!CG78</f>
        <v>0</v>
      </c>
      <c r="V222" s="2">
        <f>[1]Src!CH78</f>
        <v>0</v>
      </c>
      <c r="W222" s="2">
        <f>[1]ROE!W447</f>
        <v>0</v>
      </c>
      <c r="X222" s="2"/>
      <c r="Y222" s="4"/>
      <c r="Z222" s="2"/>
      <c r="AA222" s="2"/>
      <c r="AB222" s="2"/>
      <c r="AC222" s="2"/>
      <c r="AD222" s="2"/>
      <c r="AE222" s="2"/>
    </row>
    <row r="223" spans="1:31" ht="17">
      <c r="A223" s="171"/>
      <c r="B223" s="165" t="b">
        <f>C223=[1]Src!BP79</f>
        <v>1</v>
      </c>
      <c r="C223" s="172" t="str">
        <f>[1]Src!BP79</f>
        <v xml:space="preserve"> 매입채무회전일수</v>
      </c>
      <c r="D223" s="4">
        <f>[1]Src!BQ79</f>
        <v>36.19</v>
      </c>
      <c r="E223" s="4">
        <f>[1]Src!BR79</f>
        <v>53.68</v>
      </c>
      <c r="F223" s="4">
        <f>[1]Src!BS79</f>
        <v>61.83</v>
      </c>
      <c r="G223" s="4">
        <f>[1]Src!BT79</f>
        <v>79.239999999999995</v>
      </c>
      <c r="H223" s="4">
        <f>[1]Src!BU79</f>
        <v>52.14</v>
      </c>
      <c r="I223" s="4">
        <f>[1]Src!BV79</f>
        <v>76.12</v>
      </c>
      <c r="J223" s="4">
        <f>[1]Src!BW79</f>
        <v>63.97</v>
      </c>
      <c r="K223" s="4">
        <f>[1]Src!BX79</f>
        <v>59.21</v>
      </c>
      <c r="L223" s="4">
        <f>[1]Src!BY79</f>
        <v>61.31</v>
      </c>
      <c r="M223" s="2">
        <f>[1]Src!BZ79</f>
        <v>23.38</v>
      </c>
      <c r="O223" s="2">
        <f>[1]Src!CA79</f>
        <v>0</v>
      </c>
      <c r="P223" s="2">
        <f>[1]Src!CC79</f>
        <v>0</v>
      </c>
      <c r="Q223" s="2" t="e">
        <f t="shared" si="178"/>
        <v>#REF!</v>
      </c>
      <c r="R223" s="2">
        <f>[1]Src!CD79</f>
        <v>0</v>
      </c>
      <c r="S223" s="2">
        <f>[1]Src!CE79</f>
        <v>0</v>
      </c>
      <c r="T223" s="2">
        <f>[1]Src!CF79</f>
        <v>0</v>
      </c>
      <c r="U223" s="2">
        <f>[1]Src!CG79</f>
        <v>0</v>
      </c>
      <c r="V223" s="2">
        <f>[1]Src!CH79</f>
        <v>0</v>
      </c>
      <c r="W223" s="2">
        <f>[1]ROE!W448</f>
        <v>0</v>
      </c>
      <c r="X223" s="2"/>
      <c r="Y223" s="4"/>
      <c r="Z223" s="2"/>
      <c r="AA223" s="2"/>
      <c r="AB223" s="2"/>
      <c r="AC223" s="2"/>
      <c r="AD223" s="2"/>
      <c r="AE223" s="2"/>
    </row>
    <row r="224" spans="1:31" ht="17">
      <c r="A224" s="171"/>
      <c r="B224" s="165" t="b">
        <f>C224=[1]Src!BP80</f>
        <v>1</v>
      </c>
      <c r="C224" s="168" t="str">
        <f>[1]Src!BP80</f>
        <v xml:space="preserve"> 현금회전일수</v>
      </c>
      <c r="D224" s="4">
        <f>[1]Src!BQ80</f>
        <v>-36.19</v>
      </c>
      <c r="E224" s="4">
        <f>[1]Src!BR80</f>
        <v>112.2</v>
      </c>
      <c r="F224" s="4">
        <f>[1]Src!BS80</f>
        <v>42.94</v>
      </c>
      <c r="G224" s="4">
        <f>[1]Src!BT80</f>
        <v>14.48</v>
      </c>
      <c r="H224" s="4">
        <f>[1]Src!BU80</f>
        <v>22.12</v>
      </c>
      <c r="I224" s="4">
        <f>[1]Src!BV80</f>
        <v>22.95</v>
      </c>
      <c r="J224" s="4">
        <f>[1]Src!BW80</f>
        <v>95.51</v>
      </c>
      <c r="K224" s="4">
        <f>[1]Src!BX80</f>
        <v>38.72</v>
      </c>
      <c r="L224" s="4">
        <f>[1]Src!BY80</f>
        <v>62.73</v>
      </c>
      <c r="M224" s="2">
        <f>[1]Src!BZ80</f>
        <v>76.06</v>
      </c>
      <c r="O224" s="2">
        <f>[1]Src!CA80</f>
        <v>0</v>
      </c>
      <c r="P224" s="2">
        <f>[1]Src!CC80</f>
        <v>0</v>
      </c>
      <c r="Q224" s="2" t="e">
        <f t="shared" si="178"/>
        <v>#REF!</v>
      </c>
      <c r="R224" s="2">
        <f>[1]Src!CD80</f>
        <v>0</v>
      </c>
      <c r="S224" s="2">
        <f>[1]Src!CE80</f>
        <v>0</v>
      </c>
      <c r="T224" s="2">
        <f>[1]Src!CF80</f>
        <v>0</v>
      </c>
      <c r="U224" s="2">
        <f>[1]Src!CG80</f>
        <v>0</v>
      </c>
      <c r="V224" s="2">
        <f>[1]Src!CH80</f>
        <v>0</v>
      </c>
      <c r="W224" s="2">
        <f>[1]ROE!W449</f>
        <v>0</v>
      </c>
      <c r="X224" s="2"/>
      <c r="Y224" s="4"/>
      <c r="Z224" s="2"/>
      <c r="AA224" s="2"/>
      <c r="AB224" s="2"/>
      <c r="AC224" s="2"/>
      <c r="AD224" s="2"/>
      <c r="AE224" s="2"/>
    </row>
    <row r="225" spans="1:31" ht="17">
      <c r="A225" s="171"/>
      <c r="B225" s="165" t="b">
        <f>C225=[1]Src!BP81</f>
        <v>1</v>
      </c>
      <c r="C225" s="172" t="str">
        <f>[1]Src!BP81</f>
        <v xml:space="preserve"> 주식수 (만주)</v>
      </c>
      <c r="D225" s="4">
        <f>[1]Src!BQ81</f>
        <v>903</v>
      </c>
      <c r="E225" s="4">
        <f>[1]Src!BR81</f>
        <v>961</v>
      </c>
      <c r="F225" s="4">
        <f>[1]Src!BS81</f>
        <v>1303</v>
      </c>
      <c r="G225" s="4">
        <f>[1]Src!BT81</f>
        <v>1303</v>
      </c>
      <c r="H225" s="4">
        <f>[1]Src!BU81</f>
        <v>443</v>
      </c>
      <c r="I225" s="4">
        <f>[1]Src!BV81</f>
        <v>1305</v>
      </c>
      <c r="J225" s="4">
        <f>[1]Src!BW81</f>
        <v>1305</v>
      </c>
      <c r="K225" s="4">
        <f>[1]Src!BX81</f>
        <v>1186</v>
      </c>
      <c r="L225" s="4">
        <f>[1]Src!BY81</f>
        <v>1305</v>
      </c>
      <c r="M225" s="2">
        <f>[1]Src!BZ81</f>
        <v>1305</v>
      </c>
      <c r="O225" s="2">
        <f>[1]Src!CA81</f>
        <v>1305</v>
      </c>
      <c r="P225" s="2"/>
      <c r="Q225" s="2" t="e">
        <f t="shared" si="178"/>
        <v>#REF!</v>
      </c>
      <c r="R225" s="2">
        <f>[1]Src!CD81</f>
        <v>0</v>
      </c>
      <c r="S225" s="2">
        <f>[1]Src!CE81</f>
        <v>0</v>
      </c>
      <c r="T225" s="2">
        <f>[1]Src!CF81</f>
        <v>0</v>
      </c>
      <c r="U225" s="2">
        <f>[1]Src!CG81</f>
        <v>0</v>
      </c>
      <c r="V225" s="2">
        <f>[1]Src!CH81</f>
        <v>0</v>
      </c>
      <c r="W225" s="2">
        <f>[1]ROE!W450</f>
        <v>0</v>
      </c>
      <c r="X225" s="2"/>
      <c r="Y225" s="4"/>
      <c r="Z225" s="2"/>
      <c r="AA225" s="2"/>
      <c r="AB225" s="2"/>
      <c r="AC225" s="2"/>
      <c r="AD225" s="2"/>
      <c r="AE225" s="2"/>
    </row>
    <row r="226" spans="1:31" ht="17">
      <c r="A226" s="171"/>
      <c r="B226" s="165" t="b">
        <f>C226=[1]Src!BP82</f>
        <v>1</v>
      </c>
      <c r="C226" s="168">
        <f>[1]Src!BP82</f>
        <v>0</v>
      </c>
      <c r="D226" s="2">
        <f>[1]Src!BQ82</f>
        <v>0</v>
      </c>
      <c r="E226" s="2">
        <f>[1]Src!BR82</f>
        <v>0</v>
      </c>
      <c r="F226" s="2">
        <f>[1]Src!BS82</f>
        <v>0</v>
      </c>
      <c r="G226" s="2">
        <f>[1]Src!BT82</f>
        <v>0</v>
      </c>
      <c r="H226" s="2">
        <f>[1]Src!BU82</f>
        <v>0</v>
      </c>
      <c r="I226" s="2">
        <f>[1]Src!BV82</f>
        <v>0</v>
      </c>
      <c r="J226" s="2">
        <f>[1]Src!BW82</f>
        <v>0</v>
      </c>
      <c r="K226" s="2">
        <f>[1]Src!BX82</f>
        <v>0</v>
      </c>
      <c r="L226" s="2">
        <f>[1]Src!BY82</f>
        <v>0</v>
      </c>
      <c r="M226" s="2">
        <f>[1]Src!BZ82</f>
        <v>0</v>
      </c>
      <c r="O226" s="2">
        <f>[1]Src!CA82</f>
        <v>0</v>
      </c>
      <c r="P226" s="2">
        <f>[1]Src!CC82</f>
        <v>0</v>
      </c>
      <c r="Q226" s="2" t="e">
        <f t="shared" si="178"/>
        <v>#REF!</v>
      </c>
      <c r="R226" s="2">
        <f>[1]Src!CD82</f>
        <v>0</v>
      </c>
      <c r="S226" s="2">
        <f>[1]Src!CE82</f>
        <v>0</v>
      </c>
      <c r="T226" s="2">
        <f>[1]Src!CF82</f>
        <v>0</v>
      </c>
      <c r="U226" s="2">
        <f>[1]Src!CG82</f>
        <v>0</v>
      </c>
      <c r="V226" s="2">
        <f>[1]Src!CH82</f>
        <v>0</v>
      </c>
      <c r="W226" s="2">
        <f>[1]ROE!W451</f>
        <v>0</v>
      </c>
      <c r="X226" s="2"/>
      <c r="Y226" s="2"/>
      <c r="Z226" s="2"/>
      <c r="AA226" s="2"/>
      <c r="AB226" s="2"/>
      <c r="AC226" s="2"/>
      <c r="AD226" s="2"/>
      <c r="AE226" s="2"/>
    </row>
    <row r="227" spans="1:31" ht="17">
      <c r="A227" s="171"/>
      <c r="B227" s="165" t="b">
        <f>C227=[1]Src!BP83</f>
        <v>1</v>
      </c>
      <c r="C227" s="168" t="str">
        <f>[1]Src!BN83</f>
        <v>연간 손익계산서</v>
      </c>
      <c r="D227" s="4" t="str">
        <f>[1]Src!BQ83</f>
        <v>16년</v>
      </c>
      <c r="E227" s="4" t="str">
        <f>[1]Src!BR83</f>
        <v>17년</v>
      </c>
      <c r="F227" s="4" t="str">
        <f>[1]Src!BS83</f>
        <v>18년</v>
      </c>
      <c r="G227" s="4" t="str">
        <f>[1]Src!BT83</f>
        <v>19년</v>
      </c>
      <c r="H227" s="4" t="str">
        <f>[1]Src!BU83</f>
        <v>20년</v>
      </c>
      <c r="I227" s="4" t="str">
        <f>[1]Src!BV83</f>
        <v>21년</v>
      </c>
      <c r="J227" s="4" t="str">
        <f>[1]Src!BW83</f>
        <v>22년</v>
      </c>
      <c r="K227" s="4" t="str">
        <f>[1]Src!BX83</f>
        <v>23년</v>
      </c>
      <c r="L227" s="4" t="str">
        <f>[1]Src!BY83</f>
        <v>24년</v>
      </c>
      <c r="M227" s="2" t="str">
        <f>[1]Src!BZ83</f>
        <v>25년3Q연환산</v>
      </c>
      <c r="O227" s="2">
        <f>[1]Src!CA83</f>
        <v>0</v>
      </c>
      <c r="P227" s="4" t="s">
        <v>176</v>
      </c>
      <c r="Q227" s="4" t="str">
        <f>[1]Src!CD83</f>
        <v>24.3Q</v>
      </c>
      <c r="R227" s="4" t="str">
        <f>[1]Src!CE83</f>
        <v>24.4Q</v>
      </c>
      <c r="S227" s="4" t="str">
        <f>[1]Src!CF83</f>
        <v>25.1Q</v>
      </c>
      <c r="T227" s="4" t="str">
        <f>[1]Src!CG83</f>
        <v>25.2Q</v>
      </c>
      <c r="U227" s="4" t="str">
        <f>[1]Src!CH83</f>
        <v>25.3Q</v>
      </c>
      <c r="W227" s="2">
        <f>[1]ROE!W452</f>
        <v>0</v>
      </c>
      <c r="X227" s="2"/>
      <c r="Y227" s="4"/>
      <c r="Z227" s="4"/>
      <c r="AA227" s="2"/>
      <c r="AB227" s="2"/>
      <c r="AC227" s="2"/>
      <c r="AD227" s="2"/>
      <c r="AE227" s="2"/>
    </row>
    <row r="228" spans="1:31" ht="17">
      <c r="A228" s="171"/>
      <c r="B228" s="165" t="b">
        <f>C228=[1]Src!BP84</f>
        <v>0</v>
      </c>
      <c r="C228" s="168" t="str">
        <f>[1]Src!BN84</f>
        <v>매출액</v>
      </c>
      <c r="D228" s="4">
        <f>[1]Src!BQ84</f>
        <v>716</v>
      </c>
      <c r="E228" s="4">
        <f>[1]Src!BR84</f>
        <v>714</v>
      </c>
      <c r="F228" s="4">
        <f>[1]Src!BS84</f>
        <v>791</v>
      </c>
      <c r="G228" s="4">
        <f>[1]Src!BT84</f>
        <v>1041</v>
      </c>
      <c r="H228" s="4">
        <f>[1]Src!BU84</f>
        <v>1120</v>
      </c>
      <c r="I228" s="4">
        <f>[1]Src!BV84</f>
        <v>1218</v>
      </c>
      <c r="J228" s="4">
        <f>[1]Src!BW84</f>
        <v>1706</v>
      </c>
      <c r="K228" s="4">
        <f>[1]Src!BX84</f>
        <v>2250</v>
      </c>
      <c r="L228" s="4">
        <f>[1]Src!BY84</f>
        <v>1929</v>
      </c>
      <c r="M228" s="2">
        <f>[1]Src!BZ84</f>
        <v>2217</v>
      </c>
      <c r="O228" s="2">
        <f>[1]Src!CA84</f>
        <v>2333</v>
      </c>
      <c r="P228" s="4" t="s">
        <v>151</v>
      </c>
      <c r="Q228" s="4">
        <f>[1]Src!CD84</f>
        <v>444</v>
      </c>
      <c r="R228" s="4">
        <f>[1]Src!CE84</f>
        <v>763</v>
      </c>
      <c r="S228" s="4">
        <f>[1]Src!CF84</f>
        <v>444</v>
      </c>
      <c r="T228" s="4">
        <f>[1]Src!CG84</f>
        <v>582</v>
      </c>
      <c r="U228" s="4">
        <f>[1]Src!CH84</f>
        <v>428</v>
      </c>
      <c r="W228" s="2">
        <f>[1]ROE!W453</f>
        <v>0</v>
      </c>
      <c r="X228" s="2"/>
      <c r="Y228" s="4"/>
      <c r="Z228" s="4"/>
      <c r="AA228" s="2"/>
      <c r="AB228" s="2"/>
      <c r="AC228" s="2"/>
      <c r="AD228" s="2"/>
      <c r="AE228" s="2"/>
    </row>
    <row r="229" spans="1:31" ht="17">
      <c r="A229" s="171"/>
      <c r="B229" s="165" t="b">
        <f>C229=[1]Src!BP85</f>
        <v>0</v>
      </c>
      <c r="C229" s="168" t="str">
        <f>[1]Src!BN85</f>
        <v>-매출원가</v>
      </c>
      <c r="D229" s="4">
        <f>[1]Src!BQ85</f>
        <v>0</v>
      </c>
      <c r="E229" s="4">
        <f>[1]Src!BR85</f>
        <v>657</v>
      </c>
      <c r="F229" s="4">
        <f>[1]Src!BS85</f>
        <v>667</v>
      </c>
      <c r="G229" s="4">
        <f>[1]Src!BT85</f>
        <v>905</v>
      </c>
      <c r="H229" s="4">
        <f>[1]Src!BU85</f>
        <v>949</v>
      </c>
      <c r="I229" s="4">
        <f>[1]Src!BV85</f>
        <v>1024</v>
      </c>
      <c r="J229" s="4">
        <f>[1]Src!BW85</f>
        <v>1448</v>
      </c>
      <c r="K229" s="4">
        <f>[1]Src!BX85</f>
        <v>1921</v>
      </c>
      <c r="L229" s="4">
        <f>[1]Src!BY85</f>
        <v>1593</v>
      </c>
      <c r="M229" s="2">
        <f>[1]Src!BZ85</f>
        <v>1818</v>
      </c>
      <c r="O229" s="2">
        <f>[1]Src!CA85</f>
        <v>0</v>
      </c>
      <c r="P229" s="4" t="s">
        <v>177</v>
      </c>
      <c r="Q229" s="4">
        <f>[1]Src!CD85</f>
        <v>371</v>
      </c>
      <c r="R229" s="4">
        <f>[1]Src!CE85</f>
        <v>619</v>
      </c>
      <c r="S229" s="4">
        <f>[1]Src!CF85</f>
        <v>388</v>
      </c>
      <c r="T229" s="4">
        <f>[1]Src!CG85</f>
        <v>469</v>
      </c>
      <c r="U229" s="4">
        <f>[1]Src!CH85</f>
        <v>342</v>
      </c>
      <c r="W229" s="2">
        <f>[1]ROE!W454</f>
        <v>0</v>
      </c>
      <c r="X229" s="2"/>
      <c r="Y229" s="4"/>
      <c r="Z229" s="4"/>
      <c r="AA229" s="2"/>
      <c r="AB229" s="2"/>
      <c r="AC229" s="2"/>
      <c r="AD229" s="2"/>
      <c r="AE229" s="2"/>
    </row>
    <row r="230" spans="1:31" ht="17">
      <c r="A230" s="171"/>
      <c r="B230" s="165" t="b">
        <f>C230=[1]Src!BP86</f>
        <v>0</v>
      </c>
      <c r="C230" s="168" t="str">
        <f>[1]Src!BN86</f>
        <v>=매출총이익</v>
      </c>
      <c r="D230" s="4">
        <f>[1]Src!BQ86</f>
        <v>0</v>
      </c>
      <c r="E230" s="4">
        <f>[1]Src!BR86</f>
        <v>57</v>
      </c>
      <c r="F230" s="4">
        <f>[1]Src!BS86</f>
        <v>124</v>
      </c>
      <c r="G230" s="4">
        <f>[1]Src!BT86</f>
        <v>136</v>
      </c>
      <c r="H230" s="4">
        <f>[1]Src!BU86</f>
        <v>171</v>
      </c>
      <c r="I230" s="4">
        <f>[1]Src!BV86</f>
        <v>194</v>
      </c>
      <c r="J230" s="4">
        <f>[1]Src!BW86</f>
        <v>258</v>
      </c>
      <c r="K230" s="4">
        <f>[1]Src!BX86</f>
        <v>329</v>
      </c>
      <c r="L230" s="4">
        <f>[1]Src!BY86</f>
        <v>336</v>
      </c>
      <c r="M230" s="2">
        <f>[1]Src!BZ86</f>
        <v>399</v>
      </c>
      <c r="O230" s="2">
        <f>[1]Src!CA86</f>
        <v>0</v>
      </c>
      <c r="P230" s="4" t="s">
        <v>178</v>
      </c>
      <c r="Q230" s="4">
        <f>[1]Src!CD86</f>
        <v>73</v>
      </c>
      <c r="R230" s="4">
        <f>[1]Src!CE86</f>
        <v>144</v>
      </c>
      <c r="S230" s="4">
        <f>[1]Src!CF86</f>
        <v>56</v>
      </c>
      <c r="T230" s="4">
        <f>[1]Src!CG86</f>
        <v>113</v>
      </c>
      <c r="U230" s="4">
        <f>[1]Src!CH86</f>
        <v>86</v>
      </c>
      <c r="W230" s="2">
        <f>[1]ROE!W455</f>
        <v>0</v>
      </c>
      <c r="X230" s="2"/>
      <c r="Y230" s="4"/>
      <c r="Z230" s="4"/>
      <c r="AA230" s="2"/>
      <c r="AB230" s="2"/>
      <c r="AC230" s="2"/>
      <c r="AD230" s="2"/>
      <c r="AE230" s="2"/>
    </row>
    <row r="231" spans="1:31" ht="17">
      <c r="A231" s="171"/>
      <c r="B231" s="165" t="b">
        <f>C231=[1]Src!BP87</f>
        <v>0</v>
      </c>
      <c r="C231" s="168" t="str">
        <f>[1]Src!BN87</f>
        <v>-판관비</v>
      </c>
      <c r="D231" s="4">
        <f>[1]Src!BQ87</f>
        <v>0</v>
      </c>
      <c r="E231" s="4">
        <f>[1]Src!BR87</f>
        <v>41</v>
      </c>
      <c r="F231" s="4">
        <f>[1]Src!BS87</f>
        <v>94</v>
      </c>
      <c r="G231" s="4">
        <f>[1]Src!BT87</f>
        <v>105</v>
      </c>
      <c r="H231" s="4">
        <f>[1]Src!BU87</f>
        <v>109</v>
      </c>
      <c r="I231" s="4">
        <f>[1]Src!BV87</f>
        <v>136</v>
      </c>
      <c r="J231" s="4">
        <f>[1]Src!BW87</f>
        <v>173</v>
      </c>
      <c r="K231" s="4">
        <f>[1]Src!BX87</f>
        <v>189</v>
      </c>
      <c r="L231" s="4">
        <f>[1]Src!BY87</f>
        <v>230</v>
      </c>
      <c r="M231" s="2">
        <f>[1]Src!BZ87</f>
        <v>240</v>
      </c>
      <c r="O231" s="2">
        <f>[1]Src!CA87</f>
        <v>0</v>
      </c>
      <c r="P231" s="4" t="s">
        <v>179</v>
      </c>
      <c r="Q231" s="4">
        <f>[1]Src!CD87</f>
        <v>48</v>
      </c>
      <c r="R231" s="4">
        <f>[1]Src!CE87</f>
        <v>80</v>
      </c>
      <c r="S231" s="4">
        <f>[1]Src!CF87</f>
        <v>51</v>
      </c>
      <c r="T231" s="4">
        <f>[1]Src!CG87</f>
        <v>57</v>
      </c>
      <c r="U231" s="4">
        <f>[1]Src!CH87</f>
        <v>52</v>
      </c>
      <c r="W231" s="2">
        <f>[1]ROE!W456</f>
        <v>0</v>
      </c>
      <c r="X231" s="2"/>
      <c r="Y231" s="4"/>
      <c r="Z231" s="4"/>
      <c r="AA231" s="2"/>
      <c r="AB231" s="2"/>
      <c r="AC231" s="2"/>
      <c r="AD231" s="2"/>
      <c r="AE231" s="2"/>
    </row>
    <row r="232" spans="1:31" ht="17">
      <c r="A232" s="171"/>
      <c r="B232" s="165" t="b">
        <f>C232=[1]Src!BP88</f>
        <v>0</v>
      </c>
      <c r="C232" s="168" t="str">
        <f>[1]Src!BN88</f>
        <v>*연구비</v>
      </c>
      <c r="D232" s="4">
        <f>[1]Src!BQ88</f>
        <v>0</v>
      </c>
      <c r="E232" s="4">
        <f>[1]Src!BR88</f>
        <v>0</v>
      </c>
      <c r="F232" s="4">
        <f>[1]Src!BS88</f>
        <v>0</v>
      </c>
      <c r="G232" s="4">
        <f>[1]Src!BT88</f>
        <v>4</v>
      </c>
      <c r="H232" s="4">
        <f>[1]Src!BU88</f>
        <v>2</v>
      </c>
      <c r="I232" s="4">
        <f>[1]Src!BV88</f>
        <v>2</v>
      </c>
      <c r="J232" s="4">
        <f>[1]Src!BW88</f>
        <v>3</v>
      </c>
      <c r="K232" s="4">
        <f>[1]Src!BX88</f>
        <v>2</v>
      </c>
      <c r="L232" s="4">
        <f>[1]Src!BY88</f>
        <v>3</v>
      </c>
      <c r="M232" s="2">
        <f>[1]Src!BZ88</f>
        <v>4</v>
      </c>
      <c r="O232" s="2">
        <f>[1]Src!CA88</f>
        <v>0</v>
      </c>
      <c r="P232" s="4" t="s">
        <v>180</v>
      </c>
      <c r="Q232" s="4">
        <f>[1]Src!CD88</f>
        <v>1</v>
      </c>
      <c r="R232" s="4">
        <f>[1]Src!CE88</f>
        <v>1</v>
      </c>
      <c r="S232" s="4">
        <f>[1]Src!CF88</f>
        <v>1</v>
      </c>
      <c r="T232" s="4">
        <f>[1]Src!CG88</f>
        <v>1</v>
      </c>
      <c r="U232" s="4">
        <f>[1]Src!CH88</f>
        <v>1</v>
      </c>
      <c r="W232" s="2">
        <f>[1]ROE!W457</f>
        <v>0</v>
      </c>
      <c r="X232" s="2"/>
      <c r="Y232" s="4"/>
      <c r="Z232" s="4"/>
      <c r="AA232" s="2"/>
      <c r="AB232" s="2"/>
      <c r="AC232" s="2"/>
      <c r="AD232" s="2"/>
      <c r="AE232" s="2"/>
    </row>
    <row r="233" spans="1:31" ht="17">
      <c r="A233" s="171"/>
      <c r="B233" s="165" t="b">
        <f>C233=[1]Src!BP89</f>
        <v>0</v>
      </c>
      <c r="C233" s="168" t="str">
        <f>[1]Src!BN89</f>
        <v>=영업이익</v>
      </c>
      <c r="D233" s="4">
        <f>[1]Src!BQ89</f>
        <v>42</v>
      </c>
      <c r="E233" s="4">
        <f>[1]Src!BR89</f>
        <v>35</v>
      </c>
      <c r="F233" s="4">
        <f>[1]Src!BS89</f>
        <v>31</v>
      </c>
      <c r="G233" s="4">
        <f>[1]Src!BT89</f>
        <v>31</v>
      </c>
      <c r="H233" s="4">
        <f>[1]Src!BU89</f>
        <v>61</v>
      </c>
      <c r="I233" s="4">
        <f>[1]Src!BV89</f>
        <v>58</v>
      </c>
      <c r="J233" s="4">
        <f>[1]Src!BW89</f>
        <v>85</v>
      </c>
      <c r="K233" s="4">
        <f>[1]Src!BX89</f>
        <v>140</v>
      </c>
      <c r="L233" s="4">
        <f>[1]Src!BY89</f>
        <v>107</v>
      </c>
      <c r="M233" s="2">
        <f>[1]Src!BZ89</f>
        <v>160</v>
      </c>
      <c r="O233" s="2">
        <f>[1]Src!CA89</f>
        <v>141</v>
      </c>
      <c r="P233" s="4" t="s">
        <v>181</v>
      </c>
      <c r="Q233" s="4">
        <f>[1]Src!CD89</f>
        <v>25</v>
      </c>
      <c r="R233" s="4">
        <f>[1]Src!CE89</f>
        <v>64</v>
      </c>
      <c r="S233" s="4">
        <f>[1]Src!CF89</f>
        <v>6</v>
      </c>
      <c r="T233" s="4">
        <f>[1]Src!CG89</f>
        <v>56</v>
      </c>
      <c r="U233" s="4">
        <f>[1]Src!CH89</f>
        <v>34</v>
      </c>
      <c r="W233" s="2">
        <f>[1]ROE!W458</f>
        <v>0</v>
      </c>
      <c r="X233" s="2"/>
      <c r="Y233" s="4"/>
      <c r="Z233" s="4"/>
      <c r="AA233" s="2"/>
      <c r="AB233" s="2"/>
      <c r="AC233" s="2"/>
      <c r="AD233" s="2"/>
      <c r="AE233" s="2"/>
    </row>
    <row r="234" spans="1:31" ht="17">
      <c r="A234" s="171"/>
      <c r="B234" s="165" t="b">
        <f>C234=[1]Src!BP90</f>
        <v>0</v>
      </c>
      <c r="C234" s="168" t="str">
        <f>[1]Src!BN90</f>
        <v>=+-금융손익</v>
      </c>
      <c r="D234" s="4">
        <f>[1]Src!BQ90</f>
        <v>0</v>
      </c>
      <c r="E234" s="4">
        <f>[1]Src!BR90</f>
        <v>6</v>
      </c>
      <c r="F234" s="4">
        <f>[1]Src!BS90</f>
        <v>-3</v>
      </c>
      <c r="G234" s="4">
        <f>[1]Src!BT90</f>
        <v>1</v>
      </c>
      <c r="H234" s="4">
        <f>[1]Src!BU90</f>
        <v>2</v>
      </c>
      <c r="I234" s="4">
        <f>[1]Src!BV90</f>
        <v>0</v>
      </c>
      <c r="J234" s="4">
        <f>[1]Src!BW90</f>
        <v>-13</v>
      </c>
      <c r="K234" s="4">
        <f>[1]Src!BX90</f>
        <v>-7</v>
      </c>
      <c r="L234" s="4">
        <f>[1]Src!BY90</f>
        <v>4</v>
      </c>
      <c r="M234" s="2">
        <f>[1]Src!BZ90</f>
        <v>16</v>
      </c>
      <c r="O234" s="2">
        <f>[1]Src!CA90</f>
        <v>0</v>
      </c>
      <c r="P234" s="4" t="s">
        <v>182</v>
      </c>
      <c r="Q234" s="4">
        <f>[1]Src!CD90</f>
        <v>-8</v>
      </c>
      <c r="R234" s="4">
        <f>[1]Src!CE90</f>
        <v>10</v>
      </c>
      <c r="S234" s="4">
        <f>[1]Src!CF90</f>
        <v>0</v>
      </c>
      <c r="T234" s="4">
        <f>[1]Src!CG90</f>
        <v>2</v>
      </c>
      <c r="U234" s="4">
        <f>[1]Src!CH90</f>
        <v>4</v>
      </c>
      <c r="W234" s="2">
        <f>[1]ROE!W459</f>
        <v>0</v>
      </c>
      <c r="X234" s="2"/>
      <c r="Y234" s="4"/>
      <c r="Z234" s="4"/>
      <c r="AA234" s="2"/>
      <c r="AB234" s="2"/>
      <c r="AC234" s="2"/>
      <c r="AD234" s="2"/>
      <c r="AE234" s="2"/>
    </row>
    <row r="235" spans="1:31" ht="17">
      <c r="A235" s="171"/>
      <c r="B235" s="165" t="b">
        <f>C235=[1]Src!BP91</f>
        <v>0</v>
      </c>
      <c r="C235" s="168" t="str">
        <f>[1]Src!BN91</f>
        <v>=+-관계기업손익</v>
      </c>
      <c r="D235" s="4">
        <f>[1]Src!BQ91</f>
        <v>0</v>
      </c>
      <c r="E235" s="4">
        <f>[1]Src!BR91</f>
        <v>0</v>
      </c>
      <c r="F235" s="4">
        <f>[1]Src!BS91</f>
        <v>0</v>
      </c>
      <c r="G235" s="4">
        <f>[1]Src!BT91</f>
        <v>0</v>
      </c>
      <c r="H235" s="4">
        <f>[1]Src!BU91</f>
        <v>0</v>
      </c>
      <c r="I235" s="4">
        <f>[1]Src!BV91</f>
        <v>0</v>
      </c>
      <c r="J235" s="4">
        <f>[1]Src!BW91</f>
        <v>0</v>
      </c>
      <c r="K235" s="4">
        <f>[1]Src!BX91</f>
        <v>1</v>
      </c>
      <c r="L235" s="4">
        <f>[1]Src!BY91</f>
        <v>0</v>
      </c>
      <c r="M235" s="2">
        <f>[1]Src!BZ91</f>
        <v>0</v>
      </c>
      <c r="O235" s="2">
        <f>[1]Src!CA91</f>
        <v>0</v>
      </c>
      <c r="P235" s="4" t="s">
        <v>183</v>
      </c>
      <c r="Q235" s="4">
        <f>[1]Src!CD91</f>
        <v>0</v>
      </c>
      <c r="R235" s="4">
        <f>[1]Src!CE91</f>
        <v>0</v>
      </c>
      <c r="S235" s="4">
        <f>[1]Src!CF91</f>
        <v>0</v>
      </c>
      <c r="T235" s="4">
        <f>[1]Src!CG91</f>
        <v>0</v>
      </c>
      <c r="U235" s="4">
        <f>[1]Src!CH91</f>
        <v>0</v>
      </c>
      <c r="W235" s="2">
        <f>[1]ROE!W460</f>
        <v>0</v>
      </c>
      <c r="X235" s="2"/>
      <c r="Y235" s="4"/>
      <c r="Z235" s="4"/>
      <c r="AA235" s="2"/>
      <c r="AB235" s="2"/>
      <c r="AC235" s="2"/>
      <c r="AD235" s="2"/>
      <c r="AE235" s="2"/>
    </row>
    <row r="236" spans="1:31" ht="17">
      <c r="A236" s="171"/>
      <c r="B236" s="165" t="b">
        <f>C236=[1]Src!BP92</f>
        <v>0</v>
      </c>
      <c r="C236" s="168" t="str">
        <f>[1]Src!BN92</f>
        <v>=+-기타영업외손익</v>
      </c>
      <c r="D236" s="4">
        <f>[1]Src!BQ92</f>
        <v>0</v>
      </c>
      <c r="E236" s="4">
        <f>[1]Src!BR92</f>
        <v>1</v>
      </c>
      <c r="F236" s="4">
        <f>[1]Src!BS92</f>
        <v>1</v>
      </c>
      <c r="G236" s="4">
        <f>[1]Src!BT92</f>
        <v>2</v>
      </c>
      <c r="H236" s="4">
        <f>[1]Src!BU92</f>
        <v>5</v>
      </c>
      <c r="I236" s="4">
        <f>[1]Src!BV92</f>
        <v>1</v>
      </c>
      <c r="J236" s="4">
        <f>[1]Src!BW92</f>
        <v>1</v>
      </c>
      <c r="K236" s="4">
        <f>[1]Src!BX92</f>
        <v>-3</v>
      </c>
      <c r="L236" s="4">
        <f>[1]Src!BY92</f>
        <v>11</v>
      </c>
      <c r="M236" s="2">
        <f>[1]Src!BZ92</f>
        <v>6</v>
      </c>
      <c r="O236" s="2">
        <f>[1]Src!CA92</f>
        <v>0</v>
      </c>
      <c r="P236" s="4" t="s">
        <v>184</v>
      </c>
      <c r="Q236" s="4">
        <f>[1]Src!CD92</f>
        <v>5</v>
      </c>
      <c r="R236" s="4">
        <f>[1]Src!CE92</f>
        <v>6</v>
      </c>
      <c r="S236" s="4">
        <f>[1]Src!CF92</f>
        <v>-1</v>
      </c>
      <c r="T236" s="4">
        <f>[1]Src!CG92</f>
        <v>0</v>
      </c>
      <c r="U236" s="4">
        <f>[1]Src!CH92</f>
        <v>1</v>
      </c>
      <c r="W236" s="2">
        <f>[1]ROE!W461</f>
        <v>0</v>
      </c>
      <c r="X236" s="2"/>
      <c r="Y236" s="4"/>
      <c r="Z236" s="4"/>
      <c r="AA236" s="2"/>
      <c r="AB236" s="2"/>
      <c r="AC236" s="2"/>
      <c r="AD236" s="2"/>
      <c r="AE236" s="2"/>
    </row>
    <row r="237" spans="1:31" ht="17">
      <c r="A237" s="171"/>
      <c r="B237" s="165" t="b">
        <f>C237=[1]Src!BP93</f>
        <v>0</v>
      </c>
      <c r="C237" s="168" t="str">
        <f>[1]Src!BN93</f>
        <v>=세전순익</v>
      </c>
      <c r="D237" s="4">
        <f>[1]Src!BQ93</f>
        <v>0</v>
      </c>
      <c r="E237" s="4">
        <f>[1]Src!BR93</f>
        <v>23</v>
      </c>
      <c r="F237" s="4">
        <f>[1]Src!BS93</f>
        <v>28</v>
      </c>
      <c r="G237" s="4">
        <f>[1]Src!BT93</f>
        <v>33</v>
      </c>
      <c r="H237" s="4">
        <f>[1]Src!BU93</f>
        <v>67</v>
      </c>
      <c r="I237" s="4">
        <f>[1]Src!BV93</f>
        <v>59</v>
      </c>
      <c r="J237" s="4">
        <f>[1]Src!BW93</f>
        <v>73</v>
      </c>
      <c r="K237" s="4">
        <f>[1]Src!BX93</f>
        <v>130</v>
      </c>
      <c r="L237" s="4">
        <f>[1]Src!BY93</f>
        <v>121</v>
      </c>
      <c r="M237" s="2">
        <f>[1]Src!BZ93</f>
        <v>181</v>
      </c>
      <c r="O237" s="2">
        <f>[1]Src!CA93</f>
        <v>0</v>
      </c>
      <c r="P237" s="4" t="s">
        <v>185</v>
      </c>
      <c r="Q237" s="4">
        <f>[1]Src!CD93</f>
        <v>22</v>
      </c>
      <c r="R237" s="4">
        <f>[1]Src!CE93</f>
        <v>80</v>
      </c>
      <c r="S237" s="4">
        <f>[1]Src!CF93</f>
        <v>6</v>
      </c>
      <c r="T237" s="4">
        <f>[1]Src!CG93</f>
        <v>57</v>
      </c>
      <c r="U237" s="4">
        <f>[1]Src!CH93</f>
        <v>38</v>
      </c>
      <c r="W237" s="2">
        <f>[1]ROE!W462</f>
        <v>0</v>
      </c>
      <c r="X237" s="2"/>
      <c r="Y237" s="4"/>
      <c r="Z237" s="4"/>
      <c r="AA237" s="2"/>
      <c r="AB237" s="2"/>
      <c r="AC237" s="2"/>
      <c r="AD237" s="2"/>
      <c r="AE237" s="2"/>
    </row>
    <row r="238" spans="1:31" ht="17">
      <c r="A238" s="171"/>
      <c r="B238" s="165" t="b">
        <f>C238=[1]Src!BP94</f>
        <v>0</v>
      </c>
      <c r="C238" s="168" t="str">
        <f>[1]Src!BN94</f>
        <v>-법인세</v>
      </c>
      <c r="D238" s="4">
        <f>[1]Src!BQ94</f>
        <v>0</v>
      </c>
      <c r="E238" s="4">
        <f>[1]Src!BR94</f>
        <v>5</v>
      </c>
      <c r="F238" s="4">
        <f>[1]Src!BS94</f>
        <v>5</v>
      </c>
      <c r="G238" s="4">
        <f>[1]Src!BT94</f>
        <v>152</v>
      </c>
      <c r="H238" s="4">
        <f>[1]Src!BU94</f>
        <v>7</v>
      </c>
      <c r="I238" s="4">
        <f>[1]Src!BV94</f>
        <v>-4</v>
      </c>
      <c r="J238" s="4">
        <f>[1]Src!BW94</f>
        <v>12</v>
      </c>
      <c r="K238" s="4">
        <f>[1]Src!BX94</f>
        <v>25</v>
      </c>
      <c r="L238" s="4">
        <f>[1]Src!BY94</f>
        <v>25</v>
      </c>
      <c r="M238" s="2">
        <f>[1]Src!BZ94</f>
        <v>36</v>
      </c>
      <c r="O238" s="2">
        <f>[1]Src!CA94</f>
        <v>0</v>
      </c>
      <c r="P238" s="4" t="s">
        <v>186</v>
      </c>
      <c r="Q238" s="4">
        <f>[1]Src!CD94</f>
        <v>4</v>
      </c>
      <c r="R238" s="4">
        <f>[1]Src!CE94</f>
        <v>16</v>
      </c>
      <c r="S238" s="4">
        <f>[1]Src!CF94</f>
        <v>1</v>
      </c>
      <c r="T238" s="4">
        <f>[1]Src!CG94</f>
        <v>11</v>
      </c>
      <c r="U238" s="4">
        <f>[1]Src!CH94</f>
        <v>8</v>
      </c>
      <c r="W238" s="2">
        <f>[1]ROE!W463</f>
        <v>0</v>
      </c>
      <c r="X238" s="2"/>
      <c r="Y238" s="4"/>
      <c r="Z238" s="4"/>
      <c r="AA238" s="2"/>
      <c r="AB238" s="2"/>
      <c r="AC238" s="2"/>
      <c r="AD238" s="2"/>
      <c r="AE238" s="2"/>
    </row>
    <row r="239" spans="1:31" ht="17">
      <c r="A239" s="171"/>
      <c r="B239" s="165" t="b">
        <f>C239=[1]Src!BP95</f>
        <v>0</v>
      </c>
      <c r="C239" s="168" t="str">
        <f>[1]Src!BN95</f>
        <v>=순이익</v>
      </c>
      <c r="D239" s="4">
        <f>[1]Src!BQ95</f>
        <v>0</v>
      </c>
      <c r="E239" s="4">
        <f>[1]Src!BR95</f>
        <v>18</v>
      </c>
      <c r="F239" s="4">
        <f>[1]Src!BS95</f>
        <v>23</v>
      </c>
      <c r="G239" s="4">
        <f>[1]Src!BT95</f>
        <v>-119</v>
      </c>
      <c r="H239" s="4">
        <f>[1]Src!BU95</f>
        <v>60</v>
      </c>
      <c r="I239" s="4">
        <f>[1]Src!BV95</f>
        <v>63</v>
      </c>
      <c r="J239" s="4">
        <f>[1]Src!BW95</f>
        <v>61</v>
      </c>
      <c r="K239" s="4">
        <f>[1]Src!BX95</f>
        <v>105</v>
      </c>
      <c r="L239" s="4">
        <f>[1]Src!BY95</f>
        <v>96</v>
      </c>
      <c r="M239" s="2">
        <f>[1]Src!BZ95</f>
        <v>145</v>
      </c>
      <c r="O239" s="2">
        <f>[1]Src!CA95</f>
        <v>0</v>
      </c>
      <c r="P239" s="4" t="s">
        <v>187</v>
      </c>
      <c r="Q239" s="4">
        <f>[1]Src!CD95</f>
        <v>18</v>
      </c>
      <c r="R239" s="4">
        <f>[1]Src!CE95</f>
        <v>64</v>
      </c>
      <c r="S239" s="4">
        <f>[1]Src!CF95</f>
        <v>5</v>
      </c>
      <c r="T239" s="4">
        <f>[1]Src!CG95</f>
        <v>46</v>
      </c>
      <c r="U239" s="4">
        <f>[1]Src!CH95</f>
        <v>30</v>
      </c>
      <c r="W239" s="2">
        <f>[1]ROE!W464</f>
        <v>0</v>
      </c>
      <c r="X239" s="2"/>
      <c r="Y239" s="4"/>
      <c r="Z239" s="4"/>
      <c r="AA239" s="2"/>
      <c r="AB239" s="2"/>
      <c r="AC239" s="2"/>
      <c r="AD239" s="2"/>
      <c r="AE239" s="2"/>
    </row>
    <row r="240" spans="1:31" ht="17">
      <c r="A240" s="171"/>
      <c r="B240" s="165" t="b">
        <f>C240=[1]Src!BP96</f>
        <v>0</v>
      </c>
      <c r="C240" s="168" t="str">
        <f>[1]Src!BN96</f>
        <v>지배순이익</v>
      </c>
      <c r="D240" s="4">
        <f>[1]Src!BQ96</f>
        <v>21</v>
      </c>
      <c r="E240" s="4">
        <f>[1]Src!BR96</f>
        <v>31</v>
      </c>
      <c r="F240" s="4">
        <f>[1]Src!BS96</f>
        <v>23</v>
      </c>
      <c r="G240" s="4">
        <f>[1]Src!BT96</f>
        <v>-119</v>
      </c>
      <c r="H240" s="4">
        <f>[1]Src!BU96</f>
        <v>60</v>
      </c>
      <c r="I240" s="4">
        <f>[1]Src!BV96</f>
        <v>62</v>
      </c>
      <c r="J240" s="4">
        <f>[1]Src!BW96</f>
        <v>61</v>
      </c>
      <c r="K240" s="4">
        <f>[1]Src!BX96</f>
        <v>105</v>
      </c>
      <c r="L240" s="4">
        <f>[1]Src!BY96</f>
        <v>95</v>
      </c>
      <c r="M240" s="2">
        <f>[1]Src!BZ96</f>
        <v>145</v>
      </c>
      <c r="O240" s="2">
        <f>[1]Src!CA96</f>
        <v>81</v>
      </c>
      <c r="P240" s="4" t="s">
        <v>188</v>
      </c>
      <c r="Q240" s="4">
        <f>[1]Src!CD96</f>
        <v>17</v>
      </c>
      <c r="R240" s="4">
        <f>[1]Src!CE96</f>
        <v>64</v>
      </c>
      <c r="S240" s="4">
        <f>[1]Src!CF96</f>
        <v>5</v>
      </c>
      <c r="T240" s="4">
        <f>[1]Src!CG96</f>
        <v>46</v>
      </c>
      <c r="U240" s="4">
        <f>[1]Src!CH96</f>
        <v>30</v>
      </c>
      <c r="W240" s="2">
        <f>[1]ROE!W465</f>
        <v>0</v>
      </c>
      <c r="X240" s="2"/>
      <c r="Y240" s="4"/>
      <c r="Z240" s="4"/>
      <c r="AA240" s="2"/>
      <c r="AB240" s="2"/>
      <c r="AC240" s="2"/>
      <c r="AD240" s="2"/>
      <c r="AE240" s="2"/>
    </row>
    <row r="241" spans="1:31" ht="17">
      <c r="A241" s="171"/>
      <c r="B241" s="165" t="b">
        <f>C241=[1]Src!BP97</f>
        <v>0</v>
      </c>
      <c r="C241" s="168" t="str">
        <f>[1]Src!BN97</f>
        <v>비지배순이익</v>
      </c>
      <c r="D241" s="4">
        <f>[1]Src!BQ97</f>
        <v>-21</v>
      </c>
      <c r="E241" s="4">
        <f>[1]Src!BR97</f>
        <v>-13</v>
      </c>
      <c r="F241" s="4">
        <f>[1]Src!BS97</f>
        <v>0</v>
      </c>
      <c r="G241" s="4">
        <f>[1]Src!BT97</f>
        <v>0</v>
      </c>
      <c r="H241" s="4">
        <f>[1]Src!BU97</f>
        <v>0</v>
      </c>
      <c r="I241" s="4">
        <f>[1]Src!BV97</f>
        <v>1</v>
      </c>
      <c r="J241" s="4">
        <f>[1]Src!BW97</f>
        <v>0</v>
      </c>
      <c r="K241" s="4">
        <f>[1]Src!BX97</f>
        <v>0</v>
      </c>
      <c r="L241" s="4">
        <f>[1]Src!BY97</f>
        <v>1</v>
      </c>
      <c r="M241" s="2">
        <f>[1]Src!BZ97</f>
        <v>0</v>
      </c>
      <c r="O241" s="2">
        <f>[1]Src!CA97</f>
        <v>0</v>
      </c>
      <c r="P241" s="4" t="s">
        <v>189</v>
      </c>
      <c r="Q241" s="4">
        <f>[1]Src!CD97</f>
        <v>1</v>
      </c>
      <c r="R241" s="4">
        <f>[1]Src!CE97</f>
        <v>0</v>
      </c>
      <c r="S241" s="4">
        <f>[1]Src!CF97</f>
        <v>0</v>
      </c>
      <c r="T241" s="4">
        <f>[1]Src!CG97</f>
        <v>0</v>
      </c>
      <c r="U241" s="4">
        <f>[1]Src!CH97</f>
        <v>0</v>
      </c>
      <c r="W241" s="2">
        <f>[1]ROE!W466</f>
        <v>0</v>
      </c>
      <c r="X241" s="2"/>
      <c r="Y241" s="4"/>
      <c r="Z241" s="4"/>
      <c r="AA241" s="2"/>
      <c r="AB241" s="2"/>
      <c r="AC241" s="2"/>
      <c r="AD241" s="2"/>
      <c r="AE241" s="2"/>
    </row>
    <row r="242" spans="1:31" ht="17">
      <c r="A242" s="171"/>
      <c r="B242" s="165" t="b">
        <f>C242=[1]Src!BP98</f>
        <v>0</v>
      </c>
      <c r="C242" s="168" t="str">
        <f>[1]Src!BN98</f>
        <v>GPM</v>
      </c>
      <c r="D242" s="4">
        <f>[1]Src!BQ98</f>
        <v>0</v>
      </c>
      <c r="E242" s="4">
        <f>[1]Src!BR98</f>
        <v>7.98</v>
      </c>
      <c r="F242" s="4">
        <f>[1]Src!BS98</f>
        <v>15.68</v>
      </c>
      <c r="G242" s="4">
        <f>[1]Src!BT98</f>
        <v>13.06</v>
      </c>
      <c r="H242" s="4">
        <f>[1]Src!BU98</f>
        <v>15.27</v>
      </c>
      <c r="I242" s="4">
        <f>[1]Src!BV98</f>
        <v>15.93</v>
      </c>
      <c r="J242" s="4">
        <f>[1]Src!BW98</f>
        <v>15.12</v>
      </c>
      <c r="K242" s="4">
        <f>[1]Src!BX98</f>
        <v>14.62</v>
      </c>
      <c r="L242" s="4">
        <f>[1]Src!BY98</f>
        <v>17.420000000000002</v>
      </c>
      <c r="M242" s="2">
        <f>[1]Src!BZ98</f>
        <v>18</v>
      </c>
      <c r="O242" s="2">
        <f>[1]Src!CA98</f>
        <v>0</v>
      </c>
      <c r="P242" s="4" t="s">
        <v>190</v>
      </c>
      <c r="Q242" s="4">
        <f>[1]Src!CD98</f>
        <v>16.440000000000001</v>
      </c>
      <c r="R242" s="4">
        <f>[1]Src!CE98</f>
        <v>18.87</v>
      </c>
      <c r="S242" s="4">
        <f>[1]Src!CF98</f>
        <v>12.61</v>
      </c>
      <c r="T242" s="4">
        <f>[1]Src!CG98</f>
        <v>19.420000000000002</v>
      </c>
      <c r="U242" s="4">
        <f>[1]Src!CH98</f>
        <v>20.09</v>
      </c>
      <c r="W242" s="2">
        <f>[1]ROE!W467</f>
        <v>0</v>
      </c>
      <c r="X242" s="2"/>
      <c r="Y242" s="4"/>
      <c r="Z242" s="4"/>
      <c r="AA242" s="2"/>
      <c r="AB242" s="2"/>
      <c r="AC242" s="2"/>
      <c r="AD242" s="2"/>
      <c r="AE242" s="2"/>
    </row>
    <row r="243" spans="1:31" ht="17">
      <c r="A243" s="171"/>
      <c r="B243" s="165" t="b">
        <f>C243=[1]Src!BP99</f>
        <v>0</v>
      </c>
      <c r="C243" s="168" t="str">
        <f>[1]Src!BN99</f>
        <v>OPM</v>
      </c>
      <c r="D243" s="4">
        <f>[1]Src!BQ99</f>
        <v>5.87</v>
      </c>
      <c r="E243" s="4">
        <f>[1]Src!BR99</f>
        <v>4.9000000000000004</v>
      </c>
      <c r="F243" s="4">
        <f>[1]Src!BS99</f>
        <v>3.92</v>
      </c>
      <c r="G243" s="4">
        <f>[1]Src!BT99</f>
        <v>2.98</v>
      </c>
      <c r="H243" s="4">
        <f>[1]Src!BU99</f>
        <v>5.45</v>
      </c>
      <c r="I243" s="4">
        <f>[1]Src!BV99</f>
        <v>4.76</v>
      </c>
      <c r="J243" s="4">
        <f>[1]Src!BW99</f>
        <v>4.9800000000000004</v>
      </c>
      <c r="K243" s="4">
        <f>[1]Src!BX99</f>
        <v>6.22</v>
      </c>
      <c r="L243" s="4">
        <f>[1]Src!BY99</f>
        <v>5.55</v>
      </c>
      <c r="M243" s="2">
        <f>[1]Src!BZ99</f>
        <v>7.22</v>
      </c>
      <c r="O243" s="2">
        <f>[1]Src!CA99</f>
        <v>6.04</v>
      </c>
      <c r="P243" s="4" t="s">
        <v>191</v>
      </c>
      <c r="Q243" s="4">
        <f>[1]Src!CD99</f>
        <v>5.63</v>
      </c>
      <c r="R243" s="4">
        <f>[1]Src!CE99</f>
        <v>8.39</v>
      </c>
      <c r="S243" s="4">
        <f>[1]Src!CF99</f>
        <v>1.35</v>
      </c>
      <c r="T243" s="4">
        <f>[1]Src!CG99</f>
        <v>9.6199999999999992</v>
      </c>
      <c r="U243" s="4">
        <f>[1]Src!CH99</f>
        <v>7.94</v>
      </c>
      <c r="W243" s="2">
        <f>[1]ROE!W468</f>
        <v>0</v>
      </c>
      <c r="X243" s="2"/>
      <c r="Y243" s="4"/>
      <c r="Z243" s="4"/>
      <c r="AA243" s="2"/>
      <c r="AB243" s="2"/>
      <c r="AC243" s="2"/>
      <c r="AD243" s="2"/>
      <c r="AE243" s="2"/>
    </row>
    <row r="244" spans="1:31" ht="17">
      <c r="A244" s="171"/>
      <c r="B244" s="165" t="b">
        <f>C244=[1]Src!BP100</f>
        <v>0</v>
      </c>
      <c r="C244" s="168" t="str">
        <f>[1]Src!BN100</f>
        <v>NPM</v>
      </c>
      <c r="D244" s="4">
        <f>[1]Src!BQ100</f>
        <v>2.93</v>
      </c>
      <c r="E244" s="4">
        <f>[1]Src!BR100</f>
        <v>4.34</v>
      </c>
      <c r="F244" s="4">
        <f>[1]Src!BS100</f>
        <v>2.91</v>
      </c>
      <c r="G244" s="4">
        <f>[1]Src!BT100</f>
        <v>-11.43</v>
      </c>
      <c r="H244" s="4">
        <f>[1]Src!BU100</f>
        <v>5.36</v>
      </c>
      <c r="I244" s="4">
        <f>[1]Src!BV100</f>
        <v>5.09</v>
      </c>
      <c r="J244" s="4">
        <f>[1]Src!BW100</f>
        <v>3.58</v>
      </c>
      <c r="K244" s="4">
        <f>[1]Src!BX100</f>
        <v>4.67</v>
      </c>
      <c r="L244" s="4">
        <f>[1]Src!BY100</f>
        <v>4.92</v>
      </c>
      <c r="M244" s="2">
        <f>[1]Src!BZ100</f>
        <v>6.54</v>
      </c>
      <c r="O244" s="2">
        <f>[1]Src!CA100</f>
        <v>3.47</v>
      </c>
      <c r="P244" s="4" t="s">
        <v>192</v>
      </c>
      <c r="Q244" s="4">
        <f>[1]Src!CD100</f>
        <v>3.83</v>
      </c>
      <c r="R244" s="4">
        <f>[1]Src!CE100</f>
        <v>8.39</v>
      </c>
      <c r="S244" s="4">
        <f>[1]Src!CF100</f>
        <v>1.1299999999999999</v>
      </c>
      <c r="T244" s="4">
        <f>[1]Src!CG100</f>
        <v>7.9</v>
      </c>
      <c r="U244" s="4">
        <f>[1]Src!CH100</f>
        <v>7.01</v>
      </c>
      <c r="W244" s="2">
        <f>[1]ROE!W469</f>
        <v>0</v>
      </c>
      <c r="X244" s="2"/>
      <c r="Y244" s="4"/>
      <c r="Z244" s="4"/>
      <c r="AA244" s="2"/>
      <c r="AB244" s="2"/>
      <c r="AC244" s="2"/>
      <c r="AD244" s="2"/>
      <c r="AE244" s="2"/>
    </row>
    <row r="245" spans="1:31" ht="17">
      <c r="A245" s="171"/>
      <c r="B245" s="165" t="b">
        <f>C245=[1]Src!BP101</f>
        <v>0</v>
      </c>
      <c r="C245" s="168" t="str">
        <f>[1]Src!BN101</f>
        <v>판관비율</v>
      </c>
      <c r="D245" s="4">
        <f>[1]Src!BQ101</f>
        <v>0</v>
      </c>
      <c r="E245" s="4">
        <f>[1]Src!BR101</f>
        <v>5.74</v>
      </c>
      <c r="F245" s="4">
        <f>[1]Src!BS101</f>
        <v>11.88</v>
      </c>
      <c r="G245" s="4">
        <f>[1]Src!BT101</f>
        <v>10.09</v>
      </c>
      <c r="H245" s="4">
        <f>[1]Src!BU101</f>
        <v>9.73</v>
      </c>
      <c r="I245" s="4">
        <f>[1]Src!BV101</f>
        <v>11.17</v>
      </c>
      <c r="J245" s="4">
        <f>[1]Src!BW101</f>
        <v>10.14</v>
      </c>
      <c r="K245" s="4">
        <f>[1]Src!BX101</f>
        <v>8.4</v>
      </c>
      <c r="L245" s="4">
        <f>[1]Src!BY101</f>
        <v>11.92</v>
      </c>
      <c r="M245" s="2">
        <f>[1]Src!BZ101</f>
        <v>10.83</v>
      </c>
      <c r="O245" s="2">
        <f>[1]Src!CA101</f>
        <v>0</v>
      </c>
      <c r="P245" s="4" t="s">
        <v>157</v>
      </c>
      <c r="Q245" s="4">
        <f>[1]Src!CD101</f>
        <v>10.81</v>
      </c>
      <c r="R245" s="4">
        <f>[1]Src!CE101</f>
        <v>10.48</v>
      </c>
      <c r="S245" s="4">
        <f>[1]Src!CF101</f>
        <v>11.49</v>
      </c>
      <c r="T245" s="4">
        <f>[1]Src!CG101</f>
        <v>9.7899999999999991</v>
      </c>
      <c r="U245" s="4">
        <f>[1]Src!CH101</f>
        <v>12.15</v>
      </c>
      <c r="W245" s="2">
        <f>[1]ROE!W470</f>
        <v>0</v>
      </c>
      <c r="X245" s="2"/>
      <c r="Y245" s="4"/>
      <c r="Z245" s="4"/>
      <c r="AA245" s="2"/>
      <c r="AB245" s="2"/>
      <c r="AC245" s="2"/>
      <c r="AD245" s="2"/>
      <c r="AE245" s="2"/>
    </row>
    <row r="246" spans="1:31" ht="17">
      <c r="A246" s="171"/>
      <c r="B246" s="165" t="b">
        <f>C246=[1]Src!BP102</f>
        <v>0</v>
      </c>
      <c r="C246" s="168" t="str">
        <f>[1]Src!BN102</f>
        <v>연구비율</v>
      </c>
      <c r="D246" s="4">
        <f>[1]Src!BQ102</f>
        <v>0</v>
      </c>
      <c r="E246" s="4">
        <f>[1]Src!BR102</f>
        <v>0</v>
      </c>
      <c r="F246" s="4">
        <f>[1]Src!BS102</f>
        <v>0</v>
      </c>
      <c r="G246" s="4">
        <f>[1]Src!BT102</f>
        <v>0.38</v>
      </c>
      <c r="H246" s="4">
        <f>[1]Src!BU102</f>
        <v>0.18</v>
      </c>
      <c r="I246" s="4">
        <f>[1]Src!BV102</f>
        <v>0.16</v>
      </c>
      <c r="J246" s="4">
        <f>[1]Src!BW102</f>
        <v>0.18</v>
      </c>
      <c r="K246" s="4">
        <f>[1]Src!BX102</f>
        <v>0.09</v>
      </c>
      <c r="L246" s="4">
        <f>[1]Src!BY102</f>
        <v>0.16</v>
      </c>
      <c r="M246" s="2">
        <f>[1]Src!BZ102</f>
        <v>0.18</v>
      </c>
      <c r="O246" s="2">
        <f>[1]Src!CA102</f>
        <v>0</v>
      </c>
      <c r="P246" s="4" t="s">
        <v>193</v>
      </c>
      <c r="Q246" s="4">
        <f>[1]Src!CD102</f>
        <v>0.23</v>
      </c>
      <c r="R246" s="4">
        <f>[1]Src!CE102</f>
        <v>0.13</v>
      </c>
      <c r="S246" s="4">
        <f>[1]Src!CF102</f>
        <v>0.23</v>
      </c>
      <c r="T246" s="4">
        <f>[1]Src!CG102</f>
        <v>0.17</v>
      </c>
      <c r="U246" s="4">
        <f>[1]Src!CH102</f>
        <v>0.23</v>
      </c>
      <c r="W246" s="2">
        <f>[1]ROE!W471</f>
        <v>0</v>
      </c>
      <c r="X246" s="2"/>
      <c r="Y246" s="4"/>
      <c r="Z246" s="4"/>
      <c r="AA246" s="2"/>
      <c r="AB246" s="2"/>
      <c r="AC246" s="2"/>
      <c r="AD246" s="2"/>
      <c r="AE246" s="2"/>
    </row>
    <row r="247" spans="1:31" ht="17">
      <c r="A247" s="171"/>
      <c r="B247" s="165" t="b">
        <f>C247=[1]Src!BP103</f>
        <v>0</v>
      </c>
      <c r="C247" s="168" t="str">
        <f>[1]Src!BN103</f>
        <v>감가상각비율</v>
      </c>
      <c r="D247" s="4">
        <f>[1]Src!BQ103</f>
        <v>0</v>
      </c>
      <c r="E247" s="4">
        <f>[1]Src!BR103</f>
        <v>0</v>
      </c>
      <c r="F247" s="4">
        <f>[1]Src!BS103</f>
        <v>0.13</v>
      </c>
      <c r="G247" s="4">
        <f>[1]Src!BT103</f>
        <v>0.77</v>
      </c>
      <c r="H247" s="4">
        <f>[1]Src!BU103</f>
        <v>0.8</v>
      </c>
      <c r="I247" s="4">
        <f>[1]Src!BV103</f>
        <v>0.74</v>
      </c>
      <c r="J247" s="4">
        <f>[1]Src!BW103</f>
        <v>0.59</v>
      </c>
      <c r="K247" s="4">
        <f>[1]Src!BX103</f>
        <v>0.53</v>
      </c>
      <c r="L247" s="4">
        <f>[1]Src!BY103</f>
        <v>0.67</v>
      </c>
      <c r="M247" s="2">
        <f>[1]Src!BZ103</f>
        <v>0.59</v>
      </c>
      <c r="O247" s="2">
        <f>[1]Src!CA103</f>
        <v>0</v>
      </c>
      <c r="P247" s="4" t="s">
        <v>194</v>
      </c>
      <c r="Q247" s="4">
        <f>[1]Src!CD103</f>
        <v>0.9</v>
      </c>
      <c r="R247" s="4">
        <f>[1]Src!CE103</f>
        <v>0.39</v>
      </c>
      <c r="S247" s="4">
        <f>[1]Src!CF103</f>
        <v>0.68</v>
      </c>
      <c r="T247" s="4">
        <f>[1]Src!CG103</f>
        <v>0.52</v>
      </c>
      <c r="U247" s="4">
        <f>[1]Src!CH103</f>
        <v>0.93</v>
      </c>
      <c r="W247" s="2">
        <f>[1]ROE!W472</f>
        <v>0</v>
      </c>
      <c r="X247" s="2"/>
      <c r="Y247" s="4"/>
      <c r="Z247" s="4"/>
      <c r="AA247" s="2"/>
      <c r="AB247" s="2"/>
      <c r="AC247" s="2"/>
      <c r="AD247" s="2"/>
      <c r="AE247" s="2"/>
    </row>
    <row r="248" spans="1:31" ht="17">
      <c r="A248" s="171"/>
      <c r="B248" s="165" t="b">
        <f>C248=[1]Src!BP104</f>
        <v>0</v>
      </c>
      <c r="C248" s="168" t="str">
        <f>[1]Src!BN104</f>
        <v>설비투자비율</v>
      </c>
      <c r="D248" s="4">
        <f>[1]Src!BQ104</f>
        <v>0</v>
      </c>
      <c r="E248" s="4">
        <f>[1]Src!BR104</f>
        <v>0</v>
      </c>
      <c r="F248" s="4">
        <f>[1]Src!BS104</f>
        <v>0.38</v>
      </c>
      <c r="G248" s="4">
        <f>[1]Src!BT104</f>
        <v>0.67</v>
      </c>
      <c r="H248" s="4">
        <f>[1]Src!BU104</f>
        <v>0.09</v>
      </c>
      <c r="I248" s="4">
        <f>[1]Src!BV104</f>
        <v>0.08</v>
      </c>
      <c r="J248" s="4">
        <f>[1]Src!BW104</f>
        <v>0.06</v>
      </c>
      <c r="K248" s="4">
        <f>[1]Src!BX104</f>
        <v>0.27</v>
      </c>
      <c r="L248" s="4">
        <f>[1]Src!BY104</f>
        <v>0.05</v>
      </c>
      <c r="M248" s="2">
        <f>[1]Src!BZ104</f>
        <v>0.09</v>
      </c>
      <c r="O248" s="2">
        <f>[1]Src!CA104</f>
        <v>0</v>
      </c>
      <c r="P248" s="4" t="s">
        <v>195</v>
      </c>
      <c r="Q248" s="4">
        <f>[1]Src!CD104</f>
        <v>0</v>
      </c>
      <c r="R248" s="4">
        <f>[1]Src!CE104</f>
        <v>0</v>
      </c>
      <c r="S248" s="4">
        <f>[1]Src!CF104</f>
        <v>0.23</v>
      </c>
      <c r="T248" s="4">
        <f>[1]Src!CG104</f>
        <v>0.17</v>
      </c>
      <c r="U248" s="4">
        <f>[1]Src!CH104</f>
        <v>0</v>
      </c>
      <c r="W248" s="2">
        <f>[1]ROE!W473</f>
        <v>0</v>
      </c>
      <c r="X248" s="2"/>
      <c r="Y248" s="4"/>
      <c r="Z248" s="4"/>
      <c r="AA248" s="2"/>
      <c r="AB248" s="2"/>
      <c r="AC248" s="2"/>
      <c r="AD248" s="2"/>
      <c r="AE248" s="2"/>
    </row>
    <row r="249" spans="1:31" ht="17">
      <c r="A249" s="171"/>
      <c r="B249" s="165" t="b">
        <f>C249=[1]Src!BP105</f>
        <v>1</v>
      </c>
      <c r="C249" s="168">
        <f>[1]Src!BN105</f>
        <v>0</v>
      </c>
      <c r="D249" s="2">
        <f>[1]Src!BQ105</f>
        <v>0</v>
      </c>
      <c r="E249" s="2">
        <f>[1]Src!BR105</f>
        <v>0</v>
      </c>
      <c r="F249" s="2">
        <f>[1]Src!BS105</f>
        <v>0</v>
      </c>
      <c r="G249" s="2">
        <f>[1]Src!BT105</f>
        <v>0</v>
      </c>
      <c r="H249" s="2">
        <f>[1]Src!BU105</f>
        <v>0</v>
      </c>
      <c r="I249" s="2">
        <f>[1]Src!BV105</f>
        <v>0</v>
      </c>
      <c r="J249" s="2">
        <f>[1]Src!BW105</f>
        <v>0</v>
      </c>
      <c r="K249" s="2">
        <f>[1]Src!BX105</f>
        <v>0</v>
      </c>
      <c r="L249" s="2">
        <f>[1]Src!BY105</f>
        <v>0</v>
      </c>
      <c r="M249" s="2">
        <f>[1]Src!BZ105</f>
        <v>0</v>
      </c>
      <c r="O249" s="2">
        <f>[1]Src!CA105</f>
        <v>0</v>
      </c>
      <c r="P249" s="2"/>
      <c r="Q249" s="2">
        <f>[1]Src!CD105</f>
        <v>0</v>
      </c>
      <c r="R249" s="2">
        <f>[1]Src!CE105</f>
        <v>0</v>
      </c>
      <c r="S249" s="2">
        <f>[1]Src!CF105</f>
        <v>0</v>
      </c>
      <c r="T249" s="2">
        <f>[1]Src!CG105</f>
        <v>0</v>
      </c>
      <c r="U249" s="2">
        <f>[1]Src!CH105</f>
        <v>0</v>
      </c>
      <c r="W249" s="2">
        <f>[1]ROE!W474</f>
        <v>0</v>
      </c>
      <c r="X249" s="2"/>
      <c r="Y249" s="2"/>
      <c r="Z249" s="2"/>
      <c r="AA249" s="2"/>
      <c r="AB249" s="2"/>
      <c r="AC249" s="2"/>
      <c r="AD249" s="2"/>
      <c r="AE249" s="2"/>
    </row>
    <row r="250" spans="1:31" ht="17">
      <c r="A250" s="171"/>
      <c r="B250" s="165" t="b">
        <f>C250=[1]Src!BP106</f>
        <v>1</v>
      </c>
      <c r="C250" s="168" t="str">
        <f>[1]Src!BN106</f>
        <v>연간 현금흐름표</v>
      </c>
      <c r="D250" s="4" t="str">
        <f>[1]Src!BQ106</f>
        <v>16년</v>
      </c>
      <c r="E250" s="4" t="str">
        <f>[1]Src!BR106</f>
        <v>17년</v>
      </c>
      <c r="F250" s="4" t="str">
        <f>[1]Src!BS106</f>
        <v>18년</v>
      </c>
      <c r="G250" s="4" t="str">
        <f>[1]Src!BT106</f>
        <v>19년</v>
      </c>
      <c r="H250" s="4" t="str">
        <f>[1]Src!BU106</f>
        <v>20년</v>
      </c>
      <c r="I250" s="4" t="str">
        <f>[1]Src!BV106</f>
        <v>21년</v>
      </c>
      <c r="J250" s="4" t="str">
        <f>[1]Src!BW106</f>
        <v>22년</v>
      </c>
      <c r="K250" s="4" t="str">
        <f>[1]Src!BX106</f>
        <v>23년</v>
      </c>
      <c r="L250" s="4" t="str">
        <f>[1]Src!BY106</f>
        <v>24년</v>
      </c>
      <c r="M250" s="2" t="str">
        <f>[1]Src!BZ106</f>
        <v>25년3Q연환산</v>
      </c>
      <c r="O250" s="2">
        <f>[1]Src!CA106</f>
        <v>0</v>
      </c>
      <c r="P250" s="4" t="s">
        <v>196</v>
      </c>
      <c r="Q250" s="4" t="str">
        <f>[1]Src!CD106</f>
        <v>24.3Q</v>
      </c>
      <c r="R250" s="4" t="str">
        <f>[1]Src!CE106</f>
        <v>24.4Q</v>
      </c>
      <c r="S250" s="4" t="str">
        <f>[1]Src!CF106</f>
        <v>25.1Q</v>
      </c>
      <c r="T250" s="4" t="str">
        <f>[1]Src!CG106</f>
        <v>25.2Q</v>
      </c>
      <c r="U250" s="4" t="str">
        <f>[1]Src!CH106</f>
        <v>25.3Q</v>
      </c>
      <c r="W250" s="2">
        <f>[1]ROE!W475</f>
        <v>0</v>
      </c>
      <c r="X250" s="2"/>
      <c r="Y250" s="4"/>
      <c r="Z250" s="4"/>
      <c r="AA250" s="2"/>
      <c r="AB250" s="2"/>
      <c r="AC250" s="2"/>
      <c r="AD250" s="2"/>
      <c r="AE250" s="2"/>
    </row>
    <row r="251" spans="1:31" ht="17">
      <c r="A251" s="171"/>
      <c r="B251" s="165" t="b">
        <f>C251=[1]Src!BP107</f>
        <v>0</v>
      </c>
      <c r="C251" s="168" t="str">
        <f>[1]Src!BN107</f>
        <v>영업활동현금흐름</v>
      </c>
      <c r="D251" s="4">
        <f>[1]Src!BQ107</f>
        <v>0</v>
      </c>
      <c r="E251" s="4">
        <f>[1]Src!BR107</f>
        <v>51</v>
      </c>
      <c r="F251" s="4">
        <f>[1]Src!BS107</f>
        <v>20</v>
      </c>
      <c r="G251" s="4">
        <f>[1]Src!BT107</f>
        <v>-9</v>
      </c>
      <c r="H251" s="4">
        <f>[1]Src!BU107</f>
        <v>11</v>
      </c>
      <c r="I251" s="4">
        <f>[1]Src!BV107</f>
        <v>88</v>
      </c>
      <c r="J251" s="4">
        <f>[1]Src!BW107</f>
        <v>-352</v>
      </c>
      <c r="K251" s="4">
        <f>[1]Src!BX107</f>
        <v>278</v>
      </c>
      <c r="L251" s="4">
        <f>[1]Src!BY107</f>
        <v>114</v>
      </c>
      <c r="M251" s="2">
        <f>[1]Src!BZ107</f>
        <v>316</v>
      </c>
      <c r="O251" s="2">
        <f>[1]Src!CA107</f>
        <v>0</v>
      </c>
      <c r="P251" s="4" t="s">
        <v>197</v>
      </c>
      <c r="Q251" s="4">
        <f>[1]Src!CD107</f>
        <v>-39</v>
      </c>
      <c r="R251" s="4">
        <f>[1]Src!CE107</f>
        <v>294</v>
      </c>
      <c r="S251" s="4">
        <f>[1]Src!CF107</f>
        <v>26</v>
      </c>
      <c r="T251" s="4">
        <f>[1]Src!CG107</f>
        <v>-6</v>
      </c>
      <c r="U251" s="4">
        <f>[1]Src!CH107</f>
        <v>2</v>
      </c>
      <c r="W251" s="2">
        <f>[1]ROE!W476</f>
        <v>0</v>
      </c>
      <c r="X251" s="2"/>
      <c r="Y251" s="4"/>
      <c r="Z251" s="4"/>
      <c r="AA251" s="2"/>
      <c r="AB251" s="2"/>
      <c r="AC251" s="2"/>
      <c r="AD251" s="2"/>
      <c r="AE251" s="2"/>
    </row>
    <row r="252" spans="1:31" ht="17">
      <c r="A252" s="171"/>
      <c r="B252" s="165" t="b">
        <f>C252=[1]Src!BP108</f>
        <v>0</v>
      </c>
      <c r="C252" s="168" t="str">
        <f>[1]Src!BN108</f>
        <v>당기순이익</v>
      </c>
      <c r="D252" s="4">
        <f>[1]Src!BQ108</f>
        <v>0</v>
      </c>
      <c r="E252" s="4">
        <f>[1]Src!BR108</f>
        <v>18</v>
      </c>
      <c r="F252" s="4">
        <f>[1]Src!BS108</f>
        <v>23</v>
      </c>
      <c r="G252" s="4">
        <f>[1]Src!BT108</f>
        <v>-119</v>
      </c>
      <c r="H252" s="4">
        <f>[1]Src!BU108</f>
        <v>60</v>
      </c>
      <c r="I252" s="4">
        <f>[1]Src!BV108</f>
        <v>63</v>
      </c>
      <c r="J252" s="4">
        <f>[1]Src!BW108</f>
        <v>61</v>
      </c>
      <c r="K252" s="4">
        <f>[1]Src!BX108</f>
        <v>105</v>
      </c>
      <c r="L252" s="4">
        <f>[1]Src!BY108</f>
        <v>96</v>
      </c>
      <c r="M252" s="2">
        <f>[1]Src!BZ108</f>
        <v>145</v>
      </c>
      <c r="O252" s="2">
        <f>[1]Src!CA108</f>
        <v>0</v>
      </c>
      <c r="P252" s="4" t="s">
        <v>158</v>
      </c>
      <c r="Q252" s="4">
        <f>[1]Src!CD108</f>
        <v>18</v>
      </c>
      <c r="R252" s="4">
        <f>[1]Src!CE108</f>
        <v>64</v>
      </c>
      <c r="S252" s="4">
        <f>[1]Src!CF108</f>
        <v>5</v>
      </c>
      <c r="T252" s="4">
        <f>[1]Src!CG108</f>
        <v>46</v>
      </c>
      <c r="U252" s="4">
        <f>[1]Src!CH108</f>
        <v>30</v>
      </c>
      <c r="W252" s="2">
        <f>[1]ROE!W477</f>
        <v>0</v>
      </c>
      <c r="X252" s="2"/>
      <c r="Y252" s="4"/>
      <c r="Z252" s="4"/>
      <c r="AA252" s="2"/>
      <c r="AB252" s="2"/>
      <c r="AC252" s="2"/>
      <c r="AD252" s="2"/>
      <c r="AE252" s="2"/>
    </row>
    <row r="253" spans="1:31" ht="17">
      <c r="A253" s="171"/>
      <c r="B253" s="165" t="b">
        <f>C253=[1]Src!BP109</f>
        <v>0</v>
      </c>
      <c r="C253" s="168" t="str">
        <f>[1]Src!BN109</f>
        <v>감가상각비</v>
      </c>
      <c r="D253" s="4">
        <f>[1]Src!BQ109</f>
        <v>0</v>
      </c>
      <c r="E253" s="4">
        <f>[1]Src!BR109</f>
        <v>0</v>
      </c>
      <c r="F253" s="4">
        <f>[1]Src!BS109</f>
        <v>1</v>
      </c>
      <c r="G253" s="4">
        <f>[1]Src!BT109</f>
        <v>8</v>
      </c>
      <c r="H253" s="4">
        <f>[1]Src!BU109</f>
        <v>9</v>
      </c>
      <c r="I253" s="4">
        <f>[1]Src!BV109</f>
        <v>9</v>
      </c>
      <c r="J253" s="4">
        <f>[1]Src!BW109</f>
        <v>10</v>
      </c>
      <c r="K253" s="4">
        <f>[1]Src!BX109</f>
        <v>12</v>
      </c>
      <c r="L253" s="4">
        <f>[1]Src!BY109</f>
        <v>13</v>
      </c>
      <c r="M253" s="2">
        <f>[1]Src!BZ109</f>
        <v>13</v>
      </c>
      <c r="O253" s="2">
        <f>[1]Src!CA109</f>
        <v>0</v>
      </c>
      <c r="P253" s="4" t="s">
        <v>198</v>
      </c>
      <c r="Q253" s="4">
        <f>[1]Src!CD109</f>
        <v>4</v>
      </c>
      <c r="R253" s="4">
        <f>[1]Src!CE109</f>
        <v>3</v>
      </c>
      <c r="S253" s="4">
        <f>[1]Src!CF109</f>
        <v>3</v>
      </c>
      <c r="T253" s="4">
        <f>[1]Src!CG109</f>
        <v>3</v>
      </c>
      <c r="U253" s="4">
        <f>[1]Src!CH109</f>
        <v>4</v>
      </c>
      <c r="W253" s="2">
        <f>[1]ROE!W478</f>
        <v>0</v>
      </c>
      <c r="X253" s="2"/>
      <c r="Y253" s="4"/>
      <c r="Z253" s="4"/>
      <c r="AA253" s="2"/>
      <c r="AB253" s="2"/>
      <c r="AC253" s="2"/>
      <c r="AD253" s="2"/>
      <c r="AE253" s="2"/>
    </row>
    <row r="254" spans="1:31" ht="17">
      <c r="A254" s="171"/>
      <c r="B254" s="165" t="b">
        <f>C254=[1]Src!BP110</f>
        <v>0</v>
      </c>
      <c r="C254" s="168" t="str">
        <f>[1]Src!BN110</f>
        <v>투자활동현금흐름</v>
      </c>
      <c r="D254" s="4">
        <f>[1]Src!BQ110</f>
        <v>0</v>
      </c>
      <c r="E254" s="4">
        <f>[1]Src!BR110</f>
        <v>-3</v>
      </c>
      <c r="F254" s="4">
        <f>[1]Src!BS110</f>
        <v>-100</v>
      </c>
      <c r="G254" s="4">
        <f>[1]Src!BT110</f>
        <v>0</v>
      </c>
      <c r="H254" s="4">
        <f>[1]Src!BU110</f>
        <v>10</v>
      </c>
      <c r="I254" s="4">
        <f>[1]Src!BV110</f>
        <v>-9</v>
      </c>
      <c r="J254" s="4">
        <f>[1]Src!BW110</f>
        <v>-3</v>
      </c>
      <c r="K254" s="4">
        <f>[1]Src!BX110</f>
        <v>-21</v>
      </c>
      <c r="L254" s="4">
        <f>[1]Src!BY110</f>
        <v>2</v>
      </c>
      <c r="M254" s="2">
        <f>[1]Src!BZ110</f>
        <v>-8</v>
      </c>
      <c r="O254" s="2">
        <f>[1]Src!CA110</f>
        <v>0</v>
      </c>
      <c r="P254" s="4" t="s">
        <v>199</v>
      </c>
      <c r="Q254" s="4">
        <f>[1]Src!CD110</f>
        <v>0</v>
      </c>
      <c r="R254" s="4">
        <f>[1]Src!CE110</f>
        <v>-2</v>
      </c>
      <c r="S254" s="4">
        <f>[1]Src!CF110</f>
        <v>-3</v>
      </c>
      <c r="T254" s="4">
        <f>[1]Src!CG110</f>
        <v>-4</v>
      </c>
      <c r="U254" s="4">
        <f>[1]Src!CH110</f>
        <v>1</v>
      </c>
      <c r="W254" s="2">
        <f>[1]ROE!W479</f>
        <v>0</v>
      </c>
      <c r="X254" s="2"/>
      <c r="Y254" s="4"/>
      <c r="Z254" s="4"/>
      <c r="AA254" s="2"/>
      <c r="AB254" s="2"/>
      <c r="AC254" s="2"/>
      <c r="AD254" s="2"/>
      <c r="AE254" s="2"/>
    </row>
    <row r="255" spans="1:31" ht="17">
      <c r="A255" s="171"/>
      <c r="B255" s="165" t="b">
        <f>C255=[1]Src!BP111</f>
        <v>0</v>
      </c>
      <c r="C255" s="168" t="str">
        <f>[1]Src!BN111</f>
        <v>설비투자</v>
      </c>
      <c r="D255" s="4">
        <f>[1]Src!BQ111</f>
        <v>0</v>
      </c>
      <c r="E255" s="4">
        <f>[1]Src!BR111</f>
        <v>0</v>
      </c>
      <c r="F255" s="4">
        <f>[1]Src!BS111</f>
        <v>3</v>
      </c>
      <c r="G255" s="4">
        <f>[1]Src!BT111</f>
        <v>7</v>
      </c>
      <c r="H255" s="4">
        <f>[1]Src!BU111</f>
        <v>1</v>
      </c>
      <c r="I255" s="4">
        <f>[1]Src!BV111</f>
        <v>1</v>
      </c>
      <c r="J255" s="4">
        <f>[1]Src!BW111</f>
        <v>1</v>
      </c>
      <c r="K255" s="4">
        <f>[1]Src!BX111</f>
        <v>6</v>
      </c>
      <c r="L255" s="4">
        <f>[1]Src!BY111</f>
        <v>1</v>
      </c>
      <c r="M255" s="2">
        <f>[1]Src!BZ111</f>
        <v>2</v>
      </c>
      <c r="O255" s="2">
        <f>[1]Src!CA111</f>
        <v>0</v>
      </c>
      <c r="P255" s="4" t="s">
        <v>200</v>
      </c>
      <c r="Q255" s="4">
        <f>[1]Src!CD111</f>
        <v>0</v>
      </c>
      <c r="R255" s="4">
        <f>[1]Src!CE111</f>
        <v>0</v>
      </c>
      <c r="S255" s="4">
        <f>[1]Src!CF111</f>
        <v>1</v>
      </c>
      <c r="T255" s="4">
        <f>[1]Src!CG111</f>
        <v>1</v>
      </c>
      <c r="U255" s="4">
        <f>[1]Src!CH111</f>
        <v>0</v>
      </c>
      <c r="W255" s="2">
        <f>[1]ROE!W480</f>
        <v>0</v>
      </c>
      <c r="X255" s="2"/>
      <c r="Y255" s="4"/>
      <c r="Z255" s="4"/>
      <c r="AA255" s="2"/>
      <c r="AB255" s="2"/>
      <c r="AC255" s="2"/>
      <c r="AD255" s="2"/>
      <c r="AE255" s="2"/>
    </row>
    <row r="256" spans="1:31" ht="17">
      <c r="A256" s="171"/>
      <c r="B256" s="165" t="b">
        <f>C256=[1]Src!BP112</f>
        <v>0</v>
      </c>
      <c r="C256" s="168" t="str">
        <f>[1]Src!BN112</f>
        <v>재무활동현금흐름</v>
      </c>
      <c r="D256" s="4">
        <f>[1]Src!BQ112</f>
        <v>0</v>
      </c>
      <c r="E256" s="4">
        <f>[1]Src!BR112</f>
        <v>-68</v>
      </c>
      <c r="F256" s="4">
        <f>[1]Src!BS112</f>
        <v>85</v>
      </c>
      <c r="G256" s="4">
        <f>[1]Src!BT112</f>
        <v>105</v>
      </c>
      <c r="H256" s="4">
        <f>[1]Src!BU112</f>
        <v>-134</v>
      </c>
      <c r="I256" s="4">
        <f>[1]Src!BV112</f>
        <v>45</v>
      </c>
      <c r="J256" s="4">
        <f>[1]Src!BW112</f>
        <v>260</v>
      </c>
      <c r="K256" s="4">
        <f>[1]Src!BX112</f>
        <v>-128</v>
      </c>
      <c r="L256" s="4">
        <f>[1]Src!BY112</f>
        <v>-40</v>
      </c>
      <c r="M256" s="2">
        <f>[1]Src!BZ112</f>
        <v>-83</v>
      </c>
      <c r="O256" s="2">
        <f>[1]Src!CA112</f>
        <v>0</v>
      </c>
      <c r="P256" s="4" t="s">
        <v>201</v>
      </c>
      <c r="Q256" s="4">
        <f>[1]Src!CD112</f>
        <v>28</v>
      </c>
      <c r="R256" s="4">
        <f>[1]Src!CE112</f>
        <v>-105</v>
      </c>
      <c r="S256" s="4">
        <f>[1]Src!CF112</f>
        <v>31</v>
      </c>
      <c r="T256" s="4">
        <f>[1]Src!CG112</f>
        <v>-17</v>
      </c>
      <c r="U256" s="4">
        <f>[1]Src!CH112</f>
        <v>8</v>
      </c>
      <c r="W256" s="2">
        <f>[1]ROE!W481</f>
        <v>0</v>
      </c>
      <c r="X256" s="2"/>
      <c r="Y256" s="4"/>
      <c r="Z256" s="4"/>
      <c r="AA256" s="2"/>
      <c r="AB256" s="2"/>
      <c r="AC256" s="2"/>
      <c r="AD256" s="2"/>
      <c r="AE256" s="2"/>
    </row>
    <row r="257" spans="1:31" ht="17">
      <c r="A257" s="171"/>
      <c r="B257" s="165" t="b">
        <f>C257=[1]Src!BP113</f>
        <v>0</v>
      </c>
      <c r="C257" s="168" t="str">
        <f>[1]Src!BN113</f>
        <v>FCF</v>
      </c>
      <c r="D257" s="4">
        <f>[1]Src!BQ113</f>
        <v>0</v>
      </c>
      <c r="E257" s="4">
        <f>[1]Src!BR113</f>
        <v>51</v>
      </c>
      <c r="F257" s="4">
        <f>[1]Src!BS113</f>
        <v>17</v>
      </c>
      <c r="G257" s="4">
        <f>[1]Src!BT113</f>
        <v>-16</v>
      </c>
      <c r="H257" s="4">
        <f>[1]Src!BU113</f>
        <v>10</v>
      </c>
      <c r="I257" s="4">
        <f>[1]Src!BV113</f>
        <v>88</v>
      </c>
      <c r="J257" s="4">
        <f>[1]Src!BW113</f>
        <v>-354</v>
      </c>
      <c r="K257" s="4">
        <f>[1]Src!BX113</f>
        <v>273</v>
      </c>
      <c r="L257" s="4">
        <f>[1]Src!BY113</f>
        <v>112</v>
      </c>
      <c r="M257" s="2">
        <f>[1]Src!BZ113</f>
        <v>314</v>
      </c>
      <c r="O257" s="2">
        <f>[1]Src!CA113</f>
        <v>0</v>
      </c>
      <c r="P257" s="4" t="s">
        <v>202</v>
      </c>
      <c r="Q257" s="4">
        <f>[1]Src!CD113</f>
        <v>-39</v>
      </c>
      <c r="R257" s="4">
        <f>[1]Src!CE113</f>
        <v>294</v>
      </c>
      <c r="S257" s="4">
        <f>[1]Src!CF113</f>
        <v>25</v>
      </c>
      <c r="T257" s="4">
        <f>[1]Src!CG113</f>
        <v>-7</v>
      </c>
      <c r="U257" s="4">
        <f>[1]Src!CH113</f>
        <v>2</v>
      </c>
      <c r="W257" s="2">
        <f>[1]ROE!W482</f>
        <v>0</v>
      </c>
      <c r="X257" s="2"/>
      <c r="Y257" s="4"/>
      <c r="Z257" s="4"/>
      <c r="AA257" s="2"/>
      <c r="AB257" s="2"/>
      <c r="AC257" s="2"/>
      <c r="AD257" s="2"/>
      <c r="AE257" s="2"/>
    </row>
    <row r="258" spans="1:31" ht="17">
      <c r="A258" s="171"/>
      <c r="B258" s="165" t="b">
        <f>C258=[1]Src!BP114</f>
        <v>1</v>
      </c>
      <c r="C258" s="168">
        <f>[1]Src!BN114</f>
        <v>0</v>
      </c>
      <c r="D258" s="2">
        <f>[1]Src!BQ114</f>
        <v>0</v>
      </c>
      <c r="E258" s="2">
        <f>[1]Src!BR114</f>
        <v>0</v>
      </c>
      <c r="F258" s="2">
        <f>[1]Src!BS114</f>
        <v>0</v>
      </c>
      <c r="G258" s="2">
        <f>[1]Src!BT114</f>
        <v>0</v>
      </c>
      <c r="H258" s="2">
        <f>[1]Src!BU114</f>
        <v>0</v>
      </c>
      <c r="I258" s="2">
        <f>[1]Src!BV114</f>
        <v>0</v>
      </c>
      <c r="J258" s="2">
        <f>[1]Src!BW114</f>
        <v>0</v>
      </c>
      <c r="K258" s="2">
        <f>[1]Src!BX114</f>
        <v>0</v>
      </c>
      <c r="L258" s="2">
        <f>[1]Src!BY114</f>
        <v>0</v>
      </c>
      <c r="M258" s="2">
        <f>[1]Src!BZ114</f>
        <v>0</v>
      </c>
      <c r="O258" s="2">
        <f>[1]Src!CA114</f>
        <v>0</v>
      </c>
      <c r="P258" s="2"/>
      <c r="Q258" s="2">
        <f>[1]Src!CD114</f>
        <v>0</v>
      </c>
      <c r="R258" s="2">
        <f>[1]Src!CE114</f>
        <v>0</v>
      </c>
      <c r="S258" s="2">
        <f>[1]Src!CF114</f>
        <v>0</v>
      </c>
      <c r="T258" s="2">
        <f>[1]Src!CG114</f>
        <v>0</v>
      </c>
      <c r="U258" s="2">
        <f>[1]Src!CH114</f>
        <v>0</v>
      </c>
      <c r="W258" s="2">
        <f>[1]ROE!W483</f>
        <v>0</v>
      </c>
      <c r="X258" s="2"/>
      <c r="Y258" s="2"/>
      <c r="Z258" s="2"/>
      <c r="AA258" s="2"/>
      <c r="AB258" s="2"/>
      <c r="AC258" s="2"/>
      <c r="AD258" s="2"/>
      <c r="AE258" s="2"/>
    </row>
    <row r="259" spans="1:31" ht="17">
      <c r="A259" s="171"/>
      <c r="B259" s="165" t="b">
        <f>C259=[1]Src!BP115</f>
        <v>1</v>
      </c>
      <c r="C259" s="168" t="str">
        <f>[1]Src!BN115</f>
        <v>연간 재무상태표</v>
      </c>
      <c r="D259" s="4" t="str">
        <f>[1]Src!BQ115</f>
        <v>16년</v>
      </c>
      <c r="E259" s="4" t="str">
        <f>[1]Src!BR115</f>
        <v>17년</v>
      </c>
      <c r="F259" s="4" t="str">
        <f>[1]Src!BS115</f>
        <v>18년</v>
      </c>
      <c r="G259" s="4" t="str">
        <f>[1]Src!BT115</f>
        <v>19년</v>
      </c>
      <c r="H259" s="4" t="str">
        <f>[1]Src!BU115</f>
        <v>20년</v>
      </c>
      <c r="I259" s="4" t="str">
        <f>[1]Src!BV115</f>
        <v>21년</v>
      </c>
      <c r="J259" s="4" t="str">
        <f>[1]Src!BW115</f>
        <v>22년</v>
      </c>
      <c r="K259" s="4" t="str">
        <f>[1]Src!BX115</f>
        <v>23년</v>
      </c>
      <c r="L259" s="4" t="str">
        <f>[1]Src!BY115</f>
        <v>24년</v>
      </c>
      <c r="M259" s="2" t="str">
        <f>[1]Src!BZ115</f>
        <v>25년3Q연환산</v>
      </c>
      <c r="O259" s="2">
        <f>[1]Src!CA115</f>
        <v>0</v>
      </c>
      <c r="P259" s="4" t="s">
        <v>203</v>
      </c>
      <c r="Q259" s="4" t="str">
        <f>[1]Src!CD115</f>
        <v>24.3Q</v>
      </c>
      <c r="R259" s="4" t="str">
        <f>[1]Src!CE115</f>
        <v>24.4Q</v>
      </c>
      <c r="S259" s="4" t="str">
        <f>[1]Src!CF115</f>
        <v>25.1Q</v>
      </c>
      <c r="T259" s="4" t="str">
        <f>[1]Src!CG115</f>
        <v>25.2Q</v>
      </c>
      <c r="U259" s="4" t="str">
        <f>[1]Src!CH115</f>
        <v>25.3Q</v>
      </c>
      <c r="W259" s="2">
        <f>[1]ROE!W484</f>
        <v>0</v>
      </c>
      <c r="X259" s="2"/>
      <c r="Y259" s="4"/>
      <c r="Z259" s="4"/>
      <c r="AA259" s="2"/>
      <c r="AB259" s="2"/>
      <c r="AC259" s="2"/>
      <c r="AD259" s="2"/>
      <c r="AE259" s="2"/>
    </row>
    <row r="260" spans="1:31" ht="17">
      <c r="A260" s="171"/>
      <c r="B260" s="165" t="b">
        <f>C260=[1]Src!BP116</f>
        <v>0</v>
      </c>
      <c r="C260" s="168" t="str">
        <f>[1]Src!BN116</f>
        <v>유동자산</v>
      </c>
      <c r="D260" s="4">
        <f>[1]Src!BQ116</f>
        <v>266</v>
      </c>
      <c r="E260" s="4">
        <f>[1]Src!BR116</f>
        <v>308</v>
      </c>
      <c r="F260" s="4">
        <f>[1]Src!BS116</f>
        <v>470</v>
      </c>
      <c r="G260" s="4">
        <f>[1]Src!BT116</f>
        <v>556</v>
      </c>
      <c r="H260" s="4">
        <f>[1]Src!BU116</f>
        <v>398</v>
      </c>
      <c r="I260" s="4">
        <f>[1]Src!BV116</f>
        <v>649</v>
      </c>
      <c r="J260" s="4">
        <f>[1]Src!BW116</f>
        <v>1002</v>
      </c>
      <c r="K260" s="4">
        <f>[1]Src!BX116</f>
        <v>988</v>
      </c>
      <c r="L260" s="4">
        <f>[1]Src!BY116</f>
        <v>1117</v>
      </c>
      <c r="M260" s="2">
        <f>[1]Src!BZ116</f>
        <v>1107</v>
      </c>
      <c r="O260" s="2">
        <f>[1]Src!CA116</f>
        <v>0</v>
      </c>
      <c r="P260" s="4" t="s">
        <v>204</v>
      </c>
      <c r="Q260" s="4">
        <f>[1]Src!CD116</f>
        <v>892</v>
      </c>
      <c r="R260" s="4">
        <f>[1]Src!CE116</f>
        <v>1117</v>
      </c>
      <c r="S260" s="4">
        <f>[1]Src!CF116</f>
        <v>1007</v>
      </c>
      <c r="T260" s="4">
        <f>[1]Src!CG116</f>
        <v>1086</v>
      </c>
      <c r="U260" s="4">
        <f>[1]Src!CH116</f>
        <v>1107</v>
      </c>
      <c r="W260" s="2">
        <f>[1]ROE!W485</f>
        <v>0</v>
      </c>
      <c r="X260" s="2"/>
      <c r="Y260" s="4"/>
      <c r="Z260" s="4"/>
      <c r="AA260" s="2"/>
      <c r="AB260" s="2"/>
      <c r="AC260" s="2"/>
      <c r="AD260" s="2"/>
      <c r="AE260" s="2"/>
    </row>
    <row r="261" spans="1:31" ht="17">
      <c r="A261" s="171"/>
      <c r="B261" s="165" t="b">
        <f>C261=[1]Src!BP117</f>
        <v>0</v>
      </c>
      <c r="C261" s="168" t="str">
        <f>[1]Src!BN117</f>
        <v>현금성자산</v>
      </c>
      <c r="D261" s="4">
        <f>[1]Src!BQ117</f>
        <v>115</v>
      </c>
      <c r="E261" s="4">
        <f>[1]Src!BR117</f>
        <v>111</v>
      </c>
      <c r="F261" s="4">
        <f>[1]Src!BS117</f>
        <v>116</v>
      </c>
      <c r="G261" s="4">
        <f>[1]Src!BT117</f>
        <v>213</v>
      </c>
      <c r="H261" s="4">
        <f>[1]Src!BU117</f>
        <v>101</v>
      </c>
      <c r="I261" s="4">
        <f>[1]Src!BV117</f>
        <v>225</v>
      </c>
      <c r="J261" s="4">
        <f>[1]Src!BW117</f>
        <v>130</v>
      </c>
      <c r="K261" s="4">
        <f>[1]Src!BX117</f>
        <v>260</v>
      </c>
      <c r="L261" s="4">
        <f>[1]Src!BY117</f>
        <v>337</v>
      </c>
      <c r="M261" s="2">
        <f>[1]Src!BZ117</f>
        <v>374</v>
      </c>
      <c r="O261" s="2">
        <f>[1]Src!CA117</f>
        <v>0</v>
      </c>
      <c r="P261" s="4" t="s">
        <v>205</v>
      </c>
      <c r="Q261" s="4">
        <f>[1]Src!CD117</f>
        <v>149</v>
      </c>
      <c r="R261" s="4">
        <f>[1]Src!CE117</f>
        <v>337</v>
      </c>
      <c r="S261" s="4">
        <f>[1]Src!CF117</f>
        <v>391</v>
      </c>
      <c r="T261" s="4">
        <f>[1]Src!CG117</f>
        <v>363</v>
      </c>
      <c r="U261" s="4">
        <f>[1]Src!CH117</f>
        <v>374</v>
      </c>
      <c r="W261" s="2">
        <f>[1]ROE!W486</f>
        <v>0</v>
      </c>
      <c r="X261" s="2"/>
      <c r="Y261" s="4"/>
      <c r="Z261" s="4"/>
      <c r="AA261" s="2"/>
      <c r="AB261" s="2"/>
      <c r="AC261" s="2"/>
      <c r="AD261" s="2"/>
      <c r="AE261" s="2"/>
    </row>
    <row r="262" spans="1:31" ht="17">
      <c r="A262" s="171"/>
      <c r="B262" s="165" t="b">
        <f>C262=[1]Src!BP118</f>
        <v>0</v>
      </c>
      <c r="C262" s="168" t="str">
        <f>[1]Src!BN118</f>
        <v>매출채권</v>
      </c>
      <c r="D262" s="4">
        <f>[1]Src!BQ118</f>
        <v>106</v>
      </c>
      <c r="E262" s="4">
        <f>[1]Src!BR118</f>
        <v>135</v>
      </c>
      <c r="F262" s="4">
        <f>[1]Src!BS118</f>
        <v>179</v>
      </c>
      <c r="G262" s="4">
        <f>[1]Src!BT118</f>
        <v>152</v>
      </c>
      <c r="H262" s="4">
        <f>[1]Src!BU118</f>
        <v>151</v>
      </c>
      <c r="I262" s="4">
        <f>[1]Src!BV118</f>
        <v>161</v>
      </c>
      <c r="J262" s="4">
        <f>[1]Src!BW118</f>
        <v>262</v>
      </c>
      <c r="K262" s="4">
        <f>[1]Src!BX118</f>
        <v>323</v>
      </c>
      <c r="L262" s="4">
        <f>[1]Src!BY118</f>
        <v>376</v>
      </c>
      <c r="M262" s="2">
        <f>[1]Src!BZ118</f>
        <v>230</v>
      </c>
      <c r="O262" s="2">
        <f>[1]Src!CA118</f>
        <v>0</v>
      </c>
      <c r="P262" s="4" t="s">
        <v>206</v>
      </c>
      <c r="Q262" s="4">
        <f>[1]Src!CD118</f>
        <v>246</v>
      </c>
      <c r="R262" s="4">
        <f>[1]Src!CE118</f>
        <v>376</v>
      </c>
      <c r="S262" s="4">
        <f>[1]Src!CF118</f>
        <v>207</v>
      </c>
      <c r="T262" s="4">
        <f>[1]Src!CG118</f>
        <v>311</v>
      </c>
      <c r="U262" s="4">
        <f>[1]Src!CH118</f>
        <v>230</v>
      </c>
      <c r="W262" s="2">
        <f>[1]ROE!W487</f>
        <v>0</v>
      </c>
      <c r="X262" s="2"/>
      <c r="Y262" s="4"/>
      <c r="Z262" s="4"/>
      <c r="AA262" s="2"/>
      <c r="AB262" s="2"/>
      <c r="AC262" s="2"/>
      <c r="AD262" s="2"/>
      <c r="AE262" s="2"/>
    </row>
    <row r="263" spans="1:31" ht="17">
      <c r="A263" s="171"/>
      <c r="B263" s="165" t="b">
        <f>C263=[1]Src!BP119</f>
        <v>0</v>
      </c>
      <c r="C263" s="168" t="str">
        <f>[1]Src!BN119</f>
        <v>재고자산</v>
      </c>
      <c r="D263" s="4">
        <f>[1]Src!BQ119</f>
        <v>24</v>
      </c>
      <c r="E263" s="4">
        <f>[1]Src!BR119</f>
        <v>39</v>
      </c>
      <c r="F263" s="4">
        <f>[1]Src!BS119</f>
        <v>48</v>
      </c>
      <c r="G263" s="4">
        <f>[1]Src!BT119</f>
        <v>115</v>
      </c>
      <c r="H263" s="4">
        <f>[1]Src!BU119</f>
        <v>77</v>
      </c>
      <c r="I263" s="4">
        <f>[1]Src!BV119</f>
        <v>169</v>
      </c>
      <c r="J263" s="4">
        <f>[1]Src!BW119</f>
        <v>483</v>
      </c>
      <c r="K263" s="4">
        <f>[1]Src!BX119</f>
        <v>281</v>
      </c>
      <c r="L263" s="4">
        <f>[1]Src!BY119</f>
        <v>279</v>
      </c>
      <c r="M263" s="2">
        <f>[1]Src!BZ119</f>
        <v>374</v>
      </c>
      <c r="O263" s="2">
        <f>[1]Src!CA119</f>
        <v>0</v>
      </c>
      <c r="P263" s="4" t="s">
        <v>207</v>
      </c>
      <c r="Q263" s="4">
        <f>[1]Src!CD119</f>
        <v>365</v>
      </c>
      <c r="R263" s="4">
        <f>[1]Src!CE119</f>
        <v>279</v>
      </c>
      <c r="S263" s="4">
        <f>[1]Src!CF119</f>
        <v>267</v>
      </c>
      <c r="T263" s="4">
        <f>[1]Src!CG119</f>
        <v>287</v>
      </c>
      <c r="U263" s="4">
        <f>[1]Src!CH119</f>
        <v>374</v>
      </c>
      <c r="W263" s="2">
        <f>[1]ROE!W488</f>
        <v>0</v>
      </c>
      <c r="X263" s="2"/>
      <c r="Y263" s="4"/>
      <c r="Z263" s="4"/>
      <c r="AA263" s="2"/>
      <c r="AB263" s="2"/>
      <c r="AC263" s="2"/>
      <c r="AD263" s="2"/>
      <c r="AE263" s="2"/>
    </row>
    <row r="264" spans="1:31" ht="17">
      <c r="A264" s="171"/>
      <c r="B264" s="165" t="b">
        <f>C264=[1]Src!BP120</f>
        <v>0</v>
      </c>
      <c r="C264" s="168" t="str">
        <f>[1]Src!BN120</f>
        <v>비유동자산</v>
      </c>
      <c r="D264" s="4">
        <f>[1]Src!BQ120</f>
        <v>28</v>
      </c>
      <c r="E264" s="4">
        <f>[1]Src!BR120</f>
        <v>32</v>
      </c>
      <c r="F264" s="4">
        <f>[1]Src!BS120</f>
        <v>45</v>
      </c>
      <c r="G264" s="4">
        <f>[1]Src!BT120</f>
        <v>102</v>
      </c>
      <c r="H264" s="4">
        <f>[1]Src!BU120</f>
        <v>111</v>
      </c>
      <c r="I264" s="4">
        <f>[1]Src!BV120</f>
        <v>121</v>
      </c>
      <c r="J264" s="4">
        <f>[1]Src!BW120</f>
        <v>191</v>
      </c>
      <c r="K264" s="4">
        <f>[1]Src!BX120</f>
        <v>272</v>
      </c>
      <c r="L264" s="4">
        <f>[1]Src!BY120</f>
        <v>264</v>
      </c>
      <c r="M264" s="2">
        <f>[1]Src!BZ120</f>
        <v>226</v>
      </c>
      <c r="O264" s="2">
        <f>[1]Src!CA120</f>
        <v>0</v>
      </c>
      <c r="P264" s="4" t="s">
        <v>208</v>
      </c>
      <c r="Q264" s="4">
        <f>[1]Src!CD120</f>
        <v>245</v>
      </c>
      <c r="R264" s="4">
        <f>[1]Src!CE120</f>
        <v>264</v>
      </c>
      <c r="S264" s="4">
        <f>[1]Src!CF120</f>
        <v>254</v>
      </c>
      <c r="T264" s="4">
        <f>[1]Src!CG120</f>
        <v>242</v>
      </c>
      <c r="U264" s="4">
        <f>[1]Src!CH120</f>
        <v>226</v>
      </c>
      <c r="W264" s="2">
        <f>[1]ROE!W489</f>
        <v>0</v>
      </c>
      <c r="X264" s="2"/>
      <c r="Y264" s="4"/>
      <c r="Z264" s="4"/>
      <c r="AA264" s="2"/>
      <c r="AB264" s="2"/>
      <c r="AC264" s="2"/>
      <c r="AD264" s="2"/>
      <c r="AE264" s="2"/>
    </row>
    <row r="265" spans="1:31" ht="17">
      <c r="A265" s="171"/>
      <c r="B265" s="165" t="b">
        <f>C265=[1]Src!BP121</f>
        <v>0</v>
      </c>
      <c r="C265" s="168" t="str">
        <f>[1]Src!BN121</f>
        <v>유형자산</v>
      </c>
      <c r="D265" s="4">
        <f>[1]Src!BQ121</f>
        <v>2</v>
      </c>
      <c r="E265" s="4">
        <f>[1]Src!BR121</f>
        <v>1</v>
      </c>
      <c r="F265" s="4">
        <f>[1]Src!BS121</f>
        <v>5</v>
      </c>
      <c r="G265" s="4">
        <f>[1]Src!BT121</f>
        <v>25</v>
      </c>
      <c r="H265" s="4">
        <f>[1]Src!BU121</f>
        <v>18</v>
      </c>
      <c r="I265" s="4">
        <f>[1]Src!BV121</f>
        <v>16</v>
      </c>
      <c r="J265" s="4">
        <f>[1]Src!BW121</f>
        <v>17</v>
      </c>
      <c r="K265" s="4">
        <f>[1]Src!BX121</f>
        <v>26</v>
      </c>
      <c r="L265" s="4">
        <f>[1]Src!BY121</f>
        <v>35</v>
      </c>
      <c r="M265" s="2">
        <f>[1]Src!BZ121</f>
        <v>29</v>
      </c>
      <c r="O265" s="2">
        <f>[1]Src!CA121</f>
        <v>0</v>
      </c>
      <c r="P265" s="4" t="s">
        <v>209</v>
      </c>
      <c r="Q265" s="4">
        <f>[1]Src!CD121</f>
        <v>28</v>
      </c>
      <c r="R265" s="4">
        <f>[1]Src!CE121</f>
        <v>35</v>
      </c>
      <c r="S265" s="4">
        <f>[1]Src!CF121</f>
        <v>33</v>
      </c>
      <c r="T265" s="4">
        <f>[1]Src!CG121</f>
        <v>32</v>
      </c>
      <c r="U265" s="4">
        <f>[1]Src!CH121</f>
        <v>29</v>
      </c>
      <c r="W265" s="2">
        <f>[1]ROE!W490</f>
        <v>0</v>
      </c>
      <c r="X265" s="2"/>
      <c r="Y265" s="4"/>
      <c r="Z265" s="4"/>
      <c r="AA265" s="2"/>
      <c r="AB265" s="2"/>
      <c r="AC265" s="2"/>
      <c r="AD265" s="2"/>
      <c r="AE265" s="2"/>
    </row>
    <row r="266" spans="1:31" ht="17">
      <c r="A266" s="171"/>
      <c r="B266" s="165" t="b">
        <f>C266=[1]Src!BP122</f>
        <v>0</v>
      </c>
      <c r="C266" s="168" t="str">
        <f>[1]Src!BN122</f>
        <v>무형자산</v>
      </c>
      <c r="D266" s="4">
        <f>[1]Src!BQ122</f>
        <v>1</v>
      </c>
      <c r="E266" s="4">
        <f>[1]Src!BR122</f>
        <v>2</v>
      </c>
      <c r="F266" s="4">
        <f>[1]Src!BS122</f>
        <v>5</v>
      </c>
      <c r="G266" s="4">
        <f>[1]Src!BT122</f>
        <v>4</v>
      </c>
      <c r="H266" s="4">
        <f>[1]Src!BU122</f>
        <v>8</v>
      </c>
      <c r="I266" s="4">
        <f>[1]Src!BV122</f>
        <v>8</v>
      </c>
      <c r="J266" s="4">
        <f>[1]Src!BW122</f>
        <v>8</v>
      </c>
      <c r="K266" s="4">
        <f>[1]Src!BX122</f>
        <v>10</v>
      </c>
      <c r="L266" s="4">
        <f>[1]Src!BY122</f>
        <v>10</v>
      </c>
      <c r="M266" s="2">
        <f>[1]Src!BZ122</f>
        <v>10</v>
      </c>
      <c r="O266" s="2">
        <f>[1]Src!CA122</f>
        <v>0</v>
      </c>
      <c r="P266" s="4" t="s">
        <v>210</v>
      </c>
      <c r="Q266" s="4">
        <f>[1]Src!CD122</f>
        <v>10</v>
      </c>
      <c r="R266" s="4">
        <f>[1]Src!CE122</f>
        <v>10</v>
      </c>
      <c r="S266" s="4">
        <f>[1]Src!CF122</f>
        <v>10</v>
      </c>
      <c r="T266" s="4">
        <f>[1]Src!CG122</f>
        <v>10</v>
      </c>
      <c r="U266" s="4">
        <f>[1]Src!CH122</f>
        <v>10</v>
      </c>
      <c r="W266" s="2">
        <f>[1]ROE!W491</f>
        <v>0</v>
      </c>
      <c r="X266" s="2"/>
      <c r="Y266" s="4"/>
      <c r="Z266" s="4"/>
      <c r="AA266" s="2"/>
      <c r="AB266" s="2"/>
      <c r="AC266" s="2"/>
      <c r="AD266" s="2"/>
      <c r="AE266" s="2"/>
    </row>
    <row r="267" spans="1:31" ht="17">
      <c r="A267" s="171"/>
      <c r="B267" s="165" t="b">
        <f>C267=[1]Src!BP123</f>
        <v>0</v>
      </c>
      <c r="C267" s="168" t="str">
        <f>[1]Src!BN123</f>
        <v>투자자산</v>
      </c>
      <c r="D267" s="4">
        <f>[1]Src!BQ123</f>
        <v>19</v>
      </c>
      <c r="E267" s="4">
        <f>[1]Src!BR123</f>
        <v>19</v>
      </c>
      <c r="F267" s="4">
        <f>[1]Src!BS123</f>
        <v>20</v>
      </c>
      <c r="G267" s="4">
        <f>[1]Src!BT123</f>
        <v>55</v>
      </c>
      <c r="H267" s="4">
        <f>[1]Src!BU123</f>
        <v>57</v>
      </c>
      <c r="I267" s="4">
        <f>[1]Src!BV123</f>
        <v>66</v>
      </c>
      <c r="J267" s="4">
        <f>[1]Src!BW123</f>
        <v>65</v>
      </c>
      <c r="K267" s="4">
        <f>[1]Src!BX123</f>
        <v>69</v>
      </c>
      <c r="L267" s="4">
        <f>[1]Src!BY123</f>
        <v>72</v>
      </c>
      <c r="M267" s="2">
        <f>[1]Src!BZ123</f>
        <v>74</v>
      </c>
      <c r="O267" s="2">
        <f>[1]Src!CA123</f>
        <v>0</v>
      </c>
      <c r="P267" s="4" t="s">
        <v>211</v>
      </c>
      <c r="Q267" s="4">
        <f>[1]Src!CD123</f>
        <v>72</v>
      </c>
      <c r="R267" s="4">
        <f>[1]Src!CE123</f>
        <v>72</v>
      </c>
      <c r="S267" s="4">
        <f>[1]Src!CF123</f>
        <v>72</v>
      </c>
      <c r="T267" s="4">
        <f>[1]Src!CG123</f>
        <v>73</v>
      </c>
      <c r="U267" s="4">
        <f>[1]Src!CH123</f>
        <v>74</v>
      </c>
      <c r="W267" s="2">
        <f>[1]ROE!W492</f>
        <v>0</v>
      </c>
      <c r="X267" s="2"/>
      <c r="Y267" s="4"/>
      <c r="Z267" s="4"/>
      <c r="AA267" s="2"/>
      <c r="AB267" s="2"/>
      <c r="AC267" s="2"/>
      <c r="AD267" s="2"/>
      <c r="AE267" s="2"/>
    </row>
    <row r="268" spans="1:31" ht="17">
      <c r="A268" s="171"/>
      <c r="B268" s="165" t="b">
        <f>C268=[1]Src!BP124</f>
        <v>0</v>
      </c>
      <c r="C268" s="168" t="str">
        <f>[1]Src!BN124</f>
        <v>유동부채</v>
      </c>
      <c r="D268" s="4">
        <f>[1]Src!BQ124</f>
        <v>132</v>
      </c>
      <c r="E268" s="4">
        <f>[1]Src!BR124</f>
        <v>150</v>
      </c>
      <c r="F268" s="4">
        <f>[1]Src!BS124</f>
        <v>185</v>
      </c>
      <c r="G268" s="4">
        <f>[1]Src!BT124</f>
        <v>411</v>
      </c>
      <c r="H268" s="4">
        <f>[1]Src!BU124</f>
        <v>199</v>
      </c>
      <c r="I268" s="4">
        <f>[1]Src!BV124</f>
        <v>390</v>
      </c>
      <c r="J268" s="4">
        <f>[1]Src!BW124</f>
        <v>740</v>
      </c>
      <c r="K268" s="4">
        <f>[1]Src!BX124</f>
        <v>680</v>
      </c>
      <c r="L268" s="4">
        <f>[1]Src!BY124</f>
        <v>675</v>
      </c>
      <c r="M268" s="2">
        <f>[1]Src!BZ124</f>
        <v>556</v>
      </c>
      <c r="O268" s="2">
        <f>[1]Src!CA124</f>
        <v>0</v>
      </c>
      <c r="P268" s="4" t="s">
        <v>212</v>
      </c>
      <c r="Q268" s="4">
        <f>[1]Src!CD124</f>
        <v>534</v>
      </c>
      <c r="R268" s="4">
        <f>[1]Src!CE124</f>
        <v>675</v>
      </c>
      <c r="S268" s="4">
        <f>[1]Src!CF124</f>
        <v>563</v>
      </c>
      <c r="T268" s="4">
        <f>[1]Src!CG124</f>
        <v>583</v>
      </c>
      <c r="U268" s="4">
        <f>[1]Src!CH124</f>
        <v>556</v>
      </c>
      <c r="W268" s="2">
        <f>[1]ROE!W493</f>
        <v>0</v>
      </c>
      <c r="X268" s="2"/>
      <c r="Y268" s="4"/>
      <c r="Z268" s="4"/>
      <c r="AA268" s="2"/>
      <c r="AB268" s="2"/>
      <c r="AC268" s="2"/>
      <c r="AD268" s="2"/>
      <c r="AE268" s="2"/>
    </row>
    <row r="269" spans="1:31" ht="17">
      <c r="A269" s="171"/>
      <c r="B269" s="165" t="b">
        <f>C269=[1]Src!BP125</f>
        <v>0</v>
      </c>
      <c r="C269" s="168" t="str">
        <f>[1]Src!BN125</f>
        <v>매입채무</v>
      </c>
      <c r="D269" s="4">
        <f>[1]Src!BQ125</f>
        <v>71</v>
      </c>
      <c r="E269" s="4">
        <f>[1]Src!BR125</f>
        <v>105</v>
      </c>
      <c r="F269" s="4">
        <f>[1]Src!BS125</f>
        <v>134</v>
      </c>
      <c r="G269" s="4">
        <f>[1]Src!BT125</f>
        <v>226</v>
      </c>
      <c r="H269" s="4">
        <f>[1]Src!BU125</f>
        <v>160</v>
      </c>
      <c r="I269" s="4">
        <f>[1]Src!BV125</f>
        <v>254</v>
      </c>
      <c r="J269" s="4">
        <f>[1]Src!BW125</f>
        <v>299</v>
      </c>
      <c r="K269" s="4">
        <f>[1]Src!BX125</f>
        <v>365</v>
      </c>
      <c r="L269" s="4">
        <f>[1]Src!BY125</f>
        <v>324</v>
      </c>
      <c r="M269" s="2">
        <f>[1]Src!BZ125</f>
        <v>142</v>
      </c>
      <c r="O269" s="2">
        <f>[1]Src!CA125</f>
        <v>0</v>
      </c>
      <c r="P269" s="4" t="s">
        <v>213</v>
      </c>
      <c r="Q269" s="4">
        <f>[1]Src!CD125</f>
        <v>163</v>
      </c>
      <c r="R269" s="4">
        <f>[1]Src!CE125</f>
        <v>324</v>
      </c>
      <c r="S269" s="4">
        <f>[1]Src!CF125</f>
        <v>193</v>
      </c>
      <c r="T269" s="4">
        <f>[1]Src!CG125</f>
        <v>222</v>
      </c>
      <c r="U269" s="4">
        <f>[1]Src!CH125</f>
        <v>142</v>
      </c>
      <c r="W269" s="2">
        <f>[1]ROE!W494</f>
        <v>0</v>
      </c>
      <c r="X269" s="2"/>
      <c r="Y269" s="4"/>
      <c r="Z269" s="4"/>
      <c r="AA269" s="2"/>
      <c r="AB269" s="2"/>
      <c r="AC269" s="2"/>
      <c r="AD269" s="2"/>
      <c r="AE269" s="2"/>
    </row>
    <row r="270" spans="1:31" ht="17">
      <c r="A270" s="171"/>
      <c r="B270" s="165" t="b">
        <f>C270=[1]Src!BP126</f>
        <v>0</v>
      </c>
      <c r="C270" s="168" t="str">
        <f>[1]Src!BN126</f>
        <v>비유동부채</v>
      </c>
      <c r="D270" s="4">
        <f>[1]Src!BQ126</f>
        <v>30</v>
      </c>
      <c r="E270" s="4">
        <f>[1]Src!BR126</f>
        <v>24</v>
      </c>
      <c r="F270" s="4">
        <f>[1]Src!BS126</f>
        <v>28</v>
      </c>
      <c r="G270" s="4">
        <f>[1]Src!BT126</f>
        <v>70</v>
      </c>
      <c r="H270" s="4">
        <f>[1]Src!BU126</f>
        <v>84</v>
      </c>
      <c r="I270" s="4">
        <f>[1]Src!BV126</f>
        <v>89</v>
      </c>
      <c r="J270" s="4">
        <f>[1]Src!BW126</f>
        <v>100</v>
      </c>
      <c r="K270" s="4">
        <f>[1]Src!BX126</f>
        <v>113</v>
      </c>
      <c r="L270" s="4">
        <f>[1]Src!BY126</f>
        <v>159</v>
      </c>
      <c r="M270" s="2">
        <f>[1]Src!BZ126</f>
        <v>163</v>
      </c>
      <c r="O270" s="2">
        <f>[1]Src!CA126</f>
        <v>0</v>
      </c>
      <c r="P270" s="4" t="s">
        <v>214</v>
      </c>
      <c r="Q270" s="4">
        <f>[1]Src!CD126</f>
        <v>115</v>
      </c>
      <c r="R270" s="4">
        <f>[1]Src!CE126</f>
        <v>159</v>
      </c>
      <c r="S270" s="4">
        <f>[1]Src!CF126</f>
        <v>160</v>
      </c>
      <c r="T270" s="4">
        <f>[1]Src!CG126</f>
        <v>161</v>
      </c>
      <c r="U270" s="4">
        <f>[1]Src!CH126</f>
        <v>163</v>
      </c>
      <c r="W270" s="2">
        <f>[1]ROE!W495</f>
        <v>0</v>
      </c>
      <c r="X270" s="2"/>
      <c r="Y270" s="4"/>
      <c r="Z270" s="4"/>
      <c r="AA270" s="2"/>
      <c r="AB270" s="2"/>
      <c r="AC270" s="2"/>
      <c r="AD270" s="2"/>
      <c r="AE270" s="2"/>
    </row>
    <row r="271" spans="1:31" ht="17">
      <c r="A271" s="171"/>
      <c r="B271" s="165" t="b">
        <f>C271=[1]Src!BP127</f>
        <v>0</v>
      </c>
      <c r="C271" s="168" t="str">
        <f>[1]Src!BN127</f>
        <v>순차입금</v>
      </c>
      <c r="D271" s="4">
        <f>[1]Src!BQ127</f>
        <v>0</v>
      </c>
      <c r="E271" s="4">
        <f>[1]Src!BR127</f>
        <v>0</v>
      </c>
      <c r="F271" s="4">
        <f>[1]Src!BS127</f>
        <v>0</v>
      </c>
      <c r="G271" s="4">
        <f>[1]Src!BT127</f>
        <v>0</v>
      </c>
      <c r="H271" s="4">
        <f>[1]Src!BU127</f>
        <v>0</v>
      </c>
      <c r="I271" s="4">
        <f>[1]Src!BV127</f>
        <v>0</v>
      </c>
      <c r="J271" s="4">
        <f>[1]Src!BW127</f>
        <v>170</v>
      </c>
      <c r="K271" s="4">
        <f>[1]Src!BX127</f>
        <v>0</v>
      </c>
      <c r="L271" s="4">
        <f>[1]Src!BY127</f>
        <v>0</v>
      </c>
      <c r="M271" s="2">
        <f>[1]Src!BZ127</f>
        <v>0</v>
      </c>
      <c r="O271" s="2">
        <f>[1]Src!CA127</f>
        <v>0</v>
      </c>
      <c r="P271" s="4" t="s">
        <v>215</v>
      </c>
      <c r="Q271" s="4">
        <f>[1]Src!CD127</f>
        <v>97</v>
      </c>
      <c r="R271" s="4">
        <f>[1]Src!CE127</f>
        <v>0</v>
      </c>
      <c r="S271" s="4">
        <f>[1]Src!CF127</f>
        <v>0</v>
      </c>
      <c r="T271" s="4">
        <f>[1]Src!CG127</f>
        <v>0</v>
      </c>
      <c r="U271" s="4">
        <f>[1]Src!CH127</f>
        <v>0</v>
      </c>
      <c r="W271" s="2">
        <f>[1]ROE!W496</f>
        <v>0</v>
      </c>
      <c r="X271" s="2"/>
      <c r="Y271" s="4"/>
      <c r="Z271" s="4"/>
      <c r="AA271" s="2"/>
      <c r="AB271" s="2"/>
      <c r="AC271" s="2"/>
      <c r="AD271" s="2"/>
      <c r="AE271" s="2"/>
    </row>
    <row r="272" spans="1:31" ht="17">
      <c r="A272" s="171"/>
      <c r="B272" s="165" t="b">
        <f>C272=[1]Src!BP128</f>
        <v>0</v>
      </c>
      <c r="C272" s="168" t="str">
        <f>[1]Src!BN128</f>
        <v>차입금</v>
      </c>
      <c r="D272" s="4">
        <f>[1]Src!BQ128</f>
        <v>58</v>
      </c>
      <c r="E272" s="4">
        <f>[1]Src!BR128</f>
        <v>26</v>
      </c>
      <c r="F272" s="4">
        <f>[1]Src!BS128</f>
        <v>2</v>
      </c>
      <c r="G272" s="4">
        <f>[1]Src!BT128</f>
        <v>101</v>
      </c>
      <c r="H272" s="4">
        <f>[1]Src!BU128</f>
        <v>11</v>
      </c>
      <c r="I272" s="4">
        <f>[1]Src!BV128</f>
        <v>64</v>
      </c>
      <c r="J272" s="4">
        <f>[1]Src!BW128</f>
        <v>337</v>
      </c>
      <c r="K272" s="4">
        <f>[1]Src!BX128</f>
        <v>201</v>
      </c>
      <c r="L272" s="4">
        <f>[1]Src!BY128</f>
        <v>181</v>
      </c>
      <c r="M272" s="2">
        <f>[1]Src!BZ128</f>
        <v>218</v>
      </c>
      <c r="O272" s="2">
        <f>[1]Src!CA128</f>
        <v>0</v>
      </c>
      <c r="P272" s="4" t="s">
        <v>216</v>
      </c>
      <c r="Q272" s="4">
        <f>[1]Src!CD128</f>
        <v>281</v>
      </c>
      <c r="R272" s="4">
        <f>[1]Src!CE128</f>
        <v>181</v>
      </c>
      <c r="S272" s="4">
        <f>[1]Src!CF128</f>
        <v>212</v>
      </c>
      <c r="T272" s="4">
        <f>[1]Src!CG128</f>
        <v>209</v>
      </c>
      <c r="U272" s="4">
        <f>[1]Src!CH128</f>
        <v>218</v>
      </c>
      <c r="W272" s="2">
        <f>[1]ROE!W497</f>
        <v>0</v>
      </c>
      <c r="X272" s="2"/>
      <c r="Y272" s="4"/>
      <c r="Z272" s="4"/>
      <c r="AA272" s="2"/>
      <c r="AB272" s="2"/>
      <c r="AC272" s="2"/>
      <c r="AD272" s="2"/>
      <c r="AE272" s="2"/>
    </row>
    <row r="273" spans="1:31" ht="17">
      <c r="A273" s="171"/>
      <c r="B273" s="165" t="b">
        <f>C273=[1]Src!BP129</f>
        <v>0</v>
      </c>
      <c r="C273" s="168" t="str">
        <f>[1]Src!BN129</f>
        <v>부채총계</v>
      </c>
      <c r="D273" s="4">
        <f>[1]Src!BQ129</f>
        <v>162</v>
      </c>
      <c r="E273" s="4">
        <f>[1]Src!BR129</f>
        <v>174</v>
      </c>
      <c r="F273" s="4">
        <f>[1]Src!BS129</f>
        <v>213</v>
      </c>
      <c r="G273" s="4">
        <f>[1]Src!BT129</f>
        <v>481</v>
      </c>
      <c r="H273" s="4">
        <f>[1]Src!BU129</f>
        <v>283</v>
      </c>
      <c r="I273" s="4">
        <f>[1]Src!BV129</f>
        <v>479</v>
      </c>
      <c r="J273" s="4">
        <f>[1]Src!BW129</f>
        <v>840</v>
      </c>
      <c r="K273" s="4">
        <f>[1]Src!BX129</f>
        <v>793</v>
      </c>
      <c r="L273" s="4">
        <f>[1]Src!BY129</f>
        <v>834</v>
      </c>
      <c r="M273" s="2">
        <f>[1]Src!BZ129</f>
        <v>719</v>
      </c>
      <c r="O273" s="2">
        <f>[1]Src!CA129</f>
        <v>0</v>
      </c>
      <c r="P273" s="4" t="s">
        <v>217</v>
      </c>
      <c r="Q273" s="4">
        <f>[1]Src!CD129</f>
        <v>649</v>
      </c>
      <c r="R273" s="4">
        <f>[1]Src!CE129</f>
        <v>834</v>
      </c>
      <c r="S273" s="4">
        <f>[1]Src!CF129</f>
        <v>723</v>
      </c>
      <c r="T273" s="4">
        <f>[1]Src!CG129</f>
        <v>744</v>
      </c>
      <c r="U273" s="4">
        <f>[1]Src!CH129</f>
        <v>719</v>
      </c>
      <c r="W273" s="2">
        <f>[1]ROE!W498</f>
        <v>0</v>
      </c>
      <c r="X273" s="2"/>
      <c r="Y273" s="4"/>
      <c r="Z273" s="4"/>
      <c r="AA273" s="2"/>
      <c r="AB273" s="2"/>
      <c r="AC273" s="2"/>
      <c r="AD273" s="2"/>
      <c r="AE273" s="2"/>
    </row>
    <row r="274" spans="1:31" ht="17">
      <c r="A274" s="171"/>
      <c r="B274" s="165" t="b">
        <f>C274=[1]Src!BP130</f>
        <v>0</v>
      </c>
      <c r="C274" s="168" t="str">
        <f>[1]Src!BN130</f>
        <v>자본총계</v>
      </c>
      <c r="D274" s="4">
        <f>[1]Src!BQ130</f>
        <v>132</v>
      </c>
      <c r="E274" s="4">
        <f>[1]Src!BR130</f>
        <v>166</v>
      </c>
      <c r="F274" s="4">
        <f>[1]Src!BS130</f>
        <v>302</v>
      </c>
      <c r="G274" s="4">
        <f>[1]Src!BT130</f>
        <v>177</v>
      </c>
      <c r="H274" s="4">
        <f>[1]Src!BU130</f>
        <v>226</v>
      </c>
      <c r="I274" s="4">
        <f>[1]Src!BV130</f>
        <v>291</v>
      </c>
      <c r="J274" s="4">
        <f>[1]Src!BW130</f>
        <v>353</v>
      </c>
      <c r="K274" s="4">
        <f>[1]Src!BX130</f>
        <v>467</v>
      </c>
      <c r="L274" s="4">
        <f>[1]Src!BY130</f>
        <v>547</v>
      </c>
      <c r="M274" s="2">
        <f>[1]Src!BZ130</f>
        <v>614</v>
      </c>
      <c r="O274" s="2">
        <f>[1]Src!CA130</f>
        <v>0</v>
      </c>
      <c r="P274" s="4" t="s">
        <v>218</v>
      </c>
      <c r="Q274" s="4">
        <f>[1]Src!CD130</f>
        <v>488</v>
      </c>
      <c r="R274" s="4">
        <f>[1]Src!CE130</f>
        <v>547</v>
      </c>
      <c r="S274" s="4">
        <f>[1]Src!CF130</f>
        <v>538</v>
      </c>
      <c r="T274" s="4">
        <f>[1]Src!CG130</f>
        <v>584</v>
      </c>
      <c r="U274" s="4">
        <f>[1]Src!CH130</f>
        <v>614</v>
      </c>
      <c r="W274" s="2">
        <f>[1]ROE!W499</f>
        <v>0</v>
      </c>
      <c r="X274" s="2"/>
      <c r="Y274" s="4"/>
      <c r="Z274" s="4"/>
      <c r="AA274" s="2"/>
      <c r="AB274" s="2"/>
      <c r="AC274" s="2"/>
      <c r="AD274" s="2"/>
      <c r="AE274" s="2"/>
    </row>
    <row r="275" spans="1:31" ht="17">
      <c r="A275" s="171"/>
      <c r="B275" s="165" t="b">
        <f>C275=[1]Src!BP131</f>
        <v>0</v>
      </c>
      <c r="C275" s="168" t="str">
        <f>[1]Src!BN131</f>
        <v>지배주주지분</v>
      </c>
      <c r="D275" s="4">
        <f>[1]Src!BQ131</f>
        <v>132</v>
      </c>
      <c r="E275" s="4">
        <f>[1]Src!BR131</f>
        <v>166</v>
      </c>
      <c r="F275" s="4">
        <f>[1]Src!BS131</f>
        <v>302</v>
      </c>
      <c r="G275" s="4">
        <f>[1]Src!BT131</f>
        <v>177</v>
      </c>
      <c r="H275" s="4">
        <f>[1]Src!BU131</f>
        <v>226</v>
      </c>
      <c r="I275" s="4">
        <f>[1]Src!BV131</f>
        <v>291</v>
      </c>
      <c r="J275" s="4">
        <f>[1]Src!BW131</f>
        <v>353</v>
      </c>
      <c r="K275" s="4">
        <f>[1]Src!BX131</f>
        <v>460</v>
      </c>
      <c r="L275" s="4">
        <f>[1]Src!BY131</f>
        <v>539</v>
      </c>
      <c r="M275" s="2">
        <f>[1]Src!BZ131</f>
        <v>606</v>
      </c>
      <c r="O275" s="2">
        <f>[1]Src!CA131</f>
        <v>0</v>
      </c>
      <c r="P275" s="4" t="s">
        <v>159</v>
      </c>
      <c r="Q275" s="4">
        <f>[1]Src!CD131</f>
        <v>480</v>
      </c>
      <c r="R275" s="4">
        <f>[1]Src!CE131</f>
        <v>539</v>
      </c>
      <c r="S275" s="4">
        <f>[1]Src!CF131</f>
        <v>530</v>
      </c>
      <c r="T275" s="4">
        <f>[1]Src!CG131</f>
        <v>576</v>
      </c>
      <c r="U275" s="4">
        <f>[1]Src!CH131</f>
        <v>606</v>
      </c>
      <c r="W275" s="2">
        <f>[1]ROE!W500</f>
        <v>0</v>
      </c>
      <c r="X275" s="2"/>
      <c r="Y275" s="4"/>
      <c r="Z275" s="4"/>
      <c r="AA275" s="2"/>
      <c r="AB275" s="2"/>
      <c r="AC275" s="2"/>
      <c r="AD275" s="2"/>
      <c r="AE275" s="2"/>
    </row>
    <row r="276" spans="1:31" ht="17">
      <c r="A276" s="171"/>
      <c r="B276" s="165" t="b">
        <f>C276=[1]Src!BP132</f>
        <v>0</v>
      </c>
      <c r="C276" s="168" t="str">
        <f>[1]Src!BN132</f>
        <v>투하자본</v>
      </c>
      <c r="D276" s="4">
        <f>[1]Src!BQ132</f>
        <v>61</v>
      </c>
      <c r="E276" s="4">
        <f>[1]Src!BR132</f>
        <v>70</v>
      </c>
      <c r="F276" s="4">
        <f>[1]Src!BS132</f>
        <v>98</v>
      </c>
      <c r="G276" s="4">
        <f>[1]Src!BT132</f>
        <v>66</v>
      </c>
      <c r="H276" s="4">
        <f>[1]Src!BU132</f>
        <v>86</v>
      </c>
      <c r="I276" s="4">
        <f>[1]Src!BV132</f>
        <v>92</v>
      </c>
      <c r="J276" s="4">
        <f>[1]Src!BW132</f>
        <v>463</v>
      </c>
      <c r="K276" s="4">
        <f>[1]Src!BX132</f>
        <v>265</v>
      </c>
      <c r="L276" s="4">
        <f>[1]Src!BY132</f>
        <v>366</v>
      </c>
      <c r="M276" s="2">
        <f>[1]Src!BZ132</f>
        <v>491</v>
      </c>
      <c r="O276" s="2">
        <f>[1]Src!CA132</f>
        <v>0</v>
      </c>
      <c r="P276" s="4" t="s">
        <v>219</v>
      </c>
      <c r="Q276" s="4">
        <f>[1]Src!CD132</f>
        <v>476</v>
      </c>
      <c r="R276" s="4">
        <f>[1]Src!CE132</f>
        <v>366</v>
      </c>
      <c r="S276" s="4">
        <f>[1]Src!CF132</f>
        <v>314</v>
      </c>
      <c r="T276" s="4">
        <f>[1]Src!CG132</f>
        <v>408</v>
      </c>
      <c r="U276" s="4">
        <f>[1]Src!CH132</f>
        <v>491</v>
      </c>
      <c r="W276" s="2">
        <f>[1]ROE!W501</f>
        <v>0</v>
      </c>
      <c r="X276" s="2"/>
      <c r="Y276" s="4"/>
      <c r="Z276" s="4"/>
      <c r="AA276" s="2"/>
      <c r="AB276" s="2"/>
      <c r="AC276" s="2"/>
      <c r="AD276" s="2"/>
      <c r="AE276" s="2"/>
    </row>
    <row r="277" spans="1:31" ht="17">
      <c r="A277" s="171"/>
      <c r="B277" s="165" t="b">
        <f>C277=[1]Src!BP133</f>
        <v>0</v>
      </c>
      <c r="C277" s="168" t="str">
        <f>[1]Src!BN133</f>
        <v>운전자본</v>
      </c>
      <c r="D277" s="4">
        <f>[1]Src!BQ133</f>
        <v>59</v>
      </c>
      <c r="E277" s="4">
        <f>[1]Src!BR133</f>
        <v>69</v>
      </c>
      <c r="F277" s="4">
        <f>[1]Src!BS133</f>
        <v>93</v>
      </c>
      <c r="G277" s="4">
        <f>[1]Src!BT133</f>
        <v>41</v>
      </c>
      <c r="H277" s="4">
        <f>[1]Src!BU133</f>
        <v>68</v>
      </c>
      <c r="I277" s="4">
        <f>[1]Src!BV133</f>
        <v>76</v>
      </c>
      <c r="J277" s="4">
        <f>[1]Src!BW133</f>
        <v>446</v>
      </c>
      <c r="K277" s="4">
        <f>[1]Src!BX133</f>
        <v>239</v>
      </c>
      <c r="L277" s="4">
        <f>[1]Src!BY133</f>
        <v>331</v>
      </c>
      <c r="M277" s="2">
        <f>[1]Src!BZ133</f>
        <v>462</v>
      </c>
      <c r="O277" s="2">
        <f>[1]Src!CA133</f>
        <v>0</v>
      </c>
      <c r="P277" s="4" t="s">
        <v>220</v>
      </c>
      <c r="Q277" s="4">
        <f>[1]Src!CD133</f>
        <v>448</v>
      </c>
      <c r="R277" s="4">
        <f>[1]Src!CE133</f>
        <v>331</v>
      </c>
      <c r="S277" s="4">
        <f>[1]Src!CF133</f>
        <v>281</v>
      </c>
      <c r="T277" s="4">
        <f>[1]Src!CG133</f>
        <v>376</v>
      </c>
      <c r="U277" s="4">
        <f>[1]Src!CH133</f>
        <v>462</v>
      </c>
      <c r="W277" s="2">
        <f>[1]ROE!W502</f>
        <v>0</v>
      </c>
      <c r="X277" s="2"/>
      <c r="Y277" s="4"/>
      <c r="Z277" s="4"/>
      <c r="AA277" s="2"/>
      <c r="AB277" s="2"/>
      <c r="AC277" s="2"/>
      <c r="AD277" s="2"/>
      <c r="AE277" s="2"/>
    </row>
    <row r="278" spans="1:31" ht="17">
      <c r="A278" s="171"/>
      <c r="B278" s="165" t="b">
        <f>C278=[1]Src!BP134</f>
        <v>0</v>
      </c>
      <c r="C278" s="168" t="str">
        <f>[1]Src!BN134</f>
        <v>총자산</v>
      </c>
      <c r="D278" s="4">
        <f>[1]Src!BQ134</f>
        <v>294</v>
      </c>
      <c r="E278" s="4">
        <f>[1]Src!BR134</f>
        <v>340</v>
      </c>
      <c r="F278" s="4">
        <f>[1]Src!BS134</f>
        <v>515</v>
      </c>
      <c r="G278" s="4">
        <f>[1]Src!BT134</f>
        <v>658</v>
      </c>
      <c r="H278" s="4">
        <f>[1]Src!BU134</f>
        <v>509</v>
      </c>
      <c r="I278" s="4">
        <f>[1]Src!BV134</f>
        <v>770</v>
      </c>
      <c r="J278" s="4">
        <f>[1]Src!BW134</f>
        <v>1193</v>
      </c>
      <c r="K278" s="4">
        <f>[1]Src!BX134</f>
        <v>1260</v>
      </c>
      <c r="L278" s="4">
        <f>[1]Src!BY134</f>
        <v>1381</v>
      </c>
      <c r="M278" s="2">
        <f>[1]Src!BZ134</f>
        <v>1333</v>
      </c>
      <c r="O278" s="2">
        <f>[1]Src!CA134</f>
        <v>0</v>
      </c>
      <c r="P278" s="4" t="s">
        <v>221</v>
      </c>
      <c r="Q278" s="4">
        <f>[1]Src!CD134</f>
        <v>1137</v>
      </c>
      <c r="R278" s="4">
        <f>[1]Src!CE134</f>
        <v>1381</v>
      </c>
      <c r="S278" s="4">
        <f>[1]Src!CF134</f>
        <v>1261</v>
      </c>
      <c r="T278" s="4">
        <f>[1]Src!CG134</f>
        <v>1328</v>
      </c>
      <c r="U278" s="4">
        <f>[1]Src!CH134</f>
        <v>1333</v>
      </c>
      <c r="W278" s="2">
        <f>[1]ROE!W503</f>
        <v>0</v>
      </c>
      <c r="X278" s="2"/>
      <c r="Y278" s="4"/>
      <c r="Z278" s="4"/>
      <c r="AA278" s="2"/>
      <c r="AB278" s="2"/>
      <c r="AC278" s="2"/>
      <c r="AD278" s="2"/>
      <c r="AE278" s="2"/>
    </row>
    <row r="279" spans="1:31" ht="17">
      <c r="A279" s="171"/>
      <c r="B279" s="165" t="b">
        <f>C279=[1]Src!BP135</f>
        <v>0</v>
      </c>
      <c r="C279" s="168" t="str">
        <f>[1]Src!BN135</f>
        <v>(개별)총자산</v>
      </c>
      <c r="D279" s="4">
        <f>[1]Src!BQ135</f>
        <v>294</v>
      </c>
      <c r="E279" s="4">
        <f>[1]Src!BR135</f>
        <v>340</v>
      </c>
      <c r="F279" s="4">
        <f>[1]Src!BS135</f>
        <v>515</v>
      </c>
      <c r="G279" s="4">
        <f>[1]Src!BT135</f>
        <v>658</v>
      </c>
      <c r="H279" s="4">
        <f>[1]Src!BU135</f>
        <v>509</v>
      </c>
      <c r="I279" s="4">
        <f>[1]Src!BV135</f>
        <v>770</v>
      </c>
      <c r="J279" s="4">
        <f>[1]Src!BW135</f>
        <v>1194</v>
      </c>
      <c r="K279" s="4">
        <f>[1]Src!BX135</f>
        <v>1252</v>
      </c>
      <c r="L279" s="4">
        <f>[1]Src!BY135</f>
        <v>1364</v>
      </c>
      <c r="M279" s="2">
        <f>[1]Src!BZ135</f>
        <v>1314</v>
      </c>
      <c r="O279" s="2">
        <f>[1]Src!CA135</f>
        <v>0</v>
      </c>
      <c r="P279" s="4" t="s">
        <v>222</v>
      </c>
      <c r="Q279" s="4">
        <f>[1]Src!CD135</f>
        <v>1125</v>
      </c>
      <c r="R279" s="4">
        <f>[1]Src!CE135</f>
        <v>1364</v>
      </c>
      <c r="S279" s="4">
        <f>[1]Src!CF135</f>
        <v>1240</v>
      </c>
      <c r="T279" s="4">
        <f>[1]Src!CG135</f>
        <v>1308</v>
      </c>
      <c r="U279" s="4">
        <f>[1]Src!CH135</f>
        <v>1314</v>
      </c>
      <c r="W279" s="2">
        <f>[1]ROE!W504</f>
        <v>0</v>
      </c>
      <c r="X279" s="2"/>
      <c r="Y279" s="4"/>
      <c r="Z279" s="4"/>
      <c r="AA279" s="2"/>
      <c r="AB279" s="2"/>
      <c r="AC279" s="2"/>
      <c r="AD279" s="2"/>
      <c r="AE279" s="2"/>
    </row>
    <row r="280" spans="1:31" ht="17">
      <c r="A280" s="171"/>
      <c r="B280" s="165" t="b">
        <f>C280=[1]Src!BP136</f>
        <v>0</v>
      </c>
      <c r="C280" s="168" t="str">
        <f>[1]Src!BN136</f>
        <v>(개별)부채총계</v>
      </c>
      <c r="D280" s="4">
        <f>[1]Src!BQ136</f>
        <v>162</v>
      </c>
      <c r="E280" s="4">
        <f>[1]Src!BR136</f>
        <v>174</v>
      </c>
      <c r="F280" s="4">
        <f>[1]Src!BS136</f>
        <v>213</v>
      </c>
      <c r="G280" s="4">
        <f>[1]Src!BT136</f>
        <v>481</v>
      </c>
      <c r="H280" s="4">
        <f>[1]Src!BU136</f>
        <v>283</v>
      </c>
      <c r="I280" s="4">
        <f>[1]Src!BV136</f>
        <v>479</v>
      </c>
      <c r="J280" s="4">
        <f>[1]Src!BW136</f>
        <v>840</v>
      </c>
      <c r="K280" s="4">
        <f>[1]Src!BX136</f>
        <v>792</v>
      </c>
      <c r="L280" s="4">
        <f>[1]Src!BY136</f>
        <v>828</v>
      </c>
      <c r="M280" s="2">
        <f>[1]Src!BZ136</f>
        <v>718</v>
      </c>
      <c r="O280" s="2">
        <f>[1]Src!CA136</f>
        <v>0</v>
      </c>
      <c r="P280" s="4" t="s">
        <v>223</v>
      </c>
      <c r="Q280" s="4">
        <f>[1]Src!CD136</f>
        <v>646</v>
      </c>
      <c r="R280" s="4">
        <f>[1]Src!CE136</f>
        <v>828</v>
      </c>
      <c r="S280" s="4">
        <f>[1]Src!CF136</f>
        <v>713</v>
      </c>
      <c r="T280" s="4">
        <f>[1]Src!CG136</f>
        <v>742</v>
      </c>
      <c r="U280" s="4">
        <f>[1]Src!CH136</f>
        <v>718</v>
      </c>
      <c r="W280" s="2">
        <f>[1]ROE!W505</f>
        <v>0</v>
      </c>
      <c r="X280" s="2"/>
      <c r="Y280" s="4"/>
      <c r="Z280" s="4"/>
      <c r="AA280" s="2"/>
      <c r="AB280" s="2"/>
      <c r="AC280" s="2"/>
      <c r="AD280" s="2"/>
      <c r="AE280" s="2"/>
    </row>
    <row r="281" spans="1:31" ht="17">
      <c r="A281" s="171"/>
      <c r="B281" s="165" t="b">
        <f>C281=[1]Src!BP137</f>
        <v>0</v>
      </c>
      <c r="C281" s="168" t="str">
        <f>[1]Src!BN137</f>
        <v>(개별)자본총계</v>
      </c>
      <c r="D281" s="4">
        <f>[1]Src!BQ137</f>
        <v>132</v>
      </c>
      <c r="E281" s="4">
        <f>[1]Src!BR137</f>
        <v>166</v>
      </c>
      <c r="F281" s="4">
        <f>[1]Src!BS137</f>
        <v>302</v>
      </c>
      <c r="G281" s="4">
        <f>[1]Src!BT137</f>
        <v>177</v>
      </c>
      <c r="H281" s="4">
        <f>[1]Src!BU137</f>
        <v>226</v>
      </c>
      <c r="I281" s="4">
        <f>[1]Src!BV137</f>
        <v>291</v>
      </c>
      <c r="J281" s="4">
        <f>[1]Src!BW137</f>
        <v>354</v>
      </c>
      <c r="K281" s="4">
        <f>[1]Src!BX137</f>
        <v>460</v>
      </c>
      <c r="L281" s="4">
        <f>[1]Src!BY137</f>
        <v>536</v>
      </c>
      <c r="M281" s="2">
        <f>[1]Src!BZ137</f>
        <v>596</v>
      </c>
      <c r="O281" s="2">
        <f>[1]Src!CA137</f>
        <v>0</v>
      </c>
      <c r="P281" s="4" t="s">
        <v>224</v>
      </c>
      <c r="Q281" s="4">
        <f>[1]Src!CD137</f>
        <v>479</v>
      </c>
      <c r="R281" s="4">
        <f>[1]Src!CE137</f>
        <v>536</v>
      </c>
      <c r="S281" s="4">
        <f>[1]Src!CF137</f>
        <v>527</v>
      </c>
      <c r="T281" s="4">
        <f>[1]Src!CG137</f>
        <v>566</v>
      </c>
      <c r="U281" s="4">
        <f>[1]Src!CH137</f>
        <v>596</v>
      </c>
      <c r="W281" s="2">
        <f>[1]ROE!W506</f>
        <v>0</v>
      </c>
      <c r="X281" s="2"/>
      <c r="Y281" s="4"/>
      <c r="Z281" s="4"/>
      <c r="AA281" s="2"/>
      <c r="AB281" s="2"/>
      <c r="AC281" s="2"/>
      <c r="AD281" s="2"/>
      <c r="AE281" s="2"/>
    </row>
    <row r="282" spans="1:31" ht="17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9" spans="1:31" ht="17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7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7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7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7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7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7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7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7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7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7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7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7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7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7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7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7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7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7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7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7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7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7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7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7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7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7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7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7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7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7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7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7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7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7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7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7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7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7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7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7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7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7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7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7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7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7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7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7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7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7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7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7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7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7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7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7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7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7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7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7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7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>
        <f>L357</f>
        <v>0</v>
      </c>
      <c r="Z357" s="2">
        <f>V357</f>
        <v>0</v>
      </c>
      <c r="AA357" s="2">
        <f>N357</f>
        <v>0</v>
      </c>
      <c r="AB357" s="2"/>
      <c r="AC357" s="2"/>
      <c r="AD357" s="2"/>
      <c r="AE357" s="2"/>
    </row>
    <row r="358" spans="1:31" ht="17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7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7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7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>
        <f t="shared" ref="Y361:Y369" si="179">L361</f>
        <v>0</v>
      </c>
      <c r="Z361" s="2">
        <f t="shared" ref="Z361:Z369" si="180">V361</f>
        <v>0</v>
      </c>
      <c r="AA361" s="2">
        <f t="shared" ref="AA361:AA369" si="181">N361</f>
        <v>0</v>
      </c>
      <c r="AB361" s="2"/>
      <c r="AC361" s="2"/>
      <c r="AD361" s="2"/>
      <c r="AE361" s="2"/>
    </row>
    <row r="362" spans="1:31" ht="17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>
        <f t="shared" si="179"/>
        <v>0</v>
      </c>
      <c r="Z362" s="2">
        <f t="shared" si="180"/>
        <v>0</v>
      </c>
      <c r="AA362" s="2">
        <f t="shared" si="181"/>
        <v>0</v>
      </c>
      <c r="AB362" s="2"/>
      <c r="AC362" s="2"/>
      <c r="AD362" s="2"/>
      <c r="AE362" s="2"/>
    </row>
    <row r="363" spans="1:31" ht="17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>
        <f t="shared" si="179"/>
        <v>0</v>
      </c>
      <c r="Z363" s="2">
        <f t="shared" si="180"/>
        <v>0</v>
      </c>
      <c r="AA363" s="2">
        <f t="shared" si="181"/>
        <v>0</v>
      </c>
      <c r="AB363" s="2"/>
      <c r="AC363" s="2"/>
      <c r="AD363" s="2"/>
      <c r="AE363" s="2"/>
    </row>
    <row r="364" spans="1:31" ht="17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>
        <f t="shared" si="179"/>
        <v>0</v>
      </c>
      <c r="Z364" s="2">
        <f t="shared" si="180"/>
        <v>0</v>
      </c>
      <c r="AA364" s="2">
        <f t="shared" si="181"/>
        <v>0</v>
      </c>
      <c r="AB364" s="2"/>
      <c r="AC364" s="2"/>
      <c r="AD364" s="2"/>
      <c r="AE364" s="2"/>
    </row>
    <row r="365" spans="1:31" ht="17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>
        <f t="shared" si="179"/>
        <v>0</v>
      </c>
      <c r="Z365" s="2">
        <f t="shared" si="180"/>
        <v>0</v>
      </c>
      <c r="AA365" s="2">
        <f t="shared" si="181"/>
        <v>0</v>
      </c>
      <c r="AB365" s="2"/>
      <c r="AC365" s="2"/>
      <c r="AD365" s="2"/>
      <c r="AE365" s="2"/>
    </row>
    <row r="366" spans="1:31" ht="17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>
        <f t="shared" si="179"/>
        <v>0</v>
      </c>
      <c r="Z366" s="2">
        <f t="shared" si="180"/>
        <v>0</v>
      </c>
      <c r="AA366" s="2">
        <f t="shared" si="181"/>
        <v>0</v>
      </c>
      <c r="AB366" s="2"/>
      <c r="AC366" s="2"/>
      <c r="AD366" s="2"/>
      <c r="AE366" s="2"/>
    </row>
    <row r="367" spans="1:31" ht="1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>
        <f t="shared" si="179"/>
        <v>0</v>
      </c>
      <c r="Z367" s="2">
        <f t="shared" si="180"/>
        <v>0</v>
      </c>
      <c r="AA367" s="2">
        <f t="shared" si="181"/>
        <v>0</v>
      </c>
      <c r="AB367" s="2"/>
      <c r="AC367" s="2"/>
      <c r="AD367" s="2"/>
      <c r="AE367" s="2"/>
    </row>
    <row r="368" spans="1:31" ht="17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>
        <f t="shared" si="179"/>
        <v>0</v>
      </c>
      <c r="Z368" s="2">
        <f t="shared" si="180"/>
        <v>0</v>
      </c>
      <c r="AA368" s="2">
        <f t="shared" si="181"/>
        <v>0</v>
      </c>
      <c r="AB368" s="2"/>
      <c r="AC368" s="2"/>
      <c r="AD368" s="2"/>
      <c r="AE368" s="2"/>
    </row>
    <row r="369" spans="1:31" ht="17">
      <c r="A369" s="173"/>
      <c r="B369" s="173" t="s">
        <v>225</v>
      </c>
      <c r="C369" s="174" t="s">
        <v>226</v>
      </c>
      <c r="D369" s="173"/>
      <c r="E369" s="173"/>
      <c r="F369" s="173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>
        <f t="shared" si="179"/>
        <v>0</v>
      </c>
      <c r="Z369" s="173">
        <f t="shared" si="180"/>
        <v>0</v>
      </c>
      <c r="AA369" s="173">
        <f t="shared" si="181"/>
        <v>0</v>
      </c>
      <c r="AB369" s="173"/>
      <c r="AC369" s="173"/>
      <c r="AD369" s="173"/>
      <c r="AE369" s="173"/>
    </row>
    <row r="370" spans="1:31" ht="17">
      <c r="A370" s="175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7">
      <c r="A371" s="175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7">
      <c r="A372" s="175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7">
      <c r="A373" s="175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7">
      <c r="A374" s="175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7">
      <c r="A375" s="175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7">
      <c r="A376" s="175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7">
      <c r="A377" s="175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7">
      <c r="A378" s="175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7">
      <c r="A379" s="175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7">
      <c r="A380" s="175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7">
      <c r="A381" s="175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7">
      <c r="A382" s="175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7">
      <c r="A383" s="175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7">
      <c r="A384" s="175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7">
      <c r="A385" s="175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7">
      <c r="A386" s="175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7">
      <c r="A387" s="175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7">
      <c r="A388" s="175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7">
      <c r="A389" s="175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7">
      <c r="A390" s="175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7">
      <c r="A391" s="175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7">
      <c r="A392" s="175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7">
      <c r="A393" s="175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7">
      <c r="A394" s="175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7">
      <c r="A395" s="175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7">
      <c r="A396" s="175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7">
      <c r="A397" s="175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7">
      <c r="A398" s="175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7">
      <c r="A399" s="175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7">
      <c r="A400" s="175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7">
      <c r="A401" s="175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7">
      <c r="A402" s="175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7">
      <c r="A403" s="175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7">
      <c r="A404" s="175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7">
      <c r="A405" s="175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7">
      <c r="A406" s="175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7">
      <c r="A407" s="175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7">
      <c r="A408" s="175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7">
      <c r="A409" s="175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7">
      <c r="A410" s="175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7">
      <c r="A411" s="175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7">
      <c r="A412" s="175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7">
      <c r="A413" s="175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7">
      <c r="A414" s="175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7">
      <c r="A415" s="175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7">
      <c r="A416" s="175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7">
      <c r="A417" s="175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7">
      <c r="A418" s="175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7">
      <c r="A419" s="175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7">
      <c r="A420" s="175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7">
      <c r="A421" s="175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7">
      <c r="A422" s="175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7">
      <c r="A423" s="175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7">
      <c r="A424" s="175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7">
      <c r="A425" s="175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7">
      <c r="A426" s="175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7">
      <c r="A427" s="175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7">
      <c r="A428" s="175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6.5" customHeight="1">
      <c r="A429" s="175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7">
      <c r="A430" s="175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7">
      <c r="A431" s="175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7">
      <c r="A432" s="175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7">
      <c r="A433" s="175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7">
      <c r="A434" s="175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7">
      <c r="A435" s="175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7">
      <c r="A436" s="175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7">
      <c r="A437" s="175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7">
      <c r="A438" s="175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7">
      <c r="A439" s="175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7">
      <c r="A440" s="175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7">
      <c r="A441" s="175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7">
      <c r="A442" s="175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7">
      <c r="A443" s="175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7">
      <c r="A444" s="175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7">
      <c r="A445" s="175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7">
      <c r="A446" s="175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7">
      <c r="A447" s="175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7">
      <c r="A448" s="175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7">
      <c r="A449" s="175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7">
      <c r="A450" s="175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7">
      <c r="A451" s="175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7">
      <c r="A452" s="175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7">
      <c r="A453" s="175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7">
      <c r="A454" s="175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7">
      <c r="A455" s="175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7">
      <c r="A456" s="175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7">
      <c r="A457" s="175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7">
      <c r="A458" s="175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7">
      <c r="A459" s="175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7">
      <c r="A460" s="175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7">
      <c r="A461" s="175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7">
      <c r="A462" s="175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7">
      <c r="A463" s="175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7">
      <c r="A464" s="175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7">
      <c r="A465" s="175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7">
      <c r="A466" s="175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7">
      <c r="A467" s="175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7">
      <c r="A468" s="175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7">
      <c r="A469" s="175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7">
      <c r="A470" s="175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7">
      <c r="A471" s="175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7">
      <c r="A472" s="175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7">
      <c r="A473" s="175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7">
      <c r="A474" s="175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7">
      <c r="A475" s="175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7">
      <c r="A476" s="175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7">
      <c r="A477" s="175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7">
      <c r="A478" s="175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7">
      <c r="A479" s="175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7">
      <c r="A480" s="175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7">
      <c r="A481" s="175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7">
      <c r="A482" s="175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7">
      <c r="A483" s="175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7">
      <c r="A484" s="175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7">
      <c r="A485" s="175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7">
      <c r="A486" s="175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7">
      <c r="A487" s="175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7">
      <c r="A488" s="175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7">
      <c r="A489" s="175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7">
      <c r="A490" s="175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7">
      <c r="A491" s="175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7">
      <c r="A492" s="175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7">
      <c r="A493" s="175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7">
      <c r="A494" s="175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7">
      <c r="A495" s="175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7">
      <c r="A496" s="175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7">
      <c r="A497" s="175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7">
      <c r="A498" s="175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7">
      <c r="A499" s="175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7">
      <c r="A500" s="175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7">
      <c r="A501" s="175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7">
      <c r="A502" s="175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7">
      <c r="A503" s="175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7">
      <c r="A504" s="175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7">
      <c r="A505" s="175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7">
      <c r="A506" s="175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7">
      <c r="A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7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7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7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7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7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7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7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7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7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7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7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7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7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7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7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7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7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7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7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7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7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7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7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7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7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7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7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7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7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7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7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7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7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7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7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7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7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7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7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7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7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7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7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7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7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7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7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7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7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7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7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7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7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7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7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7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7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7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7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7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7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7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7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7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7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7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7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7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7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7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7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7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7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7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7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7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7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7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7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7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7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7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7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7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7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7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7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7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7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7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7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7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7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7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7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7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7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7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7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7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7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7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7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7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7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7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7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7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7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7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7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7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7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7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7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7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7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7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7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7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7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7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7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7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7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7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7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7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7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7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7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7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7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7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7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7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7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7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7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7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7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7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7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7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7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7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7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7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7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7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7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7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7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7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7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7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7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7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7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7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7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7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7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7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7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7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7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7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7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7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7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7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7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7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7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7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7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7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7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7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7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7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7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7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7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7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7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7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7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7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7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7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7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7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7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7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7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7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7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7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7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7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7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7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7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7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7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7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7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7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7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7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7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7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7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7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7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7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7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7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7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7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7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7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7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7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7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7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7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7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7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7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7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7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7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7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7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7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7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7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7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7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7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7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7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7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7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7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7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7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7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7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7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7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7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7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7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7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7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7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7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7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7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7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7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7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7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7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7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7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7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7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7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7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7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7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7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7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7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7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7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7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7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7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7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7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7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7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7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7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7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7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7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7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7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7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7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7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7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7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7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7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7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7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7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7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7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7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7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7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7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7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7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7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7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7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7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7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7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7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7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7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7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7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7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7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7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7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7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7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7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7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7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7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7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7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7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7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7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7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7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7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7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7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7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7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7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7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7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7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7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7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7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7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7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7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7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7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7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7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7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7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7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7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7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7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7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7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7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7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7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7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7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7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7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7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7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7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7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7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7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7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7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7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7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7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7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7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7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7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7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7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7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7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7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7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7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7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7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7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7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7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7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7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7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7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7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7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7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7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7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7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7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7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7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7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7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7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7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7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7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7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7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7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7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7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7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7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7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7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7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7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7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7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7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7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7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7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7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7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7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7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7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7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7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7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17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17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17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17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1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17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17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ht="17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ht="17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ht="17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ht="17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ht="17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ht="17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ht="17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ht="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ht="17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ht="17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ht="17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ht="17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ht="17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ht="17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ht="17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ht="17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ht="17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ht="1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ht="17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ht="17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ht="17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ht="17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ht="17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ht="17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ht="17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ht="17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ht="17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ht="1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ht="17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ht="17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ht="17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ht="17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ht="17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ht="17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ht="17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ht="17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ht="17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ht="1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ht="17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ht="17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ht="17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ht="17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ht="17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ht="17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ht="17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ht="17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ht="17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ht="1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ht="17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ht="17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ht="17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ht="17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ht="17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ht="17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ht="17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ht="17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ht="17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ht="1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ht="17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ht="17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ht="17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ht="17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ht="17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ht="17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ht="17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ht="17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ht="17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ht="1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ht="17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ht="17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ht="17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ht="17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ht="17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ht="17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ht="17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ht="17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ht="17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ht="1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ht="17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ht="17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ht="17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ht="17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ht="17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ht="17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ht="17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ht="17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ht="17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ht="1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ht="17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ht="17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ht="17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ht="17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</row>
    <row r="1102" spans="1:31" ht="17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ht="17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ht="17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ht="17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ht="17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ht="1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ht="17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ht="17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ht="17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ht="17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</row>
    <row r="1112" spans="1:31" ht="17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ht="17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ht="17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r="1115" spans="1:31" ht="17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ht="17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ht="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ht="17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ht="17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ht="17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 spans="1:31" ht="17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ht="17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 spans="1:31" ht="17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</row>
    <row r="1124" spans="1:31" ht="17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</row>
    <row r="1125" spans="1:31" ht="17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 spans="1:31" ht="17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</row>
    <row r="1127" spans="1:31" ht="1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 spans="1:31" ht="17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</row>
    <row r="1129" spans="1:31" ht="17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 spans="1:31" ht="17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 spans="1:31" ht="17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</row>
    <row r="1132" spans="1:31" ht="17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 spans="1:31" ht="17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 spans="1:31" ht="17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 spans="1:31" ht="17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ht="17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ht="1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</row>
    <row r="1138" spans="1:31" ht="17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 spans="1:31" ht="17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ht="17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 spans="1:31" ht="17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ht="17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</row>
    <row r="1143" spans="1:31" ht="17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ht="17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</row>
    <row r="1145" spans="1:31" ht="17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ht="17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ht="1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ht="17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ht="17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ht="17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 spans="1:31" ht="17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</row>
    <row r="1152" spans="1:31" ht="17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</row>
    <row r="1153" spans="1:31" ht="17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 spans="1:31" ht="17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 spans="1:31" ht="17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ht="17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</row>
    <row r="1157" spans="1:31" ht="1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</row>
    <row r="1158" spans="1:31" ht="17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ht="17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</row>
    <row r="1160" spans="1:31" ht="17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ht="17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 spans="1:31" ht="17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ht="17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 spans="1:31" ht="17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 spans="1:31" ht="17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</row>
    <row r="1166" spans="1:31" ht="17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</row>
    <row r="1167" spans="1:31" ht="1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</row>
    <row r="1168" spans="1:31" ht="17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ht="17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</row>
    <row r="1170" spans="1:31" ht="17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ht="17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ht="17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</row>
    <row r="1173" spans="1:31" ht="17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ht="17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</row>
    <row r="1175" spans="1:31" ht="17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ht="17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</row>
    <row r="1177" spans="1:31" ht="1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</row>
    <row r="1178" spans="1:31" ht="17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</row>
    <row r="1179" spans="1:31" ht="17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ht="17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</row>
    <row r="1181" spans="1:31" ht="17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 spans="1:31" ht="17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ht="17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</row>
    <row r="1184" spans="1:31" ht="17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ht="17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</row>
    <row r="1186" spans="1:31" ht="17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</row>
    <row r="1187" spans="1:31" ht="1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</row>
    <row r="1188" spans="1:31" ht="17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ht="17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ht="17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ht="17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</row>
    <row r="1192" spans="1:31" ht="17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ht="17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</row>
    <row r="1194" spans="1:31" ht="17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</row>
    <row r="1195" spans="1:31" ht="17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</row>
    <row r="1196" spans="1:31" ht="17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</row>
    <row r="1197" spans="1:31" ht="1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</row>
    <row r="1198" spans="1:31" ht="17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ht="17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</row>
    <row r="1200" spans="1:31" ht="17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ht="17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</row>
    <row r="1202" spans="1:31" ht="17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</row>
    <row r="1203" spans="1:31" ht="17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</row>
    <row r="1204" spans="1:31" ht="17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</row>
    <row r="1205" spans="1:31" ht="17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ht="17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ht="1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</row>
    <row r="1208" spans="1:31" ht="17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</row>
    <row r="1209" spans="1:31" ht="17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ht="17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ht="17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ht="17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ht="17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</row>
    <row r="1214" spans="1:31" ht="17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</row>
    <row r="1215" spans="1:31" ht="17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ht="17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ht="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</row>
    <row r="1218" spans="1:31" ht="17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 spans="1:31" ht="17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</row>
    <row r="1220" spans="1:31" ht="17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</row>
    <row r="1221" spans="1:31" ht="17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</row>
    <row r="1222" spans="1:31" ht="17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 spans="1:31" ht="17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</row>
    <row r="1224" spans="1:31" ht="17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</row>
    <row r="1225" spans="1:31" ht="17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</row>
    <row r="1226" spans="1:31" ht="17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</row>
    <row r="1227" spans="1:31" ht="1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</row>
    <row r="1228" spans="1:31" ht="17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</row>
    <row r="1229" spans="1:31" ht="17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</row>
    <row r="1230" spans="1:31" ht="17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 spans="1:31" ht="17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</row>
    <row r="1232" spans="1:31" ht="17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</row>
    <row r="1233" spans="1:31" ht="17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</row>
    <row r="1234" spans="1:31" ht="17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</row>
    <row r="1235" spans="1:31" ht="17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</row>
    <row r="1236" spans="1:31" ht="17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ht="1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</row>
    <row r="1238" spans="1:31" ht="17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</row>
    <row r="1239" spans="1:31" ht="17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</row>
    <row r="1240" spans="1:31" ht="17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</row>
    <row r="1241" spans="1:31" ht="17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</row>
    <row r="1242" spans="1:31" ht="17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</row>
    <row r="1243" spans="1:31" ht="17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</row>
    <row r="1244" spans="1:31" ht="17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ht="17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</row>
    <row r="1246" spans="1:31" ht="17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ht="1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</row>
    <row r="1248" spans="1:31" ht="17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</row>
    <row r="1249" spans="1:31" ht="17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</row>
    <row r="1250" spans="1:31" ht="17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</row>
    <row r="1251" spans="1:31" ht="17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</row>
    <row r="1252" spans="1:31" ht="17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</row>
    <row r="1253" spans="1:31" ht="17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</row>
    <row r="1254" spans="1:31" ht="17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</row>
    <row r="1255" spans="1:31" ht="17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ht="17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</row>
    <row r="1257" spans="1:31" ht="1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</row>
    <row r="1258" spans="1:31" ht="17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</row>
    <row r="1259" spans="1:31" ht="17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1:31" ht="17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</row>
    <row r="1261" spans="1:31" ht="17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</row>
    <row r="1262" spans="1:31" ht="17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</row>
    <row r="1263" spans="1:31" ht="17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ht="17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ht="17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</row>
    <row r="1266" spans="1:31" ht="17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</row>
    <row r="1267" spans="1:31" ht="1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</row>
    <row r="1268" spans="1:31" ht="17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</row>
    <row r="1269" spans="1:31" ht="17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</row>
    <row r="1270" spans="1:31" ht="17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</row>
    <row r="1271" spans="1:31" ht="17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</row>
    <row r="1272" spans="1:31" ht="17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</row>
    <row r="1273" spans="1:31" ht="17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</row>
    <row r="1274" spans="1:31" ht="17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ht="17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</row>
    <row r="1276" spans="1:31" ht="17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ht="1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</row>
    <row r="1278" spans="1:31" ht="17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</row>
    <row r="1279" spans="1:31" ht="17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ht="17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</row>
    <row r="1281" spans="1:31" ht="17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</row>
    <row r="1282" spans="1:31" ht="17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ht="17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ht="17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</row>
    <row r="1285" spans="1:31" ht="17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</row>
    <row r="1286" spans="1:31" ht="17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</row>
    <row r="1287" spans="1:31" ht="1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</row>
    <row r="1288" spans="1:31" ht="17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</row>
    <row r="1289" spans="1:31" ht="17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</row>
    <row r="1290" spans="1:31" ht="17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</row>
    <row r="1291" spans="1:31" ht="17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</row>
    <row r="1292" spans="1:31" ht="17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</row>
    <row r="1293" spans="1:31" ht="17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</row>
    <row r="1294" spans="1:31" ht="17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</row>
    <row r="1295" spans="1:31" ht="17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</row>
    <row r="1296" spans="1:31" ht="17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</row>
    <row r="1297" spans="1:31" ht="1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ht="17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</row>
    <row r="1299" spans="1:31" ht="17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</row>
    <row r="1300" spans="1:31" ht="17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</row>
    <row r="1301" spans="1:31" ht="17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</row>
    <row r="1302" spans="1:31" ht="17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</row>
    <row r="1303" spans="1:31" ht="17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</row>
    <row r="1304" spans="1:31" ht="17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</row>
    <row r="1305" spans="1:31" ht="17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1:31" ht="17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</row>
    <row r="1307" spans="1:31" ht="1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</row>
    <row r="1308" spans="1:31" ht="17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</row>
    <row r="1309" spans="1:31" ht="17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</row>
    <row r="1310" spans="1:31" ht="17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</row>
    <row r="1311" spans="1:31" ht="17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</row>
    <row r="1312" spans="1:31" ht="17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</row>
    <row r="1313" spans="1:31" ht="17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ht="17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</row>
    <row r="1315" spans="1:31" ht="17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</row>
    <row r="1316" spans="1:31" ht="17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</row>
    <row r="1317" spans="1:31" ht="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</row>
    <row r="1318" spans="1:31" ht="17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</row>
    <row r="1319" spans="1:31" ht="17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</row>
    <row r="1320" spans="1:31" ht="17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</row>
    <row r="1321" spans="1:31" ht="17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</row>
    <row r="1322" spans="1:31" ht="17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1:31" ht="17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ht="17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</row>
    <row r="1325" spans="1:31" ht="17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</row>
    <row r="1326" spans="1:31" ht="17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</row>
    <row r="1327" spans="1:31" ht="1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</row>
    <row r="1328" spans="1:31" ht="17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</row>
    <row r="1329" spans="1:31" ht="17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</row>
    <row r="1330" spans="1:31" ht="17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</row>
    <row r="1331" spans="1:31" ht="17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</row>
    <row r="1332" spans="1:31" ht="17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</row>
    <row r="1333" spans="1:31" ht="17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</row>
    <row r="1334" spans="1:31" ht="17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</row>
    <row r="1335" spans="1:31" ht="17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</row>
    <row r="1336" spans="1:31" ht="17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</row>
    <row r="1337" spans="1:31" ht="1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</row>
    <row r="1338" spans="1:31" ht="17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</row>
    <row r="1339" spans="1:31" ht="17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ht="17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</row>
    <row r="1341" spans="1:31" ht="17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</row>
    <row r="1342" spans="1:31" ht="17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</row>
    <row r="1343" spans="1:31" ht="17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</row>
    <row r="1344" spans="1:31" ht="17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</row>
    <row r="1345" spans="1:31" ht="17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1:31" ht="17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</row>
    <row r="1347" spans="1:31" ht="1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ht="17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</row>
    <row r="1349" spans="1:31" ht="17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</row>
    <row r="1350" spans="1:31" ht="17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</row>
    <row r="1351" spans="1:31" ht="17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</row>
    <row r="1352" spans="1:31" ht="17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</row>
    <row r="1353" spans="1:31" ht="17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</row>
    <row r="1354" spans="1:31" ht="17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</row>
    <row r="1355" spans="1:31" ht="17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</row>
    <row r="1356" spans="1:31" ht="17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</row>
    <row r="1357" spans="1:31" ht="1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</row>
    <row r="1358" spans="1:31" ht="17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</row>
    <row r="1359" spans="1:31" ht="17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</row>
    <row r="1360" spans="1:31" ht="17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</row>
    <row r="1361" spans="1:31" ht="17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ht="17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</row>
    <row r="1363" spans="1:31" ht="17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</row>
    <row r="1364" spans="1:31" ht="17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</row>
    <row r="1365" spans="1:31" ht="17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</row>
    <row r="1366" spans="1:31" ht="17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</row>
    <row r="1367" spans="1:31" ht="1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</row>
    <row r="1368" spans="1:31" ht="17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</row>
    <row r="1369" spans="1:31" ht="17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ht="17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ht="17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</row>
    <row r="1372" spans="1:31" ht="17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</row>
    <row r="1373" spans="1:31" ht="17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</row>
    <row r="1374" spans="1:31" ht="17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</row>
    <row r="1375" spans="1:31" ht="17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</row>
    <row r="1376" spans="1:31" ht="17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</row>
    <row r="1377" spans="1:31" ht="1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</row>
    <row r="1378" spans="1:31" ht="17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</row>
    <row r="1379" spans="1:31" ht="17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</row>
    <row r="1380" spans="1:31" ht="17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1:31" ht="17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</row>
    <row r="1382" spans="1:31" ht="17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</row>
    <row r="1383" spans="1:31" ht="17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</row>
    <row r="1384" spans="1:31" ht="17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</row>
    <row r="1385" spans="1:31" ht="17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</row>
    <row r="1386" spans="1:31" ht="17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</row>
    <row r="1387" spans="1:31" ht="1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</row>
    <row r="1388" spans="1:31" ht="17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</row>
    <row r="1389" spans="1:31" ht="17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</row>
    <row r="1390" spans="1:31" ht="17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</row>
    <row r="1391" spans="1:31" ht="17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</row>
    <row r="1392" spans="1:31" ht="17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</row>
    <row r="1393" spans="1:31" ht="17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</row>
    <row r="1394" spans="1:31" ht="17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</row>
    <row r="1395" spans="1:31" ht="17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</row>
    <row r="1396" spans="1:31" ht="17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1:31" ht="1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</row>
    <row r="1398" spans="1:31" ht="17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</row>
    <row r="1399" spans="1:31" ht="17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</row>
    <row r="1400" spans="1:31" ht="17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</row>
    <row r="1401" spans="1:31" ht="17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</row>
    <row r="1402" spans="1:31" ht="17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</row>
    <row r="1403" spans="1:31" ht="17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</row>
    <row r="1404" spans="1:31" ht="17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</row>
    <row r="1405" spans="1:31" ht="17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</row>
    <row r="1406" spans="1:31" ht="17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ht="1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</row>
    <row r="1408" spans="1:31" ht="17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  <row r="1409" spans="1:31" ht="17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</row>
    <row r="1410" spans="1:31" ht="17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</row>
    <row r="1411" spans="1:31" ht="17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</row>
    <row r="1412" spans="1:31" ht="17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</row>
    <row r="1413" spans="1:31" ht="17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</row>
    <row r="1414" spans="1:31" ht="17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</row>
    <row r="1415" spans="1:31" ht="17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</row>
    <row r="1416" spans="1:31" ht="17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</row>
    <row r="1417" spans="1:31" ht="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</row>
    <row r="1418" spans="1:31" ht="17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</row>
  </sheetData>
  <phoneticPr fontId="2" type="noConversion"/>
  <conditionalFormatting sqref="B146:B281">
    <cfRule type="cellIs" dxfId="18" priority="1" operator="equal">
      <formula>"FALSE"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1000"/>
  <sheetViews>
    <sheetView topLeftCell="A8" workbookViewId="0">
      <selection sqref="A1:XFD1048576"/>
    </sheetView>
  </sheetViews>
  <sheetFormatPr defaultColWidth="11.58203125" defaultRowHeight="15.75" customHeight="1"/>
  <cols>
    <col min="1" max="1" width="2.6640625" style="6" customWidth="1"/>
    <col min="2" max="2" width="7.25" style="6" customWidth="1"/>
    <col min="3" max="3" width="13.1640625" style="6" customWidth="1"/>
    <col min="4" max="27" width="7.58203125" style="6" customWidth="1"/>
    <col min="28" max="28" width="8.33203125" style="6" customWidth="1"/>
    <col min="29" max="44" width="7.58203125" style="6" customWidth="1"/>
    <col min="45" max="16384" width="11.58203125" style="6"/>
  </cols>
  <sheetData>
    <row r="1" spans="1:44" ht="15.75" customHeight="1">
      <c r="A1" s="176" t="s">
        <v>227</v>
      </c>
      <c r="B1" s="177"/>
      <c r="C1" s="178" t="str">
        <f>[1]ROE!C2</f>
        <v>오파스넷</v>
      </c>
      <c r="D1" s="179" t="s">
        <v>104</v>
      </c>
      <c r="E1" s="179" t="s">
        <v>228</v>
      </c>
      <c r="F1" s="179" t="s">
        <v>229</v>
      </c>
      <c r="G1" s="179" t="s">
        <v>230</v>
      </c>
      <c r="H1" s="179" t="s">
        <v>228</v>
      </c>
      <c r="I1" s="179" t="s">
        <v>231</v>
      </c>
      <c r="J1" s="180">
        <v>46071</v>
      </c>
      <c r="K1" s="179" t="s">
        <v>228</v>
      </c>
      <c r="L1" s="179" t="s">
        <v>232</v>
      </c>
      <c r="M1" s="179"/>
      <c r="N1" s="179" t="s">
        <v>228</v>
      </c>
      <c r="O1" s="181"/>
      <c r="P1" s="2"/>
      <c r="Q1" s="182" t="s">
        <v>233</v>
      </c>
      <c r="R1" s="183">
        <v>23</v>
      </c>
      <c r="S1" s="184">
        <v>24</v>
      </c>
      <c r="T1" s="184">
        <v>25</v>
      </c>
      <c r="U1" s="184">
        <v>26</v>
      </c>
      <c r="V1" s="185" t="e">
        <f>Y8</f>
        <v>#VALUE!</v>
      </c>
      <c r="W1" s="186" t="s">
        <v>234</v>
      </c>
      <c r="X1" s="183" t="s">
        <v>235</v>
      </c>
      <c r="Y1" s="184" t="s">
        <v>147</v>
      </c>
      <c r="Z1" s="184" t="s">
        <v>148</v>
      </c>
      <c r="AA1" s="184" t="s">
        <v>149</v>
      </c>
      <c r="AB1" s="187">
        <v>1</v>
      </c>
      <c r="AC1" s="188">
        <v>4</v>
      </c>
      <c r="AD1" s="189">
        <f t="shared" ref="AD1:AF1" si="0">AC1+1</f>
        <v>5</v>
      </c>
      <c r="AE1" s="189">
        <f t="shared" si="0"/>
        <v>6</v>
      </c>
      <c r="AF1" s="189">
        <f t="shared" si="0"/>
        <v>7</v>
      </c>
      <c r="AG1" s="124" t="s">
        <v>148</v>
      </c>
      <c r="AH1" s="124" t="s">
        <v>149</v>
      </c>
      <c r="AI1" s="5"/>
      <c r="AJ1" s="190" t="s">
        <v>236</v>
      </c>
      <c r="AK1" s="121" t="str">
        <f>[1]①DATA!E18</f>
        <v>18년</v>
      </c>
      <c r="AL1" s="121" t="str">
        <f>[1]①DATA!F18</f>
        <v>19년</v>
      </c>
      <c r="AM1" s="121" t="str">
        <f>[1]①DATA!G18</f>
        <v>20년</v>
      </c>
      <c r="AN1" s="121" t="str">
        <f>[1]①DATA!H18</f>
        <v>21년</v>
      </c>
      <c r="AO1" s="121" t="str">
        <f>[1]①DATA!I18</f>
        <v>22년</v>
      </c>
      <c r="AP1" s="121" t="str">
        <f>[1]①DATA!J18</f>
        <v>23년</v>
      </c>
      <c r="AQ1" s="121" t="str">
        <f>[1]①DATA!K18</f>
        <v>24년</v>
      </c>
      <c r="AR1" s="191" t="str">
        <f>[1]①DATA!L18</f>
        <v>25년3Q연환산</v>
      </c>
    </row>
    <row r="2" spans="1:44" ht="17">
      <c r="A2" s="2"/>
      <c r="B2" s="2"/>
      <c r="C2" s="192"/>
      <c r="D2" s="193">
        <f ca="1">IFERROR(__xludf.DUMMYFUNCTION("iferror(GoogleFinance(""kosdaq:""&amp;C3, ""price""),GoogleFinance(""krx:""&amp;C3, ""price""))"),7150)</f>
        <v>7150</v>
      </c>
      <c r="E2" s="194" t="e">
        <f ca="1">E4+H4</f>
        <v>#VALUE!</v>
      </c>
      <c r="F2" s="195">
        <f ca="1">[1]배당!$T$2/D2</f>
        <v>1.6783216783216783E-2</v>
      </c>
      <c r="G2" s="193" t="e">
        <f>G4*1.1</f>
        <v>#VALUE!</v>
      </c>
      <c r="H2" s="194" t="e">
        <f>D4/G2-1+G4/G2-1</f>
        <v>#VALUE!</v>
      </c>
      <c r="I2" s="195" t="e">
        <f>[1]배당!$T$2/G2</f>
        <v>#VALUE!</v>
      </c>
      <c r="J2" s="193">
        <f ca="1">IFERROR(__xludf.DUMMYFUNCTION("iferror(index((GoogleFinance(""kosdaq:""&amp;$C$3, ""price"", $J$1-1)),2,2),index((GoogleFinance(""krx:""&amp;$C$3, ""price"", $J$1-1)),2,2))"),7430)</f>
        <v>7430</v>
      </c>
      <c r="K2" s="194" t="e">
        <f ca="1">E4+H4</f>
        <v>#VALUE!</v>
      </c>
      <c r="L2" s="193" t="e">
        <f>Y6</f>
        <v>#VALUE!</v>
      </c>
      <c r="M2" s="193"/>
      <c r="N2" s="194" t="e">
        <f>D4/G2-1+G4/G2-1</f>
        <v>#VALUE!</v>
      </c>
      <c r="O2" s="195"/>
      <c r="P2" s="196" t="s">
        <v>237</v>
      </c>
      <c r="Q2" s="197" t="s">
        <v>238</v>
      </c>
      <c r="R2" s="198">
        <f>[1]Src!CO5</f>
        <v>801.31</v>
      </c>
      <c r="S2" s="198">
        <f>[1]Src!CP5</f>
        <v>731.6</v>
      </c>
      <c r="T2" s="198">
        <f>[1]Src!CQ5</f>
        <v>921</v>
      </c>
      <c r="U2" s="198" t="str">
        <f>[1]Src!CR5</f>
        <v>-</v>
      </c>
      <c r="V2" s="199" t="e">
        <f>V1</f>
        <v>#VALUE!</v>
      </c>
      <c r="W2" s="200" t="s">
        <v>162</v>
      </c>
      <c r="X2" s="201" t="str">
        <f>VLOOKUP($W$2,[1]Src!$CW$13:$DC$34,AB1,0)</f>
        <v>EPS(원)</v>
      </c>
      <c r="Y2" s="201">
        <f>VLOOKUP($W$2,[1]Src!$CW$13:$DC$34,AC1,0)</f>
        <v>233.48</v>
      </c>
      <c r="Z2" s="201">
        <f>VLOOKUP($W$2,[1]Src!$CW$13:$DC$34,AD1,0)</f>
        <v>302</v>
      </c>
      <c r="AA2" s="201" t="str">
        <f>VLOOKUP($W$2,[1]Src!$CW$13:$DC$34,AE1,0)</f>
        <v>-</v>
      </c>
      <c r="AB2" s="201"/>
      <c r="AC2" s="201"/>
      <c r="AD2" s="201"/>
      <c r="AE2" s="201"/>
      <c r="AF2" s="201"/>
      <c r="AG2" s="202">
        <v>0.9</v>
      </c>
      <c r="AH2" s="203">
        <f>2-AG2</f>
        <v>1.1000000000000001</v>
      </c>
      <c r="AI2" s="5"/>
      <c r="AJ2" s="40" t="s">
        <v>151</v>
      </c>
      <c r="AK2" s="204">
        <f>[1]①DATA!E23</f>
        <v>10.78</v>
      </c>
      <c r="AL2" s="204">
        <f>[1]①DATA!F23</f>
        <v>31.61</v>
      </c>
      <c r="AM2" s="204">
        <f>[1]①DATA!G23</f>
        <v>7.59</v>
      </c>
      <c r="AN2" s="204">
        <f>[1]①DATA!H23</f>
        <v>8.75</v>
      </c>
      <c r="AO2" s="204">
        <f>[1]①DATA!I23</f>
        <v>40.07</v>
      </c>
      <c r="AP2" s="204">
        <f>[1]①DATA!J23</f>
        <v>31.89</v>
      </c>
      <c r="AQ2" s="204">
        <f>[1]①DATA!K23</f>
        <v>-14.27</v>
      </c>
      <c r="AR2" s="204">
        <f>[1]①DATA!L23</f>
        <v>11.18</v>
      </c>
    </row>
    <row r="3" spans="1:44" ht="17">
      <c r="A3" s="2"/>
      <c r="B3" s="177"/>
      <c r="C3" s="205" t="str">
        <f>VLOOKUP(C1,[1]종목코드!$B:$N,13,0)</f>
        <v>173130</v>
      </c>
      <c r="D3" s="206" t="s">
        <v>60</v>
      </c>
      <c r="E3" s="206" t="s">
        <v>61</v>
      </c>
      <c r="F3" s="206" t="s">
        <v>23</v>
      </c>
      <c r="G3" s="206" t="s">
        <v>239</v>
      </c>
      <c r="H3" s="206" t="s">
        <v>63</v>
      </c>
      <c r="I3" s="206" t="s">
        <v>23</v>
      </c>
      <c r="J3" s="206" t="s">
        <v>240</v>
      </c>
      <c r="K3" s="206" t="s">
        <v>241</v>
      </c>
      <c r="L3" s="206" t="s">
        <v>242</v>
      </c>
      <c r="M3" s="206" t="s">
        <v>243</v>
      </c>
      <c r="N3" s="206" t="s">
        <v>244</v>
      </c>
      <c r="O3" s="206" t="s">
        <v>245</v>
      </c>
      <c r="P3" s="206" t="s">
        <v>242</v>
      </c>
      <c r="Q3" s="206" t="s">
        <v>246</v>
      </c>
      <c r="R3" s="206" t="s">
        <v>247</v>
      </c>
      <c r="S3" s="206" t="s">
        <v>248</v>
      </c>
      <c r="T3" s="206" t="s">
        <v>249</v>
      </c>
      <c r="U3" s="206" t="s">
        <v>250</v>
      </c>
      <c r="V3" s="206" t="s">
        <v>251</v>
      </c>
      <c r="W3" s="206" t="s">
        <v>252</v>
      </c>
      <c r="X3" s="206" t="s">
        <v>253</v>
      </c>
      <c r="Y3" s="206" t="s">
        <v>254</v>
      </c>
      <c r="Z3" s="206" t="s">
        <v>255</v>
      </c>
      <c r="AA3" s="206" t="s">
        <v>256</v>
      </c>
      <c r="AB3" s="206"/>
      <c r="AC3" s="206"/>
      <c r="AD3" s="206"/>
      <c r="AE3" s="207"/>
      <c r="AF3" s="207"/>
      <c r="AG3" s="208" t="s">
        <v>257</v>
      </c>
      <c r="AH3" s="209"/>
      <c r="AJ3" s="210" t="s">
        <v>258</v>
      </c>
      <c r="AK3" s="204">
        <f>[1]①DATA!E24</f>
        <v>-11.43</v>
      </c>
      <c r="AL3" s="204">
        <f>[1]①DATA!F24</f>
        <v>0</v>
      </c>
      <c r="AM3" s="204">
        <f>[1]①DATA!G24</f>
        <v>96.77</v>
      </c>
      <c r="AN3" s="204">
        <f>[1]①DATA!H24</f>
        <v>-4.92</v>
      </c>
      <c r="AO3" s="204">
        <f>[1]①DATA!I24</f>
        <v>46.55</v>
      </c>
      <c r="AP3" s="204">
        <f>[1]①DATA!J24</f>
        <v>64.709999999999994</v>
      </c>
      <c r="AQ3" s="204">
        <f>[1]①DATA!K24</f>
        <v>-23.57</v>
      </c>
      <c r="AR3" s="204">
        <f>[1]①DATA!L24</f>
        <v>95.12</v>
      </c>
    </row>
    <row r="4" spans="1:44" ht="15.75" customHeight="1">
      <c r="A4" s="2"/>
      <c r="B4" s="211" t="s">
        <v>259</v>
      </c>
      <c r="C4" s="212" t="s">
        <v>260</v>
      </c>
      <c r="D4" s="213" t="e">
        <f t="shared" ref="D4:D7" si="1">$K4*$P4</f>
        <v>#VALUE!</v>
      </c>
      <c r="E4" s="214" t="e">
        <f t="shared" ref="E4:E7" ca="1" si="2">D4/$D$2-1</f>
        <v>#VALUE!</v>
      </c>
      <c r="F4" s="215" t="e">
        <f>[1]배당!$T$2/D4</f>
        <v>#VALUE!</v>
      </c>
      <c r="G4" s="213" t="e">
        <f t="shared" ref="G4:G7" si="3">$K4*$Q4</f>
        <v>#VALUE!</v>
      </c>
      <c r="H4" s="214" t="e">
        <f t="shared" ref="H4:H7" ca="1" si="4">G4/$D$2-1</f>
        <v>#VALUE!</v>
      </c>
      <c r="I4" s="215" t="e">
        <f>[1]배당!$T$2/G4</f>
        <v>#VALUE!</v>
      </c>
      <c r="J4" s="213" t="s">
        <v>21</v>
      </c>
      <c r="K4" s="216" t="e">
        <f t="shared" ref="K4:K7" si="5">L4</f>
        <v>#VALUE!</v>
      </c>
      <c r="L4" s="216" t="e">
        <f t="shared" ref="L4:L7" si="6">AVERAGE($V$2)*N4</f>
        <v>#VALUE!</v>
      </c>
      <c r="M4" s="217" t="e">
        <f t="shared" ref="M4:M7" si="7">L4/$Y$7*100-100</f>
        <v>#VALUE!</v>
      </c>
      <c r="N4" s="218">
        <v>1</v>
      </c>
      <c r="O4" s="216" t="s">
        <v>261</v>
      </c>
      <c r="P4" s="217">
        <v>10.3</v>
      </c>
      <c r="Q4" s="217">
        <v>6</v>
      </c>
      <c r="R4" s="219"/>
      <c r="S4" s="14">
        <v>1</v>
      </c>
      <c r="T4" s="219"/>
      <c r="U4" s="219" t="s">
        <v>262</v>
      </c>
      <c r="V4" s="219"/>
      <c r="W4" s="33">
        <f>[1]ROE!C15</f>
        <v>1</v>
      </c>
      <c r="X4" s="2"/>
      <c r="Y4" s="5" t="s">
        <v>263</v>
      </c>
      <c r="Z4" s="219">
        <f>SUM(X2:Z2)</f>
        <v>535.48</v>
      </c>
      <c r="AA4" s="2"/>
      <c r="AB4" s="2" t="s">
        <v>264</v>
      </c>
      <c r="AC4" s="2"/>
      <c r="AD4" s="5">
        <v>1</v>
      </c>
      <c r="AE4" s="2"/>
      <c r="AF4" s="5">
        <v>2</v>
      </c>
      <c r="AG4" s="219"/>
      <c r="AH4" s="5"/>
      <c r="AI4" s="5"/>
      <c r="AJ4" s="23">
        <v>3</v>
      </c>
      <c r="AK4" s="220" t="e">
        <f t="array" ref="AK4">INDEX($D$11:$D$223,$AJ$4)</f>
        <v>#VALUE!</v>
      </c>
      <c r="AL4" s="221" t="e">
        <f>AJ7=Y6</f>
        <v>#VALUE!</v>
      </c>
      <c r="AM4" s="209"/>
      <c r="AN4" s="222"/>
      <c r="AO4" s="222"/>
      <c r="AP4" s="5"/>
      <c r="AQ4" s="219"/>
      <c r="AR4" s="219"/>
    </row>
    <row r="5" spans="1:44" ht="15.75" customHeight="1">
      <c r="A5" s="2"/>
      <c r="B5" s="211" t="s">
        <v>265</v>
      </c>
      <c r="C5" s="212" t="s">
        <v>266</v>
      </c>
      <c r="D5" s="213" t="e">
        <f t="shared" si="1"/>
        <v>#VALUE!</v>
      </c>
      <c r="E5" s="214" t="e">
        <f t="shared" ca="1" si="2"/>
        <v>#VALUE!</v>
      </c>
      <c r="F5" s="215" t="e">
        <f>[1]배당!$T$2/D5</f>
        <v>#VALUE!</v>
      </c>
      <c r="G5" s="213" t="e">
        <f t="shared" si="3"/>
        <v>#VALUE!</v>
      </c>
      <c r="H5" s="214" t="e">
        <f t="shared" ca="1" si="4"/>
        <v>#VALUE!</v>
      </c>
      <c r="I5" s="215" t="e">
        <f>[1]배당!$T$2/G5</f>
        <v>#VALUE!</v>
      </c>
      <c r="J5" s="213" t="s">
        <v>21</v>
      </c>
      <c r="K5" s="216" t="e">
        <f t="shared" si="5"/>
        <v>#VALUE!</v>
      </c>
      <c r="L5" s="216" t="e">
        <f t="shared" si="6"/>
        <v>#VALUE!</v>
      </c>
      <c r="M5" s="223" t="e">
        <f t="shared" si="7"/>
        <v>#VALUE!</v>
      </c>
      <c r="N5" s="218">
        <v>1</v>
      </c>
      <c r="O5" s="216" t="s">
        <v>261</v>
      </c>
      <c r="P5" s="217">
        <v>12</v>
      </c>
      <c r="Q5" s="217">
        <v>6</v>
      </c>
      <c r="R5" s="219"/>
      <c r="S5" s="14">
        <v>2</v>
      </c>
      <c r="T5" s="219"/>
      <c r="U5" s="224" t="e">
        <f ca="1">D2/V2</f>
        <v>#VALUE!</v>
      </c>
      <c r="V5" s="225" t="s">
        <v>267</v>
      </c>
      <c r="W5" s="226" t="s">
        <v>268</v>
      </c>
      <c r="X5" s="226" t="s">
        <v>243</v>
      </c>
      <c r="Y5" s="227" t="s">
        <v>269</v>
      </c>
      <c r="Z5" s="228" t="s">
        <v>243</v>
      </c>
      <c r="AA5" s="229" t="s">
        <v>270</v>
      </c>
      <c r="AB5" s="230" t="s">
        <v>69</v>
      </c>
      <c r="AC5" s="227" t="s">
        <v>267</v>
      </c>
      <c r="AD5" s="227" t="s">
        <v>271</v>
      </c>
      <c r="AE5" s="231" t="s">
        <v>272</v>
      </c>
      <c r="AF5" s="228" t="s">
        <v>273</v>
      </c>
      <c r="AG5" s="232" t="s">
        <v>274</v>
      </c>
      <c r="AH5" s="233" t="s">
        <v>275</v>
      </c>
      <c r="AJ5" s="227" t="s">
        <v>276</v>
      </c>
      <c r="AK5" s="232"/>
      <c r="AL5" s="2" t="s">
        <v>277</v>
      </c>
      <c r="AM5" s="2"/>
      <c r="AN5" s="234" t="e">
        <f t="shared" ref="AN5:AP5" si="8">AN6/AN10-1</f>
        <v>#VALUE!</v>
      </c>
      <c r="AO5" s="234" t="e">
        <f t="shared" si="8"/>
        <v>#VALUE!</v>
      </c>
      <c r="AP5" s="234" t="e">
        <f t="shared" si="8"/>
        <v>#VALUE!</v>
      </c>
      <c r="AQ5" s="2"/>
      <c r="AR5" s="219"/>
    </row>
    <row r="6" spans="1:44" ht="15.75" customHeight="1">
      <c r="A6" s="2"/>
      <c r="B6" s="211" t="s">
        <v>278</v>
      </c>
      <c r="C6" s="212" t="s">
        <v>279</v>
      </c>
      <c r="D6" s="213" t="e">
        <f t="shared" si="1"/>
        <v>#VALUE!</v>
      </c>
      <c r="E6" s="214" t="e">
        <f t="shared" ca="1" si="2"/>
        <v>#VALUE!</v>
      </c>
      <c r="F6" s="215" t="e">
        <f>[1]배당!$T$2/D6</f>
        <v>#VALUE!</v>
      </c>
      <c r="G6" s="213" t="e">
        <f t="shared" si="3"/>
        <v>#VALUE!</v>
      </c>
      <c r="H6" s="214" t="e">
        <f t="shared" ca="1" si="4"/>
        <v>#VALUE!</v>
      </c>
      <c r="I6" s="215" t="e">
        <f>[1]배당!$T$2/G6</f>
        <v>#VALUE!</v>
      </c>
      <c r="J6" s="213" t="s">
        <v>21</v>
      </c>
      <c r="K6" s="216" t="e">
        <f t="shared" si="5"/>
        <v>#VALUE!</v>
      </c>
      <c r="L6" s="216" t="e">
        <f t="shared" si="6"/>
        <v>#VALUE!</v>
      </c>
      <c r="M6" s="223" t="e">
        <f t="shared" si="7"/>
        <v>#VALUE!</v>
      </c>
      <c r="N6" s="218">
        <v>0.9</v>
      </c>
      <c r="O6" s="216" t="s">
        <v>261</v>
      </c>
      <c r="P6" s="217">
        <v>8.5</v>
      </c>
      <c r="Q6" s="217">
        <v>5</v>
      </c>
      <c r="R6" s="235"/>
      <c r="S6" s="14">
        <v>3</v>
      </c>
      <c r="T6" s="5" t="s">
        <v>280</v>
      </c>
      <c r="U6" s="14" t="e">
        <f>SUM(W10:W13)</f>
        <v>#VALUE!</v>
      </c>
      <c r="V6" s="236" t="e">
        <f t="shared" ref="V6:V16" si="9">IF(INT(MID(V7,4,1))&lt;4,INT(LEFT(V7,2))&amp;"."&amp;INT(MID(V7,4,1))+1&amp;"Q",INT(LEFT(V7,2))+1&amp;"."&amp;INT(MID(V7,4,1))-3&amp;"Q")</f>
        <v>#VALUE!</v>
      </c>
      <c r="W6" s="237" t="e">
        <f t="shared" ref="W6:W17" si="10">VLOOKUP(V6,$AC$6:$AI$144,W$4*2,0)</f>
        <v>#VALUE!</v>
      </c>
      <c r="X6" s="238" t="e">
        <f t="shared" ref="X6:X13" si="11">W6/W10-1</f>
        <v>#VALUE!</v>
      </c>
      <c r="Y6" s="239" t="e">
        <f>SUM(W14:W17)</f>
        <v>#VALUE!</v>
      </c>
      <c r="Z6" s="240" t="e">
        <f>AK7</f>
        <v>#VALUE!</v>
      </c>
      <c r="AA6" s="29" t="e">
        <f>Y6/S2</f>
        <v>#VALUE!</v>
      </c>
      <c r="AB6" s="241">
        <f>AB7*AB8</f>
        <v>0</v>
      </c>
      <c r="AC6" s="242" t="e">
        <f t="shared" ref="AC6:AC16" si="12">IF(INT(MID(AC7,4,1))&lt;4,INT(LEFT(AC7,2))&amp;"."&amp;INT(MID(AC7,4,1))+1&amp;"Q",INT(LEFT(AC7,2))+1&amp;"."&amp;INT(MID(AC7,4,1))-3&amp;"Q")</f>
        <v>#VALUE!</v>
      </c>
      <c r="AD6" s="243" t="e">
        <f t="shared" ref="AD6:AD9" si="13">AD10*(1+$AB$11)</f>
        <v>#VALUE!</v>
      </c>
      <c r="AE6" s="244" t="e">
        <f t="shared" ref="AE6:AE13" si="14">AD6/$Y$7</f>
        <v>#VALUE!</v>
      </c>
      <c r="AF6" s="245" t="e">
        <f t="shared" ref="AF6:AF9" si="15">$U$2*AG6*AF10/SUM($AF$10:$AF$13)</f>
        <v>#VALUE!</v>
      </c>
      <c r="AG6" s="246">
        <v>0.9</v>
      </c>
      <c r="AH6" s="247"/>
      <c r="AI6" s="248">
        <v>26</v>
      </c>
      <c r="AJ6" s="249" t="e">
        <f t="shared" ref="AJ6:AK6" si="16">Y11</f>
        <v>#VALUE!</v>
      </c>
      <c r="AK6" s="250" t="e">
        <f t="shared" si="16"/>
        <v>#VALUE!</v>
      </c>
      <c r="AL6" s="251" t="str">
        <f>AL9</f>
        <v>분기</v>
      </c>
      <c r="AM6" s="252"/>
      <c r="AN6" s="252"/>
      <c r="AO6" s="252"/>
      <c r="AP6" s="253">
        <f>AR6*AN6</f>
        <v>0</v>
      </c>
      <c r="AQ6" s="254">
        <f t="shared" ref="AQ6:AR6" si="17">AQ10</f>
        <v>0.73809523809523814</v>
      </c>
      <c r="AR6" s="254">
        <f t="shared" si="17"/>
        <v>5.7777777777777786</v>
      </c>
    </row>
    <row r="7" spans="1:44" ht="15.75" customHeight="1">
      <c r="A7" s="2"/>
      <c r="B7" s="211" t="s">
        <v>281</v>
      </c>
      <c r="C7" s="255" t="s">
        <v>282</v>
      </c>
      <c r="D7" s="256" t="e">
        <f t="shared" si="1"/>
        <v>#VALUE!</v>
      </c>
      <c r="E7" s="257" t="e">
        <f t="shared" ca="1" si="2"/>
        <v>#VALUE!</v>
      </c>
      <c r="F7" s="258" t="e">
        <f>[1]배당!$T$2/D7</f>
        <v>#VALUE!</v>
      </c>
      <c r="G7" s="256" t="e">
        <f t="shared" si="3"/>
        <v>#VALUE!</v>
      </c>
      <c r="H7" s="257" t="e">
        <f t="shared" ca="1" si="4"/>
        <v>#VALUE!</v>
      </c>
      <c r="I7" s="258" t="e">
        <f>[1]배당!$T$2/G7</f>
        <v>#VALUE!</v>
      </c>
      <c r="J7" s="256" t="s">
        <v>21</v>
      </c>
      <c r="K7" s="259" t="e">
        <f t="shared" si="5"/>
        <v>#VALUE!</v>
      </c>
      <c r="L7" s="259" t="e">
        <f t="shared" si="6"/>
        <v>#VALUE!</v>
      </c>
      <c r="M7" s="260" t="e">
        <f t="shared" si="7"/>
        <v>#VALUE!</v>
      </c>
      <c r="N7" s="261">
        <v>1.1000000000000001</v>
      </c>
      <c r="O7" s="259" t="s">
        <v>261</v>
      </c>
      <c r="P7" s="262">
        <v>15</v>
      </c>
      <c r="Q7" s="262">
        <f>Q5</f>
        <v>6</v>
      </c>
      <c r="R7" s="219"/>
      <c r="S7" s="14">
        <v>4</v>
      </c>
      <c r="T7" s="263" t="s">
        <v>283</v>
      </c>
      <c r="U7" s="14" t="e">
        <f>SUM(W14:W17)</f>
        <v>#VALUE!</v>
      </c>
      <c r="V7" s="264" t="e">
        <f t="shared" si="9"/>
        <v>#VALUE!</v>
      </c>
      <c r="W7" s="265" t="e">
        <f t="shared" si="10"/>
        <v>#VALUE!</v>
      </c>
      <c r="X7" s="266" t="e">
        <f t="shared" si="11"/>
        <v>#VALUE!</v>
      </c>
      <c r="Y7" s="267" t="e">
        <f>SUM(W10:W13)</f>
        <v>#VALUE!</v>
      </c>
      <c r="Z7" s="29" t="e">
        <f t="shared" ref="Z7:Z8" si="18">Y7/Y6-1</f>
        <v>#VALUE!</v>
      </c>
      <c r="AA7" s="29" t="e">
        <f>Y7/T2</f>
        <v>#VALUE!</v>
      </c>
      <c r="AB7" s="268"/>
      <c r="AC7" s="242" t="e">
        <f t="shared" si="12"/>
        <v>#VALUE!</v>
      </c>
      <c r="AD7" s="243" t="e">
        <f t="shared" si="13"/>
        <v>#VALUE!</v>
      </c>
      <c r="AE7" s="244" t="e">
        <f t="shared" si="14"/>
        <v>#VALUE!</v>
      </c>
      <c r="AF7" s="245" t="e">
        <f t="shared" si="15"/>
        <v>#VALUE!</v>
      </c>
      <c r="AG7" s="246">
        <v>0.9</v>
      </c>
      <c r="AH7" s="247"/>
      <c r="AI7" s="50">
        <f t="shared" ref="AI7:AI10" si="19">AI6-1</f>
        <v>25</v>
      </c>
      <c r="AJ7" s="269" t="e">
        <f t="array" ref="AJ7">INDEX($L$11:$L$223,$AJ$4)</f>
        <v>#VALUE!</v>
      </c>
      <c r="AK7" s="250" t="e">
        <f t="shared" ref="AK7:AK15" si="20">($AJ$7/AJ8)^(1/(ROW(AJ8)-ROW($AJ$7))) - 1</f>
        <v>#VALUE!</v>
      </c>
      <c r="AL7" s="2" t="s">
        <v>284</v>
      </c>
      <c r="AM7" s="2"/>
      <c r="AN7" s="270"/>
      <c r="AO7" s="270"/>
      <c r="AP7" s="270"/>
      <c r="AQ7" s="219"/>
      <c r="AR7" s="271" t="s">
        <v>285</v>
      </c>
    </row>
    <row r="8" spans="1:44" ht="15.75" customHeight="1">
      <c r="A8" s="2"/>
      <c r="B8" s="2"/>
      <c r="C8" s="272" t="s">
        <v>286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19"/>
      <c r="P8" s="273"/>
      <c r="U8" s="2"/>
      <c r="V8" s="264" t="e">
        <f t="shared" si="9"/>
        <v>#VALUE!</v>
      </c>
      <c r="W8" s="265" t="e">
        <f t="shared" si="10"/>
        <v>#VALUE!</v>
      </c>
      <c r="X8" s="266" t="e">
        <f t="shared" si="11"/>
        <v>#VALUE!</v>
      </c>
      <c r="Y8" s="267" t="e">
        <f>SUM(W6:W9)</f>
        <v>#VALUE!</v>
      </c>
      <c r="Z8" s="29" t="e">
        <f t="shared" si="18"/>
        <v>#VALUE!</v>
      </c>
      <c r="AA8" s="29" t="e">
        <f>Y8/U2</f>
        <v>#VALUE!</v>
      </c>
      <c r="AB8" s="268">
        <v>1</v>
      </c>
      <c r="AC8" s="242" t="e">
        <f t="shared" si="12"/>
        <v>#VALUE!</v>
      </c>
      <c r="AD8" s="243" t="e">
        <f t="shared" si="13"/>
        <v>#VALUE!</v>
      </c>
      <c r="AE8" s="244" t="e">
        <f t="shared" si="14"/>
        <v>#VALUE!</v>
      </c>
      <c r="AF8" s="245" t="e">
        <f t="shared" si="15"/>
        <v>#VALUE!</v>
      </c>
      <c r="AG8" s="246">
        <v>0.9</v>
      </c>
      <c r="AH8" s="274" t="e">
        <f>SUM(AF10:AF13)</f>
        <v>#VALUE!</v>
      </c>
      <c r="AI8" s="50">
        <f t="shared" si="19"/>
        <v>24</v>
      </c>
      <c r="AJ8" s="275">
        <f t="array" ref="AJ8">INDEX($L$11:$L$223,$AJ$4+4)</f>
        <v>731</v>
      </c>
      <c r="AK8" s="250" t="e">
        <f t="shared" si="20"/>
        <v>#VALUE!</v>
      </c>
      <c r="AL8" s="251" t="e">
        <f>D14</f>
        <v>#VALUE!</v>
      </c>
      <c r="AM8" s="276" t="e">
        <f>VLOOKUP(AM$9,[1]Src!$CW$13:$DC$34,$AE$1,0)</f>
        <v>#N/A</v>
      </c>
      <c r="AN8" s="276" t="e">
        <f>VLOOKUP(AN$9,[1]Src!$CW$13:$DC$34,$AE$1,0)</f>
        <v>#N/A</v>
      </c>
      <c r="AO8" s="276" t="str">
        <f>VLOOKUP(AO$9,[1]Src!$CW$13:$DC$34,$AE$1,0)</f>
        <v>-</v>
      </c>
      <c r="AP8" s="276" t="str">
        <f>VLOOKUP(AP$9,[1]Src!$CW$13:$DC$34,$AE$1,0)</f>
        <v>-</v>
      </c>
      <c r="AQ8" s="242" t="s">
        <v>268</v>
      </c>
      <c r="AR8" s="142">
        <f>AO14/AP14</f>
        <v>0.12875536480686695</v>
      </c>
    </row>
    <row r="9" spans="1:44" ht="15.75" customHeight="1">
      <c r="A9" s="2"/>
      <c r="B9" s="277"/>
      <c r="C9" s="278" t="str">
        <f>C1</f>
        <v>오파스넷</v>
      </c>
      <c r="D9" s="279" t="str">
        <f>VLOOKUP(C9,[1]종목코드!$B:$N,13,0)</f>
        <v>173130</v>
      </c>
      <c r="E9" s="280" t="s">
        <v>287</v>
      </c>
      <c r="F9" s="280" t="s">
        <v>288</v>
      </c>
      <c r="G9" s="280" t="s">
        <v>131</v>
      </c>
      <c r="H9" s="280" t="s">
        <v>289</v>
      </c>
      <c r="I9" s="281" t="s">
        <v>290</v>
      </c>
      <c r="J9" s="282" t="s">
        <v>291</v>
      </c>
      <c r="K9" s="282"/>
      <c r="L9" s="281" t="s">
        <v>290</v>
      </c>
      <c r="M9" s="282" t="s">
        <v>292</v>
      </c>
      <c r="N9" s="282"/>
      <c r="O9" s="283" t="s">
        <v>290</v>
      </c>
      <c r="P9" s="284" t="s">
        <v>293</v>
      </c>
      <c r="Q9" s="284"/>
      <c r="R9" s="283" t="s">
        <v>290</v>
      </c>
      <c r="S9" s="282" t="s">
        <v>294</v>
      </c>
      <c r="T9" s="282"/>
      <c r="U9" s="2" t="s">
        <v>295</v>
      </c>
      <c r="V9" s="285" t="e">
        <f t="shared" si="9"/>
        <v>#VALUE!</v>
      </c>
      <c r="W9" s="286" t="e">
        <f t="shared" si="10"/>
        <v>#VALUE!</v>
      </c>
      <c r="X9" s="287" t="e">
        <f t="shared" si="11"/>
        <v>#VALUE!</v>
      </c>
      <c r="Y9" s="2"/>
      <c r="Z9" s="2"/>
      <c r="AA9" s="2"/>
      <c r="AB9" s="241" t="e">
        <f>Z7</f>
        <v>#VALUE!</v>
      </c>
      <c r="AC9" s="242" t="e">
        <f t="shared" si="12"/>
        <v>#VALUE!</v>
      </c>
      <c r="AD9" s="243" t="e">
        <f t="shared" si="13"/>
        <v>#VALUE!</v>
      </c>
      <c r="AE9" s="244" t="e">
        <f t="shared" si="14"/>
        <v>#VALUE!</v>
      </c>
      <c r="AF9" s="245" t="e">
        <f t="shared" si="15"/>
        <v>#VALUE!</v>
      </c>
      <c r="AG9" s="246">
        <v>0.9</v>
      </c>
      <c r="AH9" s="288" t="e">
        <f>AH8/#REF!-1</f>
        <v>#VALUE!</v>
      </c>
      <c r="AI9" s="50">
        <f t="shared" si="19"/>
        <v>23</v>
      </c>
      <c r="AJ9" s="275">
        <f t="array" ref="AJ9">INDEX($L$11:$L$223,$AJ$4+8)</f>
        <v>801</v>
      </c>
      <c r="AK9" s="250" t="e">
        <f t="shared" si="20"/>
        <v>#VALUE!</v>
      </c>
      <c r="AL9" s="289" t="s">
        <v>267</v>
      </c>
      <c r="AM9" s="289" t="str">
        <f>[1]Src!H1</f>
        <v>매출액</v>
      </c>
      <c r="AN9" s="289" t="str">
        <f>[1]Src!I1</f>
        <v>영업이익</v>
      </c>
      <c r="AO9" s="290" t="s">
        <v>153</v>
      </c>
      <c r="AP9" s="289" t="s">
        <v>162</v>
      </c>
      <c r="AQ9" s="242" t="s">
        <v>296</v>
      </c>
      <c r="AR9" s="271" t="s">
        <v>297</v>
      </c>
    </row>
    <row r="10" spans="1:44" ht="15.75" customHeight="1">
      <c r="A10" s="2"/>
      <c r="B10" s="2"/>
      <c r="C10" s="146"/>
      <c r="D10" s="291"/>
      <c r="E10" s="292"/>
      <c r="F10" s="292"/>
      <c r="G10" s="292"/>
      <c r="H10" s="292"/>
      <c r="I10" s="281" t="s">
        <v>298</v>
      </c>
      <c r="J10" s="281" t="s">
        <v>60</v>
      </c>
      <c r="K10" s="281" t="s">
        <v>239</v>
      </c>
      <c r="L10" s="281" t="s">
        <v>299</v>
      </c>
      <c r="M10" s="281" t="s">
        <v>60</v>
      </c>
      <c r="N10" s="281" t="s">
        <v>239</v>
      </c>
      <c r="O10" s="283" t="s">
        <v>2</v>
      </c>
      <c r="P10" s="281" t="s">
        <v>60</v>
      </c>
      <c r="Q10" s="281" t="s">
        <v>239</v>
      </c>
      <c r="R10" s="283" t="s">
        <v>94</v>
      </c>
      <c r="S10" s="281" t="s">
        <v>60</v>
      </c>
      <c r="T10" s="281" t="s">
        <v>239</v>
      </c>
      <c r="U10" s="2"/>
      <c r="V10" s="236" t="e">
        <f t="shared" si="9"/>
        <v>#VALUE!</v>
      </c>
      <c r="W10" s="237" t="e">
        <f t="shared" si="10"/>
        <v>#VALUE!</v>
      </c>
      <c r="X10" s="293" t="e">
        <f t="shared" si="11"/>
        <v>#VALUE!</v>
      </c>
      <c r="Y10" s="294" t="s">
        <v>300</v>
      </c>
      <c r="Z10" s="295"/>
      <c r="AA10" s="2"/>
      <c r="AB10" s="296">
        <v>1</v>
      </c>
      <c r="AC10" s="297" t="e">
        <f t="shared" si="12"/>
        <v>#VALUE!</v>
      </c>
      <c r="AD10" s="298">
        <v>302</v>
      </c>
      <c r="AE10" s="299" t="e">
        <f t="shared" si="14"/>
        <v>#VALUE!</v>
      </c>
      <c r="AF10" s="300" t="e">
        <f>AG10*AA2</f>
        <v>#VALUE!</v>
      </c>
      <c r="AG10" s="301">
        <v>0.95</v>
      </c>
      <c r="AH10" s="247"/>
      <c r="AI10" s="50">
        <f t="shared" si="19"/>
        <v>22</v>
      </c>
      <c r="AJ10" s="275">
        <f t="array" ref="AJ10">INDEX($L$11:$L$223,$AJ$4+12)</f>
        <v>465</v>
      </c>
      <c r="AK10" s="250" t="e">
        <f t="shared" si="20"/>
        <v>#VALUE!</v>
      </c>
      <c r="AL10" s="164" t="s">
        <v>301</v>
      </c>
      <c r="AM10" s="2"/>
      <c r="AN10" s="14" t="e">
        <f>AP10/AR10</f>
        <v>#VALUE!</v>
      </c>
      <c r="AO10" s="14" t="e">
        <f>AN10*AQ10</f>
        <v>#VALUE!</v>
      </c>
      <c r="AP10" s="302" t="e">
        <f>W12</f>
        <v>#VALUE!</v>
      </c>
      <c r="AQ10" s="303">
        <f t="shared" ref="AQ10:AR10" si="21">AVERAGE(AQ16,AQ24,AQ28)</f>
        <v>0.73809523809523814</v>
      </c>
      <c r="AR10" s="303">
        <f t="shared" si="21"/>
        <v>5.7777777777777786</v>
      </c>
    </row>
    <row r="11" spans="1:44" ht="15.75" customHeight="1">
      <c r="A11" s="2" t="s">
        <v>128</v>
      </c>
      <c r="B11" s="304" t="str">
        <f>[1]Src!S1</f>
        <v>지배주주ROE</v>
      </c>
      <c r="C11" s="2"/>
      <c r="D11" s="305" t="e">
        <f>IF(INT(MID(D12,4,1))&lt;4,INT(LEFT(D12,2))&amp;"."&amp;INT(MID(D12,4,1))+1&amp;"Q",INT(LEFT(D12,2))+1&amp;"."&amp;INT(MID(D12,4,1))-3&amp;"Q")</f>
        <v>#VALUE!</v>
      </c>
      <c r="E11" s="306">
        <f ca="1">D2</f>
        <v>7150</v>
      </c>
      <c r="F11" s="306">
        <f ca="1">D2</f>
        <v>7150</v>
      </c>
      <c r="G11" s="306">
        <f ca="1">D2</f>
        <v>7150</v>
      </c>
      <c r="H11" s="213" t="e">
        <f>VLOOKUP($D11,$V$6:$W$17,2,0)</f>
        <v>#VALUE!</v>
      </c>
      <c r="I11" s="213"/>
      <c r="J11" s="307" t="e">
        <f ca="1">$D$2/I11</f>
        <v>#DIV/0!</v>
      </c>
      <c r="K11" s="308"/>
      <c r="L11" s="213" t="e">
        <f t="shared" ref="L11:L71" si="22">SUM(H11:H14)</f>
        <v>#VALUE!</v>
      </c>
      <c r="M11" s="307" t="e">
        <f ca="1">$D$2/L11</f>
        <v>#VALUE!</v>
      </c>
      <c r="N11" s="5"/>
      <c r="O11" s="14" t="e">
        <f>R17</f>
        <v>#VALUE!</v>
      </c>
      <c r="P11" s="309" t="e">
        <f t="shared" ref="P11:P74" ca="1" si="23">MAX(E11:E12)/SUM($H11:$H14)</f>
        <v>#VALUE!</v>
      </c>
      <c r="Q11" s="309" t="e">
        <f t="shared" ref="Q11:Q74" ca="1" si="24">MIN(F11:F12)/SUM($H11:$H14)</f>
        <v>#VALUE!</v>
      </c>
      <c r="R11" s="14"/>
      <c r="S11" s="5"/>
      <c r="T11" s="5"/>
      <c r="U11" s="2"/>
      <c r="V11" s="264" t="e">
        <f t="shared" si="9"/>
        <v>#VALUE!</v>
      </c>
      <c r="W11" s="265" t="e">
        <f t="shared" si="10"/>
        <v>#VALUE!</v>
      </c>
      <c r="X11" s="310" t="e">
        <f t="shared" si="11"/>
        <v>#VALUE!</v>
      </c>
      <c r="Y11" s="33" t="e">
        <f>SUM(W10:W13)</f>
        <v>#VALUE!</v>
      </c>
      <c r="Z11" s="29" t="e">
        <f>Y11/Y12-1</f>
        <v>#VALUE!</v>
      </c>
      <c r="AA11" s="2"/>
      <c r="AB11" s="311" t="e">
        <f>AB9*AB12</f>
        <v>#VALUE!</v>
      </c>
      <c r="AC11" s="242" t="e">
        <f t="shared" si="12"/>
        <v>#VALUE!</v>
      </c>
      <c r="AD11" s="312" t="str">
        <f t="shared" ref="AD11:AD17" si="25">IFERROR(VLOOKUP($AC11,$D$12:$T$56,5,0),"")</f>
        <v/>
      </c>
      <c r="AE11" s="244" t="e">
        <f t="shared" si="14"/>
        <v>#VALUE!</v>
      </c>
      <c r="AF11" s="216" t="str">
        <f t="shared" ref="AF11:AF17" si="26">IFERROR(VLOOKUP($AC11,$D$12:$T$56,5,0),"")</f>
        <v/>
      </c>
      <c r="AG11" s="313">
        <v>0.95</v>
      </c>
      <c r="AH11" s="247"/>
      <c r="AI11" s="314" t="e">
        <f>AC16</f>
        <v>#VALUE!</v>
      </c>
      <c r="AJ11" s="275">
        <f t="array" ref="AJ11">INDEX($L$11:$L$223,$AJ$4+16)</f>
        <v>478</v>
      </c>
      <c r="AK11" s="250" t="e">
        <f t="shared" si="20"/>
        <v>#VALUE!</v>
      </c>
      <c r="AL11" s="315"/>
      <c r="AM11" s="316"/>
      <c r="AN11" s="316"/>
      <c r="AO11" s="316"/>
      <c r="AP11" s="316"/>
      <c r="AQ11" s="2"/>
      <c r="AR11" s="2"/>
    </row>
    <row r="12" spans="1:44" ht="15.75" customHeight="1">
      <c r="A12" s="2" t="e">
        <f t="shared" ref="A12:A79" si="27">LEFT(D12,2)</f>
        <v>#VALUE!</v>
      </c>
      <c r="B12" s="141">
        <f>[1]Src!S2</f>
        <v>0</v>
      </c>
      <c r="C12" s="317">
        <f>[1]Src!B2</f>
        <v>46024</v>
      </c>
      <c r="D12" s="304" t="e">
        <f t="shared" ref="D12:D71" si="28">MID(C12,3,2)&amp;"."&amp;ROUNDUP(MID(C12,6,2)/3,0)&amp;"Q"</f>
        <v>#VALUE!</v>
      </c>
      <c r="E12" s="213">
        <f>IFERROR(VLOOKUP($C12,[1]Src!$B:$AI,3,0),"")</f>
        <v>7930</v>
      </c>
      <c r="F12" s="213">
        <f>IFERROR(VLOOKUP($C12,[1]Src!$B:$AI,4,0),"")</f>
        <v>6100</v>
      </c>
      <c r="G12" s="213">
        <f>IFERROR(VLOOKUP($C12,[1]Src!$B:$AI,5,0),"")</f>
        <v>7380</v>
      </c>
      <c r="H12" s="213" t="e">
        <f>IF(VLOOKUP($C12,[1]Src!$B:$AI,10,0)=0,VLOOKUP($D12,$V$6:$W$17,2,0),"확인")</f>
        <v>#VALUE!</v>
      </c>
      <c r="I12" s="213" t="e">
        <f t="shared" ref="I12:I16" ca="1" si="29">SUM(OFFSET(INDEX(V:V, MATCH(D12, V:V, 0)), -3, 1, 4, 1))</f>
        <v>#VALUE!</v>
      </c>
      <c r="J12" s="307" t="e">
        <f t="shared" ref="J12:K17" ca="1" si="30">E12/$I12</f>
        <v>#VALUE!</v>
      </c>
      <c r="K12" s="307" t="e">
        <f t="shared" ca="1" si="30"/>
        <v>#VALUE!</v>
      </c>
      <c r="L12" s="213" t="e">
        <f t="shared" si="22"/>
        <v>#VALUE!</v>
      </c>
      <c r="M12" s="309" t="e">
        <f t="shared" ref="M12:N12" si="31">E12/SUM($H12:$H15)</f>
        <v>#VALUE!</v>
      </c>
      <c r="N12" s="309" t="e">
        <f t="shared" si="31"/>
        <v>#VALUE!</v>
      </c>
      <c r="O12" s="213"/>
      <c r="P12" s="309" t="e">
        <f t="shared" si="23"/>
        <v>#VALUE!</v>
      </c>
      <c r="Q12" s="309" t="e">
        <f t="shared" si="24"/>
        <v>#VALUE!</v>
      </c>
      <c r="R12" s="318" t="e">
        <f>SUM(W6:W9)</f>
        <v>#VALUE!</v>
      </c>
      <c r="S12" s="224" t="e">
        <f t="shared" ref="S12:S17" si="32">MAX(E12:E15)/$R12</f>
        <v>#VALUE!</v>
      </c>
      <c r="T12" s="273" t="e">
        <f t="shared" ref="T12:T17" si="33">MIN(F12:F15)/$R12</f>
        <v>#VALUE!</v>
      </c>
      <c r="U12" s="2"/>
      <c r="V12" s="264" t="e">
        <f t="shared" si="9"/>
        <v>#VALUE!</v>
      </c>
      <c r="W12" s="265" t="e">
        <f t="shared" si="10"/>
        <v>#VALUE!</v>
      </c>
      <c r="X12" s="310" t="e">
        <f t="shared" si="11"/>
        <v>#VALUE!</v>
      </c>
      <c r="Y12" s="33" t="e">
        <f>SUM(W14:W17)</f>
        <v>#VALUE!</v>
      </c>
      <c r="Z12" s="2"/>
      <c r="AA12" s="2"/>
      <c r="AB12" s="296">
        <v>0.7</v>
      </c>
      <c r="AC12" s="242" t="e">
        <f t="shared" si="12"/>
        <v>#VALUE!</v>
      </c>
      <c r="AD12" s="312" t="str">
        <f t="shared" si="25"/>
        <v/>
      </c>
      <c r="AE12" s="244" t="e">
        <f t="shared" si="14"/>
        <v>#VALUE!</v>
      </c>
      <c r="AF12" s="216" t="str">
        <f t="shared" si="26"/>
        <v/>
      </c>
      <c r="AG12" s="313">
        <v>1</v>
      </c>
      <c r="AH12" s="274">
        <f>SUM(AF14:AF17)</f>
        <v>0</v>
      </c>
      <c r="AI12" s="319">
        <f>[1]ROE!U171</f>
        <v>229.89</v>
      </c>
      <c r="AJ12" s="275">
        <f t="array" ref="AJ12">INDEX($L$11:$L$223,$AJ$4+20)</f>
        <v>462</v>
      </c>
      <c r="AK12" s="250" t="e">
        <f t="shared" si="20"/>
        <v>#VALUE!</v>
      </c>
      <c r="AL12" s="5" t="e">
        <f t="shared" ref="AL12:AL68" si="34">MID(C12,3,2)&amp;"."&amp;ROUNDUP(MID(C12,6,2)/3,0)&amp;"Q"</f>
        <v>#VALUE!</v>
      </c>
      <c r="AM12" s="219">
        <f>IFERROR(VLOOKUP($C12,[1]Src!$B$2:$AI$130,7,0),"")</f>
        <v>0</v>
      </c>
      <c r="AN12" s="219">
        <f>IFERROR(VLOOKUP($C12,[1]Src!$B$2:$AI$130,8,0),"")</f>
        <v>0</v>
      </c>
      <c r="AO12" s="219">
        <f>IFERROR(VLOOKUP($C12,[1]Src!$B$2:$AI$130,9,0),"")</f>
        <v>0</v>
      </c>
      <c r="AP12" s="219">
        <f>IFERROR(VLOOKUP($C12,[1]Src!$B$2:$AI$130,10,0),"")</f>
        <v>0</v>
      </c>
      <c r="AQ12" s="142" t="e">
        <f t="shared" ref="AQ12:AR27" si="35">AO12/$AN12</f>
        <v>#DIV/0!</v>
      </c>
      <c r="AR12" s="142" t="e">
        <f t="shared" si="35"/>
        <v>#DIV/0!</v>
      </c>
    </row>
    <row r="13" spans="1:44" ht="15.75" customHeight="1">
      <c r="A13" s="2" t="e">
        <f t="shared" si="27"/>
        <v>#VALUE!</v>
      </c>
      <c r="B13" s="141">
        <f>[1]Src!S3</f>
        <v>0</v>
      </c>
      <c r="C13" s="317">
        <f>[1]Src!B3</f>
        <v>45931</v>
      </c>
      <c r="D13" s="304" t="e">
        <f t="shared" si="28"/>
        <v>#VALUE!</v>
      </c>
      <c r="E13" s="213">
        <f>IFERROR(VLOOKUP($C13,[1]Src!$B:$AI,3,0),"")</f>
        <v>7250</v>
      </c>
      <c r="F13" s="213">
        <f>IFERROR(VLOOKUP($C13,[1]Src!$B:$AI,4,0),"")</f>
        <v>6060</v>
      </c>
      <c r="G13" s="213">
        <f>IFERROR(VLOOKUP($C13,[1]Src!$B:$AI,5,0),"")</f>
        <v>6640</v>
      </c>
      <c r="H13" s="320" t="e">
        <f>IF(VLOOKUP($C13,[1]Src!$B:$AI,10,0)="",VLOOKUP($D13,$V$6:$W$17,2,0),"확인")</f>
        <v>#VALUE!</v>
      </c>
      <c r="I13" s="213" t="e">
        <f t="shared" ca="1" si="29"/>
        <v>#VALUE!</v>
      </c>
      <c r="J13" s="307" t="e">
        <f t="shared" ca="1" si="30"/>
        <v>#VALUE!</v>
      </c>
      <c r="K13" s="307" t="e">
        <f t="shared" ca="1" si="30"/>
        <v>#VALUE!</v>
      </c>
      <c r="L13" s="213" t="e">
        <f t="shared" si="22"/>
        <v>#VALUE!</v>
      </c>
      <c r="M13" s="309" t="e">
        <f t="shared" ref="M13:N17" si="36">E13/SUM($H13:$H16)</f>
        <v>#VALUE!</v>
      </c>
      <c r="N13" s="309" t="e">
        <f t="shared" si="36"/>
        <v>#VALUE!</v>
      </c>
      <c r="O13" s="213"/>
      <c r="P13" s="309" t="e">
        <f t="shared" si="23"/>
        <v>#VALUE!</v>
      </c>
      <c r="Q13" s="309" t="e">
        <f t="shared" si="24"/>
        <v>#VALUE!</v>
      </c>
      <c r="R13" s="213" t="e">
        <f t="shared" ref="R13:R16" ca="1" si="37">SUM(OFFSET(INDEX(V:V, MATCH(D13, V:V, 0)), -4, 1, 4, 1))</f>
        <v>#VALUE!</v>
      </c>
      <c r="S13" s="224" t="e">
        <f t="shared" ca="1" si="32"/>
        <v>#VALUE!</v>
      </c>
      <c r="T13" s="273" t="e">
        <f t="shared" ca="1" si="33"/>
        <v>#VALUE!</v>
      </c>
      <c r="U13" s="5" t="e">
        <f>INT(LEFT(D13,2))</f>
        <v>#VALUE!</v>
      </c>
      <c r="V13" s="285" t="e">
        <f t="shared" si="9"/>
        <v>#VALUE!</v>
      </c>
      <c r="W13" s="286" t="e">
        <f t="shared" si="10"/>
        <v>#VALUE!</v>
      </c>
      <c r="X13" s="287" t="e">
        <f t="shared" si="11"/>
        <v>#VALUE!</v>
      </c>
      <c r="Y13" s="2"/>
      <c r="Z13" s="2"/>
      <c r="AA13" s="2"/>
      <c r="AB13" s="321"/>
      <c r="AC13" s="322" t="e">
        <f t="shared" si="12"/>
        <v>#VALUE!</v>
      </c>
      <c r="AD13" s="323" t="str">
        <f t="shared" si="25"/>
        <v/>
      </c>
      <c r="AE13" s="324" t="e">
        <f t="shared" si="14"/>
        <v>#VALUE!</v>
      </c>
      <c r="AF13" s="216" t="str">
        <f t="shared" si="26"/>
        <v/>
      </c>
      <c r="AG13" s="325">
        <v>1</v>
      </c>
      <c r="AH13" s="288">
        <f>AH12/R2-1</f>
        <v>-1</v>
      </c>
      <c r="AJ13" s="275">
        <f t="array" ref="AJ13">INDEX($L$11:$L$223,$AJ$4+24)</f>
        <v>-909</v>
      </c>
      <c r="AK13" s="250" t="e">
        <f t="shared" si="20"/>
        <v>#VALUE!</v>
      </c>
      <c r="AL13" s="5" t="e">
        <f t="shared" si="34"/>
        <v>#VALUE!</v>
      </c>
      <c r="AM13" s="14">
        <f>IFERROR(VLOOKUP($C13,[1]Src!$B$2:$AI$130,7,0),"")</f>
        <v>879</v>
      </c>
      <c r="AN13" s="14">
        <f>IFERROR(VLOOKUP($C13,[1]Src!$B$2:$AI$130,8,0),"")</f>
        <v>45</v>
      </c>
      <c r="AO13" s="14">
        <f>IFERROR(VLOOKUP($C13,[1]Src!$B$2:$AI$130,9,0),"")</f>
        <v>0</v>
      </c>
      <c r="AP13" s="14">
        <f>IFERROR(VLOOKUP($C13,[1]Src!$B$2:$AI$130,10,0),"")</f>
        <v>0</v>
      </c>
      <c r="AQ13" s="142">
        <f t="shared" si="35"/>
        <v>0</v>
      </c>
      <c r="AR13" s="142">
        <f t="shared" si="35"/>
        <v>0</v>
      </c>
    </row>
    <row r="14" spans="1:44" ht="15.75" customHeight="1">
      <c r="A14" s="2" t="e">
        <f t="shared" si="27"/>
        <v>#VALUE!</v>
      </c>
      <c r="B14" s="141">
        <f>[1]Src!S4</f>
        <v>20.62</v>
      </c>
      <c r="C14" s="317">
        <f>[1]Src!B4</f>
        <v>45839</v>
      </c>
      <c r="D14" s="304" t="e">
        <f t="shared" si="28"/>
        <v>#VALUE!</v>
      </c>
      <c r="E14" s="213">
        <f>IFERROR(VLOOKUP($C14,[1]Src!$B:$AI,3,0),"")</f>
        <v>7200</v>
      </c>
      <c r="F14" s="213">
        <f>IFERROR(VLOOKUP($C14,[1]Src!$B:$AI,4,0),"")</f>
        <v>6130</v>
      </c>
      <c r="G14" s="213">
        <f>IFERROR(VLOOKUP($C14,[1]Src!$B:$AI,5,0),"")</f>
        <v>6290</v>
      </c>
      <c r="H14" s="213">
        <f>IFERROR(VLOOKUP($C14,[1]Src!$B:$AI,10,0),"")</f>
        <v>233</v>
      </c>
      <c r="I14" s="213" t="e">
        <f t="shared" ca="1" si="29"/>
        <v>#VALUE!</v>
      </c>
      <c r="J14" s="307" t="e">
        <f t="shared" ca="1" si="30"/>
        <v>#VALUE!</v>
      </c>
      <c r="K14" s="307" t="e">
        <f t="shared" ca="1" si="30"/>
        <v>#VALUE!</v>
      </c>
      <c r="L14" s="213">
        <f t="shared" si="22"/>
        <v>1108</v>
      </c>
      <c r="M14" s="309">
        <f t="shared" si="36"/>
        <v>6.4981949458483754</v>
      </c>
      <c r="N14" s="309">
        <f t="shared" si="36"/>
        <v>5.5324909747292415</v>
      </c>
      <c r="O14" s="213"/>
      <c r="P14" s="309">
        <f t="shared" si="23"/>
        <v>10.315884476534295</v>
      </c>
      <c r="Q14" s="309">
        <f t="shared" si="24"/>
        <v>5.0361010830324906</v>
      </c>
      <c r="R14" s="213" t="e">
        <f t="shared" ca="1" si="37"/>
        <v>#VALUE!</v>
      </c>
      <c r="S14" s="224" t="e">
        <f t="shared" ca="1" si="32"/>
        <v>#VALUE!</v>
      </c>
      <c r="T14" s="273" t="e">
        <f t="shared" ca="1" si="33"/>
        <v>#VALUE!</v>
      </c>
      <c r="U14" s="2"/>
      <c r="V14" s="236" t="e">
        <f t="shared" si="9"/>
        <v>#VALUE!</v>
      </c>
      <c r="W14" s="237" t="e">
        <f t="shared" si="10"/>
        <v>#VALUE!</v>
      </c>
      <c r="X14" s="293" t="e">
        <f t="shared" ref="X14:X17" si="38">W14/H19-1</f>
        <v>#VALUE!</v>
      </c>
      <c r="Y14" s="326"/>
      <c r="Z14" s="327"/>
      <c r="AA14" s="327"/>
      <c r="AB14" s="328"/>
      <c r="AC14" s="297" t="e">
        <f t="shared" si="12"/>
        <v>#VALUE!</v>
      </c>
      <c r="AD14" s="329" t="str">
        <f t="shared" si="25"/>
        <v/>
      </c>
      <c r="AE14" s="330" t="e">
        <f>$AD$18/(4-$AC$18)*AH2</f>
        <v>#VALUE!</v>
      </c>
      <c r="AF14" s="331" t="str">
        <f t="shared" si="26"/>
        <v/>
      </c>
      <c r="AG14" s="332">
        <v>1</v>
      </c>
      <c r="AH14" s="233" t="s">
        <v>302</v>
      </c>
      <c r="AJ14" s="275">
        <f t="array" ref="AJ14">INDEX($L$11:$L$223,$AJ$4+28)</f>
        <v>182</v>
      </c>
      <c r="AK14" s="250" t="e">
        <f t="shared" si="20"/>
        <v>#VALUE!</v>
      </c>
      <c r="AL14" s="5" t="e">
        <f t="shared" si="34"/>
        <v>#VALUE!</v>
      </c>
      <c r="AM14" s="14">
        <f>IFERROR(VLOOKUP($C14,[1]Src!$B$2:$AI$130,7,0),"")</f>
        <v>428</v>
      </c>
      <c r="AN14" s="14">
        <f>IFERROR(VLOOKUP($C14,[1]Src!$B$2:$AI$130,8,0),"")</f>
        <v>34</v>
      </c>
      <c r="AO14" s="14">
        <f>IFERROR(VLOOKUP($C14,[1]Src!$B$2:$AI$130,9,0),"")</f>
        <v>30</v>
      </c>
      <c r="AP14" s="14">
        <f>IFERROR(VLOOKUP($C14,[1]Src!$B$2:$AI$130,10,0),"")</f>
        <v>233</v>
      </c>
      <c r="AQ14" s="142">
        <f t="shared" si="35"/>
        <v>0.88235294117647056</v>
      </c>
      <c r="AR14" s="142">
        <f t="shared" si="35"/>
        <v>6.8529411764705879</v>
      </c>
    </row>
    <row r="15" spans="1:44" ht="15.75" customHeight="1">
      <c r="A15" s="2" t="e">
        <f t="shared" si="27"/>
        <v>#VALUE!</v>
      </c>
      <c r="B15" s="141">
        <f>[1]Src!S5</f>
        <v>33.1</v>
      </c>
      <c r="C15" s="317">
        <f>[1]Src!B5</f>
        <v>45748</v>
      </c>
      <c r="D15" s="304" t="e">
        <f t="shared" si="28"/>
        <v>#VALUE!</v>
      </c>
      <c r="E15" s="213">
        <f>IFERROR(VLOOKUP($C15,[1]Src!$B:$AI,3,0),"")</f>
        <v>11430</v>
      </c>
      <c r="F15" s="213">
        <f>IFERROR(VLOOKUP($C15,[1]Src!$B:$AI,4,0),"")</f>
        <v>5580</v>
      </c>
      <c r="G15" s="213">
        <f>IFERROR(VLOOKUP($C15,[1]Src!$B:$AI,5,0),"")</f>
        <v>6770</v>
      </c>
      <c r="H15" s="213">
        <f>IFERROR(VLOOKUP($C15,[1]Src!$B:$AI,10,0),"")</f>
        <v>351</v>
      </c>
      <c r="I15" s="213" t="e">
        <f t="shared" ca="1" si="29"/>
        <v>#VALUE!</v>
      </c>
      <c r="J15" s="307" t="e">
        <f t="shared" ca="1" si="30"/>
        <v>#VALUE!</v>
      </c>
      <c r="K15" s="307" t="e">
        <f t="shared" ca="1" si="30"/>
        <v>#VALUE!</v>
      </c>
      <c r="L15" s="213">
        <f t="shared" si="22"/>
        <v>1004</v>
      </c>
      <c r="M15" s="309">
        <f t="shared" si="36"/>
        <v>11.384462151394422</v>
      </c>
      <c r="N15" s="309">
        <f t="shared" si="36"/>
        <v>5.5577689243027892</v>
      </c>
      <c r="O15" s="213">
        <f t="shared" ref="O15:O16" si="39">SUM(H15:H18)</f>
        <v>1004</v>
      </c>
      <c r="P15" s="309">
        <f t="shared" si="23"/>
        <v>11.384462151394422</v>
      </c>
      <c r="Q15" s="309">
        <f t="shared" si="24"/>
        <v>5.5577689243027892</v>
      </c>
      <c r="R15" s="213" t="e">
        <f t="shared" ca="1" si="37"/>
        <v>#VALUE!</v>
      </c>
      <c r="S15" s="224" t="e">
        <f t="shared" ca="1" si="32"/>
        <v>#VALUE!</v>
      </c>
      <c r="T15" s="273" t="e">
        <f t="shared" ca="1" si="33"/>
        <v>#VALUE!</v>
      </c>
      <c r="U15" s="2"/>
      <c r="V15" s="264" t="e">
        <f t="shared" si="9"/>
        <v>#VALUE!</v>
      </c>
      <c r="W15" s="265" t="e">
        <f t="shared" si="10"/>
        <v>#VALUE!</v>
      </c>
      <c r="X15" s="310" t="e">
        <f t="shared" si="38"/>
        <v>#VALUE!</v>
      </c>
      <c r="Y15" s="333"/>
      <c r="Z15" s="143"/>
      <c r="AA15" s="143"/>
      <c r="AB15" s="334"/>
      <c r="AC15" s="335" t="e">
        <f t="shared" si="12"/>
        <v>#VALUE!</v>
      </c>
      <c r="AD15" s="312" t="str">
        <f t="shared" si="25"/>
        <v/>
      </c>
      <c r="AE15" s="336" t="e">
        <f>$AD$18/(4-$AC$18)*AG2</f>
        <v>#VALUE!</v>
      </c>
      <c r="AF15" s="216" t="str">
        <f t="shared" si="26"/>
        <v/>
      </c>
      <c r="AG15" s="337">
        <v>1</v>
      </c>
      <c r="AH15" s="274" t="e">
        <f>SUM(AF10:AF13)</f>
        <v>#VALUE!</v>
      </c>
      <c r="AJ15" s="275">
        <f t="array" ref="AJ15">INDEX($L$11:$L$223,$AJ$4+32)</f>
        <v>95</v>
      </c>
      <c r="AK15" s="250" t="e">
        <f t="shared" si="20"/>
        <v>#VALUE!</v>
      </c>
      <c r="AL15" s="5" t="e">
        <f t="shared" si="34"/>
        <v>#VALUE!</v>
      </c>
      <c r="AM15" s="14">
        <f>IFERROR(VLOOKUP($C15,[1]Src!$B$2:$AI$130,7,0),"")</f>
        <v>582</v>
      </c>
      <c r="AN15" s="14">
        <f>IFERROR(VLOOKUP($C15,[1]Src!$B$2:$AI$130,8,0),"")</f>
        <v>56</v>
      </c>
      <c r="AO15" s="14">
        <f>IFERROR(VLOOKUP($C15,[1]Src!$B$2:$AI$130,9,0),"")</f>
        <v>46</v>
      </c>
      <c r="AP15" s="14">
        <f>IFERROR(VLOOKUP($C15,[1]Src!$B$2:$AI$130,10,0),"")</f>
        <v>351</v>
      </c>
      <c r="AQ15" s="338">
        <f t="shared" si="35"/>
        <v>0.8214285714285714</v>
      </c>
      <c r="AR15" s="142">
        <f t="shared" si="35"/>
        <v>6.2678571428571432</v>
      </c>
    </row>
    <row r="16" spans="1:44" ht="15.75" customHeight="1">
      <c r="A16" s="2" t="e">
        <f t="shared" si="27"/>
        <v>#VALUE!</v>
      </c>
      <c r="B16" s="141">
        <f>[1]Src!S6</f>
        <v>3.58</v>
      </c>
      <c r="C16" s="317">
        <f>[1]Src!B6</f>
        <v>45659</v>
      </c>
      <c r="D16" s="304" t="e">
        <f t="shared" si="28"/>
        <v>#VALUE!</v>
      </c>
      <c r="E16" s="213">
        <f>IFERROR(VLOOKUP($C16,[1]Src!$B:$AI,3,0),"")</f>
        <v>10050</v>
      </c>
      <c r="F16" s="213">
        <f>IFERROR(VLOOKUP($C16,[1]Src!$B:$AI,4,0),"")</f>
        <v>7600</v>
      </c>
      <c r="G16" s="213">
        <f>IFERROR(VLOOKUP($C16,[1]Src!$B:$AI,5,0),"")</f>
        <v>7770</v>
      </c>
      <c r="H16" s="213">
        <f>IFERROR(VLOOKUP($C16,[1]Src!$B:$AI,10,0),"")</f>
        <v>37</v>
      </c>
      <c r="I16" s="339" t="e">
        <f t="shared" ca="1" si="29"/>
        <v>#VALUE!</v>
      </c>
      <c r="J16" s="307" t="e">
        <f t="shared" ca="1" si="30"/>
        <v>#VALUE!</v>
      </c>
      <c r="K16" s="307" t="e">
        <f t="shared" ca="1" si="30"/>
        <v>#VALUE!</v>
      </c>
      <c r="L16" s="213">
        <f t="shared" si="22"/>
        <v>758</v>
      </c>
      <c r="M16" s="309">
        <f t="shared" si="36"/>
        <v>13.258575197889183</v>
      </c>
      <c r="N16" s="309">
        <f t="shared" si="36"/>
        <v>10.026385224274406</v>
      </c>
      <c r="O16" s="213">
        <f t="shared" si="39"/>
        <v>758</v>
      </c>
      <c r="P16" s="309">
        <f t="shared" si="23"/>
        <v>16.121372031662268</v>
      </c>
      <c r="Q16" s="309">
        <f t="shared" si="24"/>
        <v>8.4696569920844329</v>
      </c>
      <c r="R16" s="339" t="e">
        <f t="shared" ca="1" si="37"/>
        <v>#VALUE!</v>
      </c>
      <c r="S16" s="224" t="e">
        <f t="shared" ca="1" si="32"/>
        <v>#VALUE!</v>
      </c>
      <c r="T16" s="273" t="e">
        <f t="shared" ca="1" si="33"/>
        <v>#VALUE!</v>
      </c>
      <c r="U16" s="2"/>
      <c r="V16" s="264" t="e">
        <f t="shared" si="9"/>
        <v>#VALUE!</v>
      </c>
      <c r="W16" s="265" t="e">
        <f t="shared" si="10"/>
        <v>#VALUE!</v>
      </c>
      <c r="X16" s="310" t="e">
        <f t="shared" si="38"/>
        <v>#VALUE!</v>
      </c>
      <c r="Y16" s="333"/>
      <c r="Z16" s="143"/>
      <c r="AA16" s="143"/>
      <c r="AB16" s="334"/>
      <c r="AC16" s="335" t="e">
        <f t="shared" si="12"/>
        <v>#VALUE!</v>
      </c>
      <c r="AD16" s="312" t="str">
        <f t="shared" si="25"/>
        <v/>
      </c>
      <c r="AE16" s="340" t="e">
        <f t="shared" ref="AE16:AE17" si="40">AD16/$Y$6</f>
        <v>#VALUE!</v>
      </c>
      <c r="AF16" s="216" t="str">
        <f t="shared" si="26"/>
        <v/>
      </c>
      <c r="AG16" s="341">
        <v>1</v>
      </c>
      <c r="AH16" s="342" t="e">
        <f>AH15/AH12-1</f>
        <v>#VALUE!</v>
      </c>
      <c r="AJ16" s="275">
        <f t="array" ref="AJ16">INDEX($L$11:$L$223,$AJ$4+36)</f>
        <v>0</v>
      </c>
      <c r="AK16" s="250"/>
      <c r="AL16" s="5" t="e">
        <f t="shared" si="34"/>
        <v>#VALUE!</v>
      </c>
      <c r="AM16" s="14">
        <f>IFERROR(VLOOKUP($C16,[1]Src!$B$2:$AI$130,7,0),"")</f>
        <v>444</v>
      </c>
      <c r="AN16" s="14">
        <f>IFERROR(VLOOKUP($C16,[1]Src!$B$2:$AI$130,8,0),"")</f>
        <v>6</v>
      </c>
      <c r="AO16" s="14">
        <f>IFERROR(VLOOKUP($C16,[1]Src!$B$2:$AI$130,9,0),"")</f>
        <v>5</v>
      </c>
      <c r="AP16" s="14">
        <f>IFERROR(VLOOKUP($C16,[1]Src!$B$2:$AI$130,10,0),"")</f>
        <v>37</v>
      </c>
      <c r="AQ16" s="142">
        <f t="shared" si="35"/>
        <v>0.83333333333333337</v>
      </c>
      <c r="AR16" s="142">
        <f t="shared" si="35"/>
        <v>6.166666666666667</v>
      </c>
    </row>
    <row r="17" spans="1:44" ht="15.75" customHeight="1">
      <c r="A17" s="2" t="e">
        <f t="shared" si="27"/>
        <v>#VALUE!</v>
      </c>
      <c r="B17" s="343">
        <f>[1]Src!S7</f>
        <v>49.96</v>
      </c>
      <c r="C17" s="317">
        <f>[1]Src!B7</f>
        <v>45567</v>
      </c>
      <c r="D17" s="304" t="e">
        <f t="shared" si="28"/>
        <v>#VALUE!</v>
      </c>
      <c r="E17" s="213">
        <f>IFERROR(VLOOKUP($C17,[1]Src!$B:$AI,3,0),"")</f>
        <v>12220</v>
      </c>
      <c r="F17" s="213">
        <f>IFERROR(VLOOKUP($C17,[1]Src!$B:$AI,4,0),"")</f>
        <v>6420</v>
      </c>
      <c r="G17" s="213">
        <f>IFERROR(VLOOKUP($C17,[1]Src!$B:$AI,5,0),"")</f>
        <v>8440</v>
      </c>
      <c r="H17" s="213">
        <f>IFERROR(VLOOKUP($C17,[1]Src!$B:$AI,10,0),"")</f>
        <v>487</v>
      </c>
      <c r="I17" s="213">
        <f t="shared" ref="I17:I71" si="41">SUM(H14:H17)</f>
        <v>1108</v>
      </c>
      <c r="J17" s="307">
        <f t="shared" si="30"/>
        <v>11.028880866425993</v>
      </c>
      <c r="K17" s="307">
        <f t="shared" si="30"/>
        <v>5.7942238267148012</v>
      </c>
      <c r="L17" s="213">
        <f t="shared" si="22"/>
        <v>731</v>
      </c>
      <c r="M17" s="309">
        <f t="shared" si="36"/>
        <v>16.716826265389876</v>
      </c>
      <c r="N17" s="309">
        <f t="shared" si="36"/>
        <v>8.7824897400820792</v>
      </c>
      <c r="O17" s="213"/>
      <c r="P17" s="309">
        <f t="shared" si="23"/>
        <v>16.716826265389876</v>
      </c>
      <c r="Q17" s="309">
        <f t="shared" si="24"/>
        <v>7.8932968536251709</v>
      </c>
      <c r="R17" s="213" t="e">
        <f t="shared" ref="R17:R25" si="42">SUM(H13:H16)</f>
        <v>#VALUE!</v>
      </c>
      <c r="S17" s="224" t="e">
        <f t="shared" si="32"/>
        <v>#VALUE!</v>
      </c>
      <c r="T17" s="273" t="e">
        <f t="shared" si="33"/>
        <v>#VALUE!</v>
      </c>
      <c r="U17" s="5" t="e">
        <f>INT(LEFT(D17,2))</f>
        <v>#VALUE!</v>
      </c>
      <c r="V17" s="344" t="e">
        <f>D20</f>
        <v>#VALUE!</v>
      </c>
      <c r="W17" s="286" t="e">
        <f t="shared" si="10"/>
        <v>#VALUE!</v>
      </c>
      <c r="X17" s="287" t="e">
        <f t="shared" si="38"/>
        <v>#VALUE!</v>
      </c>
      <c r="Y17" s="345"/>
      <c r="Z17" s="346"/>
      <c r="AA17" s="347"/>
      <c r="AB17" s="348"/>
      <c r="AC17" s="322" t="e">
        <f>V17</f>
        <v>#VALUE!</v>
      </c>
      <c r="AD17" s="323" t="str">
        <f t="shared" si="25"/>
        <v/>
      </c>
      <c r="AE17" s="349" t="e">
        <f t="shared" si="40"/>
        <v>#VALUE!</v>
      </c>
      <c r="AF17" s="259" t="str">
        <f t="shared" si="26"/>
        <v/>
      </c>
      <c r="AG17" s="350">
        <v>1</v>
      </c>
      <c r="AH17" s="351" t="e">
        <f>AH15/T2</f>
        <v>#VALUE!</v>
      </c>
      <c r="AK17" s="352"/>
      <c r="AL17" s="5" t="e">
        <f t="shared" si="34"/>
        <v>#VALUE!</v>
      </c>
      <c r="AM17" s="14">
        <f>IFERROR(VLOOKUP($C17,[1]Src!$B$2:$AI$130,7,0),"")</f>
        <v>763</v>
      </c>
      <c r="AN17" s="14">
        <f>IFERROR(VLOOKUP($C17,[1]Src!$B$2:$AI$130,8,0),"")</f>
        <v>64</v>
      </c>
      <c r="AO17" s="14">
        <f>IFERROR(VLOOKUP($C17,[1]Src!$B$2:$AI$130,9,0),"")</f>
        <v>64</v>
      </c>
      <c r="AP17" s="14">
        <f>IFERROR(VLOOKUP($C17,[1]Src!$B$2:$AI$130,10,0),"")</f>
        <v>487</v>
      </c>
      <c r="AQ17" s="142">
        <f t="shared" si="35"/>
        <v>1</v>
      </c>
      <c r="AR17" s="142">
        <f t="shared" si="35"/>
        <v>7.609375</v>
      </c>
    </row>
    <row r="18" spans="1:44" ht="17">
      <c r="A18" s="2" t="e">
        <f t="shared" si="27"/>
        <v>#VALUE!</v>
      </c>
      <c r="B18" s="343">
        <f>[1]Src!S8</f>
        <v>14.3</v>
      </c>
      <c r="C18" s="317">
        <f>[1]Src!B8</f>
        <v>45474</v>
      </c>
      <c r="D18" s="304" t="e">
        <f t="shared" si="28"/>
        <v>#VALUE!</v>
      </c>
      <c r="E18" s="213">
        <f>IFERROR(VLOOKUP($C18,[1]Src!$B:$AI,3,0),"")</f>
        <v>10430</v>
      </c>
      <c r="F18" s="213">
        <f>IFERROR(VLOOKUP($C18,[1]Src!$B:$AI,4,0),"")</f>
        <v>5770</v>
      </c>
      <c r="G18" s="213">
        <f>IFERROR(VLOOKUP($C18,[1]Src!$B:$AI,5,0),"")</f>
        <v>7100</v>
      </c>
      <c r="H18" s="213">
        <f>IFERROR(VLOOKUP($C18,[1]Src!$B:$AI,10,0),"")</f>
        <v>129</v>
      </c>
      <c r="I18" s="213">
        <f t="shared" si="41"/>
        <v>1004</v>
      </c>
      <c r="J18" s="307">
        <f t="shared" ref="J18:K33" si="43">E18/SUM($H15:$H18)</f>
        <v>10.388446215139442</v>
      </c>
      <c r="K18" s="307">
        <f t="shared" si="43"/>
        <v>5.7470119521912348</v>
      </c>
      <c r="L18" s="213">
        <f t="shared" si="22"/>
        <v>489</v>
      </c>
      <c r="M18" s="309">
        <f t="shared" ref="M18:N33" si="44">E18/SUM($H18:$H21)</f>
        <v>21.32924335378323</v>
      </c>
      <c r="N18" s="309">
        <f t="shared" si="44"/>
        <v>11.799591002044989</v>
      </c>
      <c r="O18" s="213"/>
      <c r="P18" s="309">
        <f t="shared" si="23"/>
        <v>21.595092024539877</v>
      </c>
      <c r="Q18" s="309">
        <f t="shared" si="24"/>
        <v>11.799591002044989</v>
      </c>
      <c r="R18" s="213">
        <f t="shared" si="42"/>
        <v>1108</v>
      </c>
      <c r="S18" s="224">
        <f t="shared" ref="S18:S74" si="45">MAX(E18:E21)/SUM($H14:$H17)</f>
        <v>14.997292418772563</v>
      </c>
      <c r="T18" s="273">
        <f t="shared" ref="T18:T74" si="46">MIN(F18:F21)/SUM($H14:$H17)</f>
        <v>5.2075812274368234</v>
      </c>
      <c r="U18" s="2"/>
      <c r="V18" s="353" t="s">
        <v>303</v>
      </c>
      <c r="W18" s="354"/>
      <c r="X18" s="355"/>
      <c r="Y18" s="354"/>
      <c r="Z18" s="354"/>
      <c r="AA18" s="354"/>
      <c r="AB18" s="354"/>
      <c r="AC18" s="356">
        <v>2</v>
      </c>
      <c r="AD18" s="357" t="e">
        <f>1-AE17-AE16</f>
        <v>#VALUE!</v>
      </c>
      <c r="AE18" s="358" t="s">
        <v>304</v>
      </c>
      <c r="AF18" s="359" t="e">
        <f>[1]my리포트!T366</f>
        <v>#REF!</v>
      </c>
      <c r="AG18" s="2"/>
      <c r="AH18" s="2"/>
      <c r="AJ18" s="220"/>
      <c r="AK18" s="220"/>
      <c r="AL18" s="5" t="e">
        <f t="shared" si="34"/>
        <v>#VALUE!</v>
      </c>
      <c r="AM18" s="14">
        <f>IFERROR(VLOOKUP($C18,[1]Src!$B$2:$AI$130,7,0),"")</f>
        <v>444</v>
      </c>
      <c r="AN18" s="14">
        <f>IFERROR(VLOOKUP($C18,[1]Src!$B$2:$AI$130,8,0),"")</f>
        <v>25</v>
      </c>
      <c r="AO18" s="14">
        <f>IFERROR(VLOOKUP($C18,[1]Src!$B$2:$AI$130,9,0),"")</f>
        <v>17</v>
      </c>
      <c r="AP18" s="14">
        <f>IFERROR(VLOOKUP($C18,[1]Src!$B$2:$AI$130,10,0),"")</f>
        <v>129</v>
      </c>
      <c r="AQ18" s="142">
        <f t="shared" si="35"/>
        <v>0.68</v>
      </c>
      <c r="AR18" s="142">
        <f t="shared" si="35"/>
        <v>5.16</v>
      </c>
    </row>
    <row r="19" spans="1:44" ht="15.75" customHeight="1">
      <c r="A19" s="2" t="e">
        <f t="shared" si="27"/>
        <v>#VALUE!</v>
      </c>
      <c r="B19" s="343">
        <f>[1]Src!S9</f>
        <v>12</v>
      </c>
      <c r="C19" s="317">
        <f>[1]Src!B9</f>
        <v>45383</v>
      </c>
      <c r="D19" s="304" t="e">
        <f t="shared" si="28"/>
        <v>#VALUE!</v>
      </c>
      <c r="E19" s="213">
        <f>IFERROR(VLOOKUP($C19,[1]Src!$B:$AI,3,0),"")</f>
        <v>10560</v>
      </c>
      <c r="F19" s="213">
        <f>IFERROR(VLOOKUP($C19,[1]Src!$B:$AI,4,0),"")</f>
        <v>7120</v>
      </c>
      <c r="G19" s="213">
        <f>IFERROR(VLOOKUP($C19,[1]Src!$B:$AI,5,0),"")</f>
        <v>8690</v>
      </c>
      <c r="H19" s="213">
        <f>IFERROR(VLOOKUP($C19,[1]Src!$B:$AI,10,0),"")</f>
        <v>105</v>
      </c>
      <c r="I19" s="213">
        <f t="shared" si="41"/>
        <v>758</v>
      </c>
      <c r="J19" s="307">
        <f t="shared" si="43"/>
        <v>13.931398416886543</v>
      </c>
      <c r="K19" s="307">
        <f t="shared" si="43"/>
        <v>9.3931398416886545</v>
      </c>
      <c r="L19" s="213">
        <f t="shared" si="22"/>
        <v>527</v>
      </c>
      <c r="M19" s="309">
        <f t="shared" si="44"/>
        <v>20.037950664136623</v>
      </c>
      <c r="N19" s="309">
        <f t="shared" si="44"/>
        <v>13.510436432637571</v>
      </c>
      <c r="O19" s="213">
        <f t="shared" ref="O19:O20" si="47">SUM(H19:H22)</f>
        <v>527</v>
      </c>
      <c r="P19" s="309">
        <f t="shared" si="23"/>
        <v>23.149905123339657</v>
      </c>
      <c r="Q19" s="309">
        <f t="shared" si="24"/>
        <v>13.510436432637571</v>
      </c>
      <c r="R19" s="213">
        <f t="shared" si="42"/>
        <v>1004</v>
      </c>
      <c r="S19" s="224">
        <f t="shared" si="45"/>
        <v>18.062749003984063</v>
      </c>
      <c r="T19" s="273">
        <f t="shared" si="46"/>
        <v>7.0916334661354581</v>
      </c>
      <c r="U19" s="2"/>
      <c r="AA19" s="2"/>
      <c r="AC19" s="322" t="e">
        <f t="shared" ref="AC19:AC23" si="48">D20</f>
        <v>#VALUE!</v>
      </c>
      <c r="AG19" s="219"/>
      <c r="AH19" s="360"/>
      <c r="AJ19" s="220" t="s">
        <v>305</v>
      </c>
      <c r="AK19" s="220"/>
      <c r="AL19" s="5" t="e">
        <f t="shared" si="34"/>
        <v>#VALUE!</v>
      </c>
      <c r="AM19" s="14">
        <f>IFERROR(VLOOKUP($C19,[1]Src!$B$2:$AI$130,7,0),"")</f>
        <v>390</v>
      </c>
      <c r="AN19" s="14">
        <f>IFERROR(VLOOKUP($C19,[1]Src!$B$2:$AI$130,8,0),"")</f>
        <v>17</v>
      </c>
      <c r="AO19" s="14">
        <f>IFERROR(VLOOKUP($C19,[1]Src!$B$2:$AI$130,9,0),"")</f>
        <v>14</v>
      </c>
      <c r="AP19" s="14">
        <f>IFERROR(VLOOKUP($C19,[1]Src!$B$2:$AI$130,10,0),"")</f>
        <v>105</v>
      </c>
      <c r="AQ19" s="338">
        <f t="shared" si="35"/>
        <v>0.82352941176470584</v>
      </c>
      <c r="AR19" s="142">
        <f t="shared" si="35"/>
        <v>6.1764705882352944</v>
      </c>
    </row>
    <row r="20" spans="1:44" ht="15.75" customHeight="1">
      <c r="A20" s="2" t="e">
        <f t="shared" si="27"/>
        <v>#VALUE!</v>
      </c>
      <c r="B20" s="343">
        <f>[1]Src!S10</f>
        <v>1.1599999999999999</v>
      </c>
      <c r="C20" s="317">
        <f>[1]Src!B10</f>
        <v>45293</v>
      </c>
      <c r="D20" s="304" t="e">
        <f t="shared" si="28"/>
        <v>#VALUE!</v>
      </c>
      <c r="E20" s="213">
        <f>IFERROR(VLOOKUP($C20,[1]Src!$B:$AI,3,0),"")</f>
        <v>12200</v>
      </c>
      <c r="F20" s="213">
        <f>IFERROR(VLOOKUP($C20,[1]Src!$B:$AI,4,0),"")</f>
        <v>8220</v>
      </c>
      <c r="G20" s="213">
        <f>IFERROR(VLOOKUP($C20,[1]Src!$B:$AI,5,0),"")</f>
        <v>8590</v>
      </c>
      <c r="H20" s="213">
        <f>IFERROR(VLOOKUP($C20,[1]Src!$B:$AI,10,0),"")</f>
        <v>10</v>
      </c>
      <c r="I20" s="213">
        <f t="shared" si="41"/>
        <v>731</v>
      </c>
      <c r="J20" s="307">
        <f t="shared" si="43"/>
        <v>16.689466484268127</v>
      </c>
      <c r="K20" s="307">
        <f t="shared" si="43"/>
        <v>11.244870041039672</v>
      </c>
      <c r="L20" s="213">
        <f t="shared" si="22"/>
        <v>687</v>
      </c>
      <c r="M20" s="309">
        <f t="shared" si="44"/>
        <v>17.758369723435226</v>
      </c>
      <c r="N20" s="309">
        <f t="shared" si="44"/>
        <v>11.965065502183407</v>
      </c>
      <c r="O20" s="213">
        <f t="shared" si="47"/>
        <v>687</v>
      </c>
      <c r="P20" s="309">
        <f t="shared" si="23"/>
        <v>24.187772925764193</v>
      </c>
      <c r="Q20" s="309">
        <f t="shared" si="24"/>
        <v>11.965065502183407</v>
      </c>
      <c r="R20" s="213">
        <f t="shared" si="42"/>
        <v>758</v>
      </c>
      <c r="S20" s="224">
        <f t="shared" si="45"/>
        <v>23.924802110817943</v>
      </c>
      <c r="T20" s="273">
        <f t="shared" si="46"/>
        <v>10.385224274406333</v>
      </c>
      <c r="U20" s="2"/>
      <c r="AA20" s="141"/>
      <c r="AC20" s="322" t="e">
        <f t="shared" si="48"/>
        <v>#VALUE!</v>
      </c>
      <c r="AG20" s="72"/>
      <c r="AH20" s="2"/>
      <c r="AJ20" s="361" t="s">
        <v>306</v>
      </c>
      <c r="AK20" s="362" t="e">
        <f>[1]my리포트!AE378</f>
        <v>#REF!</v>
      </c>
      <c r="AL20" s="5" t="e">
        <f t="shared" si="34"/>
        <v>#VALUE!</v>
      </c>
      <c r="AM20" s="14">
        <f>IFERROR(VLOOKUP($C20,[1]Src!$B$2:$AI$130,7,0),"")</f>
        <v>331</v>
      </c>
      <c r="AN20" s="14">
        <f>IFERROR(VLOOKUP($C20,[1]Src!$B$2:$AI$130,8,0),"")</f>
        <v>1</v>
      </c>
      <c r="AO20" s="14">
        <f>IFERROR(VLOOKUP($C20,[1]Src!$B$2:$AI$130,9,0),"")</f>
        <v>1</v>
      </c>
      <c r="AP20" s="14">
        <f>IFERROR(VLOOKUP($C20,[1]Src!$B$2:$AI$130,10,0),"")</f>
        <v>10</v>
      </c>
      <c r="AQ20" s="142">
        <f t="shared" si="35"/>
        <v>1</v>
      </c>
      <c r="AR20" s="142">
        <f t="shared" si="35"/>
        <v>10</v>
      </c>
    </row>
    <row r="21" spans="1:44" ht="15.75" customHeight="1">
      <c r="A21" s="2" t="e">
        <f t="shared" si="27"/>
        <v>#VALUE!</v>
      </c>
      <c r="B21" s="343">
        <f>[1]Src!S11</f>
        <v>28.77</v>
      </c>
      <c r="C21" s="317">
        <f>[1]Src!B11</f>
        <v>45203</v>
      </c>
      <c r="D21" s="304" t="e">
        <f t="shared" si="28"/>
        <v>#VALUE!</v>
      </c>
      <c r="E21" s="213">
        <f>IFERROR(VLOOKUP($C21,[1]Src!$B:$AI,3,0),"")</f>
        <v>16617</v>
      </c>
      <c r="F21" s="213">
        <f>IFERROR(VLOOKUP($C21,[1]Src!$B:$AI,4,0),"")</f>
        <v>10580</v>
      </c>
      <c r="G21" s="213">
        <f>IFERROR(VLOOKUP($C21,[1]Src!$B:$AI,5,0),"")</f>
        <v>11720</v>
      </c>
      <c r="H21" s="213">
        <f>IFERROR(VLOOKUP($C21,[1]Src!$B:$AI,10,0),"")</f>
        <v>245</v>
      </c>
      <c r="I21" s="213">
        <f t="shared" si="41"/>
        <v>489</v>
      </c>
      <c r="J21" s="307">
        <f t="shared" si="43"/>
        <v>33.981595092024541</v>
      </c>
      <c r="K21" s="307">
        <f t="shared" si="43"/>
        <v>21.6359918200409</v>
      </c>
      <c r="L21" s="213">
        <f t="shared" si="22"/>
        <v>801</v>
      </c>
      <c r="M21" s="309">
        <f t="shared" si="44"/>
        <v>20.745318352059925</v>
      </c>
      <c r="N21" s="309">
        <f t="shared" si="44"/>
        <v>13.208489388264669</v>
      </c>
      <c r="O21" s="213"/>
      <c r="P21" s="309">
        <f t="shared" si="23"/>
        <v>22.640449438202246</v>
      </c>
      <c r="Q21" s="309">
        <f t="shared" si="24"/>
        <v>11.154806491885143</v>
      </c>
      <c r="R21" s="213">
        <f t="shared" si="42"/>
        <v>731</v>
      </c>
      <c r="S21" s="273">
        <f t="shared" si="45"/>
        <v>24.808481532147741</v>
      </c>
      <c r="T21" s="273">
        <f t="shared" si="46"/>
        <v>9.6374829001367992</v>
      </c>
      <c r="U21" s="5" t="e">
        <f>INT(LEFT(D21,2))</f>
        <v>#VALUE!</v>
      </c>
      <c r="AA21" s="141"/>
      <c r="AC21" s="322" t="e">
        <f t="shared" si="48"/>
        <v>#VALUE!</v>
      </c>
      <c r="AG21" s="2"/>
      <c r="AH21" s="72"/>
      <c r="AJ21" s="361" t="s">
        <v>307</v>
      </c>
      <c r="AK21" s="362" t="e">
        <f>[1]my리포트!AF378</f>
        <v>#REF!</v>
      </c>
      <c r="AL21" s="5" t="e">
        <f t="shared" si="34"/>
        <v>#VALUE!</v>
      </c>
      <c r="AM21" s="14">
        <f>IFERROR(VLOOKUP($C21,[1]Src!$B$2:$AI$130,7,0),"")</f>
        <v>829</v>
      </c>
      <c r="AN21" s="14">
        <f>IFERROR(VLOOKUP($C21,[1]Src!$B$2:$AI$130,8,0),"")</f>
        <v>39</v>
      </c>
      <c r="AO21" s="14">
        <f>IFERROR(VLOOKUP($C21,[1]Src!$B$2:$AI$130,9,0),"")</f>
        <v>32</v>
      </c>
      <c r="AP21" s="14">
        <f>IFERROR(VLOOKUP($C21,[1]Src!$B$2:$AI$130,10,0),"")</f>
        <v>245</v>
      </c>
      <c r="AQ21" s="142">
        <f t="shared" si="35"/>
        <v>0.82051282051282048</v>
      </c>
      <c r="AR21" s="142">
        <f t="shared" si="35"/>
        <v>6.2820512820512819</v>
      </c>
    </row>
    <row r="22" spans="1:44" ht="15.75" customHeight="1">
      <c r="A22" s="2" t="e">
        <f t="shared" si="27"/>
        <v>#VALUE!</v>
      </c>
      <c r="B22" s="343">
        <f>[1]Src!S12</f>
        <v>21</v>
      </c>
      <c r="C22" s="317">
        <f>[1]Src!B12</f>
        <v>45110</v>
      </c>
      <c r="D22" s="304" t="e">
        <f t="shared" si="28"/>
        <v>#VALUE!</v>
      </c>
      <c r="E22" s="213">
        <f>IFERROR(VLOOKUP($C22,[1]Src!$B:$AI,3,0),"")</f>
        <v>18135</v>
      </c>
      <c r="F22" s="213">
        <f>IFERROR(VLOOKUP($C22,[1]Src!$B:$AI,4,0),"")</f>
        <v>8935</v>
      </c>
      <c r="G22" s="213">
        <f>IFERROR(VLOOKUP($C22,[1]Src!$B:$AI,5,0),"")</f>
        <v>12717</v>
      </c>
      <c r="H22" s="213">
        <f>IFERROR(VLOOKUP($C22,[1]Src!$B:$AI,10,0),"")</f>
        <v>167</v>
      </c>
      <c r="I22" s="213">
        <f t="shared" si="41"/>
        <v>527</v>
      </c>
      <c r="J22" s="307">
        <f t="shared" si="43"/>
        <v>34.411764705882355</v>
      </c>
      <c r="K22" s="307">
        <f t="shared" si="43"/>
        <v>16.954459203036052</v>
      </c>
      <c r="L22" s="213">
        <f t="shared" si="22"/>
        <v>744</v>
      </c>
      <c r="M22" s="309">
        <f t="shared" si="44"/>
        <v>24.375</v>
      </c>
      <c r="N22" s="309">
        <f t="shared" si="44"/>
        <v>12.009408602150538</v>
      </c>
      <c r="O22" s="213"/>
      <c r="P22" s="309">
        <f t="shared" si="23"/>
        <v>24.375</v>
      </c>
      <c r="Q22" s="309">
        <f t="shared" si="24"/>
        <v>10.580645161290322</v>
      </c>
      <c r="R22" s="213">
        <f t="shared" si="42"/>
        <v>489</v>
      </c>
      <c r="S22" s="224">
        <f t="shared" si="45"/>
        <v>37.085889570552148</v>
      </c>
      <c r="T22" s="273">
        <f t="shared" si="46"/>
        <v>9.2760736196319016</v>
      </c>
      <c r="U22" s="2"/>
      <c r="AA22" s="141"/>
      <c r="AC22" s="322" t="e">
        <f t="shared" si="48"/>
        <v>#VALUE!</v>
      </c>
      <c r="AG22" s="219"/>
      <c r="AH22" s="2"/>
      <c r="AJ22" s="361" t="s">
        <v>70</v>
      </c>
      <c r="AK22" s="362" t="e">
        <f>[1]my리포트!AG378</f>
        <v>#REF!</v>
      </c>
      <c r="AL22" s="5" t="e">
        <f t="shared" si="34"/>
        <v>#VALUE!</v>
      </c>
      <c r="AM22" s="14">
        <f>IFERROR(VLOOKUP($C22,[1]Src!$B$2:$AI$130,7,0),"")</f>
        <v>524</v>
      </c>
      <c r="AN22" s="14">
        <f>IFERROR(VLOOKUP($C22,[1]Src!$B$2:$AI$130,8,0),"")</f>
        <v>33</v>
      </c>
      <c r="AO22" s="14">
        <f>IFERROR(VLOOKUP($C22,[1]Src!$B$2:$AI$130,9,0),"")</f>
        <v>22</v>
      </c>
      <c r="AP22" s="14">
        <f>IFERROR(VLOOKUP($C22,[1]Src!$B$2:$AI$130,10,0),"")</f>
        <v>167</v>
      </c>
      <c r="AQ22" s="142">
        <f t="shared" si="35"/>
        <v>0.66666666666666663</v>
      </c>
      <c r="AR22" s="142">
        <f t="shared" si="35"/>
        <v>5.0606060606060606</v>
      </c>
    </row>
    <row r="23" spans="1:44" ht="15.75" customHeight="1">
      <c r="A23" s="2" t="e">
        <f t="shared" si="27"/>
        <v>#VALUE!</v>
      </c>
      <c r="B23" s="343">
        <f>[1]Src!S13</f>
        <v>36.299999999999997</v>
      </c>
      <c r="C23" s="317">
        <f>[1]Src!B13</f>
        <v>45019</v>
      </c>
      <c r="D23" s="304" t="e">
        <f t="shared" si="28"/>
        <v>#VALUE!</v>
      </c>
      <c r="E23" s="213">
        <f>IFERROR(VLOOKUP($C23,[1]Src!$B:$AI,3,0),"")</f>
        <v>14344</v>
      </c>
      <c r="F23" s="213">
        <f>IFERROR(VLOOKUP($C23,[1]Src!$B:$AI,4,0),"")</f>
        <v>7872</v>
      </c>
      <c r="G23" s="213">
        <f>IFERROR(VLOOKUP($C23,[1]Src!$B:$AI,5,0),"")</f>
        <v>11499</v>
      </c>
      <c r="H23" s="213">
        <f>IFERROR(VLOOKUP($C23,[1]Src!$B:$AI,10,0),"")</f>
        <v>265</v>
      </c>
      <c r="I23" s="213">
        <f t="shared" si="41"/>
        <v>687</v>
      </c>
      <c r="J23" s="307">
        <f t="shared" si="43"/>
        <v>20.879184861717611</v>
      </c>
      <c r="K23" s="307">
        <f t="shared" si="43"/>
        <v>11.458515283842795</v>
      </c>
      <c r="L23" s="213">
        <f t="shared" si="22"/>
        <v>650</v>
      </c>
      <c r="M23" s="309">
        <f t="shared" si="44"/>
        <v>22.067692307692308</v>
      </c>
      <c r="N23" s="309">
        <f t="shared" si="44"/>
        <v>12.110769230769231</v>
      </c>
      <c r="O23" s="213">
        <f t="shared" ref="O23:O24" si="49">SUM(H23:H26)</f>
        <v>650</v>
      </c>
      <c r="P23" s="309">
        <f t="shared" si="23"/>
        <v>22.067692307692308</v>
      </c>
      <c r="Q23" s="309">
        <f t="shared" si="24"/>
        <v>10.838461538461539</v>
      </c>
      <c r="R23" s="213">
        <f t="shared" si="42"/>
        <v>527</v>
      </c>
      <c r="S23" s="224">
        <f t="shared" si="45"/>
        <v>27.218216318785579</v>
      </c>
      <c r="T23" s="273">
        <f t="shared" si="46"/>
        <v>8.5977229601518026</v>
      </c>
      <c r="U23" s="2"/>
      <c r="AA23" s="141"/>
      <c r="AC23" s="322" t="e">
        <f t="shared" si="48"/>
        <v>#VALUE!</v>
      </c>
      <c r="AG23" s="72"/>
      <c r="AH23" s="2"/>
      <c r="AJ23" s="361" t="s">
        <v>66</v>
      </c>
      <c r="AK23" s="362" t="e">
        <f>[1]my리포트!AH378</f>
        <v>#REF!</v>
      </c>
      <c r="AL23" s="5" t="e">
        <f t="shared" si="34"/>
        <v>#VALUE!</v>
      </c>
      <c r="AM23" s="14">
        <f>IFERROR(VLOOKUP($C23,[1]Src!$B$2:$AI$130,7,0),"")</f>
        <v>502</v>
      </c>
      <c r="AN23" s="14">
        <f>IFERROR(VLOOKUP($C23,[1]Src!$B$2:$AI$130,8,0),"")</f>
        <v>44</v>
      </c>
      <c r="AO23" s="14">
        <f>IFERROR(VLOOKUP($C23,[1]Src!$B$2:$AI$130,9,0),"")</f>
        <v>35</v>
      </c>
      <c r="AP23" s="14">
        <f>IFERROR(VLOOKUP($C23,[1]Src!$B$2:$AI$130,10,0),"")</f>
        <v>265</v>
      </c>
      <c r="AQ23" s="338">
        <f t="shared" si="35"/>
        <v>0.79545454545454541</v>
      </c>
      <c r="AR23" s="142">
        <f t="shared" si="35"/>
        <v>6.0227272727272725</v>
      </c>
    </row>
    <row r="24" spans="1:44" ht="15.75" customHeight="1">
      <c r="A24" s="2" t="e">
        <f t="shared" si="27"/>
        <v>#VALUE!</v>
      </c>
      <c r="B24" s="343">
        <f>[1]Src!S14</f>
        <v>18.09</v>
      </c>
      <c r="C24" s="317">
        <f>[1]Src!B14</f>
        <v>44928</v>
      </c>
      <c r="D24" s="304" t="e">
        <f t="shared" si="28"/>
        <v>#VALUE!</v>
      </c>
      <c r="E24" s="213">
        <f>IFERROR(VLOOKUP($C24,[1]Src!$B:$AI,3,0),"")</f>
        <v>9117</v>
      </c>
      <c r="F24" s="213">
        <f>IFERROR(VLOOKUP($C24,[1]Src!$B:$AI,4,0),"")</f>
        <v>7045</v>
      </c>
      <c r="G24" s="213">
        <f>IFERROR(VLOOKUP($C24,[1]Src!$B:$AI,5,0),"")</f>
        <v>8181</v>
      </c>
      <c r="H24" s="213">
        <f>IFERROR(VLOOKUP($C24,[1]Src!$B:$AI,10,0),"")</f>
        <v>124</v>
      </c>
      <c r="I24" s="213">
        <f t="shared" si="41"/>
        <v>801</v>
      </c>
      <c r="J24" s="307">
        <f t="shared" si="43"/>
        <v>11.382022471910112</v>
      </c>
      <c r="K24" s="307">
        <f t="shared" si="43"/>
        <v>8.7952559300873911</v>
      </c>
      <c r="L24" s="213">
        <f t="shared" si="22"/>
        <v>547</v>
      </c>
      <c r="M24" s="309">
        <f t="shared" si="44"/>
        <v>16.667276051188299</v>
      </c>
      <c r="N24" s="309">
        <f t="shared" si="44"/>
        <v>12.879341864716636</v>
      </c>
      <c r="O24" s="213">
        <f t="shared" si="49"/>
        <v>547</v>
      </c>
      <c r="P24" s="309">
        <f t="shared" si="23"/>
        <v>20.274223034734916</v>
      </c>
      <c r="Q24" s="309">
        <f t="shared" si="24"/>
        <v>8.2925045703839118</v>
      </c>
      <c r="R24" s="213">
        <f t="shared" si="42"/>
        <v>687</v>
      </c>
      <c r="S24" s="224">
        <f t="shared" si="45"/>
        <v>16.142649199417757</v>
      </c>
      <c r="T24" s="273">
        <f t="shared" si="46"/>
        <v>4.9941775836972342</v>
      </c>
      <c r="U24" s="2"/>
      <c r="AC24" s="322" t="e">
        <f t="shared" ref="AC24:AC73" si="50">D29</f>
        <v>#VALUE!</v>
      </c>
      <c r="AJ24" s="220"/>
      <c r="AK24" s="220"/>
      <c r="AL24" s="5" t="e">
        <f t="shared" si="34"/>
        <v>#VALUE!</v>
      </c>
      <c r="AM24" s="14">
        <f>IFERROR(VLOOKUP($C24,[1]Src!$B$2:$AI$130,7,0),"")</f>
        <v>395</v>
      </c>
      <c r="AN24" s="14">
        <f>IFERROR(VLOOKUP($C24,[1]Src!$B$2:$AI$130,8,0),"")</f>
        <v>24</v>
      </c>
      <c r="AO24" s="14">
        <f>IFERROR(VLOOKUP($C24,[1]Src!$B$2:$AI$130,9,0),"")</f>
        <v>16</v>
      </c>
      <c r="AP24" s="14">
        <f>IFERROR(VLOOKUP($C24,[1]Src!$B$2:$AI$130,10,0),"")</f>
        <v>124</v>
      </c>
      <c r="AQ24" s="142">
        <f t="shared" si="35"/>
        <v>0.66666666666666663</v>
      </c>
      <c r="AR24" s="142">
        <f t="shared" si="35"/>
        <v>5.166666666666667</v>
      </c>
    </row>
    <row r="25" spans="1:44" ht="15.75" customHeight="1">
      <c r="A25" s="2" t="e">
        <f t="shared" si="27"/>
        <v>#VALUE!</v>
      </c>
      <c r="B25" s="343">
        <f>[1]Src!S15</f>
        <v>29.14</v>
      </c>
      <c r="C25" s="317">
        <f>[1]Src!B15</f>
        <v>44838</v>
      </c>
      <c r="D25" s="304" t="e">
        <f t="shared" si="28"/>
        <v>#VALUE!</v>
      </c>
      <c r="E25" s="213">
        <f>IFERROR(VLOOKUP($C25,[1]Src!$B:$AI,3,0),"")</f>
        <v>11090</v>
      </c>
      <c r="F25" s="213">
        <f>IFERROR(VLOOKUP($C25,[1]Src!$B:$AI,4,0),"")</f>
        <v>4536</v>
      </c>
      <c r="G25" s="213">
        <f>IFERROR(VLOOKUP($C25,[1]Src!$B:$AI,5,0),"")</f>
        <v>7736</v>
      </c>
      <c r="H25" s="213">
        <f>IFERROR(VLOOKUP($C25,[1]Src!$B:$AI,10,0),"")</f>
        <v>188</v>
      </c>
      <c r="I25" s="213">
        <f t="shared" si="41"/>
        <v>744</v>
      </c>
      <c r="J25" s="307">
        <f t="shared" si="43"/>
        <v>14.905913978494624</v>
      </c>
      <c r="K25" s="307">
        <f t="shared" si="43"/>
        <v>6.096774193548387</v>
      </c>
      <c r="L25" s="213">
        <f t="shared" si="22"/>
        <v>465</v>
      </c>
      <c r="M25" s="309">
        <f t="shared" si="44"/>
        <v>23.849462365591396</v>
      </c>
      <c r="N25" s="309">
        <f t="shared" si="44"/>
        <v>9.7548387096774185</v>
      </c>
      <c r="O25" s="213"/>
      <c r="P25" s="309">
        <f t="shared" si="23"/>
        <v>23.849462365591396</v>
      </c>
      <c r="Q25" s="309">
        <f t="shared" si="24"/>
        <v>9.7440860215053764</v>
      </c>
      <c r="R25" s="213">
        <f t="shared" si="42"/>
        <v>801</v>
      </c>
      <c r="S25" s="273">
        <f t="shared" si="45"/>
        <v>13.845193508114857</v>
      </c>
      <c r="T25" s="273">
        <f t="shared" si="46"/>
        <v>3.7565543071161049</v>
      </c>
      <c r="U25" s="5" t="e">
        <f>INT(LEFT(D25,2))</f>
        <v>#VALUE!</v>
      </c>
      <c r="AC25" s="322" t="e">
        <f t="shared" si="50"/>
        <v>#VALUE!</v>
      </c>
      <c r="AJ25" s="138">
        <v>0.9</v>
      </c>
      <c r="AK25" s="220"/>
      <c r="AL25" s="5" t="e">
        <f t="shared" si="34"/>
        <v>#VALUE!</v>
      </c>
      <c r="AM25" s="14">
        <f>IFERROR(VLOOKUP($C25,[1]Src!$B$2:$AI$130,7,0),"")</f>
        <v>771</v>
      </c>
      <c r="AN25" s="14">
        <f>IFERROR(VLOOKUP($C25,[1]Src!$B$2:$AI$130,8,0),"")</f>
        <v>33</v>
      </c>
      <c r="AO25" s="14">
        <f>IFERROR(VLOOKUP($C25,[1]Src!$B$2:$AI$130,9,0),"")</f>
        <v>25</v>
      </c>
      <c r="AP25" s="14">
        <f>IFERROR(VLOOKUP($C25,[1]Src!$B$2:$AI$130,10,0),"")</f>
        <v>188</v>
      </c>
      <c r="AQ25" s="142">
        <f t="shared" si="35"/>
        <v>0.75757575757575757</v>
      </c>
      <c r="AR25" s="142">
        <f t="shared" si="35"/>
        <v>5.6969696969696972</v>
      </c>
    </row>
    <row r="26" spans="1:44" ht="15.75" customHeight="1">
      <c r="A26" s="2" t="e">
        <f t="shared" si="27"/>
        <v>#VALUE!</v>
      </c>
      <c r="B26" s="343">
        <f>[1]Src!S16</f>
        <v>12.13</v>
      </c>
      <c r="C26" s="317">
        <f>[1]Src!B16</f>
        <v>44743</v>
      </c>
      <c r="D26" s="304" t="e">
        <f t="shared" si="28"/>
        <v>#VALUE!</v>
      </c>
      <c r="E26" s="213">
        <f>IFERROR(VLOOKUP($C26,[1]Src!$B:$AI,3,0),"")</f>
        <v>6508</v>
      </c>
      <c r="F26" s="213">
        <f>IFERROR(VLOOKUP($C26,[1]Src!$B:$AI,4,0),"")</f>
        <v>4531</v>
      </c>
      <c r="G26" s="213">
        <f>IFERROR(VLOOKUP($C26,[1]Src!$B:$AI,5,0),"")</f>
        <v>4572</v>
      </c>
      <c r="H26" s="213">
        <f>IFERROR(VLOOKUP($C26,[1]Src!$B:$AI,10,0),"")</f>
        <v>73</v>
      </c>
      <c r="I26" s="213">
        <f t="shared" si="41"/>
        <v>650</v>
      </c>
      <c r="J26" s="307">
        <f t="shared" si="43"/>
        <v>10.012307692307692</v>
      </c>
      <c r="K26" s="307">
        <f t="shared" si="43"/>
        <v>6.9707692307692311</v>
      </c>
      <c r="L26" s="213">
        <f t="shared" si="22"/>
        <v>486</v>
      </c>
      <c r="M26" s="309">
        <f t="shared" si="44"/>
        <v>13.390946502057613</v>
      </c>
      <c r="N26" s="309">
        <f t="shared" si="44"/>
        <v>9.3230452674897126</v>
      </c>
      <c r="O26" s="213"/>
      <c r="P26" s="309">
        <f t="shared" si="23"/>
        <v>14.794238683127572</v>
      </c>
      <c r="Q26" s="309">
        <f t="shared" si="24"/>
        <v>7.0596707818930042</v>
      </c>
      <c r="R26" s="213">
        <f t="shared" ref="R26:R29" si="51">SUM(W22:W25)</f>
        <v>0</v>
      </c>
      <c r="S26" s="224">
        <f t="shared" si="45"/>
        <v>9.663978494623656</v>
      </c>
      <c r="T26" s="224">
        <f t="shared" si="46"/>
        <v>4.044354838709677</v>
      </c>
      <c r="U26" s="2"/>
      <c r="AC26" s="322" t="e">
        <f t="shared" si="50"/>
        <v>#VALUE!</v>
      </c>
      <c r="AJ26" s="220" t="s">
        <v>307</v>
      </c>
      <c r="AK26" s="363" t="e">
        <f t="shared" ref="AK26:AK28" si="52">AK21*$AJ$25</f>
        <v>#REF!</v>
      </c>
      <c r="AL26" s="5" t="e">
        <f t="shared" si="34"/>
        <v>#VALUE!</v>
      </c>
      <c r="AM26" s="14">
        <f>IFERROR(VLOOKUP($C26,[1]Src!$B$2:$AI$130,7,0),"")</f>
        <v>347</v>
      </c>
      <c r="AN26" s="14">
        <f>IFERROR(VLOOKUP($C26,[1]Src!$B$2:$AI$130,8,0),"")</f>
        <v>14</v>
      </c>
      <c r="AO26" s="14">
        <f>IFERROR(VLOOKUP($C26,[1]Src!$B$2:$AI$130,9,0),"")</f>
        <v>10</v>
      </c>
      <c r="AP26" s="14">
        <f>IFERROR(VLOOKUP($C26,[1]Src!$B$2:$AI$130,10,0),"")</f>
        <v>73</v>
      </c>
      <c r="AQ26" s="142">
        <f t="shared" si="35"/>
        <v>0.7142857142857143</v>
      </c>
      <c r="AR26" s="142">
        <f t="shared" si="35"/>
        <v>5.2142857142857144</v>
      </c>
    </row>
    <row r="27" spans="1:44" ht="15.75" customHeight="1">
      <c r="A27" s="2" t="e">
        <f t="shared" si="27"/>
        <v>#VALUE!</v>
      </c>
      <c r="B27" s="343">
        <f>[1]Src!S17</f>
        <v>28.09</v>
      </c>
      <c r="C27" s="317">
        <f>[1]Src!B17</f>
        <v>44652</v>
      </c>
      <c r="D27" s="304" t="e">
        <f t="shared" si="28"/>
        <v>#VALUE!</v>
      </c>
      <c r="E27" s="213">
        <f>IFERROR(VLOOKUP($C27,[1]Src!$B:$AI,3,0),"")</f>
        <v>7190</v>
      </c>
      <c r="F27" s="213">
        <f>IFERROR(VLOOKUP($C27,[1]Src!$B:$AI,4,0),"")</f>
        <v>3431</v>
      </c>
      <c r="G27" s="213">
        <f>IFERROR(VLOOKUP($C27,[1]Src!$B:$AI,5,0),"")</f>
        <v>5890</v>
      </c>
      <c r="H27" s="213">
        <f>IFERROR(VLOOKUP($C27,[1]Src!$B:$AI,10,0),"")</f>
        <v>162</v>
      </c>
      <c r="I27" s="213">
        <f t="shared" si="41"/>
        <v>547</v>
      </c>
      <c r="J27" s="307">
        <f t="shared" si="43"/>
        <v>13.144424131627057</v>
      </c>
      <c r="K27" s="307">
        <f t="shared" si="43"/>
        <v>6.2723948811700181</v>
      </c>
      <c r="L27" s="213">
        <f t="shared" si="22"/>
        <v>481</v>
      </c>
      <c r="M27" s="309">
        <f t="shared" si="44"/>
        <v>14.948024948024948</v>
      </c>
      <c r="N27" s="309">
        <f t="shared" si="44"/>
        <v>7.1330561330561331</v>
      </c>
      <c r="O27" s="213">
        <f t="shared" ref="O27:O28" si="53">SUM(H27:H30)</f>
        <v>481</v>
      </c>
      <c r="P27" s="309">
        <f t="shared" si="23"/>
        <v>14.948024948024948</v>
      </c>
      <c r="Q27" s="309">
        <f t="shared" si="24"/>
        <v>6.255717255717256</v>
      </c>
      <c r="R27" s="213">
        <f t="shared" si="51"/>
        <v>0</v>
      </c>
      <c r="S27" s="224">
        <f t="shared" si="45"/>
        <v>11.061538461538461</v>
      </c>
      <c r="T27" s="224">
        <f t="shared" si="46"/>
        <v>4.6292307692307695</v>
      </c>
      <c r="U27" s="106"/>
      <c r="AC27" s="322" t="e">
        <f t="shared" si="50"/>
        <v>#VALUE!</v>
      </c>
      <c r="AJ27" s="220" t="s">
        <v>70</v>
      </c>
      <c r="AK27" s="363" t="e">
        <f t="shared" si="52"/>
        <v>#REF!</v>
      </c>
      <c r="AL27" s="5" t="e">
        <f t="shared" si="34"/>
        <v>#VALUE!</v>
      </c>
      <c r="AM27" s="14">
        <f>IFERROR(VLOOKUP($C27,[1]Src!$B$2:$AI$130,7,0),"")</f>
        <v>368</v>
      </c>
      <c r="AN27" s="14">
        <f>IFERROR(VLOOKUP($C27,[1]Src!$B$2:$AI$130,8,0),"")</f>
        <v>31</v>
      </c>
      <c r="AO27" s="14">
        <f>IFERROR(VLOOKUP($C27,[1]Src!$B$2:$AI$130,9,0),"")</f>
        <v>21</v>
      </c>
      <c r="AP27" s="14">
        <f>IFERROR(VLOOKUP($C27,[1]Src!$B$2:$AI$130,10,0),"")</f>
        <v>162</v>
      </c>
      <c r="AQ27" s="338">
        <f t="shared" si="35"/>
        <v>0.67741935483870963</v>
      </c>
      <c r="AR27" s="142">
        <f t="shared" si="35"/>
        <v>5.225806451612903</v>
      </c>
    </row>
    <row r="28" spans="1:44" ht="15.75" customHeight="1">
      <c r="A28" s="2" t="e">
        <f t="shared" si="27"/>
        <v>#VALUE!</v>
      </c>
      <c r="B28" s="343">
        <f>[1]Src!S18</f>
        <v>7.56</v>
      </c>
      <c r="C28" s="317">
        <f>[1]Src!B18</f>
        <v>44564</v>
      </c>
      <c r="D28" s="304" t="e">
        <f t="shared" si="28"/>
        <v>#VALUE!</v>
      </c>
      <c r="E28" s="213">
        <f>IFERROR(VLOOKUP($C28,[1]Src!$B:$AI,3,0),"")</f>
        <v>3991</v>
      </c>
      <c r="F28" s="213">
        <f>IFERROR(VLOOKUP($C28,[1]Src!$B:$AI,4,0),"")</f>
        <v>3009</v>
      </c>
      <c r="G28" s="213">
        <f>IFERROR(VLOOKUP($C28,[1]Src!$B:$AI,5,0),"")</f>
        <v>3591</v>
      </c>
      <c r="H28" s="213">
        <f>IFERROR(VLOOKUP($C28,[1]Src!$B:$AI,10,0),"")</f>
        <v>42</v>
      </c>
      <c r="I28" s="213">
        <f t="shared" si="41"/>
        <v>465</v>
      </c>
      <c r="J28" s="307">
        <f t="shared" si="43"/>
        <v>8.5827956989247305</v>
      </c>
      <c r="K28" s="307">
        <f t="shared" si="43"/>
        <v>6.4709677419354836</v>
      </c>
      <c r="L28" s="213">
        <f t="shared" si="22"/>
        <v>455</v>
      </c>
      <c r="M28" s="309">
        <f t="shared" si="44"/>
        <v>8.7714285714285722</v>
      </c>
      <c r="N28" s="309">
        <f t="shared" si="44"/>
        <v>6.6131868131868128</v>
      </c>
      <c r="O28" s="213">
        <f t="shared" si="53"/>
        <v>455</v>
      </c>
      <c r="P28" s="309">
        <f t="shared" si="23"/>
        <v>8.7714285714285722</v>
      </c>
      <c r="Q28" s="309">
        <f t="shared" si="24"/>
        <v>6.6131868131868128</v>
      </c>
      <c r="R28" s="213">
        <f t="shared" si="51"/>
        <v>0</v>
      </c>
      <c r="S28" s="224">
        <f t="shared" si="45"/>
        <v>9.1407678244972583</v>
      </c>
      <c r="T28" s="224">
        <f t="shared" si="46"/>
        <v>5.5009140767824496</v>
      </c>
      <c r="U28" s="106"/>
      <c r="AC28" s="322" t="e">
        <f t="shared" si="50"/>
        <v>#VALUE!</v>
      </c>
      <c r="AJ28" s="220" t="s">
        <v>66</v>
      </c>
      <c r="AK28" s="363" t="e">
        <f t="shared" si="52"/>
        <v>#REF!</v>
      </c>
      <c r="AL28" s="5" t="e">
        <f t="shared" si="34"/>
        <v>#VALUE!</v>
      </c>
      <c r="AM28" s="14">
        <f>IFERROR(VLOOKUP($C28,[1]Src!$B$2:$AI$130,7,0),"")</f>
        <v>219</v>
      </c>
      <c r="AN28" s="14">
        <f>IFERROR(VLOOKUP($C28,[1]Src!$B$2:$AI$130,8,0),"")</f>
        <v>7</v>
      </c>
      <c r="AO28" s="14">
        <f>IFERROR(VLOOKUP($C28,[1]Src!$B$2:$AI$130,9,0),"")</f>
        <v>5</v>
      </c>
      <c r="AP28" s="14">
        <f>IFERROR(VLOOKUP($C28,[1]Src!$B$2:$AI$130,10,0),"")</f>
        <v>42</v>
      </c>
      <c r="AQ28" s="142">
        <f t="shared" ref="AQ28:AR31" si="54">AO28/$AN28</f>
        <v>0.7142857142857143</v>
      </c>
      <c r="AR28" s="142">
        <f t="shared" si="54"/>
        <v>6</v>
      </c>
    </row>
    <row r="29" spans="1:44" ht="15.75" customHeight="1">
      <c r="A29" s="2" t="e">
        <f t="shared" si="27"/>
        <v>#VALUE!</v>
      </c>
      <c r="B29" s="343">
        <f>[1]Src!S19</f>
        <v>0</v>
      </c>
      <c r="C29" s="317">
        <f>[1]Src!B19</f>
        <v>44470</v>
      </c>
      <c r="D29" s="304" t="e">
        <f t="shared" si="28"/>
        <v>#VALUE!</v>
      </c>
      <c r="E29" s="213">
        <f>IFERROR(VLOOKUP($C29,[1]Src!$B:$AI,3,0),"")</f>
        <v>3981</v>
      </c>
      <c r="F29" s="213">
        <f>IFERROR(VLOOKUP($C29,[1]Src!$B:$AI,4,0),"")</f>
        <v>3331</v>
      </c>
      <c r="G29" s="213">
        <f>IFERROR(VLOOKUP($C29,[1]Src!$B:$AI,5,0),"")</f>
        <v>3604</v>
      </c>
      <c r="H29" s="213">
        <f>IFERROR(VLOOKUP($C29,[1]Src!$B:$AI,10,0),"")</f>
        <v>209</v>
      </c>
      <c r="I29" s="213">
        <f t="shared" si="41"/>
        <v>486</v>
      </c>
      <c r="J29" s="307">
        <f t="shared" si="43"/>
        <v>8.1913580246913575</v>
      </c>
      <c r="K29" s="307">
        <f t="shared" si="43"/>
        <v>6.8539094650205765</v>
      </c>
      <c r="L29" s="213">
        <f t="shared" si="22"/>
        <v>478</v>
      </c>
      <c r="M29" s="309">
        <f t="shared" si="44"/>
        <v>8.3284518828451883</v>
      </c>
      <c r="N29" s="309">
        <f t="shared" si="44"/>
        <v>6.968619246861925</v>
      </c>
      <c r="O29" s="213"/>
      <c r="P29" s="309">
        <f t="shared" si="23"/>
        <v>10.269874476987448</v>
      </c>
      <c r="Q29" s="309">
        <f t="shared" si="24"/>
        <v>6.968619246861925</v>
      </c>
      <c r="R29" s="213">
        <f t="shared" si="51"/>
        <v>0</v>
      </c>
      <c r="S29" s="273">
        <f t="shared" si="45"/>
        <v>11.748387096774193</v>
      </c>
      <c r="T29" s="273">
        <f t="shared" si="46"/>
        <v>7.1634408602150534</v>
      </c>
      <c r="U29" s="5" t="e">
        <f>INT(LEFT(D29,2))</f>
        <v>#VALUE!</v>
      </c>
      <c r="AC29" s="322" t="e">
        <f t="shared" si="50"/>
        <v>#VALUE!</v>
      </c>
      <c r="AL29" s="5" t="e">
        <f t="shared" si="34"/>
        <v>#VALUE!</v>
      </c>
      <c r="AM29" s="14">
        <f>IFERROR(VLOOKUP($C29,[1]Src!$B$2:$AI$130,7,0),"")</f>
        <v>515</v>
      </c>
      <c r="AN29" s="14">
        <f>IFERROR(VLOOKUP($C29,[1]Src!$B$2:$AI$130,8,0),"")</f>
        <v>30</v>
      </c>
      <c r="AO29" s="14">
        <f>IFERROR(VLOOKUP($C29,[1]Src!$B$2:$AI$130,9,0),"")</f>
        <v>27</v>
      </c>
      <c r="AP29" s="14">
        <f>IFERROR(VLOOKUP($C29,[1]Src!$B$2:$AI$130,10,0),"")</f>
        <v>209</v>
      </c>
      <c r="AQ29" s="142">
        <f t="shared" si="54"/>
        <v>0.9</v>
      </c>
      <c r="AR29" s="142">
        <f t="shared" si="54"/>
        <v>6.9666666666666668</v>
      </c>
    </row>
    <row r="30" spans="1:44" ht="15.75" customHeight="1">
      <c r="A30" s="2" t="e">
        <f t="shared" si="27"/>
        <v>#VALUE!</v>
      </c>
      <c r="B30" s="343">
        <f>[1]Src!S20</f>
        <v>13.86</v>
      </c>
      <c r="C30" s="317">
        <f>[1]Src!B20</f>
        <v>44378</v>
      </c>
      <c r="D30" s="304" t="e">
        <f t="shared" si="28"/>
        <v>#VALUE!</v>
      </c>
      <c r="E30" s="213">
        <f>IFERROR(VLOOKUP($C30,[1]Src!$B:$AI,3,0),"")</f>
        <v>4909</v>
      </c>
      <c r="F30" s="213">
        <f>IFERROR(VLOOKUP($C30,[1]Src!$B:$AI,4,0),"")</f>
        <v>3436</v>
      </c>
      <c r="G30" s="213">
        <f>IFERROR(VLOOKUP($C30,[1]Src!$B:$AI,5,0),"")</f>
        <v>3631</v>
      </c>
      <c r="H30" s="213">
        <f>IFERROR(VLOOKUP($C30,[1]Src!$B:$AI,10,0),"")</f>
        <v>68</v>
      </c>
      <c r="I30" s="213">
        <f t="shared" si="41"/>
        <v>481</v>
      </c>
      <c r="J30" s="307">
        <f t="shared" si="43"/>
        <v>10.205821205821206</v>
      </c>
      <c r="K30" s="307">
        <f t="shared" si="43"/>
        <v>7.1434511434511432</v>
      </c>
      <c r="L30" s="213">
        <f t="shared" si="22"/>
        <v>419</v>
      </c>
      <c r="M30" s="309">
        <f t="shared" si="44"/>
        <v>11.71599045346062</v>
      </c>
      <c r="N30" s="309">
        <f t="shared" si="44"/>
        <v>8.2004773269689739</v>
      </c>
      <c r="O30" s="213"/>
      <c r="P30" s="309">
        <f t="shared" si="23"/>
        <v>11.933174224343675</v>
      </c>
      <c r="Q30" s="309">
        <f t="shared" si="24"/>
        <v>8.2004773269689739</v>
      </c>
      <c r="R30" s="213">
        <f>SUM(H26:H29)</f>
        <v>486</v>
      </c>
      <c r="S30" s="224">
        <f t="shared" si="45"/>
        <v>12.718106995884774</v>
      </c>
      <c r="T30" s="224">
        <f t="shared" si="46"/>
        <v>5.7201646090534979</v>
      </c>
      <c r="U30" s="2"/>
      <c r="AC30" s="322" t="e">
        <f t="shared" si="50"/>
        <v>#VALUE!</v>
      </c>
      <c r="AL30" s="5" t="e">
        <f t="shared" si="34"/>
        <v>#VALUE!</v>
      </c>
      <c r="AM30" s="14">
        <f>IFERROR(VLOOKUP($C30,[1]Src!$B$2:$AI$130,7,0),"")</f>
        <v>257</v>
      </c>
      <c r="AN30" s="14">
        <f>IFERROR(VLOOKUP($C30,[1]Src!$B$2:$AI$130,8,0),"")</f>
        <v>14</v>
      </c>
      <c r="AO30" s="14">
        <f>IFERROR(VLOOKUP($C30,[1]Src!$B$2:$AI$130,9,0),"")</f>
        <v>9</v>
      </c>
      <c r="AP30" s="14">
        <f>IFERROR(VLOOKUP($C30,[1]Src!$B$2:$AI$130,10,0),"")</f>
        <v>68</v>
      </c>
      <c r="AQ30" s="142">
        <f t="shared" si="54"/>
        <v>0.6428571428571429</v>
      </c>
      <c r="AR30" s="142">
        <f t="shared" si="54"/>
        <v>4.8571428571428568</v>
      </c>
    </row>
    <row r="31" spans="1:44" ht="15.75" customHeight="1">
      <c r="A31" s="2" t="e">
        <f t="shared" si="27"/>
        <v>#VALUE!</v>
      </c>
      <c r="B31" s="343">
        <f>[1]Src!S21</f>
        <v>29.2</v>
      </c>
      <c r="C31" s="317">
        <f>[1]Src!B21</f>
        <v>44287</v>
      </c>
      <c r="D31" s="304" t="e">
        <f t="shared" si="28"/>
        <v>#VALUE!</v>
      </c>
      <c r="E31" s="213">
        <f>IFERROR(VLOOKUP($C31,[1]Src!$B:$AI,3,0),"")</f>
        <v>5000</v>
      </c>
      <c r="F31" s="213">
        <f>IFERROR(VLOOKUP($C31,[1]Src!$B:$AI,4,0),"")</f>
        <v>4086</v>
      </c>
      <c r="G31" s="213">
        <f>IFERROR(VLOOKUP($C31,[1]Src!$B:$AI,5,0),"")</f>
        <v>4590</v>
      </c>
      <c r="H31" s="213">
        <f>IFERROR(VLOOKUP($C31,[1]Src!$B:$AI,10,0),"")</f>
        <v>136</v>
      </c>
      <c r="I31" s="213">
        <f t="shared" si="41"/>
        <v>455</v>
      </c>
      <c r="J31" s="307">
        <f t="shared" si="43"/>
        <v>10.989010989010989</v>
      </c>
      <c r="K31" s="307">
        <f t="shared" si="43"/>
        <v>8.9802197802197803</v>
      </c>
      <c r="L31" s="213">
        <f t="shared" si="22"/>
        <v>511</v>
      </c>
      <c r="M31" s="309">
        <f t="shared" si="44"/>
        <v>9.7847358121330732</v>
      </c>
      <c r="N31" s="309">
        <f t="shared" si="44"/>
        <v>7.9960861056751469</v>
      </c>
      <c r="O31" s="213">
        <f t="shared" ref="O31:O32" si="55">SUM(H31:H34)</f>
        <v>511</v>
      </c>
      <c r="P31" s="309">
        <f t="shared" si="23"/>
        <v>10.690802348336595</v>
      </c>
      <c r="Q31" s="309">
        <f t="shared" si="24"/>
        <v>6.7592954990215262</v>
      </c>
      <c r="R31" s="14"/>
      <c r="S31" s="224">
        <f t="shared" si="45"/>
        <v>12.850311850311851</v>
      </c>
      <c r="T31" s="224">
        <f t="shared" si="46"/>
        <v>3.9812889812889813</v>
      </c>
      <c r="U31" s="2"/>
      <c r="AC31" s="322" t="e">
        <f t="shared" si="50"/>
        <v>#VALUE!</v>
      </c>
      <c r="AL31" s="5" t="e">
        <f t="shared" si="34"/>
        <v>#VALUE!</v>
      </c>
      <c r="AM31" s="14">
        <f>IFERROR(VLOOKUP($C31,[1]Src!$B$2:$AI$130,7,0),"")</f>
        <v>234</v>
      </c>
      <c r="AN31" s="14">
        <f>IFERROR(VLOOKUP($C31,[1]Src!$B$2:$AI$130,8,0),"")</f>
        <v>10</v>
      </c>
      <c r="AO31" s="14">
        <f>IFERROR(VLOOKUP($C31,[1]Src!$B$2:$AI$130,9,0),"")</f>
        <v>18</v>
      </c>
      <c r="AP31" s="14">
        <f>IFERROR(VLOOKUP($C31,[1]Src!$B$2:$AI$130,10,0),"")</f>
        <v>136</v>
      </c>
      <c r="AQ31" s="338">
        <f t="shared" si="54"/>
        <v>1.8</v>
      </c>
      <c r="AR31" s="142">
        <f t="shared" si="54"/>
        <v>13.6</v>
      </c>
    </row>
    <row r="32" spans="1:44" ht="15.75" customHeight="1">
      <c r="A32" s="2" t="e">
        <f t="shared" si="27"/>
        <v>#VALUE!</v>
      </c>
      <c r="B32" s="343">
        <f>[1]Src!S22</f>
        <v>14.83</v>
      </c>
      <c r="C32" s="317">
        <f>[1]Src!B22</f>
        <v>44200</v>
      </c>
      <c r="D32" s="304" t="e">
        <f t="shared" si="28"/>
        <v>#VALUE!</v>
      </c>
      <c r="E32" s="213">
        <f>IFERROR(VLOOKUP($C32,[1]Src!$B:$AI,3,0),"")</f>
        <v>5463</v>
      </c>
      <c r="F32" s="213">
        <f>IFERROR(VLOOKUP($C32,[1]Src!$B:$AI,4,0),"")</f>
        <v>3454</v>
      </c>
      <c r="G32" s="213">
        <f>IFERROR(VLOOKUP($C32,[1]Src!$B:$AI,5,0),"")</f>
        <v>4254</v>
      </c>
      <c r="H32" s="213">
        <f>IFERROR(VLOOKUP($C32,[1]Src!$B:$AI,10,0),"")</f>
        <v>65</v>
      </c>
      <c r="I32" s="213">
        <f t="shared" si="41"/>
        <v>478</v>
      </c>
      <c r="J32" s="307">
        <f t="shared" si="43"/>
        <v>11.42887029288703</v>
      </c>
      <c r="K32" s="307">
        <f t="shared" si="43"/>
        <v>7.2259414225941425</v>
      </c>
      <c r="L32" s="213">
        <f t="shared" si="22"/>
        <v>551</v>
      </c>
      <c r="M32" s="309">
        <f t="shared" si="44"/>
        <v>9.9147005444646101</v>
      </c>
      <c r="N32" s="309">
        <f t="shared" si="44"/>
        <v>6.2686025408348458</v>
      </c>
      <c r="O32" s="213">
        <f t="shared" si="55"/>
        <v>551</v>
      </c>
      <c r="P32" s="309">
        <f t="shared" si="23"/>
        <v>11.217785843920145</v>
      </c>
      <c r="Q32" s="309">
        <f t="shared" si="24"/>
        <v>5.045372050816697</v>
      </c>
      <c r="R32" s="14"/>
      <c r="S32" s="224">
        <f t="shared" si="45"/>
        <v>13.584615384615384</v>
      </c>
      <c r="T32" s="224">
        <f t="shared" si="46"/>
        <v>3.9582417582417584</v>
      </c>
      <c r="U32" s="2"/>
      <c r="AC32" s="322" t="e">
        <f t="shared" si="50"/>
        <v>#VALUE!</v>
      </c>
      <c r="AL32" s="5" t="e">
        <f t="shared" si="34"/>
        <v>#VALUE!</v>
      </c>
      <c r="AM32" s="14">
        <f>IFERROR(VLOOKUP($C32,[1]Src!$B$2:$AI$130,7,0),"")</f>
        <v>211</v>
      </c>
      <c r="AN32" s="14">
        <f>IFERROR(VLOOKUP($C32,[1]Src!$B$2:$AI$130,8,0),"")</f>
        <v>4</v>
      </c>
      <c r="AO32" s="14">
        <f>IFERROR(VLOOKUP($C32,[1]Src!$B$2:$AI$130,9,0),"")</f>
        <v>9</v>
      </c>
      <c r="AP32" s="14">
        <f>IFERROR(VLOOKUP($C32,[1]Src!$B$2:$AI$130,10,0),"")</f>
        <v>65</v>
      </c>
      <c r="AQ32" s="2"/>
      <c r="AR32" s="2"/>
    </row>
    <row r="33" spans="1:44" ht="15.75" customHeight="1">
      <c r="A33" s="2" t="e">
        <f t="shared" si="27"/>
        <v>#VALUE!</v>
      </c>
      <c r="B33" s="343">
        <f>[1]Src!S23</f>
        <v>36.1</v>
      </c>
      <c r="C33" s="317">
        <f>[1]Src!B23</f>
        <v>44109</v>
      </c>
      <c r="D33" s="304" t="e">
        <f t="shared" si="28"/>
        <v>#VALUE!</v>
      </c>
      <c r="E33" s="213">
        <f>IFERROR(VLOOKUP($C33,[1]Src!$B:$AI,3,0),"")</f>
        <v>6181</v>
      </c>
      <c r="F33" s="213">
        <f>IFERROR(VLOOKUP($C33,[1]Src!$B:$AI,4,0),"")</f>
        <v>2780</v>
      </c>
      <c r="G33" s="213">
        <f>IFERROR(VLOOKUP($C33,[1]Src!$B:$AI,5,0),"")</f>
        <v>5463</v>
      </c>
      <c r="H33" s="213">
        <f>IFERROR(VLOOKUP($C33,[1]Src!$B:$AI,10,0),"")</f>
        <v>150</v>
      </c>
      <c r="I33" s="213">
        <f t="shared" si="41"/>
        <v>419</v>
      </c>
      <c r="J33" s="307">
        <f t="shared" si="43"/>
        <v>14.751789976133651</v>
      </c>
      <c r="K33" s="307">
        <f t="shared" si="43"/>
        <v>6.6348448687350832</v>
      </c>
      <c r="L33" s="213">
        <f t="shared" si="22"/>
        <v>462</v>
      </c>
      <c r="M33" s="309">
        <f t="shared" si="44"/>
        <v>13.378787878787879</v>
      </c>
      <c r="N33" s="309">
        <f t="shared" si="44"/>
        <v>6.0173160173160172</v>
      </c>
      <c r="O33" s="213"/>
      <c r="P33" s="309">
        <f t="shared" si="23"/>
        <v>13.378787878787879</v>
      </c>
      <c r="Q33" s="309">
        <f t="shared" si="24"/>
        <v>4.1450216450216448</v>
      </c>
      <c r="R33" s="14"/>
      <c r="S33" s="273">
        <f t="shared" si="45"/>
        <v>12.930962343096235</v>
      </c>
      <c r="T33" s="273">
        <f t="shared" si="46"/>
        <v>3.1673640167364017</v>
      </c>
      <c r="U33" s="5" t="e">
        <f>INT(LEFT(D33,2))</f>
        <v>#VALUE!</v>
      </c>
      <c r="AC33" s="322" t="e">
        <f t="shared" si="50"/>
        <v>#VALUE!</v>
      </c>
      <c r="AL33" s="5" t="e">
        <f t="shared" si="34"/>
        <v>#VALUE!</v>
      </c>
      <c r="AM33" s="14">
        <f>IFERROR(VLOOKUP($C33,[1]Src!$B$2:$AI$130,7,0),"")</f>
        <v>362</v>
      </c>
      <c r="AN33" s="14">
        <f>IFERROR(VLOOKUP($C33,[1]Src!$B$2:$AI$130,8,0),"")</f>
        <v>21</v>
      </c>
      <c r="AO33" s="14">
        <f>IFERROR(VLOOKUP($C33,[1]Src!$B$2:$AI$130,9,0),"")</f>
        <v>20</v>
      </c>
      <c r="AP33" s="14">
        <f>IFERROR(VLOOKUP($C33,[1]Src!$B$2:$AI$130,10,0),"")</f>
        <v>150</v>
      </c>
      <c r="AQ33" s="2"/>
      <c r="AR33" s="2"/>
    </row>
    <row r="34" spans="1:44" ht="15.75" customHeight="1">
      <c r="A34" s="2" t="e">
        <f t="shared" si="27"/>
        <v>#VALUE!</v>
      </c>
      <c r="B34" s="343">
        <f>[1]Src!S24</f>
        <v>41.17</v>
      </c>
      <c r="C34" s="317">
        <f>[1]Src!B24</f>
        <v>44013</v>
      </c>
      <c r="D34" s="304" t="e">
        <f t="shared" si="28"/>
        <v>#VALUE!</v>
      </c>
      <c r="E34" s="213">
        <f>IFERROR(VLOOKUP($C34,[1]Src!$B:$AI,3,0),"")</f>
        <v>3830</v>
      </c>
      <c r="F34" s="213">
        <f>IFERROR(VLOOKUP($C34,[1]Src!$B:$AI,4,0),"")</f>
        <v>1915</v>
      </c>
      <c r="G34" s="213">
        <f>IFERROR(VLOOKUP($C34,[1]Src!$B:$AI,5,0),"")</f>
        <v>3083</v>
      </c>
      <c r="H34" s="213">
        <f>IFERROR(VLOOKUP($C34,[1]Src!$B:$AI,10,0),"")</f>
        <v>160</v>
      </c>
      <c r="I34" s="213">
        <f t="shared" si="41"/>
        <v>511</v>
      </c>
      <c r="J34" s="307">
        <f t="shared" ref="J34:K49" si="56">E34/SUM($H31:$H34)</f>
        <v>7.4951076320939336</v>
      </c>
      <c r="K34" s="307">
        <f t="shared" si="56"/>
        <v>3.7475538160469668</v>
      </c>
      <c r="L34" s="213">
        <f t="shared" si="22"/>
        <v>53</v>
      </c>
      <c r="M34" s="309">
        <f t="shared" ref="M34:N49" si="57">E34/SUM($H34:$H37)</f>
        <v>72.264150943396231</v>
      </c>
      <c r="N34" s="309">
        <f t="shared" si="57"/>
        <v>36.132075471698116</v>
      </c>
      <c r="O34" s="213"/>
      <c r="P34" s="309">
        <f t="shared" si="23"/>
        <v>72.264150943396231</v>
      </c>
      <c r="Q34" s="309">
        <f t="shared" si="24"/>
        <v>33.981132075471699</v>
      </c>
      <c r="R34" s="213">
        <f>SUM(H30:H33)</f>
        <v>419</v>
      </c>
      <c r="S34" s="224">
        <f t="shared" si="45"/>
        <v>9.1408114558472562</v>
      </c>
      <c r="T34" s="224">
        <f t="shared" si="46"/>
        <v>3.6133651551312651</v>
      </c>
      <c r="U34" s="2"/>
      <c r="AC34" s="322" t="e">
        <f t="shared" si="50"/>
        <v>#VALUE!</v>
      </c>
      <c r="AL34" s="5" t="e">
        <f t="shared" si="34"/>
        <v>#VALUE!</v>
      </c>
      <c r="AM34" s="14">
        <f>IFERROR(VLOOKUP($C34,[1]Src!$B$2:$AI$130,7,0),"")</f>
        <v>282</v>
      </c>
      <c r="AN34" s="14">
        <f>IFERROR(VLOOKUP($C34,[1]Src!$B$2:$AI$130,8,0),"")</f>
        <v>22</v>
      </c>
      <c r="AO34" s="14">
        <f>IFERROR(VLOOKUP($C34,[1]Src!$B$2:$AI$130,9,0),"")</f>
        <v>21</v>
      </c>
      <c r="AP34" s="14">
        <f>IFERROR(VLOOKUP($C34,[1]Src!$B$2:$AI$130,10,0),"")</f>
        <v>160</v>
      </c>
      <c r="AQ34" s="2"/>
      <c r="AR34" s="2"/>
    </row>
    <row r="35" spans="1:44" ht="15.75" customHeight="1">
      <c r="A35" s="2" t="e">
        <f t="shared" si="27"/>
        <v>#VALUE!</v>
      </c>
      <c r="B35" s="343">
        <f>[1]Src!S25</f>
        <v>49.57</v>
      </c>
      <c r="C35" s="317">
        <f>[1]Src!B25</f>
        <v>43922</v>
      </c>
      <c r="D35" s="304" t="e">
        <f t="shared" si="28"/>
        <v>#VALUE!</v>
      </c>
      <c r="E35" s="213">
        <f>IFERROR(VLOOKUP($C35,[1]Src!$B:$AI,3,0),"")</f>
        <v>2425</v>
      </c>
      <c r="F35" s="213">
        <f>IFERROR(VLOOKUP($C35,[1]Src!$B:$AI,4,0),"")</f>
        <v>1801</v>
      </c>
      <c r="G35" s="213">
        <f>IFERROR(VLOOKUP($C35,[1]Src!$B:$AI,5,0),"")</f>
        <v>1955</v>
      </c>
      <c r="H35" s="213">
        <f>IFERROR(VLOOKUP($C35,[1]Src!$B:$AI,10,0),"")</f>
        <v>176</v>
      </c>
      <c r="I35" s="213">
        <f t="shared" si="41"/>
        <v>551</v>
      </c>
      <c r="J35" s="307">
        <f t="shared" si="56"/>
        <v>4.4010889292196005</v>
      </c>
      <c r="K35" s="307">
        <f t="shared" si="56"/>
        <v>3.2686025408348458</v>
      </c>
      <c r="L35" s="213">
        <f t="shared" si="22"/>
        <v>-92</v>
      </c>
      <c r="M35" s="309">
        <f t="shared" si="57"/>
        <v>-26.358695652173914</v>
      </c>
      <c r="N35" s="309">
        <f t="shared" si="57"/>
        <v>-19.576086956521738</v>
      </c>
      <c r="O35" s="213">
        <f t="shared" ref="O35:O36" si="58">SUM(H35:H38)</f>
        <v>-92</v>
      </c>
      <c r="P35" s="309">
        <f t="shared" si="23"/>
        <v>-26.695652173913043</v>
      </c>
      <c r="Q35" s="309">
        <f t="shared" si="24"/>
        <v>-16.456521739130434</v>
      </c>
      <c r="R35" s="14"/>
      <c r="S35" s="224">
        <f t="shared" si="45"/>
        <v>6.1663405088062619</v>
      </c>
      <c r="T35" s="224">
        <f t="shared" si="46"/>
        <v>2.9628180039138945</v>
      </c>
      <c r="U35" s="2"/>
      <c r="AC35" s="322" t="e">
        <f t="shared" si="50"/>
        <v>#VALUE!</v>
      </c>
      <c r="AL35" s="5" t="e">
        <f t="shared" si="34"/>
        <v>#VALUE!</v>
      </c>
      <c r="AM35" s="14">
        <f>IFERROR(VLOOKUP($C35,[1]Src!$B$2:$AI$130,7,0),"")</f>
        <v>291</v>
      </c>
      <c r="AN35" s="14">
        <f>IFERROR(VLOOKUP($C35,[1]Src!$B$2:$AI$130,8,0),"")</f>
        <v>21</v>
      </c>
      <c r="AO35" s="14">
        <f>IFERROR(VLOOKUP($C35,[1]Src!$B$2:$AI$130,9,0),"")</f>
        <v>23</v>
      </c>
      <c r="AP35" s="14">
        <f>IFERROR(VLOOKUP($C35,[1]Src!$B$2:$AI$130,10,0),"")</f>
        <v>176</v>
      </c>
      <c r="AQ35" s="2"/>
      <c r="AR35" s="2"/>
    </row>
    <row r="36" spans="1:44" ht="15.75" customHeight="1">
      <c r="A36" s="2" t="e">
        <f t="shared" si="27"/>
        <v>#VALUE!</v>
      </c>
      <c r="B36" s="343">
        <f>[1]Src!S26</f>
        <v>-7.24</v>
      </c>
      <c r="C36" s="317">
        <f>[1]Src!B26</f>
        <v>43832</v>
      </c>
      <c r="D36" s="304" t="e">
        <f t="shared" si="28"/>
        <v>#VALUE!</v>
      </c>
      <c r="E36" s="213">
        <f>IFERROR(VLOOKUP($C36,[1]Src!$B:$AI,3,0),"")</f>
        <v>2456</v>
      </c>
      <c r="F36" s="213">
        <f>IFERROR(VLOOKUP($C36,[1]Src!$B:$AI,4,0),"")</f>
        <v>1514</v>
      </c>
      <c r="G36" s="213">
        <f>IFERROR(VLOOKUP($C36,[1]Src!$B:$AI,5,0),"")</f>
        <v>1844</v>
      </c>
      <c r="H36" s="213">
        <f>IFERROR(VLOOKUP($C36,[1]Src!$B:$AI,10,0),"")</f>
        <v>-24</v>
      </c>
      <c r="I36" s="213">
        <f t="shared" si="41"/>
        <v>462</v>
      </c>
      <c r="J36" s="307">
        <f t="shared" si="56"/>
        <v>5.3160173160173159</v>
      </c>
      <c r="K36" s="307">
        <f t="shared" si="56"/>
        <v>3.277056277056277</v>
      </c>
      <c r="L36" s="213">
        <f t="shared" si="22"/>
        <v>-950</v>
      </c>
      <c r="M36" s="309">
        <f t="shared" si="57"/>
        <v>-2.5852631578947367</v>
      </c>
      <c r="N36" s="309">
        <f t="shared" si="57"/>
        <v>-1.5936842105263158</v>
      </c>
      <c r="O36" s="213">
        <f t="shared" si="58"/>
        <v>-950</v>
      </c>
      <c r="P36" s="309">
        <f t="shared" si="23"/>
        <v>-2.5852631578947367</v>
      </c>
      <c r="Q36" s="309">
        <f t="shared" si="24"/>
        <v>-1.5936842105263158</v>
      </c>
      <c r="R36" s="14"/>
      <c r="S36" s="224">
        <f t="shared" si="45"/>
        <v>8.9691470054446469</v>
      </c>
      <c r="T36" s="224">
        <f t="shared" si="46"/>
        <v>2.7477313974591651</v>
      </c>
      <c r="U36" s="2"/>
      <c r="AC36" s="322" t="e">
        <f t="shared" si="50"/>
        <v>#VALUE!</v>
      </c>
      <c r="AL36" s="5" t="e">
        <f t="shared" si="34"/>
        <v>#VALUE!</v>
      </c>
      <c r="AM36" s="14">
        <f>IFERROR(VLOOKUP($C36,[1]Src!$B$2:$AI$130,7,0),"")</f>
        <v>185</v>
      </c>
      <c r="AN36" s="14">
        <f>IFERROR(VLOOKUP($C36,[1]Src!$B$2:$AI$130,8,0),"")</f>
        <v>-3</v>
      </c>
      <c r="AO36" s="14">
        <f>IFERROR(VLOOKUP($C36,[1]Src!$B$2:$AI$130,9,0),"")</f>
        <v>-3</v>
      </c>
      <c r="AP36" s="14">
        <f>IFERROR(VLOOKUP($C36,[1]Src!$B$2:$AI$130,10,0),"")</f>
        <v>-24</v>
      </c>
      <c r="AQ36" s="2"/>
      <c r="AR36" s="2"/>
    </row>
    <row r="37" spans="1:44" ht="15.75" customHeight="1">
      <c r="A37" s="2" t="e">
        <f t="shared" si="27"/>
        <v>#VALUE!</v>
      </c>
      <c r="B37" s="343">
        <f>[1]Src!S27</f>
        <v>-68.63</v>
      </c>
      <c r="C37" s="317">
        <f>[1]Src!B27</f>
        <v>43739</v>
      </c>
      <c r="D37" s="304" t="e">
        <f t="shared" si="28"/>
        <v>#VALUE!</v>
      </c>
      <c r="E37" s="213">
        <f>IFERROR(VLOOKUP($C37,[1]Src!$B:$AI,3,0),"")</f>
        <v>2116</v>
      </c>
      <c r="F37" s="213">
        <f>IFERROR(VLOOKUP($C37,[1]Src!$B:$AI,4,0),"")</f>
        <v>1690</v>
      </c>
      <c r="G37" s="213">
        <f>IFERROR(VLOOKUP($C37,[1]Src!$B:$AI,5,0),"")</f>
        <v>1986</v>
      </c>
      <c r="H37" s="213">
        <f>IFERROR(VLOOKUP($C37,[1]Src!$B:$AI,10,0),"")</f>
        <v>-259</v>
      </c>
      <c r="I37" s="213">
        <f t="shared" si="41"/>
        <v>53</v>
      </c>
      <c r="J37" s="307">
        <f t="shared" si="56"/>
        <v>39.924528301886795</v>
      </c>
      <c r="K37" s="307">
        <f t="shared" si="56"/>
        <v>31.886792452830189</v>
      </c>
      <c r="L37" s="213">
        <f t="shared" si="22"/>
        <v>-909</v>
      </c>
      <c r="M37" s="309">
        <f t="shared" si="57"/>
        <v>-2.3278327832783279</v>
      </c>
      <c r="N37" s="309">
        <f t="shared" si="57"/>
        <v>-1.8591859185918591</v>
      </c>
      <c r="O37" s="213"/>
      <c r="P37" s="309">
        <f t="shared" si="23"/>
        <v>-3.4664466446644666</v>
      </c>
      <c r="Q37" s="309">
        <f t="shared" si="24"/>
        <v>-1.8591859185918591</v>
      </c>
      <c r="R37" s="14"/>
      <c r="S37" s="273">
        <f t="shared" si="45"/>
        <v>10.696969696969697</v>
      </c>
      <c r="T37" s="273">
        <f t="shared" si="46"/>
        <v>3.6580086580086579</v>
      </c>
      <c r="U37" s="5" t="e">
        <f>INT(LEFT(D37,2))</f>
        <v>#VALUE!</v>
      </c>
      <c r="AC37" s="322" t="e">
        <f t="shared" si="50"/>
        <v>#VALUE!</v>
      </c>
      <c r="AL37" s="5" t="e">
        <f t="shared" si="34"/>
        <v>#VALUE!</v>
      </c>
      <c r="AM37" s="14">
        <f>IFERROR(VLOOKUP($C37,[1]Src!$B$2:$AI$130,7,0),"")</f>
        <v>400</v>
      </c>
      <c r="AN37" s="14">
        <f>IFERROR(VLOOKUP($C37,[1]Src!$B$2:$AI$130,8,0),"")</f>
        <v>17</v>
      </c>
      <c r="AO37" s="14">
        <f>IFERROR(VLOOKUP($C37,[1]Src!$B$2:$AI$130,9,0),"")</f>
        <v>-34</v>
      </c>
      <c r="AP37" s="14">
        <f>IFERROR(VLOOKUP($C37,[1]Src!$B$2:$AI$130,10,0),"")</f>
        <v>-259</v>
      </c>
      <c r="AQ37" s="2"/>
      <c r="AR37" s="2"/>
    </row>
    <row r="38" spans="1:44" ht="15.75" customHeight="1">
      <c r="A38" s="2" t="e">
        <f t="shared" si="27"/>
        <v>#VALUE!</v>
      </c>
      <c r="B38" s="343">
        <f>[1]Src!S28</f>
        <v>3.52</v>
      </c>
      <c r="C38" s="317">
        <f>[1]Src!B28</f>
        <v>43647</v>
      </c>
      <c r="D38" s="304" t="e">
        <f t="shared" si="28"/>
        <v>#VALUE!</v>
      </c>
      <c r="E38" s="213">
        <f>IFERROR(VLOOKUP($C38,[1]Src!$B:$AI,3,0),"")</f>
        <v>3151</v>
      </c>
      <c r="F38" s="213">
        <f>IFERROR(VLOOKUP($C38,[1]Src!$B:$AI,4,0),"")</f>
        <v>1773</v>
      </c>
      <c r="G38" s="213">
        <f>IFERROR(VLOOKUP($C38,[1]Src!$B:$AI,5,0),"")</f>
        <v>1986</v>
      </c>
      <c r="H38" s="213">
        <f>IFERROR(VLOOKUP($C38,[1]Src!$B:$AI,10,0),"")</f>
        <v>15</v>
      </c>
      <c r="I38" s="213">
        <f t="shared" si="41"/>
        <v>-92</v>
      </c>
      <c r="J38" s="307">
        <f t="shared" si="56"/>
        <v>-34.25</v>
      </c>
      <c r="K38" s="307">
        <f t="shared" si="56"/>
        <v>-19.271739130434781</v>
      </c>
      <c r="L38" s="213">
        <f t="shared" si="22"/>
        <v>-500</v>
      </c>
      <c r="M38" s="309">
        <f t="shared" si="57"/>
        <v>-6.3019999999999996</v>
      </c>
      <c r="N38" s="309">
        <f t="shared" si="57"/>
        <v>-3.5459999999999998</v>
      </c>
      <c r="O38" s="213"/>
      <c r="P38" s="309">
        <f t="shared" si="23"/>
        <v>-9.8840000000000003</v>
      </c>
      <c r="Q38" s="309">
        <f t="shared" si="24"/>
        <v>-3.5459999999999998</v>
      </c>
      <c r="R38" s="213">
        <f>SUM(H34:H37)</f>
        <v>53</v>
      </c>
      <c r="S38" s="224">
        <f t="shared" si="45"/>
        <v>93.245283018867923</v>
      </c>
      <c r="T38" s="224">
        <f t="shared" si="46"/>
        <v>33.452830188679243</v>
      </c>
      <c r="U38" s="2"/>
      <c r="AC38" s="322" t="e">
        <f t="shared" si="50"/>
        <v>#VALUE!</v>
      </c>
      <c r="AL38" s="5" t="e">
        <f t="shared" si="34"/>
        <v>#VALUE!</v>
      </c>
      <c r="AM38" s="14">
        <f>IFERROR(VLOOKUP($C38,[1]Src!$B$2:$AI$130,7,0),"")</f>
        <v>208</v>
      </c>
      <c r="AN38" s="14">
        <f>IFERROR(VLOOKUP($C38,[1]Src!$B$2:$AI$130,8,0),"")</f>
        <v>1</v>
      </c>
      <c r="AO38" s="14">
        <f>IFERROR(VLOOKUP($C38,[1]Src!$B$2:$AI$130,9,0),"")</f>
        <v>2</v>
      </c>
      <c r="AP38" s="14">
        <f>IFERROR(VLOOKUP($C38,[1]Src!$B$2:$AI$130,10,0),"")</f>
        <v>15</v>
      </c>
      <c r="AR38" s="2"/>
    </row>
    <row r="39" spans="1:44" ht="15.75" customHeight="1">
      <c r="A39" s="2" t="e">
        <f t="shared" si="27"/>
        <v>#VALUE!</v>
      </c>
      <c r="B39" s="343">
        <f>[1]Src!S29</f>
        <v>-137.03</v>
      </c>
      <c r="C39" s="317">
        <f>[1]Src!B29</f>
        <v>43556</v>
      </c>
      <c r="D39" s="304" t="e">
        <f t="shared" si="28"/>
        <v>#VALUE!</v>
      </c>
      <c r="E39" s="213">
        <f>IFERROR(VLOOKUP($C39,[1]Src!$B:$AI,3,0),"")</f>
        <v>4942</v>
      </c>
      <c r="F39" s="213">
        <f>IFERROR(VLOOKUP($C39,[1]Src!$B:$AI,4,0),"")</f>
        <v>2907</v>
      </c>
      <c r="G39" s="213">
        <f>IFERROR(VLOOKUP($C39,[1]Src!$B:$AI,5,0),"")</f>
        <v>3049</v>
      </c>
      <c r="H39" s="213">
        <f>IFERROR(VLOOKUP($C39,[1]Src!$B:$AI,10,0),"")</f>
        <v>-682</v>
      </c>
      <c r="I39" s="213">
        <f t="shared" si="41"/>
        <v>-950</v>
      </c>
      <c r="J39" s="307">
        <f t="shared" si="56"/>
        <v>-5.202105263157895</v>
      </c>
      <c r="K39" s="307">
        <f t="shared" si="56"/>
        <v>-3.06</v>
      </c>
      <c r="L39" s="213">
        <f t="shared" si="22"/>
        <v>-499</v>
      </c>
      <c r="M39" s="309">
        <f t="shared" si="57"/>
        <v>-9.9038076152304608</v>
      </c>
      <c r="N39" s="309">
        <f t="shared" si="57"/>
        <v>-5.8256513026052108</v>
      </c>
      <c r="O39" s="213">
        <f t="shared" ref="O39:O40" si="59">SUM(H39:H42)</f>
        <v>-499</v>
      </c>
      <c r="P39" s="309">
        <f t="shared" si="23"/>
        <v>-9.9038076152304608</v>
      </c>
      <c r="Q39" s="309">
        <f t="shared" si="24"/>
        <v>-5.8256513026052108</v>
      </c>
      <c r="R39" s="14"/>
      <c r="S39" s="224">
        <f t="shared" si="45"/>
        <v>-65.804347826086953</v>
      </c>
      <c r="T39" s="224">
        <f t="shared" si="46"/>
        <v>-21.489130434782609</v>
      </c>
      <c r="U39" s="106"/>
      <c r="AC39" s="322" t="e">
        <f t="shared" si="50"/>
        <v>#VALUE!</v>
      </c>
      <c r="AL39" s="5" t="e">
        <f t="shared" si="34"/>
        <v>#VALUE!</v>
      </c>
      <c r="AM39" s="14">
        <f>IFERROR(VLOOKUP($C39,[1]Src!$B$2:$AI$130,7,0),"")</f>
        <v>259</v>
      </c>
      <c r="AN39" s="14">
        <f>IFERROR(VLOOKUP($C39,[1]Src!$B$2:$AI$130,8,0),"")</f>
        <v>10</v>
      </c>
      <c r="AO39" s="14">
        <f>IFERROR(VLOOKUP($C39,[1]Src!$B$2:$AI$130,9,0),"")</f>
        <v>-89</v>
      </c>
      <c r="AP39" s="14">
        <f>IFERROR(VLOOKUP($C39,[1]Src!$B$2:$AI$130,10,0),"")</f>
        <v>-682</v>
      </c>
      <c r="AQ39" s="2" t="s">
        <v>308</v>
      </c>
      <c r="AR39" s="2" t="s">
        <v>309</v>
      </c>
    </row>
    <row r="40" spans="1:44" ht="15.75" customHeight="1">
      <c r="A40" s="2" t="e">
        <f t="shared" si="27"/>
        <v>#VALUE!</v>
      </c>
      <c r="B40" s="343">
        <f>[1]Src!S30</f>
        <v>2.85</v>
      </c>
      <c r="C40" s="317">
        <f>[1]Src!B30</f>
        <v>43467</v>
      </c>
      <c r="D40" s="304" t="e">
        <f t="shared" si="28"/>
        <v>#VALUE!</v>
      </c>
      <c r="E40" s="213">
        <f>IFERROR(VLOOKUP($C40,[1]Src!$B:$AI,3,0),"")</f>
        <v>4232</v>
      </c>
      <c r="F40" s="213">
        <f>IFERROR(VLOOKUP($C40,[1]Src!$B:$AI,4,0),"")</f>
        <v>3305</v>
      </c>
      <c r="G40" s="213">
        <f>IFERROR(VLOOKUP($C40,[1]Src!$B:$AI,5,0),"")</f>
        <v>3398</v>
      </c>
      <c r="H40" s="213">
        <f>IFERROR(VLOOKUP($C40,[1]Src!$B:$AI,10,0),"")</f>
        <v>17</v>
      </c>
      <c r="I40" s="213">
        <f t="shared" si="41"/>
        <v>-909</v>
      </c>
      <c r="J40" s="307">
        <f t="shared" si="56"/>
        <v>-4.6556655665566558</v>
      </c>
      <c r="K40" s="307">
        <f t="shared" si="56"/>
        <v>-3.6358635863586359</v>
      </c>
      <c r="L40" s="213">
        <f t="shared" si="22"/>
        <v>210</v>
      </c>
      <c r="M40" s="309">
        <f t="shared" si="57"/>
        <v>20.152380952380952</v>
      </c>
      <c r="N40" s="309">
        <f t="shared" si="57"/>
        <v>15.738095238095237</v>
      </c>
      <c r="O40" s="213">
        <f t="shared" si="59"/>
        <v>210</v>
      </c>
      <c r="P40" s="309">
        <f t="shared" si="23"/>
        <v>20.519047619047619</v>
      </c>
      <c r="Q40" s="309">
        <f t="shared" si="24"/>
        <v>9.4142857142857146</v>
      </c>
      <c r="R40" s="14"/>
      <c r="S40" s="224">
        <f t="shared" si="45"/>
        <v>-6.3726315789473684</v>
      </c>
      <c r="T40" s="224">
        <f t="shared" si="46"/>
        <v>-2.0810526315789475</v>
      </c>
      <c r="U40" s="106"/>
      <c r="AC40" s="322" t="e">
        <f t="shared" si="50"/>
        <v>#VALUE!</v>
      </c>
      <c r="AK40" s="364"/>
      <c r="AL40" s="5" t="e">
        <f t="shared" si="34"/>
        <v>#VALUE!</v>
      </c>
      <c r="AM40" s="14">
        <f>IFERROR(VLOOKUP($C40,[1]Src!$B$2:$AI$130,7,0),"")</f>
        <v>174</v>
      </c>
      <c r="AN40" s="14">
        <f>IFERROR(VLOOKUP($C40,[1]Src!$B$2:$AI$130,8,0),"")</f>
        <v>2</v>
      </c>
      <c r="AO40" s="14">
        <f>IFERROR(VLOOKUP($C40,[1]Src!$B$2:$AI$130,9,0),"")</f>
        <v>2</v>
      </c>
      <c r="AP40" s="14">
        <f>IFERROR(VLOOKUP($C40,[1]Src!$B$2:$AI$130,10,0),"")</f>
        <v>17</v>
      </c>
      <c r="AQ40" s="2" t="s">
        <v>310</v>
      </c>
      <c r="AR40" s="2" t="s">
        <v>311</v>
      </c>
    </row>
    <row r="41" spans="1:44" ht="15.75" customHeight="1">
      <c r="A41" s="2" t="e">
        <f t="shared" si="27"/>
        <v>#VALUE!</v>
      </c>
      <c r="B41" s="343">
        <f>[1]Src!S31</f>
        <v>26.73</v>
      </c>
      <c r="C41" s="317">
        <f>[1]Src!B31</f>
        <v>43374</v>
      </c>
      <c r="D41" s="304" t="e">
        <f t="shared" si="28"/>
        <v>#VALUE!</v>
      </c>
      <c r="E41" s="213">
        <f>IFERROR(VLOOKUP($C41,[1]Src!$B:$AI,3,0),"")</f>
        <v>4309</v>
      </c>
      <c r="F41" s="213">
        <f>IFERROR(VLOOKUP($C41,[1]Src!$B:$AI,4,0),"")</f>
        <v>1977</v>
      </c>
      <c r="G41" s="213">
        <f>IFERROR(VLOOKUP($C41,[1]Src!$B:$AI,5,0),"")</f>
        <v>3908</v>
      </c>
      <c r="H41" s="213">
        <f>IFERROR(VLOOKUP($C41,[1]Src!$B:$AI,10,0),"")</f>
        <v>150</v>
      </c>
      <c r="I41" s="213">
        <f t="shared" si="41"/>
        <v>-500</v>
      </c>
      <c r="J41" s="307">
        <f t="shared" si="56"/>
        <v>-8.6180000000000003</v>
      </c>
      <c r="K41" s="307">
        <f t="shared" si="56"/>
        <v>-3.9540000000000002</v>
      </c>
      <c r="L41" s="213">
        <f t="shared" si="22"/>
        <v>182</v>
      </c>
      <c r="M41" s="309">
        <f t="shared" si="57"/>
        <v>23.675824175824175</v>
      </c>
      <c r="N41" s="309">
        <f t="shared" si="57"/>
        <v>10.862637362637363</v>
      </c>
      <c r="O41" s="14"/>
      <c r="P41" s="309">
        <f t="shared" si="23"/>
        <v>33.263736263736263</v>
      </c>
      <c r="Q41" s="309">
        <f t="shared" si="24"/>
        <v>10.862637362637363</v>
      </c>
      <c r="R41" s="14"/>
      <c r="S41" s="273">
        <f t="shared" si="45"/>
        <v>-6.6600660066006601</v>
      </c>
      <c r="T41" s="273">
        <f t="shared" si="46"/>
        <v>-1.3762376237623761</v>
      </c>
      <c r="U41" s="5" t="e">
        <f>INT(LEFT(D41,2))</f>
        <v>#VALUE!</v>
      </c>
      <c r="AC41" s="322" t="e">
        <f t="shared" si="50"/>
        <v>#VALUE!</v>
      </c>
      <c r="AL41" s="5" t="e">
        <f t="shared" si="34"/>
        <v>#VALUE!</v>
      </c>
      <c r="AM41" s="14">
        <f>IFERROR(VLOOKUP($C41,[1]Src!$B$2:$AI$130,7,0),"")</f>
        <v>349</v>
      </c>
      <c r="AN41" s="14">
        <f>IFERROR(VLOOKUP($C41,[1]Src!$B$2:$AI$130,8,0),"")</f>
        <v>23</v>
      </c>
      <c r="AO41" s="14">
        <f>IFERROR(VLOOKUP($C41,[1]Src!$B$2:$AI$130,9,0),"")</f>
        <v>20</v>
      </c>
      <c r="AP41" s="14">
        <f>IFERROR(VLOOKUP($C41,[1]Src!$B$2:$AI$130,10,0),"")</f>
        <v>150</v>
      </c>
      <c r="AQ41" s="2">
        <v>849</v>
      </c>
      <c r="AR41" s="2"/>
    </row>
    <row r="42" spans="1:44" ht="15.75" customHeight="1">
      <c r="A42" s="2" t="e">
        <f t="shared" si="27"/>
        <v>#VALUE!</v>
      </c>
      <c r="B42" s="141">
        <f>[1]Src!S32</f>
        <v>0</v>
      </c>
      <c r="C42" s="317">
        <f>[1]Src!B32</f>
        <v>43283</v>
      </c>
      <c r="D42" s="304" t="e">
        <f t="shared" si="28"/>
        <v>#VALUE!</v>
      </c>
      <c r="E42" s="213">
        <f>IFERROR(VLOOKUP($C42,[1]Src!$B:$AI,3,0),"")</f>
        <v>6054</v>
      </c>
      <c r="F42" s="213">
        <f>IFERROR(VLOOKUP($C42,[1]Src!$B:$AI,4,0),"")</f>
        <v>3089</v>
      </c>
      <c r="G42" s="213">
        <f>IFERROR(VLOOKUP($C42,[1]Src!$B:$AI,5,0),"")</f>
        <v>3537</v>
      </c>
      <c r="H42" s="213">
        <f>IFERROR(VLOOKUP($C42,[1]Src!$B:$AI,10,0),"")</f>
        <v>16</v>
      </c>
      <c r="I42" s="213">
        <f t="shared" si="41"/>
        <v>-499</v>
      </c>
      <c r="J42" s="307">
        <f t="shared" si="56"/>
        <v>-12.132264529058116</v>
      </c>
      <c r="K42" s="307">
        <f t="shared" si="56"/>
        <v>-6.1903807615230457</v>
      </c>
      <c r="L42" s="213">
        <f t="shared" si="22"/>
        <v>32</v>
      </c>
      <c r="M42" s="309">
        <f t="shared" si="57"/>
        <v>189.1875</v>
      </c>
      <c r="N42" s="309">
        <f t="shared" si="57"/>
        <v>96.53125</v>
      </c>
      <c r="O42" s="213">
        <f>SUM(H42:H45)</f>
        <v>32</v>
      </c>
      <c r="P42" s="309">
        <f t="shared" si="23"/>
        <v>189.1875</v>
      </c>
      <c r="Q42" s="309">
        <f t="shared" si="24"/>
        <v>71.4375</v>
      </c>
      <c r="R42" s="213">
        <f>SUM(H38:H41)</f>
        <v>-500</v>
      </c>
      <c r="S42" s="224">
        <f t="shared" si="45"/>
        <v>-12.108000000000001</v>
      </c>
      <c r="T42" s="224">
        <f t="shared" si="46"/>
        <v>-2.472</v>
      </c>
      <c r="U42" s="2"/>
      <c r="AC42" s="322" t="e">
        <f t="shared" si="50"/>
        <v>#VALUE!</v>
      </c>
      <c r="AL42" s="5" t="e">
        <f t="shared" si="34"/>
        <v>#VALUE!</v>
      </c>
      <c r="AM42" s="14">
        <f>IFERROR(VLOOKUP($C42,[1]Src!$B$2:$AI$130,7,0),"")</f>
        <v>156</v>
      </c>
      <c r="AN42" s="14">
        <f>IFERROR(VLOOKUP($C42,[1]Src!$B$2:$AI$130,8,0),"")</f>
        <v>1</v>
      </c>
      <c r="AO42" s="14">
        <f>IFERROR(VLOOKUP($C42,[1]Src!$B$2:$AI$130,9,0),"")</f>
        <v>2</v>
      </c>
      <c r="AP42" s="14">
        <f>IFERROR(VLOOKUP($C42,[1]Src!$B$2:$AI$130,10,0),"")</f>
        <v>16</v>
      </c>
      <c r="AQ42" s="2"/>
      <c r="AR42" s="2"/>
    </row>
    <row r="43" spans="1:44" ht="15.75" customHeight="1">
      <c r="A43" s="2" t="e">
        <f t="shared" si="27"/>
        <v>#VALUE!</v>
      </c>
      <c r="B43" s="141">
        <f>[1]Src!S33</f>
        <v>0</v>
      </c>
      <c r="C43" s="317">
        <f>[1]Src!B33</f>
        <v>43192</v>
      </c>
      <c r="D43" s="304" t="e">
        <f t="shared" si="28"/>
        <v>#VALUE!</v>
      </c>
      <c r="E43" s="213">
        <f>IFERROR(VLOOKUP($C43,[1]Src!$B:$AI,3,0),"")</f>
        <v>4927</v>
      </c>
      <c r="F43" s="213">
        <f>IFERROR(VLOOKUP($C43,[1]Src!$B:$AI,4,0),"")</f>
        <v>2286</v>
      </c>
      <c r="G43" s="213">
        <f>IFERROR(VLOOKUP($C43,[1]Src!$B:$AI,5,0),"")</f>
        <v>3877</v>
      </c>
      <c r="H43" s="213">
        <f>IFERROR(VLOOKUP($C43,[1]Src!$B:$AI,10,0),"")</f>
        <v>27</v>
      </c>
      <c r="I43" s="213">
        <f t="shared" si="41"/>
        <v>210</v>
      </c>
      <c r="J43" s="307">
        <f t="shared" si="56"/>
        <v>23.461904761904762</v>
      </c>
      <c r="K43" s="307">
        <f t="shared" si="56"/>
        <v>10.885714285714286</v>
      </c>
      <c r="L43" s="213">
        <f t="shared" si="22"/>
        <v>132</v>
      </c>
      <c r="M43" s="309">
        <f t="shared" si="57"/>
        <v>37.325757575757578</v>
      </c>
      <c r="N43" s="309">
        <f t="shared" si="57"/>
        <v>17.318181818181817</v>
      </c>
      <c r="O43" s="14"/>
      <c r="P43" s="309">
        <f t="shared" si="23"/>
        <v>37.325757575757578</v>
      </c>
      <c r="Q43" s="309">
        <f t="shared" si="24"/>
        <v>9.4772727272727266</v>
      </c>
      <c r="R43" s="14"/>
      <c r="S43" s="224">
        <f t="shared" si="45"/>
        <v>-9.8737474949899795</v>
      </c>
      <c r="T43" s="224">
        <f t="shared" si="46"/>
        <v>-2.470941883767535</v>
      </c>
      <c r="U43" s="2"/>
      <c r="AC43" s="322" t="e">
        <f t="shared" si="50"/>
        <v>#VALUE!</v>
      </c>
      <c r="AL43" s="5" t="e">
        <f t="shared" si="34"/>
        <v>#VALUE!</v>
      </c>
      <c r="AM43" s="14">
        <f>IFERROR(VLOOKUP($C43,[1]Src!$B$2:$AI$130,7,0),"")</f>
        <v>169</v>
      </c>
      <c r="AN43" s="14">
        <f>IFERROR(VLOOKUP($C43,[1]Src!$B$2:$AI$130,8,0),"")</f>
        <v>8</v>
      </c>
      <c r="AO43" s="14">
        <f>IFERROR(VLOOKUP($C43,[1]Src!$B$2:$AI$130,9,0),"")</f>
        <v>3</v>
      </c>
      <c r="AP43" s="14">
        <f>IFERROR(VLOOKUP($C43,[1]Src!$B$2:$AI$130,10,0),"")</f>
        <v>27</v>
      </c>
      <c r="AQ43" s="2"/>
      <c r="AR43" s="2"/>
    </row>
    <row r="44" spans="1:44" ht="15.75" customHeight="1">
      <c r="A44" s="2" t="e">
        <f t="shared" si="27"/>
        <v>#VALUE!</v>
      </c>
      <c r="B44" s="141">
        <f>[1]Src!S34</f>
        <v>-2.52</v>
      </c>
      <c r="C44" s="317">
        <f>[1]Src!B34</f>
        <v>43102</v>
      </c>
      <c r="D44" s="304" t="e">
        <f t="shared" si="28"/>
        <v>#VALUE!</v>
      </c>
      <c r="E44" s="213">
        <f>IFERROR(VLOOKUP($C44,[1]Src!$B:$AI,3,0),"")</f>
        <v>2388</v>
      </c>
      <c r="F44" s="213">
        <f>IFERROR(VLOOKUP($C44,[1]Src!$B:$AI,4,0),"")</f>
        <v>1251</v>
      </c>
      <c r="G44" s="213">
        <f>IFERROR(VLOOKUP($C44,[1]Src!$B:$AI,5,0),"")</f>
        <v>2286</v>
      </c>
      <c r="H44" s="213">
        <f>IFERROR(VLOOKUP($C44,[1]Src!$B:$AI,10,0),"")</f>
        <v>-11</v>
      </c>
      <c r="I44" s="213">
        <f t="shared" si="41"/>
        <v>182</v>
      </c>
      <c r="J44" s="307">
        <f t="shared" si="56"/>
        <v>13.12087912087912</v>
      </c>
      <c r="K44" s="307">
        <f t="shared" si="56"/>
        <v>6.8736263736263732</v>
      </c>
      <c r="L44" s="213">
        <f t="shared" si="22"/>
        <v>105</v>
      </c>
      <c r="M44" s="309">
        <f t="shared" si="57"/>
        <v>22.742857142857144</v>
      </c>
      <c r="N44" s="309">
        <f t="shared" si="57"/>
        <v>11.914285714285715</v>
      </c>
      <c r="O44" s="213">
        <f>SUM(H44:H47)</f>
        <v>105</v>
      </c>
      <c r="P44" s="309">
        <f t="shared" si="23"/>
        <v>22.742857142857144</v>
      </c>
      <c r="Q44" s="309">
        <f t="shared" si="24"/>
        <v>11.771428571428572</v>
      </c>
      <c r="R44" s="14"/>
      <c r="S44" s="224">
        <f t="shared" si="45"/>
        <v>11.371428571428572</v>
      </c>
      <c r="T44" s="224">
        <f t="shared" si="46"/>
        <v>5.871428571428571</v>
      </c>
      <c r="U44" s="2"/>
      <c r="AC44" s="322" t="e">
        <f t="shared" si="50"/>
        <v>#VALUE!</v>
      </c>
      <c r="AL44" s="5" t="e">
        <f t="shared" si="34"/>
        <v>#VALUE!</v>
      </c>
      <c r="AM44" s="14">
        <f>IFERROR(VLOOKUP($C44,[1]Src!$B$2:$AI$130,7,0),"")</f>
        <v>116</v>
      </c>
      <c r="AN44" s="14">
        <f>IFERROR(VLOOKUP($C44,[1]Src!$B$2:$AI$130,8,0),"")</f>
        <v>-2</v>
      </c>
      <c r="AO44" s="14">
        <f>IFERROR(VLOOKUP($C44,[1]Src!$B$2:$AI$130,9,0),"")</f>
        <v>-1</v>
      </c>
      <c r="AP44" s="14">
        <f>IFERROR(VLOOKUP($C44,[1]Src!$B$2:$AI$130,10,0),"")</f>
        <v>-11</v>
      </c>
      <c r="AQ44" s="2"/>
      <c r="AR44" s="2"/>
    </row>
    <row r="45" spans="1:44" ht="15.75" customHeight="1">
      <c r="A45" s="2" t="e">
        <f t="shared" si="27"/>
        <v>#VALUE!</v>
      </c>
      <c r="B45" s="141">
        <f>[1]Src!S35</f>
        <v>0</v>
      </c>
      <c r="C45" s="317">
        <f>[1]Src!B35</f>
        <v>43018</v>
      </c>
      <c r="D45" s="304" t="e">
        <f t="shared" si="28"/>
        <v>#VALUE!</v>
      </c>
      <c r="E45" s="213">
        <f>IFERROR(VLOOKUP($C45,[1]Src!$B:$AI,3,0),"")</f>
        <v>1251</v>
      </c>
      <c r="F45" s="213">
        <f>IFERROR(VLOOKUP($C45,[1]Src!$B:$AI,4,0),"")</f>
        <v>1236</v>
      </c>
      <c r="G45" s="213">
        <f>IFERROR(VLOOKUP($C45,[1]Src!$B:$AI,5,0),"")</f>
        <v>1251</v>
      </c>
      <c r="H45" s="213">
        <f>IFERROR(VLOOKUP($C45,[1]Src!$B:$AI,10,0),"")</f>
        <v>0</v>
      </c>
      <c r="I45" s="213">
        <f t="shared" si="41"/>
        <v>32</v>
      </c>
      <c r="J45" s="307">
        <f t="shared" si="56"/>
        <v>39.09375</v>
      </c>
      <c r="K45" s="307">
        <f t="shared" si="56"/>
        <v>38.625</v>
      </c>
      <c r="L45" s="213">
        <f t="shared" si="22"/>
        <v>95</v>
      </c>
      <c r="M45" s="309">
        <f t="shared" si="57"/>
        <v>13.168421052631579</v>
      </c>
      <c r="N45" s="309">
        <f t="shared" si="57"/>
        <v>13.010526315789473</v>
      </c>
      <c r="O45" s="14"/>
      <c r="P45" s="309">
        <f t="shared" si="23"/>
        <v>13.378947368421052</v>
      </c>
      <c r="Q45" s="309">
        <f t="shared" si="24"/>
        <v>12.978947368421053</v>
      </c>
      <c r="R45" s="14"/>
      <c r="S45" s="273">
        <f t="shared" si="45"/>
        <v>6.9835164835164836</v>
      </c>
      <c r="T45" s="273">
        <f t="shared" si="46"/>
        <v>6.7747252747252746</v>
      </c>
      <c r="U45" s="5" t="e">
        <f>INT(LEFT(D45,2))</f>
        <v>#VALUE!</v>
      </c>
      <c r="AC45" s="322" t="e">
        <f t="shared" si="50"/>
        <v>#VALUE!</v>
      </c>
      <c r="AL45" s="5" t="e">
        <f t="shared" si="34"/>
        <v>#VALUE!</v>
      </c>
      <c r="AM45" s="14">
        <f>IFERROR(VLOOKUP($C45,[1]Src!$B$2:$AI$130,7,0),"")</f>
        <v>0</v>
      </c>
      <c r="AN45" s="14">
        <f>IFERROR(VLOOKUP($C45,[1]Src!$B$2:$AI$130,8,0),"")</f>
        <v>0</v>
      </c>
      <c r="AO45" s="14">
        <f>IFERROR(VLOOKUP($C45,[1]Src!$B$2:$AI$130,9,0),"")</f>
        <v>0</v>
      </c>
      <c r="AP45" s="14">
        <f>IFERROR(VLOOKUP($C45,[1]Src!$B$2:$AI$130,10,0),"")</f>
        <v>0</v>
      </c>
      <c r="AQ45" s="2"/>
      <c r="AR45" s="2"/>
    </row>
    <row r="46" spans="1:44" ht="15.75" customHeight="1">
      <c r="A46" s="2" t="e">
        <f t="shared" si="27"/>
        <v>#VALUE!</v>
      </c>
      <c r="B46" s="141">
        <f>[1]Src!S36</f>
        <v>0</v>
      </c>
      <c r="C46" s="317">
        <f>[1]Src!B36</f>
        <v>42919</v>
      </c>
      <c r="D46" s="304" t="e">
        <f t="shared" si="28"/>
        <v>#VALUE!</v>
      </c>
      <c r="E46" s="213">
        <f>IFERROR(VLOOKUP($C46,[1]Src!$B:$AI,3,0),"")</f>
        <v>1271</v>
      </c>
      <c r="F46" s="213">
        <f>IFERROR(VLOOKUP($C46,[1]Src!$B:$AI,4,0),"")</f>
        <v>1233</v>
      </c>
      <c r="G46" s="213">
        <f>IFERROR(VLOOKUP($C46,[1]Src!$B:$AI,5,0),"")</f>
        <v>1236</v>
      </c>
      <c r="H46" s="213">
        <f>IFERROR(VLOOKUP($C46,[1]Src!$B:$AI,10,0),"")</f>
        <v>116</v>
      </c>
      <c r="I46" s="213">
        <f t="shared" si="41"/>
        <v>132</v>
      </c>
      <c r="J46" s="307">
        <f t="shared" si="56"/>
        <v>9.6287878787878789</v>
      </c>
      <c r="K46" s="307">
        <f t="shared" si="56"/>
        <v>9.3409090909090917</v>
      </c>
      <c r="L46" s="213">
        <f t="shared" si="22"/>
        <v>95</v>
      </c>
      <c r="M46" s="309">
        <f t="shared" si="57"/>
        <v>13.378947368421052</v>
      </c>
      <c r="N46" s="309">
        <f t="shared" si="57"/>
        <v>12.978947368421053</v>
      </c>
      <c r="O46" s="213">
        <f>SUM(H46:H49)</f>
        <v>95</v>
      </c>
      <c r="P46" s="309">
        <f t="shared" si="23"/>
        <v>13.378947368421052</v>
      </c>
      <c r="Q46" s="309">
        <f t="shared" si="24"/>
        <v>12.978947368421053</v>
      </c>
      <c r="R46" s="213">
        <f>SUM(H42:H45)</f>
        <v>32</v>
      </c>
      <c r="S46" s="224">
        <f t="shared" si="45"/>
        <v>39.71875</v>
      </c>
      <c r="T46" s="224">
        <f t="shared" si="46"/>
        <v>38.53125</v>
      </c>
      <c r="U46" s="2"/>
      <c r="AC46" s="322" t="e">
        <f t="shared" si="50"/>
        <v>#VALUE!</v>
      </c>
      <c r="AL46" s="5" t="e">
        <f t="shared" si="34"/>
        <v>#VALUE!</v>
      </c>
      <c r="AM46" s="14">
        <f>IFERROR(VLOOKUP($C46,[1]Src!$B$2:$AI$130,7,0),"")</f>
        <v>172</v>
      </c>
      <c r="AN46" s="14">
        <f>IFERROR(VLOOKUP($C46,[1]Src!$B$2:$AI$130,8,0),"")</f>
        <v>14</v>
      </c>
      <c r="AO46" s="14">
        <f>IFERROR(VLOOKUP($C46,[1]Src!$B$2:$AI$130,9,0),"")</f>
        <v>11</v>
      </c>
      <c r="AP46" s="14">
        <f>IFERROR(VLOOKUP($C46,[1]Src!$B$2:$AI$130,10,0),"")</f>
        <v>116</v>
      </c>
      <c r="AQ46" s="2"/>
      <c r="AR46" s="2"/>
    </row>
    <row r="47" spans="1:44" ht="15.75" customHeight="1">
      <c r="A47" s="2" t="e">
        <f t="shared" si="27"/>
        <v>#VALUE!</v>
      </c>
      <c r="B47" s="141">
        <f>[1]Src!S37</f>
        <v>0</v>
      </c>
      <c r="C47" s="317">
        <f>[1]Src!B37</f>
        <v>42828</v>
      </c>
      <c r="D47" s="304" t="e">
        <f t="shared" si="28"/>
        <v>#VALUE!</v>
      </c>
      <c r="E47" s="213">
        <f>IFERROR(VLOOKUP($C47,[1]Src!$B:$AI,3,0),"")</f>
        <v>1271</v>
      </c>
      <c r="F47" s="213">
        <f>IFERROR(VLOOKUP($C47,[1]Src!$B:$AI,4,0),"")</f>
        <v>1271</v>
      </c>
      <c r="G47" s="213">
        <f>IFERROR(VLOOKUP($C47,[1]Src!$B:$AI,5,0),"")</f>
        <v>1271</v>
      </c>
      <c r="H47" s="213">
        <f>IFERROR(VLOOKUP($C47,[1]Src!$B:$AI,10,0),"")</f>
        <v>0</v>
      </c>
      <c r="I47" s="213">
        <f t="shared" si="41"/>
        <v>105</v>
      </c>
      <c r="J47" s="307">
        <f t="shared" si="56"/>
        <v>12.104761904761904</v>
      </c>
      <c r="K47" s="307">
        <f t="shared" si="56"/>
        <v>12.104761904761904</v>
      </c>
      <c r="L47" s="213">
        <f t="shared" si="22"/>
        <v>-21</v>
      </c>
      <c r="M47" s="309">
        <f t="shared" si="57"/>
        <v>-60.523809523809526</v>
      </c>
      <c r="N47" s="309">
        <f t="shared" si="57"/>
        <v>-60.523809523809526</v>
      </c>
      <c r="O47" s="14"/>
      <c r="P47" s="309">
        <f t="shared" si="23"/>
        <v>-60.523809523809526</v>
      </c>
      <c r="Q47" s="309">
        <f t="shared" si="24"/>
        <v>-60.523809523809526</v>
      </c>
      <c r="R47" s="14"/>
      <c r="S47" s="224">
        <f t="shared" si="45"/>
        <v>9.6287878787878789</v>
      </c>
      <c r="T47" s="224">
        <f t="shared" si="46"/>
        <v>9.6287878787878789</v>
      </c>
      <c r="U47" s="2"/>
      <c r="AC47" s="322" t="e">
        <f t="shared" si="50"/>
        <v>#VALUE!</v>
      </c>
      <c r="AL47" s="5" t="e">
        <f t="shared" si="34"/>
        <v>#VALUE!</v>
      </c>
      <c r="AM47" s="14">
        <f>IFERROR(VLOOKUP($C47,[1]Src!$B$2:$AI$130,7,0),"")</f>
        <v>0</v>
      </c>
      <c r="AN47" s="14">
        <f>IFERROR(VLOOKUP($C47,[1]Src!$B$2:$AI$130,8,0),"")</f>
        <v>0</v>
      </c>
      <c r="AO47" s="14">
        <f>IFERROR(VLOOKUP($C47,[1]Src!$B$2:$AI$130,9,0),"")</f>
        <v>0</v>
      </c>
      <c r="AP47" s="14">
        <f>IFERROR(VLOOKUP($C47,[1]Src!$B$2:$AI$130,10,0),"")</f>
        <v>0</v>
      </c>
      <c r="AQ47" s="2"/>
      <c r="AR47" s="2"/>
    </row>
    <row r="48" spans="1:44" ht="15.75" customHeight="1">
      <c r="A48" s="2" t="e">
        <f t="shared" si="27"/>
        <v>#VALUE!</v>
      </c>
      <c r="B48" s="141">
        <f>[1]Src!S38</f>
        <v>0</v>
      </c>
      <c r="C48" s="317">
        <f>[1]Src!B38</f>
        <v>42737</v>
      </c>
      <c r="D48" s="304" t="e">
        <f t="shared" si="28"/>
        <v>#VALUE!</v>
      </c>
      <c r="E48" s="213">
        <f>IFERROR(VLOOKUP($C48,[1]Src!$B:$AI,3,0),"")</f>
        <v>1271</v>
      </c>
      <c r="F48" s="213">
        <f>IFERROR(VLOOKUP($C48,[1]Src!$B:$AI,4,0),"")</f>
        <v>1271</v>
      </c>
      <c r="G48" s="213">
        <f>IFERROR(VLOOKUP($C48,[1]Src!$B:$AI,5,0),"")</f>
        <v>1271</v>
      </c>
      <c r="H48" s="213">
        <f>IFERROR(VLOOKUP($C48,[1]Src!$B:$AI,10,0),"")</f>
        <v>-21</v>
      </c>
      <c r="I48" s="213">
        <f t="shared" si="41"/>
        <v>95</v>
      </c>
      <c r="J48" s="307">
        <f t="shared" si="56"/>
        <v>13.378947368421052</v>
      </c>
      <c r="K48" s="307">
        <f t="shared" si="56"/>
        <v>13.378947368421052</v>
      </c>
      <c r="L48" s="213">
        <f t="shared" si="22"/>
        <v>-21</v>
      </c>
      <c r="M48" s="309">
        <f t="shared" si="57"/>
        <v>-60.523809523809526</v>
      </c>
      <c r="N48" s="309">
        <f t="shared" si="57"/>
        <v>-60.523809523809526</v>
      </c>
      <c r="O48" s="14"/>
      <c r="P48" s="309">
        <f t="shared" si="23"/>
        <v>-60.523809523809526</v>
      </c>
      <c r="Q48" s="309">
        <f t="shared" si="24"/>
        <v>-60.523809523809526</v>
      </c>
      <c r="R48" s="14"/>
      <c r="S48" s="224">
        <f t="shared" si="45"/>
        <v>12.104761904761904</v>
      </c>
      <c r="T48" s="224">
        <f t="shared" si="46"/>
        <v>12.104761904761904</v>
      </c>
      <c r="U48" s="2"/>
      <c r="V48" s="365" t="s">
        <v>312</v>
      </c>
      <c r="W48" s="219"/>
      <c r="X48" s="2"/>
      <c r="Y48" s="2"/>
      <c r="Z48" s="2"/>
      <c r="AA48" s="2"/>
      <c r="AB48" s="5"/>
      <c r="AC48" s="322" t="e">
        <f t="shared" si="50"/>
        <v>#VALUE!</v>
      </c>
      <c r="AD48" s="2"/>
      <c r="AE48" s="2"/>
      <c r="AF48" s="2"/>
      <c r="AG48" s="2"/>
      <c r="AH48" s="2"/>
      <c r="AI48" s="2"/>
      <c r="AJ48" s="2"/>
      <c r="AK48" s="2"/>
      <c r="AL48" s="5" t="e">
        <f t="shared" si="34"/>
        <v>#VALUE!</v>
      </c>
      <c r="AM48" s="14">
        <f>IFERROR(VLOOKUP($C48,[1]Src!$B$2:$AI$130,7,0),"")</f>
        <v>85</v>
      </c>
      <c r="AN48" s="14">
        <f>IFERROR(VLOOKUP($C48,[1]Src!$B$2:$AI$130,8,0),"")</f>
        <v>-5</v>
      </c>
      <c r="AO48" s="14">
        <f>IFERROR(VLOOKUP($C48,[1]Src!$B$2:$AI$130,9,0),"")</f>
        <v>-2</v>
      </c>
      <c r="AP48" s="14">
        <f>IFERROR(VLOOKUP($C48,[1]Src!$B$2:$AI$130,10,0),"")</f>
        <v>-21</v>
      </c>
      <c r="AQ48" s="2"/>
      <c r="AR48" s="2"/>
    </row>
    <row r="49" spans="1:44" ht="17">
      <c r="A49" s="2" t="e">
        <f t="shared" si="27"/>
        <v>#VALUE!</v>
      </c>
      <c r="B49" s="141">
        <f>[1]Src!S39</f>
        <v>0</v>
      </c>
      <c r="C49" s="317">
        <f>[1]Src!B39</f>
        <v>42724</v>
      </c>
      <c r="D49" s="304" t="e">
        <f t="shared" si="28"/>
        <v>#VALUE!</v>
      </c>
      <c r="E49" s="213">
        <f>IFERROR(VLOOKUP($C49,[1]Src!$B:$AI,3,0),"")</f>
        <v>1271</v>
      </c>
      <c r="F49" s="213">
        <f>IFERROR(VLOOKUP($C49,[1]Src!$B:$AI,4,0),"")</f>
        <v>1271</v>
      </c>
      <c r="G49" s="213">
        <f>IFERROR(VLOOKUP($C49,[1]Src!$B:$AI,5,0),"")</f>
        <v>1271</v>
      </c>
      <c r="H49" s="213">
        <f>IFERROR(VLOOKUP($C49,[1]Src!$B:$AI,10,0),"")</f>
        <v>0</v>
      </c>
      <c r="I49" s="213">
        <f t="shared" si="41"/>
        <v>95</v>
      </c>
      <c r="J49" s="307">
        <f t="shared" si="56"/>
        <v>13.378947368421052</v>
      </c>
      <c r="K49" s="307">
        <f t="shared" si="56"/>
        <v>13.378947368421052</v>
      </c>
      <c r="L49" s="213">
        <f t="shared" si="22"/>
        <v>0</v>
      </c>
      <c r="M49" s="309" t="e">
        <f t="shared" si="57"/>
        <v>#DIV/0!</v>
      </c>
      <c r="N49" s="309" t="e">
        <f t="shared" si="57"/>
        <v>#DIV/0!</v>
      </c>
      <c r="O49" s="14"/>
      <c r="P49" s="309" t="e">
        <f t="shared" si="23"/>
        <v>#DIV/0!</v>
      </c>
      <c r="Q49" s="309" t="e">
        <f t="shared" si="24"/>
        <v>#DIV/0!</v>
      </c>
      <c r="R49" s="14"/>
      <c r="S49" s="273">
        <f t="shared" si="45"/>
        <v>13.378947368421052</v>
      </c>
      <c r="T49" s="273">
        <f t="shared" si="46"/>
        <v>13.378947368421052</v>
      </c>
      <c r="U49" s="5" t="e">
        <f>INT(LEFT(D49,2))</f>
        <v>#VALUE!</v>
      </c>
      <c r="V49" s="365" t="s">
        <v>313</v>
      </c>
      <c r="W49" s="219"/>
      <c r="X49" s="2"/>
      <c r="Y49" s="2"/>
      <c r="Z49" s="2"/>
      <c r="AA49" s="2"/>
      <c r="AB49" s="2"/>
      <c r="AC49" s="322" t="e">
        <f t="shared" si="50"/>
        <v>#VALUE!</v>
      </c>
      <c r="AD49" s="2"/>
      <c r="AE49" s="2"/>
      <c r="AF49" s="2"/>
      <c r="AG49" s="2"/>
      <c r="AH49" s="2"/>
      <c r="AI49" s="2"/>
      <c r="AJ49" s="2"/>
      <c r="AK49" s="2"/>
      <c r="AL49" s="5" t="e">
        <f t="shared" si="34"/>
        <v>#VALUE!</v>
      </c>
      <c r="AM49" s="14">
        <f>IFERROR(VLOOKUP($C49,[1]Src!$B$2:$AI$130,7,0),"")</f>
        <v>0</v>
      </c>
      <c r="AN49" s="14">
        <f>IFERROR(VLOOKUP($C49,[1]Src!$B$2:$AI$130,8,0),"")</f>
        <v>0</v>
      </c>
      <c r="AO49" s="14">
        <f>IFERROR(VLOOKUP($C49,[1]Src!$B$2:$AI$130,9,0),"")</f>
        <v>0</v>
      </c>
      <c r="AP49" s="14">
        <f>IFERROR(VLOOKUP($C49,[1]Src!$B$2:$AI$130,10,0),"")</f>
        <v>0</v>
      </c>
      <c r="AQ49" s="2"/>
      <c r="AR49" s="2"/>
    </row>
    <row r="50" spans="1:44" ht="17">
      <c r="A50" s="2" t="e">
        <f t="shared" si="27"/>
        <v>#VALUE!</v>
      </c>
      <c r="B50" s="141">
        <f>[1]Src!S40</f>
        <v>0</v>
      </c>
      <c r="C50" s="317">
        <f>[1]Src!B40</f>
        <v>0</v>
      </c>
      <c r="D50" s="304" t="e">
        <f t="shared" si="28"/>
        <v>#VALUE!</v>
      </c>
      <c r="E50" s="213" t="str">
        <f>IFERROR(VLOOKUP($C50,[1]Src!$B:$AI,3,0),"")</f>
        <v/>
      </c>
      <c r="F50" s="213" t="str">
        <f>IFERROR(VLOOKUP($C50,[1]Src!$B:$AI,4,0),"")</f>
        <v/>
      </c>
      <c r="G50" s="213" t="str">
        <f>IFERROR(VLOOKUP($C50,[1]Src!$B:$AI,5,0),"")</f>
        <v/>
      </c>
      <c r="H50" s="213" t="str">
        <f>IFERROR(VLOOKUP($C50,[1]Src!$B:$AI,10,0),"")</f>
        <v/>
      </c>
      <c r="I50" s="213">
        <f t="shared" si="41"/>
        <v>-21</v>
      </c>
      <c r="J50" s="307" t="e">
        <f t="shared" ref="J50:K65" si="60">E50/SUM($H47:$H50)</f>
        <v>#VALUE!</v>
      </c>
      <c r="K50" s="307" t="e">
        <f t="shared" si="60"/>
        <v>#VALUE!</v>
      </c>
      <c r="L50" s="213">
        <f t="shared" si="22"/>
        <v>0</v>
      </c>
      <c r="M50" s="309" t="e">
        <f t="shared" ref="M50:N65" si="61">E50/SUM($H50:$H53)</f>
        <v>#VALUE!</v>
      </c>
      <c r="N50" s="309" t="e">
        <f t="shared" si="61"/>
        <v>#VALUE!</v>
      </c>
      <c r="O50" s="213">
        <f>SUM(H50:H53)</f>
        <v>0</v>
      </c>
      <c r="P50" s="309" t="e">
        <f t="shared" si="23"/>
        <v>#DIV/0!</v>
      </c>
      <c r="Q50" s="309" t="e">
        <f t="shared" si="24"/>
        <v>#DIV/0!</v>
      </c>
      <c r="R50" s="213">
        <f>SUM(H46:H49)</f>
        <v>95</v>
      </c>
      <c r="S50" s="224">
        <f t="shared" si="45"/>
        <v>0</v>
      </c>
      <c r="T50" s="224">
        <f t="shared" si="46"/>
        <v>0</v>
      </c>
      <c r="U50" s="2"/>
      <c r="V50" s="366" t="s">
        <v>314</v>
      </c>
      <c r="W50" s="2"/>
      <c r="X50" s="2"/>
      <c r="Y50" s="2"/>
      <c r="Z50" s="2"/>
      <c r="AA50" s="2"/>
      <c r="AB50" s="2"/>
      <c r="AC50" s="322" t="e">
        <f t="shared" si="50"/>
        <v>#VALUE!</v>
      </c>
      <c r="AD50" s="2"/>
      <c r="AE50" s="2"/>
      <c r="AF50" s="2"/>
      <c r="AG50" s="2"/>
      <c r="AH50" s="2"/>
      <c r="AI50" s="2"/>
      <c r="AJ50" s="2"/>
      <c r="AK50" s="2"/>
      <c r="AL50" s="5" t="e">
        <f t="shared" si="34"/>
        <v>#VALUE!</v>
      </c>
      <c r="AM50" s="14" t="str">
        <f>IFERROR(VLOOKUP($C50,[1]Src!$B$2:$AI$130,7,0),"")</f>
        <v/>
      </c>
      <c r="AN50" s="14" t="str">
        <f>IFERROR(VLOOKUP($C50,[1]Src!$B$2:$AI$130,8,0),"")</f>
        <v/>
      </c>
      <c r="AO50" s="14" t="str">
        <f>IFERROR(VLOOKUP($C50,[1]Src!$B$2:$AI$130,9,0),"")</f>
        <v/>
      </c>
      <c r="AP50" s="14" t="str">
        <f>IFERROR(VLOOKUP($C50,[1]Src!$B$2:$AI$130,10,0),"")</f>
        <v/>
      </c>
      <c r="AQ50" s="2"/>
      <c r="AR50" s="2"/>
    </row>
    <row r="51" spans="1:44" ht="17">
      <c r="A51" s="2" t="e">
        <f t="shared" si="27"/>
        <v>#VALUE!</v>
      </c>
      <c r="B51" s="141">
        <f>[1]Src!S41</f>
        <v>0</v>
      </c>
      <c r="C51" s="317">
        <f>[1]Src!B41</f>
        <v>0</v>
      </c>
      <c r="D51" s="304" t="e">
        <f t="shared" si="28"/>
        <v>#VALUE!</v>
      </c>
      <c r="E51" s="213" t="str">
        <f>IFERROR(VLOOKUP($C51,[1]Src!$B:$AI,3,0),"")</f>
        <v/>
      </c>
      <c r="F51" s="213" t="str">
        <f>IFERROR(VLOOKUP($C51,[1]Src!$B:$AI,4,0),"")</f>
        <v/>
      </c>
      <c r="G51" s="213" t="str">
        <f>IFERROR(VLOOKUP($C51,[1]Src!$B:$AI,5,0),"")</f>
        <v/>
      </c>
      <c r="H51" s="213" t="str">
        <f>IFERROR(VLOOKUP($C51,[1]Src!$B:$AI,10,0),"")</f>
        <v/>
      </c>
      <c r="I51" s="213">
        <f t="shared" si="41"/>
        <v>-21</v>
      </c>
      <c r="J51" s="307" t="e">
        <f t="shared" si="60"/>
        <v>#VALUE!</v>
      </c>
      <c r="K51" s="307" t="e">
        <f t="shared" si="60"/>
        <v>#VALUE!</v>
      </c>
      <c r="L51" s="213">
        <f t="shared" si="22"/>
        <v>0</v>
      </c>
      <c r="M51" s="309" t="e">
        <f t="shared" si="61"/>
        <v>#VALUE!</v>
      </c>
      <c r="N51" s="309" t="e">
        <f t="shared" si="61"/>
        <v>#VALUE!</v>
      </c>
      <c r="O51" s="14"/>
      <c r="P51" s="309" t="e">
        <f t="shared" si="23"/>
        <v>#DIV/0!</v>
      </c>
      <c r="Q51" s="309" t="e">
        <f t="shared" si="24"/>
        <v>#DIV/0!</v>
      </c>
      <c r="R51" s="14"/>
      <c r="S51" s="224">
        <f t="shared" si="45"/>
        <v>0</v>
      </c>
      <c r="T51" s="224">
        <f t="shared" si="46"/>
        <v>0</v>
      </c>
      <c r="U51" s="106"/>
      <c r="V51" s="365" t="s">
        <v>315</v>
      </c>
      <c r="W51" s="2"/>
      <c r="X51" s="2"/>
      <c r="Y51" s="2"/>
      <c r="Z51" s="2"/>
      <c r="AA51" s="2"/>
      <c r="AB51" s="2"/>
      <c r="AC51" s="322" t="e">
        <f t="shared" si="50"/>
        <v>#VALUE!</v>
      </c>
      <c r="AD51" s="2"/>
      <c r="AE51" s="2"/>
      <c r="AF51" s="2"/>
      <c r="AG51" s="2"/>
      <c r="AH51" s="2"/>
      <c r="AI51" s="2"/>
      <c r="AJ51" s="2"/>
      <c r="AK51" s="2"/>
      <c r="AL51" s="5" t="e">
        <f t="shared" si="34"/>
        <v>#VALUE!</v>
      </c>
      <c r="AM51" s="14" t="str">
        <f>IFERROR(VLOOKUP($C51,[1]Src!$B$2:$AI$130,7,0),"")</f>
        <v/>
      </c>
      <c r="AN51" s="14" t="str">
        <f>IFERROR(VLOOKUP($C51,[1]Src!$B$2:$AI$130,8,0),"")</f>
        <v/>
      </c>
      <c r="AO51" s="14" t="str">
        <f>IFERROR(VLOOKUP($C51,[1]Src!$B$2:$AI$130,9,0),"")</f>
        <v/>
      </c>
      <c r="AP51" s="14" t="str">
        <f>IFERROR(VLOOKUP($C51,[1]Src!$B$2:$AI$130,10,0),"")</f>
        <v/>
      </c>
      <c r="AQ51" s="2"/>
      <c r="AR51" s="2"/>
    </row>
    <row r="52" spans="1:44" ht="17">
      <c r="A52" s="2" t="e">
        <f t="shared" si="27"/>
        <v>#VALUE!</v>
      </c>
      <c r="B52" s="141">
        <f>[1]Src!S42</f>
        <v>0</v>
      </c>
      <c r="C52" s="317">
        <f>[1]Src!B42</f>
        <v>0</v>
      </c>
      <c r="D52" s="304" t="e">
        <f t="shared" si="28"/>
        <v>#VALUE!</v>
      </c>
      <c r="E52" s="213" t="str">
        <f>IFERROR(VLOOKUP($C52,[1]Src!$B:$AI,3,0),"")</f>
        <v/>
      </c>
      <c r="F52" s="213" t="str">
        <f>IFERROR(VLOOKUP($C52,[1]Src!$B:$AI,4,0),"")</f>
        <v/>
      </c>
      <c r="G52" s="213" t="str">
        <f>IFERROR(VLOOKUP($C52,[1]Src!$B:$AI,5,0),"")</f>
        <v/>
      </c>
      <c r="H52" s="213" t="str">
        <f>IFERROR(VLOOKUP($C52,[1]Src!$B:$AI,10,0),"")</f>
        <v/>
      </c>
      <c r="I52" s="213">
        <f t="shared" si="41"/>
        <v>0</v>
      </c>
      <c r="J52" s="307" t="e">
        <f t="shared" si="60"/>
        <v>#VALUE!</v>
      </c>
      <c r="K52" s="307" t="e">
        <f t="shared" si="60"/>
        <v>#VALUE!</v>
      </c>
      <c r="L52" s="213">
        <f t="shared" si="22"/>
        <v>0</v>
      </c>
      <c r="M52" s="309" t="e">
        <f t="shared" si="61"/>
        <v>#VALUE!</v>
      </c>
      <c r="N52" s="309" t="e">
        <f t="shared" si="61"/>
        <v>#VALUE!</v>
      </c>
      <c r="O52" s="14"/>
      <c r="P52" s="309" t="e">
        <f t="shared" si="23"/>
        <v>#DIV/0!</v>
      </c>
      <c r="Q52" s="309" t="e">
        <f t="shared" si="24"/>
        <v>#DIV/0!</v>
      </c>
      <c r="R52" s="14"/>
      <c r="S52" s="224">
        <f t="shared" si="45"/>
        <v>0</v>
      </c>
      <c r="T52" s="224">
        <f t="shared" si="46"/>
        <v>0</v>
      </c>
      <c r="U52" s="106"/>
      <c r="V52" s="2"/>
      <c r="W52" s="2"/>
      <c r="X52" s="2"/>
      <c r="Y52" s="2"/>
      <c r="Z52" s="2"/>
      <c r="AA52" s="2"/>
      <c r="AB52" s="2"/>
      <c r="AC52" s="322" t="e">
        <f t="shared" si="50"/>
        <v>#VALUE!</v>
      </c>
      <c r="AD52" s="2"/>
      <c r="AE52" s="2"/>
      <c r="AF52" s="2"/>
      <c r="AG52" s="2"/>
      <c r="AH52" s="2"/>
      <c r="AI52" s="2"/>
      <c r="AJ52" s="2"/>
      <c r="AK52" s="2"/>
      <c r="AL52" s="5" t="e">
        <f t="shared" si="34"/>
        <v>#VALUE!</v>
      </c>
      <c r="AM52" s="14" t="str">
        <f>IFERROR(VLOOKUP($C52,[1]Src!$B$2:$AI$130,7,0),"")</f>
        <v/>
      </c>
      <c r="AN52" s="14" t="str">
        <f>IFERROR(VLOOKUP($C52,[1]Src!$B$2:$AI$130,8,0),"")</f>
        <v/>
      </c>
      <c r="AO52" s="14" t="str">
        <f>IFERROR(VLOOKUP($C52,[1]Src!$B$2:$AI$130,9,0),"")</f>
        <v/>
      </c>
      <c r="AP52" s="14" t="str">
        <f>IFERROR(VLOOKUP($C52,[1]Src!$B$2:$AI$130,10,0),"")</f>
        <v/>
      </c>
      <c r="AQ52" s="2"/>
      <c r="AR52" s="2"/>
    </row>
    <row r="53" spans="1:44" ht="17">
      <c r="A53" s="2" t="e">
        <f t="shared" si="27"/>
        <v>#VALUE!</v>
      </c>
      <c r="B53" s="141">
        <f>[1]Src!S43</f>
        <v>0</v>
      </c>
      <c r="C53" s="317">
        <f>[1]Src!B43</f>
        <v>0</v>
      </c>
      <c r="D53" s="304" t="e">
        <f t="shared" si="28"/>
        <v>#VALUE!</v>
      </c>
      <c r="E53" s="213" t="str">
        <f>IFERROR(VLOOKUP($C53,[1]Src!$B:$AI,3,0),"")</f>
        <v/>
      </c>
      <c r="F53" s="213" t="str">
        <f>IFERROR(VLOOKUP($C53,[1]Src!$B:$AI,4,0),"")</f>
        <v/>
      </c>
      <c r="G53" s="213" t="str">
        <f>IFERROR(VLOOKUP($C53,[1]Src!$B:$AI,5,0),"")</f>
        <v/>
      </c>
      <c r="H53" s="213" t="str">
        <f>IFERROR(VLOOKUP($C53,[1]Src!$B:$AI,10,0),"")</f>
        <v/>
      </c>
      <c r="I53" s="213">
        <f t="shared" si="41"/>
        <v>0</v>
      </c>
      <c r="J53" s="307" t="e">
        <f t="shared" si="60"/>
        <v>#VALUE!</v>
      </c>
      <c r="K53" s="307" t="e">
        <f t="shared" si="60"/>
        <v>#VALUE!</v>
      </c>
      <c r="L53" s="213">
        <f t="shared" si="22"/>
        <v>0</v>
      </c>
      <c r="M53" s="309" t="e">
        <f t="shared" si="61"/>
        <v>#VALUE!</v>
      </c>
      <c r="N53" s="309" t="e">
        <f t="shared" si="61"/>
        <v>#VALUE!</v>
      </c>
      <c r="O53" s="14"/>
      <c r="P53" s="309" t="e">
        <f t="shared" si="23"/>
        <v>#DIV/0!</v>
      </c>
      <c r="Q53" s="309" t="e">
        <f t="shared" si="24"/>
        <v>#DIV/0!</v>
      </c>
      <c r="R53" s="14"/>
      <c r="S53" s="273" t="e">
        <f t="shared" si="45"/>
        <v>#DIV/0!</v>
      </c>
      <c r="T53" s="273" t="e">
        <f t="shared" si="46"/>
        <v>#DIV/0!</v>
      </c>
      <c r="U53" s="5" t="e">
        <f>INT(LEFT(D53,2))</f>
        <v>#VALUE!</v>
      </c>
      <c r="V53" s="365" t="s">
        <v>316</v>
      </c>
      <c r="W53" s="2"/>
      <c r="X53" s="2"/>
      <c r="Y53" s="2"/>
      <c r="Z53" s="2"/>
      <c r="AA53" s="2"/>
      <c r="AB53" s="2"/>
      <c r="AC53" s="322" t="e">
        <f t="shared" si="50"/>
        <v>#VALUE!</v>
      </c>
      <c r="AD53" s="2"/>
      <c r="AE53" s="2"/>
      <c r="AF53" s="2"/>
      <c r="AG53" s="2"/>
      <c r="AH53" s="2"/>
      <c r="AI53" s="2"/>
      <c r="AJ53" s="2"/>
      <c r="AK53" s="2"/>
      <c r="AL53" s="5" t="e">
        <f t="shared" si="34"/>
        <v>#VALUE!</v>
      </c>
      <c r="AM53" s="14" t="str">
        <f>IFERROR(VLOOKUP($C53,[1]Src!$B$2:$AI$130,7,0),"")</f>
        <v/>
      </c>
      <c r="AN53" s="14" t="str">
        <f>IFERROR(VLOOKUP($C53,[1]Src!$B$2:$AI$130,8,0),"")</f>
        <v/>
      </c>
      <c r="AO53" s="14" t="str">
        <f>IFERROR(VLOOKUP($C53,[1]Src!$B$2:$AI$130,9,0),"")</f>
        <v/>
      </c>
      <c r="AP53" s="14" t="str">
        <f>IFERROR(VLOOKUP($C53,[1]Src!$B$2:$AI$130,10,0),"")</f>
        <v/>
      </c>
      <c r="AQ53" s="2"/>
      <c r="AR53" s="2"/>
    </row>
    <row r="54" spans="1:44" ht="17">
      <c r="A54" s="2" t="e">
        <f t="shared" si="27"/>
        <v>#VALUE!</v>
      </c>
      <c r="B54" s="141">
        <f>[1]Src!S44</f>
        <v>0</v>
      </c>
      <c r="C54" s="317">
        <f>[1]Src!B44</f>
        <v>0</v>
      </c>
      <c r="D54" s="304" t="e">
        <f t="shared" si="28"/>
        <v>#VALUE!</v>
      </c>
      <c r="E54" s="213" t="str">
        <f>IFERROR(VLOOKUP($C54,[1]Src!$B:$AI,3,0),"")</f>
        <v/>
      </c>
      <c r="F54" s="213" t="str">
        <f>IFERROR(VLOOKUP($C54,[1]Src!$B:$AI,4,0),"")</f>
        <v/>
      </c>
      <c r="G54" s="213" t="str">
        <f>IFERROR(VLOOKUP($C54,[1]Src!$B:$AI,5,0),"")</f>
        <v/>
      </c>
      <c r="H54" s="213" t="str">
        <f>IFERROR(VLOOKUP($C54,[1]Src!$B:$AI,10,0),"")</f>
        <v/>
      </c>
      <c r="I54" s="213">
        <f t="shared" si="41"/>
        <v>0</v>
      </c>
      <c r="J54" s="307" t="e">
        <f t="shared" si="60"/>
        <v>#VALUE!</v>
      </c>
      <c r="K54" s="307" t="e">
        <f t="shared" si="60"/>
        <v>#VALUE!</v>
      </c>
      <c r="L54" s="213">
        <f t="shared" si="22"/>
        <v>0</v>
      </c>
      <c r="M54" s="309" t="e">
        <f t="shared" si="61"/>
        <v>#VALUE!</v>
      </c>
      <c r="N54" s="309" t="e">
        <f t="shared" si="61"/>
        <v>#VALUE!</v>
      </c>
      <c r="O54" s="213">
        <f>SUM(H54:H57)</f>
        <v>0</v>
      </c>
      <c r="P54" s="309" t="e">
        <f t="shared" si="23"/>
        <v>#DIV/0!</v>
      </c>
      <c r="Q54" s="309" t="e">
        <f t="shared" si="24"/>
        <v>#DIV/0!</v>
      </c>
      <c r="R54" s="213">
        <f>SUM(H50:H53)</f>
        <v>0</v>
      </c>
      <c r="S54" s="224" t="e">
        <f t="shared" si="45"/>
        <v>#DIV/0!</v>
      </c>
      <c r="T54" s="224" t="e">
        <f t="shared" si="46"/>
        <v>#DIV/0!</v>
      </c>
      <c r="U54" s="2"/>
      <c r="V54" s="2"/>
      <c r="W54" s="2"/>
      <c r="X54" s="2"/>
      <c r="Y54" s="2"/>
      <c r="Z54" s="2"/>
      <c r="AA54" s="2"/>
      <c r="AB54" s="2"/>
      <c r="AC54" s="322" t="e">
        <f t="shared" si="50"/>
        <v>#VALUE!</v>
      </c>
      <c r="AD54" s="2"/>
      <c r="AE54" s="2"/>
      <c r="AF54" s="2"/>
      <c r="AG54" s="2"/>
      <c r="AH54" s="2"/>
      <c r="AI54" s="2"/>
      <c r="AJ54" s="2"/>
      <c r="AK54" s="2"/>
      <c r="AL54" s="5" t="e">
        <f t="shared" si="34"/>
        <v>#VALUE!</v>
      </c>
      <c r="AM54" s="14" t="str">
        <f>IFERROR(VLOOKUP($C54,[1]Src!$B$2:$AI$130,7,0),"")</f>
        <v/>
      </c>
      <c r="AN54" s="14" t="str">
        <f>IFERROR(VLOOKUP($C54,[1]Src!$B$2:$AI$130,8,0),"")</f>
        <v/>
      </c>
      <c r="AO54" s="14" t="str">
        <f>IFERROR(VLOOKUP($C54,[1]Src!$B$2:$AI$130,9,0),"")</f>
        <v/>
      </c>
      <c r="AP54" s="14" t="str">
        <f>IFERROR(VLOOKUP($C54,[1]Src!$B$2:$AI$130,10,0),"")</f>
        <v/>
      </c>
      <c r="AQ54" s="2"/>
      <c r="AR54" s="2"/>
    </row>
    <row r="55" spans="1:44" ht="17">
      <c r="A55" s="2" t="e">
        <f t="shared" si="27"/>
        <v>#VALUE!</v>
      </c>
      <c r="B55" s="141">
        <f>[1]Src!S45</f>
        <v>0</v>
      </c>
      <c r="C55" s="317">
        <f>[1]Src!B45</f>
        <v>0</v>
      </c>
      <c r="D55" s="304" t="e">
        <f t="shared" si="28"/>
        <v>#VALUE!</v>
      </c>
      <c r="E55" s="213" t="str">
        <f>IFERROR(VLOOKUP($C55,[1]Src!$B:$AI,3,0),"")</f>
        <v/>
      </c>
      <c r="F55" s="213" t="str">
        <f>IFERROR(VLOOKUP($C55,[1]Src!$B:$AI,4,0),"")</f>
        <v/>
      </c>
      <c r="G55" s="213" t="str">
        <f>IFERROR(VLOOKUP($C55,[1]Src!$B:$AI,5,0),"")</f>
        <v/>
      </c>
      <c r="H55" s="213" t="str">
        <f>IFERROR(VLOOKUP($C55,[1]Src!$B:$AI,10,0),"")</f>
        <v/>
      </c>
      <c r="I55" s="213">
        <f t="shared" si="41"/>
        <v>0</v>
      </c>
      <c r="J55" s="307" t="e">
        <f t="shared" si="60"/>
        <v>#VALUE!</v>
      </c>
      <c r="K55" s="307" t="e">
        <f t="shared" si="60"/>
        <v>#VALUE!</v>
      </c>
      <c r="L55" s="213">
        <f t="shared" si="22"/>
        <v>0</v>
      </c>
      <c r="M55" s="309" t="e">
        <f t="shared" si="61"/>
        <v>#VALUE!</v>
      </c>
      <c r="N55" s="309" t="e">
        <f t="shared" si="61"/>
        <v>#VALUE!</v>
      </c>
      <c r="O55" s="14"/>
      <c r="P55" s="309" t="e">
        <f t="shared" si="23"/>
        <v>#DIV/0!</v>
      </c>
      <c r="Q55" s="309" t="e">
        <f t="shared" si="24"/>
        <v>#DIV/0!</v>
      </c>
      <c r="R55" s="14"/>
      <c r="S55" s="224" t="e">
        <f t="shared" si="45"/>
        <v>#DIV/0!</v>
      </c>
      <c r="T55" s="224" t="e">
        <f t="shared" si="46"/>
        <v>#DIV/0!</v>
      </c>
      <c r="U55" s="2"/>
      <c r="V55" s="365" t="s">
        <v>317</v>
      </c>
      <c r="W55" s="2"/>
      <c r="X55" s="2"/>
      <c r="Y55" s="2"/>
      <c r="Z55" s="2"/>
      <c r="AA55" s="2"/>
      <c r="AB55" s="2"/>
      <c r="AC55" s="322" t="e">
        <f t="shared" si="50"/>
        <v>#VALUE!</v>
      </c>
      <c r="AD55" s="2"/>
      <c r="AE55" s="2"/>
      <c r="AF55" s="2"/>
      <c r="AG55" s="2"/>
      <c r="AH55" s="2"/>
      <c r="AI55" s="2"/>
      <c r="AJ55" s="2"/>
      <c r="AK55" s="2"/>
      <c r="AL55" s="5" t="e">
        <f t="shared" si="34"/>
        <v>#VALUE!</v>
      </c>
      <c r="AM55" s="14" t="str">
        <f>IFERROR(VLOOKUP($C55,[1]Src!$B$2:$AI$130,7,0),"")</f>
        <v/>
      </c>
      <c r="AN55" s="14" t="str">
        <f>IFERROR(VLOOKUP($C55,[1]Src!$B$2:$AI$130,8,0),"")</f>
        <v/>
      </c>
      <c r="AO55" s="14" t="str">
        <f>IFERROR(VLOOKUP($C55,[1]Src!$B$2:$AI$130,9,0),"")</f>
        <v/>
      </c>
      <c r="AP55" s="14" t="str">
        <f>IFERROR(VLOOKUP($C55,[1]Src!$B$2:$AI$130,10,0),"")</f>
        <v/>
      </c>
      <c r="AQ55" s="2"/>
      <c r="AR55" s="2"/>
    </row>
    <row r="56" spans="1:44" ht="17">
      <c r="A56" s="2" t="e">
        <f t="shared" si="27"/>
        <v>#VALUE!</v>
      </c>
      <c r="B56" s="141">
        <f>[1]Src!S46</f>
        <v>0</v>
      </c>
      <c r="C56" s="317">
        <f>[1]Src!B46</f>
        <v>0</v>
      </c>
      <c r="D56" s="304" t="e">
        <f t="shared" si="28"/>
        <v>#VALUE!</v>
      </c>
      <c r="E56" s="213" t="str">
        <f>IFERROR(VLOOKUP($C56,[1]Src!$B:$AI,3,0),"")</f>
        <v/>
      </c>
      <c r="F56" s="213" t="str">
        <f>IFERROR(VLOOKUP($C56,[1]Src!$B:$AI,4,0),"")</f>
        <v/>
      </c>
      <c r="G56" s="213" t="str">
        <f>IFERROR(VLOOKUP($C56,[1]Src!$B:$AI,5,0),"")</f>
        <v/>
      </c>
      <c r="H56" s="213" t="str">
        <f>IFERROR(VLOOKUP($C56,[1]Src!$B:$AI,10,0),"")</f>
        <v/>
      </c>
      <c r="I56" s="213">
        <f t="shared" si="41"/>
        <v>0</v>
      </c>
      <c r="J56" s="307" t="e">
        <f t="shared" si="60"/>
        <v>#VALUE!</v>
      </c>
      <c r="K56" s="307" t="e">
        <f t="shared" si="60"/>
        <v>#VALUE!</v>
      </c>
      <c r="L56" s="213">
        <f t="shared" si="22"/>
        <v>0</v>
      </c>
      <c r="M56" s="309" t="e">
        <f t="shared" si="61"/>
        <v>#VALUE!</v>
      </c>
      <c r="N56" s="309" t="e">
        <f t="shared" si="61"/>
        <v>#VALUE!</v>
      </c>
      <c r="O56" s="14"/>
      <c r="P56" s="309" t="e">
        <f t="shared" si="23"/>
        <v>#DIV/0!</v>
      </c>
      <c r="Q56" s="309" t="e">
        <f t="shared" si="24"/>
        <v>#DIV/0!</v>
      </c>
      <c r="R56" s="14"/>
      <c r="S56" s="224" t="e">
        <f t="shared" si="45"/>
        <v>#DIV/0!</v>
      </c>
      <c r="T56" s="224" t="e">
        <f t="shared" si="46"/>
        <v>#DIV/0!</v>
      </c>
      <c r="U56" s="2"/>
      <c r="V56" s="2"/>
      <c r="W56" s="2"/>
      <c r="X56" s="2"/>
      <c r="Y56" s="2"/>
      <c r="Z56" s="2"/>
      <c r="AA56" s="2"/>
      <c r="AB56" s="2"/>
      <c r="AC56" s="322" t="e">
        <f t="shared" si="50"/>
        <v>#VALUE!</v>
      </c>
      <c r="AD56" s="2"/>
      <c r="AE56" s="2"/>
      <c r="AF56" s="2"/>
      <c r="AG56" s="2"/>
      <c r="AH56" s="2"/>
      <c r="AI56" s="2"/>
      <c r="AJ56" s="2"/>
      <c r="AK56" s="2"/>
      <c r="AL56" s="5" t="e">
        <f t="shared" si="34"/>
        <v>#VALUE!</v>
      </c>
      <c r="AM56" s="14" t="str">
        <f>IFERROR(VLOOKUP($C56,[1]Src!$B$2:$AI$130,7,0),"")</f>
        <v/>
      </c>
      <c r="AN56" s="14" t="str">
        <f>IFERROR(VLOOKUP($C56,[1]Src!$B$2:$AI$130,8,0),"")</f>
        <v/>
      </c>
      <c r="AO56" s="14" t="str">
        <f>IFERROR(VLOOKUP($C56,[1]Src!$B$2:$AI$130,9,0),"")</f>
        <v/>
      </c>
      <c r="AP56" s="14" t="str">
        <f>IFERROR(VLOOKUP($C56,[1]Src!$B$2:$AI$130,10,0),"")</f>
        <v/>
      </c>
      <c r="AQ56" s="2"/>
      <c r="AR56" s="2"/>
    </row>
    <row r="57" spans="1:44" ht="17">
      <c r="A57" s="2" t="e">
        <f t="shared" si="27"/>
        <v>#VALUE!</v>
      </c>
      <c r="B57" s="141">
        <f>[1]Src!S47</f>
        <v>0</v>
      </c>
      <c r="C57" s="317">
        <f>[1]Src!B47</f>
        <v>0</v>
      </c>
      <c r="D57" s="304" t="e">
        <f t="shared" si="28"/>
        <v>#VALUE!</v>
      </c>
      <c r="E57" s="213" t="str">
        <f>IFERROR(VLOOKUP($C57,[1]Src!$B:$AI,3,0),"")</f>
        <v/>
      </c>
      <c r="F57" s="213" t="str">
        <f>IFERROR(VLOOKUP($C57,[1]Src!$B:$AI,4,0),"")</f>
        <v/>
      </c>
      <c r="G57" s="213" t="str">
        <f>IFERROR(VLOOKUP($C57,[1]Src!$B:$AI,5,0),"")</f>
        <v/>
      </c>
      <c r="H57" s="213" t="str">
        <f>IFERROR(VLOOKUP($C57,[1]Src!$B:$AI,10,0),"")</f>
        <v/>
      </c>
      <c r="I57" s="213">
        <f t="shared" si="41"/>
        <v>0</v>
      </c>
      <c r="J57" s="307" t="e">
        <f t="shared" si="60"/>
        <v>#VALUE!</v>
      </c>
      <c r="K57" s="307" t="e">
        <f t="shared" si="60"/>
        <v>#VALUE!</v>
      </c>
      <c r="L57" s="213">
        <f t="shared" si="22"/>
        <v>0</v>
      </c>
      <c r="M57" s="309" t="e">
        <f t="shared" si="61"/>
        <v>#VALUE!</v>
      </c>
      <c r="N57" s="309" t="e">
        <f t="shared" si="61"/>
        <v>#VALUE!</v>
      </c>
      <c r="O57" s="14"/>
      <c r="P57" s="309" t="e">
        <f t="shared" si="23"/>
        <v>#DIV/0!</v>
      </c>
      <c r="Q57" s="309" t="e">
        <f t="shared" si="24"/>
        <v>#DIV/0!</v>
      </c>
      <c r="R57" s="14"/>
      <c r="S57" s="273" t="e">
        <f t="shared" si="45"/>
        <v>#DIV/0!</v>
      </c>
      <c r="T57" s="273" t="e">
        <f t="shared" si="46"/>
        <v>#DIV/0!</v>
      </c>
      <c r="U57" s="142" t="e">
        <f>O58/O62-1</f>
        <v>#DIV/0!</v>
      </c>
      <c r="V57" s="365" t="s">
        <v>318</v>
      </c>
      <c r="W57" s="2"/>
      <c r="X57" s="2"/>
      <c r="Y57" s="2"/>
      <c r="Z57" s="2"/>
      <c r="AA57" s="2"/>
      <c r="AB57" s="2"/>
      <c r="AC57" s="322" t="e">
        <f t="shared" si="50"/>
        <v>#VALUE!</v>
      </c>
      <c r="AD57" s="2"/>
      <c r="AE57" s="2"/>
      <c r="AF57" s="2"/>
      <c r="AG57" s="2"/>
      <c r="AH57" s="2"/>
      <c r="AI57" s="2"/>
      <c r="AJ57" s="2"/>
      <c r="AK57" s="2"/>
      <c r="AL57" s="5" t="e">
        <f t="shared" si="34"/>
        <v>#VALUE!</v>
      </c>
      <c r="AM57" s="14" t="str">
        <f>IFERROR(VLOOKUP($C57,[1]Src!$B$2:$AI$130,7,0),"")</f>
        <v/>
      </c>
      <c r="AN57" s="14" t="str">
        <f>IFERROR(VLOOKUP($C57,[1]Src!$B$2:$AI$130,8,0),"")</f>
        <v/>
      </c>
      <c r="AO57" s="14" t="str">
        <f>IFERROR(VLOOKUP($C57,[1]Src!$B$2:$AI$130,9,0),"")</f>
        <v/>
      </c>
      <c r="AP57" s="14" t="str">
        <f>IFERROR(VLOOKUP($C57,[1]Src!$B$2:$AI$130,10,0),"")</f>
        <v/>
      </c>
      <c r="AQ57" s="2"/>
      <c r="AR57" s="2"/>
    </row>
    <row r="58" spans="1:44" ht="17">
      <c r="A58" s="2" t="e">
        <f t="shared" si="27"/>
        <v>#VALUE!</v>
      </c>
      <c r="B58" s="141">
        <f>[1]Src!S48</f>
        <v>0</v>
      </c>
      <c r="C58" s="317">
        <f>[1]Src!B48</f>
        <v>0</v>
      </c>
      <c r="D58" s="304" t="e">
        <f t="shared" si="28"/>
        <v>#VALUE!</v>
      </c>
      <c r="E58" s="213" t="str">
        <f>IFERROR(VLOOKUP($C58,[1]Src!$B:$AI,3,0),"")</f>
        <v/>
      </c>
      <c r="F58" s="213" t="str">
        <f>IFERROR(VLOOKUP($C58,[1]Src!$B:$AI,4,0),"")</f>
        <v/>
      </c>
      <c r="G58" s="213" t="str">
        <f>IFERROR(VLOOKUP($C58,[1]Src!$B:$AI,5,0),"")</f>
        <v/>
      </c>
      <c r="H58" s="213" t="str">
        <f>IFERROR(VLOOKUP($C58,[1]Src!$B:$AI,10,0),"")</f>
        <v/>
      </c>
      <c r="I58" s="213">
        <f t="shared" si="41"/>
        <v>0</v>
      </c>
      <c r="J58" s="307" t="e">
        <f t="shared" si="60"/>
        <v>#VALUE!</v>
      </c>
      <c r="K58" s="307" t="e">
        <f t="shared" si="60"/>
        <v>#VALUE!</v>
      </c>
      <c r="L58" s="213">
        <f t="shared" si="22"/>
        <v>0</v>
      </c>
      <c r="M58" s="309" t="e">
        <f t="shared" si="61"/>
        <v>#VALUE!</v>
      </c>
      <c r="N58" s="309" t="e">
        <f t="shared" si="61"/>
        <v>#VALUE!</v>
      </c>
      <c r="O58" s="213">
        <f>SUM(H58:H61)</f>
        <v>0</v>
      </c>
      <c r="P58" s="309" t="e">
        <f t="shared" si="23"/>
        <v>#DIV/0!</v>
      </c>
      <c r="Q58" s="309" t="e">
        <f t="shared" si="24"/>
        <v>#DIV/0!</v>
      </c>
      <c r="R58" s="213">
        <f>SUM(H54:H57)</f>
        <v>0</v>
      </c>
      <c r="S58" s="224" t="e">
        <f t="shared" si="45"/>
        <v>#DIV/0!</v>
      </c>
      <c r="T58" s="224" t="e">
        <f t="shared" si="46"/>
        <v>#DIV/0!</v>
      </c>
      <c r="U58" s="2"/>
      <c r="V58" s="2"/>
      <c r="W58" s="2"/>
      <c r="X58" s="2"/>
      <c r="Y58" s="2"/>
      <c r="Z58" s="2"/>
      <c r="AA58" s="2"/>
      <c r="AB58" s="2"/>
      <c r="AC58" s="322" t="e">
        <f t="shared" si="50"/>
        <v>#VALUE!</v>
      </c>
      <c r="AD58" s="2"/>
      <c r="AE58" s="2"/>
      <c r="AF58" s="2"/>
      <c r="AG58" s="2"/>
      <c r="AH58" s="2"/>
      <c r="AI58" s="2"/>
      <c r="AJ58" s="2"/>
      <c r="AK58" s="2"/>
      <c r="AL58" s="5" t="e">
        <f t="shared" si="34"/>
        <v>#VALUE!</v>
      </c>
      <c r="AM58" s="14" t="str">
        <f>IFERROR(VLOOKUP($C58,[1]Src!$B$2:$AI$130,7,0),"")</f>
        <v/>
      </c>
      <c r="AN58" s="14" t="str">
        <f>IFERROR(VLOOKUP($C58,[1]Src!$B$2:$AI$130,8,0),"")</f>
        <v/>
      </c>
      <c r="AO58" s="14" t="str">
        <f>IFERROR(VLOOKUP($C58,[1]Src!$B$2:$AI$130,9,0),"")</f>
        <v/>
      </c>
      <c r="AP58" s="14" t="str">
        <f>IFERROR(VLOOKUP($C58,[1]Src!$B$2:$AI$130,10,0),"")</f>
        <v/>
      </c>
      <c r="AQ58" s="2"/>
      <c r="AR58" s="2"/>
    </row>
    <row r="59" spans="1:44" ht="17">
      <c r="A59" s="2" t="e">
        <f t="shared" si="27"/>
        <v>#VALUE!</v>
      </c>
      <c r="B59" s="141">
        <f>[1]Src!S49</f>
        <v>0</v>
      </c>
      <c r="C59" s="317">
        <f>[1]Src!B49</f>
        <v>0</v>
      </c>
      <c r="D59" s="304" t="e">
        <f t="shared" si="28"/>
        <v>#VALUE!</v>
      </c>
      <c r="E59" s="213" t="str">
        <f>IFERROR(VLOOKUP($C59,[1]Src!$B:$AI,3,0),"")</f>
        <v/>
      </c>
      <c r="F59" s="213" t="str">
        <f>IFERROR(VLOOKUP($C59,[1]Src!$B:$AI,4,0),"")</f>
        <v/>
      </c>
      <c r="G59" s="213" t="str">
        <f>IFERROR(VLOOKUP($C59,[1]Src!$B:$AI,5,0),"")</f>
        <v/>
      </c>
      <c r="H59" s="213" t="str">
        <f>IFERROR(VLOOKUP($C59,[1]Src!$B:$AI,10,0),"")</f>
        <v/>
      </c>
      <c r="I59" s="213">
        <f t="shared" si="41"/>
        <v>0</v>
      </c>
      <c r="J59" s="307" t="e">
        <f t="shared" si="60"/>
        <v>#VALUE!</v>
      </c>
      <c r="K59" s="307" t="e">
        <f t="shared" si="60"/>
        <v>#VALUE!</v>
      </c>
      <c r="L59" s="213">
        <f t="shared" si="22"/>
        <v>0</v>
      </c>
      <c r="M59" s="309" t="e">
        <f t="shared" si="61"/>
        <v>#VALUE!</v>
      </c>
      <c r="N59" s="309" t="e">
        <f t="shared" si="61"/>
        <v>#VALUE!</v>
      </c>
      <c r="O59" s="14"/>
      <c r="P59" s="309" t="e">
        <f t="shared" si="23"/>
        <v>#DIV/0!</v>
      </c>
      <c r="Q59" s="309" t="e">
        <f t="shared" si="24"/>
        <v>#DIV/0!</v>
      </c>
      <c r="R59" s="14"/>
      <c r="S59" s="224" t="e">
        <f t="shared" si="45"/>
        <v>#DIV/0!</v>
      </c>
      <c r="T59" s="224" t="e">
        <f t="shared" si="46"/>
        <v>#DIV/0!</v>
      </c>
      <c r="U59" s="2"/>
      <c r="V59" s="365" t="s">
        <v>319</v>
      </c>
      <c r="W59" s="2"/>
      <c r="X59" s="2"/>
      <c r="Y59" s="2"/>
      <c r="Z59" s="2"/>
      <c r="AA59" s="2"/>
      <c r="AB59" s="2"/>
      <c r="AC59" s="322" t="e">
        <f t="shared" si="50"/>
        <v>#VALUE!</v>
      </c>
      <c r="AD59" s="2"/>
      <c r="AE59" s="2"/>
      <c r="AF59" s="2"/>
      <c r="AG59" s="2"/>
      <c r="AH59" s="2"/>
      <c r="AI59" s="2"/>
      <c r="AJ59" s="2"/>
      <c r="AK59" s="2"/>
      <c r="AL59" s="5" t="e">
        <f t="shared" si="34"/>
        <v>#VALUE!</v>
      </c>
      <c r="AM59" s="14" t="str">
        <f>IFERROR(VLOOKUP($C59,[1]Src!$B$2:$AI$130,7,0),"")</f>
        <v/>
      </c>
      <c r="AN59" s="14" t="str">
        <f>IFERROR(VLOOKUP($C59,[1]Src!$B$2:$AI$130,8,0),"")</f>
        <v/>
      </c>
      <c r="AO59" s="14" t="str">
        <f>IFERROR(VLOOKUP($C59,[1]Src!$B$2:$AI$130,9,0),"")</f>
        <v/>
      </c>
      <c r="AP59" s="14" t="str">
        <f>IFERROR(VLOOKUP($C59,[1]Src!$B$2:$AI$130,10,0),"")</f>
        <v/>
      </c>
      <c r="AQ59" s="2"/>
      <c r="AR59" s="2"/>
    </row>
    <row r="60" spans="1:44" ht="17">
      <c r="A60" s="2" t="e">
        <f t="shared" si="27"/>
        <v>#VALUE!</v>
      </c>
      <c r="B60" s="141">
        <f>[1]Src!S50</f>
        <v>0</v>
      </c>
      <c r="C60" s="317">
        <f>[1]Src!B50</f>
        <v>0</v>
      </c>
      <c r="D60" s="304" t="e">
        <f t="shared" si="28"/>
        <v>#VALUE!</v>
      </c>
      <c r="E60" s="213" t="str">
        <f>IFERROR(VLOOKUP($C60,[1]Src!$B:$AI,3,0),"")</f>
        <v/>
      </c>
      <c r="F60" s="213" t="str">
        <f>IFERROR(VLOOKUP($C60,[1]Src!$B:$AI,4,0),"")</f>
        <v/>
      </c>
      <c r="G60" s="213" t="str">
        <f>IFERROR(VLOOKUP($C60,[1]Src!$B:$AI,5,0),"")</f>
        <v/>
      </c>
      <c r="H60" s="213" t="str">
        <f>IFERROR(VLOOKUP($C60,[1]Src!$B:$AI,10,0),"")</f>
        <v/>
      </c>
      <c r="I60" s="213">
        <f t="shared" si="41"/>
        <v>0</v>
      </c>
      <c r="J60" s="307" t="e">
        <f t="shared" si="60"/>
        <v>#VALUE!</v>
      </c>
      <c r="K60" s="307" t="e">
        <f t="shared" si="60"/>
        <v>#VALUE!</v>
      </c>
      <c r="L60" s="213">
        <f t="shared" si="22"/>
        <v>0</v>
      </c>
      <c r="M60" s="309" t="e">
        <f t="shared" si="61"/>
        <v>#VALUE!</v>
      </c>
      <c r="N60" s="309" t="e">
        <f t="shared" si="61"/>
        <v>#VALUE!</v>
      </c>
      <c r="O60" s="14"/>
      <c r="P60" s="309" t="e">
        <f t="shared" si="23"/>
        <v>#DIV/0!</v>
      </c>
      <c r="Q60" s="309" t="e">
        <f t="shared" si="24"/>
        <v>#DIV/0!</v>
      </c>
      <c r="R60" s="14"/>
      <c r="S60" s="224" t="e">
        <f t="shared" si="45"/>
        <v>#DIV/0!</v>
      </c>
      <c r="T60" s="224" t="e">
        <f t="shared" si="46"/>
        <v>#DIV/0!</v>
      </c>
      <c r="U60" s="2"/>
      <c r="V60" s="2"/>
      <c r="W60" s="2"/>
      <c r="X60" s="2"/>
      <c r="Y60" s="2"/>
      <c r="Z60" s="2"/>
      <c r="AA60" s="2"/>
      <c r="AB60" s="2"/>
      <c r="AC60" s="322" t="e">
        <f t="shared" si="50"/>
        <v>#VALUE!</v>
      </c>
      <c r="AD60" s="2"/>
      <c r="AE60" s="2"/>
      <c r="AF60" s="2"/>
      <c r="AG60" s="2"/>
      <c r="AH60" s="2"/>
      <c r="AI60" s="2"/>
      <c r="AJ60" s="2"/>
      <c r="AK60" s="2"/>
      <c r="AL60" s="5" t="e">
        <f t="shared" si="34"/>
        <v>#VALUE!</v>
      </c>
      <c r="AM60" s="14" t="str">
        <f>IFERROR(VLOOKUP($C60,[1]Src!$B$2:$AI$130,7,0),"")</f>
        <v/>
      </c>
      <c r="AN60" s="14" t="str">
        <f>IFERROR(VLOOKUP($C60,[1]Src!$B$2:$AI$130,8,0),"")</f>
        <v/>
      </c>
      <c r="AO60" s="14" t="str">
        <f>IFERROR(VLOOKUP($C60,[1]Src!$B$2:$AI$130,9,0),"")</f>
        <v/>
      </c>
      <c r="AP60" s="14" t="str">
        <f>IFERROR(VLOOKUP($C60,[1]Src!$B$2:$AI$130,10,0),"")</f>
        <v/>
      </c>
      <c r="AQ60" s="2"/>
      <c r="AR60" s="2"/>
    </row>
    <row r="61" spans="1:44" ht="17">
      <c r="A61" s="2" t="e">
        <f t="shared" si="27"/>
        <v>#VALUE!</v>
      </c>
      <c r="B61" s="141">
        <f>[1]Src!S51</f>
        <v>0</v>
      </c>
      <c r="C61" s="317">
        <f>[1]Src!B51</f>
        <v>0</v>
      </c>
      <c r="D61" s="304" t="e">
        <f t="shared" si="28"/>
        <v>#VALUE!</v>
      </c>
      <c r="E61" s="213" t="str">
        <f>IFERROR(VLOOKUP($C61,[1]Src!$B:$AI,3,0),"")</f>
        <v/>
      </c>
      <c r="F61" s="213" t="str">
        <f>IFERROR(VLOOKUP($C61,[1]Src!$B:$AI,4,0),"")</f>
        <v/>
      </c>
      <c r="G61" s="213" t="str">
        <f>IFERROR(VLOOKUP($C61,[1]Src!$B:$AI,5,0),"")</f>
        <v/>
      </c>
      <c r="H61" s="213" t="str">
        <f>IFERROR(VLOOKUP($C61,[1]Src!$B:$AI,10,0),"")</f>
        <v/>
      </c>
      <c r="I61" s="213">
        <f t="shared" si="41"/>
        <v>0</v>
      </c>
      <c r="J61" s="307" t="e">
        <f t="shared" si="60"/>
        <v>#VALUE!</v>
      </c>
      <c r="K61" s="307" t="e">
        <f t="shared" si="60"/>
        <v>#VALUE!</v>
      </c>
      <c r="L61" s="213">
        <f t="shared" si="22"/>
        <v>0</v>
      </c>
      <c r="M61" s="309" t="e">
        <f t="shared" si="61"/>
        <v>#VALUE!</v>
      </c>
      <c r="N61" s="309" t="e">
        <f t="shared" si="61"/>
        <v>#VALUE!</v>
      </c>
      <c r="O61" s="14"/>
      <c r="P61" s="309" t="e">
        <f t="shared" si="23"/>
        <v>#DIV/0!</v>
      </c>
      <c r="Q61" s="309" t="e">
        <f t="shared" si="24"/>
        <v>#DIV/0!</v>
      </c>
      <c r="R61" s="14"/>
      <c r="S61" s="273" t="e">
        <f t="shared" si="45"/>
        <v>#DIV/0!</v>
      </c>
      <c r="T61" s="273" t="e">
        <f t="shared" si="46"/>
        <v>#DIV/0!</v>
      </c>
      <c r="U61" s="142" t="e">
        <f>O62/O66-1</f>
        <v>#DIV/0!</v>
      </c>
      <c r="V61" s="365" t="s">
        <v>320</v>
      </c>
      <c r="W61" s="2"/>
      <c r="X61" s="2"/>
      <c r="Y61" s="2"/>
      <c r="Z61" s="2"/>
      <c r="AA61" s="2"/>
      <c r="AB61" s="2"/>
      <c r="AC61" s="322" t="e">
        <f t="shared" si="50"/>
        <v>#VALUE!</v>
      </c>
      <c r="AD61" s="2"/>
      <c r="AE61" s="2"/>
      <c r="AF61" s="2"/>
      <c r="AG61" s="2"/>
      <c r="AH61" s="2"/>
      <c r="AI61" s="2"/>
      <c r="AJ61" s="2"/>
      <c r="AK61" s="2"/>
      <c r="AL61" s="5" t="e">
        <f t="shared" si="34"/>
        <v>#VALUE!</v>
      </c>
      <c r="AM61" s="14" t="str">
        <f>IFERROR(VLOOKUP($C61,[1]Src!$B$2:$AI$130,7,0),"")</f>
        <v/>
      </c>
      <c r="AN61" s="14" t="str">
        <f>IFERROR(VLOOKUP($C61,[1]Src!$B$2:$AI$130,8,0),"")</f>
        <v/>
      </c>
      <c r="AO61" s="14" t="str">
        <f>IFERROR(VLOOKUP($C61,[1]Src!$B$2:$AI$130,9,0),"")</f>
        <v/>
      </c>
      <c r="AP61" s="14" t="str">
        <f>IFERROR(VLOOKUP($C61,[1]Src!$B$2:$AI$130,10,0),"")</f>
        <v/>
      </c>
      <c r="AQ61" s="2"/>
      <c r="AR61" s="2"/>
    </row>
    <row r="62" spans="1:44" ht="17">
      <c r="A62" s="2" t="e">
        <f t="shared" si="27"/>
        <v>#VALUE!</v>
      </c>
      <c r="B62" s="141">
        <f>[1]Src!S52</f>
        <v>0</v>
      </c>
      <c r="C62" s="317">
        <f>[1]Src!B52</f>
        <v>0</v>
      </c>
      <c r="D62" s="304" t="e">
        <f t="shared" si="28"/>
        <v>#VALUE!</v>
      </c>
      <c r="E62" s="213" t="str">
        <f>IFERROR(VLOOKUP($C62,[1]Src!$B:$AI,3,0),"")</f>
        <v/>
      </c>
      <c r="F62" s="213" t="str">
        <f>IFERROR(VLOOKUP($C62,[1]Src!$B:$AI,4,0),"")</f>
        <v/>
      </c>
      <c r="G62" s="213" t="str">
        <f>IFERROR(VLOOKUP($C62,[1]Src!$B:$AI,5,0),"")</f>
        <v/>
      </c>
      <c r="H62" s="213" t="str">
        <f>IFERROR(VLOOKUP($C62,[1]Src!$B:$AI,10,0),"")</f>
        <v/>
      </c>
      <c r="I62" s="213">
        <f t="shared" si="41"/>
        <v>0</v>
      </c>
      <c r="J62" s="307" t="e">
        <f t="shared" si="60"/>
        <v>#VALUE!</v>
      </c>
      <c r="K62" s="307" t="e">
        <f t="shared" si="60"/>
        <v>#VALUE!</v>
      </c>
      <c r="L62" s="213">
        <f t="shared" si="22"/>
        <v>0</v>
      </c>
      <c r="M62" s="309" t="e">
        <f t="shared" si="61"/>
        <v>#VALUE!</v>
      </c>
      <c r="N62" s="309" t="e">
        <f t="shared" si="61"/>
        <v>#VALUE!</v>
      </c>
      <c r="O62" s="213">
        <f>SUM(H62:H65)</f>
        <v>0</v>
      </c>
      <c r="P62" s="309" t="e">
        <f t="shared" si="23"/>
        <v>#DIV/0!</v>
      </c>
      <c r="Q62" s="309" t="e">
        <f t="shared" si="24"/>
        <v>#DIV/0!</v>
      </c>
      <c r="R62" s="213">
        <f>SUM(H58:H61)</f>
        <v>0</v>
      </c>
      <c r="S62" s="224" t="e">
        <f t="shared" si="45"/>
        <v>#DIV/0!</v>
      </c>
      <c r="T62" s="224" t="e">
        <f t="shared" si="46"/>
        <v>#DIV/0!</v>
      </c>
      <c r="U62" s="2"/>
      <c r="V62" s="2"/>
      <c r="W62" s="2"/>
      <c r="X62" s="2"/>
      <c r="Y62" s="2"/>
      <c r="Z62" s="2"/>
      <c r="AA62" s="2"/>
      <c r="AB62" s="2"/>
      <c r="AC62" s="322" t="e">
        <f t="shared" si="50"/>
        <v>#VALUE!</v>
      </c>
      <c r="AD62" s="2"/>
      <c r="AE62" s="2"/>
      <c r="AF62" s="2"/>
      <c r="AG62" s="2"/>
      <c r="AH62" s="2"/>
      <c r="AI62" s="2"/>
      <c r="AJ62" s="2"/>
      <c r="AK62" s="2"/>
      <c r="AL62" s="5" t="e">
        <f t="shared" si="34"/>
        <v>#VALUE!</v>
      </c>
      <c r="AM62" s="14" t="str">
        <f>IFERROR(VLOOKUP($C62,[1]Src!$B$2:$AI$130,7,0),"")</f>
        <v/>
      </c>
      <c r="AN62" s="14" t="str">
        <f>IFERROR(VLOOKUP($C62,[1]Src!$B$2:$AI$130,8,0),"")</f>
        <v/>
      </c>
      <c r="AO62" s="14" t="str">
        <f>IFERROR(VLOOKUP($C62,[1]Src!$B$2:$AI$130,9,0),"")</f>
        <v/>
      </c>
      <c r="AP62" s="14" t="str">
        <f>IFERROR(VLOOKUP($C62,[1]Src!$B$2:$AI$130,10,0),"")</f>
        <v/>
      </c>
      <c r="AQ62" s="2"/>
      <c r="AR62" s="2"/>
    </row>
    <row r="63" spans="1:44" ht="17">
      <c r="A63" s="2" t="e">
        <f t="shared" si="27"/>
        <v>#VALUE!</v>
      </c>
      <c r="B63" s="141">
        <f>[1]Src!S53</f>
        <v>0</v>
      </c>
      <c r="C63" s="367">
        <f>[1]Src!B53</f>
        <v>0</v>
      </c>
      <c r="D63" s="304" t="e">
        <f t="shared" si="28"/>
        <v>#VALUE!</v>
      </c>
      <c r="E63" s="213" t="str">
        <f>IFERROR(VLOOKUP($C63,[1]Src!$B:$AI,3,0),"")</f>
        <v/>
      </c>
      <c r="F63" s="213" t="str">
        <f>IFERROR(VLOOKUP($C63,[1]Src!$B:$AI,4,0),"")</f>
        <v/>
      </c>
      <c r="G63" s="213" t="str">
        <f>IFERROR(VLOOKUP($C63,[1]Src!$B:$AI,5,0),"")</f>
        <v/>
      </c>
      <c r="H63" s="213" t="str">
        <f>IFERROR(VLOOKUP($C63,[1]Src!$B:$AI,10,0),"")</f>
        <v/>
      </c>
      <c r="I63" s="213">
        <f t="shared" si="41"/>
        <v>0</v>
      </c>
      <c r="J63" s="307" t="e">
        <f t="shared" si="60"/>
        <v>#VALUE!</v>
      </c>
      <c r="K63" s="307" t="e">
        <f t="shared" si="60"/>
        <v>#VALUE!</v>
      </c>
      <c r="L63" s="213">
        <f t="shared" si="22"/>
        <v>0</v>
      </c>
      <c r="M63" s="309" t="e">
        <f t="shared" si="61"/>
        <v>#VALUE!</v>
      </c>
      <c r="N63" s="309" t="e">
        <f t="shared" si="61"/>
        <v>#VALUE!</v>
      </c>
      <c r="O63" s="14"/>
      <c r="P63" s="309" t="e">
        <f t="shared" si="23"/>
        <v>#DIV/0!</v>
      </c>
      <c r="Q63" s="309" t="e">
        <f t="shared" si="24"/>
        <v>#DIV/0!</v>
      </c>
      <c r="R63" s="14"/>
      <c r="S63" s="224" t="e">
        <f t="shared" si="45"/>
        <v>#DIV/0!</v>
      </c>
      <c r="T63" s="224" t="e">
        <f t="shared" si="46"/>
        <v>#DIV/0!</v>
      </c>
      <c r="U63" s="106"/>
      <c r="V63" s="365" t="s">
        <v>321</v>
      </c>
      <c r="W63" s="2"/>
      <c r="X63" s="2"/>
      <c r="Y63" s="2"/>
      <c r="Z63" s="2"/>
      <c r="AA63" s="2"/>
      <c r="AB63" s="2"/>
      <c r="AC63" s="322" t="e">
        <f t="shared" si="50"/>
        <v>#VALUE!</v>
      </c>
      <c r="AD63" s="2"/>
      <c r="AE63" s="2"/>
      <c r="AF63" s="2"/>
      <c r="AG63" s="2"/>
      <c r="AH63" s="2"/>
      <c r="AI63" s="2"/>
      <c r="AJ63" s="2"/>
      <c r="AK63" s="2"/>
      <c r="AL63" s="5" t="e">
        <f t="shared" si="34"/>
        <v>#VALUE!</v>
      </c>
      <c r="AM63" s="14" t="str">
        <f>IFERROR(VLOOKUP($C63,[1]Src!$B$2:$AI$130,7,0),"")</f>
        <v/>
      </c>
      <c r="AN63" s="14" t="str">
        <f>IFERROR(VLOOKUP($C63,[1]Src!$B$2:$AI$130,8,0),"")</f>
        <v/>
      </c>
      <c r="AO63" s="14" t="str">
        <f>IFERROR(VLOOKUP($C63,[1]Src!$B$2:$AI$130,9,0),"")</f>
        <v/>
      </c>
      <c r="AP63" s="14" t="str">
        <f>IFERROR(VLOOKUP($C63,[1]Src!$B$2:$AI$130,10,0),"")</f>
        <v/>
      </c>
      <c r="AQ63" s="2"/>
      <c r="AR63" s="2"/>
    </row>
    <row r="64" spans="1:44" ht="17">
      <c r="A64" s="2" t="e">
        <f t="shared" si="27"/>
        <v>#VALUE!</v>
      </c>
      <c r="B64" s="141">
        <f>[1]Src!S54</f>
        <v>0</v>
      </c>
      <c r="C64" s="367">
        <f>[1]Src!B54</f>
        <v>0</v>
      </c>
      <c r="D64" s="304" t="e">
        <f t="shared" si="28"/>
        <v>#VALUE!</v>
      </c>
      <c r="E64" s="213" t="str">
        <f>IFERROR(VLOOKUP($C64,[1]Src!$B:$AI,3,0),"")</f>
        <v/>
      </c>
      <c r="F64" s="213" t="str">
        <f>IFERROR(VLOOKUP($C64,[1]Src!$B:$AI,4,0),"")</f>
        <v/>
      </c>
      <c r="G64" s="213" t="str">
        <f>IFERROR(VLOOKUP($C64,[1]Src!$B:$AI,5,0),"")</f>
        <v/>
      </c>
      <c r="H64" s="213" t="str">
        <f>IFERROR(VLOOKUP($C64,[1]Src!$B:$AI,10,0),"")</f>
        <v/>
      </c>
      <c r="I64" s="213">
        <f t="shared" si="41"/>
        <v>0</v>
      </c>
      <c r="J64" s="307" t="e">
        <f t="shared" si="60"/>
        <v>#VALUE!</v>
      </c>
      <c r="K64" s="307" t="e">
        <f t="shared" si="60"/>
        <v>#VALUE!</v>
      </c>
      <c r="L64" s="213">
        <f t="shared" si="22"/>
        <v>0</v>
      </c>
      <c r="M64" s="309" t="e">
        <f t="shared" si="61"/>
        <v>#VALUE!</v>
      </c>
      <c r="N64" s="309" t="e">
        <f t="shared" si="61"/>
        <v>#VALUE!</v>
      </c>
      <c r="O64" s="14"/>
      <c r="P64" s="309" t="e">
        <f t="shared" si="23"/>
        <v>#DIV/0!</v>
      </c>
      <c r="Q64" s="309" t="e">
        <f t="shared" si="24"/>
        <v>#DIV/0!</v>
      </c>
      <c r="R64" s="14"/>
      <c r="S64" s="224" t="e">
        <f t="shared" si="45"/>
        <v>#DIV/0!</v>
      </c>
      <c r="T64" s="224" t="e">
        <f t="shared" si="46"/>
        <v>#DIV/0!</v>
      </c>
      <c r="U64" s="106"/>
      <c r="V64" s="2"/>
      <c r="W64" s="2"/>
      <c r="X64" s="2"/>
      <c r="Y64" s="2"/>
      <c r="Z64" s="2"/>
      <c r="AA64" s="2"/>
      <c r="AB64" s="2"/>
      <c r="AC64" s="322" t="e">
        <f t="shared" si="50"/>
        <v>#VALUE!</v>
      </c>
      <c r="AD64" s="2"/>
      <c r="AE64" s="2"/>
      <c r="AF64" s="2"/>
      <c r="AG64" s="2"/>
      <c r="AH64" s="2"/>
      <c r="AI64" s="2"/>
      <c r="AJ64" s="2"/>
      <c r="AK64" s="2"/>
      <c r="AL64" s="5" t="e">
        <f t="shared" si="34"/>
        <v>#VALUE!</v>
      </c>
      <c r="AM64" s="14" t="str">
        <f>IFERROR(VLOOKUP($C64,[1]Src!$B$2:$AI$130,7,0),"")</f>
        <v/>
      </c>
      <c r="AN64" s="14" t="str">
        <f>IFERROR(VLOOKUP($C64,[1]Src!$B$2:$AI$130,8,0),"")</f>
        <v/>
      </c>
      <c r="AO64" s="14" t="str">
        <f>IFERROR(VLOOKUP($C64,[1]Src!$B$2:$AI$130,9,0),"")</f>
        <v/>
      </c>
      <c r="AP64" s="14" t="str">
        <f>IFERROR(VLOOKUP($C64,[1]Src!$B$2:$AI$130,10,0),"")</f>
        <v/>
      </c>
      <c r="AQ64" s="2"/>
      <c r="AR64" s="2"/>
    </row>
    <row r="65" spans="1:44" ht="17">
      <c r="A65" s="2" t="e">
        <f t="shared" si="27"/>
        <v>#VALUE!</v>
      </c>
      <c r="B65" s="141">
        <f>[1]Src!S55</f>
        <v>0</v>
      </c>
      <c r="C65" s="367">
        <f>[1]Src!B55</f>
        <v>0</v>
      </c>
      <c r="D65" s="304" t="e">
        <f t="shared" si="28"/>
        <v>#VALUE!</v>
      </c>
      <c r="E65" s="213" t="str">
        <f>IFERROR(VLOOKUP($C65,[1]Src!$B:$AI,3,0),"")</f>
        <v/>
      </c>
      <c r="F65" s="213" t="str">
        <f>IFERROR(VLOOKUP($C65,[1]Src!$B:$AI,4,0),"")</f>
        <v/>
      </c>
      <c r="G65" s="213" t="str">
        <f>IFERROR(VLOOKUP($C65,[1]Src!$B:$AI,5,0),"")</f>
        <v/>
      </c>
      <c r="H65" s="213" t="str">
        <f>IFERROR(VLOOKUP($C65,[1]Src!$B:$AI,10,0),"")</f>
        <v/>
      </c>
      <c r="I65" s="213">
        <f t="shared" si="41"/>
        <v>0</v>
      </c>
      <c r="J65" s="307" t="e">
        <f t="shared" si="60"/>
        <v>#VALUE!</v>
      </c>
      <c r="K65" s="307" t="e">
        <f t="shared" si="60"/>
        <v>#VALUE!</v>
      </c>
      <c r="L65" s="213">
        <f t="shared" si="22"/>
        <v>0</v>
      </c>
      <c r="M65" s="309" t="e">
        <f t="shared" si="61"/>
        <v>#VALUE!</v>
      </c>
      <c r="N65" s="309" t="e">
        <f t="shared" si="61"/>
        <v>#VALUE!</v>
      </c>
      <c r="O65" s="14"/>
      <c r="P65" s="309" t="e">
        <f t="shared" si="23"/>
        <v>#DIV/0!</v>
      </c>
      <c r="Q65" s="309" t="e">
        <f t="shared" si="24"/>
        <v>#DIV/0!</v>
      </c>
      <c r="R65" s="14"/>
      <c r="S65" s="273" t="e">
        <f t="shared" si="45"/>
        <v>#DIV/0!</v>
      </c>
      <c r="T65" s="273" t="e">
        <f t="shared" si="46"/>
        <v>#DIV/0!</v>
      </c>
      <c r="U65" s="142" t="e">
        <f>O66/O70-1</f>
        <v>#DIV/0!</v>
      </c>
      <c r="V65" s="365" t="s">
        <v>322</v>
      </c>
      <c r="W65" s="2"/>
      <c r="X65" s="2"/>
      <c r="Y65" s="2"/>
      <c r="Z65" s="2"/>
      <c r="AA65" s="2"/>
      <c r="AB65" s="2"/>
      <c r="AC65" s="322" t="e">
        <f t="shared" si="50"/>
        <v>#VALUE!</v>
      </c>
      <c r="AD65" s="2"/>
      <c r="AE65" s="2"/>
      <c r="AF65" s="2"/>
      <c r="AG65" s="2"/>
      <c r="AH65" s="2"/>
      <c r="AI65" s="2"/>
      <c r="AJ65" s="2"/>
      <c r="AK65" s="2"/>
      <c r="AL65" s="5" t="e">
        <f t="shared" si="34"/>
        <v>#VALUE!</v>
      </c>
      <c r="AM65" s="14" t="str">
        <f>IFERROR(VLOOKUP($C65,[1]Src!$B$2:$AI$130,7,0),"")</f>
        <v/>
      </c>
      <c r="AN65" s="14" t="str">
        <f>IFERROR(VLOOKUP($C65,[1]Src!$B$2:$AI$130,8,0),"")</f>
        <v/>
      </c>
      <c r="AO65" s="14" t="str">
        <f>IFERROR(VLOOKUP($C65,[1]Src!$B$2:$AI$130,9,0),"")</f>
        <v/>
      </c>
      <c r="AP65" s="14" t="str">
        <f>IFERROR(VLOOKUP($C65,[1]Src!$B$2:$AI$130,10,0),"")</f>
        <v/>
      </c>
      <c r="AQ65" s="2"/>
      <c r="AR65" s="2"/>
    </row>
    <row r="66" spans="1:44" ht="17">
      <c r="A66" s="2" t="e">
        <f t="shared" si="27"/>
        <v>#VALUE!</v>
      </c>
      <c r="B66" s="141">
        <f>[1]Src!S56</f>
        <v>0</v>
      </c>
      <c r="C66" s="367">
        <f>[1]Src!B56</f>
        <v>0</v>
      </c>
      <c r="D66" s="304" t="e">
        <f t="shared" si="28"/>
        <v>#VALUE!</v>
      </c>
      <c r="E66" s="213" t="str">
        <f>IFERROR(VLOOKUP($C66,[1]Src!$B:$AI,3,0),"")</f>
        <v/>
      </c>
      <c r="F66" s="213" t="str">
        <f>IFERROR(VLOOKUP($C66,[1]Src!$B:$AI,4,0),"")</f>
        <v/>
      </c>
      <c r="G66" s="213" t="str">
        <f>IFERROR(VLOOKUP($C66,[1]Src!$B:$AI,5,0),"")</f>
        <v/>
      </c>
      <c r="H66" s="213" t="str">
        <f>IFERROR(VLOOKUP($C66,[1]Src!$B:$AI,10,0),"")</f>
        <v/>
      </c>
      <c r="I66" s="213">
        <f t="shared" si="41"/>
        <v>0</v>
      </c>
      <c r="J66" s="307" t="e">
        <f t="shared" ref="J66:K71" si="62">E66/SUM($H63:$H66)</f>
        <v>#VALUE!</v>
      </c>
      <c r="K66" s="307" t="e">
        <f t="shared" si="62"/>
        <v>#VALUE!</v>
      </c>
      <c r="L66" s="213">
        <f t="shared" si="22"/>
        <v>0</v>
      </c>
      <c r="M66" s="309" t="e">
        <f t="shared" ref="M66:N66" si="63">E66/SUM($H66:$H69)</f>
        <v>#VALUE!</v>
      </c>
      <c r="N66" s="309" t="e">
        <f t="shared" si="63"/>
        <v>#VALUE!</v>
      </c>
      <c r="O66" s="213">
        <f>SUM(H66:H69)</f>
        <v>0</v>
      </c>
      <c r="P66" s="309" t="e">
        <f t="shared" si="23"/>
        <v>#DIV/0!</v>
      </c>
      <c r="Q66" s="309" t="e">
        <f t="shared" si="24"/>
        <v>#DIV/0!</v>
      </c>
      <c r="R66" s="213">
        <f>SUM(H62:H65)</f>
        <v>0</v>
      </c>
      <c r="S66" s="224" t="e">
        <f t="shared" si="45"/>
        <v>#DIV/0!</v>
      </c>
      <c r="T66" s="224" t="e">
        <f t="shared" si="46"/>
        <v>#DIV/0!</v>
      </c>
      <c r="U66" s="2"/>
      <c r="V66" s="2"/>
      <c r="W66" s="2"/>
      <c r="X66" s="2"/>
      <c r="Y66" s="2"/>
      <c r="Z66" s="2"/>
      <c r="AA66" s="2"/>
      <c r="AB66" s="2"/>
      <c r="AC66" s="322" t="e">
        <f t="shared" si="50"/>
        <v>#VALUE!</v>
      </c>
      <c r="AD66" s="2"/>
      <c r="AE66" s="2"/>
      <c r="AF66" s="2"/>
      <c r="AG66" s="2"/>
      <c r="AH66" s="2"/>
      <c r="AI66" s="2"/>
      <c r="AJ66" s="2"/>
      <c r="AK66" s="2"/>
      <c r="AL66" s="5" t="e">
        <f t="shared" si="34"/>
        <v>#VALUE!</v>
      </c>
      <c r="AM66" s="14" t="str">
        <f>IFERROR(VLOOKUP($C66,[1]Src!$B$2:$AI$130,7,0),"")</f>
        <v/>
      </c>
      <c r="AN66" s="14" t="str">
        <f>IFERROR(VLOOKUP($C66,[1]Src!$B$2:$AI$130,8,0),"")</f>
        <v/>
      </c>
      <c r="AO66" s="14" t="str">
        <f>IFERROR(VLOOKUP($C66,[1]Src!$B$2:$AI$130,9,0),"")</f>
        <v/>
      </c>
      <c r="AP66" s="14" t="str">
        <f>IFERROR(VLOOKUP($C66,[1]Src!$B$2:$AI$130,10,0),"")</f>
        <v/>
      </c>
      <c r="AQ66" s="2"/>
      <c r="AR66" s="2"/>
    </row>
    <row r="67" spans="1:44" ht="17">
      <c r="A67" s="2" t="e">
        <f t="shared" si="27"/>
        <v>#VALUE!</v>
      </c>
      <c r="B67" s="141">
        <f>[1]Src!S57</f>
        <v>0</v>
      </c>
      <c r="C67" s="367">
        <f>[1]Src!B57</f>
        <v>0</v>
      </c>
      <c r="D67" s="304" t="e">
        <f t="shared" si="28"/>
        <v>#VALUE!</v>
      </c>
      <c r="E67" s="213" t="str">
        <f>IFERROR(VLOOKUP($C67,[1]Src!$B:$AI,3,0),"")</f>
        <v/>
      </c>
      <c r="F67" s="213" t="str">
        <f>IFERROR(VLOOKUP($C67,[1]Src!$B:$AI,4,0),"")</f>
        <v/>
      </c>
      <c r="G67" s="213" t="str">
        <f>IFERROR(VLOOKUP($C67,[1]Src!$B:$AI,5,0),"")</f>
        <v/>
      </c>
      <c r="H67" s="213" t="str">
        <f>IFERROR(VLOOKUP($C67,[1]Src!$B:$AI,10,0),"")</f>
        <v/>
      </c>
      <c r="I67" s="213">
        <f t="shared" si="41"/>
        <v>0</v>
      </c>
      <c r="J67" s="307" t="e">
        <f t="shared" si="62"/>
        <v>#VALUE!</v>
      </c>
      <c r="K67" s="307" t="e">
        <f t="shared" si="62"/>
        <v>#VALUE!</v>
      </c>
      <c r="L67" s="213">
        <f t="shared" si="22"/>
        <v>0</v>
      </c>
      <c r="M67" s="309" t="e">
        <f>[1]Src!D57/$L67</f>
        <v>#DIV/0!</v>
      </c>
      <c r="N67" s="309" t="e">
        <f>[1]Src!E57/$L67</f>
        <v>#DIV/0!</v>
      </c>
      <c r="O67" s="14"/>
      <c r="P67" s="309" t="e">
        <f t="shared" si="23"/>
        <v>#DIV/0!</v>
      </c>
      <c r="Q67" s="309" t="e">
        <f t="shared" si="24"/>
        <v>#DIV/0!</v>
      </c>
      <c r="R67" s="14"/>
      <c r="S67" s="224" t="e">
        <f t="shared" si="45"/>
        <v>#DIV/0!</v>
      </c>
      <c r="T67" s="224" t="e">
        <f t="shared" si="46"/>
        <v>#DIV/0!</v>
      </c>
      <c r="U67" s="2"/>
      <c r="V67" s="366" t="s">
        <v>323</v>
      </c>
      <c r="W67" s="2"/>
      <c r="X67" s="2"/>
      <c r="Y67" s="2"/>
      <c r="Z67" s="2"/>
      <c r="AA67" s="2"/>
      <c r="AB67" s="2"/>
      <c r="AC67" s="322">
        <f t="shared" si="50"/>
        <v>0</v>
      </c>
      <c r="AD67" s="2"/>
      <c r="AE67" s="2"/>
      <c r="AF67" s="2"/>
      <c r="AG67" s="2"/>
      <c r="AH67" s="2"/>
      <c r="AI67" s="2"/>
      <c r="AJ67" s="2"/>
      <c r="AK67" s="2"/>
      <c r="AL67" s="5" t="e">
        <f t="shared" si="34"/>
        <v>#VALUE!</v>
      </c>
      <c r="AM67" s="14" t="str">
        <f>IFERROR(VLOOKUP($C67,[1]Src!$B$2:$AI$130,7,0),"")</f>
        <v/>
      </c>
      <c r="AN67" s="14" t="str">
        <f>IFERROR(VLOOKUP($C67,[1]Src!$B$2:$AI$130,8,0),"")</f>
        <v/>
      </c>
      <c r="AO67" s="14" t="str">
        <f>IFERROR(VLOOKUP($C67,[1]Src!$B$2:$AI$130,9,0),"")</f>
        <v/>
      </c>
      <c r="AP67" s="14" t="str">
        <f>IFERROR(VLOOKUP($C67,[1]Src!$B$2:$AI$130,10,0),"")</f>
        <v/>
      </c>
      <c r="AQ67" s="2"/>
      <c r="AR67" s="2"/>
    </row>
    <row r="68" spans="1:44" ht="17">
      <c r="A68" s="2" t="e">
        <f t="shared" si="27"/>
        <v>#VALUE!</v>
      </c>
      <c r="B68" s="141">
        <f>[1]Src!S58</f>
        <v>0</v>
      </c>
      <c r="C68" s="367">
        <f>[1]Src!B58</f>
        <v>0</v>
      </c>
      <c r="D68" s="304" t="e">
        <f t="shared" si="28"/>
        <v>#VALUE!</v>
      </c>
      <c r="E68" s="213" t="str">
        <f>IFERROR(VLOOKUP($C68,[1]Src!$B:$AI,3,0),"")</f>
        <v/>
      </c>
      <c r="F68" s="213" t="str">
        <f>IFERROR(VLOOKUP($C68,[1]Src!$B:$AI,4,0),"")</f>
        <v/>
      </c>
      <c r="G68" s="213" t="str">
        <f>IFERROR(VLOOKUP($C68,[1]Src!$B:$AI,5,0),"")</f>
        <v/>
      </c>
      <c r="H68" s="213" t="str">
        <f>IFERROR(VLOOKUP($C68,[1]Src!$B:$AI,10,0),"")</f>
        <v/>
      </c>
      <c r="I68" s="213">
        <f t="shared" si="41"/>
        <v>0</v>
      </c>
      <c r="J68" s="307" t="e">
        <f t="shared" si="62"/>
        <v>#VALUE!</v>
      </c>
      <c r="K68" s="307" t="e">
        <f t="shared" si="62"/>
        <v>#VALUE!</v>
      </c>
      <c r="L68" s="213">
        <f t="shared" si="22"/>
        <v>0</v>
      </c>
      <c r="M68" s="309" t="e">
        <f>[1]Src!D58/$L68</f>
        <v>#DIV/0!</v>
      </c>
      <c r="N68" s="309" t="e">
        <f>[1]Src!E58/$L68</f>
        <v>#DIV/0!</v>
      </c>
      <c r="O68" s="14"/>
      <c r="P68" s="309" t="e">
        <f t="shared" si="23"/>
        <v>#DIV/0!</v>
      </c>
      <c r="Q68" s="309" t="e">
        <f t="shared" si="24"/>
        <v>#DIV/0!</v>
      </c>
      <c r="R68" s="14"/>
      <c r="S68" s="224" t="e">
        <f t="shared" si="45"/>
        <v>#DIV/0!</v>
      </c>
      <c r="T68" s="224" t="e">
        <f t="shared" si="46"/>
        <v>#DIV/0!</v>
      </c>
      <c r="U68" s="2"/>
      <c r="V68" s="365" t="s">
        <v>324</v>
      </c>
      <c r="W68" s="2"/>
      <c r="X68" s="2"/>
      <c r="Y68" s="2"/>
      <c r="Z68" s="2"/>
      <c r="AA68" s="2"/>
      <c r="AB68" s="2"/>
      <c r="AC68" s="322">
        <f t="shared" si="50"/>
        <v>0</v>
      </c>
      <c r="AD68" s="2"/>
      <c r="AE68" s="2"/>
      <c r="AF68" s="2"/>
      <c r="AG68" s="2"/>
      <c r="AH68" s="2"/>
      <c r="AI68" s="2"/>
      <c r="AJ68" s="2"/>
      <c r="AK68" s="2"/>
      <c r="AL68" s="5" t="e">
        <f t="shared" si="34"/>
        <v>#VALUE!</v>
      </c>
      <c r="AM68" s="14" t="str">
        <f>IFERROR(VLOOKUP($C68,[1]Src!$B$2:$AI$130,7,0),"")</f>
        <v/>
      </c>
      <c r="AN68" s="14" t="str">
        <f>IFERROR(VLOOKUP($C68,[1]Src!$B$2:$AI$130,8,0),"")</f>
        <v/>
      </c>
      <c r="AO68" s="14" t="str">
        <f>IFERROR(VLOOKUP($C68,[1]Src!$B$2:$AI$130,9,0),"")</f>
        <v/>
      </c>
      <c r="AP68" s="14" t="str">
        <f>IFERROR(VLOOKUP($C68,[1]Src!$B$2:$AI$130,10,0),"")</f>
        <v/>
      </c>
      <c r="AQ68" s="2"/>
      <c r="AR68" s="2"/>
    </row>
    <row r="69" spans="1:44" ht="17">
      <c r="A69" s="2" t="e">
        <f t="shared" si="27"/>
        <v>#VALUE!</v>
      </c>
      <c r="B69" s="141">
        <f>[1]Src!S59</f>
        <v>0</v>
      </c>
      <c r="C69" s="367">
        <f>[1]Src!B59</f>
        <v>0</v>
      </c>
      <c r="D69" s="304" t="e">
        <f t="shared" si="28"/>
        <v>#VALUE!</v>
      </c>
      <c r="E69" s="213" t="str">
        <f>IFERROR(VLOOKUP($C69,[1]Src!$B:$AI,3,0),"")</f>
        <v/>
      </c>
      <c r="F69" s="213" t="str">
        <f>IFERROR(VLOOKUP($C69,[1]Src!$B:$AI,4,0),"")</f>
        <v/>
      </c>
      <c r="G69" s="213" t="str">
        <f>IFERROR(VLOOKUP($C69,[1]Src!$B:$AI,5,0),"")</f>
        <v/>
      </c>
      <c r="H69" s="213" t="str">
        <f>IFERROR(VLOOKUP($C69,[1]Src!$B:$AI,10,0),"")</f>
        <v/>
      </c>
      <c r="I69" s="213">
        <f t="shared" si="41"/>
        <v>0</v>
      </c>
      <c r="J69" s="307" t="e">
        <f t="shared" si="62"/>
        <v>#VALUE!</v>
      </c>
      <c r="K69" s="307" t="e">
        <f t="shared" si="62"/>
        <v>#VALUE!</v>
      </c>
      <c r="L69" s="213">
        <f t="shared" si="22"/>
        <v>0</v>
      </c>
      <c r="M69" s="309" t="e">
        <f>[1]Src!D59/$L69</f>
        <v>#DIV/0!</v>
      </c>
      <c r="N69" s="309" t="e">
        <f>[1]Src!E59/$L69</f>
        <v>#DIV/0!</v>
      </c>
      <c r="O69" s="14"/>
      <c r="P69" s="309" t="e">
        <f t="shared" si="23"/>
        <v>#DIV/0!</v>
      </c>
      <c r="Q69" s="309" t="e">
        <f t="shared" si="24"/>
        <v>#DIV/0!</v>
      </c>
      <c r="R69" s="14"/>
      <c r="S69" s="273" t="e">
        <f t="shared" si="45"/>
        <v>#DIV/0!</v>
      </c>
      <c r="T69" s="273" t="e">
        <f t="shared" si="46"/>
        <v>#DIV/0!</v>
      </c>
      <c r="U69" s="142"/>
      <c r="V69" s="2"/>
      <c r="W69" s="2"/>
      <c r="X69" s="2"/>
      <c r="Y69" s="2"/>
      <c r="Z69" s="2"/>
      <c r="AA69" s="2"/>
      <c r="AB69" s="2"/>
      <c r="AC69" s="322">
        <f t="shared" si="50"/>
        <v>0</v>
      </c>
      <c r="AD69" s="2"/>
      <c r="AE69" s="2"/>
      <c r="AF69" s="2"/>
      <c r="AG69" s="2"/>
      <c r="AH69" s="2"/>
      <c r="AI69" s="2"/>
      <c r="AJ69" s="2"/>
      <c r="AK69" s="2"/>
      <c r="AL69" s="2">
        <f>D72</f>
        <v>0</v>
      </c>
      <c r="AM69" s="5">
        <f>[1]Src!H62</f>
        <v>0</v>
      </c>
      <c r="AN69" s="2">
        <f>F72</f>
        <v>0</v>
      </c>
      <c r="AO69" s="5">
        <f>[1]Src!J62</f>
        <v>0</v>
      </c>
      <c r="AP69" s="219">
        <f>H72</f>
        <v>0</v>
      </c>
      <c r="AQ69" s="2"/>
      <c r="AR69" s="2"/>
    </row>
    <row r="70" spans="1:44" ht="17">
      <c r="A70" s="2" t="e">
        <f t="shared" si="27"/>
        <v>#VALUE!</v>
      </c>
      <c r="B70" s="141">
        <f>[1]Src!S60</f>
        <v>0</v>
      </c>
      <c r="C70" s="367">
        <f>[1]Src!B60</f>
        <v>0</v>
      </c>
      <c r="D70" s="304" t="e">
        <f t="shared" si="28"/>
        <v>#VALUE!</v>
      </c>
      <c r="E70" s="213" t="str">
        <f>IFERROR(VLOOKUP($C70,[1]Src!$B:$AI,3,0),"")</f>
        <v/>
      </c>
      <c r="F70" s="213" t="str">
        <f>IFERROR(VLOOKUP($C70,[1]Src!$B:$AI,4,0),"")</f>
        <v/>
      </c>
      <c r="G70" s="213" t="str">
        <f>IFERROR(VLOOKUP($C70,[1]Src!$B:$AI,5,0),"")</f>
        <v/>
      </c>
      <c r="H70" s="213" t="str">
        <f>IFERROR(VLOOKUP($C70,[1]Src!$B:$AI,10,0),"")</f>
        <v/>
      </c>
      <c r="I70" s="213">
        <f t="shared" si="41"/>
        <v>0</v>
      </c>
      <c r="J70" s="307" t="e">
        <f t="shared" si="62"/>
        <v>#VALUE!</v>
      </c>
      <c r="K70" s="307" t="e">
        <f t="shared" si="62"/>
        <v>#VALUE!</v>
      </c>
      <c r="L70" s="213">
        <f t="shared" si="22"/>
        <v>0</v>
      </c>
      <c r="M70" s="309" t="e">
        <f>[1]Src!D60/$L70</f>
        <v>#DIV/0!</v>
      </c>
      <c r="N70" s="309" t="e">
        <f>[1]Src!E60/$L70</f>
        <v>#DIV/0!</v>
      </c>
      <c r="O70" s="213">
        <f>SUM(H70:H73)</f>
        <v>0</v>
      </c>
      <c r="P70" s="309" t="e">
        <f t="shared" si="23"/>
        <v>#DIV/0!</v>
      </c>
      <c r="Q70" s="309" t="e">
        <f t="shared" si="24"/>
        <v>#DIV/0!</v>
      </c>
      <c r="R70" s="213">
        <f>SUM(H66:H69)</f>
        <v>0</v>
      </c>
      <c r="S70" s="224" t="e">
        <f t="shared" si="45"/>
        <v>#DIV/0!</v>
      </c>
      <c r="T70" s="224" t="e">
        <f t="shared" si="46"/>
        <v>#DIV/0!</v>
      </c>
      <c r="U70" s="2"/>
      <c r="V70" s="2"/>
      <c r="W70" s="2"/>
      <c r="X70" s="2"/>
      <c r="Y70" s="2"/>
      <c r="Z70" s="2"/>
      <c r="AA70" s="2"/>
      <c r="AB70" s="2"/>
      <c r="AC70" s="322">
        <f t="shared" si="50"/>
        <v>0</v>
      </c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spans="1:44" ht="17">
      <c r="A71" s="2" t="e">
        <f t="shared" si="27"/>
        <v>#VALUE!</v>
      </c>
      <c r="B71" s="141">
        <f>[1]Src!S61</f>
        <v>0</v>
      </c>
      <c r="C71" s="367">
        <f>[1]Src!B61</f>
        <v>0</v>
      </c>
      <c r="D71" s="304" t="e">
        <f t="shared" si="28"/>
        <v>#VALUE!</v>
      </c>
      <c r="E71" s="213" t="str">
        <f>IFERROR(VLOOKUP($C71,[1]Src!$B:$AI,3,0),"")</f>
        <v/>
      </c>
      <c r="F71" s="213" t="str">
        <f>IFERROR(VLOOKUP($C71,[1]Src!$B:$AI,4,0),"")</f>
        <v/>
      </c>
      <c r="G71" s="213" t="str">
        <f>IFERROR(VLOOKUP($C71,[1]Src!$B:$AI,5,0),"")</f>
        <v/>
      </c>
      <c r="H71" s="213" t="str">
        <f>IFERROR(VLOOKUP($C71,[1]Src!$B:$AI,10,0),"")</f>
        <v/>
      </c>
      <c r="I71" s="213">
        <f t="shared" si="41"/>
        <v>0</v>
      </c>
      <c r="J71" s="307" t="e">
        <f t="shared" si="62"/>
        <v>#VALUE!</v>
      </c>
      <c r="K71" s="307" t="e">
        <f t="shared" si="62"/>
        <v>#VALUE!</v>
      </c>
      <c r="L71" s="213">
        <f t="shared" si="22"/>
        <v>0</v>
      </c>
      <c r="M71" s="309" t="e">
        <f>[1]Src!D61/$L71</f>
        <v>#DIV/0!</v>
      </c>
      <c r="N71" s="309" t="e">
        <f>[1]Src!E61/$L71</f>
        <v>#DIV/0!</v>
      </c>
      <c r="O71" s="14"/>
      <c r="P71" s="309" t="e">
        <f t="shared" si="23"/>
        <v>#DIV/0!</v>
      </c>
      <c r="Q71" s="309" t="e">
        <f t="shared" si="24"/>
        <v>#DIV/0!</v>
      </c>
      <c r="R71" s="14"/>
      <c r="S71" s="224" t="e">
        <f t="shared" si="45"/>
        <v>#DIV/0!</v>
      </c>
      <c r="T71" s="224" t="e">
        <f t="shared" si="46"/>
        <v>#DIV/0!</v>
      </c>
      <c r="U71" s="2"/>
      <c r="V71" s="2"/>
      <c r="W71" s="2"/>
      <c r="X71" s="2"/>
      <c r="Y71" s="2"/>
      <c r="Z71" s="2"/>
      <c r="AA71" s="2"/>
      <c r="AB71" s="2"/>
      <c r="AC71" s="322">
        <f t="shared" si="50"/>
        <v>0</v>
      </c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spans="1:44" ht="17">
      <c r="A72" s="2" t="str">
        <f t="shared" si="27"/>
        <v/>
      </c>
      <c r="B72" s="141">
        <f>[1]Src!S62</f>
        <v>0</v>
      </c>
      <c r="C72" s="5"/>
      <c r="D72" s="5"/>
      <c r="E72" s="5"/>
      <c r="F72" s="5"/>
      <c r="G72" s="5"/>
      <c r="H72" s="14"/>
      <c r="I72" s="5"/>
      <c r="J72" s="308" t="e">
        <f t="shared" ref="J72:K72" si="64">E72/SUM($H69:$H72)</f>
        <v>#DIV/0!</v>
      </c>
      <c r="K72" s="308" t="e">
        <f t="shared" si="64"/>
        <v>#DIV/0!</v>
      </c>
      <c r="L72" s="5"/>
      <c r="M72" s="5"/>
      <c r="N72" s="5"/>
      <c r="O72" s="14"/>
      <c r="P72" s="309" t="e">
        <f t="shared" si="23"/>
        <v>#DIV/0!</v>
      </c>
      <c r="Q72" s="309" t="e">
        <f t="shared" si="24"/>
        <v>#DIV/0!</v>
      </c>
      <c r="R72" s="14"/>
      <c r="S72" s="224" t="e">
        <f t="shared" si="45"/>
        <v>#DIV/0!</v>
      </c>
      <c r="T72" s="224" t="e">
        <f t="shared" si="46"/>
        <v>#DIV/0!</v>
      </c>
      <c r="U72" s="2"/>
      <c r="V72" s="2"/>
      <c r="W72" s="2"/>
      <c r="X72" s="2"/>
      <c r="Y72" s="2"/>
      <c r="Z72" s="2"/>
      <c r="AA72" s="2"/>
      <c r="AB72" s="2"/>
      <c r="AC72" s="322">
        <f t="shared" si="50"/>
        <v>0</v>
      </c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spans="1:44" ht="17">
      <c r="A73" s="2" t="str">
        <f t="shared" si="27"/>
        <v/>
      </c>
      <c r="B73" s="141">
        <f>[1]Src!S63</f>
        <v>0</v>
      </c>
      <c r="C73" s="5"/>
      <c r="D73" s="5"/>
      <c r="E73" s="5"/>
      <c r="F73" s="5"/>
      <c r="G73" s="5"/>
      <c r="H73" s="14"/>
      <c r="I73" s="5"/>
      <c r="J73" s="308" t="e">
        <f t="shared" ref="J73:K73" si="65">E73/SUM($H70:$H73)</f>
        <v>#DIV/0!</v>
      </c>
      <c r="K73" s="308" t="e">
        <f t="shared" si="65"/>
        <v>#DIV/0!</v>
      </c>
      <c r="L73" s="5"/>
      <c r="M73" s="5"/>
      <c r="N73" s="5"/>
      <c r="O73" s="14"/>
      <c r="P73" s="309" t="e">
        <f t="shared" si="23"/>
        <v>#DIV/0!</v>
      </c>
      <c r="Q73" s="309" t="e">
        <f t="shared" si="24"/>
        <v>#DIV/0!</v>
      </c>
      <c r="R73" s="14"/>
      <c r="S73" s="224" t="e">
        <f t="shared" si="45"/>
        <v>#DIV/0!</v>
      </c>
      <c r="T73" s="224" t="e">
        <f t="shared" si="46"/>
        <v>#DIV/0!</v>
      </c>
      <c r="U73" s="142"/>
      <c r="V73" s="2"/>
      <c r="W73" s="2"/>
      <c r="X73" s="2"/>
      <c r="Y73" s="2"/>
      <c r="Z73" s="2"/>
      <c r="AA73" s="2"/>
      <c r="AB73" s="2"/>
      <c r="AC73" s="322">
        <f t="shared" si="50"/>
        <v>0</v>
      </c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spans="1:44" ht="17">
      <c r="A74" s="2" t="str">
        <f t="shared" si="27"/>
        <v/>
      </c>
      <c r="B74" s="141">
        <f>[1]Src!S64</f>
        <v>0</v>
      </c>
      <c r="C74" s="2"/>
      <c r="D74" s="5"/>
      <c r="E74" s="5"/>
      <c r="F74" s="5"/>
      <c r="G74" s="5"/>
      <c r="H74" s="14"/>
      <c r="I74" s="5"/>
      <c r="J74" s="124"/>
      <c r="K74" s="124"/>
      <c r="L74" s="5"/>
      <c r="M74" s="5"/>
      <c r="N74" s="5"/>
      <c r="O74" s="14"/>
      <c r="P74" s="309" t="e">
        <f t="shared" si="23"/>
        <v>#DIV/0!</v>
      </c>
      <c r="Q74" s="309" t="e">
        <f t="shared" si="24"/>
        <v>#DIV/0!</v>
      </c>
      <c r="R74" s="14"/>
      <c r="S74" s="224" t="e">
        <f t="shared" si="45"/>
        <v>#DIV/0!</v>
      </c>
      <c r="T74" s="224" t="e">
        <f t="shared" si="46"/>
        <v>#DIV/0!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spans="1:44" ht="17">
      <c r="A75" s="2" t="str">
        <f t="shared" si="27"/>
        <v/>
      </c>
      <c r="B75" s="141">
        <f>[1]Src!S65</f>
        <v>0</v>
      </c>
      <c r="C75" s="2"/>
      <c r="D75" s="5"/>
      <c r="E75" s="5"/>
      <c r="F75" s="5"/>
      <c r="G75" s="5"/>
      <c r="H75" s="14"/>
      <c r="I75" s="5"/>
      <c r="J75" s="5"/>
      <c r="K75" s="5"/>
      <c r="L75" s="5"/>
      <c r="M75" s="5"/>
      <c r="N75" s="5"/>
      <c r="O75" s="14"/>
      <c r="P75" s="309" t="e">
        <f t="shared" ref="P75" si="66">MAX(E75:E76)/SUM($H75:$H78)</f>
        <v>#DIV/0!</v>
      </c>
      <c r="Q75" s="11"/>
      <c r="R75" s="14"/>
      <c r="S75" s="11"/>
      <c r="T75" s="11"/>
      <c r="U75" s="106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spans="1:44" ht="17">
      <c r="A76" s="2" t="str">
        <f t="shared" si="27"/>
        <v/>
      </c>
      <c r="B76" s="141">
        <f>[1]Src!S66</f>
        <v>0</v>
      </c>
      <c r="C76" s="2"/>
      <c r="D76" s="5"/>
      <c r="E76" s="5"/>
      <c r="F76" s="5"/>
      <c r="G76" s="5"/>
      <c r="H76" s="14"/>
      <c r="I76" s="5"/>
      <c r="J76" s="5"/>
      <c r="K76" s="5"/>
      <c r="L76" s="5"/>
      <c r="M76" s="5"/>
      <c r="N76" s="5"/>
      <c r="O76" s="14"/>
      <c r="P76" s="5"/>
      <c r="Q76" s="5"/>
      <c r="R76" s="14"/>
      <c r="S76" s="11"/>
      <c r="T76" s="11"/>
      <c r="U76" s="106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spans="1:44" ht="17">
      <c r="A77" s="2" t="str">
        <f t="shared" si="27"/>
        <v/>
      </c>
      <c r="B77" s="141"/>
      <c r="C77" s="2"/>
      <c r="D77" s="5"/>
      <c r="E77" s="5"/>
      <c r="F77" s="5"/>
      <c r="G77" s="5"/>
      <c r="H77" s="14"/>
      <c r="I77" s="5"/>
      <c r="J77" s="5"/>
      <c r="K77" s="5"/>
      <c r="L77" s="5"/>
      <c r="M77" s="5"/>
      <c r="N77" s="5"/>
      <c r="O77" s="14"/>
      <c r="P77" s="5"/>
      <c r="Q77" s="5"/>
      <c r="R77" s="14"/>
      <c r="S77" s="5"/>
      <c r="T77" s="5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spans="1:44" ht="17">
      <c r="A78" s="2" t="str">
        <f t="shared" si="27"/>
        <v/>
      </c>
      <c r="B78" s="141"/>
      <c r="C78" s="2"/>
      <c r="D78" s="5"/>
      <c r="E78" s="5"/>
      <c r="F78" s="5"/>
      <c r="G78" s="5"/>
      <c r="H78" s="14"/>
      <c r="I78" s="5"/>
      <c r="J78" s="5"/>
      <c r="K78" s="5"/>
      <c r="L78" s="5"/>
      <c r="M78" s="5"/>
      <c r="N78" s="5"/>
      <c r="O78" s="14"/>
      <c r="P78" s="5"/>
      <c r="Q78" s="5"/>
      <c r="R78" s="14"/>
      <c r="S78" s="5"/>
      <c r="T78" s="5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spans="1:44" ht="17">
      <c r="A79" s="2" t="str">
        <f t="shared" si="27"/>
        <v>24</v>
      </c>
      <c r="B79" s="141"/>
      <c r="C79" s="2">
        <v>1</v>
      </c>
      <c r="D79" s="5">
        <v>24</v>
      </c>
      <c r="E79" s="5"/>
      <c r="F79" s="5"/>
      <c r="G79" s="5"/>
      <c r="H79" s="14"/>
      <c r="I79" s="11"/>
      <c r="J79" s="11" t="e">
        <f t="shared" ref="J79:J89" ca="1" si="67">MAXIFS(J$11:J$77,$A$11:$A$77,$D79)</f>
        <v>#NAME?</v>
      </c>
      <c r="K79" s="11" t="e">
        <f t="shared" ref="K79:K89" ca="1" si="68">MINIFS(K$11:K$77,$A$11:$A$77,$D79)</f>
        <v>#NAME?</v>
      </c>
      <c r="L79" s="5"/>
      <c r="M79" s="11" t="e">
        <f t="shared" ref="M79:M89" ca="1" si="69">MAXIFS(M$11:M$77,$A$11:$A$77,$D79)</f>
        <v>#NAME?</v>
      </c>
      <c r="N79" s="11" t="e">
        <f t="shared" ref="N79:N89" ca="1" si="70">MINIFS(N$11:N$77,$A$11:$A$77,$D79)</f>
        <v>#NAME?</v>
      </c>
      <c r="O79" s="14"/>
      <c r="P79" s="11" t="e">
        <f t="shared" ref="P79:P89" ca="1" si="71">MAXIFS(P$11:P$77,$A$11:$A$77,$D79)</f>
        <v>#NAME?</v>
      </c>
      <c r="Q79" s="11" t="e">
        <f t="shared" ref="Q79:Q89" ca="1" si="72">MINIFS(Q$11:Q$77,$A$11:$A$77,$D79)</f>
        <v>#NAME?</v>
      </c>
      <c r="R79" s="14"/>
      <c r="S79" s="11" t="e">
        <f t="shared" ref="S79:S89" ca="1" si="73">MAXIFS(S$11:S$77,$A$11:$A$77,$D79)</f>
        <v>#NAME?</v>
      </c>
      <c r="T79" s="11" t="e">
        <f t="shared" ref="T79:T89" ca="1" si="74">MINIFS(T$11:T$77,$A$11:$A$77,$D79)</f>
        <v>#NAME?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spans="1:44" ht="17">
      <c r="A80" s="2"/>
      <c r="B80" s="141"/>
      <c r="C80" s="2">
        <v>2</v>
      </c>
      <c r="D80" s="5">
        <v>23</v>
      </c>
      <c r="E80" s="5"/>
      <c r="F80" s="5"/>
      <c r="G80" s="5"/>
      <c r="H80" s="14"/>
      <c r="I80" s="11"/>
      <c r="J80" s="11" t="e">
        <f t="shared" ca="1" si="67"/>
        <v>#NAME?</v>
      </c>
      <c r="K80" s="11" t="e">
        <f t="shared" ca="1" si="68"/>
        <v>#NAME?</v>
      </c>
      <c r="L80" s="5"/>
      <c r="M80" s="11" t="e">
        <f t="shared" ca="1" si="69"/>
        <v>#NAME?</v>
      </c>
      <c r="N80" s="11" t="e">
        <f t="shared" ca="1" si="70"/>
        <v>#NAME?</v>
      </c>
      <c r="O80" s="14"/>
      <c r="P80" s="11" t="e">
        <f t="shared" ca="1" si="71"/>
        <v>#NAME?</v>
      </c>
      <c r="Q80" s="11" t="e">
        <f t="shared" ca="1" si="72"/>
        <v>#NAME?</v>
      </c>
      <c r="R80" s="14"/>
      <c r="S80" s="11" t="e">
        <f t="shared" ca="1" si="73"/>
        <v>#NAME?</v>
      </c>
      <c r="T80" s="11" t="e">
        <f t="shared" ca="1" si="74"/>
        <v>#NAME?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 spans="1:44" ht="17">
      <c r="A81" s="2"/>
      <c r="B81" s="141"/>
      <c r="C81" s="2">
        <v>3</v>
      </c>
      <c r="D81" s="5">
        <v>22</v>
      </c>
      <c r="E81" s="5"/>
      <c r="F81" s="5"/>
      <c r="G81" s="5"/>
      <c r="H81" s="14"/>
      <c r="I81" s="11"/>
      <c r="J81" s="11" t="e">
        <f t="shared" ca="1" si="67"/>
        <v>#NAME?</v>
      </c>
      <c r="K81" s="11" t="e">
        <f t="shared" ca="1" si="68"/>
        <v>#NAME?</v>
      </c>
      <c r="L81" s="5"/>
      <c r="M81" s="11" t="e">
        <f t="shared" ca="1" si="69"/>
        <v>#NAME?</v>
      </c>
      <c r="N81" s="11" t="e">
        <f t="shared" ca="1" si="70"/>
        <v>#NAME?</v>
      </c>
      <c r="O81" s="14"/>
      <c r="P81" s="11" t="e">
        <f t="shared" ca="1" si="71"/>
        <v>#NAME?</v>
      </c>
      <c r="Q81" s="11" t="e">
        <f t="shared" ca="1" si="72"/>
        <v>#NAME?</v>
      </c>
      <c r="R81" s="14"/>
      <c r="S81" s="11" t="e">
        <f t="shared" ca="1" si="73"/>
        <v>#NAME?</v>
      </c>
      <c r="T81" s="11" t="e">
        <f t="shared" ca="1" si="74"/>
        <v>#NAME?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 spans="1:44" ht="17">
      <c r="A82" s="2"/>
      <c r="B82" s="2"/>
      <c r="C82" s="2">
        <v>4</v>
      </c>
      <c r="D82" s="5">
        <v>21</v>
      </c>
      <c r="E82" s="5"/>
      <c r="F82" s="5"/>
      <c r="G82" s="5"/>
      <c r="H82" s="14"/>
      <c r="I82" s="11"/>
      <c r="J82" s="11" t="e">
        <f t="shared" ca="1" si="67"/>
        <v>#NAME?</v>
      </c>
      <c r="K82" s="11" t="e">
        <f t="shared" ca="1" si="68"/>
        <v>#NAME?</v>
      </c>
      <c r="L82" s="5"/>
      <c r="M82" s="11" t="e">
        <f t="shared" ca="1" si="69"/>
        <v>#NAME?</v>
      </c>
      <c r="N82" s="11" t="e">
        <f t="shared" ca="1" si="70"/>
        <v>#NAME?</v>
      </c>
      <c r="O82" s="14"/>
      <c r="P82" s="11" t="e">
        <f t="shared" ca="1" si="71"/>
        <v>#NAME?</v>
      </c>
      <c r="Q82" s="11" t="e">
        <f t="shared" ca="1" si="72"/>
        <v>#NAME?</v>
      </c>
      <c r="R82" s="14"/>
      <c r="S82" s="11" t="e">
        <f t="shared" ca="1" si="73"/>
        <v>#NAME?</v>
      </c>
      <c r="T82" s="11" t="e">
        <f t="shared" ca="1" si="74"/>
        <v>#NAME?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 spans="1:44" ht="17">
      <c r="A83" s="2"/>
      <c r="B83" s="2"/>
      <c r="C83" s="2">
        <v>5</v>
      </c>
      <c r="D83" s="5">
        <v>20</v>
      </c>
      <c r="E83" s="5"/>
      <c r="F83" s="5"/>
      <c r="G83" s="5"/>
      <c r="H83" s="14"/>
      <c r="I83" s="11"/>
      <c r="J83" s="11" t="e">
        <f t="shared" ca="1" si="67"/>
        <v>#NAME?</v>
      </c>
      <c r="K83" s="11" t="e">
        <f t="shared" ca="1" si="68"/>
        <v>#NAME?</v>
      </c>
      <c r="L83" s="5"/>
      <c r="M83" s="11" t="e">
        <f t="shared" ca="1" si="69"/>
        <v>#NAME?</v>
      </c>
      <c r="N83" s="11" t="e">
        <f t="shared" ca="1" si="70"/>
        <v>#NAME?</v>
      </c>
      <c r="O83" s="14"/>
      <c r="P83" s="11" t="e">
        <f t="shared" ca="1" si="71"/>
        <v>#NAME?</v>
      </c>
      <c r="Q83" s="11" t="e">
        <f t="shared" ca="1" si="72"/>
        <v>#NAME?</v>
      </c>
      <c r="R83" s="14"/>
      <c r="S83" s="11" t="e">
        <f t="shared" ca="1" si="73"/>
        <v>#NAME?</v>
      </c>
      <c r="T83" s="11" t="e">
        <f t="shared" ca="1" si="74"/>
        <v>#NAME?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spans="1:44" ht="17">
      <c r="A84" s="2"/>
      <c r="B84" s="2"/>
      <c r="C84" s="2">
        <v>6</v>
      </c>
      <c r="D84" s="5">
        <v>19</v>
      </c>
      <c r="E84" s="5"/>
      <c r="F84" s="5"/>
      <c r="G84" s="5"/>
      <c r="H84" s="14"/>
      <c r="I84" s="11"/>
      <c r="J84" s="11" t="e">
        <f t="shared" ca="1" si="67"/>
        <v>#NAME?</v>
      </c>
      <c r="K84" s="11" t="e">
        <f t="shared" ca="1" si="68"/>
        <v>#NAME?</v>
      </c>
      <c r="L84" s="5"/>
      <c r="M84" s="11" t="e">
        <f t="shared" ca="1" si="69"/>
        <v>#NAME?</v>
      </c>
      <c r="N84" s="11" t="e">
        <f t="shared" ca="1" si="70"/>
        <v>#NAME?</v>
      </c>
      <c r="O84" s="14"/>
      <c r="P84" s="11" t="e">
        <f t="shared" ca="1" si="71"/>
        <v>#NAME?</v>
      </c>
      <c r="Q84" s="11" t="e">
        <f t="shared" ca="1" si="72"/>
        <v>#NAME?</v>
      </c>
      <c r="R84" s="14"/>
      <c r="S84" s="11" t="e">
        <f t="shared" ca="1" si="73"/>
        <v>#NAME?</v>
      </c>
      <c r="T84" s="11" t="e">
        <f t="shared" ca="1" si="74"/>
        <v>#NAME?</v>
      </c>
      <c r="U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pans="1:44" ht="17">
      <c r="A85" s="2"/>
      <c r="B85" s="2"/>
      <c r="C85" s="2">
        <v>7</v>
      </c>
      <c r="D85" s="5">
        <v>18</v>
      </c>
      <c r="E85" s="5"/>
      <c r="F85" s="5"/>
      <c r="G85" s="5"/>
      <c r="H85" s="14"/>
      <c r="I85" s="11"/>
      <c r="J85" s="11" t="e">
        <f t="shared" ca="1" si="67"/>
        <v>#NAME?</v>
      </c>
      <c r="K85" s="11" t="e">
        <f t="shared" ca="1" si="68"/>
        <v>#NAME?</v>
      </c>
      <c r="L85" s="5"/>
      <c r="M85" s="11" t="e">
        <f t="shared" ca="1" si="69"/>
        <v>#NAME?</v>
      </c>
      <c r="N85" s="11" t="e">
        <f t="shared" ca="1" si="70"/>
        <v>#NAME?</v>
      </c>
      <c r="O85" s="14"/>
      <c r="P85" s="11" t="e">
        <f t="shared" ca="1" si="71"/>
        <v>#NAME?</v>
      </c>
      <c r="Q85" s="11" t="e">
        <f t="shared" ca="1" si="72"/>
        <v>#NAME?</v>
      </c>
      <c r="R85" s="14"/>
      <c r="S85" s="11" t="e">
        <f t="shared" ca="1" si="73"/>
        <v>#NAME?</v>
      </c>
      <c r="T85" s="11" t="e">
        <f t="shared" ca="1" si="74"/>
        <v>#NAME?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spans="1:44" ht="17">
      <c r="A86" s="2"/>
      <c r="B86" s="2"/>
      <c r="C86" s="2">
        <v>8</v>
      </c>
      <c r="D86" s="5">
        <v>17</v>
      </c>
      <c r="E86" s="5"/>
      <c r="F86" s="5"/>
      <c r="G86" s="5"/>
      <c r="H86" s="14"/>
      <c r="I86" s="11"/>
      <c r="J86" s="11" t="e">
        <f t="shared" ca="1" si="67"/>
        <v>#NAME?</v>
      </c>
      <c r="K86" s="11" t="e">
        <f t="shared" ca="1" si="68"/>
        <v>#NAME?</v>
      </c>
      <c r="L86" s="5"/>
      <c r="M86" s="11" t="e">
        <f t="shared" ca="1" si="69"/>
        <v>#NAME?</v>
      </c>
      <c r="N86" s="11" t="e">
        <f t="shared" ca="1" si="70"/>
        <v>#NAME?</v>
      </c>
      <c r="O86" s="14"/>
      <c r="P86" s="11" t="e">
        <f t="shared" ca="1" si="71"/>
        <v>#NAME?</v>
      </c>
      <c r="Q86" s="11" t="e">
        <f t="shared" ca="1" si="72"/>
        <v>#NAME?</v>
      </c>
      <c r="R86" s="14"/>
      <c r="S86" s="11" t="e">
        <f t="shared" ca="1" si="73"/>
        <v>#NAME?</v>
      </c>
      <c r="T86" s="11" t="e">
        <f t="shared" ca="1" si="74"/>
        <v>#NAME?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1:44" ht="17">
      <c r="A87" s="2"/>
      <c r="B87" s="2"/>
      <c r="C87" s="2">
        <v>9</v>
      </c>
      <c r="D87" s="5">
        <v>16</v>
      </c>
      <c r="E87" s="5"/>
      <c r="F87" s="5"/>
      <c r="G87" s="5"/>
      <c r="H87" s="14"/>
      <c r="I87" s="11"/>
      <c r="J87" s="11" t="e">
        <f t="shared" ca="1" si="67"/>
        <v>#NAME?</v>
      </c>
      <c r="K87" s="11" t="e">
        <f t="shared" ca="1" si="68"/>
        <v>#NAME?</v>
      </c>
      <c r="L87" s="5"/>
      <c r="M87" s="11" t="e">
        <f t="shared" ca="1" si="69"/>
        <v>#NAME?</v>
      </c>
      <c r="N87" s="11" t="e">
        <f t="shared" ca="1" si="70"/>
        <v>#NAME?</v>
      </c>
      <c r="O87" s="14"/>
      <c r="P87" s="11" t="e">
        <f t="shared" ca="1" si="71"/>
        <v>#NAME?</v>
      </c>
      <c r="Q87" s="11" t="e">
        <f t="shared" ca="1" si="72"/>
        <v>#NAME?</v>
      </c>
      <c r="R87" s="14"/>
      <c r="S87" s="11" t="e">
        <f t="shared" ca="1" si="73"/>
        <v>#NAME?</v>
      </c>
      <c r="T87" s="11" t="e">
        <f t="shared" ca="1" si="74"/>
        <v>#NAME?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spans="1:44" ht="17">
      <c r="A88" s="2"/>
      <c r="B88" s="2"/>
      <c r="C88" s="2">
        <v>10</v>
      </c>
      <c r="D88" s="5">
        <v>15</v>
      </c>
      <c r="E88" s="5"/>
      <c r="F88" s="5"/>
      <c r="G88" s="5"/>
      <c r="H88" s="14"/>
      <c r="I88" s="11"/>
      <c r="J88" s="11" t="e">
        <f t="shared" ca="1" si="67"/>
        <v>#NAME?</v>
      </c>
      <c r="K88" s="11" t="e">
        <f t="shared" ca="1" si="68"/>
        <v>#NAME?</v>
      </c>
      <c r="L88" s="5"/>
      <c r="M88" s="11" t="e">
        <f t="shared" ca="1" si="69"/>
        <v>#NAME?</v>
      </c>
      <c r="N88" s="11" t="e">
        <f t="shared" ca="1" si="70"/>
        <v>#NAME?</v>
      </c>
      <c r="O88" s="14"/>
      <c r="P88" s="11" t="e">
        <f t="shared" ca="1" si="71"/>
        <v>#NAME?</v>
      </c>
      <c r="Q88" s="11" t="e">
        <f t="shared" ca="1" si="72"/>
        <v>#NAME?</v>
      </c>
      <c r="R88" s="14"/>
      <c r="S88" s="11" t="e">
        <f t="shared" ca="1" si="73"/>
        <v>#NAME?</v>
      </c>
      <c r="T88" s="11" t="e">
        <f t="shared" ca="1" si="74"/>
        <v>#NAME?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spans="1:44" ht="17">
      <c r="A89" s="2"/>
      <c r="B89" s="2"/>
      <c r="C89" s="2">
        <v>11</v>
      </c>
      <c r="D89" s="5">
        <v>14</v>
      </c>
      <c r="E89" s="5"/>
      <c r="F89" s="5"/>
      <c r="G89" s="5"/>
      <c r="H89" s="14"/>
      <c r="I89" s="11"/>
      <c r="J89" s="11" t="e">
        <f t="shared" ca="1" si="67"/>
        <v>#NAME?</v>
      </c>
      <c r="K89" s="11" t="e">
        <f t="shared" ca="1" si="68"/>
        <v>#NAME?</v>
      </c>
      <c r="L89" s="5"/>
      <c r="M89" s="11" t="e">
        <f t="shared" ca="1" si="69"/>
        <v>#NAME?</v>
      </c>
      <c r="N89" s="11" t="e">
        <f t="shared" ca="1" si="70"/>
        <v>#NAME?</v>
      </c>
      <c r="O89" s="14"/>
      <c r="P89" s="11" t="e">
        <f t="shared" ca="1" si="71"/>
        <v>#NAME?</v>
      </c>
      <c r="Q89" s="11" t="e">
        <f t="shared" ca="1" si="72"/>
        <v>#NAME?</v>
      </c>
      <c r="R89" s="14"/>
      <c r="S89" s="11" t="e">
        <f t="shared" ca="1" si="73"/>
        <v>#NAME?</v>
      </c>
      <c r="T89" s="11" t="e">
        <f t="shared" ca="1" si="74"/>
        <v>#NAME?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spans="1:44" ht="17">
      <c r="A90" s="2"/>
      <c r="B90" s="2"/>
      <c r="C90" s="2"/>
      <c r="D90" s="5"/>
      <c r="E90" s="5"/>
      <c r="F90" s="5"/>
      <c r="G90" s="5"/>
      <c r="H90" s="14"/>
      <c r="I90" s="5"/>
      <c r="J90" s="5"/>
      <c r="K90" s="5"/>
      <c r="L90" s="5"/>
      <c r="M90" s="5"/>
      <c r="N90" s="5"/>
      <c r="O90" s="14"/>
      <c r="P90" s="5"/>
      <c r="Q90" s="5"/>
      <c r="R90" s="14"/>
      <c r="S90" s="5"/>
      <c r="T90" s="5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spans="1:44" ht="17">
      <c r="A91" s="2"/>
      <c r="B91" s="2"/>
      <c r="C91" s="2"/>
      <c r="D91" s="5"/>
      <c r="E91" s="5"/>
      <c r="F91" s="5"/>
      <c r="G91" s="5"/>
      <c r="H91" s="14"/>
      <c r="I91" s="5"/>
      <c r="J91" s="5"/>
      <c r="K91" s="5"/>
      <c r="L91" s="5"/>
      <c r="M91" s="5"/>
      <c r="N91" s="5"/>
      <c r="O91" s="14"/>
      <c r="P91" s="5"/>
      <c r="Q91" s="5"/>
      <c r="R91" s="14"/>
      <c r="S91" s="5"/>
      <c r="T91" s="5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 spans="1:44" ht="17">
      <c r="A92" s="2"/>
      <c r="B92" s="2"/>
      <c r="C92" s="2"/>
      <c r="D92" s="5"/>
      <c r="E92" s="5"/>
      <c r="F92" s="5"/>
      <c r="G92" s="5"/>
      <c r="H92" s="14"/>
      <c r="I92" s="5"/>
      <c r="J92" s="5"/>
      <c r="K92" s="5"/>
      <c r="L92" s="5"/>
      <c r="M92" s="5"/>
      <c r="N92" s="5"/>
      <c r="O92" s="14"/>
      <c r="P92" s="5"/>
      <c r="Q92" s="5"/>
      <c r="R92" s="14"/>
      <c r="S92" s="5"/>
      <c r="T92" s="5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spans="1:44" ht="17">
      <c r="A93" s="2"/>
      <c r="B93" s="2"/>
      <c r="C93" s="2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4"/>
      <c r="P93" s="5"/>
      <c r="Q93" s="5"/>
      <c r="R93" s="14"/>
      <c r="S93" s="5"/>
      <c r="T93" s="5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spans="1:44" ht="17">
      <c r="A94" s="2"/>
      <c r="B94" s="2"/>
      <c r="C94" s="2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4"/>
      <c r="P94" s="5"/>
      <c r="Q94" s="5"/>
      <c r="R94" s="14"/>
      <c r="S94" s="5"/>
      <c r="T94" s="5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1:44" ht="17">
      <c r="A95" s="2"/>
      <c r="B95" s="2"/>
      <c r="C95" s="2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4"/>
      <c r="P95" s="5"/>
      <c r="Q95" s="5"/>
      <c r="R95" s="14"/>
      <c r="S95" s="5"/>
      <c r="T95" s="5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spans="1:44" ht="17">
      <c r="A96" s="2"/>
      <c r="B96" s="2"/>
      <c r="C96" s="2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4"/>
      <c r="P96" s="5"/>
      <c r="Q96" s="5"/>
      <c r="R96" s="14"/>
      <c r="S96" s="5"/>
      <c r="T96" s="5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spans="1:44" ht="17">
      <c r="A97" s="2"/>
      <c r="B97" s="2"/>
      <c r="C97" s="2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4"/>
      <c r="P97" s="5"/>
      <c r="Q97" s="5"/>
      <c r="R97" s="14"/>
      <c r="S97" s="5"/>
      <c r="T97" s="5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spans="1:44" ht="1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19"/>
      <c r="P98" s="2"/>
      <c r="Q98" s="2"/>
      <c r="R98" s="219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spans="1:44" ht="1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19"/>
      <c r="P99" s="2"/>
      <c r="Q99" s="2"/>
      <c r="R99" s="219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spans="1:44" ht="1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19"/>
      <c r="P100" s="2"/>
      <c r="Q100" s="2"/>
      <c r="R100" s="219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spans="1:44" ht="1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19"/>
      <c r="P101" s="2"/>
      <c r="Q101" s="2"/>
      <c r="R101" s="219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spans="1:44" ht="1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19"/>
      <c r="P102" s="2"/>
      <c r="Q102" s="2"/>
      <c r="R102" s="219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 spans="1:44" ht="1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19"/>
      <c r="P103" s="2"/>
      <c r="Q103" s="2"/>
      <c r="R103" s="219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 spans="1:44" ht="1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19"/>
      <c r="P104" s="2"/>
      <c r="Q104" s="2"/>
      <c r="R104" s="219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 spans="1:44" ht="1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19"/>
      <c r="P105" s="2"/>
      <c r="Q105" s="2"/>
      <c r="R105" s="219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 spans="1:44" ht="1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19"/>
      <c r="P106" s="2"/>
      <c r="Q106" s="2"/>
      <c r="R106" s="219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 spans="1:44" ht="1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19"/>
      <c r="P107" s="2"/>
      <c r="Q107" s="2"/>
      <c r="R107" s="219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 spans="1:44" ht="1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19"/>
      <c r="P108" s="2"/>
      <c r="Q108" s="2"/>
      <c r="R108" s="219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pans="1:44" ht="1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19"/>
      <c r="P109" s="2"/>
      <c r="Q109" s="2"/>
      <c r="R109" s="219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 spans="1:44" ht="1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19"/>
      <c r="P110" s="2"/>
      <c r="Q110" s="2"/>
      <c r="R110" s="219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 spans="1:44" ht="1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19"/>
      <c r="P111" s="2"/>
      <c r="Q111" s="2"/>
      <c r="R111" s="219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 spans="1:44" ht="1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19"/>
      <c r="P112" s="2"/>
      <c r="Q112" s="2"/>
      <c r="R112" s="219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 spans="1:44" ht="1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19"/>
      <c r="P113" s="2"/>
      <c r="Q113" s="2"/>
      <c r="R113" s="219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 spans="1:44" ht="1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19"/>
      <c r="P114" s="2"/>
      <c r="Q114" s="2"/>
      <c r="R114" s="219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spans="1:44" ht="1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19"/>
      <c r="P115" s="2"/>
      <c r="Q115" s="2"/>
      <c r="R115" s="219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 spans="1:44" ht="1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19"/>
      <c r="P116" s="2"/>
      <c r="Q116" s="2"/>
      <c r="R116" s="219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 spans="1:44" ht="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19"/>
      <c r="P117" s="2"/>
      <c r="Q117" s="2"/>
      <c r="R117" s="219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 spans="1:44" ht="1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19"/>
      <c r="P118" s="2"/>
      <c r="Q118" s="2"/>
      <c r="R118" s="219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 spans="1:44" ht="1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19"/>
      <c r="P119" s="2"/>
      <c r="Q119" s="2"/>
      <c r="R119" s="219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 spans="1:44" ht="1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19"/>
      <c r="P120" s="2"/>
      <c r="Q120" s="2"/>
      <c r="R120" s="219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 spans="1:44" ht="1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19"/>
      <c r="P121" s="2"/>
      <c r="Q121" s="2"/>
      <c r="R121" s="219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 spans="1:44" ht="1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19"/>
      <c r="P122" s="2"/>
      <c r="Q122" s="2"/>
      <c r="R122" s="219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 spans="1:44" ht="1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19"/>
      <c r="P123" s="2"/>
      <c r="Q123" s="2"/>
      <c r="R123" s="219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 spans="1:44" ht="1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19"/>
      <c r="P124" s="2"/>
      <c r="Q124" s="2"/>
      <c r="R124" s="219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 spans="1:44" ht="1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19"/>
      <c r="P125" s="2"/>
      <c r="Q125" s="2"/>
      <c r="R125" s="219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 spans="1:44" ht="1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19"/>
      <c r="P126" s="2"/>
      <c r="Q126" s="2"/>
      <c r="R126" s="219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 spans="1:44" ht="1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19"/>
      <c r="P127" s="2"/>
      <c r="Q127" s="2"/>
      <c r="R127" s="219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 spans="1:44" ht="17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19"/>
      <c r="P128" s="2"/>
      <c r="Q128" s="2"/>
      <c r="R128" s="219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 spans="1:44" ht="1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19"/>
      <c r="P129" s="2"/>
      <c r="Q129" s="2"/>
      <c r="R129" s="219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 spans="1:44" ht="1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19"/>
      <c r="P130" s="2"/>
      <c r="Q130" s="2"/>
      <c r="R130" s="219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 spans="1:44" ht="1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19"/>
      <c r="P131" s="2"/>
      <c r="Q131" s="2"/>
      <c r="R131" s="219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 spans="1:44" ht="1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19"/>
      <c r="P132" s="2"/>
      <c r="Q132" s="2"/>
      <c r="R132" s="219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 spans="1:44" ht="1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19"/>
      <c r="P133" s="2"/>
      <c r="Q133" s="2"/>
      <c r="R133" s="219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 spans="1:44" ht="1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19"/>
      <c r="P134" s="2"/>
      <c r="Q134" s="2"/>
      <c r="R134" s="219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spans="1:44" ht="1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19"/>
      <c r="P135" s="2"/>
      <c r="Q135" s="2"/>
      <c r="R135" s="219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 spans="1:44" ht="1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19"/>
      <c r="P136" s="2"/>
      <c r="Q136" s="2"/>
      <c r="R136" s="219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 spans="1:44" ht="1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19"/>
      <c r="P137" s="2"/>
      <c r="Q137" s="2"/>
      <c r="R137" s="219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 spans="1:44" ht="1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19"/>
      <c r="P138" s="2"/>
      <c r="Q138" s="2"/>
      <c r="R138" s="219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 spans="1:44" ht="1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19"/>
      <c r="P139" s="2"/>
      <c r="Q139" s="2"/>
      <c r="R139" s="219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spans="1:44" ht="1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19"/>
      <c r="P140" s="2"/>
      <c r="Q140" s="2"/>
      <c r="R140" s="219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 spans="1:44" ht="1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19"/>
      <c r="P141" s="2"/>
      <c r="Q141" s="2"/>
      <c r="R141" s="219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 spans="1:44" ht="1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19"/>
      <c r="P142" s="2"/>
      <c r="Q142" s="2"/>
      <c r="R142" s="219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 spans="1:44" ht="1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19"/>
      <c r="P143" s="2"/>
      <c r="Q143" s="2"/>
      <c r="R143" s="219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 spans="1:44" ht="1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19"/>
      <c r="P144" s="2"/>
      <c r="Q144" s="2"/>
      <c r="R144" s="219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 spans="1:44" ht="1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19"/>
      <c r="P145" s="2"/>
      <c r="Q145" s="2"/>
      <c r="R145" s="219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 spans="1:44" ht="1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19"/>
      <c r="P146" s="2"/>
      <c r="Q146" s="2"/>
      <c r="R146" s="219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 spans="1:44" ht="1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19"/>
      <c r="P147" s="2"/>
      <c r="Q147" s="2"/>
      <c r="R147" s="219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 spans="1:44" ht="1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19"/>
      <c r="P148" s="2"/>
      <c r="Q148" s="2"/>
      <c r="R148" s="219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 spans="1:44" ht="1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19"/>
      <c r="P149" s="2"/>
      <c r="Q149" s="2"/>
      <c r="R149" s="219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 spans="1:44" ht="1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19"/>
      <c r="P150" s="2"/>
      <c r="Q150" s="2"/>
      <c r="R150" s="219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 spans="1:44" ht="1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19"/>
      <c r="P151" s="2"/>
      <c r="Q151" s="2"/>
      <c r="R151" s="219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 spans="1:44" ht="1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19"/>
      <c r="P152" s="2"/>
      <c r="Q152" s="2"/>
      <c r="R152" s="219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 spans="1:44" ht="1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19"/>
      <c r="P153" s="2"/>
      <c r="Q153" s="2"/>
      <c r="R153" s="219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spans="1:44" ht="1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19"/>
      <c r="P154" s="2"/>
      <c r="Q154" s="2"/>
      <c r="R154" s="219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 spans="1:44" ht="1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19"/>
      <c r="P155" s="2"/>
      <c r="Q155" s="2"/>
      <c r="R155" s="219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 spans="1:44" ht="1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19"/>
      <c r="P156" s="2"/>
      <c r="Q156" s="2"/>
      <c r="R156" s="219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 spans="1:44" ht="1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19"/>
      <c r="P157" s="2"/>
      <c r="Q157" s="2"/>
      <c r="R157" s="219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 spans="1:44" ht="1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19"/>
      <c r="P158" s="2"/>
      <c r="Q158" s="2"/>
      <c r="R158" s="219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 spans="1:44" ht="1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19"/>
      <c r="P159" s="2"/>
      <c r="Q159" s="2"/>
      <c r="R159" s="219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 spans="1:44" ht="1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19"/>
      <c r="P160" s="2"/>
      <c r="Q160" s="2"/>
      <c r="R160" s="219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spans="1:44" ht="1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19"/>
      <c r="P161" s="2"/>
      <c r="Q161" s="2"/>
      <c r="R161" s="219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 spans="1:44" ht="1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19"/>
      <c r="P162" s="2"/>
      <c r="Q162" s="2"/>
      <c r="R162" s="219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 spans="1:44" ht="1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19"/>
      <c r="P163" s="2"/>
      <c r="Q163" s="2"/>
      <c r="R163" s="219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 spans="1:44" ht="1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19"/>
      <c r="P164" s="2"/>
      <c r="Q164" s="2"/>
      <c r="R164" s="219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 spans="1:44" ht="1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19"/>
      <c r="P165" s="2"/>
      <c r="Q165" s="2"/>
      <c r="R165" s="219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 spans="1:44" ht="1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19"/>
      <c r="P166" s="2"/>
      <c r="Q166" s="2"/>
      <c r="R166" s="219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 spans="1:44" ht="1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19"/>
      <c r="P167" s="2"/>
      <c r="Q167" s="2"/>
      <c r="R167" s="219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spans="1:44" ht="1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19"/>
      <c r="P168" s="2"/>
      <c r="Q168" s="2"/>
      <c r="R168" s="219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 spans="1:44" ht="1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19"/>
      <c r="P169" s="2"/>
      <c r="Q169" s="2"/>
      <c r="R169" s="219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 spans="1:44" ht="1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19"/>
      <c r="P170" s="2"/>
      <c r="Q170" s="2"/>
      <c r="R170" s="219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 spans="1:44" ht="1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19"/>
      <c r="P171" s="2"/>
      <c r="Q171" s="2"/>
      <c r="R171" s="219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 spans="1:44" ht="1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19"/>
      <c r="P172" s="2"/>
      <c r="Q172" s="2"/>
      <c r="R172" s="219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 spans="1:44" ht="1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19"/>
      <c r="P173" s="2"/>
      <c r="Q173" s="2"/>
      <c r="R173" s="219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 spans="1:44" ht="1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19"/>
      <c r="P174" s="2"/>
      <c r="Q174" s="2"/>
      <c r="R174" s="219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 spans="1:44" ht="1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19"/>
      <c r="P175" s="2"/>
      <c r="Q175" s="2"/>
      <c r="R175" s="219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 spans="1:44" ht="1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19"/>
      <c r="P176" s="2"/>
      <c r="Q176" s="2"/>
      <c r="R176" s="219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 spans="1:44" ht="1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19"/>
      <c r="P177" s="2"/>
      <c r="Q177" s="2"/>
      <c r="R177" s="219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 spans="1:44" ht="1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19"/>
      <c r="P178" s="2"/>
      <c r="Q178" s="2"/>
      <c r="R178" s="219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 spans="1:44" ht="1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19"/>
      <c r="P179" s="2"/>
      <c r="Q179" s="2"/>
      <c r="R179" s="219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 spans="1:44" ht="1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19"/>
      <c r="P180" s="2"/>
      <c r="Q180" s="2"/>
      <c r="R180" s="219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 spans="1:44" ht="1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19"/>
      <c r="P181" s="2"/>
      <c r="Q181" s="2"/>
      <c r="R181" s="219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 spans="1:44" ht="1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19"/>
      <c r="P182" s="2"/>
      <c r="Q182" s="2"/>
      <c r="R182" s="219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 spans="1:44" ht="1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19"/>
      <c r="P183" s="2"/>
      <c r="Q183" s="2"/>
      <c r="R183" s="219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 spans="1:44" ht="1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19"/>
      <c r="P184" s="2"/>
      <c r="Q184" s="2"/>
      <c r="R184" s="219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 spans="1:44" ht="1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19"/>
      <c r="P185" s="2"/>
      <c r="Q185" s="2"/>
      <c r="R185" s="219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 spans="1:44" ht="1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19"/>
      <c r="P186" s="2"/>
      <c r="Q186" s="2"/>
      <c r="R186" s="219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 spans="1:44" ht="1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19"/>
      <c r="P187" s="2"/>
      <c r="Q187" s="2"/>
      <c r="R187" s="219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 spans="1:44" ht="1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19"/>
      <c r="P188" s="2"/>
      <c r="Q188" s="2"/>
      <c r="R188" s="219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 spans="1:44" ht="1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19"/>
      <c r="P189" s="2"/>
      <c r="Q189" s="2"/>
      <c r="R189" s="219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 spans="1:44" ht="1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19"/>
      <c r="P190" s="2"/>
      <c r="Q190" s="2"/>
      <c r="R190" s="219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 spans="1:44" ht="1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19"/>
      <c r="P191" s="2"/>
      <c r="Q191" s="2"/>
      <c r="R191" s="219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 spans="1:44" ht="1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19"/>
      <c r="P192" s="2"/>
      <c r="Q192" s="2"/>
      <c r="R192" s="219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 spans="1:44" ht="1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19"/>
      <c r="P193" s="2"/>
      <c r="Q193" s="2"/>
      <c r="R193" s="219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 spans="1:44" ht="1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19"/>
      <c r="P194" s="2"/>
      <c r="Q194" s="2"/>
      <c r="R194" s="219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 spans="1:44" ht="1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19"/>
      <c r="P195" s="2"/>
      <c r="Q195" s="2"/>
      <c r="R195" s="219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 spans="1:44" ht="1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19"/>
      <c r="P196" s="2"/>
      <c r="Q196" s="2"/>
      <c r="R196" s="219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 spans="1:44" ht="1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19"/>
      <c r="P197" s="2"/>
      <c r="Q197" s="2"/>
      <c r="R197" s="219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 spans="1:44" ht="1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19"/>
      <c r="P198" s="2"/>
      <c r="Q198" s="2"/>
      <c r="R198" s="219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 spans="1:44" ht="1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19"/>
      <c r="P199" s="2"/>
      <c r="Q199" s="2"/>
      <c r="R199" s="219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 spans="1:44" ht="1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19"/>
      <c r="P200" s="2"/>
      <c r="Q200" s="2"/>
      <c r="R200" s="219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 spans="1:44" ht="17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19"/>
      <c r="P201" s="2"/>
      <c r="Q201" s="2"/>
      <c r="R201" s="219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 spans="1:44" ht="17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19"/>
      <c r="P202" s="2"/>
      <c r="Q202" s="2"/>
      <c r="R202" s="219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 spans="1:44" ht="17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19"/>
      <c r="P203" s="2"/>
      <c r="Q203" s="2"/>
      <c r="R203" s="219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 spans="1:44" ht="17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19"/>
      <c r="P204" s="2"/>
      <c r="Q204" s="2"/>
      <c r="R204" s="219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 spans="1:44" ht="17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19"/>
      <c r="P205" s="2"/>
      <c r="Q205" s="2"/>
      <c r="R205" s="219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 spans="1:44" ht="17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19"/>
      <c r="P206" s="2"/>
      <c r="Q206" s="2"/>
      <c r="R206" s="219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 spans="1:44" ht="1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19"/>
      <c r="P207" s="2"/>
      <c r="Q207" s="2"/>
      <c r="R207" s="219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 spans="1:44" ht="17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19"/>
      <c r="P208" s="2"/>
      <c r="Q208" s="2"/>
      <c r="R208" s="219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 spans="1:44" ht="17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19"/>
      <c r="P209" s="2"/>
      <c r="Q209" s="2"/>
      <c r="R209" s="219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 spans="1:44" ht="17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19"/>
      <c r="P210" s="2"/>
      <c r="Q210" s="2"/>
      <c r="R210" s="219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 spans="1:44" ht="17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19"/>
      <c r="P211" s="2"/>
      <c r="Q211" s="2"/>
      <c r="R211" s="219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 spans="1:44" ht="17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19"/>
      <c r="P212" s="2"/>
      <c r="Q212" s="2"/>
      <c r="R212" s="219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 spans="1:44" ht="17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19"/>
      <c r="P213" s="2"/>
      <c r="Q213" s="2"/>
      <c r="R213" s="219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 spans="1:44" ht="17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19"/>
      <c r="P214" s="2"/>
      <c r="Q214" s="2"/>
      <c r="R214" s="219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 spans="1:44" ht="17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19"/>
      <c r="P215" s="2"/>
      <c r="Q215" s="2"/>
      <c r="R215" s="219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 spans="1:44" ht="17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19"/>
      <c r="P216" s="2"/>
      <c r="Q216" s="2"/>
      <c r="R216" s="219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 spans="1:44" ht="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19"/>
      <c r="P217" s="2"/>
      <c r="Q217" s="2"/>
      <c r="R217" s="219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 spans="1:44" ht="17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19"/>
      <c r="P218" s="2"/>
      <c r="Q218" s="2"/>
      <c r="R218" s="219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 spans="1:44" ht="17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19"/>
      <c r="P219" s="2"/>
      <c r="Q219" s="2"/>
      <c r="R219" s="219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 spans="1:44" ht="17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19"/>
      <c r="P220" s="2"/>
      <c r="Q220" s="2"/>
      <c r="R220" s="219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 spans="1:44" ht="17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19"/>
      <c r="P221" s="2"/>
      <c r="Q221" s="2"/>
      <c r="R221" s="219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 spans="1:44" ht="17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19"/>
      <c r="P222" s="2"/>
      <c r="Q222" s="2"/>
      <c r="R222" s="219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 spans="1:44" ht="17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19"/>
      <c r="P223" s="2"/>
      <c r="Q223" s="2"/>
      <c r="R223" s="219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 spans="1:44" ht="17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19"/>
      <c r="P224" s="2"/>
      <c r="Q224" s="2"/>
      <c r="R224" s="219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 spans="1:44" ht="17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19"/>
      <c r="P225" s="2"/>
      <c r="Q225" s="2"/>
      <c r="R225" s="219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 spans="1:44" ht="17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19"/>
      <c r="P226" s="2"/>
      <c r="Q226" s="2"/>
      <c r="R226" s="219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 spans="1:44" ht="1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19"/>
      <c r="P227" s="2"/>
      <c r="Q227" s="2"/>
      <c r="R227" s="219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 spans="1:44" ht="17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19"/>
      <c r="P228" s="2"/>
      <c r="Q228" s="2"/>
      <c r="R228" s="219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 spans="1:44" ht="17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19"/>
      <c r="P229" s="2"/>
      <c r="Q229" s="2"/>
      <c r="R229" s="219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 spans="1:44" ht="17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19"/>
      <c r="P230" s="2"/>
      <c r="Q230" s="2"/>
      <c r="R230" s="219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 spans="1:44" ht="17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19"/>
      <c r="P231" s="2"/>
      <c r="Q231" s="2"/>
      <c r="R231" s="219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 spans="1:44" ht="17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19"/>
      <c r="P232" s="2"/>
      <c r="Q232" s="2"/>
      <c r="R232" s="219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 spans="1:44" ht="17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19"/>
      <c r="P233" s="2"/>
      <c r="Q233" s="2"/>
      <c r="R233" s="219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 spans="1:44" ht="17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19"/>
      <c r="P234" s="2"/>
      <c r="Q234" s="2"/>
      <c r="R234" s="219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 spans="1:44" ht="17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19"/>
      <c r="P235" s="2"/>
      <c r="Q235" s="2"/>
      <c r="R235" s="219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 spans="1:44" ht="17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19"/>
      <c r="P236" s="2"/>
      <c r="Q236" s="2"/>
      <c r="R236" s="219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 spans="1:44" ht="1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19"/>
      <c r="P237" s="2"/>
      <c r="Q237" s="2"/>
      <c r="R237" s="219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 spans="1:44" ht="17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19"/>
      <c r="P238" s="2"/>
      <c r="Q238" s="2"/>
      <c r="R238" s="219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 spans="1:44" ht="17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19"/>
      <c r="P239" s="2"/>
      <c r="Q239" s="2"/>
      <c r="R239" s="219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 spans="1:44" ht="17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19"/>
      <c r="P240" s="2"/>
      <c r="Q240" s="2"/>
      <c r="R240" s="219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 spans="1:44" ht="17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19"/>
      <c r="P241" s="2"/>
      <c r="Q241" s="2"/>
      <c r="R241" s="219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 spans="1:44" ht="17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19"/>
      <c r="P242" s="2"/>
      <c r="Q242" s="2"/>
      <c r="R242" s="219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 spans="1:44" ht="17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19"/>
      <c r="P243" s="2"/>
      <c r="Q243" s="2"/>
      <c r="R243" s="219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 spans="1:44" ht="17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19"/>
      <c r="P244" s="2"/>
      <c r="Q244" s="2"/>
      <c r="R244" s="219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 spans="1:44" ht="17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19"/>
      <c r="P245" s="2"/>
      <c r="Q245" s="2"/>
      <c r="R245" s="219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 spans="1:44" ht="17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19"/>
      <c r="P246" s="2"/>
      <c r="Q246" s="2"/>
      <c r="R246" s="219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 spans="1:44" ht="1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19"/>
      <c r="P247" s="2"/>
      <c r="Q247" s="2"/>
      <c r="R247" s="219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 spans="1:44" ht="17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19"/>
      <c r="P248" s="2"/>
      <c r="Q248" s="2"/>
      <c r="R248" s="219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 spans="1:44" ht="17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19"/>
      <c r="P249" s="2"/>
      <c r="Q249" s="2"/>
      <c r="R249" s="219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 spans="1:44" ht="17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19"/>
      <c r="P250" s="2"/>
      <c r="Q250" s="2"/>
      <c r="R250" s="219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 spans="1:44" ht="17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19"/>
      <c r="P251" s="2"/>
      <c r="Q251" s="2"/>
      <c r="R251" s="219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 spans="1:44" ht="17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19"/>
      <c r="P252" s="2"/>
      <c r="Q252" s="2"/>
      <c r="R252" s="219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 spans="1:44" ht="17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19"/>
      <c r="P253" s="2"/>
      <c r="Q253" s="2"/>
      <c r="R253" s="219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 spans="1:44" ht="17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19"/>
      <c r="P254" s="2"/>
      <c r="Q254" s="2"/>
      <c r="R254" s="219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</row>
    <row r="255" spans="1:44" ht="17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19"/>
      <c r="P255" s="2"/>
      <c r="Q255" s="2"/>
      <c r="R255" s="219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</row>
    <row r="256" spans="1:44" ht="17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19"/>
      <c r="P256" s="2"/>
      <c r="Q256" s="2"/>
      <c r="R256" s="219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</row>
    <row r="257" spans="1:44" ht="1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19"/>
      <c r="P257" s="2"/>
      <c r="Q257" s="2"/>
      <c r="R257" s="219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ht="17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19"/>
      <c r="P258" s="2"/>
      <c r="Q258" s="2"/>
      <c r="R258" s="219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ht="17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19"/>
      <c r="P259" s="2"/>
      <c r="Q259" s="2"/>
      <c r="R259" s="219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ht="17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19"/>
      <c r="P260" s="2"/>
      <c r="Q260" s="2"/>
      <c r="R260" s="219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ht="17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19"/>
      <c r="P261" s="2"/>
      <c r="Q261" s="2"/>
      <c r="R261" s="219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ht="17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19"/>
      <c r="P262" s="2"/>
      <c r="Q262" s="2"/>
      <c r="R262" s="219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ht="17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19"/>
      <c r="P263" s="2"/>
      <c r="Q263" s="2"/>
      <c r="R263" s="219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7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19"/>
      <c r="P264" s="2"/>
      <c r="Q264" s="2"/>
      <c r="R264" s="219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ht="17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19"/>
      <c r="P265" s="2"/>
      <c r="Q265" s="2"/>
      <c r="R265" s="219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ht="17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19"/>
      <c r="P266" s="2"/>
      <c r="Q266" s="2"/>
      <c r="R266" s="219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ht="1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19"/>
      <c r="P267" s="2"/>
      <c r="Q267" s="2"/>
      <c r="R267" s="219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ht="17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19"/>
      <c r="P268" s="2"/>
      <c r="Q268" s="2"/>
      <c r="R268" s="219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ht="17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19"/>
      <c r="P269" s="2"/>
      <c r="Q269" s="2"/>
      <c r="R269" s="219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ht="17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19"/>
      <c r="P270" s="2"/>
      <c r="Q270" s="2"/>
      <c r="R270" s="219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ht="17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19"/>
      <c r="P271" s="2"/>
      <c r="Q271" s="2"/>
      <c r="R271" s="219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7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19"/>
      <c r="P272" s="2"/>
      <c r="Q272" s="2"/>
      <c r="R272" s="219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1:44" ht="17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19"/>
      <c r="P273" s="2"/>
      <c r="Q273" s="2"/>
      <c r="R273" s="219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</row>
    <row r="274" spans="1:44" ht="17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19"/>
      <c r="P274" s="2"/>
      <c r="Q274" s="2"/>
      <c r="R274" s="219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</row>
    <row r="275" spans="1:44" ht="17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19"/>
      <c r="P275" s="2"/>
      <c r="Q275" s="2"/>
      <c r="R275" s="219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</row>
    <row r="276" spans="1:44" ht="17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19"/>
      <c r="P276" s="2"/>
      <c r="Q276" s="2"/>
      <c r="R276" s="219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</row>
    <row r="277" spans="1:44" ht="1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19"/>
      <c r="P277" s="2"/>
      <c r="Q277" s="2"/>
      <c r="R277" s="219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</row>
    <row r="278" spans="1:44" ht="17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19"/>
      <c r="P278" s="2"/>
      <c r="Q278" s="2"/>
      <c r="R278" s="219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</row>
    <row r="279" spans="1:44" ht="17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19"/>
      <c r="P279" s="2"/>
      <c r="Q279" s="2"/>
      <c r="R279" s="219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</row>
    <row r="280" spans="1:44" ht="17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19"/>
      <c r="P280" s="2"/>
      <c r="Q280" s="2"/>
      <c r="R280" s="219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</row>
    <row r="281" spans="1:44" ht="17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19"/>
      <c r="P281" s="2"/>
      <c r="Q281" s="2"/>
      <c r="R281" s="219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</row>
    <row r="282" spans="1:44" ht="17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19"/>
      <c r="P282" s="2"/>
      <c r="Q282" s="2"/>
      <c r="R282" s="219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</row>
    <row r="283" spans="1:44" ht="17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19"/>
      <c r="P283" s="2"/>
      <c r="Q283" s="2"/>
      <c r="R283" s="219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</row>
    <row r="284" spans="1:44" ht="17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19"/>
      <c r="P284" s="2"/>
      <c r="Q284" s="2"/>
      <c r="R284" s="219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</row>
    <row r="285" spans="1:44" ht="17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19"/>
      <c r="P285" s="2"/>
      <c r="Q285" s="2"/>
      <c r="R285" s="219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</row>
    <row r="286" spans="1:44" ht="17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19"/>
      <c r="P286" s="2"/>
      <c r="Q286" s="2"/>
      <c r="R286" s="219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</row>
    <row r="287" spans="1:44" ht="1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19"/>
      <c r="P287" s="2"/>
      <c r="Q287" s="2"/>
      <c r="R287" s="219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 spans="1:44" ht="17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19"/>
      <c r="P288" s="2"/>
      <c r="Q288" s="2"/>
      <c r="R288" s="219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</row>
    <row r="289" spans="1:44" ht="17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19"/>
      <c r="P289" s="2"/>
      <c r="Q289" s="2"/>
      <c r="R289" s="219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0" spans="1:44" ht="17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19"/>
      <c r="P290" s="2"/>
      <c r="Q290" s="2"/>
      <c r="R290" s="219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</row>
    <row r="291" spans="1:44" ht="17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19"/>
      <c r="P291" s="2"/>
      <c r="Q291" s="2"/>
      <c r="R291" s="219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</row>
    <row r="292" spans="1:44" ht="17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19"/>
      <c r="P292" s="2"/>
      <c r="Q292" s="2"/>
      <c r="R292" s="219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</row>
    <row r="293" spans="1:44" ht="17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19"/>
      <c r="P293" s="2"/>
      <c r="Q293" s="2"/>
      <c r="R293" s="219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</row>
    <row r="294" spans="1:44" ht="17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19"/>
      <c r="P294" s="2"/>
      <c r="Q294" s="2"/>
      <c r="R294" s="219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</row>
    <row r="295" spans="1:44" ht="17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19"/>
      <c r="P295" s="2"/>
      <c r="Q295" s="2"/>
      <c r="R295" s="219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</row>
    <row r="296" spans="1:44" ht="17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19"/>
      <c r="P296" s="2"/>
      <c r="Q296" s="2"/>
      <c r="R296" s="219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</row>
    <row r="297" spans="1:44" ht="1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19"/>
      <c r="P297" s="2"/>
      <c r="Q297" s="2"/>
      <c r="R297" s="219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</row>
    <row r="298" spans="1:44" ht="17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19"/>
      <c r="P298" s="2"/>
      <c r="Q298" s="2"/>
      <c r="R298" s="219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</row>
    <row r="299" spans="1:44" ht="17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19"/>
      <c r="P299" s="2"/>
      <c r="Q299" s="2"/>
      <c r="R299" s="219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</row>
    <row r="300" spans="1:44" ht="17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19"/>
      <c r="P300" s="2"/>
      <c r="Q300" s="2"/>
      <c r="R300" s="219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</row>
    <row r="301" spans="1:44" ht="17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19"/>
      <c r="P301" s="2"/>
      <c r="Q301" s="2"/>
      <c r="R301" s="219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</row>
    <row r="302" spans="1:44" ht="17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19"/>
      <c r="P302" s="2"/>
      <c r="Q302" s="2"/>
      <c r="R302" s="219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</row>
    <row r="303" spans="1:44" ht="17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19"/>
      <c r="P303" s="2"/>
      <c r="Q303" s="2"/>
      <c r="R303" s="219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</row>
    <row r="304" spans="1:44" ht="17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19"/>
      <c r="P304" s="2"/>
      <c r="Q304" s="2"/>
      <c r="R304" s="219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</row>
    <row r="305" spans="1:44" ht="17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19"/>
      <c r="P305" s="2"/>
      <c r="Q305" s="2"/>
      <c r="R305" s="219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</row>
    <row r="306" spans="1:44" ht="17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19"/>
      <c r="P306" s="2"/>
      <c r="Q306" s="2"/>
      <c r="R306" s="219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 spans="1:44" ht="1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19"/>
      <c r="P307" s="2"/>
      <c r="Q307" s="2"/>
      <c r="R307" s="219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 spans="1:44" ht="17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19"/>
      <c r="P308" s="2"/>
      <c r="Q308" s="2"/>
      <c r="R308" s="219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</row>
    <row r="309" spans="1:44" ht="17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19"/>
      <c r="P309" s="2"/>
      <c r="Q309" s="2"/>
      <c r="R309" s="219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</row>
    <row r="310" spans="1:44" ht="17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19"/>
      <c r="P310" s="2"/>
      <c r="Q310" s="2"/>
      <c r="R310" s="219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</row>
    <row r="311" spans="1:44" ht="17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19"/>
      <c r="P311" s="2"/>
      <c r="Q311" s="2"/>
      <c r="R311" s="219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</row>
    <row r="312" spans="1:44" ht="17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19"/>
      <c r="P312" s="2"/>
      <c r="Q312" s="2"/>
      <c r="R312" s="219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</row>
    <row r="313" spans="1:44" ht="17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19"/>
      <c r="P313" s="2"/>
      <c r="Q313" s="2"/>
      <c r="R313" s="219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</row>
    <row r="314" spans="1:44" ht="17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19"/>
      <c r="P314" s="2"/>
      <c r="Q314" s="2"/>
      <c r="R314" s="219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</row>
    <row r="315" spans="1:44" ht="17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19"/>
      <c r="P315" s="2"/>
      <c r="Q315" s="2"/>
      <c r="R315" s="219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</row>
    <row r="316" spans="1:44" ht="17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19"/>
      <c r="P316" s="2"/>
      <c r="Q316" s="2"/>
      <c r="R316" s="219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</row>
    <row r="317" spans="1:44" ht="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19"/>
      <c r="P317" s="2"/>
      <c r="Q317" s="2"/>
      <c r="R317" s="219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</row>
    <row r="318" spans="1:44" ht="17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19"/>
      <c r="P318" s="2"/>
      <c r="Q318" s="2"/>
      <c r="R318" s="219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</row>
    <row r="319" spans="1:44" ht="17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19"/>
      <c r="P319" s="2"/>
      <c r="Q319" s="2"/>
      <c r="R319" s="219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</row>
    <row r="320" spans="1:44" ht="17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19"/>
      <c r="P320" s="2"/>
      <c r="Q320" s="2"/>
      <c r="R320" s="219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</row>
    <row r="321" spans="1:44" ht="17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19"/>
      <c r="P321" s="2"/>
      <c r="Q321" s="2"/>
      <c r="R321" s="219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</row>
    <row r="322" spans="1:44" ht="17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19"/>
      <c r="P322" s="2"/>
      <c r="Q322" s="2"/>
      <c r="R322" s="219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</row>
    <row r="323" spans="1:44" ht="17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19"/>
      <c r="P323" s="2"/>
      <c r="Q323" s="2"/>
      <c r="R323" s="219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</row>
    <row r="324" spans="1:44" ht="17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19"/>
      <c r="P324" s="2"/>
      <c r="Q324" s="2"/>
      <c r="R324" s="219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</row>
    <row r="325" spans="1:44" ht="17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19"/>
      <c r="P325" s="2"/>
      <c r="Q325" s="2"/>
      <c r="R325" s="219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</row>
    <row r="326" spans="1:44" ht="17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19"/>
      <c r="P326" s="2"/>
      <c r="Q326" s="2"/>
      <c r="R326" s="219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</row>
    <row r="327" spans="1:44" ht="1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19"/>
      <c r="P327" s="2"/>
      <c r="Q327" s="2"/>
      <c r="R327" s="219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</row>
    <row r="328" spans="1:44" ht="17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19"/>
      <c r="P328" s="2"/>
      <c r="Q328" s="2"/>
      <c r="R328" s="219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</row>
    <row r="329" spans="1:44" ht="17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19"/>
      <c r="P329" s="2"/>
      <c r="Q329" s="2"/>
      <c r="R329" s="219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</row>
    <row r="330" spans="1:44" ht="17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19"/>
      <c r="P330" s="2"/>
      <c r="Q330" s="2"/>
      <c r="R330" s="219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</row>
    <row r="331" spans="1:44" ht="17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19"/>
      <c r="P331" s="2"/>
      <c r="Q331" s="2"/>
      <c r="R331" s="219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</row>
    <row r="332" spans="1:44" ht="17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19"/>
      <c r="P332" s="2"/>
      <c r="Q332" s="2"/>
      <c r="R332" s="219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 spans="1:44" ht="17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19"/>
      <c r="P333" s="2"/>
      <c r="Q333" s="2"/>
      <c r="R333" s="219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 spans="1:44" ht="17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19"/>
      <c r="P334" s="2"/>
      <c r="Q334" s="2"/>
      <c r="R334" s="219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 spans="1:44" ht="17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19"/>
      <c r="P335" s="2"/>
      <c r="Q335" s="2"/>
      <c r="R335" s="219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 spans="1:44" ht="17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19"/>
      <c r="P336" s="2"/>
      <c r="Q336" s="2"/>
      <c r="R336" s="219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 spans="1:44" ht="1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19"/>
      <c r="P337" s="2"/>
      <c r="Q337" s="2"/>
      <c r="R337" s="219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 spans="1:44" ht="17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19"/>
      <c r="P338" s="2"/>
      <c r="Q338" s="2"/>
      <c r="R338" s="219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 spans="1:44" ht="17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19"/>
      <c r="P339" s="2"/>
      <c r="Q339" s="2"/>
      <c r="R339" s="219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 spans="1:44" ht="17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19"/>
      <c r="P340" s="2"/>
      <c r="Q340" s="2"/>
      <c r="R340" s="219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 spans="1:44" ht="17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19"/>
      <c r="P341" s="2"/>
      <c r="Q341" s="2"/>
      <c r="R341" s="219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 spans="1:44" ht="17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19"/>
      <c r="P342" s="2"/>
      <c r="Q342" s="2"/>
      <c r="R342" s="219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 spans="1:44" ht="17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19"/>
      <c r="P343" s="2"/>
      <c r="Q343" s="2"/>
      <c r="R343" s="219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 spans="1:44" ht="17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19"/>
      <c r="P344" s="2"/>
      <c r="Q344" s="2"/>
      <c r="R344" s="219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 spans="1:44" ht="17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19"/>
      <c r="P345" s="2"/>
      <c r="Q345" s="2"/>
      <c r="R345" s="219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 spans="1:44" ht="17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19"/>
      <c r="P346" s="2"/>
      <c r="Q346" s="2"/>
      <c r="R346" s="219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</row>
    <row r="347" spans="1:44" ht="1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19"/>
      <c r="P347" s="2"/>
      <c r="Q347" s="2"/>
      <c r="R347" s="219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</row>
    <row r="348" spans="1:44" ht="17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19"/>
      <c r="P348" s="2"/>
      <c r="Q348" s="2"/>
      <c r="R348" s="219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 spans="1:44" ht="17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19"/>
      <c r="P349" s="2"/>
      <c r="Q349" s="2"/>
      <c r="R349" s="219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 spans="1:44" ht="17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19"/>
      <c r="P350" s="2"/>
      <c r="Q350" s="2"/>
      <c r="R350" s="219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 spans="1:44" ht="17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19"/>
      <c r="P351" s="2"/>
      <c r="Q351" s="2"/>
      <c r="R351" s="219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 spans="1:44" ht="17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19"/>
      <c r="P352" s="2"/>
      <c r="Q352" s="2"/>
      <c r="R352" s="219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 spans="1:44" ht="17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19"/>
      <c r="P353" s="2"/>
      <c r="Q353" s="2"/>
      <c r="R353" s="219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 spans="1:44" ht="17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19"/>
      <c r="P354" s="2"/>
      <c r="Q354" s="2"/>
      <c r="R354" s="219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 spans="1:44" ht="17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19"/>
      <c r="P355" s="2"/>
      <c r="Q355" s="2"/>
      <c r="R355" s="219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 spans="1:44" ht="17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19"/>
      <c r="P356" s="2"/>
      <c r="Q356" s="2"/>
      <c r="R356" s="219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 spans="1:44" ht="1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19"/>
      <c r="P357" s="2"/>
      <c r="Q357" s="2"/>
      <c r="R357" s="219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 spans="1:44" ht="17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19"/>
      <c r="P358" s="2"/>
      <c r="Q358" s="2"/>
      <c r="R358" s="219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 spans="1:44" ht="17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19"/>
      <c r="P359" s="2"/>
      <c r="Q359" s="2"/>
      <c r="R359" s="219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 spans="1:44" ht="17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19"/>
      <c r="P360" s="2"/>
      <c r="Q360" s="2"/>
      <c r="R360" s="219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 spans="1:44" ht="17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19"/>
      <c r="P361" s="2"/>
      <c r="Q361" s="2"/>
      <c r="R361" s="219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 spans="1:44" ht="17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19"/>
      <c r="P362" s="2"/>
      <c r="Q362" s="2"/>
      <c r="R362" s="219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 spans="1:44" ht="17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19"/>
      <c r="P363" s="2"/>
      <c r="Q363" s="2"/>
      <c r="R363" s="219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</row>
    <row r="364" spans="1:44" ht="17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19"/>
      <c r="P364" s="2"/>
      <c r="Q364" s="2"/>
      <c r="R364" s="219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</row>
    <row r="365" spans="1:44" ht="17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19"/>
      <c r="P365" s="2"/>
      <c r="Q365" s="2"/>
      <c r="R365" s="219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 spans="1:44" ht="17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19"/>
      <c r="P366" s="2"/>
      <c r="Q366" s="2"/>
      <c r="R366" s="219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 spans="1:44" ht="1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19"/>
      <c r="P367" s="2"/>
      <c r="Q367" s="2"/>
      <c r="R367" s="219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 spans="1:44" ht="17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19"/>
      <c r="P368" s="2"/>
      <c r="Q368" s="2"/>
      <c r="R368" s="219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 spans="1:44" ht="17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19"/>
      <c r="P369" s="2"/>
      <c r="Q369" s="2"/>
      <c r="R369" s="219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</row>
    <row r="370" spans="1:44" ht="17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19"/>
      <c r="P370" s="2"/>
      <c r="Q370" s="2"/>
      <c r="R370" s="219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</row>
    <row r="371" spans="1:44" ht="17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19"/>
      <c r="P371" s="2"/>
      <c r="Q371" s="2"/>
      <c r="R371" s="219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</row>
    <row r="372" spans="1:44" ht="17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19"/>
      <c r="P372" s="2"/>
      <c r="Q372" s="2"/>
      <c r="R372" s="219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</row>
    <row r="373" spans="1:44" ht="17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19"/>
      <c r="P373" s="2"/>
      <c r="Q373" s="2"/>
      <c r="R373" s="219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 spans="1:44" ht="17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19"/>
      <c r="P374" s="2"/>
      <c r="Q374" s="2"/>
      <c r="R374" s="219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 spans="1:44" ht="17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19"/>
      <c r="P375" s="2"/>
      <c r="Q375" s="2"/>
      <c r="R375" s="219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 spans="1:44" ht="17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19"/>
      <c r="P376" s="2"/>
      <c r="Q376" s="2"/>
      <c r="R376" s="219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 spans="1:44" ht="1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19"/>
      <c r="P377" s="2"/>
      <c r="Q377" s="2"/>
      <c r="R377" s="219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 spans="1:44" ht="17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19"/>
      <c r="P378" s="2"/>
      <c r="Q378" s="2"/>
      <c r="R378" s="219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379" spans="1:44" ht="17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19"/>
      <c r="P379" s="2"/>
      <c r="Q379" s="2"/>
      <c r="R379" s="219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</row>
    <row r="380" spans="1:44" ht="17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19"/>
      <c r="P380" s="2"/>
      <c r="Q380" s="2"/>
      <c r="R380" s="219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</row>
    <row r="381" spans="1:44" ht="17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19"/>
      <c r="P381" s="2"/>
      <c r="Q381" s="2"/>
      <c r="R381" s="219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</row>
    <row r="382" spans="1:44" ht="17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19"/>
      <c r="P382" s="2"/>
      <c r="Q382" s="2"/>
      <c r="R382" s="219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 spans="1:44" ht="17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19"/>
      <c r="P383" s="2"/>
      <c r="Q383" s="2"/>
      <c r="R383" s="219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 spans="1:44" ht="17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19"/>
      <c r="P384" s="2"/>
      <c r="Q384" s="2"/>
      <c r="R384" s="219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 spans="1:44" ht="17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19"/>
      <c r="P385" s="2"/>
      <c r="Q385" s="2"/>
      <c r="R385" s="219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6" spans="1:44" ht="17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19"/>
      <c r="P386" s="2"/>
      <c r="Q386" s="2"/>
      <c r="R386" s="219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</row>
    <row r="387" spans="1:44" ht="1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19"/>
      <c r="P387" s="2"/>
      <c r="Q387" s="2"/>
      <c r="R387" s="219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</row>
    <row r="388" spans="1:44" ht="17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19"/>
      <c r="P388" s="2"/>
      <c r="Q388" s="2"/>
      <c r="R388" s="219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</row>
    <row r="389" spans="1:44" ht="17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19"/>
      <c r="P389" s="2"/>
      <c r="Q389" s="2"/>
      <c r="R389" s="219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</row>
    <row r="390" spans="1:44" ht="17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19"/>
      <c r="P390" s="2"/>
      <c r="Q390" s="2"/>
      <c r="R390" s="219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</row>
    <row r="391" spans="1:44" ht="17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19"/>
      <c r="P391" s="2"/>
      <c r="Q391" s="2"/>
      <c r="R391" s="219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</row>
    <row r="392" spans="1:44" ht="17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19"/>
      <c r="P392" s="2"/>
      <c r="Q392" s="2"/>
      <c r="R392" s="219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</row>
    <row r="393" spans="1:44" ht="17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19"/>
      <c r="P393" s="2"/>
      <c r="Q393" s="2"/>
      <c r="R393" s="219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</row>
    <row r="394" spans="1:44" ht="17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19"/>
      <c r="P394" s="2"/>
      <c r="Q394" s="2"/>
      <c r="R394" s="219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</row>
    <row r="395" spans="1:44" ht="17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19"/>
      <c r="P395" s="2"/>
      <c r="Q395" s="2"/>
      <c r="R395" s="219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</row>
    <row r="396" spans="1:44" ht="17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19"/>
      <c r="P396" s="2"/>
      <c r="Q396" s="2"/>
      <c r="R396" s="219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</row>
    <row r="397" spans="1:44" ht="1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19"/>
      <c r="P397" s="2"/>
      <c r="Q397" s="2"/>
      <c r="R397" s="219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</row>
    <row r="398" spans="1:44" ht="17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19"/>
      <c r="P398" s="2"/>
      <c r="Q398" s="2"/>
      <c r="R398" s="219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</row>
    <row r="399" spans="1:44" ht="17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19"/>
      <c r="P399" s="2"/>
      <c r="Q399" s="2"/>
      <c r="R399" s="219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</row>
    <row r="400" spans="1:44" ht="17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19"/>
      <c r="P400" s="2"/>
      <c r="Q400" s="2"/>
      <c r="R400" s="219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</row>
    <row r="401" spans="1:44" ht="17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19"/>
      <c r="P401" s="2"/>
      <c r="Q401" s="2"/>
      <c r="R401" s="219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</row>
    <row r="402" spans="1:44" ht="17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19"/>
      <c r="P402" s="2"/>
      <c r="Q402" s="2"/>
      <c r="R402" s="219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</row>
    <row r="403" spans="1:44" ht="17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19"/>
      <c r="P403" s="2"/>
      <c r="Q403" s="2"/>
      <c r="R403" s="219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</row>
    <row r="404" spans="1:44" ht="17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19"/>
      <c r="P404" s="2"/>
      <c r="Q404" s="2"/>
      <c r="R404" s="219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</row>
    <row r="405" spans="1:44" ht="17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19"/>
      <c r="P405" s="2"/>
      <c r="Q405" s="2"/>
      <c r="R405" s="219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</row>
    <row r="406" spans="1:44" ht="17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19"/>
      <c r="P406" s="2"/>
      <c r="Q406" s="2"/>
      <c r="R406" s="219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</row>
    <row r="407" spans="1:44" ht="1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19"/>
      <c r="P407" s="2"/>
      <c r="Q407" s="2"/>
      <c r="R407" s="219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</row>
    <row r="408" spans="1:44" ht="17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19"/>
      <c r="P408" s="2"/>
      <c r="Q408" s="2"/>
      <c r="R408" s="219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</row>
    <row r="409" spans="1:44" ht="17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19"/>
      <c r="P409" s="2"/>
      <c r="Q409" s="2"/>
      <c r="R409" s="219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</row>
    <row r="410" spans="1:44" ht="17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19"/>
      <c r="P410" s="2"/>
      <c r="Q410" s="2"/>
      <c r="R410" s="219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</row>
    <row r="411" spans="1:44" ht="17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19"/>
      <c r="P411" s="2"/>
      <c r="Q411" s="2"/>
      <c r="R411" s="219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</row>
    <row r="412" spans="1:44" ht="17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19"/>
      <c r="P412" s="2"/>
      <c r="Q412" s="2"/>
      <c r="R412" s="219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</row>
    <row r="413" spans="1:44" ht="17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19"/>
      <c r="P413" s="2"/>
      <c r="Q413" s="2"/>
      <c r="R413" s="219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</row>
    <row r="414" spans="1:44" ht="17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19"/>
      <c r="P414" s="2"/>
      <c r="Q414" s="2"/>
      <c r="R414" s="219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</row>
    <row r="415" spans="1:44" ht="17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19"/>
      <c r="P415" s="2"/>
      <c r="Q415" s="2"/>
      <c r="R415" s="219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</row>
    <row r="416" spans="1:44" ht="17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19"/>
      <c r="P416" s="2"/>
      <c r="Q416" s="2"/>
      <c r="R416" s="219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</row>
    <row r="417" spans="1:44" ht="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19"/>
      <c r="P417" s="2"/>
      <c r="Q417" s="2"/>
      <c r="R417" s="219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</row>
    <row r="418" spans="1:44" ht="17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19"/>
      <c r="P418" s="2"/>
      <c r="Q418" s="2"/>
      <c r="R418" s="219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</row>
    <row r="419" spans="1:44" ht="17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19"/>
      <c r="P419" s="2"/>
      <c r="Q419" s="2"/>
      <c r="R419" s="219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</row>
    <row r="420" spans="1:44" ht="17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19"/>
      <c r="P420" s="2"/>
      <c r="Q420" s="2"/>
      <c r="R420" s="219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</row>
    <row r="421" spans="1:44" ht="17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19"/>
      <c r="P421" s="2"/>
      <c r="Q421" s="2"/>
      <c r="R421" s="219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</row>
    <row r="422" spans="1:44" ht="17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19"/>
      <c r="P422" s="2"/>
      <c r="Q422" s="2"/>
      <c r="R422" s="219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</row>
    <row r="423" spans="1:44" ht="17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19"/>
      <c r="P423" s="2"/>
      <c r="Q423" s="2"/>
      <c r="R423" s="219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</row>
    <row r="424" spans="1:44" ht="17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19"/>
      <c r="P424" s="2"/>
      <c r="Q424" s="2"/>
      <c r="R424" s="219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</row>
    <row r="425" spans="1:44" ht="17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19"/>
      <c r="P425" s="2"/>
      <c r="Q425" s="2"/>
      <c r="R425" s="219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</row>
    <row r="426" spans="1:44" ht="17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19"/>
      <c r="P426" s="2"/>
      <c r="Q426" s="2"/>
      <c r="R426" s="219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</row>
    <row r="427" spans="1:44" ht="1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19"/>
      <c r="P427" s="2"/>
      <c r="Q427" s="2"/>
      <c r="R427" s="219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</row>
    <row r="428" spans="1:44" ht="17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19"/>
      <c r="P428" s="2"/>
      <c r="Q428" s="2"/>
      <c r="R428" s="219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</row>
    <row r="429" spans="1:44" ht="17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19"/>
      <c r="P429" s="2"/>
      <c r="Q429" s="2"/>
      <c r="R429" s="219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</row>
    <row r="430" spans="1:44" ht="17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19"/>
      <c r="P430" s="2"/>
      <c r="Q430" s="2"/>
      <c r="R430" s="219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</row>
    <row r="431" spans="1:44" ht="17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19"/>
      <c r="P431" s="2"/>
      <c r="Q431" s="2"/>
      <c r="R431" s="219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</row>
    <row r="432" spans="1:44" ht="17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19"/>
      <c r="P432" s="2"/>
      <c r="Q432" s="2"/>
      <c r="R432" s="219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</row>
    <row r="433" spans="1:44" ht="17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19"/>
      <c r="P433" s="2"/>
      <c r="Q433" s="2"/>
      <c r="R433" s="219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</row>
    <row r="434" spans="1:44" ht="17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19"/>
      <c r="P434" s="2"/>
      <c r="Q434" s="2"/>
      <c r="R434" s="219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</row>
    <row r="435" spans="1:44" ht="17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19"/>
      <c r="P435" s="2"/>
      <c r="Q435" s="2"/>
      <c r="R435" s="219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</row>
    <row r="436" spans="1:44" ht="17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19"/>
      <c r="P436" s="2"/>
      <c r="Q436" s="2"/>
      <c r="R436" s="219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</row>
    <row r="437" spans="1:44" ht="1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19"/>
      <c r="P437" s="2"/>
      <c r="Q437" s="2"/>
      <c r="R437" s="219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</row>
    <row r="438" spans="1:44" ht="17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19"/>
      <c r="P438" s="2"/>
      <c r="Q438" s="2"/>
      <c r="R438" s="219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</row>
    <row r="439" spans="1:44" ht="17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19"/>
      <c r="P439" s="2"/>
      <c r="Q439" s="2"/>
      <c r="R439" s="219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</row>
    <row r="440" spans="1:44" ht="17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19"/>
      <c r="P440" s="2"/>
      <c r="Q440" s="2"/>
      <c r="R440" s="219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</row>
    <row r="441" spans="1:44" ht="17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19"/>
      <c r="P441" s="2"/>
      <c r="Q441" s="2"/>
      <c r="R441" s="219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</row>
    <row r="442" spans="1:44" ht="17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19"/>
      <c r="P442" s="2"/>
      <c r="Q442" s="2"/>
      <c r="R442" s="219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</row>
    <row r="443" spans="1:44" ht="17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19"/>
      <c r="P443" s="2"/>
      <c r="Q443" s="2"/>
      <c r="R443" s="219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</row>
    <row r="444" spans="1:44" ht="17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19"/>
      <c r="P444" s="2"/>
      <c r="Q444" s="2"/>
      <c r="R444" s="219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</row>
    <row r="445" spans="1:44" ht="17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19"/>
      <c r="P445" s="2"/>
      <c r="Q445" s="2"/>
      <c r="R445" s="219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</row>
    <row r="446" spans="1:44" ht="17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19"/>
      <c r="P446" s="2"/>
      <c r="Q446" s="2"/>
      <c r="R446" s="219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</row>
    <row r="447" spans="1:44" ht="1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19"/>
      <c r="P447" s="2"/>
      <c r="Q447" s="2"/>
      <c r="R447" s="219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</row>
    <row r="448" spans="1:44" ht="17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19"/>
      <c r="P448" s="2"/>
      <c r="Q448" s="2"/>
      <c r="R448" s="219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</row>
    <row r="449" spans="1:44" ht="17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19"/>
      <c r="P449" s="2"/>
      <c r="Q449" s="2"/>
      <c r="R449" s="219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</row>
    <row r="450" spans="1:44" ht="17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19"/>
      <c r="P450" s="2"/>
      <c r="Q450" s="2"/>
      <c r="R450" s="219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</row>
    <row r="451" spans="1:44" ht="17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19"/>
      <c r="P451" s="2"/>
      <c r="Q451" s="2"/>
      <c r="R451" s="219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</row>
    <row r="452" spans="1:44" ht="17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19"/>
      <c r="P452" s="2"/>
      <c r="Q452" s="2"/>
      <c r="R452" s="219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</row>
    <row r="453" spans="1:44" ht="17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19"/>
      <c r="P453" s="2"/>
      <c r="Q453" s="2"/>
      <c r="R453" s="219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</row>
    <row r="454" spans="1:44" ht="17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19"/>
      <c r="P454" s="2"/>
      <c r="Q454" s="2"/>
      <c r="R454" s="219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</row>
    <row r="455" spans="1:44" ht="17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19"/>
      <c r="P455" s="2"/>
      <c r="Q455" s="2"/>
      <c r="R455" s="219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</row>
    <row r="456" spans="1:44" ht="17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19"/>
      <c r="P456" s="2"/>
      <c r="Q456" s="2"/>
      <c r="R456" s="219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</row>
    <row r="457" spans="1:44" ht="1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19"/>
      <c r="P457" s="2"/>
      <c r="Q457" s="2"/>
      <c r="R457" s="219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</row>
    <row r="458" spans="1:44" ht="17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19"/>
      <c r="P458" s="2"/>
      <c r="Q458" s="2"/>
      <c r="R458" s="219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</row>
    <row r="459" spans="1:44" ht="17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19"/>
      <c r="P459" s="2"/>
      <c r="Q459" s="2"/>
      <c r="R459" s="219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</row>
    <row r="460" spans="1:44" ht="17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19"/>
      <c r="P460" s="2"/>
      <c r="Q460" s="2"/>
      <c r="R460" s="219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</row>
    <row r="461" spans="1:44" ht="17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19"/>
      <c r="P461" s="2"/>
      <c r="Q461" s="2"/>
      <c r="R461" s="219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</row>
    <row r="462" spans="1:44" ht="17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19"/>
      <c r="P462" s="2"/>
      <c r="Q462" s="2"/>
      <c r="R462" s="219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</row>
    <row r="463" spans="1:44" ht="17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19"/>
      <c r="P463" s="2"/>
      <c r="Q463" s="2"/>
      <c r="R463" s="219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</row>
    <row r="464" spans="1:44" ht="17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19"/>
      <c r="P464" s="2"/>
      <c r="Q464" s="2"/>
      <c r="R464" s="219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</row>
    <row r="465" spans="1:44" ht="17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19"/>
      <c r="P465" s="2"/>
      <c r="Q465" s="2"/>
      <c r="R465" s="219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</row>
    <row r="466" spans="1:44" ht="17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19"/>
      <c r="P466" s="2"/>
      <c r="Q466" s="2"/>
      <c r="R466" s="219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</row>
    <row r="467" spans="1:44" ht="1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19"/>
      <c r="P467" s="2"/>
      <c r="Q467" s="2"/>
      <c r="R467" s="219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</row>
    <row r="468" spans="1:44" ht="17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19"/>
      <c r="P468" s="2"/>
      <c r="Q468" s="2"/>
      <c r="R468" s="219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</row>
    <row r="469" spans="1:44" ht="17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19"/>
      <c r="P469" s="2"/>
      <c r="Q469" s="2"/>
      <c r="R469" s="219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</row>
    <row r="470" spans="1:44" ht="17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19"/>
      <c r="P470" s="2"/>
      <c r="Q470" s="2"/>
      <c r="R470" s="219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</row>
    <row r="471" spans="1:44" ht="17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19"/>
      <c r="P471" s="2"/>
      <c r="Q471" s="2"/>
      <c r="R471" s="219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</row>
    <row r="472" spans="1:44" ht="17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19"/>
      <c r="P472" s="2"/>
      <c r="Q472" s="2"/>
      <c r="R472" s="219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</row>
    <row r="473" spans="1:44" ht="17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19"/>
      <c r="P473" s="2"/>
      <c r="Q473" s="2"/>
      <c r="R473" s="219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</row>
    <row r="474" spans="1:44" ht="17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19"/>
      <c r="P474" s="2"/>
      <c r="Q474" s="2"/>
      <c r="R474" s="219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</row>
    <row r="475" spans="1:44" ht="17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19"/>
      <c r="P475" s="2"/>
      <c r="Q475" s="2"/>
      <c r="R475" s="219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</row>
    <row r="476" spans="1:44" ht="17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19"/>
      <c r="P476" s="2"/>
      <c r="Q476" s="2"/>
      <c r="R476" s="219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</row>
    <row r="477" spans="1:44" ht="1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19"/>
      <c r="P477" s="2"/>
      <c r="Q477" s="2"/>
      <c r="R477" s="219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</row>
    <row r="478" spans="1:44" ht="17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19"/>
      <c r="P478" s="2"/>
      <c r="Q478" s="2"/>
      <c r="R478" s="219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</row>
    <row r="479" spans="1:44" ht="17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19"/>
      <c r="P479" s="2"/>
      <c r="Q479" s="2"/>
      <c r="R479" s="219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</row>
    <row r="480" spans="1:44" ht="17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19"/>
      <c r="P480" s="2"/>
      <c r="Q480" s="2"/>
      <c r="R480" s="219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</row>
    <row r="481" spans="1:44" ht="17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19"/>
      <c r="P481" s="2"/>
      <c r="Q481" s="2"/>
      <c r="R481" s="219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</row>
    <row r="482" spans="1:44" ht="17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19"/>
      <c r="P482" s="2"/>
      <c r="Q482" s="2"/>
      <c r="R482" s="219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</row>
    <row r="483" spans="1:44" ht="17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19"/>
      <c r="P483" s="2"/>
      <c r="Q483" s="2"/>
      <c r="R483" s="219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</row>
    <row r="484" spans="1:44" ht="17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19"/>
      <c r="P484" s="2"/>
      <c r="Q484" s="2"/>
      <c r="R484" s="219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</row>
    <row r="485" spans="1:44" ht="17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19"/>
      <c r="P485" s="2"/>
      <c r="Q485" s="2"/>
      <c r="R485" s="219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</row>
    <row r="486" spans="1:44" ht="17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19"/>
      <c r="P486" s="2"/>
      <c r="Q486" s="2"/>
      <c r="R486" s="219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</row>
    <row r="487" spans="1:44" ht="1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19"/>
      <c r="P487" s="2"/>
      <c r="Q487" s="2"/>
      <c r="R487" s="219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</row>
    <row r="488" spans="1:44" ht="17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19"/>
      <c r="P488" s="2"/>
      <c r="Q488" s="2"/>
      <c r="R488" s="219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</row>
    <row r="489" spans="1:44" ht="17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19"/>
      <c r="P489" s="2"/>
      <c r="Q489" s="2"/>
      <c r="R489" s="219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</row>
    <row r="490" spans="1:44" ht="17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19"/>
      <c r="P490" s="2"/>
      <c r="Q490" s="2"/>
      <c r="R490" s="219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</row>
    <row r="491" spans="1:44" ht="17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19"/>
      <c r="P491" s="2"/>
      <c r="Q491" s="2"/>
      <c r="R491" s="219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</row>
    <row r="492" spans="1:44" ht="17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19"/>
      <c r="P492" s="2"/>
      <c r="Q492" s="2"/>
      <c r="R492" s="219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</row>
    <row r="493" spans="1:44" ht="17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19"/>
      <c r="P493" s="2"/>
      <c r="Q493" s="2"/>
      <c r="R493" s="219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</row>
    <row r="494" spans="1:44" ht="17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19"/>
      <c r="P494" s="2"/>
      <c r="Q494" s="2"/>
      <c r="R494" s="219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</row>
    <row r="495" spans="1:44" ht="17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19"/>
      <c r="P495" s="2"/>
      <c r="Q495" s="2"/>
      <c r="R495" s="219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</row>
    <row r="496" spans="1:44" ht="17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19"/>
      <c r="P496" s="2"/>
      <c r="Q496" s="2"/>
      <c r="R496" s="219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</row>
    <row r="497" spans="1:44" ht="1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19"/>
      <c r="P497" s="2"/>
      <c r="Q497" s="2"/>
      <c r="R497" s="219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</row>
    <row r="498" spans="1:44" ht="17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19"/>
      <c r="P498" s="2"/>
      <c r="Q498" s="2"/>
      <c r="R498" s="219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</row>
    <row r="499" spans="1:44" ht="17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19"/>
      <c r="P499" s="2"/>
      <c r="Q499" s="2"/>
      <c r="R499" s="219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</row>
    <row r="500" spans="1:44" ht="17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19"/>
      <c r="P500" s="2"/>
      <c r="Q500" s="2"/>
      <c r="R500" s="219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</row>
    <row r="501" spans="1:44" ht="17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19"/>
      <c r="P501" s="2"/>
      <c r="Q501" s="2"/>
      <c r="R501" s="219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</row>
    <row r="502" spans="1:44" ht="17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19"/>
      <c r="P502" s="2"/>
      <c r="Q502" s="2"/>
      <c r="R502" s="219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</row>
    <row r="503" spans="1:44" ht="17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19"/>
      <c r="P503" s="2"/>
      <c r="Q503" s="2"/>
      <c r="R503" s="219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</row>
    <row r="504" spans="1:44" ht="17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19"/>
      <c r="P504" s="2"/>
      <c r="Q504" s="2"/>
      <c r="R504" s="219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</row>
    <row r="505" spans="1:44" ht="17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19"/>
      <c r="P505" s="2"/>
      <c r="Q505" s="2"/>
      <c r="R505" s="219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</row>
    <row r="506" spans="1:44" ht="17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19"/>
      <c r="P506" s="2"/>
      <c r="Q506" s="2"/>
      <c r="R506" s="219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</row>
    <row r="507" spans="1:44" ht="1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19"/>
      <c r="P507" s="2"/>
      <c r="Q507" s="2"/>
      <c r="R507" s="219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</row>
    <row r="508" spans="1:44" ht="17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19"/>
      <c r="P508" s="2"/>
      <c r="Q508" s="2"/>
      <c r="R508" s="219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</row>
    <row r="509" spans="1:44" ht="17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19"/>
      <c r="P509" s="2"/>
      <c r="Q509" s="2"/>
      <c r="R509" s="219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</row>
    <row r="510" spans="1:44" ht="17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19"/>
      <c r="P510" s="2"/>
      <c r="Q510" s="2"/>
      <c r="R510" s="219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</row>
    <row r="511" spans="1:44" ht="17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19"/>
      <c r="P511" s="2"/>
      <c r="Q511" s="2"/>
      <c r="R511" s="219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</row>
    <row r="512" spans="1:44" ht="17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19"/>
      <c r="P512" s="2"/>
      <c r="Q512" s="2"/>
      <c r="R512" s="219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</row>
    <row r="513" spans="1:44" ht="17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19"/>
      <c r="P513" s="2"/>
      <c r="Q513" s="2"/>
      <c r="R513" s="219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</row>
    <row r="514" spans="1:44" ht="17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19"/>
      <c r="P514" s="2"/>
      <c r="Q514" s="2"/>
      <c r="R514" s="219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</row>
    <row r="515" spans="1:44" ht="17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19"/>
      <c r="P515" s="2"/>
      <c r="Q515" s="2"/>
      <c r="R515" s="219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</row>
    <row r="516" spans="1:44" ht="17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19"/>
      <c r="P516" s="2"/>
      <c r="Q516" s="2"/>
      <c r="R516" s="219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</row>
    <row r="517" spans="1:44" ht="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19"/>
      <c r="P517" s="2"/>
      <c r="Q517" s="2"/>
      <c r="R517" s="219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</row>
    <row r="518" spans="1:44" ht="17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19"/>
      <c r="P518" s="2"/>
      <c r="Q518" s="2"/>
      <c r="R518" s="219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</row>
    <row r="519" spans="1:44" ht="17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19"/>
      <c r="P519" s="2"/>
      <c r="Q519" s="2"/>
      <c r="R519" s="219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</row>
    <row r="520" spans="1:44" ht="17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19"/>
      <c r="P520" s="2"/>
      <c r="Q520" s="2"/>
      <c r="R520" s="219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</row>
    <row r="521" spans="1:44" ht="17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19"/>
      <c r="P521" s="2"/>
      <c r="Q521" s="2"/>
      <c r="R521" s="219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</row>
    <row r="522" spans="1:44" ht="17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19"/>
      <c r="P522" s="2"/>
      <c r="Q522" s="2"/>
      <c r="R522" s="219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</row>
    <row r="523" spans="1:44" ht="17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19"/>
      <c r="P523" s="2"/>
      <c r="Q523" s="2"/>
      <c r="R523" s="219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</row>
    <row r="524" spans="1:44" ht="17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19"/>
      <c r="P524" s="2"/>
      <c r="Q524" s="2"/>
      <c r="R524" s="219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</row>
    <row r="525" spans="1:44" ht="17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19"/>
      <c r="P525" s="2"/>
      <c r="Q525" s="2"/>
      <c r="R525" s="219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</row>
    <row r="526" spans="1:44" ht="17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19"/>
      <c r="P526" s="2"/>
      <c r="Q526" s="2"/>
      <c r="R526" s="219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</row>
    <row r="527" spans="1:44" ht="1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19"/>
      <c r="P527" s="2"/>
      <c r="Q527" s="2"/>
      <c r="R527" s="219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</row>
    <row r="528" spans="1:44" ht="17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19"/>
      <c r="P528" s="2"/>
      <c r="Q528" s="2"/>
      <c r="R528" s="219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</row>
    <row r="529" spans="1:44" ht="17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19"/>
      <c r="P529" s="2"/>
      <c r="Q529" s="2"/>
      <c r="R529" s="219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</row>
    <row r="530" spans="1:44" ht="17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19"/>
      <c r="P530" s="2"/>
      <c r="Q530" s="2"/>
      <c r="R530" s="219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</row>
    <row r="531" spans="1:44" ht="17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19"/>
      <c r="P531" s="2"/>
      <c r="Q531" s="2"/>
      <c r="R531" s="219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</row>
    <row r="532" spans="1:44" ht="17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19"/>
      <c r="P532" s="2"/>
      <c r="Q532" s="2"/>
      <c r="R532" s="219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</row>
    <row r="533" spans="1:44" ht="17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19"/>
      <c r="P533" s="2"/>
      <c r="Q533" s="2"/>
      <c r="R533" s="219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</row>
    <row r="534" spans="1:44" ht="17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19"/>
      <c r="P534" s="2"/>
      <c r="Q534" s="2"/>
      <c r="R534" s="219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</row>
    <row r="535" spans="1:44" ht="17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19"/>
      <c r="P535" s="2"/>
      <c r="Q535" s="2"/>
      <c r="R535" s="219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</row>
    <row r="536" spans="1:44" ht="17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19"/>
      <c r="P536" s="2"/>
      <c r="Q536" s="2"/>
      <c r="R536" s="219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</row>
    <row r="537" spans="1:44" ht="1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19"/>
      <c r="P537" s="2"/>
      <c r="Q537" s="2"/>
      <c r="R537" s="219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</row>
    <row r="538" spans="1:44" ht="17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19"/>
      <c r="P538" s="2"/>
      <c r="Q538" s="2"/>
      <c r="R538" s="219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</row>
    <row r="539" spans="1:44" ht="17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19"/>
      <c r="P539" s="2"/>
      <c r="Q539" s="2"/>
      <c r="R539" s="219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</row>
    <row r="540" spans="1:44" ht="17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19"/>
      <c r="P540" s="2"/>
      <c r="Q540" s="2"/>
      <c r="R540" s="219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</row>
    <row r="541" spans="1:44" ht="17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19"/>
      <c r="P541" s="2"/>
      <c r="Q541" s="2"/>
      <c r="R541" s="219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</row>
    <row r="542" spans="1:44" ht="17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19"/>
      <c r="P542" s="2"/>
      <c r="Q542" s="2"/>
      <c r="R542" s="219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</row>
    <row r="543" spans="1:44" ht="17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19"/>
      <c r="P543" s="2"/>
      <c r="Q543" s="2"/>
      <c r="R543" s="219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</row>
    <row r="544" spans="1:44" ht="17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19"/>
      <c r="P544" s="2"/>
      <c r="Q544" s="2"/>
      <c r="R544" s="219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</row>
    <row r="545" spans="1:44" ht="17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19"/>
      <c r="P545" s="2"/>
      <c r="Q545" s="2"/>
      <c r="R545" s="219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</row>
    <row r="546" spans="1:44" ht="17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19"/>
      <c r="P546" s="2"/>
      <c r="Q546" s="2"/>
      <c r="R546" s="219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</row>
    <row r="547" spans="1:44" ht="1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19"/>
      <c r="P547" s="2"/>
      <c r="Q547" s="2"/>
      <c r="R547" s="219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</row>
    <row r="548" spans="1:44" ht="17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19"/>
      <c r="P548" s="2"/>
      <c r="Q548" s="2"/>
      <c r="R548" s="219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</row>
    <row r="549" spans="1:44" ht="17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19"/>
      <c r="P549" s="2"/>
      <c r="Q549" s="2"/>
      <c r="R549" s="219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</row>
    <row r="550" spans="1:44" ht="17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19"/>
      <c r="P550" s="2"/>
      <c r="Q550" s="2"/>
      <c r="R550" s="219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</row>
    <row r="551" spans="1:44" ht="17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19"/>
      <c r="P551" s="2"/>
      <c r="Q551" s="2"/>
      <c r="R551" s="219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</row>
    <row r="552" spans="1:44" ht="17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19"/>
      <c r="P552" s="2"/>
      <c r="Q552" s="2"/>
      <c r="R552" s="219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</row>
    <row r="553" spans="1:44" ht="17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19"/>
      <c r="P553" s="2"/>
      <c r="Q553" s="2"/>
      <c r="R553" s="219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</row>
    <row r="554" spans="1:44" ht="17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19"/>
      <c r="P554" s="2"/>
      <c r="Q554" s="2"/>
      <c r="R554" s="219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</row>
    <row r="555" spans="1:44" ht="17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19"/>
      <c r="P555" s="2"/>
      <c r="Q555" s="2"/>
      <c r="R555" s="219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</row>
    <row r="556" spans="1:44" ht="17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19"/>
      <c r="P556" s="2"/>
      <c r="Q556" s="2"/>
      <c r="R556" s="219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</row>
    <row r="557" spans="1:44" ht="1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19"/>
      <c r="P557" s="2"/>
      <c r="Q557" s="2"/>
      <c r="R557" s="219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</row>
    <row r="558" spans="1:44" ht="17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19"/>
      <c r="P558" s="2"/>
      <c r="Q558" s="2"/>
      <c r="R558" s="219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</row>
    <row r="559" spans="1:44" ht="17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19"/>
      <c r="P559" s="2"/>
      <c r="Q559" s="2"/>
      <c r="R559" s="219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</row>
    <row r="560" spans="1:44" ht="17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19"/>
      <c r="P560" s="2"/>
      <c r="Q560" s="2"/>
      <c r="R560" s="219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</row>
    <row r="561" spans="1:44" ht="17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19"/>
      <c r="P561" s="2"/>
      <c r="Q561" s="2"/>
      <c r="R561" s="219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</row>
    <row r="562" spans="1:44" ht="17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19"/>
      <c r="P562" s="2"/>
      <c r="Q562" s="2"/>
      <c r="R562" s="219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</row>
    <row r="563" spans="1:44" ht="17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19"/>
      <c r="P563" s="2"/>
      <c r="Q563" s="2"/>
      <c r="R563" s="219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</row>
    <row r="564" spans="1:44" ht="17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19"/>
      <c r="P564" s="2"/>
      <c r="Q564" s="2"/>
      <c r="R564" s="219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</row>
    <row r="565" spans="1:44" ht="17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19"/>
      <c r="P565" s="2"/>
      <c r="Q565" s="2"/>
      <c r="R565" s="219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</row>
    <row r="566" spans="1:44" ht="17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19"/>
      <c r="P566" s="2"/>
      <c r="Q566" s="2"/>
      <c r="R566" s="219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</row>
    <row r="567" spans="1:44" ht="1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19"/>
      <c r="P567" s="2"/>
      <c r="Q567" s="2"/>
      <c r="R567" s="219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</row>
    <row r="568" spans="1:44" ht="17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19"/>
      <c r="P568" s="2"/>
      <c r="Q568" s="2"/>
      <c r="R568" s="219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</row>
    <row r="569" spans="1:44" ht="17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19"/>
      <c r="P569" s="2"/>
      <c r="Q569" s="2"/>
      <c r="R569" s="219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</row>
    <row r="570" spans="1:44" ht="17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19"/>
      <c r="P570" s="2"/>
      <c r="Q570" s="2"/>
      <c r="R570" s="219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</row>
    <row r="571" spans="1:44" ht="17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19"/>
      <c r="P571" s="2"/>
      <c r="Q571" s="2"/>
      <c r="R571" s="219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</row>
    <row r="572" spans="1:44" ht="17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19"/>
      <c r="P572" s="2"/>
      <c r="Q572" s="2"/>
      <c r="R572" s="219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</row>
    <row r="573" spans="1:44" ht="17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19"/>
      <c r="P573" s="2"/>
      <c r="Q573" s="2"/>
      <c r="R573" s="219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</row>
    <row r="574" spans="1:44" ht="17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19"/>
      <c r="P574" s="2"/>
      <c r="Q574" s="2"/>
      <c r="R574" s="219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</row>
    <row r="575" spans="1:44" ht="17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19"/>
      <c r="P575" s="2"/>
      <c r="Q575" s="2"/>
      <c r="R575" s="219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</row>
    <row r="576" spans="1:44" ht="17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19"/>
      <c r="P576" s="2"/>
      <c r="Q576" s="2"/>
      <c r="R576" s="219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</row>
    <row r="577" spans="1:44" ht="1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19"/>
      <c r="P577" s="2"/>
      <c r="Q577" s="2"/>
      <c r="R577" s="219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</row>
    <row r="578" spans="1:44" ht="17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19"/>
      <c r="P578" s="2"/>
      <c r="Q578" s="2"/>
      <c r="R578" s="219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</row>
    <row r="579" spans="1:44" ht="17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19"/>
      <c r="P579" s="2"/>
      <c r="Q579" s="2"/>
      <c r="R579" s="219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</row>
    <row r="580" spans="1:44" ht="17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19"/>
      <c r="P580" s="2"/>
      <c r="Q580" s="2"/>
      <c r="R580" s="219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</row>
    <row r="581" spans="1:44" ht="17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19"/>
      <c r="P581" s="2"/>
      <c r="Q581" s="2"/>
      <c r="R581" s="219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</row>
    <row r="582" spans="1:44" ht="17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19"/>
      <c r="P582" s="2"/>
      <c r="Q582" s="2"/>
      <c r="R582" s="219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</row>
    <row r="583" spans="1:44" ht="17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19"/>
      <c r="P583" s="2"/>
      <c r="Q583" s="2"/>
      <c r="R583" s="219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</row>
    <row r="584" spans="1:44" ht="17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19"/>
      <c r="P584" s="2"/>
      <c r="Q584" s="2"/>
      <c r="R584" s="219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</row>
    <row r="585" spans="1:44" ht="17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19"/>
      <c r="P585" s="2"/>
      <c r="Q585" s="2"/>
      <c r="R585" s="219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</row>
    <row r="586" spans="1:44" ht="17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19"/>
      <c r="P586" s="2"/>
      <c r="Q586" s="2"/>
      <c r="R586" s="219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</row>
    <row r="587" spans="1:44" ht="1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19"/>
      <c r="P587" s="2"/>
      <c r="Q587" s="2"/>
      <c r="R587" s="219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</row>
    <row r="588" spans="1:44" ht="17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19"/>
      <c r="P588" s="2"/>
      <c r="Q588" s="2"/>
      <c r="R588" s="219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</row>
    <row r="589" spans="1:44" ht="17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19"/>
      <c r="P589" s="2"/>
      <c r="Q589" s="2"/>
      <c r="R589" s="219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</row>
    <row r="590" spans="1:44" ht="17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19"/>
      <c r="P590" s="2"/>
      <c r="Q590" s="2"/>
      <c r="R590" s="219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</row>
    <row r="591" spans="1:44" ht="17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19"/>
      <c r="P591" s="2"/>
      <c r="Q591" s="2"/>
      <c r="R591" s="219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</row>
    <row r="592" spans="1:44" ht="17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19"/>
      <c r="P592" s="2"/>
      <c r="Q592" s="2"/>
      <c r="R592" s="219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</row>
    <row r="593" spans="1:44" ht="17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19"/>
      <c r="P593" s="2"/>
      <c r="Q593" s="2"/>
      <c r="R593" s="219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</row>
    <row r="594" spans="1:44" ht="17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19"/>
      <c r="P594" s="2"/>
      <c r="Q594" s="2"/>
      <c r="R594" s="219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</row>
    <row r="595" spans="1:44" ht="17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19"/>
      <c r="P595" s="2"/>
      <c r="Q595" s="2"/>
      <c r="R595" s="219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</row>
    <row r="596" spans="1:44" ht="17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19"/>
      <c r="P596" s="2"/>
      <c r="Q596" s="2"/>
      <c r="R596" s="219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</row>
    <row r="597" spans="1:44" ht="1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19"/>
      <c r="P597" s="2"/>
      <c r="Q597" s="2"/>
      <c r="R597" s="219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</row>
    <row r="598" spans="1:44" ht="17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19"/>
      <c r="P598" s="2"/>
      <c r="Q598" s="2"/>
      <c r="R598" s="219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</row>
    <row r="599" spans="1:44" ht="17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19"/>
      <c r="P599" s="2"/>
      <c r="Q599" s="2"/>
      <c r="R599" s="219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</row>
    <row r="600" spans="1:44" ht="17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19"/>
      <c r="P600" s="2"/>
      <c r="Q600" s="2"/>
      <c r="R600" s="219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</row>
    <row r="601" spans="1:44" ht="17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19"/>
      <c r="P601" s="2"/>
      <c r="Q601" s="2"/>
      <c r="R601" s="219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</row>
    <row r="602" spans="1:44" ht="17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19"/>
      <c r="P602" s="2"/>
      <c r="Q602" s="2"/>
      <c r="R602" s="219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</row>
    <row r="603" spans="1:44" ht="17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19"/>
      <c r="P603" s="2"/>
      <c r="Q603" s="2"/>
      <c r="R603" s="219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</row>
    <row r="604" spans="1:44" ht="17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19"/>
      <c r="P604" s="2"/>
      <c r="Q604" s="2"/>
      <c r="R604" s="219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</row>
    <row r="605" spans="1:44" ht="17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19"/>
      <c r="P605" s="2"/>
      <c r="Q605" s="2"/>
      <c r="R605" s="219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</row>
    <row r="606" spans="1:44" ht="17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19"/>
      <c r="P606" s="2"/>
      <c r="Q606" s="2"/>
      <c r="R606" s="219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</row>
    <row r="607" spans="1:44" ht="1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19"/>
      <c r="P607" s="2"/>
      <c r="Q607" s="2"/>
      <c r="R607" s="219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</row>
    <row r="608" spans="1:44" ht="17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19"/>
      <c r="P608" s="2"/>
      <c r="Q608" s="2"/>
      <c r="R608" s="219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</row>
    <row r="609" spans="1:44" ht="17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19"/>
      <c r="P609" s="2"/>
      <c r="Q609" s="2"/>
      <c r="R609" s="219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</row>
    <row r="610" spans="1:44" ht="17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19"/>
      <c r="P610" s="2"/>
      <c r="Q610" s="2"/>
      <c r="R610" s="219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</row>
    <row r="611" spans="1:44" ht="17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19"/>
      <c r="P611" s="2"/>
      <c r="Q611" s="2"/>
      <c r="R611" s="219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</row>
    <row r="612" spans="1:44" ht="17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19"/>
      <c r="P612" s="2"/>
      <c r="Q612" s="2"/>
      <c r="R612" s="219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</row>
    <row r="613" spans="1:44" ht="17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19"/>
      <c r="P613" s="2"/>
      <c r="Q613" s="2"/>
      <c r="R613" s="219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</row>
    <row r="614" spans="1:44" ht="17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19"/>
      <c r="P614" s="2"/>
      <c r="Q614" s="2"/>
      <c r="R614" s="219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</row>
    <row r="615" spans="1:44" ht="17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19"/>
      <c r="P615" s="2"/>
      <c r="Q615" s="2"/>
      <c r="R615" s="219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</row>
    <row r="616" spans="1:44" ht="17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19"/>
      <c r="P616" s="2"/>
      <c r="Q616" s="2"/>
      <c r="R616" s="219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</row>
    <row r="617" spans="1:44" ht="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19"/>
      <c r="P617" s="2"/>
      <c r="Q617" s="2"/>
      <c r="R617" s="219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</row>
    <row r="618" spans="1:44" ht="17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19"/>
      <c r="P618" s="2"/>
      <c r="Q618" s="2"/>
      <c r="R618" s="219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</row>
    <row r="619" spans="1:44" ht="17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19"/>
      <c r="P619" s="2"/>
      <c r="Q619" s="2"/>
      <c r="R619" s="219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</row>
    <row r="620" spans="1:44" ht="17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19"/>
      <c r="P620" s="2"/>
      <c r="Q620" s="2"/>
      <c r="R620" s="219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</row>
    <row r="621" spans="1:44" ht="17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19"/>
      <c r="P621" s="2"/>
      <c r="Q621" s="2"/>
      <c r="R621" s="219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</row>
    <row r="622" spans="1:44" ht="17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19"/>
      <c r="P622" s="2"/>
      <c r="Q622" s="2"/>
      <c r="R622" s="219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</row>
    <row r="623" spans="1:44" ht="17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19"/>
      <c r="P623" s="2"/>
      <c r="Q623" s="2"/>
      <c r="R623" s="219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</row>
    <row r="624" spans="1:44" ht="17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19"/>
      <c r="P624" s="2"/>
      <c r="Q624" s="2"/>
      <c r="R624" s="219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</row>
    <row r="625" spans="1:44" ht="17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19"/>
      <c r="P625" s="2"/>
      <c r="Q625" s="2"/>
      <c r="R625" s="219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</row>
    <row r="626" spans="1:44" ht="17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19"/>
      <c r="P626" s="2"/>
      <c r="Q626" s="2"/>
      <c r="R626" s="219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</row>
    <row r="627" spans="1:44" ht="1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19"/>
      <c r="P627" s="2"/>
      <c r="Q627" s="2"/>
      <c r="R627" s="219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</row>
    <row r="628" spans="1:44" ht="17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19"/>
      <c r="P628" s="2"/>
      <c r="Q628" s="2"/>
      <c r="R628" s="219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</row>
    <row r="629" spans="1:44" ht="17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19"/>
      <c r="P629" s="2"/>
      <c r="Q629" s="2"/>
      <c r="R629" s="219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</row>
    <row r="630" spans="1:44" ht="17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19"/>
      <c r="P630" s="2"/>
      <c r="Q630" s="2"/>
      <c r="R630" s="219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</row>
    <row r="631" spans="1:44" ht="17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19"/>
      <c r="P631" s="2"/>
      <c r="Q631" s="2"/>
      <c r="R631" s="219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</row>
    <row r="632" spans="1:44" ht="17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19"/>
      <c r="P632" s="2"/>
      <c r="Q632" s="2"/>
      <c r="R632" s="219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</row>
    <row r="633" spans="1:44" ht="17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19"/>
      <c r="P633" s="2"/>
      <c r="Q633" s="2"/>
      <c r="R633" s="219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</row>
    <row r="634" spans="1:44" ht="17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19"/>
      <c r="P634" s="2"/>
      <c r="Q634" s="2"/>
      <c r="R634" s="219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</row>
    <row r="635" spans="1:44" ht="17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19"/>
      <c r="P635" s="2"/>
      <c r="Q635" s="2"/>
      <c r="R635" s="219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</row>
    <row r="636" spans="1:44" ht="17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19"/>
      <c r="P636" s="2"/>
      <c r="Q636" s="2"/>
      <c r="R636" s="219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</row>
    <row r="637" spans="1:44" ht="1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19"/>
      <c r="P637" s="2"/>
      <c r="Q637" s="2"/>
      <c r="R637" s="219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</row>
    <row r="638" spans="1:44" ht="17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19"/>
      <c r="P638" s="2"/>
      <c r="Q638" s="2"/>
      <c r="R638" s="219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</row>
    <row r="639" spans="1:44" ht="17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19"/>
      <c r="P639" s="2"/>
      <c r="Q639" s="2"/>
      <c r="R639" s="219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</row>
    <row r="640" spans="1:44" ht="17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19"/>
      <c r="P640" s="2"/>
      <c r="Q640" s="2"/>
      <c r="R640" s="219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</row>
    <row r="641" spans="1:44" ht="17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19"/>
      <c r="P641" s="2"/>
      <c r="Q641" s="2"/>
      <c r="R641" s="219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</row>
    <row r="642" spans="1:44" ht="17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19"/>
      <c r="P642" s="2"/>
      <c r="Q642" s="2"/>
      <c r="R642" s="219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</row>
    <row r="643" spans="1:44" ht="17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19"/>
      <c r="P643" s="2"/>
      <c r="Q643" s="2"/>
      <c r="R643" s="219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</row>
    <row r="644" spans="1:44" ht="17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19"/>
      <c r="P644" s="2"/>
      <c r="Q644" s="2"/>
      <c r="R644" s="219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</row>
    <row r="645" spans="1:44" ht="17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19"/>
      <c r="P645" s="2"/>
      <c r="Q645" s="2"/>
      <c r="R645" s="219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</row>
    <row r="646" spans="1:44" ht="17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19"/>
      <c r="P646" s="2"/>
      <c r="Q646" s="2"/>
      <c r="R646" s="219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</row>
    <row r="647" spans="1:44" ht="1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19"/>
      <c r="P647" s="2"/>
      <c r="Q647" s="2"/>
      <c r="R647" s="219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</row>
    <row r="648" spans="1:44" ht="17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19"/>
      <c r="P648" s="2"/>
      <c r="Q648" s="2"/>
      <c r="R648" s="219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</row>
    <row r="649" spans="1:44" ht="17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19"/>
      <c r="P649" s="2"/>
      <c r="Q649" s="2"/>
      <c r="R649" s="219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</row>
    <row r="650" spans="1:44" ht="17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19"/>
      <c r="P650" s="2"/>
      <c r="Q650" s="2"/>
      <c r="R650" s="219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</row>
    <row r="651" spans="1:44" ht="17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19"/>
      <c r="P651" s="2"/>
      <c r="Q651" s="2"/>
      <c r="R651" s="219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</row>
    <row r="652" spans="1:44" ht="17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19"/>
      <c r="P652" s="2"/>
      <c r="Q652" s="2"/>
      <c r="R652" s="219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</row>
    <row r="653" spans="1:44" ht="17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19"/>
      <c r="P653" s="2"/>
      <c r="Q653" s="2"/>
      <c r="R653" s="219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</row>
    <row r="654" spans="1:44" ht="17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19"/>
      <c r="P654" s="2"/>
      <c r="Q654" s="2"/>
      <c r="R654" s="219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</row>
    <row r="655" spans="1:44" ht="17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19"/>
      <c r="P655" s="2"/>
      <c r="Q655" s="2"/>
      <c r="R655" s="219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</row>
    <row r="656" spans="1:44" ht="17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19"/>
      <c r="P656" s="2"/>
      <c r="Q656" s="2"/>
      <c r="R656" s="219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</row>
    <row r="657" spans="1:44" ht="1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19"/>
      <c r="P657" s="2"/>
      <c r="Q657" s="2"/>
      <c r="R657" s="219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</row>
    <row r="658" spans="1:44" ht="17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19"/>
      <c r="P658" s="2"/>
      <c r="Q658" s="2"/>
      <c r="R658" s="219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</row>
    <row r="659" spans="1:44" ht="17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19"/>
      <c r="P659" s="2"/>
      <c r="Q659" s="2"/>
      <c r="R659" s="219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</row>
    <row r="660" spans="1:44" ht="17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19"/>
      <c r="P660" s="2"/>
      <c r="Q660" s="2"/>
      <c r="R660" s="219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</row>
    <row r="661" spans="1:44" ht="17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19"/>
      <c r="P661" s="2"/>
      <c r="Q661" s="2"/>
      <c r="R661" s="219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</row>
    <row r="662" spans="1:44" ht="17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19"/>
      <c r="P662" s="2"/>
      <c r="Q662" s="2"/>
      <c r="R662" s="219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</row>
    <row r="663" spans="1:44" ht="17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19"/>
      <c r="P663" s="2"/>
      <c r="Q663" s="2"/>
      <c r="R663" s="219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</row>
    <row r="664" spans="1:44" ht="17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19"/>
      <c r="P664" s="2"/>
      <c r="Q664" s="2"/>
      <c r="R664" s="219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</row>
    <row r="665" spans="1:44" ht="17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19"/>
      <c r="P665" s="2"/>
      <c r="Q665" s="2"/>
      <c r="R665" s="219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</row>
    <row r="666" spans="1:44" ht="17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19"/>
      <c r="P666" s="2"/>
      <c r="Q666" s="2"/>
      <c r="R666" s="219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</row>
    <row r="667" spans="1:44" ht="1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19"/>
      <c r="P667" s="2"/>
      <c r="Q667" s="2"/>
      <c r="R667" s="219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</row>
    <row r="668" spans="1:44" ht="17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19"/>
      <c r="P668" s="2"/>
      <c r="Q668" s="2"/>
      <c r="R668" s="219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</row>
    <row r="669" spans="1:44" ht="17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19"/>
      <c r="P669" s="2"/>
      <c r="Q669" s="2"/>
      <c r="R669" s="219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</row>
    <row r="670" spans="1:44" ht="17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19"/>
      <c r="P670" s="2"/>
      <c r="Q670" s="2"/>
      <c r="R670" s="219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</row>
    <row r="671" spans="1:44" ht="17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19"/>
      <c r="P671" s="2"/>
      <c r="Q671" s="2"/>
      <c r="R671" s="219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</row>
    <row r="672" spans="1:44" ht="17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19"/>
      <c r="P672" s="2"/>
      <c r="Q672" s="2"/>
      <c r="R672" s="219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</row>
    <row r="673" spans="1:44" ht="17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19"/>
      <c r="P673" s="2"/>
      <c r="Q673" s="2"/>
      <c r="R673" s="219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</row>
    <row r="674" spans="1:44" ht="17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19"/>
      <c r="P674" s="2"/>
      <c r="Q674" s="2"/>
      <c r="R674" s="219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</row>
    <row r="675" spans="1:44" ht="17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19"/>
      <c r="P675" s="2"/>
      <c r="Q675" s="2"/>
      <c r="R675" s="219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</row>
    <row r="676" spans="1:44" ht="17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19"/>
      <c r="P676" s="2"/>
      <c r="Q676" s="2"/>
      <c r="R676" s="219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</row>
    <row r="677" spans="1:44" ht="1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19"/>
      <c r="P677" s="2"/>
      <c r="Q677" s="2"/>
      <c r="R677" s="219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</row>
    <row r="678" spans="1:44" ht="17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19"/>
      <c r="P678" s="2"/>
      <c r="Q678" s="2"/>
      <c r="R678" s="219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</row>
    <row r="679" spans="1:44" ht="17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19"/>
      <c r="P679" s="2"/>
      <c r="Q679" s="2"/>
      <c r="R679" s="219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</row>
    <row r="680" spans="1:44" ht="17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19"/>
      <c r="P680" s="2"/>
      <c r="Q680" s="2"/>
      <c r="R680" s="219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</row>
    <row r="681" spans="1:44" ht="17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19"/>
      <c r="P681" s="2"/>
      <c r="Q681" s="2"/>
      <c r="R681" s="219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</row>
    <row r="682" spans="1:44" ht="17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19"/>
      <c r="P682" s="2"/>
      <c r="Q682" s="2"/>
      <c r="R682" s="219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</row>
    <row r="683" spans="1:44" ht="17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19"/>
      <c r="P683" s="2"/>
      <c r="Q683" s="2"/>
      <c r="R683" s="219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</row>
    <row r="684" spans="1:44" ht="17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19"/>
      <c r="P684" s="2"/>
      <c r="Q684" s="2"/>
      <c r="R684" s="219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</row>
    <row r="685" spans="1:44" ht="17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19"/>
      <c r="P685" s="2"/>
      <c r="Q685" s="2"/>
      <c r="R685" s="219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</row>
    <row r="686" spans="1:44" ht="17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19"/>
      <c r="P686" s="2"/>
      <c r="Q686" s="2"/>
      <c r="R686" s="219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</row>
    <row r="687" spans="1:44" ht="1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19"/>
      <c r="P687" s="2"/>
      <c r="Q687" s="2"/>
      <c r="R687" s="219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</row>
    <row r="688" spans="1:44" ht="17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19"/>
      <c r="P688" s="2"/>
      <c r="Q688" s="2"/>
      <c r="R688" s="219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</row>
    <row r="689" spans="1:44" ht="17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19"/>
      <c r="P689" s="2"/>
      <c r="Q689" s="2"/>
      <c r="R689" s="219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</row>
    <row r="690" spans="1:44" ht="17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19"/>
      <c r="P690" s="2"/>
      <c r="Q690" s="2"/>
      <c r="R690" s="219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</row>
    <row r="691" spans="1:44" ht="17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19"/>
      <c r="P691" s="2"/>
      <c r="Q691" s="2"/>
      <c r="R691" s="219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</row>
    <row r="692" spans="1:44" ht="17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19"/>
      <c r="P692" s="2"/>
      <c r="Q692" s="2"/>
      <c r="R692" s="219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</row>
    <row r="693" spans="1:44" ht="17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19"/>
      <c r="P693" s="2"/>
      <c r="Q693" s="2"/>
      <c r="R693" s="219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</row>
    <row r="694" spans="1:44" ht="17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19"/>
      <c r="P694" s="2"/>
      <c r="Q694" s="2"/>
      <c r="R694" s="219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</row>
    <row r="695" spans="1:44" ht="17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19"/>
      <c r="P695" s="2"/>
      <c r="Q695" s="2"/>
      <c r="R695" s="219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</row>
    <row r="696" spans="1:44" ht="17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19"/>
      <c r="P696" s="2"/>
      <c r="Q696" s="2"/>
      <c r="R696" s="219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</row>
    <row r="697" spans="1:44" ht="1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19"/>
      <c r="P697" s="2"/>
      <c r="Q697" s="2"/>
      <c r="R697" s="219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</row>
    <row r="698" spans="1:44" ht="17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19"/>
      <c r="P698" s="2"/>
      <c r="Q698" s="2"/>
      <c r="R698" s="219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</row>
    <row r="699" spans="1:44" ht="17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19"/>
      <c r="P699" s="2"/>
      <c r="Q699" s="2"/>
      <c r="R699" s="219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</row>
    <row r="700" spans="1:44" ht="17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19"/>
      <c r="P700" s="2"/>
      <c r="Q700" s="2"/>
      <c r="R700" s="219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</row>
    <row r="701" spans="1:44" ht="17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19"/>
      <c r="P701" s="2"/>
      <c r="Q701" s="2"/>
      <c r="R701" s="219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</row>
    <row r="702" spans="1:44" ht="17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19"/>
      <c r="P702" s="2"/>
      <c r="Q702" s="2"/>
      <c r="R702" s="219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</row>
    <row r="703" spans="1:44" ht="17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19"/>
      <c r="P703" s="2"/>
      <c r="Q703" s="2"/>
      <c r="R703" s="219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</row>
    <row r="704" spans="1:44" ht="17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19"/>
      <c r="P704" s="2"/>
      <c r="Q704" s="2"/>
      <c r="R704" s="219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</row>
    <row r="705" spans="1:44" ht="17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19"/>
      <c r="P705" s="2"/>
      <c r="Q705" s="2"/>
      <c r="R705" s="219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</row>
    <row r="706" spans="1:44" ht="17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19"/>
      <c r="P706" s="2"/>
      <c r="Q706" s="2"/>
      <c r="R706" s="219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</row>
    <row r="707" spans="1:44" ht="1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19"/>
      <c r="P707" s="2"/>
      <c r="Q707" s="2"/>
      <c r="R707" s="219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</row>
    <row r="708" spans="1:44" ht="17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19"/>
      <c r="P708" s="2"/>
      <c r="Q708" s="2"/>
      <c r="R708" s="219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</row>
    <row r="709" spans="1:44" ht="17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19"/>
      <c r="P709" s="2"/>
      <c r="Q709" s="2"/>
      <c r="R709" s="219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</row>
    <row r="710" spans="1:44" ht="17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19"/>
      <c r="P710" s="2"/>
      <c r="Q710" s="2"/>
      <c r="R710" s="219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</row>
    <row r="711" spans="1:44" ht="17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19"/>
      <c r="P711" s="2"/>
      <c r="Q711" s="2"/>
      <c r="R711" s="219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</row>
    <row r="712" spans="1:44" ht="17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19"/>
      <c r="P712" s="2"/>
      <c r="Q712" s="2"/>
      <c r="R712" s="219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</row>
    <row r="713" spans="1:44" ht="17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19"/>
      <c r="P713" s="2"/>
      <c r="Q713" s="2"/>
      <c r="R713" s="219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</row>
    <row r="714" spans="1:44" ht="17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19"/>
      <c r="P714" s="2"/>
      <c r="Q714" s="2"/>
      <c r="R714" s="219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</row>
    <row r="715" spans="1:44" ht="17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19"/>
      <c r="P715" s="2"/>
      <c r="Q715" s="2"/>
      <c r="R715" s="219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</row>
    <row r="716" spans="1:44" ht="17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19"/>
      <c r="P716" s="2"/>
      <c r="Q716" s="2"/>
      <c r="R716" s="219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</row>
    <row r="717" spans="1:44" ht="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19"/>
      <c r="P717" s="2"/>
      <c r="Q717" s="2"/>
      <c r="R717" s="219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</row>
    <row r="718" spans="1:44" ht="17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19"/>
      <c r="P718" s="2"/>
      <c r="Q718" s="2"/>
      <c r="R718" s="219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</row>
    <row r="719" spans="1:44" ht="17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19"/>
      <c r="P719" s="2"/>
      <c r="Q719" s="2"/>
      <c r="R719" s="219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</row>
    <row r="720" spans="1:44" ht="17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19"/>
      <c r="P720" s="2"/>
      <c r="Q720" s="2"/>
      <c r="R720" s="219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</row>
    <row r="721" spans="1:44" ht="17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19"/>
      <c r="P721" s="2"/>
      <c r="Q721" s="2"/>
      <c r="R721" s="219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</row>
    <row r="722" spans="1:44" ht="17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19"/>
      <c r="P722" s="2"/>
      <c r="Q722" s="2"/>
      <c r="R722" s="219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</row>
    <row r="723" spans="1:44" ht="17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19"/>
      <c r="P723" s="2"/>
      <c r="Q723" s="2"/>
      <c r="R723" s="219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</row>
    <row r="724" spans="1:44" ht="17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19"/>
      <c r="P724" s="2"/>
      <c r="Q724" s="2"/>
      <c r="R724" s="219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</row>
    <row r="725" spans="1:44" ht="17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19"/>
      <c r="P725" s="2"/>
      <c r="Q725" s="2"/>
      <c r="R725" s="219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</row>
    <row r="726" spans="1:44" ht="17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19"/>
      <c r="P726" s="2"/>
      <c r="Q726" s="2"/>
      <c r="R726" s="219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</row>
    <row r="727" spans="1:44" ht="1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19"/>
      <c r="P727" s="2"/>
      <c r="Q727" s="2"/>
      <c r="R727" s="219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</row>
    <row r="728" spans="1:44" ht="17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19"/>
      <c r="P728" s="2"/>
      <c r="Q728" s="2"/>
      <c r="R728" s="219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</row>
    <row r="729" spans="1:44" ht="17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19"/>
      <c r="P729" s="2"/>
      <c r="Q729" s="2"/>
      <c r="R729" s="219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</row>
    <row r="730" spans="1:44" ht="17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19"/>
      <c r="P730" s="2"/>
      <c r="Q730" s="2"/>
      <c r="R730" s="219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</row>
    <row r="731" spans="1:44" ht="17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19"/>
      <c r="P731" s="2"/>
      <c r="Q731" s="2"/>
      <c r="R731" s="219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</row>
    <row r="732" spans="1:44" ht="17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19"/>
      <c r="P732" s="2"/>
      <c r="Q732" s="2"/>
      <c r="R732" s="219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</row>
    <row r="733" spans="1:44" ht="17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19"/>
      <c r="P733" s="2"/>
      <c r="Q733" s="2"/>
      <c r="R733" s="219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</row>
    <row r="734" spans="1:44" ht="17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19"/>
      <c r="P734" s="2"/>
      <c r="Q734" s="2"/>
      <c r="R734" s="219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</row>
    <row r="735" spans="1:44" ht="17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19"/>
      <c r="P735" s="2"/>
      <c r="Q735" s="2"/>
      <c r="R735" s="219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</row>
    <row r="736" spans="1:44" ht="17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19"/>
      <c r="P736" s="2"/>
      <c r="Q736" s="2"/>
      <c r="R736" s="219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</row>
    <row r="737" spans="1:44" ht="1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19"/>
      <c r="P737" s="2"/>
      <c r="Q737" s="2"/>
      <c r="R737" s="219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</row>
    <row r="738" spans="1:44" ht="17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19"/>
      <c r="P738" s="2"/>
      <c r="Q738" s="2"/>
      <c r="R738" s="219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</row>
    <row r="739" spans="1:44" ht="17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19"/>
      <c r="P739" s="2"/>
      <c r="Q739" s="2"/>
      <c r="R739" s="219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</row>
    <row r="740" spans="1:44" ht="17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19"/>
      <c r="P740" s="2"/>
      <c r="Q740" s="2"/>
      <c r="R740" s="219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</row>
    <row r="741" spans="1:44" ht="17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19"/>
      <c r="P741" s="2"/>
      <c r="Q741" s="2"/>
      <c r="R741" s="219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</row>
    <row r="742" spans="1:44" ht="17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19"/>
      <c r="P742" s="2"/>
      <c r="Q742" s="2"/>
      <c r="R742" s="219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</row>
    <row r="743" spans="1:44" ht="17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19"/>
      <c r="P743" s="2"/>
      <c r="Q743" s="2"/>
      <c r="R743" s="219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</row>
    <row r="744" spans="1:44" ht="17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19"/>
      <c r="P744" s="2"/>
      <c r="Q744" s="2"/>
      <c r="R744" s="219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</row>
    <row r="745" spans="1:44" ht="17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19"/>
      <c r="P745" s="2"/>
      <c r="Q745" s="2"/>
      <c r="R745" s="219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</row>
    <row r="746" spans="1:44" ht="17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19"/>
      <c r="P746" s="2"/>
      <c r="Q746" s="2"/>
      <c r="R746" s="219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</row>
    <row r="747" spans="1:44" ht="1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19"/>
      <c r="P747" s="2"/>
      <c r="Q747" s="2"/>
      <c r="R747" s="219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</row>
    <row r="748" spans="1:44" ht="17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19"/>
      <c r="P748" s="2"/>
      <c r="Q748" s="2"/>
      <c r="R748" s="219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</row>
    <row r="749" spans="1:44" ht="17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19"/>
      <c r="P749" s="2"/>
      <c r="Q749" s="2"/>
      <c r="R749" s="219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</row>
    <row r="750" spans="1:44" ht="17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19"/>
      <c r="P750" s="2"/>
      <c r="Q750" s="2"/>
      <c r="R750" s="219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</row>
    <row r="751" spans="1:44" ht="17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19"/>
      <c r="P751" s="2"/>
      <c r="Q751" s="2"/>
      <c r="R751" s="219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</row>
    <row r="752" spans="1:44" ht="17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19"/>
      <c r="P752" s="2"/>
      <c r="Q752" s="2"/>
      <c r="R752" s="219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</row>
    <row r="753" spans="1:44" ht="17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19"/>
      <c r="P753" s="2"/>
      <c r="Q753" s="2"/>
      <c r="R753" s="219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</row>
    <row r="754" spans="1:44" ht="17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19"/>
      <c r="P754" s="2"/>
      <c r="Q754" s="2"/>
      <c r="R754" s="219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</row>
    <row r="755" spans="1:44" ht="17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19"/>
      <c r="P755" s="2"/>
      <c r="Q755" s="2"/>
      <c r="R755" s="219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</row>
    <row r="756" spans="1:44" ht="17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19"/>
      <c r="P756" s="2"/>
      <c r="Q756" s="2"/>
      <c r="R756" s="219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</row>
    <row r="757" spans="1:44" ht="1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19"/>
      <c r="P757" s="2"/>
      <c r="Q757" s="2"/>
      <c r="R757" s="219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</row>
    <row r="758" spans="1:44" ht="17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19"/>
      <c r="P758" s="2"/>
      <c r="Q758" s="2"/>
      <c r="R758" s="219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</row>
    <row r="759" spans="1:44" ht="17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19"/>
      <c r="P759" s="2"/>
      <c r="Q759" s="2"/>
      <c r="R759" s="219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</row>
    <row r="760" spans="1:44" ht="17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19"/>
      <c r="P760" s="2"/>
      <c r="Q760" s="2"/>
      <c r="R760" s="219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</row>
    <row r="761" spans="1:44" ht="17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19"/>
      <c r="P761" s="2"/>
      <c r="Q761" s="2"/>
      <c r="R761" s="219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</row>
    <row r="762" spans="1:44" ht="17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19"/>
      <c r="P762" s="2"/>
      <c r="Q762" s="2"/>
      <c r="R762" s="219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</row>
    <row r="763" spans="1:44" ht="17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19"/>
      <c r="P763" s="2"/>
      <c r="Q763" s="2"/>
      <c r="R763" s="219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</row>
    <row r="764" spans="1:44" ht="17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19"/>
      <c r="P764" s="2"/>
      <c r="Q764" s="2"/>
      <c r="R764" s="219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</row>
    <row r="765" spans="1:44" ht="17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19"/>
      <c r="P765" s="2"/>
      <c r="Q765" s="2"/>
      <c r="R765" s="219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</row>
    <row r="766" spans="1:44" ht="17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19"/>
      <c r="P766" s="2"/>
      <c r="Q766" s="2"/>
      <c r="R766" s="219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</row>
    <row r="767" spans="1:44" ht="1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19"/>
      <c r="P767" s="2"/>
      <c r="Q767" s="2"/>
      <c r="R767" s="219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</row>
    <row r="768" spans="1:44" ht="17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19"/>
      <c r="P768" s="2"/>
      <c r="Q768" s="2"/>
      <c r="R768" s="219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</row>
    <row r="769" spans="1:44" ht="17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19"/>
      <c r="P769" s="2"/>
      <c r="Q769" s="2"/>
      <c r="R769" s="219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</row>
    <row r="770" spans="1:44" ht="17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19"/>
      <c r="P770" s="2"/>
      <c r="Q770" s="2"/>
      <c r="R770" s="219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</row>
    <row r="771" spans="1:44" ht="17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19"/>
      <c r="P771" s="2"/>
      <c r="Q771" s="2"/>
      <c r="R771" s="219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</row>
    <row r="772" spans="1:44" ht="17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19"/>
      <c r="P772" s="2"/>
      <c r="Q772" s="2"/>
      <c r="R772" s="219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</row>
    <row r="773" spans="1:44" ht="17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19"/>
      <c r="P773" s="2"/>
      <c r="Q773" s="2"/>
      <c r="R773" s="219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</row>
    <row r="774" spans="1:44" ht="17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19"/>
      <c r="P774" s="2"/>
      <c r="Q774" s="2"/>
      <c r="R774" s="219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</row>
    <row r="775" spans="1:44" ht="17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19"/>
      <c r="P775" s="2"/>
      <c r="Q775" s="2"/>
      <c r="R775" s="219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</row>
    <row r="776" spans="1:44" ht="17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19"/>
      <c r="P776" s="2"/>
      <c r="Q776" s="2"/>
      <c r="R776" s="219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</row>
    <row r="777" spans="1:44" ht="1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19"/>
      <c r="P777" s="2"/>
      <c r="Q777" s="2"/>
      <c r="R777" s="219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</row>
    <row r="778" spans="1:44" ht="17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19"/>
      <c r="P778" s="2"/>
      <c r="Q778" s="2"/>
      <c r="R778" s="219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</row>
    <row r="779" spans="1:44" ht="17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19"/>
      <c r="P779" s="2"/>
      <c r="Q779" s="2"/>
      <c r="R779" s="219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</row>
    <row r="780" spans="1:44" ht="17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19"/>
      <c r="P780" s="2"/>
      <c r="Q780" s="2"/>
      <c r="R780" s="219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</row>
    <row r="781" spans="1:44" ht="17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19"/>
      <c r="P781" s="2"/>
      <c r="Q781" s="2"/>
      <c r="R781" s="219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</row>
    <row r="782" spans="1:44" ht="17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19"/>
      <c r="P782" s="2"/>
      <c r="Q782" s="2"/>
      <c r="R782" s="219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</row>
    <row r="783" spans="1:44" ht="17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19"/>
      <c r="P783" s="2"/>
      <c r="Q783" s="2"/>
      <c r="R783" s="219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</row>
    <row r="784" spans="1:44" ht="17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19"/>
      <c r="P784" s="2"/>
      <c r="Q784" s="2"/>
      <c r="R784" s="219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</row>
    <row r="785" spans="1:44" ht="17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19"/>
      <c r="P785" s="2"/>
      <c r="Q785" s="2"/>
      <c r="R785" s="219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</row>
    <row r="786" spans="1:44" ht="17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19"/>
      <c r="P786" s="2"/>
      <c r="Q786" s="2"/>
      <c r="R786" s="219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</row>
    <row r="787" spans="1:44" ht="1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19"/>
      <c r="P787" s="2"/>
      <c r="Q787" s="2"/>
      <c r="R787" s="219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</row>
    <row r="788" spans="1:44" ht="17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19"/>
      <c r="P788" s="2"/>
      <c r="Q788" s="2"/>
      <c r="R788" s="219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</row>
    <row r="789" spans="1:44" ht="17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19"/>
      <c r="P789" s="2"/>
      <c r="Q789" s="2"/>
      <c r="R789" s="219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</row>
    <row r="790" spans="1:44" ht="17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19"/>
      <c r="P790" s="2"/>
      <c r="Q790" s="2"/>
      <c r="R790" s="219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</row>
    <row r="791" spans="1:44" ht="17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19"/>
      <c r="P791" s="2"/>
      <c r="Q791" s="2"/>
      <c r="R791" s="219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</row>
    <row r="792" spans="1:44" ht="17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19"/>
      <c r="P792" s="2"/>
      <c r="Q792" s="2"/>
      <c r="R792" s="219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</row>
    <row r="793" spans="1:44" ht="17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19"/>
      <c r="P793" s="2"/>
      <c r="Q793" s="2"/>
      <c r="R793" s="219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</row>
    <row r="794" spans="1:44" ht="17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19"/>
      <c r="P794" s="2"/>
      <c r="Q794" s="2"/>
      <c r="R794" s="219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</row>
    <row r="795" spans="1:44" ht="17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19"/>
      <c r="P795" s="2"/>
      <c r="Q795" s="2"/>
      <c r="R795" s="219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</row>
    <row r="796" spans="1:44" ht="17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19"/>
      <c r="P796" s="2"/>
      <c r="Q796" s="2"/>
      <c r="R796" s="219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</row>
    <row r="797" spans="1:44" ht="1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19"/>
      <c r="P797" s="2"/>
      <c r="Q797" s="2"/>
      <c r="R797" s="219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</row>
    <row r="798" spans="1:44" ht="17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19"/>
      <c r="P798" s="2"/>
      <c r="Q798" s="2"/>
      <c r="R798" s="219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</row>
    <row r="799" spans="1:44" ht="17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19"/>
      <c r="P799" s="2"/>
      <c r="Q799" s="2"/>
      <c r="R799" s="219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</row>
    <row r="800" spans="1:44" ht="17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19"/>
      <c r="P800" s="2"/>
      <c r="Q800" s="2"/>
      <c r="R800" s="219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</row>
    <row r="801" spans="1:44" ht="17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19"/>
      <c r="P801" s="2"/>
      <c r="Q801" s="2"/>
      <c r="R801" s="219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</row>
    <row r="802" spans="1:44" ht="17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19"/>
      <c r="P802" s="2"/>
      <c r="Q802" s="2"/>
      <c r="R802" s="219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</row>
    <row r="803" spans="1:44" ht="17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19"/>
      <c r="P803" s="2"/>
      <c r="Q803" s="2"/>
      <c r="R803" s="219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</row>
    <row r="804" spans="1:44" ht="17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19"/>
      <c r="P804" s="2"/>
      <c r="Q804" s="2"/>
      <c r="R804" s="219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</row>
    <row r="805" spans="1:44" ht="17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19"/>
      <c r="P805" s="2"/>
      <c r="Q805" s="2"/>
      <c r="R805" s="219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</row>
    <row r="806" spans="1:44" ht="17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19"/>
      <c r="P806" s="2"/>
      <c r="Q806" s="2"/>
      <c r="R806" s="219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</row>
    <row r="807" spans="1:44" ht="1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19"/>
      <c r="P807" s="2"/>
      <c r="Q807" s="2"/>
      <c r="R807" s="219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</row>
    <row r="808" spans="1:44" ht="17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19"/>
      <c r="P808" s="2"/>
      <c r="Q808" s="2"/>
      <c r="R808" s="219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</row>
    <row r="809" spans="1:44" ht="17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19"/>
      <c r="P809" s="2"/>
      <c r="Q809" s="2"/>
      <c r="R809" s="219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</row>
    <row r="810" spans="1:44" ht="17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19"/>
      <c r="P810" s="2"/>
      <c r="Q810" s="2"/>
      <c r="R810" s="219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</row>
    <row r="811" spans="1:44" ht="17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19"/>
      <c r="P811" s="2"/>
      <c r="Q811" s="2"/>
      <c r="R811" s="219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</row>
    <row r="812" spans="1:44" ht="17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19"/>
      <c r="P812" s="2"/>
      <c r="Q812" s="2"/>
      <c r="R812" s="219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</row>
    <row r="813" spans="1:44" ht="17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19"/>
      <c r="P813" s="2"/>
      <c r="Q813" s="2"/>
      <c r="R813" s="219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</row>
    <row r="814" spans="1:44" ht="17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19"/>
      <c r="P814" s="2"/>
      <c r="Q814" s="2"/>
      <c r="R814" s="219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</row>
    <row r="815" spans="1:44" ht="17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19"/>
      <c r="P815" s="2"/>
      <c r="Q815" s="2"/>
      <c r="R815" s="219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</row>
    <row r="816" spans="1:44" ht="17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19"/>
      <c r="P816" s="2"/>
      <c r="Q816" s="2"/>
      <c r="R816" s="219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</row>
    <row r="817" spans="1:44" ht="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19"/>
      <c r="P817" s="2"/>
      <c r="Q817" s="2"/>
      <c r="R817" s="219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</row>
    <row r="818" spans="1:44" ht="17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19"/>
      <c r="P818" s="2"/>
      <c r="Q818" s="2"/>
      <c r="R818" s="219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</row>
    <row r="819" spans="1:44" ht="17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19"/>
      <c r="P819" s="2"/>
      <c r="Q819" s="2"/>
      <c r="R819" s="219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</row>
    <row r="820" spans="1:44" ht="17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19"/>
      <c r="P820" s="2"/>
      <c r="Q820" s="2"/>
      <c r="R820" s="219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</row>
    <row r="821" spans="1:44" ht="17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19"/>
      <c r="P821" s="2"/>
      <c r="Q821" s="2"/>
      <c r="R821" s="219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</row>
    <row r="822" spans="1:44" ht="17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19"/>
      <c r="P822" s="2"/>
      <c r="Q822" s="2"/>
      <c r="R822" s="219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</row>
    <row r="823" spans="1:44" ht="17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19"/>
      <c r="P823" s="2"/>
      <c r="Q823" s="2"/>
      <c r="R823" s="219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</row>
    <row r="824" spans="1:44" ht="17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19"/>
      <c r="P824" s="2"/>
      <c r="Q824" s="2"/>
      <c r="R824" s="219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</row>
    <row r="825" spans="1:44" ht="17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19"/>
      <c r="P825" s="2"/>
      <c r="Q825" s="2"/>
      <c r="R825" s="219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</row>
    <row r="826" spans="1:44" ht="17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19"/>
      <c r="P826" s="2"/>
      <c r="Q826" s="2"/>
      <c r="R826" s="219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</row>
    <row r="827" spans="1:44" ht="1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19"/>
      <c r="P827" s="2"/>
      <c r="Q827" s="2"/>
      <c r="R827" s="219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</row>
    <row r="828" spans="1:44" ht="17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19"/>
      <c r="P828" s="2"/>
      <c r="Q828" s="2"/>
      <c r="R828" s="219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</row>
    <row r="829" spans="1:44" ht="17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19"/>
      <c r="P829" s="2"/>
      <c r="Q829" s="2"/>
      <c r="R829" s="219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</row>
    <row r="830" spans="1:44" ht="17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19"/>
      <c r="P830" s="2"/>
      <c r="Q830" s="2"/>
      <c r="R830" s="219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</row>
    <row r="831" spans="1:44" ht="17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19"/>
      <c r="P831" s="2"/>
      <c r="Q831" s="2"/>
      <c r="R831" s="219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</row>
    <row r="832" spans="1:44" ht="17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19"/>
      <c r="P832" s="2"/>
      <c r="Q832" s="2"/>
      <c r="R832" s="219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</row>
    <row r="833" spans="1:44" ht="17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19"/>
      <c r="P833" s="2"/>
      <c r="Q833" s="2"/>
      <c r="R833" s="219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</row>
    <row r="834" spans="1:44" ht="17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19"/>
      <c r="P834" s="2"/>
      <c r="Q834" s="2"/>
      <c r="R834" s="219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</row>
    <row r="835" spans="1:44" ht="17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19"/>
      <c r="P835" s="2"/>
      <c r="Q835" s="2"/>
      <c r="R835" s="219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</row>
    <row r="836" spans="1:44" ht="17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19"/>
      <c r="P836" s="2"/>
      <c r="Q836" s="2"/>
      <c r="R836" s="219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</row>
    <row r="837" spans="1:44" ht="1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19"/>
      <c r="P837" s="2"/>
      <c r="Q837" s="2"/>
      <c r="R837" s="219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</row>
    <row r="838" spans="1:44" ht="17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19"/>
      <c r="P838" s="2"/>
      <c r="Q838" s="2"/>
      <c r="R838" s="219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</row>
    <row r="839" spans="1:44" ht="17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19"/>
      <c r="P839" s="2"/>
      <c r="Q839" s="2"/>
      <c r="R839" s="219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</row>
    <row r="840" spans="1:44" ht="17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19"/>
      <c r="P840" s="2"/>
      <c r="Q840" s="2"/>
      <c r="R840" s="219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</row>
    <row r="841" spans="1:44" ht="17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19"/>
      <c r="P841" s="2"/>
      <c r="Q841" s="2"/>
      <c r="R841" s="219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</row>
    <row r="842" spans="1:44" ht="17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19"/>
      <c r="P842" s="2"/>
      <c r="Q842" s="2"/>
      <c r="R842" s="219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</row>
    <row r="843" spans="1:44" ht="17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19"/>
      <c r="P843" s="2"/>
      <c r="Q843" s="2"/>
      <c r="R843" s="219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</row>
    <row r="844" spans="1:44" ht="17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19"/>
      <c r="P844" s="2"/>
      <c r="Q844" s="2"/>
      <c r="R844" s="219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</row>
    <row r="845" spans="1:44" ht="17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19"/>
      <c r="P845" s="2"/>
      <c r="Q845" s="2"/>
      <c r="R845" s="219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</row>
    <row r="846" spans="1:44" ht="17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19"/>
      <c r="P846" s="2"/>
      <c r="Q846" s="2"/>
      <c r="R846" s="219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</row>
    <row r="847" spans="1:44" ht="1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19"/>
      <c r="P847" s="2"/>
      <c r="Q847" s="2"/>
      <c r="R847" s="219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</row>
    <row r="848" spans="1:44" ht="17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19"/>
      <c r="P848" s="2"/>
      <c r="Q848" s="2"/>
      <c r="R848" s="219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</row>
    <row r="849" spans="1:44" ht="17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19"/>
      <c r="P849" s="2"/>
      <c r="Q849" s="2"/>
      <c r="R849" s="219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</row>
    <row r="850" spans="1:44" ht="17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19"/>
      <c r="P850" s="2"/>
      <c r="Q850" s="2"/>
      <c r="R850" s="219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</row>
    <row r="851" spans="1:44" ht="17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19"/>
      <c r="P851" s="2"/>
      <c r="Q851" s="2"/>
      <c r="R851" s="219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</row>
    <row r="852" spans="1:44" ht="17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19"/>
      <c r="P852" s="2"/>
      <c r="Q852" s="2"/>
      <c r="R852" s="219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</row>
    <row r="853" spans="1:44" ht="17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19"/>
      <c r="P853" s="2"/>
      <c r="Q853" s="2"/>
      <c r="R853" s="219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</row>
    <row r="854" spans="1:44" ht="17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19"/>
      <c r="P854" s="2"/>
      <c r="Q854" s="2"/>
      <c r="R854" s="219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</row>
    <row r="855" spans="1:44" ht="17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19"/>
      <c r="P855" s="2"/>
      <c r="Q855" s="2"/>
      <c r="R855" s="219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</row>
    <row r="856" spans="1:44" ht="17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19"/>
      <c r="P856" s="2"/>
      <c r="Q856" s="2"/>
      <c r="R856" s="219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</row>
    <row r="857" spans="1:44" ht="1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19"/>
      <c r="P857" s="2"/>
      <c r="Q857" s="2"/>
      <c r="R857" s="219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</row>
    <row r="858" spans="1:44" ht="17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19"/>
      <c r="P858" s="2"/>
      <c r="Q858" s="2"/>
      <c r="R858" s="219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</row>
    <row r="859" spans="1:44" ht="17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19"/>
      <c r="P859" s="2"/>
      <c r="Q859" s="2"/>
      <c r="R859" s="219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</row>
    <row r="860" spans="1:44" ht="17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19"/>
      <c r="P860" s="2"/>
      <c r="Q860" s="2"/>
      <c r="R860" s="219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</row>
    <row r="861" spans="1:44" ht="17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19"/>
      <c r="P861" s="2"/>
      <c r="Q861" s="2"/>
      <c r="R861" s="219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</row>
    <row r="862" spans="1:44" ht="17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19"/>
      <c r="P862" s="2"/>
      <c r="Q862" s="2"/>
      <c r="R862" s="219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</row>
    <row r="863" spans="1:44" ht="17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19"/>
      <c r="P863" s="2"/>
      <c r="Q863" s="2"/>
      <c r="R863" s="219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</row>
    <row r="864" spans="1:44" ht="17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19"/>
      <c r="P864" s="2"/>
      <c r="Q864" s="2"/>
      <c r="R864" s="219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</row>
    <row r="865" spans="1:44" ht="17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19"/>
      <c r="P865" s="2"/>
      <c r="Q865" s="2"/>
      <c r="R865" s="219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</row>
    <row r="866" spans="1:44" ht="17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19"/>
      <c r="P866" s="2"/>
      <c r="Q866" s="2"/>
      <c r="R866" s="219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</row>
    <row r="867" spans="1:44" ht="1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19"/>
      <c r="P867" s="2"/>
      <c r="Q867" s="2"/>
      <c r="R867" s="219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</row>
    <row r="868" spans="1:44" ht="17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19"/>
      <c r="P868" s="2"/>
      <c r="Q868" s="2"/>
      <c r="R868" s="219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</row>
    <row r="869" spans="1:44" ht="17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19"/>
      <c r="P869" s="2"/>
      <c r="Q869" s="2"/>
      <c r="R869" s="219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</row>
    <row r="870" spans="1:44" ht="17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19"/>
      <c r="P870" s="2"/>
      <c r="Q870" s="2"/>
      <c r="R870" s="219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</row>
    <row r="871" spans="1:44" ht="17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19"/>
      <c r="P871" s="2"/>
      <c r="Q871" s="2"/>
      <c r="R871" s="219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</row>
    <row r="872" spans="1:44" ht="17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19"/>
      <c r="P872" s="2"/>
      <c r="Q872" s="2"/>
      <c r="R872" s="219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</row>
    <row r="873" spans="1:44" ht="17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19"/>
      <c r="P873" s="2"/>
      <c r="Q873" s="2"/>
      <c r="R873" s="219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</row>
    <row r="874" spans="1:44" ht="17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19"/>
      <c r="P874" s="2"/>
      <c r="Q874" s="2"/>
      <c r="R874" s="219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</row>
    <row r="875" spans="1:44" ht="17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19"/>
      <c r="P875" s="2"/>
      <c r="Q875" s="2"/>
      <c r="R875" s="219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</row>
    <row r="876" spans="1:44" ht="17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19"/>
      <c r="P876" s="2"/>
      <c r="Q876" s="2"/>
      <c r="R876" s="219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</row>
    <row r="877" spans="1:44" ht="1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19"/>
      <c r="P877" s="2"/>
      <c r="Q877" s="2"/>
      <c r="R877" s="219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</row>
    <row r="878" spans="1:44" ht="17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19"/>
      <c r="P878" s="2"/>
      <c r="Q878" s="2"/>
      <c r="R878" s="219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</row>
    <row r="879" spans="1:44" ht="17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19"/>
      <c r="P879" s="2"/>
      <c r="Q879" s="2"/>
      <c r="R879" s="219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</row>
    <row r="880" spans="1:44" ht="17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19"/>
      <c r="P880" s="2"/>
      <c r="Q880" s="2"/>
      <c r="R880" s="219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</row>
    <row r="881" spans="1:44" ht="17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19"/>
      <c r="P881" s="2"/>
      <c r="Q881" s="2"/>
      <c r="R881" s="219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</row>
    <row r="882" spans="1:44" ht="17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19"/>
      <c r="P882" s="2"/>
      <c r="Q882" s="2"/>
      <c r="R882" s="219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</row>
    <row r="883" spans="1:44" ht="17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19"/>
      <c r="P883" s="2"/>
      <c r="Q883" s="2"/>
      <c r="R883" s="219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</row>
    <row r="884" spans="1:44" ht="17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19"/>
      <c r="P884" s="2"/>
      <c r="Q884" s="2"/>
      <c r="R884" s="219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</row>
    <row r="885" spans="1:44" ht="17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19"/>
      <c r="P885" s="2"/>
      <c r="Q885" s="2"/>
      <c r="R885" s="219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</row>
    <row r="886" spans="1:44" ht="17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19"/>
      <c r="P886" s="2"/>
      <c r="Q886" s="2"/>
      <c r="R886" s="219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</row>
    <row r="887" spans="1:44" ht="1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19"/>
      <c r="P887" s="2"/>
      <c r="Q887" s="2"/>
      <c r="R887" s="219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</row>
    <row r="888" spans="1:44" ht="17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19"/>
      <c r="P888" s="2"/>
      <c r="Q888" s="2"/>
      <c r="R888" s="219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</row>
    <row r="889" spans="1:44" ht="17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19"/>
      <c r="P889" s="2"/>
      <c r="Q889" s="2"/>
      <c r="R889" s="219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</row>
    <row r="890" spans="1:44" ht="17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19"/>
      <c r="P890" s="2"/>
      <c r="Q890" s="2"/>
      <c r="R890" s="219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</row>
    <row r="891" spans="1:44" ht="17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19"/>
      <c r="P891" s="2"/>
      <c r="Q891" s="2"/>
      <c r="R891" s="219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</row>
    <row r="892" spans="1:44" ht="17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19"/>
      <c r="P892" s="2"/>
      <c r="Q892" s="2"/>
      <c r="R892" s="219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</row>
    <row r="893" spans="1:44" ht="17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19"/>
      <c r="P893" s="2"/>
      <c r="Q893" s="2"/>
      <c r="R893" s="219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</row>
    <row r="894" spans="1:44" ht="17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19"/>
      <c r="P894" s="2"/>
      <c r="Q894" s="2"/>
      <c r="R894" s="219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</row>
    <row r="895" spans="1:44" ht="17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19"/>
      <c r="P895" s="2"/>
      <c r="Q895" s="2"/>
      <c r="R895" s="219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</row>
    <row r="896" spans="1:44" ht="17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19"/>
      <c r="P896" s="2"/>
      <c r="Q896" s="2"/>
      <c r="R896" s="219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</row>
    <row r="897" spans="1:44" ht="1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19"/>
      <c r="P897" s="2"/>
      <c r="Q897" s="2"/>
      <c r="R897" s="219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</row>
    <row r="898" spans="1:44" ht="17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19"/>
      <c r="P898" s="2"/>
      <c r="Q898" s="2"/>
      <c r="R898" s="219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</row>
    <row r="899" spans="1:44" ht="17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19"/>
      <c r="P899" s="2"/>
      <c r="Q899" s="2"/>
      <c r="R899" s="219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</row>
    <row r="900" spans="1:44" ht="17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19"/>
      <c r="P900" s="2"/>
      <c r="Q900" s="2"/>
      <c r="R900" s="219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</row>
    <row r="901" spans="1:44" ht="17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19"/>
      <c r="P901" s="2"/>
      <c r="Q901" s="2"/>
      <c r="R901" s="219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</row>
    <row r="902" spans="1:44" ht="17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19"/>
      <c r="P902" s="2"/>
      <c r="Q902" s="2"/>
      <c r="R902" s="219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</row>
    <row r="903" spans="1:44" ht="17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19"/>
      <c r="P903" s="2"/>
      <c r="Q903" s="2"/>
      <c r="R903" s="219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</row>
    <row r="904" spans="1:44" ht="17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19"/>
      <c r="P904" s="2"/>
      <c r="Q904" s="2"/>
      <c r="R904" s="219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</row>
    <row r="905" spans="1:44" ht="17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19"/>
      <c r="P905" s="2"/>
      <c r="Q905" s="2"/>
      <c r="R905" s="219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</row>
    <row r="906" spans="1:44" ht="17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19"/>
      <c r="P906" s="2"/>
      <c r="Q906" s="2"/>
      <c r="R906" s="219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</row>
    <row r="907" spans="1:44" ht="1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19"/>
      <c r="P907" s="2"/>
      <c r="Q907" s="2"/>
      <c r="R907" s="219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</row>
    <row r="908" spans="1:44" ht="17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19"/>
      <c r="P908" s="2"/>
      <c r="Q908" s="2"/>
      <c r="R908" s="219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</row>
    <row r="909" spans="1:44" ht="17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19"/>
      <c r="P909" s="2"/>
      <c r="Q909" s="2"/>
      <c r="R909" s="219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</row>
    <row r="910" spans="1:44" ht="17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19"/>
      <c r="P910" s="2"/>
      <c r="Q910" s="2"/>
      <c r="R910" s="219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</row>
    <row r="911" spans="1:44" ht="17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19"/>
      <c r="P911" s="2"/>
      <c r="Q911" s="2"/>
      <c r="R911" s="219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</row>
    <row r="912" spans="1:44" ht="17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19"/>
      <c r="P912" s="2"/>
      <c r="Q912" s="2"/>
      <c r="R912" s="219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</row>
    <row r="913" spans="1:44" ht="17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19"/>
      <c r="P913" s="2"/>
      <c r="Q913" s="2"/>
      <c r="R913" s="219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</row>
    <row r="914" spans="1:44" ht="17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19"/>
      <c r="P914" s="2"/>
      <c r="Q914" s="2"/>
      <c r="R914" s="219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</row>
    <row r="915" spans="1:44" ht="17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19"/>
      <c r="P915" s="2"/>
      <c r="Q915" s="2"/>
      <c r="R915" s="219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</row>
    <row r="916" spans="1:44" ht="17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19"/>
      <c r="P916" s="2"/>
      <c r="Q916" s="2"/>
      <c r="R916" s="219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</row>
    <row r="917" spans="1:44" ht="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19"/>
      <c r="P917" s="2"/>
      <c r="Q917" s="2"/>
      <c r="R917" s="219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</row>
    <row r="918" spans="1:44" ht="17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19"/>
      <c r="P918" s="2"/>
      <c r="Q918" s="2"/>
      <c r="R918" s="219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</row>
    <row r="919" spans="1:44" ht="17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19"/>
      <c r="P919" s="2"/>
      <c r="Q919" s="2"/>
      <c r="R919" s="219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</row>
    <row r="920" spans="1:44" ht="17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19"/>
      <c r="P920" s="2"/>
      <c r="Q920" s="2"/>
      <c r="R920" s="219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</row>
    <row r="921" spans="1:44" ht="17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19"/>
      <c r="P921" s="2"/>
      <c r="Q921" s="2"/>
      <c r="R921" s="219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</row>
    <row r="922" spans="1:44" ht="17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19"/>
      <c r="P922" s="2"/>
      <c r="Q922" s="2"/>
      <c r="R922" s="219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</row>
    <row r="923" spans="1:44" ht="17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19"/>
      <c r="P923" s="2"/>
      <c r="Q923" s="2"/>
      <c r="R923" s="219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</row>
    <row r="924" spans="1:44" ht="17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19"/>
      <c r="P924" s="2"/>
      <c r="Q924" s="2"/>
      <c r="R924" s="219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</row>
    <row r="925" spans="1:44" ht="17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19"/>
      <c r="P925" s="2"/>
      <c r="Q925" s="2"/>
      <c r="R925" s="219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</row>
    <row r="926" spans="1:44" ht="17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19"/>
      <c r="P926" s="2"/>
      <c r="Q926" s="2"/>
      <c r="R926" s="219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</row>
    <row r="927" spans="1:44" ht="1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19"/>
      <c r="P927" s="2"/>
      <c r="Q927" s="2"/>
      <c r="R927" s="219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</row>
    <row r="928" spans="1:44" ht="17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19"/>
      <c r="P928" s="2"/>
      <c r="Q928" s="2"/>
      <c r="R928" s="219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</row>
    <row r="929" spans="1:44" ht="17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19"/>
      <c r="P929" s="2"/>
      <c r="Q929" s="2"/>
      <c r="R929" s="219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</row>
    <row r="930" spans="1:44" ht="17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19"/>
      <c r="P930" s="2"/>
      <c r="Q930" s="2"/>
      <c r="R930" s="219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</row>
    <row r="931" spans="1:44" ht="17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19"/>
      <c r="P931" s="2"/>
      <c r="Q931" s="2"/>
      <c r="R931" s="219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</row>
    <row r="932" spans="1:44" ht="17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19"/>
      <c r="P932" s="2"/>
      <c r="Q932" s="2"/>
      <c r="R932" s="219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</row>
    <row r="933" spans="1:44" ht="17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19"/>
      <c r="P933" s="2"/>
      <c r="Q933" s="2"/>
      <c r="R933" s="219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</row>
    <row r="934" spans="1:44" ht="17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19"/>
      <c r="P934" s="2"/>
      <c r="Q934" s="2"/>
      <c r="R934" s="219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</row>
    <row r="935" spans="1:44" ht="17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19"/>
      <c r="P935" s="2"/>
      <c r="Q935" s="2"/>
      <c r="R935" s="219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</row>
    <row r="936" spans="1:44" ht="17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19"/>
      <c r="P936" s="2"/>
      <c r="Q936" s="2"/>
      <c r="R936" s="219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</row>
    <row r="937" spans="1:44" ht="1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19"/>
      <c r="P937" s="2"/>
      <c r="Q937" s="2"/>
      <c r="R937" s="219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</row>
    <row r="938" spans="1:44" ht="17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19"/>
      <c r="P938" s="2"/>
      <c r="Q938" s="2"/>
      <c r="R938" s="219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</row>
    <row r="939" spans="1:44" ht="17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19"/>
      <c r="P939" s="2"/>
      <c r="Q939" s="2"/>
      <c r="R939" s="219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</row>
    <row r="940" spans="1:44" ht="17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19"/>
      <c r="P940" s="2"/>
      <c r="Q940" s="2"/>
      <c r="R940" s="219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</row>
    <row r="941" spans="1:44" ht="17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19"/>
      <c r="P941" s="2"/>
      <c r="Q941" s="2"/>
      <c r="R941" s="219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</row>
    <row r="942" spans="1:44" ht="17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19"/>
      <c r="P942" s="2"/>
      <c r="Q942" s="2"/>
      <c r="R942" s="219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</row>
    <row r="943" spans="1:44" ht="17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19"/>
      <c r="P943" s="2"/>
      <c r="Q943" s="2"/>
      <c r="R943" s="219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</row>
    <row r="944" spans="1:44" ht="17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19"/>
      <c r="P944" s="2"/>
      <c r="Q944" s="2"/>
      <c r="R944" s="219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</row>
    <row r="945" spans="1:44" ht="17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19"/>
      <c r="P945" s="2"/>
      <c r="Q945" s="2"/>
      <c r="R945" s="219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</row>
    <row r="946" spans="1:44" ht="17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19"/>
      <c r="P946" s="2"/>
      <c r="Q946" s="2"/>
      <c r="R946" s="219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</row>
    <row r="947" spans="1:44" ht="1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19"/>
      <c r="P947" s="2"/>
      <c r="Q947" s="2"/>
      <c r="R947" s="219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</row>
    <row r="948" spans="1:44" ht="17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19"/>
      <c r="P948" s="2"/>
      <c r="Q948" s="2"/>
      <c r="R948" s="219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</row>
    <row r="949" spans="1:44" ht="17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19"/>
      <c r="P949" s="2"/>
      <c r="Q949" s="2"/>
      <c r="R949" s="219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</row>
    <row r="950" spans="1:44" ht="17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19"/>
      <c r="P950" s="2"/>
      <c r="Q950" s="2"/>
      <c r="R950" s="219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</row>
    <row r="951" spans="1:44" ht="17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19"/>
      <c r="P951" s="2"/>
      <c r="Q951" s="2"/>
      <c r="R951" s="219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</row>
    <row r="952" spans="1:44" ht="17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19"/>
      <c r="P952" s="2"/>
      <c r="Q952" s="2"/>
      <c r="R952" s="219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</row>
    <row r="953" spans="1:44" ht="17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19"/>
      <c r="P953" s="2"/>
      <c r="Q953" s="2"/>
      <c r="R953" s="219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</row>
    <row r="954" spans="1:44" ht="17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19"/>
      <c r="P954" s="2"/>
      <c r="Q954" s="2"/>
      <c r="R954" s="219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</row>
    <row r="955" spans="1:44" ht="17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19"/>
      <c r="P955" s="2"/>
      <c r="Q955" s="2"/>
      <c r="R955" s="219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</row>
    <row r="956" spans="1:44" ht="17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19"/>
      <c r="P956" s="2"/>
      <c r="Q956" s="2"/>
      <c r="R956" s="219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</row>
    <row r="957" spans="1:44" ht="1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19"/>
      <c r="P957" s="2"/>
      <c r="Q957" s="2"/>
      <c r="R957" s="219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</row>
    <row r="958" spans="1:44" ht="17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19"/>
      <c r="P958" s="2"/>
      <c r="Q958" s="2"/>
      <c r="R958" s="219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</row>
    <row r="959" spans="1:44" ht="17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19"/>
      <c r="P959" s="2"/>
      <c r="Q959" s="2"/>
      <c r="R959" s="219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</row>
    <row r="960" spans="1:44" ht="17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19"/>
      <c r="P960" s="2"/>
      <c r="Q960" s="2"/>
      <c r="R960" s="219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</row>
    <row r="961" spans="1:44" ht="17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19"/>
      <c r="P961" s="2"/>
      <c r="Q961" s="2"/>
      <c r="R961" s="219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</row>
    <row r="962" spans="1:44" ht="17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19"/>
      <c r="P962" s="2"/>
      <c r="Q962" s="2"/>
      <c r="R962" s="219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</row>
    <row r="963" spans="1:44" ht="17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19"/>
      <c r="P963" s="2"/>
      <c r="Q963" s="2"/>
      <c r="R963" s="219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</row>
    <row r="964" spans="1:44" ht="17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19"/>
      <c r="P964" s="2"/>
      <c r="Q964" s="2"/>
      <c r="R964" s="219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</row>
    <row r="965" spans="1:44" ht="17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19"/>
      <c r="P965" s="2"/>
      <c r="Q965" s="2"/>
      <c r="R965" s="219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</row>
    <row r="966" spans="1:44" ht="17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19"/>
      <c r="P966" s="2"/>
      <c r="Q966" s="2"/>
      <c r="R966" s="219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</row>
    <row r="967" spans="1:44" ht="1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19"/>
      <c r="P967" s="2"/>
      <c r="Q967" s="2"/>
      <c r="R967" s="219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</row>
    <row r="968" spans="1:44" ht="17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19"/>
      <c r="P968" s="2"/>
      <c r="Q968" s="2"/>
      <c r="R968" s="219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</row>
    <row r="969" spans="1:44" ht="17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19"/>
      <c r="P969" s="2"/>
      <c r="Q969" s="2"/>
      <c r="R969" s="219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</row>
    <row r="970" spans="1:44" ht="17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19"/>
      <c r="P970" s="2"/>
      <c r="Q970" s="2"/>
      <c r="R970" s="219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</row>
    <row r="971" spans="1:44" ht="17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19"/>
      <c r="P971" s="2"/>
      <c r="Q971" s="2"/>
      <c r="R971" s="219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</row>
    <row r="972" spans="1:44" ht="17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19"/>
      <c r="P972" s="2"/>
      <c r="Q972" s="2"/>
      <c r="R972" s="219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</row>
    <row r="973" spans="1:44" ht="17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19"/>
      <c r="P973" s="2"/>
      <c r="Q973" s="2"/>
      <c r="R973" s="219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</row>
    <row r="974" spans="1:44" ht="17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19"/>
      <c r="P974" s="2"/>
      <c r="Q974" s="2"/>
      <c r="R974" s="219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</row>
    <row r="975" spans="1:44" ht="17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19"/>
      <c r="P975" s="2"/>
      <c r="Q975" s="2"/>
      <c r="R975" s="219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</row>
    <row r="976" spans="1:44" ht="17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19"/>
      <c r="P976" s="2"/>
      <c r="Q976" s="2"/>
      <c r="R976" s="219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</row>
    <row r="977" spans="1:44" ht="1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19"/>
      <c r="P977" s="2"/>
      <c r="Q977" s="2"/>
      <c r="R977" s="219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</row>
    <row r="978" spans="1:44" ht="17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19"/>
      <c r="P978" s="2"/>
      <c r="Q978" s="2"/>
      <c r="R978" s="219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</row>
    <row r="979" spans="1:44" ht="17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19"/>
      <c r="P979" s="2"/>
      <c r="Q979" s="2"/>
      <c r="R979" s="219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</row>
    <row r="980" spans="1:44" ht="17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19"/>
      <c r="P980" s="2"/>
      <c r="Q980" s="2"/>
      <c r="R980" s="219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</row>
    <row r="981" spans="1:44" ht="17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19"/>
      <c r="P981" s="2"/>
      <c r="Q981" s="2"/>
      <c r="R981" s="219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</row>
    <row r="982" spans="1:44" ht="17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19"/>
      <c r="P982" s="2"/>
      <c r="Q982" s="2"/>
      <c r="R982" s="219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</row>
    <row r="983" spans="1:44" ht="17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19"/>
      <c r="P983" s="2"/>
      <c r="Q983" s="2"/>
      <c r="R983" s="219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</row>
    <row r="984" spans="1:44" ht="17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19"/>
      <c r="P984" s="2"/>
      <c r="Q984" s="2"/>
      <c r="R984" s="219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</row>
    <row r="985" spans="1:44" ht="17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19"/>
      <c r="P985" s="2"/>
      <c r="Q985" s="2"/>
      <c r="R985" s="219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</row>
    <row r="986" spans="1:44" ht="17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19"/>
      <c r="P986" s="2"/>
      <c r="Q986" s="2"/>
      <c r="R986" s="219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</row>
    <row r="987" spans="1:44" ht="1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19"/>
      <c r="P987" s="2"/>
      <c r="Q987" s="2"/>
      <c r="R987" s="219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</row>
    <row r="988" spans="1:44" ht="17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19"/>
      <c r="P988" s="2"/>
      <c r="Q988" s="2"/>
      <c r="R988" s="219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</row>
    <row r="989" spans="1:44" ht="17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19"/>
      <c r="P989" s="2"/>
      <c r="Q989" s="2"/>
      <c r="R989" s="219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</row>
    <row r="990" spans="1:44" ht="17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19"/>
      <c r="P990" s="2"/>
      <c r="Q990" s="2"/>
      <c r="R990" s="219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</row>
    <row r="991" spans="1:44" ht="17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19"/>
      <c r="P991" s="2"/>
      <c r="Q991" s="2"/>
      <c r="R991" s="219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</row>
    <row r="992" spans="1:44" ht="17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19"/>
      <c r="P992" s="2"/>
      <c r="Q992" s="2"/>
      <c r="R992" s="219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</row>
    <row r="993" spans="1:44" ht="17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19"/>
      <c r="P993" s="2"/>
      <c r="Q993" s="2"/>
      <c r="R993" s="219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</row>
    <row r="994" spans="1:44" ht="17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19"/>
      <c r="P994" s="2"/>
      <c r="Q994" s="2"/>
      <c r="R994" s="219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</row>
    <row r="995" spans="1:44" ht="17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19"/>
      <c r="P995" s="2"/>
      <c r="Q995" s="2"/>
      <c r="R995" s="219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</row>
    <row r="996" spans="1:44" ht="17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19"/>
      <c r="P996" s="2"/>
      <c r="Q996" s="2"/>
      <c r="R996" s="219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</row>
    <row r="997" spans="1:44" ht="1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19"/>
      <c r="P997" s="2"/>
      <c r="Q997" s="2"/>
      <c r="R997" s="219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</row>
    <row r="998" spans="1:44" ht="17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19"/>
      <c r="P998" s="2"/>
      <c r="Q998" s="2"/>
      <c r="R998" s="219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</row>
    <row r="999" spans="1:44" ht="17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19"/>
      <c r="P999" s="2"/>
      <c r="Q999" s="2"/>
      <c r="R999" s="219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</row>
    <row r="1000" spans="1:44" ht="17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19"/>
      <c r="P1000" s="2"/>
      <c r="Q1000" s="2"/>
      <c r="R1000" s="219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</row>
  </sheetData>
  <mergeCells count="4">
    <mergeCell ref="J9:K9"/>
    <mergeCell ref="M9:N9"/>
    <mergeCell ref="P9:Q9"/>
    <mergeCell ref="S9:T9"/>
  </mergeCells>
  <phoneticPr fontId="2" type="noConversion"/>
  <conditionalFormatting sqref="C11:C71 E11:I71 J11:K73 L11:O71 P11:P75 Q11:Q74 R11:R71 S11:T74 D12:D71">
    <cfRule type="expression" dxfId="15" priority="1">
      <formula>(INT(MID($D11,4,1))=4)</formula>
    </cfRule>
  </conditionalFormatting>
  <conditionalFormatting sqref="AL11:AP77">
    <cfRule type="expression" dxfId="13" priority="2">
      <formula>(INT(MID($AL11,4,1))=4)</formula>
    </cfRule>
  </conditionalFormatting>
  <hyperlinks>
    <hyperlink ref="V50" r:id="rId1"/>
    <hyperlink ref="V67" r:id="rId2"/>
  </hyperlinks>
  <pageMargins left="0.7" right="0.7" top="0.75" bottom="0.75" header="0.3" footer="0.3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G1029"/>
  <sheetViews>
    <sheetView tabSelected="1" workbookViewId="0">
      <selection sqref="A1:XFD1048576"/>
    </sheetView>
  </sheetViews>
  <sheetFormatPr defaultColWidth="11.58203125" defaultRowHeight="17"/>
  <cols>
    <col min="1" max="1" width="2.75" style="6" customWidth="1"/>
    <col min="2" max="2" width="14.9140625" style="6" customWidth="1"/>
    <col min="3" max="13" width="9.4140625" style="6" customWidth="1"/>
    <col min="14" max="14" width="3.08203125" style="6" customWidth="1"/>
    <col min="15" max="15" width="7.33203125" style="6" customWidth="1"/>
    <col min="16" max="21" width="6.75" style="6" customWidth="1"/>
    <col min="22" max="22" width="5.5" style="6" customWidth="1"/>
    <col min="23" max="30" width="5.58203125" style="6" customWidth="1"/>
    <col min="31" max="33" width="11.58203125" style="6"/>
    <col min="34" max="117" width="7.4140625" style="6" customWidth="1"/>
    <col min="118" max="308" width="5.75" style="6" customWidth="1"/>
    <col min="309" max="310" width="11.58203125" style="6"/>
    <col min="311" max="319" width="7.4140625" style="6" customWidth="1"/>
    <col min="320" max="329" width="6.4140625" style="6" customWidth="1"/>
    <col min="330" max="16384" width="11.58203125" style="6"/>
  </cols>
  <sheetData>
    <row r="1" spans="1:501" ht="15.75" customHeight="1">
      <c r="A1" s="1" t="s">
        <v>325</v>
      </c>
      <c r="B1" s="368"/>
      <c r="C1" s="369">
        <v>2</v>
      </c>
      <c r="D1" s="369">
        <v>3</v>
      </c>
      <c r="E1" s="369">
        <v>4</v>
      </c>
      <c r="F1" s="369">
        <v>5</v>
      </c>
      <c r="G1" s="369">
        <v>6</v>
      </c>
      <c r="H1" s="369">
        <v>7</v>
      </c>
      <c r="I1" s="369">
        <v>8</v>
      </c>
      <c r="J1" s="369">
        <v>9</v>
      </c>
      <c r="K1" s="369">
        <v>10</v>
      </c>
      <c r="L1" s="369">
        <v>11</v>
      </c>
      <c r="M1" s="369">
        <v>12</v>
      </c>
      <c r="N1" s="369">
        <v>13</v>
      </c>
      <c r="O1" s="369">
        <v>14</v>
      </c>
      <c r="P1" s="369">
        <v>15</v>
      </c>
      <c r="Q1" s="369">
        <v>16</v>
      </c>
      <c r="R1" s="369">
        <v>17</v>
      </c>
      <c r="S1" s="369">
        <v>18</v>
      </c>
      <c r="T1" s="369">
        <v>19</v>
      </c>
      <c r="U1" s="369">
        <v>20</v>
      </c>
      <c r="V1" s="369">
        <v>21</v>
      </c>
      <c r="W1" s="370">
        <v>22</v>
      </c>
      <c r="X1" s="369">
        <v>23</v>
      </c>
      <c r="Y1" s="369">
        <v>24</v>
      </c>
      <c r="Z1" s="369">
        <v>25</v>
      </c>
      <c r="AA1" s="369">
        <v>26</v>
      </c>
      <c r="AB1" s="370">
        <v>27</v>
      </c>
      <c r="AC1" s="369">
        <v>28</v>
      </c>
      <c r="AD1" s="369">
        <v>29</v>
      </c>
      <c r="AE1" s="369">
        <v>30</v>
      </c>
      <c r="AF1" s="369">
        <v>31</v>
      </c>
      <c r="AG1" s="369">
        <v>32</v>
      </c>
      <c r="AH1" s="369">
        <v>33</v>
      </c>
      <c r="AI1" s="369">
        <v>34</v>
      </c>
      <c r="AJ1" s="369">
        <v>35</v>
      </c>
      <c r="AK1" s="369">
        <v>36</v>
      </c>
      <c r="AL1" s="369">
        <v>37</v>
      </c>
      <c r="AM1" s="369">
        <v>38</v>
      </c>
      <c r="AN1" s="369">
        <v>39</v>
      </c>
      <c r="AO1" s="369">
        <v>40</v>
      </c>
      <c r="AP1" s="369">
        <v>41</v>
      </c>
      <c r="AQ1" s="369">
        <v>42</v>
      </c>
      <c r="AR1" s="369">
        <v>43</v>
      </c>
      <c r="AS1" s="369">
        <v>44</v>
      </c>
      <c r="AT1" s="369">
        <v>45</v>
      </c>
      <c r="AU1" s="369">
        <v>46</v>
      </c>
      <c r="AV1" s="369">
        <v>47</v>
      </c>
      <c r="AW1" s="369">
        <v>48</v>
      </c>
      <c r="AX1" s="369">
        <v>49</v>
      </c>
      <c r="AY1" s="369">
        <v>50</v>
      </c>
      <c r="AZ1" s="369">
        <v>51</v>
      </c>
      <c r="BA1" s="369">
        <v>52</v>
      </c>
      <c r="BB1" s="369">
        <v>53</v>
      </c>
      <c r="BC1" s="369">
        <v>54</v>
      </c>
      <c r="BD1" s="369">
        <v>55</v>
      </c>
      <c r="BE1" s="369">
        <v>56</v>
      </c>
      <c r="BF1" s="369">
        <v>57</v>
      </c>
      <c r="BG1" s="369">
        <v>58</v>
      </c>
      <c r="BH1" s="369">
        <v>59</v>
      </c>
      <c r="BI1" s="369">
        <v>60</v>
      </c>
      <c r="BJ1" s="369">
        <v>61</v>
      </c>
      <c r="BK1" s="369">
        <v>62</v>
      </c>
      <c r="BL1" s="369">
        <v>63</v>
      </c>
      <c r="BM1" s="369">
        <v>64</v>
      </c>
      <c r="BN1" s="369">
        <v>65</v>
      </c>
      <c r="BO1" s="369">
        <v>66</v>
      </c>
      <c r="BP1" s="369">
        <v>67</v>
      </c>
      <c r="BQ1" s="369">
        <v>68</v>
      </c>
      <c r="BR1" s="369">
        <v>69</v>
      </c>
      <c r="BS1" s="369">
        <v>70</v>
      </c>
      <c r="BT1" s="369">
        <v>71</v>
      </c>
      <c r="BU1" s="369">
        <v>72</v>
      </c>
      <c r="BV1" s="369">
        <v>73</v>
      </c>
      <c r="BW1" s="369">
        <v>74</v>
      </c>
      <c r="BX1" s="369">
        <v>75</v>
      </c>
      <c r="BY1" s="369">
        <v>76</v>
      </c>
      <c r="BZ1" s="369">
        <v>77</v>
      </c>
      <c r="CA1" s="369">
        <v>78</v>
      </c>
      <c r="CB1" s="369">
        <v>79</v>
      </c>
      <c r="CC1" s="369">
        <v>80</v>
      </c>
      <c r="CD1" s="369">
        <v>81</v>
      </c>
      <c r="CE1" s="369">
        <v>82</v>
      </c>
      <c r="CF1" s="369">
        <v>83</v>
      </c>
      <c r="CG1" s="369">
        <v>84</v>
      </c>
      <c r="CH1" s="369">
        <v>85</v>
      </c>
      <c r="CI1" s="369">
        <v>86</v>
      </c>
      <c r="CJ1" s="369">
        <v>87</v>
      </c>
      <c r="CK1" s="369">
        <v>88</v>
      </c>
      <c r="CL1" s="369">
        <v>89</v>
      </c>
      <c r="CM1" s="369">
        <v>90</v>
      </c>
      <c r="CN1" s="369">
        <v>91</v>
      </c>
      <c r="CO1" s="369">
        <v>92</v>
      </c>
      <c r="CP1" s="369">
        <v>93</v>
      </c>
      <c r="CQ1" s="369">
        <v>94</v>
      </c>
      <c r="CR1" s="369">
        <v>95</v>
      </c>
      <c r="CS1" s="369">
        <v>96</v>
      </c>
      <c r="CT1" s="369">
        <v>97</v>
      </c>
      <c r="CU1" s="369">
        <v>98</v>
      </c>
      <c r="CV1" s="369">
        <v>99</v>
      </c>
      <c r="CW1" s="369">
        <v>100</v>
      </c>
      <c r="CX1" s="369">
        <v>101</v>
      </c>
      <c r="CY1" s="369">
        <v>102</v>
      </c>
      <c r="CZ1" s="369">
        <v>103</v>
      </c>
      <c r="DA1" s="369">
        <v>104</v>
      </c>
      <c r="DB1" s="369">
        <v>105</v>
      </c>
      <c r="DC1" s="369">
        <v>106</v>
      </c>
      <c r="DD1" s="369">
        <v>107</v>
      </c>
      <c r="DE1" s="369">
        <v>108</v>
      </c>
      <c r="DF1" s="369">
        <v>109</v>
      </c>
      <c r="DG1" s="369">
        <v>110</v>
      </c>
      <c r="DH1" s="369">
        <v>111</v>
      </c>
      <c r="DI1" s="369">
        <v>112</v>
      </c>
      <c r="DJ1" s="369">
        <v>113</v>
      </c>
      <c r="DK1" s="369">
        <v>114</v>
      </c>
      <c r="DL1" s="369">
        <v>115</v>
      </c>
      <c r="DM1" s="369">
        <v>116</v>
      </c>
      <c r="DN1" s="369">
        <v>117</v>
      </c>
      <c r="DO1" s="369">
        <v>118</v>
      </c>
      <c r="DP1" s="369">
        <v>119</v>
      </c>
      <c r="DQ1" s="369">
        <v>120</v>
      </c>
      <c r="DR1" s="369">
        <v>121</v>
      </c>
      <c r="DS1" s="369">
        <v>122</v>
      </c>
      <c r="DT1" s="369">
        <v>123</v>
      </c>
      <c r="DU1" s="369">
        <v>124</v>
      </c>
      <c r="DV1" s="369">
        <v>125</v>
      </c>
      <c r="DW1" s="369">
        <v>126</v>
      </c>
      <c r="DX1" s="369">
        <v>127</v>
      </c>
      <c r="DY1" s="369">
        <v>128</v>
      </c>
      <c r="DZ1" s="369">
        <v>129</v>
      </c>
      <c r="EA1" s="369">
        <v>130</v>
      </c>
      <c r="EB1" s="369">
        <v>131</v>
      </c>
      <c r="EC1" s="369">
        <v>132</v>
      </c>
      <c r="ED1" s="369">
        <v>133</v>
      </c>
      <c r="EE1" s="369">
        <v>134</v>
      </c>
      <c r="EF1" s="369">
        <v>135</v>
      </c>
      <c r="EG1" s="369">
        <v>136</v>
      </c>
      <c r="EH1" s="369">
        <v>137</v>
      </c>
      <c r="EI1" s="369">
        <v>138</v>
      </c>
      <c r="EJ1" s="369">
        <v>139</v>
      </c>
      <c r="EK1" s="369">
        <v>140</v>
      </c>
      <c r="EL1" s="369">
        <v>141</v>
      </c>
      <c r="EM1" s="369">
        <v>142</v>
      </c>
      <c r="EN1" s="369">
        <v>143</v>
      </c>
      <c r="EO1" s="369">
        <v>144</v>
      </c>
      <c r="EP1" s="369">
        <v>145</v>
      </c>
      <c r="EQ1" s="369">
        <v>146</v>
      </c>
      <c r="ER1" s="369">
        <v>147</v>
      </c>
      <c r="ES1" s="369">
        <v>148</v>
      </c>
      <c r="ET1" s="369">
        <v>149</v>
      </c>
      <c r="EU1" s="369">
        <v>150</v>
      </c>
      <c r="EV1" s="369">
        <v>151</v>
      </c>
      <c r="EW1" s="369">
        <v>152</v>
      </c>
      <c r="EX1" s="369">
        <v>153</v>
      </c>
      <c r="EY1" s="369">
        <v>154</v>
      </c>
      <c r="EZ1" s="369">
        <v>155</v>
      </c>
      <c r="FA1" s="369">
        <v>156</v>
      </c>
      <c r="FB1" s="369">
        <v>157</v>
      </c>
      <c r="FC1" s="369">
        <v>158</v>
      </c>
      <c r="FD1" s="369">
        <v>159</v>
      </c>
      <c r="FE1" s="369">
        <v>160</v>
      </c>
      <c r="FF1" s="369">
        <v>161</v>
      </c>
      <c r="FG1" s="369">
        <v>162</v>
      </c>
      <c r="FH1" s="369">
        <v>163</v>
      </c>
      <c r="FI1" s="369">
        <v>164</v>
      </c>
      <c r="FJ1" s="369">
        <v>165</v>
      </c>
      <c r="FK1" s="369">
        <v>166</v>
      </c>
      <c r="FL1" s="369">
        <v>167</v>
      </c>
      <c r="FM1" s="369">
        <v>168</v>
      </c>
      <c r="FN1" s="369">
        <v>169</v>
      </c>
      <c r="FO1" s="369">
        <v>170</v>
      </c>
      <c r="FP1" s="369">
        <v>171</v>
      </c>
      <c r="FQ1" s="369">
        <v>172</v>
      </c>
      <c r="FR1" s="369">
        <v>173</v>
      </c>
      <c r="FS1" s="369">
        <v>174</v>
      </c>
      <c r="FT1" s="369">
        <v>175</v>
      </c>
      <c r="FU1" s="369">
        <v>176</v>
      </c>
      <c r="FV1" s="369">
        <v>177</v>
      </c>
      <c r="FW1" s="369">
        <v>178</v>
      </c>
      <c r="FX1" s="369">
        <v>179</v>
      </c>
      <c r="FY1" s="369">
        <v>180</v>
      </c>
      <c r="FZ1" s="369">
        <v>181</v>
      </c>
      <c r="GA1" s="369">
        <v>182</v>
      </c>
      <c r="GB1" s="369">
        <v>183</v>
      </c>
      <c r="GC1" s="369">
        <v>184</v>
      </c>
      <c r="GD1" s="369">
        <v>185</v>
      </c>
      <c r="GE1" s="369">
        <v>186</v>
      </c>
      <c r="GF1" s="369">
        <v>187</v>
      </c>
      <c r="GG1" s="369">
        <v>188</v>
      </c>
      <c r="GH1" s="369">
        <v>189</v>
      </c>
      <c r="GI1" s="369">
        <v>190</v>
      </c>
      <c r="GJ1" s="369">
        <v>191</v>
      </c>
      <c r="GK1" s="369">
        <v>192</v>
      </c>
      <c r="GL1" s="369">
        <v>193</v>
      </c>
      <c r="GM1" s="369">
        <v>194</v>
      </c>
      <c r="GN1" s="369">
        <v>195</v>
      </c>
      <c r="GO1" s="369">
        <v>196</v>
      </c>
      <c r="GP1" s="369">
        <v>197</v>
      </c>
      <c r="GQ1" s="369">
        <v>198</v>
      </c>
      <c r="GR1" s="369">
        <v>199</v>
      </c>
      <c r="GS1" s="369">
        <v>200</v>
      </c>
      <c r="GT1" s="369">
        <v>201</v>
      </c>
      <c r="GU1" s="369">
        <v>202</v>
      </c>
      <c r="GV1" s="369">
        <v>203</v>
      </c>
      <c r="GW1" s="369">
        <v>204</v>
      </c>
      <c r="GX1" s="369">
        <v>205</v>
      </c>
      <c r="GY1" s="369">
        <v>206</v>
      </c>
      <c r="GZ1" s="369">
        <v>207</v>
      </c>
      <c r="HA1" s="369">
        <v>208</v>
      </c>
      <c r="HB1" s="369">
        <v>209</v>
      </c>
      <c r="HC1" s="369">
        <v>210</v>
      </c>
      <c r="HD1" s="369">
        <v>211</v>
      </c>
      <c r="HE1" s="369">
        <v>212</v>
      </c>
      <c r="HF1" s="369">
        <v>213</v>
      </c>
      <c r="HG1" s="369">
        <v>214</v>
      </c>
      <c r="HH1" s="369">
        <v>215</v>
      </c>
      <c r="HI1" s="369">
        <v>216</v>
      </c>
      <c r="HJ1" s="369">
        <v>217</v>
      </c>
      <c r="HK1" s="369">
        <v>218</v>
      </c>
      <c r="HL1" s="369">
        <v>219</v>
      </c>
      <c r="HM1" s="369">
        <v>220</v>
      </c>
      <c r="HN1" s="369">
        <v>221</v>
      </c>
      <c r="HO1" s="369">
        <v>222</v>
      </c>
      <c r="HP1" s="369">
        <v>223</v>
      </c>
      <c r="HQ1" s="369">
        <v>224</v>
      </c>
      <c r="HR1" s="369">
        <v>225</v>
      </c>
      <c r="HS1" s="369">
        <v>226</v>
      </c>
      <c r="HT1" s="369">
        <v>227</v>
      </c>
      <c r="HU1" s="369">
        <v>228</v>
      </c>
      <c r="HV1" s="369">
        <v>229</v>
      </c>
      <c r="HW1" s="369">
        <v>230</v>
      </c>
      <c r="HX1" s="369">
        <v>231</v>
      </c>
      <c r="HY1" s="369">
        <v>232</v>
      </c>
      <c r="HZ1" s="369">
        <v>233</v>
      </c>
      <c r="IA1" s="369">
        <v>234</v>
      </c>
      <c r="IB1" s="369">
        <v>235</v>
      </c>
      <c r="IC1" s="369">
        <v>236</v>
      </c>
      <c r="ID1" s="369">
        <v>237</v>
      </c>
      <c r="IE1" s="369">
        <v>238</v>
      </c>
      <c r="IF1" s="369">
        <v>239</v>
      </c>
      <c r="IG1" s="369">
        <v>240</v>
      </c>
      <c r="IH1" s="369">
        <v>241</v>
      </c>
      <c r="II1" s="369">
        <v>242</v>
      </c>
      <c r="IJ1" s="369">
        <v>243</v>
      </c>
      <c r="IK1" s="369">
        <v>244</v>
      </c>
      <c r="IL1" s="369">
        <v>245</v>
      </c>
      <c r="IM1" s="369">
        <v>246</v>
      </c>
      <c r="IN1" s="369">
        <v>247</v>
      </c>
      <c r="IO1" s="369">
        <v>248</v>
      </c>
      <c r="IP1" s="369">
        <v>249</v>
      </c>
      <c r="IQ1" s="369">
        <v>250</v>
      </c>
      <c r="IR1" s="369">
        <v>251</v>
      </c>
      <c r="IS1" s="369">
        <v>252</v>
      </c>
      <c r="IT1" s="369">
        <v>253</v>
      </c>
      <c r="IU1" s="369">
        <v>254</v>
      </c>
      <c r="IV1" s="369">
        <v>255</v>
      </c>
      <c r="IW1" s="369">
        <v>256</v>
      </c>
      <c r="IX1" s="369">
        <v>257</v>
      </c>
      <c r="IY1" s="369">
        <v>258</v>
      </c>
      <c r="IZ1" s="369">
        <v>259</v>
      </c>
      <c r="JA1" s="369">
        <v>260</v>
      </c>
      <c r="JB1" s="369">
        <v>261</v>
      </c>
      <c r="JC1" s="369">
        <v>262</v>
      </c>
      <c r="JD1" s="369">
        <v>263</v>
      </c>
      <c r="JE1" s="369">
        <v>264</v>
      </c>
      <c r="JF1" s="369">
        <v>265</v>
      </c>
      <c r="JG1" s="369">
        <v>266</v>
      </c>
      <c r="JH1" s="369">
        <v>267</v>
      </c>
      <c r="JI1" s="369">
        <v>268</v>
      </c>
      <c r="JJ1" s="369">
        <v>269</v>
      </c>
      <c r="JK1" s="369">
        <v>270</v>
      </c>
      <c r="JL1" s="369">
        <v>271</v>
      </c>
      <c r="JM1" s="369">
        <v>272</v>
      </c>
      <c r="JN1" s="369">
        <v>273</v>
      </c>
      <c r="JO1" s="369">
        <v>274</v>
      </c>
      <c r="JP1" s="369">
        <v>275</v>
      </c>
      <c r="JQ1" s="369">
        <v>276</v>
      </c>
      <c r="JR1" s="369">
        <v>277</v>
      </c>
      <c r="JS1" s="369">
        <v>278</v>
      </c>
      <c r="JT1" s="369">
        <v>279</v>
      </c>
      <c r="JU1" s="369">
        <v>280</v>
      </c>
      <c r="JV1" s="369">
        <v>281</v>
      </c>
      <c r="JW1" s="369">
        <v>282</v>
      </c>
      <c r="JX1" s="369">
        <v>283</v>
      </c>
      <c r="JY1" s="369">
        <v>284</v>
      </c>
      <c r="JZ1" s="369">
        <v>285</v>
      </c>
      <c r="KA1" s="369">
        <v>286</v>
      </c>
      <c r="KB1" s="369">
        <v>287</v>
      </c>
      <c r="KC1" s="369">
        <v>288</v>
      </c>
      <c r="KD1" s="369">
        <v>289</v>
      </c>
      <c r="KE1" s="369">
        <v>290</v>
      </c>
      <c r="KF1" s="369">
        <v>291</v>
      </c>
      <c r="KG1" s="369">
        <v>292</v>
      </c>
      <c r="KH1" s="369">
        <v>293</v>
      </c>
      <c r="KI1" s="369">
        <v>294</v>
      </c>
      <c r="KJ1" s="369">
        <v>295</v>
      </c>
      <c r="KK1" s="369">
        <v>296</v>
      </c>
      <c r="KL1" s="369">
        <v>297</v>
      </c>
      <c r="KM1" s="369">
        <v>298</v>
      </c>
      <c r="KN1" s="369">
        <v>299</v>
      </c>
      <c r="KO1" s="369">
        <v>300</v>
      </c>
      <c r="KP1" s="369">
        <v>301</v>
      </c>
      <c r="KQ1" s="369">
        <v>302</v>
      </c>
      <c r="KR1" s="369">
        <v>303</v>
      </c>
      <c r="KS1" s="369">
        <v>304</v>
      </c>
      <c r="KT1" s="369">
        <v>305</v>
      </c>
      <c r="KU1" s="369">
        <v>306</v>
      </c>
      <c r="KV1" s="369">
        <v>307</v>
      </c>
      <c r="KW1" s="369">
        <v>308</v>
      </c>
      <c r="KX1" s="369">
        <v>309</v>
      </c>
      <c r="KY1" s="369">
        <v>310</v>
      </c>
      <c r="KZ1" s="369">
        <v>311</v>
      </c>
      <c r="LA1" s="369">
        <v>312</v>
      </c>
      <c r="LB1" s="369">
        <v>313</v>
      </c>
      <c r="LC1" s="369">
        <v>314</v>
      </c>
      <c r="LD1" s="369">
        <v>315</v>
      </c>
      <c r="LE1" s="369">
        <v>316</v>
      </c>
      <c r="LF1" s="369">
        <v>317</v>
      </c>
      <c r="LG1" s="369">
        <v>318</v>
      </c>
      <c r="LH1" s="369">
        <v>319</v>
      </c>
      <c r="LI1" s="369">
        <v>320</v>
      </c>
      <c r="LJ1" s="369">
        <v>321</v>
      </c>
      <c r="LK1" s="369">
        <v>322</v>
      </c>
      <c r="LL1" s="369">
        <v>323</v>
      </c>
      <c r="LM1" s="369">
        <v>324</v>
      </c>
      <c r="LN1" s="369">
        <v>325</v>
      </c>
      <c r="LO1" s="369">
        <v>326</v>
      </c>
      <c r="LP1" s="369">
        <v>327</v>
      </c>
      <c r="LQ1" s="369">
        <v>328</v>
      </c>
      <c r="LR1" s="369">
        <v>329</v>
      </c>
      <c r="LS1" s="369">
        <v>330</v>
      </c>
      <c r="LT1" s="369">
        <v>331</v>
      </c>
      <c r="LU1" s="369">
        <v>332</v>
      </c>
      <c r="LV1" s="369">
        <v>333</v>
      </c>
      <c r="LW1" s="369">
        <v>334</v>
      </c>
      <c r="LX1" s="369">
        <v>335</v>
      </c>
      <c r="LY1" s="369">
        <v>336</v>
      </c>
      <c r="LZ1" s="369">
        <v>337</v>
      </c>
      <c r="MA1" s="369">
        <v>338</v>
      </c>
      <c r="MB1" s="369">
        <v>339</v>
      </c>
      <c r="MC1" s="369">
        <v>340</v>
      </c>
      <c r="MD1" s="369">
        <v>341</v>
      </c>
      <c r="ME1" s="369">
        <v>342</v>
      </c>
      <c r="MF1" s="369">
        <v>343</v>
      </c>
      <c r="MG1" s="369">
        <v>344</v>
      </c>
      <c r="MH1" s="369">
        <v>345</v>
      </c>
      <c r="MI1" s="369">
        <v>346</v>
      </c>
      <c r="MJ1" s="369">
        <v>347</v>
      </c>
      <c r="MK1" s="369">
        <v>348</v>
      </c>
      <c r="ML1" s="369">
        <v>349</v>
      </c>
      <c r="MM1" s="369">
        <v>350</v>
      </c>
      <c r="MN1" s="369">
        <v>351</v>
      </c>
      <c r="MO1" s="369">
        <v>352</v>
      </c>
      <c r="MP1" s="369">
        <v>353</v>
      </c>
      <c r="MQ1" s="369">
        <v>354</v>
      </c>
      <c r="MR1" s="369">
        <v>355</v>
      </c>
      <c r="MS1" s="369">
        <v>356</v>
      </c>
      <c r="MT1" s="369">
        <v>357</v>
      </c>
      <c r="MU1" s="369">
        <v>358</v>
      </c>
      <c r="MV1" s="369">
        <v>359</v>
      </c>
      <c r="MW1" s="369">
        <v>360</v>
      </c>
      <c r="MX1" s="369">
        <v>361</v>
      </c>
      <c r="MY1" s="369">
        <v>362</v>
      </c>
      <c r="MZ1" s="369">
        <v>363</v>
      </c>
      <c r="NA1" s="369">
        <v>364</v>
      </c>
      <c r="NB1" s="369">
        <v>365</v>
      </c>
      <c r="NC1" s="369">
        <v>366</v>
      </c>
      <c r="ND1" s="369">
        <v>367</v>
      </c>
      <c r="NE1" s="369">
        <v>368</v>
      </c>
      <c r="NF1" s="369">
        <v>369</v>
      </c>
      <c r="NG1" s="369">
        <v>370</v>
      </c>
      <c r="NH1" s="369">
        <v>371</v>
      </c>
      <c r="NI1" s="369">
        <v>372</v>
      </c>
      <c r="NJ1" s="369">
        <v>373</v>
      </c>
      <c r="NK1" s="369">
        <v>374</v>
      </c>
      <c r="NL1" s="369">
        <v>375</v>
      </c>
      <c r="NM1" s="369">
        <v>376</v>
      </c>
      <c r="NN1" s="369">
        <v>377</v>
      </c>
      <c r="NO1" s="369">
        <v>378</v>
      </c>
      <c r="NP1" s="369">
        <v>379</v>
      </c>
      <c r="NQ1" s="369">
        <v>380</v>
      </c>
      <c r="NR1" s="369">
        <v>381</v>
      </c>
      <c r="NS1" s="369">
        <v>382</v>
      </c>
      <c r="NT1" s="369">
        <v>383</v>
      </c>
      <c r="NU1" s="369">
        <v>384</v>
      </c>
      <c r="NV1" s="369">
        <v>385</v>
      </c>
      <c r="NW1" s="369">
        <v>386</v>
      </c>
      <c r="NX1" s="369">
        <v>387</v>
      </c>
      <c r="NY1" s="369">
        <v>388</v>
      </c>
      <c r="NZ1" s="369">
        <v>389</v>
      </c>
      <c r="OA1" s="369">
        <v>390</v>
      </c>
      <c r="OB1" s="369">
        <v>391</v>
      </c>
      <c r="OC1" s="369">
        <v>392</v>
      </c>
      <c r="OD1" s="369">
        <v>393</v>
      </c>
      <c r="OE1" s="369">
        <v>394</v>
      </c>
      <c r="OF1" s="369">
        <v>395</v>
      </c>
      <c r="OG1" s="369">
        <v>396</v>
      </c>
      <c r="OH1" s="369">
        <v>397</v>
      </c>
      <c r="OI1" s="369">
        <v>398</v>
      </c>
      <c r="OJ1" s="369">
        <v>399</v>
      </c>
      <c r="OK1" s="369">
        <v>400</v>
      </c>
      <c r="OL1" s="369">
        <v>401</v>
      </c>
      <c r="OM1" s="369">
        <v>402</v>
      </c>
      <c r="ON1" s="369">
        <v>403</v>
      </c>
      <c r="OO1" s="369">
        <v>404</v>
      </c>
      <c r="OP1" s="369">
        <v>405</v>
      </c>
      <c r="OQ1" s="369">
        <v>406</v>
      </c>
      <c r="OR1" s="369">
        <v>407</v>
      </c>
      <c r="OS1" s="369">
        <v>408</v>
      </c>
      <c r="OT1" s="369">
        <v>409</v>
      </c>
      <c r="OU1" s="369">
        <v>410</v>
      </c>
      <c r="OV1" s="369">
        <v>411</v>
      </c>
      <c r="OW1" s="369">
        <v>412</v>
      </c>
      <c r="OX1" s="369">
        <v>413</v>
      </c>
      <c r="OY1" s="369">
        <v>414</v>
      </c>
      <c r="OZ1" s="369">
        <v>415</v>
      </c>
      <c r="PA1" s="369">
        <v>416</v>
      </c>
      <c r="PB1" s="369">
        <v>417</v>
      </c>
      <c r="PC1" s="369">
        <v>418</v>
      </c>
      <c r="PD1" s="369">
        <v>419</v>
      </c>
      <c r="PE1" s="369">
        <v>420</v>
      </c>
      <c r="PF1" s="369">
        <v>421</v>
      </c>
      <c r="PG1" s="369">
        <v>422</v>
      </c>
      <c r="PH1" s="369">
        <v>423</v>
      </c>
      <c r="PI1" s="369">
        <v>424</v>
      </c>
      <c r="PJ1" s="369">
        <v>425</v>
      </c>
      <c r="PK1" s="369">
        <v>426</v>
      </c>
      <c r="PL1" s="369">
        <v>427</v>
      </c>
      <c r="PM1" s="369">
        <v>428</v>
      </c>
      <c r="PN1" s="369">
        <v>429</v>
      </c>
      <c r="PO1" s="369">
        <v>430</v>
      </c>
      <c r="PP1" s="369">
        <v>431</v>
      </c>
      <c r="PQ1" s="369">
        <v>432</v>
      </c>
      <c r="PR1" s="369">
        <v>433</v>
      </c>
      <c r="PS1" s="369">
        <v>434</v>
      </c>
      <c r="PT1" s="369">
        <v>435</v>
      </c>
      <c r="PU1" s="369">
        <v>436</v>
      </c>
      <c r="PV1" s="369">
        <v>437</v>
      </c>
      <c r="PW1" s="369">
        <v>438</v>
      </c>
      <c r="PX1" s="369">
        <v>439</v>
      </c>
      <c r="PY1" s="369">
        <v>440</v>
      </c>
      <c r="PZ1" s="369">
        <v>441</v>
      </c>
      <c r="QA1" s="369">
        <v>442</v>
      </c>
      <c r="QB1" s="369">
        <v>443</v>
      </c>
      <c r="QC1" s="369">
        <v>444</v>
      </c>
      <c r="QD1" s="369">
        <v>445</v>
      </c>
      <c r="QE1" s="369">
        <v>446</v>
      </c>
      <c r="QF1" s="369">
        <v>447</v>
      </c>
      <c r="QG1" s="369">
        <v>448</v>
      </c>
      <c r="QH1" s="369">
        <v>449</v>
      </c>
      <c r="QI1" s="369">
        <v>450</v>
      </c>
      <c r="QJ1" s="369">
        <v>451</v>
      </c>
      <c r="QK1" s="369">
        <v>452</v>
      </c>
      <c r="QL1" s="369">
        <v>453</v>
      </c>
      <c r="QM1" s="369">
        <v>454</v>
      </c>
      <c r="QN1" s="369">
        <v>455</v>
      </c>
      <c r="QO1" s="369">
        <v>456</v>
      </c>
      <c r="QP1" s="369">
        <v>457</v>
      </c>
      <c r="QQ1" s="369">
        <v>458</v>
      </c>
      <c r="QR1" s="369">
        <v>459</v>
      </c>
      <c r="QS1" s="369">
        <v>460</v>
      </c>
      <c r="QT1" s="369">
        <v>461</v>
      </c>
      <c r="QU1" s="369">
        <v>462</v>
      </c>
      <c r="QV1" s="369">
        <v>463</v>
      </c>
      <c r="QW1" s="369">
        <v>464</v>
      </c>
      <c r="QX1" s="369">
        <v>465</v>
      </c>
      <c r="QY1" s="369">
        <v>466</v>
      </c>
      <c r="QZ1" s="369">
        <v>467</v>
      </c>
      <c r="RA1" s="369">
        <v>468</v>
      </c>
      <c r="RB1" s="369">
        <v>469</v>
      </c>
      <c r="RC1" s="369">
        <v>470</v>
      </c>
      <c r="RD1" s="369">
        <v>471</v>
      </c>
      <c r="RE1" s="369">
        <v>472</v>
      </c>
      <c r="RF1" s="369">
        <v>473</v>
      </c>
      <c r="RG1" s="369">
        <v>474</v>
      </c>
      <c r="RH1" s="369">
        <v>475</v>
      </c>
      <c r="RI1" s="369">
        <v>476</v>
      </c>
      <c r="RJ1" s="369">
        <v>477</v>
      </c>
      <c r="RK1" s="369">
        <v>478</v>
      </c>
      <c r="RL1" s="369">
        <v>479</v>
      </c>
      <c r="RM1" s="369">
        <v>480</v>
      </c>
      <c r="RN1" s="369">
        <v>481</v>
      </c>
      <c r="RO1" s="369">
        <v>482</v>
      </c>
      <c r="RP1" s="369">
        <v>483</v>
      </c>
      <c r="RQ1" s="369">
        <v>484</v>
      </c>
      <c r="RR1" s="369">
        <v>485</v>
      </c>
      <c r="RS1" s="369">
        <v>486</v>
      </c>
      <c r="RT1" s="369">
        <v>487</v>
      </c>
      <c r="RU1" s="369">
        <v>488</v>
      </c>
      <c r="RV1" s="369">
        <v>489</v>
      </c>
      <c r="RW1" s="369">
        <v>490</v>
      </c>
      <c r="RX1" s="369">
        <v>491</v>
      </c>
      <c r="RY1" s="369">
        <v>492</v>
      </c>
      <c r="RZ1" s="369">
        <v>493</v>
      </c>
      <c r="SA1" s="369">
        <v>494</v>
      </c>
      <c r="SB1" s="369">
        <v>495</v>
      </c>
      <c r="SC1" s="369">
        <v>496</v>
      </c>
      <c r="SD1" s="369">
        <v>497</v>
      </c>
      <c r="SE1" s="369">
        <v>498</v>
      </c>
      <c r="SF1" s="369">
        <v>499</v>
      </c>
      <c r="SG1" s="369">
        <v>500</v>
      </c>
    </row>
    <row r="2" spans="1:501" ht="15.75" customHeight="1">
      <c r="A2" s="368"/>
      <c r="B2" s="371" t="s">
        <v>330</v>
      </c>
      <c r="C2" s="371" t="s">
        <v>367</v>
      </c>
      <c r="D2" s="371" t="s">
        <v>368</v>
      </c>
      <c r="E2" s="371" t="s">
        <v>369</v>
      </c>
      <c r="F2" s="371" t="s">
        <v>370</v>
      </c>
      <c r="G2" s="371" t="s">
        <v>371</v>
      </c>
      <c r="H2" s="371" t="s">
        <v>372</v>
      </c>
      <c r="I2" s="371" t="s">
        <v>373</v>
      </c>
      <c r="J2" s="371" t="s">
        <v>374</v>
      </c>
      <c r="K2" s="371" t="s">
        <v>306</v>
      </c>
      <c r="L2" s="372" t="s">
        <v>375</v>
      </c>
      <c r="M2" s="372">
        <v>0</v>
      </c>
      <c r="N2" s="373"/>
      <c r="O2" s="374" t="s">
        <v>267</v>
      </c>
      <c r="P2" s="375" t="s">
        <v>376</v>
      </c>
      <c r="Q2" s="375" t="s">
        <v>377</v>
      </c>
      <c r="R2" s="375" t="s">
        <v>378</v>
      </c>
      <c r="S2" s="375" t="s">
        <v>379</v>
      </c>
      <c r="T2" s="375" t="s">
        <v>380</v>
      </c>
      <c r="U2" s="375" t="s">
        <v>381</v>
      </c>
      <c r="V2" s="371">
        <v>0</v>
      </c>
      <c r="W2" s="371" t="s">
        <v>382</v>
      </c>
      <c r="X2" s="371" t="s">
        <v>383</v>
      </c>
      <c r="Y2" s="371" t="s">
        <v>384</v>
      </c>
      <c r="Z2" s="373"/>
      <c r="AA2" s="371">
        <v>0</v>
      </c>
      <c r="AB2" s="371" t="s">
        <v>306</v>
      </c>
      <c r="AC2" s="371" t="s">
        <v>385</v>
      </c>
      <c r="AD2" s="371" t="s">
        <v>386</v>
      </c>
      <c r="AE2" s="371">
        <v>0</v>
      </c>
      <c r="AF2" s="376" t="s">
        <v>336</v>
      </c>
      <c r="AG2" s="376" t="s">
        <v>330</v>
      </c>
      <c r="AH2" s="376" t="s">
        <v>387</v>
      </c>
      <c r="AI2" s="376" t="s">
        <v>388</v>
      </c>
      <c r="AJ2" s="376" t="s">
        <v>389</v>
      </c>
      <c r="AK2" s="376" t="s">
        <v>382</v>
      </c>
      <c r="AL2" s="376" t="s">
        <v>390</v>
      </c>
      <c r="AM2" s="376" t="s">
        <v>371</v>
      </c>
      <c r="AN2" s="376" t="s">
        <v>391</v>
      </c>
      <c r="AO2" s="376" t="s">
        <v>392</v>
      </c>
      <c r="AP2" s="376" t="s">
        <v>393</v>
      </c>
      <c r="AQ2" s="376" t="s">
        <v>394</v>
      </c>
      <c r="AR2" s="376" t="s">
        <v>395</v>
      </c>
      <c r="AS2" s="376" t="s">
        <v>396</v>
      </c>
      <c r="AT2" s="376" t="s">
        <v>397</v>
      </c>
      <c r="AU2" s="376" t="s">
        <v>397</v>
      </c>
      <c r="AV2" s="376" t="s">
        <v>397</v>
      </c>
      <c r="AW2" s="376" t="s">
        <v>397</v>
      </c>
      <c r="AX2" s="376" t="s">
        <v>397</v>
      </c>
      <c r="AY2" s="376" t="s">
        <v>397</v>
      </c>
      <c r="AZ2" s="376" t="s">
        <v>397</v>
      </c>
      <c r="BA2" s="376" t="s">
        <v>397</v>
      </c>
      <c r="BB2" s="376" t="s">
        <v>397</v>
      </c>
      <c r="BC2" s="376" t="s">
        <v>397</v>
      </c>
      <c r="BD2" s="376" t="s">
        <v>397</v>
      </c>
      <c r="BE2" s="376" t="s">
        <v>397</v>
      </c>
      <c r="BF2" s="376" t="s">
        <v>397</v>
      </c>
      <c r="BG2" s="376" t="s">
        <v>397</v>
      </c>
      <c r="BH2" s="376" t="s">
        <v>397</v>
      </c>
      <c r="BI2" s="376" t="s">
        <v>397</v>
      </c>
      <c r="BJ2" s="376" t="s">
        <v>397</v>
      </c>
      <c r="BK2" s="376" t="s">
        <v>397</v>
      </c>
      <c r="BL2" s="376" t="s">
        <v>397</v>
      </c>
      <c r="BM2" s="376" t="s">
        <v>397</v>
      </c>
      <c r="BN2" s="376" t="s">
        <v>397</v>
      </c>
      <c r="BO2" s="376" t="s">
        <v>397</v>
      </c>
      <c r="BP2" s="376" t="s">
        <v>397</v>
      </c>
      <c r="BQ2" s="376" t="s">
        <v>397</v>
      </c>
      <c r="BR2" s="376" t="s">
        <v>397</v>
      </c>
      <c r="BS2" s="376" t="s">
        <v>397</v>
      </c>
      <c r="BT2" s="376" t="s">
        <v>397</v>
      </c>
      <c r="BU2" s="376" t="s">
        <v>397</v>
      </c>
      <c r="BV2" s="376" t="s">
        <v>397</v>
      </c>
      <c r="BW2" s="376" t="s">
        <v>397</v>
      </c>
      <c r="BX2" s="376" t="s">
        <v>397</v>
      </c>
      <c r="BY2" s="376" t="s">
        <v>397</v>
      </c>
      <c r="BZ2" s="376" t="s">
        <v>397</v>
      </c>
      <c r="CA2" s="376" t="s">
        <v>397</v>
      </c>
      <c r="CB2" s="376" t="s">
        <v>397</v>
      </c>
      <c r="CC2" s="376" t="s">
        <v>397</v>
      </c>
      <c r="CD2" s="376" t="s">
        <v>397</v>
      </c>
      <c r="CE2" s="376" t="s">
        <v>397</v>
      </c>
      <c r="CF2" s="376" t="s">
        <v>397</v>
      </c>
      <c r="CG2" s="376" t="s">
        <v>397</v>
      </c>
      <c r="CH2" s="376" t="s">
        <v>397</v>
      </c>
      <c r="CI2" s="376" t="s">
        <v>397</v>
      </c>
      <c r="CJ2" s="376" t="s">
        <v>397</v>
      </c>
      <c r="CK2" s="376" t="s">
        <v>397</v>
      </c>
      <c r="CL2" s="376" t="s">
        <v>397</v>
      </c>
      <c r="CM2" s="376" t="s">
        <v>397</v>
      </c>
      <c r="CN2" s="376" t="s">
        <v>397</v>
      </c>
      <c r="CO2" s="376" t="s">
        <v>397</v>
      </c>
      <c r="CP2" s="376" t="s">
        <v>397</v>
      </c>
      <c r="CQ2" s="376" t="s">
        <v>397</v>
      </c>
      <c r="CR2" s="376" t="s">
        <v>397</v>
      </c>
      <c r="CS2" s="376" t="s">
        <v>397</v>
      </c>
      <c r="CT2" s="376" t="s">
        <v>397</v>
      </c>
      <c r="CU2" s="376" t="s">
        <v>397</v>
      </c>
      <c r="CV2" s="376" t="s">
        <v>397</v>
      </c>
      <c r="CW2" s="376" t="s">
        <v>397</v>
      </c>
      <c r="CX2" s="376" t="s">
        <v>397</v>
      </c>
      <c r="CY2" s="376" t="s">
        <v>397</v>
      </c>
      <c r="CZ2" s="376" t="s">
        <v>397</v>
      </c>
      <c r="DA2" s="376" t="s">
        <v>397</v>
      </c>
      <c r="DB2" s="376" t="s">
        <v>397</v>
      </c>
      <c r="DE2" s="377"/>
      <c r="DF2" s="378" t="s">
        <v>398</v>
      </c>
      <c r="DG2" s="378" t="s">
        <v>399</v>
      </c>
      <c r="DH2" s="378" t="s">
        <v>399</v>
      </c>
      <c r="DI2" s="378" t="s">
        <v>382</v>
      </c>
      <c r="DJ2" s="378" t="s">
        <v>383</v>
      </c>
      <c r="DK2" s="378" t="s">
        <v>384</v>
      </c>
      <c r="DN2" s="379"/>
      <c r="DO2" s="379"/>
      <c r="DP2" s="380" t="s">
        <v>397</v>
      </c>
      <c r="DQ2" s="380" t="s">
        <v>397</v>
      </c>
      <c r="DR2" s="380" t="s">
        <v>397</v>
      </c>
      <c r="DS2" s="380" t="s">
        <v>397</v>
      </c>
      <c r="DT2" s="380" t="s">
        <v>397</v>
      </c>
      <c r="DU2" s="380" t="s">
        <v>397</v>
      </c>
      <c r="DV2" s="380" t="s">
        <v>397</v>
      </c>
      <c r="DW2" s="380" t="s">
        <v>397</v>
      </c>
      <c r="DX2" s="380" t="s">
        <v>397</v>
      </c>
      <c r="DY2" s="380" t="s">
        <v>397</v>
      </c>
      <c r="DZ2" s="380" t="s">
        <v>397</v>
      </c>
      <c r="EA2" s="380" t="s">
        <v>397</v>
      </c>
      <c r="EB2" s="380" t="s">
        <v>397</v>
      </c>
      <c r="EC2" s="380" t="s">
        <v>397</v>
      </c>
      <c r="ED2" s="380" t="s">
        <v>397</v>
      </c>
      <c r="EE2" s="380" t="s">
        <v>397</v>
      </c>
      <c r="EF2" s="380" t="s">
        <v>397</v>
      </c>
      <c r="EG2" s="380" t="s">
        <v>397</v>
      </c>
      <c r="EH2" s="380" t="s">
        <v>397</v>
      </c>
      <c r="EI2" s="380" t="s">
        <v>397</v>
      </c>
      <c r="EJ2" s="380" t="s">
        <v>397</v>
      </c>
      <c r="EK2" s="380" t="s">
        <v>397</v>
      </c>
      <c r="EL2" s="380" t="s">
        <v>397</v>
      </c>
      <c r="EM2" s="380" t="s">
        <v>397</v>
      </c>
      <c r="EN2" s="380" t="s">
        <v>397</v>
      </c>
      <c r="EO2" s="380" t="s">
        <v>397</v>
      </c>
      <c r="EP2" s="380" t="s">
        <v>397</v>
      </c>
      <c r="EQ2" s="380" t="s">
        <v>397</v>
      </c>
      <c r="ER2" s="380" t="s">
        <v>397</v>
      </c>
      <c r="ES2" s="380" t="s">
        <v>397</v>
      </c>
      <c r="ET2" s="380" t="s">
        <v>397</v>
      </c>
      <c r="EU2" s="380" t="s">
        <v>397</v>
      </c>
      <c r="EV2" s="380" t="s">
        <v>397</v>
      </c>
      <c r="EW2" s="380" t="s">
        <v>397</v>
      </c>
      <c r="EX2" s="380" t="s">
        <v>397</v>
      </c>
      <c r="EY2" s="380" t="s">
        <v>397</v>
      </c>
      <c r="EZ2" s="380" t="s">
        <v>397</v>
      </c>
      <c r="FA2" s="380" t="s">
        <v>397</v>
      </c>
      <c r="FB2" s="380" t="s">
        <v>397</v>
      </c>
      <c r="FC2" s="380" t="s">
        <v>397</v>
      </c>
      <c r="FD2" s="380" t="s">
        <v>397</v>
      </c>
      <c r="FE2" s="380" t="s">
        <v>397</v>
      </c>
      <c r="FF2" s="380" t="s">
        <v>397</v>
      </c>
      <c r="FG2" s="380" t="s">
        <v>397</v>
      </c>
      <c r="FH2" s="380" t="s">
        <v>397</v>
      </c>
      <c r="FI2" s="380" t="s">
        <v>397</v>
      </c>
      <c r="FJ2" s="380" t="s">
        <v>397</v>
      </c>
      <c r="FK2" s="380" t="s">
        <v>397</v>
      </c>
      <c r="FL2" s="380" t="s">
        <v>397</v>
      </c>
      <c r="FM2" s="380" t="s">
        <v>397</v>
      </c>
      <c r="FN2" s="380" t="s">
        <v>397</v>
      </c>
      <c r="FO2" s="380" t="s">
        <v>397</v>
      </c>
      <c r="FP2" s="380" t="s">
        <v>397</v>
      </c>
      <c r="FQ2" s="380" t="s">
        <v>397</v>
      </c>
      <c r="FR2" s="380" t="s">
        <v>397</v>
      </c>
      <c r="FS2" s="380" t="s">
        <v>397</v>
      </c>
      <c r="FT2" s="380" t="s">
        <v>397</v>
      </c>
      <c r="FU2" s="380" t="s">
        <v>397</v>
      </c>
      <c r="FV2" s="380" t="s">
        <v>397</v>
      </c>
      <c r="FW2" s="380" t="s">
        <v>397</v>
      </c>
      <c r="FX2" s="380" t="s">
        <v>397</v>
      </c>
      <c r="FY2" s="380" t="s">
        <v>397</v>
      </c>
      <c r="FZ2" s="380" t="s">
        <v>397</v>
      </c>
      <c r="GA2" s="380" t="s">
        <v>397</v>
      </c>
      <c r="GB2" s="380" t="s">
        <v>397</v>
      </c>
      <c r="GC2" s="380" t="s">
        <v>397</v>
      </c>
      <c r="GD2" s="380" t="s">
        <v>397</v>
      </c>
      <c r="GE2" s="380" t="s">
        <v>397</v>
      </c>
      <c r="GF2" s="380" t="s">
        <v>397</v>
      </c>
      <c r="GG2" s="380" t="s">
        <v>397</v>
      </c>
      <c r="GH2" s="380" t="s">
        <v>397</v>
      </c>
      <c r="GI2" s="380" t="s">
        <v>397</v>
      </c>
      <c r="GJ2" s="380" t="s">
        <v>397</v>
      </c>
      <c r="GK2" s="380" t="s">
        <v>397</v>
      </c>
      <c r="GL2" s="380" t="s">
        <v>397</v>
      </c>
      <c r="GM2" s="380" t="s">
        <v>397</v>
      </c>
      <c r="GN2" s="380" t="s">
        <v>397</v>
      </c>
      <c r="GO2" s="380" t="s">
        <v>397</v>
      </c>
      <c r="GP2" s="380" t="s">
        <v>397</v>
      </c>
      <c r="GQ2" s="380" t="s">
        <v>397</v>
      </c>
      <c r="GR2" s="380" t="s">
        <v>397</v>
      </c>
      <c r="GS2" s="380" t="s">
        <v>397</v>
      </c>
      <c r="GT2" s="380" t="s">
        <v>397</v>
      </c>
      <c r="GU2" s="380" t="s">
        <v>397</v>
      </c>
      <c r="GV2" s="380" t="s">
        <v>397</v>
      </c>
      <c r="GW2" s="380" t="s">
        <v>397</v>
      </c>
      <c r="GX2" s="380" t="s">
        <v>397</v>
      </c>
      <c r="GY2" s="380" t="s">
        <v>397</v>
      </c>
      <c r="GZ2" s="380" t="s">
        <v>397</v>
      </c>
      <c r="HA2" s="380" t="s">
        <v>397</v>
      </c>
      <c r="HB2" s="380" t="s">
        <v>397</v>
      </c>
      <c r="HC2" s="380" t="s">
        <v>397</v>
      </c>
      <c r="HD2" s="380" t="s">
        <v>397</v>
      </c>
      <c r="HE2" s="380" t="s">
        <v>397</v>
      </c>
      <c r="HF2" s="380" t="s">
        <v>397</v>
      </c>
      <c r="HG2" s="380" t="s">
        <v>397</v>
      </c>
      <c r="HH2" s="380" t="s">
        <v>397</v>
      </c>
      <c r="HI2" s="380" t="s">
        <v>397</v>
      </c>
      <c r="HJ2" s="380" t="s">
        <v>397</v>
      </c>
      <c r="HK2" s="380" t="s">
        <v>397</v>
      </c>
      <c r="HL2" s="380" t="s">
        <v>397</v>
      </c>
      <c r="HM2" s="380" t="s">
        <v>397</v>
      </c>
      <c r="HN2" s="380" t="s">
        <v>397</v>
      </c>
      <c r="HO2" s="380" t="s">
        <v>397</v>
      </c>
      <c r="HP2" s="380" t="s">
        <v>397</v>
      </c>
      <c r="HQ2" s="380" t="s">
        <v>397</v>
      </c>
      <c r="HR2" s="380" t="s">
        <v>397</v>
      </c>
      <c r="HS2" s="380" t="s">
        <v>397</v>
      </c>
      <c r="HT2" s="380" t="s">
        <v>397</v>
      </c>
      <c r="HU2" s="380" t="s">
        <v>397</v>
      </c>
      <c r="HV2" s="380" t="s">
        <v>397</v>
      </c>
      <c r="HW2" s="380" t="s">
        <v>397</v>
      </c>
      <c r="HX2" s="380" t="s">
        <v>397</v>
      </c>
      <c r="HY2" s="380" t="s">
        <v>397</v>
      </c>
      <c r="HZ2" s="380" t="s">
        <v>397</v>
      </c>
      <c r="IA2" s="380" t="s">
        <v>397</v>
      </c>
      <c r="IB2" s="380" t="s">
        <v>397</v>
      </c>
      <c r="IC2" s="380" t="s">
        <v>397</v>
      </c>
      <c r="ID2" s="380" t="s">
        <v>397</v>
      </c>
      <c r="IE2" s="380" t="s">
        <v>397</v>
      </c>
      <c r="IF2" s="380" t="s">
        <v>397</v>
      </c>
      <c r="IG2" s="380" t="s">
        <v>397</v>
      </c>
      <c r="IH2" s="380" t="s">
        <v>397</v>
      </c>
      <c r="II2" s="380" t="s">
        <v>397</v>
      </c>
      <c r="IJ2" s="380" t="s">
        <v>397</v>
      </c>
      <c r="IK2" s="380" t="s">
        <v>397</v>
      </c>
      <c r="IL2" s="380" t="s">
        <v>397</v>
      </c>
      <c r="IM2" s="380" t="s">
        <v>397</v>
      </c>
      <c r="IN2" s="380" t="s">
        <v>397</v>
      </c>
      <c r="IO2" s="380" t="s">
        <v>397</v>
      </c>
      <c r="IP2" s="380" t="s">
        <v>397</v>
      </c>
      <c r="IQ2" s="380" t="s">
        <v>397</v>
      </c>
      <c r="IR2" s="380" t="s">
        <v>397</v>
      </c>
      <c r="IS2" s="380" t="s">
        <v>397</v>
      </c>
      <c r="IT2" s="380" t="s">
        <v>397</v>
      </c>
      <c r="IU2" s="380" t="s">
        <v>397</v>
      </c>
      <c r="IV2" s="380" t="s">
        <v>397</v>
      </c>
      <c r="IW2" s="380" t="s">
        <v>397</v>
      </c>
      <c r="IX2" s="380" t="s">
        <v>397</v>
      </c>
      <c r="IY2" s="380" t="s">
        <v>397</v>
      </c>
      <c r="IZ2" s="380" t="s">
        <v>397</v>
      </c>
      <c r="JA2" s="380" t="s">
        <v>397</v>
      </c>
      <c r="JB2" s="380" t="s">
        <v>397</v>
      </c>
      <c r="JC2" s="380" t="s">
        <v>397</v>
      </c>
      <c r="JD2" s="380" t="s">
        <v>397</v>
      </c>
      <c r="JE2" s="380" t="s">
        <v>397</v>
      </c>
      <c r="JF2" s="380" t="s">
        <v>397</v>
      </c>
      <c r="JG2" s="380" t="s">
        <v>397</v>
      </c>
      <c r="JH2" s="380" t="s">
        <v>397</v>
      </c>
      <c r="JI2" s="380" t="s">
        <v>397</v>
      </c>
      <c r="JJ2" s="380" t="s">
        <v>397</v>
      </c>
      <c r="JK2" s="380" t="s">
        <v>397</v>
      </c>
      <c r="JL2" s="380" t="s">
        <v>397</v>
      </c>
      <c r="JM2" s="380" t="s">
        <v>397</v>
      </c>
      <c r="JN2" s="380" t="s">
        <v>397</v>
      </c>
      <c r="JO2" s="380" t="s">
        <v>397</v>
      </c>
      <c r="JP2" s="380" t="s">
        <v>397</v>
      </c>
      <c r="JQ2" s="380" t="s">
        <v>397</v>
      </c>
      <c r="JR2" s="380" t="s">
        <v>397</v>
      </c>
      <c r="JS2" s="380" t="s">
        <v>397</v>
      </c>
      <c r="JT2" s="380" t="s">
        <v>397</v>
      </c>
      <c r="JU2" s="380" t="s">
        <v>397</v>
      </c>
      <c r="JV2" s="380" t="s">
        <v>397</v>
      </c>
      <c r="JW2" s="380" t="s">
        <v>397</v>
      </c>
      <c r="JX2" s="380" t="s">
        <v>397</v>
      </c>
      <c r="JY2" s="380" t="s">
        <v>397</v>
      </c>
      <c r="JZ2" s="380" t="s">
        <v>397</v>
      </c>
      <c r="KA2" s="380" t="s">
        <v>397</v>
      </c>
      <c r="KB2" s="380" t="s">
        <v>397</v>
      </c>
      <c r="KC2" s="380" t="s">
        <v>397</v>
      </c>
      <c r="KD2" s="380" t="s">
        <v>397</v>
      </c>
      <c r="KE2" s="380" t="s">
        <v>397</v>
      </c>
      <c r="KF2" s="380" t="s">
        <v>397</v>
      </c>
      <c r="KG2" s="380" t="s">
        <v>397</v>
      </c>
      <c r="KH2" s="380" t="s">
        <v>397</v>
      </c>
      <c r="KI2" s="380" t="s">
        <v>397</v>
      </c>
      <c r="KJ2" s="380" t="s">
        <v>397</v>
      </c>
      <c r="KK2" s="380" t="s">
        <v>397</v>
      </c>
      <c r="KL2" s="380" t="s">
        <v>397</v>
      </c>
      <c r="KM2" s="380" t="s">
        <v>397</v>
      </c>
      <c r="KN2" s="380" t="s">
        <v>397</v>
      </c>
      <c r="KO2" s="380" t="s">
        <v>397</v>
      </c>
      <c r="KP2" s="380" t="s">
        <v>397</v>
      </c>
      <c r="KQ2" s="380" t="s">
        <v>397</v>
      </c>
      <c r="KR2" s="380" t="s">
        <v>397</v>
      </c>
      <c r="KS2" s="380" t="s">
        <v>397</v>
      </c>
      <c r="KT2" s="380" t="s">
        <v>397</v>
      </c>
      <c r="KU2" s="381"/>
      <c r="KV2" s="381"/>
      <c r="KW2" s="381"/>
      <c r="KX2" s="381"/>
      <c r="KZ2" s="379"/>
      <c r="LA2" s="380" t="s">
        <v>397</v>
      </c>
      <c r="LB2" s="380" t="s">
        <v>397</v>
      </c>
      <c r="LC2" s="380" t="s">
        <v>397</v>
      </c>
      <c r="LD2" s="380" t="s">
        <v>381</v>
      </c>
      <c r="LE2" s="380" t="s">
        <v>400</v>
      </c>
      <c r="LF2" s="380" t="s">
        <v>401</v>
      </c>
      <c r="LH2" s="381"/>
      <c r="LI2" s="381"/>
      <c r="LJ2" s="381"/>
      <c r="LK2" s="375" t="s">
        <v>381</v>
      </c>
      <c r="LL2" s="375" t="s">
        <v>400</v>
      </c>
      <c r="LM2" s="375" t="s">
        <v>401</v>
      </c>
      <c r="LN2" s="368"/>
      <c r="LO2" s="368"/>
      <c r="LP2" s="368"/>
      <c r="LQ2" s="368"/>
      <c r="LR2" s="368"/>
      <c r="LS2" s="368"/>
      <c r="LT2" s="368"/>
      <c r="LU2" s="368"/>
      <c r="LV2" s="368"/>
      <c r="LW2" s="368"/>
      <c r="LX2" s="368"/>
      <c r="LY2" s="368"/>
      <c r="LZ2" s="368"/>
      <c r="MA2" s="368"/>
      <c r="MB2" s="368"/>
      <c r="MC2" s="368"/>
      <c r="MD2" s="368"/>
      <c r="ME2" s="368"/>
      <c r="MF2" s="368"/>
      <c r="MG2" s="368"/>
      <c r="MH2" s="368"/>
      <c r="MI2" s="368"/>
      <c r="MJ2" s="368"/>
      <c r="MK2" s="368"/>
      <c r="ML2" s="368"/>
      <c r="MM2" s="368"/>
      <c r="MN2" s="368"/>
      <c r="MO2" s="368"/>
      <c r="MP2" s="368"/>
      <c r="MQ2" s="368"/>
      <c r="MR2" s="368"/>
      <c r="MS2" s="368"/>
      <c r="MT2" s="368"/>
      <c r="MU2" s="368"/>
      <c r="MV2" s="368"/>
      <c r="MW2" s="368"/>
      <c r="MX2" s="368"/>
      <c r="MY2" s="368"/>
      <c r="MZ2" s="368"/>
      <c r="NA2" s="368"/>
      <c r="NB2" s="368"/>
      <c r="NC2" s="368"/>
      <c r="ND2" s="368"/>
      <c r="NE2" s="368"/>
      <c r="NF2" s="368"/>
      <c r="NG2" s="368"/>
      <c r="NH2" s="368"/>
      <c r="NI2" s="368"/>
      <c r="NJ2" s="368"/>
      <c r="NK2" s="368"/>
      <c r="NL2" s="368"/>
      <c r="NM2" s="368"/>
      <c r="NN2" s="368"/>
      <c r="NO2" s="368"/>
      <c r="NP2" s="368"/>
      <c r="NQ2" s="368"/>
      <c r="NR2" s="368"/>
      <c r="NS2" s="368"/>
      <c r="NT2" s="368"/>
      <c r="NU2" s="368"/>
      <c r="NV2" s="368"/>
      <c r="NW2" s="368"/>
      <c r="NX2" s="368"/>
      <c r="NY2" s="368"/>
      <c r="NZ2" s="368"/>
      <c r="OA2" s="368"/>
      <c r="OB2" s="368"/>
      <c r="OC2" s="368"/>
      <c r="OD2" s="368"/>
      <c r="OE2" s="368"/>
      <c r="OF2" s="368"/>
      <c r="OG2" s="368"/>
      <c r="OH2" s="368"/>
      <c r="OI2" s="368"/>
      <c r="OJ2" s="368"/>
      <c r="OK2" s="368"/>
      <c r="OL2" s="368"/>
      <c r="OM2" s="368"/>
      <c r="ON2" s="368"/>
      <c r="OO2" s="368"/>
      <c r="OP2" s="368"/>
      <c r="OQ2" s="368"/>
      <c r="OR2" s="368"/>
      <c r="OS2" s="368"/>
      <c r="OT2" s="368"/>
      <c r="OU2" s="368"/>
      <c r="OV2" s="368"/>
      <c r="OW2" s="368"/>
      <c r="OX2" s="368"/>
      <c r="OY2" s="368"/>
      <c r="OZ2" s="368"/>
      <c r="PA2" s="368"/>
      <c r="PB2" s="368"/>
      <c r="PC2" s="368"/>
      <c r="PD2" s="368"/>
      <c r="PE2" s="368"/>
      <c r="PF2" s="368"/>
      <c r="PG2" s="368"/>
      <c r="PH2" s="368"/>
      <c r="PI2" s="368"/>
      <c r="PJ2" s="368"/>
      <c r="PK2" s="368"/>
      <c r="PL2" s="368"/>
      <c r="PM2" s="368"/>
      <c r="PN2" s="368"/>
      <c r="PO2" s="368"/>
      <c r="PP2" s="368"/>
      <c r="PQ2" s="368"/>
      <c r="PR2" s="368"/>
      <c r="PS2" s="368"/>
      <c r="PT2" s="368"/>
      <c r="PU2" s="368"/>
      <c r="PV2" s="368"/>
      <c r="PW2" s="368"/>
      <c r="PX2" s="368"/>
      <c r="PY2" s="368"/>
      <c r="PZ2" s="368"/>
      <c r="QA2" s="368"/>
      <c r="QB2" s="368"/>
      <c r="QC2" s="368"/>
      <c r="QD2" s="368"/>
      <c r="QE2" s="368"/>
      <c r="QF2" s="368"/>
      <c r="QG2" s="368"/>
      <c r="QH2" s="368"/>
      <c r="QI2" s="368"/>
      <c r="QJ2" s="368"/>
      <c r="QK2" s="368"/>
      <c r="QL2" s="368"/>
      <c r="QM2" s="368"/>
      <c r="QN2" s="368"/>
      <c r="QO2" s="368"/>
      <c r="QP2" s="368"/>
      <c r="QQ2" s="368"/>
      <c r="QR2" s="368"/>
      <c r="QS2" s="368"/>
      <c r="QT2" s="368"/>
      <c r="QU2" s="368"/>
      <c r="QV2" s="368"/>
      <c r="QW2" s="368"/>
      <c r="QX2" s="368"/>
      <c r="QY2" s="368"/>
      <c r="QZ2" s="368"/>
      <c r="RA2" s="368"/>
      <c r="RB2" s="368"/>
      <c r="RC2" s="368"/>
      <c r="RD2" s="368"/>
      <c r="RE2" s="368"/>
      <c r="RF2" s="368"/>
      <c r="RG2" s="368"/>
      <c r="RH2" s="368"/>
      <c r="RI2" s="368"/>
      <c r="RJ2" s="368"/>
      <c r="RK2" s="368"/>
      <c r="RL2" s="368"/>
      <c r="RM2" s="368"/>
      <c r="RN2" s="368"/>
      <c r="RO2" s="368"/>
      <c r="RP2" s="368"/>
      <c r="RQ2" s="368"/>
      <c r="RR2" s="368"/>
      <c r="RS2" s="368"/>
      <c r="RT2" s="368"/>
      <c r="RU2" s="368"/>
      <c r="RV2" s="368"/>
      <c r="RW2" s="368"/>
      <c r="RX2" s="368"/>
      <c r="RY2" s="368"/>
      <c r="RZ2" s="368"/>
      <c r="SA2" s="368"/>
      <c r="SB2" s="368"/>
      <c r="SC2" s="368"/>
      <c r="SD2" s="368"/>
      <c r="SE2" s="368"/>
      <c r="SF2" s="368"/>
      <c r="SG2" s="368"/>
    </row>
    <row r="3" spans="1:501" ht="15.75" customHeight="1">
      <c r="A3" s="368"/>
      <c r="B3" s="382" t="s">
        <v>326</v>
      </c>
      <c r="C3" s="383">
        <v>7150</v>
      </c>
      <c r="D3" s="373"/>
      <c r="E3" s="382"/>
      <c r="F3" s="373"/>
      <c r="G3" s="373"/>
      <c r="H3" s="373"/>
      <c r="I3" s="373"/>
      <c r="J3" s="373"/>
      <c r="K3" s="373"/>
      <c r="L3" s="384"/>
      <c r="M3" s="384"/>
      <c r="N3" s="368"/>
      <c r="O3" s="385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8"/>
      <c r="AE3" s="368"/>
      <c r="AF3" s="368"/>
      <c r="AG3" s="368"/>
      <c r="AH3" s="368"/>
      <c r="AI3" s="368"/>
      <c r="AJ3" s="368"/>
      <c r="AK3" s="368"/>
      <c r="AL3" s="368"/>
      <c r="AM3" s="368"/>
      <c r="AN3" s="368"/>
      <c r="AO3" s="368"/>
      <c r="AP3" s="368"/>
      <c r="AQ3" s="368"/>
      <c r="AR3" s="368"/>
      <c r="AS3" s="368"/>
      <c r="AT3" s="368"/>
      <c r="AU3" s="368"/>
      <c r="AV3" s="368"/>
      <c r="AW3" s="368"/>
      <c r="AX3" s="368"/>
      <c r="AY3" s="368"/>
      <c r="AZ3" s="368"/>
      <c r="BA3" s="368"/>
      <c r="BB3" s="368"/>
      <c r="BC3" s="368"/>
      <c r="BD3" s="368"/>
      <c r="BE3" s="368"/>
      <c r="BF3" s="368"/>
      <c r="BG3" s="368"/>
      <c r="BH3" s="368"/>
      <c r="BI3" s="368"/>
      <c r="BJ3" s="368"/>
      <c r="BK3" s="368"/>
      <c r="BL3" s="368"/>
      <c r="BM3" s="368"/>
      <c r="BN3" s="368"/>
      <c r="BO3" s="368"/>
      <c r="BP3" s="368"/>
      <c r="BQ3" s="368"/>
      <c r="BR3" s="368"/>
      <c r="BS3" s="368"/>
      <c r="BT3" s="368"/>
      <c r="BU3" s="368"/>
      <c r="BV3" s="368"/>
      <c r="BW3" s="368"/>
      <c r="BX3" s="368"/>
      <c r="BY3" s="368"/>
      <c r="BZ3" s="368"/>
      <c r="CA3" s="368"/>
      <c r="CB3" s="368"/>
      <c r="CC3" s="368"/>
      <c r="CD3" s="368"/>
      <c r="CE3" s="368"/>
      <c r="CF3" s="368"/>
      <c r="CG3" s="368"/>
      <c r="CH3" s="368"/>
      <c r="CI3" s="368"/>
      <c r="CJ3" s="368"/>
      <c r="CK3" s="368"/>
      <c r="CL3" s="368"/>
      <c r="CM3" s="368"/>
      <c r="CN3" s="368"/>
      <c r="CO3" s="368"/>
      <c r="CP3" s="368"/>
      <c r="CQ3" s="368"/>
      <c r="CR3" s="368"/>
      <c r="CS3" s="368"/>
      <c r="CT3" s="368"/>
      <c r="CU3" s="368"/>
      <c r="CV3" s="368"/>
      <c r="CW3" s="368"/>
      <c r="CX3" s="368"/>
      <c r="CY3" s="368"/>
      <c r="CZ3" s="368"/>
      <c r="DA3" s="368"/>
      <c r="DB3" s="368"/>
      <c r="DP3" s="152">
        <v>119</v>
      </c>
      <c r="DQ3" s="152">
        <v>120</v>
      </c>
      <c r="DR3" s="152">
        <v>121</v>
      </c>
      <c r="DS3" s="152">
        <v>122</v>
      </c>
      <c r="DT3" s="152">
        <v>123</v>
      </c>
      <c r="DU3" s="152">
        <v>124</v>
      </c>
      <c r="DV3" s="152">
        <v>125</v>
      </c>
      <c r="DW3" s="152">
        <v>126</v>
      </c>
      <c r="DX3" s="152">
        <v>127</v>
      </c>
      <c r="DY3" s="152">
        <v>128</v>
      </c>
      <c r="DZ3" s="152">
        <v>129</v>
      </c>
      <c r="EA3" s="152">
        <v>130</v>
      </c>
      <c r="EB3" s="152">
        <v>131</v>
      </c>
      <c r="EC3" s="152">
        <v>132</v>
      </c>
      <c r="ED3" s="152">
        <v>133</v>
      </c>
      <c r="EE3" s="152">
        <v>134</v>
      </c>
      <c r="EF3" s="152">
        <v>135</v>
      </c>
      <c r="EG3" s="152">
        <v>136</v>
      </c>
      <c r="EH3" s="152">
        <v>137</v>
      </c>
      <c r="EI3" s="152">
        <v>138</v>
      </c>
      <c r="EJ3" s="152">
        <v>139</v>
      </c>
      <c r="EK3" s="152">
        <v>140</v>
      </c>
      <c r="EL3" s="152">
        <v>141</v>
      </c>
      <c r="EM3" s="152">
        <v>142</v>
      </c>
      <c r="EN3" s="152">
        <v>143</v>
      </c>
      <c r="EO3" s="152">
        <v>144</v>
      </c>
      <c r="EP3" s="152">
        <v>145</v>
      </c>
      <c r="EQ3" s="152">
        <v>146</v>
      </c>
      <c r="ER3" s="152">
        <v>147</v>
      </c>
      <c r="ES3" s="152">
        <v>148</v>
      </c>
      <c r="ET3" s="152">
        <v>149</v>
      </c>
      <c r="EU3" s="152">
        <v>150</v>
      </c>
      <c r="EV3" s="152">
        <v>151</v>
      </c>
      <c r="EW3" s="152">
        <v>152</v>
      </c>
      <c r="EX3" s="152">
        <v>153</v>
      </c>
      <c r="EY3" s="152">
        <v>154</v>
      </c>
      <c r="EZ3" s="152">
        <v>155</v>
      </c>
      <c r="FA3" s="152">
        <v>156</v>
      </c>
      <c r="FB3" s="152">
        <v>157</v>
      </c>
      <c r="FC3" s="152">
        <v>158</v>
      </c>
      <c r="FD3" s="152">
        <v>159</v>
      </c>
      <c r="FE3" s="152">
        <v>160</v>
      </c>
      <c r="FF3" s="152">
        <v>161</v>
      </c>
      <c r="FG3" s="152">
        <v>162</v>
      </c>
      <c r="FH3" s="152">
        <v>163</v>
      </c>
      <c r="FI3" s="152">
        <v>164</v>
      </c>
      <c r="FJ3" s="152">
        <v>165</v>
      </c>
      <c r="FK3" s="152">
        <v>166</v>
      </c>
      <c r="FL3" s="152">
        <v>167</v>
      </c>
      <c r="FM3" s="152">
        <v>168</v>
      </c>
      <c r="FN3" s="152">
        <v>169</v>
      </c>
      <c r="FO3" s="152">
        <v>170</v>
      </c>
      <c r="FP3" s="152">
        <v>171</v>
      </c>
      <c r="FQ3" s="152">
        <v>172</v>
      </c>
      <c r="FR3" s="152">
        <v>173</v>
      </c>
      <c r="FS3" s="152">
        <v>174</v>
      </c>
      <c r="FT3" s="152">
        <v>175</v>
      </c>
      <c r="FU3" s="152">
        <v>176</v>
      </c>
      <c r="FV3" s="152">
        <v>177</v>
      </c>
      <c r="FW3" s="152">
        <v>178</v>
      </c>
      <c r="FX3" s="152">
        <v>179</v>
      </c>
      <c r="FY3" s="152">
        <v>180</v>
      </c>
      <c r="FZ3" s="152">
        <v>181</v>
      </c>
      <c r="GA3" s="152">
        <v>182</v>
      </c>
      <c r="GB3" s="152">
        <v>183</v>
      </c>
      <c r="GC3" s="152">
        <v>184</v>
      </c>
      <c r="GD3" s="152">
        <v>185</v>
      </c>
      <c r="GE3" s="152">
        <v>186</v>
      </c>
      <c r="GF3" s="152">
        <v>187</v>
      </c>
      <c r="GG3" s="152">
        <v>188</v>
      </c>
      <c r="GH3" s="152">
        <v>189</v>
      </c>
      <c r="GI3" s="152">
        <v>190</v>
      </c>
      <c r="GJ3" s="152">
        <v>191</v>
      </c>
      <c r="GK3" s="152">
        <v>192</v>
      </c>
      <c r="GL3" s="152">
        <v>193</v>
      </c>
      <c r="GM3" s="152">
        <v>194</v>
      </c>
      <c r="GN3" s="152">
        <v>195</v>
      </c>
      <c r="GO3" s="152">
        <v>196</v>
      </c>
      <c r="GP3" s="152">
        <v>197</v>
      </c>
      <c r="GQ3" s="152">
        <v>198</v>
      </c>
      <c r="GR3" s="152">
        <v>199</v>
      </c>
      <c r="GS3" s="152">
        <v>200</v>
      </c>
      <c r="GT3" s="152">
        <v>201</v>
      </c>
      <c r="GU3" s="152">
        <v>202</v>
      </c>
      <c r="GV3" s="152">
        <v>203</v>
      </c>
      <c r="GW3" s="152">
        <v>204</v>
      </c>
      <c r="GX3" s="152">
        <v>205</v>
      </c>
      <c r="GY3" s="152">
        <v>206</v>
      </c>
      <c r="GZ3" s="152">
        <v>207</v>
      </c>
      <c r="HA3" s="368"/>
      <c r="HB3" s="368"/>
      <c r="HC3" s="368"/>
      <c r="HD3" s="368"/>
      <c r="HE3" s="368"/>
      <c r="HF3" s="368"/>
      <c r="HG3" s="368"/>
      <c r="HH3" s="368"/>
      <c r="HI3" s="368"/>
      <c r="HJ3" s="368"/>
      <c r="HK3" s="368"/>
      <c r="HL3" s="368"/>
      <c r="HM3" s="368"/>
      <c r="HN3" s="368"/>
      <c r="HO3" s="368"/>
      <c r="HP3" s="368"/>
      <c r="HQ3" s="368"/>
      <c r="HR3" s="368"/>
      <c r="HS3" s="368"/>
      <c r="HT3" s="368"/>
      <c r="HU3" s="368"/>
      <c r="HV3" s="368"/>
      <c r="HW3" s="368"/>
      <c r="HX3" s="368"/>
      <c r="HY3" s="368"/>
      <c r="HZ3" s="368"/>
      <c r="IA3" s="368"/>
      <c r="IB3" s="368"/>
      <c r="IC3" s="368"/>
      <c r="ID3" s="368"/>
      <c r="IE3" s="368"/>
      <c r="IF3" s="368"/>
      <c r="IG3" s="368"/>
      <c r="IH3" s="368"/>
      <c r="II3" s="368"/>
      <c r="IJ3" s="368"/>
      <c r="IK3" s="368"/>
      <c r="IL3" s="368"/>
      <c r="IM3" s="368"/>
      <c r="IN3" s="368"/>
      <c r="IO3" s="368"/>
      <c r="IP3" s="368"/>
      <c r="IQ3" s="368"/>
      <c r="IR3" s="368"/>
      <c r="IS3" s="368"/>
      <c r="IT3" s="368"/>
      <c r="IU3" s="368"/>
      <c r="IV3" s="368"/>
      <c r="IW3" s="368"/>
      <c r="IX3" s="368"/>
      <c r="IY3" s="368"/>
      <c r="IZ3" s="368"/>
      <c r="JA3" s="368"/>
      <c r="JB3" s="368"/>
      <c r="JC3" s="368"/>
      <c r="JD3" s="368"/>
      <c r="JE3" s="368"/>
      <c r="JF3" s="368"/>
      <c r="JG3" s="368"/>
      <c r="JH3" s="368"/>
      <c r="JI3" s="368"/>
      <c r="JJ3" s="368"/>
      <c r="JK3" s="368"/>
      <c r="JL3" s="368"/>
      <c r="JM3" s="368"/>
      <c r="JN3" s="368"/>
      <c r="JO3" s="368"/>
      <c r="JP3" s="368"/>
      <c r="JQ3" s="368"/>
      <c r="JR3" s="368"/>
      <c r="JS3" s="368"/>
      <c r="JT3" s="368"/>
      <c r="JU3" s="368"/>
      <c r="JV3" s="368"/>
      <c r="JW3" s="368"/>
      <c r="JX3" s="368"/>
      <c r="JY3" s="368"/>
      <c r="JZ3" s="368"/>
      <c r="KA3" s="368"/>
      <c r="KB3" s="368"/>
      <c r="KC3" s="368"/>
      <c r="KD3" s="368"/>
      <c r="KE3" s="368"/>
      <c r="KF3" s="368"/>
      <c r="KG3" s="368"/>
      <c r="KH3" s="368"/>
      <c r="KI3" s="368"/>
      <c r="KJ3" s="368"/>
      <c r="KK3" s="368"/>
      <c r="KL3" s="368"/>
      <c r="KM3" s="368"/>
      <c r="KN3" s="368"/>
      <c r="KO3" s="368"/>
      <c r="KP3" s="368"/>
      <c r="KQ3" s="368"/>
      <c r="KR3" s="368"/>
      <c r="KS3" s="368"/>
      <c r="KT3" s="368"/>
      <c r="KU3" s="368"/>
      <c r="KV3" s="368"/>
      <c r="KW3" s="368"/>
      <c r="KX3" s="368"/>
      <c r="LH3" s="368"/>
      <c r="LI3" s="368"/>
      <c r="LJ3" s="368"/>
      <c r="LK3" s="368"/>
      <c r="LL3" s="368"/>
      <c r="LM3" s="368"/>
      <c r="LN3" s="368"/>
      <c r="LO3" s="368"/>
      <c r="LP3" s="368"/>
      <c r="LQ3" s="368"/>
      <c r="LR3" s="368"/>
      <c r="LS3" s="368"/>
      <c r="LT3" s="368"/>
      <c r="LU3" s="368"/>
      <c r="LV3" s="368"/>
      <c r="LW3" s="368"/>
      <c r="LX3" s="368"/>
      <c r="LY3" s="368"/>
      <c r="LZ3" s="368"/>
      <c r="MA3" s="368"/>
      <c r="MB3" s="368"/>
      <c r="MC3" s="368"/>
      <c r="MD3" s="368"/>
      <c r="ME3" s="368"/>
      <c r="MF3" s="368"/>
      <c r="MG3" s="368"/>
      <c r="MH3" s="368"/>
      <c r="MI3" s="368"/>
      <c r="MJ3" s="368"/>
      <c r="MK3" s="368"/>
      <c r="ML3" s="368"/>
      <c r="MM3" s="368"/>
      <c r="MN3" s="368"/>
      <c r="MO3" s="368"/>
      <c r="MP3" s="368"/>
      <c r="MQ3" s="368"/>
      <c r="MR3" s="368"/>
      <c r="MS3" s="368"/>
      <c r="MT3" s="368"/>
      <c r="MU3" s="368"/>
      <c r="MV3" s="368"/>
      <c r="MW3" s="368"/>
      <c r="MX3" s="368"/>
      <c r="MY3" s="368"/>
      <c r="MZ3" s="368"/>
      <c r="NA3" s="368"/>
      <c r="NB3" s="368"/>
      <c r="NC3" s="368"/>
      <c r="ND3" s="368"/>
      <c r="NE3" s="368"/>
      <c r="NF3" s="368"/>
      <c r="NG3" s="368"/>
      <c r="NH3" s="368"/>
      <c r="NI3" s="368"/>
      <c r="NJ3" s="368"/>
      <c r="NK3" s="368"/>
      <c r="NL3" s="368"/>
      <c r="NM3" s="368"/>
      <c r="NN3" s="368"/>
      <c r="NO3" s="368"/>
      <c r="NP3" s="368"/>
      <c r="NQ3" s="368"/>
      <c r="NR3" s="368"/>
      <c r="NS3" s="368"/>
      <c r="NT3" s="368"/>
      <c r="NU3" s="368"/>
      <c r="NV3" s="368"/>
      <c r="NW3" s="368"/>
      <c r="NX3" s="368"/>
      <c r="NY3" s="368"/>
      <c r="NZ3" s="368"/>
      <c r="OA3" s="368"/>
      <c r="OB3" s="368"/>
      <c r="OC3" s="368"/>
      <c r="OD3" s="368"/>
      <c r="OE3" s="368"/>
      <c r="OF3" s="368"/>
      <c r="OG3" s="368"/>
      <c r="OH3" s="368"/>
      <c r="OI3" s="368"/>
      <c r="OJ3" s="368"/>
      <c r="OK3" s="368"/>
      <c r="OL3" s="368"/>
      <c r="OM3" s="368"/>
      <c r="ON3" s="368"/>
      <c r="OO3" s="368"/>
      <c r="OP3" s="368"/>
      <c r="OQ3" s="368"/>
      <c r="OR3" s="368"/>
      <c r="OS3" s="368"/>
      <c r="OT3" s="368"/>
      <c r="OU3" s="368"/>
      <c r="OV3" s="368"/>
      <c r="OW3" s="368"/>
      <c r="OX3" s="368"/>
      <c r="OY3" s="368"/>
      <c r="OZ3" s="368"/>
      <c r="PA3" s="368"/>
      <c r="PB3" s="368"/>
      <c r="PC3" s="368"/>
      <c r="PD3" s="368"/>
      <c r="PE3" s="368"/>
      <c r="PF3" s="368"/>
      <c r="PG3" s="368"/>
      <c r="PH3" s="368"/>
      <c r="PI3" s="368"/>
      <c r="PJ3" s="368"/>
      <c r="PK3" s="368"/>
      <c r="PL3" s="368"/>
      <c r="PM3" s="368"/>
      <c r="PN3" s="368"/>
      <c r="PO3" s="368"/>
      <c r="PP3" s="368"/>
      <c r="PQ3" s="368"/>
      <c r="PR3" s="368"/>
      <c r="PS3" s="368"/>
      <c r="PT3" s="368"/>
      <c r="PU3" s="368"/>
      <c r="PV3" s="368"/>
      <c r="PW3" s="368"/>
      <c r="PX3" s="368"/>
      <c r="PY3" s="368"/>
      <c r="PZ3" s="368"/>
      <c r="QA3" s="368"/>
      <c r="QB3" s="368"/>
      <c r="QC3" s="368"/>
      <c r="QD3" s="368"/>
      <c r="QE3" s="368"/>
      <c r="QF3" s="368"/>
      <c r="QG3" s="368"/>
      <c r="QH3" s="368"/>
      <c r="QI3" s="368"/>
      <c r="QJ3" s="368"/>
      <c r="QK3" s="368"/>
      <c r="QL3" s="368"/>
      <c r="QM3" s="368"/>
      <c r="QN3" s="368"/>
      <c r="QO3" s="368"/>
      <c r="QP3" s="368"/>
      <c r="QQ3" s="368"/>
      <c r="QR3" s="368"/>
      <c r="QS3" s="368"/>
      <c r="QT3" s="368"/>
      <c r="QU3" s="368"/>
      <c r="QV3" s="368"/>
      <c r="QW3" s="368"/>
      <c r="QX3" s="368"/>
      <c r="QY3" s="368"/>
      <c r="QZ3" s="368"/>
      <c r="RA3" s="368"/>
      <c r="RB3" s="368"/>
      <c r="RC3" s="368"/>
      <c r="RD3" s="368"/>
      <c r="RE3" s="368"/>
      <c r="RF3" s="368"/>
      <c r="RG3" s="368"/>
      <c r="RH3" s="368"/>
      <c r="RI3" s="368"/>
      <c r="RJ3" s="368"/>
      <c r="RK3" s="368"/>
      <c r="RL3" s="368"/>
      <c r="RM3" s="368"/>
      <c r="RN3" s="368"/>
      <c r="RO3" s="368"/>
      <c r="RP3" s="368"/>
      <c r="RQ3" s="368"/>
      <c r="RR3" s="368"/>
      <c r="RS3" s="368"/>
      <c r="RT3" s="368"/>
      <c r="RU3" s="368"/>
      <c r="RV3" s="368"/>
      <c r="RW3" s="368"/>
      <c r="RX3" s="368"/>
      <c r="RY3" s="368"/>
      <c r="RZ3" s="368"/>
      <c r="SA3" s="368"/>
      <c r="SB3" s="368"/>
      <c r="SC3" s="368"/>
      <c r="SD3" s="368"/>
      <c r="SE3" s="368"/>
      <c r="SF3" s="368"/>
      <c r="SG3" s="368"/>
    </row>
    <row r="4" spans="1:501" ht="15.75" customHeight="1">
      <c r="A4" s="368"/>
      <c r="B4" s="386" t="s">
        <v>402</v>
      </c>
      <c r="C4" s="387" t="s">
        <v>403</v>
      </c>
      <c r="D4" s="387" t="s">
        <v>404</v>
      </c>
      <c r="E4" s="386" t="s">
        <v>405</v>
      </c>
      <c r="F4" s="368">
        <v>0</v>
      </c>
      <c r="G4" s="387" t="s">
        <v>406</v>
      </c>
      <c r="H4" s="387" t="s">
        <v>151</v>
      </c>
      <c r="I4" s="387" t="s">
        <v>152</v>
      </c>
      <c r="J4" s="387" t="s">
        <v>407</v>
      </c>
      <c r="K4" s="368">
        <v>0</v>
      </c>
      <c r="L4" s="368">
        <v>0</v>
      </c>
      <c r="M4" s="368">
        <v>0</v>
      </c>
      <c r="N4" s="368"/>
      <c r="O4" s="385">
        <v>0</v>
      </c>
      <c r="P4" s="368">
        <v>0</v>
      </c>
      <c r="Q4" s="368">
        <v>0</v>
      </c>
      <c r="R4" s="368">
        <v>0</v>
      </c>
      <c r="S4" s="368">
        <v>0</v>
      </c>
      <c r="T4" s="368">
        <v>0</v>
      </c>
      <c r="U4" s="368">
        <v>0</v>
      </c>
      <c r="V4" s="368">
        <v>0</v>
      </c>
      <c r="W4" s="368"/>
      <c r="X4" s="368"/>
      <c r="Y4" s="368"/>
      <c r="Z4" s="368"/>
      <c r="AA4" s="368"/>
      <c r="AB4" s="368"/>
      <c r="AC4" s="368"/>
      <c r="AD4" s="368"/>
      <c r="AE4" s="368"/>
      <c r="AF4" s="368"/>
      <c r="AG4" s="368"/>
      <c r="AH4" s="368"/>
      <c r="AI4" s="368"/>
      <c r="AJ4" s="368"/>
      <c r="AK4" s="368"/>
      <c r="AL4" s="368"/>
      <c r="AM4" s="368"/>
      <c r="AN4" s="368"/>
      <c r="AO4" s="368"/>
      <c r="AP4" s="368"/>
      <c r="AQ4" s="368"/>
      <c r="AR4" s="368"/>
      <c r="AS4" s="368"/>
      <c r="AT4" s="368"/>
      <c r="AU4" s="368"/>
      <c r="AV4" s="368"/>
      <c r="AW4" s="368"/>
      <c r="AX4" s="368"/>
      <c r="AY4" s="368"/>
      <c r="AZ4" s="368"/>
      <c r="BA4" s="368"/>
      <c r="BB4" s="368"/>
      <c r="BC4" s="368"/>
      <c r="BD4" s="368"/>
      <c r="BE4" s="368"/>
      <c r="BF4" s="368"/>
      <c r="BG4" s="368"/>
      <c r="BH4" s="368"/>
      <c r="BI4" s="368"/>
      <c r="BJ4" s="368"/>
      <c r="BK4" s="368"/>
      <c r="BL4" s="368"/>
      <c r="BM4" s="368"/>
      <c r="BN4" s="368"/>
      <c r="BO4" s="368"/>
      <c r="BP4" s="368"/>
      <c r="BQ4" s="368"/>
      <c r="BR4" s="368"/>
      <c r="BS4" s="368"/>
      <c r="BT4" s="368"/>
      <c r="BU4" s="368"/>
      <c r="BV4" s="368"/>
      <c r="BW4" s="368"/>
      <c r="BX4" s="368"/>
      <c r="BY4" s="368"/>
      <c r="BZ4" s="368"/>
      <c r="CA4" s="368"/>
      <c r="CB4" s="368"/>
      <c r="CC4" s="368"/>
      <c r="CD4" s="368"/>
      <c r="CE4" s="368"/>
      <c r="CF4" s="368"/>
      <c r="CG4" s="368"/>
      <c r="CH4" s="368"/>
      <c r="CI4" s="368"/>
      <c r="CJ4" s="368"/>
      <c r="CK4" s="368"/>
      <c r="CL4" s="368"/>
      <c r="CM4" s="368"/>
      <c r="CN4" s="368"/>
      <c r="CO4" s="368"/>
      <c r="CP4" s="368"/>
      <c r="CQ4" s="368"/>
      <c r="CR4" s="368"/>
      <c r="CS4" s="368"/>
      <c r="CT4" s="368"/>
      <c r="CU4" s="368"/>
      <c r="CV4" s="368"/>
      <c r="CW4" s="368"/>
      <c r="CX4" s="368"/>
      <c r="CY4" s="368"/>
      <c r="CZ4" s="368"/>
      <c r="DA4" s="368"/>
      <c r="DB4" s="368"/>
      <c r="DV4" s="368"/>
      <c r="DW4" s="368"/>
      <c r="DX4" s="368"/>
      <c r="DY4" s="368"/>
      <c r="DZ4" s="368"/>
      <c r="EA4" s="368"/>
      <c r="EB4" s="368"/>
      <c r="EC4" s="368"/>
      <c r="ED4" s="368"/>
      <c r="EE4" s="368"/>
      <c r="EF4" s="368"/>
      <c r="EG4" s="368"/>
      <c r="EH4" s="368"/>
      <c r="EI4" s="368"/>
      <c r="EJ4" s="368"/>
      <c r="EK4" s="368"/>
      <c r="EL4" s="368"/>
      <c r="EM4" s="368"/>
      <c r="EN4" s="368"/>
      <c r="EO4" s="368"/>
      <c r="EP4" s="368"/>
      <c r="EQ4" s="368"/>
      <c r="ER4" s="368"/>
      <c r="ES4" s="368"/>
      <c r="ET4" s="368"/>
      <c r="EU4" s="368"/>
      <c r="EV4" s="368"/>
      <c r="EW4" s="368"/>
      <c r="EX4" s="368"/>
      <c r="EY4" s="368"/>
      <c r="EZ4" s="368"/>
      <c r="FA4" s="368"/>
      <c r="FB4" s="368"/>
      <c r="FC4" s="368"/>
      <c r="FD4" s="368"/>
      <c r="FE4" s="368"/>
      <c r="FF4" s="368"/>
      <c r="FG4" s="368"/>
      <c r="FH4" s="368"/>
      <c r="FI4" s="368"/>
      <c r="FJ4" s="368"/>
      <c r="FK4" s="368"/>
      <c r="FL4" s="368"/>
      <c r="FM4" s="368"/>
      <c r="FN4" s="368"/>
      <c r="FO4" s="368"/>
      <c r="FP4" s="368"/>
      <c r="FQ4" s="368"/>
      <c r="FR4" s="368"/>
      <c r="FS4" s="368"/>
      <c r="FT4" s="368"/>
      <c r="FU4" s="368"/>
      <c r="FV4" s="368"/>
      <c r="FW4" s="368"/>
      <c r="FX4" s="368"/>
      <c r="FY4" s="368"/>
      <c r="FZ4" s="368"/>
      <c r="GA4" s="368"/>
      <c r="GB4" s="368"/>
      <c r="GC4" s="368"/>
      <c r="GD4" s="368"/>
      <c r="GE4" s="368"/>
      <c r="GF4" s="368"/>
      <c r="GG4" s="368"/>
      <c r="GH4" s="368"/>
      <c r="GI4" s="368"/>
      <c r="GJ4" s="368"/>
      <c r="GK4" s="368"/>
      <c r="GL4" s="368"/>
      <c r="GM4" s="368"/>
      <c r="GN4" s="368"/>
      <c r="GO4" s="368"/>
      <c r="GP4" s="368"/>
      <c r="GQ4" s="368"/>
      <c r="GR4" s="368"/>
      <c r="GS4" s="368"/>
      <c r="GT4" s="368"/>
      <c r="GU4" s="368"/>
      <c r="GV4" s="368"/>
      <c r="GW4" s="368"/>
      <c r="GX4" s="368"/>
      <c r="GY4" s="368"/>
      <c r="GZ4" s="368"/>
      <c r="HA4" s="368"/>
      <c r="HB4" s="368"/>
      <c r="HC4" s="368"/>
      <c r="HD4" s="368"/>
      <c r="HE4" s="368"/>
      <c r="HF4" s="368"/>
      <c r="HG4" s="368"/>
      <c r="HH4" s="368"/>
      <c r="HI4" s="368"/>
      <c r="HJ4" s="368"/>
      <c r="HK4" s="368"/>
      <c r="HL4" s="368"/>
      <c r="HM4" s="368"/>
      <c r="HN4" s="368"/>
      <c r="HO4" s="368"/>
      <c r="HP4" s="368"/>
      <c r="HQ4" s="368"/>
      <c r="HR4" s="368"/>
      <c r="HS4" s="368"/>
      <c r="HT4" s="368"/>
      <c r="HU4" s="368"/>
      <c r="HV4" s="368"/>
      <c r="HW4" s="368"/>
      <c r="HX4" s="368"/>
      <c r="HY4" s="368"/>
      <c r="HZ4" s="368"/>
      <c r="IA4" s="368"/>
      <c r="IB4" s="368"/>
      <c r="IC4" s="368"/>
      <c r="ID4" s="368"/>
      <c r="IE4" s="368"/>
      <c r="IF4" s="368"/>
      <c r="IG4" s="368"/>
      <c r="IH4" s="368"/>
      <c r="II4" s="368"/>
      <c r="IJ4" s="368"/>
      <c r="IK4" s="368"/>
      <c r="IL4" s="368"/>
      <c r="IM4" s="368"/>
      <c r="IN4" s="368"/>
      <c r="IO4" s="368"/>
      <c r="IP4" s="368"/>
      <c r="IQ4" s="368"/>
      <c r="IR4" s="368"/>
      <c r="IS4" s="368"/>
      <c r="IT4" s="368"/>
      <c r="IU4" s="368"/>
      <c r="IV4" s="368"/>
      <c r="IW4" s="368"/>
      <c r="IX4" s="368"/>
      <c r="IY4" s="368"/>
      <c r="IZ4" s="368"/>
      <c r="JA4" s="368"/>
      <c r="JB4" s="368"/>
      <c r="JC4" s="368"/>
      <c r="JD4" s="368"/>
      <c r="JE4" s="368"/>
      <c r="JF4" s="368"/>
      <c r="JG4" s="368"/>
      <c r="JH4" s="368"/>
      <c r="JI4" s="368"/>
      <c r="JJ4" s="368"/>
      <c r="JK4" s="368"/>
      <c r="JL4" s="368"/>
      <c r="JM4" s="368"/>
      <c r="JN4" s="368"/>
      <c r="JO4" s="368"/>
      <c r="JP4" s="368"/>
      <c r="JQ4" s="368"/>
      <c r="JR4" s="368"/>
      <c r="JS4" s="368"/>
      <c r="JT4" s="368"/>
      <c r="JU4" s="368"/>
      <c r="JV4" s="368"/>
      <c r="JW4" s="368"/>
      <c r="JX4" s="368"/>
      <c r="JY4" s="368"/>
      <c r="JZ4" s="368"/>
      <c r="KA4" s="368"/>
      <c r="KB4" s="368"/>
      <c r="KC4" s="368"/>
      <c r="KD4" s="368"/>
      <c r="KE4" s="368"/>
      <c r="KF4" s="368"/>
      <c r="KG4" s="368"/>
      <c r="KH4" s="368"/>
      <c r="KI4" s="368"/>
      <c r="KJ4" s="368"/>
      <c r="KK4" s="368"/>
      <c r="KL4" s="368"/>
      <c r="KM4" s="368"/>
      <c r="KN4" s="368"/>
      <c r="KO4" s="368"/>
      <c r="KP4" s="368"/>
      <c r="KQ4" s="368"/>
      <c r="KR4" s="368"/>
      <c r="KS4" s="368"/>
      <c r="KT4" s="368"/>
      <c r="KU4" s="368"/>
      <c r="KV4" s="368"/>
      <c r="KW4" s="368"/>
      <c r="KX4" s="368"/>
      <c r="LH4" s="368"/>
      <c r="LI4" s="368"/>
      <c r="LJ4" s="368"/>
      <c r="LK4" s="368"/>
      <c r="LL4" s="368"/>
      <c r="LM4" s="368"/>
      <c r="LN4" s="368"/>
      <c r="LO4" s="368"/>
      <c r="LP4" s="368"/>
      <c r="LQ4" s="368"/>
      <c r="LR4" s="368"/>
      <c r="LS4" s="368"/>
      <c r="LT4" s="368"/>
      <c r="LU4" s="368"/>
      <c r="LV4" s="368"/>
      <c r="LW4" s="368"/>
      <c r="LX4" s="368"/>
      <c r="LY4" s="368"/>
      <c r="LZ4" s="368"/>
      <c r="MA4" s="368"/>
      <c r="MB4" s="368"/>
      <c r="MC4" s="368"/>
      <c r="MD4" s="368"/>
      <c r="ME4" s="368"/>
      <c r="MF4" s="368"/>
      <c r="MG4" s="368"/>
      <c r="MH4" s="368"/>
      <c r="MI4" s="368"/>
      <c r="MJ4" s="368"/>
      <c r="MK4" s="368"/>
      <c r="ML4" s="368"/>
      <c r="MM4" s="368"/>
      <c r="MN4" s="368"/>
      <c r="MO4" s="368"/>
      <c r="MP4" s="368"/>
      <c r="MQ4" s="368"/>
      <c r="MR4" s="368"/>
      <c r="MS4" s="368"/>
      <c r="MT4" s="368"/>
      <c r="MU4" s="368"/>
      <c r="MV4" s="368"/>
      <c r="MW4" s="368"/>
      <c r="MX4" s="368"/>
      <c r="MY4" s="368"/>
      <c r="MZ4" s="368"/>
      <c r="NA4" s="368"/>
      <c r="NB4" s="368"/>
      <c r="NC4" s="368"/>
      <c r="ND4" s="368"/>
      <c r="NE4" s="368"/>
      <c r="NF4" s="368"/>
      <c r="NG4" s="368"/>
      <c r="NH4" s="368"/>
      <c r="NI4" s="368"/>
      <c r="NJ4" s="368"/>
      <c r="NK4" s="368"/>
      <c r="NL4" s="368"/>
      <c r="NM4" s="368"/>
      <c r="NN4" s="368"/>
      <c r="NO4" s="368"/>
      <c r="NP4" s="368"/>
      <c r="NQ4" s="368"/>
      <c r="NR4" s="368"/>
      <c r="NS4" s="368"/>
      <c r="NT4" s="368"/>
      <c r="NU4" s="368"/>
      <c r="NV4" s="368"/>
      <c r="NW4" s="368"/>
      <c r="NX4" s="368"/>
      <c r="NY4" s="368"/>
      <c r="NZ4" s="368"/>
      <c r="OA4" s="368"/>
      <c r="OB4" s="368"/>
      <c r="OC4" s="368"/>
      <c r="OD4" s="368"/>
      <c r="OE4" s="368"/>
      <c r="OF4" s="368"/>
      <c r="OG4" s="368"/>
      <c r="OH4" s="368"/>
      <c r="OI4" s="368"/>
      <c r="OJ4" s="368"/>
      <c r="OK4" s="368"/>
      <c r="OL4" s="368"/>
      <c r="OM4" s="368"/>
      <c r="ON4" s="368"/>
      <c r="OO4" s="368"/>
      <c r="OP4" s="368"/>
      <c r="OQ4" s="368"/>
      <c r="OR4" s="368"/>
      <c r="OS4" s="368"/>
      <c r="OT4" s="368"/>
      <c r="OU4" s="368"/>
      <c r="OV4" s="368"/>
      <c r="OW4" s="368"/>
      <c r="OX4" s="368"/>
      <c r="OY4" s="368"/>
      <c r="OZ4" s="368"/>
      <c r="PA4" s="368"/>
      <c r="PB4" s="368"/>
      <c r="PC4" s="368"/>
      <c r="PD4" s="368"/>
      <c r="PE4" s="368"/>
      <c r="PF4" s="368"/>
      <c r="PG4" s="368"/>
      <c r="PH4" s="368"/>
      <c r="PI4" s="368"/>
      <c r="PJ4" s="368"/>
      <c r="PK4" s="368"/>
      <c r="PL4" s="368"/>
      <c r="PM4" s="368"/>
      <c r="PN4" s="368"/>
      <c r="PO4" s="368"/>
      <c r="PP4" s="368"/>
      <c r="PQ4" s="368"/>
      <c r="PR4" s="368"/>
      <c r="PS4" s="368"/>
      <c r="PT4" s="368"/>
      <c r="PU4" s="368"/>
      <c r="PV4" s="368"/>
      <c r="PW4" s="368"/>
      <c r="PX4" s="368"/>
      <c r="PY4" s="368"/>
      <c r="PZ4" s="368"/>
      <c r="QA4" s="368"/>
      <c r="QB4" s="368"/>
      <c r="QC4" s="368"/>
      <c r="QD4" s="368"/>
      <c r="QE4" s="368"/>
      <c r="QF4" s="368"/>
      <c r="QG4" s="368"/>
      <c r="QH4" s="368"/>
      <c r="QI4" s="368"/>
      <c r="QJ4" s="368"/>
      <c r="QK4" s="368"/>
      <c r="QL4" s="368"/>
      <c r="QM4" s="368"/>
      <c r="QN4" s="368"/>
      <c r="QO4" s="368"/>
      <c r="QP4" s="368"/>
      <c r="QQ4" s="368"/>
      <c r="QR4" s="368"/>
      <c r="QS4" s="368"/>
      <c r="QT4" s="368"/>
      <c r="QU4" s="368"/>
      <c r="QV4" s="368"/>
      <c r="QW4" s="368"/>
      <c r="QX4" s="368"/>
      <c r="QY4" s="368"/>
      <c r="QZ4" s="368"/>
      <c r="RA4" s="368"/>
      <c r="RB4" s="368"/>
      <c r="RC4" s="368"/>
      <c r="RD4" s="368"/>
      <c r="RE4" s="368"/>
      <c r="RF4" s="368"/>
      <c r="RG4" s="368"/>
      <c r="RH4" s="368"/>
      <c r="RI4" s="368"/>
      <c r="RJ4" s="368"/>
      <c r="RK4" s="368"/>
      <c r="RL4" s="368"/>
      <c r="RM4" s="368"/>
      <c r="RN4" s="368"/>
      <c r="RO4" s="368"/>
      <c r="RP4" s="368"/>
      <c r="RQ4" s="368"/>
      <c r="RR4" s="368"/>
      <c r="RS4" s="368"/>
      <c r="RT4" s="368"/>
      <c r="RU4" s="368"/>
      <c r="RV4" s="368"/>
      <c r="RW4" s="368"/>
      <c r="RX4" s="368"/>
      <c r="RY4" s="368"/>
      <c r="RZ4" s="368"/>
      <c r="SA4" s="368"/>
      <c r="SB4" s="368"/>
      <c r="SC4" s="368"/>
      <c r="SD4" s="368"/>
      <c r="SE4" s="368"/>
      <c r="SF4" s="368"/>
      <c r="SG4" s="368"/>
    </row>
    <row r="5" spans="1:501" ht="15.75" customHeight="1">
      <c r="A5" s="368"/>
      <c r="B5" s="388" t="s">
        <v>408</v>
      </c>
      <c r="C5" s="389" t="s">
        <v>409</v>
      </c>
      <c r="D5" s="389">
        <v>7380</v>
      </c>
      <c r="E5" s="388">
        <v>963</v>
      </c>
      <c r="F5" s="368">
        <v>0</v>
      </c>
      <c r="G5" s="389" t="s">
        <v>410</v>
      </c>
      <c r="H5" s="389">
        <v>879</v>
      </c>
      <c r="I5" s="389">
        <v>45</v>
      </c>
      <c r="J5" s="389">
        <v>0</v>
      </c>
      <c r="K5" s="368">
        <v>0</v>
      </c>
      <c r="L5" s="368">
        <v>0</v>
      </c>
      <c r="M5" s="368"/>
      <c r="N5" s="368"/>
      <c r="O5" s="385"/>
      <c r="P5" s="368"/>
      <c r="Q5" s="368"/>
      <c r="R5" s="368"/>
      <c r="S5" s="368"/>
      <c r="T5" s="368"/>
      <c r="U5" s="368"/>
      <c r="V5" s="368"/>
      <c r="W5" s="368"/>
      <c r="X5" s="368"/>
      <c r="Y5" s="368"/>
      <c r="Z5" s="368"/>
      <c r="AA5" s="368"/>
      <c r="AB5" s="368"/>
      <c r="AC5" s="368"/>
      <c r="AD5" s="368"/>
      <c r="AE5" s="368"/>
      <c r="AF5" s="368"/>
      <c r="AG5" s="368"/>
      <c r="AH5" s="368"/>
      <c r="AI5" s="368"/>
      <c r="AJ5" s="368"/>
      <c r="AK5" s="368"/>
      <c r="AL5" s="368"/>
      <c r="AM5" s="368"/>
      <c r="AN5" s="368"/>
      <c r="AO5" s="368"/>
      <c r="AP5" s="368"/>
      <c r="AQ5" s="368"/>
      <c r="AR5" s="368"/>
      <c r="AS5" s="368"/>
      <c r="AT5" s="368"/>
      <c r="AU5" s="368"/>
      <c r="AV5" s="368"/>
      <c r="AW5" s="368"/>
      <c r="AX5" s="368"/>
      <c r="AY5" s="368"/>
      <c r="AZ5" s="368"/>
      <c r="BA5" s="368"/>
      <c r="BB5" s="368"/>
      <c r="BC5" s="368"/>
      <c r="BD5" s="368"/>
      <c r="BE5" s="368"/>
      <c r="BF5" s="368"/>
      <c r="BG5" s="368"/>
      <c r="BH5" s="368"/>
      <c r="BI5" s="368"/>
      <c r="BJ5" s="368"/>
      <c r="BK5" s="368"/>
      <c r="BL5" s="368"/>
      <c r="BM5" s="368"/>
      <c r="BN5" s="368"/>
      <c r="BO5" s="368"/>
      <c r="BP5" s="368"/>
      <c r="BQ5" s="368"/>
      <c r="BR5" s="368"/>
      <c r="BS5" s="368"/>
      <c r="BT5" s="368"/>
      <c r="BU5" s="368"/>
      <c r="BV5" s="368"/>
      <c r="BW5" s="368"/>
      <c r="BX5" s="368"/>
      <c r="BY5" s="368"/>
      <c r="BZ5" s="368"/>
      <c r="CA5" s="368"/>
      <c r="CB5" s="368"/>
      <c r="CC5" s="368"/>
      <c r="CD5" s="368"/>
      <c r="CE5" s="368"/>
      <c r="CF5" s="368"/>
      <c r="CG5" s="368"/>
      <c r="CH5" s="368"/>
      <c r="CI5" s="368"/>
      <c r="CJ5" s="368"/>
      <c r="CK5" s="368"/>
      <c r="CL5" s="368"/>
      <c r="CM5" s="368"/>
      <c r="CN5" s="368"/>
      <c r="CO5" s="368"/>
      <c r="CP5" s="368"/>
      <c r="CQ5" s="368"/>
      <c r="CR5" s="368"/>
      <c r="CS5" s="368"/>
      <c r="CT5" s="368"/>
      <c r="CU5" s="368"/>
      <c r="CV5" s="368"/>
      <c r="CW5" s="368"/>
      <c r="CX5" s="368"/>
      <c r="CY5" s="368"/>
      <c r="CZ5" s="368"/>
      <c r="DA5" s="368"/>
      <c r="DB5" s="368"/>
      <c r="DV5" s="368"/>
      <c r="DW5" s="368"/>
      <c r="DX5" s="368"/>
      <c r="DY5" s="368"/>
      <c r="DZ5" s="368"/>
      <c r="EA5" s="368"/>
      <c r="EB5" s="368"/>
      <c r="EC5" s="368"/>
      <c r="ED5" s="368"/>
      <c r="EE5" s="368"/>
      <c r="EF5" s="368"/>
      <c r="EG5" s="368"/>
      <c r="EH5" s="368"/>
      <c r="EI5" s="368"/>
      <c r="EJ5" s="368"/>
      <c r="EK5" s="368"/>
      <c r="EL5" s="368"/>
      <c r="EM5" s="368"/>
      <c r="EN5" s="368"/>
      <c r="EO5" s="368"/>
      <c r="EP5" s="368"/>
      <c r="EQ5" s="368"/>
      <c r="ER5" s="368"/>
      <c r="ES5" s="368"/>
      <c r="ET5" s="368"/>
      <c r="EU5" s="368"/>
      <c r="EV5" s="368"/>
      <c r="EW5" s="368"/>
      <c r="EX5" s="368"/>
      <c r="EY5" s="368"/>
      <c r="EZ5" s="368"/>
      <c r="FA5" s="368"/>
      <c r="FB5" s="368"/>
      <c r="FC5" s="368"/>
      <c r="FD5" s="368"/>
      <c r="FE5" s="368"/>
      <c r="FF5" s="368"/>
      <c r="FG5" s="368"/>
      <c r="FH5" s="368"/>
      <c r="FI5" s="368"/>
      <c r="FJ5" s="368"/>
      <c r="FK5" s="368"/>
      <c r="FL5" s="368"/>
      <c r="FM5" s="368"/>
      <c r="FN5" s="368"/>
      <c r="FO5" s="368"/>
      <c r="FP5" s="368"/>
      <c r="FQ5" s="368"/>
      <c r="FR5" s="368"/>
      <c r="FS5" s="368"/>
      <c r="FT5" s="368"/>
      <c r="FU5" s="368"/>
      <c r="FV5" s="368"/>
      <c r="FW5" s="368"/>
      <c r="FX5" s="368"/>
      <c r="FY5" s="368"/>
      <c r="FZ5" s="368"/>
      <c r="GA5" s="368"/>
      <c r="GB5" s="368"/>
      <c r="GC5" s="368"/>
      <c r="GD5" s="368"/>
      <c r="GE5" s="368"/>
      <c r="GF5" s="368"/>
      <c r="GG5" s="368"/>
      <c r="GH5" s="368"/>
      <c r="GI5" s="368"/>
      <c r="GJ5" s="368"/>
      <c r="GK5" s="368"/>
      <c r="GL5" s="368"/>
      <c r="GM5" s="368"/>
      <c r="GN5" s="368"/>
      <c r="GO5" s="368"/>
      <c r="GP5" s="368"/>
      <c r="GQ5" s="368"/>
      <c r="GR5" s="368"/>
      <c r="GS5" s="368"/>
      <c r="GT5" s="368"/>
      <c r="GU5" s="368"/>
      <c r="GV5" s="368"/>
      <c r="GW5" s="368"/>
      <c r="GX5" s="368"/>
      <c r="GY5" s="368"/>
      <c r="GZ5" s="368"/>
      <c r="HA5" s="368"/>
      <c r="HB5" s="368"/>
      <c r="HC5" s="368"/>
      <c r="HD5" s="368"/>
      <c r="HE5" s="368"/>
      <c r="HF5" s="368"/>
      <c r="HG5" s="368"/>
      <c r="HH5" s="368"/>
      <c r="HI5" s="368"/>
      <c r="HJ5" s="368"/>
      <c r="HK5" s="368"/>
      <c r="HL5" s="368"/>
      <c r="HM5" s="368"/>
      <c r="HN5" s="368"/>
      <c r="HO5" s="368"/>
      <c r="HP5" s="368"/>
      <c r="HQ5" s="368"/>
      <c r="HR5" s="368"/>
      <c r="HS5" s="368"/>
      <c r="HT5" s="368"/>
      <c r="HU5" s="368"/>
      <c r="HV5" s="368"/>
      <c r="HW5" s="368"/>
      <c r="HX5" s="368"/>
      <c r="HY5" s="368"/>
      <c r="HZ5" s="368"/>
      <c r="IA5" s="368"/>
      <c r="IB5" s="368"/>
      <c r="IC5" s="368"/>
      <c r="ID5" s="368"/>
      <c r="IE5" s="368"/>
      <c r="IF5" s="368"/>
      <c r="IG5" s="368"/>
      <c r="IH5" s="368"/>
      <c r="II5" s="368"/>
      <c r="IJ5" s="368"/>
      <c r="IK5" s="368"/>
      <c r="IL5" s="368"/>
      <c r="IM5" s="368"/>
      <c r="IN5" s="368"/>
      <c r="IO5" s="368"/>
      <c r="IP5" s="368"/>
      <c r="IQ5" s="368"/>
      <c r="IR5" s="368"/>
      <c r="IS5" s="368"/>
      <c r="IT5" s="368"/>
      <c r="IU5" s="368"/>
      <c r="IV5" s="368"/>
      <c r="IW5" s="368"/>
      <c r="IX5" s="368"/>
      <c r="IY5" s="368"/>
      <c r="IZ5" s="368"/>
      <c r="JA5" s="368"/>
      <c r="JB5" s="368"/>
      <c r="JC5" s="368"/>
      <c r="JD5" s="368"/>
      <c r="JE5" s="368"/>
      <c r="JF5" s="368"/>
      <c r="JG5" s="368"/>
      <c r="JH5" s="368"/>
      <c r="JI5" s="368"/>
      <c r="JJ5" s="368"/>
      <c r="JK5" s="368"/>
      <c r="JL5" s="368"/>
      <c r="JM5" s="368"/>
      <c r="JN5" s="368"/>
      <c r="JO5" s="368"/>
      <c r="JP5" s="368"/>
      <c r="JQ5" s="368"/>
      <c r="JR5" s="368"/>
      <c r="JS5" s="368"/>
      <c r="JT5" s="368"/>
      <c r="JU5" s="368"/>
      <c r="JV5" s="368"/>
      <c r="JW5" s="368"/>
      <c r="JX5" s="368"/>
      <c r="JY5" s="368"/>
      <c r="JZ5" s="368"/>
      <c r="KA5" s="368"/>
      <c r="KB5" s="368"/>
      <c r="KC5" s="368"/>
      <c r="KD5" s="368"/>
      <c r="KE5" s="368"/>
      <c r="KF5" s="368"/>
      <c r="KG5" s="368"/>
      <c r="KH5" s="368"/>
      <c r="KI5" s="368"/>
      <c r="KJ5" s="368"/>
      <c r="KK5" s="368"/>
      <c r="KL5" s="368"/>
      <c r="KM5" s="368"/>
      <c r="KN5" s="368"/>
      <c r="KO5" s="368"/>
      <c r="KP5" s="368"/>
      <c r="KQ5" s="368"/>
      <c r="KR5" s="368"/>
      <c r="KS5" s="368"/>
      <c r="KT5" s="368"/>
      <c r="KU5" s="368"/>
      <c r="KV5" s="368"/>
      <c r="KW5" s="368"/>
      <c r="KX5" s="368"/>
      <c r="LH5" s="368"/>
      <c r="LI5" s="368"/>
      <c r="LJ5" s="368"/>
      <c r="LK5" s="368"/>
      <c r="LL5" s="368"/>
      <c r="LM5" s="368"/>
      <c r="LN5" s="368"/>
      <c r="LO5" s="368"/>
      <c r="LP5" s="368"/>
      <c r="LQ5" s="368"/>
      <c r="LR5" s="368"/>
      <c r="LS5" s="368"/>
      <c r="LT5" s="368"/>
      <c r="LU5" s="368"/>
      <c r="LV5" s="368"/>
      <c r="LW5" s="368"/>
      <c r="LX5" s="368"/>
      <c r="LY5" s="368"/>
      <c r="LZ5" s="368"/>
      <c r="MA5" s="368"/>
      <c r="MB5" s="368"/>
      <c r="MC5" s="368"/>
      <c r="MD5" s="368"/>
      <c r="ME5" s="368"/>
      <c r="MF5" s="368"/>
      <c r="MG5" s="368"/>
      <c r="MH5" s="368"/>
      <c r="MI5" s="368"/>
      <c r="MJ5" s="368"/>
      <c r="MK5" s="368"/>
      <c r="ML5" s="368"/>
      <c r="MM5" s="368"/>
      <c r="MN5" s="368"/>
      <c r="MO5" s="368"/>
      <c r="MP5" s="368"/>
      <c r="MQ5" s="368"/>
      <c r="MR5" s="368"/>
      <c r="MS5" s="368"/>
      <c r="MT5" s="368"/>
      <c r="MU5" s="368"/>
      <c r="MV5" s="368"/>
      <c r="MW5" s="368"/>
      <c r="MX5" s="368"/>
      <c r="MY5" s="368"/>
      <c r="MZ5" s="368"/>
      <c r="NA5" s="368"/>
      <c r="NB5" s="368"/>
      <c r="NC5" s="368"/>
      <c r="ND5" s="368"/>
      <c r="NE5" s="368"/>
      <c r="NF5" s="368"/>
      <c r="NG5" s="368"/>
      <c r="NH5" s="368"/>
      <c r="NI5" s="368"/>
      <c r="NJ5" s="368"/>
      <c r="NK5" s="368"/>
      <c r="NL5" s="368"/>
      <c r="NM5" s="368"/>
      <c r="NN5" s="368"/>
      <c r="NO5" s="368"/>
      <c r="NP5" s="368"/>
      <c r="NQ5" s="368"/>
      <c r="NR5" s="368"/>
      <c r="NS5" s="368"/>
      <c r="NT5" s="368"/>
      <c r="NU5" s="368"/>
      <c r="NV5" s="368"/>
      <c r="NW5" s="368"/>
      <c r="NX5" s="368"/>
      <c r="NY5" s="368"/>
      <c r="NZ5" s="368"/>
      <c r="OA5" s="368"/>
      <c r="OB5" s="368"/>
      <c r="OC5" s="368"/>
      <c r="OD5" s="368"/>
      <c r="OE5" s="368"/>
      <c r="OF5" s="368"/>
      <c r="OG5" s="368"/>
      <c r="OH5" s="368"/>
      <c r="OI5" s="368"/>
      <c r="OJ5" s="368"/>
      <c r="OK5" s="368"/>
      <c r="OL5" s="368"/>
      <c r="OM5" s="368"/>
      <c r="ON5" s="368"/>
      <c r="OO5" s="368"/>
      <c r="OP5" s="368"/>
      <c r="OQ5" s="368"/>
      <c r="OR5" s="368"/>
      <c r="OS5" s="368"/>
      <c r="OT5" s="368"/>
      <c r="OU5" s="368"/>
      <c r="OV5" s="368"/>
      <c r="OW5" s="368"/>
      <c r="OX5" s="368"/>
      <c r="OY5" s="368"/>
      <c r="OZ5" s="368"/>
      <c r="PA5" s="368"/>
      <c r="PB5" s="368"/>
      <c r="PC5" s="368"/>
      <c r="PD5" s="368"/>
      <c r="PE5" s="368"/>
      <c r="PF5" s="368"/>
      <c r="PG5" s="368"/>
      <c r="PH5" s="368"/>
      <c r="PI5" s="368"/>
      <c r="PJ5" s="368"/>
      <c r="PK5" s="368"/>
      <c r="PL5" s="368"/>
      <c r="PM5" s="368"/>
      <c r="PN5" s="368"/>
      <c r="PO5" s="368"/>
      <c r="PP5" s="368"/>
      <c r="PQ5" s="368"/>
      <c r="PR5" s="368"/>
      <c r="PS5" s="368"/>
      <c r="PT5" s="368"/>
      <c r="PU5" s="368"/>
      <c r="PV5" s="368"/>
      <c r="PW5" s="368"/>
      <c r="PX5" s="368"/>
      <c r="PY5" s="368"/>
      <c r="PZ5" s="368"/>
      <c r="QA5" s="368"/>
      <c r="QB5" s="368"/>
      <c r="QC5" s="368"/>
      <c r="QD5" s="368"/>
      <c r="QE5" s="368"/>
      <c r="QF5" s="368"/>
      <c r="QG5" s="368"/>
      <c r="QH5" s="368"/>
      <c r="QI5" s="368"/>
      <c r="QJ5" s="368"/>
      <c r="QK5" s="368"/>
      <c r="QL5" s="368"/>
      <c r="QM5" s="368"/>
      <c r="QN5" s="368"/>
      <c r="QO5" s="368"/>
      <c r="QP5" s="368"/>
      <c r="QQ5" s="368"/>
      <c r="QR5" s="368"/>
      <c r="QS5" s="368"/>
      <c r="QT5" s="368"/>
      <c r="QU5" s="368"/>
      <c r="QV5" s="368"/>
      <c r="QW5" s="368"/>
      <c r="QX5" s="368"/>
      <c r="QY5" s="368"/>
      <c r="QZ5" s="368"/>
      <c r="RA5" s="368"/>
      <c r="RB5" s="368"/>
      <c r="RC5" s="368"/>
      <c r="RD5" s="368"/>
      <c r="RE5" s="368"/>
      <c r="RF5" s="368"/>
      <c r="RG5" s="368"/>
      <c r="RH5" s="368"/>
      <c r="RI5" s="368"/>
      <c r="RJ5" s="368"/>
      <c r="RK5" s="368"/>
      <c r="RL5" s="368"/>
      <c r="RM5" s="368"/>
      <c r="RN5" s="368"/>
      <c r="RO5" s="368"/>
      <c r="RP5" s="368"/>
      <c r="RQ5" s="368"/>
      <c r="RR5" s="368"/>
      <c r="RS5" s="368"/>
      <c r="RT5" s="368"/>
      <c r="RU5" s="368"/>
      <c r="RV5" s="368"/>
      <c r="RW5" s="368"/>
      <c r="RX5" s="368"/>
      <c r="RY5" s="368"/>
      <c r="RZ5" s="368"/>
      <c r="SA5" s="368"/>
      <c r="SB5" s="368"/>
      <c r="SC5" s="368"/>
      <c r="SD5" s="368"/>
      <c r="SE5" s="368"/>
      <c r="SF5" s="368"/>
      <c r="SG5" s="368"/>
    </row>
    <row r="6" spans="1:501" ht="15.75" customHeight="1">
      <c r="A6" s="368"/>
      <c r="B6" s="387" t="s">
        <v>411</v>
      </c>
      <c r="C6" s="386" t="s">
        <v>412</v>
      </c>
      <c r="D6" s="386" t="s">
        <v>352</v>
      </c>
      <c r="E6" s="387" t="s">
        <v>413</v>
      </c>
      <c r="F6" s="368">
        <v>0</v>
      </c>
      <c r="G6" s="389" t="s">
        <v>243</v>
      </c>
      <c r="H6" s="390">
        <v>15.2</v>
      </c>
      <c r="I6" s="390">
        <v>-28.62</v>
      </c>
      <c r="J6" s="390">
        <v>0</v>
      </c>
      <c r="K6" s="368">
        <v>0</v>
      </c>
      <c r="L6" s="368">
        <v>0</v>
      </c>
      <c r="M6" s="368"/>
      <c r="N6" s="368"/>
      <c r="O6" s="385"/>
      <c r="P6" s="368"/>
      <c r="Q6" s="368"/>
      <c r="R6" s="368"/>
      <c r="S6" s="368"/>
      <c r="T6" s="368"/>
      <c r="U6" s="368"/>
      <c r="V6" s="368"/>
      <c r="W6" s="368"/>
      <c r="X6" s="368"/>
      <c r="Y6" s="368"/>
      <c r="Z6" s="368"/>
      <c r="AA6" s="368"/>
      <c r="AB6" s="368"/>
      <c r="AC6" s="368"/>
      <c r="AD6" s="368"/>
      <c r="AE6" s="368"/>
      <c r="AF6" s="368"/>
      <c r="AG6" s="368"/>
      <c r="AH6" s="368"/>
      <c r="AI6" s="368"/>
      <c r="AJ6" s="368"/>
      <c r="AK6" s="368"/>
      <c r="AL6" s="368"/>
      <c r="AM6" s="368"/>
      <c r="AN6" s="368"/>
      <c r="AO6" s="368"/>
      <c r="AP6" s="368"/>
      <c r="AQ6" s="368"/>
      <c r="AR6" s="368"/>
      <c r="AS6" s="368"/>
      <c r="AT6" s="368"/>
      <c r="AU6" s="368"/>
      <c r="AV6" s="368"/>
      <c r="AW6" s="368"/>
      <c r="AX6" s="368"/>
      <c r="AY6" s="368"/>
      <c r="AZ6" s="368"/>
      <c r="BA6" s="368"/>
      <c r="BB6" s="368"/>
      <c r="BC6" s="368"/>
      <c r="BD6" s="368"/>
      <c r="BE6" s="368"/>
      <c r="BF6" s="368"/>
      <c r="BG6" s="368"/>
      <c r="BH6" s="368"/>
      <c r="BI6" s="368"/>
      <c r="BJ6" s="368"/>
      <c r="BK6" s="368"/>
      <c r="BL6" s="368"/>
      <c r="BM6" s="368"/>
      <c r="BN6" s="368"/>
      <c r="BO6" s="368"/>
      <c r="BP6" s="368"/>
      <c r="BQ6" s="368"/>
      <c r="BR6" s="368"/>
      <c r="BS6" s="368"/>
      <c r="BT6" s="368"/>
      <c r="BU6" s="368"/>
      <c r="BV6" s="368"/>
      <c r="BW6" s="368"/>
      <c r="BX6" s="368"/>
      <c r="BY6" s="368"/>
      <c r="BZ6" s="368"/>
      <c r="CA6" s="368"/>
      <c r="CB6" s="368"/>
      <c r="CC6" s="368"/>
      <c r="CD6" s="368"/>
      <c r="CE6" s="368"/>
      <c r="CF6" s="368"/>
      <c r="CG6" s="368"/>
      <c r="CH6" s="368"/>
      <c r="CI6" s="368"/>
      <c r="CJ6" s="368"/>
      <c r="CK6" s="368"/>
      <c r="CL6" s="368"/>
      <c r="CM6" s="368"/>
      <c r="CN6" s="368"/>
      <c r="CO6" s="368"/>
      <c r="CP6" s="368"/>
      <c r="CQ6" s="368"/>
      <c r="CR6" s="368"/>
      <c r="CS6" s="368"/>
      <c r="CT6" s="368"/>
      <c r="CU6" s="368"/>
      <c r="CV6" s="368"/>
      <c r="CW6" s="368"/>
      <c r="CX6" s="368"/>
      <c r="CY6" s="368"/>
      <c r="CZ6" s="368"/>
      <c r="DA6" s="368"/>
      <c r="DB6" s="368"/>
      <c r="DV6" s="368"/>
      <c r="DW6" s="368"/>
      <c r="DX6" s="368"/>
      <c r="DY6" s="368"/>
      <c r="DZ6" s="368"/>
      <c r="EA6" s="368"/>
      <c r="EB6" s="368"/>
      <c r="EC6" s="368"/>
      <c r="ED6" s="368"/>
      <c r="EE6" s="368"/>
      <c r="EF6" s="368"/>
      <c r="EG6" s="368"/>
      <c r="EH6" s="368"/>
      <c r="EI6" s="368"/>
      <c r="EJ6" s="368"/>
      <c r="EK6" s="368"/>
      <c r="EL6" s="368"/>
      <c r="EM6" s="368"/>
      <c r="EN6" s="368"/>
      <c r="EO6" s="368"/>
      <c r="EP6" s="368"/>
      <c r="EQ6" s="368"/>
      <c r="ER6" s="368"/>
      <c r="ES6" s="368"/>
      <c r="ET6" s="368"/>
      <c r="EU6" s="368"/>
      <c r="EV6" s="368"/>
      <c r="EW6" s="368"/>
      <c r="EX6" s="368"/>
      <c r="EY6" s="368"/>
      <c r="EZ6" s="368"/>
      <c r="FA6" s="368"/>
      <c r="FB6" s="368"/>
      <c r="FC6" s="368"/>
      <c r="FD6" s="368"/>
      <c r="FE6" s="368"/>
      <c r="FF6" s="368"/>
      <c r="FG6" s="368"/>
      <c r="FH6" s="368"/>
      <c r="FI6" s="368"/>
      <c r="FJ6" s="368"/>
      <c r="FK6" s="368"/>
      <c r="FL6" s="368"/>
      <c r="FM6" s="368"/>
      <c r="FN6" s="368"/>
      <c r="FO6" s="368"/>
      <c r="FP6" s="368"/>
      <c r="FQ6" s="368"/>
      <c r="FR6" s="368"/>
      <c r="FS6" s="368"/>
      <c r="FT6" s="368"/>
      <c r="FU6" s="368"/>
      <c r="FV6" s="368"/>
      <c r="FW6" s="368"/>
      <c r="FX6" s="368"/>
      <c r="FY6" s="368"/>
      <c r="FZ6" s="368"/>
      <c r="GA6" s="368"/>
      <c r="GB6" s="368"/>
      <c r="GC6" s="368"/>
      <c r="GD6" s="368"/>
      <c r="GE6" s="368"/>
      <c r="GF6" s="368"/>
      <c r="GG6" s="368"/>
      <c r="GH6" s="368"/>
      <c r="GI6" s="368"/>
      <c r="GJ6" s="368"/>
      <c r="GK6" s="368"/>
      <c r="GL6" s="368"/>
      <c r="GM6" s="368"/>
      <c r="GN6" s="368"/>
      <c r="GO6" s="368"/>
      <c r="GP6" s="368"/>
      <c r="GQ6" s="368"/>
      <c r="GR6" s="368"/>
      <c r="GS6" s="368"/>
      <c r="GT6" s="368"/>
      <c r="GU6" s="368"/>
      <c r="GV6" s="368"/>
      <c r="GW6" s="368"/>
      <c r="GX6" s="368"/>
      <c r="GY6" s="368"/>
      <c r="GZ6" s="368"/>
      <c r="HA6" s="368"/>
      <c r="HB6" s="368"/>
      <c r="HC6" s="368"/>
      <c r="HD6" s="368"/>
      <c r="HE6" s="368"/>
      <c r="HF6" s="368"/>
      <c r="HG6" s="368"/>
      <c r="HH6" s="368"/>
      <c r="HI6" s="368"/>
      <c r="HJ6" s="368"/>
      <c r="HK6" s="368"/>
      <c r="HL6" s="368"/>
      <c r="HM6" s="368"/>
      <c r="HN6" s="368"/>
      <c r="HO6" s="368"/>
      <c r="HP6" s="368"/>
      <c r="HQ6" s="368"/>
      <c r="HR6" s="368"/>
      <c r="HS6" s="368"/>
      <c r="HT6" s="368"/>
      <c r="HU6" s="368"/>
      <c r="HV6" s="368"/>
      <c r="HW6" s="368"/>
      <c r="HX6" s="368"/>
      <c r="HY6" s="368"/>
      <c r="HZ6" s="368"/>
      <c r="IA6" s="368"/>
      <c r="IB6" s="368"/>
      <c r="IC6" s="368"/>
      <c r="ID6" s="368"/>
      <c r="IE6" s="368"/>
      <c r="IF6" s="368"/>
      <c r="IG6" s="368"/>
      <c r="IH6" s="368"/>
      <c r="II6" s="368"/>
      <c r="IJ6" s="368"/>
      <c r="IK6" s="368"/>
      <c r="IL6" s="368"/>
      <c r="IM6" s="368"/>
      <c r="IN6" s="368"/>
      <c r="IO6" s="368"/>
      <c r="IP6" s="368"/>
      <c r="IQ6" s="368"/>
      <c r="IR6" s="368"/>
      <c r="IS6" s="368"/>
      <c r="IT6" s="368"/>
      <c r="IU6" s="368"/>
      <c r="IV6" s="368"/>
      <c r="IW6" s="368"/>
      <c r="IX6" s="368"/>
      <c r="IY6" s="368"/>
      <c r="IZ6" s="368"/>
      <c r="JA6" s="368"/>
      <c r="JB6" s="368"/>
      <c r="JC6" s="368"/>
      <c r="JD6" s="368"/>
      <c r="JE6" s="368"/>
      <c r="JF6" s="368"/>
      <c r="JG6" s="368"/>
      <c r="JH6" s="368"/>
      <c r="JI6" s="368"/>
      <c r="JJ6" s="368"/>
      <c r="JK6" s="368"/>
      <c r="JL6" s="368"/>
      <c r="JM6" s="368"/>
      <c r="JN6" s="368"/>
      <c r="JO6" s="368"/>
      <c r="JP6" s="368"/>
      <c r="JQ6" s="368"/>
      <c r="JR6" s="368"/>
      <c r="JS6" s="368"/>
      <c r="JT6" s="368"/>
      <c r="JU6" s="368"/>
      <c r="JV6" s="368"/>
      <c r="JW6" s="368"/>
      <c r="JX6" s="368"/>
      <c r="JY6" s="368"/>
      <c r="JZ6" s="368"/>
      <c r="KA6" s="368"/>
      <c r="KB6" s="368"/>
      <c r="KC6" s="368"/>
      <c r="KD6" s="368"/>
      <c r="KE6" s="368"/>
      <c r="KF6" s="368"/>
      <c r="KG6" s="368"/>
      <c r="KH6" s="368"/>
      <c r="KI6" s="368"/>
      <c r="KJ6" s="368"/>
      <c r="KK6" s="368"/>
      <c r="KL6" s="368"/>
      <c r="KM6" s="368"/>
      <c r="KN6" s="368"/>
      <c r="KO6" s="368"/>
      <c r="KP6" s="368"/>
      <c r="KQ6" s="368"/>
      <c r="KR6" s="368"/>
      <c r="KS6" s="368"/>
      <c r="KT6" s="368"/>
      <c r="KU6" s="368"/>
      <c r="KV6" s="368"/>
      <c r="KW6" s="368"/>
      <c r="KX6" s="368"/>
      <c r="LH6" s="368"/>
      <c r="LI6" s="368"/>
      <c r="LJ6" s="368"/>
      <c r="LK6" s="368"/>
      <c r="LL6" s="368"/>
      <c r="LM6" s="368"/>
      <c r="LN6" s="368"/>
      <c r="LO6" s="368"/>
      <c r="LP6" s="368"/>
      <c r="LQ6" s="368"/>
      <c r="LR6" s="368"/>
      <c r="LS6" s="368"/>
      <c r="LT6" s="368"/>
      <c r="LU6" s="368"/>
      <c r="LV6" s="368"/>
      <c r="LW6" s="368"/>
      <c r="LX6" s="368"/>
      <c r="LY6" s="368"/>
      <c r="LZ6" s="368"/>
      <c r="MA6" s="368"/>
      <c r="MB6" s="368"/>
      <c r="MC6" s="368"/>
      <c r="MD6" s="368"/>
      <c r="ME6" s="368"/>
      <c r="MF6" s="368"/>
      <c r="MG6" s="368"/>
      <c r="MH6" s="368"/>
      <c r="MI6" s="368"/>
      <c r="MJ6" s="368"/>
      <c r="MK6" s="368"/>
      <c r="ML6" s="368"/>
      <c r="MM6" s="368"/>
      <c r="MN6" s="368"/>
      <c r="MO6" s="368"/>
      <c r="MP6" s="368"/>
      <c r="MQ6" s="368"/>
      <c r="MR6" s="368"/>
      <c r="MS6" s="368"/>
      <c r="MT6" s="368"/>
      <c r="MU6" s="368"/>
      <c r="MV6" s="368"/>
      <c r="MW6" s="368"/>
      <c r="MX6" s="368"/>
      <c r="MY6" s="368"/>
      <c r="MZ6" s="368"/>
      <c r="NA6" s="368"/>
      <c r="NB6" s="368"/>
      <c r="NC6" s="368"/>
      <c r="ND6" s="368"/>
      <c r="NE6" s="368"/>
      <c r="NF6" s="368"/>
      <c r="NG6" s="368"/>
      <c r="NH6" s="368"/>
      <c r="NI6" s="368"/>
      <c r="NJ6" s="368"/>
      <c r="NK6" s="368"/>
      <c r="NL6" s="368"/>
      <c r="NM6" s="368"/>
      <c r="NN6" s="368"/>
      <c r="NO6" s="368"/>
      <c r="NP6" s="368"/>
      <c r="NQ6" s="368"/>
      <c r="NR6" s="368"/>
      <c r="NS6" s="368"/>
      <c r="NT6" s="368"/>
      <c r="NU6" s="368"/>
      <c r="NV6" s="368"/>
      <c r="NW6" s="368"/>
      <c r="NX6" s="368"/>
      <c r="NY6" s="368"/>
      <c r="NZ6" s="368"/>
      <c r="OA6" s="368"/>
      <c r="OB6" s="368"/>
      <c r="OC6" s="368"/>
      <c r="OD6" s="368"/>
      <c r="OE6" s="368"/>
      <c r="OF6" s="368"/>
      <c r="OG6" s="368"/>
      <c r="OH6" s="368"/>
      <c r="OI6" s="368"/>
      <c r="OJ6" s="368"/>
      <c r="OK6" s="368"/>
      <c r="OL6" s="368"/>
      <c r="OM6" s="368"/>
      <c r="ON6" s="368"/>
      <c r="OO6" s="368"/>
      <c r="OP6" s="368"/>
      <c r="OQ6" s="368"/>
      <c r="OR6" s="368"/>
      <c r="OS6" s="368"/>
      <c r="OT6" s="368"/>
      <c r="OU6" s="368"/>
      <c r="OV6" s="368"/>
      <c r="OW6" s="368"/>
      <c r="OX6" s="368"/>
      <c r="OY6" s="368"/>
      <c r="OZ6" s="368"/>
      <c r="PA6" s="368"/>
      <c r="PB6" s="368"/>
      <c r="PC6" s="368"/>
      <c r="PD6" s="368"/>
      <c r="PE6" s="368"/>
      <c r="PF6" s="368"/>
      <c r="PG6" s="368"/>
      <c r="PH6" s="368"/>
      <c r="PI6" s="368"/>
      <c r="PJ6" s="368"/>
      <c r="PK6" s="368"/>
      <c r="PL6" s="368"/>
      <c r="PM6" s="368"/>
      <c r="PN6" s="368"/>
      <c r="PO6" s="368"/>
      <c r="PP6" s="368"/>
      <c r="PQ6" s="368"/>
      <c r="PR6" s="368"/>
      <c r="PS6" s="368"/>
      <c r="PT6" s="368"/>
      <c r="PU6" s="368"/>
      <c r="PV6" s="368"/>
      <c r="PW6" s="368"/>
      <c r="PX6" s="368"/>
      <c r="PY6" s="368"/>
      <c r="PZ6" s="368"/>
      <c r="QA6" s="368"/>
      <c r="QB6" s="368"/>
      <c r="QC6" s="368"/>
      <c r="QD6" s="368"/>
      <c r="QE6" s="368"/>
      <c r="QF6" s="368"/>
      <c r="QG6" s="368"/>
      <c r="QH6" s="368"/>
      <c r="QI6" s="368"/>
      <c r="QJ6" s="368"/>
      <c r="QK6" s="368"/>
      <c r="QL6" s="368"/>
      <c r="QM6" s="368"/>
      <c r="QN6" s="368"/>
      <c r="QO6" s="368"/>
      <c r="QP6" s="368"/>
      <c r="QQ6" s="368"/>
      <c r="QR6" s="368"/>
      <c r="QS6" s="368"/>
      <c r="QT6" s="368"/>
      <c r="QU6" s="368"/>
      <c r="QV6" s="368"/>
      <c r="QW6" s="368"/>
      <c r="QX6" s="368"/>
      <c r="QY6" s="368"/>
      <c r="QZ6" s="368"/>
      <c r="RA6" s="368"/>
      <c r="RB6" s="368"/>
      <c r="RC6" s="368"/>
      <c r="RD6" s="368"/>
      <c r="RE6" s="368"/>
      <c r="RF6" s="368"/>
      <c r="RG6" s="368"/>
      <c r="RH6" s="368"/>
      <c r="RI6" s="368"/>
      <c r="RJ6" s="368"/>
      <c r="RK6" s="368"/>
      <c r="RL6" s="368"/>
      <c r="RM6" s="368"/>
      <c r="RN6" s="368"/>
      <c r="RO6" s="368"/>
      <c r="RP6" s="368"/>
      <c r="RQ6" s="368"/>
      <c r="RR6" s="368"/>
      <c r="RS6" s="368"/>
      <c r="RT6" s="368"/>
      <c r="RU6" s="368"/>
      <c r="RV6" s="368"/>
      <c r="RW6" s="368"/>
      <c r="RX6" s="368"/>
      <c r="RY6" s="368"/>
      <c r="RZ6" s="368"/>
      <c r="SA6" s="368"/>
      <c r="SB6" s="368"/>
      <c r="SC6" s="368"/>
      <c r="SD6" s="368"/>
      <c r="SE6" s="368"/>
      <c r="SF6" s="368"/>
      <c r="SG6" s="368"/>
    </row>
    <row r="7" spans="1:501" ht="15.75" customHeight="1">
      <c r="A7" s="368"/>
      <c r="B7" s="389" t="s">
        <v>414</v>
      </c>
      <c r="C7" s="388">
        <v>1.36</v>
      </c>
      <c r="D7" s="388">
        <v>116.98</v>
      </c>
      <c r="E7" s="389">
        <v>0</v>
      </c>
      <c r="F7" s="368">
        <v>0</v>
      </c>
      <c r="G7" s="389" t="s">
        <v>415</v>
      </c>
      <c r="H7" s="390">
        <v>105.36</v>
      </c>
      <c r="I7" s="390">
        <v>34.880000000000003</v>
      </c>
      <c r="J7" s="390">
        <v>0</v>
      </c>
      <c r="K7" s="368">
        <v>0</v>
      </c>
      <c r="L7" s="368">
        <v>0</v>
      </c>
      <c r="M7" s="368"/>
      <c r="N7" s="368"/>
      <c r="O7" s="385"/>
      <c r="P7" s="368"/>
      <c r="Q7" s="368"/>
      <c r="R7" s="368"/>
      <c r="S7" s="368"/>
      <c r="T7" s="368"/>
      <c r="U7" s="368"/>
      <c r="V7" s="368"/>
      <c r="W7" s="368"/>
      <c r="X7" s="368"/>
      <c r="Y7" s="368"/>
      <c r="Z7" s="368"/>
      <c r="AA7" s="368"/>
      <c r="AB7" s="368"/>
      <c r="AC7" s="368"/>
      <c r="AD7" s="368"/>
      <c r="AE7" s="368"/>
      <c r="AF7" s="368"/>
      <c r="AG7" s="368"/>
      <c r="AH7" s="368"/>
      <c r="AI7" s="368"/>
      <c r="AJ7" s="368"/>
      <c r="AK7" s="368"/>
      <c r="AL7" s="368"/>
      <c r="AM7" s="368"/>
      <c r="AN7" s="368"/>
      <c r="AO7" s="368"/>
      <c r="AP7" s="368"/>
      <c r="AQ7" s="368"/>
      <c r="AR7" s="368"/>
      <c r="AS7" s="368"/>
      <c r="AT7" s="368"/>
      <c r="AU7" s="368"/>
      <c r="AV7" s="368"/>
      <c r="AW7" s="368"/>
      <c r="AX7" s="368"/>
      <c r="AY7" s="368"/>
      <c r="AZ7" s="368"/>
      <c r="BA7" s="368"/>
      <c r="BB7" s="368"/>
      <c r="BC7" s="368"/>
      <c r="BD7" s="368"/>
      <c r="BE7" s="368"/>
      <c r="BF7" s="368"/>
      <c r="BG7" s="368"/>
      <c r="BH7" s="368"/>
      <c r="BI7" s="368"/>
      <c r="BJ7" s="368"/>
      <c r="BK7" s="368"/>
      <c r="BL7" s="368"/>
      <c r="BM7" s="368"/>
      <c r="BN7" s="368"/>
      <c r="BO7" s="368"/>
      <c r="BP7" s="368"/>
      <c r="BQ7" s="368"/>
      <c r="BR7" s="368"/>
      <c r="BS7" s="368"/>
      <c r="BT7" s="368"/>
      <c r="BU7" s="368"/>
      <c r="BV7" s="368"/>
      <c r="BW7" s="368"/>
      <c r="BX7" s="368"/>
      <c r="BY7" s="368"/>
      <c r="BZ7" s="368"/>
      <c r="CA7" s="368"/>
      <c r="CB7" s="368"/>
      <c r="CC7" s="368"/>
      <c r="CD7" s="368"/>
      <c r="CE7" s="368"/>
      <c r="CF7" s="368"/>
      <c r="CG7" s="368"/>
      <c r="CH7" s="368"/>
      <c r="CI7" s="368"/>
      <c r="CJ7" s="368"/>
      <c r="CK7" s="368"/>
      <c r="CL7" s="368"/>
      <c r="CM7" s="368"/>
      <c r="CN7" s="368"/>
      <c r="CO7" s="368"/>
      <c r="CP7" s="368"/>
      <c r="CQ7" s="368"/>
      <c r="CR7" s="368"/>
      <c r="CS7" s="368"/>
      <c r="CT7" s="368"/>
      <c r="CU7" s="368"/>
      <c r="CV7" s="368"/>
      <c r="CW7" s="368"/>
      <c r="CX7" s="368"/>
      <c r="CY7" s="368"/>
      <c r="CZ7" s="368"/>
      <c r="DA7" s="368"/>
      <c r="DB7" s="368"/>
      <c r="DV7" s="368"/>
      <c r="DW7" s="368"/>
      <c r="DX7" s="368"/>
      <c r="DY7" s="368"/>
      <c r="DZ7" s="368"/>
      <c r="EA7" s="368"/>
      <c r="EB7" s="368"/>
      <c r="EC7" s="368"/>
      <c r="ED7" s="368"/>
      <c r="EE7" s="368"/>
      <c r="EF7" s="368"/>
      <c r="EG7" s="368"/>
      <c r="EH7" s="368"/>
      <c r="EI7" s="368"/>
      <c r="EJ7" s="368"/>
      <c r="EK7" s="368"/>
      <c r="EL7" s="368"/>
      <c r="EM7" s="368"/>
      <c r="EN7" s="368"/>
      <c r="EO7" s="368"/>
      <c r="EP7" s="368"/>
      <c r="EQ7" s="368"/>
      <c r="ER7" s="368"/>
      <c r="ES7" s="368"/>
      <c r="ET7" s="368"/>
      <c r="EU7" s="368"/>
      <c r="EV7" s="368"/>
      <c r="EW7" s="368"/>
      <c r="EX7" s="368"/>
      <c r="EY7" s="368"/>
      <c r="EZ7" s="368"/>
      <c r="FA7" s="368"/>
      <c r="FB7" s="368"/>
      <c r="FC7" s="368"/>
      <c r="FD7" s="368"/>
      <c r="FE7" s="368"/>
      <c r="FF7" s="368"/>
      <c r="FG7" s="368"/>
      <c r="FH7" s="368"/>
      <c r="FI7" s="368"/>
      <c r="FJ7" s="368"/>
      <c r="FK7" s="368"/>
      <c r="FL7" s="368"/>
      <c r="FM7" s="368"/>
      <c r="FN7" s="368"/>
      <c r="FO7" s="368"/>
      <c r="FP7" s="368"/>
      <c r="FQ7" s="368"/>
      <c r="FR7" s="368"/>
      <c r="FS7" s="368"/>
      <c r="FT7" s="368"/>
      <c r="FU7" s="368"/>
      <c r="FV7" s="368"/>
      <c r="FW7" s="368"/>
      <c r="FX7" s="368"/>
      <c r="FY7" s="368"/>
      <c r="FZ7" s="368"/>
      <c r="GA7" s="368"/>
      <c r="GB7" s="368"/>
      <c r="GC7" s="368"/>
      <c r="GD7" s="368"/>
      <c r="GE7" s="368"/>
      <c r="GF7" s="368"/>
      <c r="GG7" s="368"/>
      <c r="GH7" s="368"/>
      <c r="GI7" s="368"/>
      <c r="GJ7" s="368"/>
      <c r="GK7" s="368"/>
      <c r="GL7" s="368"/>
      <c r="GM7" s="368"/>
      <c r="GN7" s="368"/>
      <c r="GO7" s="368"/>
      <c r="GP7" s="368"/>
      <c r="GQ7" s="368"/>
      <c r="GR7" s="368"/>
      <c r="GS7" s="368"/>
      <c r="GT7" s="368"/>
      <c r="GU7" s="368"/>
      <c r="GV7" s="368"/>
      <c r="GW7" s="368"/>
      <c r="GX7" s="368"/>
      <c r="GY7" s="368"/>
      <c r="GZ7" s="368"/>
      <c r="HA7" s="368"/>
      <c r="HB7" s="368"/>
      <c r="HC7" s="368"/>
      <c r="HD7" s="368"/>
      <c r="HE7" s="368"/>
      <c r="HF7" s="368"/>
      <c r="HG7" s="368"/>
      <c r="HH7" s="368"/>
      <c r="HI7" s="368"/>
      <c r="HJ7" s="368"/>
      <c r="HK7" s="368"/>
      <c r="HL7" s="368"/>
      <c r="HM7" s="368"/>
      <c r="HN7" s="368"/>
      <c r="HO7" s="368"/>
      <c r="HP7" s="368"/>
      <c r="HQ7" s="368"/>
      <c r="HR7" s="368"/>
      <c r="HS7" s="368"/>
      <c r="HT7" s="368"/>
      <c r="HU7" s="368"/>
      <c r="HV7" s="368"/>
      <c r="HW7" s="368"/>
      <c r="HX7" s="368"/>
      <c r="HY7" s="368"/>
      <c r="HZ7" s="368"/>
      <c r="IA7" s="368"/>
      <c r="IB7" s="368"/>
      <c r="IC7" s="368"/>
      <c r="ID7" s="368"/>
      <c r="IE7" s="368"/>
      <c r="IF7" s="368"/>
      <c r="IG7" s="368"/>
      <c r="IH7" s="368"/>
      <c r="II7" s="368"/>
      <c r="IJ7" s="368"/>
      <c r="IK7" s="368"/>
      <c r="IL7" s="368"/>
      <c r="IM7" s="368"/>
      <c r="IN7" s="368"/>
      <c r="IO7" s="368"/>
      <c r="IP7" s="368"/>
      <c r="IQ7" s="368"/>
      <c r="IR7" s="368"/>
      <c r="IS7" s="368"/>
      <c r="IT7" s="368"/>
      <c r="IU7" s="368"/>
      <c r="IV7" s="368"/>
      <c r="IW7" s="368"/>
      <c r="IX7" s="368"/>
      <c r="IY7" s="368"/>
      <c r="IZ7" s="368"/>
      <c r="JA7" s="368"/>
      <c r="JB7" s="368"/>
      <c r="JC7" s="368"/>
      <c r="JD7" s="368"/>
      <c r="JE7" s="368"/>
      <c r="JF7" s="368"/>
      <c r="JG7" s="368"/>
      <c r="JH7" s="368"/>
      <c r="JI7" s="368"/>
      <c r="JJ7" s="368"/>
      <c r="JK7" s="368"/>
      <c r="JL7" s="368"/>
      <c r="JM7" s="368"/>
      <c r="JN7" s="368"/>
      <c r="JO7" s="368"/>
      <c r="JP7" s="368"/>
      <c r="JQ7" s="368"/>
      <c r="JR7" s="368"/>
      <c r="JS7" s="368"/>
      <c r="JT7" s="368"/>
      <c r="JU7" s="368"/>
      <c r="JV7" s="368"/>
      <c r="JW7" s="368"/>
      <c r="JX7" s="368"/>
      <c r="JY7" s="368"/>
      <c r="JZ7" s="368"/>
      <c r="KA7" s="368"/>
      <c r="KB7" s="368"/>
      <c r="KC7" s="368"/>
      <c r="KD7" s="368"/>
      <c r="KE7" s="368"/>
      <c r="KF7" s="368"/>
      <c r="KG7" s="368"/>
      <c r="KH7" s="368"/>
      <c r="KI7" s="368"/>
      <c r="KJ7" s="368"/>
      <c r="KK7" s="368"/>
      <c r="KL7" s="368"/>
      <c r="KM7" s="368"/>
      <c r="KN7" s="368"/>
      <c r="KO7" s="368"/>
      <c r="KP7" s="368"/>
      <c r="KQ7" s="368"/>
      <c r="KR7" s="368"/>
      <c r="KS7" s="368"/>
      <c r="KT7" s="368"/>
      <c r="KU7" s="368"/>
      <c r="KV7" s="368"/>
      <c r="KW7" s="368"/>
      <c r="KX7" s="368"/>
      <c r="LH7" s="368"/>
      <c r="LI7" s="368"/>
      <c r="LJ7" s="368"/>
      <c r="LK7" s="368"/>
      <c r="LL7" s="368"/>
      <c r="LM7" s="368"/>
      <c r="LN7" s="368"/>
      <c r="LO7" s="368"/>
      <c r="LP7" s="368"/>
      <c r="LQ7" s="368"/>
      <c r="LR7" s="368"/>
      <c r="LS7" s="368"/>
      <c r="LT7" s="368"/>
      <c r="LU7" s="368"/>
      <c r="LV7" s="368"/>
      <c r="LW7" s="368"/>
      <c r="LX7" s="368"/>
      <c r="LY7" s="368"/>
      <c r="LZ7" s="368"/>
      <c r="MA7" s="368"/>
      <c r="MB7" s="368"/>
      <c r="MC7" s="368"/>
      <c r="MD7" s="368"/>
      <c r="ME7" s="368"/>
      <c r="MF7" s="368"/>
      <c r="MG7" s="368"/>
      <c r="MH7" s="368"/>
      <c r="MI7" s="368"/>
      <c r="MJ7" s="368"/>
      <c r="MK7" s="368"/>
      <c r="ML7" s="368"/>
      <c r="MM7" s="368"/>
      <c r="MN7" s="368"/>
      <c r="MO7" s="368"/>
      <c r="MP7" s="368"/>
      <c r="MQ7" s="368"/>
      <c r="MR7" s="368"/>
      <c r="MS7" s="368"/>
      <c r="MT7" s="368"/>
      <c r="MU7" s="368"/>
      <c r="MV7" s="368"/>
      <c r="MW7" s="368"/>
      <c r="MX7" s="368"/>
      <c r="MY7" s="368"/>
      <c r="MZ7" s="368"/>
      <c r="NA7" s="368"/>
      <c r="NB7" s="368"/>
      <c r="NC7" s="368"/>
      <c r="ND7" s="368"/>
      <c r="NE7" s="368"/>
      <c r="NF7" s="368"/>
      <c r="NG7" s="368"/>
      <c r="NH7" s="368"/>
      <c r="NI7" s="368"/>
      <c r="NJ7" s="368"/>
      <c r="NK7" s="368"/>
      <c r="NL7" s="368"/>
      <c r="NM7" s="368"/>
      <c r="NN7" s="368"/>
      <c r="NO7" s="368"/>
      <c r="NP7" s="368"/>
      <c r="NQ7" s="368"/>
      <c r="NR7" s="368"/>
      <c r="NS7" s="368"/>
      <c r="NT7" s="368"/>
      <c r="NU7" s="368"/>
      <c r="NV7" s="368"/>
      <c r="NW7" s="368"/>
      <c r="NX7" s="368"/>
      <c r="NY7" s="368"/>
      <c r="NZ7" s="368"/>
      <c r="OA7" s="368"/>
      <c r="OB7" s="368"/>
      <c r="OC7" s="368"/>
      <c r="OD7" s="368"/>
      <c r="OE7" s="368"/>
      <c r="OF7" s="368"/>
      <c r="OG7" s="368"/>
      <c r="OH7" s="368"/>
      <c r="OI7" s="368"/>
      <c r="OJ7" s="368"/>
      <c r="OK7" s="368"/>
      <c r="OL7" s="368"/>
      <c r="OM7" s="368"/>
      <c r="ON7" s="368"/>
      <c r="OO7" s="368"/>
      <c r="OP7" s="368"/>
      <c r="OQ7" s="368"/>
      <c r="OR7" s="368"/>
      <c r="OS7" s="368"/>
      <c r="OT7" s="368"/>
      <c r="OU7" s="368"/>
      <c r="OV7" s="368"/>
      <c r="OW7" s="368"/>
      <c r="OX7" s="368"/>
      <c r="OY7" s="368"/>
      <c r="OZ7" s="368"/>
      <c r="PA7" s="368"/>
      <c r="PB7" s="368"/>
      <c r="PC7" s="368"/>
      <c r="PD7" s="368"/>
      <c r="PE7" s="368"/>
      <c r="PF7" s="368"/>
      <c r="PG7" s="368"/>
      <c r="PH7" s="368"/>
      <c r="PI7" s="368"/>
      <c r="PJ7" s="368"/>
      <c r="PK7" s="368"/>
      <c r="PL7" s="368"/>
      <c r="PM7" s="368"/>
      <c r="PN7" s="368"/>
      <c r="PO7" s="368"/>
      <c r="PP7" s="368"/>
      <c r="PQ7" s="368"/>
      <c r="PR7" s="368"/>
      <c r="PS7" s="368"/>
      <c r="PT7" s="368"/>
      <c r="PU7" s="368"/>
      <c r="PV7" s="368"/>
      <c r="PW7" s="368"/>
      <c r="PX7" s="368"/>
      <c r="PY7" s="368"/>
      <c r="PZ7" s="368"/>
      <c r="QA7" s="368"/>
      <c r="QB7" s="368"/>
      <c r="QC7" s="368"/>
      <c r="QD7" s="368"/>
      <c r="QE7" s="368"/>
      <c r="QF7" s="368"/>
      <c r="QG7" s="368"/>
      <c r="QH7" s="368"/>
      <c r="QI7" s="368"/>
      <c r="QJ7" s="368"/>
      <c r="QK7" s="368"/>
      <c r="QL7" s="368"/>
      <c r="QM7" s="368"/>
      <c r="QN7" s="368"/>
      <c r="QO7" s="368"/>
      <c r="QP7" s="368"/>
      <c r="QQ7" s="368"/>
      <c r="QR7" s="368"/>
      <c r="QS7" s="368"/>
      <c r="QT7" s="368"/>
      <c r="QU7" s="368"/>
      <c r="QV7" s="368"/>
      <c r="QW7" s="368"/>
      <c r="QX7" s="368"/>
      <c r="QY7" s="368"/>
      <c r="QZ7" s="368"/>
      <c r="RA7" s="368"/>
      <c r="RB7" s="368"/>
      <c r="RC7" s="368"/>
      <c r="RD7" s="368"/>
      <c r="RE7" s="368"/>
      <c r="RF7" s="368"/>
      <c r="RG7" s="368"/>
      <c r="RH7" s="368"/>
      <c r="RI7" s="368"/>
      <c r="RJ7" s="368"/>
      <c r="RK7" s="368"/>
      <c r="RL7" s="368"/>
      <c r="RM7" s="368"/>
      <c r="RN7" s="368"/>
      <c r="RO7" s="368"/>
      <c r="RP7" s="368"/>
      <c r="RQ7" s="368"/>
      <c r="RR7" s="368"/>
      <c r="RS7" s="368"/>
      <c r="RT7" s="368"/>
      <c r="RU7" s="368"/>
      <c r="RV7" s="368"/>
      <c r="RW7" s="368"/>
      <c r="RX7" s="368"/>
      <c r="RY7" s="368"/>
      <c r="RZ7" s="368"/>
      <c r="SA7" s="368"/>
      <c r="SB7" s="368"/>
      <c r="SC7" s="368"/>
      <c r="SD7" s="368"/>
      <c r="SE7" s="368"/>
      <c r="SF7" s="368"/>
      <c r="SG7" s="368"/>
    </row>
    <row r="8" spans="1:501" ht="15.75" customHeight="1">
      <c r="A8" s="368"/>
      <c r="B8" s="386" t="s">
        <v>160</v>
      </c>
      <c r="C8" s="386" t="s">
        <v>161</v>
      </c>
      <c r="D8" s="386" t="s">
        <v>19</v>
      </c>
      <c r="E8" s="386" t="s">
        <v>191</v>
      </c>
      <c r="F8" s="368">
        <v>0</v>
      </c>
      <c r="G8" s="387" t="s">
        <v>416</v>
      </c>
      <c r="H8" s="387" t="s">
        <v>417</v>
      </c>
      <c r="I8" s="387" t="s">
        <v>418</v>
      </c>
      <c r="J8" s="387" t="s">
        <v>419</v>
      </c>
      <c r="K8" s="368">
        <v>0</v>
      </c>
      <c r="L8" s="368">
        <v>0</v>
      </c>
      <c r="M8" s="368"/>
      <c r="N8" s="368"/>
      <c r="O8" s="385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368"/>
      <c r="AA8" s="368"/>
      <c r="AB8" s="368"/>
      <c r="AC8" s="368"/>
      <c r="AD8" s="368"/>
      <c r="AE8" s="368"/>
      <c r="AF8" s="368"/>
      <c r="AG8" s="368"/>
      <c r="AH8" s="368"/>
      <c r="AI8" s="368"/>
      <c r="AJ8" s="368"/>
      <c r="AK8" s="368"/>
      <c r="AL8" s="368"/>
      <c r="AM8" s="368"/>
      <c r="AN8" s="368"/>
      <c r="AO8" s="368"/>
      <c r="AP8" s="368"/>
      <c r="AQ8" s="368"/>
      <c r="AR8" s="368"/>
      <c r="AS8" s="368"/>
      <c r="AT8" s="368"/>
      <c r="AU8" s="368"/>
      <c r="AV8" s="368"/>
      <c r="AW8" s="368"/>
      <c r="AX8" s="368"/>
      <c r="AY8" s="368"/>
      <c r="AZ8" s="368"/>
      <c r="BA8" s="368"/>
      <c r="BB8" s="368"/>
      <c r="BC8" s="368"/>
      <c r="BD8" s="368"/>
      <c r="BE8" s="368"/>
      <c r="BF8" s="368"/>
      <c r="BG8" s="368"/>
      <c r="BH8" s="368"/>
      <c r="BI8" s="368"/>
      <c r="BJ8" s="368"/>
      <c r="BK8" s="368"/>
      <c r="BL8" s="368"/>
      <c r="BM8" s="368"/>
      <c r="BN8" s="368"/>
      <c r="BO8" s="368"/>
      <c r="BP8" s="368"/>
      <c r="BQ8" s="368"/>
      <c r="BR8" s="368"/>
      <c r="BS8" s="368"/>
      <c r="BT8" s="368"/>
      <c r="BU8" s="368"/>
      <c r="BV8" s="368"/>
      <c r="BW8" s="368"/>
      <c r="BX8" s="368"/>
      <c r="BY8" s="368"/>
      <c r="BZ8" s="368"/>
      <c r="CA8" s="368"/>
      <c r="CB8" s="368"/>
      <c r="CC8" s="368"/>
      <c r="CD8" s="368"/>
      <c r="CE8" s="368"/>
      <c r="CF8" s="368"/>
      <c r="CG8" s="368"/>
      <c r="CH8" s="368"/>
      <c r="CI8" s="368"/>
      <c r="CJ8" s="368"/>
      <c r="CK8" s="368"/>
      <c r="CL8" s="368"/>
      <c r="CM8" s="368"/>
      <c r="CN8" s="368"/>
      <c r="CO8" s="368"/>
      <c r="CP8" s="368"/>
      <c r="CQ8" s="368"/>
      <c r="CR8" s="368"/>
      <c r="CS8" s="368"/>
      <c r="CT8" s="368"/>
      <c r="CU8" s="368"/>
      <c r="CV8" s="368"/>
      <c r="CW8" s="368"/>
      <c r="CX8" s="368"/>
      <c r="CY8" s="368"/>
      <c r="CZ8" s="368"/>
      <c r="DA8" s="368"/>
      <c r="DB8" s="368"/>
      <c r="DV8" s="368"/>
      <c r="DW8" s="368"/>
      <c r="DX8" s="368"/>
      <c r="DY8" s="368"/>
      <c r="DZ8" s="368"/>
      <c r="EA8" s="368"/>
      <c r="EB8" s="368"/>
      <c r="EC8" s="368"/>
      <c r="ED8" s="368"/>
      <c r="EE8" s="368"/>
      <c r="EF8" s="368"/>
      <c r="EG8" s="368"/>
      <c r="EH8" s="368"/>
      <c r="EI8" s="368"/>
      <c r="EJ8" s="368"/>
      <c r="EK8" s="368"/>
      <c r="EL8" s="368"/>
      <c r="EM8" s="368"/>
      <c r="EN8" s="368"/>
      <c r="EO8" s="368"/>
      <c r="EP8" s="368"/>
      <c r="EQ8" s="368"/>
      <c r="ER8" s="368"/>
      <c r="ES8" s="368"/>
      <c r="ET8" s="368"/>
      <c r="EU8" s="368"/>
      <c r="EV8" s="368"/>
      <c r="EW8" s="368"/>
      <c r="EX8" s="368"/>
      <c r="EY8" s="368"/>
      <c r="EZ8" s="368"/>
      <c r="FA8" s="368"/>
      <c r="FB8" s="368"/>
      <c r="FC8" s="368"/>
      <c r="FD8" s="368"/>
      <c r="FE8" s="368"/>
      <c r="FF8" s="368"/>
      <c r="FG8" s="368"/>
      <c r="FH8" s="368"/>
      <c r="FI8" s="368"/>
      <c r="FJ8" s="368"/>
      <c r="FK8" s="368"/>
      <c r="FL8" s="368"/>
      <c r="FM8" s="368"/>
      <c r="FN8" s="368"/>
      <c r="FO8" s="368"/>
      <c r="FP8" s="368"/>
      <c r="FQ8" s="368"/>
      <c r="FR8" s="368"/>
      <c r="FS8" s="368"/>
      <c r="FT8" s="368"/>
      <c r="FU8" s="368"/>
      <c r="FV8" s="368"/>
      <c r="FW8" s="368"/>
      <c r="FX8" s="368"/>
      <c r="FY8" s="368"/>
      <c r="FZ8" s="368"/>
      <c r="GA8" s="368"/>
      <c r="GB8" s="368"/>
      <c r="GC8" s="368"/>
      <c r="GD8" s="368"/>
      <c r="GE8" s="368"/>
      <c r="GF8" s="368"/>
      <c r="GG8" s="368"/>
      <c r="GH8" s="368"/>
      <c r="GI8" s="368"/>
      <c r="GJ8" s="368"/>
      <c r="GK8" s="368"/>
      <c r="GL8" s="368"/>
      <c r="GM8" s="368"/>
      <c r="GN8" s="368"/>
      <c r="GO8" s="368"/>
      <c r="GP8" s="368"/>
      <c r="GQ8" s="368"/>
      <c r="GR8" s="368"/>
      <c r="GS8" s="368"/>
      <c r="GT8" s="368"/>
      <c r="GU8" s="368"/>
      <c r="GV8" s="368"/>
      <c r="GW8" s="368"/>
      <c r="GX8" s="368"/>
      <c r="GY8" s="368"/>
      <c r="GZ8" s="368"/>
      <c r="HA8" s="368"/>
      <c r="HB8" s="368"/>
      <c r="HC8" s="368"/>
      <c r="HD8" s="368"/>
      <c r="HE8" s="368"/>
      <c r="HF8" s="368"/>
      <c r="HG8" s="368"/>
      <c r="HH8" s="368"/>
      <c r="HI8" s="368"/>
      <c r="HJ8" s="368"/>
      <c r="HK8" s="368"/>
      <c r="HL8" s="368"/>
      <c r="HM8" s="368"/>
      <c r="HN8" s="368"/>
      <c r="HO8" s="368"/>
      <c r="HP8" s="368"/>
      <c r="HQ8" s="368"/>
      <c r="HR8" s="368"/>
      <c r="HS8" s="368"/>
      <c r="HT8" s="368"/>
      <c r="HU8" s="368"/>
      <c r="HV8" s="368"/>
      <c r="HW8" s="368"/>
      <c r="HX8" s="368"/>
      <c r="HY8" s="368"/>
      <c r="HZ8" s="368"/>
      <c r="IA8" s="368"/>
      <c r="IB8" s="368"/>
      <c r="IC8" s="368"/>
      <c r="ID8" s="368"/>
      <c r="IE8" s="368"/>
      <c r="IF8" s="368"/>
      <c r="IG8" s="368"/>
      <c r="IH8" s="368"/>
      <c r="II8" s="368"/>
      <c r="IJ8" s="368"/>
      <c r="IK8" s="368"/>
      <c r="IL8" s="368"/>
      <c r="IM8" s="368"/>
      <c r="IN8" s="368"/>
      <c r="IO8" s="368"/>
      <c r="IP8" s="368"/>
      <c r="IQ8" s="368"/>
      <c r="IR8" s="368"/>
      <c r="IS8" s="368"/>
      <c r="IT8" s="368"/>
      <c r="IU8" s="368"/>
      <c r="IV8" s="368"/>
      <c r="IW8" s="368"/>
      <c r="IX8" s="368"/>
      <c r="IY8" s="368"/>
      <c r="IZ8" s="368"/>
      <c r="JA8" s="368"/>
      <c r="JB8" s="368"/>
      <c r="JC8" s="368"/>
      <c r="JD8" s="368"/>
      <c r="JE8" s="368"/>
      <c r="JF8" s="368"/>
      <c r="JG8" s="368"/>
      <c r="JH8" s="368"/>
      <c r="JI8" s="368"/>
      <c r="JJ8" s="368"/>
      <c r="JK8" s="368"/>
      <c r="JL8" s="368"/>
      <c r="JM8" s="368"/>
      <c r="JN8" s="368"/>
      <c r="JO8" s="368"/>
      <c r="JP8" s="368"/>
      <c r="JQ8" s="368"/>
      <c r="JR8" s="368"/>
      <c r="JS8" s="368"/>
      <c r="JT8" s="368"/>
      <c r="JU8" s="368"/>
      <c r="JV8" s="368"/>
      <c r="JW8" s="368"/>
      <c r="JX8" s="368"/>
      <c r="JY8" s="368"/>
      <c r="JZ8" s="368"/>
      <c r="KA8" s="368"/>
      <c r="KB8" s="368"/>
      <c r="KC8" s="368"/>
      <c r="KD8" s="368"/>
      <c r="KE8" s="368"/>
      <c r="KF8" s="368"/>
      <c r="KG8" s="368"/>
      <c r="KH8" s="368"/>
      <c r="KI8" s="368"/>
      <c r="KJ8" s="368"/>
      <c r="KK8" s="368"/>
      <c r="KL8" s="368"/>
      <c r="KM8" s="368"/>
      <c r="KN8" s="368"/>
      <c r="KO8" s="368"/>
      <c r="KP8" s="368"/>
      <c r="KQ8" s="368"/>
      <c r="KR8" s="368"/>
      <c r="KS8" s="368"/>
      <c r="KT8" s="368"/>
      <c r="KU8" s="368"/>
      <c r="KV8" s="368"/>
      <c r="KW8" s="368"/>
      <c r="KX8" s="368"/>
      <c r="LH8" s="368"/>
      <c r="LI8" s="368"/>
      <c r="LJ8" s="368"/>
      <c r="LK8" s="368"/>
      <c r="LL8" s="368"/>
      <c r="LM8" s="368"/>
      <c r="LN8" s="368"/>
      <c r="LO8" s="368"/>
      <c r="LP8" s="368"/>
      <c r="LQ8" s="368"/>
      <c r="LR8" s="368"/>
      <c r="LS8" s="368"/>
      <c r="LT8" s="368"/>
      <c r="LU8" s="368"/>
      <c r="LV8" s="368"/>
      <c r="LW8" s="368"/>
      <c r="LX8" s="368"/>
      <c r="LY8" s="368"/>
      <c r="LZ8" s="368"/>
      <c r="MA8" s="368"/>
      <c r="MB8" s="368"/>
      <c r="MC8" s="368"/>
      <c r="MD8" s="368"/>
      <c r="ME8" s="368"/>
      <c r="MF8" s="368"/>
      <c r="MG8" s="368"/>
      <c r="MH8" s="368"/>
      <c r="MI8" s="368"/>
      <c r="MJ8" s="368"/>
      <c r="MK8" s="368"/>
      <c r="ML8" s="368"/>
      <c r="MM8" s="368"/>
      <c r="MN8" s="368"/>
      <c r="MO8" s="368"/>
      <c r="MP8" s="368"/>
      <c r="MQ8" s="368"/>
      <c r="MR8" s="368"/>
      <c r="MS8" s="368"/>
      <c r="MT8" s="368"/>
      <c r="MU8" s="368"/>
      <c r="MV8" s="368"/>
      <c r="MW8" s="368"/>
      <c r="MX8" s="368"/>
      <c r="MY8" s="368"/>
      <c r="MZ8" s="368"/>
      <c r="NA8" s="368"/>
      <c r="NB8" s="368"/>
      <c r="NC8" s="368"/>
      <c r="ND8" s="368"/>
      <c r="NE8" s="368"/>
      <c r="NF8" s="368"/>
      <c r="NG8" s="368"/>
      <c r="NH8" s="368"/>
      <c r="NI8" s="368"/>
      <c r="NJ8" s="368"/>
      <c r="NK8" s="368"/>
      <c r="NL8" s="368"/>
      <c r="NM8" s="368"/>
      <c r="NN8" s="368"/>
      <c r="NO8" s="368"/>
      <c r="NP8" s="368"/>
      <c r="NQ8" s="368"/>
      <c r="NR8" s="368"/>
      <c r="NS8" s="368"/>
      <c r="NT8" s="368"/>
      <c r="NU8" s="368"/>
      <c r="NV8" s="368"/>
      <c r="NW8" s="368"/>
      <c r="NX8" s="368"/>
      <c r="NY8" s="368"/>
      <c r="NZ8" s="368"/>
      <c r="OA8" s="368"/>
      <c r="OB8" s="368"/>
      <c r="OC8" s="368"/>
      <c r="OD8" s="368"/>
      <c r="OE8" s="368"/>
      <c r="OF8" s="368"/>
      <c r="OG8" s="368"/>
      <c r="OH8" s="368"/>
      <c r="OI8" s="368"/>
      <c r="OJ8" s="368"/>
      <c r="OK8" s="368"/>
      <c r="OL8" s="368"/>
      <c r="OM8" s="368"/>
      <c r="ON8" s="368"/>
      <c r="OO8" s="368"/>
      <c r="OP8" s="368"/>
      <c r="OQ8" s="368"/>
      <c r="OR8" s="368"/>
      <c r="OS8" s="368"/>
      <c r="OT8" s="368"/>
      <c r="OU8" s="368"/>
      <c r="OV8" s="368"/>
      <c r="OW8" s="368"/>
      <c r="OX8" s="368"/>
      <c r="OY8" s="368"/>
      <c r="OZ8" s="368"/>
      <c r="PA8" s="368"/>
      <c r="PB8" s="368"/>
      <c r="PC8" s="368"/>
      <c r="PD8" s="368"/>
      <c r="PE8" s="368"/>
      <c r="PF8" s="368"/>
      <c r="PG8" s="368"/>
      <c r="PH8" s="368"/>
      <c r="PI8" s="368"/>
      <c r="PJ8" s="368"/>
      <c r="PK8" s="368"/>
      <c r="PL8" s="368"/>
      <c r="PM8" s="368"/>
      <c r="PN8" s="368"/>
      <c r="PO8" s="368"/>
      <c r="PP8" s="368"/>
      <c r="PQ8" s="368"/>
      <c r="PR8" s="368"/>
      <c r="PS8" s="368"/>
      <c r="PT8" s="368"/>
      <c r="PU8" s="368"/>
      <c r="PV8" s="368"/>
      <c r="PW8" s="368"/>
      <c r="PX8" s="368"/>
      <c r="PY8" s="368"/>
      <c r="PZ8" s="368"/>
      <c r="QA8" s="368"/>
      <c r="QB8" s="368"/>
      <c r="QC8" s="368"/>
      <c r="QD8" s="368"/>
      <c r="QE8" s="368"/>
      <c r="QF8" s="368"/>
      <c r="QG8" s="368"/>
      <c r="QH8" s="368"/>
      <c r="QI8" s="368"/>
      <c r="QJ8" s="368"/>
      <c r="QK8" s="368"/>
      <c r="QL8" s="368"/>
      <c r="QM8" s="368"/>
      <c r="QN8" s="368"/>
      <c r="QO8" s="368"/>
      <c r="QP8" s="368"/>
      <c r="QQ8" s="368"/>
      <c r="QR8" s="368"/>
      <c r="QS8" s="368"/>
      <c r="QT8" s="368"/>
      <c r="QU8" s="368"/>
      <c r="QV8" s="368"/>
      <c r="QW8" s="368"/>
      <c r="QX8" s="368"/>
      <c r="QY8" s="368"/>
      <c r="QZ8" s="368"/>
      <c r="RA8" s="368"/>
      <c r="RB8" s="368"/>
      <c r="RC8" s="368"/>
      <c r="RD8" s="368"/>
      <c r="RE8" s="368"/>
      <c r="RF8" s="368"/>
      <c r="RG8" s="368"/>
      <c r="RH8" s="368"/>
      <c r="RI8" s="368"/>
      <c r="RJ8" s="368"/>
      <c r="RK8" s="368"/>
      <c r="RL8" s="368"/>
      <c r="RM8" s="368"/>
      <c r="RN8" s="368"/>
      <c r="RO8" s="368"/>
      <c r="RP8" s="368"/>
      <c r="RQ8" s="368"/>
      <c r="RR8" s="368"/>
      <c r="RS8" s="368"/>
      <c r="RT8" s="368"/>
      <c r="RU8" s="368"/>
      <c r="RV8" s="368"/>
      <c r="RW8" s="368"/>
      <c r="RX8" s="368"/>
      <c r="RY8" s="368"/>
      <c r="RZ8" s="368"/>
      <c r="SA8" s="368"/>
      <c r="SB8" s="368"/>
      <c r="SC8" s="368"/>
      <c r="SD8" s="368"/>
      <c r="SE8" s="368"/>
      <c r="SF8" s="368"/>
      <c r="SG8" s="368"/>
    </row>
    <row r="9" spans="1:501" ht="15.75" customHeight="1">
      <c r="A9" s="368"/>
      <c r="B9" s="388">
        <v>6.66</v>
      </c>
      <c r="C9" s="388">
        <v>1.59</v>
      </c>
      <c r="D9" s="388">
        <v>23.84</v>
      </c>
      <c r="E9" s="388">
        <v>6.02</v>
      </c>
      <c r="F9" s="368">
        <v>0</v>
      </c>
      <c r="G9" s="389">
        <v>99</v>
      </c>
      <c r="H9" s="389">
        <v>89</v>
      </c>
      <c r="I9" s="389">
        <v>40</v>
      </c>
      <c r="J9" s="389">
        <v>43</v>
      </c>
      <c r="K9" s="368">
        <v>0</v>
      </c>
      <c r="L9" s="368">
        <v>0</v>
      </c>
      <c r="M9" s="368"/>
      <c r="N9" s="368"/>
      <c r="O9" s="385"/>
      <c r="P9" s="368"/>
      <c r="Q9" s="368"/>
      <c r="R9" s="368"/>
      <c r="S9" s="368"/>
      <c r="T9" s="368"/>
      <c r="U9" s="368"/>
      <c r="V9" s="368"/>
      <c r="W9" s="368"/>
      <c r="X9" s="368"/>
      <c r="Y9" s="368"/>
      <c r="Z9" s="368"/>
      <c r="AA9" s="368"/>
      <c r="AB9" s="368"/>
      <c r="AC9" s="368"/>
      <c r="AD9" s="368"/>
      <c r="AE9" s="368"/>
      <c r="AF9" s="368"/>
      <c r="AG9" s="368"/>
      <c r="AH9" s="368"/>
      <c r="AI9" s="368"/>
      <c r="AJ9" s="368"/>
      <c r="AK9" s="368"/>
      <c r="AL9" s="368"/>
      <c r="AM9" s="368"/>
      <c r="AN9" s="368"/>
      <c r="AO9" s="368"/>
      <c r="AP9" s="368"/>
      <c r="AQ9" s="368"/>
      <c r="AR9" s="368"/>
      <c r="AS9" s="368"/>
      <c r="AT9" s="368"/>
      <c r="AU9" s="368"/>
      <c r="AV9" s="368"/>
      <c r="AW9" s="368"/>
      <c r="AX9" s="368"/>
      <c r="AY9" s="368"/>
      <c r="AZ9" s="368"/>
      <c r="BA9" s="368"/>
      <c r="BB9" s="368"/>
      <c r="BC9" s="368"/>
      <c r="BD9" s="368"/>
      <c r="BE9" s="368"/>
      <c r="BF9" s="368"/>
      <c r="BG9" s="368"/>
      <c r="BH9" s="368"/>
      <c r="BI9" s="368"/>
      <c r="BJ9" s="368"/>
      <c r="BK9" s="368"/>
      <c r="BL9" s="368"/>
      <c r="BM9" s="368"/>
      <c r="BN9" s="368"/>
      <c r="BO9" s="368"/>
      <c r="BP9" s="368"/>
      <c r="BQ9" s="368"/>
      <c r="BR9" s="368"/>
      <c r="BS9" s="368"/>
      <c r="BT9" s="368"/>
      <c r="BU9" s="368"/>
      <c r="BV9" s="368"/>
      <c r="BW9" s="368"/>
      <c r="BX9" s="368"/>
      <c r="BY9" s="368"/>
      <c r="BZ9" s="368"/>
      <c r="CA9" s="368"/>
      <c r="CB9" s="368"/>
      <c r="CC9" s="368"/>
      <c r="CD9" s="368"/>
      <c r="CE9" s="368"/>
      <c r="CF9" s="368"/>
      <c r="CG9" s="368"/>
      <c r="CH9" s="368"/>
      <c r="CI9" s="368"/>
      <c r="CJ9" s="368"/>
      <c r="CK9" s="368"/>
      <c r="CL9" s="368"/>
      <c r="CM9" s="368"/>
      <c r="CN9" s="368"/>
      <c r="CO9" s="368"/>
      <c r="CP9" s="368"/>
      <c r="CQ9" s="368"/>
      <c r="CR9" s="368"/>
      <c r="CS9" s="368"/>
      <c r="CT9" s="368"/>
      <c r="CU9" s="368"/>
      <c r="CV9" s="368"/>
      <c r="CW9" s="368"/>
      <c r="CX9" s="368"/>
      <c r="CY9" s="368"/>
      <c r="CZ9" s="368"/>
      <c r="DA9" s="368"/>
      <c r="DB9" s="368"/>
      <c r="DV9" s="368"/>
      <c r="DW9" s="368"/>
      <c r="DX9" s="368"/>
      <c r="DY9" s="368"/>
      <c r="DZ9" s="368"/>
      <c r="EA9" s="368"/>
      <c r="EB9" s="368"/>
      <c r="EC9" s="368"/>
      <c r="ED9" s="368"/>
      <c r="EE9" s="368"/>
      <c r="EF9" s="368"/>
      <c r="EG9" s="368"/>
      <c r="EH9" s="368"/>
      <c r="EI9" s="368"/>
      <c r="EJ9" s="368"/>
      <c r="EK9" s="368"/>
      <c r="EL9" s="368"/>
      <c r="EM9" s="368"/>
      <c r="EN9" s="368"/>
      <c r="EO9" s="368"/>
      <c r="EP9" s="368"/>
      <c r="EQ9" s="368"/>
      <c r="ER9" s="368"/>
      <c r="ES9" s="368"/>
      <c r="ET9" s="368"/>
      <c r="EU9" s="368"/>
      <c r="EV9" s="368"/>
      <c r="EW9" s="368"/>
      <c r="EX9" s="368"/>
      <c r="EY9" s="368"/>
      <c r="EZ9" s="368"/>
      <c r="FA9" s="368"/>
      <c r="FB9" s="368"/>
      <c r="FC9" s="368"/>
      <c r="FD9" s="368"/>
      <c r="FE9" s="368"/>
      <c r="FF9" s="368"/>
      <c r="FG9" s="368"/>
      <c r="FH9" s="368"/>
      <c r="FI9" s="368"/>
      <c r="FJ9" s="368"/>
      <c r="FK9" s="368"/>
      <c r="FL9" s="368"/>
      <c r="FM9" s="368"/>
      <c r="FN9" s="368"/>
      <c r="FO9" s="368"/>
      <c r="FP9" s="368"/>
      <c r="FQ9" s="368"/>
      <c r="FR9" s="368"/>
      <c r="FS9" s="368"/>
      <c r="FT9" s="368"/>
      <c r="FU9" s="368"/>
      <c r="FV9" s="368"/>
      <c r="FW9" s="368"/>
      <c r="FX9" s="368"/>
      <c r="FY9" s="368"/>
      <c r="FZ9" s="368"/>
      <c r="GA9" s="368"/>
      <c r="GB9" s="368"/>
      <c r="GC9" s="368"/>
      <c r="GD9" s="368"/>
      <c r="GE9" s="368"/>
      <c r="GF9" s="368"/>
      <c r="GG9" s="368"/>
      <c r="GH9" s="368"/>
      <c r="GI9" s="368"/>
      <c r="GJ9" s="368"/>
      <c r="GK9" s="368"/>
      <c r="GL9" s="368"/>
      <c r="GM9" s="368"/>
      <c r="GN9" s="368"/>
      <c r="GO9" s="368"/>
      <c r="GP9" s="368"/>
      <c r="GQ9" s="368"/>
      <c r="GR9" s="368"/>
      <c r="GS9" s="368"/>
      <c r="GT9" s="368"/>
      <c r="GU9" s="368"/>
      <c r="GV9" s="368"/>
      <c r="GW9" s="368"/>
      <c r="GX9" s="368"/>
      <c r="GY9" s="368"/>
      <c r="GZ9" s="368"/>
      <c r="HA9" s="368"/>
      <c r="HB9" s="368"/>
      <c r="HC9" s="368"/>
      <c r="HD9" s="368"/>
      <c r="HE9" s="368"/>
      <c r="HF9" s="368"/>
      <c r="HG9" s="368"/>
      <c r="HH9" s="368"/>
      <c r="HI9" s="368"/>
      <c r="HJ9" s="368"/>
      <c r="HK9" s="368"/>
      <c r="HL9" s="368"/>
      <c r="HM9" s="368"/>
      <c r="HN9" s="368"/>
      <c r="HO9" s="368"/>
      <c r="HP9" s="368"/>
      <c r="HQ9" s="368"/>
      <c r="HR9" s="368"/>
      <c r="HS9" s="368"/>
      <c r="HT9" s="368"/>
      <c r="HU9" s="368"/>
      <c r="HV9" s="368"/>
      <c r="HW9" s="368"/>
      <c r="HX9" s="368"/>
      <c r="HY9" s="368"/>
      <c r="HZ9" s="368"/>
      <c r="IA9" s="368"/>
      <c r="IB9" s="368"/>
      <c r="IC9" s="368"/>
      <c r="ID9" s="368"/>
      <c r="IE9" s="368"/>
      <c r="IF9" s="368"/>
      <c r="IG9" s="368"/>
      <c r="IH9" s="368"/>
      <c r="II9" s="368"/>
      <c r="IJ9" s="368"/>
      <c r="IK9" s="368"/>
      <c r="IL9" s="368"/>
      <c r="IM9" s="368"/>
      <c r="IN9" s="368"/>
      <c r="IO9" s="368"/>
      <c r="IP9" s="368"/>
      <c r="IQ9" s="368"/>
      <c r="IR9" s="368"/>
      <c r="IS9" s="368"/>
      <c r="IT9" s="368"/>
      <c r="IU9" s="368"/>
      <c r="IV9" s="368"/>
      <c r="IW9" s="368"/>
      <c r="IX9" s="368"/>
      <c r="IY9" s="368"/>
      <c r="IZ9" s="368"/>
      <c r="JA9" s="368"/>
      <c r="JB9" s="368"/>
      <c r="JC9" s="368"/>
      <c r="JD9" s="368"/>
      <c r="JE9" s="368"/>
      <c r="JF9" s="368"/>
      <c r="JG9" s="368"/>
      <c r="JH9" s="368"/>
      <c r="JI9" s="368"/>
      <c r="JJ9" s="368"/>
      <c r="JK9" s="368"/>
      <c r="JL9" s="368"/>
      <c r="JM9" s="368"/>
      <c r="JN9" s="368"/>
      <c r="JO9" s="368"/>
      <c r="JP9" s="368"/>
      <c r="JQ9" s="368"/>
      <c r="JR9" s="368"/>
      <c r="JS9" s="368"/>
      <c r="JT9" s="368"/>
      <c r="JU9" s="368"/>
      <c r="JV9" s="368"/>
      <c r="JW9" s="368"/>
      <c r="JX9" s="368"/>
      <c r="JY9" s="368"/>
      <c r="JZ9" s="368"/>
      <c r="KA9" s="368"/>
      <c r="KB9" s="368"/>
      <c r="KC9" s="368"/>
      <c r="KD9" s="368"/>
      <c r="KE9" s="368"/>
      <c r="KF9" s="368"/>
      <c r="KG9" s="368"/>
      <c r="KH9" s="368"/>
      <c r="KI9" s="368"/>
      <c r="KJ9" s="368"/>
      <c r="KK9" s="368"/>
      <c r="KL9" s="368"/>
      <c r="KM9" s="368"/>
      <c r="KN9" s="368"/>
      <c r="KO9" s="368"/>
      <c r="KP9" s="368"/>
      <c r="KQ9" s="368"/>
      <c r="KR9" s="368"/>
      <c r="KS9" s="368"/>
      <c r="KT9" s="368"/>
      <c r="KU9" s="368"/>
      <c r="KV9" s="368"/>
      <c r="KW9" s="368"/>
      <c r="KX9" s="368"/>
      <c r="LH9" s="368"/>
      <c r="LI9" s="368"/>
      <c r="LJ9" s="368"/>
      <c r="LK9" s="368"/>
      <c r="LL9" s="368"/>
      <c r="LM9" s="368"/>
      <c r="LN9" s="368"/>
      <c r="LO9" s="368"/>
      <c r="LP9" s="368"/>
      <c r="LQ9" s="368"/>
      <c r="LR9" s="368"/>
      <c r="LS9" s="368"/>
      <c r="LT9" s="368"/>
      <c r="LU9" s="368"/>
      <c r="LV9" s="368"/>
      <c r="LW9" s="368"/>
      <c r="LX9" s="368"/>
      <c r="LY9" s="368"/>
      <c r="LZ9" s="368"/>
      <c r="MA9" s="368"/>
      <c r="MB9" s="368"/>
      <c r="MC9" s="368"/>
      <c r="MD9" s="368"/>
      <c r="ME9" s="368"/>
      <c r="MF9" s="368"/>
      <c r="MG9" s="368"/>
      <c r="MH9" s="368"/>
      <c r="MI9" s="368"/>
      <c r="MJ9" s="368"/>
      <c r="MK9" s="368"/>
      <c r="ML9" s="368"/>
      <c r="MM9" s="368"/>
      <c r="MN9" s="368"/>
      <c r="MO9" s="368"/>
      <c r="MP9" s="368"/>
      <c r="MQ9" s="368"/>
      <c r="MR9" s="368"/>
      <c r="MS9" s="368"/>
      <c r="MT9" s="368"/>
      <c r="MU9" s="368"/>
      <c r="MV9" s="368"/>
      <c r="MW9" s="368"/>
      <c r="MX9" s="368"/>
      <c r="MY9" s="368"/>
      <c r="MZ9" s="368"/>
      <c r="NA9" s="368"/>
      <c r="NB9" s="368"/>
      <c r="NC9" s="368"/>
      <c r="ND9" s="368"/>
      <c r="NE9" s="368"/>
      <c r="NF9" s="368"/>
      <c r="NG9" s="368"/>
      <c r="NH9" s="368"/>
      <c r="NI9" s="368"/>
      <c r="NJ9" s="368"/>
      <c r="NK9" s="368"/>
      <c r="NL9" s="368"/>
      <c r="NM9" s="368"/>
      <c r="NN9" s="368"/>
      <c r="NO9" s="368"/>
      <c r="NP9" s="368"/>
      <c r="NQ9" s="368"/>
      <c r="NR9" s="368"/>
      <c r="NS9" s="368"/>
      <c r="NT9" s="368"/>
      <c r="NU9" s="368"/>
      <c r="NV9" s="368"/>
      <c r="NW9" s="368"/>
      <c r="NX9" s="368"/>
      <c r="NY9" s="368"/>
      <c r="NZ9" s="368"/>
      <c r="OA9" s="368"/>
      <c r="OB9" s="368"/>
      <c r="OC9" s="368"/>
      <c r="OD9" s="368"/>
      <c r="OE9" s="368"/>
      <c r="OF9" s="368"/>
      <c r="OG9" s="368"/>
      <c r="OH9" s="368"/>
      <c r="OI9" s="368"/>
      <c r="OJ9" s="368"/>
      <c r="OK9" s="368"/>
      <c r="OL9" s="368"/>
      <c r="OM9" s="368"/>
      <c r="ON9" s="368"/>
      <c r="OO9" s="368"/>
      <c r="OP9" s="368"/>
      <c r="OQ9" s="368"/>
      <c r="OR9" s="368"/>
      <c r="OS9" s="368"/>
      <c r="OT9" s="368"/>
      <c r="OU9" s="368"/>
      <c r="OV9" s="368"/>
      <c r="OW9" s="368"/>
      <c r="OX9" s="368"/>
      <c r="OY9" s="368"/>
      <c r="OZ9" s="368"/>
      <c r="PA9" s="368"/>
      <c r="PB9" s="368"/>
      <c r="PC9" s="368"/>
      <c r="PD9" s="368"/>
      <c r="PE9" s="368"/>
      <c r="PF9" s="368"/>
      <c r="PG9" s="368"/>
      <c r="PH9" s="368"/>
      <c r="PI9" s="368"/>
      <c r="PJ9" s="368"/>
      <c r="PK9" s="368"/>
      <c r="PL9" s="368"/>
      <c r="PM9" s="368"/>
      <c r="PN9" s="368"/>
      <c r="PO9" s="368"/>
      <c r="PP9" s="368"/>
      <c r="PQ9" s="368"/>
      <c r="PR9" s="368"/>
      <c r="PS9" s="368"/>
      <c r="PT9" s="368"/>
      <c r="PU9" s="368"/>
      <c r="PV9" s="368"/>
      <c r="PW9" s="368"/>
      <c r="PX9" s="368"/>
      <c r="PY9" s="368"/>
      <c r="PZ9" s="368"/>
      <c r="QA9" s="368"/>
      <c r="QB9" s="368"/>
      <c r="QC9" s="368"/>
      <c r="QD9" s="368"/>
      <c r="QE9" s="368"/>
      <c r="QF9" s="368"/>
      <c r="QG9" s="368"/>
      <c r="QH9" s="368"/>
      <c r="QI9" s="368"/>
      <c r="QJ9" s="368"/>
      <c r="QK9" s="368"/>
      <c r="QL9" s="368"/>
      <c r="QM9" s="368"/>
      <c r="QN9" s="368"/>
      <c r="QO9" s="368"/>
      <c r="QP9" s="368"/>
      <c r="QQ9" s="368"/>
      <c r="QR9" s="368"/>
      <c r="QS9" s="368"/>
      <c r="QT9" s="368"/>
      <c r="QU9" s="368"/>
      <c r="QV9" s="368"/>
      <c r="QW9" s="368"/>
      <c r="QX9" s="368"/>
      <c r="QY9" s="368"/>
      <c r="QZ9" s="368"/>
      <c r="RA9" s="368"/>
      <c r="RB9" s="368"/>
      <c r="RC9" s="368"/>
      <c r="RD9" s="368"/>
      <c r="RE9" s="368"/>
      <c r="RF9" s="368"/>
      <c r="RG9" s="368"/>
      <c r="RH9" s="368"/>
      <c r="RI9" s="368"/>
      <c r="RJ9" s="368"/>
      <c r="RK9" s="368"/>
      <c r="RL9" s="368"/>
      <c r="RM9" s="368"/>
      <c r="RN9" s="368"/>
      <c r="RO9" s="368"/>
      <c r="RP9" s="368"/>
      <c r="RQ9" s="368"/>
      <c r="RR9" s="368"/>
      <c r="RS9" s="368"/>
      <c r="RT9" s="368"/>
      <c r="RU9" s="368"/>
      <c r="RV9" s="368"/>
      <c r="RW9" s="368"/>
      <c r="RX9" s="368"/>
      <c r="RY9" s="368"/>
      <c r="RZ9" s="368"/>
      <c r="SA9" s="368"/>
      <c r="SB9" s="368"/>
      <c r="SC9" s="368"/>
      <c r="SD9" s="368"/>
      <c r="SE9" s="368"/>
      <c r="SF9" s="368"/>
      <c r="SG9" s="368"/>
    </row>
    <row r="10" spans="1:501" ht="15.75" customHeight="1">
      <c r="A10" s="368"/>
      <c r="B10" s="387" t="s">
        <v>420</v>
      </c>
      <c r="C10" s="387" t="s">
        <v>421</v>
      </c>
      <c r="E10" s="368"/>
      <c r="F10" s="368">
        <v>0</v>
      </c>
      <c r="G10" s="387" t="s">
        <v>422</v>
      </c>
      <c r="H10" s="389">
        <v>92</v>
      </c>
      <c r="I10" s="387" t="s">
        <v>423</v>
      </c>
      <c r="J10" s="389">
        <v>8</v>
      </c>
      <c r="K10" s="368">
        <v>0</v>
      </c>
      <c r="L10" s="368">
        <v>0</v>
      </c>
      <c r="M10" s="368"/>
      <c r="N10" s="368"/>
      <c r="O10" s="385"/>
      <c r="P10" s="368"/>
      <c r="Q10" s="368"/>
      <c r="R10" s="368"/>
      <c r="S10" s="368"/>
      <c r="T10" s="368"/>
      <c r="U10" s="368"/>
      <c r="V10" s="368"/>
      <c r="W10" s="368"/>
      <c r="X10" s="368"/>
      <c r="Y10" s="368"/>
      <c r="Z10" s="368"/>
      <c r="AA10" s="368"/>
      <c r="AB10" s="368"/>
      <c r="AC10" s="368"/>
      <c r="AD10" s="368"/>
      <c r="AE10" s="368"/>
      <c r="AF10" s="368"/>
      <c r="AG10" s="368"/>
      <c r="AH10" s="368"/>
      <c r="AI10" s="368"/>
      <c r="AJ10" s="368"/>
      <c r="AK10" s="368"/>
      <c r="AL10" s="368"/>
      <c r="AM10" s="368"/>
      <c r="AN10" s="368"/>
      <c r="AO10" s="368"/>
      <c r="AP10" s="368"/>
      <c r="AQ10" s="368"/>
      <c r="AR10" s="368"/>
      <c r="AS10" s="368"/>
      <c r="AT10" s="368"/>
      <c r="AU10" s="368"/>
      <c r="AV10" s="368"/>
      <c r="AW10" s="368"/>
      <c r="AX10" s="368"/>
      <c r="AY10" s="368"/>
      <c r="AZ10" s="368"/>
      <c r="BA10" s="368"/>
      <c r="BB10" s="368"/>
      <c r="BC10" s="368"/>
      <c r="BD10" s="368"/>
      <c r="BE10" s="368"/>
      <c r="BF10" s="368"/>
      <c r="BG10" s="368"/>
      <c r="BH10" s="368"/>
      <c r="BI10" s="368"/>
      <c r="BJ10" s="368"/>
      <c r="BK10" s="368"/>
      <c r="BL10" s="368"/>
      <c r="BM10" s="368"/>
      <c r="BN10" s="368"/>
      <c r="BO10" s="368"/>
      <c r="BP10" s="368"/>
      <c r="BQ10" s="368"/>
      <c r="BR10" s="368"/>
      <c r="BS10" s="368"/>
      <c r="BT10" s="368"/>
      <c r="BU10" s="368"/>
      <c r="BV10" s="368"/>
      <c r="BW10" s="368"/>
      <c r="BX10" s="368"/>
      <c r="BY10" s="368"/>
      <c r="BZ10" s="368"/>
      <c r="CA10" s="368"/>
      <c r="CB10" s="368"/>
      <c r="CC10" s="368"/>
      <c r="CD10" s="368"/>
      <c r="CE10" s="368"/>
      <c r="CF10" s="368"/>
      <c r="CG10" s="368"/>
      <c r="CH10" s="368"/>
      <c r="CI10" s="368"/>
      <c r="CJ10" s="368"/>
      <c r="CK10" s="368"/>
      <c r="CL10" s="368"/>
      <c r="CM10" s="368"/>
      <c r="CN10" s="368"/>
      <c r="CO10" s="368"/>
      <c r="CP10" s="368"/>
      <c r="CQ10" s="368"/>
      <c r="CR10" s="368"/>
      <c r="CS10" s="368"/>
      <c r="CT10" s="368"/>
      <c r="CU10" s="368"/>
      <c r="CV10" s="368"/>
      <c r="CW10" s="368"/>
      <c r="CX10" s="368"/>
      <c r="CY10" s="368"/>
      <c r="CZ10" s="368"/>
      <c r="DA10" s="368"/>
      <c r="DB10" s="368"/>
      <c r="DV10" s="368"/>
      <c r="DW10" s="368"/>
      <c r="DX10" s="368"/>
      <c r="DY10" s="368"/>
      <c r="DZ10" s="368"/>
      <c r="EA10" s="368"/>
      <c r="EB10" s="368"/>
      <c r="EC10" s="368"/>
      <c r="ED10" s="368"/>
      <c r="EE10" s="368"/>
      <c r="EF10" s="368"/>
      <c r="EG10" s="368"/>
      <c r="EH10" s="368"/>
      <c r="EI10" s="368"/>
      <c r="EJ10" s="368"/>
      <c r="EK10" s="368"/>
      <c r="EL10" s="368"/>
      <c r="EM10" s="368"/>
      <c r="EN10" s="368"/>
      <c r="EO10" s="368"/>
      <c r="EP10" s="368"/>
      <c r="EQ10" s="368"/>
      <c r="ER10" s="368"/>
      <c r="ES10" s="368"/>
      <c r="ET10" s="368"/>
      <c r="EU10" s="368"/>
      <c r="EV10" s="368"/>
      <c r="EW10" s="368"/>
      <c r="EX10" s="368"/>
      <c r="EY10" s="368"/>
      <c r="EZ10" s="368"/>
      <c r="FA10" s="368"/>
      <c r="FB10" s="368"/>
      <c r="FC10" s="368"/>
      <c r="FD10" s="368"/>
      <c r="FE10" s="368"/>
      <c r="FF10" s="368"/>
      <c r="FG10" s="368"/>
      <c r="FH10" s="368"/>
      <c r="FI10" s="368"/>
      <c r="FJ10" s="368"/>
      <c r="FK10" s="368"/>
      <c r="FL10" s="368"/>
      <c r="FM10" s="368"/>
      <c r="FN10" s="368"/>
      <c r="FO10" s="368"/>
      <c r="FP10" s="368"/>
      <c r="FQ10" s="368"/>
      <c r="FR10" s="368"/>
      <c r="FS10" s="368"/>
      <c r="FT10" s="368"/>
      <c r="FU10" s="368"/>
      <c r="FV10" s="368"/>
      <c r="FW10" s="368"/>
      <c r="FX10" s="368"/>
      <c r="FY10" s="368"/>
      <c r="FZ10" s="368"/>
      <c r="GA10" s="368"/>
      <c r="GB10" s="368"/>
      <c r="GC10" s="368"/>
      <c r="GD10" s="368"/>
      <c r="GE10" s="368"/>
      <c r="GF10" s="368"/>
      <c r="GG10" s="368"/>
      <c r="GH10" s="368"/>
      <c r="GI10" s="368"/>
      <c r="GJ10" s="368"/>
      <c r="GK10" s="368"/>
      <c r="GL10" s="368"/>
      <c r="GM10" s="368"/>
      <c r="GN10" s="368"/>
      <c r="GO10" s="368"/>
      <c r="GP10" s="368"/>
      <c r="GQ10" s="368"/>
      <c r="GR10" s="368"/>
      <c r="GS10" s="368"/>
      <c r="GT10" s="368"/>
      <c r="GU10" s="368"/>
      <c r="GV10" s="368"/>
      <c r="GW10" s="368"/>
      <c r="GX10" s="368"/>
      <c r="GY10" s="368"/>
      <c r="GZ10" s="368"/>
      <c r="HA10" s="368"/>
      <c r="HB10" s="368"/>
      <c r="HC10" s="368"/>
      <c r="HD10" s="368"/>
      <c r="HE10" s="368"/>
      <c r="HF10" s="368"/>
      <c r="HG10" s="368"/>
      <c r="HH10" s="368"/>
      <c r="HI10" s="368"/>
      <c r="HJ10" s="368"/>
      <c r="HK10" s="368"/>
      <c r="HL10" s="368"/>
      <c r="HM10" s="368"/>
      <c r="HN10" s="368"/>
      <c r="HO10" s="368"/>
      <c r="HP10" s="368"/>
      <c r="HQ10" s="368"/>
      <c r="HR10" s="368"/>
      <c r="HS10" s="368"/>
      <c r="HT10" s="368"/>
      <c r="HU10" s="368"/>
      <c r="HV10" s="368"/>
      <c r="HW10" s="368"/>
      <c r="HX10" s="368"/>
      <c r="HY10" s="368"/>
      <c r="HZ10" s="368"/>
      <c r="IA10" s="368"/>
      <c r="IB10" s="368"/>
      <c r="IC10" s="368"/>
      <c r="ID10" s="368"/>
      <c r="IE10" s="368"/>
      <c r="IF10" s="368"/>
      <c r="IG10" s="368"/>
      <c r="IH10" s="368"/>
      <c r="II10" s="368"/>
      <c r="IJ10" s="368"/>
      <c r="IK10" s="368"/>
      <c r="IL10" s="368"/>
      <c r="IM10" s="368"/>
      <c r="IN10" s="368"/>
      <c r="IO10" s="368"/>
      <c r="IP10" s="368"/>
      <c r="IQ10" s="368"/>
      <c r="IR10" s="368"/>
      <c r="IS10" s="368"/>
      <c r="IT10" s="368"/>
      <c r="IU10" s="368"/>
      <c r="IV10" s="368"/>
      <c r="IW10" s="368"/>
      <c r="IX10" s="368"/>
      <c r="IY10" s="368"/>
      <c r="IZ10" s="368"/>
      <c r="JA10" s="368"/>
      <c r="JB10" s="368"/>
      <c r="JC10" s="368"/>
      <c r="JD10" s="368"/>
      <c r="JE10" s="368"/>
      <c r="JF10" s="368"/>
      <c r="JG10" s="368"/>
      <c r="JH10" s="368"/>
      <c r="JI10" s="368"/>
      <c r="JJ10" s="368"/>
      <c r="JK10" s="368"/>
      <c r="JL10" s="368"/>
      <c r="JM10" s="368"/>
      <c r="JN10" s="368"/>
      <c r="JO10" s="368"/>
      <c r="JP10" s="368"/>
      <c r="JQ10" s="368"/>
      <c r="JR10" s="368"/>
      <c r="JS10" s="368"/>
      <c r="JT10" s="368"/>
      <c r="JU10" s="368"/>
      <c r="JV10" s="368"/>
      <c r="JW10" s="368"/>
      <c r="JX10" s="368"/>
      <c r="JY10" s="368"/>
      <c r="JZ10" s="368"/>
      <c r="KA10" s="368"/>
      <c r="KB10" s="368"/>
      <c r="KC10" s="368"/>
      <c r="KD10" s="368"/>
      <c r="KE10" s="368"/>
      <c r="KF10" s="368"/>
      <c r="KG10" s="368"/>
      <c r="KH10" s="368"/>
      <c r="KI10" s="368"/>
      <c r="KJ10" s="368"/>
      <c r="KK10" s="368"/>
      <c r="KL10" s="368"/>
      <c r="KM10" s="368"/>
      <c r="KN10" s="368"/>
      <c r="KO10" s="368"/>
      <c r="KP10" s="368"/>
      <c r="KQ10" s="368"/>
      <c r="KR10" s="368"/>
      <c r="KS10" s="368"/>
      <c r="KT10" s="368"/>
      <c r="KU10" s="368"/>
      <c r="KV10" s="368"/>
      <c r="KW10" s="368"/>
      <c r="KX10" s="368"/>
      <c r="LH10" s="368"/>
      <c r="LI10" s="368"/>
      <c r="LJ10" s="368"/>
      <c r="LK10" s="368"/>
      <c r="LL10" s="368"/>
      <c r="LM10" s="368"/>
      <c r="LN10" s="368"/>
      <c r="LO10" s="368"/>
      <c r="LP10" s="368"/>
      <c r="LQ10" s="368"/>
      <c r="LR10" s="368"/>
      <c r="LS10" s="368"/>
      <c r="LT10" s="368"/>
      <c r="LU10" s="368"/>
      <c r="LV10" s="368"/>
      <c r="LW10" s="368"/>
      <c r="LX10" s="368"/>
      <c r="LY10" s="368"/>
      <c r="LZ10" s="368"/>
      <c r="MA10" s="368"/>
      <c r="MB10" s="368"/>
      <c r="MC10" s="368"/>
      <c r="MD10" s="368"/>
      <c r="ME10" s="368"/>
      <c r="MF10" s="368"/>
      <c r="MG10" s="368"/>
      <c r="MH10" s="368"/>
      <c r="MI10" s="368"/>
      <c r="MJ10" s="368"/>
      <c r="MK10" s="368"/>
      <c r="ML10" s="368"/>
      <c r="MM10" s="368"/>
      <c r="MN10" s="368"/>
      <c r="MO10" s="368"/>
      <c r="MP10" s="368"/>
      <c r="MQ10" s="368"/>
      <c r="MR10" s="368"/>
      <c r="MS10" s="368"/>
      <c r="MT10" s="368"/>
      <c r="MU10" s="368"/>
      <c r="MV10" s="368"/>
      <c r="MW10" s="368"/>
      <c r="MX10" s="368"/>
      <c r="MY10" s="368"/>
      <c r="MZ10" s="368"/>
      <c r="NA10" s="368"/>
      <c r="NB10" s="368"/>
      <c r="NC10" s="368"/>
      <c r="ND10" s="368"/>
      <c r="NE10" s="368"/>
      <c r="NF10" s="368"/>
      <c r="NG10" s="368"/>
      <c r="NH10" s="368"/>
      <c r="NI10" s="368"/>
      <c r="NJ10" s="368"/>
      <c r="NK10" s="368"/>
      <c r="NL10" s="368"/>
      <c r="NM10" s="368"/>
      <c r="NN10" s="368"/>
      <c r="NO10" s="368"/>
      <c r="NP10" s="368"/>
      <c r="NQ10" s="368"/>
      <c r="NR10" s="368"/>
      <c r="NS10" s="368"/>
      <c r="NT10" s="368"/>
      <c r="NU10" s="368"/>
      <c r="NV10" s="368"/>
      <c r="NW10" s="368"/>
      <c r="NX10" s="368"/>
      <c r="NY10" s="368"/>
      <c r="NZ10" s="368"/>
      <c r="OA10" s="368"/>
      <c r="OB10" s="368"/>
      <c r="OC10" s="368"/>
      <c r="OD10" s="368"/>
      <c r="OE10" s="368"/>
      <c r="OF10" s="368"/>
      <c r="OG10" s="368"/>
      <c r="OH10" s="368"/>
      <c r="OI10" s="368"/>
      <c r="OJ10" s="368"/>
      <c r="OK10" s="368"/>
      <c r="OL10" s="368"/>
      <c r="OM10" s="368"/>
      <c r="ON10" s="368"/>
      <c r="OO10" s="368"/>
      <c r="OP10" s="368"/>
      <c r="OQ10" s="368"/>
      <c r="OR10" s="368"/>
      <c r="OS10" s="368"/>
      <c r="OT10" s="368"/>
      <c r="OU10" s="368"/>
      <c r="OV10" s="368"/>
      <c r="OW10" s="368"/>
      <c r="OX10" s="368"/>
      <c r="OY10" s="368"/>
      <c r="OZ10" s="368"/>
      <c r="PA10" s="368"/>
      <c r="PB10" s="368"/>
      <c r="PC10" s="368"/>
      <c r="PD10" s="368"/>
      <c r="PE10" s="368"/>
      <c r="PF10" s="368"/>
      <c r="PG10" s="368"/>
      <c r="PH10" s="368"/>
      <c r="PI10" s="368"/>
      <c r="PJ10" s="368"/>
      <c r="PK10" s="368"/>
      <c r="PL10" s="368"/>
      <c r="PM10" s="368"/>
      <c r="PN10" s="368"/>
      <c r="PO10" s="368"/>
      <c r="PP10" s="368"/>
      <c r="PQ10" s="368"/>
      <c r="PR10" s="368"/>
      <c r="PS10" s="368"/>
      <c r="PT10" s="368"/>
      <c r="PU10" s="368"/>
      <c r="PV10" s="368"/>
      <c r="PW10" s="368"/>
      <c r="PX10" s="368"/>
      <c r="PY10" s="368"/>
      <c r="PZ10" s="368"/>
      <c r="QA10" s="368"/>
      <c r="QB10" s="368"/>
      <c r="QC10" s="368"/>
      <c r="QD10" s="368"/>
      <c r="QE10" s="368"/>
      <c r="QF10" s="368"/>
      <c r="QG10" s="368"/>
      <c r="QH10" s="368"/>
      <c r="QI10" s="368"/>
      <c r="QJ10" s="368"/>
      <c r="QK10" s="368"/>
      <c r="QL10" s="368"/>
      <c r="QM10" s="368"/>
      <c r="QN10" s="368"/>
      <c r="QO10" s="368"/>
      <c r="QP10" s="368"/>
      <c r="QQ10" s="368"/>
      <c r="QR10" s="368"/>
      <c r="QS10" s="368"/>
      <c r="QT10" s="368"/>
      <c r="QU10" s="368"/>
      <c r="QV10" s="368"/>
      <c r="QW10" s="368"/>
      <c r="QX10" s="368"/>
      <c r="QY10" s="368"/>
      <c r="QZ10" s="368"/>
      <c r="RA10" s="368"/>
      <c r="RB10" s="368"/>
      <c r="RC10" s="368"/>
      <c r="RD10" s="368"/>
      <c r="RE10" s="368"/>
      <c r="RF10" s="368"/>
      <c r="RG10" s="368"/>
      <c r="RH10" s="368"/>
      <c r="RI10" s="368"/>
      <c r="RJ10" s="368"/>
      <c r="RK10" s="368"/>
      <c r="RL10" s="368"/>
      <c r="RM10" s="368"/>
      <c r="RN10" s="368"/>
      <c r="RO10" s="368"/>
      <c r="RP10" s="368"/>
      <c r="RQ10" s="368"/>
      <c r="RR10" s="368"/>
      <c r="RS10" s="368"/>
      <c r="RT10" s="368"/>
      <c r="RU10" s="368"/>
      <c r="RV10" s="368"/>
      <c r="RW10" s="368"/>
      <c r="RX10" s="368"/>
      <c r="RY10" s="368"/>
      <c r="RZ10" s="368"/>
      <c r="SA10" s="368"/>
      <c r="SB10" s="368"/>
      <c r="SC10" s="368"/>
      <c r="SD10" s="368"/>
      <c r="SE10" s="368"/>
      <c r="SF10" s="368"/>
      <c r="SG10" s="368"/>
    </row>
    <row r="11" spans="1:501" ht="15.75" customHeight="1">
      <c r="A11" s="368"/>
      <c r="B11" s="389">
        <v>4.0199999999999996</v>
      </c>
      <c r="C11" s="389">
        <v>0.72</v>
      </c>
      <c r="D11" s="368"/>
      <c r="E11" s="368"/>
      <c r="F11" s="368">
        <v>0</v>
      </c>
      <c r="G11" s="368">
        <v>0</v>
      </c>
      <c r="H11" s="368">
        <v>0</v>
      </c>
      <c r="I11" s="368">
        <v>0</v>
      </c>
      <c r="J11" s="368">
        <v>0</v>
      </c>
      <c r="K11" s="368">
        <v>0</v>
      </c>
      <c r="L11" s="368">
        <v>0</v>
      </c>
      <c r="M11" s="368"/>
      <c r="N11" s="368"/>
      <c r="O11" s="385"/>
      <c r="P11" s="368"/>
      <c r="Q11" s="368"/>
      <c r="R11" s="368"/>
      <c r="S11" s="368"/>
      <c r="T11" s="368"/>
      <c r="U11" s="368"/>
      <c r="V11" s="368"/>
      <c r="W11" s="368"/>
      <c r="X11" s="368"/>
      <c r="Y11" s="368"/>
      <c r="Z11" s="368"/>
      <c r="AA11" s="368"/>
      <c r="AB11" s="368"/>
      <c r="AC11" s="368"/>
      <c r="AD11" s="368"/>
      <c r="AE11" s="368"/>
      <c r="AF11" s="368"/>
      <c r="AG11" s="368"/>
      <c r="AH11" s="368"/>
      <c r="AI11" s="368"/>
      <c r="AJ11" s="368"/>
      <c r="AK11" s="368"/>
      <c r="AL11" s="368"/>
      <c r="AM11" s="368"/>
      <c r="AN11" s="368"/>
      <c r="AO11" s="368"/>
      <c r="AP11" s="368"/>
      <c r="AQ11" s="368"/>
      <c r="AR11" s="368"/>
      <c r="AS11" s="368"/>
      <c r="AT11" s="368"/>
      <c r="AU11" s="368"/>
      <c r="AV11" s="368"/>
      <c r="AW11" s="368"/>
      <c r="AX11" s="368"/>
      <c r="AY11" s="368"/>
      <c r="AZ11" s="368"/>
      <c r="BA11" s="368"/>
      <c r="BB11" s="368"/>
      <c r="BC11" s="368"/>
      <c r="BD11" s="368"/>
      <c r="BE11" s="368"/>
      <c r="BF11" s="368"/>
      <c r="BG11" s="368"/>
      <c r="BH11" s="368"/>
      <c r="BI11" s="368"/>
      <c r="BJ11" s="368"/>
      <c r="BK11" s="368"/>
      <c r="BL11" s="368"/>
      <c r="BM11" s="368"/>
      <c r="BN11" s="368"/>
      <c r="BO11" s="368"/>
      <c r="BP11" s="368"/>
      <c r="BQ11" s="368"/>
      <c r="BR11" s="368"/>
      <c r="BS11" s="368"/>
      <c r="BT11" s="368"/>
      <c r="BU11" s="368"/>
      <c r="BV11" s="368"/>
      <c r="BW11" s="368"/>
      <c r="BX11" s="368"/>
      <c r="BY11" s="368"/>
      <c r="BZ11" s="368"/>
      <c r="CA11" s="368"/>
      <c r="CB11" s="368"/>
      <c r="CC11" s="368"/>
      <c r="CD11" s="368"/>
      <c r="CE11" s="368"/>
      <c r="CF11" s="368"/>
      <c r="CG11" s="368"/>
      <c r="CH11" s="368"/>
      <c r="CI11" s="368"/>
      <c r="CJ11" s="368"/>
      <c r="CK11" s="368"/>
      <c r="CL11" s="368"/>
      <c r="CM11" s="368"/>
      <c r="CN11" s="368"/>
      <c r="CO11" s="368"/>
      <c r="CP11" s="368"/>
      <c r="CQ11" s="368"/>
      <c r="CR11" s="368"/>
      <c r="CS11" s="368"/>
      <c r="CT11" s="368"/>
      <c r="CU11" s="368"/>
      <c r="CV11" s="368"/>
      <c r="CW11" s="368"/>
      <c r="CX11" s="368"/>
      <c r="CY11" s="368"/>
      <c r="CZ11" s="368"/>
      <c r="DA11" s="368"/>
      <c r="DB11" s="368"/>
      <c r="DV11" s="368"/>
      <c r="DW11" s="368"/>
      <c r="DX11" s="368"/>
      <c r="DY11" s="368"/>
      <c r="DZ11" s="368"/>
      <c r="EA11" s="368"/>
      <c r="EB11" s="368"/>
      <c r="EC11" s="368"/>
      <c r="ED11" s="368"/>
      <c r="EE11" s="368"/>
      <c r="EF11" s="368"/>
      <c r="EG11" s="368"/>
      <c r="EH11" s="368"/>
      <c r="EI11" s="368"/>
      <c r="EJ11" s="368"/>
      <c r="EK11" s="368"/>
      <c r="EL11" s="368"/>
      <c r="EM11" s="368"/>
      <c r="EN11" s="368"/>
      <c r="EO11" s="368"/>
      <c r="EP11" s="368"/>
      <c r="EQ11" s="368"/>
      <c r="ER11" s="368"/>
      <c r="ES11" s="368"/>
      <c r="ET11" s="368"/>
      <c r="EU11" s="368"/>
      <c r="EV11" s="368"/>
      <c r="EW11" s="368"/>
      <c r="EX11" s="368"/>
      <c r="EY11" s="368"/>
      <c r="EZ11" s="368"/>
      <c r="FA11" s="368"/>
      <c r="FB11" s="368"/>
      <c r="FC11" s="368"/>
      <c r="FD11" s="368"/>
      <c r="FE11" s="368"/>
      <c r="FF11" s="368"/>
      <c r="FG11" s="368"/>
      <c r="FH11" s="368"/>
      <c r="FI11" s="368"/>
      <c r="FJ11" s="368"/>
      <c r="FK11" s="368"/>
      <c r="FL11" s="368"/>
      <c r="FM11" s="368"/>
      <c r="FN11" s="368"/>
      <c r="FO11" s="368"/>
      <c r="FP11" s="368"/>
      <c r="FQ11" s="368"/>
      <c r="FR11" s="368"/>
      <c r="FS11" s="368"/>
      <c r="FT11" s="368"/>
      <c r="FU11" s="368"/>
      <c r="FV11" s="368"/>
      <c r="FW11" s="368"/>
      <c r="FX11" s="368"/>
      <c r="FY11" s="368"/>
      <c r="FZ11" s="368"/>
      <c r="GA11" s="368"/>
      <c r="GB11" s="368"/>
      <c r="GC11" s="368"/>
      <c r="GD11" s="368"/>
      <c r="GE11" s="368"/>
      <c r="GF11" s="368"/>
      <c r="GG11" s="368"/>
      <c r="GH11" s="368"/>
      <c r="GI11" s="368"/>
      <c r="GJ11" s="368"/>
      <c r="GK11" s="368"/>
      <c r="GL11" s="368"/>
      <c r="GM11" s="368"/>
      <c r="GN11" s="368"/>
      <c r="GO11" s="368"/>
      <c r="GP11" s="368"/>
      <c r="GQ11" s="368"/>
      <c r="GR11" s="368"/>
      <c r="GS11" s="368"/>
      <c r="GT11" s="368"/>
      <c r="GU11" s="368"/>
      <c r="GV11" s="368"/>
      <c r="GW11" s="368"/>
      <c r="GX11" s="368"/>
      <c r="GY11" s="368"/>
      <c r="GZ11" s="368"/>
      <c r="HA11" s="368"/>
      <c r="HB11" s="368"/>
      <c r="HC11" s="368"/>
      <c r="HD11" s="368"/>
      <c r="HE11" s="368"/>
      <c r="HF11" s="368"/>
      <c r="HG11" s="368"/>
      <c r="HH11" s="368"/>
      <c r="HI11" s="368"/>
      <c r="HJ11" s="368"/>
      <c r="HK11" s="368"/>
      <c r="HL11" s="368"/>
      <c r="HM11" s="368"/>
      <c r="HN11" s="368"/>
      <c r="HO11" s="368"/>
      <c r="HP11" s="368"/>
      <c r="HQ11" s="368"/>
      <c r="HR11" s="368"/>
      <c r="HS11" s="368"/>
      <c r="HT11" s="368"/>
      <c r="HU11" s="368"/>
      <c r="HV11" s="368"/>
      <c r="HW11" s="368"/>
      <c r="HX11" s="368"/>
      <c r="HY11" s="368"/>
      <c r="HZ11" s="368"/>
      <c r="IA11" s="368"/>
      <c r="IB11" s="368"/>
      <c r="IC11" s="368"/>
      <c r="ID11" s="368"/>
      <c r="IE11" s="368"/>
      <c r="IF11" s="368"/>
      <c r="IG11" s="368"/>
      <c r="IH11" s="368"/>
      <c r="II11" s="368"/>
      <c r="IJ11" s="368"/>
      <c r="IK11" s="368"/>
      <c r="IL11" s="368"/>
      <c r="IM11" s="368"/>
      <c r="IN11" s="368"/>
      <c r="IO11" s="368"/>
      <c r="IP11" s="368"/>
      <c r="IQ11" s="368"/>
      <c r="IR11" s="368"/>
      <c r="IS11" s="368"/>
      <c r="IT11" s="368"/>
      <c r="IU11" s="368"/>
      <c r="IV11" s="368"/>
      <c r="IW11" s="368"/>
      <c r="IX11" s="368"/>
      <c r="IY11" s="368"/>
      <c r="IZ11" s="368"/>
      <c r="JA11" s="368"/>
      <c r="JB11" s="368"/>
      <c r="JC11" s="368"/>
      <c r="JD11" s="368"/>
      <c r="JE11" s="368"/>
      <c r="JF11" s="368"/>
      <c r="JG11" s="368"/>
      <c r="JH11" s="368"/>
      <c r="JI11" s="368"/>
      <c r="JJ11" s="368"/>
      <c r="JK11" s="368"/>
      <c r="JL11" s="368"/>
      <c r="JM11" s="368"/>
      <c r="JN11" s="368"/>
      <c r="JO11" s="368"/>
      <c r="JP11" s="368"/>
      <c r="JQ11" s="368"/>
      <c r="JR11" s="368"/>
      <c r="JS11" s="368"/>
      <c r="JT11" s="368"/>
      <c r="JU11" s="368"/>
      <c r="JV11" s="368"/>
      <c r="JW11" s="368"/>
      <c r="JX11" s="368"/>
      <c r="JY11" s="368"/>
      <c r="JZ11" s="368"/>
      <c r="KA11" s="368"/>
      <c r="KB11" s="368"/>
      <c r="KC11" s="368"/>
      <c r="KD11" s="368"/>
      <c r="KE11" s="368"/>
      <c r="KF11" s="368"/>
      <c r="KG11" s="368"/>
      <c r="KH11" s="368"/>
      <c r="KI11" s="368"/>
      <c r="KJ11" s="368"/>
      <c r="KK11" s="368"/>
      <c r="KL11" s="368"/>
      <c r="KM11" s="368"/>
      <c r="KN11" s="368"/>
      <c r="KO11" s="368"/>
      <c r="KP11" s="368"/>
      <c r="KQ11" s="368"/>
      <c r="KR11" s="368"/>
      <c r="KS11" s="368"/>
      <c r="KT11" s="368"/>
      <c r="KU11" s="368"/>
      <c r="KV11" s="368"/>
      <c r="KW11" s="368"/>
      <c r="KX11" s="368"/>
      <c r="LH11" s="368"/>
      <c r="LI11" s="368"/>
      <c r="LJ11" s="368"/>
      <c r="LK11" s="368"/>
      <c r="LL11" s="368"/>
      <c r="LM11" s="368"/>
      <c r="LN11" s="368"/>
      <c r="LO11" s="368"/>
      <c r="LP11" s="368"/>
      <c r="LQ11" s="368"/>
      <c r="LR11" s="368"/>
      <c r="LS11" s="368"/>
      <c r="LT11" s="368"/>
      <c r="LU11" s="368"/>
      <c r="LV11" s="368"/>
      <c r="LW11" s="368"/>
      <c r="LX11" s="368"/>
      <c r="LY11" s="368"/>
      <c r="LZ11" s="368"/>
      <c r="MA11" s="368"/>
      <c r="MB11" s="368"/>
      <c r="MC11" s="368"/>
      <c r="MD11" s="368"/>
      <c r="ME11" s="368"/>
      <c r="MF11" s="368"/>
      <c r="MG11" s="368"/>
      <c r="MH11" s="368"/>
      <c r="MI11" s="368"/>
      <c r="MJ11" s="368"/>
      <c r="MK11" s="368"/>
      <c r="ML11" s="368"/>
      <c r="MM11" s="368"/>
      <c r="MN11" s="368"/>
      <c r="MO11" s="368"/>
      <c r="MP11" s="368"/>
      <c r="MQ11" s="368"/>
      <c r="MR11" s="368"/>
      <c r="MS11" s="368"/>
      <c r="MT11" s="368"/>
      <c r="MU11" s="368"/>
      <c r="MV11" s="368"/>
      <c r="MW11" s="368"/>
      <c r="MX11" s="368"/>
      <c r="MY11" s="368"/>
      <c r="MZ11" s="368"/>
      <c r="NA11" s="368"/>
      <c r="NB11" s="368"/>
      <c r="NC11" s="368"/>
      <c r="ND11" s="368"/>
      <c r="NE11" s="368"/>
      <c r="NF11" s="368"/>
      <c r="NG11" s="368"/>
      <c r="NH11" s="368"/>
      <c r="NI11" s="368"/>
      <c r="NJ11" s="368"/>
      <c r="NK11" s="368"/>
      <c r="NL11" s="368"/>
      <c r="NM11" s="368"/>
      <c r="NN11" s="368"/>
      <c r="NO11" s="368"/>
      <c r="NP11" s="368"/>
      <c r="NQ11" s="368"/>
      <c r="NR11" s="368"/>
      <c r="NS11" s="368"/>
      <c r="NT11" s="368"/>
      <c r="NU11" s="368"/>
      <c r="NV11" s="368"/>
      <c r="NW11" s="368"/>
      <c r="NX11" s="368"/>
      <c r="NY11" s="368"/>
      <c r="NZ11" s="368"/>
      <c r="OA11" s="368"/>
      <c r="OB11" s="368"/>
      <c r="OC11" s="368"/>
      <c r="OD11" s="368"/>
      <c r="OE11" s="368"/>
      <c r="OF11" s="368"/>
      <c r="OG11" s="368"/>
      <c r="OH11" s="368"/>
      <c r="OI11" s="368"/>
      <c r="OJ11" s="368"/>
      <c r="OK11" s="368"/>
      <c r="OL11" s="368"/>
      <c r="OM11" s="368"/>
      <c r="ON11" s="368"/>
      <c r="OO11" s="368"/>
      <c r="OP11" s="368"/>
      <c r="OQ11" s="368"/>
      <c r="OR11" s="368"/>
      <c r="OS11" s="368"/>
      <c r="OT11" s="368"/>
      <c r="OU11" s="368"/>
      <c r="OV11" s="368"/>
      <c r="OW11" s="368"/>
      <c r="OX11" s="368"/>
      <c r="OY11" s="368"/>
      <c r="OZ11" s="368"/>
      <c r="PA11" s="368"/>
      <c r="PB11" s="368"/>
      <c r="PC11" s="368"/>
      <c r="PD11" s="368"/>
      <c r="PE11" s="368"/>
      <c r="PF11" s="368"/>
      <c r="PG11" s="368"/>
      <c r="PH11" s="368"/>
      <c r="PI11" s="368"/>
      <c r="PJ11" s="368"/>
      <c r="PK11" s="368"/>
      <c r="PL11" s="368"/>
      <c r="PM11" s="368"/>
      <c r="PN11" s="368"/>
      <c r="PO11" s="368"/>
      <c r="PP11" s="368"/>
      <c r="PQ11" s="368"/>
      <c r="PR11" s="368"/>
      <c r="PS11" s="368"/>
      <c r="PT11" s="368"/>
      <c r="PU11" s="368"/>
      <c r="PV11" s="368"/>
      <c r="PW11" s="368"/>
      <c r="PX11" s="368"/>
      <c r="PY11" s="368"/>
      <c r="PZ11" s="368"/>
      <c r="QA11" s="368"/>
      <c r="QB11" s="368"/>
      <c r="QC11" s="368"/>
      <c r="QD11" s="368"/>
      <c r="QE11" s="368"/>
      <c r="QF11" s="368"/>
      <c r="QG11" s="368"/>
      <c r="QH11" s="368"/>
      <c r="QI11" s="368"/>
      <c r="QJ11" s="368"/>
      <c r="QK11" s="368"/>
      <c r="QL11" s="368"/>
      <c r="QM11" s="368"/>
      <c r="QN11" s="368"/>
      <c r="QO11" s="368"/>
      <c r="QP11" s="368"/>
      <c r="QQ11" s="368"/>
      <c r="QR11" s="368"/>
      <c r="QS11" s="368"/>
      <c r="QT11" s="368"/>
      <c r="QU11" s="368"/>
      <c r="QV11" s="368"/>
      <c r="QW11" s="368"/>
      <c r="QX11" s="368"/>
      <c r="QY11" s="368"/>
      <c r="QZ11" s="368"/>
      <c r="RA11" s="368"/>
      <c r="RB11" s="368"/>
      <c r="RC11" s="368"/>
      <c r="RD11" s="368"/>
      <c r="RE11" s="368"/>
      <c r="RF11" s="368"/>
      <c r="RG11" s="368"/>
      <c r="RH11" s="368"/>
      <c r="RI11" s="368"/>
      <c r="RJ11" s="368"/>
      <c r="RK11" s="368"/>
      <c r="RL11" s="368"/>
      <c r="RM11" s="368"/>
      <c r="RN11" s="368"/>
      <c r="RO11" s="368"/>
      <c r="RP11" s="368"/>
      <c r="RQ11" s="368"/>
      <c r="RR11" s="368"/>
      <c r="RS11" s="368"/>
      <c r="RT11" s="368"/>
      <c r="RU11" s="368"/>
      <c r="RV11" s="368"/>
      <c r="RW11" s="368"/>
      <c r="RX11" s="368"/>
      <c r="RY11" s="368"/>
      <c r="RZ11" s="368"/>
      <c r="SA11" s="368"/>
      <c r="SB11" s="368"/>
      <c r="SC11" s="368"/>
      <c r="SD11" s="368"/>
      <c r="SE11" s="368"/>
      <c r="SF11" s="368"/>
      <c r="SG11" s="368"/>
    </row>
    <row r="12" spans="1:501" ht="15.75" customHeight="1">
      <c r="A12" s="368"/>
      <c r="B12" s="387" t="s">
        <v>424</v>
      </c>
      <c r="C12" s="387" t="s">
        <v>425</v>
      </c>
      <c r="F12" s="368">
        <v>0</v>
      </c>
      <c r="G12" s="368">
        <v>0</v>
      </c>
      <c r="H12" s="368">
        <v>0</v>
      </c>
      <c r="I12" s="368">
        <v>0</v>
      </c>
      <c r="J12" s="368">
        <v>0</v>
      </c>
      <c r="K12" s="368">
        <v>0</v>
      </c>
      <c r="L12" s="368">
        <v>0</v>
      </c>
      <c r="M12" s="368">
        <v>0</v>
      </c>
      <c r="N12" s="368"/>
      <c r="O12" s="385">
        <v>0</v>
      </c>
      <c r="P12" s="368">
        <v>0</v>
      </c>
      <c r="Q12" s="368">
        <v>0</v>
      </c>
      <c r="R12" s="368">
        <v>0</v>
      </c>
      <c r="S12" s="368">
        <v>0</v>
      </c>
      <c r="T12" s="368">
        <v>0</v>
      </c>
      <c r="U12" s="368">
        <v>0</v>
      </c>
      <c r="V12" s="368">
        <v>0</v>
      </c>
      <c r="W12" s="368"/>
      <c r="X12" s="368"/>
      <c r="Y12" s="368"/>
      <c r="Z12" s="368"/>
      <c r="AA12" s="368"/>
      <c r="AB12" s="368"/>
      <c r="AC12" s="368"/>
      <c r="AD12" s="368"/>
      <c r="AE12" s="368"/>
      <c r="AF12" s="368"/>
      <c r="AG12" s="368"/>
      <c r="AH12" s="368"/>
      <c r="AI12" s="368"/>
      <c r="AJ12" s="368"/>
      <c r="AK12" s="368"/>
      <c r="AL12" s="368"/>
      <c r="AM12" s="368"/>
      <c r="AN12" s="368"/>
      <c r="AO12" s="368"/>
      <c r="AP12" s="368"/>
      <c r="AQ12" s="368"/>
      <c r="AR12" s="368"/>
      <c r="AS12" s="368"/>
      <c r="AT12" s="368"/>
      <c r="AU12" s="368"/>
      <c r="AV12" s="368"/>
      <c r="AW12" s="368"/>
      <c r="AX12" s="368"/>
      <c r="AY12" s="368"/>
      <c r="AZ12" s="368"/>
      <c r="BA12" s="368"/>
      <c r="BB12" s="368"/>
      <c r="BC12" s="368"/>
      <c r="BD12" s="368"/>
      <c r="BE12" s="368"/>
      <c r="BF12" s="368"/>
      <c r="BG12" s="368"/>
      <c r="BH12" s="368"/>
      <c r="BI12" s="368"/>
      <c r="BJ12" s="368"/>
      <c r="BK12" s="368"/>
      <c r="BL12" s="368"/>
      <c r="BM12" s="368"/>
      <c r="BN12" s="368"/>
      <c r="BO12" s="368"/>
      <c r="BP12" s="368"/>
      <c r="BQ12" s="368"/>
      <c r="BR12" s="368"/>
      <c r="BS12" s="368"/>
      <c r="BT12" s="368"/>
      <c r="BU12" s="368"/>
      <c r="BV12" s="368"/>
      <c r="BW12" s="368"/>
      <c r="BX12" s="368"/>
      <c r="BY12" s="368"/>
      <c r="BZ12" s="368"/>
      <c r="CA12" s="368"/>
      <c r="CB12" s="368"/>
      <c r="CC12" s="368"/>
      <c r="CD12" s="368"/>
      <c r="CE12" s="368"/>
      <c r="CF12" s="368"/>
      <c r="CG12" s="368"/>
      <c r="CH12" s="368"/>
      <c r="CI12" s="368"/>
      <c r="CJ12" s="368"/>
      <c r="CK12" s="368"/>
      <c r="CL12" s="368"/>
      <c r="CM12" s="368"/>
      <c r="CN12" s="368"/>
      <c r="CO12" s="368"/>
      <c r="CP12" s="368"/>
      <c r="CQ12" s="368"/>
      <c r="CR12" s="368"/>
      <c r="CS12" s="368"/>
      <c r="CT12" s="368"/>
      <c r="CU12" s="368"/>
      <c r="CV12" s="368"/>
      <c r="CW12" s="368"/>
      <c r="CX12" s="368"/>
      <c r="CY12" s="368"/>
      <c r="CZ12" s="368"/>
      <c r="DA12" s="368"/>
      <c r="DB12" s="368"/>
      <c r="DV12" s="368"/>
      <c r="DW12" s="368"/>
      <c r="DX12" s="368"/>
      <c r="DY12" s="368"/>
      <c r="DZ12" s="368"/>
      <c r="EA12" s="368"/>
      <c r="EB12" s="368"/>
      <c r="EC12" s="368"/>
      <c r="ED12" s="368"/>
      <c r="EE12" s="368"/>
      <c r="EF12" s="368"/>
      <c r="EG12" s="368"/>
      <c r="EH12" s="368"/>
      <c r="EI12" s="368"/>
      <c r="EJ12" s="368"/>
      <c r="EK12" s="368"/>
      <c r="EL12" s="368"/>
      <c r="EM12" s="368"/>
      <c r="EN12" s="368"/>
      <c r="EO12" s="368"/>
      <c r="EP12" s="368"/>
      <c r="EQ12" s="368"/>
      <c r="ER12" s="368"/>
      <c r="ES12" s="368"/>
      <c r="ET12" s="368"/>
      <c r="EU12" s="368"/>
      <c r="EV12" s="368"/>
      <c r="EW12" s="368"/>
      <c r="EX12" s="368"/>
      <c r="EY12" s="368"/>
      <c r="EZ12" s="368"/>
      <c r="FA12" s="368"/>
      <c r="FB12" s="368"/>
      <c r="FC12" s="368"/>
      <c r="FD12" s="368"/>
      <c r="FE12" s="368"/>
      <c r="FF12" s="368"/>
      <c r="FG12" s="368"/>
      <c r="FH12" s="368"/>
      <c r="FI12" s="368"/>
      <c r="FJ12" s="368"/>
      <c r="FK12" s="368"/>
      <c r="FL12" s="368"/>
      <c r="FM12" s="368"/>
      <c r="FN12" s="368"/>
      <c r="FO12" s="368"/>
      <c r="FP12" s="368"/>
      <c r="FQ12" s="368"/>
      <c r="FR12" s="368"/>
      <c r="FS12" s="368"/>
      <c r="FT12" s="368"/>
      <c r="FU12" s="368"/>
      <c r="FV12" s="368"/>
      <c r="FW12" s="368"/>
      <c r="FX12" s="368"/>
      <c r="FY12" s="368"/>
      <c r="FZ12" s="368"/>
      <c r="GA12" s="368"/>
      <c r="GB12" s="368"/>
      <c r="GC12" s="368"/>
      <c r="GD12" s="368"/>
      <c r="GE12" s="368"/>
      <c r="GF12" s="368"/>
      <c r="GG12" s="368"/>
      <c r="GH12" s="368"/>
      <c r="GI12" s="368"/>
      <c r="GJ12" s="368"/>
      <c r="GK12" s="368"/>
      <c r="GL12" s="368"/>
      <c r="GM12" s="368"/>
      <c r="GN12" s="368"/>
      <c r="GO12" s="368"/>
      <c r="GP12" s="368"/>
      <c r="GQ12" s="368"/>
      <c r="GR12" s="368"/>
      <c r="GS12" s="368"/>
      <c r="GT12" s="368"/>
      <c r="GU12" s="368"/>
      <c r="GV12" s="368"/>
      <c r="GW12" s="368"/>
      <c r="GX12" s="368"/>
      <c r="GY12" s="368"/>
      <c r="GZ12" s="368"/>
      <c r="HA12" s="368"/>
      <c r="HB12" s="368"/>
      <c r="HC12" s="368"/>
      <c r="HD12" s="368"/>
      <c r="HE12" s="368"/>
      <c r="HF12" s="368"/>
      <c r="HG12" s="368"/>
      <c r="HH12" s="368"/>
      <c r="HI12" s="368"/>
      <c r="HJ12" s="368"/>
      <c r="HK12" s="368"/>
      <c r="HL12" s="368"/>
      <c r="HM12" s="368"/>
      <c r="HN12" s="368"/>
      <c r="HO12" s="368"/>
      <c r="HP12" s="368"/>
      <c r="HQ12" s="368"/>
      <c r="HR12" s="368"/>
      <c r="HS12" s="368"/>
      <c r="HT12" s="368"/>
      <c r="HU12" s="368"/>
      <c r="HV12" s="368"/>
      <c r="HW12" s="368"/>
      <c r="HX12" s="368"/>
      <c r="HY12" s="368"/>
      <c r="HZ12" s="368"/>
      <c r="IA12" s="368"/>
      <c r="IB12" s="368"/>
      <c r="IC12" s="368"/>
      <c r="ID12" s="368"/>
      <c r="IE12" s="368"/>
      <c r="IF12" s="368"/>
      <c r="IG12" s="368"/>
      <c r="IH12" s="368"/>
      <c r="II12" s="368"/>
      <c r="IJ12" s="368"/>
      <c r="IK12" s="368"/>
      <c r="IL12" s="368"/>
      <c r="IM12" s="368"/>
      <c r="IN12" s="368"/>
      <c r="IO12" s="368"/>
      <c r="IP12" s="368"/>
      <c r="IQ12" s="368"/>
      <c r="IR12" s="368"/>
      <c r="IS12" s="368"/>
      <c r="IT12" s="368"/>
      <c r="IU12" s="368"/>
      <c r="IV12" s="368"/>
      <c r="IW12" s="368"/>
      <c r="IX12" s="368"/>
      <c r="IY12" s="368"/>
      <c r="IZ12" s="368"/>
      <c r="JA12" s="368"/>
      <c r="JB12" s="368"/>
      <c r="JC12" s="368"/>
      <c r="JD12" s="368"/>
      <c r="JE12" s="368"/>
      <c r="JF12" s="368"/>
      <c r="JG12" s="368"/>
      <c r="JH12" s="368"/>
      <c r="JI12" s="368"/>
      <c r="JJ12" s="368"/>
      <c r="JK12" s="368"/>
      <c r="JL12" s="368"/>
      <c r="JM12" s="368"/>
      <c r="JN12" s="368"/>
      <c r="JO12" s="368"/>
      <c r="JP12" s="368"/>
      <c r="JQ12" s="368"/>
      <c r="JR12" s="368"/>
      <c r="JS12" s="368"/>
      <c r="JT12" s="368"/>
      <c r="JU12" s="368"/>
      <c r="JV12" s="368"/>
      <c r="JW12" s="368"/>
      <c r="JX12" s="368"/>
      <c r="JY12" s="368"/>
      <c r="JZ12" s="368"/>
      <c r="KA12" s="368"/>
      <c r="KB12" s="368"/>
      <c r="KC12" s="368"/>
      <c r="KD12" s="368"/>
      <c r="KE12" s="368"/>
      <c r="KF12" s="368"/>
      <c r="KG12" s="368"/>
      <c r="KH12" s="368"/>
      <c r="KI12" s="368"/>
      <c r="KJ12" s="368"/>
      <c r="KK12" s="368"/>
      <c r="KL12" s="368"/>
      <c r="KM12" s="368"/>
      <c r="KN12" s="368"/>
      <c r="KO12" s="368"/>
      <c r="KP12" s="368"/>
      <c r="KQ12" s="368"/>
      <c r="KR12" s="368"/>
      <c r="KS12" s="368"/>
      <c r="KT12" s="368"/>
      <c r="KU12" s="368"/>
      <c r="KV12" s="368"/>
      <c r="KW12" s="368"/>
      <c r="KX12" s="368"/>
      <c r="LH12" s="368"/>
      <c r="LI12" s="368"/>
      <c r="LJ12" s="368"/>
      <c r="LK12" s="368"/>
      <c r="LL12" s="368"/>
      <c r="LM12" s="368"/>
      <c r="LN12" s="368"/>
      <c r="LO12" s="368"/>
      <c r="LP12" s="368"/>
      <c r="LQ12" s="368"/>
      <c r="LR12" s="368"/>
      <c r="LS12" s="368"/>
      <c r="LT12" s="368"/>
      <c r="LU12" s="368"/>
      <c r="LV12" s="368"/>
      <c r="LW12" s="368"/>
      <c r="LX12" s="368"/>
      <c r="LY12" s="368"/>
      <c r="LZ12" s="368"/>
      <c r="MA12" s="368"/>
      <c r="MB12" s="368"/>
      <c r="MC12" s="368"/>
      <c r="MD12" s="368"/>
      <c r="ME12" s="368"/>
      <c r="MF12" s="368"/>
      <c r="MG12" s="368"/>
      <c r="MH12" s="368"/>
      <c r="MI12" s="368"/>
      <c r="MJ12" s="368"/>
      <c r="MK12" s="368"/>
      <c r="ML12" s="368"/>
      <c r="MM12" s="368"/>
      <c r="MN12" s="368"/>
      <c r="MO12" s="368"/>
      <c r="MP12" s="368"/>
      <c r="MQ12" s="368"/>
      <c r="MR12" s="368"/>
      <c r="MS12" s="368"/>
      <c r="MT12" s="368"/>
      <c r="MU12" s="368"/>
      <c r="MV12" s="368"/>
      <c r="MW12" s="368"/>
      <c r="MX12" s="368"/>
      <c r="MY12" s="368"/>
      <c r="MZ12" s="368"/>
      <c r="NA12" s="368"/>
      <c r="NB12" s="368"/>
      <c r="NC12" s="368"/>
      <c r="ND12" s="368"/>
      <c r="NE12" s="368"/>
      <c r="NF12" s="368"/>
      <c r="NG12" s="368"/>
      <c r="NH12" s="368"/>
      <c r="NI12" s="368"/>
      <c r="NJ12" s="368"/>
      <c r="NK12" s="368"/>
      <c r="NL12" s="368"/>
      <c r="NM12" s="368"/>
      <c r="NN12" s="368"/>
      <c r="NO12" s="368"/>
      <c r="NP12" s="368"/>
      <c r="NQ12" s="368"/>
      <c r="NR12" s="368"/>
      <c r="NS12" s="368"/>
      <c r="NT12" s="368"/>
      <c r="NU12" s="368"/>
      <c r="NV12" s="368"/>
      <c r="NW12" s="368"/>
      <c r="NX12" s="368"/>
      <c r="NY12" s="368"/>
      <c r="NZ12" s="368"/>
      <c r="OA12" s="368"/>
      <c r="OB12" s="368"/>
      <c r="OC12" s="368"/>
      <c r="OD12" s="368"/>
      <c r="OE12" s="368"/>
      <c r="OF12" s="368"/>
      <c r="OG12" s="368"/>
      <c r="OH12" s="368"/>
      <c r="OI12" s="368"/>
      <c r="OJ12" s="368"/>
      <c r="OK12" s="368"/>
      <c r="OL12" s="368"/>
      <c r="OM12" s="368"/>
      <c r="ON12" s="368"/>
      <c r="OO12" s="368"/>
      <c r="OP12" s="368"/>
      <c r="OQ12" s="368"/>
      <c r="OR12" s="368"/>
      <c r="OS12" s="368"/>
      <c r="OT12" s="368"/>
      <c r="OU12" s="368"/>
      <c r="OV12" s="368"/>
      <c r="OW12" s="368"/>
      <c r="OX12" s="368"/>
      <c r="OY12" s="368"/>
      <c r="OZ12" s="368"/>
      <c r="PA12" s="368"/>
      <c r="PB12" s="368"/>
      <c r="PC12" s="368"/>
      <c r="PD12" s="368"/>
      <c r="PE12" s="368"/>
      <c r="PF12" s="368"/>
      <c r="PG12" s="368"/>
      <c r="PH12" s="368"/>
      <c r="PI12" s="368"/>
      <c r="PJ12" s="368"/>
      <c r="PK12" s="368"/>
      <c r="PL12" s="368"/>
      <c r="PM12" s="368"/>
      <c r="PN12" s="368"/>
      <c r="PO12" s="368"/>
      <c r="PP12" s="368"/>
      <c r="PQ12" s="368"/>
      <c r="PR12" s="368"/>
      <c r="PS12" s="368"/>
      <c r="PT12" s="368"/>
      <c r="PU12" s="368"/>
      <c r="PV12" s="368"/>
      <c r="PW12" s="368"/>
      <c r="PX12" s="368"/>
      <c r="PY12" s="368"/>
      <c r="PZ12" s="368"/>
      <c r="QA12" s="368"/>
      <c r="QB12" s="368"/>
      <c r="QC12" s="368"/>
      <c r="QD12" s="368"/>
      <c r="QE12" s="368"/>
      <c r="QF12" s="368"/>
      <c r="QG12" s="368"/>
      <c r="QH12" s="368"/>
      <c r="QI12" s="368"/>
      <c r="QJ12" s="368"/>
      <c r="QK12" s="368"/>
      <c r="QL12" s="368"/>
      <c r="QM12" s="368"/>
      <c r="QN12" s="368"/>
      <c r="QO12" s="368"/>
      <c r="QP12" s="368"/>
      <c r="QQ12" s="368"/>
      <c r="QR12" s="368"/>
      <c r="QS12" s="368"/>
      <c r="QT12" s="368"/>
      <c r="QU12" s="368"/>
      <c r="QV12" s="368"/>
      <c r="QW12" s="368"/>
      <c r="QX12" s="368"/>
      <c r="QY12" s="368"/>
      <c r="QZ12" s="368"/>
      <c r="RA12" s="368"/>
      <c r="RB12" s="368"/>
      <c r="RC12" s="368"/>
      <c r="RD12" s="368"/>
      <c r="RE12" s="368"/>
      <c r="RF12" s="368"/>
      <c r="RG12" s="368"/>
      <c r="RH12" s="368"/>
      <c r="RI12" s="368"/>
      <c r="RJ12" s="368"/>
      <c r="RK12" s="368"/>
      <c r="RL12" s="368"/>
      <c r="RM12" s="368"/>
      <c r="RN12" s="368"/>
      <c r="RO12" s="368"/>
      <c r="RP12" s="368"/>
      <c r="RQ12" s="368"/>
      <c r="RR12" s="368"/>
      <c r="RS12" s="368"/>
      <c r="RT12" s="368"/>
      <c r="RU12" s="368"/>
      <c r="RV12" s="368"/>
      <c r="RW12" s="368"/>
      <c r="RX12" s="368"/>
      <c r="RY12" s="368"/>
      <c r="RZ12" s="368"/>
      <c r="SA12" s="368"/>
      <c r="SB12" s="368"/>
      <c r="SC12" s="368"/>
      <c r="SD12" s="368"/>
      <c r="SE12" s="368"/>
      <c r="SF12" s="368"/>
      <c r="SG12" s="368"/>
    </row>
    <row r="13" spans="1:501" ht="15.75" customHeight="1">
      <c r="A13" s="368"/>
      <c r="B13" s="389">
        <v>59.24</v>
      </c>
      <c r="C13" s="389">
        <v>3.86</v>
      </c>
      <c r="F13" s="368">
        <v>0</v>
      </c>
      <c r="G13" s="391" t="s">
        <v>327</v>
      </c>
      <c r="H13" s="368"/>
      <c r="I13" s="368"/>
      <c r="J13" s="368">
        <v>0</v>
      </c>
      <c r="K13" s="368">
        <v>0</v>
      </c>
      <c r="L13" s="368">
        <v>0</v>
      </c>
      <c r="M13" s="368">
        <v>0</v>
      </c>
      <c r="N13" s="368"/>
      <c r="O13" s="385">
        <v>0</v>
      </c>
      <c r="P13" s="368">
        <v>0</v>
      </c>
      <c r="Q13" s="368">
        <v>0</v>
      </c>
      <c r="R13" s="368">
        <v>0</v>
      </c>
      <c r="S13" s="368">
        <v>0</v>
      </c>
      <c r="T13" s="368">
        <v>0</v>
      </c>
      <c r="U13" s="368">
        <v>0</v>
      </c>
      <c r="V13" s="368">
        <v>0</v>
      </c>
      <c r="W13" s="368"/>
      <c r="X13" s="368"/>
      <c r="Y13" s="368"/>
      <c r="Z13" s="368"/>
      <c r="AA13" s="368"/>
      <c r="AB13" s="368"/>
      <c r="AC13" s="368"/>
      <c r="AD13" s="368"/>
      <c r="AE13" s="368"/>
      <c r="AF13" s="368"/>
      <c r="AG13" s="368"/>
      <c r="AH13" s="368"/>
      <c r="AI13" s="368"/>
      <c r="AJ13" s="368"/>
      <c r="AK13" s="368"/>
      <c r="AL13" s="368"/>
      <c r="AM13" s="368"/>
      <c r="AN13" s="368"/>
      <c r="AO13" s="368"/>
      <c r="AP13" s="368"/>
      <c r="AQ13" s="368"/>
      <c r="AR13" s="368"/>
      <c r="AS13" s="368"/>
      <c r="AT13" s="368"/>
      <c r="AU13" s="368"/>
      <c r="AV13" s="368"/>
      <c r="AW13" s="368"/>
      <c r="AX13" s="368"/>
      <c r="AY13" s="368"/>
      <c r="AZ13" s="368"/>
      <c r="BA13" s="368"/>
      <c r="BB13" s="368"/>
      <c r="BC13" s="368"/>
      <c r="BD13" s="368"/>
      <c r="BE13" s="368"/>
      <c r="BF13" s="368"/>
      <c r="BG13" s="368"/>
      <c r="BH13" s="368"/>
      <c r="BI13" s="368"/>
      <c r="BJ13" s="368"/>
      <c r="BK13" s="368"/>
      <c r="BL13" s="368"/>
      <c r="BM13" s="368"/>
      <c r="BN13" s="368"/>
      <c r="BO13" s="368"/>
      <c r="BP13" s="368"/>
      <c r="BQ13" s="368"/>
      <c r="BR13" s="368"/>
      <c r="BS13" s="368"/>
      <c r="BT13" s="368"/>
      <c r="BU13" s="368"/>
      <c r="BV13" s="368"/>
      <c r="BW13" s="368"/>
      <c r="BX13" s="368"/>
      <c r="BY13" s="368"/>
      <c r="BZ13" s="368"/>
      <c r="CA13" s="368"/>
      <c r="CB13" s="368"/>
      <c r="CC13" s="368"/>
      <c r="CD13" s="368"/>
      <c r="CE13" s="368"/>
      <c r="CF13" s="368"/>
      <c r="CG13" s="368"/>
      <c r="CH13" s="368"/>
      <c r="CI13" s="368"/>
      <c r="CJ13" s="368"/>
      <c r="CK13" s="368"/>
      <c r="CL13" s="368"/>
      <c r="CM13" s="368"/>
      <c r="CN13" s="368"/>
      <c r="CO13" s="368"/>
      <c r="CP13" s="368"/>
      <c r="CQ13" s="368"/>
      <c r="CR13" s="368"/>
      <c r="CS13" s="368"/>
      <c r="CT13" s="368"/>
      <c r="CU13" s="368"/>
      <c r="CV13" s="368"/>
      <c r="CW13" s="368"/>
      <c r="CX13" s="368"/>
      <c r="CY13" s="368"/>
      <c r="CZ13" s="368"/>
      <c r="DA13" s="368"/>
      <c r="DB13" s="368"/>
      <c r="DV13" s="368"/>
      <c r="DW13" s="368"/>
      <c r="DX13" s="368"/>
      <c r="DY13" s="368"/>
      <c r="DZ13" s="368"/>
      <c r="EA13" s="368"/>
      <c r="EB13" s="368"/>
      <c r="EC13" s="368"/>
      <c r="ED13" s="368"/>
      <c r="EE13" s="368"/>
      <c r="EF13" s="368"/>
      <c r="EG13" s="368"/>
      <c r="EH13" s="368"/>
      <c r="EI13" s="368"/>
      <c r="EJ13" s="368"/>
      <c r="EK13" s="368"/>
      <c r="EL13" s="368"/>
      <c r="EM13" s="368"/>
      <c r="EN13" s="368"/>
      <c r="EO13" s="368"/>
      <c r="EP13" s="368"/>
      <c r="EQ13" s="368"/>
      <c r="ER13" s="368"/>
      <c r="ES13" s="368"/>
      <c r="ET13" s="368"/>
      <c r="EU13" s="368"/>
      <c r="EV13" s="368"/>
      <c r="EW13" s="368"/>
      <c r="EX13" s="368"/>
      <c r="EY13" s="368"/>
      <c r="EZ13" s="368"/>
      <c r="FA13" s="368"/>
      <c r="FB13" s="368"/>
      <c r="FC13" s="368"/>
      <c r="FD13" s="368"/>
      <c r="FE13" s="368"/>
      <c r="FF13" s="368"/>
      <c r="FG13" s="368"/>
      <c r="FH13" s="368"/>
      <c r="FI13" s="368"/>
      <c r="FJ13" s="368"/>
      <c r="FK13" s="368"/>
      <c r="FL13" s="368"/>
      <c r="FM13" s="368"/>
      <c r="FN13" s="368"/>
      <c r="FO13" s="368"/>
      <c r="FP13" s="368"/>
      <c r="FQ13" s="368"/>
      <c r="FR13" s="368"/>
      <c r="FS13" s="368"/>
      <c r="FT13" s="368"/>
      <c r="FU13" s="368"/>
      <c r="FV13" s="368"/>
      <c r="FW13" s="368"/>
      <c r="FX13" s="368"/>
      <c r="FY13" s="368"/>
      <c r="FZ13" s="368"/>
      <c r="GA13" s="368"/>
      <c r="GB13" s="368"/>
      <c r="GC13" s="368"/>
      <c r="GD13" s="368"/>
      <c r="GE13" s="368"/>
      <c r="GF13" s="368"/>
      <c r="GG13" s="368"/>
      <c r="GH13" s="368"/>
      <c r="GI13" s="368"/>
      <c r="GJ13" s="368"/>
      <c r="GK13" s="368"/>
      <c r="GL13" s="368"/>
      <c r="GM13" s="368"/>
      <c r="GN13" s="368"/>
      <c r="GO13" s="368"/>
      <c r="GP13" s="368"/>
      <c r="GQ13" s="368"/>
      <c r="GR13" s="368"/>
      <c r="GS13" s="368"/>
      <c r="GT13" s="368"/>
      <c r="GU13" s="368"/>
      <c r="GV13" s="368"/>
      <c r="GW13" s="368"/>
      <c r="GX13" s="368"/>
      <c r="GY13" s="368"/>
      <c r="GZ13" s="368"/>
      <c r="HA13" s="368"/>
      <c r="HB13" s="368"/>
      <c r="HC13" s="368"/>
      <c r="HD13" s="368"/>
      <c r="HE13" s="368"/>
      <c r="HF13" s="368"/>
      <c r="HG13" s="368"/>
      <c r="HH13" s="368"/>
      <c r="HI13" s="368"/>
      <c r="HJ13" s="368"/>
      <c r="HK13" s="368"/>
      <c r="HL13" s="368"/>
      <c r="HM13" s="368"/>
      <c r="HN13" s="368"/>
      <c r="HO13" s="368"/>
      <c r="HP13" s="368"/>
      <c r="HQ13" s="368"/>
      <c r="HR13" s="368"/>
      <c r="HS13" s="368"/>
      <c r="HT13" s="368"/>
      <c r="HU13" s="368"/>
      <c r="HV13" s="368"/>
      <c r="HW13" s="368"/>
      <c r="HX13" s="368"/>
      <c r="HY13" s="368"/>
      <c r="HZ13" s="368"/>
      <c r="IA13" s="368"/>
      <c r="IB13" s="368"/>
      <c r="IC13" s="368"/>
      <c r="ID13" s="368"/>
      <c r="IE13" s="368"/>
      <c r="IF13" s="368"/>
      <c r="IG13" s="368"/>
      <c r="IH13" s="368"/>
      <c r="II13" s="368"/>
      <c r="IJ13" s="368"/>
      <c r="IK13" s="368"/>
      <c r="IL13" s="368"/>
      <c r="IM13" s="368"/>
      <c r="IN13" s="368"/>
      <c r="IO13" s="368"/>
      <c r="IP13" s="368"/>
      <c r="IQ13" s="368"/>
      <c r="IR13" s="368"/>
      <c r="IS13" s="368"/>
      <c r="IT13" s="368"/>
      <c r="IU13" s="368"/>
      <c r="IV13" s="368"/>
      <c r="IW13" s="368"/>
      <c r="IX13" s="368"/>
      <c r="IY13" s="368"/>
      <c r="IZ13" s="368"/>
      <c r="JA13" s="368"/>
      <c r="JB13" s="368"/>
      <c r="JC13" s="368"/>
      <c r="JD13" s="368"/>
      <c r="JE13" s="368"/>
      <c r="JF13" s="368"/>
      <c r="JG13" s="368"/>
      <c r="JH13" s="368"/>
      <c r="JI13" s="368"/>
      <c r="JJ13" s="368"/>
      <c r="JK13" s="368"/>
      <c r="JL13" s="368"/>
      <c r="JM13" s="368"/>
      <c r="JN13" s="368"/>
      <c r="JO13" s="368"/>
      <c r="JP13" s="368"/>
      <c r="JQ13" s="368"/>
      <c r="JR13" s="368"/>
      <c r="JS13" s="368"/>
      <c r="JT13" s="368"/>
      <c r="JU13" s="368"/>
      <c r="JV13" s="368"/>
      <c r="JW13" s="368"/>
      <c r="JX13" s="368"/>
      <c r="JY13" s="368"/>
      <c r="JZ13" s="368"/>
      <c r="KA13" s="368"/>
      <c r="KB13" s="368"/>
      <c r="KC13" s="368"/>
      <c r="KD13" s="368"/>
      <c r="KE13" s="368"/>
      <c r="KF13" s="368"/>
      <c r="KG13" s="368"/>
      <c r="KH13" s="368"/>
      <c r="KI13" s="368"/>
      <c r="KJ13" s="368"/>
      <c r="KK13" s="368"/>
      <c r="KL13" s="368"/>
      <c r="KM13" s="368"/>
      <c r="KN13" s="368"/>
      <c r="KO13" s="368"/>
      <c r="KP13" s="368"/>
      <c r="KQ13" s="368"/>
      <c r="KR13" s="368"/>
      <c r="KS13" s="368"/>
      <c r="KT13" s="368"/>
      <c r="KU13" s="368"/>
      <c r="KV13" s="368"/>
      <c r="KW13" s="368"/>
      <c r="KX13" s="368"/>
      <c r="LH13" s="368"/>
      <c r="LI13" s="368"/>
      <c r="LJ13" s="368"/>
      <c r="LK13" s="368"/>
      <c r="LL13" s="368"/>
      <c r="LM13" s="368"/>
      <c r="LN13" s="368"/>
      <c r="LO13" s="368"/>
      <c r="LP13" s="368"/>
      <c r="LQ13" s="368"/>
      <c r="LR13" s="368"/>
      <c r="LS13" s="368"/>
      <c r="LT13" s="368"/>
      <c r="LU13" s="368"/>
      <c r="LV13" s="368"/>
      <c r="LW13" s="368"/>
      <c r="LX13" s="368"/>
      <c r="LY13" s="368"/>
      <c r="LZ13" s="368"/>
      <c r="MA13" s="368"/>
      <c r="MB13" s="368"/>
      <c r="MC13" s="368"/>
      <c r="MD13" s="368"/>
      <c r="ME13" s="368"/>
      <c r="MF13" s="368"/>
      <c r="MG13" s="368"/>
      <c r="MH13" s="368"/>
      <c r="MI13" s="368"/>
      <c r="MJ13" s="368"/>
      <c r="MK13" s="368"/>
      <c r="ML13" s="368"/>
      <c r="MM13" s="368"/>
      <c r="MN13" s="368"/>
      <c r="MO13" s="368"/>
      <c r="MP13" s="368"/>
      <c r="MQ13" s="368"/>
      <c r="MR13" s="368"/>
      <c r="MS13" s="368"/>
      <c r="MT13" s="368"/>
      <c r="MU13" s="368"/>
      <c r="MV13" s="368"/>
      <c r="MW13" s="368"/>
      <c r="MX13" s="368"/>
      <c r="MY13" s="368"/>
      <c r="MZ13" s="368"/>
      <c r="NA13" s="368"/>
      <c r="NB13" s="368"/>
      <c r="NC13" s="368"/>
      <c r="ND13" s="368"/>
      <c r="NE13" s="368"/>
      <c r="NF13" s="368"/>
      <c r="NG13" s="368"/>
      <c r="NH13" s="368"/>
      <c r="NI13" s="368"/>
      <c r="NJ13" s="368"/>
      <c r="NK13" s="368"/>
      <c r="NL13" s="368"/>
      <c r="NM13" s="368"/>
      <c r="NN13" s="368"/>
      <c r="NO13" s="368"/>
      <c r="NP13" s="368"/>
      <c r="NQ13" s="368"/>
      <c r="NR13" s="368"/>
      <c r="NS13" s="368"/>
      <c r="NT13" s="368"/>
      <c r="NU13" s="368"/>
      <c r="NV13" s="368"/>
      <c r="NW13" s="368"/>
      <c r="NX13" s="368"/>
      <c r="NY13" s="368"/>
      <c r="NZ13" s="368"/>
      <c r="OA13" s="368"/>
      <c r="OB13" s="368"/>
      <c r="OC13" s="368"/>
      <c r="OD13" s="368"/>
      <c r="OE13" s="368"/>
      <c r="OF13" s="368"/>
      <c r="OG13" s="368"/>
      <c r="OH13" s="368"/>
      <c r="OI13" s="368"/>
      <c r="OJ13" s="368"/>
      <c r="OK13" s="368"/>
      <c r="OL13" s="368"/>
      <c r="OM13" s="368"/>
      <c r="ON13" s="368"/>
      <c r="OO13" s="368"/>
      <c r="OP13" s="368"/>
      <c r="OQ13" s="368"/>
      <c r="OR13" s="368"/>
      <c r="OS13" s="368"/>
      <c r="OT13" s="368"/>
      <c r="OU13" s="368"/>
      <c r="OV13" s="368"/>
      <c r="OW13" s="368"/>
      <c r="OX13" s="368"/>
      <c r="OY13" s="368"/>
      <c r="OZ13" s="368"/>
      <c r="PA13" s="368"/>
      <c r="PB13" s="368"/>
      <c r="PC13" s="368"/>
      <c r="PD13" s="368"/>
      <c r="PE13" s="368"/>
      <c r="PF13" s="368"/>
      <c r="PG13" s="368"/>
      <c r="PH13" s="368"/>
      <c r="PI13" s="368"/>
      <c r="PJ13" s="368"/>
      <c r="PK13" s="368"/>
      <c r="PL13" s="368"/>
      <c r="PM13" s="368"/>
      <c r="PN13" s="368"/>
      <c r="PO13" s="368"/>
      <c r="PP13" s="368"/>
      <c r="PQ13" s="368"/>
      <c r="PR13" s="368"/>
      <c r="PS13" s="368"/>
      <c r="PT13" s="368"/>
      <c r="PU13" s="368"/>
      <c r="PV13" s="368"/>
      <c r="PW13" s="368"/>
      <c r="PX13" s="368"/>
      <c r="PY13" s="368"/>
      <c r="PZ13" s="368"/>
      <c r="QA13" s="368"/>
      <c r="QB13" s="368"/>
      <c r="QC13" s="368"/>
      <c r="QD13" s="368"/>
      <c r="QE13" s="368"/>
      <c r="QF13" s="368"/>
      <c r="QG13" s="368"/>
      <c r="QH13" s="368"/>
      <c r="QI13" s="368"/>
      <c r="QJ13" s="368"/>
      <c r="QK13" s="368"/>
      <c r="QL13" s="368"/>
      <c r="QM13" s="368"/>
      <c r="QN13" s="368"/>
      <c r="QO13" s="368"/>
      <c r="QP13" s="368"/>
      <c r="QQ13" s="368"/>
      <c r="QR13" s="368"/>
      <c r="QS13" s="368"/>
      <c r="QT13" s="368"/>
      <c r="QU13" s="368"/>
      <c r="QV13" s="368"/>
      <c r="QW13" s="368"/>
      <c r="QX13" s="368"/>
      <c r="QY13" s="368"/>
      <c r="QZ13" s="368"/>
      <c r="RA13" s="368"/>
      <c r="RB13" s="368"/>
      <c r="RC13" s="368"/>
      <c r="RD13" s="368"/>
      <c r="RE13" s="368"/>
      <c r="RF13" s="368"/>
      <c r="RG13" s="368"/>
      <c r="RH13" s="368"/>
      <c r="RI13" s="368"/>
      <c r="RJ13" s="368"/>
      <c r="RK13" s="368"/>
      <c r="RL13" s="368"/>
      <c r="RM13" s="368"/>
      <c r="RN13" s="368"/>
      <c r="RO13" s="368"/>
      <c r="RP13" s="368"/>
      <c r="RQ13" s="368"/>
      <c r="RR13" s="368"/>
      <c r="RS13" s="368"/>
      <c r="RT13" s="368"/>
      <c r="RU13" s="368"/>
      <c r="RV13" s="368"/>
      <c r="RW13" s="368"/>
      <c r="RX13" s="368"/>
      <c r="RY13" s="368"/>
      <c r="RZ13" s="368"/>
      <c r="SA13" s="368"/>
      <c r="SB13" s="368"/>
      <c r="SC13" s="368"/>
      <c r="SD13" s="368"/>
      <c r="SE13" s="368"/>
      <c r="SF13" s="368"/>
      <c r="SG13" s="368"/>
    </row>
    <row r="14" spans="1:501" ht="15.75" customHeight="1">
      <c r="A14" s="368"/>
      <c r="B14" s="387" t="s">
        <v>426</v>
      </c>
      <c r="C14" s="387" t="s">
        <v>427</v>
      </c>
      <c r="D14" s="387" t="s">
        <v>428</v>
      </c>
      <c r="E14" s="387" t="s">
        <v>429</v>
      </c>
      <c r="F14" s="368"/>
      <c r="G14" s="368"/>
      <c r="H14" s="368"/>
      <c r="I14" s="368"/>
      <c r="J14" s="368"/>
      <c r="K14" s="368"/>
      <c r="L14" s="368"/>
      <c r="M14" s="368"/>
      <c r="N14" s="368"/>
      <c r="O14" s="385"/>
      <c r="P14" s="368"/>
      <c r="Q14" s="368"/>
      <c r="R14" s="368"/>
      <c r="S14" s="368"/>
      <c r="T14" s="368"/>
      <c r="U14" s="368"/>
      <c r="V14" s="368"/>
      <c r="W14" s="368"/>
      <c r="X14" s="368"/>
      <c r="Y14" s="368"/>
      <c r="Z14" s="368"/>
      <c r="AA14" s="368"/>
      <c r="AB14" s="368"/>
      <c r="AC14" s="368"/>
      <c r="AD14" s="368"/>
      <c r="AE14" s="368"/>
      <c r="AF14" s="368"/>
      <c r="AG14" s="368"/>
      <c r="AH14" s="368"/>
      <c r="AI14" s="368"/>
      <c r="AJ14" s="368"/>
      <c r="AK14" s="368"/>
      <c r="AL14" s="368"/>
      <c r="AM14" s="368"/>
      <c r="AN14" s="368"/>
      <c r="AO14" s="368"/>
      <c r="AP14" s="368"/>
      <c r="AQ14" s="368"/>
      <c r="AR14" s="368"/>
      <c r="AS14" s="368"/>
      <c r="AT14" s="368"/>
      <c r="AU14" s="368"/>
      <c r="AV14" s="368"/>
      <c r="AW14" s="368"/>
      <c r="AX14" s="368"/>
      <c r="AY14" s="368"/>
      <c r="AZ14" s="368"/>
      <c r="BA14" s="368"/>
      <c r="BB14" s="368"/>
      <c r="BC14" s="368"/>
      <c r="BD14" s="368"/>
      <c r="BE14" s="368"/>
      <c r="BF14" s="368"/>
      <c r="BG14" s="368"/>
      <c r="BH14" s="368"/>
      <c r="BI14" s="368"/>
      <c r="BJ14" s="368"/>
      <c r="BK14" s="368"/>
      <c r="BL14" s="368"/>
      <c r="BM14" s="368"/>
      <c r="BN14" s="368"/>
      <c r="BO14" s="368"/>
      <c r="BP14" s="368"/>
      <c r="BQ14" s="368"/>
      <c r="BR14" s="368"/>
      <c r="BS14" s="368"/>
      <c r="BT14" s="368"/>
      <c r="BU14" s="368"/>
      <c r="BV14" s="368"/>
      <c r="BW14" s="368"/>
      <c r="BX14" s="368"/>
      <c r="BY14" s="368"/>
      <c r="BZ14" s="368"/>
      <c r="CA14" s="368"/>
      <c r="CB14" s="368"/>
      <c r="CC14" s="368"/>
      <c r="CD14" s="368"/>
      <c r="CE14" s="368"/>
      <c r="CF14" s="368"/>
      <c r="CG14" s="368"/>
      <c r="CH14" s="368"/>
      <c r="CI14" s="368"/>
      <c r="CJ14" s="368"/>
      <c r="CK14" s="368"/>
      <c r="CL14" s="368"/>
      <c r="CM14" s="368"/>
      <c r="CN14" s="368"/>
      <c r="CO14" s="368"/>
      <c r="CP14" s="368"/>
      <c r="CQ14" s="368"/>
      <c r="CR14" s="368"/>
      <c r="CS14" s="368"/>
      <c r="CT14" s="368"/>
      <c r="CU14" s="368"/>
      <c r="CV14" s="368"/>
      <c r="CW14" s="368"/>
      <c r="CX14" s="368"/>
      <c r="CY14" s="368"/>
      <c r="CZ14" s="368"/>
      <c r="DA14" s="368"/>
      <c r="DB14" s="368"/>
      <c r="DV14" s="368"/>
      <c r="DW14" s="368"/>
      <c r="DX14" s="368"/>
      <c r="DY14" s="368"/>
      <c r="DZ14" s="368"/>
      <c r="EA14" s="368"/>
      <c r="EB14" s="368"/>
      <c r="EC14" s="368"/>
      <c r="ED14" s="368"/>
      <c r="EE14" s="368"/>
      <c r="EF14" s="368"/>
      <c r="EG14" s="368"/>
      <c r="EH14" s="368"/>
      <c r="EI14" s="368"/>
      <c r="EJ14" s="368"/>
      <c r="EK14" s="368"/>
      <c r="EL14" s="368"/>
      <c r="EM14" s="368"/>
      <c r="EN14" s="368"/>
      <c r="EO14" s="368"/>
      <c r="EP14" s="368"/>
      <c r="EQ14" s="368"/>
      <c r="ER14" s="368"/>
      <c r="ES14" s="368"/>
      <c r="ET14" s="368"/>
      <c r="EU14" s="368"/>
      <c r="EV14" s="368"/>
      <c r="EW14" s="368"/>
      <c r="EX14" s="368"/>
      <c r="EY14" s="368"/>
      <c r="EZ14" s="368"/>
      <c r="FA14" s="368"/>
      <c r="FB14" s="368"/>
      <c r="FC14" s="368"/>
      <c r="FD14" s="368"/>
      <c r="FE14" s="368"/>
      <c r="FF14" s="368"/>
      <c r="FG14" s="368"/>
      <c r="FH14" s="368"/>
      <c r="FI14" s="368"/>
      <c r="FJ14" s="368"/>
      <c r="FK14" s="368"/>
      <c r="FL14" s="368"/>
      <c r="FM14" s="368"/>
      <c r="FN14" s="368"/>
      <c r="FO14" s="368"/>
      <c r="FP14" s="368"/>
      <c r="FQ14" s="368"/>
      <c r="FR14" s="368"/>
      <c r="FS14" s="368"/>
      <c r="FT14" s="368"/>
      <c r="FU14" s="368"/>
      <c r="FV14" s="368"/>
      <c r="FW14" s="368"/>
      <c r="FX14" s="368"/>
      <c r="FY14" s="368"/>
      <c r="FZ14" s="368"/>
      <c r="GA14" s="368"/>
      <c r="GB14" s="368"/>
      <c r="GC14" s="368"/>
      <c r="GD14" s="368"/>
      <c r="GE14" s="368"/>
      <c r="GF14" s="368"/>
      <c r="GG14" s="368"/>
      <c r="GH14" s="368"/>
      <c r="GI14" s="368"/>
      <c r="GJ14" s="368"/>
      <c r="GK14" s="368"/>
      <c r="GL14" s="368"/>
      <c r="GM14" s="368"/>
      <c r="GN14" s="368"/>
      <c r="GO14" s="368"/>
      <c r="GP14" s="368"/>
      <c r="GQ14" s="368"/>
      <c r="GR14" s="368"/>
      <c r="GS14" s="368"/>
      <c r="GT14" s="368"/>
      <c r="GU14" s="368"/>
      <c r="GV14" s="368"/>
      <c r="GW14" s="368"/>
      <c r="GX14" s="368"/>
      <c r="GY14" s="368"/>
      <c r="GZ14" s="368"/>
      <c r="HA14" s="368"/>
      <c r="HB14" s="368"/>
      <c r="HC14" s="368"/>
      <c r="HD14" s="368"/>
      <c r="HE14" s="368"/>
      <c r="HF14" s="368"/>
      <c r="HG14" s="368"/>
      <c r="HH14" s="368"/>
      <c r="HI14" s="368"/>
      <c r="HJ14" s="368"/>
      <c r="HK14" s="368"/>
      <c r="HL14" s="368"/>
      <c r="HM14" s="368"/>
      <c r="HN14" s="368"/>
      <c r="HO14" s="368"/>
      <c r="HP14" s="368"/>
      <c r="HQ14" s="368"/>
      <c r="HR14" s="368"/>
      <c r="HS14" s="368"/>
      <c r="HT14" s="368"/>
      <c r="HU14" s="368"/>
      <c r="HV14" s="368"/>
      <c r="HW14" s="368"/>
      <c r="HX14" s="368"/>
      <c r="HY14" s="368"/>
      <c r="HZ14" s="368"/>
      <c r="IA14" s="368"/>
      <c r="IB14" s="368"/>
      <c r="IC14" s="368"/>
      <c r="ID14" s="368"/>
      <c r="IE14" s="368"/>
      <c r="IF14" s="368"/>
      <c r="IG14" s="368"/>
      <c r="IH14" s="368"/>
      <c r="II14" s="368"/>
      <c r="IJ14" s="368"/>
      <c r="IK14" s="368"/>
      <c r="IL14" s="368"/>
      <c r="IM14" s="368"/>
      <c r="IN14" s="368"/>
      <c r="IO14" s="368"/>
      <c r="IP14" s="368"/>
      <c r="IQ14" s="368"/>
      <c r="IR14" s="368"/>
      <c r="IS14" s="368"/>
      <c r="IT14" s="368"/>
      <c r="IU14" s="368"/>
      <c r="IV14" s="368"/>
      <c r="IW14" s="368"/>
      <c r="IX14" s="368"/>
      <c r="IY14" s="368"/>
      <c r="IZ14" s="368"/>
      <c r="JA14" s="368"/>
      <c r="JB14" s="368"/>
      <c r="JC14" s="368"/>
      <c r="JD14" s="368"/>
      <c r="JE14" s="368"/>
      <c r="JF14" s="368"/>
      <c r="JG14" s="368"/>
      <c r="JH14" s="368"/>
      <c r="JI14" s="368"/>
      <c r="JJ14" s="368"/>
      <c r="JK14" s="368"/>
      <c r="JL14" s="368"/>
      <c r="JM14" s="368"/>
      <c r="JN14" s="368"/>
      <c r="JO14" s="368"/>
      <c r="JP14" s="368"/>
      <c r="JQ14" s="368"/>
      <c r="JR14" s="368"/>
      <c r="JS14" s="368"/>
      <c r="JT14" s="368"/>
      <c r="JU14" s="368"/>
      <c r="JV14" s="368"/>
      <c r="JW14" s="368"/>
      <c r="JX14" s="368"/>
      <c r="JY14" s="368"/>
      <c r="JZ14" s="368"/>
      <c r="KA14" s="368"/>
      <c r="KB14" s="368"/>
      <c r="KC14" s="368"/>
      <c r="KD14" s="368"/>
      <c r="KE14" s="368"/>
      <c r="KF14" s="368"/>
      <c r="KG14" s="368"/>
      <c r="KH14" s="368"/>
      <c r="KI14" s="368"/>
      <c r="KJ14" s="368"/>
      <c r="KK14" s="368"/>
      <c r="KL14" s="368"/>
      <c r="KM14" s="368"/>
      <c r="KN14" s="368"/>
      <c r="KO14" s="368"/>
      <c r="KP14" s="368"/>
      <c r="KQ14" s="368"/>
      <c r="KR14" s="368"/>
      <c r="KS14" s="368"/>
      <c r="KT14" s="368"/>
      <c r="KU14" s="368"/>
      <c r="KV14" s="368"/>
      <c r="KW14" s="368"/>
      <c r="KX14" s="368"/>
      <c r="LH14" s="368"/>
      <c r="LI14" s="368"/>
      <c r="LJ14" s="368"/>
      <c r="LK14" s="368"/>
      <c r="LL14" s="368"/>
      <c r="LM14" s="368"/>
      <c r="LN14" s="368"/>
      <c r="LO14" s="368"/>
      <c r="LP14" s="368"/>
      <c r="LQ14" s="368"/>
      <c r="LR14" s="368"/>
      <c r="LS14" s="368"/>
      <c r="LT14" s="368"/>
      <c r="LU14" s="368"/>
      <c r="LV14" s="368"/>
      <c r="LW14" s="368"/>
      <c r="LX14" s="368"/>
      <c r="LY14" s="368"/>
      <c r="LZ14" s="368"/>
      <c r="MA14" s="368"/>
      <c r="MB14" s="368"/>
      <c r="MC14" s="368"/>
      <c r="MD14" s="368"/>
      <c r="ME14" s="368"/>
      <c r="MF14" s="368"/>
      <c r="MG14" s="368"/>
      <c r="MH14" s="368"/>
      <c r="MI14" s="368"/>
      <c r="MJ14" s="368"/>
      <c r="MK14" s="368"/>
      <c r="ML14" s="368"/>
      <c r="MM14" s="368"/>
      <c r="MN14" s="368"/>
      <c r="MO14" s="368"/>
      <c r="MP14" s="368"/>
      <c r="MQ14" s="368"/>
      <c r="MR14" s="368"/>
      <c r="MS14" s="368"/>
      <c r="MT14" s="368"/>
      <c r="MU14" s="368"/>
      <c r="MV14" s="368"/>
      <c r="MW14" s="368"/>
      <c r="MX14" s="368"/>
      <c r="MY14" s="368"/>
      <c r="MZ14" s="368"/>
      <c r="NA14" s="368"/>
      <c r="NB14" s="368"/>
      <c r="NC14" s="368"/>
      <c r="ND14" s="368"/>
      <c r="NE14" s="368"/>
      <c r="NF14" s="368"/>
      <c r="NG14" s="368"/>
      <c r="NH14" s="368"/>
      <c r="NI14" s="368"/>
      <c r="NJ14" s="368"/>
      <c r="NK14" s="368"/>
      <c r="NL14" s="368"/>
      <c r="NM14" s="368"/>
      <c r="NN14" s="368"/>
      <c r="NO14" s="368"/>
      <c r="NP14" s="368"/>
      <c r="NQ14" s="368"/>
      <c r="NR14" s="368"/>
      <c r="NS14" s="368"/>
      <c r="NT14" s="368"/>
      <c r="NU14" s="368"/>
      <c r="NV14" s="368"/>
      <c r="NW14" s="368"/>
      <c r="NX14" s="368"/>
      <c r="NY14" s="368"/>
      <c r="NZ14" s="368"/>
      <c r="OA14" s="368"/>
      <c r="OB14" s="368"/>
      <c r="OC14" s="368"/>
      <c r="OD14" s="368"/>
      <c r="OE14" s="368"/>
      <c r="OF14" s="368"/>
      <c r="OG14" s="368"/>
      <c r="OH14" s="368"/>
      <c r="OI14" s="368"/>
      <c r="OJ14" s="368"/>
      <c r="OK14" s="368"/>
      <c r="OL14" s="368"/>
      <c r="OM14" s="368"/>
      <c r="ON14" s="368"/>
      <c r="OO14" s="368"/>
      <c r="OP14" s="368"/>
      <c r="OQ14" s="368"/>
      <c r="OR14" s="368"/>
      <c r="OS14" s="368"/>
      <c r="OT14" s="368"/>
      <c r="OU14" s="368"/>
      <c r="OV14" s="368"/>
      <c r="OW14" s="368"/>
      <c r="OX14" s="368"/>
      <c r="OY14" s="368"/>
      <c r="OZ14" s="368"/>
      <c r="PA14" s="368"/>
      <c r="PB14" s="368"/>
      <c r="PC14" s="368"/>
      <c r="PD14" s="368"/>
      <c r="PE14" s="368"/>
      <c r="PF14" s="368"/>
      <c r="PG14" s="368"/>
      <c r="PH14" s="368"/>
      <c r="PI14" s="368"/>
      <c r="PJ14" s="368"/>
      <c r="PK14" s="368"/>
      <c r="PL14" s="368"/>
      <c r="PM14" s="368"/>
      <c r="PN14" s="368"/>
      <c r="PO14" s="368"/>
      <c r="PP14" s="368"/>
      <c r="PQ14" s="368"/>
      <c r="PR14" s="368"/>
      <c r="PS14" s="368"/>
      <c r="PT14" s="368"/>
      <c r="PU14" s="368"/>
      <c r="PV14" s="368"/>
      <c r="PW14" s="368"/>
      <c r="PX14" s="368"/>
      <c r="PY14" s="368"/>
      <c r="PZ14" s="368"/>
      <c r="QA14" s="368"/>
      <c r="QB14" s="368"/>
      <c r="QC14" s="368"/>
      <c r="QD14" s="368"/>
      <c r="QE14" s="368"/>
      <c r="QF14" s="368"/>
      <c r="QG14" s="368"/>
      <c r="QH14" s="368"/>
      <c r="QI14" s="368"/>
      <c r="QJ14" s="368"/>
      <c r="QK14" s="368"/>
      <c r="QL14" s="368"/>
      <c r="QM14" s="368"/>
      <c r="QN14" s="368"/>
      <c r="QO14" s="368"/>
      <c r="QP14" s="368"/>
      <c r="QQ14" s="368"/>
      <c r="QR14" s="368"/>
      <c r="QS14" s="368"/>
      <c r="QT14" s="368"/>
      <c r="QU14" s="368"/>
      <c r="QV14" s="368"/>
      <c r="QW14" s="368"/>
      <c r="QX14" s="368"/>
      <c r="QY14" s="368"/>
      <c r="QZ14" s="368"/>
      <c r="RA14" s="368"/>
      <c r="RB14" s="368"/>
      <c r="RC14" s="368"/>
      <c r="RD14" s="368"/>
      <c r="RE14" s="368"/>
      <c r="RF14" s="368"/>
      <c r="RG14" s="368"/>
      <c r="RH14" s="368"/>
      <c r="RI14" s="368"/>
      <c r="RJ14" s="368"/>
      <c r="RK14" s="368"/>
      <c r="RL14" s="368"/>
      <c r="RM14" s="368"/>
      <c r="RN14" s="368"/>
      <c r="RO14" s="368"/>
      <c r="RP14" s="368"/>
      <c r="RQ14" s="368"/>
      <c r="RR14" s="368"/>
      <c r="RS14" s="368"/>
      <c r="RT14" s="368"/>
      <c r="RU14" s="368"/>
      <c r="RV14" s="368"/>
      <c r="RW14" s="368"/>
      <c r="RX14" s="368"/>
      <c r="RY14" s="368"/>
      <c r="RZ14" s="368"/>
      <c r="SA14" s="368"/>
      <c r="SB14" s="368"/>
      <c r="SC14" s="368"/>
      <c r="SD14" s="368"/>
      <c r="SE14" s="368"/>
      <c r="SF14" s="368"/>
      <c r="SG14" s="368"/>
    </row>
    <row r="15" spans="1:501" ht="15.75" customHeight="1">
      <c r="A15" s="368"/>
      <c r="B15" s="389">
        <v>11.86</v>
      </c>
      <c r="C15" s="389">
        <v>2.42</v>
      </c>
      <c r="D15" s="389">
        <v>20.79</v>
      </c>
      <c r="E15" s="389">
        <v>5.52</v>
      </c>
      <c r="F15" s="368"/>
      <c r="G15" s="368"/>
      <c r="H15" s="368"/>
      <c r="I15" s="368"/>
      <c r="J15" s="368"/>
      <c r="K15" s="368"/>
      <c r="L15" s="368"/>
      <c r="M15" s="368"/>
      <c r="N15" s="368"/>
      <c r="O15" s="385"/>
      <c r="P15" s="368"/>
      <c r="Q15" s="368"/>
      <c r="R15" s="368"/>
      <c r="S15" s="368"/>
      <c r="T15" s="368"/>
      <c r="U15" s="368"/>
      <c r="V15" s="368"/>
      <c r="W15" s="368"/>
      <c r="X15" s="368"/>
      <c r="Y15" s="368"/>
      <c r="Z15" s="368"/>
      <c r="AA15" s="368"/>
      <c r="AB15" s="368"/>
      <c r="AC15" s="368"/>
      <c r="AD15" s="368"/>
      <c r="AE15" s="368"/>
      <c r="AF15" s="368"/>
      <c r="AG15" s="368"/>
      <c r="AH15" s="368"/>
      <c r="AI15" s="368"/>
      <c r="AJ15" s="368"/>
      <c r="AK15" s="368"/>
      <c r="AL15" s="368"/>
      <c r="AM15" s="368"/>
      <c r="AN15" s="368"/>
      <c r="AO15" s="368"/>
      <c r="AP15" s="368"/>
      <c r="AQ15" s="368"/>
      <c r="AR15" s="368"/>
      <c r="AS15" s="368"/>
      <c r="AT15" s="368"/>
      <c r="AU15" s="368"/>
      <c r="AV15" s="368"/>
      <c r="AW15" s="368"/>
      <c r="AX15" s="368"/>
      <c r="AY15" s="368"/>
      <c r="AZ15" s="368"/>
      <c r="BA15" s="368"/>
      <c r="BB15" s="368"/>
      <c r="BC15" s="368"/>
      <c r="BD15" s="368"/>
      <c r="BE15" s="368"/>
      <c r="BF15" s="368"/>
      <c r="BG15" s="368"/>
      <c r="BH15" s="368"/>
      <c r="BI15" s="368"/>
      <c r="BJ15" s="368"/>
      <c r="BK15" s="368"/>
      <c r="BL15" s="368"/>
      <c r="BM15" s="368"/>
      <c r="BN15" s="368"/>
      <c r="BO15" s="368"/>
      <c r="BP15" s="368"/>
      <c r="BQ15" s="368"/>
      <c r="BR15" s="368"/>
      <c r="BS15" s="368"/>
      <c r="BT15" s="368"/>
      <c r="BU15" s="368"/>
      <c r="BV15" s="368"/>
      <c r="BW15" s="368"/>
      <c r="BX15" s="368"/>
      <c r="BY15" s="368"/>
      <c r="BZ15" s="368"/>
      <c r="CA15" s="368"/>
      <c r="CB15" s="368"/>
      <c r="CC15" s="368"/>
      <c r="CD15" s="368"/>
      <c r="CE15" s="368"/>
      <c r="CF15" s="368"/>
      <c r="CG15" s="368"/>
      <c r="CH15" s="368"/>
      <c r="CI15" s="368"/>
      <c r="CJ15" s="368"/>
      <c r="CK15" s="368"/>
      <c r="CL15" s="368"/>
      <c r="CM15" s="368"/>
      <c r="CN15" s="368"/>
      <c r="CO15" s="368"/>
      <c r="CP15" s="368"/>
      <c r="CQ15" s="368"/>
      <c r="CR15" s="368"/>
      <c r="CS15" s="368"/>
      <c r="CT15" s="368"/>
      <c r="CU15" s="368"/>
      <c r="CV15" s="368"/>
      <c r="CW15" s="368"/>
      <c r="CX15" s="368"/>
      <c r="CY15" s="368"/>
      <c r="CZ15" s="368"/>
      <c r="DA15" s="368"/>
      <c r="DB15" s="368"/>
      <c r="DV15" s="368"/>
      <c r="DW15" s="368"/>
      <c r="DX15" s="368"/>
      <c r="DY15" s="368"/>
      <c r="DZ15" s="368"/>
      <c r="EA15" s="368"/>
      <c r="EB15" s="368"/>
      <c r="EC15" s="368"/>
      <c r="ED15" s="368"/>
      <c r="EE15" s="368"/>
      <c r="EF15" s="368"/>
      <c r="EG15" s="368"/>
      <c r="EH15" s="368"/>
      <c r="EI15" s="368"/>
      <c r="EJ15" s="368"/>
      <c r="EK15" s="368"/>
      <c r="EL15" s="368"/>
      <c r="EM15" s="368"/>
      <c r="EN15" s="368"/>
      <c r="EO15" s="368"/>
      <c r="EP15" s="368"/>
      <c r="EQ15" s="368"/>
      <c r="ER15" s="368"/>
      <c r="ES15" s="368"/>
      <c r="ET15" s="368"/>
      <c r="EU15" s="368"/>
      <c r="EV15" s="368"/>
      <c r="EW15" s="368"/>
      <c r="EX15" s="368"/>
      <c r="EY15" s="368"/>
      <c r="EZ15" s="368"/>
      <c r="FA15" s="368"/>
      <c r="FB15" s="368"/>
      <c r="FC15" s="368"/>
      <c r="FD15" s="368"/>
      <c r="FE15" s="368"/>
      <c r="FF15" s="368"/>
      <c r="FG15" s="368"/>
      <c r="FH15" s="368"/>
      <c r="FI15" s="368"/>
      <c r="FJ15" s="368"/>
      <c r="FK15" s="368"/>
      <c r="FL15" s="368"/>
      <c r="FM15" s="368"/>
      <c r="FN15" s="368"/>
      <c r="FO15" s="368"/>
      <c r="FP15" s="368"/>
      <c r="FQ15" s="368"/>
      <c r="FR15" s="368"/>
      <c r="FS15" s="368"/>
      <c r="FT15" s="368"/>
      <c r="FU15" s="368"/>
      <c r="FV15" s="368"/>
      <c r="FW15" s="368"/>
      <c r="FX15" s="368"/>
      <c r="FY15" s="368"/>
      <c r="FZ15" s="368"/>
      <c r="GA15" s="368"/>
      <c r="GB15" s="368"/>
      <c r="GC15" s="368"/>
      <c r="GD15" s="368"/>
      <c r="GE15" s="368"/>
      <c r="GF15" s="368"/>
      <c r="GG15" s="368"/>
      <c r="GH15" s="368"/>
      <c r="GI15" s="368"/>
      <c r="GJ15" s="368"/>
      <c r="GK15" s="368"/>
      <c r="GL15" s="368"/>
      <c r="GM15" s="368"/>
      <c r="GN15" s="368"/>
      <c r="GO15" s="368"/>
      <c r="GP15" s="368"/>
      <c r="GQ15" s="368"/>
      <c r="GR15" s="368"/>
      <c r="GS15" s="368"/>
      <c r="GT15" s="368"/>
      <c r="GU15" s="368"/>
      <c r="GV15" s="368"/>
      <c r="GW15" s="368"/>
      <c r="GX15" s="368"/>
      <c r="GY15" s="368"/>
      <c r="GZ15" s="368"/>
      <c r="HA15" s="368"/>
      <c r="HB15" s="368"/>
      <c r="HC15" s="368"/>
      <c r="HD15" s="368"/>
      <c r="HE15" s="368"/>
      <c r="HF15" s="368"/>
      <c r="HG15" s="368"/>
      <c r="HH15" s="368"/>
      <c r="HI15" s="368"/>
      <c r="HJ15" s="368"/>
      <c r="HK15" s="368"/>
      <c r="HL15" s="368"/>
      <c r="HM15" s="368"/>
      <c r="HN15" s="368"/>
      <c r="HO15" s="368"/>
      <c r="HP15" s="368"/>
      <c r="HQ15" s="368"/>
      <c r="HR15" s="368"/>
      <c r="HS15" s="368"/>
      <c r="HT15" s="368"/>
      <c r="HU15" s="368"/>
      <c r="HV15" s="368"/>
      <c r="HW15" s="368"/>
      <c r="HX15" s="368"/>
      <c r="HY15" s="368"/>
      <c r="HZ15" s="368"/>
      <c r="IA15" s="368"/>
      <c r="IB15" s="368"/>
      <c r="IC15" s="368"/>
      <c r="ID15" s="368"/>
      <c r="IE15" s="368"/>
      <c r="IF15" s="368"/>
      <c r="IG15" s="368"/>
      <c r="IH15" s="368"/>
      <c r="II15" s="368"/>
      <c r="IJ15" s="368"/>
      <c r="IK15" s="368"/>
      <c r="IL15" s="368"/>
      <c r="IM15" s="368"/>
      <c r="IN15" s="368"/>
      <c r="IO15" s="368"/>
      <c r="IP15" s="368"/>
      <c r="IQ15" s="368"/>
      <c r="IR15" s="368"/>
      <c r="IS15" s="368"/>
      <c r="IT15" s="368"/>
      <c r="IU15" s="368"/>
      <c r="IV15" s="368"/>
      <c r="IW15" s="368"/>
      <c r="IX15" s="368"/>
      <c r="IY15" s="368"/>
      <c r="IZ15" s="368"/>
      <c r="JA15" s="368"/>
      <c r="JB15" s="368"/>
      <c r="JC15" s="368"/>
      <c r="JD15" s="368"/>
      <c r="JE15" s="368"/>
      <c r="JF15" s="368"/>
      <c r="JG15" s="368"/>
      <c r="JH15" s="368"/>
      <c r="JI15" s="368"/>
      <c r="JJ15" s="368"/>
      <c r="JK15" s="368"/>
      <c r="JL15" s="368"/>
      <c r="JM15" s="368"/>
      <c r="JN15" s="368"/>
      <c r="JO15" s="368"/>
      <c r="JP15" s="368"/>
      <c r="JQ15" s="368"/>
      <c r="JR15" s="368"/>
      <c r="JS15" s="368"/>
      <c r="JT15" s="368"/>
      <c r="JU15" s="368"/>
      <c r="JV15" s="368"/>
      <c r="JW15" s="368"/>
      <c r="JX15" s="368"/>
      <c r="JY15" s="368"/>
      <c r="JZ15" s="368"/>
      <c r="KA15" s="368"/>
      <c r="KB15" s="368"/>
      <c r="KC15" s="368"/>
      <c r="KD15" s="368"/>
      <c r="KE15" s="368"/>
      <c r="KF15" s="368"/>
      <c r="KG15" s="368"/>
      <c r="KH15" s="368"/>
      <c r="KI15" s="368"/>
      <c r="KJ15" s="368"/>
      <c r="KK15" s="368"/>
      <c r="KL15" s="368"/>
      <c r="KM15" s="368"/>
      <c r="KN15" s="368"/>
      <c r="KO15" s="368"/>
      <c r="KP15" s="368"/>
      <c r="KQ15" s="368"/>
      <c r="KR15" s="368"/>
      <c r="KS15" s="368"/>
      <c r="KT15" s="368"/>
      <c r="KU15" s="368"/>
      <c r="KV15" s="368"/>
      <c r="KW15" s="368"/>
      <c r="KX15" s="368"/>
      <c r="LH15" s="368"/>
      <c r="LI15" s="368"/>
      <c r="LJ15" s="368"/>
      <c r="LK15" s="368"/>
      <c r="LL15" s="368"/>
      <c r="LM15" s="368"/>
      <c r="LN15" s="368"/>
      <c r="LO15" s="368"/>
      <c r="LP15" s="368"/>
      <c r="LQ15" s="368"/>
      <c r="LR15" s="368"/>
      <c r="LS15" s="368"/>
      <c r="LT15" s="368"/>
      <c r="LU15" s="368"/>
      <c r="LV15" s="368"/>
      <c r="LW15" s="368"/>
      <c r="LX15" s="368"/>
      <c r="LY15" s="368"/>
      <c r="LZ15" s="368"/>
      <c r="MA15" s="368"/>
      <c r="MB15" s="368"/>
      <c r="MC15" s="368"/>
      <c r="MD15" s="368"/>
      <c r="ME15" s="368"/>
      <c r="MF15" s="368"/>
      <c r="MG15" s="368"/>
      <c r="MH15" s="368"/>
      <c r="MI15" s="368"/>
      <c r="MJ15" s="368"/>
      <c r="MK15" s="368"/>
      <c r="ML15" s="368"/>
      <c r="MM15" s="368"/>
      <c r="MN15" s="368"/>
      <c r="MO15" s="368"/>
      <c r="MP15" s="368"/>
      <c r="MQ15" s="368"/>
      <c r="MR15" s="368"/>
      <c r="MS15" s="368"/>
      <c r="MT15" s="368"/>
      <c r="MU15" s="368"/>
      <c r="MV15" s="368"/>
      <c r="MW15" s="368"/>
      <c r="MX15" s="368"/>
      <c r="MY15" s="368"/>
      <c r="MZ15" s="368"/>
      <c r="NA15" s="368"/>
      <c r="NB15" s="368"/>
      <c r="NC15" s="368"/>
      <c r="ND15" s="368"/>
      <c r="NE15" s="368"/>
      <c r="NF15" s="368"/>
      <c r="NG15" s="368"/>
      <c r="NH15" s="368"/>
      <c r="NI15" s="368"/>
      <c r="NJ15" s="368"/>
      <c r="NK15" s="368"/>
      <c r="NL15" s="368"/>
      <c r="NM15" s="368"/>
      <c r="NN15" s="368"/>
      <c r="NO15" s="368"/>
      <c r="NP15" s="368"/>
      <c r="NQ15" s="368"/>
      <c r="NR15" s="368"/>
      <c r="NS15" s="368"/>
      <c r="NT15" s="368"/>
      <c r="NU15" s="368"/>
      <c r="NV15" s="368"/>
      <c r="NW15" s="368"/>
      <c r="NX15" s="368"/>
      <c r="NY15" s="368"/>
      <c r="NZ15" s="368"/>
      <c r="OA15" s="368"/>
      <c r="OB15" s="368"/>
      <c r="OC15" s="368"/>
      <c r="OD15" s="368"/>
      <c r="OE15" s="368"/>
      <c r="OF15" s="368"/>
      <c r="OG15" s="368"/>
      <c r="OH15" s="368"/>
      <c r="OI15" s="368"/>
      <c r="OJ15" s="368"/>
      <c r="OK15" s="368"/>
      <c r="OL15" s="368"/>
      <c r="OM15" s="368"/>
      <c r="ON15" s="368"/>
      <c r="OO15" s="368"/>
      <c r="OP15" s="368"/>
      <c r="OQ15" s="368"/>
      <c r="OR15" s="368"/>
      <c r="OS15" s="368"/>
      <c r="OT15" s="368"/>
      <c r="OU15" s="368"/>
      <c r="OV15" s="368"/>
      <c r="OW15" s="368"/>
      <c r="OX15" s="368"/>
      <c r="OY15" s="368"/>
      <c r="OZ15" s="368"/>
      <c r="PA15" s="368"/>
      <c r="PB15" s="368"/>
      <c r="PC15" s="368"/>
      <c r="PD15" s="368"/>
      <c r="PE15" s="368"/>
      <c r="PF15" s="368"/>
      <c r="PG15" s="368"/>
      <c r="PH15" s="368"/>
      <c r="PI15" s="368"/>
      <c r="PJ15" s="368"/>
      <c r="PK15" s="368"/>
      <c r="PL15" s="368"/>
      <c r="PM15" s="368"/>
      <c r="PN15" s="368"/>
      <c r="PO15" s="368"/>
      <c r="PP15" s="368"/>
      <c r="PQ15" s="368"/>
      <c r="PR15" s="368"/>
      <c r="PS15" s="368"/>
      <c r="PT15" s="368"/>
      <c r="PU15" s="368"/>
      <c r="PV15" s="368"/>
      <c r="PW15" s="368"/>
      <c r="PX15" s="368"/>
      <c r="PY15" s="368"/>
      <c r="PZ15" s="368"/>
      <c r="QA15" s="368"/>
      <c r="QB15" s="368"/>
      <c r="QC15" s="368"/>
      <c r="QD15" s="368"/>
      <c r="QE15" s="368"/>
      <c r="QF15" s="368"/>
      <c r="QG15" s="368"/>
      <c r="QH15" s="368"/>
      <c r="QI15" s="368"/>
      <c r="QJ15" s="368"/>
      <c r="QK15" s="368"/>
      <c r="QL15" s="368"/>
      <c r="QM15" s="368"/>
      <c r="QN15" s="368"/>
      <c r="QO15" s="368"/>
      <c r="QP15" s="368"/>
      <c r="QQ15" s="368"/>
      <c r="QR15" s="368"/>
      <c r="QS15" s="368"/>
      <c r="QT15" s="368"/>
      <c r="QU15" s="368"/>
      <c r="QV15" s="368"/>
      <c r="QW15" s="368"/>
      <c r="QX15" s="368"/>
      <c r="QY15" s="368"/>
      <c r="QZ15" s="368"/>
      <c r="RA15" s="368"/>
      <c r="RB15" s="368"/>
      <c r="RC15" s="368"/>
      <c r="RD15" s="368"/>
      <c r="RE15" s="368"/>
      <c r="RF15" s="368"/>
      <c r="RG15" s="368"/>
      <c r="RH15" s="368"/>
      <c r="RI15" s="368"/>
      <c r="RJ15" s="368"/>
      <c r="RK15" s="368"/>
      <c r="RL15" s="368"/>
      <c r="RM15" s="368"/>
      <c r="RN15" s="368"/>
      <c r="RO15" s="368"/>
      <c r="RP15" s="368"/>
      <c r="RQ15" s="368"/>
      <c r="RR15" s="368"/>
      <c r="RS15" s="368"/>
      <c r="RT15" s="368"/>
      <c r="RU15" s="368"/>
      <c r="RV15" s="368"/>
      <c r="RW15" s="368"/>
      <c r="RX15" s="368"/>
      <c r="RY15" s="368"/>
      <c r="RZ15" s="368"/>
      <c r="SA15" s="368"/>
      <c r="SB15" s="368"/>
      <c r="SC15" s="368"/>
      <c r="SD15" s="368"/>
      <c r="SE15" s="368"/>
      <c r="SF15" s="368"/>
      <c r="SG15" s="368"/>
    </row>
    <row r="16" spans="1:501" ht="15.75" customHeight="1">
      <c r="A16" s="369"/>
      <c r="B16" s="392"/>
      <c r="C16" s="392"/>
      <c r="D16" s="392"/>
      <c r="E16" s="392"/>
      <c r="F16" s="369"/>
      <c r="G16" s="369"/>
      <c r="H16" s="369"/>
      <c r="I16" s="369"/>
      <c r="J16" s="369"/>
      <c r="K16" s="369"/>
      <c r="L16" s="369"/>
      <c r="M16" s="369"/>
      <c r="N16" s="369"/>
      <c r="O16" s="393"/>
      <c r="P16" s="369"/>
      <c r="Q16" s="369"/>
      <c r="R16" s="369"/>
      <c r="S16" s="369"/>
      <c r="T16" s="369"/>
      <c r="U16" s="369"/>
      <c r="V16" s="369"/>
      <c r="W16" s="369"/>
      <c r="X16" s="369"/>
      <c r="Y16" s="369"/>
      <c r="Z16" s="369"/>
      <c r="AA16" s="369"/>
      <c r="AB16" s="369"/>
      <c r="AC16" s="369"/>
      <c r="AD16" s="369"/>
      <c r="AE16" s="369"/>
      <c r="AF16" s="369"/>
      <c r="AG16" s="369">
        <v>1</v>
      </c>
      <c r="AH16" s="369">
        <v>2</v>
      </c>
      <c r="AI16" s="369">
        <v>3</v>
      </c>
      <c r="AJ16" s="369">
        <v>4</v>
      </c>
      <c r="AK16" s="369">
        <v>5</v>
      </c>
      <c r="AL16" s="369">
        <v>6</v>
      </c>
      <c r="AM16" s="369">
        <v>7</v>
      </c>
      <c r="AN16" s="369">
        <v>8</v>
      </c>
      <c r="AO16" s="369">
        <v>9</v>
      </c>
      <c r="AP16" s="369">
        <v>10</v>
      </c>
      <c r="AQ16" s="369">
        <v>11</v>
      </c>
      <c r="AR16" s="369">
        <v>12</v>
      </c>
      <c r="AS16" s="369">
        <v>13</v>
      </c>
      <c r="AT16" s="369">
        <v>14</v>
      </c>
      <c r="AU16" s="369">
        <v>15</v>
      </c>
      <c r="AV16" s="369">
        <v>16</v>
      </c>
      <c r="AW16" s="369">
        <v>17</v>
      </c>
      <c r="AX16" s="369">
        <v>18</v>
      </c>
      <c r="AY16" s="369">
        <v>19</v>
      </c>
      <c r="AZ16" s="369">
        <v>20</v>
      </c>
      <c r="BA16" s="369">
        <v>21</v>
      </c>
      <c r="BB16" s="369">
        <v>22</v>
      </c>
      <c r="BC16" s="369">
        <v>23</v>
      </c>
      <c r="BD16" s="369">
        <v>24</v>
      </c>
      <c r="BE16" s="369">
        <v>25</v>
      </c>
      <c r="BF16" s="369">
        <v>26</v>
      </c>
      <c r="BG16" s="369">
        <v>27</v>
      </c>
      <c r="BH16" s="369">
        <v>28</v>
      </c>
      <c r="BI16" s="369">
        <v>29</v>
      </c>
      <c r="BJ16" s="369">
        <v>30</v>
      </c>
      <c r="BK16" s="369">
        <v>31</v>
      </c>
      <c r="BL16" s="369">
        <v>32</v>
      </c>
      <c r="BM16" s="369">
        <v>33</v>
      </c>
      <c r="BN16" s="369">
        <v>34</v>
      </c>
      <c r="BO16" s="369">
        <v>35</v>
      </c>
      <c r="BP16" s="369">
        <v>36</v>
      </c>
      <c r="BQ16" s="369">
        <v>37</v>
      </c>
      <c r="BR16" s="369">
        <v>38</v>
      </c>
      <c r="BS16" s="369">
        <v>39</v>
      </c>
      <c r="BT16" s="369">
        <v>40</v>
      </c>
      <c r="BU16" s="369">
        <v>41</v>
      </c>
      <c r="BV16" s="369">
        <v>42</v>
      </c>
      <c r="BW16" s="369">
        <v>43</v>
      </c>
      <c r="BX16" s="369">
        <v>44</v>
      </c>
      <c r="BY16" s="369">
        <v>45</v>
      </c>
      <c r="BZ16" s="369">
        <v>46</v>
      </c>
      <c r="CA16" s="369">
        <v>47</v>
      </c>
      <c r="CB16" s="369">
        <v>48</v>
      </c>
      <c r="CC16" s="369">
        <v>49</v>
      </c>
      <c r="CD16" s="369">
        <v>50</v>
      </c>
      <c r="CE16" s="369">
        <v>51</v>
      </c>
      <c r="CF16" s="369">
        <v>52</v>
      </c>
      <c r="CG16" s="369">
        <v>53</v>
      </c>
      <c r="CH16" s="369">
        <v>54</v>
      </c>
      <c r="CI16" s="369">
        <v>55</v>
      </c>
      <c r="CJ16" s="369">
        <v>56</v>
      </c>
      <c r="CK16" s="369">
        <v>57</v>
      </c>
      <c r="CL16" s="369">
        <v>58</v>
      </c>
      <c r="CM16" s="369">
        <v>59</v>
      </c>
      <c r="CN16" s="369">
        <v>60</v>
      </c>
      <c r="CO16" s="369">
        <v>61</v>
      </c>
      <c r="CP16" s="369">
        <v>62</v>
      </c>
      <c r="CQ16" s="369">
        <v>63</v>
      </c>
      <c r="CR16" s="369">
        <v>64</v>
      </c>
      <c r="CS16" s="369">
        <v>65</v>
      </c>
      <c r="CT16" s="369">
        <v>66</v>
      </c>
      <c r="CU16" s="369">
        <v>67</v>
      </c>
      <c r="CV16" s="369">
        <v>68</v>
      </c>
      <c r="CW16" s="369">
        <v>69</v>
      </c>
      <c r="CX16" s="369">
        <v>70</v>
      </c>
      <c r="CY16" s="369">
        <v>71</v>
      </c>
      <c r="CZ16" s="369">
        <v>72</v>
      </c>
      <c r="DA16" s="369">
        <v>73</v>
      </c>
      <c r="DB16" s="369">
        <v>74</v>
      </c>
      <c r="DC16" s="392"/>
      <c r="DD16" s="392"/>
      <c r="DE16" s="392"/>
      <c r="DF16" s="394">
        <v>2</v>
      </c>
      <c r="DG16" s="394">
        <v>3</v>
      </c>
      <c r="DH16" s="394">
        <v>4</v>
      </c>
      <c r="DI16" s="394">
        <v>5</v>
      </c>
      <c r="DJ16" s="394">
        <v>6</v>
      </c>
      <c r="DK16" s="394">
        <v>7</v>
      </c>
      <c r="DL16" s="392"/>
      <c r="DM16" s="392"/>
      <c r="DN16" s="392"/>
      <c r="DO16" s="394">
        <v>1</v>
      </c>
      <c r="DP16" s="392">
        <v>2</v>
      </c>
      <c r="DQ16" s="392">
        <v>3</v>
      </c>
      <c r="DR16" s="392">
        <v>4</v>
      </c>
      <c r="DS16" s="392">
        <v>5</v>
      </c>
      <c r="DT16" s="392">
        <v>6</v>
      </c>
      <c r="DU16" s="392">
        <v>7</v>
      </c>
      <c r="DV16" s="392">
        <v>8</v>
      </c>
      <c r="DW16" s="392">
        <v>9</v>
      </c>
      <c r="DX16" s="392">
        <v>10</v>
      </c>
      <c r="DY16" s="392">
        <v>11</v>
      </c>
      <c r="DZ16" s="392">
        <v>12</v>
      </c>
      <c r="EA16" s="392">
        <v>13</v>
      </c>
      <c r="EB16" s="392">
        <v>14</v>
      </c>
      <c r="EC16" s="392">
        <v>15</v>
      </c>
      <c r="ED16" s="392">
        <v>16</v>
      </c>
      <c r="EE16" s="392">
        <v>17</v>
      </c>
      <c r="EF16" s="392">
        <v>18</v>
      </c>
      <c r="EG16" s="392">
        <v>19</v>
      </c>
      <c r="EH16" s="392">
        <v>20</v>
      </c>
      <c r="EI16" s="392">
        <v>21</v>
      </c>
      <c r="EJ16" s="392">
        <v>22</v>
      </c>
      <c r="EK16" s="392">
        <v>23</v>
      </c>
      <c r="EL16" s="392">
        <v>24</v>
      </c>
      <c r="EM16" s="392">
        <v>25</v>
      </c>
      <c r="EN16" s="392">
        <v>26</v>
      </c>
      <c r="EO16" s="392">
        <v>27</v>
      </c>
      <c r="EP16" s="392">
        <v>28</v>
      </c>
      <c r="EQ16" s="392">
        <v>29</v>
      </c>
      <c r="ER16" s="392">
        <v>30</v>
      </c>
      <c r="ES16" s="392">
        <v>31</v>
      </c>
      <c r="ET16" s="392">
        <v>32</v>
      </c>
      <c r="EU16" s="392">
        <v>33</v>
      </c>
      <c r="EV16" s="392">
        <v>34</v>
      </c>
      <c r="EW16" s="392">
        <v>35</v>
      </c>
      <c r="EX16" s="392">
        <v>36</v>
      </c>
      <c r="EY16" s="392">
        <v>37</v>
      </c>
      <c r="EZ16" s="392">
        <v>38</v>
      </c>
      <c r="FA16" s="392">
        <v>39</v>
      </c>
      <c r="FB16" s="392">
        <v>40</v>
      </c>
      <c r="FC16" s="392">
        <v>41</v>
      </c>
      <c r="FD16" s="392">
        <v>42</v>
      </c>
      <c r="FE16" s="392">
        <v>43</v>
      </c>
      <c r="FF16" s="392">
        <v>44</v>
      </c>
      <c r="FG16" s="392">
        <v>45</v>
      </c>
      <c r="FH16" s="392">
        <v>46</v>
      </c>
      <c r="FI16" s="392">
        <v>47</v>
      </c>
      <c r="FJ16" s="392">
        <v>48</v>
      </c>
      <c r="FK16" s="392">
        <v>49</v>
      </c>
      <c r="FL16" s="392">
        <v>50</v>
      </c>
      <c r="FM16" s="392">
        <v>51</v>
      </c>
      <c r="FN16" s="392">
        <v>52</v>
      </c>
      <c r="FO16" s="392">
        <v>53</v>
      </c>
      <c r="FP16" s="392">
        <v>54</v>
      </c>
      <c r="FQ16" s="392">
        <v>55</v>
      </c>
      <c r="FR16" s="392">
        <v>56</v>
      </c>
      <c r="FS16" s="392">
        <v>57</v>
      </c>
      <c r="FT16" s="392">
        <v>58</v>
      </c>
      <c r="FU16" s="392">
        <v>59</v>
      </c>
      <c r="FV16" s="392">
        <v>60</v>
      </c>
      <c r="FW16" s="392">
        <v>61</v>
      </c>
      <c r="FX16" s="392">
        <v>62</v>
      </c>
      <c r="FY16" s="392">
        <v>63</v>
      </c>
      <c r="FZ16" s="392">
        <v>64</v>
      </c>
      <c r="GA16" s="392">
        <v>65</v>
      </c>
      <c r="GB16" s="392">
        <v>66</v>
      </c>
      <c r="GC16" s="392">
        <v>67</v>
      </c>
      <c r="GD16" s="392">
        <v>68</v>
      </c>
      <c r="GE16" s="392">
        <v>69</v>
      </c>
      <c r="GF16" s="392">
        <v>70</v>
      </c>
      <c r="GG16" s="392">
        <v>71</v>
      </c>
      <c r="GH16" s="392">
        <v>72</v>
      </c>
      <c r="GI16" s="392">
        <v>73</v>
      </c>
      <c r="GJ16" s="392">
        <v>74</v>
      </c>
      <c r="GK16" s="392">
        <v>75</v>
      </c>
      <c r="GL16" s="392">
        <v>76</v>
      </c>
      <c r="GM16" s="392">
        <v>77</v>
      </c>
      <c r="GN16" s="392">
        <v>78</v>
      </c>
      <c r="GO16" s="392">
        <v>79</v>
      </c>
      <c r="GP16" s="392">
        <v>80</v>
      </c>
      <c r="GQ16" s="392">
        <v>81</v>
      </c>
      <c r="GR16" s="392">
        <v>82</v>
      </c>
      <c r="GS16" s="392">
        <v>83</v>
      </c>
      <c r="GT16" s="392">
        <v>84</v>
      </c>
      <c r="GU16" s="392">
        <v>85</v>
      </c>
      <c r="GV16" s="392">
        <v>86</v>
      </c>
      <c r="GW16" s="392">
        <v>87</v>
      </c>
      <c r="GX16" s="392">
        <v>88</v>
      </c>
      <c r="GY16" s="392">
        <v>89</v>
      </c>
      <c r="GZ16" s="392">
        <v>90</v>
      </c>
      <c r="HA16" s="392">
        <v>91</v>
      </c>
      <c r="HB16" s="392">
        <v>92</v>
      </c>
      <c r="HC16" s="392">
        <v>93</v>
      </c>
      <c r="HD16" s="392">
        <v>94</v>
      </c>
      <c r="HE16" s="392">
        <v>95</v>
      </c>
      <c r="HF16" s="392">
        <v>96</v>
      </c>
      <c r="HG16" s="392">
        <v>97</v>
      </c>
      <c r="HH16" s="392">
        <v>98</v>
      </c>
      <c r="HI16" s="392">
        <v>99</v>
      </c>
      <c r="HJ16" s="392">
        <v>100</v>
      </c>
      <c r="HK16" s="392">
        <v>101</v>
      </c>
      <c r="HL16" s="392">
        <v>102</v>
      </c>
      <c r="HM16" s="392">
        <v>103</v>
      </c>
      <c r="HN16" s="392">
        <v>104</v>
      </c>
      <c r="HO16" s="392">
        <v>105</v>
      </c>
      <c r="HP16" s="392">
        <v>106</v>
      </c>
      <c r="HQ16" s="392">
        <v>107</v>
      </c>
      <c r="HR16" s="392">
        <v>108</v>
      </c>
      <c r="HS16" s="392">
        <v>109</v>
      </c>
      <c r="HT16" s="392">
        <v>110</v>
      </c>
      <c r="HU16" s="392">
        <v>111</v>
      </c>
      <c r="HV16" s="392">
        <v>112</v>
      </c>
      <c r="HW16" s="392">
        <v>113</v>
      </c>
      <c r="HX16" s="392">
        <v>114</v>
      </c>
      <c r="HY16" s="392">
        <v>115</v>
      </c>
      <c r="HZ16" s="392">
        <v>116</v>
      </c>
      <c r="IA16" s="392">
        <v>117</v>
      </c>
      <c r="IB16" s="392">
        <v>118</v>
      </c>
      <c r="IC16" s="392">
        <v>119</v>
      </c>
      <c r="ID16" s="392">
        <v>120</v>
      </c>
      <c r="IE16" s="392">
        <v>121</v>
      </c>
      <c r="IF16" s="392">
        <v>122</v>
      </c>
      <c r="IG16" s="392">
        <v>123</v>
      </c>
      <c r="IH16" s="392">
        <v>124</v>
      </c>
      <c r="II16" s="392">
        <v>125</v>
      </c>
      <c r="IJ16" s="392">
        <v>126</v>
      </c>
      <c r="IK16" s="392">
        <v>127</v>
      </c>
      <c r="IL16" s="392">
        <v>128</v>
      </c>
      <c r="IM16" s="392">
        <v>129</v>
      </c>
      <c r="IN16" s="392">
        <v>130</v>
      </c>
      <c r="IO16" s="392">
        <v>131</v>
      </c>
      <c r="IP16" s="392">
        <v>132</v>
      </c>
      <c r="IQ16" s="392">
        <v>133</v>
      </c>
      <c r="IR16" s="392">
        <v>134</v>
      </c>
      <c r="IS16" s="392">
        <v>135</v>
      </c>
      <c r="IT16" s="392">
        <v>136</v>
      </c>
      <c r="IU16" s="392">
        <v>137</v>
      </c>
      <c r="IV16" s="392">
        <v>138</v>
      </c>
      <c r="IW16" s="392">
        <v>139</v>
      </c>
      <c r="IX16" s="392">
        <v>140</v>
      </c>
      <c r="IY16" s="392">
        <v>141</v>
      </c>
      <c r="IZ16" s="392">
        <v>142</v>
      </c>
      <c r="JA16" s="392">
        <v>143</v>
      </c>
      <c r="JB16" s="392">
        <v>144</v>
      </c>
      <c r="JC16" s="392">
        <v>145</v>
      </c>
      <c r="JD16" s="392">
        <v>146</v>
      </c>
      <c r="JE16" s="392">
        <v>147</v>
      </c>
      <c r="JF16" s="392">
        <v>148</v>
      </c>
      <c r="JG16" s="392">
        <v>149</v>
      </c>
      <c r="JH16" s="392">
        <v>150</v>
      </c>
      <c r="JI16" s="392">
        <v>151</v>
      </c>
      <c r="JJ16" s="392">
        <v>152</v>
      </c>
      <c r="JK16" s="392">
        <v>153</v>
      </c>
      <c r="JL16" s="392">
        <v>154</v>
      </c>
      <c r="JM16" s="392">
        <v>155</v>
      </c>
      <c r="JN16" s="392">
        <v>156</v>
      </c>
      <c r="JO16" s="392">
        <v>157</v>
      </c>
      <c r="JP16" s="392">
        <v>158</v>
      </c>
      <c r="JQ16" s="392">
        <v>159</v>
      </c>
      <c r="JR16" s="392">
        <v>160</v>
      </c>
      <c r="JS16" s="392">
        <v>161</v>
      </c>
      <c r="JT16" s="392">
        <v>162</v>
      </c>
      <c r="JU16" s="392">
        <v>163</v>
      </c>
      <c r="JV16" s="392">
        <v>164</v>
      </c>
      <c r="JW16" s="392">
        <v>165</v>
      </c>
      <c r="JX16" s="392">
        <v>166</v>
      </c>
      <c r="JY16" s="392">
        <v>167</v>
      </c>
      <c r="JZ16" s="392">
        <v>168</v>
      </c>
      <c r="KA16" s="392">
        <v>169</v>
      </c>
      <c r="KB16" s="392">
        <v>170</v>
      </c>
      <c r="KC16" s="392">
        <v>171</v>
      </c>
      <c r="KD16" s="392">
        <v>172</v>
      </c>
      <c r="KE16" s="392">
        <v>173</v>
      </c>
      <c r="KF16" s="392">
        <v>174</v>
      </c>
      <c r="KG16" s="392">
        <v>175</v>
      </c>
      <c r="KH16" s="392">
        <v>176</v>
      </c>
      <c r="KI16" s="392">
        <v>177</v>
      </c>
      <c r="KJ16" s="392">
        <v>178</v>
      </c>
      <c r="KK16" s="392">
        <v>179</v>
      </c>
      <c r="KL16" s="392">
        <v>180</v>
      </c>
      <c r="KM16" s="392">
        <v>181</v>
      </c>
      <c r="KN16" s="392">
        <v>182</v>
      </c>
      <c r="KO16" s="392">
        <v>183</v>
      </c>
      <c r="KP16" s="392">
        <v>184</v>
      </c>
      <c r="KQ16" s="392">
        <v>185</v>
      </c>
      <c r="KR16" s="392">
        <v>186</v>
      </c>
      <c r="KS16" s="392">
        <v>187</v>
      </c>
      <c r="KT16" s="392">
        <v>188</v>
      </c>
      <c r="KU16" s="392"/>
      <c r="KV16" s="392"/>
      <c r="KW16" s="392"/>
      <c r="KX16" s="392"/>
      <c r="KY16" s="392"/>
      <c r="KZ16" s="392"/>
      <c r="LA16" s="394">
        <v>2</v>
      </c>
      <c r="LB16" s="394">
        <v>3</v>
      </c>
      <c r="LC16" s="394">
        <v>4</v>
      </c>
      <c r="LD16" s="394">
        <v>5</v>
      </c>
      <c r="LE16" s="394">
        <v>6</v>
      </c>
      <c r="LF16" s="394">
        <v>7</v>
      </c>
      <c r="LG16" s="392"/>
      <c r="LH16" s="392"/>
      <c r="LI16" s="392"/>
      <c r="LJ16" s="392"/>
      <c r="LK16" s="392"/>
      <c r="LL16" s="392"/>
      <c r="LM16" s="392"/>
      <c r="LN16" s="392"/>
      <c r="LO16" s="392"/>
      <c r="LP16" s="392"/>
      <c r="LQ16" s="392"/>
      <c r="LR16" s="392"/>
      <c r="LS16" s="392"/>
      <c r="LT16" s="392"/>
      <c r="LU16" s="392"/>
      <c r="LV16" s="392"/>
      <c r="LW16" s="392"/>
      <c r="LX16" s="392"/>
      <c r="LY16" s="392"/>
      <c r="LZ16" s="392"/>
      <c r="MA16" s="392"/>
      <c r="MB16" s="392"/>
      <c r="MC16" s="392"/>
      <c r="MD16" s="392"/>
      <c r="ME16" s="392"/>
      <c r="MF16" s="392"/>
      <c r="MG16" s="392"/>
      <c r="MH16" s="392"/>
      <c r="MI16" s="392"/>
      <c r="MJ16" s="392"/>
      <c r="MK16" s="392"/>
      <c r="ML16" s="392"/>
      <c r="MM16" s="392"/>
      <c r="MN16" s="392"/>
      <c r="MO16" s="392"/>
      <c r="MP16" s="392"/>
      <c r="MQ16" s="392"/>
      <c r="MR16" s="392"/>
      <c r="MS16" s="392"/>
      <c r="MT16" s="392"/>
      <c r="MU16" s="392"/>
      <c r="MV16" s="392"/>
      <c r="MW16" s="392"/>
      <c r="MX16" s="392"/>
      <c r="MY16" s="392"/>
      <c r="MZ16" s="392"/>
      <c r="NA16" s="392"/>
      <c r="NB16" s="392"/>
      <c r="NC16" s="392"/>
      <c r="ND16" s="392"/>
      <c r="NE16" s="392"/>
      <c r="NF16" s="392"/>
      <c r="NG16" s="392"/>
      <c r="NH16" s="392"/>
      <c r="NI16" s="392"/>
      <c r="NJ16" s="392"/>
      <c r="NK16" s="392"/>
      <c r="NL16" s="392"/>
      <c r="NM16" s="392"/>
      <c r="NN16" s="392"/>
      <c r="NO16" s="392"/>
      <c r="NP16" s="392"/>
      <c r="NQ16" s="392"/>
      <c r="NR16" s="392"/>
      <c r="NS16" s="392"/>
      <c r="NT16" s="392"/>
      <c r="NU16" s="392"/>
      <c r="NV16" s="392"/>
      <c r="NW16" s="392"/>
      <c r="NX16" s="392"/>
      <c r="NY16" s="392"/>
      <c r="NZ16" s="392"/>
      <c r="OA16" s="392"/>
      <c r="OB16" s="392"/>
      <c r="OC16" s="392"/>
      <c r="OD16" s="392"/>
      <c r="OE16" s="392"/>
      <c r="OF16" s="392"/>
      <c r="OG16" s="392"/>
      <c r="OH16" s="392"/>
      <c r="OI16" s="392"/>
      <c r="OJ16" s="392"/>
      <c r="OK16" s="392"/>
      <c r="OL16" s="392"/>
      <c r="OM16" s="392"/>
      <c r="ON16" s="392"/>
      <c r="OO16" s="392"/>
      <c r="OP16" s="392"/>
      <c r="OQ16" s="392"/>
      <c r="OR16" s="392"/>
      <c r="OS16" s="392"/>
      <c r="OT16" s="392"/>
      <c r="OU16" s="392"/>
      <c r="OV16" s="392"/>
      <c r="OW16" s="392"/>
      <c r="OX16" s="392"/>
      <c r="OY16" s="392"/>
      <c r="OZ16" s="392"/>
      <c r="PA16" s="392"/>
      <c r="PB16" s="392"/>
      <c r="PC16" s="392"/>
      <c r="PD16" s="392"/>
      <c r="PE16" s="392"/>
      <c r="PF16" s="392"/>
      <c r="PG16" s="392"/>
      <c r="PH16" s="392"/>
      <c r="PI16" s="392"/>
      <c r="PJ16" s="392"/>
      <c r="PK16" s="392"/>
      <c r="PL16" s="392"/>
      <c r="PM16" s="392"/>
      <c r="PN16" s="392"/>
      <c r="PO16" s="392"/>
      <c r="PP16" s="392"/>
      <c r="PQ16" s="392"/>
      <c r="PR16" s="392"/>
      <c r="PS16" s="392"/>
      <c r="PT16" s="392"/>
      <c r="PU16" s="392"/>
      <c r="PV16" s="392"/>
      <c r="PW16" s="392"/>
      <c r="PX16" s="392"/>
      <c r="PY16" s="392"/>
      <c r="PZ16" s="392"/>
      <c r="QA16" s="392"/>
      <c r="QB16" s="392"/>
      <c r="QC16" s="392"/>
      <c r="QD16" s="392"/>
      <c r="QE16" s="392"/>
      <c r="QF16" s="392"/>
      <c r="QG16" s="392"/>
      <c r="QH16" s="392"/>
      <c r="QI16" s="392"/>
      <c r="QJ16" s="392"/>
      <c r="QK16" s="392"/>
      <c r="QL16" s="392"/>
      <c r="QM16" s="392"/>
      <c r="QN16" s="392"/>
      <c r="QO16" s="392"/>
      <c r="QP16" s="392"/>
      <c r="QQ16" s="392"/>
      <c r="QR16" s="392"/>
      <c r="QS16" s="392"/>
      <c r="QT16" s="392"/>
      <c r="QU16" s="392"/>
      <c r="QV16" s="392"/>
      <c r="QW16" s="392"/>
      <c r="QX16" s="392"/>
      <c r="QY16" s="392"/>
      <c r="QZ16" s="392"/>
      <c r="RA16" s="392"/>
      <c r="RB16" s="392"/>
      <c r="RC16" s="392"/>
      <c r="RD16" s="392"/>
      <c r="RE16" s="392"/>
      <c r="RF16" s="392"/>
      <c r="RG16" s="392"/>
      <c r="RH16" s="392"/>
      <c r="RI16" s="392"/>
      <c r="RJ16" s="392"/>
      <c r="RK16" s="392"/>
      <c r="RL16" s="392"/>
      <c r="RM16" s="392"/>
      <c r="RN16" s="392"/>
      <c r="RO16" s="392"/>
      <c r="RP16" s="392"/>
      <c r="RQ16" s="392"/>
      <c r="RR16" s="392"/>
      <c r="RS16" s="392"/>
      <c r="RT16" s="392"/>
      <c r="RU16" s="392"/>
      <c r="RV16" s="392"/>
      <c r="RW16" s="392"/>
      <c r="RX16" s="392"/>
      <c r="RY16" s="392"/>
      <c r="RZ16" s="392"/>
      <c r="SA16" s="392"/>
      <c r="SB16" s="392"/>
      <c r="SC16" s="392"/>
      <c r="SD16" s="392"/>
      <c r="SE16" s="392"/>
      <c r="SF16" s="392"/>
      <c r="SG16" s="392"/>
    </row>
    <row r="17" spans="1:501">
      <c r="A17" s="395"/>
      <c r="B17" s="396" t="s">
        <v>328</v>
      </c>
      <c r="C17" s="397"/>
      <c r="D17" s="397"/>
      <c r="E17" s="397"/>
      <c r="F17" s="395"/>
      <c r="G17" s="395"/>
      <c r="H17" s="395"/>
      <c r="I17" s="395"/>
      <c r="J17" s="395"/>
      <c r="K17" s="395"/>
      <c r="L17" s="395"/>
      <c r="M17" s="395"/>
      <c r="N17" s="395"/>
      <c r="O17" s="398"/>
      <c r="P17" s="395"/>
      <c r="Q17" s="395"/>
      <c r="R17" s="395"/>
      <c r="S17" s="395"/>
      <c r="T17" s="395"/>
      <c r="U17" s="395"/>
      <c r="V17" s="395"/>
      <c r="W17" s="399" t="s">
        <v>329</v>
      </c>
      <c r="X17" s="395" t="s">
        <v>330</v>
      </c>
      <c r="Y17" s="395"/>
      <c r="Z17" s="395"/>
      <c r="AA17" s="395"/>
      <c r="AB17" s="399" t="s">
        <v>331</v>
      </c>
      <c r="AC17" s="395" t="s">
        <v>330</v>
      </c>
      <c r="AD17" s="395"/>
      <c r="AE17" s="395"/>
      <c r="AF17" s="395" t="s">
        <v>332</v>
      </c>
      <c r="AG17" s="396" t="s">
        <v>333</v>
      </c>
      <c r="AH17" s="400" t="s">
        <v>330</v>
      </c>
      <c r="AI17" s="397"/>
      <c r="AJ17" s="397"/>
      <c r="AK17" s="397"/>
      <c r="AL17" s="397"/>
      <c r="AM17" s="397"/>
      <c r="AN17" s="397"/>
      <c r="AO17" s="397"/>
      <c r="AP17" s="397"/>
      <c r="AQ17" s="397"/>
      <c r="AR17" s="397"/>
      <c r="AS17" s="397"/>
      <c r="AT17" s="397"/>
      <c r="AU17" s="397"/>
      <c r="AV17" s="397"/>
      <c r="AW17" s="397"/>
      <c r="AX17" s="397"/>
      <c r="AY17" s="397"/>
      <c r="AZ17" s="397"/>
      <c r="BA17" s="397"/>
      <c r="BB17" s="397"/>
      <c r="BC17" s="397"/>
      <c r="BD17" s="397"/>
      <c r="BE17" s="397"/>
      <c r="BF17" s="397"/>
      <c r="BG17" s="397"/>
      <c r="BH17" s="397"/>
      <c r="BI17" s="397"/>
      <c r="BJ17" s="397"/>
      <c r="BK17" s="397"/>
      <c r="BL17" s="397"/>
      <c r="BM17" s="397"/>
      <c r="BN17" s="397"/>
      <c r="BO17" s="397"/>
      <c r="BP17" s="397"/>
      <c r="BQ17" s="397"/>
      <c r="BR17" s="397"/>
      <c r="BS17" s="397"/>
      <c r="BT17" s="397"/>
      <c r="BU17" s="397"/>
      <c r="BV17" s="397"/>
      <c r="BW17" s="397"/>
      <c r="BX17" s="397"/>
      <c r="BY17" s="397"/>
      <c r="BZ17" s="397"/>
      <c r="CA17" s="397"/>
      <c r="CB17" s="397"/>
      <c r="CC17" s="397"/>
      <c r="CD17" s="397"/>
      <c r="CE17" s="397"/>
      <c r="CF17" s="397"/>
      <c r="CG17" s="397"/>
      <c r="CH17" s="397"/>
      <c r="CI17" s="397"/>
      <c r="CJ17" s="397"/>
      <c r="CK17" s="397"/>
      <c r="CL17" s="397"/>
      <c r="CM17" s="397"/>
      <c r="CN17" s="397"/>
      <c r="CO17" s="397"/>
      <c r="CP17" s="397"/>
      <c r="CQ17" s="397"/>
      <c r="CR17" s="397"/>
      <c r="CS17" s="397"/>
      <c r="CT17" s="397"/>
      <c r="CU17" s="397"/>
      <c r="CV17" s="397"/>
      <c r="CW17" s="397"/>
      <c r="CX17" s="397"/>
      <c r="CY17" s="397"/>
      <c r="CZ17" s="397"/>
      <c r="DA17" s="397"/>
      <c r="DB17" s="397"/>
      <c r="DC17" s="397"/>
      <c r="DD17" s="397"/>
      <c r="DE17" s="396" t="s">
        <v>334</v>
      </c>
      <c r="DF17" s="400" t="s">
        <v>330</v>
      </c>
      <c r="DG17" s="397"/>
      <c r="DH17" s="397"/>
      <c r="DI17" s="397"/>
      <c r="DJ17" s="397"/>
      <c r="DK17" s="397"/>
      <c r="DL17" s="397"/>
      <c r="DM17" s="397"/>
      <c r="DN17" s="397">
        <v>-5</v>
      </c>
      <c r="DO17" s="396" t="s">
        <v>333</v>
      </c>
      <c r="DP17" s="400" t="s">
        <v>267</v>
      </c>
      <c r="DQ17" s="397"/>
      <c r="DR17" s="397"/>
      <c r="DS17" s="397"/>
      <c r="DT17" s="397"/>
      <c r="DU17" s="397"/>
      <c r="DV17" s="397"/>
      <c r="DW17" s="397"/>
      <c r="DX17" s="397"/>
      <c r="DY17" s="397"/>
      <c r="DZ17" s="397"/>
      <c r="EA17" s="397"/>
      <c r="EB17" s="397"/>
      <c r="EC17" s="397"/>
      <c r="ED17" s="397"/>
      <c r="EE17" s="397"/>
      <c r="EF17" s="397"/>
      <c r="EG17" s="397"/>
      <c r="EH17" s="397"/>
      <c r="EI17" s="397"/>
      <c r="EJ17" s="397"/>
      <c r="EK17" s="397"/>
      <c r="EL17" s="397"/>
      <c r="EM17" s="397"/>
      <c r="EN17" s="397"/>
      <c r="EO17" s="397"/>
      <c r="EP17" s="397"/>
      <c r="EQ17" s="397"/>
      <c r="ER17" s="397"/>
      <c r="ES17" s="397"/>
      <c r="ET17" s="397"/>
      <c r="EU17" s="397"/>
      <c r="EV17" s="397"/>
      <c r="EW17" s="397"/>
      <c r="EX17" s="397"/>
      <c r="EY17" s="397"/>
      <c r="EZ17" s="397"/>
      <c r="FA17" s="397"/>
      <c r="FB17" s="397"/>
      <c r="FC17" s="397"/>
      <c r="FD17" s="397"/>
      <c r="FE17" s="397"/>
      <c r="FF17" s="397"/>
      <c r="FG17" s="397"/>
      <c r="FH17" s="397"/>
      <c r="FI17" s="397"/>
      <c r="FJ17" s="397"/>
      <c r="FK17" s="397"/>
      <c r="FL17" s="397"/>
      <c r="FM17" s="397"/>
      <c r="FN17" s="397"/>
      <c r="FO17" s="397"/>
      <c r="FP17" s="397"/>
      <c r="FQ17" s="397"/>
      <c r="FR17" s="397"/>
      <c r="FS17" s="397"/>
      <c r="FT17" s="397"/>
      <c r="FU17" s="397"/>
      <c r="FV17" s="397"/>
      <c r="FW17" s="397"/>
      <c r="FX17" s="397"/>
      <c r="FY17" s="397"/>
      <c r="FZ17" s="397"/>
      <c r="GA17" s="397"/>
      <c r="GB17" s="397"/>
      <c r="GC17" s="397"/>
      <c r="GD17" s="397"/>
      <c r="GE17" s="397"/>
      <c r="GF17" s="397"/>
      <c r="GG17" s="397"/>
      <c r="GH17" s="397"/>
      <c r="GI17" s="397"/>
      <c r="GJ17" s="397"/>
      <c r="GK17" s="397"/>
      <c r="GL17" s="397"/>
      <c r="GM17" s="397"/>
      <c r="GN17" s="397"/>
      <c r="GO17" s="397"/>
      <c r="GP17" s="397"/>
      <c r="GQ17" s="397"/>
      <c r="GR17" s="397"/>
      <c r="GS17" s="397"/>
      <c r="GT17" s="397"/>
      <c r="GU17" s="397"/>
      <c r="GV17" s="397"/>
      <c r="GW17" s="397"/>
      <c r="GX17" s="397"/>
      <c r="GY17" s="397"/>
      <c r="GZ17" s="397"/>
      <c r="HA17" s="397"/>
      <c r="HB17" s="397"/>
      <c r="HC17" s="397"/>
      <c r="HD17" s="397"/>
      <c r="HE17" s="397"/>
      <c r="HF17" s="397"/>
      <c r="HG17" s="397"/>
      <c r="HH17" s="397"/>
      <c r="HI17" s="397"/>
      <c r="HJ17" s="397"/>
      <c r="HK17" s="397"/>
      <c r="HL17" s="397"/>
      <c r="HM17" s="397"/>
      <c r="HN17" s="397"/>
      <c r="HO17" s="397"/>
      <c r="HP17" s="397"/>
      <c r="HQ17" s="397"/>
      <c r="HR17" s="397"/>
      <c r="HS17" s="397"/>
      <c r="HT17" s="397"/>
      <c r="HU17" s="397"/>
      <c r="HV17" s="397"/>
      <c r="HW17" s="397"/>
      <c r="HX17" s="397"/>
      <c r="HY17" s="397"/>
      <c r="HZ17" s="397"/>
      <c r="IA17" s="397"/>
      <c r="IB17" s="397"/>
      <c r="IC17" s="397"/>
      <c r="ID17" s="397"/>
      <c r="IE17" s="397"/>
      <c r="IF17" s="397"/>
      <c r="IG17" s="397"/>
      <c r="IH17" s="397"/>
      <c r="II17" s="397"/>
      <c r="IJ17" s="397"/>
      <c r="IK17" s="397"/>
      <c r="IL17" s="397"/>
      <c r="IM17" s="397"/>
      <c r="IN17" s="397"/>
      <c r="IO17" s="397"/>
      <c r="IP17" s="397"/>
      <c r="IQ17" s="397"/>
      <c r="IR17" s="397"/>
      <c r="IS17" s="397"/>
      <c r="IT17" s="397"/>
      <c r="IU17" s="397"/>
      <c r="IV17" s="397"/>
      <c r="IW17" s="397"/>
      <c r="IX17" s="397"/>
      <c r="IY17" s="397"/>
      <c r="IZ17" s="397"/>
      <c r="JA17" s="397"/>
      <c r="JB17" s="397"/>
      <c r="JC17" s="397"/>
      <c r="JD17" s="397"/>
      <c r="JE17" s="397"/>
      <c r="JF17" s="397"/>
      <c r="JG17" s="397"/>
      <c r="JH17" s="397"/>
      <c r="JI17" s="397"/>
      <c r="JJ17" s="397"/>
      <c r="JK17" s="397"/>
      <c r="JL17" s="397"/>
      <c r="JM17" s="397"/>
      <c r="JN17" s="397"/>
      <c r="JO17" s="397"/>
      <c r="JP17" s="397"/>
      <c r="JQ17" s="397"/>
      <c r="JR17" s="397"/>
      <c r="JS17" s="397"/>
      <c r="JT17" s="397"/>
      <c r="JU17" s="397"/>
      <c r="JV17" s="397"/>
      <c r="JW17" s="397"/>
      <c r="JX17" s="397"/>
      <c r="JY17" s="397"/>
      <c r="JZ17" s="397"/>
      <c r="KA17" s="397"/>
      <c r="KB17" s="397"/>
      <c r="KC17" s="397"/>
      <c r="KD17" s="397"/>
      <c r="KE17" s="397"/>
      <c r="KF17" s="397"/>
      <c r="KG17" s="397"/>
      <c r="KH17" s="397"/>
      <c r="KI17" s="397"/>
      <c r="KJ17" s="397"/>
      <c r="KK17" s="397"/>
      <c r="KL17" s="397"/>
      <c r="KM17" s="397"/>
      <c r="KN17" s="397"/>
      <c r="KO17" s="397"/>
      <c r="KP17" s="397"/>
      <c r="KQ17" s="397"/>
      <c r="KR17" s="397"/>
      <c r="KS17" s="397"/>
      <c r="KT17" s="397"/>
      <c r="KU17" s="397"/>
      <c r="KV17" s="397"/>
      <c r="KW17" s="397"/>
      <c r="KX17" s="397"/>
      <c r="KY17" s="397"/>
      <c r="KZ17" s="396" t="s">
        <v>334</v>
      </c>
      <c r="LA17" s="400" t="s">
        <v>267</v>
      </c>
      <c r="LB17" s="397"/>
      <c r="LC17" s="397"/>
      <c r="LD17" s="397"/>
      <c r="LE17" s="397"/>
      <c r="LF17" s="397"/>
      <c r="LG17" s="397"/>
      <c r="LH17" s="397"/>
      <c r="LI17" s="401"/>
      <c r="LJ17" s="396" t="s">
        <v>335</v>
      </c>
      <c r="LK17" s="400" t="s">
        <v>267</v>
      </c>
      <c r="LL17" s="397"/>
      <c r="LM17" s="397"/>
      <c r="LN17" s="397"/>
      <c r="LO17" s="397"/>
      <c r="LP17" s="397"/>
      <c r="LQ17" s="397"/>
      <c r="LR17" s="397"/>
      <c r="LS17" s="397"/>
      <c r="LT17" s="397"/>
      <c r="LU17" s="397"/>
      <c r="LV17" s="397"/>
      <c r="LW17" s="397"/>
      <c r="LX17" s="397"/>
      <c r="LY17" s="397"/>
      <c r="LZ17" s="397"/>
      <c r="MA17" s="397"/>
      <c r="MB17" s="397"/>
      <c r="MC17" s="397"/>
      <c r="MD17" s="397"/>
      <c r="ME17" s="397"/>
      <c r="MF17" s="397"/>
      <c r="MG17" s="397"/>
      <c r="MH17" s="397"/>
      <c r="MI17" s="397"/>
      <c r="MJ17" s="397"/>
      <c r="MK17" s="397"/>
      <c r="ML17" s="397"/>
      <c r="MM17" s="397"/>
      <c r="MN17" s="397"/>
      <c r="MO17" s="397"/>
      <c r="MP17" s="397"/>
      <c r="MQ17" s="397"/>
      <c r="MR17" s="397"/>
      <c r="MS17" s="397"/>
      <c r="MT17" s="397"/>
      <c r="MU17" s="397"/>
      <c r="MV17" s="397"/>
      <c r="MW17" s="397"/>
      <c r="MX17" s="397"/>
      <c r="MY17" s="397"/>
      <c r="MZ17" s="397"/>
      <c r="NA17" s="397"/>
      <c r="NB17" s="397"/>
      <c r="NC17" s="397"/>
      <c r="ND17" s="397"/>
      <c r="NE17" s="397"/>
      <c r="NF17" s="397"/>
      <c r="NG17" s="397"/>
      <c r="NH17" s="397"/>
      <c r="NI17" s="397"/>
      <c r="NJ17" s="397"/>
      <c r="NK17" s="397"/>
      <c r="NL17" s="397"/>
      <c r="NM17" s="397"/>
      <c r="NN17" s="397"/>
      <c r="NO17" s="397"/>
      <c r="NP17" s="397"/>
      <c r="NQ17" s="397"/>
      <c r="NR17" s="397"/>
      <c r="NS17" s="397"/>
      <c r="NT17" s="397"/>
      <c r="NU17" s="397"/>
      <c r="NV17" s="397"/>
      <c r="NW17" s="397"/>
      <c r="NX17" s="397"/>
      <c r="NY17" s="397"/>
      <c r="NZ17" s="397"/>
      <c r="OA17" s="397"/>
      <c r="OB17" s="397"/>
      <c r="OC17" s="397"/>
      <c r="OD17" s="397"/>
      <c r="OE17" s="397"/>
      <c r="OF17" s="397"/>
      <c r="OG17" s="397"/>
      <c r="OH17" s="397"/>
      <c r="OI17" s="397"/>
      <c r="OJ17" s="397"/>
      <c r="OK17" s="397"/>
      <c r="OL17" s="397"/>
      <c r="OM17" s="397"/>
      <c r="ON17" s="397"/>
      <c r="OO17" s="397"/>
      <c r="OP17" s="397"/>
      <c r="OQ17" s="397"/>
      <c r="OR17" s="397"/>
      <c r="OS17" s="397"/>
      <c r="OT17" s="397"/>
      <c r="OU17" s="397"/>
      <c r="OV17" s="397"/>
      <c r="OW17" s="397"/>
      <c r="OX17" s="397"/>
      <c r="OY17" s="397"/>
      <c r="OZ17" s="397"/>
      <c r="PA17" s="397"/>
      <c r="PB17" s="397"/>
      <c r="PC17" s="397"/>
      <c r="PD17" s="397"/>
      <c r="PE17" s="397"/>
      <c r="PF17" s="397"/>
      <c r="PG17" s="397"/>
      <c r="PH17" s="397"/>
      <c r="PI17" s="397"/>
      <c r="PJ17" s="397"/>
      <c r="PK17" s="397"/>
      <c r="PL17" s="397"/>
      <c r="PM17" s="397"/>
      <c r="PN17" s="397"/>
      <c r="PO17" s="397"/>
      <c r="PP17" s="397"/>
      <c r="PQ17" s="397"/>
      <c r="PR17" s="397"/>
      <c r="PS17" s="397"/>
      <c r="PT17" s="397"/>
      <c r="PU17" s="397"/>
      <c r="PV17" s="397"/>
      <c r="PW17" s="397"/>
      <c r="PX17" s="397"/>
      <c r="PY17" s="397"/>
      <c r="PZ17" s="397"/>
      <c r="QA17" s="397"/>
      <c r="QB17" s="397"/>
      <c r="QC17" s="397"/>
      <c r="QD17" s="397"/>
      <c r="QE17" s="397"/>
      <c r="QF17" s="397"/>
      <c r="QG17" s="397"/>
      <c r="QH17" s="397"/>
      <c r="QI17" s="397"/>
      <c r="QJ17" s="397"/>
      <c r="QK17" s="397"/>
      <c r="QL17" s="397"/>
      <c r="QM17" s="397"/>
      <c r="QN17" s="397"/>
      <c r="QO17" s="397"/>
      <c r="QP17" s="397"/>
      <c r="QQ17" s="397"/>
      <c r="QR17" s="397"/>
      <c r="QS17" s="397"/>
      <c r="QT17" s="397"/>
      <c r="QU17" s="397"/>
      <c r="QV17" s="397"/>
      <c r="QW17" s="397"/>
      <c r="QX17" s="397"/>
      <c r="QY17" s="397"/>
      <c r="QZ17" s="397"/>
      <c r="RA17" s="397"/>
      <c r="RB17" s="397"/>
      <c r="RC17" s="397"/>
      <c r="RD17" s="397"/>
      <c r="RE17" s="397"/>
      <c r="RF17" s="397"/>
      <c r="RG17" s="397"/>
      <c r="RH17" s="397"/>
      <c r="RI17" s="397"/>
      <c r="RJ17" s="397"/>
      <c r="RK17" s="397"/>
      <c r="RL17" s="397"/>
      <c r="RM17" s="397"/>
      <c r="RN17" s="397"/>
      <c r="RO17" s="397"/>
      <c r="RP17" s="397"/>
      <c r="RQ17" s="397"/>
      <c r="RR17" s="397"/>
      <c r="RS17" s="397"/>
      <c r="RT17" s="397"/>
      <c r="RU17" s="397"/>
      <c r="RV17" s="397"/>
      <c r="RW17" s="397"/>
      <c r="RX17" s="397"/>
      <c r="RY17" s="397"/>
      <c r="RZ17" s="397"/>
      <c r="SA17" s="397"/>
      <c r="SB17" s="397"/>
      <c r="SC17" s="397"/>
      <c r="SD17" s="397"/>
      <c r="SE17" s="397"/>
      <c r="SF17" s="397"/>
      <c r="SG17" s="397"/>
    </row>
    <row r="18" spans="1:501">
      <c r="A18" s="395"/>
      <c r="B18" s="371" t="s">
        <v>330</v>
      </c>
      <c r="C18" s="371" t="s">
        <v>367</v>
      </c>
      <c r="D18" s="371" t="s">
        <v>368</v>
      </c>
      <c r="E18" s="371" t="s">
        <v>369</v>
      </c>
      <c r="F18" s="371" t="s">
        <v>370</v>
      </c>
      <c r="G18" s="371" t="s">
        <v>371</v>
      </c>
      <c r="H18" s="371" t="s">
        <v>372</v>
      </c>
      <c r="I18" s="371" t="s">
        <v>373</v>
      </c>
      <c r="J18" s="371" t="s">
        <v>374</v>
      </c>
      <c r="K18" s="371" t="s">
        <v>306</v>
      </c>
      <c r="L18" s="372" t="s">
        <v>375</v>
      </c>
      <c r="M18" s="372">
        <v>0</v>
      </c>
      <c r="N18" s="395"/>
      <c r="O18" s="374" t="s">
        <v>267</v>
      </c>
      <c r="P18" s="375" t="s">
        <v>376</v>
      </c>
      <c r="Q18" s="375" t="s">
        <v>377</v>
      </c>
      <c r="R18" s="375" t="s">
        <v>378</v>
      </c>
      <c r="S18" s="375" t="s">
        <v>379</v>
      </c>
      <c r="T18" s="375" t="s">
        <v>380</v>
      </c>
      <c r="U18" s="375" t="s">
        <v>381</v>
      </c>
      <c r="V18" s="395">
        <v>0</v>
      </c>
      <c r="W18" s="371" t="s">
        <v>382</v>
      </c>
      <c r="X18" s="371" t="s">
        <v>383</v>
      </c>
      <c r="Y18" s="371" t="s">
        <v>384</v>
      </c>
      <c r="Z18" s="371"/>
      <c r="AA18" s="371">
        <v>0</v>
      </c>
      <c r="AB18" s="371" t="s">
        <v>306</v>
      </c>
      <c r="AC18" s="371" t="s">
        <v>385</v>
      </c>
      <c r="AD18" s="371" t="s">
        <v>386</v>
      </c>
      <c r="AE18" s="395"/>
      <c r="AF18" s="376" t="s">
        <v>336</v>
      </c>
      <c r="AG18" s="402" t="s">
        <v>330</v>
      </c>
      <c r="AH18" s="402" t="s">
        <v>387</v>
      </c>
      <c r="AI18" s="402" t="s">
        <v>388</v>
      </c>
      <c r="AJ18" s="402" t="s">
        <v>389</v>
      </c>
      <c r="AK18" s="402" t="s">
        <v>382</v>
      </c>
      <c r="AL18" s="402" t="s">
        <v>390</v>
      </c>
      <c r="AM18" s="402" t="s">
        <v>371</v>
      </c>
      <c r="AN18" s="402" t="s">
        <v>391</v>
      </c>
      <c r="AO18" s="402" t="s">
        <v>392</v>
      </c>
      <c r="AP18" s="402" t="s">
        <v>393</v>
      </c>
      <c r="AQ18" s="402" t="s">
        <v>394</v>
      </c>
      <c r="AR18" s="402" t="s">
        <v>395</v>
      </c>
      <c r="AS18" s="402" t="s">
        <v>396</v>
      </c>
      <c r="AT18" s="402" t="s">
        <v>397</v>
      </c>
      <c r="AU18" s="402" t="s">
        <v>397</v>
      </c>
      <c r="AV18" s="402" t="s">
        <v>397</v>
      </c>
      <c r="AW18" s="402" t="s">
        <v>397</v>
      </c>
      <c r="AX18" s="402" t="s">
        <v>397</v>
      </c>
      <c r="AY18" s="402" t="s">
        <v>397</v>
      </c>
      <c r="AZ18" s="402" t="s">
        <v>397</v>
      </c>
      <c r="BA18" s="402" t="s">
        <v>397</v>
      </c>
      <c r="BB18" s="402" t="s">
        <v>397</v>
      </c>
      <c r="BC18" s="402" t="s">
        <v>397</v>
      </c>
      <c r="BD18" s="402" t="s">
        <v>397</v>
      </c>
      <c r="BE18" s="402" t="s">
        <v>397</v>
      </c>
      <c r="BF18" s="402" t="s">
        <v>397</v>
      </c>
      <c r="BG18" s="402" t="s">
        <v>397</v>
      </c>
      <c r="BH18" s="402" t="s">
        <v>397</v>
      </c>
      <c r="BI18" s="402" t="s">
        <v>397</v>
      </c>
      <c r="BJ18" s="402" t="s">
        <v>397</v>
      </c>
      <c r="BK18" s="402" t="s">
        <v>397</v>
      </c>
      <c r="BL18" s="402" t="s">
        <v>397</v>
      </c>
      <c r="BM18" s="402" t="s">
        <v>397</v>
      </c>
      <c r="BN18" s="402" t="s">
        <v>397</v>
      </c>
      <c r="BO18" s="402" t="s">
        <v>397</v>
      </c>
      <c r="BP18" s="402" t="s">
        <v>397</v>
      </c>
      <c r="BQ18" s="402" t="s">
        <v>397</v>
      </c>
      <c r="BR18" s="402" t="s">
        <v>397</v>
      </c>
      <c r="BS18" s="402" t="s">
        <v>397</v>
      </c>
      <c r="BT18" s="402" t="s">
        <v>397</v>
      </c>
      <c r="BU18" s="402" t="s">
        <v>397</v>
      </c>
      <c r="BV18" s="402" t="s">
        <v>397</v>
      </c>
      <c r="BW18" s="402" t="s">
        <v>397</v>
      </c>
      <c r="BX18" s="402" t="s">
        <v>397</v>
      </c>
      <c r="BY18" s="402" t="s">
        <v>397</v>
      </c>
      <c r="BZ18" s="402" t="s">
        <v>397</v>
      </c>
      <c r="CA18" s="402" t="s">
        <v>397</v>
      </c>
      <c r="CB18" s="402" t="s">
        <v>397</v>
      </c>
      <c r="CC18" s="402" t="s">
        <v>397</v>
      </c>
      <c r="CD18" s="402" t="s">
        <v>397</v>
      </c>
      <c r="CE18" s="402" t="s">
        <v>397</v>
      </c>
      <c r="CF18" s="402" t="s">
        <v>397</v>
      </c>
      <c r="CG18" s="402" t="s">
        <v>397</v>
      </c>
      <c r="CH18" s="402" t="s">
        <v>397</v>
      </c>
      <c r="CI18" s="402" t="s">
        <v>397</v>
      </c>
      <c r="CJ18" s="402" t="s">
        <v>397</v>
      </c>
      <c r="CK18" s="402" t="s">
        <v>397</v>
      </c>
      <c r="CL18" s="402" t="s">
        <v>397</v>
      </c>
      <c r="CM18" s="402" t="s">
        <v>397</v>
      </c>
      <c r="CN18" s="402" t="s">
        <v>397</v>
      </c>
      <c r="CO18" s="402" t="s">
        <v>397</v>
      </c>
      <c r="CP18" s="402" t="s">
        <v>397</v>
      </c>
      <c r="CQ18" s="402" t="s">
        <v>397</v>
      </c>
      <c r="CR18" s="402" t="s">
        <v>397</v>
      </c>
      <c r="CS18" s="402" t="s">
        <v>397</v>
      </c>
      <c r="CT18" s="402" t="s">
        <v>397</v>
      </c>
      <c r="CU18" s="402" t="s">
        <v>397</v>
      </c>
      <c r="CV18" s="402" t="s">
        <v>397</v>
      </c>
      <c r="CW18" s="402" t="s">
        <v>397</v>
      </c>
      <c r="CX18" s="402" t="s">
        <v>397</v>
      </c>
      <c r="CY18" s="402" t="s">
        <v>397</v>
      </c>
      <c r="CZ18" s="402" t="s">
        <v>397</v>
      </c>
      <c r="DA18" s="402" t="s">
        <v>397</v>
      </c>
      <c r="DB18" s="402" t="s">
        <v>397</v>
      </c>
      <c r="DC18" s="397"/>
      <c r="DD18" s="397"/>
      <c r="DE18" s="378"/>
      <c r="DF18" s="402" t="s">
        <v>398</v>
      </c>
      <c r="DG18" s="402" t="s">
        <v>399</v>
      </c>
      <c r="DH18" s="402" t="s">
        <v>399</v>
      </c>
      <c r="DI18" s="402" t="s">
        <v>382</v>
      </c>
      <c r="DJ18" s="402" t="s">
        <v>383</v>
      </c>
      <c r="DK18" s="402" t="s">
        <v>384</v>
      </c>
      <c r="DL18" s="397"/>
      <c r="DM18" s="397"/>
      <c r="DN18" s="375" t="s">
        <v>336</v>
      </c>
      <c r="DO18" s="375" t="s">
        <v>267</v>
      </c>
      <c r="DP18" s="403" t="s">
        <v>397</v>
      </c>
      <c r="DQ18" s="403" t="s">
        <v>397</v>
      </c>
      <c r="DR18" s="403" t="s">
        <v>397</v>
      </c>
      <c r="DS18" s="403" t="s">
        <v>397</v>
      </c>
      <c r="DT18" s="403" t="s">
        <v>397</v>
      </c>
      <c r="DU18" s="403" t="s">
        <v>397</v>
      </c>
      <c r="DV18" s="403" t="s">
        <v>397</v>
      </c>
      <c r="DW18" s="403" t="s">
        <v>397</v>
      </c>
      <c r="DX18" s="403" t="s">
        <v>397</v>
      </c>
      <c r="DY18" s="403" t="s">
        <v>397</v>
      </c>
      <c r="DZ18" s="403" t="s">
        <v>397</v>
      </c>
      <c r="EA18" s="403" t="s">
        <v>397</v>
      </c>
      <c r="EB18" s="403" t="s">
        <v>397</v>
      </c>
      <c r="EC18" s="403" t="s">
        <v>397</v>
      </c>
      <c r="ED18" s="403" t="s">
        <v>397</v>
      </c>
      <c r="EE18" s="403" t="s">
        <v>397</v>
      </c>
      <c r="EF18" s="403" t="s">
        <v>397</v>
      </c>
      <c r="EG18" s="403" t="s">
        <v>397</v>
      </c>
      <c r="EH18" s="403" t="s">
        <v>397</v>
      </c>
      <c r="EI18" s="403" t="s">
        <v>397</v>
      </c>
      <c r="EJ18" s="403" t="s">
        <v>397</v>
      </c>
      <c r="EK18" s="403" t="s">
        <v>397</v>
      </c>
      <c r="EL18" s="403" t="s">
        <v>397</v>
      </c>
      <c r="EM18" s="403" t="s">
        <v>397</v>
      </c>
      <c r="EN18" s="403" t="s">
        <v>397</v>
      </c>
      <c r="EO18" s="403" t="s">
        <v>397</v>
      </c>
      <c r="EP18" s="403" t="s">
        <v>397</v>
      </c>
      <c r="EQ18" s="403" t="s">
        <v>397</v>
      </c>
      <c r="ER18" s="403" t="s">
        <v>397</v>
      </c>
      <c r="ES18" s="403" t="s">
        <v>397</v>
      </c>
      <c r="ET18" s="403" t="s">
        <v>397</v>
      </c>
      <c r="EU18" s="403" t="s">
        <v>397</v>
      </c>
      <c r="EV18" s="403" t="s">
        <v>397</v>
      </c>
      <c r="EW18" s="403" t="s">
        <v>397</v>
      </c>
      <c r="EX18" s="403" t="s">
        <v>397</v>
      </c>
      <c r="EY18" s="403" t="s">
        <v>397</v>
      </c>
      <c r="EZ18" s="403" t="s">
        <v>397</v>
      </c>
      <c r="FA18" s="403" t="s">
        <v>397</v>
      </c>
      <c r="FB18" s="403" t="s">
        <v>397</v>
      </c>
      <c r="FC18" s="403" t="s">
        <v>397</v>
      </c>
      <c r="FD18" s="403" t="s">
        <v>397</v>
      </c>
      <c r="FE18" s="403" t="s">
        <v>397</v>
      </c>
      <c r="FF18" s="403" t="s">
        <v>397</v>
      </c>
      <c r="FG18" s="403" t="s">
        <v>397</v>
      </c>
      <c r="FH18" s="403" t="s">
        <v>397</v>
      </c>
      <c r="FI18" s="403" t="s">
        <v>397</v>
      </c>
      <c r="FJ18" s="403" t="s">
        <v>397</v>
      </c>
      <c r="FK18" s="403" t="s">
        <v>397</v>
      </c>
      <c r="FL18" s="403" t="s">
        <v>397</v>
      </c>
      <c r="FM18" s="403" t="s">
        <v>397</v>
      </c>
      <c r="FN18" s="403" t="s">
        <v>397</v>
      </c>
      <c r="FO18" s="403" t="s">
        <v>397</v>
      </c>
      <c r="FP18" s="403" t="s">
        <v>397</v>
      </c>
      <c r="FQ18" s="403" t="s">
        <v>397</v>
      </c>
      <c r="FR18" s="403" t="s">
        <v>397</v>
      </c>
      <c r="FS18" s="403" t="s">
        <v>397</v>
      </c>
      <c r="FT18" s="403" t="s">
        <v>397</v>
      </c>
      <c r="FU18" s="403" t="s">
        <v>397</v>
      </c>
      <c r="FV18" s="403" t="s">
        <v>397</v>
      </c>
      <c r="FW18" s="403" t="s">
        <v>397</v>
      </c>
      <c r="FX18" s="403" t="s">
        <v>397</v>
      </c>
      <c r="FY18" s="403" t="s">
        <v>397</v>
      </c>
      <c r="FZ18" s="403" t="s">
        <v>397</v>
      </c>
      <c r="GA18" s="403" t="s">
        <v>397</v>
      </c>
      <c r="GB18" s="403" t="s">
        <v>397</v>
      </c>
      <c r="GC18" s="403" t="s">
        <v>397</v>
      </c>
      <c r="GD18" s="403" t="s">
        <v>397</v>
      </c>
      <c r="GE18" s="403" t="s">
        <v>397</v>
      </c>
      <c r="GF18" s="403" t="s">
        <v>397</v>
      </c>
      <c r="GG18" s="403" t="s">
        <v>397</v>
      </c>
      <c r="GH18" s="403" t="s">
        <v>397</v>
      </c>
      <c r="GI18" s="403" t="s">
        <v>397</v>
      </c>
      <c r="GJ18" s="403" t="s">
        <v>397</v>
      </c>
      <c r="GK18" s="403" t="s">
        <v>397</v>
      </c>
      <c r="GL18" s="403" t="s">
        <v>397</v>
      </c>
      <c r="GM18" s="403" t="s">
        <v>397</v>
      </c>
      <c r="GN18" s="403" t="s">
        <v>397</v>
      </c>
      <c r="GO18" s="403" t="s">
        <v>397</v>
      </c>
      <c r="GP18" s="403" t="s">
        <v>397</v>
      </c>
      <c r="GQ18" s="403" t="s">
        <v>397</v>
      </c>
      <c r="GR18" s="403" t="s">
        <v>397</v>
      </c>
      <c r="GS18" s="403" t="s">
        <v>397</v>
      </c>
      <c r="GT18" s="403" t="s">
        <v>397</v>
      </c>
      <c r="GU18" s="403" t="s">
        <v>397</v>
      </c>
      <c r="GV18" s="403" t="s">
        <v>397</v>
      </c>
      <c r="GW18" s="403" t="s">
        <v>397</v>
      </c>
      <c r="GX18" s="403" t="s">
        <v>397</v>
      </c>
      <c r="GY18" s="403" t="s">
        <v>397</v>
      </c>
      <c r="GZ18" s="403" t="s">
        <v>397</v>
      </c>
      <c r="HA18" s="403" t="s">
        <v>397</v>
      </c>
      <c r="HB18" s="403" t="s">
        <v>397</v>
      </c>
      <c r="HC18" s="403" t="s">
        <v>397</v>
      </c>
      <c r="HD18" s="403" t="s">
        <v>397</v>
      </c>
      <c r="HE18" s="403" t="s">
        <v>397</v>
      </c>
      <c r="HF18" s="403" t="s">
        <v>397</v>
      </c>
      <c r="HG18" s="403" t="s">
        <v>397</v>
      </c>
      <c r="HH18" s="403" t="s">
        <v>397</v>
      </c>
      <c r="HI18" s="403" t="s">
        <v>397</v>
      </c>
      <c r="HJ18" s="403" t="s">
        <v>397</v>
      </c>
      <c r="HK18" s="403" t="s">
        <v>397</v>
      </c>
      <c r="HL18" s="403" t="s">
        <v>397</v>
      </c>
      <c r="HM18" s="403" t="s">
        <v>397</v>
      </c>
      <c r="HN18" s="403" t="s">
        <v>397</v>
      </c>
      <c r="HO18" s="403" t="s">
        <v>397</v>
      </c>
      <c r="HP18" s="403" t="s">
        <v>397</v>
      </c>
      <c r="HQ18" s="403" t="s">
        <v>397</v>
      </c>
      <c r="HR18" s="403" t="s">
        <v>397</v>
      </c>
      <c r="HS18" s="403" t="s">
        <v>397</v>
      </c>
      <c r="HT18" s="403" t="s">
        <v>397</v>
      </c>
      <c r="HU18" s="403" t="s">
        <v>397</v>
      </c>
      <c r="HV18" s="403" t="s">
        <v>397</v>
      </c>
      <c r="HW18" s="403" t="s">
        <v>397</v>
      </c>
      <c r="HX18" s="403" t="s">
        <v>397</v>
      </c>
      <c r="HY18" s="403" t="s">
        <v>397</v>
      </c>
      <c r="HZ18" s="403" t="s">
        <v>397</v>
      </c>
      <c r="IA18" s="403" t="s">
        <v>397</v>
      </c>
      <c r="IB18" s="403" t="s">
        <v>397</v>
      </c>
      <c r="IC18" s="403" t="s">
        <v>397</v>
      </c>
      <c r="ID18" s="403" t="s">
        <v>397</v>
      </c>
      <c r="IE18" s="403" t="s">
        <v>397</v>
      </c>
      <c r="IF18" s="403" t="s">
        <v>397</v>
      </c>
      <c r="IG18" s="403" t="s">
        <v>397</v>
      </c>
      <c r="IH18" s="403" t="s">
        <v>397</v>
      </c>
      <c r="II18" s="403" t="s">
        <v>397</v>
      </c>
      <c r="IJ18" s="403" t="s">
        <v>397</v>
      </c>
      <c r="IK18" s="403" t="s">
        <v>397</v>
      </c>
      <c r="IL18" s="403" t="s">
        <v>397</v>
      </c>
      <c r="IM18" s="403" t="s">
        <v>397</v>
      </c>
      <c r="IN18" s="403" t="s">
        <v>397</v>
      </c>
      <c r="IO18" s="403" t="s">
        <v>397</v>
      </c>
      <c r="IP18" s="403" t="s">
        <v>397</v>
      </c>
      <c r="IQ18" s="403" t="s">
        <v>397</v>
      </c>
      <c r="IR18" s="403" t="s">
        <v>397</v>
      </c>
      <c r="IS18" s="403" t="s">
        <v>397</v>
      </c>
      <c r="IT18" s="403" t="s">
        <v>397</v>
      </c>
      <c r="IU18" s="403" t="s">
        <v>397</v>
      </c>
      <c r="IV18" s="403" t="s">
        <v>397</v>
      </c>
      <c r="IW18" s="403" t="s">
        <v>397</v>
      </c>
      <c r="IX18" s="403" t="s">
        <v>397</v>
      </c>
      <c r="IY18" s="403" t="s">
        <v>397</v>
      </c>
      <c r="IZ18" s="403" t="s">
        <v>397</v>
      </c>
      <c r="JA18" s="403" t="s">
        <v>397</v>
      </c>
      <c r="JB18" s="403" t="s">
        <v>397</v>
      </c>
      <c r="JC18" s="403" t="s">
        <v>397</v>
      </c>
      <c r="JD18" s="403" t="s">
        <v>397</v>
      </c>
      <c r="JE18" s="403" t="s">
        <v>397</v>
      </c>
      <c r="JF18" s="403" t="s">
        <v>397</v>
      </c>
      <c r="JG18" s="403" t="s">
        <v>397</v>
      </c>
      <c r="JH18" s="403" t="s">
        <v>397</v>
      </c>
      <c r="JI18" s="403" t="s">
        <v>397</v>
      </c>
      <c r="JJ18" s="403" t="s">
        <v>397</v>
      </c>
      <c r="JK18" s="403" t="s">
        <v>397</v>
      </c>
      <c r="JL18" s="403" t="s">
        <v>397</v>
      </c>
      <c r="JM18" s="403" t="s">
        <v>397</v>
      </c>
      <c r="JN18" s="403" t="s">
        <v>397</v>
      </c>
      <c r="JO18" s="403" t="s">
        <v>397</v>
      </c>
      <c r="JP18" s="403" t="s">
        <v>397</v>
      </c>
      <c r="JQ18" s="403" t="s">
        <v>397</v>
      </c>
      <c r="JR18" s="403" t="s">
        <v>397</v>
      </c>
      <c r="JS18" s="403" t="s">
        <v>397</v>
      </c>
      <c r="JT18" s="403" t="s">
        <v>397</v>
      </c>
      <c r="JU18" s="403" t="s">
        <v>397</v>
      </c>
      <c r="JV18" s="403" t="s">
        <v>397</v>
      </c>
      <c r="JW18" s="403" t="s">
        <v>397</v>
      </c>
      <c r="JX18" s="403" t="s">
        <v>397</v>
      </c>
      <c r="JY18" s="403" t="s">
        <v>397</v>
      </c>
      <c r="JZ18" s="403" t="s">
        <v>397</v>
      </c>
      <c r="KA18" s="403" t="s">
        <v>397</v>
      </c>
      <c r="KB18" s="403" t="s">
        <v>397</v>
      </c>
      <c r="KC18" s="403" t="s">
        <v>397</v>
      </c>
      <c r="KD18" s="403" t="s">
        <v>397</v>
      </c>
      <c r="KE18" s="403" t="s">
        <v>397</v>
      </c>
      <c r="KF18" s="403" t="s">
        <v>397</v>
      </c>
      <c r="KG18" s="403" t="s">
        <v>397</v>
      </c>
      <c r="KH18" s="403" t="s">
        <v>397</v>
      </c>
      <c r="KI18" s="403" t="s">
        <v>397</v>
      </c>
      <c r="KJ18" s="403" t="s">
        <v>397</v>
      </c>
      <c r="KK18" s="403" t="s">
        <v>397</v>
      </c>
      <c r="KL18" s="403" t="s">
        <v>397</v>
      </c>
      <c r="KM18" s="403" t="s">
        <v>397</v>
      </c>
      <c r="KN18" s="403" t="s">
        <v>397</v>
      </c>
      <c r="KO18" s="403" t="s">
        <v>397</v>
      </c>
      <c r="KP18" s="403" t="s">
        <v>397</v>
      </c>
      <c r="KQ18" s="403" t="s">
        <v>397</v>
      </c>
      <c r="KR18" s="403" t="s">
        <v>397</v>
      </c>
      <c r="KS18" s="403" t="s">
        <v>397</v>
      </c>
      <c r="KT18" s="403" t="s">
        <v>397</v>
      </c>
      <c r="KU18" s="403"/>
      <c r="KV18" s="403"/>
      <c r="KW18" s="403"/>
      <c r="KX18" s="403"/>
      <c r="KY18" s="397"/>
      <c r="KZ18" s="404" t="s">
        <v>267</v>
      </c>
      <c r="LA18" s="403" t="s">
        <v>397</v>
      </c>
      <c r="LB18" s="403" t="s">
        <v>397</v>
      </c>
      <c r="LC18" s="403" t="s">
        <v>397</v>
      </c>
      <c r="LD18" s="403" t="s">
        <v>381</v>
      </c>
      <c r="LE18" s="403" t="s">
        <v>400</v>
      </c>
      <c r="LF18" s="403" t="s">
        <v>401</v>
      </c>
      <c r="LG18" s="397"/>
      <c r="LH18" s="403"/>
      <c r="LI18" s="403"/>
      <c r="LJ18" s="403" t="s">
        <v>267</v>
      </c>
      <c r="LK18" s="403" t="s">
        <v>381</v>
      </c>
      <c r="LL18" s="403" t="s">
        <v>400</v>
      </c>
      <c r="LM18" s="403" t="s">
        <v>401</v>
      </c>
      <c r="LN18" s="405">
        <v>0</v>
      </c>
      <c r="LO18" s="405">
        <v>0</v>
      </c>
      <c r="LP18" s="405"/>
      <c r="LQ18" s="405"/>
      <c r="LR18" s="405"/>
      <c r="LS18" s="405"/>
      <c r="LT18" s="405"/>
      <c r="LU18" s="405"/>
      <c r="LV18" s="405"/>
      <c r="LW18" s="405"/>
      <c r="LX18" s="405"/>
      <c r="LY18" s="405"/>
      <c r="LZ18" s="405"/>
      <c r="MA18" s="405"/>
      <c r="MB18" s="405"/>
      <c r="MC18" s="405"/>
      <c r="MD18" s="405"/>
      <c r="ME18" s="405"/>
      <c r="MF18" s="405"/>
      <c r="MG18" s="405"/>
      <c r="MH18" s="405"/>
      <c r="MI18" s="405"/>
      <c r="MJ18" s="405"/>
      <c r="MK18" s="405"/>
      <c r="ML18" s="405"/>
      <c r="MM18" s="405"/>
      <c r="MN18" s="405"/>
      <c r="MO18" s="405"/>
      <c r="MP18" s="405"/>
      <c r="MQ18" s="405"/>
      <c r="MR18" s="405"/>
      <c r="MS18" s="405"/>
      <c r="MT18" s="405"/>
      <c r="MU18" s="405"/>
      <c r="MV18" s="405"/>
      <c r="MW18" s="405"/>
      <c r="MX18" s="405"/>
      <c r="MY18" s="405"/>
      <c r="MZ18" s="405"/>
      <c r="NA18" s="405"/>
      <c r="NB18" s="405"/>
      <c r="NC18" s="405"/>
      <c r="ND18" s="405"/>
      <c r="NE18" s="405"/>
      <c r="NF18" s="405"/>
      <c r="NG18" s="405"/>
      <c r="NH18" s="405"/>
      <c r="NI18" s="405"/>
      <c r="NJ18" s="405"/>
      <c r="NK18" s="405"/>
      <c r="NL18" s="405"/>
      <c r="NM18" s="405"/>
      <c r="NN18" s="405"/>
      <c r="NO18" s="405"/>
      <c r="NP18" s="405"/>
      <c r="NQ18" s="405"/>
      <c r="NR18" s="405"/>
      <c r="NS18" s="405"/>
      <c r="NT18" s="405"/>
      <c r="NU18" s="405"/>
      <c r="NV18" s="405"/>
      <c r="NW18" s="405"/>
      <c r="NX18" s="405"/>
      <c r="NY18" s="405"/>
      <c r="NZ18" s="405"/>
      <c r="OA18" s="405"/>
      <c r="OB18" s="405"/>
      <c r="OC18" s="405"/>
      <c r="OD18" s="405"/>
      <c r="OE18" s="405"/>
      <c r="OF18" s="405"/>
      <c r="OG18" s="405"/>
      <c r="OH18" s="405"/>
      <c r="OI18" s="405"/>
      <c r="OJ18" s="405"/>
      <c r="OK18" s="405"/>
      <c r="OL18" s="405"/>
      <c r="OM18" s="405"/>
      <c r="ON18" s="405"/>
      <c r="OO18" s="405"/>
      <c r="OP18" s="405"/>
      <c r="OQ18" s="405"/>
      <c r="OR18" s="405"/>
      <c r="OS18" s="405"/>
      <c r="OT18" s="405"/>
      <c r="OU18" s="405"/>
      <c r="OV18" s="405"/>
      <c r="OW18" s="405"/>
      <c r="OX18" s="405"/>
      <c r="OY18" s="405"/>
      <c r="OZ18" s="405"/>
      <c r="PA18" s="405"/>
      <c r="PB18" s="405"/>
      <c r="PC18" s="405"/>
      <c r="PD18" s="405"/>
      <c r="PE18" s="405"/>
      <c r="PF18" s="405"/>
      <c r="PG18" s="405"/>
      <c r="PH18" s="405"/>
      <c r="PI18" s="405"/>
      <c r="PJ18" s="405"/>
      <c r="PK18" s="405"/>
      <c r="PL18" s="405"/>
      <c r="PM18" s="405"/>
      <c r="PN18" s="405"/>
      <c r="PO18" s="405"/>
      <c r="PP18" s="405"/>
      <c r="PQ18" s="405"/>
      <c r="PR18" s="405"/>
      <c r="PS18" s="405"/>
      <c r="PT18" s="405"/>
      <c r="PU18" s="405"/>
      <c r="PV18" s="405"/>
      <c r="PW18" s="405"/>
      <c r="PX18" s="405"/>
      <c r="PY18" s="405"/>
      <c r="PZ18" s="405"/>
      <c r="QA18" s="405"/>
      <c r="QB18" s="405"/>
      <c r="QC18" s="405"/>
      <c r="QD18" s="405"/>
      <c r="QE18" s="405"/>
      <c r="QF18" s="405"/>
      <c r="QG18" s="405"/>
      <c r="QH18" s="405"/>
      <c r="QI18" s="405"/>
      <c r="QJ18" s="405"/>
      <c r="QK18" s="405"/>
      <c r="QL18" s="405"/>
      <c r="QM18" s="405"/>
      <c r="QN18" s="405"/>
      <c r="QO18" s="405"/>
      <c r="QP18" s="405"/>
      <c r="QQ18" s="405"/>
      <c r="QR18" s="405"/>
      <c r="QS18" s="405"/>
      <c r="QT18" s="405"/>
      <c r="QU18" s="405"/>
      <c r="QV18" s="405"/>
      <c r="QW18" s="405"/>
      <c r="QX18" s="405"/>
      <c r="QY18" s="405"/>
      <c r="QZ18" s="405"/>
      <c r="RA18" s="405"/>
      <c r="RB18" s="405"/>
      <c r="RC18" s="405"/>
      <c r="RD18" s="405"/>
      <c r="RE18" s="405"/>
      <c r="RF18" s="405"/>
      <c r="RG18" s="405"/>
      <c r="RH18" s="405"/>
      <c r="RI18" s="405"/>
      <c r="RJ18" s="405"/>
      <c r="RK18" s="405"/>
      <c r="RL18" s="405"/>
      <c r="RM18" s="405"/>
      <c r="RN18" s="405"/>
      <c r="RO18" s="405"/>
      <c r="RP18" s="405"/>
      <c r="RQ18" s="405"/>
      <c r="RR18" s="405"/>
      <c r="RS18" s="405"/>
      <c r="RT18" s="405"/>
      <c r="RU18" s="405"/>
      <c r="RV18" s="405"/>
      <c r="RW18" s="405"/>
      <c r="RX18" s="405"/>
      <c r="RY18" s="405"/>
      <c r="RZ18" s="405"/>
      <c r="SA18" s="405"/>
      <c r="SB18" s="405"/>
      <c r="SC18" s="405"/>
      <c r="SD18" s="405"/>
      <c r="SE18" s="405"/>
      <c r="SF18" s="405"/>
      <c r="SG18" s="405"/>
    </row>
    <row r="19" spans="1:501">
      <c r="A19" s="395"/>
      <c r="B19" s="395" t="s">
        <v>430</v>
      </c>
      <c r="C19" s="395">
        <v>716</v>
      </c>
      <c r="D19" s="395">
        <v>714</v>
      </c>
      <c r="E19" s="395">
        <v>791</v>
      </c>
      <c r="F19" s="395">
        <v>1041</v>
      </c>
      <c r="G19" s="395">
        <v>1120</v>
      </c>
      <c r="H19" s="395">
        <v>1218</v>
      </c>
      <c r="I19" s="395">
        <v>1706</v>
      </c>
      <c r="J19" s="395">
        <v>2250</v>
      </c>
      <c r="K19" s="395">
        <v>1929</v>
      </c>
      <c r="L19" s="395">
        <v>2217</v>
      </c>
      <c r="M19" s="395">
        <v>2333</v>
      </c>
      <c r="N19" s="395"/>
      <c r="O19" s="398" t="s">
        <v>430</v>
      </c>
      <c r="P19" s="395">
        <v>444</v>
      </c>
      <c r="Q19" s="395">
        <v>763</v>
      </c>
      <c r="R19" s="395">
        <v>444</v>
      </c>
      <c r="S19" s="395">
        <v>582</v>
      </c>
      <c r="T19" s="395">
        <v>428</v>
      </c>
      <c r="U19" s="395">
        <v>879</v>
      </c>
      <c r="V19" s="395">
        <v>0</v>
      </c>
      <c r="W19" s="371" t="s">
        <v>397</v>
      </c>
      <c r="X19" s="371" t="s">
        <v>397</v>
      </c>
      <c r="Y19" s="371" t="s">
        <v>397</v>
      </c>
      <c r="Z19" s="371"/>
      <c r="AA19" s="395"/>
      <c r="AB19" s="395"/>
      <c r="AC19" s="395" t="e">
        <v>#VALUE!</v>
      </c>
      <c r="AD19" s="395" t="e">
        <v>#VALUE!</v>
      </c>
      <c r="AE19" s="395"/>
      <c r="AF19" s="397" t="s">
        <v>430</v>
      </c>
      <c r="AG19" s="395" t="s">
        <v>430</v>
      </c>
      <c r="AH19" s="406" t="s">
        <v>397</v>
      </c>
      <c r="AI19" s="406" t="s">
        <v>397</v>
      </c>
      <c r="AJ19" s="406" t="s">
        <v>397</v>
      </c>
      <c r="AK19" s="406" t="s">
        <v>397</v>
      </c>
      <c r="AL19" s="406" t="s">
        <v>397</v>
      </c>
      <c r="AM19" s="406" t="s">
        <v>397</v>
      </c>
      <c r="AN19" s="406" t="s">
        <v>397</v>
      </c>
      <c r="AO19" s="406" t="s">
        <v>397</v>
      </c>
      <c r="AP19" s="406" t="s">
        <v>397</v>
      </c>
      <c r="AQ19" s="406" t="s">
        <v>397</v>
      </c>
      <c r="AR19" s="406" t="s">
        <v>397</v>
      </c>
      <c r="AS19" s="406" t="s">
        <v>397</v>
      </c>
      <c r="AT19" s="406" t="s">
        <v>397</v>
      </c>
      <c r="AU19" s="406" t="s">
        <v>397</v>
      </c>
      <c r="AV19" s="406" t="s">
        <v>397</v>
      </c>
      <c r="AW19" s="406" t="s">
        <v>397</v>
      </c>
      <c r="AX19" s="406" t="s">
        <v>397</v>
      </c>
      <c r="AY19" s="406" t="s">
        <v>397</v>
      </c>
      <c r="AZ19" s="406" t="s">
        <v>397</v>
      </c>
      <c r="BA19" s="406" t="s">
        <v>397</v>
      </c>
      <c r="BB19" s="406" t="s">
        <v>397</v>
      </c>
      <c r="BC19" s="406" t="s">
        <v>397</v>
      </c>
      <c r="BD19" s="406" t="s">
        <v>397</v>
      </c>
      <c r="BE19" s="406" t="s">
        <v>397</v>
      </c>
      <c r="BF19" s="406" t="s">
        <v>397</v>
      </c>
      <c r="BG19" s="406" t="s">
        <v>397</v>
      </c>
      <c r="BH19" s="406" t="s">
        <v>397</v>
      </c>
      <c r="BI19" s="406" t="s">
        <v>397</v>
      </c>
      <c r="BJ19" s="406" t="s">
        <v>397</v>
      </c>
      <c r="BK19" s="406" t="s">
        <v>397</v>
      </c>
      <c r="BL19" s="406" t="s">
        <v>397</v>
      </c>
      <c r="BM19" s="406" t="s">
        <v>397</v>
      </c>
      <c r="BN19" s="406" t="s">
        <v>397</v>
      </c>
      <c r="BO19" s="406" t="s">
        <v>397</v>
      </c>
      <c r="BP19" s="406" t="s">
        <v>397</v>
      </c>
      <c r="BQ19" s="406" t="s">
        <v>397</v>
      </c>
      <c r="BR19" s="406" t="s">
        <v>397</v>
      </c>
      <c r="BS19" s="406" t="s">
        <v>397</v>
      </c>
      <c r="BT19" s="406" t="s">
        <v>397</v>
      </c>
      <c r="BU19" s="406" t="s">
        <v>397</v>
      </c>
      <c r="BV19" s="406" t="s">
        <v>397</v>
      </c>
      <c r="BW19" s="406" t="s">
        <v>397</v>
      </c>
      <c r="BX19" s="406" t="s">
        <v>397</v>
      </c>
      <c r="BY19" s="406" t="s">
        <v>397</v>
      </c>
      <c r="BZ19" s="406" t="s">
        <v>397</v>
      </c>
      <c r="CA19" s="406" t="s">
        <v>397</v>
      </c>
      <c r="CB19" s="406" t="s">
        <v>397</v>
      </c>
      <c r="CC19" s="406" t="s">
        <v>397</v>
      </c>
      <c r="CD19" s="406" t="s">
        <v>397</v>
      </c>
      <c r="CE19" s="406" t="s">
        <v>397</v>
      </c>
      <c r="CF19" s="406" t="s">
        <v>397</v>
      </c>
      <c r="CG19" s="406" t="s">
        <v>397</v>
      </c>
      <c r="CH19" s="406" t="s">
        <v>397</v>
      </c>
      <c r="CI19" s="406" t="s">
        <v>397</v>
      </c>
      <c r="CJ19" s="406" t="s">
        <v>397</v>
      </c>
      <c r="CK19" s="406" t="s">
        <v>397</v>
      </c>
      <c r="CL19" s="406" t="s">
        <v>397</v>
      </c>
      <c r="CM19" s="406" t="s">
        <v>397</v>
      </c>
      <c r="CN19" s="406" t="s">
        <v>397</v>
      </c>
      <c r="CO19" s="406" t="s">
        <v>397</v>
      </c>
      <c r="CP19" s="406" t="s">
        <v>397</v>
      </c>
      <c r="CQ19" s="406" t="s">
        <v>397</v>
      </c>
      <c r="CR19" s="406" t="s">
        <v>397</v>
      </c>
      <c r="CS19" s="406" t="s">
        <v>397</v>
      </c>
      <c r="CT19" s="406" t="s">
        <v>397</v>
      </c>
      <c r="CU19" s="406" t="s">
        <v>397</v>
      </c>
      <c r="CV19" s="406" t="s">
        <v>397</v>
      </c>
      <c r="CW19" s="406" t="s">
        <v>397</v>
      </c>
      <c r="CX19" s="406" t="s">
        <v>397</v>
      </c>
      <c r="CY19" s="406" t="s">
        <v>397</v>
      </c>
      <c r="CZ19" s="406" t="s">
        <v>397</v>
      </c>
      <c r="DA19" s="406" t="s">
        <v>397</v>
      </c>
      <c r="DB19" s="406" t="s">
        <v>397</v>
      </c>
      <c r="DC19" s="397"/>
      <c r="DD19" s="397"/>
      <c r="DE19" s="15" t="s">
        <v>430</v>
      </c>
      <c r="DF19" s="406" t="s">
        <v>397</v>
      </c>
      <c r="DG19" s="406" t="s">
        <v>397</v>
      </c>
      <c r="DH19" s="406" t="s">
        <v>397</v>
      </c>
      <c r="DI19" s="406" t="s">
        <v>397</v>
      </c>
      <c r="DJ19" s="406" t="s">
        <v>397</v>
      </c>
      <c r="DK19" s="406" t="s">
        <v>397</v>
      </c>
      <c r="DL19" s="397"/>
      <c r="DM19" s="397"/>
      <c r="DN19" s="397" t="s">
        <v>430</v>
      </c>
      <c r="DO19" s="395" t="s">
        <v>430</v>
      </c>
      <c r="DP19" s="406" t="s">
        <v>397</v>
      </c>
      <c r="DQ19" s="406" t="s">
        <v>397</v>
      </c>
      <c r="DR19" s="406" t="s">
        <v>397</v>
      </c>
      <c r="DS19" s="406" t="s">
        <v>397</v>
      </c>
      <c r="DT19" s="406" t="s">
        <v>397</v>
      </c>
      <c r="DU19" s="406" t="s">
        <v>397</v>
      </c>
      <c r="DV19" s="406" t="s">
        <v>397</v>
      </c>
      <c r="DW19" s="406" t="s">
        <v>397</v>
      </c>
      <c r="DX19" s="406" t="s">
        <v>397</v>
      </c>
      <c r="DY19" s="406" t="s">
        <v>397</v>
      </c>
      <c r="DZ19" s="406" t="s">
        <v>397</v>
      </c>
      <c r="EA19" s="406" t="s">
        <v>397</v>
      </c>
      <c r="EB19" s="406" t="s">
        <v>397</v>
      </c>
      <c r="EC19" s="406" t="s">
        <v>397</v>
      </c>
      <c r="ED19" s="406" t="s">
        <v>397</v>
      </c>
      <c r="EE19" s="406" t="s">
        <v>397</v>
      </c>
      <c r="EF19" s="406" t="s">
        <v>397</v>
      </c>
      <c r="EG19" s="406" t="s">
        <v>397</v>
      </c>
      <c r="EH19" s="406" t="s">
        <v>397</v>
      </c>
      <c r="EI19" s="406" t="s">
        <v>397</v>
      </c>
      <c r="EJ19" s="406" t="s">
        <v>397</v>
      </c>
      <c r="EK19" s="406" t="s">
        <v>397</v>
      </c>
      <c r="EL19" s="406" t="s">
        <v>397</v>
      </c>
      <c r="EM19" s="406" t="s">
        <v>397</v>
      </c>
      <c r="EN19" s="406" t="s">
        <v>397</v>
      </c>
      <c r="EO19" s="406" t="s">
        <v>397</v>
      </c>
      <c r="EP19" s="406" t="s">
        <v>397</v>
      </c>
      <c r="EQ19" s="406" t="s">
        <v>397</v>
      </c>
      <c r="ER19" s="406" t="s">
        <v>397</v>
      </c>
      <c r="ES19" s="406" t="s">
        <v>397</v>
      </c>
      <c r="ET19" s="406" t="s">
        <v>397</v>
      </c>
      <c r="EU19" s="406" t="s">
        <v>397</v>
      </c>
      <c r="EV19" s="406" t="s">
        <v>397</v>
      </c>
      <c r="EW19" s="406" t="s">
        <v>397</v>
      </c>
      <c r="EX19" s="406" t="s">
        <v>397</v>
      </c>
      <c r="EY19" s="406" t="s">
        <v>397</v>
      </c>
      <c r="EZ19" s="406" t="s">
        <v>397</v>
      </c>
      <c r="FA19" s="406" t="s">
        <v>397</v>
      </c>
      <c r="FB19" s="406" t="s">
        <v>397</v>
      </c>
      <c r="FC19" s="406" t="s">
        <v>397</v>
      </c>
      <c r="FD19" s="406" t="s">
        <v>397</v>
      </c>
      <c r="FE19" s="406" t="s">
        <v>397</v>
      </c>
      <c r="FF19" s="406" t="s">
        <v>397</v>
      </c>
      <c r="FG19" s="406" t="s">
        <v>397</v>
      </c>
      <c r="FH19" s="406" t="s">
        <v>397</v>
      </c>
      <c r="FI19" s="406" t="s">
        <v>397</v>
      </c>
      <c r="FJ19" s="406" t="s">
        <v>397</v>
      </c>
      <c r="FK19" s="406" t="s">
        <v>397</v>
      </c>
      <c r="FL19" s="406" t="s">
        <v>397</v>
      </c>
      <c r="FM19" s="406" t="s">
        <v>397</v>
      </c>
      <c r="FN19" s="406" t="s">
        <v>397</v>
      </c>
      <c r="FO19" s="406" t="s">
        <v>397</v>
      </c>
      <c r="FP19" s="406" t="s">
        <v>397</v>
      </c>
      <c r="FQ19" s="406" t="s">
        <v>397</v>
      </c>
      <c r="FR19" s="406" t="s">
        <v>397</v>
      </c>
      <c r="FS19" s="406" t="s">
        <v>397</v>
      </c>
      <c r="FT19" s="406" t="s">
        <v>397</v>
      </c>
      <c r="FU19" s="406" t="s">
        <v>397</v>
      </c>
      <c r="FV19" s="406" t="s">
        <v>397</v>
      </c>
      <c r="FW19" s="406" t="s">
        <v>397</v>
      </c>
      <c r="FX19" s="406" t="s">
        <v>397</v>
      </c>
      <c r="FY19" s="406" t="s">
        <v>397</v>
      </c>
      <c r="FZ19" s="406" t="s">
        <v>397</v>
      </c>
      <c r="GA19" s="406" t="s">
        <v>397</v>
      </c>
      <c r="GB19" s="406" t="s">
        <v>397</v>
      </c>
      <c r="GC19" s="406" t="s">
        <v>397</v>
      </c>
      <c r="GD19" s="406" t="s">
        <v>397</v>
      </c>
      <c r="GE19" s="406" t="s">
        <v>397</v>
      </c>
      <c r="GF19" s="406" t="s">
        <v>397</v>
      </c>
      <c r="GG19" s="406" t="s">
        <v>397</v>
      </c>
      <c r="GH19" s="406" t="s">
        <v>397</v>
      </c>
      <c r="GI19" s="406" t="s">
        <v>397</v>
      </c>
      <c r="GJ19" s="406" t="s">
        <v>397</v>
      </c>
      <c r="GK19" s="406" t="s">
        <v>397</v>
      </c>
      <c r="GL19" s="406" t="s">
        <v>397</v>
      </c>
      <c r="GM19" s="406" t="s">
        <v>397</v>
      </c>
      <c r="GN19" s="406" t="s">
        <v>397</v>
      </c>
      <c r="GO19" s="406" t="s">
        <v>397</v>
      </c>
      <c r="GP19" s="406" t="s">
        <v>397</v>
      </c>
      <c r="GQ19" s="406" t="s">
        <v>397</v>
      </c>
      <c r="GR19" s="406" t="s">
        <v>397</v>
      </c>
      <c r="GS19" s="406" t="s">
        <v>397</v>
      </c>
      <c r="GT19" s="406" t="s">
        <v>397</v>
      </c>
      <c r="GU19" s="406" t="s">
        <v>397</v>
      </c>
      <c r="GV19" s="406" t="s">
        <v>397</v>
      </c>
      <c r="GW19" s="406" t="s">
        <v>397</v>
      </c>
      <c r="GX19" s="406" t="s">
        <v>397</v>
      </c>
      <c r="GY19" s="406" t="s">
        <v>397</v>
      </c>
      <c r="GZ19" s="406" t="s">
        <v>397</v>
      </c>
      <c r="HA19" s="406" t="s">
        <v>397</v>
      </c>
      <c r="HB19" s="406" t="s">
        <v>397</v>
      </c>
      <c r="HC19" s="406" t="s">
        <v>397</v>
      </c>
      <c r="HD19" s="406" t="s">
        <v>397</v>
      </c>
      <c r="HE19" s="406" t="s">
        <v>397</v>
      </c>
      <c r="HF19" s="406" t="s">
        <v>397</v>
      </c>
      <c r="HG19" s="406" t="s">
        <v>397</v>
      </c>
      <c r="HH19" s="406" t="s">
        <v>397</v>
      </c>
      <c r="HI19" s="406" t="s">
        <v>397</v>
      </c>
      <c r="HJ19" s="406" t="s">
        <v>397</v>
      </c>
      <c r="HK19" s="406" t="s">
        <v>397</v>
      </c>
      <c r="HL19" s="406" t="s">
        <v>397</v>
      </c>
      <c r="HM19" s="406" t="s">
        <v>397</v>
      </c>
      <c r="HN19" s="406" t="s">
        <v>397</v>
      </c>
      <c r="HO19" s="406" t="s">
        <v>397</v>
      </c>
      <c r="HP19" s="406" t="s">
        <v>397</v>
      </c>
      <c r="HQ19" s="406" t="s">
        <v>397</v>
      </c>
      <c r="HR19" s="406" t="s">
        <v>397</v>
      </c>
      <c r="HS19" s="406" t="s">
        <v>397</v>
      </c>
      <c r="HT19" s="406" t="s">
        <v>397</v>
      </c>
      <c r="HU19" s="406" t="s">
        <v>397</v>
      </c>
      <c r="HV19" s="406" t="s">
        <v>397</v>
      </c>
      <c r="HW19" s="406" t="s">
        <v>397</v>
      </c>
      <c r="HX19" s="406" t="s">
        <v>397</v>
      </c>
      <c r="HY19" s="406" t="s">
        <v>397</v>
      </c>
      <c r="HZ19" s="406" t="s">
        <v>397</v>
      </c>
      <c r="IA19" s="406" t="s">
        <v>397</v>
      </c>
      <c r="IB19" s="406" t="s">
        <v>397</v>
      </c>
      <c r="IC19" s="406" t="s">
        <v>397</v>
      </c>
      <c r="ID19" s="406" t="s">
        <v>397</v>
      </c>
      <c r="IE19" s="406" t="s">
        <v>397</v>
      </c>
      <c r="IF19" s="406" t="s">
        <v>397</v>
      </c>
      <c r="IG19" s="406" t="s">
        <v>397</v>
      </c>
      <c r="IH19" s="406" t="s">
        <v>397</v>
      </c>
      <c r="II19" s="406" t="s">
        <v>397</v>
      </c>
      <c r="IJ19" s="406" t="s">
        <v>397</v>
      </c>
      <c r="IK19" s="406" t="s">
        <v>397</v>
      </c>
      <c r="IL19" s="406" t="s">
        <v>397</v>
      </c>
      <c r="IM19" s="406" t="s">
        <v>397</v>
      </c>
      <c r="IN19" s="406" t="s">
        <v>397</v>
      </c>
      <c r="IO19" s="406" t="s">
        <v>397</v>
      </c>
      <c r="IP19" s="406" t="s">
        <v>397</v>
      </c>
      <c r="IQ19" s="406" t="s">
        <v>397</v>
      </c>
      <c r="IR19" s="406" t="s">
        <v>397</v>
      </c>
      <c r="IS19" s="406" t="s">
        <v>397</v>
      </c>
      <c r="IT19" s="406" t="s">
        <v>397</v>
      </c>
      <c r="IU19" s="406" t="s">
        <v>397</v>
      </c>
      <c r="IV19" s="406" t="s">
        <v>397</v>
      </c>
      <c r="IW19" s="406" t="s">
        <v>397</v>
      </c>
      <c r="IX19" s="406" t="s">
        <v>397</v>
      </c>
      <c r="IY19" s="406" t="s">
        <v>397</v>
      </c>
      <c r="IZ19" s="406" t="s">
        <v>397</v>
      </c>
      <c r="JA19" s="406" t="s">
        <v>397</v>
      </c>
      <c r="JB19" s="406" t="s">
        <v>397</v>
      </c>
      <c r="JC19" s="406" t="s">
        <v>397</v>
      </c>
      <c r="JD19" s="406" t="s">
        <v>397</v>
      </c>
      <c r="JE19" s="406" t="s">
        <v>397</v>
      </c>
      <c r="JF19" s="406" t="s">
        <v>397</v>
      </c>
      <c r="JG19" s="406" t="s">
        <v>397</v>
      </c>
      <c r="JH19" s="406" t="s">
        <v>397</v>
      </c>
      <c r="JI19" s="406" t="s">
        <v>397</v>
      </c>
      <c r="JJ19" s="406" t="s">
        <v>397</v>
      </c>
      <c r="JK19" s="406" t="s">
        <v>397</v>
      </c>
      <c r="JL19" s="406" t="s">
        <v>397</v>
      </c>
      <c r="JM19" s="406" t="s">
        <v>397</v>
      </c>
      <c r="JN19" s="406" t="s">
        <v>397</v>
      </c>
      <c r="JO19" s="406" t="s">
        <v>397</v>
      </c>
      <c r="JP19" s="406" t="s">
        <v>397</v>
      </c>
      <c r="JQ19" s="406" t="s">
        <v>397</v>
      </c>
      <c r="JR19" s="406" t="s">
        <v>397</v>
      </c>
      <c r="JS19" s="406" t="s">
        <v>397</v>
      </c>
      <c r="JT19" s="406" t="s">
        <v>397</v>
      </c>
      <c r="JU19" s="406" t="s">
        <v>397</v>
      </c>
      <c r="JV19" s="406" t="s">
        <v>397</v>
      </c>
      <c r="JW19" s="406" t="s">
        <v>397</v>
      </c>
      <c r="JX19" s="406" t="s">
        <v>397</v>
      </c>
      <c r="JY19" s="406" t="s">
        <v>397</v>
      </c>
      <c r="JZ19" s="406" t="s">
        <v>397</v>
      </c>
      <c r="KA19" s="406" t="s">
        <v>397</v>
      </c>
      <c r="KB19" s="406" t="s">
        <v>397</v>
      </c>
      <c r="KC19" s="406" t="s">
        <v>397</v>
      </c>
      <c r="KD19" s="406" t="s">
        <v>397</v>
      </c>
      <c r="KE19" s="406" t="s">
        <v>397</v>
      </c>
      <c r="KF19" s="406" t="s">
        <v>397</v>
      </c>
      <c r="KG19" s="406" t="s">
        <v>397</v>
      </c>
      <c r="KH19" s="406" t="s">
        <v>397</v>
      </c>
      <c r="KI19" s="406" t="s">
        <v>397</v>
      </c>
      <c r="KJ19" s="406" t="s">
        <v>397</v>
      </c>
      <c r="KK19" s="406" t="s">
        <v>397</v>
      </c>
      <c r="KL19" s="406" t="s">
        <v>397</v>
      </c>
      <c r="KM19" s="406" t="s">
        <v>397</v>
      </c>
      <c r="KN19" s="406" t="s">
        <v>397</v>
      </c>
      <c r="KO19" s="406" t="s">
        <v>397</v>
      </c>
      <c r="KP19" s="406" t="s">
        <v>397</v>
      </c>
      <c r="KQ19" s="406" t="s">
        <v>397</v>
      </c>
      <c r="KR19" s="406" t="s">
        <v>397</v>
      </c>
      <c r="KS19" s="406" t="s">
        <v>397</v>
      </c>
      <c r="KT19" s="406" t="s">
        <v>397</v>
      </c>
      <c r="KU19" s="406"/>
      <c r="KV19" s="406"/>
      <c r="KW19" s="406"/>
      <c r="KX19" s="406"/>
      <c r="KY19" s="397"/>
      <c r="KZ19" s="15" t="s">
        <v>430</v>
      </c>
      <c r="LA19" s="406" t="s">
        <v>397</v>
      </c>
      <c r="LB19" s="406" t="s">
        <v>397</v>
      </c>
      <c r="LC19" s="406" t="s">
        <v>397</v>
      </c>
      <c r="LD19" s="406" t="s">
        <v>397</v>
      </c>
      <c r="LE19" s="406" t="s">
        <v>397</v>
      </c>
      <c r="LF19" s="406" t="s">
        <v>397</v>
      </c>
      <c r="LG19" s="397"/>
      <c r="LH19" s="406"/>
      <c r="LI19" s="406"/>
      <c r="LJ19" s="406"/>
      <c r="LK19" s="406"/>
      <c r="LL19" s="406"/>
      <c r="LM19" s="406"/>
      <c r="LN19" s="406"/>
      <c r="LO19" s="406"/>
      <c r="LP19" s="406"/>
      <c r="LQ19" s="406"/>
      <c r="LR19" s="406"/>
      <c r="LS19" s="406"/>
      <c r="LT19" s="406"/>
      <c r="LU19" s="406"/>
      <c r="LV19" s="406"/>
      <c r="LW19" s="406"/>
      <c r="LX19" s="406"/>
      <c r="LY19" s="406"/>
      <c r="LZ19" s="406"/>
      <c r="MA19" s="406"/>
      <c r="MB19" s="406"/>
      <c r="MC19" s="406"/>
      <c r="MD19" s="406"/>
      <c r="ME19" s="406"/>
      <c r="MF19" s="406"/>
      <c r="MG19" s="406"/>
      <c r="MH19" s="406"/>
      <c r="MI19" s="406"/>
      <c r="MJ19" s="406"/>
      <c r="MK19" s="406"/>
      <c r="ML19" s="406"/>
      <c r="MM19" s="406"/>
      <c r="MN19" s="406"/>
      <c r="MO19" s="406"/>
      <c r="MP19" s="406"/>
      <c r="MQ19" s="406"/>
      <c r="MR19" s="406"/>
      <c r="MS19" s="406"/>
      <c r="MT19" s="406"/>
      <c r="MU19" s="406"/>
      <c r="MV19" s="406"/>
      <c r="MW19" s="406"/>
      <c r="MX19" s="406"/>
      <c r="MY19" s="406"/>
      <c r="MZ19" s="406"/>
      <c r="NA19" s="406"/>
      <c r="NB19" s="406"/>
      <c r="NC19" s="406"/>
      <c r="ND19" s="406"/>
      <c r="NE19" s="406"/>
      <c r="NF19" s="406"/>
      <c r="NG19" s="406"/>
      <c r="NH19" s="406"/>
      <c r="NI19" s="406"/>
      <c r="NJ19" s="406"/>
      <c r="NK19" s="406"/>
      <c r="NL19" s="406"/>
      <c r="NM19" s="406"/>
      <c r="NN19" s="406"/>
      <c r="NO19" s="406"/>
      <c r="NP19" s="406"/>
      <c r="NQ19" s="406"/>
      <c r="NR19" s="406"/>
      <c r="NS19" s="406"/>
      <c r="NT19" s="406"/>
      <c r="NU19" s="406"/>
      <c r="NV19" s="406"/>
      <c r="NW19" s="406"/>
      <c r="NX19" s="406"/>
      <c r="NY19" s="406"/>
      <c r="NZ19" s="406"/>
      <c r="OA19" s="406"/>
      <c r="OB19" s="406"/>
      <c r="OC19" s="406"/>
      <c r="OD19" s="406"/>
      <c r="OE19" s="406"/>
      <c r="OF19" s="406"/>
      <c r="OG19" s="406"/>
      <c r="OH19" s="406"/>
      <c r="OI19" s="406"/>
      <c r="OJ19" s="406"/>
      <c r="OK19" s="406"/>
      <c r="OL19" s="406"/>
      <c r="OM19" s="406"/>
      <c r="ON19" s="406"/>
      <c r="OO19" s="406"/>
      <c r="OP19" s="406"/>
      <c r="OQ19" s="406"/>
      <c r="OR19" s="406"/>
      <c r="OS19" s="406"/>
      <c r="OT19" s="406"/>
      <c r="OU19" s="406"/>
      <c r="OV19" s="406"/>
      <c r="OW19" s="406"/>
      <c r="OX19" s="406"/>
      <c r="OY19" s="406"/>
      <c r="OZ19" s="406"/>
      <c r="PA19" s="406"/>
      <c r="PB19" s="406"/>
      <c r="PC19" s="406"/>
      <c r="PD19" s="406"/>
      <c r="PE19" s="406"/>
      <c r="PF19" s="406"/>
      <c r="PG19" s="406"/>
      <c r="PH19" s="406"/>
      <c r="PI19" s="406"/>
      <c r="PJ19" s="406"/>
      <c r="PK19" s="406"/>
      <c r="PL19" s="406"/>
      <c r="PM19" s="406"/>
      <c r="PN19" s="406"/>
      <c r="PO19" s="406"/>
      <c r="PP19" s="406"/>
      <c r="PQ19" s="406"/>
      <c r="PR19" s="406"/>
      <c r="PS19" s="406"/>
      <c r="PT19" s="406"/>
      <c r="PU19" s="406"/>
      <c r="PV19" s="406"/>
      <c r="PW19" s="406"/>
      <c r="PX19" s="406"/>
      <c r="PY19" s="406"/>
      <c r="PZ19" s="406"/>
      <c r="QA19" s="406"/>
      <c r="QB19" s="406"/>
      <c r="QC19" s="406"/>
      <c r="QD19" s="406"/>
      <c r="QE19" s="406"/>
      <c r="QF19" s="406"/>
      <c r="QG19" s="406"/>
      <c r="QH19" s="406"/>
      <c r="QI19" s="406"/>
      <c r="QJ19" s="406"/>
      <c r="QK19" s="406"/>
      <c r="QL19" s="406"/>
      <c r="QM19" s="406"/>
      <c r="QN19" s="406"/>
      <c r="QO19" s="406"/>
      <c r="QP19" s="406"/>
      <c r="QQ19" s="406"/>
      <c r="QR19" s="406"/>
      <c r="QS19" s="406"/>
      <c r="QT19" s="406"/>
      <c r="QU19" s="406"/>
      <c r="QV19" s="406"/>
      <c r="QW19" s="406"/>
      <c r="QX19" s="406"/>
      <c r="QY19" s="406"/>
      <c r="QZ19" s="406"/>
      <c r="RA19" s="406"/>
      <c r="RB19" s="406"/>
      <c r="RC19" s="406"/>
      <c r="RD19" s="406"/>
      <c r="RE19" s="406"/>
      <c r="RF19" s="406"/>
      <c r="RG19" s="406"/>
      <c r="RH19" s="406"/>
      <c r="RI19" s="406"/>
      <c r="RJ19" s="406"/>
      <c r="RK19" s="406"/>
      <c r="RL19" s="406"/>
      <c r="RM19" s="406"/>
      <c r="RN19" s="406"/>
      <c r="RO19" s="406"/>
      <c r="RP19" s="406"/>
      <c r="RQ19" s="406"/>
      <c r="RR19" s="406"/>
      <c r="RS19" s="406"/>
      <c r="RT19" s="406"/>
      <c r="RU19" s="406"/>
      <c r="RV19" s="406"/>
      <c r="RW19" s="406"/>
      <c r="RX19" s="406"/>
      <c r="RY19" s="406"/>
      <c r="RZ19" s="406"/>
      <c r="SA19" s="406"/>
      <c r="SB19" s="406"/>
      <c r="SC19" s="406"/>
      <c r="SD19" s="406"/>
      <c r="SE19" s="406"/>
      <c r="SF19" s="406"/>
      <c r="SG19" s="406"/>
    </row>
    <row r="20" spans="1:501">
      <c r="A20" s="395"/>
      <c r="B20" s="395" t="s">
        <v>431</v>
      </c>
      <c r="C20" s="395">
        <v>42</v>
      </c>
      <c r="D20" s="395">
        <v>35</v>
      </c>
      <c r="E20" s="395">
        <v>31</v>
      </c>
      <c r="F20" s="395">
        <v>31</v>
      </c>
      <c r="G20" s="395">
        <v>61</v>
      </c>
      <c r="H20" s="395">
        <v>58</v>
      </c>
      <c r="I20" s="395">
        <v>85</v>
      </c>
      <c r="J20" s="395">
        <v>140</v>
      </c>
      <c r="K20" s="395">
        <v>107</v>
      </c>
      <c r="L20" s="395">
        <v>160</v>
      </c>
      <c r="M20" s="395">
        <v>141</v>
      </c>
      <c r="N20" s="395"/>
      <c r="O20" s="398" t="s">
        <v>431</v>
      </c>
      <c r="P20" s="395">
        <v>25</v>
      </c>
      <c r="Q20" s="395">
        <v>64</v>
      </c>
      <c r="R20" s="395">
        <v>6</v>
      </c>
      <c r="S20" s="395">
        <v>56</v>
      </c>
      <c r="T20" s="395">
        <v>34</v>
      </c>
      <c r="U20" s="395">
        <v>45</v>
      </c>
      <c r="V20" s="395">
        <v>0</v>
      </c>
      <c r="W20" s="371" t="s">
        <v>397</v>
      </c>
      <c r="X20" s="371" t="s">
        <v>397</v>
      </c>
      <c r="Y20" s="371" t="s">
        <v>397</v>
      </c>
      <c r="Z20" s="371"/>
      <c r="AA20" s="395"/>
      <c r="AB20" s="395"/>
      <c r="AC20" s="395" t="e">
        <v>#VALUE!</v>
      </c>
      <c r="AD20" s="395" t="e">
        <v>#VALUE!</v>
      </c>
      <c r="AE20" s="395"/>
      <c r="AF20" s="397" t="s">
        <v>431</v>
      </c>
      <c r="AG20" s="395" t="s">
        <v>431</v>
      </c>
      <c r="AH20" s="406" t="s">
        <v>397</v>
      </c>
      <c r="AI20" s="406" t="s">
        <v>397</v>
      </c>
      <c r="AJ20" s="406" t="s">
        <v>397</v>
      </c>
      <c r="AK20" s="406" t="s">
        <v>397</v>
      </c>
      <c r="AL20" s="406" t="s">
        <v>397</v>
      </c>
      <c r="AM20" s="406" t="s">
        <v>397</v>
      </c>
      <c r="AN20" s="406" t="s">
        <v>397</v>
      </c>
      <c r="AO20" s="406" t="s">
        <v>397</v>
      </c>
      <c r="AP20" s="406" t="s">
        <v>397</v>
      </c>
      <c r="AQ20" s="406" t="s">
        <v>397</v>
      </c>
      <c r="AR20" s="406" t="s">
        <v>397</v>
      </c>
      <c r="AS20" s="406" t="s">
        <v>397</v>
      </c>
      <c r="AT20" s="406" t="s">
        <v>397</v>
      </c>
      <c r="AU20" s="406" t="s">
        <v>397</v>
      </c>
      <c r="AV20" s="406" t="s">
        <v>397</v>
      </c>
      <c r="AW20" s="406" t="s">
        <v>397</v>
      </c>
      <c r="AX20" s="406" t="s">
        <v>397</v>
      </c>
      <c r="AY20" s="406" t="s">
        <v>397</v>
      </c>
      <c r="AZ20" s="406" t="s">
        <v>397</v>
      </c>
      <c r="BA20" s="406" t="s">
        <v>397</v>
      </c>
      <c r="BB20" s="406" t="s">
        <v>397</v>
      </c>
      <c r="BC20" s="406" t="s">
        <v>397</v>
      </c>
      <c r="BD20" s="406" t="s">
        <v>397</v>
      </c>
      <c r="BE20" s="406" t="s">
        <v>397</v>
      </c>
      <c r="BF20" s="406" t="s">
        <v>397</v>
      </c>
      <c r="BG20" s="406" t="s">
        <v>397</v>
      </c>
      <c r="BH20" s="406" t="s">
        <v>397</v>
      </c>
      <c r="BI20" s="406" t="s">
        <v>397</v>
      </c>
      <c r="BJ20" s="406" t="s">
        <v>397</v>
      </c>
      <c r="BK20" s="406" t="s">
        <v>397</v>
      </c>
      <c r="BL20" s="406" t="s">
        <v>397</v>
      </c>
      <c r="BM20" s="406" t="s">
        <v>397</v>
      </c>
      <c r="BN20" s="406" t="s">
        <v>397</v>
      </c>
      <c r="BO20" s="406" t="s">
        <v>397</v>
      </c>
      <c r="BP20" s="406" t="s">
        <v>397</v>
      </c>
      <c r="BQ20" s="406" t="s">
        <v>397</v>
      </c>
      <c r="BR20" s="406" t="s">
        <v>397</v>
      </c>
      <c r="BS20" s="406" t="s">
        <v>397</v>
      </c>
      <c r="BT20" s="406" t="s">
        <v>397</v>
      </c>
      <c r="BU20" s="406" t="s">
        <v>397</v>
      </c>
      <c r="BV20" s="406" t="s">
        <v>397</v>
      </c>
      <c r="BW20" s="406" t="s">
        <v>397</v>
      </c>
      <c r="BX20" s="406" t="s">
        <v>397</v>
      </c>
      <c r="BY20" s="406" t="s">
        <v>397</v>
      </c>
      <c r="BZ20" s="406" t="s">
        <v>397</v>
      </c>
      <c r="CA20" s="406" t="s">
        <v>397</v>
      </c>
      <c r="CB20" s="406" t="s">
        <v>397</v>
      </c>
      <c r="CC20" s="406" t="s">
        <v>397</v>
      </c>
      <c r="CD20" s="406" t="s">
        <v>397</v>
      </c>
      <c r="CE20" s="406" t="s">
        <v>397</v>
      </c>
      <c r="CF20" s="406" t="s">
        <v>397</v>
      </c>
      <c r="CG20" s="406" t="s">
        <v>397</v>
      </c>
      <c r="CH20" s="406" t="s">
        <v>397</v>
      </c>
      <c r="CI20" s="406" t="s">
        <v>397</v>
      </c>
      <c r="CJ20" s="406" t="s">
        <v>397</v>
      </c>
      <c r="CK20" s="406" t="s">
        <v>397</v>
      </c>
      <c r="CL20" s="406" t="s">
        <v>397</v>
      </c>
      <c r="CM20" s="406" t="s">
        <v>397</v>
      </c>
      <c r="CN20" s="406" t="s">
        <v>397</v>
      </c>
      <c r="CO20" s="406" t="s">
        <v>397</v>
      </c>
      <c r="CP20" s="406" t="s">
        <v>397</v>
      </c>
      <c r="CQ20" s="406" t="s">
        <v>397</v>
      </c>
      <c r="CR20" s="406" t="s">
        <v>397</v>
      </c>
      <c r="CS20" s="406" t="s">
        <v>397</v>
      </c>
      <c r="CT20" s="406" t="s">
        <v>397</v>
      </c>
      <c r="CU20" s="406" t="s">
        <v>397</v>
      </c>
      <c r="CV20" s="406" t="s">
        <v>397</v>
      </c>
      <c r="CW20" s="406" t="s">
        <v>397</v>
      </c>
      <c r="CX20" s="406" t="s">
        <v>397</v>
      </c>
      <c r="CY20" s="406" t="s">
        <v>397</v>
      </c>
      <c r="CZ20" s="406" t="s">
        <v>397</v>
      </c>
      <c r="DA20" s="406" t="s">
        <v>397</v>
      </c>
      <c r="DB20" s="406" t="s">
        <v>397</v>
      </c>
      <c r="DC20" s="397"/>
      <c r="DD20" s="397"/>
      <c r="DE20" s="15" t="s">
        <v>431</v>
      </c>
      <c r="DF20" s="406" t="s">
        <v>397</v>
      </c>
      <c r="DG20" s="406" t="s">
        <v>397</v>
      </c>
      <c r="DH20" s="406" t="s">
        <v>397</v>
      </c>
      <c r="DI20" s="406" t="s">
        <v>397</v>
      </c>
      <c r="DJ20" s="406" t="s">
        <v>397</v>
      </c>
      <c r="DK20" s="406" t="s">
        <v>397</v>
      </c>
      <c r="DL20" s="397"/>
      <c r="DM20" s="397"/>
      <c r="DN20" s="397" t="s">
        <v>431</v>
      </c>
      <c r="DO20" s="395" t="s">
        <v>431</v>
      </c>
      <c r="DP20" s="406" t="s">
        <v>397</v>
      </c>
      <c r="DQ20" s="406" t="s">
        <v>397</v>
      </c>
      <c r="DR20" s="406" t="s">
        <v>397</v>
      </c>
      <c r="DS20" s="406" t="s">
        <v>397</v>
      </c>
      <c r="DT20" s="406" t="s">
        <v>397</v>
      </c>
      <c r="DU20" s="406" t="s">
        <v>397</v>
      </c>
      <c r="DV20" s="406" t="s">
        <v>397</v>
      </c>
      <c r="DW20" s="406" t="s">
        <v>397</v>
      </c>
      <c r="DX20" s="406" t="s">
        <v>397</v>
      </c>
      <c r="DY20" s="406" t="s">
        <v>397</v>
      </c>
      <c r="DZ20" s="406" t="s">
        <v>397</v>
      </c>
      <c r="EA20" s="406" t="s">
        <v>397</v>
      </c>
      <c r="EB20" s="406" t="s">
        <v>397</v>
      </c>
      <c r="EC20" s="406" t="s">
        <v>397</v>
      </c>
      <c r="ED20" s="406" t="s">
        <v>397</v>
      </c>
      <c r="EE20" s="406" t="s">
        <v>397</v>
      </c>
      <c r="EF20" s="406" t="s">
        <v>397</v>
      </c>
      <c r="EG20" s="406" t="s">
        <v>397</v>
      </c>
      <c r="EH20" s="406" t="s">
        <v>397</v>
      </c>
      <c r="EI20" s="406" t="s">
        <v>397</v>
      </c>
      <c r="EJ20" s="406" t="s">
        <v>397</v>
      </c>
      <c r="EK20" s="406" t="s">
        <v>397</v>
      </c>
      <c r="EL20" s="406" t="s">
        <v>397</v>
      </c>
      <c r="EM20" s="406" t="s">
        <v>397</v>
      </c>
      <c r="EN20" s="406" t="s">
        <v>397</v>
      </c>
      <c r="EO20" s="406" t="s">
        <v>397</v>
      </c>
      <c r="EP20" s="406" t="s">
        <v>397</v>
      </c>
      <c r="EQ20" s="406" t="s">
        <v>397</v>
      </c>
      <c r="ER20" s="406" t="s">
        <v>397</v>
      </c>
      <c r="ES20" s="406" t="s">
        <v>397</v>
      </c>
      <c r="ET20" s="406" t="s">
        <v>397</v>
      </c>
      <c r="EU20" s="406" t="s">
        <v>397</v>
      </c>
      <c r="EV20" s="406" t="s">
        <v>397</v>
      </c>
      <c r="EW20" s="406" t="s">
        <v>397</v>
      </c>
      <c r="EX20" s="406" t="s">
        <v>397</v>
      </c>
      <c r="EY20" s="406" t="s">
        <v>397</v>
      </c>
      <c r="EZ20" s="406" t="s">
        <v>397</v>
      </c>
      <c r="FA20" s="406" t="s">
        <v>397</v>
      </c>
      <c r="FB20" s="406" t="s">
        <v>397</v>
      </c>
      <c r="FC20" s="406" t="s">
        <v>397</v>
      </c>
      <c r="FD20" s="406" t="s">
        <v>397</v>
      </c>
      <c r="FE20" s="406" t="s">
        <v>397</v>
      </c>
      <c r="FF20" s="406" t="s">
        <v>397</v>
      </c>
      <c r="FG20" s="406" t="s">
        <v>397</v>
      </c>
      <c r="FH20" s="406" t="s">
        <v>397</v>
      </c>
      <c r="FI20" s="406" t="s">
        <v>397</v>
      </c>
      <c r="FJ20" s="406" t="s">
        <v>397</v>
      </c>
      <c r="FK20" s="406" t="s">
        <v>397</v>
      </c>
      <c r="FL20" s="406" t="s">
        <v>397</v>
      </c>
      <c r="FM20" s="406" t="s">
        <v>397</v>
      </c>
      <c r="FN20" s="406" t="s">
        <v>397</v>
      </c>
      <c r="FO20" s="406" t="s">
        <v>397</v>
      </c>
      <c r="FP20" s="406" t="s">
        <v>397</v>
      </c>
      <c r="FQ20" s="406" t="s">
        <v>397</v>
      </c>
      <c r="FR20" s="406" t="s">
        <v>397</v>
      </c>
      <c r="FS20" s="406" t="s">
        <v>397</v>
      </c>
      <c r="FT20" s="406" t="s">
        <v>397</v>
      </c>
      <c r="FU20" s="406" t="s">
        <v>397</v>
      </c>
      <c r="FV20" s="406" t="s">
        <v>397</v>
      </c>
      <c r="FW20" s="406" t="s">
        <v>397</v>
      </c>
      <c r="FX20" s="406" t="s">
        <v>397</v>
      </c>
      <c r="FY20" s="406" t="s">
        <v>397</v>
      </c>
      <c r="FZ20" s="406" t="s">
        <v>397</v>
      </c>
      <c r="GA20" s="406" t="s">
        <v>397</v>
      </c>
      <c r="GB20" s="406" t="s">
        <v>397</v>
      </c>
      <c r="GC20" s="406" t="s">
        <v>397</v>
      </c>
      <c r="GD20" s="406" t="s">
        <v>397</v>
      </c>
      <c r="GE20" s="406" t="s">
        <v>397</v>
      </c>
      <c r="GF20" s="406" t="s">
        <v>397</v>
      </c>
      <c r="GG20" s="406" t="s">
        <v>397</v>
      </c>
      <c r="GH20" s="406" t="s">
        <v>397</v>
      </c>
      <c r="GI20" s="406" t="s">
        <v>397</v>
      </c>
      <c r="GJ20" s="406" t="s">
        <v>397</v>
      </c>
      <c r="GK20" s="406" t="s">
        <v>397</v>
      </c>
      <c r="GL20" s="406" t="s">
        <v>397</v>
      </c>
      <c r="GM20" s="406" t="s">
        <v>397</v>
      </c>
      <c r="GN20" s="406" t="s">
        <v>397</v>
      </c>
      <c r="GO20" s="406" t="s">
        <v>397</v>
      </c>
      <c r="GP20" s="406" t="s">
        <v>397</v>
      </c>
      <c r="GQ20" s="406" t="s">
        <v>397</v>
      </c>
      <c r="GR20" s="406" t="s">
        <v>397</v>
      </c>
      <c r="GS20" s="406" t="s">
        <v>397</v>
      </c>
      <c r="GT20" s="406" t="s">
        <v>397</v>
      </c>
      <c r="GU20" s="406" t="s">
        <v>397</v>
      </c>
      <c r="GV20" s="406" t="s">
        <v>397</v>
      </c>
      <c r="GW20" s="406" t="s">
        <v>397</v>
      </c>
      <c r="GX20" s="406" t="s">
        <v>397</v>
      </c>
      <c r="GY20" s="406" t="s">
        <v>397</v>
      </c>
      <c r="GZ20" s="406" t="s">
        <v>397</v>
      </c>
      <c r="HA20" s="406" t="s">
        <v>397</v>
      </c>
      <c r="HB20" s="406" t="s">
        <v>397</v>
      </c>
      <c r="HC20" s="406" t="s">
        <v>397</v>
      </c>
      <c r="HD20" s="406" t="s">
        <v>397</v>
      </c>
      <c r="HE20" s="406" t="s">
        <v>397</v>
      </c>
      <c r="HF20" s="406" t="s">
        <v>397</v>
      </c>
      <c r="HG20" s="406" t="s">
        <v>397</v>
      </c>
      <c r="HH20" s="406" t="s">
        <v>397</v>
      </c>
      <c r="HI20" s="406" t="s">
        <v>397</v>
      </c>
      <c r="HJ20" s="406" t="s">
        <v>397</v>
      </c>
      <c r="HK20" s="406" t="s">
        <v>397</v>
      </c>
      <c r="HL20" s="406" t="s">
        <v>397</v>
      </c>
      <c r="HM20" s="406" t="s">
        <v>397</v>
      </c>
      <c r="HN20" s="406" t="s">
        <v>397</v>
      </c>
      <c r="HO20" s="406" t="s">
        <v>397</v>
      </c>
      <c r="HP20" s="406" t="s">
        <v>397</v>
      </c>
      <c r="HQ20" s="406" t="s">
        <v>397</v>
      </c>
      <c r="HR20" s="406" t="s">
        <v>397</v>
      </c>
      <c r="HS20" s="406" t="s">
        <v>397</v>
      </c>
      <c r="HT20" s="406" t="s">
        <v>397</v>
      </c>
      <c r="HU20" s="406" t="s">
        <v>397</v>
      </c>
      <c r="HV20" s="406" t="s">
        <v>397</v>
      </c>
      <c r="HW20" s="406" t="s">
        <v>397</v>
      </c>
      <c r="HX20" s="406" t="s">
        <v>397</v>
      </c>
      <c r="HY20" s="406" t="s">
        <v>397</v>
      </c>
      <c r="HZ20" s="406" t="s">
        <v>397</v>
      </c>
      <c r="IA20" s="406" t="s">
        <v>397</v>
      </c>
      <c r="IB20" s="406" t="s">
        <v>397</v>
      </c>
      <c r="IC20" s="406" t="s">
        <v>397</v>
      </c>
      <c r="ID20" s="406" t="s">
        <v>397</v>
      </c>
      <c r="IE20" s="406" t="s">
        <v>397</v>
      </c>
      <c r="IF20" s="406" t="s">
        <v>397</v>
      </c>
      <c r="IG20" s="406" t="s">
        <v>397</v>
      </c>
      <c r="IH20" s="406" t="s">
        <v>397</v>
      </c>
      <c r="II20" s="406" t="s">
        <v>397</v>
      </c>
      <c r="IJ20" s="406" t="s">
        <v>397</v>
      </c>
      <c r="IK20" s="406" t="s">
        <v>397</v>
      </c>
      <c r="IL20" s="406" t="s">
        <v>397</v>
      </c>
      <c r="IM20" s="406" t="s">
        <v>397</v>
      </c>
      <c r="IN20" s="406" t="s">
        <v>397</v>
      </c>
      <c r="IO20" s="406" t="s">
        <v>397</v>
      </c>
      <c r="IP20" s="406" t="s">
        <v>397</v>
      </c>
      <c r="IQ20" s="406" t="s">
        <v>397</v>
      </c>
      <c r="IR20" s="406" t="s">
        <v>397</v>
      </c>
      <c r="IS20" s="406" t="s">
        <v>397</v>
      </c>
      <c r="IT20" s="406" t="s">
        <v>397</v>
      </c>
      <c r="IU20" s="406" t="s">
        <v>397</v>
      </c>
      <c r="IV20" s="406" t="s">
        <v>397</v>
      </c>
      <c r="IW20" s="406" t="s">
        <v>397</v>
      </c>
      <c r="IX20" s="406" t="s">
        <v>397</v>
      </c>
      <c r="IY20" s="406" t="s">
        <v>397</v>
      </c>
      <c r="IZ20" s="406" t="s">
        <v>397</v>
      </c>
      <c r="JA20" s="406" t="s">
        <v>397</v>
      </c>
      <c r="JB20" s="406" t="s">
        <v>397</v>
      </c>
      <c r="JC20" s="406" t="s">
        <v>397</v>
      </c>
      <c r="JD20" s="406" t="s">
        <v>397</v>
      </c>
      <c r="JE20" s="406" t="s">
        <v>397</v>
      </c>
      <c r="JF20" s="406" t="s">
        <v>397</v>
      </c>
      <c r="JG20" s="406" t="s">
        <v>397</v>
      </c>
      <c r="JH20" s="406" t="s">
        <v>397</v>
      </c>
      <c r="JI20" s="406" t="s">
        <v>397</v>
      </c>
      <c r="JJ20" s="406" t="s">
        <v>397</v>
      </c>
      <c r="JK20" s="406" t="s">
        <v>397</v>
      </c>
      <c r="JL20" s="406" t="s">
        <v>397</v>
      </c>
      <c r="JM20" s="406" t="s">
        <v>397</v>
      </c>
      <c r="JN20" s="406" t="s">
        <v>397</v>
      </c>
      <c r="JO20" s="406" t="s">
        <v>397</v>
      </c>
      <c r="JP20" s="406" t="s">
        <v>397</v>
      </c>
      <c r="JQ20" s="406" t="s">
        <v>397</v>
      </c>
      <c r="JR20" s="406" t="s">
        <v>397</v>
      </c>
      <c r="JS20" s="406" t="s">
        <v>397</v>
      </c>
      <c r="JT20" s="406" t="s">
        <v>397</v>
      </c>
      <c r="JU20" s="406" t="s">
        <v>397</v>
      </c>
      <c r="JV20" s="406" t="s">
        <v>397</v>
      </c>
      <c r="JW20" s="406" t="s">
        <v>397</v>
      </c>
      <c r="JX20" s="406" t="s">
        <v>397</v>
      </c>
      <c r="JY20" s="406" t="s">
        <v>397</v>
      </c>
      <c r="JZ20" s="406" t="s">
        <v>397</v>
      </c>
      <c r="KA20" s="406" t="s">
        <v>397</v>
      </c>
      <c r="KB20" s="406" t="s">
        <v>397</v>
      </c>
      <c r="KC20" s="406" t="s">
        <v>397</v>
      </c>
      <c r="KD20" s="406" t="s">
        <v>397</v>
      </c>
      <c r="KE20" s="406" t="s">
        <v>397</v>
      </c>
      <c r="KF20" s="406" t="s">
        <v>397</v>
      </c>
      <c r="KG20" s="406" t="s">
        <v>397</v>
      </c>
      <c r="KH20" s="406" t="s">
        <v>397</v>
      </c>
      <c r="KI20" s="406" t="s">
        <v>397</v>
      </c>
      <c r="KJ20" s="406" t="s">
        <v>397</v>
      </c>
      <c r="KK20" s="406" t="s">
        <v>397</v>
      </c>
      <c r="KL20" s="406" t="s">
        <v>397</v>
      </c>
      <c r="KM20" s="406" t="s">
        <v>397</v>
      </c>
      <c r="KN20" s="406" t="s">
        <v>397</v>
      </c>
      <c r="KO20" s="406" t="s">
        <v>397</v>
      </c>
      <c r="KP20" s="406" t="s">
        <v>397</v>
      </c>
      <c r="KQ20" s="406" t="s">
        <v>397</v>
      </c>
      <c r="KR20" s="406" t="s">
        <v>397</v>
      </c>
      <c r="KS20" s="406" t="s">
        <v>397</v>
      </c>
      <c r="KT20" s="406" t="s">
        <v>397</v>
      </c>
      <c r="KU20" s="406"/>
      <c r="KV20" s="406"/>
      <c r="KW20" s="406"/>
      <c r="KX20" s="406"/>
      <c r="KY20" s="397"/>
      <c r="KZ20" s="15" t="s">
        <v>431</v>
      </c>
      <c r="LA20" s="406" t="s">
        <v>397</v>
      </c>
      <c r="LB20" s="406" t="s">
        <v>397</v>
      </c>
      <c r="LC20" s="406" t="s">
        <v>397</v>
      </c>
      <c r="LD20" s="406" t="s">
        <v>397</v>
      </c>
      <c r="LE20" s="406" t="s">
        <v>397</v>
      </c>
      <c r="LF20" s="406" t="s">
        <v>397</v>
      </c>
      <c r="LG20" s="397"/>
      <c r="LH20" s="406"/>
      <c r="LI20" s="397"/>
      <c r="LJ20" s="406"/>
      <c r="LK20" s="406"/>
      <c r="LL20" s="406"/>
      <c r="LM20" s="406"/>
      <c r="LN20" s="406"/>
      <c r="LO20" s="406"/>
      <c r="LP20" s="406"/>
      <c r="LQ20" s="406"/>
      <c r="LR20" s="406"/>
      <c r="LS20" s="406"/>
      <c r="LT20" s="406"/>
      <c r="LU20" s="406"/>
      <c r="LV20" s="406"/>
      <c r="LW20" s="406"/>
      <c r="LX20" s="406"/>
      <c r="LY20" s="406"/>
      <c r="LZ20" s="406"/>
      <c r="MA20" s="406"/>
      <c r="MB20" s="406"/>
      <c r="MC20" s="406"/>
      <c r="MD20" s="406"/>
      <c r="ME20" s="406"/>
      <c r="MF20" s="406"/>
      <c r="MG20" s="406"/>
      <c r="MH20" s="406"/>
      <c r="MI20" s="406"/>
      <c r="MJ20" s="406"/>
      <c r="MK20" s="406"/>
      <c r="ML20" s="406"/>
      <c r="MM20" s="406"/>
      <c r="MN20" s="406"/>
      <c r="MO20" s="406"/>
      <c r="MP20" s="406"/>
      <c r="MQ20" s="406"/>
      <c r="MR20" s="406"/>
      <c r="MS20" s="406"/>
      <c r="MT20" s="406"/>
      <c r="MU20" s="406"/>
      <c r="MV20" s="406"/>
      <c r="MW20" s="406"/>
      <c r="MX20" s="406"/>
      <c r="MY20" s="406"/>
      <c r="MZ20" s="406"/>
      <c r="NA20" s="406"/>
      <c r="NB20" s="406"/>
      <c r="NC20" s="406"/>
      <c r="ND20" s="406"/>
      <c r="NE20" s="406"/>
      <c r="NF20" s="406"/>
      <c r="NG20" s="406"/>
      <c r="NH20" s="406"/>
      <c r="NI20" s="406"/>
      <c r="NJ20" s="406"/>
      <c r="NK20" s="406"/>
      <c r="NL20" s="406"/>
      <c r="NM20" s="406"/>
      <c r="NN20" s="406"/>
      <c r="NO20" s="406"/>
      <c r="NP20" s="406"/>
      <c r="NQ20" s="406"/>
      <c r="NR20" s="406"/>
      <c r="NS20" s="406"/>
      <c r="NT20" s="406"/>
      <c r="NU20" s="406"/>
      <c r="NV20" s="406"/>
      <c r="NW20" s="406"/>
      <c r="NX20" s="406"/>
      <c r="NY20" s="406"/>
      <c r="NZ20" s="406"/>
      <c r="OA20" s="406"/>
      <c r="OB20" s="406"/>
      <c r="OC20" s="406"/>
      <c r="OD20" s="406"/>
      <c r="OE20" s="406"/>
      <c r="OF20" s="406"/>
      <c r="OG20" s="406"/>
      <c r="OH20" s="406"/>
      <c r="OI20" s="406"/>
      <c r="OJ20" s="406"/>
      <c r="OK20" s="406"/>
      <c r="OL20" s="406"/>
      <c r="OM20" s="406"/>
      <c r="ON20" s="406"/>
      <c r="OO20" s="406"/>
      <c r="OP20" s="406"/>
      <c r="OQ20" s="406"/>
      <c r="OR20" s="406"/>
      <c r="OS20" s="406"/>
      <c r="OT20" s="406"/>
      <c r="OU20" s="406"/>
      <c r="OV20" s="406"/>
      <c r="OW20" s="406"/>
      <c r="OX20" s="406"/>
      <c r="OY20" s="406"/>
      <c r="OZ20" s="406"/>
      <c r="PA20" s="406"/>
      <c r="PB20" s="406"/>
      <c r="PC20" s="406"/>
      <c r="PD20" s="406"/>
      <c r="PE20" s="406"/>
      <c r="PF20" s="406"/>
      <c r="PG20" s="406"/>
      <c r="PH20" s="406"/>
      <c r="PI20" s="406"/>
      <c r="PJ20" s="406"/>
      <c r="PK20" s="406"/>
      <c r="PL20" s="406"/>
      <c r="PM20" s="406"/>
      <c r="PN20" s="406"/>
      <c r="PO20" s="406"/>
      <c r="PP20" s="406"/>
      <c r="PQ20" s="406"/>
      <c r="PR20" s="406"/>
      <c r="PS20" s="406"/>
      <c r="PT20" s="406"/>
      <c r="PU20" s="406"/>
      <c r="PV20" s="406"/>
      <c r="PW20" s="406"/>
      <c r="PX20" s="406"/>
      <c r="PY20" s="406"/>
      <c r="PZ20" s="406"/>
      <c r="QA20" s="406"/>
      <c r="QB20" s="406"/>
      <c r="QC20" s="406"/>
      <c r="QD20" s="406"/>
      <c r="QE20" s="406"/>
      <c r="QF20" s="406"/>
      <c r="QG20" s="406"/>
      <c r="QH20" s="406"/>
      <c r="QI20" s="406"/>
      <c r="QJ20" s="406"/>
      <c r="QK20" s="406"/>
      <c r="QL20" s="406"/>
      <c r="QM20" s="406"/>
      <c r="QN20" s="406"/>
      <c r="QO20" s="406"/>
      <c r="QP20" s="406"/>
      <c r="QQ20" s="406"/>
      <c r="QR20" s="406"/>
      <c r="QS20" s="406"/>
      <c r="QT20" s="406"/>
      <c r="QU20" s="406"/>
      <c r="QV20" s="406"/>
      <c r="QW20" s="406"/>
      <c r="QX20" s="406"/>
      <c r="QY20" s="406"/>
      <c r="QZ20" s="406"/>
      <c r="RA20" s="406"/>
      <c r="RB20" s="406"/>
      <c r="RC20" s="406"/>
      <c r="RD20" s="406"/>
      <c r="RE20" s="406"/>
      <c r="RF20" s="406"/>
      <c r="RG20" s="406"/>
      <c r="RH20" s="406"/>
      <c r="RI20" s="406"/>
      <c r="RJ20" s="406"/>
      <c r="RK20" s="406"/>
      <c r="RL20" s="406"/>
      <c r="RM20" s="406"/>
      <c r="RN20" s="406"/>
      <c r="RO20" s="406"/>
      <c r="RP20" s="406"/>
      <c r="RQ20" s="406"/>
      <c r="RR20" s="406"/>
      <c r="RS20" s="406"/>
      <c r="RT20" s="406"/>
      <c r="RU20" s="406"/>
      <c r="RV20" s="406"/>
      <c r="RW20" s="406"/>
      <c r="RX20" s="406"/>
      <c r="RY20" s="406"/>
      <c r="RZ20" s="406"/>
      <c r="SA20" s="406"/>
      <c r="SB20" s="406"/>
      <c r="SC20" s="406"/>
      <c r="SD20" s="406"/>
      <c r="SE20" s="406"/>
      <c r="SF20" s="406"/>
      <c r="SG20" s="406"/>
    </row>
    <row r="21" spans="1:501">
      <c r="A21" s="395"/>
      <c r="B21" s="395" t="s">
        <v>432</v>
      </c>
      <c r="C21" s="395">
        <v>21</v>
      </c>
      <c r="D21" s="395">
        <v>31</v>
      </c>
      <c r="E21" s="395">
        <v>23</v>
      </c>
      <c r="F21" s="395">
        <v>-119</v>
      </c>
      <c r="G21" s="395">
        <v>60</v>
      </c>
      <c r="H21" s="395">
        <v>62</v>
      </c>
      <c r="I21" s="395">
        <v>61</v>
      </c>
      <c r="J21" s="395">
        <v>105</v>
      </c>
      <c r="K21" s="395">
        <v>95</v>
      </c>
      <c r="L21" s="395">
        <v>145</v>
      </c>
      <c r="M21" s="395">
        <v>81</v>
      </c>
      <c r="N21" s="395"/>
      <c r="O21" s="398" t="s">
        <v>432</v>
      </c>
      <c r="P21" s="395">
        <v>17</v>
      </c>
      <c r="Q21" s="395">
        <v>64</v>
      </c>
      <c r="R21" s="395">
        <v>5</v>
      </c>
      <c r="S21" s="395">
        <v>46</v>
      </c>
      <c r="T21" s="395">
        <v>30</v>
      </c>
      <c r="U21" s="395">
        <v>0</v>
      </c>
      <c r="V21" s="395">
        <v>0</v>
      </c>
      <c r="W21" s="371" t="s">
        <v>433</v>
      </c>
      <c r="X21" s="371" t="s">
        <v>433</v>
      </c>
      <c r="Y21" s="371" t="s">
        <v>433</v>
      </c>
      <c r="Z21" s="371"/>
      <c r="AA21" s="395"/>
      <c r="AB21" s="395">
        <v>95</v>
      </c>
      <c r="AC21" s="395" t="e">
        <v>#VALUE!</v>
      </c>
      <c r="AD21" s="395" t="e">
        <v>#VALUE!</v>
      </c>
      <c r="AE21" s="395"/>
      <c r="AF21" s="400" t="s">
        <v>153</v>
      </c>
      <c r="AG21" s="395" t="s">
        <v>432</v>
      </c>
      <c r="AH21" s="406">
        <v>21</v>
      </c>
      <c r="AI21" s="406">
        <v>31</v>
      </c>
      <c r="AJ21" s="406">
        <v>23</v>
      </c>
      <c r="AK21" s="406">
        <v>-119</v>
      </c>
      <c r="AL21" s="406">
        <v>60</v>
      </c>
      <c r="AM21" s="406">
        <v>62</v>
      </c>
      <c r="AN21" s="406">
        <v>61</v>
      </c>
      <c r="AO21" s="406">
        <v>105</v>
      </c>
      <c r="AP21" s="406">
        <v>95</v>
      </c>
      <c r="AQ21" s="406" t="s">
        <v>397</v>
      </c>
      <c r="AR21" s="406">
        <v>0</v>
      </c>
      <c r="AS21" s="406" t="s">
        <v>153</v>
      </c>
      <c r="AT21" s="406" t="s">
        <v>397</v>
      </c>
      <c r="AU21" s="406" t="s">
        <v>397</v>
      </c>
      <c r="AV21" s="406" t="s">
        <v>397</v>
      </c>
      <c r="AW21" s="406" t="s">
        <v>397</v>
      </c>
      <c r="AX21" s="406" t="s">
        <v>397</v>
      </c>
      <c r="AY21" s="406" t="s">
        <v>397</v>
      </c>
      <c r="AZ21" s="406" t="s">
        <v>397</v>
      </c>
      <c r="BA21" s="406" t="s">
        <v>397</v>
      </c>
      <c r="BB21" s="406" t="s">
        <v>397</v>
      </c>
      <c r="BC21" s="406" t="s">
        <v>397</v>
      </c>
      <c r="BD21" s="406" t="s">
        <v>397</v>
      </c>
      <c r="BE21" s="406" t="s">
        <v>397</v>
      </c>
      <c r="BF21" s="406" t="s">
        <v>397</v>
      </c>
      <c r="BG21" s="406" t="s">
        <v>397</v>
      </c>
      <c r="BH21" s="406" t="s">
        <v>397</v>
      </c>
      <c r="BI21" s="406" t="s">
        <v>397</v>
      </c>
      <c r="BJ21" s="406" t="s">
        <v>397</v>
      </c>
      <c r="BK21" s="406" t="s">
        <v>397</v>
      </c>
      <c r="BL21" s="406" t="s">
        <v>397</v>
      </c>
      <c r="BM21" s="406" t="s">
        <v>397</v>
      </c>
      <c r="BN21" s="406" t="s">
        <v>397</v>
      </c>
      <c r="BO21" s="406" t="s">
        <v>397</v>
      </c>
      <c r="BP21" s="406" t="s">
        <v>397</v>
      </c>
      <c r="BQ21" s="406" t="s">
        <v>397</v>
      </c>
      <c r="BR21" s="406" t="s">
        <v>397</v>
      </c>
      <c r="BS21" s="406" t="s">
        <v>397</v>
      </c>
      <c r="BT21" s="406" t="s">
        <v>397</v>
      </c>
      <c r="BU21" s="406" t="s">
        <v>397</v>
      </c>
      <c r="BV21" s="406" t="s">
        <v>397</v>
      </c>
      <c r="BW21" s="406" t="s">
        <v>397</v>
      </c>
      <c r="BX21" s="406" t="s">
        <v>397</v>
      </c>
      <c r="BY21" s="406" t="s">
        <v>397</v>
      </c>
      <c r="BZ21" s="406" t="s">
        <v>397</v>
      </c>
      <c r="CA21" s="406" t="s">
        <v>397</v>
      </c>
      <c r="CB21" s="406" t="s">
        <v>397</v>
      </c>
      <c r="CC21" s="406" t="s">
        <v>397</v>
      </c>
      <c r="CD21" s="406" t="s">
        <v>397</v>
      </c>
      <c r="CE21" s="406" t="s">
        <v>397</v>
      </c>
      <c r="CF21" s="406" t="s">
        <v>397</v>
      </c>
      <c r="CG21" s="406" t="s">
        <v>397</v>
      </c>
      <c r="CH21" s="406" t="s">
        <v>397</v>
      </c>
      <c r="CI21" s="406" t="s">
        <v>397</v>
      </c>
      <c r="CJ21" s="406" t="s">
        <v>397</v>
      </c>
      <c r="CK21" s="406" t="s">
        <v>397</v>
      </c>
      <c r="CL21" s="406" t="s">
        <v>397</v>
      </c>
      <c r="CM21" s="406" t="s">
        <v>397</v>
      </c>
      <c r="CN21" s="406" t="s">
        <v>397</v>
      </c>
      <c r="CO21" s="406" t="s">
        <v>397</v>
      </c>
      <c r="CP21" s="406" t="s">
        <v>397</v>
      </c>
      <c r="CQ21" s="406" t="s">
        <v>397</v>
      </c>
      <c r="CR21" s="406" t="s">
        <v>397</v>
      </c>
      <c r="CS21" s="406" t="s">
        <v>397</v>
      </c>
      <c r="CT21" s="406" t="s">
        <v>397</v>
      </c>
      <c r="CU21" s="406" t="s">
        <v>397</v>
      </c>
      <c r="CV21" s="406" t="s">
        <v>397</v>
      </c>
      <c r="CW21" s="406" t="s">
        <v>397</v>
      </c>
      <c r="CX21" s="406" t="s">
        <v>397</v>
      </c>
      <c r="CY21" s="406" t="s">
        <v>397</v>
      </c>
      <c r="CZ21" s="406" t="s">
        <v>397</v>
      </c>
      <c r="DA21" s="406" t="s">
        <v>397</v>
      </c>
      <c r="DB21" s="406" t="s">
        <v>397</v>
      </c>
      <c r="DC21" s="397"/>
      <c r="DD21" s="397"/>
      <c r="DE21" s="15" t="s">
        <v>432</v>
      </c>
      <c r="DF21" s="406">
        <v>61</v>
      </c>
      <c r="DG21" s="406">
        <v>105</v>
      </c>
      <c r="DH21" s="406">
        <v>95</v>
      </c>
      <c r="DI21" s="406" t="s">
        <v>433</v>
      </c>
      <c r="DJ21" s="406" t="s">
        <v>433</v>
      </c>
      <c r="DK21" s="406" t="s">
        <v>433</v>
      </c>
      <c r="DL21" s="397"/>
      <c r="DM21" s="397"/>
      <c r="DN21" s="397" t="s">
        <v>153</v>
      </c>
      <c r="DO21" s="395" t="s">
        <v>432</v>
      </c>
      <c r="DP21" s="406">
        <v>0</v>
      </c>
      <c r="DQ21" s="406">
        <v>-2</v>
      </c>
      <c r="DR21" s="406">
        <v>0</v>
      </c>
      <c r="DS21" s="406">
        <v>11</v>
      </c>
      <c r="DT21" s="406">
        <v>0</v>
      </c>
      <c r="DU21" s="406">
        <v>-1</v>
      </c>
      <c r="DV21" s="406">
        <v>3</v>
      </c>
      <c r="DW21" s="406">
        <v>2</v>
      </c>
      <c r="DX21" s="406">
        <v>20</v>
      </c>
      <c r="DY21" s="406">
        <v>2</v>
      </c>
      <c r="DZ21" s="406">
        <v>-89</v>
      </c>
      <c r="EA21" s="406">
        <v>2</v>
      </c>
      <c r="EB21" s="406">
        <v>-34</v>
      </c>
      <c r="EC21" s="406">
        <v>-3</v>
      </c>
      <c r="ED21" s="406">
        <v>23</v>
      </c>
      <c r="EE21" s="406">
        <v>21</v>
      </c>
      <c r="EF21" s="406">
        <v>20</v>
      </c>
      <c r="EG21" s="406">
        <v>9</v>
      </c>
      <c r="EH21" s="406">
        <v>18</v>
      </c>
      <c r="EI21" s="406">
        <v>9</v>
      </c>
      <c r="EJ21" s="406">
        <v>27</v>
      </c>
      <c r="EK21" s="406">
        <v>5</v>
      </c>
      <c r="EL21" s="406">
        <v>21</v>
      </c>
      <c r="EM21" s="406">
        <v>10</v>
      </c>
      <c r="EN21" s="406">
        <v>25</v>
      </c>
      <c r="EO21" s="406">
        <v>16</v>
      </c>
      <c r="EP21" s="406">
        <v>35</v>
      </c>
      <c r="EQ21" s="406">
        <v>22</v>
      </c>
      <c r="ER21" s="406">
        <v>32</v>
      </c>
      <c r="ES21" s="406">
        <v>1</v>
      </c>
      <c r="ET21" s="406">
        <v>14</v>
      </c>
      <c r="EU21" s="406">
        <v>17</v>
      </c>
      <c r="EV21" s="406">
        <v>64</v>
      </c>
      <c r="EW21" s="406">
        <v>5</v>
      </c>
      <c r="EX21" s="406">
        <v>46</v>
      </c>
      <c r="EY21" s="406">
        <v>30</v>
      </c>
      <c r="EZ21" s="406">
        <v>0</v>
      </c>
      <c r="FA21" s="406">
        <v>0</v>
      </c>
      <c r="FB21" s="406" t="s">
        <v>153</v>
      </c>
      <c r="FC21" s="406" t="s">
        <v>397</v>
      </c>
      <c r="FD21" s="406" t="s">
        <v>397</v>
      </c>
      <c r="FE21" s="406" t="s">
        <v>397</v>
      </c>
      <c r="FF21" s="406" t="s">
        <v>397</v>
      </c>
      <c r="FG21" s="406" t="s">
        <v>397</v>
      </c>
      <c r="FH21" s="406" t="s">
        <v>397</v>
      </c>
      <c r="FI21" s="406" t="s">
        <v>397</v>
      </c>
      <c r="FJ21" s="406" t="s">
        <v>397</v>
      </c>
      <c r="FK21" s="406" t="s">
        <v>397</v>
      </c>
      <c r="FL21" s="406" t="s">
        <v>397</v>
      </c>
      <c r="FM21" s="406" t="s">
        <v>397</v>
      </c>
      <c r="FN21" s="406" t="s">
        <v>397</v>
      </c>
      <c r="FO21" s="406" t="s">
        <v>397</v>
      </c>
      <c r="FP21" s="406" t="s">
        <v>397</v>
      </c>
      <c r="FQ21" s="406" t="s">
        <v>397</v>
      </c>
      <c r="FR21" s="406" t="s">
        <v>397</v>
      </c>
      <c r="FS21" s="406" t="s">
        <v>397</v>
      </c>
      <c r="FT21" s="406" t="s">
        <v>397</v>
      </c>
      <c r="FU21" s="406" t="s">
        <v>397</v>
      </c>
      <c r="FV21" s="406" t="s">
        <v>397</v>
      </c>
      <c r="FW21" s="406" t="s">
        <v>397</v>
      </c>
      <c r="FX21" s="406" t="s">
        <v>397</v>
      </c>
      <c r="FY21" s="406" t="s">
        <v>397</v>
      </c>
      <c r="FZ21" s="406" t="s">
        <v>397</v>
      </c>
      <c r="GA21" s="406" t="s">
        <v>397</v>
      </c>
      <c r="GB21" s="406" t="s">
        <v>397</v>
      </c>
      <c r="GC21" s="406" t="s">
        <v>397</v>
      </c>
      <c r="GD21" s="406" t="s">
        <v>397</v>
      </c>
      <c r="GE21" s="406" t="s">
        <v>397</v>
      </c>
      <c r="GF21" s="406" t="s">
        <v>397</v>
      </c>
      <c r="GG21" s="406" t="s">
        <v>397</v>
      </c>
      <c r="GH21" s="406" t="s">
        <v>397</v>
      </c>
      <c r="GI21" s="406" t="s">
        <v>397</v>
      </c>
      <c r="GJ21" s="406" t="s">
        <v>397</v>
      </c>
      <c r="GK21" s="406" t="s">
        <v>397</v>
      </c>
      <c r="GL21" s="406" t="s">
        <v>397</v>
      </c>
      <c r="GM21" s="406" t="s">
        <v>397</v>
      </c>
      <c r="GN21" s="406" t="s">
        <v>397</v>
      </c>
      <c r="GO21" s="406" t="s">
        <v>397</v>
      </c>
      <c r="GP21" s="406" t="s">
        <v>397</v>
      </c>
      <c r="GQ21" s="406" t="s">
        <v>397</v>
      </c>
      <c r="GR21" s="406" t="s">
        <v>397</v>
      </c>
      <c r="GS21" s="406" t="s">
        <v>397</v>
      </c>
      <c r="GT21" s="406" t="s">
        <v>397</v>
      </c>
      <c r="GU21" s="406" t="s">
        <v>397</v>
      </c>
      <c r="GV21" s="406" t="s">
        <v>397</v>
      </c>
      <c r="GW21" s="406" t="s">
        <v>397</v>
      </c>
      <c r="GX21" s="406" t="s">
        <v>397</v>
      </c>
      <c r="GY21" s="406" t="s">
        <v>397</v>
      </c>
      <c r="GZ21" s="406" t="s">
        <v>397</v>
      </c>
      <c r="HA21" s="406" t="s">
        <v>397</v>
      </c>
      <c r="HB21" s="406" t="s">
        <v>397</v>
      </c>
      <c r="HC21" s="406" t="s">
        <v>397</v>
      </c>
      <c r="HD21" s="406" t="s">
        <v>397</v>
      </c>
      <c r="HE21" s="406" t="s">
        <v>397</v>
      </c>
      <c r="HF21" s="406" t="s">
        <v>397</v>
      </c>
      <c r="HG21" s="406" t="s">
        <v>397</v>
      </c>
      <c r="HH21" s="406" t="s">
        <v>397</v>
      </c>
      <c r="HI21" s="406" t="s">
        <v>397</v>
      </c>
      <c r="HJ21" s="406" t="s">
        <v>397</v>
      </c>
      <c r="HK21" s="406" t="s">
        <v>397</v>
      </c>
      <c r="HL21" s="406" t="s">
        <v>397</v>
      </c>
      <c r="HM21" s="406" t="s">
        <v>397</v>
      </c>
      <c r="HN21" s="406" t="s">
        <v>397</v>
      </c>
      <c r="HO21" s="406" t="s">
        <v>397</v>
      </c>
      <c r="HP21" s="406" t="s">
        <v>397</v>
      </c>
      <c r="HQ21" s="406" t="s">
        <v>397</v>
      </c>
      <c r="HR21" s="406" t="s">
        <v>397</v>
      </c>
      <c r="HS21" s="406" t="s">
        <v>397</v>
      </c>
      <c r="HT21" s="406" t="s">
        <v>397</v>
      </c>
      <c r="HU21" s="406" t="s">
        <v>397</v>
      </c>
      <c r="HV21" s="406" t="s">
        <v>397</v>
      </c>
      <c r="HW21" s="406" t="s">
        <v>397</v>
      </c>
      <c r="HX21" s="406" t="s">
        <v>397</v>
      </c>
      <c r="HY21" s="406" t="s">
        <v>397</v>
      </c>
      <c r="HZ21" s="406" t="s">
        <v>397</v>
      </c>
      <c r="IA21" s="406" t="s">
        <v>397</v>
      </c>
      <c r="IB21" s="406" t="s">
        <v>397</v>
      </c>
      <c r="IC21" s="406" t="s">
        <v>397</v>
      </c>
      <c r="ID21" s="406" t="s">
        <v>397</v>
      </c>
      <c r="IE21" s="406" t="s">
        <v>397</v>
      </c>
      <c r="IF21" s="406" t="s">
        <v>397</v>
      </c>
      <c r="IG21" s="406" t="s">
        <v>397</v>
      </c>
      <c r="IH21" s="406" t="s">
        <v>397</v>
      </c>
      <c r="II21" s="406" t="s">
        <v>397</v>
      </c>
      <c r="IJ21" s="406" t="s">
        <v>397</v>
      </c>
      <c r="IK21" s="406" t="s">
        <v>397</v>
      </c>
      <c r="IL21" s="406" t="s">
        <v>397</v>
      </c>
      <c r="IM21" s="406" t="s">
        <v>397</v>
      </c>
      <c r="IN21" s="406" t="s">
        <v>397</v>
      </c>
      <c r="IO21" s="406" t="s">
        <v>397</v>
      </c>
      <c r="IP21" s="406" t="s">
        <v>397</v>
      </c>
      <c r="IQ21" s="406" t="s">
        <v>397</v>
      </c>
      <c r="IR21" s="406" t="s">
        <v>397</v>
      </c>
      <c r="IS21" s="406" t="s">
        <v>397</v>
      </c>
      <c r="IT21" s="406" t="s">
        <v>397</v>
      </c>
      <c r="IU21" s="406" t="s">
        <v>397</v>
      </c>
      <c r="IV21" s="406" t="s">
        <v>397</v>
      </c>
      <c r="IW21" s="406" t="s">
        <v>397</v>
      </c>
      <c r="IX21" s="406" t="s">
        <v>397</v>
      </c>
      <c r="IY21" s="406" t="s">
        <v>397</v>
      </c>
      <c r="IZ21" s="406" t="s">
        <v>397</v>
      </c>
      <c r="JA21" s="406" t="s">
        <v>397</v>
      </c>
      <c r="JB21" s="406" t="s">
        <v>397</v>
      </c>
      <c r="JC21" s="406" t="s">
        <v>397</v>
      </c>
      <c r="JD21" s="406" t="s">
        <v>397</v>
      </c>
      <c r="JE21" s="406" t="s">
        <v>397</v>
      </c>
      <c r="JF21" s="406" t="s">
        <v>397</v>
      </c>
      <c r="JG21" s="406" t="s">
        <v>397</v>
      </c>
      <c r="JH21" s="406" t="s">
        <v>397</v>
      </c>
      <c r="JI21" s="406" t="s">
        <v>397</v>
      </c>
      <c r="JJ21" s="406" t="s">
        <v>397</v>
      </c>
      <c r="JK21" s="406" t="s">
        <v>397</v>
      </c>
      <c r="JL21" s="406" t="s">
        <v>397</v>
      </c>
      <c r="JM21" s="406" t="s">
        <v>397</v>
      </c>
      <c r="JN21" s="406" t="s">
        <v>397</v>
      </c>
      <c r="JO21" s="406" t="s">
        <v>397</v>
      </c>
      <c r="JP21" s="406" t="s">
        <v>397</v>
      </c>
      <c r="JQ21" s="406" t="s">
        <v>397</v>
      </c>
      <c r="JR21" s="406" t="s">
        <v>397</v>
      </c>
      <c r="JS21" s="406" t="s">
        <v>397</v>
      </c>
      <c r="JT21" s="406" t="s">
        <v>397</v>
      </c>
      <c r="JU21" s="406" t="s">
        <v>397</v>
      </c>
      <c r="JV21" s="406" t="s">
        <v>397</v>
      </c>
      <c r="JW21" s="406" t="s">
        <v>397</v>
      </c>
      <c r="JX21" s="406" t="s">
        <v>397</v>
      </c>
      <c r="JY21" s="406" t="s">
        <v>397</v>
      </c>
      <c r="JZ21" s="406" t="s">
        <v>397</v>
      </c>
      <c r="KA21" s="406" t="s">
        <v>397</v>
      </c>
      <c r="KB21" s="406" t="s">
        <v>397</v>
      </c>
      <c r="KC21" s="406" t="s">
        <v>397</v>
      </c>
      <c r="KD21" s="406" t="s">
        <v>397</v>
      </c>
      <c r="KE21" s="406" t="s">
        <v>397</v>
      </c>
      <c r="KF21" s="406" t="s">
        <v>397</v>
      </c>
      <c r="KG21" s="406" t="s">
        <v>397</v>
      </c>
      <c r="KH21" s="406" t="s">
        <v>397</v>
      </c>
      <c r="KI21" s="406" t="s">
        <v>397</v>
      </c>
      <c r="KJ21" s="406" t="s">
        <v>397</v>
      </c>
      <c r="KK21" s="406" t="s">
        <v>397</v>
      </c>
      <c r="KL21" s="406" t="s">
        <v>397</v>
      </c>
      <c r="KM21" s="406" t="s">
        <v>397</v>
      </c>
      <c r="KN21" s="406" t="s">
        <v>397</v>
      </c>
      <c r="KO21" s="406" t="s">
        <v>397</v>
      </c>
      <c r="KP21" s="406" t="s">
        <v>397</v>
      </c>
      <c r="KQ21" s="406" t="s">
        <v>397</v>
      </c>
      <c r="KR21" s="406" t="s">
        <v>397</v>
      </c>
      <c r="KS21" s="406" t="s">
        <v>397</v>
      </c>
      <c r="KT21" s="406" t="s">
        <v>397</v>
      </c>
      <c r="KU21" s="406"/>
      <c r="KV21" s="406"/>
      <c r="KW21" s="406"/>
      <c r="KX21" s="406"/>
      <c r="KY21" s="397"/>
      <c r="KZ21" s="15" t="s">
        <v>432</v>
      </c>
      <c r="LA21" s="406" t="s">
        <v>397</v>
      </c>
      <c r="LB21" s="406" t="s">
        <v>397</v>
      </c>
      <c r="LC21" s="406" t="s">
        <v>397</v>
      </c>
      <c r="LD21" s="406" t="s">
        <v>397</v>
      </c>
      <c r="LE21" s="406" t="s">
        <v>397</v>
      </c>
      <c r="LF21" s="406" t="s">
        <v>397</v>
      </c>
      <c r="LG21" s="397"/>
      <c r="LH21" s="406"/>
      <c r="LI21" s="406"/>
      <c r="LJ21" s="406"/>
      <c r="LK21" s="406"/>
      <c r="LL21" s="406"/>
      <c r="LM21" s="406"/>
      <c r="LN21" s="406"/>
      <c r="LO21" s="406"/>
      <c r="LP21" s="406"/>
      <c r="LQ21" s="406"/>
      <c r="LR21" s="406"/>
      <c r="LS21" s="406"/>
      <c r="LT21" s="406"/>
      <c r="LU21" s="406"/>
      <c r="LV21" s="406"/>
      <c r="LW21" s="406"/>
      <c r="LX21" s="406"/>
      <c r="LY21" s="406"/>
      <c r="LZ21" s="406"/>
      <c r="MA21" s="406"/>
      <c r="MB21" s="406"/>
      <c r="MC21" s="406"/>
      <c r="MD21" s="406"/>
      <c r="ME21" s="406"/>
      <c r="MF21" s="406"/>
      <c r="MG21" s="406"/>
      <c r="MH21" s="406"/>
      <c r="MI21" s="406"/>
      <c r="MJ21" s="406"/>
      <c r="MK21" s="406"/>
      <c r="ML21" s="406"/>
      <c r="MM21" s="406"/>
      <c r="MN21" s="406"/>
      <c r="MO21" s="406"/>
      <c r="MP21" s="406"/>
      <c r="MQ21" s="406"/>
      <c r="MR21" s="406"/>
      <c r="MS21" s="406"/>
      <c r="MT21" s="406"/>
      <c r="MU21" s="406"/>
      <c r="MV21" s="406"/>
      <c r="MW21" s="406"/>
      <c r="MX21" s="406"/>
      <c r="MY21" s="406"/>
      <c r="MZ21" s="406"/>
      <c r="NA21" s="406"/>
      <c r="NB21" s="406"/>
      <c r="NC21" s="406"/>
      <c r="ND21" s="406"/>
      <c r="NE21" s="406"/>
      <c r="NF21" s="406"/>
      <c r="NG21" s="406"/>
      <c r="NH21" s="406"/>
      <c r="NI21" s="406"/>
      <c r="NJ21" s="406"/>
      <c r="NK21" s="406"/>
      <c r="NL21" s="406"/>
      <c r="NM21" s="406"/>
      <c r="NN21" s="406"/>
      <c r="NO21" s="406"/>
      <c r="NP21" s="406"/>
      <c r="NQ21" s="406"/>
      <c r="NR21" s="406"/>
      <c r="NS21" s="406"/>
      <c r="NT21" s="406"/>
      <c r="NU21" s="406"/>
      <c r="NV21" s="406"/>
      <c r="NW21" s="406"/>
      <c r="NX21" s="406"/>
      <c r="NY21" s="406"/>
      <c r="NZ21" s="406"/>
      <c r="OA21" s="406"/>
      <c r="OB21" s="406"/>
      <c r="OC21" s="406"/>
      <c r="OD21" s="406"/>
      <c r="OE21" s="406"/>
      <c r="OF21" s="406"/>
      <c r="OG21" s="406"/>
      <c r="OH21" s="406"/>
      <c r="OI21" s="406"/>
      <c r="OJ21" s="406"/>
      <c r="OK21" s="406"/>
      <c r="OL21" s="406"/>
      <c r="OM21" s="406"/>
      <c r="ON21" s="406"/>
      <c r="OO21" s="406"/>
      <c r="OP21" s="406"/>
      <c r="OQ21" s="406"/>
      <c r="OR21" s="406"/>
      <c r="OS21" s="406"/>
      <c r="OT21" s="406"/>
      <c r="OU21" s="406"/>
      <c r="OV21" s="406"/>
      <c r="OW21" s="406"/>
      <c r="OX21" s="406"/>
      <c r="OY21" s="406"/>
      <c r="OZ21" s="406"/>
      <c r="PA21" s="406"/>
      <c r="PB21" s="406"/>
      <c r="PC21" s="406"/>
      <c r="PD21" s="406"/>
      <c r="PE21" s="406"/>
      <c r="PF21" s="406"/>
      <c r="PG21" s="406"/>
      <c r="PH21" s="406"/>
      <c r="PI21" s="406"/>
      <c r="PJ21" s="406"/>
      <c r="PK21" s="406"/>
      <c r="PL21" s="406"/>
      <c r="PM21" s="406"/>
      <c r="PN21" s="406"/>
      <c r="PO21" s="406"/>
      <c r="PP21" s="406"/>
      <c r="PQ21" s="406"/>
      <c r="PR21" s="406"/>
      <c r="PS21" s="406"/>
      <c r="PT21" s="406"/>
      <c r="PU21" s="406"/>
      <c r="PV21" s="406"/>
      <c r="PW21" s="406"/>
      <c r="PX21" s="406"/>
      <c r="PY21" s="406"/>
      <c r="PZ21" s="406"/>
      <c r="QA21" s="406"/>
      <c r="QB21" s="406"/>
      <c r="QC21" s="406"/>
      <c r="QD21" s="406"/>
      <c r="QE21" s="406"/>
      <c r="QF21" s="406"/>
      <c r="QG21" s="406"/>
      <c r="QH21" s="406"/>
      <c r="QI21" s="406"/>
      <c r="QJ21" s="406"/>
      <c r="QK21" s="406"/>
      <c r="QL21" s="406"/>
      <c r="QM21" s="406"/>
      <c r="QN21" s="406"/>
      <c r="QO21" s="406"/>
      <c r="QP21" s="406"/>
      <c r="QQ21" s="406"/>
      <c r="QR21" s="406"/>
      <c r="QS21" s="406"/>
      <c r="QT21" s="406"/>
      <c r="QU21" s="406"/>
      <c r="QV21" s="406"/>
      <c r="QW21" s="406"/>
      <c r="QX21" s="406"/>
      <c r="QY21" s="406"/>
      <c r="QZ21" s="406"/>
      <c r="RA21" s="406"/>
      <c r="RB21" s="406"/>
      <c r="RC21" s="406"/>
      <c r="RD21" s="406"/>
      <c r="RE21" s="406"/>
      <c r="RF21" s="406"/>
      <c r="RG21" s="406"/>
      <c r="RH21" s="406"/>
      <c r="RI21" s="406"/>
      <c r="RJ21" s="406"/>
      <c r="RK21" s="406"/>
      <c r="RL21" s="406"/>
      <c r="RM21" s="406"/>
      <c r="RN21" s="406"/>
      <c r="RO21" s="406"/>
      <c r="RP21" s="406"/>
      <c r="RQ21" s="406"/>
      <c r="RR21" s="406"/>
      <c r="RS21" s="406"/>
      <c r="RT21" s="406"/>
      <c r="RU21" s="406"/>
      <c r="RV21" s="406"/>
      <c r="RW21" s="406"/>
      <c r="RX21" s="406"/>
      <c r="RY21" s="406"/>
      <c r="RZ21" s="406"/>
      <c r="SA21" s="406"/>
      <c r="SB21" s="406"/>
      <c r="SC21" s="406"/>
      <c r="SD21" s="406"/>
      <c r="SE21" s="406"/>
      <c r="SF21" s="406"/>
      <c r="SG21" s="406"/>
    </row>
    <row r="22" spans="1:501">
      <c r="A22" s="395"/>
      <c r="B22" s="407" t="s">
        <v>434</v>
      </c>
      <c r="C22" s="407">
        <v>5.87</v>
      </c>
      <c r="D22" s="407">
        <v>4.9000000000000004</v>
      </c>
      <c r="E22" s="407">
        <v>3.92</v>
      </c>
      <c r="F22" s="407">
        <v>2.98</v>
      </c>
      <c r="G22" s="407">
        <v>5.45</v>
      </c>
      <c r="H22" s="407">
        <v>4.76</v>
      </c>
      <c r="I22" s="407">
        <v>4.9800000000000004</v>
      </c>
      <c r="J22" s="407">
        <v>6.22</v>
      </c>
      <c r="K22" s="407">
        <v>5.55</v>
      </c>
      <c r="L22" s="407">
        <v>7.22</v>
      </c>
      <c r="M22" s="407">
        <v>6.04</v>
      </c>
      <c r="N22" s="395"/>
      <c r="O22" s="408" t="s">
        <v>434</v>
      </c>
      <c r="P22" s="407">
        <v>5.63</v>
      </c>
      <c r="Q22" s="407">
        <v>8.39</v>
      </c>
      <c r="R22" s="407">
        <v>1.35</v>
      </c>
      <c r="S22" s="407">
        <v>9.6199999999999992</v>
      </c>
      <c r="T22" s="407">
        <v>7.94</v>
      </c>
      <c r="U22" s="407">
        <v>5.12</v>
      </c>
      <c r="V22" s="395">
        <v>0</v>
      </c>
      <c r="W22" s="371" t="s">
        <v>397</v>
      </c>
      <c r="X22" s="371" t="s">
        <v>397</v>
      </c>
      <c r="Y22" s="371" t="s">
        <v>397</v>
      </c>
      <c r="Z22" s="371"/>
      <c r="AA22" s="407"/>
      <c r="AB22" s="407">
        <v>5.55</v>
      </c>
      <c r="AC22" s="407">
        <v>5.9924999999999997</v>
      </c>
      <c r="AD22" s="407">
        <v>5.9924999999999997</v>
      </c>
      <c r="AE22" s="395"/>
      <c r="AF22" s="406" t="s">
        <v>337</v>
      </c>
      <c r="AG22" s="395" t="s">
        <v>434</v>
      </c>
      <c r="AH22" s="406">
        <v>5.82</v>
      </c>
      <c r="AI22" s="406">
        <v>4.8600000000000003</v>
      </c>
      <c r="AJ22" s="406">
        <v>3.88</v>
      </c>
      <c r="AK22" s="406">
        <v>2.94</v>
      </c>
      <c r="AL22" s="406">
        <v>5.46</v>
      </c>
      <c r="AM22" s="406">
        <v>4.76</v>
      </c>
      <c r="AN22" s="406">
        <v>5</v>
      </c>
      <c r="AO22" s="406">
        <v>6.2</v>
      </c>
      <c r="AP22" s="406">
        <v>5.52</v>
      </c>
      <c r="AQ22" s="406">
        <v>5.9924999999999997</v>
      </c>
      <c r="AR22" s="406">
        <v>0</v>
      </c>
      <c r="AS22" s="406" t="s">
        <v>337</v>
      </c>
      <c r="AT22" s="406" t="s">
        <v>397</v>
      </c>
      <c r="AU22" s="406" t="s">
        <v>397</v>
      </c>
      <c r="AV22" s="406" t="s">
        <v>397</v>
      </c>
      <c r="AW22" s="406" t="s">
        <v>397</v>
      </c>
      <c r="AX22" s="406" t="s">
        <v>397</v>
      </c>
      <c r="AY22" s="406" t="s">
        <v>397</v>
      </c>
      <c r="AZ22" s="406" t="s">
        <v>397</v>
      </c>
      <c r="BA22" s="406" t="s">
        <v>397</v>
      </c>
      <c r="BB22" s="406" t="s">
        <v>397</v>
      </c>
      <c r="BC22" s="406" t="s">
        <v>397</v>
      </c>
      <c r="BD22" s="406" t="s">
        <v>397</v>
      </c>
      <c r="BE22" s="406" t="s">
        <v>397</v>
      </c>
      <c r="BF22" s="406" t="s">
        <v>397</v>
      </c>
      <c r="BG22" s="406" t="s">
        <v>397</v>
      </c>
      <c r="BH22" s="406" t="s">
        <v>397</v>
      </c>
      <c r="BI22" s="406" t="s">
        <v>397</v>
      </c>
      <c r="BJ22" s="406" t="s">
        <v>397</v>
      </c>
      <c r="BK22" s="406" t="s">
        <v>397</v>
      </c>
      <c r="BL22" s="406" t="s">
        <v>397</v>
      </c>
      <c r="BM22" s="406" t="s">
        <v>397</v>
      </c>
      <c r="BN22" s="406" t="s">
        <v>397</v>
      </c>
      <c r="BO22" s="406" t="s">
        <v>397</v>
      </c>
      <c r="BP22" s="406" t="s">
        <v>397</v>
      </c>
      <c r="BQ22" s="406" t="s">
        <v>397</v>
      </c>
      <c r="BR22" s="406" t="s">
        <v>397</v>
      </c>
      <c r="BS22" s="406" t="s">
        <v>397</v>
      </c>
      <c r="BT22" s="406" t="s">
        <v>397</v>
      </c>
      <c r="BU22" s="406" t="s">
        <v>397</v>
      </c>
      <c r="BV22" s="406" t="s">
        <v>397</v>
      </c>
      <c r="BW22" s="406" t="s">
        <v>397</v>
      </c>
      <c r="BX22" s="406" t="s">
        <v>397</v>
      </c>
      <c r="BY22" s="406" t="s">
        <v>397</v>
      </c>
      <c r="BZ22" s="406" t="s">
        <v>397</v>
      </c>
      <c r="CA22" s="406" t="s">
        <v>397</v>
      </c>
      <c r="CB22" s="406" t="s">
        <v>397</v>
      </c>
      <c r="CC22" s="406" t="s">
        <v>397</v>
      </c>
      <c r="CD22" s="406" t="s">
        <v>397</v>
      </c>
      <c r="CE22" s="406" t="s">
        <v>397</v>
      </c>
      <c r="CF22" s="406" t="s">
        <v>397</v>
      </c>
      <c r="CG22" s="406" t="s">
        <v>397</v>
      </c>
      <c r="CH22" s="406" t="s">
        <v>397</v>
      </c>
      <c r="CI22" s="406" t="s">
        <v>397</v>
      </c>
      <c r="CJ22" s="406" t="s">
        <v>397</v>
      </c>
      <c r="CK22" s="406" t="s">
        <v>397</v>
      </c>
      <c r="CL22" s="406" t="s">
        <v>397</v>
      </c>
      <c r="CM22" s="406" t="s">
        <v>397</v>
      </c>
      <c r="CN22" s="406" t="s">
        <v>397</v>
      </c>
      <c r="CO22" s="406" t="s">
        <v>397</v>
      </c>
      <c r="CP22" s="406" t="s">
        <v>397</v>
      </c>
      <c r="CQ22" s="406" t="s">
        <v>397</v>
      </c>
      <c r="CR22" s="406" t="s">
        <v>397</v>
      </c>
      <c r="CS22" s="406" t="s">
        <v>397</v>
      </c>
      <c r="CT22" s="406" t="s">
        <v>397</v>
      </c>
      <c r="CU22" s="406" t="s">
        <v>397</v>
      </c>
      <c r="CV22" s="406" t="s">
        <v>397</v>
      </c>
      <c r="CW22" s="406" t="s">
        <v>397</v>
      </c>
      <c r="CX22" s="406" t="s">
        <v>397</v>
      </c>
      <c r="CY22" s="406" t="s">
        <v>397</v>
      </c>
      <c r="CZ22" s="406" t="s">
        <v>397</v>
      </c>
      <c r="DA22" s="406" t="s">
        <v>397</v>
      </c>
      <c r="DB22" s="406" t="s">
        <v>397</v>
      </c>
      <c r="DC22" s="397"/>
      <c r="DD22" s="397"/>
      <c r="DE22" s="15" t="s">
        <v>434</v>
      </c>
      <c r="DF22" s="406" t="s">
        <v>397</v>
      </c>
      <c r="DG22" s="406" t="s">
        <v>397</v>
      </c>
      <c r="DH22" s="406" t="s">
        <v>397</v>
      </c>
      <c r="DI22" s="406" t="s">
        <v>397</v>
      </c>
      <c r="DJ22" s="406" t="s">
        <v>397</v>
      </c>
      <c r="DK22" s="406" t="s">
        <v>397</v>
      </c>
      <c r="DL22" s="397"/>
      <c r="DM22" s="397"/>
      <c r="DN22" s="397" t="s">
        <v>337</v>
      </c>
      <c r="DO22" s="395" t="s">
        <v>434</v>
      </c>
      <c r="DP22" s="406">
        <v>0</v>
      </c>
      <c r="DQ22" s="406">
        <v>-6.26</v>
      </c>
      <c r="DR22" s="406">
        <v>0</v>
      </c>
      <c r="DS22" s="406">
        <v>8.2799999999999994</v>
      </c>
      <c r="DT22" s="406">
        <v>0</v>
      </c>
      <c r="DU22" s="406">
        <v>-1.59</v>
      </c>
      <c r="DV22" s="406">
        <v>4.8600000000000003</v>
      </c>
      <c r="DW22" s="406">
        <v>0.9</v>
      </c>
      <c r="DX22" s="406">
        <v>6.57</v>
      </c>
      <c r="DY22" s="406">
        <v>1.06</v>
      </c>
      <c r="DZ22" s="406">
        <v>3.92</v>
      </c>
      <c r="EA22" s="406">
        <v>0.7</v>
      </c>
      <c r="EB22" s="406">
        <v>4.28</v>
      </c>
      <c r="EC22" s="406">
        <v>-1.67</v>
      </c>
      <c r="ED22" s="406">
        <v>7.36</v>
      </c>
      <c r="EE22" s="406">
        <v>7.86</v>
      </c>
      <c r="EF22" s="406">
        <v>5.73</v>
      </c>
      <c r="EG22" s="406">
        <v>2.08</v>
      </c>
      <c r="EH22" s="406">
        <v>4.3600000000000003</v>
      </c>
      <c r="EI22" s="406">
        <v>5.37</v>
      </c>
      <c r="EJ22" s="406">
        <v>5.74</v>
      </c>
      <c r="EK22" s="406">
        <v>3.24</v>
      </c>
      <c r="EL22" s="406">
        <v>8.4499999999999993</v>
      </c>
      <c r="EM22" s="406">
        <v>4.08</v>
      </c>
      <c r="EN22" s="406">
        <v>4.26</v>
      </c>
      <c r="EO22" s="406">
        <v>6.04</v>
      </c>
      <c r="EP22" s="406">
        <v>8.69</v>
      </c>
      <c r="EQ22" s="406">
        <v>6.24</v>
      </c>
      <c r="ER22" s="406">
        <v>4.74</v>
      </c>
      <c r="ES22" s="406">
        <v>0.33</v>
      </c>
      <c r="ET22" s="406">
        <v>4.3</v>
      </c>
      <c r="EU22" s="406">
        <v>5.66</v>
      </c>
      <c r="EV22" s="406">
        <v>8.32</v>
      </c>
      <c r="EW22" s="406">
        <v>1.27</v>
      </c>
      <c r="EX22" s="406">
        <v>9.6</v>
      </c>
      <c r="EY22" s="406">
        <v>7.85</v>
      </c>
      <c r="EZ22" s="406">
        <v>0</v>
      </c>
      <c r="FA22" s="406">
        <v>0</v>
      </c>
      <c r="FB22" s="406" t="s">
        <v>337</v>
      </c>
      <c r="FC22" s="406" t="s">
        <v>397</v>
      </c>
      <c r="FD22" s="406" t="s">
        <v>397</v>
      </c>
      <c r="FE22" s="406" t="s">
        <v>397</v>
      </c>
      <c r="FF22" s="406" t="s">
        <v>397</v>
      </c>
      <c r="FG22" s="406" t="s">
        <v>397</v>
      </c>
      <c r="FH22" s="406" t="s">
        <v>397</v>
      </c>
      <c r="FI22" s="406" t="s">
        <v>397</v>
      </c>
      <c r="FJ22" s="406" t="s">
        <v>397</v>
      </c>
      <c r="FK22" s="406" t="s">
        <v>397</v>
      </c>
      <c r="FL22" s="406" t="s">
        <v>397</v>
      </c>
      <c r="FM22" s="406" t="s">
        <v>397</v>
      </c>
      <c r="FN22" s="406" t="s">
        <v>397</v>
      </c>
      <c r="FO22" s="406" t="s">
        <v>397</v>
      </c>
      <c r="FP22" s="406" t="s">
        <v>397</v>
      </c>
      <c r="FQ22" s="406" t="s">
        <v>397</v>
      </c>
      <c r="FR22" s="406" t="s">
        <v>397</v>
      </c>
      <c r="FS22" s="406" t="s">
        <v>397</v>
      </c>
      <c r="FT22" s="406" t="s">
        <v>397</v>
      </c>
      <c r="FU22" s="406" t="s">
        <v>397</v>
      </c>
      <c r="FV22" s="406" t="s">
        <v>397</v>
      </c>
      <c r="FW22" s="406" t="s">
        <v>397</v>
      </c>
      <c r="FX22" s="406" t="s">
        <v>397</v>
      </c>
      <c r="FY22" s="406" t="s">
        <v>397</v>
      </c>
      <c r="FZ22" s="406" t="s">
        <v>397</v>
      </c>
      <c r="GA22" s="406" t="s">
        <v>397</v>
      </c>
      <c r="GB22" s="406" t="s">
        <v>397</v>
      </c>
      <c r="GC22" s="406" t="s">
        <v>397</v>
      </c>
      <c r="GD22" s="406" t="s">
        <v>397</v>
      </c>
      <c r="GE22" s="406" t="s">
        <v>397</v>
      </c>
      <c r="GF22" s="406" t="s">
        <v>397</v>
      </c>
      <c r="GG22" s="406" t="s">
        <v>397</v>
      </c>
      <c r="GH22" s="406" t="s">
        <v>397</v>
      </c>
      <c r="GI22" s="406" t="s">
        <v>397</v>
      </c>
      <c r="GJ22" s="406" t="s">
        <v>397</v>
      </c>
      <c r="GK22" s="406" t="s">
        <v>397</v>
      </c>
      <c r="GL22" s="406" t="s">
        <v>397</v>
      </c>
      <c r="GM22" s="406" t="s">
        <v>397</v>
      </c>
      <c r="GN22" s="406" t="s">
        <v>397</v>
      </c>
      <c r="GO22" s="406" t="s">
        <v>397</v>
      </c>
      <c r="GP22" s="406" t="s">
        <v>397</v>
      </c>
      <c r="GQ22" s="406" t="s">
        <v>397</v>
      </c>
      <c r="GR22" s="406" t="s">
        <v>397</v>
      </c>
      <c r="GS22" s="406" t="s">
        <v>397</v>
      </c>
      <c r="GT22" s="406" t="s">
        <v>397</v>
      </c>
      <c r="GU22" s="406" t="s">
        <v>397</v>
      </c>
      <c r="GV22" s="406" t="s">
        <v>397</v>
      </c>
      <c r="GW22" s="406" t="s">
        <v>397</v>
      </c>
      <c r="GX22" s="406" t="s">
        <v>397</v>
      </c>
      <c r="GY22" s="406" t="s">
        <v>397</v>
      </c>
      <c r="GZ22" s="406" t="s">
        <v>397</v>
      </c>
      <c r="HA22" s="406" t="s">
        <v>397</v>
      </c>
      <c r="HB22" s="406" t="s">
        <v>397</v>
      </c>
      <c r="HC22" s="406" t="s">
        <v>397</v>
      </c>
      <c r="HD22" s="406" t="s">
        <v>397</v>
      </c>
      <c r="HE22" s="406" t="s">
        <v>397</v>
      </c>
      <c r="HF22" s="406" t="s">
        <v>397</v>
      </c>
      <c r="HG22" s="406" t="s">
        <v>397</v>
      </c>
      <c r="HH22" s="406" t="s">
        <v>397</v>
      </c>
      <c r="HI22" s="406" t="s">
        <v>397</v>
      </c>
      <c r="HJ22" s="406" t="s">
        <v>397</v>
      </c>
      <c r="HK22" s="406" t="s">
        <v>397</v>
      </c>
      <c r="HL22" s="406" t="s">
        <v>397</v>
      </c>
      <c r="HM22" s="406" t="s">
        <v>397</v>
      </c>
      <c r="HN22" s="406" t="s">
        <v>397</v>
      </c>
      <c r="HO22" s="406" t="s">
        <v>397</v>
      </c>
      <c r="HP22" s="406" t="s">
        <v>397</v>
      </c>
      <c r="HQ22" s="406" t="s">
        <v>397</v>
      </c>
      <c r="HR22" s="406" t="s">
        <v>397</v>
      </c>
      <c r="HS22" s="406" t="s">
        <v>397</v>
      </c>
      <c r="HT22" s="406" t="s">
        <v>397</v>
      </c>
      <c r="HU22" s="406" t="s">
        <v>397</v>
      </c>
      <c r="HV22" s="406" t="s">
        <v>397</v>
      </c>
      <c r="HW22" s="406" t="s">
        <v>397</v>
      </c>
      <c r="HX22" s="406" t="s">
        <v>397</v>
      </c>
      <c r="HY22" s="406" t="s">
        <v>397</v>
      </c>
      <c r="HZ22" s="406" t="s">
        <v>397</v>
      </c>
      <c r="IA22" s="406" t="s">
        <v>397</v>
      </c>
      <c r="IB22" s="406" t="s">
        <v>397</v>
      </c>
      <c r="IC22" s="406" t="s">
        <v>397</v>
      </c>
      <c r="ID22" s="406" t="s">
        <v>397</v>
      </c>
      <c r="IE22" s="406" t="s">
        <v>397</v>
      </c>
      <c r="IF22" s="406" t="s">
        <v>397</v>
      </c>
      <c r="IG22" s="406" t="s">
        <v>397</v>
      </c>
      <c r="IH22" s="406" t="s">
        <v>397</v>
      </c>
      <c r="II22" s="406" t="s">
        <v>397</v>
      </c>
      <c r="IJ22" s="406" t="s">
        <v>397</v>
      </c>
      <c r="IK22" s="406" t="s">
        <v>397</v>
      </c>
      <c r="IL22" s="406" t="s">
        <v>397</v>
      </c>
      <c r="IM22" s="406" t="s">
        <v>397</v>
      </c>
      <c r="IN22" s="406" t="s">
        <v>397</v>
      </c>
      <c r="IO22" s="406" t="s">
        <v>397</v>
      </c>
      <c r="IP22" s="406" t="s">
        <v>397</v>
      </c>
      <c r="IQ22" s="406" t="s">
        <v>397</v>
      </c>
      <c r="IR22" s="406" t="s">
        <v>397</v>
      </c>
      <c r="IS22" s="406" t="s">
        <v>397</v>
      </c>
      <c r="IT22" s="406" t="s">
        <v>397</v>
      </c>
      <c r="IU22" s="406" t="s">
        <v>397</v>
      </c>
      <c r="IV22" s="406" t="s">
        <v>397</v>
      </c>
      <c r="IW22" s="406" t="s">
        <v>397</v>
      </c>
      <c r="IX22" s="406" t="s">
        <v>397</v>
      </c>
      <c r="IY22" s="406" t="s">
        <v>397</v>
      </c>
      <c r="IZ22" s="406" t="s">
        <v>397</v>
      </c>
      <c r="JA22" s="406" t="s">
        <v>397</v>
      </c>
      <c r="JB22" s="406" t="s">
        <v>397</v>
      </c>
      <c r="JC22" s="406" t="s">
        <v>397</v>
      </c>
      <c r="JD22" s="406" t="s">
        <v>397</v>
      </c>
      <c r="JE22" s="406" t="s">
        <v>397</v>
      </c>
      <c r="JF22" s="406" t="s">
        <v>397</v>
      </c>
      <c r="JG22" s="406" t="s">
        <v>397</v>
      </c>
      <c r="JH22" s="406" t="s">
        <v>397</v>
      </c>
      <c r="JI22" s="406" t="s">
        <v>397</v>
      </c>
      <c r="JJ22" s="406" t="s">
        <v>397</v>
      </c>
      <c r="JK22" s="406" t="s">
        <v>397</v>
      </c>
      <c r="JL22" s="406" t="s">
        <v>397</v>
      </c>
      <c r="JM22" s="406" t="s">
        <v>397</v>
      </c>
      <c r="JN22" s="406" t="s">
        <v>397</v>
      </c>
      <c r="JO22" s="406" t="s">
        <v>397</v>
      </c>
      <c r="JP22" s="406" t="s">
        <v>397</v>
      </c>
      <c r="JQ22" s="406" t="s">
        <v>397</v>
      </c>
      <c r="JR22" s="406" t="s">
        <v>397</v>
      </c>
      <c r="JS22" s="406" t="s">
        <v>397</v>
      </c>
      <c r="JT22" s="406" t="s">
        <v>397</v>
      </c>
      <c r="JU22" s="406" t="s">
        <v>397</v>
      </c>
      <c r="JV22" s="406" t="s">
        <v>397</v>
      </c>
      <c r="JW22" s="406" t="s">
        <v>397</v>
      </c>
      <c r="JX22" s="406" t="s">
        <v>397</v>
      </c>
      <c r="JY22" s="406" t="s">
        <v>397</v>
      </c>
      <c r="JZ22" s="406" t="s">
        <v>397</v>
      </c>
      <c r="KA22" s="406" t="s">
        <v>397</v>
      </c>
      <c r="KB22" s="406" t="s">
        <v>397</v>
      </c>
      <c r="KC22" s="406" t="s">
        <v>397</v>
      </c>
      <c r="KD22" s="406" t="s">
        <v>397</v>
      </c>
      <c r="KE22" s="406" t="s">
        <v>397</v>
      </c>
      <c r="KF22" s="406" t="s">
        <v>397</v>
      </c>
      <c r="KG22" s="406" t="s">
        <v>397</v>
      </c>
      <c r="KH22" s="406" t="s">
        <v>397</v>
      </c>
      <c r="KI22" s="406" t="s">
        <v>397</v>
      </c>
      <c r="KJ22" s="406" t="s">
        <v>397</v>
      </c>
      <c r="KK22" s="406" t="s">
        <v>397</v>
      </c>
      <c r="KL22" s="406" t="s">
        <v>397</v>
      </c>
      <c r="KM22" s="406" t="s">
        <v>397</v>
      </c>
      <c r="KN22" s="406" t="s">
        <v>397</v>
      </c>
      <c r="KO22" s="406" t="s">
        <v>397</v>
      </c>
      <c r="KP22" s="406" t="s">
        <v>397</v>
      </c>
      <c r="KQ22" s="406" t="s">
        <v>397</v>
      </c>
      <c r="KR22" s="406" t="s">
        <v>397</v>
      </c>
      <c r="KS22" s="406" t="s">
        <v>397</v>
      </c>
      <c r="KT22" s="406" t="s">
        <v>397</v>
      </c>
      <c r="KU22" s="406"/>
      <c r="KV22" s="406"/>
      <c r="KW22" s="406"/>
      <c r="KX22" s="406"/>
      <c r="KY22" s="397"/>
      <c r="KZ22" s="15" t="s">
        <v>434</v>
      </c>
      <c r="LA22" s="406" t="s">
        <v>397</v>
      </c>
      <c r="LB22" s="406" t="s">
        <v>397</v>
      </c>
      <c r="LC22" s="406" t="s">
        <v>397</v>
      </c>
      <c r="LD22" s="406" t="s">
        <v>397</v>
      </c>
      <c r="LE22" s="406" t="s">
        <v>397</v>
      </c>
      <c r="LF22" s="406" t="s">
        <v>397</v>
      </c>
      <c r="LG22" s="397"/>
      <c r="LH22" s="406"/>
      <c r="LI22" s="406"/>
      <c r="LJ22" s="406"/>
      <c r="LK22" s="406"/>
      <c r="LL22" s="406"/>
      <c r="LM22" s="406"/>
      <c r="LN22" s="406"/>
      <c r="LO22" s="406"/>
      <c r="LP22" s="406"/>
      <c r="LQ22" s="406"/>
      <c r="LR22" s="406"/>
      <c r="LS22" s="406"/>
      <c r="LT22" s="406"/>
      <c r="LU22" s="406"/>
      <c r="LV22" s="406"/>
      <c r="LW22" s="406"/>
      <c r="LX22" s="406"/>
      <c r="LY22" s="406"/>
      <c r="LZ22" s="406"/>
      <c r="MA22" s="406"/>
      <c r="MB22" s="406"/>
      <c r="MC22" s="406"/>
      <c r="MD22" s="406"/>
      <c r="ME22" s="406"/>
      <c r="MF22" s="406"/>
      <c r="MG22" s="406"/>
      <c r="MH22" s="406"/>
      <c r="MI22" s="406"/>
      <c r="MJ22" s="406"/>
      <c r="MK22" s="406"/>
      <c r="ML22" s="406"/>
      <c r="MM22" s="406"/>
      <c r="MN22" s="406"/>
      <c r="MO22" s="406"/>
      <c r="MP22" s="406"/>
      <c r="MQ22" s="406"/>
      <c r="MR22" s="406"/>
      <c r="MS22" s="406"/>
      <c r="MT22" s="406"/>
      <c r="MU22" s="406"/>
      <c r="MV22" s="406"/>
      <c r="MW22" s="406"/>
      <c r="MX22" s="406"/>
      <c r="MY22" s="406"/>
      <c r="MZ22" s="406"/>
      <c r="NA22" s="406"/>
      <c r="NB22" s="406"/>
      <c r="NC22" s="406"/>
      <c r="ND22" s="406"/>
      <c r="NE22" s="406"/>
      <c r="NF22" s="406"/>
      <c r="NG22" s="406"/>
      <c r="NH22" s="406"/>
      <c r="NI22" s="406"/>
      <c r="NJ22" s="406"/>
      <c r="NK22" s="406"/>
      <c r="NL22" s="406"/>
      <c r="NM22" s="406"/>
      <c r="NN22" s="406"/>
      <c r="NO22" s="406"/>
      <c r="NP22" s="406"/>
      <c r="NQ22" s="406"/>
      <c r="NR22" s="406"/>
      <c r="NS22" s="406"/>
      <c r="NT22" s="406"/>
      <c r="NU22" s="406"/>
      <c r="NV22" s="406"/>
      <c r="NW22" s="406"/>
      <c r="NX22" s="406"/>
      <c r="NY22" s="406"/>
      <c r="NZ22" s="406"/>
      <c r="OA22" s="406"/>
      <c r="OB22" s="406"/>
      <c r="OC22" s="406"/>
      <c r="OD22" s="406"/>
      <c r="OE22" s="406"/>
      <c r="OF22" s="406"/>
      <c r="OG22" s="406"/>
      <c r="OH22" s="406"/>
      <c r="OI22" s="406"/>
      <c r="OJ22" s="406"/>
      <c r="OK22" s="406"/>
      <c r="OL22" s="406"/>
      <c r="OM22" s="406"/>
      <c r="ON22" s="406"/>
      <c r="OO22" s="406"/>
      <c r="OP22" s="406"/>
      <c r="OQ22" s="406"/>
      <c r="OR22" s="406"/>
      <c r="OS22" s="406"/>
      <c r="OT22" s="406"/>
      <c r="OU22" s="406"/>
      <c r="OV22" s="406"/>
      <c r="OW22" s="406"/>
      <c r="OX22" s="406"/>
      <c r="OY22" s="406"/>
      <c r="OZ22" s="406"/>
      <c r="PA22" s="406"/>
      <c r="PB22" s="406"/>
      <c r="PC22" s="406"/>
      <c r="PD22" s="406"/>
      <c r="PE22" s="406"/>
      <c r="PF22" s="406"/>
      <c r="PG22" s="406"/>
      <c r="PH22" s="406"/>
      <c r="PI22" s="406"/>
      <c r="PJ22" s="406"/>
      <c r="PK22" s="406"/>
      <c r="PL22" s="406"/>
      <c r="PM22" s="406"/>
      <c r="PN22" s="406"/>
      <c r="PO22" s="406"/>
      <c r="PP22" s="406"/>
      <c r="PQ22" s="406"/>
      <c r="PR22" s="406"/>
      <c r="PS22" s="406"/>
      <c r="PT22" s="406"/>
      <c r="PU22" s="406"/>
      <c r="PV22" s="406"/>
      <c r="PW22" s="406"/>
      <c r="PX22" s="406"/>
      <c r="PY22" s="406"/>
      <c r="PZ22" s="406"/>
      <c r="QA22" s="406"/>
      <c r="QB22" s="406"/>
      <c r="QC22" s="406"/>
      <c r="QD22" s="406"/>
      <c r="QE22" s="406"/>
      <c r="QF22" s="406"/>
      <c r="QG22" s="406"/>
      <c r="QH22" s="406"/>
      <c r="QI22" s="406"/>
      <c r="QJ22" s="406"/>
      <c r="QK22" s="406"/>
      <c r="QL22" s="406"/>
      <c r="QM22" s="406"/>
      <c r="QN22" s="406"/>
      <c r="QO22" s="406"/>
      <c r="QP22" s="406"/>
      <c r="QQ22" s="406"/>
      <c r="QR22" s="406"/>
      <c r="QS22" s="406"/>
      <c r="QT22" s="406"/>
      <c r="QU22" s="406"/>
      <c r="QV22" s="406"/>
      <c r="QW22" s="406"/>
      <c r="QX22" s="406"/>
      <c r="QY22" s="406"/>
      <c r="QZ22" s="406"/>
      <c r="RA22" s="406"/>
      <c r="RB22" s="406"/>
      <c r="RC22" s="406"/>
      <c r="RD22" s="406"/>
      <c r="RE22" s="406"/>
      <c r="RF22" s="406"/>
      <c r="RG22" s="406"/>
      <c r="RH22" s="406"/>
      <c r="RI22" s="406"/>
      <c r="RJ22" s="406"/>
      <c r="RK22" s="406"/>
      <c r="RL22" s="406"/>
      <c r="RM22" s="406"/>
      <c r="RN22" s="406"/>
      <c r="RO22" s="406"/>
      <c r="RP22" s="406"/>
      <c r="RQ22" s="406"/>
      <c r="RR22" s="406"/>
      <c r="RS22" s="406"/>
      <c r="RT22" s="406"/>
      <c r="RU22" s="406"/>
      <c r="RV22" s="406"/>
      <c r="RW22" s="406"/>
      <c r="RX22" s="406"/>
      <c r="RY22" s="406"/>
      <c r="RZ22" s="406"/>
      <c r="SA22" s="406"/>
      <c r="SB22" s="406"/>
      <c r="SC22" s="406"/>
      <c r="SD22" s="406"/>
      <c r="SE22" s="406"/>
      <c r="SF22" s="406"/>
      <c r="SG22" s="406"/>
    </row>
    <row r="23" spans="1:501">
      <c r="A23" s="395"/>
      <c r="B23" s="409" t="s">
        <v>435</v>
      </c>
      <c r="C23" s="409">
        <v>0</v>
      </c>
      <c r="D23" s="409">
        <v>-0.28000000000000003</v>
      </c>
      <c r="E23" s="409">
        <v>10.78</v>
      </c>
      <c r="F23" s="409">
        <v>31.61</v>
      </c>
      <c r="G23" s="409">
        <v>7.59</v>
      </c>
      <c r="H23" s="409">
        <v>8.75</v>
      </c>
      <c r="I23" s="409">
        <v>40.07</v>
      </c>
      <c r="J23" s="409">
        <v>31.89</v>
      </c>
      <c r="K23" s="409">
        <v>-14.27</v>
      </c>
      <c r="L23" s="409">
        <v>11.18</v>
      </c>
      <c r="M23" s="409">
        <v>20.94</v>
      </c>
      <c r="N23" s="395"/>
      <c r="O23" s="398" t="s">
        <v>435</v>
      </c>
      <c r="P23" s="395">
        <v>-15.27</v>
      </c>
      <c r="Q23" s="395">
        <v>-7.96</v>
      </c>
      <c r="R23" s="395">
        <v>34.14</v>
      </c>
      <c r="S23" s="395">
        <v>49.23</v>
      </c>
      <c r="T23" s="395">
        <v>-3.6</v>
      </c>
      <c r="U23" s="395">
        <v>15.2</v>
      </c>
      <c r="V23" s="395">
        <v>0</v>
      </c>
      <c r="W23" s="371">
        <v>20.95</v>
      </c>
      <c r="X23" s="371" t="s">
        <v>433</v>
      </c>
      <c r="Y23" s="371" t="s">
        <v>433</v>
      </c>
      <c r="Z23" s="371"/>
      <c r="AA23" s="395"/>
      <c r="AB23" s="395"/>
      <c r="AC23" s="395"/>
      <c r="AD23" s="395"/>
      <c r="AE23" s="395"/>
      <c r="AF23" s="397" t="s">
        <v>435</v>
      </c>
      <c r="AG23" s="395" t="s">
        <v>435</v>
      </c>
      <c r="AH23" s="406" t="s">
        <v>397</v>
      </c>
      <c r="AI23" s="406" t="s">
        <v>397</v>
      </c>
      <c r="AJ23" s="406" t="s">
        <v>397</v>
      </c>
      <c r="AK23" s="406" t="s">
        <v>397</v>
      </c>
      <c r="AL23" s="406" t="s">
        <v>397</v>
      </c>
      <c r="AM23" s="406" t="s">
        <v>397</v>
      </c>
      <c r="AN23" s="406" t="s">
        <v>397</v>
      </c>
      <c r="AO23" s="406" t="s">
        <v>397</v>
      </c>
      <c r="AP23" s="406" t="s">
        <v>397</v>
      </c>
      <c r="AQ23" s="406" t="s">
        <v>397</v>
      </c>
      <c r="AR23" s="406" t="s">
        <v>397</v>
      </c>
      <c r="AS23" s="406" t="s">
        <v>397</v>
      </c>
      <c r="AT23" s="406" t="s">
        <v>397</v>
      </c>
      <c r="AU23" s="406" t="s">
        <v>397</v>
      </c>
      <c r="AV23" s="406" t="s">
        <v>397</v>
      </c>
      <c r="AW23" s="406" t="s">
        <v>397</v>
      </c>
      <c r="AX23" s="406" t="s">
        <v>397</v>
      </c>
      <c r="AY23" s="406" t="s">
        <v>397</v>
      </c>
      <c r="AZ23" s="406" t="s">
        <v>397</v>
      </c>
      <c r="BA23" s="406" t="s">
        <v>397</v>
      </c>
      <c r="BB23" s="406" t="s">
        <v>397</v>
      </c>
      <c r="BC23" s="406" t="s">
        <v>397</v>
      </c>
      <c r="BD23" s="406" t="s">
        <v>397</v>
      </c>
      <c r="BE23" s="406">
        <v>0</v>
      </c>
      <c r="BF23" s="406">
        <v>0</v>
      </c>
      <c r="BG23" s="406">
        <v>0</v>
      </c>
      <c r="BH23" s="406">
        <v>0</v>
      </c>
      <c r="BI23" s="406">
        <v>0</v>
      </c>
      <c r="BJ23" s="406">
        <v>0</v>
      </c>
      <c r="BK23" s="406">
        <v>0</v>
      </c>
      <c r="BL23" s="406">
        <v>0</v>
      </c>
      <c r="BM23" s="406">
        <v>0</v>
      </c>
      <c r="BN23" s="406">
        <v>0</v>
      </c>
      <c r="BO23" s="406">
        <v>0</v>
      </c>
      <c r="BP23" s="406">
        <v>0</v>
      </c>
      <c r="BQ23" s="406">
        <v>0</v>
      </c>
      <c r="BR23" s="406">
        <v>0</v>
      </c>
      <c r="BS23" s="406">
        <v>0</v>
      </c>
      <c r="BT23" s="406">
        <v>0</v>
      </c>
      <c r="BU23" s="406">
        <v>0</v>
      </c>
      <c r="BV23" s="406">
        <v>0</v>
      </c>
      <c r="BW23" s="406">
        <v>0</v>
      </c>
      <c r="BX23" s="406">
        <v>0</v>
      </c>
      <c r="BY23" s="406">
        <v>0</v>
      </c>
      <c r="BZ23" s="406">
        <v>0</v>
      </c>
      <c r="CA23" s="406">
        <v>0</v>
      </c>
      <c r="CB23" s="406">
        <v>0</v>
      </c>
      <c r="CC23" s="406">
        <v>0</v>
      </c>
      <c r="CD23" s="406">
        <v>0</v>
      </c>
      <c r="CE23" s="406">
        <v>0</v>
      </c>
      <c r="CF23" s="406">
        <v>0</v>
      </c>
      <c r="CG23" s="406">
        <v>0</v>
      </c>
      <c r="CH23" s="406">
        <v>0</v>
      </c>
      <c r="CI23" s="406">
        <v>0</v>
      </c>
      <c r="CJ23" s="406">
        <v>0</v>
      </c>
      <c r="CK23" s="406">
        <v>0</v>
      </c>
      <c r="CL23" s="406">
        <v>0</v>
      </c>
      <c r="CM23" s="406">
        <v>0</v>
      </c>
      <c r="CN23" s="406">
        <v>0</v>
      </c>
      <c r="CO23" s="406">
        <v>0</v>
      </c>
      <c r="CP23" s="406">
        <v>0</v>
      </c>
      <c r="CQ23" s="406">
        <v>0</v>
      </c>
      <c r="CR23" s="406">
        <v>0</v>
      </c>
      <c r="CS23" s="406">
        <v>0</v>
      </c>
      <c r="CT23" s="406">
        <v>0</v>
      </c>
      <c r="CU23" s="406">
        <v>0</v>
      </c>
      <c r="CV23" s="406">
        <v>0</v>
      </c>
      <c r="CW23" s="406">
        <v>0</v>
      </c>
      <c r="CX23" s="406">
        <v>0</v>
      </c>
      <c r="CY23" s="406">
        <v>0</v>
      </c>
      <c r="CZ23" s="406">
        <v>0</v>
      </c>
      <c r="DA23" s="406">
        <v>0</v>
      </c>
      <c r="DB23" s="406">
        <v>0</v>
      </c>
      <c r="DC23" s="397"/>
      <c r="DD23" s="397"/>
      <c r="DE23" s="15" t="s">
        <v>435</v>
      </c>
      <c r="DF23" s="406">
        <v>40.1</v>
      </c>
      <c r="DG23" s="406">
        <v>31.89</v>
      </c>
      <c r="DH23" s="406">
        <v>-14.27</v>
      </c>
      <c r="DI23" s="406">
        <v>20.95</v>
      </c>
      <c r="DJ23" s="406" t="s">
        <v>433</v>
      </c>
      <c r="DK23" s="406" t="s">
        <v>433</v>
      </c>
      <c r="DL23" s="397"/>
      <c r="DM23" s="397"/>
      <c r="DN23" s="397" t="s">
        <v>435</v>
      </c>
      <c r="DO23" s="395" t="s">
        <v>435</v>
      </c>
      <c r="DP23" s="406" t="s">
        <v>397</v>
      </c>
      <c r="DQ23" s="406">
        <v>0</v>
      </c>
      <c r="DR23" s="406">
        <v>0</v>
      </c>
      <c r="DS23" s="406">
        <v>0</v>
      </c>
      <c r="DT23" s="406" t="s">
        <v>397</v>
      </c>
      <c r="DU23" s="406" t="s">
        <v>397</v>
      </c>
      <c r="DV23" s="406" t="s">
        <v>397</v>
      </c>
      <c r="DW23" s="406" t="s">
        <v>397</v>
      </c>
      <c r="DX23" s="406" t="s">
        <v>397</v>
      </c>
      <c r="DY23" s="406" t="s">
        <v>397</v>
      </c>
      <c r="DZ23" s="406" t="s">
        <v>397</v>
      </c>
      <c r="EA23" s="406" t="s">
        <v>397</v>
      </c>
      <c r="EB23" s="406" t="s">
        <v>397</v>
      </c>
      <c r="EC23" s="406" t="s">
        <v>397</v>
      </c>
      <c r="ED23" s="406" t="s">
        <v>397</v>
      </c>
      <c r="EE23" s="406" t="s">
        <v>397</v>
      </c>
      <c r="EF23" s="406" t="s">
        <v>397</v>
      </c>
      <c r="EG23" s="406" t="s">
        <v>397</v>
      </c>
      <c r="EH23" s="406" t="s">
        <v>397</v>
      </c>
      <c r="EI23" s="406" t="s">
        <v>397</v>
      </c>
      <c r="EJ23" s="406" t="s">
        <v>397</v>
      </c>
      <c r="EK23" s="406" t="s">
        <v>397</v>
      </c>
      <c r="EL23" s="406" t="s">
        <v>397</v>
      </c>
      <c r="EM23" s="406" t="s">
        <v>397</v>
      </c>
      <c r="EN23" s="406" t="s">
        <v>397</v>
      </c>
      <c r="EO23" s="406" t="s">
        <v>397</v>
      </c>
      <c r="EP23" s="406" t="s">
        <v>397</v>
      </c>
      <c r="EQ23" s="406" t="s">
        <v>397</v>
      </c>
      <c r="ER23" s="406" t="s">
        <v>397</v>
      </c>
      <c r="ES23" s="406" t="s">
        <v>397</v>
      </c>
      <c r="ET23" s="406" t="s">
        <v>397</v>
      </c>
      <c r="EU23" s="406" t="s">
        <v>397</v>
      </c>
      <c r="EV23" s="406" t="s">
        <v>397</v>
      </c>
      <c r="EW23" s="406" t="s">
        <v>397</v>
      </c>
      <c r="EX23" s="406" t="s">
        <v>397</v>
      </c>
      <c r="EY23" s="406" t="s">
        <v>397</v>
      </c>
      <c r="EZ23" s="406" t="s">
        <v>397</v>
      </c>
      <c r="FA23" s="406" t="s">
        <v>397</v>
      </c>
      <c r="FB23" s="406" t="s">
        <v>397</v>
      </c>
      <c r="FC23" s="406" t="s">
        <v>397</v>
      </c>
      <c r="FD23" s="406" t="s">
        <v>397</v>
      </c>
      <c r="FE23" s="406" t="s">
        <v>397</v>
      </c>
      <c r="FF23" s="406" t="s">
        <v>397</v>
      </c>
      <c r="FG23" s="406" t="s">
        <v>397</v>
      </c>
      <c r="FH23" s="406" t="s">
        <v>397</v>
      </c>
      <c r="FI23" s="406" t="s">
        <v>397</v>
      </c>
      <c r="FJ23" s="406" t="s">
        <v>397</v>
      </c>
      <c r="FK23" s="406" t="s">
        <v>397</v>
      </c>
      <c r="FL23" s="406" t="s">
        <v>397</v>
      </c>
      <c r="FM23" s="406" t="s">
        <v>397</v>
      </c>
      <c r="FN23" s="406" t="s">
        <v>397</v>
      </c>
      <c r="FO23" s="406" t="s">
        <v>397</v>
      </c>
      <c r="FP23" s="406" t="s">
        <v>397</v>
      </c>
      <c r="FQ23" s="406" t="s">
        <v>397</v>
      </c>
      <c r="FR23" s="406" t="s">
        <v>397</v>
      </c>
      <c r="FS23" s="406" t="s">
        <v>397</v>
      </c>
      <c r="FT23" s="406" t="s">
        <v>397</v>
      </c>
      <c r="FU23" s="406" t="s">
        <v>397</v>
      </c>
      <c r="FV23" s="406" t="s">
        <v>397</v>
      </c>
      <c r="FW23" s="406" t="s">
        <v>397</v>
      </c>
      <c r="FX23" s="406" t="s">
        <v>397</v>
      </c>
      <c r="FY23" s="406" t="s">
        <v>397</v>
      </c>
      <c r="FZ23" s="406" t="s">
        <v>397</v>
      </c>
      <c r="GA23" s="406" t="s">
        <v>397</v>
      </c>
      <c r="GB23" s="406" t="s">
        <v>397</v>
      </c>
      <c r="GC23" s="406" t="s">
        <v>397</v>
      </c>
      <c r="GD23" s="406" t="s">
        <v>397</v>
      </c>
      <c r="GE23" s="406" t="s">
        <v>397</v>
      </c>
      <c r="GF23" s="406" t="s">
        <v>397</v>
      </c>
      <c r="GG23" s="406" t="s">
        <v>397</v>
      </c>
      <c r="GH23" s="406" t="s">
        <v>397</v>
      </c>
      <c r="GI23" s="406" t="s">
        <v>397</v>
      </c>
      <c r="GJ23" s="406" t="s">
        <v>397</v>
      </c>
      <c r="GK23" s="406" t="s">
        <v>397</v>
      </c>
      <c r="GL23" s="406" t="s">
        <v>397</v>
      </c>
      <c r="GM23" s="406" t="s">
        <v>397</v>
      </c>
      <c r="GN23" s="406" t="s">
        <v>397</v>
      </c>
      <c r="GO23" s="406" t="s">
        <v>397</v>
      </c>
      <c r="GP23" s="406" t="s">
        <v>397</v>
      </c>
      <c r="GQ23" s="406" t="s">
        <v>397</v>
      </c>
      <c r="GR23" s="406" t="s">
        <v>397</v>
      </c>
      <c r="GS23" s="406" t="s">
        <v>397</v>
      </c>
      <c r="GT23" s="406" t="s">
        <v>397</v>
      </c>
      <c r="GU23" s="406" t="s">
        <v>397</v>
      </c>
      <c r="GV23" s="406" t="s">
        <v>397</v>
      </c>
      <c r="GW23" s="406" t="s">
        <v>397</v>
      </c>
      <c r="GX23" s="406" t="s">
        <v>397</v>
      </c>
      <c r="GY23" s="406" t="s">
        <v>397</v>
      </c>
      <c r="GZ23" s="406" t="s">
        <v>397</v>
      </c>
      <c r="HA23" s="406" t="s">
        <v>397</v>
      </c>
      <c r="HB23" s="406" t="s">
        <v>397</v>
      </c>
      <c r="HC23" s="406" t="s">
        <v>397</v>
      </c>
      <c r="HD23" s="406" t="s">
        <v>397</v>
      </c>
      <c r="HE23" s="406" t="s">
        <v>397</v>
      </c>
      <c r="HF23" s="406" t="s">
        <v>397</v>
      </c>
      <c r="HG23" s="406" t="s">
        <v>397</v>
      </c>
      <c r="HH23" s="406" t="s">
        <v>397</v>
      </c>
      <c r="HI23" s="406" t="s">
        <v>397</v>
      </c>
      <c r="HJ23" s="406" t="s">
        <v>397</v>
      </c>
      <c r="HK23" s="406" t="s">
        <v>397</v>
      </c>
      <c r="HL23" s="406" t="s">
        <v>397</v>
      </c>
      <c r="HM23" s="406" t="s">
        <v>397</v>
      </c>
      <c r="HN23" s="406" t="s">
        <v>397</v>
      </c>
      <c r="HO23" s="406" t="s">
        <v>397</v>
      </c>
      <c r="HP23" s="406" t="s">
        <v>397</v>
      </c>
      <c r="HQ23" s="406" t="s">
        <v>397</v>
      </c>
      <c r="HR23" s="406" t="s">
        <v>397</v>
      </c>
      <c r="HS23" s="406" t="s">
        <v>397</v>
      </c>
      <c r="HT23" s="406" t="s">
        <v>397</v>
      </c>
      <c r="HU23" s="406" t="s">
        <v>397</v>
      </c>
      <c r="HV23" s="406" t="s">
        <v>397</v>
      </c>
      <c r="HW23" s="406" t="s">
        <v>397</v>
      </c>
      <c r="HX23" s="406" t="s">
        <v>397</v>
      </c>
      <c r="HY23" s="406" t="s">
        <v>397</v>
      </c>
      <c r="HZ23" s="406" t="s">
        <v>397</v>
      </c>
      <c r="IA23" s="406" t="s">
        <v>397</v>
      </c>
      <c r="IB23" s="406" t="s">
        <v>397</v>
      </c>
      <c r="IC23" s="406" t="s">
        <v>397</v>
      </c>
      <c r="ID23" s="406" t="s">
        <v>397</v>
      </c>
      <c r="IE23" s="406" t="s">
        <v>397</v>
      </c>
      <c r="IF23" s="406" t="s">
        <v>397</v>
      </c>
      <c r="IG23" s="406" t="s">
        <v>397</v>
      </c>
      <c r="IH23" s="406" t="s">
        <v>397</v>
      </c>
      <c r="II23" s="406" t="s">
        <v>397</v>
      </c>
      <c r="IJ23" s="406" t="s">
        <v>397</v>
      </c>
      <c r="IK23" s="406" t="s">
        <v>397</v>
      </c>
      <c r="IL23" s="406" t="s">
        <v>397</v>
      </c>
      <c r="IM23" s="406" t="s">
        <v>397</v>
      </c>
      <c r="IN23" s="406" t="s">
        <v>397</v>
      </c>
      <c r="IO23" s="406" t="s">
        <v>397</v>
      </c>
      <c r="IP23" s="406" t="s">
        <v>397</v>
      </c>
      <c r="IQ23" s="406" t="s">
        <v>397</v>
      </c>
      <c r="IR23" s="406" t="s">
        <v>397</v>
      </c>
      <c r="IS23" s="406" t="s">
        <v>397</v>
      </c>
      <c r="IT23" s="406" t="s">
        <v>397</v>
      </c>
      <c r="IU23" s="406" t="s">
        <v>397</v>
      </c>
      <c r="IV23" s="406" t="s">
        <v>397</v>
      </c>
      <c r="IW23" s="406" t="s">
        <v>397</v>
      </c>
      <c r="IX23" s="406" t="s">
        <v>397</v>
      </c>
      <c r="IY23" s="406" t="s">
        <v>397</v>
      </c>
      <c r="IZ23" s="406" t="s">
        <v>397</v>
      </c>
      <c r="JA23" s="406" t="s">
        <v>397</v>
      </c>
      <c r="JB23" s="406" t="s">
        <v>397</v>
      </c>
      <c r="JC23" s="406" t="s">
        <v>397</v>
      </c>
      <c r="JD23" s="406" t="s">
        <v>397</v>
      </c>
      <c r="JE23" s="406" t="s">
        <v>397</v>
      </c>
      <c r="JF23" s="406" t="s">
        <v>397</v>
      </c>
      <c r="JG23" s="406" t="s">
        <v>397</v>
      </c>
      <c r="JH23" s="406" t="s">
        <v>397</v>
      </c>
      <c r="JI23" s="406" t="s">
        <v>397</v>
      </c>
      <c r="JJ23" s="406" t="s">
        <v>397</v>
      </c>
      <c r="JK23" s="406" t="s">
        <v>397</v>
      </c>
      <c r="JL23" s="406" t="s">
        <v>397</v>
      </c>
      <c r="JM23" s="406" t="s">
        <v>397</v>
      </c>
      <c r="JN23" s="406" t="s">
        <v>397</v>
      </c>
      <c r="JO23" s="406" t="s">
        <v>397</v>
      </c>
      <c r="JP23" s="406" t="s">
        <v>397</v>
      </c>
      <c r="JQ23" s="406" t="s">
        <v>397</v>
      </c>
      <c r="JR23" s="406" t="s">
        <v>397</v>
      </c>
      <c r="JS23" s="406" t="s">
        <v>397</v>
      </c>
      <c r="JT23" s="406" t="s">
        <v>397</v>
      </c>
      <c r="JU23" s="406" t="s">
        <v>397</v>
      </c>
      <c r="JV23" s="406" t="s">
        <v>397</v>
      </c>
      <c r="JW23" s="406" t="s">
        <v>397</v>
      </c>
      <c r="JX23" s="406" t="s">
        <v>397</v>
      </c>
      <c r="JY23" s="406" t="s">
        <v>397</v>
      </c>
      <c r="JZ23" s="406" t="s">
        <v>397</v>
      </c>
      <c r="KA23" s="406" t="s">
        <v>397</v>
      </c>
      <c r="KB23" s="406" t="s">
        <v>397</v>
      </c>
      <c r="KC23" s="406" t="s">
        <v>397</v>
      </c>
      <c r="KD23" s="406" t="s">
        <v>397</v>
      </c>
      <c r="KE23" s="406" t="s">
        <v>397</v>
      </c>
      <c r="KF23" s="406" t="s">
        <v>397</v>
      </c>
      <c r="KG23" s="406" t="s">
        <v>397</v>
      </c>
      <c r="KH23" s="406" t="s">
        <v>397</v>
      </c>
      <c r="KI23" s="406" t="s">
        <v>397</v>
      </c>
      <c r="KJ23" s="406" t="s">
        <v>397</v>
      </c>
      <c r="KK23" s="406" t="s">
        <v>397</v>
      </c>
      <c r="KL23" s="406" t="s">
        <v>397</v>
      </c>
      <c r="KM23" s="406" t="s">
        <v>397</v>
      </c>
      <c r="KN23" s="406" t="s">
        <v>397</v>
      </c>
      <c r="KO23" s="406" t="s">
        <v>397</v>
      </c>
      <c r="KP23" s="406" t="s">
        <v>397</v>
      </c>
      <c r="KQ23" s="406" t="s">
        <v>397</v>
      </c>
      <c r="KR23" s="406" t="s">
        <v>397</v>
      </c>
      <c r="KS23" s="406" t="s">
        <v>397</v>
      </c>
      <c r="KT23" s="406" t="s">
        <v>397</v>
      </c>
      <c r="KU23" s="406"/>
      <c r="KV23" s="406"/>
      <c r="KW23" s="406"/>
      <c r="KX23" s="406"/>
      <c r="KY23" s="397"/>
      <c r="KZ23" s="15" t="s">
        <v>435</v>
      </c>
      <c r="LA23" s="406">
        <v>33.85</v>
      </c>
      <c r="LB23" s="406">
        <v>49.19</v>
      </c>
      <c r="LC23" s="406">
        <v>-3.57</v>
      </c>
      <c r="LD23" s="406">
        <v>15.2</v>
      </c>
      <c r="LE23" s="406" t="s">
        <v>433</v>
      </c>
      <c r="LF23" s="406" t="s">
        <v>433</v>
      </c>
      <c r="LG23" s="397"/>
      <c r="LH23" s="406"/>
      <c r="LI23" s="406"/>
      <c r="LJ23" s="406"/>
      <c r="LK23" s="406"/>
      <c r="LL23" s="406"/>
      <c r="LM23" s="406"/>
      <c r="LN23" s="406"/>
      <c r="LO23" s="406"/>
      <c r="LP23" s="406"/>
      <c r="LQ23" s="406"/>
      <c r="LR23" s="406"/>
      <c r="LS23" s="406"/>
      <c r="LT23" s="406"/>
      <c r="LU23" s="406"/>
      <c r="LV23" s="406"/>
      <c r="LW23" s="406"/>
      <c r="LX23" s="406"/>
      <c r="LY23" s="406"/>
      <c r="LZ23" s="406"/>
      <c r="MA23" s="406"/>
      <c r="MB23" s="406"/>
      <c r="MC23" s="406"/>
      <c r="MD23" s="406"/>
      <c r="ME23" s="406"/>
      <c r="MF23" s="406"/>
      <c r="MG23" s="406"/>
      <c r="MH23" s="406"/>
      <c r="MI23" s="406"/>
      <c r="MJ23" s="406"/>
      <c r="MK23" s="406"/>
      <c r="ML23" s="406"/>
      <c r="MM23" s="406"/>
      <c r="MN23" s="406"/>
      <c r="MO23" s="406"/>
      <c r="MP23" s="406"/>
      <c r="MQ23" s="406"/>
      <c r="MR23" s="406"/>
      <c r="MS23" s="406"/>
      <c r="MT23" s="406"/>
      <c r="MU23" s="406"/>
      <c r="MV23" s="406"/>
      <c r="MW23" s="406"/>
      <c r="MX23" s="406"/>
      <c r="MY23" s="406"/>
      <c r="MZ23" s="406"/>
      <c r="NA23" s="406"/>
      <c r="NB23" s="406"/>
      <c r="NC23" s="406"/>
      <c r="ND23" s="406"/>
      <c r="NE23" s="406"/>
      <c r="NF23" s="406"/>
      <c r="NG23" s="406"/>
      <c r="NH23" s="406"/>
      <c r="NI23" s="406"/>
      <c r="NJ23" s="406"/>
      <c r="NK23" s="406"/>
      <c r="NL23" s="406"/>
      <c r="NM23" s="406"/>
      <c r="NN23" s="406"/>
      <c r="NO23" s="406"/>
      <c r="NP23" s="406"/>
      <c r="NQ23" s="406"/>
      <c r="NR23" s="406"/>
      <c r="NS23" s="406"/>
      <c r="NT23" s="406"/>
      <c r="NU23" s="406"/>
      <c r="NV23" s="406"/>
      <c r="NW23" s="406"/>
      <c r="NX23" s="406"/>
      <c r="NY23" s="406"/>
      <c r="NZ23" s="406"/>
      <c r="OA23" s="406"/>
      <c r="OB23" s="406"/>
      <c r="OC23" s="406"/>
      <c r="OD23" s="406"/>
      <c r="OE23" s="406"/>
      <c r="OF23" s="406"/>
      <c r="OG23" s="406"/>
      <c r="OH23" s="406"/>
      <c r="OI23" s="406"/>
      <c r="OJ23" s="406"/>
      <c r="OK23" s="406"/>
      <c r="OL23" s="406"/>
      <c r="OM23" s="406"/>
      <c r="ON23" s="406"/>
      <c r="OO23" s="406"/>
      <c r="OP23" s="406"/>
      <c r="OQ23" s="406"/>
      <c r="OR23" s="406"/>
      <c r="OS23" s="406"/>
      <c r="OT23" s="406"/>
      <c r="OU23" s="406"/>
      <c r="OV23" s="406"/>
      <c r="OW23" s="406"/>
      <c r="OX23" s="406"/>
      <c r="OY23" s="406"/>
      <c r="OZ23" s="406"/>
      <c r="PA23" s="406"/>
      <c r="PB23" s="406"/>
      <c r="PC23" s="406"/>
      <c r="PD23" s="406"/>
      <c r="PE23" s="406"/>
      <c r="PF23" s="406"/>
      <c r="PG23" s="406"/>
      <c r="PH23" s="406"/>
      <c r="PI23" s="406"/>
      <c r="PJ23" s="406"/>
      <c r="PK23" s="406"/>
      <c r="PL23" s="406"/>
      <c r="PM23" s="406"/>
      <c r="PN23" s="406"/>
      <c r="PO23" s="406"/>
      <c r="PP23" s="406"/>
      <c r="PQ23" s="406"/>
      <c r="PR23" s="406"/>
      <c r="PS23" s="406"/>
      <c r="PT23" s="406"/>
      <c r="PU23" s="406"/>
      <c r="PV23" s="406"/>
      <c r="PW23" s="406"/>
      <c r="PX23" s="406"/>
      <c r="PY23" s="406"/>
      <c r="PZ23" s="406"/>
      <c r="QA23" s="406"/>
      <c r="QB23" s="406"/>
      <c r="QC23" s="406"/>
      <c r="QD23" s="406"/>
      <c r="QE23" s="406"/>
      <c r="QF23" s="406"/>
      <c r="QG23" s="406"/>
      <c r="QH23" s="406"/>
      <c r="QI23" s="406"/>
      <c r="QJ23" s="406"/>
      <c r="QK23" s="406"/>
      <c r="QL23" s="406"/>
      <c r="QM23" s="406"/>
      <c r="QN23" s="406"/>
      <c r="QO23" s="406"/>
      <c r="QP23" s="406"/>
      <c r="QQ23" s="406"/>
      <c r="QR23" s="406"/>
      <c r="QS23" s="406"/>
      <c r="QT23" s="406"/>
      <c r="QU23" s="406"/>
      <c r="QV23" s="406"/>
      <c r="QW23" s="406"/>
      <c r="QX23" s="406"/>
      <c r="QY23" s="406"/>
      <c r="QZ23" s="406"/>
      <c r="RA23" s="406"/>
      <c r="RB23" s="406"/>
      <c r="RC23" s="406"/>
      <c r="RD23" s="406"/>
      <c r="RE23" s="406"/>
      <c r="RF23" s="406"/>
      <c r="RG23" s="406"/>
      <c r="RH23" s="406"/>
      <c r="RI23" s="406"/>
      <c r="RJ23" s="406"/>
      <c r="RK23" s="406"/>
      <c r="RL23" s="406"/>
      <c r="RM23" s="406"/>
      <c r="RN23" s="406"/>
      <c r="RO23" s="406"/>
      <c r="RP23" s="406"/>
      <c r="RQ23" s="406"/>
      <c r="RR23" s="406"/>
      <c r="RS23" s="406"/>
      <c r="RT23" s="406"/>
      <c r="RU23" s="406"/>
      <c r="RV23" s="406"/>
      <c r="RW23" s="406"/>
      <c r="RX23" s="406"/>
      <c r="RY23" s="406"/>
      <c r="RZ23" s="406"/>
      <c r="SA23" s="406"/>
      <c r="SB23" s="406"/>
      <c r="SC23" s="406"/>
      <c r="SD23" s="406"/>
      <c r="SE23" s="406"/>
      <c r="SF23" s="406"/>
      <c r="SG23" s="406"/>
    </row>
    <row r="24" spans="1:501">
      <c r="A24" s="395"/>
      <c r="B24" s="409" t="s">
        <v>436</v>
      </c>
      <c r="C24" s="409">
        <v>0</v>
      </c>
      <c r="D24" s="409">
        <v>-16.670000000000002</v>
      </c>
      <c r="E24" s="409">
        <v>-11.43</v>
      </c>
      <c r="F24" s="409">
        <v>0</v>
      </c>
      <c r="G24" s="409">
        <v>96.77</v>
      </c>
      <c r="H24" s="409">
        <v>-4.92</v>
      </c>
      <c r="I24" s="409">
        <v>46.55</v>
      </c>
      <c r="J24" s="409">
        <v>64.709999999999994</v>
      </c>
      <c r="K24" s="409">
        <v>-23.57</v>
      </c>
      <c r="L24" s="409">
        <v>95.12</v>
      </c>
      <c r="M24" s="409">
        <v>31.78</v>
      </c>
      <c r="N24" s="395"/>
      <c r="O24" s="398" t="s">
        <v>436</v>
      </c>
      <c r="P24" s="395">
        <v>-24.24</v>
      </c>
      <c r="Q24" s="395">
        <v>64.099999999999994</v>
      </c>
      <c r="R24" s="395">
        <v>500</v>
      </c>
      <c r="S24" s="395">
        <v>229.41</v>
      </c>
      <c r="T24" s="395">
        <v>36</v>
      </c>
      <c r="U24" s="395">
        <v>-29.69</v>
      </c>
      <c r="V24" s="395">
        <v>0</v>
      </c>
      <c r="W24" s="371">
        <v>31.85</v>
      </c>
      <c r="X24" s="371" t="s">
        <v>433</v>
      </c>
      <c r="Y24" s="371" t="s">
        <v>433</v>
      </c>
      <c r="Z24" s="371"/>
      <c r="AA24" s="395"/>
      <c r="AB24" s="395"/>
      <c r="AC24" s="395"/>
      <c r="AD24" s="395"/>
      <c r="AE24" s="395"/>
      <c r="AF24" s="397" t="s">
        <v>436</v>
      </c>
      <c r="AG24" s="395" t="s">
        <v>436</v>
      </c>
      <c r="AH24" s="406" t="s">
        <v>397</v>
      </c>
      <c r="AI24" s="406" t="s">
        <v>397</v>
      </c>
      <c r="AJ24" s="406" t="s">
        <v>397</v>
      </c>
      <c r="AK24" s="406" t="s">
        <v>397</v>
      </c>
      <c r="AL24" s="406" t="s">
        <v>397</v>
      </c>
      <c r="AM24" s="406" t="s">
        <v>397</v>
      </c>
      <c r="AN24" s="406" t="s">
        <v>397</v>
      </c>
      <c r="AO24" s="406" t="s">
        <v>397</v>
      </c>
      <c r="AP24" s="406" t="s">
        <v>397</v>
      </c>
      <c r="AQ24" s="406" t="s">
        <v>397</v>
      </c>
      <c r="AR24" s="406" t="s">
        <v>397</v>
      </c>
      <c r="AS24" s="406" t="s">
        <v>397</v>
      </c>
      <c r="AT24" s="406" t="s">
        <v>397</v>
      </c>
      <c r="AU24" s="406" t="s">
        <v>397</v>
      </c>
      <c r="AV24" s="406" t="s">
        <v>397</v>
      </c>
      <c r="AW24" s="406" t="s">
        <v>397</v>
      </c>
      <c r="AX24" s="406" t="s">
        <v>397</v>
      </c>
      <c r="AY24" s="406" t="s">
        <v>397</v>
      </c>
      <c r="AZ24" s="406" t="s">
        <v>397</v>
      </c>
      <c r="BA24" s="406" t="s">
        <v>397</v>
      </c>
      <c r="BB24" s="406" t="s">
        <v>397</v>
      </c>
      <c r="BC24" s="406" t="s">
        <v>397</v>
      </c>
      <c r="BD24" s="406" t="s">
        <v>397</v>
      </c>
      <c r="BE24" s="406">
        <v>0</v>
      </c>
      <c r="BF24" s="406">
        <v>0</v>
      </c>
      <c r="BG24" s="406">
        <v>0</v>
      </c>
      <c r="BH24" s="406">
        <v>0</v>
      </c>
      <c r="BI24" s="406">
        <v>0</v>
      </c>
      <c r="BJ24" s="406">
        <v>0</v>
      </c>
      <c r="BK24" s="406">
        <v>0</v>
      </c>
      <c r="BL24" s="406">
        <v>0</v>
      </c>
      <c r="BM24" s="406">
        <v>0</v>
      </c>
      <c r="BN24" s="406">
        <v>0</v>
      </c>
      <c r="BO24" s="406">
        <v>0</v>
      </c>
      <c r="BP24" s="406">
        <v>0</v>
      </c>
      <c r="BQ24" s="406">
        <v>0</v>
      </c>
      <c r="BR24" s="406">
        <v>0</v>
      </c>
      <c r="BS24" s="406">
        <v>0</v>
      </c>
      <c r="BT24" s="406">
        <v>0</v>
      </c>
      <c r="BU24" s="406">
        <v>0</v>
      </c>
      <c r="BV24" s="406">
        <v>0</v>
      </c>
      <c r="BW24" s="406">
        <v>0</v>
      </c>
      <c r="BX24" s="406">
        <v>0</v>
      </c>
      <c r="BY24" s="406">
        <v>0</v>
      </c>
      <c r="BZ24" s="406">
        <v>0</v>
      </c>
      <c r="CA24" s="406">
        <v>0</v>
      </c>
      <c r="CB24" s="406">
        <v>0</v>
      </c>
      <c r="CC24" s="406">
        <v>0</v>
      </c>
      <c r="CD24" s="406">
        <v>0</v>
      </c>
      <c r="CE24" s="406">
        <v>0</v>
      </c>
      <c r="CF24" s="406">
        <v>0</v>
      </c>
      <c r="CG24" s="406">
        <v>0</v>
      </c>
      <c r="CH24" s="406">
        <v>0</v>
      </c>
      <c r="CI24" s="406">
        <v>0</v>
      </c>
      <c r="CJ24" s="406">
        <v>0</v>
      </c>
      <c r="CK24" s="406">
        <v>0</v>
      </c>
      <c r="CL24" s="406">
        <v>0</v>
      </c>
      <c r="CM24" s="406">
        <v>0</v>
      </c>
      <c r="CN24" s="406">
        <v>0</v>
      </c>
      <c r="CO24" s="406">
        <v>0</v>
      </c>
      <c r="CP24" s="406">
        <v>0</v>
      </c>
      <c r="CQ24" s="406">
        <v>0</v>
      </c>
      <c r="CR24" s="406">
        <v>0</v>
      </c>
      <c r="CS24" s="406">
        <v>0</v>
      </c>
      <c r="CT24" s="406">
        <v>0</v>
      </c>
      <c r="CU24" s="406">
        <v>0</v>
      </c>
      <c r="CV24" s="406">
        <v>0</v>
      </c>
      <c r="CW24" s="406">
        <v>0</v>
      </c>
      <c r="CX24" s="406">
        <v>0</v>
      </c>
      <c r="CY24" s="406">
        <v>0</v>
      </c>
      <c r="CZ24" s="406">
        <v>0</v>
      </c>
      <c r="DA24" s="406">
        <v>0</v>
      </c>
      <c r="DB24" s="406">
        <v>0</v>
      </c>
      <c r="DC24" s="397"/>
      <c r="DD24" s="397"/>
      <c r="DE24" s="15" t="s">
        <v>436</v>
      </c>
      <c r="DF24" s="406">
        <v>47.04</v>
      </c>
      <c r="DG24" s="406">
        <v>63.67</v>
      </c>
      <c r="DH24" s="406">
        <v>-23.65</v>
      </c>
      <c r="DI24" s="406">
        <v>31.85</v>
      </c>
      <c r="DJ24" s="406" t="s">
        <v>433</v>
      </c>
      <c r="DK24" s="406" t="s">
        <v>433</v>
      </c>
      <c r="DL24" s="397"/>
      <c r="DM24" s="397"/>
      <c r="DN24" s="397" t="s">
        <v>436</v>
      </c>
      <c r="DO24" s="395" t="s">
        <v>436</v>
      </c>
      <c r="DP24" s="406" t="s">
        <v>397</v>
      </c>
      <c r="DQ24" s="406">
        <v>0</v>
      </c>
      <c r="DR24" s="406">
        <v>0</v>
      </c>
      <c r="DS24" s="406">
        <v>0</v>
      </c>
      <c r="DT24" s="406" t="s">
        <v>397</v>
      </c>
      <c r="DU24" s="406" t="s">
        <v>397</v>
      </c>
      <c r="DV24" s="406" t="s">
        <v>397</v>
      </c>
      <c r="DW24" s="406" t="s">
        <v>397</v>
      </c>
      <c r="DX24" s="406" t="s">
        <v>397</v>
      </c>
      <c r="DY24" s="406" t="s">
        <v>397</v>
      </c>
      <c r="DZ24" s="406" t="s">
        <v>397</v>
      </c>
      <c r="EA24" s="406" t="s">
        <v>397</v>
      </c>
      <c r="EB24" s="406" t="s">
        <v>397</v>
      </c>
      <c r="EC24" s="406" t="s">
        <v>397</v>
      </c>
      <c r="ED24" s="406" t="s">
        <v>397</v>
      </c>
      <c r="EE24" s="406" t="s">
        <v>397</v>
      </c>
      <c r="EF24" s="406" t="s">
        <v>397</v>
      </c>
      <c r="EG24" s="406" t="s">
        <v>397</v>
      </c>
      <c r="EH24" s="406" t="s">
        <v>397</v>
      </c>
      <c r="EI24" s="406" t="s">
        <v>397</v>
      </c>
      <c r="EJ24" s="406" t="s">
        <v>397</v>
      </c>
      <c r="EK24" s="406" t="s">
        <v>397</v>
      </c>
      <c r="EL24" s="406" t="s">
        <v>397</v>
      </c>
      <c r="EM24" s="406" t="s">
        <v>397</v>
      </c>
      <c r="EN24" s="406" t="s">
        <v>397</v>
      </c>
      <c r="EO24" s="406" t="s">
        <v>397</v>
      </c>
      <c r="EP24" s="406" t="s">
        <v>397</v>
      </c>
      <c r="EQ24" s="406" t="s">
        <v>397</v>
      </c>
      <c r="ER24" s="406" t="s">
        <v>397</v>
      </c>
      <c r="ES24" s="406" t="s">
        <v>397</v>
      </c>
      <c r="ET24" s="406" t="s">
        <v>397</v>
      </c>
      <c r="EU24" s="406" t="s">
        <v>397</v>
      </c>
      <c r="EV24" s="406" t="s">
        <v>397</v>
      </c>
      <c r="EW24" s="406" t="s">
        <v>397</v>
      </c>
      <c r="EX24" s="406" t="s">
        <v>397</v>
      </c>
      <c r="EY24" s="406" t="s">
        <v>397</v>
      </c>
      <c r="EZ24" s="406" t="s">
        <v>397</v>
      </c>
      <c r="FA24" s="406" t="s">
        <v>397</v>
      </c>
      <c r="FB24" s="406" t="s">
        <v>397</v>
      </c>
      <c r="FC24" s="406" t="s">
        <v>397</v>
      </c>
      <c r="FD24" s="406" t="s">
        <v>397</v>
      </c>
      <c r="FE24" s="406" t="s">
        <v>397</v>
      </c>
      <c r="FF24" s="406" t="s">
        <v>397</v>
      </c>
      <c r="FG24" s="406" t="s">
        <v>397</v>
      </c>
      <c r="FH24" s="406" t="s">
        <v>397</v>
      </c>
      <c r="FI24" s="406" t="s">
        <v>397</v>
      </c>
      <c r="FJ24" s="406" t="s">
        <v>397</v>
      </c>
      <c r="FK24" s="406" t="s">
        <v>397</v>
      </c>
      <c r="FL24" s="406" t="s">
        <v>397</v>
      </c>
      <c r="FM24" s="406" t="s">
        <v>397</v>
      </c>
      <c r="FN24" s="406" t="s">
        <v>397</v>
      </c>
      <c r="FO24" s="406" t="s">
        <v>397</v>
      </c>
      <c r="FP24" s="406" t="s">
        <v>397</v>
      </c>
      <c r="FQ24" s="406" t="s">
        <v>397</v>
      </c>
      <c r="FR24" s="406" t="s">
        <v>397</v>
      </c>
      <c r="FS24" s="406" t="s">
        <v>397</v>
      </c>
      <c r="FT24" s="406" t="s">
        <v>397</v>
      </c>
      <c r="FU24" s="406" t="s">
        <v>397</v>
      </c>
      <c r="FV24" s="406" t="s">
        <v>397</v>
      </c>
      <c r="FW24" s="406" t="s">
        <v>397</v>
      </c>
      <c r="FX24" s="406" t="s">
        <v>397</v>
      </c>
      <c r="FY24" s="406" t="s">
        <v>397</v>
      </c>
      <c r="FZ24" s="406" t="s">
        <v>397</v>
      </c>
      <c r="GA24" s="406" t="s">
        <v>397</v>
      </c>
      <c r="GB24" s="406" t="s">
        <v>397</v>
      </c>
      <c r="GC24" s="406" t="s">
        <v>397</v>
      </c>
      <c r="GD24" s="406" t="s">
        <v>397</v>
      </c>
      <c r="GE24" s="406" t="s">
        <v>397</v>
      </c>
      <c r="GF24" s="406" t="s">
        <v>397</v>
      </c>
      <c r="GG24" s="406" t="s">
        <v>397</v>
      </c>
      <c r="GH24" s="406" t="s">
        <v>397</v>
      </c>
      <c r="GI24" s="406" t="s">
        <v>397</v>
      </c>
      <c r="GJ24" s="406" t="s">
        <v>397</v>
      </c>
      <c r="GK24" s="406" t="s">
        <v>397</v>
      </c>
      <c r="GL24" s="406" t="s">
        <v>397</v>
      </c>
      <c r="GM24" s="406" t="s">
        <v>397</v>
      </c>
      <c r="GN24" s="406" t="s">
        <v>397</v>
      </c>
      <c r="GO24" s="406" t="s">
        <v>397</v>
      </c>
      <c r="GP24" s="406" t="s">
        <v>397</v>
      </c>
      <c r="GQ24" s="406" t="s">
        <v>397</v>
      </c>
      <c r="GR24" s="406" t="s">
        <v>397</v>
      </c>
      <c r="GS24" s="406" t="s">
        <v>397</v>
      </c>
      <c r="GT24" s="406" t="s">
        <v>397</v>
      </c>
      <c r="GU24" s="406" t="s">
        <v>397</v>
      </c>
      <c r="GV24" s="406" t="s">
        <v>397</v>
      </c>
      <c r="GW24" s="406" t="s">
        <v>397</v>
      </c>
      <c r="GX24" s="406" t="s">
        <v>397</v>
      </c>
      <c r="GY24" s="406" t="s">
        <v>397</v>
      </c>
      <c r="GZ24" s="406" t="s">
        <v>397</v>
      </c>
      <c r="HA24" s="406" t="s">
        <v>397</v>
      </c>
      <c r="HB24" s="406" t="s">
        <v>397</v>
      </c>
      <c r="HC24" s="406" t="s">
        <v>397</v>
      </c>
      <c r="HD24" s="406" t="s">
        <v>397</v>
      </c>
      <c r="HE24" s="406" t="s">
        <v>397</v>
      </c>
      <c r="HF24" s="406" t="s">
        <v>397</v>
      </c>
      <c r="HG24" s="406" t="s">
        <v>397</v>
      </c>
      <c r="HH24" s="406" t="s">
        <v>397</v>
      </c>
      <c r="HI24" s="406" t="s">
        <v>397</v>
      </c>
      <c r="HJ24" s="406" t="s">
        <v>397</v>
      </c>
      <c r="HK24" s="406" t="s">
        <v>397</v>
      </c>
      <c r="HL24" s="406" t="s">
        <v>397</v>
      </c>
      <c r="HM24" s="406" t="s">
        <v>397</v>
      </c>
      <c r="HN24" s="406" t="s">
        <v>397</v>
      </c>
      <c r="HO24" s="406" t="s">
        <v>397</v>
      </c>
      <c r="HP24" s="406" t="s">
        <v>397</v>
      </c>
      <c r="HQ24" s="406" t="s">
        <v>397</v>
      </c>
      <c r="HR24" s="406" t="s">
        <v>397</v>
      </c>
      <c r="HS24" s="406" t="s">
        <v>397</v>
      </c>
      <c r="HT24" s="406" t="s">
        <v>397</v>
      </c>
      <c r="HU24" s="406" t="s">
        <v>397</v>
      </c>
      <c r="HV24" s="406" t="s">
        <v>397</v>
      </c>
      <c r="HW24" s="406" t="s">
        <v>397</v>
      </c>
      <c r="HX24" s="406" t="s">
        <v>397</v>
      </c>
      <c r="HY24" s="406" t="s">
        <v>397</v>
      </c>
      <c r="HZ24" s="406" t="s">
        <v>397</v>
      </c>
      <c r="IA24" s="406" t="s">
        <v>397</v>
      </c>
      <c r="IB24" s="406" t="s">
        <v>397</v>
      </c>
      <c r="IC24" s="406" t="s">
        <v>397</v>
      </c>
      <c r="ID24" s="406" t="s">
        <v>397</v>
      </c>
      <c r="IE24" s="406" t="s">
        <v>397</v>
      </c>
      <c r="IF24" s="406" t="s">
        <v>397</v>
      </c>
      <c r="IG24" s="406" t="s">
        <v>397</v>
      </c>
      <c r="IH24" s="406" t="s">
        <v>397</v>
      </c>
      <c r="II24" s="406" t="s">
        <v>397</v>
      </c>
      <c r="IJ24" s="406" t="s">
        <v>397</v>
      </c>
      <c r="IK24" s="406" t="s">
        <v>397</v>
      </c>
      <c r="IL24" s="406" t="s">
        <v>397</v>
      </c>
      <c r="IM24" s="406" t="s">
        <v>397</v>
      </c>
      <c r="IN24" s="406" t="s">
        <v>397</v>
      </c>
      <c r="IO24" s="406" t="s">
        <v>397</v>
      </c>
      <c r="IP24" s="406" t="s">
        <v>397</v>
      </c>
      <c r="IQ24" s="406" t="s">
        <v>397</v>
      </c>
      <c r="IR24" s="406" t="s">
        <v>397</v>
      </c>
      <c r="IS24" s="406" t="s">
        <v>397</v>
      </c>
      <c r="IT24" s="406" t="s">
        <v>397</v>
      </c>
      <c r="IU24" s="406" t="s">
        <v>397</v>
      </c>
      <c r="IV24" s="406" t="s">
        <v>397</v>
      </c>
      <c r="IW24" s="406" t="s">
        <v>397</v>
      </c>
      <c r="IX24" s="406" t="s">
        <v>397</v>
      </c>
      <c r="IY24" s="406" t="s">
        <v>397</v>
      </c>
      <c r="IZ24" s="406" t="s">
        <v>397</v>
      </c>
      <c r="JA24" s="406" t="s">
        <v>397</v>
      </c>
      <c r="JB24" s="406" t="s">
        <v>397</v>
      </c>
      <c r="JC24" s="406" t="s">
        <v>397</v>
      </c>
      <c r="JD24" s="406" t="s">
        <v>397</v>
      </c>
      <c r="JE24" s="406" t="s">
        <v>397</v>
      </c>
      <c r="JF24" s="406" t="s">
        <v>397</v>
      </c>
      <c r="JG24" s="406" t="s">
        <v>397</v>
      </c>
      <c r="JH24" s="406" t="s">
        <v>397</v>
      </c>
      <c r="JI24" s="406" t="s">
        <v>397</v>
      </c>
      <c r="JJ24" s="406" t="s">
        <v>397</v>
      </c>
      <c r="JK24" s="406" t="s">
        <v>397</v>
      </c>
      <c r="JL24" s="406" t="s">
        <v>397</v>
      </c>
      <c r="JM24" s="406" t="s">
        <v>397</v>
      </c>
      <c r="JN24" s="406" t="s">
        <v>397</v>
      </c>
      <c r="JO24" s="406" t="s">
        <v>397</v>
      </c>
      <c r="JP24" s="406" t="s">
        <v>397</v>
      </c>
      <c r="JQ24" s="406" t="s">
        <v>397</v>
      </c>
      <c r="JR24" s="406" t="s">
        <v>397</v>
      </c>
      <c r="JS24" s="406" t="s">
        <v>397</v>
      </c>
      <c r="JT24" s="406" t="s">
        <v>397</v>
      </c>
      <c r="JU24" s="406" t="s">
        <v>397</v>
      </c>
      <c r="JV24" s="406" t="s">
        <v>397</v>
      </c>
      <c r="JW24" s="406" t="s">
        <v>397</v>
      </c>
      <c r="JX24" s="406" t="s">
        <v>397</v>
      </c>
      <c r="JY24" s="406" t="s">
        <v>397</v>
      </c>
      <c r="JZ24" s="406" t="s">
        <v>397</v>
      </c>
      <c r="KA24" s="406" t="s">
        <v>397</v>
      </c>
      <c r="KB24" s="406" t="s">
        <v>397</v>
      </c>
      <c r="KC24" s="406" t="s">
        <v>397</v>
      </c>
      <c r="KD24" s="406" t="s">
        <v>397</v>
      </c>
      <c r="KE24" s="406" t="s">
        <v>397</v>
      </c>
      <c r="KF24" s="406" t="s">
        <v>397</v>
      </c>
      <c r="KG24" s="406" t="s">
        <v>397</v>
      </c>
      <c r="KH24" s="406" t="s">
        <v>397</v>
      </c>
      <c r="KI24" s="406" t="s">
        <v>397</v>
      </c>
      <c r="KJ24" s="406" t="s">
        <v>397</v>
      </c>
      <c r="KK24" s="406" t="s">
        <v>397</v>
      </c>
      <c r="KL24" s="406" t="s">
        <v>397</v>
      </c>
      <c r="KM24" s="406" t="s">
        <v>397</v>
      </c>
      <c r="KN24" s="406" t="s">
        <v>397</v>
      </c>
      <c r="KO24" s="406" t="s">
        <v>397</v>
      </c>
      <c r="KP24" s="406" t="s">
        <v>397</v>
      </c>
      <c r="KQ24" s="406" t="s">
        <v>397</v>
      </c>
      <c r="KR24" s="406" t="s">
        <v>397</v>
      </c>
      <c r="KS24" s="406" t="s">
        <v>397</v>
      </c>
      <c r="KT24" s="406" t="s">
        <v>397</v>
      </c>
      <c r="KU24" s="406"/>
      <c r="KV24" s="406"/>
      <c r="KW24" s="406"/>
      <c r="KX24" s="406"/>
      <c r="KY24" s="397"/>
      <c r="KZ24" s="15" t="s">
        <v>436</v>
      </c>
      <c r="LA24" s="406">
        <v>423.15</v>
      </c>
      <c r="LB24" s="406">
        <v>233.05</v>
      </c>
      <c r="LC24" s="406">
        <v>33.729999999999997</v>
      </c>
      <c r="LD24" s="406">
        <v>-28.61</v>
      </c>
      <c r="LE24" s="406" t="s">
        <v>433</v>
      </c>
      <c r="LF24" s="406" t="s">
        <v>433</v>
      </c>
      <c r="LG24" s="397"/>
      <c r="LH24" s="406"/>
      <c r="LI24" s="406"/>
      <c r="LJ24" s="406"/>
      <c r="LK24" s="406"/>
      <c r="LL24" s="406"/>
      <c r="LM24" s="406"/>
      <c r="LN24" s="406"/>
      <c r="LO24" s="406"/>
      <c r="LP24" s="406"/>
      <c r="LQ24" s="406"/>
      <c r="LR24" s="406"/>
      <c r="LS24" s="406"/>
      <c r="LT24" s="406"/>
      <c r="LU24" s="406"/>
      <c r="LV24" s="406"/>
      <c r="LW24" s="406"/>
      <c r="LX24" s="406"/>
      <c r="LY24" s="406"/>
      <c r="LZ24" s="406"/>
      <c r="MA24" s="406"/>
      <c r="MB24" s="406"/>
      <c r="MC24" s="406"/>
      <c r="MD24" s="406"/>
      <c r="ME24" s="406"/>
      <c r="MF24" s="406"/>
      <c r="MG24" s="406"/>
      <c r="MH24" s="406"/>
      <c r="MI24" s="406"/>
      <c r="MJ24" s="406"/>
      <c r="MK24" s="406"/>
      <c r="ML24" s="406"/>
      <c r="MM24" s="406"/>
      <c r="MN24" s="406"/>
      <c r="MO24" s="406"/>
      <c r="MP24" s="406"/>
      <c r="MQ24" s="406"/>
      <c r="MR24" s="406"/>
      <c r="MS24" s="406"/>
      <c r="MT24" s="406"/>
      <c r="MU24" s="406"/>
      <c r="MV24" s="406"/>
      <c r="MW24" s="406"/>
      <c r="MX24" s="406"/>
      <c r="MY24" s="406"/>
      <c r="MZ24" s="406"/>
      <c r="NA24" s="406"/>
      <c r="NB24" s="406"/>
      <c r="NC24" s="406"/>
      <c r="ND24" s="406"/>
      <c r="NE24" s="406"/>
      <c r="NF24" s="406"/>
      <c r="NG24" s="406"/>
      <c r="NH24" s="406"/>
      <c r="NI24" s="406"/>
      <c r="NJ24" s="406"/>
      <c r="NK24" s="406"/>
      <c r="NL24" s="406"/>
      <c r="NM24" s="406"/>
      <c r="NN24" s="406"/>
      <c r="NO24" s="406"/>
      <c r="NP24" s="406"/>
      <c r="NQ24" s="406"/>
      <c r="NR24" s="406"/>
      <c r="NS24" s="406"/>
      <c r="NT24" s="406"/>
      <c r="NU24" s="406"/>
      <c r="NV24" s="406"/>
      <c r="NW24" s="406"/>
      <c r="NX24" s="406"/>
      <c r="NY24" s="406"/>
      <c r="NZ24" s="406"/>
      <c r="OA24" s="406"/>
      <c r="OB24" s="406"/>
      <c r="OC24" s="406"/>
      <c r="OD24" s="406"/>
      <c r="OE24" s="406"/>
      <c r="OF24" s="406"/>
      <c r="OG24" s="406"/>
      <c r="OH24" s="406"/>
      <c r="OI24" s="406"/>
      <c r="OJ24" s="406"/>
      <c r="OK24" s="406"/>
      <c r="OL24" s="406"/>
      <c r="OM24" s="406"/>
      <c r="ON24" s="406"/>
      <c r="OO24" s="406"/>
      <c r="OP24" s="406"/>
      <c r="OQ24" s="406"/>
      <c r="OR24" s="406"/>
      <c r="OS24" s="406"/>
      <c r="OT24" s="406"/>
      <c r="OU24" s="406"/>
      <c r="OV24" s="406"/>
      <c r="OW24" s="406"/>
      <c r="OX24" s="406"/>
      <c r="OY24" s="406"/>
      <c r="OZ24" s="406"/>
      <c r="PA24" s="406"/>
      <c r="PB24" s="406"/>
      <c r="PC24" s="406"/>
      <c r="PD24" s="406"/>
      <c r="PE24" s="406"/>
      <c r="PF24" s="406"/>
      <c r="PG24" s="406"/>
      <c r="PH24" s="406"/>
      <c r="PI24" s="406"/>
      <c r="PJ24" s="406"/>
      <c r="PK24" s="406"/>
      <c r="PL24" s="406"/>
      <c r="PM24" s="406"/>
      <c r="PN24" s="406"/>
      <c r="PO24" s="406"/>
      <c r="PP24" s="406"/>
      <c r="PQ24" s="406"/>
      <c r="PR24" s="406"/>
      <c r="PS24" s="406"/>
      <c r="PT24" s="406"/>
      <c r="PU24" s="406"/>
      <c r="PV24" s="406"/>
      <c r="PW24" s="406"/>
      <c r="PX24" s="406"/>
      <c r="PY24" s="406"/>
      <c r="PZ24" s="406"/>
      <c r="QA24" s="406"/>
      <c r="QB24" s="406"/>
      <c r="QC24" s="406"/>
      <c r="QD24" s="406"/>
      <c r="QE24" s="406"/>
      <c r="QF24" s="406"/>
      <c r="QG24" s="406"/>
      <c r="QH24" s="406"/>
      <c r="QI24" s="406"/>
      <c r="QJ24" s="406"/>
      <c r="QK24" s="406"/>
      <c r="QL24" s="406"/>
      <c r="QM24" s="406"/>
      <c r="QN24" s="406"/>
      <c r="QO24" s="406"/>
      <c r="QP24" s="406"/>
      <c r="QQ24" s="406"/>
      <c r="QR24" s="406"/>
      <c r="QS24" s="406"/>
      <c r="QT24" s="406"/>
      <c r="QU24" s="406"/>
      <c r="QV24" s="406"/>
      <c r="QW24" s="406"/>
      <c r="QX24" s="406"/>
      <c r="QY24" s="406"/>
      <c r="QZ24" s="406"/>
      <c r="RA24" s="406"/>
      <c r="RB24" s="406"/>
      <c r="RC24" s="406"/>
      <c r="RD24" s="406"/>
      <c r="RE24" s="406"/>
      <c r="RF24" s="406"/>
      <c r="RG24" s="406"/>
      <c r="RH24" s="406"/>
      <c r="RI24" s="406"/>
      <c r="RJ24" s="406"/>
      <c r="RK24" s="406"/>
      <c r="RL24" s="406"/>
      <c r="RM24" s="406"/>
      <c r="RN24" s="406"/>
      <c r="RO24" s="406"/>
      <c r="RP24" s="406"/>
      <c r="RQ24" s="406"/>
      <c r="RR24" s="406"/>
      <c r="RS24" s="406"/>
      <c r="RT24" s="406"/>
      <c r="RU24" s="406"/>
      <c r="RV24" s="406"/>
      <c r="RW24" s="406"/>
      <c r="RX24" s="406"/>
      <c r="RY24" s="406"/>
      <c r="RZ24" s="406"/>
      <c r="SA24" s="406"/>
      <c r="SB24" s="406"/>
      <c r="SC24" s="406"/>
      <c r="SD24" s="406"/>
      <c r="SE24" s="406"/>
      <c r="SF24" s="406"/>
      <c r="SG24" s="406"/>
    </row>
    <row r="25" spans="1:501">
      <c r="A25" s="395"/>
      <c r="B25" s="410" t="s">
        <v>437</v>
      </c>
      <c r="C25" s="410">
        <v>0</v>
      </c>
      <c r="D25" s="410">
        <v>10.6</v>
      </c>
      <c r="E25" s="410">
        <v>7.57</v>
      </c>
      <c r="F25" s="410">
        <v>-67.180000000000007</v>
      </c>
      <c r="G25" s="410">
        <v>26.63</v>
      </c>
      <c r="H25" s="410">
        <v>21.59</v>
      </c>
      <c r="I25" s="410">
        <v>17.18</v>
      </c>
      <c r="J25" s="410">
        <v>22.73</v>
      </c>
      <c r="K25" s="410">
        <v>17.72</v>
      </c>
      <c r="L25" s="410">
        <v>23.93</v>
      </c>
      <c r="M25" s="410">
        <v>0</v>
      </c>
      <c r="N25" s="411"/>
      <c r="O25" s="412">
        <v>0</v>
      </c>
      <c r="P25" s="411">
        <v>0</v>
      </c>
      <c r="Q25" s="411">
        <v>0</v>
      </c>
      <c r="R25" s="411">
        <v>0</v>
      </c>
      <c r="S25" s="411">
        <v>0</v>
      </c>
      <c r="T25" s="411">
        <v>0</v>
      </c>
      <c r="U25" s="411">
        <v>0</v>
      </c>
      <c r="V25" s="411">
        <v>0</v>
      </c>
      <c r="W25" s="371" t="s">
        <v>397</v>
      </c>
      <c r="X25" s="371" t="s">
        <v>397</v>
      </c>
      <c r="Y25" s="371">
        <v>0</v>
      </c>
      <c r="Z25" s="371"/>
      <c r="AA25" s="411"/>
      <c r="AB25" s="411">
        <v>19.019019019019019</v>
      </c>
      <c r="AC25" s="411" t="e">
        <v>#VALUE!</v>
      </c>
      <c r="AD25" s="411" t="e">
        <v>#VALUE!</v>
      </c>
      <c r="AE25" s="395"/>
      <c r="AF25" s="400" t="s">
        <v>338</v>
      </c>
      <c r="AG25" s="395" t="s">
        <v>437</v>
      </c>
      <c r="AH25" s="406">
        <v>0</v>
      </c>
      <c r="AI25" s="406">
        <v>20.67</v>
      </c>
      <c r="AJ25" s="406">
        <v>9.77</v>
      </c>
      <c r="AK25" s="406">
        <v>-49.58</v>
      </c>
      <c r="AL25" s="406">
        <v>29.88</v>
      </c>
      <c r="AM25" s="406">
        <v>24.15</v>
      </c>
      <c r="AN25" s="406">
        <v>18.86</v>
      </c>
      <c r="AO25" s="406">
        <v>25.71</v>
      </c>
      <c r="AP25" s="406">
        <v>19.12</v>
      </c>
      <c r="AQ25" s="406">
        <v>0</v>
      </c>
      <c r="AR25" s="406">
        <v>0</v>
      </c>
      <c r="AS25" s="406" t="s">
        <v>338</v>
      </c>
      <c r="AT25" s="406" t="s">
        <v>397</v>
      </c>
      <c r="AU25" s="406" t="s">
        <v>397</v>
      </c>
      <c r="AV25" s="406" t="s">
        <v>397</v>
      </c>
      <c r="AW25" s="406" t="s">
        <v>397</v>
      </c>
      <c r="AX25" s="406" t="s">
        <v>397</v>
      </c>
      <c r="AY25" s="406" t="s">
        <v>397</v>
      </c>
      <c r="AZ25" s="406" t="s">
        <v>397</v>
      </c>
      <c r="BA25" s="406" t="s">
        <v>397</v>
      </c>
      <c r="BB25" s="406" t="s">
        <v>397</v>
      </c>
      <c r="BC25" s="406" t="s">
        <v>397</v>
      </c>
      <c r="BD25" s="406" t="s">
        <v>397</v>
      </c>
      <c r="BE25" s="406" t="s">
        <v>397</v>
      </c>
      <c r="BF25" s="406" t="s">
        <v>397</v>
      </c>
      <c r="BG25" s="406" t="s">
        <v>397</v>
      </c>
      <c r="BH25" s="406" t="s">
        <v>397</v>
      </c>
      <c r="BI25" s="406" t="s">
        <v>397</v>
      </c>
      <c r="BJ25" s="406" t="s">
        <v>397</v>
      </c>
      <c r="BK25" s="406" t="s">
        <v>397</v>
      </c>
      <c r="BL25" s="406" t="s">
        <v>397</v>
      </c>
      <c r="BM25" s="406" t="s">
        <v>397</v>
      </c>
      <c r="BN25" s="406" t="s">
        <v>397</v>
      </c>
      <c r="BO25" s="406" t="s">
        <v>397</v>
      </c>
      <c r="BP25" s="406" t="s">
        <v>397</v>
      </c>
      <c r="BQ25" s="406" t="s">
        <v>397</v>
      </c>
      <c r="BR25" s="406" t="s">
        <v>397</v>
      </c>
      <c r="BS25" s="406" t="s">
        <v>397</v>
      </c>
      <c r="BT25" s="406" t="s">
        <v>397</v>
      </c>
      <c r="BU25" s="406" t="s">
        <v>397</v>
      </c>
      <c r="BV25" s="406" t="s">
        <v>397</v>
      </c>
      <c r="BW25" s="406" t="s">
        <v>397</v>
      </c>
      <c r="BX25" s="406" t="s">
        <v>397</v>
      </c>
      <c r="BY25" s="406" t="s">
        <v>397</v>
      </c>
      <c r="BZ25" s="406" t="s">
        <v>397</v>
      </c>
      <c r="CA25" s="406" t="s">
        <v>397</v>
      </c>
      <c r="CB25" s="406" t="s">
        <v>397</v>
      </c>
      <c r="CC25" s="406" t="s">
        <v>397</v>
      </c>
      <c r="CD25" s="406" t="s">
        <v>397</v>
      </c>
      <c r="CE25" s="406" t="s">
        <v>397</v>
      </c>
      <c r="CF25" s="406" t="s">
        <v>397</v>
      </c>
      <c r="CG25" s="406" t="s">
        <v>397</v>
      </c>
      <c r="CH25" s="406" t="s">
        <v>397</v>
      </c>
      <c r="CI25" s="406" t="s">
        <v>397</v>
      </c>
      <c r="CJ25" s="406" t="s">
        <v>397</v>
      </c>
      <c r="CK25" s="406" t="s">
        <v>397</v>
      </c>
      <c r="CL25" s="406" t="s">
        <v>397</v>
      </c>
      <c r="CM25" s="406" t="s">
        <v>397</v>
      </c>
      <c r="CN25" s="406" t="s">
        <v>397</v>
      </c>
      <c r="CO25" s="406" t="s">
        <v>397</v>
      </c>
      <c r="CP25" s="406" t="s">
        <v>397</v>
      </c>
      <c r="CQ25" s="406" t="s">
        <v>397</v>
      </c>
      <c r="CR25" s="406" t="s">
        <v>397</v>
      </c>
      <c r="CS25" s="406" t="s">
        <v>397</v>
      </c>
      <c r="CT25" s="406" t="s">
        <v>397</v>
      </c>
      <c r="CU25" s="406" t="s">
        <v>397</v>
      </c>
      <c r="CV25" s="406" t="s">
        <v>397</v>
      </c>
      <c r="CW25" s="406" t="s">
        <v>397</v>
      </c>
      <c r="CX25" s="406" t="s">
        <v>397</v>
      </c>
      <c r="CY25" s="406" t="s">
        <v>397</v>
      </c>
      <c r="CZ25" s="406" t="s">
        <v>397</v>
      </c>
      <c r="DA25" s="406" t="s">
        <v>397</v>
      </c>
      <c r="DB25" s="406" t="s">
        <v>397</v>
      </c>
      <c r="DC25" s="397"/>
      <c r="DD25" s="397"/>
      <c r="DE25" s="15" t="s">
        <v>437</v>
      </c>
      <c r="DF25" s="406" t="s">
        <v>397</v>
      </c>
      <c r="DG25" s="406">
        <v>25.830258302583026</v>
      </c>
      <c r="DH25" s="406">
        <v>19.019019019019019</v>
      </c>
      <c r="DI25" s="406" t="s">
        <v>397</v>
      </c>
      <c r="DJ25" s="406" t="s">
        <v>397</v>
      </c>
      <c r="DK25" s="406">
        <v>0</v>
      </c>
      <c r="DL25" s="397"/>
      <c r="DM25" s="397"/>
      <c r="DN25" s="397" t="s">
        <v>338</v>
      </c>
      <c r="DO25" s="395" t="s">
        <v>437</v>
      </c>
      <c r="DP25" s="406">
        <v>0</v>
      </c>
      <c r="DQ25" s="406">
        <v>0</v>
      </c>
      <c r="DR25" s="406">
        <v>0</v>
      </c>
      <c r="DS25" s="406">
        <v>0</v>
      </c>
      <c r="DT25" s="406">
        <v>0</v>
      </c>
      <c r="DU25" s="406">
        <v>-2.52</v>
      </c>
      <c r="DV25" s="406">
        <v>0</v>
      </c>
      <c r="DW25" s="406">
        <v>0</v>
      </c>
      <c r="DX25" s="406">
        <v>26.73</v>
      </c>
      <c r="DY25" s="406">
        <v>2.85</v>
      </c>
      <c r="DZ25" s="406">
        <v>-137.03</v>
      </c>
      <c r="EA25" s="406">
        <v>3.52</v>
      </c>
      <c r="EB25" s="406">
        <v>-68.63</v>
      </c>
      <c r="EC25" s="406">
        <v>-7.24</v>
      </c>
      <c r="ED25" s="406">
        <v>49.57</v>
      </c>
      <c r="EE25" s="406">
        <v>41.17</v>
      </c>
      <c r="EF25" s="406">
        <v>36.1</v>
      </c>
      <c r="EG25" s="406">
        <v>14.83</v>
      </c>
      <c r="EH25" s="406">
        <v>29.2</v>
      </c>
      <c r="EI25" s="406">
        <v>13.86</v>
      </c>
      <c r="EJ25" s="406">
        <v>0</v>
      </c>
      <c r="EK25" s="406">
        <v>7.56</v>
      </c>
      <c r="EL25" s="406">
        <v>28.09</v>
      </c>
      <c r="EM25" s="406">
        <v>12.13</v>
      </c>
      <c r="EN25" s="406">
        <v>29.14</v>
      </c>
      <c r="EO25" s="406">
        <v>18.09</v>
      </c>
      <c r="EP25" s="406">
        <v>36.299999999999997</v>
      </c>
      <c r="EQ25" s="406">
        <v>21</v>
      </c>
      <c r="ER25" s="406">
        <v>28.77</v>
      </c>
      <c r="ES25" s="406">
        <v>1.1599999999999999</v>
      </c>
      <c r="ET25" s="406">
        <v>12</v>
      </c>
      <c r="EU25" s="406">
        <v>14.3</v>
      </c>
      <c r="EV25" s="406">
        <v>49.96</v>
      </c>
      <c r="EW25" s="406">
        <v>3.58</v>
      </c>
      <c r="EX25" s="406">
        <v>33.1</v>
      </c>
      <c r="EY25" s="406">
        <v>20.62</v>
      </c>
      <c r="EZ25" s="406">
        <v>0</v>
      </c>
      <c r="FA25" s="406">
        <v>0</v>
      </c>
      <c r="FB25" s="406" t="s">
        <v>338</v>
      </c>
      <c r="FC25" s="406" t="s">
        <v>397</v>
      </c>
      <c r="FD25" s="406" t="s">
        <v>397</v>
      </c>
      <c r="FE25" s="406" t="s">
        <v>397</v>
      </c>
      <c r="FF25" s="406" t="s">
        <v>397</v>
      </c>
      <c r="FG25" s="406" t="s">
        <v>397</v>
      </c>
      <c r="FH25" s="406" t="s">
        <v>397</v>
      </c>
      <c r="FI25" s="406" t="s">
        <v>397</v>
      </c>
      <c r="FJ25" s="406" t="s">
        <v>397</v>
      </c>
      <c r="FK25" s="406" t="s">
        <v>397</v>
      </c>
      <c r="FL25" s="406" t="s">
        <v>397</v>
      </c>
      <c r="FM25" s="406" t="s">
        <v>397</v>
      </c>
      <c r="FN25" s="406" t="s">
        <v>397</v>
      </c>
      <c r="FO25" s="406" t="s">
        <v>397</v>
      </c>
      <c r="FP25" s="406" t="s">
        <v>397</v>
      </c>
      <c r="FQ25" s="406" t="s">
        <v>397</v>
      </c>
      <c r="FR25" s="406" t="s">
        <v>397</v>
      </c>
      <c r="FS25" s="406" t="s">
        <v>397</v>
      </c>
      <c r="FT25" s="406" t="s">
        <v>397</v>
      </c>
      <c r="FU25" s="406" t="s">
        <v>397</v>
      </c>
      <c r="FV25" s="406" t="s">
        <v>397</v>
      </c>
      <c r="FW25" s="406" t="s">
        <v>397</v>
      </c>
      <c r="FX25" s="406" t="s">
        <v>397</v>
      </c>
      <c r="FY25" s="406" t="s">
        <v>397</v>
      </c>
      <c r="FZ25" s="406" t="s">
        <v>397</v>
      </c>
      <c r="GA25" s="406" t="s">
        <v>397</v>
      </c>
      <c r="GB25" s="406" t="s">
        <v>397</v>
      </c>
      <c r="GC25" s="406" t="s">
        <v>397</v>
      </c>
      <c r="GD25" s="406" t="s">
        <v>397</v>
      </c>
      <c r="GE25" s="406" t="s">
        <v>397</v>
      </c>
      <c r="GF25" s="406" t="s">
        <v>397</v>
      </c>
      <c r="GG25" s="406" t="s">
        <v>397</v>
      </c>
      <c r="GH25" s="406" t="s">
        <v>397</v>
      </c>
      <c r="GI25" s="406" t="s">
        <v>397</v>
      </c>
      <c r="GJ25" s="406" t="s">
        <v>397</v>
      </c>
      <c r="GK25" s="406" t="s">
        <v>397</v>
      </c>
      <c r="GL25" s="406" t="s">
        <v>397</v>
      </c>
      <c r="GM25" s="406" t="s">
        <v>397</v>
      </c>
      <c r="GN25" s="406" t="s">
        <v>397</v>
      </c>
      <c r="GO25" s="406" t="s">
        <v>397</v>
      </c>
      <c r="GP25" s="406" t="s">
        <v>397</v>
      </c>
      <c r="GQ25" s="406" t="s">
        <v>397</v>
      </c>
      <c r="GR25" s="406" t="s">
        <v>397</v>
      </c>
      <c r="GS25" s="406" t="s">
        <v>397</v>
      </c>
      <c r="GT25" s="406" t="s">
        <v>397</v>
      </c>
      <c r="GU25" s="406" t="s">
        <v>397</v>
      </c>
      <c r="GV25" s="406" t="s">
        <v>397</v>
      </c>
      <c r="GW25" s="406" t="s">
        <v>397</v>
      </c>
      <c r="GX25" s="406" t="s">
        <v>397</v>
      </c>
      <c r="GY25" s="406" t="s">
        <v>397</v>
      </c>
      <c r="GZ25" s="406" t="s">
        <v>397</v>
      </c>
      <c r="HA25" s="406" t="s">
        <v>397</v>
      </c>
      <c r="HB25" s="406" t="s">
        <v>397</v>
      </c>
      <c r="HC25" s="406" t="s">
        <v>397</v>
      </c>
      <c r="HD25" s="406" t="s">
        <v>397</v>
      </c>
      <c r="HE25" s="406" t="s">
        <v>397</v>
      </c>
      <c r="HF25" s="406" t="s">
        <v>397</v>
      </c>
      <c r="HG25" s="406" t="s">
        <v>397</v>
      </c>
      <c r="HH25" s="406" t="s">
        <v>397</v>
      </c>
      <c r="HI25" s="406" t="s">
        <v>397</v>
      </c>
      <c r="HJ25" s="406" t="s">
        <v>397</v>
      </c>
      <c r="HK25" s="406" t="s">
        <v>397</v>
      </c>
      <c r="HL25" s="406" t="s">
        <v>397</v>
      </c>
      <c r="HM25" s="406" t="s">
        <v>397</v>
      </c>
      <c r="HN25" s="406" t="s">
        <v>397</v>
      </c>
      <c r="HO25" s="406" t="s">
        <v>397</v>
      </c>
      <c r="HP25" s="406" t="s">
        <v>397</v>
      </c>
      <c r="HQ25" s="406" t="s">
        <v>397</v>
      </c>
      <c r="HR25" s="406" t="s">
        <v>397</v>
      </c>
      <c r="HS25" s="406" t="s">
        <v>397</v>
      </c>
      <c r="HT25" s="406" t="s">
        <v>397</v>
      </c>
      <c r="HU25" s="406" t="s">
        <v>397</v>
      </c>
      <c r="HV25" s="406" t="s">
        <v>397</v>
      </c>
      <c r="HW25" s="406" t="s">
        <v>397</v>
      </c>
      <c r="HX25" s="406" t="s">
        <v>397</v>
      </c>
      <c r="HY25" s="406" t="s">
        <v>397</v>
      </c>
      <c r="HZ25" s="406" t="s">
        <v>397</v>
      </c>
      <c r="IA25" s="406" t="s">
        <v>397</v>
      </c>
      <c r="IB25" s="406" t="s">
        <v>397</v>
      </c>
      <c r="IC25" s="406" t="s">
        <v>397</v>
      </c>
      <c r="ID25" s="406" t="s">
        <v>397</v>
      </c>
      <c r="IE25" s="406" t="s">
        <v>397</v>
      </c>
      <c r="IF25" s="406" t="s">
        <v>397</v>
      </c>
      <c r="IG25" s="406" t="s">
        <v>397</v>
      </c>
      <c r="IH25" s="406" t="s">
        <v>397</v>
      </c>
      <c r="II25" s="406" t="s">
        <v>397</v>
      </c>
      <c r="IJ25" s="406" t="s">
        <v>397</v>
      </c>
      <c r="IK25" s="406" t="s">
        <v>397</v>
      </c>
      <c r="IL25" s="406" t="s">
        <v>397</v>
      </c>
      <c r="IM25" s="406" t="s">
        <v>397</v>
      </c>
      <c r="IN25" s="406" t="s">
        <v>397</v>
      </c>
      <c r="IO25" s="406" t="s">
        <v>397</v>
      </c>
      <c r="IP25" s="406" t="s">
        <v>397</v>
      </c>
      <c r="IQ25" s="406" t="s">
        <v>397</v>
      </c>
      <c r="IR25" s="406" t="s">
        <v>397</v>
      </c>
      <c r="IS25" s="406" t="s">
        <v>397</v>
      </c>
      <c r="IT25" s="406" t="s">
        <v>397</v>
      </c>
      <c r="IU25" s="406" t="s">
        <v>397</v>
      </c>
      <c r="IV25" s="406" t="s">
        <v>397</v>
      </c>
      <c r="IW25" s="406" t="s">
        <v>397</v>
      </c>
      <c r="IX25" s="406" t="s">
        <v>397</v>
      </c>
      <c r="IY25" s="406" t="s">
        <v>397</v>
      </c>
      <c r="IZ25" s="406" t="s">
        <v>397</v>
      </c>
      <c r="JA25" s="406" t="s">
        <v>397</v>
      </c>
      <c r="JB25" s="406" t="s">
        <v>397</v>
      </c>
      <c r="JC25" s="406" t="s">
        <v>397</v>
      </c>
      <c r="JD25" s="406" t="s">
        <v>397</v>
      </c>
      <c r="JE25" s="406" t="s">
        <v>397</v>
      </c>
      <c r="JF25" s="406" t="s">
        <v>397</v>
      </c>
      <c r="JG25" s="406" t="s">
        <v>397</v>
      </c>
      <c r="JH25" s="406" t="s">
        <v>397</v>
      </c>
      <c r="JI25" s="406" t="s">
        <v>397</v>
      </c>
      <c r="JJ25" s="406" t="s">
        <v>397</v>
      </c>
      <c r="JK25" s="406" t="s">
        <v>397</v>
      </c>
      <c r="JL25" s="406" t="s">
        <v>397</v>
      </c>
      <c r="JM25" s="406" t="s">
        <v>397</v>
      </c>
      <c r="JN25" s="406" t="s">
        <v>397</v>
      </c>
      <c r="JO25" s="406" t="s">
        <v>397</v>
      </c>
      <c r="JP25" s="406" t="s">
        <v>397</v>
      </c>
      <c r="JQ25" s="406" t="s">
        <v>397</v>
      </c>
      <c r="JR25" s="406" t="s">
        <v>397</v>
      </c>
      <c r="JS25" s="406" t="s">
        <v>397</v>
      </c>
      <c r="JT25" s="406" t="s">
        <v>397</v>
      </c>
      <c r="JU25" s="406" t="s">
        <v>397</v>
      </c>
      <c r="JV25" s="406" t="s">
        <v>397</v>
      </c>
      <c r="JW25" s="406" t="s">
        <v>397</v>
      </c>
      <c r="JX25" s="406" t="s">
        <v>397</v>
      </c>
      <c r="JY25" s="406" t="s">
        <v>397</v>
      </c>
      <c r="JZ25" s="406" t="s">
        <v>397</v>
      </c>
      <c r="KA25" s="406" t="s">
        <v>397</v>
      </c>
      <c r="KB25" s="406" t="s">
        <v>397</v>
      </c>
      <c r="KC25" s="406" t="s">
        <v>397</v>
      </c>
      <c r="KD25" s="406" t="s">
        <v>397</v>
      </c>
      <c r="KE25" s="406" t="s">
        <v>397</v>
      </c>
      <c r="KF25" s="406" t="s">
        <v>397</v>
      </c>
      <c r="KG25" s="406" t="s">
        <v>397</v>
      </c>
      <c r="KH25" s="406" t="s">
        <v>397</v>
      </c>
      <c r="KI25" s="406" t="s">
        <v>397</v>
      </c>
      <c r="KJ25" s="406" t="s">
        <v>397</v>
      </c>
      <c r="KK25" s="406" t="s">
        <v>397</v>
      </c>
      <c r="KL25" s="406" t="s">
        <v>397</v>
      </c>
      <c r="KM25" s="406" t="s">
        <v>397</v>
      </c>
      <c r="KN25" s="406" t="s">
        <v>397</v>
      </c>
      <c r="KO25" s="406" t="s">
        <v>397</v>
      </c>
      <c r="KP25" s="406" t="s">
        <v>397</v>
      </c>
      <c r="KQ25" s="406" t="s">
        <v>397</v>
      </c>
      <c r="KR25" s="406" t="s">
        <v>397</v>
      </c>
      <c r="KS25" s="406" t="s">
        <v>397</v>
      </c>
      <c r="KT25" s="406" t="s">
        <v>397</v>
      </c>
      <c r="KU25" s="406"/>
      <c r="KV25" s="406"/>
      <c r="KW25" s="406"/>
      <c r="KX25" s="406"/>
      <c r="KY25" s="397"/>
      <c r="KZ25" s="15" t="s">
        <v>437</v>
      </c>
      <c r="LA25" s="406" t="s">
        <v>397</v>
      </c>
      <c r="LB25" s="406" t="s">
        <v>397</v>
      </c>
      <c r="LC25" s="406" t="s">
        <v>397</v>
      </c>
      <c r="LD25" s="406" t="s">
        <v>397</v>
      </c>
      <c r="LE25" s="406" t="s">
        <v>397</v>
      </c>
      <c r="LF25" s="406" t="s">
        <v>397</v>
      </c>
      <c r="LG25" s="397"/>
      <c r="LH25" s="406"/>
      <c r="LI25" s="406"/>
      <c r="LJ25" s="406"/>
      <c r="LK25" s="406"/>
      <c r="LL25" s="406"/>
      <c r="LM25" s="406"/>
      <c r="LN25" s="406"/>
      <c r="LO25" s="406"/>
      <c r="LP25" s="406"/>
      <c r="LQ25" s="406"/>
      <c r="LR25" s="406"/>
      <c r="LS25" s="406"/>
      <c r="LT25" s="406"/>
      <c r="LU25" s="406"/>
      <c r="LV25" s="406"/>
      <c r="LW25" s="406"/>
      <c r="LX25" s="406"/>
      <c r="LY25" s="406"/>
      <c r="LZ25" s="406"/>
      <c r="MA25" s="406"/>
      <c r="MB25" s="406"/>
      <c r="MC25" s="406"/>
      <c r="MD25" s="406"/>
      <c r="ME25" s="406"/>
      <c r="MF25" s="406"/>
      <c r="MG25" s="406"/>
      <c r="MH25" s="406"/>
      <c r="MI25" s="406"/>
      <c r="MJ25" s="406"/>
      <c r="MK25" s="406"/>
      <c r="ML25" s="406"/>
      <c r="MM25" s="406"/>
      <c r="MN25" s="406"/>
      <c r="MO25" s="406"/>
      <c r="MP25" s="406"/>
      <c r="MQ25" s="406"/>
      <c r="MR25" s="406"/>
      <c r="MS25" s="406"/>
      <c r="MT25" s="406"/>
      <c r="MU25" s="406"/>
      <c r="MV25" s="406"/>
      <c r="MW25" s="406"/>
      <c r="MX25" s="406"/>
      <c r="MY25" s="406"/>
      <c r="MZ25" s="406"/>
      <c r="NA25" s="406"/>
      <c r="NB25" s="406"/>
      <c r="NC25" s="406"/>
      <c r="ND25" s="406"/>
      <c r="NE25" s="406"/>
      <c r="NF25" s="406"/>
      <c r="NG25" s="406"/>
      <c r="NH25" s="406"/>
      <c r="NI25" s="406"/>
      <c r="NJ25" s="406"/>
      <c r="NK25" s="406"/>
      <c r="NL25" s="406"/>
      <c r="NM25" s="406"/>
      <c r="NN25" s="406"/>
      <c r="NO25" s="406"/>
      <c r="NP25" s="406"/>
      <c r="NQ25" s="406"/>
      <c r="NR25" s="406"/>
      <c r="NS25" s="406"/>
      <c r="NT25" s="406"/>
      <c r="NU25" s="406"/>
      <c r="NV25" s="406"/>
      <c r="NW25" s="406"/>
      <c r="NX25" s="406"/>
      <c r="NY25" s="406"/>
      <c r="NZ25" s="406"/>
      <c r="OA25" s="406"/>
      <c r="OB25" s="406"/>
      <c r="OC25" s="406"/>
      <c r="OD25" s="406"/>
      <c r="OE25" s="406"/>
      <c r="OF25" s="406"/>
      <c r="OG25" s="406"/>
      <c r="OH25" s="406"/>
      <c r="OI25" s="406"/>
      <c r="OJ25" s="406"/>
      <c r="OK25" s="406"/>
      <c r="OL25" s="406"/>
      <c r="OM25" s="406"/>
      <c r="ON25" s="406"/>
      <c r="OO25" s="406"/>
      <c r="OP25" s="406"/>
      <c r="OQ25" s="406"/>
      <c r="OR25" s="406"/>
      <c r="OS25" s="406"/>
      <c r="OT25" s="406"/>
      <c r="OU25" s="406"/>
      <c r="OV25" s="406"/>
      <c r="OW25" s="406"/>
      <c r="OX25" s="406"/>
      <c r="OY25" s="406"/>
      <c r="OZ25" s="406"/>
      <c r="PA25" s="406"/>
      <c r="PB25" s="406"/>
      <c r="PC25" s="406"/>
      <c r="PD25" s="406"/>
      <c r="PE25" s="406"/>
      <c r="PF25" s="406"/>
      <c r="PG25" s="406"/>
      <c r="PH25" s="406"/>
      <c r="PI25" s="406"/>
      <c r="PJ25" s="406"/>
      <c r="PK25" s="406"/>
      <c r="PL25" s="406"/>
      <c r="PM25" s="406"/>
      <c r="PN25" s="406"/>
      <c r="PO25" s="406"/>
      <c r="PP25" s="406"/>
      <c r="PQ25" s="406"/>
      <c r="PR25" s="406"/>
      <c r="PS25" s="406"/>
      <c r="PT25" s="406"/>
      <c r="PU25" s="406"/>
      <c r="PV25" s="406"/>
      <c r="PW25" s="406"/>
      <c r="PX25" s="406"/>
      <c r="PY25" s="406"/>
      <c r="PZ25" s="406"/>
      <c r="QA25" s="406"/>
      <c r="QB25" s="406"/>
      <c r="QC25" s="406"/>
      <c r="QD25" s="406"/>
      <c r="QE25" s="406"/>
      <c r="QF25" s="406"/>
      <c r="QG25" s="406"/>
      <c r="QH25" s="406"/>
      <c r="QI25" s="406"/>
      <c r="QJ25" s="406"/>
      <c r="QK25" s="406"/>
      <c r="QL25" s="406"/>
      <c r="QM25" s="406"/>
      <c r="QN25" s="406"/>
      <c r="QO25" s="406"/>
      <c r="QP25" s="406"/>
      <c r="QQ25" s="406"/>
      <c r="QR25" s="406"/>
      <c r="QS25" s="406"/>
      <c r="QT25" s="406"/>
      <c r="QU25" s="406"/>
      <c r="QV25" s="406"/>
      <c r="QW25" s="406"/>
      <c r="QX25" s="406"/>
      <c r="QY25" s="406"/>
      <c r="QZ25" s="406"/>
      <c r="RA25" s="406"/>
      <c r="RB25" s="406"/>
      <c r="RC25" s="406"/>
      <c r="RD25" s="406"/>
      <c r="RE25" s="406"/>
      <c r="RF25" s="406"/>
      <c r="RG25" s="406"/>
      <c r="RH25" s="406"/>
      <c r="RI25" s="406"/>
      <c r="RJ25" s="406"/>
      <c r="RK25" s="406"/>
      <c r="RL25" s="406"/>
      <c r="RM25" s="406"/>
      <c r="RN25" s="406"/>
      <c r="RO25" s="406"/>
      <c r="RP25" s="406"/>
      <c r="RQ25" s="406"/>
      <c r="RR25" s="406"/>
      <c r="RS25" s="406"/>
      <c r="RT25" s="406"/>
      <c r="RU25" s="406"/>
      <c r="RV25" s="406"/>
      <c r="RW25" s="406"/>
      <c r="RX25" s="406"/>
      <c r="RY25" s="406"/>
      <c r="RZ25" s="406"/>
      <c r="SA25" s="406"/>
      <c r="SB25" s="406"/>
      <c r="SC25" s="406"/>
      <c r="SD25" s="406"/>
      <c r="SE25" s="406"/>
      <c r="SF25" s="406"/>
      <c r="SG25" s="406"/>
    </row>
    <row r="26" spans="1:501">
      <c r="A26" s="395"/>
      <c r="B26" s="407" t="s">
        <v>438</v>
      </c>
      <c r="C26" s="407">
        <v>0</v>
      </c>
      <c r="D26" s="407">
        <v>5.19</v>
      </c>
      <c r="E26" s="407">
        <v>4.4400000000000004</v>
      </c>
      <c r="F26" s="407">
        <v>-18.059999999999999</v>
      </c>
      <c r="G26" s="407">
        <v>11.82</v>
      </c>
      <c r="H26" s="407">
        <v>8.16</v>
      </c>
      <c r="I26" s="407">
        <v>5.09</v>
      </c>
      <c r="J26" s="407">
        <v>8.3000000000000007</v>
      </c>
      <c r="K26" s="407">
        <v>6.91</v>
      </c>
      <c r="L26" s="407">
        <v>10.88</v>
      </c>
      <c r="M26" s="407">
        <v>0</v>
      </c>
      <c r="N26" s="395"/>
      <c r="O26" s="398">
        <v>0</v>
      </c>
      <c r="P26" s="395">
        <v>0</v>
      </c>
      <c r="Q26" s="395">
        <v>0</v>
      </c>
      <c r="R26" s="395">
        <v>0</v>
      </c>
      <c r="S26" s="395">
        <v>0</v>
      </c>
      <c r="T26" s="395">
        <v>0</v>
      </c>
      <c r="U26" s="395">
        <v>0</v>
      </c>
      <c r="V26" s="395">
        <v>0</v>
      </c>
      <c r="W26" s="371" t="s">
        <v>397</v>
      </c>
      <c r="X26" s="371" t="s">
        <v>397</v>
      </c>
      <c r="Y26" s="371" t="s">
        <v>397</v>
      </c>
      <c r="Z26" s="371"/>
      <c r="AA26" s="395"/>
      <c r="AB26" s="395"/>
      <c r="AC26" s="395"/>
      <c r="AD26" s="395"/>
      <c r="AE26" s="395"/>
      <c r="AF26" s="397" t="s">
        <v>438</v>
      </c>
      <c r="AG26" s="395" t="s">
        <v>438</v>
      </c>
      <c r="AH26" s="406" t="s">
        <v>397</v>
      </c>
      <c r="AI26" s="406" t="s">
        <v>397</v>
      </c>
      <c r="AJ26" s="406" t="s">
        <v>397</v>
      </c>
      <c r="AK26" s="406" t="s">
        <v>397</v>
      </c>
      <c r="AL26" s="406" t="s">
        <v>397</v>
      </c>
      <c r="AM26" s="406" t="s">
        <v>397</v>
      </c>
      <c r="AN26" s="406" t="s">
        <v>397</v>
      </c>
      <c r="AO26" s="406" t="s">
        <v>397</v>
      </c>
      <c r="AP26" s="406" t="s">
        <v>397</v>
      </c>
      <c r="AQ26" s="406" t="s">
        <v>397</v>
      </c>
      <c r="AR26" s="406" t="s">
        <v>397</v>
      </c>
      <c r="AS26" s="406" t="s">
        <v>397</v>
      </c>
      <c r="AT26" s="406" t="s">
        <v>397</v>
      </c>
      <c r="AU26" s="406" t="s">
        <v>397</v>
      </c>
      <c r="AV26" s="406" t="s">
        <v>397</v>
      </c>
      <c r="AW26" s="406" t="s">
        <v>397</v>
      </c>
      <c r="AX26" s="406" t="s">
        <v>397</v>
      </c>
      <c r="AY26" s="406" t="s">
        <v>397</v>
      </c>
      <c r="AZ26" s="406" t="s">
        <v>397</v>
      </c>
      <c r="BA26" s="406" t="s">
        <v>397</v>
      </c>
      <c r="BB26" s="406" t="s">
        <v>397</v>
      </c>
      <c r="BC26" s="406" t="s">
        <v>397</v>
      </c>
      <c r="BD26" s="406" t="s">
        <v>397</v>
      </c>
      <c r="BE26" s="406" t="s">
        <v>397</v>
      </c>
      <c r="BF26" s="406" t="s">
        <v>397</v>
      </c>
      <c r="BG26" s="406" t="s">
        <v>397</v>
      </c>
      <c r="BH26" s="406" t="s">
        <v>397</v>
      </c>
      <c r="BI26" s="406" t="s">
        <v>397</v>
      </c>
      <c r="BJ26" s="406" t="s">
        <v>397</v>
      </c>
      <c r="BK26" s="406" t="s">
        <v>397</v>
      </c>
      <c r="BL26" s="406" t="s">
        <v>397</v>
      </c>
      <c r="BM26" s="406" t="s">
        <v>397</v>
      </c>
      <c r="BN26" s="406" t="s">
        <v>397</v>
      </c>
      <c r="BO26" s="406" t="s">
        <v>397</v>
      </c>
      <c r="BP26" s="406" t="s">
        <v>397</v>
      </c>
      <c r="BQ26" s="406" t="s">
        <v>397</v>
      </c>
      <c r="BR26" s="406" t="s">
        <v>397</v>
      </c>
      <c r="BS26" s="406" t="s">
        <v>397</v>
      </c>
      <c r="BT26" s="406" t="s">
        <v>397</v>
      </c>
      <c r="BU26" s="406" t="s">
        <v>397</v>
      </c>
      <c r="BV26" s="406" t="s">
        <v>397</v>
      </c>
      <c r="BW26" s="406" t="s">
        <v>397</v>
      </c>
      <c r="BX26" s="406" t="s">
        <v>397</v>
      </c>
      <c r="BY26" s="406" t="s">
        <v>397</v>
      </c>
      <c r="BZ26" s="406" t="s">
        <v>397</v>
      </c>
      <c r="CA26" s="406" t="s">
        <v>397</v>
      </c>
      <c r="CB26" s="406" t="s">
        <v>397</v>
      </c>
      <c r="CC26" s="406" t="s">
        <v>397</v>
      </c>
      <c r="CD26" s="406" t="s">
        <v>397</v>
      </c>
      <c r="CE26" s="406" t="s">
        <v>397</v>
      </c>
      <c r="CF26" s="406" t="s">
        <v>397</v>
      </c>
      <c r="CG26" s="406" t="s">
        <v>397</v>
      </c>
      <c r="CH26" s="406" t="s">
        <v>397</v>
      </c>
      <c r="CI26" s="406" t="s">
        <v>397</v>
      </c>
      <c r="CJ26" s="406" t="s">
        <v>397</v>
      </c>
      <c r="CK26" s="406" t="s">
        <v>397</v>
      </c>
      <c r="CL26" s="406" t="s">
        <v>397</v>
      </c>
      <c r="CM26" s="406" t="s">
        <v>397</v>
      </c>
      <c r="CN26" s="406" t="s">
        <v>397</v>
      </c>
      <c r="CO26" s="406" t="s">
        <v>397</v>
      </c>
      <c r="CP26" s="406" t="s">
        <v>397</v>
      </c>
      <c r="CQ26" s="406" t="s">
        <v>397</v>
      </c>
      <c r="CR26" s="406" t="s">
        <v>397</v>
      </c>
      <c r="CS26" s="406" t="s">
        <v>397</v>
      </c>
      <c r="CT26" s="406" t="s">
        <v>397</v>
      </c>
      <c r="CU26" s="406" t="s">
        <v>397</v>
      </c>
      <c r="CV26" s="406" t="s">
        <v>397</v>
      </c>
      <c r="CW26" s="406" t="s">
        <v>397</v>
      </c>
      <c r="CX26" s="406" t="s">
        <v>397</v>
      </c>
      <c r="CY26" s="406" t="s">
        <v>397</v>
      </c>
      <c r="CZ26" s="406" t="s">
        <v>397</v>
      </c>
      <c r="DA26" s="406" t="s">
        <v>397</v>
      </c>
      <c r="DB26" s="406" t="s">
        <v>397</v>
      </c>
      <c r="DC26" s="397"/>
      <c r="DD26" s="397"/>
      <c r="DE26" s="15" t="s">
        <v>438</v>
      </c>
      <c r="DF26" s="406" t="s">
        <v>397</v>
      </c>
      <c r="DG26" s="406" t="s">
        <v>397</v>
      </c>
      <c r="DH26" s="406" t="s">
        <v>397</v>
      </c>
      <c r="DI26" s="406" t="s">
        <v>397</v>
      </c>
      <c r="DJ26" s="406" t="s">
        <v>397</v>
      </c>
      <c r="DK26" s="406" t="s">
        <v>397</v>
      </c>
      <c r="DL26" s="397"/>
      <c r="DM26" s="397"/>
      <c r="DN26" s="397" t="s">
        <v>438</v>
      </c>
      <c r="DO26" s="395" t="s">
        <v>438</v>
      </c>
      <c r="DP26" s="406" t="s">
        <v>397</v>
      </c>
      <c r="DQ26" s="406" t="s">
        <v>397</v>
      </c>
      <c r="DR26" s="406" t="s">
        <v>397</v>
      </c>
      <c r="DS26" s="406" t="s">
        <v>397</v>
      </c>
      <c r="DT26" s="406" t="s">
        <v>397</v>
      </c>
      <c r="DU26" s="406" t="s">
        <v>397</v>
      </c>
      <c r="DV26" s="406" t="s">
        <v>397</v>
      </c>
      <c r="DW26" s="406" t="s">
        <v>397</v>
      </c>
      <c r="DX26" s="406" t="s">
        <v>397</v>
      </c>
      <c r="DY26" s="406" t="s">
        <v>397</v>
      </c>
      <c r="DZ26" s="406" t="s">
        <v>397</v>
      </c>
      <c r="EA26" s="406" t="s">
        <v>397</v>
      </c>
      <c r="EB26" s="406" t="s">
        <v>397</v>
      </c>
      <c r="EC26" s="406" t="s">
        <v>397</v>
      </c>
      <c r="ED26" s="406" t="s">
        <v>397</v>
      </c>
      <c r="EE26" s="406" t="s">
        <v>397</v>
      </c>
      <c r="EF26" s="406" t="s">
        <v>397</v>
      </c>
      <c r="EG26" s="406" t="s">
        <v>397</v>
      </c>
      <c r="EH26" s="406" t="s">
        <v>397</v>
      </c>
      <c r="EI26" s="406" t="s">
        <v>397</v>
      </c>
      <c r="EJ26" s="406" t="s">
        <v>397</v>
      </c>
      <c r="EK26" s="406" t="s">
        <v>397</v>
      </c>
      <c r="EL26" s="406" t="s">
        <v>397</v>
      </c>
      <c r="EM26" s="406" t="s">
        <v>397</v>
      </c>
      <c r="EN26" s="406" t="s">
        <v>397</v>
      </c>
      <c r="EO26" s="406" t="s">
        <v>397</v>
      </c>
      <c r="EP26" s="406" t="s">
        <v>397</v>
      </c>
      <c r="EQ26" s="406" t="s">
        <v>397</v>
      </c>
      <c r="ER26" s="406" t="s">
        <v>397</v>
      </c>
      <c r="ES26" s="406" t="s">
        <v>397</v>
      </c>
      <c r="ET26" s="406" t="s">
        <v>397</v>
      </c>
      <c r="EU26" s="406" t="s">
        <v>397</v>
      </c>
      <c r="EV26" s="406" t="s">
        <v>397</v>
      </c>
      <c r="EW26" s="406" t="s">
        <v>397</v>
      </c>
      <c r="EX26" s="406" t="s">
        <v>397</v>
      </c>
      <c r="EY26" s="406" t="s">
        <v>397</v>
      </c>
      <c r="EZ26" s="406" t="s">
        <v>397</v>
      </c>
      <c r="FA26" s="406" t="s">
        <v>397</v>
      </c>
      <c r="FB26" s="406" t="s">
        <v>397</v>
      </c>
      <c r="FC26" s="406" t="s">
        <v>397</v>
      </c>
      <c r="FD26" s="406" t="s">
        <v>397</v>
      </c>
      <c r="FE26" s="406" t="s">
        <v>397</v>
      </c>
      <c r="FF26" s="406" t="s">
        <v>397</v>
      </c>
      <c r="FG26" s="406" t="s">
        <v>397</v>
      </c>
      <c r="FH26" s="406" t="s">
        <v>397</v>
      </c>
      <c r="FI26" s="406" t="s">
        <v>397</v>
      </c>
      <c r="FJ26" s="406" t="s">
        <v>397</v>
      </c>
      <c r="FK26" s="406" t="s">
        <v>397</v>
      </c>
      <c r="FL26" s="406" t="s">
        <v>397</v>
      </c>
      <c r="FM26" s="406" t="s">
        <v>397</v>
      </c>
      <c r="FN26" s="406" t="s">
        <v>397</v>
      </c>
      <c r="FO26" s="406" t="s">
        <v>397</v>
      </c>
      <c r="FP26" s="406" t="s">
        <v>397</v>
      </c>
      <c r="FQ26" s="406" t="s">
        <v>397</v>
      </c>
      <c r="FR26" s="406" t="s">
        <v>397</v>
      </c>
      <c r="FS26" s="406" t="s">
        <v>397</v>
      </c>
      <c r="FT26" s="406" t="s">
        <v>397</v>
      </c>
      <c r="FU26" s="406" t="s">
        <v>397</v>
      </c>
      <c r="FV26" s="406" t="s">
        <v>397</v>
      </c>
      <c r="FW26" s="406" t="s">
        <v>397</v>
      </c>
      <c r="FX26" s="406" t="s">
        <v>397</v>
      </c>
      <c r="FY26" s="406" t="s">
        <v>397</v>
      </c>
      <c r="FZ26" s="406" t="s">
        <v>397</v>
      </c>
      <c r="GA26" s="406" t="s">
        <v>397</v>
      </c>
      <c r="GB26" s="406" t="s">
        <v>397</v>
      </c>
      <c r="GC26" s="406" t="s">
        <v>397</v>
      </c>
      <c r="GD26" s="406" t="s">
        <v>397</v>
      </c>
      <c r="GE26" s="406" t="s">
        <v>397</v>
      </c>
      <c r="GF26" s="406" t="s">
        <v>397</v>
      </c>
      <c r="GG26" s="406" t="s">
        <v>397</v>
      </c>
      <c r="GH26" s="406" t="s">
        <v>397</v>
      </c>
      <c r="GI26" s="406" t="s">
        <v>397</v>
      </c>
      <c r="GJ26" s="406" t="s">
        <v>397</v>
      </c>
      <c r="GK26" s="406" t="s">
        <v>397</v>
      </c>
      <c r="GL26" s="406" t="s">
        <v>397</v>
      </c>
      <c r="GM26" s="406" t="s">
        <v>397</v>
      </c>
      <c r="GN26" s="406" t="s">
        <v>397</v>
      </c>
      <c r="GO26" s="406" t="s">
        <v>397</v>
      </c>
      <c r="GP26" s="406" t="s">
        <v>397</v>
      </c>
      <c r="GQ26" s="406" t="s">
        <v>397</v>
      </c>
      <c r="GR26" s="406" t="s">
        <v>397</v>
      </c>
      <c r="GS26" s="406" t="s">
        <v>397</v>
      </c>
      <c r="GT26" s="406" t="s">
        <v>397</v>
      </c>
      <c r="GU26" s="406" t="s">
        <v>397</v>
      </c>
      <c r="GV26" s="406" t="s">
        <v>397</v>
      </c>
      <c r="GW26" s="406" t="s">
        <v>397</v>
      </c>
      <c r="GX26" s="406" t="s">
        <v>397</v>
      </c>
      <c r="GY26" s="406" t="s">
        <v>397</v>
      </c>
      <c r="GZ26" s="406" t="s">
        <v>397</v>
      </c>
      <c r="HA26" s="406" t="s">
        <v>397</v>
      </c>
      <c r="HB26" s="406" t="s">
        <v>397</v>
      </c>
      <c r="HC26" s="406" t="s">
        <v>397</v>
      </c>
      <c r="HD26" s="406" t="s">
        <v>397</v>
      </c>
      <c r="HE26" s="406" t="s">
        <v>397</v>
      </c>
      <c r="HF26" s="406" t="s">
        <v>397</v>
      </c>
      <c r="HG26" s="406" t="s">
        <v>397</v>
      </c>
      <c r="HH26" s="406" t="s">
        <v>397</v>
      </c>
      <c r="HI26" s="406" t="s">
        <v>397</v>
      </c>
      <c r="HJ26" s="406" t="s">
        <v>397</v>
      </c>
      <c r="HK26" s="406" t="s">
        <v>397</v>
      </c>
      <c r="HL26" s="406" t="s">
        <v>397</v>
      </c>
      <c r="HM26" s="406" t="s">
        <v>397</v>
      </c>
      <c r="HN26" s="406" t="s">
        <v>397</v>
      </c>
      <c r="HO26" s="406" t="s">
        <v>397</v>
      </c>
      <c r="HP26" s="406" t="s">
        <v>397</v>
      </c>
      <c r="HQ26" s="406" t="s">
        <v>397</v>
      </c>
      <c r="HR26" s="406" t="s">
        <v>397</v>
      </c>
      <c r="HS26" s="406" t="s">
        <v>397</v>
      </c>
      <c r="HT26" s="406" t="s">
        <v>397</v>
      </c>
      <c r="HU26" s="406" t="s">
        <v>397</v>
      </c>
      <c r="HV26" s="406" t="s">
        <v>397</v>
      </c>
      <c r="HW26" s="406" t="s">
        <v>397</v>
      </c>
      <c r="HX26" s="406" t="s">
        <v>397</v>
      </c>
      <c r="HY26" s="406" t="s">
        <v>397</v>
      </c>
      <c r="HZ26" s="406" t="s">
        <v>397</v>
      </c>
      <c r="IA26" s="406" t="s">
        <v>397</v>
      </c>
      <c r="IB26" s="406" t="s">
        <v>397</v>
      </c>
      <c r="IC26" s="406" t="s">
        <v>397</v>
      </c>
      <c r="ID26" s="406" t="s">
        <v>397</v>
      </c>
      <c r="IE26" s="406" t="s">
        <v>397</v>
      </c>
      <c r="IF26" s="406" t="s">
        <v>397</v>
      </c>
      <c r="IG26" s="406" t="s">
        <v>397</v>
      </c>
      <c r="IH26" s="406" t="s">
        <v>397</v>
      </c>
      <c r="II26" s="406" t="s">
        <v>397</v>
      </c>
      <c r="IJ26" s="406" t="s">
        <v>397</v>
      </c>
      <c r="IK26" s="406" t="s">
        <v>397</v>
      </c>
      <c r="IL26" s="406" t="s">
        <v>397</v>
      </c>
      <c r="IM26" s="406" t="s">
        <v>397</v>
      </c>
      <c r="IN26" s="406" t="s">
        <v>397</v>
      </c>
      <c r="IO26" s="406" t="s">
        <v>397</v>
      </c>
      <c r="IP26" s="406" t="s">
        <v>397</v>
      </c>
      <c r="IQ26" s="406" t="s">
        <v>397</v>
      </c>
      <c r="IR26" s="406" t="s">
        <v>397</v>
      </c>
      <c r="IS26" s="406" t="s">
        <v>397</v>
      </c>
      <c r="IT26" s="406" t="s">
        <v>397</v>
      </c>
      <c r="IU26" s="406" t="s">
        <v>397</v>
      </c>
      <c r="IV26" s="406" t="s">
        <v>397</v>
      </c>
      <c r="IW26" s="406" t="s">
        <v>397</v>
      </c>
      <c r="IX26" s="406" t="s">
        <v>397</v>
      </c>
      <c r="IY26" s="406" t="s">
        <v>397</v>
      </c>
      <c r="IZ26" s="406" t="s">
        <v>397</v>
      </c>
      <c r="JA26" s="406" t="s">
        <v>397</v>
      </c>
      <c r="JB26" s="406" t="s">
        <v>397</v>
      </c>
      <c r="JC26" s="406" t="s">
        <v>397</v>
      </c>
      <c r="JD26" s="406" t="s">
        <v>397</v>
      </c>
      <c r="JE26" s="406" t="s">
        <v>397</v>
      </c>
      <c r="JF26" s="406" t="s">
        <v>397</v>
      </c>
      <c r="JG26" s="406" t="s">
        <v>397</v>
      </c>
      <c r="JH26" s="406" t="s">
        <v>397</v>
      </c>
      <c r="JI26" s="406" t="s">
        <v>397</v>
      </c>
      <c r="JJ26" s="406" t="s">
        <v>397</v>
      </c>
      <c r="JK26" s="406" t="s">
        <v>397</v>
      </c>
      <c r="JL26" s="406" t="s">
        <v>397</v>
      </c>
      <c r="JM26" s="406" t="s">
        <v>397</v>
      </c>
      <c r="JN26" s="406" t="s">
        <v>397</v>
      </c>
      <c r="JO26" s="406" t="s">
        <v>397</v>
      </c>
      <c r="JP26" s="406" t="s">
        <v>397</v>
      </c>
      <c r="JQ26" s="406" t="s">
        <v>397</v>
      </c>
      <c r="JR26" s="406" t="s">
        <v>397</v>
      </c>
      <c r="JS26" s="406" t="s">
        <v>397</v>
      </c>
      <c r="JT26" s="406" t="s">
        <v>397</v>
      </c>
      <c r="JU26" s="406" t="s">
        <v>397</v>
      </c>
      <c r="JV26" s="406" t="s">
        <v>397</v>
      </c>
      <c r="JW26" s="406" t="s">
        <v>397</v>
      </c>
      <c r="JX26" s="406" t="s">
        <v>397</v>
      </c>
      <c r="JY26" s="406" t="s">
        <v>397</v>
      </c>
      <c r="JZ26" s="406" t="s">
        <v>397</v>
      </c>
      <c r="KA26" s="406" t="s">
        <v>397</v>
      </c>
      <c r="KB26" s="406" t="s">
        <v>397</v>
      </c>
      <c r="KC26" s="406" t="s">
        <v>397</v>
      </c>
      <c r="KD26" s="406" t="s">
        <v>397</v>
      </c>
      <c r="KE26" s="406" t="s">
        <v>397</v>
      </c>
      <c r="KF26" s="406" t="s">
        <v>397</v>
      </c>
      <c r="KG26" s="406" t="s">
        <v>397</v>
      </c>
      <c r="KH26" s="406" t="s">
        <v>397</v>
      </c>
      <c r="KI26" s="406" t="s">
        <v>397</v>
      </c>
      <c r="KJ26" s="406" t="s">
        <v>397</v>
      </c>
      <c r="KK26" s="406" t="s">
        <v>397</v>
      </c>
      <c r="KL26" s="406" t="s">
        <v>397</v>
      </c>
      <c r="KM26" s="406" t="s">
        <v>397</v>
      </c>
      <c r="KN26" s="406" t="s">
        <v>397</v>
      </c>
      <c r="KO26" s="406" t="s">
        <v>397</v>
      </c>
      <c r="KP26" s="406" t="s">
        <v>397</v>
      </c>
      <c r="KQ26" s="406" t="s">
        <v>397</v>
      </c>
      <c r="KR26" s="406" t="s">
        <v>397</v>
      </c>
      <c r="KS26" s="406" t="s">
        <v>397</v>
      </c>
      <c r="KT26" s="406" t="s">
        <v>397</v>
      </c>
      <c r="KU26" s="406"/>
      <c r="KV26" s="406"/>
      <c r="KW26" s="406"/>
      <c r="KX26" s="406"/>
      <c r="KY26" s="397"/>
      <c r="KZ26" s="15" t="s">
        <v>438</v>
      </c>
      <c r="LA26" s="406" t="s">
        <v>397</v>
      </c>
      <c r="LB26" s="406" t="s">
        <v>397</v>
      </c>
      <c r="LC26" s="406" t="s">
        <v>397</v>
      </c>
      <c r="LD26" s="406" t="s">
        <v>397</v>
      </c>
      <c r="LE26" s="406" t="s">
        <v>397</v>
      </c>
      <c r="LF26" s="406" t="s">
        <v>397</v>
      </c>
      <c r="LG26" s="397"/>
      <c r="LH26" s="406"/>
      <c r="LI26" s="406"/>
      <c r="LJ26" s="406"/>
      <c r="LK26" s="406"/>
      <c r="LL26" s="406"/>
      <c r="LM26" s="406"/>
      <c r="LN26" s="406"/>
      <c r="LO26" s="406"/>
      <c r="LP26" s="406"/>
      <c r="LQ26" s="406"/>
      <c r="LR26" s="406"/>
      <c r="LS26" s="406"/>
      <c r="LT26" s="406"/>
      <c r="LU26" s="406"/>
      <c r="LV26" s="406"/>
      <c r="LW26" s="406"/>
      <c r="LX26" s="406"/>
      <c r="LY26" s="406"/>
      <c r="LZ26" s="406"/>
      <c r="MA26" s="406"/>
      <c r="MB26" s="406"/>
      <c r="MC26" s="406"/>
      <c r="MD26" s="406"/>
      <c r="ME26" s="406"/>
      <c r="MF26" s="406"/>
      <c r="MG26" s="406"/>
      <c r="MH26" s="406"/>
      <c r="MI26" s="406"/>
      <c r="MJ26" s="406"/>
      <c r="MK26" s="406"/>
      <c r="ML26" s="406"/>
      <c r="MM26" s="406"/>
      <c r="MN26" s="406"/>
      <c r="MO26" s="406"/>
      <c r="MP26" s="406"/>
      <c r="MQ26" s="406"/>
      <c r="MR26" s="406"/>
      <c r="MS26" s="406"/>
      <c r="MT26" s="406"/>
      <c r="MU26" s="406"/>
      <c r="MV26" s="406"/>
      <c r="MW26" s="406"/>
      <c r="MX26" s="406"/>
      <c r="MY26" s="406"/>
      <c r="MZ26" s="406"/>
      <c r="NA26" s="406"/>
      <c r="NB26" s="406"/>
      <c r="NC26" s="406"/>
      <c r="ND26" s="406"/>
      <c r="NE26" s="406"/>
      <c r="NF26" s="406"/>
      <c r="NG26" s="406"/>
      <c r="NH26" s="406"/>
      <c r="NI26" s="406"/>
      <c r="NJ26" s="406"/>
      <c r="NK26" s="406"/>
      <c r="NL26" s="406"/>
      <c r="NM26" s="406"/>
      <c r="NN26" s="406"/>
      <c r="NO26" s="406"/>
      <c r="NP26" s="406"/>
      <c r="NQ26" s="406"/>
      <c r="NR26" s="406"/>
      <c r="NS26" s="406"/>
      <c r="NT26" s="406"/>
      <c r="NU26" s="406"/>
      <c r="NV26" s="406"/>
      <c r="NW26" s="406"/>
      <c r="NX26" s="406"/>
      <c r="NY26" s="406"/>
      <c r="NZ26" s="406"/>
      <c r="OA26" s="406"/>
      <c r="OB26" s="406"/>
      <c r="OC26" s="406"/>
      <c r="OD26" s="406"/>
      <c r="OE26" s="406"/>
      <c r="OF26" s="406"/>
      <c r="OG26" s="406"/>
      <c r="OH26" s="406"/>
      <c r="OI26" s="406"/>
      <c r="OJ26" s="406"/>
      <c r="OK26" s="406"/>
      <c r="OL26" s="406"/>
      <c r="OM26" s="406"/>
      <c r="ON26" s="406"/>
      <c r="OO26" s="406"/>
      <c r="OP26" s="406"/>
      <c r="OQ26" s="406"/>
      <c r="OR26" s="406"/>
      <c r="OS26" s="406"/>
      <c r="OT26" s="406"/>
      <c r="OU26" s="406"/>
      <c r="OV26" s="406"/>
      <c r="OW26" s="406"/>
      <c r="OX26" s="406"/>
      <c r="OY26" s="406"/>
      <c r="OZ26" s="406"/>
      <c r="PA26" s="406"/>
      <c r="PB26" s="406"/>
      <c r="PC26" s="406"/>
      <c r="PD26" s="406"/>
      <c r="PE26" s="406"/>
      <c r="PF26" s="406"/>
      <c r="PG26" s="406"/>
      <c r="PH26" s="406"/>
      <c r="PI26" s="406"/>
      <c r="PJ26" s="406"/>
      <c r="PK26" s="406"/>
      <c r="PL26" s="406"/>
      <c r="PM26" s="406"/>
      <c r="PN26" s="406"/>
      <c r="PO26" s="406"/>
      <c r="PP26" s="406"/>
      <c r="PQ26" s="406"/>
      <c r="PR26" s="406"/>
      <c r="PS26" s="406"/>
      <c r="PT26" s="406"/>
      <c r="PU26" s="406"/>
      <c r="PV26" s="406"/>
      <c r="PW26" s="406"/>
      <c r="PX26" s="406"/>
      <c r="PY26" s="406"/>
      <c r="PZ26" s="406"/>
      <c r="QA26" s="406"/>
      <c r="QB26" s="406"/>
      <c r="QC26" s="406"/>
      <c r="QD26" s="406"/>
      <c r="QE26" s="406"/>
      <c r="QF26" s="406"/>
      <c r="QG26" s="406"/>
      <c r="QH26" s="406"/>
      <c r="QI26" s="406"/>
      <c r="QJ26" s="406"/>
      <c r="QK26" s="406"/>
      <c r="QL26" s="406"/>
      <c r="QM26" s="406"/>
      <c r="QN26" s="406"/>
      <c r="QO26" s="406"/>
      <c r="QP26" s="406"/>
      <c r="QQ26" s="406"/>
      <c r="QR26" s="406"/>
      <c r="QS26" s="406"/>
      <c r="QT26" s="406"/>
      <c r="QU26" s="406"/>
      <c r="QV26" s="406"/>
      <c r="QW26" s="406"/>
      <c r="QX26" s="406"/>
      <c r="QY26" s="406"/>
      <c r="QZ26" s="406"/>
      <c r="RA26" s="406"/>
      <c r="RB26" s="406"/>
      <c r="RC26" s="406"/>
      <c r="RD26" s="406"/>
      <c r="RE26" s="406"/>
      <c r="RF26" s="406"/>
      <c r="RG26" s="406"/>
      <c r="RH26" s="406"/>
      <c r="RI26" s="406"/>
      <c r="RJ26" s="406"/>
      <c r="RK26" s="406"/>
      <c r="RL26" s="406"/>
      <c r="RM26" s="406"/>
      <c r="RN26" s="406"/>
      <c r="RO26" s="406"/>
      <c r="RP26" s="406"/>
      <c r="RQ26" s="406"/>
      <c r="RR26" s="406"/>
      <c r="RS26" s="406"/>
      <c r="RT26" s="406"/>
      <c r="RU26" s="406"/>
      <c r="RV26" s="406"/>
      <c r="RW26" s="406"/>
      <c r="RX26" s="406"/>
      <c r="RY26" s="406"/>
      <c r="RZ26" s="406"/>
      <c r="SA26" s="406"/>
      <c r="SB26" s="406"/>
      <c r="SC26" s="406"/>
      <c r="SD26" s="406"/>
      <c r="SE26" s="406"/>
      <c r="SF26" s="406"/>
      <c r="SG26" s="406"/>
    </row>
    <row r="27" spans="1:501">
      <c r="A27" s="395"/>
      <c r="B27" s="395" t="s">
        <v>439</v>
      </c>
      <c r="C27" s="395">
        <v>123.15</v>
      </c>
      <c r="D27" s="395">
        <v>104.38</v>
      </c>
      <c r="E27" s="395">
        <v>70.540000000000006</v>
      </c>
      <c r="F27" s="395">
        <v>271.89</v>
      </c>
      <c r="G27" s="395">
        <v>125.38</v>
      </c>
      <c r="H27" s="395">
        <v>164.77</v>
      </c>
      <c r="I27" s="395">
        <v>237.66</v>
      </c>
      <c r="J27" s="395">
        <v>169.72</v>
      </c>
      <c r="K27" s="395">
        <v>152.52000000000001</v>
      </c>
      <c r="L27" s="395">
        <v>118.65</v>
      </c>
      <c r="M27" s="395">
        <v>0</v>
      </c>
      <c r="N27" s="395"/>
      <c r="O27" s="398">
        <v>0</v>
      </c>
      <c r="P27" s="395">
        <v>0</v>
      </c>
      <c r="Q27" s="395">
        <v>0</v>
      </c>
      <c r="R27" s="395">
        <v>0</v>
      </c>
      <c r="S27" s="395">
        <v>0</v>
      </c>
      <c r="T27" s="395">
        <v>0</v>
      </c>
      <c r="U27" s="395">
        <v>0</v>
      </c>
      <c r="V27" s="395">
        <v>0</v>
      </c>
      <c r="W27" s="371" t="s">
        <v>397</v>
      </c>
      <c r="X27" s="371" t="s">
        <v>397</v>
      </c>
      <c r="Y27" s="371" t="s">
        <v>397</v>
      </c>
      <c r="Z27" s="371"/>
      <c r="AA27" s="395"/>
      <c r="AB27" s="395"/>
      <c r="AC27" s="395"/>
      <c r="AD27" s="395"/>
      <c r="AE27" s="395"/>
      <c r="AF27" s="397" t="s">
        <v>439</v>
      </c>
      <c r="AG27" s="395" t="s">
        <v>439</v>
      </c>
      <c r="AH27" s="406">
        <v>123.15</v>
      </c>
      <c r="AI27" s="406">
        <v>104.38</v>
      </c>
      <c r="AJ27" s="406">
        <v>70.540000000000006</v>
      </c>
      <c r="AK27" s="406">
        <v>271.89</v>
      </c>
      <c r="AL27" s="406">
        <v>125.38</v>
      </c>
      <c r="AM27" s="406">
        <v>165.04</v>
      </c>
      <c r="AN27" s="406">
        <v>237.66</v>
      </c>
      <c r="AO27" s="406">
        <v>169.72</v>
      </c>
      <c r="AP27" s="406">
        <v>152.52000000000001</v>
      </c>
      <c r="AQ27" s="406">
        <v>0</v>
      </c>
      <c r="AR27" s="406">
        <v>0</v>
      </c>
      <c r="AS27" s="406" t="s">
        <v>352</v>
      </c>
      <c r="AT27" s="406" t="s">
        <v>397</v>
      </c>
      <c r="AU27" s="406" t="s">
        <v>397</v>
      </c>
      <c r="AV27" s="406" t="s">
        <v>397</v>
      </c>
      <c r="AW27" s="406" t="s">
        <v>397</v>
      </c>
      <c r="AX27" s="406" t="s">
        <v>397</v>
      </c>
      <c r="AY27" s="406" t="s">
        <v>397</v>
      </c>
      <c r="AZ27" s="406" t="s">
        <v>397</v>
      </c>
      <c r="BA27" s="406" t="s">
        <v>397</v>
      </c>
      <c r="BB27" s="406" t="s">
        <v>397</v>
      </c>
      <c r="BC27" s="406" t="s">
        <v>397</v>
      </c>
      <c r="BD27" s="406" t="s">
        <v>397</v>
      </c>
      <c r="BE27" s="406" t="s">
        <v>397</v>
      </c>
      <c r="BF27" s="406" t="s">
        <v>397</v>
      </c>
      <c r="BG27" s="406" t="s">
        <v>397</v>
      </c>
      <c r="BH27" s="406" t="s">
        <v>397</v>
      </c>
      <c r="BI27" s="406" t="s">
        <v>397</v>
      </c>
      <c r="BJ27" s="406" t="s">
        <v>397</v>
      </c>
      <c r="BK27" s="406" t="s">
        <v>397</v>
      </c>
      <c r="BL27" s="406" t="s">
        <v>397</v>
      </c>
      <c r="BM27" s="406" t="s">
        <v>397</v>
      </c>
      <c r="BN27" s="406" t="s">
        <v>397</v>
      </c>
      <c r="BO27" s="406" t="s">
        <v>397</v>
      </c>
      <c r="BP27" s="406" t="s">
        <v>397</v>
      </c>
      <c r="BQ27" s="406" t="s">
        <v>397</v>
      </c>
      <c r="BR27" s="406" t="s">
        <v>397</v>
      </c>
      <c r="BS27" s="406" t="s">
        <v>397</v>
      </c>
      <c r="BT27" s="406" t="s">
        <v>397</v>
      </c>
      <c r="BU27" s="406" t="s">
        <v>397</v>
      </c>
      <c r="BV27" s="406" t="s">
        <v>397</v>
      </c>
      <c r="BW27" s="406" t="s">
        <v>397</v>
      </c>
      <c r="BX27" s="406" t="s">
        <v>397</v>
      </c>
      <c r="BY27" s="406" t="s">
        <v>397</v>
      </c>
      <c r="BZ27" s="406" t="s">
        <v>397</v>
      </c>
      <c r="CA27" s="406" t="s">
        <v>397</v>
      </c>
      <c r="CB27" s="406" t="s">
        <v>397</v>
      </c>
      <c r="CC27" s="406" t="s">
        <v>397</v>
      </c>
      <c r="CD27" s="406" t="s">
        <v>397</v>
      </c>
      <c r="CE27" s="406" t="s">
        <v>397</v>
      </c>
      <c r="CF27" s="406" t="s">
        <v>397</v>
      </c>
      <c r="CG27" s="406" t="s">
        <v>397</v>
      </c>
      <c r="CH27" s="406" t="s">
        <v>397</v>
      </c>
      <c r="CI27" s="406" t="s">
        <v>397</v>
      </c>
      <c r="CJ27" s="406" t="s">
        <v>397</v>
      </c>
      <c r="CK27" s="406" t="s">
        <v>397</v>
      </c>
      <c r="CL27" s="406" t="s">
        <v>397</v>
      </c>
      <c r="CM27" s="406" t="s">
        <v>397</v>
      </c>
      <c r="CN27" s="406" t="s">
        <v>397</v>
      </c>
      <c r="CO27" s="406" t="s">
        <v>397</v>
      </c>
      <c r="CP27" s="406" t="s">
        <v>397</v>
      </c>
      <c r="CQ27" s="406" t="s">
        <v>397</v>
      </c>
      <c r="CR27" s="406" t="s">
        <v>397</v>
      </c>
      <c r="CS27" s="406" t="s">
        <v>397</v>
      </c>
      <c r="CT27" s="406" t="s">
        <v>397</v>
      </c>
      <c r="CU27" s="406" t="s">
        <v>397</v>
      </c>
      <c r="CV27" s="406" t="s">
        <v>397</v>
      </c>
      <c r="CW27" s="406" t="s">
        <v>397</v>
      </c>
      <c r="CX27" s="406" t="s">
        <v>397</v>
      </c>
      <c r="CY27" s="406" t="s">
        <v>397</v>
      </c>
      <c r="CZ27" s="406" t="s">
        <v>397</v>
      </c>
      <c r="DA27" s="406" t="s">
        <v>397</v>
      </c>
      <c r="DB27" s="406" t="s">
        <v>397</v>
      </c>
      <c r="DC27" s="397"/>
      <c r="DD27" s="397"/>
      <c r="DE27" s="15" t="s">
        <v>439</v>
      </c>
      <c r="DF27" s="406" t="s">
        <v>397</v>
      </c>
      <c r="DG27" s="406" t="s">
        <v>397</v>
      </c>
      <c r="DH27" s="406" t="s">
        <v>397</v>
      </c>
      <c r="DI27" s="406" t="s">
        <v>397</v>
      </c>
      <c r="DJ27" s="406" t="s">
        <v>397</v>
      </c>
      <c r="DK27" s="406" t="s">
        <v>397</v>
      </c>
      <c r="DL27" s="397"/>
      <c r="DM27" s="397"/>
      <c r="DN27" s="397" t="s">
        <v>439</v>
      </c>
      <c r="DO27" s="395" t="s">
        <v>439</v>
      </c>
      <c r="DP27" s="406">
        <v>123.15</v>
      </c>
      <c r="DQ27" s="406">
        <v>0</v>
      </c>
      <c r="DR27" s="406">
        <v>0</v>
      </c>
      <c r="DS27" s="406">
        <v>0</v>
      </c>
      <c r="DT27" s="406">
        <v>104.38</v>
      </c>
      <c r="DU27" s="406">
        <v>82.39</v>
      </c>
      <c r="DV27" s="406">
        <v>0</v>
      </c>
      <c r="DW27" s="406">
        <v>57.05</v>
      </c>
      <c r="DX27" s="406">
        <v>70.540000000000006</v>
      </c>
      <c r="DY27" s="406">
        <v>75.59</v>
      </c>
      <c r="DZ27" s="406">
        <v>165.4</v>
      </c>
      <c r="EA27" s="406">
        <v>136.75</v>
      </c>
      <c r="EB27" s="406">
        <v>271.89</v>
      </c>
      <c r="EC27" s="406">
        <v>181.4</v>
      </c>
      <c r="ED27" s="406">
        <v>168.68</v>
      </c>
      <c r="EE27" s="406">
        <v>125.17</v>
      </c>
      <c r="EF27" s="406">
        <v>125.38</v>
      </c>
      <c r="EG27" s="406">
        <v>104.44</v>
      </c>
      <c r="EH27" s="406">
        <v>118.39</v>
      </c>
      <c r="EI27" s="406">
        <v>133.62</v>
      </c>
      <c r="EJ27" s="406">
        <v>165.04</v>
      </c>
      <c r="EK27" s="406">
        <v>161.69</v>
      </c>
      <c r="EL27" s="406">
        <v>185.7</v>
      </c>
      <c r="EM27" s="406">
        <v>191.86</v>
      </c>
      <c r="EN27" s="406">
        <v>237.66</v>
      </c>
      <c r="EO27" s="406">
        <v>220.79</v>
      </c>
      <c r="EP27" s="406">
        <v>194.73</v>
      </c>
      <c r="EQ27" s="406">
        <v>163.47999999999999</v>
      </c>
      <c r="ER27" s="406">
        <v>169.72</v>
      </c>
      <c r="ES27" s="406">
        <v>159</v>
      </c>
      <c r="ET27" s="406">
        <v>143.38</v>
      </c>
      <c r="EU27" s="406">
        <v>133.04</v>
      </c>
      <c r="EV27" s="406">
        <v>152.52000000000001</v>
      </c>
      <c r="EW27" s="406">
        <v>134.26</v>
      </c>
      <c r="EX27" s="406">
        <v>127.43</v>
      </c>
      <c r="EY27" s="406">
        <v>116.98</v>
      </c>
      <c r="EZ27" s="406">
        <v>0</v>
      </c>
      <c r="FA27" s="406">
        <v>0</v>
      </c>
      <c r="FB27" s="406" t="s">
        <v>352</v>
      </c>
      <c r="FC27" s="406" t="s">
        <v>397</v>
      </c>
      <c r="FD27" s="406" t="s">
        <v>397</v>
      </c>
      <c r="FE27" s="406" t="s">
        <v>397</v>
      </c>
      <c r="FF27" s="406" t="s">
        <v>397</v>
      </c>
      <c r="FG27" s="406" t="s">
        <v>397</v>
      </c>
      <c r="FH27" s="406" t="s">
        <v>397</v>
      </c>
      <c r="FI27" s="406" t="s">
        <v>397</v>
      </c>
      <c r="FJ27" s="406" t="s">
        <v>397</v>
      </c>
      <c r="FK27" s="406" t="s">
        <v>397</v>
      </c>
      <c r="FL27" s="406" t="s">
        <v>397</v>
      </c>
      <c r="FM27" s="406" t="s">
        <v>397</v>
      </c>
      <c r="FN27" s="406" t="s">
        <v>397</v>
      </c>
      <c r="FO27" s="406" t="s">
        <v>397</v>
      </c>
      <c r="FP27" s="406" t="s">
        <v>397</v>
      </c>
      <c r="FQ27" s="406" t="s">
        <v>397</v>
      </c>
      <c r="FR27" s="406" t="s">
        <v>397</v>
      </c>
      <c r="FS27" s="406" t="s">
        <v>397</v>
      </c>
      <c r="FT27" s="406" t="s">
        <v>397</v>
      </c>
      <c r="FU27" s="406" t="s">
        <v>397</v>
      </c>
      <c r="FV27" s="406" t="s">
        <v>397</v>
      </c>
      <c r="FW27" s="406" t="s">
        <v>397</v>
      </c>
      <c r="FX27" s="406" t="s">
        <v>397</v>
      </c>
      <c r="FY27" s="406" t="s">
        <v>397</v>
      </c>
      <c r="FZ27" s="406" t="s">
        <v>397</v>
      </c>
      <c r="GA27" s="406" t="s">
        <v>397</v>
      </c>
      <c r="GB27" s="406" t="s">
        <v>397</v>
      </c>
      <c r="GC27" s="406" t="s">
        <v>397</v>
      </c>
      <c r="GD27" s="406" t="s">
        <v>397</v>
      </c>
      <c r="GE27" s="406" t="s">
        <v>397</v>
      </c>
      <c r="GF27" s="406" t="s">
        <v>397</v>
      </c>
      <c r="GG27" s="406" t="s">
        <v>397</v>
      </c>
      <c r="GH27" s="406" t="s">
        <v>397</v>
      </c>
      <c r="GI27" s="406" t="s">
        <v>397</v>
      </c>
      <c r="GJ27" s="406" t="s">
        <v>397</v>
      </c>
      <c r="GK27" s="406" t="s">
        <v>397</v>
      </c>
      <c r="GL27" s="406" t="s">
        <v>397</v>
      </c>
      <c r="GM27" s="406" t="s">
        <v>397</v>
      </c>
      <c r="GN27" s="406" t="s">
        <v>397</v>
      </c>
      <c r="GO27" s="406" t="s">
        <v>397</v>
      </c>
      <c r="GP27" s="406" t="s">
        <v>397</v>
      </c>
      <c r="GQ27" s="406" t="s">
        <v>397</v>
      </c>
      <c r="GR27" s="406" t="s">
        <v>397</v>
      </c>
      <c r="GS27" s="406" t="s">
        <v>397</v>
      </c>
      <c r="GT27" s="406" t="s">
        <v>397</v>
      </c>
      <c r="GU27" s="406" t="s">
        <v>397</v>
      </c>
      <c r="GV27" s="406" t="s">
        <v>397</v>
      </c>
      <c r="GW27" s="406" t="s">
        <v>397</v>
      </c>
      <c r="GX27" s="406" t="s">
        <v>397</v>
      </c>
      <c r="GY27" s="406" t="s">
        <v>397</v>
      </c>
      <c r="GZ27" s="406" t="s">
        <v>397</v>
      </c>
      <c r="HA27" s="406" t="s">
        <v>397</v>
      </c>
      <c r="HB27" s="406" t="s">
        <v>397</v>
      </c>
      <c r="HC27" s="406" t="s">
        <v>397</v>
      </c>
      <c r="HD27" s="406" t="s">
        <v>397</v>
      </c>
      <c r="HE27" s="406" t="s">
        <v>397</v>
      </c>
      <c r="HF27" s="406" t="s">
        <v>397</v>
      </c>
      <c r="HG27" s="406" t="s">
        <v>397</v>
      </c>
      <c r="HH27" s="406" t="s">
        <v>397</v>
      </c>
      <c r="HI27" s="406" t="s">
        <v>397</v>
      </c>
      <c r="HJ27" s="406" t="s">
        <v>397</v>
      </c>
      <c r="HK27" s="406" t="s">
        <v>397</v>
      </c>
      <c r="HL27" s="406" t="s">
        <v>397</v>
      </c>
      <c r="HM27" s="406" t="s">
        <v>397</v>
      </c>
      <c r="HN27" s="406" t="s">
        <v>397</v>
      </c>
      <c r="HO27" s="406" t="s">
        <v>397</v>
      </c>
      <c r="HP27" s="406" t="s">
        <v>397</v>
      </c>
      <c r="HQ27" s="406" t="s">
        <v>397</v>
      </c>
      <c r="HR27" s="406" t="s">
        <v>397</v>
      </c>
      <c r="HS27" s="406" t="s">
        <v>397</v>
      </c>
      <c r="HT27" s="406" t="s">
        <v>397</v>
      </c>
      <c r="HU27" s="406" t="s">
        <v>397</v>
      </c>
      <c r="HV27" s="406" t="s">
        <v>397</v>
      </c>
      <c r="HW27" s="406" t="s">
        <v>397</v>
      </c>
      <c r="HX27" s="406" t="s">
        <v>397</v>
      </c>
      <c r="HY27" s="406" t="s">
        <v>397</v>
      </c>
      <c r="HZ27" s="406" t="s">
        <v>397</v>
      </c>
      <c r="IA27" s="406" t="s">
        <v>397</v>
      </c>
      <c r="IB27" s="406" t="s">
        <v>397</v>
      </c>
      <c r="IC27" s="406" t="s">
        <v>397</v>
      </c>
      <c r="ID27" s="406" t="s">
        <v>397</v>
      </c>
      <c r="IE27" s="406" t="s">
        <v>397</v>
      </c>
      <c r="IF27" s="406" t="s">
        <v>397</v>
      </c>
      <c r="IG27" s="406" t="s">
        <v>397</v>
      </c>
      <c r="IH27" s="406" t="s">
        <v>397</v>
      </c>
      <c r="II27" s="406" t="s">
        <v>397</v>
      </c>
      <c r="IJ27" s="406" t="s">
        <v>397</v>
      </c>
      <c r="IK27" s="406" t="s">
        <v>397</v>
      </c>
      <c r="IL27" s="406" t="s">
        <v>397</v>
      </c>
      <c r="IM27" s="406" t="s">
        <v>397</v>
      </c>
      <c r="IN27" s="406" t="s">
        <v>397</v>
      </c>
      <c r="IO27" s="406" t="s">
        <v>397</v>
      </c>
      <c r="IP27" s="406" t="s">
        <v>397</v>
      </c>
      <c r="IQ27" s="406" t="s">
        <v>397</v>
      </c>
      <c r="IR27" s="406" t="s">
        <v>397</v>
      </c>
      <c r="IS27" s="406" t="s">
        <v>397</v>
      </c>
      <c r="IT27" s="406" t="s">
        <v>397</v>
      </c>
      <c r="IU27" s="406" t="s">
        <v>397</v>
      </c>
      <c r="IV27" s="406" t="s">
        <v>397</v>
      </c>
      <c r="IW27" s="406" t="s">
        <v>397</v>
      </c>
      <c r="IX27" s="406" t="s">
        <v>397</v>
      </c>
      <c r="IY27" s="406" t="s">
        <v>397</v>
      </c>
      <c r="IZ27" s="406" t="s">
        <v>397</v>
      </c>
      <c r="JA27" s="406" t="s">
        <v>397</v>
      </c>
      <c r="JB27" s="406" t="s">
        <v>397</v>
      </c>
      <c r="JC27" s="406" t="s">
        <v>397</v>
      </c>
      <c r="JD27" s="406" t="s">
        <v>397</v>
      </c>
      <c r="JE27" s="406" t="s">
        <v>397</v>
      </c>
      <c r="JF27" s="406" t="s">
        <v>397</v>
      </c>
      <c r="JG27" s="406" t="s">
        <v>397</v>
      </c>
      <c r="JH27" s="406" t="s">
        <v>397</v>
      </c>
      <c r="JI27" s="406" t="s">
        <v>397</v>
      </c>
      <c r="JJ27" s="406" t="s">
        <v>397</v>
      </c>
      <c r="JK27" s="406" t="s">
        <v>397</v>
      </c>
      <c r="JL27" s="406" t="s">
        <v>397</v>
      </c>
      <c r="JM27" s="406" t="s">
        <v>397</v>
      </c>
      <c r="JN27" s="406" t="s">
        <v>397</v>
      </c>
      <c r="JO27" s="406" t="s">
        <v>397</v>
      </c>
      <c r="JP27" s="406" t="s">
        <v>397</v>
      </c>
      <c r="JQ27" s="406" t="s">
        <v>397</v>
      </c>
      <c r="JR27" s="406" t="s">
        <v>397</v>
      </c>
      <c r="JS27" s="406" t="s">
        <v>397</v>
      </c>
      <c r="JT27" s="406" t="s">
        <v>397</v>
      </c>
      <c r="JU27" s="406" t="s">
        <v>397</v>
      </c>
      <c r="JV27" s="406" t="s">
        <v>397</v>
      </c>
      <c r="JW27" s="406" t="s">
        <v>397</v>
      </c>
      <c r="JX27" s="406" t="s">
        <v>397</v>
      </c>
      <c r="JY27" s="406" t="s">
        <v>397</v>
      </c>
      <c r="JZ27" s="406" t="s">
        <v>397</v>
      </c>
      <c r="KA27" s="406" t="s">
        <v>397</v>
      </c>
      <c r="KB27" s="406" t="s">
        <v>397</v>
      </c>
      <c r="KC27" s="406" t="s">
        <v>397</v>
      </c>
      <c r="KD27" s="406" t="s">
        <v>397</v>
      </c>
      <c r="KE27" s="406" t="s">
        <v>397</v>
      </c>
      <c r="KF27" s="406" t="s">
        <v>397</v>
      </c>
      <c r="KG27" s="406" t="s">
        <v>397</v>
      </c>
      <c r="KH27" s="406" t="s">
        <v>397</v>
      </c>
      <c r="KI27" s="406" t="s">
        <v>397</v>
      </c>
      <c r="KJ27" s="406" t="s">
        <v>397</v>
      </c>
      <c r="KK27" s="406" t="s">
        <v>397</v>
      </c>
      <c r="KL27" s="406" t="s">
        <v>397</v>
      </c>
      <c r="KM27" s="406" t="s">
        <v>397</v>
      </c>
      <c r="KN27" s="406" t="s">
        <v>397</v>
      </c>
      <c r="KO27" s="406" t="s">
        <v>397</v>
      </c>
      <c r="KP27" s="406" t="s">
        <v>397</v>
      </c>
      <c r="KQ27" s="406" t="s">
        <v>397</v>
      </c>
      <c r="KR27" s="406" t="s">
        <v>397</v>
      </c>
      <c r="KS27" s="406" t="s">
        <v>397</v>
      </c>
      <c r="KT27" s="406" t="s">
        <v>397</v>
      </c>
      <c r="KU27" s="406"/>
      <c r="KV27" s="406"/>
      <c r="KW27" s="406"/>
      <c r="KX27" s="406"/>
      <c r="KY27" s="397"/>
      <c r="KZ27" s="15" t="s">
        <v>439</v>
      </c>
      <c r="LA27" s="406" t="s">
        <v>397</v>
      </c>
      <c r="LB27" s="406" t="s">
        <v>397</v>
      </c>
      <c r="LC27" s="406" t="s">
        <v>397</v>
      </c>
      <c r="LD27" s="406" t="s">
        <v>397</v>
      </c>
      <c r="LE27" s="406" t="s">
        <v>397</v>
      </c>
      <c r="LF27" s="406" t="s">
        <v>397</v>
      </c>
      <c r="LG27" s="397"/>
      <c r="LH27" s="406"/>
      <c r="LI27" s="406"/>
      <c r="LJ27" s="406"/>
      <c r="LK27" s="406"/>
      <c r="LL27" s="406"/>
      <c r="LM27" s="406"/>
      <c r="LN27" s="406"/>
      <c r="LO27" s="406"/>
      <c r="LP27" s="406"/>
      <c r="LQ27" s="406"/>
      <c r="LR27" s="406"/>
      <c r="LS27" s="406"/>
      <c r="LT27" s="406"/>
      <c r="LU27" s="406"/>
      <c r="LV27" s="406"/>
      <c r="LW27" s="406"/>
      <c r="LX27" s="406"/>
      <c r="LY27" s="406"/>
      <c r="LZ27" s="406"/>
      <c r="MA27" s="406"/>
      <c r="MB27" s="406"/>
      <c r="MC27" s="406"/>
      <c r="MD27" s="406"/>
      <c r="ME27" s="406"/>
      <c r="MF27" s="406"/>
      <c r="MG27" s="406"/>
      <c r="MH27" s="406"/>
      <c r="MI27" s="406"/>
      <c r="MJ27" s="406"/>
      <c r="MK27" s="406"/>
      <c r="ML27" s="406"/>
      <c r="MM27" s="406"/>
      <c r="MN27" s="406"/>
      <c r="MO27" s="406"/>
      <c r="MP27" s="406"/>
      <c r="MQ27" s="406"/>
      <c r="MR27" s="406"/>
      <c r="MS27" s="406"/>
      <c r="MT27" s="406"/>
      <c r="MU27" s="406"/>
      <c r="MV27" s="406"/>
      <c r="MW27" s="406"/>
      <c r="MX27" s="406"/>
      <c r="MY27" s="406"/>
      <c r="MZ27" s="406"/>
      <c r="NA27" s="406"/>
      <c r="NB27" s="406"/>
      <c r="NC27" s="406"/>
      <c r="ND27" s="406"/>
      <c r="NE27" s="406"/>
      <c r="NF27" s="406"/>
      <c r="NG27" s="406"/>
      <c r="NH27" s="406"/>
      <c r="NI27" s="406"/>
      <c r="NJ27" s="406"/>
      <c r="NK27" s="406"/>
      <c r="NL27" s="406"/>
      <c r="NM27" s="406"/>
      <c r="NN27" s="406"/>
      <c r="NO27" s="406"/>
      <c r="NP27" s="406"/>
      <c r="NQ27" s="406"/>
      <c r="NR27" s="406"/>
      <c r="NS27" s="406"/>
      <c r="NT27" s="406"/>
      <c r="NU27" s="406"/>
      <c r="NV27" s="406"/>
      <c r="NW27" s="406"/>
      <c r="NX27" s="406"/>
      <c r="NY27" s="406"/>
      <c r="NZ27" s="406"/>
      <c r="OA27" s="406"/>
      <c r="OB27" s="406"/>
      <c r="OC27" s="406"/>
      <c r="OD27" s="406"/>
      <c r="OE27" s="406"/>
      <c r="OF27" s="406"/>
      <c r="OG27" s="406"/>
      <c r="OH27" s="406"/>
      <c r="OI27" s="406"/>
      <c r="OJ27" s="406"/>
      <c r="OK27" s="406"/>
      <c r="OL27" s="406"/>
      <c r="OM27" s="406"/>
      <c r="ON27" s="406"/>
      <c r="OO27" s="406"/>
      <c r="OP27" s="406"/>
      <c r="OQ27" s="406"/>
      <c r="OR27" s="406"/>
      <c r="OS27" s="406"/>
      <c r="OT27" s="406"/>
      <c r="OU27" s="406"/>
      <c r="OV27" s="406"/>
      <c r="OW27" s="406"/>
      <c r="OX27" s="406"/>
      <c r="OY27" s="406"/>
      <c r="OZ27" s="406"/>
      <c r="PA27" s="406"/>
      <c r="PB27" s="406"/>
      <c r="PC27" s="406"/>
      <c r="PD27" s="406"/>
      <c r="PE27" s="406"/>
      <c r="PF27" s="406"/>
      <c r="PG27" s="406"/>
      <c r="PH27" s="406"/>
      <c r="PI27" s="406"/>
      <c r="PJ27" s="406"/>
      <c r="PK27" s="406"/>
      <c r="PL27" s="406"/>
      <c r="PM27" s="406"/>
      <c r="PN27" s="406"/>
      <c r="PO27" s="406"/>
      <c r="PP27" s="406"/>
      <c r="PQ27" s="406"/>
      <c r="PR27" s="406"/>
      <c r="PS27" s="406"/>
      <c r="PT27" s="406"/>
      <c r="PU27" s="406"/>
      <c r="PV27" s="406"/>
      <c r="PW27" s="406"/>
      <c r="PX27" s="406"/>
      <c r="PY27" s="406"/>
      <c r="PZ27" s="406"/>
      <c r="QA27" s="406"/>
      <c r="QB27" s="406"/>
      <c r="QC27" s="406"/>
      <c r="QD27" s="406"/>
      <c r="QE27" s="406"/>
      <c r="QF27" s="406"/>
      <c r="QG27" s="406"/>
      <c r="QH27" s="406"/>
      <c r="QI27" s="406"/>
      <c r="QJ27" s="406"/>
      <c r="QK27" s="406"/>
      <c r="QL27" s="406"/>
      <c r="QM27" s="406"/>
      <c r="QN27" s="406"/>
      <c r="QO27" s="406"/>
      <c r="QP27" s="406"/>
      <c r="QQ27" s="406"/>
      <c r="QR27" s="406"/>
      <c r="QS27" s="406"/>
      <c r="QT27" s="406"/>
      <c r="QU27" s="406"/>
      <c r="QV27" s="406"/>
      <c r="QW27" s="406"/>
      <c r="QX27" s="406"/>
      <c r="QY27" s="406"/>
      <c r="QZ27" s="406"/>
      <c r="RA27" s="406"/>
      <c r="RB27" s="406"/>
      <c r="RC27" s="406"/>
      <c r="RD27" s="406"/>
      <c r="RE27" s="406"/>
      <c r="RF27" s="406"/>
      <c r="RG27" s="406"/>
      <c r="RH27" s="406"/>
      <c r="RI27" s="406"/>
      <c r="RJ27" s="406"/>
      <c r="RK27" s="406"/>
      <c r="RL27" s="406"/>
      <c r="RM27" s="406"/>
      <c r="RN27" s="406"/>
      <c r="RO27" s="406"/>
      <c r="RP27" s="406"/>
      <c r="RQ27" s="406"/>
      <c r="RR27" s="406"/>
      <c r="RS27" s="406"/>
      <c r="RT27" s="406"/>
      <c r="RU27" s="406"/>
      <c r="RV27" s="406"/>
      <c r="RW27" s="406"/>
      <c r="RX27" s="406"/>
      <c r="RY27" s="406"/>
      <c r="RZ27" s="406"/>
      <c r="SA27" s="406"/>
      <c r="SB27" s="406"/>
      <c r="SC27" s="406"/>
      <c r="SD27" s="406"/>
      <c r="SE27" s="406"/>
      <c r="SF27" s="406"/>
      <c r="SG27" s="406"/>
    </row>
    <row r="28" spans="1:501">
      <c r="A28" s="395"/>
      <c r="B28" s="395" t="s">
        <v>440</v>
      </c>
      <c r="C28" s="395">
        <v>201.29</v>
      </c>
      <c r="D28" s="395">
        <v>205.29</v>
      </c>
      <c r="E28" s="395">
        <v>253.61</v>
      </c>
      <c r="F28" s="395">
        <v>135.12</v>
      </c>
      <c r="G28" s="395">
        <v>199.69</v>
      </c>
      <c r="H28" s="395">
        <v>166.29</v>
      </c>
      <c r="I28" s="395">
        <v>135.41999999999999</v>
      </c>
      <c r="J28" s="395">
        <v>145.31</v>
      </c>
      <c r="K28" s="395">
        <v>165.55</v>
      </c>
      <c r="L28" s="395">
        <v>199.1</v>
      </c>
      <c r="M28" s="395">
        <v>0</v>
      </c>
      <c r="N28" s="395"/>
      <c r="O28" s="398">
        <v>0</v>
      </c>
      <c r="P28" s="395">
        <v>0</v>
      </c>
      <c r="Q28" s="395">
        <v>0</v>
      </c>
      <c r="R28" s="395">
        <v>0</v>
      </c>
      <c r="S28" s="395">
        <v>0</v>
      </c>
      <c r="T28" s="395">
        <v>0</v>
      </c>
      <c r="U28" s="395">
        <v>0</v>
      </c>
      <c r="V28" s="395">
        <v>0</v>
      </c>
      <c r="W28" s="371" t="s">
        <v>397</v>
      </c>
      <c r="X28" s="371" t="s">
        <v>397</v>
      </c>
      <c r="Y28" s="371" t="s">
        <v>397</v>
      </c>
      <c r="Z28" s="371"/>
      <c r="AA28" s="395"/>
      <c r="AB28" s="395"/>
      <c r="AC28" s="395"/>
      <c r="AD28" s="395"/>
      <c r="AE28" s="395"/>
      <c r="AF28" s="400" t="s">
        <v>440</v>
      </c>
      <c r="AG28" s="395" t="s">
        <v>440</v>
      </c>
      <c r="AH28" s="406" t="s">
        <v>397</v>
      </c>
      <c r="AI28" s="406" t="s">
        <v>397</v>
      </c>
      <c r="AJ28" s="406" t="s">
        <v>397</v>
      </c>
      <c r="AK28" s="406" t="s">
        <v>397</v>
      </c>
      <c r="AL28" s="406" t="s">
        <v>397</v>
      </c>
      <c r="AM28" s="406" t="s">
        <v>397</v>
      </c>
      <c r="AN28" s="406" t="s">
        <v>397</v>
      </c>
      <c r="AO28" s="406" t="s">
        <v>397</v>
      </c>
      <c r="AP28" s="406" t="s">
        <v>397</v>
      </c>
      <c r="AQ28" s="406" t="s">
        <v>397</v>
      </c>
      <c r="AR28" s="406" t="s">
        <v>397</v>
      </c>
      <c r="AS28" s="406" t="s">
        <v>397</v>
      </c>
      <c r="AT28" s="406" t="s">
        <v>397</v>
      </c>
      <c r="AU28" s="406" t="s">
        <v>397</v>
      </c>
      <c r="AV28" s="406" t="s">
        <v>397</v>
      </c>
      <c r="AW28" s="406" t="s">
        <v>397</v>
      </c>
      <c r="AX28" s="406" t="s">
        <v>397</v>
      </c>
      <c r="AY28" s="406" t="s">
        <v>397</v>
      </c>
      <c r="AZ28" s="406" t="s">
        <v>397</v>
      </c>
      <c r="BA28" s="406" t="s">
        <v>397</v>
      </c>
      <c r="BB28" s="406" t="s">
        <v>397</v>
      </c>
      <c r="BC28" s="406" t="s">
        <v>397</v>
      </c>
      <c r="BD28" s="406" t="s">
        <v>397</v>
      </c>
      <c r="BE28" s="406" t="s">
        <v>397</v>
      </c>
      <c r="BF28" s="406" t="s">
        <v>397</v>
      </c>
      <c r="BG28" s="406" t="s">
        <v>397</v>
      </c>
      <c r="BH28" s="406" t="s">
        <v>397</v>
      </c>
      <c r="BI28" s="406" t="s">
        <v>397</v>
      </c>
      <c r="BJ28" s="406" t="s">
        <v>397</v>
      </c>
      <c r="BK28" s="406" t="s">
        <v>397</v>
      </c>
      <c r="BL28" s="406" t="s">
        <v>397</v>
      </c>
      <c r="BM28" s="406" t="s">
        <v>397</v>
      </c>
      <c r="BN28" s="406" t="s">
        <v>397</v>
      </c>
      <c r="BO28" s="406" t="s">
        <v>397</v>
      </c>
      <c r="BP28" s="406" t="s">
        <v>397</v>
      </c>
      <c r="BQ28" s="406" t="s">
        <v>397</v>
      </c>
      <c r="BR28" s="406" t="s">
        <v>397</v>
      </c>
      <c r="BS28" s="406" t="s">
        <v>397</v>
      </c>
      <c r="BT28" s="406" t="s">
        <v>397</v>
      </c>
      <c r="BU28" s="406" t="s">
        <v>397</v>
      </c>
      <c r="BV28" s="406" t="s">
        <v>397</v>
      </c>
      <c r="BW28" s="406" t="s">
        <v>397</v>
      </c>
      <c r="BX28" s="406" t="s">
        <v>397</v>
      </c>
      <c r="BY28" s="406" t="s">
        <v>397</v>
      </c>
      <c r="BZ28" s="406" t="s">
        <v>397</v>
      </c>
      <c r="CA28" s="406" t="s">
        <v>397</v>
      </c>
      <c r="CB28" s="406" t="s">
        <v>397</v>
      </c>
      <c r="CC28" s="406" t="s">
        <v>397</v>
      </c>
      <c r="CD28" s="406" t="s">
        <v>397</v>
      </c>
      <c r="CE28" s="406" t="s">
        <v>397</v>
      </c>
      <c r="CF28" s="406" t="s">
        <v>397</v>
      </c>
      <c r="CG28" s="406" t="s">
        <v>397</v>
      </c>
      <c r="CH28" s="406" t="s">
        <v>397</v>
      </c>
      <c r="CI28" s="406" t="s">
        <v>397</v>
      </c>
      <c r="CJ28" s="406" t="s">
        <v>397</v>
      </c>
      <c r="CK28" s="406" t="s">
        <v>397</v>
      </c>
      <c r="CL28" s="406" t="s">
        <v>397</v>
      </c>
      <c r="CM28" s="406" t="s">
        <v>397</v>
      </c>
      <c r="CN28" s="406" t="s">
        <v>397</v>
      </c>
      <c r="CO28" s="406" t="s">
        <v>397</v>
      </c>
      <c r="CP28" s="406" t="s">
        <v>397</v>
      </c>
      <c r="CQ28" s="406" t="s">
        <v>397</v>
      </c>
      <c r="CR28" s="406" t="s">
        <v>397</v>
      </c>
      <c r="CS28" s="406" t="s">
        <v>397</v>
      </c>
      <c r="CT28" s="406" t="s">
        <v>397</v>
      </c>
      <c r="CU28" s="406" t="s">
        <v>397</v>
      </c>
      <c r="CV28" s="406" t="s">
        <v>397</v>
      </c>
      <c r="CW28" s="406" t="s">
        <v>397</v>
      </c>
      <c r="CX28" s="406" t="s">
        <v>397</v>
      </c>
      <c r="CY28" s="406" t="s">
        <v>397</v>
      </c>
      <c r="CZ28" s="406" t="s">
        <v>397</v>
      </c>
      <c r="DA28" s="406" t="s">
        <v>397</v>
      </c>
      <c r="DB28" s="406" t="s">
        <v>397</v>
      </c>
      <c r="DC28" s="397"/>
      <c r="DD28" s="397"/>
      <c r="DE28" s="15" t="s">
        <v>440</v>
      </c>
      <c r="DF28" s="406" t="s">
        <v>397</v>
      </c>
      <c r="DG28" s="406" t="s">
        <v>397</v>
      </c>
      <c r="DH28" s="406" t="s">
        <v>397</v>
      </c>
      <c r="DI28" s="406" t="s">
        <v>397</v>
      </c>
      <c r="DJ28" s="406" t="s">
        <v>397</v>
      </c>
      <c r="DK28" s="406" t="s">
        <v>397</v>
      </c>
      <c r="DL28" s="397"/>
      <c r="DM28" s="397"/>
      <c r="DN28" s="397" t="s">
        <v>440</v>
      </c>
      <c r="DO28" s="395" t="s">
        <v>440</v>
      </c>
      <c r="DP28" s="406" t="s">
        <v>397</v>
      </c>
      <c r="DQ28" s="406" t="s">
        <v>397</v>
      </c>
      <c r="DR28" s="406" t="s">
        <v>397</v>
      </c>
      <c r="DS28" s="406" t="s">
        <v>397</v>
      </c>
      <c r="DT28" s="406" t="s">
        <v>397</v>
      </c>
      <c r="DU28" s="406" t="s">
        <v>397</v>
      </c>
      <c r="DV28" s="406" t="s">
        <v>397</v>
      </c>
      <c r="DW28" s="406" t="s">
        <v>397</v>
      </c>
      <c r="DX28" s="406" t="s">
        <v>397</v>
      </c>
      <c r="DY28" s="406" t="s">
        <v>397</v>
      </c>
      <c r="DZ28" s="406" t="s">
        <v>397</v>
      </c>
      <c r="EA28" s="406" t="s">
        <v>397</v>
      </c>
      <c r="EB28" s="406" t="s">
        <v>397</v>
      </c>
      <c r="EC28" s="406" t="s">
        <v>397</v>
      </c>
      <c r="ED28" s="406" t="s">
        <v>397</v>
      </c>
      <c r="EE28" s="406" t="s">
        <v>397</v>
      </c>
      <c r="EF28" s="406" t="s">
        <v>397</v>
      </c>
      <c r="EG28" s="406" t="s">
        <v>397</v>
      </c>
      <c r="EH28" s="406" t="s">
        <v>397</v>
      </c>
      <c r="EI28" s="406" t="s">
        <v>397</v>
      </c>
      <c r="EJ28" s="406" t="s">
        <v>397</v>
      </c>
      <c r="EK28" s="406" t="s">
        <v>397</v>
      </c>
      <c r="EL28" s="406" t="s">
        <v>397</v>
      </c>
      <c r="EM28" s="406" t="s">
        <v>397</v>
      </c>
      <c r="EN28" s="406" t="s">
        <v>397</v>
      </c>
      <c r="EO28" s="406" t="s">
        <v>397</v>
      </c>
      <c r="EP28" s="406" t="s">
        <v>397</v>
      </c>
      <c r="EQ28" s="406" t="s">
        <v>397</v>
      </c>
      <c r="ER28" s="406" t="s">
        <v>397</v>
      </c>
      <c r="ES28" s="406" t="s">
        <v>397</v>
      </c>
      <c r="ET28" s="406" t="s">
        <v>397</v>
      </c>
      <c r="EU28" s="406" t="s">
        <v>397</v>
      </c>
      <c r="EV28" s="406" t="s">
        <v>397</v>
      </c>
      <c r="EW28" s="406" t="s">
        <v>397</v>
      </c>
      <c r="EX28" s="406" t="s">
        <v>397</v>
      </c>
      <c r="EY28" s="406" t="s">
        <v>397</v>
      </c>
      <c r="EZ28" s="406" t="s">
        <v>397</v>
      </c>
      <c r="FA28" s="406" t="s">
        <v>397</v>
      </c>
      <c r="FB28" s="406" t="s">
        <v>397</v>
      </c>
      <c r="FC28" s="406" t="s">
        <v>397</v>
      </c>
      <c r="FD28" s="406" t="s">
        <v>397</v>
      </c>
      <c r="FE28" s="406" t="s">
        <v>397</v>
      </c>
      <c r="FF28" s="406" t="s">
        <v>397</v>
      </c>
      <c r="FG28" s="406" t="s">
        <v>397</v>
      </c>
      <c r="FH28" s="406" t="s">
        <v>397</v>
      </c>
      <c r="FI28" s="406" t="s">
        <v>397</v>
      </c>
      <c r="FJ28" s="406" t="s">
        <v>397</v>
      </c>
      <c r="FK28" s="406" t="s">
        <v>397</v>
      </c>
      <c r="FL28" s="406" t="s">
        <v>397</v>
      </c>
      <c r="FM28" s="406" t="s">
        <v>397</v>
      </c>
      <c r="FN28" s="406" t="s">
        <v>397</v>
      </c>
      <c r="FO28" s="406" t="s">
        <v>397</v>
      </c>
      <c r="FP28" s="406" t="s">
        <v>397</v>
      </c>
      <c r="FQ28" s="406" t="s">
        <v>397</v>
      </c>
      <c r="FR28" s="406" t="s">
        <v>397</v>
      </c>
      <c r="FS28" s="406" t="s">
        <v>397</v>
      </c>
      <c r="FT28" s="406" t="s">
        <v>397</v>
      </c>
      <c r="FU28" s="406" t="s">
        <v>397</v>
      </c>
      <c r="FV28" s="406" t="s">
        <v>397</v>
      </c>
      <c r="FW28" s="406" t="s">
        <v>397</v>
      </c>
      <c r="FX28" s="406" t="s">
        <v>397</v>
      </c>
      <c r="FY28" s="406" t="s">
        <v>397</v>
      </c>
      <c r="FZ28" s="406" t="s">
        <v>397</v>
      </c>
      <c r="GA28" s="406" t="s">
        <v>397</v>
      </c>
      <c r="GB28" s="406" t="s">
        <v>397</v>
      </c>
      <c r="GC28" s="406" t="s">
        <v>397</v>
      </c>
      <c r="GD28" s="406" t="s">
        <v>397</v>
      </c>
      <c r="GE28" s="406" t="s">
        <v>397</v>
      </c>
      <c r="GF28" s="406" t="s">
        <v>397</v>
      </c>
      <c r="GG28" s="406" t="s">
        <v>397</v>
      </c>
      <c r="GH28" s="406" t="s">
        <v>397</v>
      </c>
      <c r="GI28" s="406" t="s">
        <v>397</v>
      </c>
      <c r="GJ28" s="406" t="s">
        <v>397</v>
      </c>
      <c r="GK28" s="406" t="s">
        <v>397</v>
      </c>
      <c r="GL28" s="406" t="s">
        <v>397</v>
      </c>
      <c r="GM28" s="406" t="s">
        <v>397</v>
      </c>
      <c r="GN28" s="406" t="s">
        <v>397</v>
      </c>
      <c r="GO28" s="406" t="s">
        <v>397</v>
      </c>
      <c r="GP28" s="406" t="s">
        <v>397</v>
      </c>
      <c r="GQ28" s="406" t="s">
        <v>397</v>
      </c>
      <c r="GR28" s="406" t="s">
        <v>397</v>
      </c>
      <c r="GS28" s="406" t="s">
        <v>397</v>
      </c>
      <c r="GT28" s="406" t="s">
        <v>397</v>
      </c>
      <c r="GU28" s="406" t="s">
        <v>397</v>
      </c>
      <c r="GV28" s="406" t="s">
        <v>397</v>
      </c>
      <c r="GW28" s="406" t="s">
        <v>397</v>
      </c>
      <c r="GX28" s="406" t="s">
        <v>397</v>
      </c>
      <c r="GY28" s="406" t="s">
        <v>397</v>
      </c>
      <c r="GZ28" s="406" t="s">
        <v>397</v>
      </c>
      <c r="HA28" s="406" t="s">
        <v>397</v>
      </c>
      <c r="HB28" s="406" t="s">
        <v>397</v>
      </c>
      <c r="HC28" s="406" t="s">
        <v>397</v>
      </c>
      <c r="HD28" s="406" t="s">
        <v>397</v>
      </c>
      <c r="HE28" s="406" t="s">
        <v>397</v>
      </c>
      <c r="HF28" s="406" t="s">
        <v>397</v>
      </c>
      <c r="HG28" s="406" t="s">
        <v>397</v>
      </c>
      <c r="HH28" s="406" t="s">
        <v>397</v>
      </c>
      <c r="HI28" s="406" t="s">
        <v>397</v>
      </c>
      <c r="HJ28" s="406" t="s">
        <v>397</v>
      </c>
      <c r="HK28" s="406" t="s">
        <v>397</v>
      </c>
      <c r="HL28" s="406" t="s">
        <v>397</v>
      </c>
      <c r="HM28" s="406" t="s">
        <v>397</v>
      </c>
      <c r="HN28" s="406" t="s">
        <v>397</v>
      </c>
      <c r="HO28" s="406" t="s">
        <v>397</v>
      </c>
      <c r="HP28" s="406" t="s">
        <v>397</v>
      </c>
      <c r="HQ28" s="406" t="s">
        <v>397</v>
      </c>
      <c r="HR28" s="406" t="s">
        <v>397</v>
      </c>
      <c r="HS28" s="406" t="s">
        <v>397</v>
      </c>
      <c r="HT28" s="406" t="s">
        <v>397</v>
      </c>
      <c r="HU28" s="406" t="s">
        <v>397</v>
      </c>
      <c r="HV28" s="406" t="s">
        <v>397</v>
      </c>
      <c r="HW28" s="406" t="s">
        <v>397</v>
      </c>
      <c r="HX28" s="406" t="s">
        <v>397</v>
      </c>
      <c r="HY28" s="406" t="s">
        <v>397</v>
      </c>
      <c r="HZ28" s="406" t="s">
        <v>397</v>
      </c>
      <c r="IA28" s="406" t="s">
        <v>397</v>
      </c>
      <c r="IB28" s="406" t="s">
        <v>397</v>
      </c>
      <c r="IC28" s="406" t="s">
        <v>397</v>
      </c>
      <c r="ID28" s="406" t="s">
        <v>397</v>
      </c>
      <c r="IE28" s="406" t="s">
        <v>397</v>
      </c>
      <c r="IF28" s="406" t="s">
        <v>397</v>
      </c>
      <c r="IG28" s="406" t="s">
        <v>397</v>
      </c>
      <c r="IH28" s="406" t="s">
        <v>397</v>
      </c>
      <c r="II28" s="406" t="s">
        <v>397</v>
      </c>
      <c r="IJ28" s="406" t="s">
        <v>397</v>
      </c>
      <c r="IK28" s="406" t="s">
        <v>397</v>
      </c>
      <c r="IL28" s="406" t="s">
        <v>397</v>
      </c>
      <c r="IM28" s="406" t="s">
        <v>397</v>
      </c>
      <c r="IN28" s="406" t="s">
        <v>397</v>
      </c>
      <c r="IO28" s="406" t="s">
        <v>397</v>
      </c>
      <c r="IP28" s="406" t="s">
        <v>397</v>
      </c>
      <c r="IQ28" s="406" t="s">
        <v>397</v>
      </c>
      <c r="IR28" s="406" t="s">
        <v>397</v>
      </c>
      <c r="IS28" s="406" t="s">
        <v>397</v>
      </c>
      <c r="IT28" s="406" t="s">
        <v>397</v>
      </c>
      <c r="IU28" s="406" t="s">
        <v>397</v>
      </c>
      <c r="IV28" s="406" t="s">
        <v>397</v>
      </c>
      <c r="IW28" s="406" t="s">
        <v>397</v>
      </c>
      <c r="IX28" s="406" t="s">
        <v>397</v>
      </c>
      <c r="IY28" s="406" t="s">
        <v>397</v>
      </c>
      <c r="IZ28" s="406" t="s">
        <v>397</v>
      </c>
      <c r="JA28" s="406" t="s">
        <v>397</v>
      </c>
      <c r="JB28" s="406" t="s">
        <v>397</v>
      </c>
      <c r="JC28" s="406" t="s">
        <v>397</v>
      </c>
      <c r="JD28" s="406" t="s">
        <v>397</v>
      </c>
      <c r="JE28" s="406" t="s">
        <v>397</v>
      </c>
      <c r="JF28" s="406" t="s">
        <v>397</v>
      </c>
      <c r="JG28" s="406" t="s">
        <v>397</v>
      </c>
      <c r="JH28" s="406" t="s">
        <v>397</v>
      </c>
      <c r="JI28" s="406" t="s">
        <v>397</v>
      </c>
      <c r="JJ28" s="406" t="s">
        <v>397</v>
      </c>
      <c r="JK28" s="406" t="s">
        <v>397</v>
      </c>
      <c r="JL28" s="406" t="s">
        <v>397</v>
      </c>
      <c r="JM28" s="406" t="s">
        <v>397</v>
      </c>
      <c r="JN28" s="406" t="s">
        <v>397</v>
      </c>
      <c r="JO28" s="406" t="s">
        <v>397</v>
      </c>
      <c r="JP28" s="406" t="s">
        <v>397</v>
      </c>
      <c r="JQ28" s="406" t="s">
        <v>397</v>
      </c>
      <c r="JR28" s="406" t="s">
        <v>397</v>
      </c>
      <c r="JS28" s="406" t="s">
        <v>397</v>
      </c>
      <c r="JT28" s="406" t="s">
        <v>397</v>
      </c>
      <c r="JU28" s="406" t="s">
        <v>397</v>
      </c>
      <c r="JV28" s="406" t="s">
        <v>397</v>
      </c>
      <c r="JW28" s="406" t="s">
        <v>397</v>
      </c>
      <c r="JX28" s="406" t="s">
        <v>397</v>
      </c>
      <c r="JY28" s="406" t="s">
        <v>397</v>
      </c>
      <c r="JZ28" s="406" t="s">
        <v>397</v>
      </c>
      <c r="KA28" s="406" t="s">
        <v>397</v>
      </c>
      <c r="KB28" s="406" t="s">
        <v>397</v>
      </c>
      <c r="KC28" s="406" t="s">
        <v>397</v>
      </c>
      <c r="KD28" s="406" t="s">
        <v>397</v>
      </c>
      <c r="KE28" s="406" t="s">
        <v>397</v>
      </c>
      <c r="KF28" s="406" t="s">
        <v>397</v>
      </c>
      <c r="KG28" s="406" t="s">
        <v>397</v>
      </c>
      <c r="KH28" s="406" t="s">
        <v>397</v>
      </c>
      <c r="KI28" s="406" t="s">
        <v>397</v>
      </c>
      <c r="KJ28" s="406" t="s">
        <v>397</v>
      </c>
      <c r="KK28" s="406" t="s">
        <v>397</v>
      </c>
      <c r="KL28" s="406" t="s">
        <v>397</v>
      </c>
      <c r="KM28" s="406" t="s">
        <v>397</v>
      </c>
      <c r="KN28" s="406" t="s">
        <v>397</v>
      </c>
      <c r="KO28" s="406" t="s">
        <v>397</v>
      </c>
      <c r="KP28" s="406" t="s">
        <v>397</v>
      </c>
      <c r="KQ28" s="406" t="s">
        <v>397</v>
      </c>
      <c r="KR28" s="406" t="s">
        <v>397</v>
      </c>
      <c r="KS28" s="406" t="s">
        <v>397</v>
      </c>
      <c r="KT28" s="406" t="s">
        <v>397</v>
      </c>
      <c r="KU28" s="406"/>
      <c r="KV28" s="406"/>
      <c r="KW28" s="406"/>
      <c r="KX28" s="406"/>
      <c r="KY28" s="397"/>
      <c r="KZ28" s="15" t="s">
        <v>440</v>
      </c>
      <c r="LA28" s="406" t="s">
        <v>397</v>
      </c>
      <c r="LB28" s="406" t="s">
        <v>397</v>
      </c>
      <c r="LC28" s="406" t="s">
        <v>397</v>
      </c>
      <c r="LD28" s="406" t="s">
        <v>397</v>
      </c>
      <c r="LE28" s="406" t="s">
        <v>397</v>
      </c>
      <c r="LF28" s="406" t="s">
        <v>397</v>
      </c>
      <c r="LG28" s="397"/>
      <c r="LH28" s="406"/>
      <c r="LI28" s="406"/>
      <c r="LJ28" s="406"/>
      <c r="LK28" s="406"/>
      <c r="LL28" s="406"/>
      <c r="LM28" s="406"/>
      <c r="LN28" s="406"/>
      <c r="LO28" s="406"/>
      <c r="LP28" s="406"/>
      <c r="LQ28" s="406"/>
      <c r="LR28" s="406"/>
      <c r="LS28" s="406"/>
      <c r="LT28" s="406"/>
      <c r="LU28" s="406"/>
      <c r="LV28" s="406"/>
      <c r="LW28" s="406"/>
      <c r="LX28" s="406"/>
      <c r="LY28" s="406"/>
      <c r="LZ28" s="406"/>
      <c r="MA28" s="406"/>
      <c r="MB28" s="406"/>
      <c r="MC28" s="406"/>
      <c r="MD28" s="406"/>
      <c r="ME28" s="406"/>
      <c r="MF28" s="406"/>
      <c r="MG28" s="406"/>
      <c r="MH28" s="406"/>
      <c r="MI28" s="406"/>
      <c r="MJ28" s="406"/>
      <c r="MK28" s="406"/>
      <c r="ML28" s="406"/>
      <c r="MM28" s="406"/>
      <c r="MN28" s="406"/>
      <c r="MO28" s="406"/>
      <c r="MP28" s="406"/>
      <c r="MQ28" s="406"/>
      <c r="MR28" s="406"/>
      <c r="MS28" s="406"/>
      <c r="MT28" s="406"/>
      <c r="MU28" s="406"/>
      <c r="MV28" s="406"/>
      <c r="MW28" s="406"/>
      <c r="MX28" s="406"/>
      <c r="MY28" s="406"/>
      <c r="MZ28" s="406"/>
      <c r="NA28" s="406"/>
      <c r="NB28" s="406"/>
      <c r="NC28" s="406"/>
      <c r="ND28" s="406"/>
      <c r="NE28" s="406"/>
      <c r="NF28" s="406"/>
      <c r="NG28" s="406"/>
      <c r="NH28" s="406"/>
      <c r="NI28" s="406"/>
      <c r="NJ28" s="406"/>
      <c r="NK28" s="406"/>
      <c r="NL28" s="406"/>
      <c r="NM28" s="406"/>
      <c r="NN28" s="406"/>
      <c r="NO28" s="406"/>
      <c r="NP28" s="406"/>
      <c r="NQ28" s="406"/>
      <c r="NR28" s="406"/>
      <c r="NS28" s="406"/>
      <c r="NT28" s="406"/>
      <c r="NU28" s="406"/>
      <c r="NV28" s="406"/>
      <c r="NW28" s="406"/>
      <c r="NX28" s="406"/>
      <c r="NY28" s="406"/>
      <c r="NZ28" s="406"/>
      <c r="OA28" s="406"/>
      <c r="OB28" s="406"/>
      <c r="OC28" s="406"/>
      <c r="OD28" s="406"/>
      <c r="OE28" s="406"/>
      <c r="OF28" s="406"/>
      <c r="OG28" s="406"/>
      <c r="OH28" s="406"/>
      <c r="OI28" s="406"/>
      <c r="OJ28" s="406"/>
      <c r="OK28" s="406"/>
      <c r="OL28" s="406"/>
      <c r="OM28" s="406"/>
      <c r="ON28" s="406"/>
      <c r="OO28" s="406"/>
      <c r="OP28" s="406"/>
      <c r="OQ28" s="406"/>
      <c r="OR28" s="406"/>
      <c r="OS28" s="406"/>
      <c r="OT28" s="406"/>
      <c r="OU28" s="406"/>
      <c r="OV28" s="406"/>
      <c r="OW28" s="406"/>
      <c r="OX28" s="406"/>
      <c r="OY28" s="406"/>
      <c r="OZ28" s="406"/>
      <c r="PA28" s="406"/>
      <c r="PB28" s="406"/>
      <c r="PC28" s="406"/>
      <c r="PD28" s="406"/>
      <c r="PE28" s="406"/>
      <c r="PF28" s="406"/>
      <c r="PG28" s="406"/>
      <c r="PH28" s="406"/>
      <c r="PI28" s="406"/>
      <c r="PJ28" s="406"/>
      <c r="PK28" s="406"/>
      <c r="PL28" s="406"/>
      <c r="PM28" s="406"/>
      <c r="PN28" s="406"/>
      <c r="PO28" s="406"/>
      <c r="PP28" s="406"/>
      <c r="PQ28" s="406"/>
      <c r="PR28" s="406"/>
      <c r="PS28" s="406"/>
      <c r="PT28" s="406"/>
      <c r="PU28" s="406"/>
      <c r="PV28" s="406"/>
      <c r="PW28" s="406"/>
      <c r="PX28" s="406"/>
      <c r="PY28" s="406"/>
      <c r="PZ28" s="406"/>
      <c r="QA28" s="406"/>
      <c r="QB28" s="406"/>
      <c r="QC28" s="406"/>
      <c r="QD28" s="406"/>
      <c r="QE28" s="406"/>
      <c r="QF28" s="406"/>
      <c r="QG28" s="406"/>
      <c r="QH28" s="406"/>
      <c r="QI28" s="406"/>
      <c r="QJ28" s="406"/>
      <c r="QK28" s="406"/>
      <c r="QL28" s="406"/>
      <c r="QM28" s="406"/>
      <c r="QN28" s="406"/>
      <c r="QO28" s="406"/>
      <c r="QP28" s="406"/>
      <c r="QQ28" s="406"/>
      <c r="QR28" s="406"/>
      <c r="QS28" s="406"/>
      <c r="QT28" s="406"/>
      <c r="QU28" s="406"/>
      <c r="QV28" s="406"/>
      <c r="QW28" s="406"/>
      <c r="QX28" s="406"/>
      <c r="QY28" s="406"/>
      <c r="QZ28" s="406"/>
      <c r="RA28" s="406"/>
      <c r="RB28" s="406"/>
      <c r="RC28" s="406"/>
      <c r="RD28" s="406"/>
      <c r="RE28" s="406"/>
      <c r="RF28" s="406"/>
      <c r="RG28" s="406"/>
      <c r="RH28" s="406"/>
      <c r="RI28" s="406"/>
      <c r="RJ28" s="406"/>
      <c r="RK28" s="406"/>
      <c r="RL28" s="406"/>
      <c r="RM28" s="406"/>
      <c r="RN28" s="406"/>
      <c r="RO28" s="406"/>
      <c r="RP28" s="406"/>
      <c r="RQ28" s="406"/>
      <c r="RR28" s="406"/>
      <c r="RS28" s="406"/>
      <c r="RT28" s="406"/>
      <c r="RU28" s="406"/>
      <c r="RV28" s="406"/>
      <c r="RW28" s="406"/>
      <c r="RX28" s="406"/>
      <c r="RY28" s="406"/>
      <c r="RZ28" s="406"/>
      <c r="SA28" s="406"/>
      <c r="SB28" s="406"/>
      <c r="SC28" s="406"/>
      <c r="SD28" s="406"/>
      <c r="SE28" s="406"/>
      <c r="SF28" s="406"/>
      <c r="SG28" s="406"/>
    </row>
    <row r="29" spans="1:501">
      <c r="A29" s="395"/>
      <c r="B29" s="395" t="s">
        <v>197</v>
      </c>
      <c r="C29" s="395">
        <v>0</v>
      </c>
      <c r="D29" s="395">
        <v>51</v>
      </c>
      <c r="E29" s="395">
        <v>20</v>
      </c>
      <c r="F29" s="395">
        <v>-9</v>
      </c>
      <c r="G29" s="395">
        <v>11</v>
      </c>
      <c r="H29" s="395">
        <v>88</v>
      </c>
      <c r="I29" s="395">
        <v>-352</v>
      </c>
      <c r="J29" s="395">
        <v>278</v>
      </c>
      <c r="K29" s="395">
        <v>114</v>
      </c>
      <c r="L29" s="395">
        <v>316</v>
      </c>
      <c r="M29" s="395">
        <v>0</v>
      </c>
      <c r="N29" s="395"/>
      <c r="O29" s="398" t="s">
        <v>441</v>
      </c>
      <c r="P29" s="395">
        <v>-39</v>
      </c>
      <c r="Q29" s="395">
        <v>294</v>
      </c>
      <c r="R29" s="395">
        <v>26</v>
      </c>
      <c r="S29" s="395">
        <v>-6</v>
      </c>
      <c r="T29" s="395">
        <v>2</v>
      </c>
      <c r="U29" s="395">
        <v>0</v>
      </c>
      <c r="V29" s="395">
        <v>0</v>
      </c>
      <c r="W29" s="371" t="s">
        <v>397</v>
      </c>
      <c r="X29" s="371" t="s">
        <v>397</v>
      </c>
      <c r="Y29" s="371" t="s">
        <v>397</v>
      </c>
      <c r="Z29" s="371"/>
      <c r="AA29" s="395"/>
      <c r="AB29" s="395"/>
      <c r="AC29" s="395"/>
      <c r="AD29" s="395"/>
      <c r="AE29" s="395"/>
      <c r="AF29" s="397" t="s">
        <v>197</v>
      </c>
      <c r="AG29" s="395" t="s">
        <v>197</v>
      </c>
      <c r="AH29" s="406">
        <v>32</v>
      </c>
      <c r="AI29" s="406">
        <v>23</v>
      </c>
      <c r="AJ29" s="406">
        <v>20</v>
      </c>
      <c r="AK29" s="406">
        <v>-9</v>
      </c>
      <c r="AL29" s="406">
        <v>11</v>
      </c>
      <c r="AM29" s="406">
        <v>88</v>
      </c>
      <c r="AN29" s="406">
        <v>-352</v>
      </c>
      <c r="AO29" s="406">
        <v>278</v>
      </c>
      <c r="AP29" s="406">
        <v>114</v>
      </c>
      <c r="AQ29" s="406">
        <v>0</v>
      </c>
      <c r="AR29" s="406">
        <v>0</v>
      </c>
      <c r="AS29" s="406" t="s">
        <v>197</v>
      </c>
      <c r="AT29" s="406" t="s">
        <v>397</v>
      </c>
      <c r="AU29" s="406" t="s">
        <v>397</v>
      </c>
      <c r="AV29" s="406" t="s">
        <v>397</v>
      </c>
      <c r="AW29" s="406" t="s">
        <v>397</v>
      </c>
      <c r="AX29" s="406" t="s">
        <v>397</v>
      </c>
      <c r="AY29" s="406" t="s">
        <v>397</v>
      </c>
      <c r="AZ29" s="406" t="s">
        <v>397</v>
      </c>
      <c r="BA29" s="406" t="s">
        <v>397</v>
      </c>
      <c r="BB29" s="406" t="s">
        <v>397</v>
      </c>
      <c r="BC29" s="406" t="s">
        <v>397</v>
      </c>
      <c r="BD29" s="406" t="s">
        <v>397</v>
      </c>
      <c r="BE29" s="406" t="s">
        <v>397</v>
      </c>
      <c r="BF29" s="406" t="s">
        <v>397</v>
      </c>
      <c r="BG29" s="406" t="s">
        <v>397</v>
      </c>
      <c r="BH29" s="406" t="s">
        <v>397</v>
      </c>
      <c r="BI29" s="406" t="s">
        <v>397</v>
      </c>
      <c r="BJ29" s="406" t="s">
        <v>397</v>
      </c>
      <c r="BK29" s="406" t="s">
        <v>397</v>
      </c>
      <c r="BL29" s="406" t="s">
        <v>397</v>
      </c>
      <c r="BM29" s="406" t="s">
        <v>397</v>
      </c>
      <c r="BN29" s="406" t="s">
        <v>397</v>
      </c>
      <c r="BO29" s="406" t="s">
        <v>397</v>
      </c>
      <c r="BP29" s="406" t="s">
        <v>397</v>
      </c>
      <c r="BQ29" s="406" t="s">
        <v>397</v>
      </c>
      <c r="BR29" s="406" t="s">
        <v>397</v>
      </c>
      <c r="BS29" s="406" t="s">
        <v>397</v>
      </c>
      <c r="BT29" s="406" t="s">
        <v>397</v>
      </c>
      <c r="BU29" s="406" t="s">
        <v>397</v>
      </c>
      <c r="BV29" s="406" t="s">
        <v>397</v>
      </c>
      <c r="BW29" s="406" t="s">
        <v>397</v>
      </c>
      <c r="BX29" s="406" t="s">
        <v>397</v>
      </c>
      <c r="BY29" s="406" t="s">
        <v>397</v>
      </c>
      <c r="BZ29" s="406" t="s">
        <v>397</v>
      </c>
      <c r="CA29" s="406" t="s">
        <v>397</v>
      </c>
      <c r="CB29" s="406" t="s">
        <v>397</v>
      </c>
      <c r="CC29" s="406" t="s">
        <v>397</v>
      </c>
      <c r="CD29" s="406" t="s">
        <v>397</v>
      </c>
      <c r="CE29" s="406" t="s">
        <v>397</v>
      </c>
      <c r="CF29" s="406" t="s">
        <v>397</v>
      </c>
      <c r="CG29" s="406" t="s">
        <v>397</v>
      </c>
      <c r="CH29" s="406" t="s">
        <v>397</v>
      </c>
      <c r="CI29" s="406" t="s">
        <v>397</v>
      </c>
      <c r="CJ29" s="406" t="s">
        <v>397</v>
      </c>
      <c r="CK29" s="406" t="s">
        <v>397</v>
      </c>
      <c r="CL29" s="406" t="s">
        <v>397</v>
      </c>
      <c r="CM29" s="406" t="s">
        <v>397</v>
      </c>
      <c r="CN29" s="406" t="s">
        <v>397</v>
      </c>
      <c r="CO29" s="406" t="s">
        <v>397</v>
      </c>
      <c r="CP29" s="406" t="s">
        <v>397</v>
      </c>
      <c r="CQ29" s="406" t="s">
        <v>397</v>
      </c>
      <c r="CR29" s="406" t="s">
        <v>397</v>
      </c>
      <c r="CS29" s="406" t="s">
        <v>397</v>
      </c>
      <c r="CT29" s="406" t="s">
        <v>397</v>
      </c>
      <c r="CU29" s="406" t="s">
        <v>397</v>
      </c>
      <c r="CV29" s="406" t="s">
        <v>397</v>
      </c>
      <c r="CW29" s="406" t="s">
        <v>397</v>
      </c>
      <c r="CX29" s="406" t="s">
        <v>397</v>
      </c>
      <c r="CY29" s="406" t="s">
        <v>397</v>
      </c>
      <c r="CZ29" s="406" t="s">
        <v>397</v>
      </c>
      <c r="DA29" s="406" t="s">
        <v>397</v>
      </c>
      <c r="DB29" s="406" t="s">
        <v>397</v>
      </c>
      <c r="DC29" s="397"/>
      <c r="DD29" s="397"/>
      <c r="DE29" s="15" t="s">
        <v>197</v>
      </c>
      <c r="DF29" s="406" t="s">
        <v>397</v>
      </c>
      <c r="DG29" s="406" t="s">
        <v>397</v>
      </c>
      <c r="DH29" s="406" t="s">
        <v>397</v>
      </c>
      <c r="DI29" s="406" t="s">
        <v>397</v>
      </c>
      <c r="DJ29" s="406" t="s">
        <v>397</v>
      </c>
      <c r="DK29" s="406" t="s">
        <v>397</v>
      </c>
      <c r="DL29" s="397"/>
      <c r="DM29" s="397"/>
      <c r="DN29" s="397" t="s">
        <v>197</v>
      </c>
      <c r="DO29" s="395" t="s">
        <v>197</v>
      </c>
      <c r="DP29" s="406">
        <v>0</v>
      </c>
      <c r="DQ29" s="406">
        <v>-6</v>
      </c>
      <c r="DR29" s="406">
        <v>0</v>
      </c>
      <c r="DS29" s="406">
        <v>-28</v>
      </c>
      <c r="DT29" s="406">
        <v>0</v>
      </c>
      <c r="DU29" s="406">
        <v>-1</v>
      </c>
      <c r="DV29" s="406">
        <v>-15</v>
      </c>
      <c r="DW29" s="406">
        <v>13</v>
      </c>
      <c r="DX29" s="406">
        <v>23</v>
      </c>
      <c r="DY29" s="406">
        <v>-56</v>
      </c>
      <c r="DZ29" s="406">
        <v>58</v>
      </c>
      <c r="EA29" s="406">
        <v>-113</v>
      </c>
      <c r="EB29" s="406">
        <v>103</v>
      </c>
      <c r="EC29" s="406">
        <v>-209</v>
      </c>
      <c r="ED29" s="406">
        <v>94</v>
      </c>
      <c r="EE29" s="406">
        <v>25</v>
      </c>
      <c r="EF29" s="406">
        <v>100</v>
      </c>
      <c r="EG29" s="406">
        <v>-9</v>
      </c>
      <c r="EH29" s="406">
        <v>-16</v>
      </c>
      <c r="EI29" s="406">
        <v>-46</v>
      </c>
      <c r="EJ29" s="406">
        <v>159</v>
      </c>
      <c r="EK29" s="406">
        <v>-194</v>
      </c>
      <c r="EL29" s="406">
        <v>7</v>
      </c>
      <c r="EM29" s="406">
        <v>-174</v>
      </c>
      <c r="EN29" s="406">
        <v>9</v>
      </c>
      <c r="EO29" s="406">
        <v>-63</v>
      </c>
      <c r="EP29" s="406">
        <v>115</v>
      </c>
      <c r="EQ29" s="406">
        <v>-36</v>
      </c>
      <c r="ER29" s="406">
        <v>262</v>
      </c>
      <c r="ES29" s="406">
        <v>-102</v>
      </c>
      <c r="ET29" s="406">
        <v>-39</v>
      </c>
      <c r="EU29" s="406">
        <v>-39</v>
      </c>
      <c r="EV29" s="406">
        <v>294</v>
      </c>
      <c r="EW29" s="406">
        <v>26</v>
      </c>
      <c r="EX29" s="406">
        <v>-6</v>
      </c>
      <c r="EY29" s="406">
        <v>2</v>
      </c>
      <c r="EZ29" s="406">
        <v>0</v>
      </c>
      <c r="FA29" s="406">
        <v>0</v>
      </c>
      <c r="FB29" s="406" t="s">
        <v>197</v>
      </c>
      <c r="FC29" s="406" t="s">
        <v>397</v>
      </c>
      <c r="FD29" s="406" t="s">
        <v>397</v>
      </c>
      <c r="FE29" s="406" t="s">
        <v>397</v>
      </c>
      <c r="FF29" s="406" t="s">
        <v>397</v>
      </c>
      <c r="FG29" s="406" t="s">
        <v>397</v>
      </c>
      <c r="FH29" s="406" t="s">
        <v>397</v>
      </c>
      <c r="FI29" s="406" t="s">
        <v>397</v>
      </c>
      <c r="FJ29" s="406" t="s">
        <v>397</v>
      </c>
      <c r="FK29" s="406" t="s">
        <v>397</v>
      </c>
      <c r="FL29" s="406" t="s">
        <v>397</v>
      </c>
      <c r="FM29" s="406" t="s">
        <v>397</v>
      </c>
      <c r="FN29" s="406" t="s">
        <v>397</v>
      </c>
      <c r="FO29" s="406" t="s">
        <v>397</v>
      </c>
      <c r="FP29" s="406" t="s">
        <v>397</v>
      </c>
      <c r="FQ29" s="406" t="s">
        <v>397</v>
      </c>
      <c r="FR29" s="406" t="s">
        <v>397</v>
      </c>
      <c r="FS29" s="406" t="s">
        <v>397</v>
      </c>
      <c r="FT29" s="406" t="s">
        <v>397</v>
      </c>
      <c r="FU29" s="406" t="s">
        <v>397</v>
      </c>
      <c r="FV29" s="406" t="s">
        <v>397</v>
      </c>
      <c r="FW29" s="406" t="s">
        <v>397</v>
      </c>
      <c r="FX29" s="406" t="s">
        <v>397</v>
      </c>
      <c r="FY29" s="406" t="s">
        <v>397</v>
      </c>
      <c r="FZ29" s="406" t="s">
        <v>397</v>
      </c>
      <c r="GA29" s="406" t="s">
        <v>397</v>
      </c>
      <c r="GB29" s="406" t="s">
        <v>397</v>
      </c>
      <c r="GC29" s="406" t="s">
        <v>397</v>
      </c>
      <c r="GD29" s="406" t="s">
        <v>397</v>
      </c>
      <c r="GE29" s="406" t="s">
        <v>397</v>
      </c>
      <c r="GF29" s="406" t="s">
        <v>397</v>
      </c>
      <c r="GG29" s="406" t="s">
        <v>397</v>
      </c>
      <c r="GH29" s="406" t="s">
        <v>397</v>
      </c>
      <c r="GI29" s="406" t="s">
        <v>397</v>
      </c>
      <c r="GJ29" s="406" t="s">
        <v>397</v>
      </c>
      <c r="GK29" s="406" t="s">
        <v>397</v>
      </c>
      <c r="GL29" s="406" t="s">
        <v>397</v>
      </c>
      <c r="GM29" s="406" t="s">
        <v>397</v>
      </c>
      <c r="GN29" s="406" t="s">
        <v>397</v>
      </c>
      <c r="GO29" s="406" t="s">
        <v>397</v>
      </c>
      <c r="GP29" s="406" t="s">
        <v>397</v>
      </c>
      <c r="GQ29" s="406" t="s">
        <v>397</v>
      </c>
      <c r="GR29" s="406" t="s">
        <v>397</v>
      </c>
      <c r="GS29" s="406" t="s">
        <v>397</v>
      </c>
      <c r="GT29" s="406" t="s">
        <v>397</v>
      </c>
      <c r="GU29" s="406" t="s">
        <v>397</v>
      </c>
      <c r="GV29" s="406" t="s">
        <v>397</v>
      </c>
      <c r="GW29" s="406" t="s">
        <v>397</v>
      </c>
      <c r="GX29" s="406" t="s">
        <v>397</v>
      </c>
      <c r="GY29" s="406" t="s">
        <v>397</v>
      </c>
      <c r="GZ29" s="406" t="s">
        <v>397</v>
      </c>
      <c r="HA29" s="406" t="s">
        <v>397</v>
      </c>
      <c r="HB29" s="406" t="s">
        <v>397</v>
      </c>
      <c r="HC29" s="406" t="s">
        <v>397</v>
      </c>
      <c r="HD29" s="406" t="s">
        <v>397</v>
      </c>
      <c r="HE29" s="406" t="s">
        <v>397</v>
      </c>
      <c r="HF29" s="406" t="s">
        <v>397</v>
      </c>
      <c r="HG29" s="406" t="s">
        <v>397</v>
      </c>
      <c r="HH29" s="406" t="s">
        <v>397</v>
      </c>
      <c r="HI29" s="406" t="s">
        <v>397</v>
      </c>
      <c r="HJ29" s="406" t="s">
        <v>397</v>
      </c>
      <c r="HK29" s="406" t="s">
        <v>397</v>
      </c>
      <c r="HL29" s="406" t="s">
        <v>397</v>
      </c>
      <c r="HM29" s="406" t="s">
        <v>397</v>
      </c>
      <c r="HN29" s="406" t="s">
        <v>397</v>
      </c>
      <c r="HO29" s="406" t="s">
        <v>397</v>
      </c>
      <c r="HP29" s="406" t="s">
        <v>397</v>
      </c>
      <c r="HQ29" s="406" t="s">
        <v>397</v>
      </c>
      <c r="HR29" s="406" t="s">
        <v>397</v>
      </c>
      <c r="HS29" s="406" t="s">
        <v>397</v>
      </c>
      <c r="HT29" s="406" t="s">
        <v>397</v>
      </c>
      <c r="HU29" s="406" t="s">
        <v>397</v>
      </c>
      <c r="HV29" s="406" t="s">
        <v>397</v>
      </c>
      <c r="HW29" s="406" t="s">
        <v>397</v>
      </c>
      <c r="HX29" s="406" t="s">
        <v>397</v>
      </c>
      <c r="HY29" s="406" t="s">
        <v>397</v>
      </c>
      <c r="HZ29" s="406" t="s">
        <v>397</v>
      </c>
      <c r="IA29" s="406" t="s">
        <v>397</v>
      </c>
      <c r="IB29" s="406" t="s">
        <v>397</v>
      </c>
      <c r="IC29" s="406" t="s">
        <v>397</v>
      </c>
      <c r="ID29" s="406" t="s">
        <v>397</v>
      </c>
      <c r="IE29" s="406" t="s">
        <v>397</v>
      </c>
      <c r="IF29" s="406" t="s">
        <v>397</v>
      </c>
      <c r="IG29" s="406" t="s">
        <v>397</v>
      </c>
      <c r="IH29" s="406" t="s">
        <v>397</v>
      </c>
      <c r="II29" s="406" t="s">
        <v>397</v>
      </c>
      <c r="IJ29" s="406" t="s">
        <v>397</v>
      </c>
      <c r="IK29" s="406" t="s">
        <v>397</v>
      </c>
      <c r="IL29" s="406" t="s">
        <v>397</v>
      </c>
      <c r="IM29" s="406" t="s">
        <v>397</v>
      </c>
      <c r="IN29" s="406" t="s">
        <v>397</v>
      </c>
      <c r="IO29" s="406" t="s">
        <v>397</v>
      </c>
      <c r="IP29" s="406" t="s">
        <v>397</v>
      </c>
      <c r="IQ29" s="406" t="s">
        <v>397</v>
      </c>
      <c r="IR29" s="406" t="s">
        <v>397</v>
      </c>
      <c r="IS29" s="406" t="s">
        <v>397</v>
      </c>
      <c r="IT29" s="406" t="s">
        <v>397</v>
      </c>
      <c r="IU29" s="406" t="s">
        <v>397</v>
      </c>
      <c r="IV29" s="406" t="s">
        <v>397</v>
      </c>
      <c r="IW29" s="406" t="s">
        <v>397</v>
      </c>
      <c r="IX29" s="406" t="s">
        <v>397</v>
      </c>
      <c r="IY29" s="406" t="s">
        <v>397</v>
      </c>
      <c r="IZ29" s="406" t="s">
        <v>397</v>
      </c>
      <c r="JA29" s="406" t="s">
        <v>397</v>
      </c>
      <c r="JB29" s="406" t="s">
        <v>397</v>
      </c>
      <c r="JC29" s="406" t="s">
        <v>397</v>
      </c>
      <c r="JD29" s="406" t="s">
        <v>397</v>
      </c>
      <c r="JE29" s="406" t="s">
        <v>397</v>
      </c>
      <c r="JF29" s="406" t="s">
        <v>397</v>
      </c>
      <c r="JG29" s="406" t="s">
        <v>397</v>
      </c>
      <c r="JH29" s="406" t="s">
        <v>397</v>
      </c>
      <c r="JI29" s="406" t="s">
        <v>397</v>
      </c>
      <c r="JJ29" s="406" t="s">
        <v>397</v>
      </c>
      <c r="JK29" s="406" t="s">
        <v>397</v>
      </c>
      <c r="JL29" s="406" t="s">
        <v>397</v>
      </c>
      <c r="JM29" s="406" t="s">
        <v>397</v>
      </c>
      <c r="JN29" s="406" t="s">
        <v>397</v>
      </c>
      <c r="JO29" s="406" t="s">
        <v>397</v>
      </c>
      <c r="JP29" s="406" t="s">
        <v>397</v>
      </c>
      <c r="JQ29" s="406" t="s">
        <v>397</v>
      </c>
      <c r="JR29" s="406" t="s">
        <v>397</v>
      </c>
      <c r="JS29" s="406" t="s">
        <v>397</v>
      </c>
      <c r="JT29" s="406" t="s">
        <v>397</v>
      </c>
      <c r="JU29" s="406" t="s">
        <v>397</v>
      </c>
      <c r="JV29" s="406" t="s">
        <v>397</v>
      </c>
      <c r="JW29" s="406" t="s">
        <v>397</v>
      </c>
      <c r="JX29" s="406" t="s">
        <v>397</v>
      </c>
      <c r="JY29" s="406" t="s">
        <v>397</v>
      </c>
      <c r="JZ29" s="406" t="s">
        <v>397</v>
      </c>
      <c r="KA29" s="406" t="s">
        <v>397</v>
      </c>
      <c r="KB29" s="406" t="s">
        <v>397</v>
      </c>
      <c r="KC29" s="406" t="s">
        <v>397</v>
      </c>
      <c r="KD29" s="406" t="s">
        <v>397</v>
      </c>
      <c r="KE29" s="406" t="s">
        <v>397</v>
      </c>
      <c r="KF29" s="406" t="s">
        <v>397</v>
      </c>
      <c r="KG29" s="406" t="s">
        <v>397</v>
      </c>
      <c r="KH29" s="406" t="s">
        <v>397</v>
      </c>
      <c r="KI29" s="406" t="s">
        <v>397</v>
      </c>
      <c r="KJ29" s="406" t="s">
        <v>397</v>
      </c>
      <c r="KK29" s="406" t="s">
        <v>397</v>
      </c>
      <c r="KL29" s="406" t="s">
        <v>397</v>
      </c>
      <c r="KM29" s="406" t="s">
        <v>397</v>
      </c>
      <c r="KN29" s="406" t="s">
        <v>397</v>
      </c>
      <c r="KO29" s="406" t="s">
        <v>397</v>
      </c>
      <c r="KP29" s="406" t="s">
        <v>397</v>
      </c>
      <c r="KQ29" s="406" t="s">
        <v>397</v>
      </c>
      <c r="KR29" s="406" t="s">
        <v>397</v>
      </c>
      <c r="KS29" s="406" t="s">
        <v>397</v>
      </c>
      <c r="KT29" s="406" t="s">
        <v>397</v>
      </c>
      <c r="KU29" s="406"/>
      <c r="KV29" s="406"/>
      <c r="KW29" s="406"/>
      <c r="KX29" s="406"/>
      <c r="KY29" s="397"/>
      <c r="KZ29" s="15" t="s">
        <v>197</v>
      </c>
      <c r="LA29" s="406" t="s">
        <v>397</v>
      </c>
      <c r="LB29" s="406" t="s">
        <v>397</v>
      </c>
      <c r="LC29" s="406" t="s">
        <v>397</v>
      </c>
      <c r="LD29" s="406" t="s">
        <v>397</v>
      </c>
      <c r="LE29" s="406" t="s">
        <v>397</v>
      </c>
      <c r="LF29" s="406" t="s">
        <v>397</v>
      </c>
      <c r="LG29" s="397"/>
      <c r="LH29" s="406"/>
      <c r="LI29" s="406"/>
      <c r="LJ29" s="406"/>
      <c r="LK29" s="406"/>
      <c r="LL29" s="406"/>
      <c r="LM29" s="406"/>
      <c r="LN29" s="406"/>
      <c r="LO29" s="406"/>
      <c r="LP29" s="406"/>
      <c r="LQ29" s="406"/>
      <c r="LR29" s="406"/>
      <c r="LS29" s="406"/>
      <c r="LT29" s="406"/>
      <c r="LU29" s="406"/>
      <c r="LV29" s="406"/>
      <c r="LW29" s="406"/>
      <c r="LX29" s="406"/>
      <c r="LY29" s="406"/>
      <c r="LZ29" s="406"/>
      <c r="MA29" s="406"/>
      <c r="MB29" s="406"/>
      <c r="MC29" s="406"/>
      <c r="MD29" s="406"/>
      <c r="ME29" s="406"/>
      <c r="MF29" s="406"/>
      <c r="MG29" s="406"/>
      <c r="MH29" s="406"/>
      <c r="MI29" s="406"/>
      <c r="MJ29" s="406"/>
      <c r="MK29" s="406"/>
      <c r="ML29" s="406"/>
      <c r="MM29" s="406"/>
      <c r="MN29" s="406"/>
      <c r="MO29" s="406"/>
      <c r="MP29" s="406"/>
      <c r="MQ29" s="406"/>
      <c r="MR29" s="406"/>
      <c r="MS29" s="406"/>
      <c r="MT29" s="406"/>
      <c r="MU29" s="406"/>
      <c r="MV29" s="406"/>
      <c r="MW29" s="406"/>
      <c r="MX29" s="406"/>
      <c r="MY29" s="406"/>
      <c r="MZ29" s="406"/>
      <c r="NA29" s="406"/>
      <c r="NB29" s="406"/>
      <c r="NC29" s="406"/>
      <c r="ND29" s="406"/>
      <c r="NE29" s="406"/>
      <c r="NF29" s="406"/>
      <c r="NG29" s="406"/>
      <c r="NH29" s="406"/>
      <c r="NI29" s="406"/>
      <c r="NJ29" s="406"/>
      <c r="NK29" s="406"/>
      <c r="NL29" s="406"/>
      <c r="NM29" s="406"/>
      <c r="NN29" s="406"/>
      <c r="NO29" s="406"/>
      <c r="NP29" s="406"/>
      <c r="NQ29" s="406"/>
      <c r="NR29" s="406"/>
      <c r="NS29" s="406"/>
      <c r="NT29" s="406"/>
      <c r="NU29" s="406"/>
      <c r="NV29" s="406"/>
      <c r="NW29" s="406"/>
      <c r="NX29" s="406"/>
      <c r="NY29" s="406"/>
      <c r="NZ29" s="406"/>
      <c r="OA29" s="406"/>
      <c r="OB29" s="406"/>
      <c r="OC29" s="406"/>
      <c r="OD29" s="406"/>
      <c r="OE29" s="406"/>
      <c r="OF29" s="406"/>
      <c r="OG29" s="406"/>
      <c r="OH29" s="406"/>
      <c r="OI29" s="406"/>
      <c r="OJ29" s="406"/>
      <c r="OK29" s="406"/>
      <c r="OL29" s="406"/>
      <c r="OM29" s="406"/>
      <c r="ON29" s="406"/>
      <c r="OO29" s="406"/>
      <c r="OP29" s="406"/>
      <c r="OQ29" s="406"/>
      <c r="OR29" s="406"/>
      <c r="OS29" s="406"/>
      <c r="OT29" s="406"/>
      <c r="OU29" s="406"/>
      <c r="OV29" s="406"/>
      <c r="OW29" s="406"/>
      <c r="OX29" s="406"/>
      <c r="OY29" s="406"/>
      <c r="OZ29" s="406"/>
      <c r="PA29" s="406"/>
      <c r="PB29" s="406"/>
      <c r="PC29" s="406"/>
      <c r="PD29" s="406"/>
      <c r="PE29" s="406"/>
      <c r="PF29" s="406"/>
      <c r="PG29" s="406"/>
      <c r="PH29" s="406"/>
      <c r="PI29" s="406"/>
      <c r="PJ29" s="406"/>
      <c r="PK29" s="406"/>
      <c r="PL29" s="406"/>
      <c r="PM29" s="406"/>
      <c r="PN29" s="406"/>
      <c r="PO29" s="406"/>
      <c r="PP29" s="406"/>
      <c r="PQ29" s="406"/>
      <c r="PR29" s="406"/>
      <c r="PS29" s="406"/>
      <c r="PT29" s="406"/>
      <c r="PU29" s="406"/>
      <c r="PV29" s="406"/>
      <c r="PW29" s="406"/>
      <c r="PX29" s="406"/>
      <c r="PY29" s="406"/>
      <c r="PZ29" s="406"/>
      <c r="QA29" s="406"/>
      <c r="QB29" s="406"/>
      <c r="QC29" s="406"/>
      <c r="QD29" s="406"/>
      <c r="QE29" s="406"/>
      <c r="QF29" s="406"/>
      <c r="QG29" s="406"/>
      <c r="QH29" s="406"/>
      <c r="QI29" s="406"/>
      <c r="QJ29" s="406"/>
      <c r="QK29" s="406"/>
      <c r="QL29" s="406"/>
      <c r="QM29" s="406"/>
      <c r="QN29" s="406"/>
      <c r="QO29" s="406"/>
      <c r="QP29" s="406"/>
      <c r="QQ29" s="406"/>
      <c r="QR29" s="406"/>
      <c r="QS29" s="406"/>
      <c r="QT29" s="406"/>
      <c r="QU29" s="406"/>
      <c r="QV29" s="406"/>
      <c r="QW29" s="406"/>
      <c r="QX29" s="406"/>
      <c r="QY29" s="406"/>
      <c r="QZ29" s="406"/>
      <c r="RA29" s="406"/>
      <c r="RB29" s="406"/>
      <c r="RC29" s="406"/>
      <c r="RD29" s="406"/>
      <c r="RE29" s="406"/>
      <c r="RF29" s="406"/>
      <c r="RG29" s="406"/>
      <c r="RH29" s="406"/>
      <c r="RI29" s="406"/>
      <c r="RJ29" s="406"/>
      <c r="RK29" s="406"/>
      <c r="RL29" s="406"/>
      <c r="RM29" s="406"/>
      <c r="RN29" s="406"/>
      <c r="RO29" s="406"/>
      <c r="RP29" s="406"/>
      <c r="RQ29" s="406"/>
      <c r="RR29" s="406"/>
      <c r="RS29" s="406"/>
      <c r="RT29" s="406"/>
      <c r="RU29" s="406"/>
      <c r="RV29" s="406"/>
      <c r="RW29" s="406"/>
      <c r="RX29" s="406"/>
      <c r="RY29" s="406"/>
      <c r="RZ29" s="406"/>
      <c r="SA29" s="406"/>
      <c r="SB29" s="406"/>
      <c r="SC29" s="406"/>
      <c r="SD29" s="406"/>
      <c r="SE29" s="406"/>
      <c r="SF29" s="406"/>
      <c r="SG29" s="406"/>
    </row>
    <row r="30" spans="1:501">
      <c r="A30" s="395"/>
      <c r="B30" s="395" t="s">
        <v>200</v>
      </c>
      <c r="C30" s="395">
        <v>0</v>
      </c>
      <c r="D30" s="395">
        <v>0</v>
      </c>
      <c r="E30" s="395">
        <v>3</v>
      </c>
      <c r="F30" s="395">
        <v>7</v>
      </c>
      <c r="G30" s="395">
        <v>1</v>
      </c>
      <c r="H30" s="395">
        <v>1</v>
      </c>
      <c r="I30" s="395">
        <v>1</v>
      </c>
      <c r="J30" s="395">
        <v>6</v>
      </c>
      <c r="K30" s="395">
        <v>1</v>
      </c>
      <c r="L30" s="395">
        <v>2</v>
      </c>
      <c r="M30" s="395">
        <v>0</v>
      </c>
      <c r="N30" s="395"/>
      <c r="O30" s="398" t="s">
        <v>442</v>
      </c>
      <c r="P30" s="395">
        <v>0</v>
      </c>
      <c r="Q30" s="395">
        <v>0</v>
      </c>
      <c r="R30" s="395">
        <v>1</v>
      </c>
      <c r="S30" s="395">
        <v>1</v>
      </c>
      <c r="T30" s="395">
        <v>0</v>
      </c>
      <c r="U30" s="395">
        <v>0</v>
      </c>
      <c r="V30" s="395">
        <v>0</v>
      </c>
      <c r="W30" s="371" t="s">
        <v>397</v>
      </c>
      <c r="X30" s="371" t="s">
        <v>397</v>
      </c>
      <c r="Y30" s="371" t="s">
        <v>397</v>
      </c>
      <c r="Z30" s="371"/>
      <c r="AA30" s="395"/>
      <c r="AB30" s="395"/>
      <c r="AC30" s="395"/>
      <c r="AD30" s="395"/>
      <c r="AE30" s="395"/>
      <c r="AF30" s="397" t="s">
        <v>200</v>
      </c>
      <c r="AG30" s="395" t="s">
        <v>200</v>
      </c>
      <c r="AH30" s="406" t="s">
        <v>397</v>
      </c>
      <c r="AI30" s="406" t="s">
        <v>397</v>
      </c>
      <c r="AJ30" s="406" t="s">
        <v>397</v>
      </c>
      <c r="AK30" s="406" t="s">
        <v>397</v>
      </c>
      <c r="AL30" s="406" t="s">
        <v>397</v>
      </c>
      <c r="AM30" s="406" t="s">
        <v>397</v>
      </c>
      <c r="AN30" s="406" t="s">
        <v>397</v>
      </c>
      <c r="AO30" s="406" t="s">
        <v>397</v>
      </c>
      <c r="AP30" s="406" t="s">
        <v>397</v>
      </c>
      <c r="AQ30" s="406" t="s">
        <v>397</v>
      </c>
      <c r="AR30" s="406" t="s">
        <v>397</v>
      </c>
      <c r="AS30" s="406" t="s">
        <v>397</v>
      </c>
      <c r="AT30" s="406" t="s">
        <v>397</v>
      </c>
      <c r="AU30" s="406" t="s">
        <v>397</v>
      </c>
      <c r="AV30" s="406" t="s">
        <v>397</v>
      </c>
      <c r="AW30" s="406" t="s">
        <v>397</v>
      </c>
      <c r="AX30" s="406" t="s">
        <v>397</v>
      </c>
      <c r="AY30" s="406" t="s">
        <v>397</v>
      </c>
      <c r="AZ30" s="406" t="s">
        <v>397</v>
      </c>
      <c r="BA30" s="406" t="s">
        <v>397</v>
      </c>
      <c r="BB30" s="406" t="s">
        <v>397</v>
      </c>
      <c r="BC30" s="406" t="s">
        <v>397</v>
      </c>
      <c r="BD30" s="406" t="s">
        <v>397</v>
      </c>
      <c r="BE30" s="406" t="s">
        <v>397</v>
      </c>
      <c r="BF30" s="406" t="s">
        <v>397</v>
      </c>
      <c r="BG30" s="406" t="s">
        <v>397</v>
      </c>
      <c r="BH30" s="406" t="s">
        <v>397</v>
      </c>
      <c r="BI30" s="406" t="s">
        <v>397</v>
      </c>
      <c r="BJ30" s="406" t="s">
        <v>397</v>
      </c>
      <c r="BK30" s="406" t="s">
        <v>397</v>
      </c>
      <c r="BL30" s="406" t="s">
        <v>397</v>
      </c>
      <c r="BM30" s="406" t="s">
        <v>397</v>
      </c>
      <c r="BN30" s="406" t="s">
        <v>397</v>
      </c>
      <c r="BO30" s="406" t="s">
        <v>397</v>
      </c>
      <c r="BP30" s="406" t="s">
        <v>397</v>
      </c>
      <c r="BQ30" s="406" t="s">
        <v>397</v>
      </c>
      <c r="BR30" s="406" t="s">
        <v>397</v>
      </c>
      <c r="BS30" s="406" t="s">
        <v>397</v>
      </c>
      <c r="BT30" s="406" t="s">
        <v>397</v>
      </c>
      <c r="BU30" s="406" t="s">
        <v>397</v>
      </c>
      <c r="BV30" s="406" t="s">
        <v>397</v>
      </c>
      <c r="BW30" s="406" t="s">
        <v>397</v>
      </c>
      <c r="BX30" s="406" t="s">
        <v>397</v>
      </c>
      <c r="BY30" s="406" t="s">
        <v>397</v>
      </c>
      <c r="BZ30" s="406" t="s">
        <v>397</v>
      </c>
      <c r="CA30" s="406" t="s">
        <v>397</v>
      </c>
      <c r="CB30" s="406" t="s">
        <v>397</v>
      </c>
      <c r="CC30" s="406" t="s">
        <v>397</v>
      </c>
      <c r="CD30" s="406" t="s">
        <v>397</v>
      </c>
      <c r="CE30" s="406" t="s">
        <v>397</v>
      </c>
      <c r="CF30" s="406" t="s">
        <v>397</v>
      </c>
      <c r="CG30" s="406" t="s">
        <v>397</v>
      </c>
      <c r="CH30" s="406" t="s">
        <v>397</v>
      </c>
      <c r="CI30" s="406" t="s">
        <v>397</v>
      </c>
      <c r="CJ30" s="406" t="s">
        <v>397</v>
      </c>
      <c r="CK30" s="406" t="s">
        <v>397</v>
      </c>
      <c r="CL30" s="406" t="s">
        <v>397</v>
      </c>
      <c r="CM30" s="406" t="s">
        <v>397</v>
      </c>
      <c r="CN30" s="406" t="s">
        <v>397</v>
      </c>
      <c r="CO30" s="406" t="s">
        <v>397</v>
      </c>
      <c r="CP30" s="406" t="s">
        <v>397</v>
      </c>
      <c r="CQ30" s="406" t="s">
        <v>397</v>
      </c>
      <c r="CR30" s="406" t="s">
        <v>397</v>
      </c>
      <c r="CS30" s="406" t="s">
        <v>397</v>
      </c>
      <c r="CT30" s="406" t="s">
        <v>397</v>
      </c>
      <c r="CU30" s="406" t="s">
        <v>397</v>
      </c>
      <c r="CV30" s="406" t="s">
        <v>397</v>
      </c>
      <c r="CW30" s="406" t="s">
        <v>397</v>
      </c>
      <c r="CX30" s="406" t="s">
        <v>397</v>
      </c>
      <c r="CY30" s="406" t="s">
        <v>397</v>
      </c>
      <c r="CZ30" s="406" t="s">
        <v>397</v>
      </c>
      <c r="DA30" s="406" t="s">
        <v>397</v>
      </c>
      <c r="DB30" s="406" t="s">
        <v>397</v>
      </c>
      <c r="DC30" s="397"/>
      <c r="DD30" s="397"/>
      <c r="DE30" s="15" t="s">
        <v>200</v>
      </c>
      <c r="DF30" s="406" t="s">
        <v>397</v>
      </c>
      <c r="DG30" s="406" t="s">
        <v>397</v>
      </c>
      <c r="DH30" s="406" t="s">
        <v>397</v>
      </c>
      <c r="DI30" s="406" t="s">
        <v>397</v>
      </c>
      <c r="DJ30" s="406" t="s">
        <v>397</v>
      </c>
      <c r="DK30" s="406" t="s">
        <v>397</v>
      </c>
      <c r="DL30" s="397"/>
      <c r="DM30" s="397"/>
      <c r="DN30" s="397" t="s">
        <v>200</v>
      </c>
      <c r="DO30" s="395" t="s">
        <v>200</v>
      </c>
      <c r="DP30" s="406" t="s">
        <v>397</v>
      </c>
      <c r="DQ30" s="406" t="s">
        <v>397</v>
      </c>
      <c r="DR30" s="406" t="s">
        <v>397</v>
      </c>
      <c r="DS30" s="406" t="s">
        <v>397</v>
      </c>
      <c r="DT30" s="406" t="s">
        <v>397</v>
      </c>
      <c r="DU30" s="406" t="s">
        <v>397</v>
      </c>
      <c r="DV30" s="406" t="s">
        <v>397</v>
      </c>
      <c r="DW30" s="406" t="s">
        <v>397</v>
      </c>
      <c r="DX30" s="406" t="s">
        <v>397</v>
      </c>
      <c r="DY30" s="406" t="s">
        <v>397</v>
      </c>
      <c r="DZ30" s="406" t="s">
        <v>397</v>
      </c>
      <c r="EA30" s="406" t="s">
        <v>397</v>
      </c>
      <c r="EB30" s="406" t="s">
        <v>397</v>
      </c>
      <c r="EC30" s="406" t="s">
        <v>397</v>
      </c>
      <c r="ED30" s="406" t="s">
        <v>397</v>
      </c>
      <c r="EE30" s="406" t="s">
        <v>397</v>
      </c>
      <c r="EF30" s="406" t="s">
        <v>397</v>
      </c>
      <c r="EG30" s="406" t="s">
        <v>397</v>
      </c>
      <c r="EH30" s="406" t="s">
        <v>397</v>
      </c>
      <c r="EI30" s="406" t="s">
        <v>397</v>
      </c>
      <c r="EJ30" s="406" t="s">
        <v>397</v>
      </c>
      <c r="EK30" s="406" t="s">
        <v>397</v>
      </c>
      <c r="EL30" s="406" t="s">
        <v>397</v>
      </c>
      <c r="EM30" s="406" t="s">
        <v>397</v>
      </c>
      <c r="EN30" s="406" t="s">
        <v>397</v>
      </c>
      <c r="EO30" s="406" t="s">
        <v>397</v>
      </c>
      <c r="EP30" s="406" t="s">
        <v>397</v>
      </c>
      <c r="EQ30" s="406" t="s">
        <v>397</v>
      </c>
      <c r="ER30" s="406" t="s">
        <v>397</v>
      </c>
      <c r="ES30" s="406" t="s">
        <v>397</v>
      </c>
      <c r="ET30" s="406" t="s">
        <v>397</v>
      </c>
      <c r="EU30" s="406" t="s">
        <v>397</v>
      </c>
      <c r="EV30" s="406" t="s">
        <v>397</v>
      </c>
      <c r="EW30" s="406" t="s">
        <v>397</v>
      </c>
      <c r="EX30" s="406" t="s">
        <v>397</v>
      </c>
      <c r="EY30" s="406" t="s">
        <v>397</v>
      </c>
      <c r="EZ30" s="406" t="s">
        <v>397</v>
      </c>
      <c r="FA30" s="406" t="s">
        <v>397</v>
      </c>
      <c r="FB30" s="406" t="s">
        <v>397</v>
      </c>
      <c r="FC30" s="406" t="s">
        <v>397</v>
      </c>
      <c r="FD30" s="406" t="s">
        <v>397</v>
      </c>
      <c r="FE30" s="406" t="s">
        <v>397</v>
      </c>
      <c r="FF30" s="406" t="s">
        <v>397</v>
      </c>
      <c r="FG30" s="406" t="s">
        <v>397</v>
      </c>
      <c r="FH30" s="406" t="s">
        <v>397</v>
      </c>
      <c r="FI30" s="406" t="s">
        <v>397</v>
      </c>
      <c r="FJ30" s="406" t="s">
        <v>397</v>
      </c>
      <c r="FK30" s="406" t="s">
        <v>397</v>
      </c>
      <c r="FL30" s="406" t="s">
        <v>397</v>
      </c>
      <c r="FM30" s="406" t="s">
        <v>397</v>
      </c>
      <c r="FN30" s="406" t="s">
        <v>397</v>
      </c>
      <c r="FO30" s="406" t="s">
        <v>397</v>
      </c>
      <c r="FP30" s="406" t="s">
        <v>397</v>
      </c>
      <c r="FQ30" s="406" t="s">
        <v>397</v>
      </c>
      <c r="FR30" s="406" t="s">
        <v>397</v>
      </c>
      <c r="FS30" s="406" t="s">
        <v>397</v>
      </c>
      <c r="FT30" s="406" t="s">
        <v>397</v>
      </c>
      <c r="FU30" s="406" t="s">
        <v>397</v>
      </c>
      <c r="FV30" s="406" t="s">
        <v>397</v>
      </c>
      <c r="FW30" s="406" t="s">
        <v>397</v>
      </c>
      <c r="FX30" s="406" t="s">
        <v>397</v>
      </c>
      <c r="FY30" s="406" t="s">
        <v>397</v>
      </c>
      <c r="FZ30" s="406" t="s">
        <v>397</v>
      </c>
      <c r="GA30" s="406" t="s">
        <v>397</v>
      </c>
      <c r="GB30" s="406" t="s">
        <v>397</v>
      </c>
      <c r="GC30" s="406" t="s">
        <v>397</v>
      </c>
      <c r="GD30" s="406" t="s">
        <v>397</v>
      </c>
      <c r="GE30" s="406" t="s">
        <v>397</v>
      </c>
      <c r="GF30" s="406" t="s">
        <v>397</v>
      </c>
      <c r="GG30" s="406" t="s">
        <v>397</v>
      </c>
      <c r="GH30" s="406" t="s">
        <v>397</v>
      </c>
      <c r="GI30" s="406" t="s">
        <v>397</v>
      </c>
      <c r="GJ30" s="406" t="s">
        <v>397</v>
      </c>
      <c r="GK30" s="406" t="s">
        <v>397</v>
      </c>
      <c r="GL30" s="406" t="s">
        <v>397</v>
      </c>
      <c r="GM30" s="406" t="s">
        <v>397</v>
      </c>
      <c r="GN30" s="406" t="s">
        <v>397</v>
      </c>
      <c r="GO30" s="406" t="s">
        <v>397</v>
      </c>
      <c r="GP30" s="406" t="s">
        <v>397</v>
      </c>
      <c r="GQ30" s="406" t="s">
        <v>397</v>
      </c>
      <c r="GR30" s="406" t="s">
        <v>397</v>
      </c>
      <c r="GS30" s="406" t="s">
        <v>397</v>
      </c>
      <c r="GT30" s="406" t="s">
        <v>397</v>
      </c>
      <c r="GU30" s="406" t="s">
        <v>397</v>
      </c>
      <c r="GV30" s="406" t="s">
        <v>397</v>
      </c>
      <c r="GW30" s="406" t="s">
        <v>397</v>
      </c>
      <c r="GX30" s="406" t="s">
        <v>397</v>
      </c>
      <c r="GY30" s="406" t="s">
        <v>397</v>
      </c>
      <c r="GZ30" s="406" t="s">
        <v>397</v>
      </c>
      <c r="HA30" s="406" t="s">
        <v>397</v>
      </c>
      <c r="HB30" s="406" t="s">
        <v>397</v>
      </c>
      <c r="HC30" s="406" t="s">
        <v>397</v>
      </c>
      <c r="HD30" s="406" t="s">
        <v>397</v>
      </c>
      <c r="HE30" s="406" t="s">
        <v>397</v>
      </c>
      <c r="HF30" s="406" t="s">
        <v>397</v>
      </c>
      <c r="HG30" s="406" t="s">
        <v>397</v>
      </c>
      <c r="HH30" s="406" t="s">
        <v>397</v>
      </c>
      <c r="HI30" s="406" t="s">
        <v>397</v>
      </c>
      <c r="HJ30" s="406" t="s">
        <v>397</v>
      </c>
      <c r="HK30" s="406" t="s">
        <v>397</v>
      </c>
      <c r="HL30" s="406" t="s">
        <v>397</v>
      </c>
      <c r="HM30" s="406" t="s">
        <v>397</v>
      </c>
      <c r="HN30" s="406" t="s">
        <v>397</v>
      </c>
      <c r="HO30" s="406" t="s">
        <v>397</v>
      </c>
      <c r="HP30" s="406" t="s">
        <v>397</v>
      </c>
      <c r="HQ30" s="406" t="s">
        <v>397</v>
      </c>
      <c r="HR30" s="406" t="s">
        <v>397</v>
      </c>
      <c r="HS30" s="406" t="s">
        <v>397</v>
      </c>
      <c r="HT30" s="406" t="s">
        <v>397</v>
      </c>
      <c r="HU30" s="406" t="s">
        <v>397</v>
      </c>
      <c r="HV30" s="406" t="s">
        <v>397</v>
      </c>
      <c r="HW30" s="406" t="s">
        <v>397</v>
      </c>
      <c r="HX30" s="406" t="s">
        <v>397</v>
      </c>
      <c r="HY30" s="406" t="s">
        <v>397</v>
      </c>
      <c r="HZ30" s="406" t="s">
        <v>397</v>
      </c>
      <c r="IA30" s="406" t="s">
        <v>397</v>
      </c>
      <c r="IB30" s="406" t="s">
        <v>397</v>
      </c>
      <c r="IC30" s="406" t="s">
        <v>397</v>
      </c>
      <c r="ID30" s="406" t="s">
        <v>397</v>
      </c>
      <c r="IE30" s="406" t="s">
        <v>397</v>
      </c>
      <c r="IF30" s="406" t="s">
        <v>397</v>
      </c>
      <c r="IG30" s="406" t="s">
        <v>397</v>
      </c>
      <c r="IH30" s="406" t="s">
        <v>397</v>
      </c>
      <c r="II30" s="406" t="s">
        <v>397</v>
      </c>
      <c r="IJ30" s="406" t="s">
        <v>397</v>
      </c>
      <c r="IK30" s="406" t="s">
        <v>397</v>
      </c>
      <c r="IL30" s="406" t="s">
        <v>397</v>
      </c>
      <c r="IM30" s="406" t="s">
        <v>397</v>
      </c>
      <c r="IN30" s="406" t="s">
        <v>397</v>
      </c>
      <c r="IO30" s="406" t="s">
        <v>397</v>
      </c>
      <c r="IP30" s="406" t="s">
        <v>397</v>
      </c>
      <c r="IQ30" s="406" t="s">
        <v>397</v>
      </c>
      <c r="IR30" s="406" t="s">
        <v>397</v>
      </c>
      <c r="IS30" s="406" t="s">
        <v>397</v>
      </c>
      <c r="IT30" s="406" t="s">
        <v>397</v>
      </c>
      <c r="IU30" s="406" t="s">
        <v>397</v>
      </c>
      <c r="IV30" s="406" t="s">
        <v>397</v>
      </c>
      <c r="IW30" s="406" t="s">
        <v>397</v>
      </c>
      <c r="IX30" s="406" t="s">
        <v>397</v>
      </c>
      <c r="IY30" s="406" t="s">
        <v>397</v>
      </c>
      <c r="IZ30" s="406" t="s">
        <v>397</v>
      </c>
      <c r="JA30" s="406" t="s">
        <v>397</v>
      </c>
      <c r="JB30" s="406" t="s">
        <v>397</v>
      </c>
      <c r="JC30" s="406" t="s">
        <v>397</v>
      </c>
      <c r="JD30" s="406" t="s">
        <v>397</v>
      </c>
      <c r="JE30" s="406" t="s">
        <v>397</v>
      </c>
      <c r="JF30" s="406" t="s">
        <v>397</v>
      </c>
      <c r="JG30" s="406" t="s">
        <v>397</v>
      </c>
      <c r="JH30" s="406" t="s">
        <v>397</v>
      </c>
      <c r="JI30" s="406" t="s">
        <v>397</v>
      </c>
      <c r="JJ30" s="406" t="s">
        <v>397</v>
      </c>
      <c r="JK30" s="406" t="s">
        <v>397</v>
      </c>
      <c r="JL30" s="406" t="s">
        <v>397</v>
      </c>
      <c r="JM30" s="406" t="s">
        <v>397</v>
      </c>
      <c r="JN30" s="406" t="s">
        <v>397</v>
      </c>
      <c r="JO30" s="406" t="s">
        <v>397</v>
      </c>
      <c r="JP30" s="406" t="s">
        <v>397</v>
      </c>
      <c r="JQ30" s="406" t="s">
        <v>397</v>
      </c>
      <c r="JR30" s="406" t="s">
        <v>397</v>
      </c>
      <c r="JS30" s="406" t="s">
        <v>397</v>
      </c>
      <c r="JT30" s="406" t="s">
        <v>397</v>
      </c>
      <c r="JU30" s="406" t="s">
        <v>397</v>
      </c>
      <c r="JV30" s="406" t="s">
        <v>397</v>
      </c>
      <c r="JW30" s="406" t="s">
        <v>397</v>
      </c>
      <c r="JX30" s="406" t="s">
        <v>397</v>
      </c>
      <c r="JY30" s="406" t="s">
        <v>397</v>
      </c>
      <c r="JZ30" s="406" t="s">
        <v>397</v>
      </c>
      <c r="KA30" s="406" t="s">
        <v>397</v>
      </c>
      <c r="KB30" s="406" t="s">
        <v>397</v>
      </c>
      <c r="KC30" s="406" t="s">
        <v>397</v>
      </c>
      <c r="KD30" s="406" t="s">
        <v>397</v>
      </c>
      <c r="KE30" s="406" t="s">
        <v>397</v>
      </c>
      <c r="KF30" s="406" t="s">
        <v>397</v>
      </c>
      <c r="KG30" s="406" t="s">
        <v>397</v>
      </c>
      <c r="KH30" s="406" t="s">
        <v>397</v>
      </c>
      <c r="KI30" s="406" t="s">
        <v>397</v>
      </c>
      <c r="KJ30" s="406" t="s">
        <v>397</v>
      </c>
      <c r="KK30" s="406" t="s">
        <v>397</v>
      </c>
      <c r="KL30" s="406" t="s">
        <v>397</v>
      </c>
      <c r="KM30" s="406" t="s">
        <v>397</v>
      </c>
      <c r="KN30" s="406" t="s">
        <v>397</v>
      </c>
      <c r="KO30" s="406" t="s">
        <v>397</v>
      </c>
      <c r="KP30" s="406" t="s">
        <v>397</v>
      </c>
      <c r="KQ30" s="406" t="s">
        <v>397</v>
      </c>
      <c r="KR30" s="406" t="s">
        <v>397</v>
      </c>
      <c r="KS30" s="406" t="s">
        <v>397</v>
      </c>
      <c r="KT30" s="406" t="s">
        <v>397</v>
      </c>
      <c r="KU30" s="406"/>
      <c r="KV30" s="406"/>
      <c r="KW30" s="406"/>
      <c r="KX30" s="406"/>
      <c r="KY30" s="397"/>
      <c r="KZ30" s="15" t="s">
        <v>200</v>
      </c>
      <c r="LA30" s="406" t="s">
        <v>397</v>
      </c>
      <c r="LB30" s="406" t="s">
        <v>397</v>
      </c>
      <c r="LC30" s="406" t="s">
        <v>397</v>
      </c>
      <c r="LD30" s="406" t="s">
        <v>397</v>
      </c>
      <c r="LE30" s="406" t="s">
        <v>397</v>
      </c>
      <c r="LF30" s="406" t="s">
        <v>397</v>
      </c>
      <c r="LG30" s="397"/>
      <c r="LH30" s="406"/>
      <c r="LI30" s="406"/>
      <c r="LJ30" s="406"/>
      <c r="LK30" s="406"/>
      <c r="LL30" s="406"/>
      <c r="LM30" s="406"/>
      <c r="LN30" s="406"/>
      <c r="LO30" s="406"/>
      <c r="LP30" s="406"/>
      <c r="LQ30" s="406"/>
      <c r="LR30" s="406"/>
      <c r="LS30" s="406"/>
      <c r="LT30" s="406"/>
      <c r="LU30" s="406"/>
      <c r="LV30" s="406"/>
      <c r="LW30" s="406"/>
      <c r="LX30" s="406"/>
      <c r="LY30" s="406"/>
      <c r="LZ30" s="406"/>
      <c r="MA30" s="406"/>
      <c r="MB30" s="406"/>
      <c r="MC30" s="406"/>
      <c r="MD30" s="406"/>
      <c r="ME30" s="406"/>
      <c r="MF30" s="406"/>
      <c r="MG30" s="406"/>
      <c r="MH30" s="406"/>
      <c r="MI30" s="406"/>
      <c r="MJ30" s="406"/>
      <c r="MK30" s="406"/>
      <c r="ML30" s="406"/>
      <c r="MM30" s="406"/>
      <c r="MN30" s="406"/>
      <c r="MO30" s="406"/>
      <c r="MP30" s="406"/>
      <c r="MQ30" s="406"/>
      <c r="MR30" s="406"/>
      <c r="MS30" s="406"/>
      <c r="MT30" s="406"/>
      <c r="MU30" s="406"/>
      <c r="MV30" s="406"/>
      <c r="MW30" s="406"/>
      <c r="MX30" s="406"/>
      <c r="MY30" s="406"/>
      <c r="MZ30" s="406"/>
      <c r="NA30" s="406"/>
      <c r="NB30" s="406"/>
      <c r="NC30" s="406"/>
      <c r="ND30" s="406"/>
      <c r="NE30" s="406"/>
      <c r="NF30" s="406"/>
      <c r="NG30" s="406"/>
      <c r="NH30" s="406"/>
      <c r="NI30" s="406"/>
      <c r="NJ30" s="406"/>
      <c r="NK30" s="406"/>
      <c r="NL30" s="406"/>
      <c r="NM30" s="406"/>
      <c r="NN30" s="406"/>
      <c r="NO30" s="406"/>
      <c r="NP30" s="406"/>
      <c r="NQ30" s="406"/>
      <c r="NR30" s="406"/>
      <c r="NS30" s="406"/>
      <c r="NT30" s="406"/>
      <c r="NU30" s="406"/>
      <c r="NV30" s="406"/>
      <c r="NW30" s="406"/>
      <c r="NX30" s="406"/>
      <c r="NY30" s="406"/>
      <c r="NZ30" s="406"/>
      <c r="OA30" s="406"/>
      <c r="OB30" s="406"/>
      <c r="OC30" s="406"/>
      <c r="OD30" s="406"/>
      <c r="OE30" s="406"/>
      <c r="OF30" s="406"/>
      <c r="OG30" s="406"/>
      <c r="OH30" s="406"/>
      <c r="OI30" s="406"/>
      <c r="OJ30" s="406"/>
      <c r="OK30" s="406"/>
      <c r="OL30" s="406"/>
      <c r="OM30" s="406"/>
      <c r="ON30" s="406"/>
      <c r="OO30" s="406"/>
      <c r="OP30" s="406"/>
      <c r="OQ30" s="406"/>
      <c r="OR30" s="406"/>
      <c r="OS30" s="406"/>
      <c r="OT30" s="406"/>
      <c r="OU30" s="406"/>
      <c r="OV30" s="406"/>
      <c r="OW30" s="406"/>
      <c r="OX30" s="406"/>
      <c r="OY30" s="406"/>
      <c r="OZ30" s="406"/>
      <c r="PA30" s="406"/>
      <c r="PB30" s="406"/>
      <c r="PC30" s="406"/>
      <c r="PD30" s="406"/>
      <c r="PE30" s="406"/>
      <c r="PF30" s="406"/>
      <c r="PG30" s="406"/>
      <c r="PH30" s="406"/>
      <c r="PI30" s="406"/>
      <c r="PJ30" s="406"/>
      <c r="PK30" s="406"/>
      <c r="PL30" s="406"/>
      <c r="PM30" s="406"/>
      <c r="PN30" s="406"/>
      <c r="PO30" s="406"/>
      <c r="PP30" s="406"/>
      <c r="PQ30" s="406"/>
      <c r="PR30" s="406"/>
      <c r="PS30" s="406"/>
      <c r="PT30" s="406"/>
      <c r="PU30" s="406"/>
      <c r="PV30" s="406"/>
      <c r="PW30" s="406"/>
      <c r="PX30" s="406"/>
      <c r="PY30" s="406"/>
      <c r="PZ30" s="406"/>
      <c r="QA30" s="406"/>
      <c r="QB30" s="406"/>
      <c r="QC30" s="406"/>
      <c r="QD30" s="406"/>
      <c r="QE30" s="406"/>
      <c r="QF30" s="406"/>
      <c r="QG30" s="406"/>
      <c r="QH30" s="406"/>
      <c r="QI30" s="406"/>
      <c r="QJ30" s="406"/>
      <c r="QK30" s="406"/>
      <c r="QL30" s="406"/>
      <c r="QM30" s="406"/>
      <c r="QN30" s="406"/>
      <c r="QO30" s="406"/>
      <c r="QP30" s="406"/>
      <c r="QQ30" s="406"/>
      <c r="QR30" s="406"/>
      <c r="QS30" s="406"/>
      <c r="QT30" s="406"/>
      <c r="QU30" s="406"/>
      <c r="QV30" s="406"/>
      <c r="QW30" s="406"/>
      <c r="QX30" s="406"/>
      <c r="QY30" s="406"/>
      <c r="QZ30" s="406"/>
      <c r="RA30" s="406"/>
      <c r="RB30" s="406"/>
      <c r="RC30" s="406"/>
      <c r="RD30" s="406"/>
      <c r="RE30" s="406"/>
      <c r="RF30" s="406"/>
      <c r="RG30" s="406"/>
      <c r="RH30" s="406"/>
      <c r="RI30" s="406"/>
      <c r="RJ30" s="406"/>
      <c r="RK30" s="406"/>
      <c r="RL30" s="406"/>
      <c r="RM30" s="406"/>
      <c r="RN30" s="406"/>
      <c r="RO30" s="406"/>
      <c r="RP30" s="406"/>
      <c r="RQ30" s="406"/>
      <c r="RR30" s="406"/>
      <c r="RS30" s="406"/>
      <c r="RT30" s="406"/>
      <c r="RU30" s="406"/>
      <c r="RV30" s="406"/>
      <c r="RW30" s="406"/>
      <c r="RX30" s="406"/>
      <c r="RY30" s="406"/>
      <c r="RZ30" s="406"/>
      <c r="SA30" s="406"/>
      <c r="SB30" s="406"/>
      <c r="SC30" s="406"/>
      <c r="SD30" s="406"/>
      <c r="SE30" s="406"/>
      <c r="SF30" s="406"/>
      <c r="SG30" s="406"/>
    </row>
    <row r="31" spans="1:501">
      <c r="A31" s="395"/>
      <c r="B31" s="395" t="s">
        <v>201</v>
      </c>
      <c r="C31" s="395">
        <v>0</v>
      </c>
      <c r="D31" s="395">
        <v>-68</v>
      </c>
      <c r="E31" s="395">
        <v>85</v>
      </c>
      <c r="F31" s="395">
        <v>105</v>
      </c>
      <c r="G31" s="395">
        <v>-134</v>
      </c>
      <c r="H31" s="395">
        <v>45</v>
      </c>
      <c r="I31" s="395">
        <v>260</v>
      </c>
      <c r="J31" s="395">
        <v>-128</v>
      </c>
      <c r="K31" s="395">
        <v>-40</v>
      </c>
      <c r="L31" s="395">
        <v>-83</v>
      </c>
      <c r="M31" s="395">
        <v>0</v>
      </c>
      <c r="N31" s="395"/>
      <c r="O31" s="398" t="s">
        <v>443</v>
      </c>
      <c r="P31" s="395">
        <v>28</v>
      </c>
      <c r="Q31" s="395">
        <v>-105</v>
      </c>
      <c r="R31" s="395">
        <v>31</v>
      </c>
      <c r="S31" s="395">
        <v>-17</v>
      </c>
      <c r="T31" s="395">
        <v>8</v>
      </c>
      <c r="U31" s="395">
        <v>0</v>
      </c>
      <c r="V31" s="395">
        <v>0</v>
      </c>
      <c r="W31" s="371" t="s">
        <v>397</v>
      </c>
      <c r="X31" s="371" t="s">
        <v>397</v>
      </c>
      <c r="Y31" s="371" t="s">
        <v>397</v>
      </c>
      <c r="Z31" s="371"/>
      <c r="AA31" s="395"/>
      <c r="AB31" s="395"/>
      <c r="AC31" s="395"/>
      <c r="AD31" s="395"/>
      <c r="AE31" s="395"/>
      <c r="AF31" s="400" t="s">
        <v>201</v>
      </c>
      <c r="AG31" s="395" t="s">
        <v>201</v>
      </c>
      <c r="AH31" s="406" t="s">
        <v>397</v>
      </c>
      <c r="AI31" s="406" t="s">
        <v>397</v>
      </c>
      <c r="AJ31" s="406" t="s">
        <v>397</v>
      </c>
      <c r="AK31" s="406" t="s">
        <v>397</v>
      </c>
      <c r="AL31" s="406" t="s">
        <v>397</v>
      </c>
      <c r="AM31" s="406" t="s">
        <v>397</v>
      </c>
      <c r="AN31" s="406" t="s">
        <v>397</v>
      </c>
      <c r="AO31" s="406" t="s">
        <v>397</v>
      </c>
      <c r="AP31" s="406" t="s">
        <v>397</v>
      </c>
      <c r="AQ31" s="406" t="s">
        <v>397</v>
      </c>
      <c r="AR31" s="406" t="s">
        <v>397</v>
      </c>
      <c r="AS31" s="406" t="s">
        <v>397</v>
      </c>
      <c r="AT31" s="406" t="s">
        <v>397</v>
      </c>
      <c r="AU31" s="406" t="s">
        <v>397</v>
      </c>
      <c r="AV31" s="406" t="s">
        <v>397</v>
      </c>
      <c r="AW31" s="406" t="s">
        <v>397</v>
      </c>
      <c r="AX31" s="406" t="s">
        <v>397</v>
      </c>
      <c r="AY31" s="406" t="s">
        <v>397</v>
      </c>
      <c r="AZ31" s="406" t="s">
        <v>397</v>
      </c>
      <c r="BA31" s="406" t="s">
        <v>397</v>
      </c>
      <c r="BB31" s="406" t="s">
        <v>397</v>
      </c>
      <c r="BC31" s="406" t="s">
        <v>397</v>
      </c>
      <c r="BD31" s="406" t="s">
        <v>397</v>
      </c>
      <c r="BE31" s="406" t="s">
        <v>397</v>
      </c>
      <c r="BF31" s="406" t="s">
        <v>397</v>
      </c>
      <c r="BG31" s="406" t="s">
        <v>397</v>
      </c>
      <c r="BH31" s="406" t="s">
        <v>397</v>
      </c>
      <c r="BI31" s="406" t="s">
        <v>397</v>
      </c>
      <c r="BJ31" s="406" t="s">
        <v>397</v>
      </c>
      <c r="BK31" s="406" t="s">
        <v>397</v>
      </c>
      <c r="BL31" s="406" t="s">
        <v>397</v>
      </c>
      <c r="BM31" s="406" t="s">
        <v>397</v>
      </c>
      <c r="BN31" s="406" t="s">
        <v>397</v>
      </c>
      <c r="BO31" s="406" t="s">
        <v>397</v>
      </c>
      <c r="BP31" s="406" t="s">
        <v>397</v>
      </c>
      <c r="BQ31" s="406" t="s">
        <v>397</v>
      </c>
      <c r="BR31" s="406" t="s">
        <v>397</v>
      </c>
      <c r="BS31" s="406" t="s">
        <v>397</v>
      </c>
      <c r="BT31" s="406" t="s">
        <v>397</v>
      </c>
      <c r="BU31" s="406" t="s">
        <v>397</v>
      </c>
      <c r="BV31" s="406" t="s">
        <v>397</v>
      </c>
      <c r="BW31" s="406" t="s">
        <v>397</v>
      </c>
      <c r="BX31" s="406" t="s">
        <v>397</v>
      </c>
      <c r="BY31" s="406" t="s">
        <v>397</v>
      </c>
      <c r="BZ31" s="406" t="s">
        <v>397</v>
      </c>
      <c r="CA31" s="406" t="s">
        <v>397</v>
      </c>
      <c r="CB31" s="406" t="s">
        <v>397</v>
      </c>
      <c r="CC31" s="406" t="s">
        <v>397</v>
      </c>
      <c r="CD31" s="406" t="s">
        <v>397</v>
      </c>
      <c r="CE31" s="406" t="s">
        <v>397</v>
      </c>
      <c r="CF31" s="406" t="s">
        <v>397</v>
      </c>
      <c r="CG31" s="406" t="s">
        <v>397</v>
      </c>
      <c r="CH31" s="406" t="s">
        <v>397</v>
      </c>
      <c r="CI31" s="406" t="s">
        <v>397</v>
      </c>
      <c r="CJ31" s="406" t="s">
        <v>397</v>
      </c>
      <c r="CK31" s="406" t="s">
        <v>397</v>
      </c>
      <c r="CL31" s="406" t="s">
        <v>397</v>
      </c>
      <c r="CM31" s="406" t="s">
        <v>397</v>
      </c>
      <c r="CN31" s="406" t="s">
        <v>397</v>
      </c>
      <c r="CO31" s="406" t="s">
        <v>397</v>
      </c>
      <c r="CP31" s="406" t="s">
        <v>397</v>
      </c>
      <c r="CQ31" s="406" t="s">
        <v>397</v>
      </c>
      <c r="CR31" s="406" t="s">
        <v>397</v>
      </c>
      <c r="CS31" s="406" t="s">
        <v>397</v>
      </c>
      <c r="CT31" s="406" t="s">
        <v>397</v>
      </c>
      <c r="CU31" s="406" t="s">
        <v>397</v>
      </c>
      <c r="CV31" s="406" t="s">
        <v>397</v>
      </c>
      <c r="CW31" s="406" t="s">
        <v>397</v>
      </c>
      <c r="CX31" s="406" t="s">
        <v>397</v>
      </c>
      <c r="CY31" s="406" t="s">
        <v>397</v>
      </c>
      <c r="CZ31" s="406" t="s">
        <v>397</v>
      </c>
      <c r="DA31" s="406" t="s">
        <v>397</v>
      </c>
      <c r="DB31" s="406" t="s">
        <v>397</v>
      </c>
      <c r="DC31" s="397"/>
      <c r="DD31" s="397"/>
      <c r="DE31" s="15" t="s">
        <v>201</v>
      </c>
      <c r="DF31" s="406" t="s">
        <v>397</v>
      </c>
      <c r="DG31" s="406" t="s">
        <v>397</v>
      </c>
      <c r="DH31" s="406" t="s">
        <v>397</v>
      </c>
      <c r="DI31" s="406" t="s">
        <v>397</v>
      </c>
      <c r="DJ31" s="406" t="s">
        <v>397</v>
      </c>
      <c r="DK31" s="406" t="s">
        <v>397</v>
      </c>
      <c r="DL31" s="397"/>
      <c r="DM31" s="397"/>
      <c r="DN31" s="397" t="s">
        <v>201</v>
      </c>
      <c r="DO31" s="395" t="s">
        <v>201</v>
      </c>
      <c r="DP31" s="406">
        <v>0</v>
      </c>
      <c r="DQ31" s="406">
        <v>-16</v>
      </c>
      <c r="DR31" s="406">
        <v>0</v>
      </c>
      <c r="DS31" s="406">
        <v>45</v>
      </c>
      <c r="DT31" s="406">
        <v>0</v>
      </c>
      <c r="DU31" s="406">
        <v>-1</v>
      </c>
      <c r="DV31" s="406">
        <v>33</v>
      </c>
      <c r="DW31" s="406">
        <v>82</v>
      </c>
      <c r="DX31" s="406">
        <v>-29</v>
      </c>
      <c r="DY31" s="406">
        <v>81</v>
      </c>
      <c r="DZ31" s="406">
        <v>-26</v>
      </c>
      <c r="EA31" s="406">
        <v>47</v>
      </c>
      <c r="EB31" s="406">
        <v>4</v>
      </c>
      <c r="EC31" s="406">
        <v>50</v>
      </c>
      <c r="ED31" s="406">
        <v>-38</v>
      </c>
      <c r="EE31" s="406">
        <v>-88</v>
      </c>
      <c r="EF31" s="406">
        <v>-57</v>
      </c>
      <c r="EG31" s="406">
        <v>24</v>
      </c>
      <c r="EH31" s="406">
        <v>14</v>
      </c>
      <c r="EI31" s="406">
        <v>51</v>
      </c>
      <c r="EJ31" s="406">
        <v>-44</v>
      </c>
      <c r="EK31" s="406">
        <v>109</v>
      </c>
      <c r="EL31" s="406">
        <v>12</v>
      </c>
      <c r="EM31" s="406">
        <v>101</v>
      </c>
      <c r="EN31" s="406">
        <v>38</v>
      </c>
      <c r="EO31" s="406">
        <v>22</v>
      </c>
      <c r="EP31" s="406">
        <v>-79</v>
      </c>
      <c r="EQ31" s="406">
        <v>56</v>
      </c>
      <c r="ER31" s="406">
        <v>-126</v>
      </c>
      <c r="ES31" s="406">
        <v>104</v>
      </c>
      <c r="ET31" s="406">
        <v>-67</v>
      </c>
      <c r="EU31" s="406">
        <v>28</v>
      </c>
      <c r="EV31" s="406">
        <v>-105</v>
      </c>
      <c r="EW31" s="406">
        <v>31</v>
      </c>
      <c r="EX31" s="406">
        <v>-17</v>
      </c>
      <c r="EY31" s="406">
        <v>8</v>
      </c>
      <c r="EZ31" s="406">
        <v>0</v>
      </c>
      <c r="FA31" s="406">
        <v>0</v>
      </c>
      <c r="FB31" s="406" t="s">
        <v>201</v>
      </c>
      <c r="FC31" s="406" t="s">
        <v>397</v>
      </c>
      <c r="FD31" s="406" t="s">
        <v>397</v>
      </c>
      <c r="FE31" s="406" t="s">
        <v>397</v>
      </c>
      <c r="FF31" s="406" t="s">
        <v>397</v>
      </c>
      <c r="FG31" s="406" t="s">
        <v>397</v>
      </c>
      <c r="FH31" s="406" t="s">
        <v>397</v>
      </c>
      <c r="FI31" s="406" t="s">
        <v>397</v>
      </c>
      <c r="FJ31" s="406" t="s">
        <v>397</v>
      </c>
      <c r="FK31" s="406" t="s">
        <v>397</v>
      </c>
      <c r="FL31" s="406" t="s">
        <v>397</v>
      </c>
      <c r="FM31" s="406" t="s">
        <v>397</v>
      </c>
      <c r="FN31" s="406" t="s">
        <v>397</v>
      </c>
      <c r="FO31" s="406" t="s">
        <v>397</v>
      </c>
      <c r="FP31" s="406" t="s">
        <v>397</v>
      </c>
      <c r="FQ31" s="406" t="s">
        <v>397</v>
      </c>
      <c r="FR31" s="406" t="s">
        <v>397</v>
      </c>
      <c r="FS31" s="406" t="s">
        <v>397</v>
      </c>
      <c r="FT31" s="406" t="s">
        <v>397</v>
      </c>
      <c r="FU31" s="406" t="s">
        <v>397</v>
      </c>
      <c r="FV31" s="406" t="s">
        <v>397</v>
      </c>
      <c r="FW31" s="406" t="s">
        <v>397</v>
      </c>
      <c r="FX31" s="406" t="s">
        <v>397</v>
      </c>
      <c r="FY31" s="406" t="s">
        <v>397</v>
      </c>
      <c r="FZ31" s="406" t="s">
        <v>397</v>
      </c>
      <c r="GA31" s="406" t="s">
        <v>397</v>
      </c>
      <c r="GB31" s="406" t="s">
        <v>397</v>
      </c>
      <c r="GC31" s="406" t="s">
        <v>397</v>
      </c>
      <c r="GD31" s="406" t="s">
        <v>397</v>
      </c>
      <c r="GE31" s="406" t="s">
        <v>397</v>
      </c>
      <c r="GF31" s="406" t="s">
        <v>397</v>
      </c>
      <c r="GG31" s="406" t="s">
        <v>397</v>
      </c>
      <c r="GH31" s="406" t="s">
        <v>397</v>
      </c>
      <c r="GI31" s="406" t="s">
        <v>397</v>
      </c>
      <c r="GJ31" s="406" t="s">
        <v>397</v>
      </c>
      <c r="GK31" s="406" t="s">
        <v>397</v>
      </c>
      <c r="GL31" s="406" t="s">
        <v>397</v>
      </c>
      <c r="GM31" s="406" t="s">
        <v>397</v>
      </c>
      <c r="GN31" s="406" t="s">
        <v>397</v>
      </c>
      <c r="GO31" s="406" t="s">
        <v>397</v>
      </c>
      <c r="GP31" s="406" t="s">
        <v>397</v>
      </c>
      <c r="GQ31" s="406" t="s">
        <v>397</v>
      </c>
      <c r="GR31" s="406" t="s">
        <v>397</v>
      </c>
      <c r="GS31" s="406" t="s">
        <v>397</v>
      </c>
      <c r="GT31" s="406" t="s">
        <v>397</v>
      </c>
      <c r="GU31" s="406" t="s">
        <v>397</v>
      </c>
      <c r="GV31" s="406" t="s">
        <v>397</v>
      </c>
      <c r="GW31" s="406" t="s">
        <v>397</v>
      </c>
      <c r="GX31" s="406" t="s">
        <v>397</v>
      </c>
      <c r="GY31" s="406" t="s">
        <v>397</v>
      </c>
      <c r="GZ31" s="406" t="s">
        <v>397</v>
      </c>
      <c r="HA31" s="406" t="s">
        <v>397</v>
      </c>
      <c r="HB31" s="406" t="s">
        <v>397</v>
      </c>
      <c r="HC31" s="406" t="s">
        <v>397</v>
      </c>
      <c r="HD31" s="406" t="s">
        <v>397</v>
      </c>
      <c r="HE31" s="406" t="s">
        <v>397</v>
      </c>
      <c r="HF31" s="406" t="s">
        <v>397</v>
      </c>
      <c r="HG31" s="406" t="s">
        <v>397</v>
      </c>
      <c r="HH31" s="406" t="s">
        <v>397</v>
      </c>
      <c r="HI31" s="406" t="s">
        <v>397</v>
      </c>
      <c r="HJ31" s="406" t="s">
        <v>397</v>
      </c>
      <c r="HK31" s="406" t="s">
        <v>397</v>
      </c>
      <c r="HL31" s="406" t="s">
        <v>397</v>
      </c>
      <c r="HM31" s="406" t="s">
        <v>397</v>
      </c>
      <c r="HN31" s="406" t="s">
        <v>397</v>
      </c>
      <c r="HO31" s="406" t="s">
        <v>397</v>
      </c>
      <c r="HP31" s="406" t="s">
        <v>397</v>
      </c>
      <c r="HQ31" s="406" t="s">
        <v>397</v>
      </c>
      <c r="HR31" s="406" t="s">
        <v>397</v>
      </c>
      <c r="HS31" s="406" t="s">
        <v>397</v>
      </c>
      <c r="HT31" s="406" t="s">
        <v>397</v>
      </c>
      <c r="HU31" s="406" t="s">
        <v>397</v>
      </c>
      <c r="HV31" s="406" t="s">
        <v>397</v>
      </c>
      <c r="HW31" s="406" t="s">
        <v>397</v>
      </c>
      <c r="HX31" s="406" t="s">
        <v>397</v>
      </c>
      <c r="HY31" s="406" t="s">
        <v>397</v>
      </c>
      <c r="HZ31" s="406" t="s">
        <v>397</v>
      </c>
      <c r="IA31" s="406" t="s">
        <v>397</v>
      </c>
      <c r="IB31" s="406" t="s">
        <v>397</v>
      </c>
      <c r="IC31" s="406" t="s">
        <v>397</v>
      </c>
      <c r="ID31" s="406" t="s">
        <v>397</v>
      </c>
      <c r="IE31" s="406" t="s">
        <v>397</v>
      </c>
      <c r="IF31" s="406" t="s">
        <v>397</v>
      </c>
      <c r="IG31" s="406" t="s">
        <v>397</v>
      </c>
      <c r="IH31" s="406" t="s">
        <v>397</v>
      </c>
      <c r="II31" s="406" t="s">
        <v>397</v>
      </c>
      <c r="IJ31" s="406" t="s">
        <v>397</v>
      </c>
      <c r="IK31" s="406" t="s">
        <v>397</v>
      </c>
      <c r="IL31" s="406" t="s">
        <v>397</v>
      </c>
      <c r="IM31" s="406" t="s">
        <v>397</v>
      </c>
      <c r="IN31" s="406" t="s">
        <v>397</v>
      </c>
      <c r="IO31" s="406" t="s">
        <v>397</v>
      </c>
      <c r="IP31" s="406" t="s">
        <v>397</v>
      </c>
      <c r="IQ31" s="406" t="s">
        <v>397</v>
      </c>
      <c r="IR31" s="406" t="s">
        <v>397</v>
      </c>
      <c r="IS31" s="406" t="s">
        <v>397</v>
      </c>
      <c r="IT31" s="406" t="s">
        <v>397</v>
      </c>
      <c r="IU31" s="406" t="s">
        <v>397</v>
      </c>
      <c r="IV31" s="406" t="s">
        <v>397</v>
      </c>
      <c r="IW31" s="406" t="s">
        <v>397</v>
      </c>
      <c r="IX31" s="406" t="s">
        <v>397</v>
      </c>
      <c r="IY31" s="406" t="s">
        <v>397</v>
      </c>
      <c r="IZ31" s="406" t="s">
        <v>397</v>
      </c>
      <c r="JA31" s="406" t="s">
        <v>397</v>
      </c>
      <c r="JB31" s="406" t="s">
        <v>397</v>
      </c>
      <c r="JC31" s="406" t="s">
        <v>397</v>
      </c>
      <c r="JD31" s="406" t="s">
        <v>397</v>
      </c>
      <c r="JE31" s="406" t="s">
        <v>397</v>
      </c>
      <c r="JF31" s="406" t="s">
        <v>397</v>
      </c>
      <c r="JG31" s="406" t="s">
        <v>397</v>
      </c>
      <c r="JH31" s="406" t="s">
        <v>397</v>
      </c>
      <c r="JI31" s="406" t="s">
        <v>397</v>
      </c>
      <c r="JJ31" s="406" t="s">
        <v>397</v>
      </c>
      <c r="JK31" s="406" t="s">
        <v>397</v>
      </c>
      <c r="JL31" s="406" t="s">
        <v>397</v>
      </c>
      <c r="JM31" s="406" t="s">
        <v>397</v>
      </c>
      <c r="JN31" s="406" t="s">
        <v>397</v>
      </c>
      <c r="JO31" s="406" t="s">
        <v>397</v>
      </c>
      <c r="JP31" s="406" t="s">
        <v>397</v>
      </c>
      <c r="JQ31" s="406" t="s">
        <v>397</v>
      </c>
      <c r="JR31" s="406" t="s">
        <v>397</v>
      </c>
      <c r="JS31" s="406" t="s">
        <v>397</v>
      </c>
      <c r="JT31" s="406" t="s">
        <v>397</v>
      </c>
      <c r="JU31" s="406" t="s">
        <v>397</v>
      </c>
      <c r="JV31" s="406" t="s">
        <v>397</v>
      </c>
      <c r="JW31" s="406" t="s">
        <v>397</v>
      </c>
      <c r="JX31" s="406" t="s">
        <v>397</v>
      </c>
      <c r="JY31" s="406" t="s">
        <v>397</v>
      </c>
      <c r="JZ31" s="406" t="s">
        <v>397</v>
      </c>
      <c r="KA31" s="406" t="s">
        <v>397</v>
      </c>
      <c r="KB31" s="406" t="s">
        <v>397</v>
      </c>
      <c r="KC31" s="406" t="s">
        <v>397</v>
      </c>
      <c r="KD31" s="406" t="s">
        <v>397</v>
      </c>
      <c r="KE31" s="406" t="s">
        <v>397</v>
      </c>
      <c r="KF31" s="406" t="s">
        <v>397</v>
      </c>
      <c r="KG31" s="406" t="s">
        <v>397</v>
      </c>
      <c r="KH31" s="406" t="s">
        <v>397</v>
      </c>
      <c r="KI31" s="406" t="s">
        <v>397</v>
      </c>
      <c r="KJ31" s="406" t="s">
        <v>397</v>
      </c>
      <c r="KK31" s="406" t="s">
        <v>397</v>
      </c>
      <c r="KL31" s="406" t="s">
        <v>397</v>
      </c>
      <c r="KM31" s="406" t="s">
        <v>397</v>
      </c>
      <c r="KN31" s="406" t="s">
        <v>397</v>
      </c>
      <c r="KO31" s="406" t="s">
        <v>397</v>
      </c>
      <c r="KP31" s="406" t="s">
        <v>397</v>
      </c>
      <c r="KQ31" s="406" t="s">
        <v>397</v>
      </c>
      <c r="KR31" s="406" t="s">
        <v>397</v>
      </c>
      <c r="KS31" s="406" t="s">
        <v>397</v>
      </c>
      <c r="KT31" s="406" t="s">
        <v>397</v>
      </c>
      <c r="KU31" s="406"/>
      <c r="KV31" s="406"/>
      <c r="KW31" s="406"/>
      <c r="KX31" s="406"/>
      <c r="KY31" s="397"/>
      <c r="KZ31" s="15" t="s">
        <v>201</v>
      </c>
      <c r="LA31" s="406" t="s">
        <v>397</v>
      </c>
      <c r="LB31" s="406" t="s">
        <v>397</v>
      </c>
      <c r="LC31" s="406" t="s">
        <v>397</v>
      </c>
      <c r="LD31" s="406" t="s">
        <v>397</v>
      </c>
      <c r="LE31" s="406" t="s">
        <v>397</v>
      </c>
      <c r="LF31" s="406" t="s">
        <v>397</v>
      </c>
      <c r="LG31" s="397"/>
      <c r="LH31" s="406"/>
      <c r="LI31" s="406"/>
      <c r="LJ31" s="406"/>
      <c r="LK31" s="406"/>
      <c r="LL31" s="406"/>
      <c r="LM31" s="406"/>
      <c r="LN31" s="406"/>
      <c r="LO31" s="406"/>
      <c r="LP31" s="406"/>
      <c r="LQ31" s="406"/>
      <c r="LR31" s="406"/>
      <c r="LS31" s="406"/>
      <c r="LT31" s="406"/>
      <c r="LU31" s="406"/>
      <c r="LV31" s="406"/>
      <c r="LW31" s="406"/>
      <c r="LX31" s="406"/>
      <c r="LY31" s="406"/>
      <c r="LZ31" s="406"/>
      <c r="MA31" s="406"/>
      <c r="MB31" s="406"/>
      <c r="MC31" s="406"/>
      <c r="MD31" s="406"/>
      <c r="ME31" s="406"/>
      <c r="MF31" s="406"/>
      <c r="MG31" s="406"/>
      <c r="MH31" s="406"/>
      <c r="MI31" s="406"/>
      <c r="MJ31" s="406"/>
      <c r="MK31" s="406"/>
      <c r="ML31" s="406"/>
      <c r="MM31" s="406"/>
      <c r="MN31" s="406"/>
      <c r="MO31" s="406"/>
      <c r="MP31" s="406"/>
      <c r="MQ31" s="406"/>
      <c r="MR31" s="406"/>
      <c r="MS31" s="406"/>
      <c r="MT31" s="406"/>
      <c r="MU31" s="406"/>
      <c r="MV31" s="406"/>
      <c r="MW31" s="406"/>
      <c r="MX31" s="406"/>
      <c r="MY31" s="406"/>
      <c r="MZ31" s="406"/>
      <c r="NA31" s="406"/>
      <c r="NB31" s="406"/>
      <c r="NC31" s="406"/>
      <c r="ND31" s="406"/>
      <c r="NE31" s="406"/>
      <c r="NF31" s="406"/>
      <c r="NG31" s="406"/>
      <c r="NH31" s="406"/>
      <c r="NI31" s="406"/>
      <c r="NJ31" s="406"/>
      <c r="NK31" s="406"/>
      <c r="NL31" s="406"/>
      <c r="NM31" s="406"/>
      <c r="NN31" s="406"/>
      <c r="NO31" s="406"/>
      <c r="NP31" s="406"/>
      <c r="NQ31" s="406"/>
      <c r="NR31" s="406"/>
      <c r="NS31" s="406"/>
      <c r="NT31" s="406"/>
      <c r="NU31" s="406"/>
      <c r="NV31" s="406"/>
      <c r="NW31" s="406"/>
      <c r="NX31" s="406"/>
      <c r="NY31" s="406"/>
      <c r="NZ31" s="406"/>
      <c r="OA31" s="406"/>
      <c r="OB31" s="406"/>
      <c r="OC31" s="406"/>
      <c r="OD31" s="406"/>
      <c r="OE31" s="406"/>
      <c r="OF31" s="406"/>
      <c r="OG31" s="406"/>
      <c r="OH31" s="406"/>
      <c r="OI31" s="406"/>
      <c r="OJ31" s="406"/>
      <c r="OK31" s="406"/>
      <c r="OL31" s="406"/>
      <c r="OM31" s="406"/>
      <c r="ON31" s="406"/>
      <c r="OO31" s="406"/>
      <c r="OP31" s="406"/>
      <c r="OQ31" s="406"/>
      <c r="OR31" s="406"/>
      <c r="OS31" s="406"/>
      <c r="OT31" s="406"/>
      <c r="OU31" s="406"/>
      <c r="OV31" s="406"/>
      <c r="OW31" s="406"/>
      <c r="OX31" s="406"/>
      <c r="OY31" s="406"/>
      <c r="OZ31" s="406"/>
      <c r="PA31" s="406"/>
      <c r="PB31" s="406"/>
      <c r="PC31" s="406"/>
      <c r="PD31" s="406"/>
      <c r="PE31" s="406"/>
      <c r="PF31" s="406"/>
      <c r="PG31" s="406"/>
      <c r="PH31" s="406"/>
      <c r="PI31" s="406"/>
      <c r="PJ31" s="406"/>
      <c r="PK31" s="406"/>
      <c r="PL31" s="406"/>
      <c r="PM31" s="406"/>
      <c r="PN31" s="406"/>
      <c r="PO31" s="406"/>
      <c r="PP31" s="406"/>
      <c r="PQ31" s="406"/>
      <c r="PR31" s="406"/>
      <c r="PS31" s="406"/>
      <c r="PT31" s="406"/>
      <c r="PU31" s="406"/>
      <c r="PV31" s="406"/>
      <c r="PW31" s="406"/>
      <c r="PX31" s="406"/>
      <c r="PY31" s="406"/>
      <c r="PZ31" s="406"/>
      <c r="QA31" s="406"/>
      <c r="QB31" s="406"/>
      <c r="QC31" s="406"/>
      <c r="QD31" s="406"/>
      <c r="QE31" s="406"/>
      <c r="QF31" s="406"/>
      <c r="QG31" s="406"/>
      <c r="QH31" s="406"/>
      <c r="QI31" s="406"/>
      <c r="QJ31" s="406"/>
      <c r="QK31" s="406"/>
      <c r="QL31" s="406"/>
      <c r="QM31" s="406"/>
      <c r="QN31" s="406"/>
      <c r="QO31" s="406"/>
      <c r="QP31" s="406"/>
      <c r="QQ31" s="406"/>
      <c r="QR31" s="406"/>
      <c r="QS31" s="406"/>
      <c r="QT31" s="406"/>
      <c r="QU31" s="406"/>
      <c r="QV31" s="406"/>
      <c r="QW31" s="406"/>
      <c r="QX31" s="406"/>
      <c r="QY31" s="406"/>
      <c r="QZ31" s="406"/>
      <c r="RA31" s="406"/>
      <c r="RB31" s="406"/>
      <c r="RC31" s="406"/>
      <c r="RD31" s="406"/>
      <c r="RE31" s="406"/>
      <c r="RF31" s="406"/>
      <c r="RG31" s="406"/>
      <c r="RH31" s="406"/>
      <c r="RI31" s="406"/>
      <c r="RJ31" s="406"/>
      <c r="RK31" s="406"/>
      <c r="RL31" s="406"/>
      <c r="RM31" s="406"/>
      <c r="RN31" s="406"/>
      <c r="RO31" s="406"/>
      <c r="RP31" s="406"/>
      <c r="RQ31" s="406"/>
      <c r="RR31" s="406"/>
      <c r="RS31" s="406"/>
      <c r="RT31" s="406"/>
      <c r="RU31" s="406"/>
      <c r="RV31" s="406"/>
      <c r="RW31" s="406"/>
      <c r="RX31" s="406"/>
      <c r="RY31" s="406"/>
      <c r="RZ31" s="406"/>
      <c r="SA31" s="406"/>
      <c r="SB31" s="406"/>
      <c r="SC31" s="406"/>
      <c r="SD31" s="406"/>
      <c r="SE31" s="406"/>
      <c r="SF31" s="406"/>
      <c r="SG31" s="406"/>
    </row>
    <row r="32" spans="1:501">
      <c r="A32" s="395"/>
      <c r="B32" s="395" t="s">
        <v>202</v>
      </c>
      <c r="C32" s="395">
        <v>0</v>
      </c>
      <c r="D32" s="395">
        <v>51</v>
      </c>
      <c r="E32" s="395">
        <v>17</v>
      </c>
      <c r="F32" s="395">
        <v>-16</v>
      </c>
      <c r="G32" s="395">
        <v>10</v>
      </c>
      <c r="H32" s="395">
        <v>88</v>
      </c>
      <c r="I32" s="395">
        <v>-354</v>
      </c>
      <c r="J32" s="395">
        <v>273</v>
      </c>
      <c r="K32" s="395">
        <v>112</v>
      </c>
      <c r="L32" s="395">
        <v>314</v>
      </c>
      <c r="M32" s="395">
        <v>0</v>
      </c>
      <c r="N32" s="395"/>
      <c r="O32" s="398" t="s">
        <v>444</v>
      </c>
      <c r="P32" s="395">
        <v>-39</v>
      </c>
      <c r="Q32" s="395">
        <v>294</v>
      </c>
      <c r="R32" s="395">
        <v>25</v>
      </c>
      <c r="S32" s="395">
        <v>-7</v>
      </c>
      <c r="T32" s="395">
        <v>2</v>
      </c>
      <c r="U32" s="395">
        <v>0</v>
      </c>
      <c r="V32" s="395">
        <v>0</v>
      </c>
      <c r="W32" s="371" t="s">
        <v>397</v>
      </c>
      <c r="X32" s="371" t="s">
        <v>397</v>
      </c>
      <c r="Y32" s="371" t="s">
        <v>397</v>
      </c>
      <c r="Z32" s="371"/>
      <c r="AA32" s="395"/>
      <c r="AB32" s="395"/>
      <c r="AC32" s="395"/>
      <c r="AD32" s="395"/>
      <c r="AE32" s="395"/>
      <c r="AF32" s="397" t="s">
        <v>202</v>
      </c>
      <c r="AG32" s="395" t="s">
        <v>202</v>
      </c>
      <c r="AH32" s="406">
        <v>0</v>
      </c>
      <c r="AI32" s="406">
        <v>20</v>
      </c>
      <c r="AJ32" s="406">
        <v>13</v>
      </c>
      <c r="AK32" s="406">
        <v>-19</v>
      </c>
      <c r="AL32" s="406">
        <v>-29</v>
      </c>
      <c r="AM32" s="406">
        <v>77</v>
      </c>
      <c r="AN32" s="406">
        <v>-365</v>
      </c>
      <c r="AO32" s="406">
        <v>275</v>
      </c>
      <c r="AP32" s="406">
        <v>99</v>
      </c>
      <c r="AQ32" s="406">
        <v>0</v>
      </c>
      <c r="AR32" s="406">
        <v>0</v>
      </c>
      <c r="AS32" s="406" t="s">
        <v>356</v>
      </c>
      <c r="AT32" s="406" t="s">
        <v>397</v>
      </c>
      <c r="AU32" s="406" t="s">
        <v>397</v>
      </c>
      <c r="AV32" s="406" t="s">
        <v>397</v>
      </c>
      <c r="AW32" s="406" t="s">
        <v>397</v>
      </c>
      <c r="AX32" s="406" t="s">
        <v>397</v>
      </c>
      <c r="AY32" s="406" t="s">
        <v>397</v>
      </c>
      <c r="AZ32" s="406" t="s">
        <v>397</v>
      </c>
      <c r="BA32" s="406" t="s">
        <v>397</v>
      </c>
      <c r="BB32" s="406" t="s">
        <v>397</v>
      </c>
      <c r="BC32" s="406" t="s">
        <v>397</v>
      </c>
      <c r="BD32" s="406" t="s">
        <v>397</v>
      </c>
      <c r="BE32" s="406" t="s">
        <v>397</v>
      </c>
      <c r="BF32" s="406" t="s">
        <v>397</v>
      </c>
      <c r="BG32" s="406" t="s">
        <v>397</v>
      </c>
      <c r="BH32" s="406" t="s">
        <v>397</v>
      </c>
      <c r="BI32" s="406" t="s">
        <v>397</v>
      </c>
      <c r="BJ32" s="406" t="s">
        <v>397</v>
      </c>
      <c r="BK32" s="406" t="s">
        <v>397</v>
      </c>
      <c r="BL32" s="406" t="s">
        <v>397</v>
      </c>
      <c r="BM32" s="406" t="s">
        <v>397</v>
      </c>
      <c r="BN32" s="406" t="s">
        <v>397</v>
      </c>
      <c r="BO32" s="406" t="s">
        <v>397</v>
      </c>
      <c r="BP32" s="406" t="s">
        <v>397</v>
      </c>
      <c r="BQ32" s="406" t="s">
        <v>397</v>
      </c>
      <c r="BR32" s="406" t="s">
        <v>397</v>
      </c>
      <c r="BS32" s="406" t="s">
        <v>397</v>
      </c>
      <c r="BT32" s="406" t="s">
        <v>397</v>
      </c>
      <c r="BU32" s="406" t="s">
        <v>397</v>
      </c>
      <c r="BV32" s="406" t="s">
        <v>397</v>
      </c>
      <c r="BW32" s="406" t="s">
        <v>397</v>
      </c>
      <c r="BX32" s="406" t="s">
        <v>397</v>
      </c>
      <c r="BY32" s="406" t="s">
        <v>397</v>
      </c>
      <c r="BZ32" s="406" t="s">
        <v>397</v>
      </c>
      <c r="CA32" s="406" t="s">
        <v>397</v>
      </c>
      <c r="CB32" s="406" t="s">
        <v>397</v>
      </c>
      <c r="CC32" s="406" t="s">
        <v>397</v>
      </c>
      <c r="CD32" s="406" t="s">
        <v>397</v>
      </c>
      <c r="CE32" s="406" t="s">
        <v>397</v>
      </c>
      <c r="CF32" s="406" t="s">
        <v>397</v>
      </c>
      <c r="CG32" s="406" t="s">
        <v>397</v>
      </c>
      <c r="CH32" s="406" t="s">
        <v>397</v>
      </c>
      <c r="CI32" s="406" t="s">
        <v>397</v>
      </c>
      <c r="CJ32" s="406" t="s">
        <v>397</v>
      </c>
      <c r="CK32" s="406" t="s">
        <v>397</v>
      </c>
      <c r="CL32" s="406" t="s">
        <v>397</v>
      </c>
      <c r="CM32" s="406" t="s">
        <v>397</v>
      </c>
      <c r="CN32" s="406" t="s">
        <v>397</v>
      </c>
      <c r="CO32" s="406" t="s">
        <v>397</v>
      </c>
      <c r="CP32" s="406" t="s">
        <v>397</v>
      </c>
      <c r="CQ32" s="406" t="s">
        <v>397</v>
      </c>
      <c r="CR32" s="406" t="s">
        <v>397</v>
      </c>
      <c r="CS32" s="406" t="s">
        <v>397</v>
      </c>
      <c r="CT32" s="406" t="s">
        <v>397</v>
      </c>
      <c r="CU32" s="406" t="s">
        <v>397</v>
      </c>
      <c r="CV32" s="406" t="s">
        <v>397</v>
      </c>
      <c r="CW32" s="406" t="s">
        <v>397</v>
      </c>
      <c r="CX32" s="406" t="s">
        <v>397</v>
      </c>
      <c r="CY32" s="406" t="s">
        <v>397</v>
      </c>
      <c r="CZ32" s="406" t="s">
        <v>397</v>
      </c>
      <c r="DA32" s="406" t="s">
        <v>397</v>
      </c>
      <c r="DB32" s="406" t="s">
        <v>397</v>
      </c>
      <c r="DC32" s="397"/>
      <c r="DD32" s="397"/>
      <c r="DE32" s="15" t="s">
        <v>202</v>
      </c>
      <c r="DF32" s="406" t="s">
        <v>397</v>
      </c>
      <c r="DG32" s="406" t="s">
        <v>397</v>
      </c>
      <c r="DH32" s="406" t="s">
        <v>397</v>
      </c>
      <c r="DI32" s="406" t="s">
        <v>397</v>
      </c>
      <c r="DJ32" s="406" t="s">
        <v>397</v>
      </c>
      <c r="DK32" s="406" t="s">
        <v>397</v>
      </c>
      <c r="DL32" s="397"/>
      <c r="DM32" s="397"/>
      <c r="DN32" s="397" t="s">
        <v>202</v>
      </c>
      <c r="DO32" s="395" t="s">
        <v>202</v>
      </c>
      <c r="DP32" s="406">
        <v>-49</v>
      </c>
      <c r="DQ32" s="406">
        <v>43</v>
      </c>
      <c r="DR32" s="406">
        <v>0</v>
      </c>
      <c r="DS32" s="406">
        <v>11</v>
      </c>
      <c r="DT32" s="406">
        <v>-55</v>
      </c>
      <c r="DU32" s="406">
        <v>-17</v>
      </c>
      <c r="DV32" s="406">
        <v>75</v>
      </c>
      <c r="DW32" s="406">
        <v>-67</v>
      </c>
      <c r="DX32" s="406">
        <v>20</v>
      </c>
      <c r="DY32" s="406">
        <v>-58</v>
      </c>
      <c r="DZ32" s="406">
        <v>154</v>
      </c>
      <c r="EA32" s="406">
        <v>-111</v>
      </c>
      <c r="EB32" s="406">
        <v>133</v>
      </c>
      <c r="EC32" s="406">
        <v>-214</v>
      </c>
      <c r="ED32" s="406">
        <v>96</v>
      </c>
      <c r="EE32" s="406">
        <v>12</v>
      </c>
      <c r="EF32" s="406">
        <v>76</v>
      </c>
      <c r="EG32" s="406">
        <v>-12</v>
      </c>
      <c r="EH32" s="406">
        <v>-13</v>
      </c>
      <c r="EI32" s="406">
        <v>-45</v>
      </c>
      <c r="EJ32" s="406">
        <v>-18</v>
      </c>
      <c r="EK32" s="406">
        <v>-191</v>
      </c>
      <c r="EL32" s="406">
        <v>22</v>
      </c>
      <c r="EM32" s="406">
        <v>-195</v>
      </c>
      <c r="EN32" s="406">
        <v>-2</v>
      </c>
      <c r="EO32" s="406">
        <v>-53</v>
      </c>
      <c r="EP32" s="406">
        <v>106</v>
      </c>
      <c r="EQ32" s="406">
        <v>-42</v>
      </c>
      <c r="ER32" s="406">
        <v>264</v>
      </c>
      <c r="ES32" s="406">
        <v>-69</v>
      </c>
      <c r="ET32" s="406">
        <v>-71</v>
      </c>
      <c r="EU32" s="406">
        <v>-41</v>
      </c>
      <c r="EV32" s="406">
        <v>279</v>
      </c>
      <c r="EW32" s="406">
        <v>38</v>
      </c>
      <c r="EX32" s="406">
        <v>-21</v>
      </c>
      <c r="EY32" s="406">
        <v>1</v>
      </c>
      <c r="EZ32" s="406">
        <v>0</v>
      </c>
      <c r="FA32" s="406">
        <v>0</v>
      </c>
      <c r="FB32" s="406" t="s">
        <v>356</v>
      </c>
      <c r="FC32" s="406" t="s">
        <v>397</v>
      </c>
      <c r="FD32" s="406" t="s">
        <v>397</v>
      </c>
      <c r="FE32" s="406" t="s">
        <v>397</v>
      </c>
      <c r="FF32" s="406" t="s">
        <v>397</v>
      </c>
      <c r="FG32" s="406" t="s">
        <v>397</v>
      </c>
      <c r="FH32" s="406" t="s">
        <v>397</v>
      </c>
      <c r="FI32" s="406" t="s">
        <v>397</v>
      </c>
      <c r="FJ32" s="406" t="s">
        <v>397</v>
      </c>
      <c r="FK32" s="406" t="s">
        <v>397</v>
      </c>
      <c r="FL32" s="406" t="s">
        <v>397</v>
      </c>
      <c r="FM32" s="406" t="s">
        <v>397</v>
      </c>
      <c r="FN32" s="406" t="s">
        <v>397</v>
      </c>
      <c r="FO32" s="406" t="s">
        <v>397</v>
      </c>
      <c r="FP32" s="406" t="s">
        <v>397</v>
      </c>
      <c r="FQ32" s="406" t="s">
        <v>397</v>
      </c>
      <c r="FR32" s="406" t="s">
        <v>397</v>
      </c>
      <c r="FS32" s="406" t="s">
        <v>397</v>
      </c>
      <c r="FT32" s="406" t="s">
        <v>397</v>
      </c>
      <c r="FU32" s="406" t="s">
        <v>397</v>
      </c>
      <c r="FV32" s="406" t="s">
        <v>397</v>
      </c>
      <c r="FW32" s="406" t="s">
        <v>397</v>
      </c>
      <c r="FX32" s="406" t="s">
        <v>397</v>
      </c>
      <c r="FY32" s="406" t="s">
        <v>397</v>
      </c>
      <c r="FZ32" s="406" t="s">
        <v>397</v>
      </c>
      <c r="GA32" s="406" t="s">
        <v>397</v>
      </c>
      <c r="GB32" s="406" t="s">
        <v>397</v>
      </c>
      <c r="GC32" s="406" t="s">
        <v>397</v>
      </c>
      <c r="GD32" s="406" t="s">
        <v>397</v>
      </c>
      <c r="GE32" s="406" t="s">
        <v>397</v>
      </c>
      <c r="GF32" s="406" t="s">
        <v>397</v>
      </c>
      <c r="GG32" s="406" t="s">
        <v>397</v>
      </c>
      <c r="GH32" s="406" t="s">
        <v>397</v>
      </c>
      <c r="GI32" s="406" t="s">
        <v>397</v>
      </c>
      <c r="GJ32" s="406" t="s">
        <v>397</v>
      </c>
      <c r="GK32" s="406" t="s">
        <v>397</v>
      </c>
      <c r="GL32" s="406" t="s">
        <v>397</v>
      </c>
      <c r="GM32" s="406" t="s">
        <v>397</v>
      </c>
      <c r="GN32" s="406" t="s">
        <v>397</v>
      </c>
      <c r="GO32" s="406" t="s">
        <v>397</v>
      </c>
      <c r="GP32" s="406" t="s">
        <v>397</v>
      </c>
      <c r="GQ32" s="406" t="s">
        <v>397</v>
      </c>
      <c r="GR32" s="406" t="s">
        <v>397</v>
      </c>
      <c r="GS32" s="406" t="s">
        <v>397</v>
      </c>
      <c r="GT32" s="406" t="s">
        <v>397</v>
      </c>
      <c r="GU32" s="406" t="s">
        <v>397</v>
      </c>
      <c r="GV32" s="406" t="s">
        <v>397</v>
      </c>
      <c r="GW32" s="406" t="s">
        <v>397</v>
      </c>
      <c r="GX32" s="406" t="s">
        <v>397</v>
      </c>
      <c r="GY32" s="406" t="s">
        <v>397</v>
      </c>
      <c r="GZ32" s="406" t="s">
        <v>397</v>
      </c>
      <c r="HA32" s="406" t="s">
        <v>397</v>
      </c>
      <c r="HB32" s="406" t="s">
        <v>397</v>
      </c>
      <c r="HC32" s="406" t="s">
        <v>397</v>
      </c>
      <c r="HD32" s="406" t="s">
        <v>397</v>
      </c>
      <c r="HE32" s="406" t="s">
        <v>397</v>
      </c>
      <c r="HF32" s="406" t="s">
        <v>397</v>
      </c>
      <c r="HG32" s="406" t="s">
        <v>397</v>
      </c>
      <c r="HH32" s="406" t="s">
        <v>397</v>
      </c>
      <c r="HI32" s="406" t="s">
        <v>397</v>
      </c>
      <c r="HJ32" s="406" t="s">
        <v>397</v>
      </c>
      <c r="HK32" s="406" t="s">
        <v>397</v>
      </c>
      <c r="HL32" s="406" t="s">
        <v>397</v>
      </c>
      <c r="HM32" s="406" t="s">
        <v>397</v>
      </c>
      <c r="HN32" s="406" t="s">
        <v>397</v>
      </c>
      <c r="HO32" s="406" t="s">
        <v>397</v>
      </c>
      <c r="HP32" s="406" t="s">
        <v>397</v>
      </c>
      <c r="HQ32" s="406" t="s">
        <v>397</v>
      </c>
      <c r="HR32" s="406" t="s">
        <v>397</v>
      </c>
      <c r="HS32" s="406" t="s">
        <v>397</v>
      </c>
      <c r="HT32" s="406" t="s">
        <v>397</v>
      </c>
      <c r="HU32" s="406" t="s">
        <v>397</v>
      </c>
      <c r="HV32" s="406" t="s">
        <v>397</v>
      </c>
      <c r="HW32" s="406" t="s">
        <v>397</v>
      </c>
      <c r="HX32" s="406" t="s">
        <v>397</v>
      </c>
      <c r="HY32" s="406" t="s">
        <v>397</v>
      </c>
      <c r="HZ32" s="406" t="s">
        <v>397</v>
      </c>
      <c r="IA32" s="406" t="s">
        <v>397</v>
      </c>
      <c r="IB32" s="406" t="s">
        <v>397</v>
      </c>
      <c r="IC32" s="406" t="s">
        <v>397</v>
      </c>
      <c r="ID32" s="406" t="s">
        <v>397</v>
      </c>
      <c r="IE32" s="406" t="s">
        <v>397</v>
      </c>
      <c r="IF32" s="406" t="s">
        <v>397</v>
      </c>
      <c r="IG32" s="406" t="s">
        <v>397</v>
      </c>
      <c r="IH32" s="406" t="s">
        <v>397</v>
      </c>
      <c r="II32" s="406" t="s">
        <v>397</v>
      </c>
      <c r="IJ32" s="406" t="s">
        <v>397</v>
      </c>
      <c r="IK32" s="406" t="s">
        <v>397</v>
      </c>
      <c r="IL32" s="406" t="s">
        <v>397</v>
      </c>
      <c r="IM32" s="406" t="s">
        <v>397</v>
      </c>
      <c r="IN32" s="406" t="s">
        <v>397</v>
      </c>
      <c r="IO32" s="406" t="s">
        <v>397</v>
      </c>
      <c r="IP32" s="406" t="s">
        <v>397</v>
      </c>
      <c r="IQ32" s="406" t="s">
        <v>397</v>
      </c>
      <c r="IR32" s="406" t="s">
        <v>397</v>
      </c>
      <c r="IS32" s="406" t="s">
        <v>397</v>
      </c>
      <c r="IT32" s="406" t="s">
        <v>397</v>
      </c>
      <c r="IU32" s="406" t="s">
        <v>397</v>
      </c>
      <c r="IV32" s="406" t="s">
        <v>397</v>
      </c>
      <c r="IW32" s="406" t="s">
        <v>397</v>
      </c>
      <c r="IX32" s="406" t="s">
        <v>397</v>
      </c>
      <c r="IY32" s="406" t="s">
        <v>397</v>
      </c>
      <c r="IZ32" s="406" t="s">
        <v>397</v>
      </c>
      <c r="JA32" s="406" t="s">
        <v>397</v>
      </c>
      <c r="JB32" s="406" t="s">
        <v>397</v>
      </c>
      <c r="JC32" s="406" t="s">
        <v>397</v>
      </c>
      <c r="JD32" s="406" t="s">
        <v>397</v>
      </c>
      <c r="JE32" s="406" t="s">
        <v>397</v>
      </c>
      <c r="JF32" s="406" t="s">
        <v>397</v>
      </c>
      <c r="JG32" s="406" t="s">
        <v>397</v>
      </c>
      <c r="JH32" s="406" t="s">
        <v>397</v>
      </c>
      <c r="JI32" s="406" t="s">
        <v>397</v>
      </c>
      <c r="JJ32" s="406" t="s">
        <v>397</v>
      </c>
      <c r="JK32" s="406" t="s">
        <v>397</v>
      </c>
      <c r="JL32" s="406" t="s">
        <v>397</v>
      </c>
      <c r="JM32" s="406" t="s">
        <v>397</v>
      </c>
      <c r="JN32" s="406" t="s">
        <v>397</v>
      </c>
      <c r="JO32" s="406" t="s">
        <v>397</v>
      </c>
      <c r="JP32" s="406" t="s">
        <v>397</v>
      </c>
      <c r="JQ32" s="406" t="s">
        <v>397</v>
      </c>
      <c r="JR32" s="406" t="s">
        <v>397</v>
      </c>
      <c r="JS32" s="406" t="s">
        <v>397</v>
      </c>
      <c r="JT32" s="406" t="s">
        <v>397</v>
      </c>
      <c r="JU32" s="406" t="s">
        <v>397</v>
      </c>
      <c r="JV32" s="406" t="s">
        <v>397</v>
      </c>
      <c r="JW32" s="406" t="s">
        <v>397</v>
      </c>
      <c r="JX32" s="406" t="s">
        <v>397</v>
      </c>
      <c r="JY32" s="406" t="s">
        <v>397</v>
      </c>
      <c r="JZ32" s="406" t="s">
        <v>397</v>
      </c>
      <c r="KA32" s="406" t="s">
        <v>397</v>
      </c>
      <c r="KB32" s="406" t="s">
        <v>397</v>
      </c>
      <c r="KC32" s="406" t="s">
        <v>397</v>
      </c>
      <c r="KD32" s="406" t="s">
        <v>397</v>
      </c>
      <c r="KE32" s="406" t="s">
        <v>397</v>
      </c>
      <c r="KF32" s="406" t="s">
        <v>397</v>
      </c>
      <c r="KG32" s="406" t="s">
        <v>397</v>
      </c>
      <c r="KH32" s="406" t="s">
        <v>397</v>
      </c>
      <c r="KI32" s="406" t="s">
        <v>397</v>
      </c>
      <c r="KJ32" s="406" t="s">
        <v>397</v>
      </c>
      <c r="KK32" s="406" t="s">
        <v>397</v>
      </c>
      <c r="KL32" s="406" t="s">
        <v>397</v>
      </c>
      <c r="KM32" s="406" t="s">
        <v>397</v>
      </c>
      <c r="KN32" s="406" t="s">
        <v>397</v>
      </c>
      <c r="KO32" s="406" t="s">
        <v>397</v>
      </c>
      <c r="KP32" s="406" t="s">
        <v>397</v>
      </c>
      <c r="KQ32" s="406" t="s">
        <v>397</v>
      </c>
      <c r="KR32" s="406" t="s">
        <v>397</v>
      </c>
      <c r="KS32" s="406" t="s">
        <v>397</v>
      </c>
      <c r="KT32" s="406" t="s">
        <v>397</v>
      </c>
      <c r="KU32" s="406"/>
      <c r="KV32" s="406"/>
      <c r="KW32" s="406"/>
      <c r="KX32" s="406"/>
      <c r="KY32" s="397"/>
      <c r="KZ32" s="15" t="s">
        <v>202</v>
      </c>
      <c r="LA32" s="406" t="s">
        <v>397</v>
      </c>
      <c r="LB32" s="406" t="s">
        <v>397</v>
      </c>
      <c r="LC32" s="406" t="s">
        <v>397</v>
      </c>
      <c r="LD32" s="406" t="s">
        <v>397</v>
      </c>
      <c r="LE32" s="406" t="s">
        <v>397</v>
      </c>
      <c r="LF32" s="406" t="s">
        <v>397</v>
      </c>
      <c r="LG32" s="397"/>
      <c r="LH32" s="406"/>
      <c r="LI32" s="406"/>
      <c r="LJ32" s="406"/>
      <c r="LK32" s="406"/>
      <c r="LL32" s="406"/>
      <c r="LM32" s="406"/>
      <c r="LN32" s="406"/>
      <c r="LO32" s="406"/>
      <c r="LP32" s="406"/>
      <c r="LQ32" s="406"/>
      <c r="LR32" s="406"/>
      <c r="LS32" s="406"/>
      <c r="LT32" s="406"/>
      <c r="LU32" s="406"/>
      <c r="LV32" s="406"/>
      <c r="LW32" s="406"/>
      <c r="LX32" s="406"/>
      <c r="LY32" s="406"/>
      <c r="LZ32" s="406"/>
      <c r="MA32" s="406"/>
      <c r="MB32" s="406"/>
      <c r="MC32" s="406"/>
      <c r="MD32" s="406"/>
      <c r="ME32" s="406"/>
      <c r="MF32" s="406"/>
      <c r="MG32" s="406"/>
      <c r="MH32" s="406"/>
      <c r="MI32" s="406"/>
      <c r="MJ32" s="406"/>
      <c r="MK32" s="406"/>
      <c r="ML32" s="406"/>
      <c r="MM32" s="406"/>
      <c r="MN32" s="406"/>
      <c r="MO32" s="406"/>
      <c r="MP32" s="406"/>
      <c r="MQ32" s="406"/>
      <c r="MR32" s="406"/>
      <c r="MS32" s="406"/>
      <c r="MT32" s="406"/>
      <c r="MU32" s="406"/>
      <c r="MV32" s="406"/>
      <c r="MW32" s="406"/>
      <c r="MX32" s="406"/>
      <c r="MY32" s="406"/>
      <c r="MZ32" s="406"/>
      <c r="NA32" s="406"/>
      <c r="NB32" s="406"/>
      <c r="NC32" s="406"/>
      <c r="ND32" s="406"/>
      <c r="NE32" s="406"/>
      <c r="NF32" s="406"/>
      <c r="NG32" s="406"/>
      <c r="NH32" s="406"/>
      <c r="NI32" s="406"/>
      <c r="NJ32" s="406"/>
      <c r="NK32" s="406"/>
      <c r="NL32" s="406"/>
      <c r="NM32" s="406"/>
      <c r="NN32" s="406"/>
      <c r="NO32" s="406"/>
      <c r="NP32" s="406"/>
      <c r="NQ32" s="406"/>
      <c r="NR32" s="406"/>
      <c r="NS32" s="406"/>
      <c r="NT32" s="406"/>
      <c r="NU32" s="406"/>
      <c r="NV32" s="406"/>
      <c r="NW32" s="406"/>
      <c r="NX32" s="406"/>
      <c r="NY32" s="406"/>
      <c r="NZ32" s="406"/>
      <c r="OA32" s="406"/>
      <c r="OB32" s="406"/>
      <c r="OC32" s="406"/>
      <c r="OD32" s="406"/>
      <c r="OE32" s="406"/>
      <c r="OF32" s="406"/>
      <c r="OG32" s="406"/>
      <c r="OH32" s="406"/>
      <c r="OI32" s="406"/>
      <c r="OJ32" s="406"/>
      <c r="OK32" s="406"/>
      <c r="OL32" s="406"/>
      <c r="OM32" s="406"/>
      <c r="ON32" s="406"/>
      <c r="OO32" s="406"/>
      <c r="OP32" s="406"/>
      <c r="OQ32" s="406"/>
      <c r="OR32" s="406"/>
      <c r="OS32" s="406"/>
      <c r="OT32" s="406"/>
      <c r="OU32" s="406"/>
      <c r="OV32" s="406"/>
      <c r="OW32" s="406"/>
      <c r="OX32" s="406"/>
      <c r="OY32" s="406"/>
      <c r="OZ32" s="406"/>
      <c r="PA32" s="406"/>
      <c r="PB32" s="406"/>
      <c r="PC32" s="406"/>
      <c r="PD32" s="406"/>
      <c r="PE32" s="406"/>
      <c r="PF32" s="406"/>
      <c r="PG32" s="406"/>
      <c r="PH32" s="406"/>
      <c r="PI32" s="406"/>
      <c r="PJ32" s="406"/>
      <c r="PK32" s="406"/>
      <c r="PL32" s="406"/>
      <c r="PM32" s="406"/>
      <c r="PN32" s="406"/>
      <c r="PO32" s="406"/>
      <c r="PP32" s="406"/>
      <c r="PQ32" s="406"/>
      <c r="PR32" s="406"/>
      <c r="PS32" s="406"/>
      <c r="PT32" s="406"/>
      <c r="PU32" s="406"/>
      <c r="PV32" s="406"/>
      <c r="PW32" s="406"/>
      <c r="PX32" s="406"/>
      <c r="PY32" s="406"/>
      <c r="PZ32" s="406"/>
      <c r="QA32" s="406"/>
      <c r="QB32" s="406"/>
      <c r="QC32" s="406"/>
      <c r="QD32" s="406"/>
      <c r="QE32" s="406"/>
      <c r="QF32" s="406"/>
      <c r="QG32" s="406"/>
      <c r="QH32" s="406"/>
      <c r="QI32" s="406"/>
      <c r="QJ32" s="406"/>
      <c r="QK32" s="406"/>
      <c r="QL32" s="406"/>
      <c r="QM32" s="406"/>
      <c r="QN32" s="406"/>
      <c r="QO32" s="406"/>
      <c r="QP32" s="406"/>
      <c r="QQ32" s="406"/>
      <c r="QR32" s="406"/>
      <c r="QS32" s="406"/>
      <c r="QT32" s="406"/>
      <c r="QU32" s="406"/>
      <c r="QV32" s="406"/>
      <c r="QW32" s="406"/>
      <c r="QX32" s="406"/>
      <c r="QY32" s="406"/>
      <c r="QZ32" s="406"/>
      <c r="RA32" s="406"/>
      <c r="RB32" s="406"/>
      <c r="RC32" s="406"/>
      <c r="RD32" s="406"/>
      <c r="RE32" s="406"/>
      <c r="RF32" s="406"/>
      <c r="RG32" s="406"/>
      <c r="RH32" s="406"/>
      <c r="RI32" s="406"/>
      <c r="RJ32" s="406"/>
      <c r="RK32" s="406"/>
      <c r="RL32" s="406"/>
      <c r="RM32" s="406"/>
      <c r="RN32" s="406"/>
      <c r="RO32" s="406"/>
      <c r="RP32" s="406"/>
      <c r="RQ32" s="406"/>
      <c r="RR32" s="406"/>
      <c r="RS32" s="406"/>
      <c r="RT32" s="406"/>
      <c r="RU32" s="406"/>
      <c r="RV32" s="406"/>
      <c r="RW32" s="406"/>
      <c r="RX32" s="406"/>
      <c r="RY32" s="406"/>
      <c r="RZ32" s="406"/>
      <c r="SA32" s="406"/>
      <c r="SB32" s="406"/>
      <c r="SC32" s="406"/>
      <c r="SD32" s="406"/>
      <c r="SE32" s="406"/>
      <c r="SF32" s="406"/>
      <c r="SG32" s="406"/>
    </row>
    <row r="33" spans="1:501">
      <c r="A33" s="395"/>
      <c r="B33" s="395" t="s">
        <v>159</v>
      </c>
      <c r="C33" s="395">
        <v>132</v>
      </c>
      <c r="D33" s="395">
        <v>166</v>
      </c>
      <c r="E33" s="395">
        <v>302</v>
      </c>
      <c r="F33" s="395">
        <v>177</v>
      </c>
      <c r="G33" s="395">
        <v>226</v>
      </c>
      <c r="H33" s="395">
        <v>291</v>
      </c>
      <c r="I33" s="395">
        <v>353</v>
      </c>
      <c r="J33" s="395">
        <v>460</v>
      </c>
      <c r="K33" s="395">
        <v>539</v>
      </c>
      <c r="L33" s="395">
        <v>606</v>
      </c>
      <c r="M33" s="395">
        <v>0</v>
      </c>
      <c r="N33" s="395"/>
      <c r="O33" s="398" t="s">
        <v>445</v>
      </c>
      <c r="P33" s="395">
        <v>480</v>
      </c>
      <c r="Q33" s="395">
        <v>539</v>
      </c>
      <c r="R33" s="395">
        <v>530</v>
      </c>
      <c r="S33" s="395">
        <v>576</v>
      </c>
      <c r="T33" s="395">
        <v>606</v>
      </c>
      <c r="U33" s="395">
        <v>0</v>
      </c>
      <c r="V33" s="395">
        <v>0</v>
      </c>
      <c r="W33" s="371" t="s">
        <v>397</v>
      </c>
      <c r="X33" s="371" t="s">
        <v>397</v>
      </c>
      <c r="Y33" s="371" t="s">
        <v>397</v>
      </c>
      <c r="Z33" s="371"/>
      <c r="AA33" s="395"/>
      <c r="AB33" s="395">
        <v>539</v>
      </c>
      <c r="AC33" s="395">
        <v>643.74684095860573</v>
      </c>
      <c r="AD33" s="395">
        <v>768.84971288345901</v>
      </c>
      <c r="AE33" s="395"/>
      <c r="AF33" s="397" t="s">
        <v>159</v>
      </c>
      <c r="AG33" s="395" t="s">
        <v>159</v>
      </c>
      <c r="AH33" s="406" t="s">
        <v>397</v>
      </c>
      <c r="AI33" s="406" t="s">
        <v>397</v>
      </c>
      <c r="AJ33" s="406" t="s">
        <v>397</v>
      </c>
      <c r="AK33" s="406" t="s">
        <v>397</v>
      </c>
      <c r="AL33" s="406" t="s">
        <v>397</v>
      </c>
      <c r="AM33" s="406" t="s">
        <v>397</v>
      </c>
      <c r="AN33" s="406" t="s">
        <v>397</v>
      </c>
      <c r="AO33" s="406" t="s">
        <v>397</v>
      </c>
      <c r="AP33" s="406" t="s">
        <v>397</v>
      </c>
      <c r="AQ33" s="406" t="s">
        <v>397</v>
      </c>
      <c r="AR33" s="406" t="s">
        <v>397</v>
      </c>
      <c r="AS33" s="406" t="s">
        <v>397</v>
      </c>
      <c r="AT33" s="406" t="s">
        <v>397</v>
      </c>
      <c r="AU33" s="406" t="s">
        <v>397</v>
      </c>
      <c r="AV33" s="406" t="s">
        <v>397</v>
      </c>
      <c r="AW33" s="406" t="s">
        <v>397</v>
      </c>
      <c r="AX33" s="406" t="s">
        <v>397</v>
      </c>
      <c r="AY33" s="406" t="s">
        <v>397</v>
      </c>
      <c r="AZ33" s="406" t="s">
        <v>397</v>
      </c>
      <c r="BA33" s="406" t="s">
        <v>397</v>
      </c>
      <c r="BB33" s="406" t="s">
        <v>397</v>
      </c>
      <c r="BC33" s="406" t="s">
        <v>397</v>
      </c>
      <c r="BD33" s="406" t="s">
        <v>397</v>
      </c>
      <c r="BE33" s="406" t="s">
        <v>397</v>
      </c>
      <c r="BF33" s="406" t="s">
        <v>397</v>
      </c>
      <c r="BG33" s="406" t="s">
        <v>397</v>
      </c>
      <c r="BH33" s="406" t="s">
        <v>397</v>
      </c>
      <c r="BI33" s="406" t="s">
        <v>397</v>
      </c>
      <c r="BJ33" s="406" t="s">
        <v>397</v>
      </c>
      <c r="BK33" s="406" t="s">
        <v>397</v>
      </c>
      <c r="BL33" s="406" t="s">
        <v>397</v>
      </c>
      <c r="BM33" s="406" t="s">
        <v>397</v>
      </c>
      <c r="BN33" s="406" t="s">
        <v>397</v>
      </c>
      <c r="BO33" s="406" t="s">
        <v>397</v>
      </c>
      <c r="BP33" s="406" t="s">
        <v>397</v>
      </c>
      <c r="BQ33" s="406" t="s">
        <v>397</v>
      </c>
      <c r="BR33" s="406" t="s">
        <v>397</v>
      </c>
      <c r="BS33" s="406" t="s">
        <v>397</v>
      </c>
      <c r="BT33" s="406" t="s">
        <v>397</v>
      </c>
      <c r="BU33" s="406" t="s">
        <v>397</v>
      </c>
      <c r="BV33" s="406" t="s">
        <v>397</v>
      </c>
      <c r="BW33" s="406" t="s">
        <v>397</v>
      </c>
      <c r="BX33" s="406" t="s">
        <v>397</v>
      </c>
      <c r="BY33" s="406" t="s">
        <v>397</v>
      </c>
      <c r="BZ33" s="406" t="s">
        <v>397</v>
      </c>
      <c r="CA33" s="406" t="s">
        <v>397</v>
      </c>
      <c r="CB33" s="406" t="s">
        <v>397</v>
      </c>
      <c r="CC33" s="406" t="s">
        <v>397</v>
      </c>
      <c r="CD33" s="406" t="s">
        <v>397</v>
      </c>
      <c r="CE33" s="406" t="s">
        <v>397</v>
      </c>
      <c r="CF33" s="406" t="s">
        <v>397</v>
      </c>
      <c r="CG33" s="406" t="s">
        <v>397</v>
      </c>
      <c r="CH33" s="406" t="s">
        <v>397</v>
      </c>
      <c r="CI33" s="406" t="s">
        <v>397</v>
      </c>
      <c r="CJ33" s="406" t="s">
        <v>397</v>
      </c>
      <c r="CK33" s="406" t="s">
        <v>397</v>
      </c>
      <c r="CL33" s="406" t="s">
        <v>397</v>
      </c>
      <c r="CM33" s="406" t="s">
        <v>397</v>
      </c>
      <c r="CN33" s="406" t="s">
        <v>397</v>
      </c>
      <c r="CO33" s="406" t="s">
        <v>397</v>
      </c>
      <c r="CP33" s="406" t="s">
        <v>397</v>
      </c>
      <c r="CQ33" s="406" t="s">
        <v>397</v>
      </c>
      <c r="CR33" s="406" t="s">
        <v>397</v>
      </c>
      <c r="CS33" s="406" t="s">
        <v>397</v>
      </c>
      <c r="CT33" s="406" t="s">
        <v>397</v>
      </c>
      <c r="CU33" s="406" t="s">
        <v>397</v>
      </c>
      <c r="CV33" s="406" t="s">
        <v>397</v>
      </c>
      <c r="CW33" s="406" t="s">
        <v>397</v>
      </c>
      <c r="CX33" s="406" t="s">
        <v>397</v>
      </c>
      <c r="CY33" s="406" t="s">
        <v>397</v>
      </c>
      <c r="CZ33" s="406" t="s">
        <v>397</v>
      </c>
      <c r="DA33" s="406" t="s">
        <v>397</v>
      </c>
      <c r="DB33" s="406" t="s">
        <v>397</v>
      </c>
      <c r="DC33" s="397"/>
      <c r="DD33" s="397"/>
      <c r="DE33" s="15" t="s">
        <v>159</v>
      </c>
      <c r="DF33" s="406" t="s">
        <v>397</v>
      </c>
      <c r="DG33" s="406" t="s">
        <v>397</v>
      </c>
      <c r="DH33" s="406" t="s">
        <v>397</v>
      </c>
      <c r="DI33" s="406" t="s">
        <v>397</v>
      </c>
      <c r="DJ33" s="406" t="s">
        <v>397</v>
      </c>
      <c r="DK33" s="406" t="s">
        <v>397</v>
      </c>
      <c r="DL33" s="397"/>
      <c r="DM33" s="397"/>
      <c r="DN33" s="397" t="s">
        <v>159</v>
      </c>
      <c r="DO33" s="395" t="s">
        <v>159</v>
      </c>
      <c r="DP33" s="406" t="s">
        <v>397</v>
      </c>
      <c r="DQ33" s="406" t="s">
        <v>397</v>
      </c>
      <c r="DR33" s="406" t="s">
        <v>397</v>
      </c>
      <c r="DS33" s="406" t="s">
        <v>397</v>
      </c>
      <c r="DT33" s="406" t="s">
        <v>397</v>
      </c>
      <c r="DU33" s="406" t="s">
        <v>397</v>
      </c>
      <c r="DV33" s="406" t="s">
        <v>397</v>
      </c>
      <c r="DW33" s="406" t="s">
        <v>397</v>
      </c>
      <c r="DX33" s="406" t="s">
        <v>397</v>
      </c>
      <c r="DY33" s="406" t="s">
        <v>397</v>
      </c>
      <c r="DZ33" s="406" t="s">
        <v>397</v>
      </c>
      <c r="EA33" s="406" t="s">
        <v>397</v>
      </c>
      <c r="EB33" s="406" t="s">
        <v>397</v>
      </c>
      <c r="EC33" s="406" t="s">
        <v>397</v>
      </c>
      <c r="ED33" s="406" t="s">
        <v>397</v>
      </c>
      <c r="EE33" s="406" t="s">
        <v>397</v>
      </c>
      <c r="EF33" s="406" t="s">
        <v>397</v>
      </c>
      <c r="EG33" s="406" t="s">
        <v>397</v>
      </c>
      <c r="EH33" s="406" t="s">
        <v>397</v>
      </c>
      <c r="EI33" s="406" t="s">
        <v>397</v>
      </c>
      <c r="EJ33" s="406" t="s">
        <v>397</v>
      </c>
      <c r="EK33" s="406" t="s">
        <v>397</v>
      </c>
      <c r="EL33" s="406" t="s">
        <v>397</v>
      </c>
      <c r="EM33" s="406" t="s">
        <v>397</v>
      </c>
      <c r="EN33" s="406" t="s">
        <v>397</v>
      </c>
      <c r="EO33" s="406" t="s">
        <v>397</v>
      </c>
      <c r="EP33" s="406" t="s">
        <v>397</v>
      </c>
      <c r="EQ33" s="406" t="s">
        <v>397</v>
      </c>
      <c r="ER33" s="406" t="s">
        <v>397</v>
      </c>
      <c r="ES33" s="406" t="s">
        <v>397</v>
      </c>
      <c r="ET33" s="406" t="s">
        <v>397</v>
      </c>
      <c r="EU33" s="406" t="s">
        <v>397</v>
      </c>
      <c r="EV33" s="406" t="s">
        <v>397</v>
      </c>
      <c r="EW33" s="406" t="s">
        <v>397</v>
      </c>
      <c r="EX33" s="406" t="s">
        <v>397</v>
      </c>
      <c r="EY33" s="406" t="s">
        <v>397</v>
      </c>
      <c r="EZ33" s="406" t="s">
        <v>397</v>
      </c>
      <c r="FA33" s="406" t="s">
        <v>397</v>
      </c>
      <c r="FB33" s="406" t="s">
        <v>397</v>
      </c>
      <c r="FC33" s="406" t="s">
        <v>397</v>
      </c>
      <c r="FD33" s="406" t="s">
        <v>397</v>
      </c>
      <c r="FE33" s="406" t="s">
        <v>397</v>
      </c>
      <c r="FF33" s="406" t="s">
        <v>397</v>
      </c>
      <c r="FG33" s="406" t="s">
        <v>397</v>
      </c>
      <c r="FH33" s="406" t="s">
        <v>397</v>
      </c>
      <c r="FI33" s="406" t="s">
        <v>397</v>
      </c>
      <c r="FJ33" s="406" t="s">
        <v>397</v>
      </c>
      <c r="FK33" s="406" t="s">
        <v>397</v>
      </c>
      <c r="FL33" s="406" t="s">
        <v>397</v>
      </c>
      <c r="FM33" s="406" t="s">
        <v>397</v>
      </c>
      <c r="FN33" s="406" t="s">
        <v>397</v>
      </c>
      <c r="FO33" s="406" t="s">
        <v>397</v>
      </c>
      <c r="FP33" s="406" t="s">
        <v>397</v>
      </c>
      <c r="FQ33" s="406" t="s">
        <v>397</v>
      </c>
      <c r="FR33" s="406" t="s">
        <v>397</v>
      </c>
      <c r="FS33" s="406" t="s">
        <v>397</v>
      </c>
      <c r="FT33" s="406" t="s">
        <v>397</v>
      </c>
      <c r="FU33" s="406" t="s">
        <v>397</v>
      </c>
      <c r="FV33" s="406" t="s">
        <v>397</v>
      </c>
      <c r="FW33" s="406" t="s">
        <v>397</v>
      </c>
      <c r="FX33" s="406" t="s">
        <v>397</v>
      </c>
      <c r="FY33" s="406" t="s">
        <v>397</v>
      </c>
      <c r="FZ33" s="406" t="s">
        <v>397</v>
      </c>
      <c r="GA33" s="406" t="s">
        <v>397</v>
      </c>
      <c r="GB33" s="406" t="s">
        <v>397</v>
      </c>
      <c r="GC33" s="406" t="s">
        <v>397</v>
      </c>
      <c r="GD33" s="406" t="s">
        <v>397</v>
      </c>
      <c r="GE33" s="406" t="s">
        <v>397</v>
      </c>
      <c r="GF33" s="406" t="s">
        <v>397</v>
      </c>
      <c r="GG33" s="406" t="s">
        <v>397</v>
      </c>
      <c r="GH33" s="406" t="s">
        <v>397</v>
      </c>
      <c r="GI33" s="406" t="s">
        <v>397</v>
      </c>
      <c r="GJ33" s="406" t="s">
        <v>397</v>
      </c>
      <c r="GK33" s="406" t="s">
        <v>397</v>
      </c>
      <c r="GL33" s="406" t="s">
        <v>397</v>
      </c>
      <c r="GM33" s="406" t="s">
        <v>397</v>
      </c>
      <c r="GN33" s="406" t="s">
        <v>397</v>
      </c>
      <c r="GO33" s="406" t="s">
        <v>397</v>
      </c>
      <c r="GP33" s="406" t="s">
        <v>397</v>
      </c>
      <c r="GQ33" s="406" t="s">
        <v>397</v>
      </c>
      <c r="GR33" s="406" t="s">
        <v>397</v>
      </c>
      <c r="GS33" s="406" t="s">
        <v>397</v>
      </c>
      <c r="GT33" s="406" t="s">
        <v>397</v>
      </c>
      <c r="GU33" s="406" t="s">
        <v>397</v>
      </c>
      <c r="GV33" s="406" t="s">
        <v>397</v>
      </c>
      <c r="GW33" s="406" t="s">
        <v>397</v>
      </c>
      <c r="GX33" s="406" t="s">
        <v>397</v>
      </c>
      <c r="GY33" s="406" t="s">
        <v>397</v>
      </c>
      <c r="GZ33" s="406" t="s">
        <v>397</v>
      </c>
      <c r="HA33" s="406" t="s">
        <v>397</v>
      </c>
      <c r="HB33" s="406" t="s">
        <v>397</v>
      </c>
      <c r="HC33" s="406" t="s">
        <v>397</v>
      </c>
      <c r="HD33" s="406" t="s">
        <v>397</v>
      </c>
      <c r="HE33" s="406" t="s">
        <v>397</v>
      </c>
      <c r="HF33" s="406" t="s">
        <v>397</v>
      </c>
      <c r="HG33" s="406" t="s">
        <v>397</v>
      </c>
      <c r="HH33" s="406" t="s">
        <v>397</v>
      </c>
      <c r="HI33" s="406" t="s">
        <v>397</v>
      </c>
      <c r="HJ33" s="406" t="s">
        <v>397</v>
      </c>
      <c r="HK33" s="406" t="s">
        <v>397</v>
      </c>
      <c r="HL33" s="406" t="s">
        <v>397</v>
      </c>
      <c r="HM33" s="406" t="s">
        <v>397</v>
      </c>
      <c r="HN33" s="406" t="s">
        <v>397</v>
      </c>
      <c r="HO33" s="406" t="s">
        <v>397</v>
      </c>
      <c r="HP33" s="406" t="s">
        <v>397</v>
      </c>
      <c r="HQ33" s="406" t="s">
        <v>397</v>
      </c>
      <c r="HR33" s="406" t="s">
        <v>397</v>
      </c>
      <c r="HS33" s="406" t="s">
        <v>397</v>
      </c>
      <c r="HT33" s="406" t="s">
        <v>397</v>
      </c>
      <c r="HU33" s="406" t="s">
        <v>397</v>
      </c>
      <c r="HV33" s="406" t="s">
        <v>397</v>
      </c>
      <c r="HW33" s="406" t="s">
        <v>397</v>
      </c>
      <c r="HX33" s="406" t="s">
        <v>397</v>
      </c>
      <c r="HY33" s="406" t="s">
        <v>397</v>
      </c>
      <c r="HZ33" s="406" t="s">
        <v>397</v>
      </c>
      <c r="IA33" s="406" t="s">
        <v>397</v>
      </c>
      <c r="IB33" s="406" t="s">
        <v>397</v>
      </c>
      <c r="IC33" s="406" t="s">
        <v>397</v>
      </c>
      <c r="ID33" s="406" t="s">
        <v>397</v>
      </c>
      <c r="IE33" s="406" t="s">
        <v>397</v>
      </c>
      <c r="IF33" s="406" t="s">
        <v>397</v>
      </c>
      <c r="IG33" s="406" t="s">
        <v>397</v>
      </c>
      <c r="IH33" s="406" t="s">
        <v>397</v>
      </c>
      <c r="II33" s="406" t="s">
        <v>397</v>
      </c>
      <c r="IJ33" s="406" t="s">
        <v>397</v>
      </c>
      <c r="IK33" s="406" t="s">
        <v>397</v>
      </c>
      <c r="IL33" s="406" t="s">
        <v>397</v>
      </c>
      <c r="IM33" s="406" t="s">
        <v>397</v>
      </c>
      <c r="IN33" s="406" t="s">
        <v>397</v>
      </c>
      <c r="IO33" s="406" t="s">
        <v>397</v>
      </c>
      <c r="IP33" s="406" t="s">
        <v>397</v>
      </c>
      <c r="IQ33" s="406" t="s">
        <v>397</v>
      </c>
      <c r="IR33" s="406" t="s">
        <v>397</v>
      </c>
      <c r="IS33" s="406" t="s">
        <v>397</v>
      </c>
      <c r="IT33" s="406" t="s">
        <v>397</v>
      </c>
      <c r="IU33" s="406" t="s">
        <v>397</v>
      </c>
      <c r="IV33" s="406" t="s">
        <v>397</v>
      </c>
      <c r="IW33" s="406" t="s">
        <v>397</v>
      </c>
      <c r="IX33" s="406" t="s">
        <v>397</v>
      </c>
      <c r="IY33" s="406" t="s">
        <v>397</v>
      </c>
      <c r="IZ33" s="406" t="s">
        <v>397</v>
      </c>
      <c r="JA33" s="406" t="s">
        <v>397</v>
      </c>
      <c r="JB33" s="406" t="s">
        <v>397</v>
      </c>
      <c r="JC33" s="406" t="s">
        <v>397</v>
      </c>
      <c r="JD33" s="406" t="s">
        <v>397</v>
      </c>
      <c r="JE33" s="406" t="s">
        <v>397</v>
      </c>
      <c r="JF33" s="406" t="s">
        <v>397</v>
      </c>
      <c r="JG33" s="406" t="s">
        <v>397</v>
      </c>
      <c r="JH33" s="406" t="s">
        <v>397</v>
      </c>
      <c r="JI33" s="406" t="s">
        <v>397</v>
      </c>
      <c r="JJ33" s="406" t="s">
        <v>397</v>
      </c>
      <c r="JK33" s="406" t="s">
        <v>397</v>
      </c>
      <c r="JL33" s="406" t="s">
        <v>397</v>
      </c>
      <c r="JM33" s="406" t="s">
        <v>397</v>
      </c>
      <c r="JN33" s="406" t="s">
        <v>397</v>
      </c>
      <c r="JO33" s="406" t="s">
        <v>397</v>
      </c>
      <c r="JP33" s="406" t="s">
        <v>397</v>
      </c>
      <c r="JQ33" s="406" t="s">
        <v>397</v>
      </c>
      <c r="JR33" s="406" t="s">
        <v>397</v>
      </c>
      <c r="JS33" s="406" t="s">
        <v>397</v>
      </c>
      <c r="JT33" s="406" t="s">
        <v>397</v>
      </c>
      <c r="JU33" s="406" t="s">
        <v>397</v>
      </c>
      <c r="JV33" s="406" t="s">
        <v>397</v>
      </c>
      <c r="JW33" s="406" t="s">
        <v>397</v>
      </c>
      <c r="JX33" s="406" t="s">
        <v>397</v>
      </c>
      <c r="JY33" s="406" t="s">
        <v>397</v>
      </c>
      <c r="JZ33" s="406" t="s">
        <v>397</v>
      </c>
      <c r="KA33" s="406" t="s">
        <v>397</v>
      </c>
      <c r="KB33" s="406" t="s">
        <v>397</v>
      </c>
      <c r="KC33" s="406" t="s">
        <v>397</v>
      </c>
      <c r="KD33" s="406" t="s">
        <v>397</v>
      </c>
      <c r="KE33" s="406" t="s">
        <v>397</v>
      </c>
      <c r="KF33" s="406" t="s">
        <v>397</v>
      </c>
      <c r="KG33" s="406" t="s">
        <v>397</v>
      </c>
      <c r="KH33" s="406" t="s">
        <v>397</v>
      </c>
      <c r="KI33" s="406" t="s">
        <v>397</v>
      </c>
      <c r="KJ33" s="406" t="s">
        <v>397</v>
      </c>
      <c r="KK33" s="406" t="s">
        <v>397</v>
      </c>
      <c r="KL33" s="406" t="s">
        <v>397</v>
      </c>
      <c r="KM33" s="406" t="s">
        <v>397</v>
      </c>
      <c r="KN33" s="406" t="s">
        <v>397</v>
      </c>
      <c r="KO33" s="406" t="s">
        <v>397</v>
      </c>
      <c r="KP33" s="406" t="s">
        <v>397</v>
      </c>
      <c r="KQ33" s="406" t="s">
        <v>397</v>
      </c>
      <c r="KR33" s="406" t="s">
        <v>397</v>
      </c>
      <c r="KS33" s="406" t="s">
        <v>397</v>
      </c>
      <c r="KT33" s="406" t="s">
        <v>397</v>
      </c>
      <c r="KU33" s="406"/>
      <c r="KV33" s="406"/>
      <c r="KW33" s="406"/>
      <c r="KX33" s="406"/>
      <c r="KY33" s="397"/>
      <c r="KZ33" s="15" t="s">
        <v>159</v>
      </c>
      <c r="LA33" s="406" t="s">
        <v>397</v>
      </c>
      <c r="LB33" s="406" t="s">
        <v>397</v>
      </c>
      <c r="LC33" s="406" t="s">
        <v>397</v>
      </c>
      <c r="LD33" s="406" t="s">
        <v>397</v>
      </c>
      <c r="LE33" s="406" t="s">
        <v>397</v>
      </c>
      <c r="LF33" s="406" t="s">
        <v>397</v>
      </c>
      <c r="LG33" s="397"/>
      <c r="LH33" s="406"/>
      <c r="LI33" s="406"/>
      <c r="LJ33" s="406"/>
      <c r="LK33" s="406"/>
      <c r="LL33" s="406"/>
      <c r="LM33" s="406"/>
      <c r="LN33" s="406"/>
      <c r="LO33" s="406"/>
      <c r="LP33" s="406"/>
      <c r="LQ33" s="406"/>
      <c r="LR33" s="406"/>
      <c r="LS33" s="406"/>
      <c r="LT33" s="406"/>
      <c r="LU33" s="406"/>
      <c r="LV33" s="406"/>
      <c r="LW33" s="406"/>
      <c r="LX33" s="406"/>
      <c r="LY33" s="406"/>
      <c r="LZ33" s="406"/>
      <c r="MA33" s="406"/>
      <c r="MB33" s="406"/>
      <c r="MC33" s="406"/>
      <c r="MD33" s="406"/>
      <c r="ME33" s="406"/>
      <c r="MF33" s="406"/>
      <c r="MG33" s="406"/>
      <c r="MH33" s="406"/>
      <c r="MI33" s="406"/>
      <c r="MJ33" s="406"/>
      <c r="MK33" s="406"/>
      <c r="ML33" s="406"/>
      <c r="MM33" s="406"/>
      <c r="MN33" s="406"/>
      <c r="MO33" s="406"/>
      <c r="MP33" s="406"/>
      <c r="MQ33" s="406"/>
      <c r="MR33" s="406"/>
      <c r="MS33" s="406"/>
      <c r="MT33" s="406"/>
      <c r="MU33" s="406"/>
      <c r="MV33" s="406"/>
      <c r="MW33" s="406"/>
      <c r="MX33" s="406"/>
      <c r="MY33" s="406"/>
      <c r="MZ33" s="406"/>
      <c r="NA33" s="406"/>
      <c r="NB33" s="406"/>
      <c r="NC33" s="406"/>
      <c r="ND33" s="406"/>
      <c r="NE33" s="406"/>
      <c r="NF33" s="406"/>
      <c r="NG33" s="406"/>
      <c r="NH33" s="406"/>
      <c r="NI33" s="406"/>
      <c r="NJ33" s="406"/>
      <c r="NK33" s="406"/>
      <c r="NL33" s="406"/>
      <c r="NM33" s="406"/>
      <c r="NN33" s="406"/>
      <c r="NO33" s="406"/>
      <c r="NP33" s="406"/>
      <c r="NQ33" s="406"/>
      <c r="NR33" s="406"/>
      <c r="NS33" s="406"/>
      <c r="NT33" s="406"/>
      <c r="NU33" s="406"/>
      <c r="NV33" s="406"/>
      <c r="NW33" s="406"/>
      <c r="NX33" s="406"/>
      <c r="NY33" s="406"/>
      <c r="NZ33" s="406"/>
      <c r="OA33" s="406"/>
      <c r="OB33" s="406"/>
      <c r="OC33" s="406"/>
      <c r="OD33" s="406"/>
      <c r="OE33" s="406"/>
      <c r="OF33" s="406"/>
      <c r="OG33" s="406"/>
      <c r="OH33" s="406"/>
      <c r="OI33" s="406"/>
      <c r="OJ33" s="406"/>
      <c r="OK33" s="406"/>
      <c r="OL33" s="406"/>
      <c r="OM33" s="406"/>
      <c r="ON33" s="406"/>
      <c r="OO33" s="406"/>
      <c r="OP33" s="406"/>
      <c r="OQ33" s="406"/>
      <c r="OR33" s="406"/>
      <c r="OS33" s="406"/>
      <c r="OT33" s="406"/>
      <c r="OU33" s="406"/>
      <c r="OV33" s="406"/>
      <c r="OW33" s="406"/>
      <c r="OX33" s="406"/>
      <c r="OY33" s="406"/>
      <c r="OZ33" s="406"/>
      <c r="PA33" s="406"/>
      <c r="PB33" s="406"/>
      <c r="PC33" s="406"/>
      <c r="PD33" s="406"/>
      <c r="PE33" s="406"/>
      <c r="PF33" s="406"/>
      <c r="PG33" s="406"/>
      <c r="PH33" s="406"/>
      <c r="PI33" s="406"/>
      <c r="PJ33" s="406"/>
      <c r="PK33" s="406"/>
      <c r="PL33" s="406"/>
      <c r="PM33" s="406"/>
      <c r="PN33" s="406"/>
      <c r="PO33" s="406"/>
      <c r="PP33" s="406"/>
      <c r="PQ33" s="406"/>
      <c r="PR33" s="406"/>
      <c r="PS33" s="406"/>
      <c r="PT33" s="406"/>
      <c r="PU33" s="406"/>
      <c r="PV33" s="406"/>
      <c r="PW33" s="406"/>
      <c r="PX33" s="406"/>
      <c r="PY33" s="406"/>
      <c r="PZ33" s="406"/>
      <c r="QA33" s="406"/>
      <c r="QB33" s="406"/>
      <c r="QC33" s="406"/>
      <c r="QD33" s="406"/>
      <c r="QE33" s="406"/>
      <c r="QF33" s="406"/>
      <c r="QG33" s="406"/>
      <c r="QH33" s="406"/>
      <c r="QI33" s="406"/>
      <c r="QJ33" s="406"/>
      <c r="QK33" s="406"/>
      <c r="QL33" s="406"/>
      <c r="QM33" s="406"/>
      <c r="QN33" s="406"/>
      <c r="QO33" s="406"/>
      <c r="QP33" s="406"/>
      <c r="QQ33" s="406"/>
      <c r="QR33" s="406"/>
      <c r="QS33" s="406"/>
      <c r="QT33" s="406"/>
      <c r="QU33" s="406"/>
      <c r="QV33" s="406"/>
      <c r="QW33" s="406"/>
      <c r="QX33" s="406"/>
      <c r="QY33" s="406"/>
      <c r="QZ33" s="406"/>
      <c r="RA33" s="406"/>
      <c r="RB33" s="406"/>
      <c r="RC33" s="406"/>
      <c r="RD33" s="406"/>
      <c r="RE33" s="406"/>
      <c r="RF33" s="406"/>
      <c r="RG33" s="406"/>
      <c r="RH33" s="406"/>
      <c r="RI33" s="406"/>
      <c r="RJ33" s="406"/>
      <c r="RK33" s="406"/>
      <c r="RL33" s="406"/>
      <c r="RM33" s="406"/>
      <c r="RN33" s="406"/>
      <c r="RO33" s="406"/>
      <c r="RP33" s="406"/>
      <c r="RQ33" s="406"/>
      <c r="RR33" s="406"/>
      <c r="RS33" s="406"/>
      <c r="RT33" s="406"/>
      <c r="RU33" s="406"/>
      <c r="RV33" s="406"/>
      <c r="RW33" s="406"/>
      <c r="RX33" s="406"/>
      <c r="RY33" s="406"/>
      <c r="RZ33" s="406"/>
      <c r="SA33" s="406"/>
      <c r="SB33" s="406"/>
      <c r="SC33" s="406"/>
      <c r="SD33" s="406"/>
      <c r="SE33" s="406"/>
      <c r="SF33" s="406"/>
      <c r="SG33" s="406"/>
    </row>
    <row r="34" spans="1:501">
      <c r="A34" s="395"/>
      <c r="B34" s="395" t="s">
        <v>446</v>
      </c>
      <c r="C34" s="395">
        <v>0</v>
      </c>
      <c r="D34" s="395">
        <v>0</v>
      </c>
      <c r="E34" s="395">
        <v>0</v>
      </c>
      <c r="F34" s="395">
        <v>0</v>
      </c>
      <c r="G34" s="395">
        <v>0</v>
      </c>
      <c r="H34" s="395">
        <v>45</v>
      </c>
      <c r="I34" s="395">
        <v>45</v>
      </c>
      <c r="J34" s="395">
        <v>136</v>
      </c>
      <c r="K34" s="395">
        <v>100</v>
      </c>
      <c r="L34" s="395">
        <v>100</v>
      </c>
      <c r="M34" s="395">
        <v>0</v>
      </c>
      <c r="N34" s="395"/>
      <c r="O34" s="398">
        <v>0</v>
      </c>
      <c r="P34" s="395">
        <v>0</v>
      </c>
      <c r="Q34" s="395">
        <v>0</v>
      </c>
      <c r="R34" s="395">
        <v>0</v>
      </c>
      <c r="S34" s="395">
        <v>0</v>
      </c>
      <c r="T34" s="395">
        <v>0</v>
      </c>
      <c r="U34" s="395">
        <v>0</v>
      </c>
      <c r="V34" s="395">
        <v>0</v>
      </c>
      <c r="W34" s="395">
        <v>250</v>
      </c>
      <c r="X34" s="395" t="s">
        <v>433</v>
      </c>
      <c r="Y34" s="395" t="s">
        <v>433</v>
      </c>
      <c r="Z34" s="395"/>
      <c r="AA34" s="395"/>
      <c r="AB34" s="395"/>
      <c r="AC34" s="395"/>
      <c r="AD34" s="395"/>
      <c r="AE34" s="395"/>
      <c r="AF34" s="400" t="s">
        <v>339</v>
      </c>
      <c r="AG34" s="395" t="s">
        <v>446</v>
      </c>
      <c r="AH34" s="406">
        <v>0</v>
      </c>
      <c r="AI34" s="406">
        <v>0</v>
      </c>
      <c r="AJ34" s="406">
        <v>0</v>
      </c>
      <c r="AK34" s="406">
        <v>0</v>
      </c>
      <c r="AL34" s="406">
        <v>0</v>
      </c>
      <c r="AM34" s="406">
        <v>45</v>
      </c>
      <c r="AN34" s="406">
        <v>45</v>
      </c>
      <c r="AO34" s="406">
        <v>91</v>
      </c>
      <c r="AP34" s="406">
        <v>100</v>
      </c>
      <c r="AQ34" s="406">
        <v>0</v>
      </c>
      <c r="AR34" s="406">
        <v>0</v>
      </c>
      <c r="AS34" s="406" t="s">
        <v>339</v>
      </c>
      <c r="AT34" s="406" t="s">
        <v>397</v>
      </c>
      <c r="AU34" s="406" t="s">
        <v>397</v>
      </c>
      <c r="AV34" s="406" t="s">
        <v>397</v>
      </c>
      <c r="AW34" s="406" t="s">
        <v>397</v>
      </c>
      <c r="AX34" s="406" t="s">
        <v>397</v>
      </c>
      <c r="AY34" s="406" t="s">
        <v>397</v>
      </c>
      <c r="AZ34" s="406" t="s">
        <v>397</v>
      </c>
      <c r="BA34" s="406" t="s">
        <v>397</v>
      </c>
      <c r="BB34" s="406" t="s">
        <v>397</v>
      </c>
      <c r="BC34" s="406" t="s">
        <v>397</v>
      </c>
      <c r="BD34" s="406" t="s">
        <v>397</v>
      </c>
      <c r="BE34" s="406" t="s">
        <v>397</v>
      </c>
      <c r="BF34" s="406" t="s">
        <v>397</v>
      </c>
      <c r="BG34" s="406" t="s">
        <v>397</v>
      </c>
      <c r="BH34" s="406" t="s">
        <v>397</v>
      </c>
      <c r="BI34" s="406" t="s">
        <v>397</v>
      </c>
      <c r="BJ34" s="406" t="s">
        <v>397</v>
      </c>
      <c r="BK34" s="406" t="s">
        <v>397</v>
      </c>
      <c r="BL34" s="406" t="s">
        <v>397</v>
      </c>
      <c r="BM34" s="406" t="s">
        <v>397</v>
      </c>
      <c r="BN34" s="406" t="s">
        <v>397</v>
      </c>
      <c r="BO34" s="406" t="s">
        <v>397</v>
      </c>
      <c r="BP34" s="406" t="s">
        <v>397</v>
      </c>
      <c r="BQ34" s="406" t="s">
        <v>397</v>
      </c>
      <c r="BR34" s="406" t="s">
        <v>397</v>
      </c>
      <c r="BS34" s="406" t="s">
        <v>397</v>
      </c>
      <c r="BT34" s="406" t="s">
        <v>397</v>
      </c>
      <c r="BU34" s="406" t="s">
        <v>397</v>
      </c>
      <c r="BV34" s="406" t="s">
        <v>397</v>
      </c>
      <c r="BW34" s="406" t="s">
        <v>397</v>
      </c>
      <c r="BX34" s="406" t="s">
        <v>397</v>
      </c>
      <c r="BY34" s="406" t="s">
        <v>397</v>
      </c>
      <c r="BZ34" s="406" t="s">
        <v>397</v>
      </c>
      <c r="CA34" s="406" t="s">
        <v>397</v>
      </c>
      <c r="CB34" s="406" t="s">
        <v>397</v>
      </c>
      <c r="CC34" s="406" t="s">
        <v>397</v>
      </c>
      <c r="CD34" s="406" t="s">
        <v>397</v>
      </c>
      <c r="CE34" s="406" t="s">
        <v>397</v>
      </c>
      <c r="CF34" s="406" t="s">
        <v>397</v>
      </c>
      <c r="CG34" s="406" t="s">
        <v>397</v>
      </c>
      <c r="CH34" s="406" t="s">
        <v>397</v>
      </c>
      <c r="CI34" s="406" t="s">
        <v>397</v>
      </c>
      <c r="CJ34" s="406" t="s">
        <v>397</v>
      </c>
      <c r="CK34" s="406" t="s">
        <v>397</v>
      </c>
      <c r="CL34" s="406" t="s">
        <v>397</v>
      </c>
      <c r="CM34" s="406" t="s">
        <v>397</v>
      </c>
      <c r="CN34" s="406" t="s">
        <v>397</v>
      </c>
      <c r="CO34" s="406" t="s">
        <v>397</v>
      </c>
      <c r="CP34" s="406" t="s">
        <v>397</v>
      </c>
      <c r="CQ34" s="406" t="s">
        <v>397</v>
      </c>
      <c r="CR34" s="406" t="s">
        <v>397</v>
      </c>
      <c r="CS34" s="406" t="s">
        <v>397</v>
      </c>
      <c r="CT34" s="406" t="s">
        <v>397</v>
      </c>
      <c r="CU34" s="406" t="s">
        <v>397</v>
      </c>
      <c r="CV34" s="406" t="s">
        <v>397</v>
      </c>
      <c r="CW34" s="406" t="s">
        <v>397</v>
      </c>
      <c r="CX34" s="406" t="s">
        <v>397</v>
      </c>
      <c r="CY34" s="406" t="s">
        <v>397</v>
      </c>
      <c r="CZ34" s="406" t="s">
        <v>397</v>
      </c>
      <c r="DA34" s="406" t="s">
        <v>397</v>
      </c>
      <c r="DB34" s="406" t="s">
        <v>397</v>
      </c>
      <c r="DC34" s="397"/>
      <c r="DD34" s="397"/>
      <c r="DE34" s="15" t="s">
        <v>446</v>
      </c>
      <c r="DF34" s="406">
        <v>45.45</v>
      </c>
      <c r="DG34" s="406">
        <v>90.91</v>
      </c>
      <c r="DH34" s="406">
        <v>100</v>
      </c>
      <c r="DI34" s="406">
        <v>250</v>
      </c>
      <c r="DJ34" s="406" t="s">
        <v>433</v>
      </c>
      <c r="DK34" s="406" t="s">
        <v>433</v>
      </c>
      <c r="DL34" s="397"/>
      <c r="DM34" s="397"/>
      <c r="DN34" s="397" t="s">
        <v>339</v>
      </c>
      <c r="DO34" s="395" t="s">
        <v>446</v>
      </c>
      <c r="DP34" s="406" t="s">
        <v>397</v>
      </c>
      <c r="DQ34" s="406" t="s">
        <v>397</v>
      </c>
      <c r="DR34" s="406" t="s">
        <v>397</v>
      </c>
      <c r="DS34" s="406" t="s">
        <v>397</v>
      </c>
      <c r="DT34" s="406" t="s">
        <v>397</v>
      </c>
      <c r="DU34" s="406" t="s">
        <v>397</v>
      </c>
      <c r="DV34" s="406" t="s">
        <v>397</v>
      </c>
      <c r="DW34" s="406" t="s">
        <v>397</v>
      </c>
      <c r="DX34" s="406" t="s">
        <v>397</v>
      </c>
      <c r="DY34" s="406" t="s">
        <v>397</v>
      </c>
      <c r="DZ34" s="406" t="s">
        <v>397</v>
      </c>
      <c r="EA34" s="406" t="s">
        <v>397</v>
      </c>
      <c r="EB34" s="406" t="s">
        <v>397</v>
      </c>
      <c r="EC34" s="406" t="s">
        <v>397</v>
      </c>
      <c r="ED34" s="406" t="s">
        <v>397</v>
      </c>
      <c r="EE34" s="406" t="s">
        <v>397</v>
      </c>
      <c r="EF34" s="406" t="s">
        <v>397</v>
      </c>
      <c r="EG34" s="406" t="s">
        <v>397</v>
      </c>
      <c r="EH34" s="406" t="s">
        <v>397</v>
      </c>
      <c r="EI34" s="406" t="s">
        <v>397</v>
      </c>
      <c r="EJ34" s="406" t="s">
        <v>397</v>
      </c>
      <c r="EK34" s="406" t="s">
        <v>397</v>
      </c>
      <c r="EL34" s="406" t="s">
        <v>397</v>
      </c>
      <c r="EM34" s="406" t="s">
        <v>397</v>
      </c>
      <c r="EN34" s="406" t="s">
        <v>397</v>
      </c>
      <c r="EO34" s="406" t="s">
        <v>397</v>
      </c>
      <c r="EP34" s="406" t="s">
        <v>397</v>
      </c>
      <c r="EQ34" s="406" t="s">
        <v>397</v>
      </c>
      <c r="ER34" s="406" t="s">
        <v>397</v>
      </c>
      <c r="ES34" s="406" t="s">
        <v>397</v>
      </c>
      <c r="ET34" s="406" t="s">
        <v>397</v>
      </c>
      <c r="EU34" s="406" t="s">
        <v>397</v>
      </c>
      <c r="EV34" s="406" t="s">
        <v>397</v>
      </c>
      <c r="EW34" s="406" t="s">
        <v>397</v>
      </c>
      <c r="EX34" s="406" t="s">
        <v>397</v>
      </c>
      <c r="EY34" s="406" t="s">
        <v>397</v>
      </c>
      <c r="EZ34" s="406" t="s">
        <v>397</v>
      </c>
      <c r="FA34" s="406" t="s">
        <v>397</v>
      </c>
      <c r="FB34" s="406" t="s">
        <v>397</v>
      </c>
      <c r="FC34" s="406" t="s">
        <v>397</v>
      </c>
      <c r="FD34" s="406" t="s">
        <v>397</v>
      </c>
      <c r="FE34" s="406" t="s">
        <v>397</v>
      </c>
      <c r="FF34" s="406" t="s">
        <v>397</v>
      </c>
      <c r="FG34" s="406" t="s">
        <v>397</v>
      </c>
      <c r="FH34" s="406" t="s">
        <v>397</v>
      </c>
      <c r="FI34" s="406" t="s">
        <v>397</v>
      </c>
      <c r="FJ34" s="406" t="s">
        <v>397</v>
      </c>
      <c r="FK34" s="406" t="s">
        <v>397</v>
      </c>
      <c r="FL34" s="406" t="s">
        <v>397</v>
      </c>
      <c r="FM34" s="406" t="s">
        <v>397</v>
      </c>
      <c r="FN34" s="406" t="s">
        <v>397</v>
      </c>
      <c r="FO34" s="406" t="s">
        <v>397</v>
      </c>
      <c r="FP34" s="406" t="s">
        <v>397</v>
      </c>
      <c r="FQ34" s="406" t="s">
        <v>397</v>
      </c>
      <c r="FR34" s="406" t="s">
        <v>397</v>
      </c>
      <c r="FS34" s="406" t="s">
        <v>397</v>
      </c>
      <c r="FT34" s="406" t="s">
        <v>397</v>
      </c>
      <c r="FU34" s="406" t="s">
        <v>397</v>
      </c>
      <c r="FV34" s="406" t="s">
        <v>397</v>
      </c>
      <c r="FW34" s="406" t="s">
        <v>397</v>
      </c>
      <c r="FX34" s="406" t="s">
        <v>397</v>
      </c>
      <c r="FY34" s="406" t="s">
        <v>397</v>
      </c>
      <c r="FZ34" s="406" t="s">
        <v>397</v>
      </c>
      <c r="GA34" s="406" t="s">
        <v>397</v>
      </c>
      <c r="GB34" s="406" t="s">
        <v>397</v>
      </c>
      <c r="GC34" s="406" t="s">
        <v>397</v>
      </c>
      <c r="GD34" s="406" t="s">
        <v>397</v>
      </c>
      <c r="GE34" s="406" t="s">
        <v>397</v>
      </c>
      <c r="GF34" s="406" t="s">
        <v>397</v>
      </c>
      <c r="GG34" s="406" t="s">
        <v>397</v>
      </c>
      <c r="GH34" s="406" t="s">
        <v>397</v>
      </c>
      <c r="GI34" s="406" t="s">
        <v>397</v>
      </c>
      <c r="GJ34" s="406" t="s">
        <v>397</v>
      </c>
      <c r="GK34" s="406" t="s">
        <v>397</v>
      </c>
      <c r="GL34" s="406" t="s">
        <v>397</v>
      </c>
      <c r="GM34" s="406" t="s">
        <v>397</v>
      </c>
      <c r="GN34" s="406" t="s">
        <v>397</v>
      </c>
      <c r="GO34" s="406" t="s">
        <v>397</v>
      </c>
      <c r="GP34" s="406" t="s">
        <v>397</v>
      </c>
      <c r="GQ34" s="406" t="s">
        <v>397</v>
      </c>
      <c r="GR34" s="406" t="s">
        <v>397</v>
      </c>
      <c r="GS34" s="406" t="s">
        <v>397</v>
      </c>
      <c r="GT34" s="406" t="s">
        <v>397</v>
      </c>
      <c r="GU34" s="406" t="s">
        <v>397</v>
      </c>
      <c r="GV34" s="406" t="s">
        <v>397</v>
      </c>
      <c r="GW34" s="406" t="s">
        <v>397</v>
      </c>
      <c r="GX34" s="406" t="s">
        <v>397</v>
      </c>
      <c r="GY34" s="406" t="s">
        <v>397</v>
      </c>
      <c r="GZ34" s="406" t="s">
        <v>397</v>
      </c>
      <c r="HA34" s="406" t="s">
        <v>397</v>
      </c>
      <c r="HB34" s="406" t="s">
        <v>397</v>
      </c>
      <c r="HC34" s="406" t="s">
        <v>397</v>
      </c>
      <c r="HD34" s="406" t="s">
        <v>397</v>
      </c>
      <c r="HE34" s="406" t="s">
        <v>397</v>
      </c>
      <c r="HF34" s="406" t="s">
        <v>397</v>
      </c>
      <c r="HG34" s="406" t="s">
        <v>397</v>
      </c>
      <c r="HH34" s="406" t="s">
        <v>397</v>
      </c>
      <c r="HI34" s="406" t="s">
        <v>397</v>
      </c>
      <c r="HJ34" s="406" t="s">
        <v>397</v>
      </c>
      <c r="HK34" s="406" t="s">
        <v>397</v>
      </c>
      <c r="HL34" s="406" t="s">
        <v>397</v>
      </c>
      <c r="HM34" s="406" t="s">
        <v>397</v>
      </c>
      <c r="HN34" s="406" t="s">
        <v>397</v>
      </c>
      <c r="HO34" s="406" t="s">
        <v>397</v>
      </c>
      <c r="HP34" s="406" t="s">
        <v>397</v>
      </c>
      <c r="HQ34" s="406" t="s">
        <v>397</v>
      </c>
      <c r="HR34" s="406" t="s">
        <v>397</v>
      </c>
      <c r="HS34" s="406" t="s">
        <v>397</v>
      </c>
      <c r="HT34" s="406" t="s">
        <v>397</v>
      </c>
      <c r="HU34" s="406" t="s">
        <v>397</v>
      </c>
      <c r="HV34" s="406" t="s">
        <v>397</v>
      </c>
      <c r="HW34" s="406" t="s">
        <v>397</v>
      </c>
      <c r="HX34" s="406" t="s">
        <v>397</v>
      </c>
      <c r="HY34" s="406" t="s">
        <v>397</v>
      </c>
      <c r="HZ34" s="406" t="s">
        <v>397</v>
      </c>
      <c r="IA34" s="406" t="s">
        <v>397</v>
      </c>
      <c r="IB34" s="406" t="s">
        <v>397</v>
      </c>
      <c r="IC34" s="406" t="s">
        <v>397</v>
      </c>
      <c r="ID34" s="406" t="s">
        <v>397</v>
      </c>
      <c r="IE34" s="406" t="s">
        <v>397</v>
      </c>
      <c r="IF34" s="406" t="s">
        <v>397</v>
      </c>
      <c r="IG34" s="406" t="s">
        <v>397</v>
      </c>
      <c r="IH34" s="406" t="s">
        <v>397</v>
      </c>
      <c r="II34" s="406" t="s">
        <v>397</v>
      </c>
      <c r="IJ34" s="406" t="s">
        <v>397</v>
      </c>
      <c r="IK34" s="406" t="s">
        <v>397</v>
      </c>
      <c r="IL34" s="406" t="s">
        <v>397</v>
      </c>
      <c r="IM34" s="406" t="s">
        <v>397</v>
      </c>
      <c r="IN34" s="406" t="s">
        <v>397</v>
      </c>
      <c r="IO34" s="406" t="s">
        <v>397</v>
      </c>
      <c r="IP34" s="406" t="s">
        <v>397</v>
      </c>
      <c r="IQ34" s="406" t="s">
        <v>397</v>
      </c>
      <c r="IR34" s="406" t="s">
        <v>397</v>
      </c>
      <c r="IS34" s="406" t="s">
        <v>397</v>
      </c>
      <c r="IT34" s="406" t="s">
        <v>397</v>
      </c>
      <c r="IU34" s="406" t="s">
        <v>397</v>
      </c>
      <c r="IV34" s="406" t="s">
        <v>397</v>
      </c>
      <c r="IW34" s="406" t="s">
        <v>397</v>
      </c>
      <c r="IX34" s="406" t="s">
        <v>397</v>
      </c>
      <c r="IY34" s="406" t="s">
        <v>397</v>
      </c>
      <c r="IZ34" s="406" t="s">
        <v>397</v>
      </c>
      <c r="JA34" s="406" t="s">
        <v>397</v>
      </c>
      <c r="JB34" s="406" t="s">
        <v>397</v>
      </c>
      <c r="JC34" s="406" t="s">
        <v>397</v>
      </c>
      <c r="JD34" s="406" t="s">
        <v>397</v>
      </c>
      <c r="JE34" s="406" t="s">
        <v>397</v>
      </c>
      <c r="JF34" s="406" t="s">
        <v>397</v>
      </c>
      <c r="JG34" s="406" t="s">
        <v>397</v>
      </c>
      <c r="JH34" s="406" t="s">
        <v>397</v>
      </c>
      <c r="JI34" s="406" t="s">
        <v>397</v>
      </c>
      <c r="JJ34" s="406" t="s">
        <v>397</v>
      </c>
      <c r="JK34" s="406" t="s">
        <v>397</v>
      </c>
      <c r="JL34" s="406" t="s">
        <v>397</v>
      </c>
      <c r="JM34" s="406" t="s">
        <v>397</v>
      </c>
      <c r="JN34" s="406" t="s">
        <v>397</v>
      </c>
      <c r="JO34" s="406" t="s">
        <v>397</v>
      </c>
      <c r="JP34" s="406" t="s">
        <v>397</v>
      </c>
      <c r="JQ34" s="406" t="s">
        <v>397</v>
      </c>
      <c r="JR34" s="406" t="s">
        <v>397</v>
      </c>
      <c r="JS34" s="406" t="s">
        <v>397</v>
      </c>
      <c r="JT34" s="406" t="s">
        <v>397</v>
      </c>
      <c r="JU34" s="406" t="s">
        <v>397</v>
      </c>
      <c r="JV34" s="406" t="s">
        <v>397</v>
      </c>
      <c r="JW34" s="406" t="s">
        <v>397</v>
      </c>
      <c r="JX34" s="406" t="s">
        <v>397</v>
      </c>
      <c r="JY34" s="406" t="s">
        <v>397</v>
      </c>
      <c r="JZ34" s="406" t="s">
        <v>397</v>
      </c>
      <c r="KA34" s="406" t="s">
        <v>397</v>
      </c>
      <c r="KB34" s="406" t="s">
        <v>397</v>
      </c>
      <c r="KC34" s="406" t="s">
        <v>397</v>
      </c>
      <c r="KD34" s="406" t="s">
        <v>397</v>
      </c>
      <c r="KE34" s="406" t="s">
        <v>397</v>
      </c>
      <c r="KF34" s="406" t="s">
        <v>397</v>
      </c>
      <c r="KG34" s="406" t="s">
        <v>397</v>
      </c>
      <c r="KH34" s="406" t="s">
        <v>397</v>
      </c>
      <c r="KI34" s="406" t="s">
        <v>397</v>
      </c>
      <c r="KJ34" s="406" t="s">
        <v>397</v>
      </c>
      <c r="KK34" s="406" t="s">
        <v>397</v>
      </c>
      <c r="KL34" s="406" t="s">
        <v>397</v>
      </c>
      <c r="KM34" s="406" t="s">
        <v>397</v>
      </c>
      <c r="KN34" s="406" t="s">
        <v>397</v>
      </c>
      <c r="KO34" s="406" t="s">
        <v>397</v>
      </c>
      <c r="KP34" s="406" t="s">
        <v>397</v>
      </c>
      <c r="KQ34" s="406" t="s">
        <v>397</v>
      </c>
      <c r="KR34" s="406" t="s">
        <v>397</v>
      </c>
      <c r="KS34" s="406" t="s">
        <v>397</v>
      </c>
      <c r="KT34" s="406" t="s">
        <v>397</v>
      </c>
      <c r="KU34" s="406"/>
      <c r="KV34" s="406"/>
      <c r="KW34" s="406"/>
      <c r="KX34" s="406"/>
      <c r="KY34" s="397"/>
      <c r="KZ34" s="15" t="s">
        <v>446</v>
      </c>
      <c r="LA34" s="406" t="s">
        <v>433</v>
      </c>
      <c r="LB34" s="406" t="s">
        <v>433</v>
      </c>
      <c r="LC34" s="406" t="s">
        <v>433</v>
      </c>
      <c r="LD34" s="406">
        <v>250</v>
      </c>
      <c r="LE34" s="406" t="s">
        <v>433</v>
      </c>
      <c r="LF34" s="406" t="s">
        <v>433</v>
      </c>
      <c r="LG34" s="397"/>
      <c r="LH34" s="406"/>
      <c r="LI34" s="406"/>
      <c r="LJ34" s="406"/>
      <c r="LK34" s="406"/>
      <c r="LL34" s="406"/>
      <c r="LM34" s="406"/>
      <c r="LN34" s="406"/>
      <c r="LO34" s="406"/>
      <c r="LP34" s="406"/>
      <c r="LQ34" s="406"/>
      <c r="LR34" s="406"/>
      <c r="LS34" s="406"/>
      <c r="LT34" s="406"/>
      <c r="LU34" s="406"/>
      <c r="LV34" s="406"/>
      <c r="LW34" s="406"/>
      <c r="LX34" s="406"/>
      <c r="LY34" s="406"/>
      <c r="LZ34" s="406"/>
      <c r="MA34" s="406"/>
      <c r="MB34" s="406"/>
      <c r="MC34" s="406"/>
      <c r="MD34" s="406"/>
      <c r="ME34" s="406"/>
      <c r="MF34" s="406"/>
      <c r="MG34" s="406"/>
      <c r="MH34" s="406"/>
      <c r="MI34" s="406"/>
      <c r="MJ34" s="406"/>
      <c r="MK34" s="406"/>
      <c r="ML34" s="406"/>
      <c r="MM34" s="406"/>
      <c r="MN34" s="406"/>
      <c r="MO34" s="406"/>
      <c r="MP34" s="406"/>
      <c r="MQ34" s="406"/>
      <c r="MR34" s="406"/>
      <c r="MS34" s="406"/>
      <c r="MT34" s="406"/>
      <c r="MU34" s="406"/>
      <c r="MV34" s="406"/>
      <c r="MW34" s="406"/>
      <c r="MX34" s="406"/>
      <c r="MY34" s="406"/>
      <c r="MZ34" s="406"/>
      <c r="NA34" s="406"/>
      <c r="NB34" s="406"/>
      <c r="NC34" s="406"/>
      <c r="ND34" s="406"/>
      <c r="NE34" s="406"/>
      <c r="NF34" s="406"/>
      <c r="NG34" s="406"/>
      <c r="NH34" s="406"/>
      <c r="NI34" s="406"/>
      <c r="NJ34" s="406"/>
      <c r="NK34" s="406"/>
      <c r="NL34" s="406"/>
      <c r="NM34" s="406"/>
      <c r="NN34" s="406"/>
      <c r="NO34" s="406"/>
      <c r="NP34" s="406"/>
      <c r="NQ34" s="406"/>
      <c r="NR34" s="406"/>
      <c r="NS34" s="406"/>
      <c r="NT34" s="406"/>
      <c r="NU34" s="406"/>
      <c r="NV34" s="406"/>
      <c r="NW34" s="406"/>
      <c r="NX34" s="406"/>
      <c r="NY34" s="406"/>
      <c r="NZ34" s="406"/>
      <c r="OA34" s="406"/>
      <c r="OB34" s="406"/>
      <c r="OC34" s="406"/>
      <c r="OD34" s="406"/>
      <c r="OE34" s="406"/>
      <c r="OF34" s="406"/>
      <c r="OG34" s="406"/>
      <c r="OH34" s="406"/>
      <c r="OI34" s="406"/>
      <c r="OJ34" s="406"/>
      <c r="OK34" s="406"/>
      <c r="OL34" s="406"/>
      <c r="OM34" s="406"/>
      <c r="ON34" s="406"/>
      <c r="OO34" s="406"/>
      <c r="OP34" s="406"/>
      <c r="OQ34" s="406"/>
      <c r="OR34" s="406"/>
      <c r="OS34" s="406"/>
      <c r="OT34" s="406"/>
      <c r="OU34" s="406"/>
      <c r="OV34" s="406"/>
      <c r="OW34" s="406"/>
      <c r="OX34" s="406"/>
      <c r="OY34" s="406"/>
      <c r="OZ34" s="406"/>
      <c r="PA34" s="406"/>
      <c r="PB34" s="406"/>
      <c r="PC34" s="406"/>
      <c r="PD34" s="406"/>
      <c r="PE34" s="406"/>
      <c r="PF34" s="406"/>
      <c r="PG34" s="406"/>
      <c r="PH34" s="406"/>
      <c r="PI34" s="406"/>
      <c r="PJ34" s="406"/>
      <c r="PK34" s="406"/>
      <c r="PL34" s="406"/>
      <c r="PM34" s="406"/>
      <c r="PN34" s="406"/>
      <c r="PO34" s="406"/>
      <c r="PP34" s="406"/>
      <c r="PQ34" s="406"/>
      <c r="PR34" s="406"/>
      <c r="PS34" s="406"/>
      <c r="PT34" s="406"/>
      <c r="PU34" s="406"/>
      <c r="PV34" s="406"/>
      <c r="PW34" s="406"/>
      <c r="PX34" s="406"/>
      <c r="PY34" s="406"/>
      <c r="PZ34" s="406"/>
      <c r="QA34" s="406"/>
      <c r="QB34" s="406"/>
      <c r="QC34" s="406"/>
      <c r="QD34" s="406"/>
      <c r="QE34" s="406"/>
      <c r="QF34" s="406"/>
      <c r="QG34" s="406"/>
      <c r="QH34" s="406"/>
      <c r="QI34" s="406"/>
      <c r="QJ34" s="406"/>
      <c r="QK34" s="406"/>
      <c r="QL34" s="406"/>
      <c r="QM34" s="406"/>
      <c r="QN34" s="406"/>
      <c r="QO34" s="406"/>
      <c r="QP34" s="406"/>
      <c r="QQ34" s="406"/>
      <c r="QR34" s="406"/>
      <c r="QS34" s="406"/>
      <c r="QT34" s="406"/>
      <c r="QU34" s="406"/>
      <c r="QV34" s="406"/>
      <c r="QW34" s="406"/>
      <c r="QX34" s="406"/>
      <c r="QY34" s="406"/>
      <c r="QZ34" s="406"/>
      <c r="RA34" s="406"/>
      <c r="RB34" s="406"/>
      <c r="RC34" s="406"/>
      <c r="RD34" s="406"/>
      <c r="RE34" s="406"/>
      <c r="RF34" s="406"/>
      <c r="RG34" s="406"/>
      <c r="RH34" s="406"/>
      <c r="RI34" s="406"/>
      <c r="RJ34" s="406"/>
      <c r="RK34" s="406"/>
      <c r="RL34" s="406"/>
      <c r="RM34" s="406"/>
      <c r="RN34" s="406"/>
      <c r="RO34" s="406"/>
      <c r="RP34" s="406"/>
      <c r="RQ34" s="406"/>
      <c r="RR34" s="406"/>
      <c r="RS34" s="406"/>
      <c r="RT34" s="406"/>
      <c r="RU34" s="406"/>
      <c r="RV34" s="406"/>
      <c r="RW34" s="406"/>
      <c r="RX34" s="406"/>
      <c r="RY34" s="406"/>
      <c r="RZ34" s="406"/>
      <c r="SA34" s="406"/>
      <c r="SB34" s="406"/>
      <c r="SC34" s="406"/>
      <c r="SD34" s="406"/>
      <c r="SE34" s="406"/>
      <c r="SF34" s="406"/>
      <c r="SG34" s="406"/>
    </row>
    <row r="35" spans="1:501">
      <c r="A35" s="395"/>
      <c r="B35" s="395" t="s">
        <v>447</v>
      </c>
      <c r="C35" s="395">
        <v>0</v>
      </c>
      <c r="D35" s="395">
        <v>0</v>
      </c>
      <c r="E35" s="395">
        <v>0</v>
      </c>
      <c r="F35" s="395">
        <v>0</v>
      </c>
      <c r="G35" s="395">
        <v>0</v>
      </c>
      <c r="H35" s="395">
        <v>1.25</v>
      </c>
      <c r="I35" s="395">
        <v>0.57999999999999996</v>
      </c>
      <c r="J35" s="395">
        <v>1.1599999999999999</v>
      </c>
      <c r="K35" s="395">
        <v>1.18</v>
      </c>
      <c r="L35" s="395">
        <v>1.59</v>
      </c>
      <c r="M35" s="395">
        <v>1.36</v>
      </c>
      <c r="N35" s="395"/>
      <c r="O35" s="398">
        <v>0</v>
      </c>
      <c r="P35" s="395">
        <v>0</v>
      </c>
      <c r="Q35" s="395">
        <v>0</v>
      </c>
      <c r="R35" s="395">
        <v>0</v>
      </c>
      <c r="S35" s="395">
        <v>0</v>
      </c>
      <c r="T35" s="395">
        <v>0</v>
      </c>
      <c r="U35" s="395">
        <v>0</v>
      </c>
      <c r="V35" s="395">
        <v>0</v>
      </c>
      <c r="W35" s="395" t="s">
        <v>397</v>
      </c>
      <c r="X35" s="395" t="s">
        <v>397</v>
      </c>
      <c r="Y35" s="395" t="s">
        <v>397</v>
      </c>
      <c r="Z35" s="395"/>
      <c r="AA35" s="395"/>
      <c r="AB35" s="395"/>
      <c r="AC35" s="395"/>
      <c r="AD35" s="395"/>
      <c r="AE35" s="395"/>
      <c r="AF35" s="397" t="s">
        <v>447</v>
      </c>
      <c r="AG35" s="395" t="s">
        <v>447</v>
      </c>
      <c r="AH35" s="406">
        <v>0</v>
      </c>
      <c r="AI35" s="406">
        <v>0</v>
      </c>
      <c r="AJ35" s="406">
        <v>0</v>
      </c>
      <c r="AK35" s="406">
        <v>0</v>
      </c>
      <c r="AL35" s="406">
        <v>0</v>
      </c>
      <c r="AM35" s="406">
        <v>1.2486126526082131</v>
      </c>
      <c r="AN35" s="406">
        <v>0.58169596690796277</v>
      </c>
      <c r="AO35" s="406">
        <v>0.7764505119453925</v>
      </c>
      <c r="AP35" s="406">
        <v>1.1848341232227488</v>
      </c>
      <c r="AQ35" s="406">
        <v>0</v>
      </c>
      <c r="AR35" s="406">
        <v>0</v>
      </c>
      <c r="AS35" s="406" t="s">
        <v>397</v>
      </c>
      <c r="AT35" s="406" t="s">
        <v>397</v>
      </c>
      <c r="AU35" s="406" t="s">
        <v>397</v>
      </c>
      <c r="AV35" s="406" t="s">
        <v>397</v>
      </c>
      <c r="AW35" s="406" t="s">
        <v>397</v>
      </c>
      <c r="AX35" s="406" t="s">
        <v>397</v>
      </c>
      <c r="AY35" s="406" t="s">
        <v>397</v>
      </c>
      <c r="AZ35" s="406" t="s">
        <v>397</v>
      </c>
      <c r="BA35" s="406" t="s">
        <v>397</v>
      </c>
      <c r="BB35" s="406" t="s">
        <v>397</v>
      </c>
      <c r="BC35" s="406" t="s">
        <v>397</v>
      </c>
      <c r="BD35" s="406" t="s">
        <v>397</v>
      </c>
      <c r="BE35" s="406" t="s">
        <v>397</v>
      </c>
      <c r="BF35" s="406" t="s">
        <v>397</v>
      </c>
      <c r="BG35" s="406" t="s">
        <v>397</v>
      </c>
      <c r="BH35" s="406" t="s">
        <v>397</v>
      </c>
      <c r="BI35" s="406" t="s">
        <v>397</v>
      </c>
      <c r="BJ35" s="406" t="s">
        <v>397</v>
      </c>
      <c r="BK35" s="406" t="s">
        <v>397</v>
      </c>
      <c r="BL35" s="406" t="s">
        <v>397</v>
      </c>
      <c r="BM35" s="406" t="s">
        <v>397</v>
      </c>
      <c r="BN35" s="406" t="s">
        <v>397</v>
      </c>
      <c r="BO35" s="406" t="s">
        <v>397</v>
      </c>
      <c r="BP35" s="406" t="s">
        <v>397</v>
      </c>
      <c r="BQ35" s="406" t="s">
        <v>397</v>
      </c>
      <c r="BR35" s="406" t="s">
        <v>397</v>
      </c>
      <c r="BS35" s="406" t="s">
        <v>397</v>
      </c>
      <c r="BT35" s="406" t="s">
        <v>397</v>
      </c>
      <c r="BU35" s="406" t="s">
        <v>397</v>
      </c>
      <c r="BV35" s="406" t="s">
        <v>397</v>
      </c>
      <c r="BW35" s="406" t="s">
        <v>397</v>
      </c>
      <c r="BX35" s="406" t="s">
        <v>397</v>
      </c>
      <c r="BY35" s="406" t="s">
        <v>397</v>
      </c>
      <c r="BZ35" s="406" t="s">
        <v>397</v>
      </c>
      <c r="CA35" s="406" t="s">
        <v>397</v>
      </c>
      <c r="CB35" s="406" t="s">
        <v>397</v>
      </c>
      <c r="CC35" s="406" t="s">
        <v>397</v>
      </c>
      <c r="CD35" s="406" t="s">
        <v>397</v>
      </c>
      <c r="CE35" s="406" t="s">
        <v>397</v>
      </c>
      <c r="CF35" s="406" t="s">
        <v>397</v>
      </c>
      <c r="CG35" s="406" t="s">
        <v>397</v>
      </c>
      <c r="CH35" s="406" t="s">
        <v>397</v>
      </c>
      <c r="CI35" s="406" t="s">
        <v>397</v>
      </c>
      <c r="CJ35" s="406" t="s">
        <v>397</v>
      </c>
      <c r="CK35" s="406" t="s">
        <v>397</v>
      </c>
      <c r="CL35" s="406" t="s">
        <v>397</v>
      </c>
      <c r="CM35" s="406" t="s">
        <v>397</v>
      </c>
      <c r="CN35" s="406" t="s">
        <v>397</v>
      </c>
      <c r="CO35" s="406" t="s">
        <v>397</v>
      </c>
      <c r="CP35" s="406" t="s">
        <v>397</v>
      </c>
      <c r="CQ35" s="406" t="s">
        <v>397</v>
      </c>
      <c r="CR35" s="406" t="s">
        <v>397</v>
      </c>
      <c r="CS35" s="406" t="s">
        <v>397</v>
      </c>
      <c r="CT35" s="406" t="s">
        <v>397</v>
      </c>
      <c r="CU35" s="406" t="s">
        <v>397</v>
      </c>
      <c r="CV35" s="406" t="s">
        <v>397</v>
      </c>
      <c r="CW35" s="406" t="s">
        <v>397</v>
      </c>
      <c r="CX35" s="406" t="s">
        <v>397</v>
      </c>
      <c r="CY35" s="406" t="s">
        <v>397</v>
      </c>
      <c r="CZ35" s="406" t="s">
        <v>397</v>
      </c>
      <c r="DA35" s="406" t="s">
        <v>397</v>
      </c>
      <c r="DB35" s="406" t="s">
        <v>397</v>
      </c>
      <c r="DC35" s="397"/>
      <c r="DD35" s="397"/>
      <c r="DE35" s="15" t="s">
        <v>447</v>
      </c>
      <c r="DF35" s="406" t="s">
        <v>397</v>
      </c>
      <c r="DG35" s="406" t="s">
        <v>397</v>
      </c>
      <c r="DH35" s="406" t="s">
        <v>397</v>
      </c>
      <c r="DI35" s="406" t="s">
        <v>397</v>
      </c>
      <c r="DJ35" s="406" t="s">
        <v>397</v>
      </c>
      <c r="DK35" s="406" t="s">
        <v>397</v>
      </c>
      <c r="DL35" s="397"/>
      <c r="DM35" s="397"/>
      <c r="DN35" s="397" t="s">
        <v>447</v>
      </c>
      <c r="DO35" s="395" t="s">
        <v>447</v>
      </c>
      <c r="DP35" s="406" t="s">
        <v>397</v>
      </c>
      <c r="DQ35" s="406" t="s">
        <v>397</v>
      </c>
      <c r="DR35" s="406" t="s">
        <v>397</v>
      </c>
      <c r="DS35" s="406" t="s">
        <v>397</v>
      </c>
      <c r="DT35" s="406" t="s">
        <v>397</v>
      </c>
      <c r="DU35" s="406" t="s">
        <v>397</v>
      </c>
      <c r="DV35" s="406" t="s">
        <v>397</v>
      </c>
      <c r="DW35" s="406" t="s">
        <v>397</v>
      </c>
      <c r="DX35" s="406" t="s">
        <v>397</v>
      </c>
      <c r="DY35" s="406" t="s">
        <v>397</v>
      </c>
      <c r="DZ35" s="406" t="s">
        <v>397</v>
      </c>
      <c r="EA35" s="406" t="s">
        <v>397</v>
      </c>
      <c r="EB35" s="406" t="s">
        <v>397</v>
      </c>
      <c r="EC35" s="406" t="s">
        <v>397</v>
      </c>
      <c r="ED35" s="406" t="s">
        <v>397</v>
      </c>
      <c r="EE35" s="406" t="s">
        <v>397</v>
      </c>
      <c r="EF35" s="406" t="s">
        <v>397</v>
      </c>
      <c r="EG35" s="406" t="s">
        <v>397</v>
      </c>
      <c r="EH35" s="406" t="s">
        <v>397</v>
      </c>
      <c r="EI35" s="406" t="s">
        <v>397</v>
      </c>
      <c r="EJ35" s="406" t="s">
        <v>397</v>
      </c>
      <c r="EK35" s="406" t="s">
        <v>397</v>
      </c>
      <c r="EL35" s="406" t="s">
        <v>397</v>
      </c>
      <c r="EM35" s="406" t="s">
        <v>397</v>
      </c>
      <c r="EN35" s="406" t="s">
        <v>397</v>
      </c>
      <c r="EO35" s="406" t="s">
        <v>397</v>
      </c>
      <c r="EP35" s="406" t="s">
        <v>397</v>
      </c>
      <c r="EQ35" s="406" t="s">
        <v>397</v>
      </c>
      <c r="ER35" s="406" t="s">
        <v>397</v>
      </c>
      <c r="ES35" s="406" t="s">
        <v>397</v>
      </c>
      <c r="ET35" s="406" t="s">
        <v>397</v>
      </c>
      <c r="EU35" s="406" t="s">
        <v>397</v>
      </c>
      <c r="EV35" s="406" t="s">
        <v>397</v>
      </c>
      <c r="EW35" s="406" t="s">
        <v>397</v>
      </c>
      <c r="EX35" s="406" t="s">
        <v>397</v>
      </c>
      <c r="EY35" s="406" t="s">
        <v>397</v>
      </c>
      <c r="EZ35" s="406" t="s">
        <v>397</v>
      </c>
      <c r="FA35" s="406" t="s">
        <v>397</v>
      </c>
      <c r="FB35" s="406" t="s">
        <v>397</v>
      </c>
      <c r="FC35" s="406" t="s">
        <v>397</v>
      </c>
      <c r="FD35" s="406" t="s">
        <v>397</v>
      </c>
      <c r="FE35" s="406" t="s">
        <v>397</v>
      </c>
      <c r="FF35" s="406" t="s">
        <v>397</v>
      </c>
      <c r="FG35" s="406" t="s">
        <v>397</v>
      </c>
      <c r="FH35" s="406" t="s">
        <v>397</v>
      </c>
      <c r="FI35" s="406" t="s">
        <v>397</v>
      </c>
      <c r="FJ35" s="406" t="s">
        <v>397</v>
      </c>
      <c r="FK35" s="406" t="s">
        <v>397</v>
      </c>
      <c r="FL35" s="406" t="s">
        <v>397</v>
      </c>
      <c r="FM35" s="406" t="s">
        <v>397</v>
      </c>
      <c r="FN35" s="406" t="s">
        <v>397</v>
      </c>
      <c r="FO35" s="406" t="s">
        <v>397</v>
      </c>
      <c r="FP35" s="406" t="s">
        <v>397</v>
      </c>
      <c r="FQ35" s="406" t="s">
        <v>397</v>
      </c>
      <c r="FR35" s="406" t="s">
        <v>397</v>
      </c>
      <c r="FS35" s="406" t="s">
        <v>397</v>
      </c>
      <c r="FT35" s="406" t="s">
        <v>397</v>
      </c>
      <c r="FU35" s="406" t="s">
        <v>397</v>
      </c>
      <c r="FV35" s="406" t="s">
        <v>397</v>
      </c>
      <c r="FW35" s="406" t="s">
        <v>397</v>
      </c>
      <c r="FX35" s="406" t="s">
        <v>397</v>
      </c>
      <c r="FY35" s="406" t="s">
        <v>397</v>
      </c>
      <c r="FZ35" s="406" t="s">
        <v>397</v>
      </c>
      <c r="GA35" s="406" t="s">
        <v>397</v>
      </c>
      <c r="GB35" s="406" t="s">
        <v>397</v>
      </c>
      <c r="GC35" s="406" t="s">
        <v>397</v>
      </c>
      <c r="GD35" s="406" t="s">
        <v>397</v>
      </c>
      <c r="GE35" s="406" t="s">
        <v>397</v>
      </c>
      <c r="GF35" s="406" t="s">
        <v>397</v>
      </c>
      <c r="GG35" s="406" t="s">
        <v>397</v>
      </c>
      <c r="GH35" s="406" t="s">
        <v>397</v>
      </c>
      <c r="GI35" s="406" t="s">
        <v>397</v>
      </c>
      <c r="GJ35" s="406" t="s">
        <v>397</v>
      </c>
      <c r="GK35" s="406" t="s">
        <v>397</v>
      </c>
      <c r="GL35" s="406" t="s">
        <v>397</v>
      </c>
      <c r="GM35" s="406" t="s">
        <v>397</v>
      </c>
      <c r="GN35" s="406" t="s">
        <v>397</v>
      </c>
      <c r="GO35" s="406" t="s">
        <v>397</v>
      </c>
      <c r="GP35" s="406" t="s">
        <v>397</v>
      </c>
      <c r="GQ35" s="406" t="s">
        <v>397</v>
      </c>
      <c r="GR35" s="406" t="s">
        <v>397</v>
      </c>
      <c r="GS35" s="406" t="s">
        <v>397</v>
      </c>
      <c r="GT35" s="406" t="s">
        <v>397</v>
      </c>
      <c r="GU35" s="406" t="s">
        <v>397</v>
      </c>
      <c r="GV35" s="406" t="s">
        <v>397</v>
      </c>
      <c r="GW35" s="406" t="s">
        <v>397</v>
      </c>
      <c r="GX35" s="406" t="s">
        <v>397</v>
      </c>
      <c r="GY35" s="406" t="s">
        <v>397</v>
      </c>
      <c r="GZ35" s="406" t="s">
        <v>397</v>
      </c>
      <c r="HA35" s="406" t="s">
        <v>397</v>
      </c>
      <c r="HB35" s="406" t="s">
        <v>397</v>
      </c>
      <c r="HC35" s="406" t="s">
        <v>397</v>
      </c>
      <c r="HD35" s="406" t="s">
        <v>397</v>
      </c>
      <c r="HE35" s="406" t="s">
        <v>397</v>
      </c>
      <c r="HF35" s="406" t="s">
        <v>397</v>
      </c>
      <c r="HG35" s="406" t="s">
        <v>397</v>
      </c>
      <c r="HH35" s="406" t="s">
        <v>397</v>
      </c>
      <c r="HI35" s="406" t="s">
        <v>397</v>
      </c>
      <c r="HJ35" s="406" t="s">
        <v>397</v>
      </c>
      <c r="HK35" s="406" t="s">
        <v>397</v>
      </c>
      <c r="HL35" s="406" t="s">
        <v>397</v>
      </c>
      <c r="HM35" s="406" t="s">
        <v>397</v>
      </c>
      <c r="HN35" s="406" t="s">
        <v>397</v>
      </c>
      <c r="HO35" s="406" t="s">
        <v>397</v>
      </c>
      <c r="HP35" s="406" t="s">
        <v>397</v>
      </c>
      <c r="HQ35" s="406" t="s">
        <v>397</v>
      </c>
      <c r="HR35" s="406" t="s">
        <v>397</v>
      </c>
      <c r="HS35" s="406" t="s">
        <v>397</v>
      </c>
      <c r="HT35" s="406" t="s">
        <v>397</v>
      </c>
      <c r="HU35" s="406" t="s">
        <v>397</v>
      </c>
      <c r="HV35" s="406" t="s">
        <v>397</v>
      </c>
      <c r="HW35" s="406" t="s">
        <v>397</v>
      </c>
      <c r="HX35" s="406" t="s">
        <v>397</v>
      </c>
      <c r="HY35" s="406" t="s">
        <v>397</v>
      </c>
      <c r="HZ35" s="406" t="s">
        <v>397</v>
      </c>
      <c r="IA35" s="406" t="s">
        <v>397</v>
      </c>
      <c r="IB35" s="406" t="s">
        <v>397</v>
      </c>
      <c r="IC35" s="406" t="s">
        <v>397</v>
      </c>
      <c r="ID35" s="406" t="s">
        <v>397</v>
      </c>
      <c r="IE35" s="406" t="s">
        <v>397</v>
      </c>
      <c r="IF35" s="406" t="s">
        <v>397</v>
      </c>
      <c r="IG35" s="406" t="s">
        <v>397</v>
      </c>
      <c r="IH35" s="406" t="s">
        <v>397</v>
      </c>
      <c r="II35" s="406" t="s">
        <v>397</v>
      </c>
      <c r="IJ35" s="406" t="s">
        <v>397</v>
      </c>
      <c r="IK35" s="406" t="s">
        <v>397</v>
      </c>
      <c r="IL35" s="406" t="s">
        <v>397</v>
      </c>
      <c r="IM35" s="406" t="s">
        <v>397</v>
      </c>
      <c r="IN35" s="406" t="s">
        <v>397</v>
      </c>
      <c r="IO35" s="406" t="s">
        <v>397</v>
      </c>
      <c r="IP35" s="406" t="s">
        <v>397</v>
      </c>
      <c r="IQ35" s="406" t="s">
        <v>397</v>
      </c>
      <c r="IR35" s="406" t="s">
        <v>397</v>
      </c>
      <c r="IS35" s="406" t="s">
        <v>397</v>
      </c>
      <c r="IT35" s="406" t="s">
        <v>397</v>
      </c>
      <c r="IU35" s="406" t="s">
        <v>397</v>
      </c>
      <c r="IV35" s="406" t="s">
        <v>397</v>
      </c>
      <c r="IW35" s="406" t="s">
        <v>397</v>
      </c>
      <c r="IX35" s="406" t="s">
        <v>397</v>
      </c>
      <c r="IY35" s="406" t="s">
        <v>397</v>
      </c>
      <c r="IZ35" s="406" t="s">
        <v>397</v>
      </c>
      <c r="JA35" s="406" t="s">
        <v>397</v>
      </c>
      <c r="JB35" s="406" t="s">
        <v>397</v>
      </c>
      <c r="JC35" s="406" t="s">
        <v>397</v>
      </c>
      <c r="JD35" s="406" t="s">
        <v>397</v>
      </c>
      <c r="JE35" s="406" t="s">
        <v>397</v>
      </c>
      <c r="JF35" s="406" t="s">
        <v>397</v>
      </c>
      <c r="JG35" s="406" t="s">
        <v>397</v>
      </c>
      <c r="JH35" s="406" t="s">
        <v>397</v>
      </c>
      <c r="JI35" s="406" t="s">
        <v>397</v>
      </c>
      <c r="JJ35" s="406" t="s">
        <v>397</v>
      </c>
      <c r="JK35" s="406" t="s">
        <v>397</v>
      </c>
      <c r="JL35" s="406" t="s">
        <v>397</v>
      </c>
      <c r="JM35" s="406" t="s">
        <v>397</v>
      </c>
      <c r="JN35" s="406" t="s">
        <v>397</v>
      </c>
      <c r="JO35" s="406" t="s">
        <v>397</v>
      </c>
      <c r="JP35" s="406" t="s">
        <v>397</v>
      </c>
      <c r="JQ35" s="406" t="s">
        <v>397</v>
      </c>
      <c r="JR35" s="406" t="s">
        <v>397</v>
      </c>
      <c r="JS35" s="406" t="s">
        <v>397</v>
      </c>
      <c r="JT35" s="406" t="s">
        <v>397</v>
      </c>
      <c r="JU35" s="406" t="s">
        <v>397</v>
      </c>
      <c r="JV35" s="406" t="s">
        <v>397</v>
      </c>
      <c r="JW35" s="406" t="s">
        <v>397</v>
      </c>
      <c r="JX35" s="406" t="s">
        <v>397</v>
      </c>
      <c r="JY35" s="406" t="s">
        <v>397</v>
      </c>
      <c r="JZ35" s="406" t="s">
        <v>397</v>
      </c>
      <c r="KA35" s="406" t="s">
        <v>397</v>
      </c>
      <c r="KB35" s="406" t="s">
        <v>397</v>
      </c>
      <c r="KC35" s="406" t="s">
        <v>397</v>
      </c>
      <c r="KD35" s="406" t="s">
        <v>397</v>
      </c>
      <c r="KE35" s="406" t="s">
        <v>397</v>
      </c>
      <c r="KF35" s="406" t="s">
        <v>397</v>
      </c>
      <c r="KG35" s="406" t="s">
        <v>397</v>
      </c>
      <c r="KH35" s="406" t="s">
        <v>397</v>
      </c>
      <c r="KI35" s="406" t="s">
        <v>397</v>
      </c>
      <c r="KJ35" s="406" t="s">
        <v>397</v>
      </c>
      <c r="KK35" s="406" t="s">
        <v>397</v>
      </c>
      <c r="KL35" s="406" t="s">
        <v>397</v>
      </c>
      <c r="KM35" s="406" t="s">
        <v>397</v>
      </c>
      <c r="KN35" s="406" t="s">
        <v>397</v>
      </c>
      <c r="KO35" s="406" t="s">
        <v>397</v>
      </c>
      <c r="KP35" s="406" t="s">
        <v>397</v>
      </c>
      <c r="KQ35" s="406" t="s">
        <v>397</v>
      </c>
      <c r="KR35" s="406" t="s">
        <v>397</v>
      </c>
      <c r="KS35" s="406" t="s">
        <v>397</v>
      </c>
      <c r="KT35" s="406" t="s">
        <v>397</v>
      </c>
      <c r="KU35" s="406"/>
      <c r="KV35" s="406"/>
      <c r="KW35" s="406"/>
      <c r="KX35" s="406"/>
      <c r="KY35" s="397"/>
      <c r="KZ35" s="15" t="s">
        <v>447</v>
      </c>
      <c r="LA35" s="406" t="s">
        <v>397</v>
      </c>
      <c r="LB35" s="406" t="s">
        <v>397</v>
      </c>
      <c r="LC35" s="406" t="s">
        <v>397</v>
      </c>
      <c r="LD35" s="406" t="s">
        <v>397</v>
      </c>
      <c r="LE35" s="406" t="s">
        <v>397</v>
      </c>
      <c r="LF35" s="406" t="s">
        <v>397</v>
      </c>
      <c r="LG35" s="397"/>
      <c r="LH35" s="406"/>
      <c r="LI35" s="406"/>
      <c r="LJ35" s="406"/>
      <c r="LK35" s="406"/>
      <c r="LL35" s="406"/>
      <c r="LM35" s="406"/>
      <c r="LN35" s="406"/>
      <c r="LO35" s="406"/>
      <c r="LP35" s="406"/>
      <c r="LQ35" s="406"/>
      <c r="LR35" s="406"/>
      <c r="LS35" s="406"/>
      <c r="LT35" s="406"/>
      <c r="LU35" s="406"/>
      <c r="LV35" s="406"/>
      <c r="LW35" s="406"/>
      <c r="LX35" s="406"/>
      <c r="LY35" s="406"/>
      <c r="LZ35" s="406"/>
      <c r="MA35" s="406"/>
      <c r="MB35" s="406"/>
      <c r="MC35" s="406"/>
      <c r="MD35" s="406"/>
      <c r="ME35" s="406"/>
      <c r="MF35" s="406"/>
      <c r="MG35" s="406"/>
      <c r="MH35" s="406"/>
      <c r="MI35" s="406"/>
      <c r="MJ35" s="406"/>
      <c r="MK35" s="406"/>
      <c r="ML35" s="406"/>
      <c r="MM35" s="406"/>
      <c r="MN35" s="406"/>
      <c r="MO35" s="406"/>
      <c r="MP35" s="406"/>
      <c r="MQ35" s="406"/>
      <c r="MR35" s="406"/>
      <c r="MS35" s="406"/>
      <c r="MT35" s="406"/>
      <c r="MU35" s="406"/>
      <c r="MV35" s="406"/>
      <c r="MW35" s="406"/>
      <c r="MX35" s="406"/>
      <c r="MY35" s="406"/>
      <c r="MZ35" s="406"/>
      <c r="NA35" s="406"/>
      <c r="NB35" s="406"/>
      <c r="NC35" s="406"/>
      <c r="ND35" s="406"/>
      <c r="NE35" s="406"/>
      <c r="NF35" s="406"/>
      <c r="NG35" s="406"/>
      <c r="NH35" s="406"/>
      <c r="NI35" s="406"/>
      <c r="NJ35" s="406"/>
      <c r="NK35" s="406"/>
      <c r="NL35" s="406"/>
      <c r="NM35" s="406"/>
      <c r="NN35" s="406"/>
      <c r="NO35" s="406"/>
      <c r="NP35" s="406"/>
      <c r="NQ35" s="406"/>
      <c r="NR35" s="406"/>
      <c r="NS35" s="406"/>
      <c r="NT35" s="406"/>
      <c r="NU35" s="406"/>
      <c r="NV35" s="406"/>
      <c r="NW35" s="406"/>
      <c r="NX35" s="406"/>
      <c r="NY35" s="406"/>
      <c r="NZ35" s="406"/>
      <c r="OA35" s="406"/>
      <c r="OB35" s="406"/>
      <c r="OC35" s="406"/>
      <c r="OD35" s="406"/>
      <c r="OE35" s="406"/>
      <c r="OF35" s="406"/>
      <c r="OG35" s="406"/>
      <c r="OH35" s="406"/>
      <c r="OI35" s="406"/>
      <c r="OJ35" s="406"/>
      <c r="OK35" s="406"/>
      <c r="OL35" s="406"/>
      <c r="OM35" s="406"/>
      <c r="ON35" s="406"/>
      <c r="OO35" s="406"/>
      <c r="OP35" s="406"/>
      <c r="OQ35" s="406"/>
      <c r="OR35" s="406"/>
      <c r="OS35" s="406"/>
      <c r="OT35" s="406"/>
      <c r="OU35" s="406"/>
      <c r="OV35" s="406"/>
      <c r="OW35" s="406"/>
      <c r="OX35" s="406"/>
      <c r="OY35" s="406"/>
      <c r="OZ35" s="406"/>
      <c r="PA35" s="406"/>
      <c r="PB35" s="406"/>
      <c r="PC35" s="406"/>
      <c r="PD35" s="406"/>
      <c r="PE35" s="406"/>
      <c r="PF35" s="406"/>
      <c r="PG35" s="406"/>
      <c r="PH35" s="406"/>
      <c r="PI35" s="406"/>
      <c r="PJ35" s="406"/>
      <c r="PK35" s="406"/>
      <c r="PL35" s="406"/>
      <c r="PM35" s="406"/>
      <c r="PN35" s="406"/>
      <c r="PO35" s="406"/>
      <c r="PP35" s="406"/>
      <c r="PQ35" s="406"/>
      <c r="PR35" s="406"/>
      <c r="PS35" s="406"/>
      <c r="PT35" s="406"/>
      <c r="PU35" s="406"/>
      <c r="PV35" s="406"/>
      <c r="PW35" s="406"/>
      <c r="PX35" s="406"/>
      <c r="PY35" s="406"/>
      <c r="PZ35" s="406"/>
      <c r="QA35" s="406"/>
      <c r="QB35" s="406"/>
      <c r="QC35" s="406"/>
      <c r="QD35" s="406"/>
      <c r="QE35" s="406"/>
      <c r="QF35" s="406"/>
      <c r="QG35" s="406"/>
      <c r="QH35" s="406"/>
      <c r="QI35" s="406"/>
      <c r="QJ35" s="406"/>
      <c r="QK35" s="406"/>
      <c r="QL35" s="406"/>
      <c r="QM35" s="406"/>
      <c r="QN35" s="406"/>
      <c r="QO35" s="406"/>
      <c r="QP35" s="406"/>
      <c r="QQ35" s="406"/>
      <c r="QR35" s="406"/>
      <c r="QS35" s="406"/>
      <c r="QT35" s="406"/>
      <c r="QU35" s="406"/>
      <c r="QV35" s="406"/>
      <c r="QW35" s="406"/>
      <c r="QX35" s="406"/>
      <c r="QY35" s="406"/>
      <c r="QZ35" s="406"/>
      <c r="RA35" s="406"/>
      <c r="RB35" s="406"/>
      <c r="RC35" s="406"/>
      <c r="RD35" s="406"/>
      <c r="RE35" s="406"/>
      <c r="RF35" s="406"/>
      <c r="RG35" s="406"/>
      <c r="RH35" s="406"/>
      <c r="RI35" s="406"/>
      <c r="RJ35" s="406"/>
      <c r="RK35" s="406"/>
      <c r="RL35" s="406"/>
      <c r="RM35" s="406"/>
      <c r="RN35" s="406"/>
      <c r="RO35" s="406"/>
      <c r="RP35" s="406"/>
      <c r="RQ35" s="406"/>
      <c r="RR35" s="406"/>
      <c r="RS35" s="406"/>
      <c r="RT35" s="406"/>
      <c r="RU35" s="406"/>
      <c r="RV35" s="406"/>
      <c r="RW35" s="406"/>
      <c r="RX35" s="406"/>
      <c r="RY35" s="406"/>
      <c r="RZ35" s="406"/>
      <c r="SA35" s="406"/>
      <c r="SB35" s="406"/>
      <c r="SC35" s="406"/>
      <c r="SD35" s="406"/>
      <c r="SE35" s="406"/>
      <c r="SF35" s="406"/>
      <c r="SG35" s="406"/>
    </row>
    <row r="36" spans="1:501">
      <c r="A36" s="395"/>
      <c r="B36" s="395" t="s">
        <v>448</v>
      </c>
      <c r="C36" s="395">
        <v>0</v>
      </c>
      <c r="D36" s="395">
        <v>0</v>
      </c>
      <c r="E36" s="395">
        <v>0</v>
      </c>
      <c r="F36" s="395">
        <v>0</v>
      </c>
      <c r="G36" s="395">
        <v>0</v>
      </c>
      <c r="H36" s="395">
        <v>9.36</v>
      </c>
      <c r="I36" s="395">
        <v>9.67</v>
      </c>
      <c r="J36" s="395">
        <v>15.43</v>
      </c>
      <c r="K36" s="395">
        <v>13.67</v>
      </c>
      <c r="L36" s="395">
        <v>9</v>
      </c>
      <c r="M36" s="395">
        <v>16.11</v>
      </c>
      <c r="N36" s="395"/>
      <c r="O36" s="398">
        <v>0</v>
      </c>
      <c r="P36" s="395">
        <v>0</v>
      </c>
      <c r="Q36" s="395">
        <v>0</v>
      </c>
      <c r="R36" s="395">
        <v>0</v>
      </c>
      <c r="S36" s="395">
        <v>0</v>
      </c>
      <c r="T36" s="395">
        <v>0</v>
      </c>
      <c r="U36" s="395">
        <v>0</v>
      </c>
      <c r="V36" s="395">
        <v>0</v>
      </c>
      <c r="W36" s="395" t="s">
        <v>397</v>
      </c>
      <c r="X36" s="395" t="s">
        <v>397</v>
      </c>
      <c r="Y36" s="395" t="s">
        <v>397</v>
      </c>
      <c r="Z36" s="395"/>
      <c r="AA36" s="395"/>
      <c r="AB36" s="395"/>
      <c r="AC36" s="395"/>
      <c r="AD36" s="395"/>
      <c r="AE36" s="395"/>
      <c r="AF36" s="397" t="s">
        <v>448</v>
      </c>
      <c r="AG36" s="395" t="s">
        <v>448</v>
      </c>
      <c r="AH36" s="406" t="s">
        <v>397</v>
      </c>
      <c r="AI36" s="406" t="s">
        <v>397</v>
      </c>
      <c r="AJ36" s="406" t="s">
        <v>397</v>
      </c>
      <c r="AK36" s="406" t="s">
        <v>397</v>
      </c>
      <c r="AL36" s="406" t="s">
        <v>397</v>
      </c>
      <c r="AM36" s="406" t="s">
        <v>397</v>
      </c>
      <c r="AN36" s="406" t="s">
        <v>397</v>
      </c>
      <c r="AO36" s="406" t="s">
        <v>397</v>
      </c>
      <c r="AP36" s="406" t="s">
        <v>397</v>
      </c>
      <c r="AQ36" s="406" t="s">
        <v>397</v>
      </c>
      <c r="AR36" s="406" t="s">
        <v>397</v>
      </c>
      <c r="AS36" s="406" t="s">
        <v>397</v>
      </c>
      <c r="AT36" s="406" t="s">
        <v>397</v>
      </c>
      <c r="AU36" s="406" t="s">
        <v>397</v>
      </c>
      <c r="AV36" s="406" t="s">
        <v>397</v>
      </c>
      <c r="AW36" s="406" t="s">
        <v>397</v>
      </c>
      <c r="AX36" s="406" t="s">
        <v>397</v>
      </c>
      <c r="AY36" s="406" t="s">
        <v>397</v>
      </c>
      <c r="AZ36" s="406" t="s">
        <v>397</v>
      </c>
      <c r="BA36" s="406" t="s">
        <v>397</v>
      </c>
      <c r="BB36" s="406" t="s">
        <v>397</v>
      </c>
      <c r="BC36" s="406" t="s">
        <v>397</v>
      </c>
      <c r="BD36" s="406" t="s">
        <v>397</v>
      </c>
      <c r="BE36" s="406" t="s">
        <v>397</v>
      </c>
      <c r="BF36" s="406" t="s">
        <v>397</v>
      </c>
      <c r="BG36" s="406" t="s">
        <v>397</v>
      </c>
      <c r="BH36" s="406" t="s">
        <v>397</v>
      </c>
      <c r="BI36" s="406" t="s">
        <v>397</v>
      </c>
      <c r="BJ36" s="406" t="s">
        <v>397</v>
      </c>
      <c r="BK36" s="406" t="s">
        <v>397</v>
      </c>
      <c r="BL36" s="406" t="s">
        <v>397</v>
      </c>
      <c r="BM36" s="406" t="s">
        <v>397</v>
      </c>
      <c r="BN36" s="406" t="s">
        <v>397</v>
      </c>
      <c r="BO36" s="406" t="s">
        <v>397</v>
      </c>
      <c r="BP36" s="406" t="s">
        <v>397</v>
      </c>
      <c r="BQ36" s="406" t="s">
        <v>397</v>
      </c>
      <c r="BR36" s="406" t="s">
        <v>397</v>
      </c>
      <c r="BS36" s="406" t="s">
        <v>397</v>
      </c>
      <c r="BT36" s="406" t="s">
        <v>397</v>
      </c>
      <c r="BU36" s="406" t="s">
        <v>397</v>
      </c>
      <c r="BV36" s="406" t="s">
        <v>397</v>
      </c>
      <c r="BW36" s="406" t="s">
        <v>397</v>
      </c>
      <c r="BX36" s="406" t="s">
        <v>397</v>
      </c>
      <c r="BY36" s="406" t="s">
        <v>397</v>
      </c>
      <c r="BZ36" s="406" t="s">
        <v>397</v>
      </c>
      <c r="CA36" s="406" t="s">
        <v>397</v>
      </c>
      <c r="CB36" s="406" t="s">
        <v>397</v>
      </c>
      <c r="CC36" s="406" t="s">
        <v>397</v>
      </c>
      <c r="CD36" s="406" t="s">
        <v>397</v>
      </c>
      <c r="CE36" s="406" t="s">
        <v>397</v>
      </c>
      <c r="CF36" s="406" t="s">
        <v>397</v>
      </c>
      <c r="CG36" s="406" t="s">
        <v>397</v>
      </c>
      <c r="CH36" s="406" t="s">
        <v>397</v>
      </c>
      <c r="CI36" s="406" t="s">
        <v>397</v>
      </c>
      <c r="CJ36" s="406" t="s">
        <v>397</v>
      </c>
      <c r="CK36" s="406" t="s">
        <v>397</v>
      </c>
      <c r="CL36" s="406" t="s">
        <v>397</v>
      </c>
      <c r="CM36" s="406" t="s">
        <v>397</v>
      </c>
      <c r="CN36" s="406" t="s">
        <v>397</v>
      </c>
      <c r="CO36" s="406" t="s">
        <v>397</v>
      </c>
      <c r="CP36" s="406" t="s">
        <v>397</v>
      </c>
      <c r="CQ36" s="406" t="s">
        <v>397</v>
      </c>
      <c r="CR36" s="406" t="s">
        <v>397</v>
      </c>
      <c r="CS36" s="406" t="s">
        <v>397</v>
      </c>
      <c r="CT36" s="406" t="s">
        <v>397</v>
      </c>
      <c r="CU36" s="406" t="s">
        <v>397</v>
      </c>
      <c r="CV36" s="406" t="s">
        <v>397</v>
      </c>
      <c r="CW36" s="406" t="s">
        <v>397</v>
      </c>
      <c r="CX36" s="406" t="s">
        <v>397</v>
      </c>
      <c r="CY36" s="406" t="s">
        <v>397</v>
      </c>
      <c r="CZ36" s="406" t="s">
        <v>397</v>
      </c>
      <c r="DA36" s="406" t="s">
        <v>397</v>
      </c>
      <c r="DB36" s="406" t="s">
        <v>397</v>
      </c>
      <c r="DC36" s="397"/>
      <c r="DD36" s="397"/>
      <c r="DE36" s="15" t="s">
        <v>448</v>
      </c>
      <c r="DF36" s="406" t="s">
        <v>397</v>
      </c>
      <c r="DG36" s="406" t="s">
        <v>397</v>
      </c>
      <c r="DH36" s="406" t="s">
        <v>397</v>
      </c>
      <c r="DI36" s="406" t="s">
        <v>397</v>
      </c>
      <c r="DJ36" s="406" t="s">
        <v>397</v>
      </c>
      <c r="DK36" s="406" t="s">
        <v>397</v>
      </c>
      <c r="DL36" s="397"/>
      <c r="DM36" s="397"/>
      <c r="DN36" s="397" t="s">
        <v>448</v>
      </c>
      <c r="DO36" s="395" t="s">
        <v>448</v>
      </c>
      <c r="DP36" s="406" t="s">
        <v>397</v>
      </c>
      <c r="DQ36" s="406" t="s">
        <v>397</v>
      </c>
      <c r="DR36" s="406" t="s">
        <v>397</v>
      </c>
      <c r="DS36" s="406" t="s">
        <v>397</v>
      </c>
      <c r="DT36" s="406" t="s">
        <v>397</v>
      </c>
      <c r="DU36" s="406" t="s">
        <v>397</v>
      </c>
      <c r="DV36" s="406" t="s">
        <v>397</v>
      </c>
      <c r="DW36" s="406" t="s">
        <v>397</v>
      </c>
      <c r="DX36" s="406" t="s">
        <v>397</v>
      </c>
      <c r="DY36" s="406" t="s">
        <v>397</v>
      </c>
      <c r="DZ36" s="406" t="s">
        <v>397</v>
      </c>
      <c r="EA36" s="406" t="s">
        <v>397</v>
      </c>
      <c r="EB36" s="406" t="s">
        <v>397</v>
      </c>
      <c r="EC36" s="406" t="s">
        <v>397</v>
      </c>
      <c r="ED36" s="406" t="s">
        <v>397</v>
      </c>
      <c r="EE36" s="406" t="s">
        <v>397</v>
      </c>
      <c r="EF36" s="406" t="s">
        <v>397</v>
      </c>
      <c r="EG36" s="406" t="s">
        <v>397</v>
      </c>
      <c r="EH36" s="406" t="s">
        <v>397</v>
      </c>
      <c r="EI36" s="406" t="s">
        <v>397</v>
      </c>
      <c r="EJ36" s="406" t="s">
        <v>397</v>
      </c>
      <c r="EK36" s="406" t="s">
        <v>397</v>
      </c>
      <c r="EL36" s="406" t="s">
        <v>397</v>
      </c>
      <c r="EM36" s="406" t="s">
        <v>397</v>
      </c>
      <c r="EN36" s="406" t="s">
        <v>397</v>
      </c>
      <c r="EO36" s="406" t="s">
        <v>397</v>
      </c>
      <c r="EP36" s="406" t="s">
        <v>397</v>
      </c>
      <c r="EQ36" s="406" t="s">
        <v>397</v>
      </c>
      <c r="ER36" s="406" t="s">
        <v>397</v>
      </c>
      <c r="ES36" s="406" t="s">
        <v>397</v>
      </c>
      <c r="ET36" s="406" t="s">
        <v>397</v>
      </c>
      <c r="EU36" s="406" t="s">
        <v>397</v>
      </c>
      <c r="EV36" s="406" t="s">
        <v>397</v>
      </c>
      <c r="EW36" s="406" t="s">
        <v>397</v>
      </c>
      <c r="EX36" s="406" t="s">
        <v>397</v>
      </c>
      <c r="EY36" s="406" t="s">
        <v>397</v>
      </c>
      <c r="EZ36" s="406" t="s">
        <v>397</v>
      </c>
      <c r="FA36" s="406" t="s">
        <v>397</v>
      </c>
      <c r="FB36" s="406" t="s">
        <v>397</v>
      </c>
      <c r="FC36" s="406" t="s">
        <v>397</v>
      </c>
      <c r="FD36" s="406" t="s">
        <v>397</v>
      </c>
      <c r="FE36" s="406" t="s">
        <v>397</v>
      </c>
      <c r="FF36" s="406" t="s">
        <v>397</v>
      </c>
      <c r="FG36" s="406" t="s">
        <v>397</v>
      </c>
      <c r="FH36" s="406" t="s">
        <v>397</v>
      </c>
      <c r="FI36" s="406" t="s">
        <v>397</v>
      </c>
      <c r="FJ36" s="406" t="s">
        <v>397</v>
      </c>
      <c r="FK36" s="406" t="s">
        <v>397</v>
      </c>
      <c r="FL36" s="406" t="s">
        <v>397</v>
      </c>
      <c r="FM36" s="406" t="s">
        <v>397</v>
      </c>
      <c r="FN36" s="406" t="s">
        <v>397</v>
      </c>
      <c r="FO36" s="406" t="s">
        <v>397</v>
      </c>
      <c r="FP36" s="406" t="s">
        <v>397</v>
      </c>
      <c r="FQ36" s="406" t="s">
        <v>397</v>
      </c>
      <c r="FR36" s="406" t="s">
        <v>397</v>
      </c>
      <c r="FS36" s="406" t="s">
        <v>397</v>
      </c>
      <c r="FT36" s="406" t="s">
        <v>397</v>
      </c>
      <c r="FU36" s="406" t="s">
        <v>397</v>
      </c>
      <c r="FV36" s="406" t="s">
        <v>397</v>
      </c>
      <c r="FW36" s="406" t="s">
        <v>397</v>
      </c>
      <c r="FX36" s="406" t="s">
        <v>397</v>
      </c>
      <c r="FY36" s="406" t="s">
        <v>397</v>
      </c>
      <c r="FZ36" s="406" t="s">
        <v>397</v>
      </c>
      <c r="GA36" s="406" t="s">
        <v>397</v>
      </c>
      <c r="GB36" s="406" t="s">
        <v>397</v>
      </c>
      <c r="GC36" s="406" t="s">
        <v>397</v>
      </c>
      <c r="GD36" s="406" t="s">
        <v>397</v>
      </c>
      <c r="GE36" s="406" t="s">
        <v>397</v>
      </c>
      <c r="GF36" s="406" t="s">
        <v>397</v>
      </c>
      <c r="GG36" s="406" t="s">
        <v>397</v>
      </c>
      <c r="GH36" s="406" t="s">
        <v>397</v>
      </c>
      <c r="GI36" s="406" t="s">
        <v>397</v>
      </c>
      <c r="GJ36" s="406" t="s">
        <v>397</v>
      </c>
      <c r="GK36" s="406" t="s">
        <v>397</v>
      </c>
      <c r="GL36" s="406" t="s">
        <v>397</v>
      </c>
      <c r="GM36" s="406" t="s">
        <v>397</v>
      </c>
      <c r="GN36" s="406" t="s">
        <v>397</v>
      </c>
      <c r="GO36" s="406" t="s">
        <v>397</v>
      </c>
      <c r="GP36" s="406" t="s">
        <v>397</v>
      </c>
      <c r="GQ36" s="406" t="s">
        <v>397</v>
      </c>
      <c r="GR36" s="406" t="s">
        <v>397</v>
      </c>
      <c r="GS36" s="406" t="s">
        <v>397</v>
      </c>
      <c r="GT36" s="406" t="s">
        <v>397</v>
      </c>
      <c r="GU36" s="406" t="s">
        <v>397</v>
      </c>
      <c r="GV36" s="406" t="s">
        <v>397</v>
      </c>
      <c r="GW36" s="406" t="s">
        <v>397</v>
      </c>
      <c r="GX36" s="406" t="s">
        <v>397</v>
      </c>
      <c r="GY36" s="406" t="s">
        <v>397</v>
      </c>
      <c r="GZ36" s="406" t="s">
        <v>397</v>
      </c>
      <c r="HA36" s="406" t="s">
        <v>397</v>
      </c>
      <c r="HB36" s="406" t="s">
        <v>397</v>
      </c>
      <c r="HC36" s="406" t="s">
        <v>397</v>
      </c>
      <c r="HD36" s="406" t="s">
        <v>397</v>
      </c>
      <c r="HE36" s="406" t="s">
        <v>397</v>
      </c>
      <c r="HF36" s="406" t="s">
        <v>397</v>
      </c>
      <c r="HG36" s="406" t="s">
        <v>397</v>
      </c>
      <c r="HH36" s="406" t="s">
        <v>397</v>
      </c>
      <c r="HI36" s="406" t="s">
        <v>397</v>
      </c>
      <c r="HJ36" s="406" t="s">
        <v>397</v>
      </c>
      <c r="HK36" s="406" t="s">
        <v>397</v>
      </c>
      <c r="HL36" s="406" t="s">
        <v>397</v>
      </c>
      <c r="HM36" s="406" t="s">
        <v>397</v>
      </c>
      <c r="HN36" s="406" t="s">
        <v>397</v>
      </c>
      <c r="HO36" s="406" t="s">
        <v>397</v>
      </c>
      <c r="HP36" s="406" t="s">
        <v>397</v>
      </c>
      <c r="HQ36" s="406" t="s">
        <v>397</v>
      </c>
      <c r="HR36" s="406" t="s">
        <v>397</v>
      </c>
      <c r="HS36" s="406" t="s">
        <v>397</v>
      </c>
      <c r="HT36" s="406" t="s">
        <v>397</v>
      </c>
      <c r="HU36" s="406" t="s">
        <v>397</v>
      </c>
      <c r="HV36" s="406" t="s">
        <v>397</v>
      </c>
      <c r="HW36" s="406" t="s">
        <v>397</v>
      </c>
      <c r="HX36" s="406" t="s">
        <v>397</v>
      </c>
      <c r="HY36" s="406" t="s">
        <v>397</v>
      </c>
      <c r="HZ36" s="406" t="s">
        <v>397</v>
      </c>
      <c r="IA36" s="406" t="s">
        <v>397</v>
      </c>
      <c r="IB36" s="406" t="s">
        <v>397</v>
      </c>
      <c r="IC36" s="406" t="s">
        <v>397</v>
      </c>
      <c r="ID36" s="406" t="s">
        <v>397</v>
      </c>
      <c r="IE36" s="406" t="s">
        <v>397</v>
      </c>
      <c r="IF36" s="406" t="s">
        <v>397</v>
      </c>
      <c r="IG36" s="406" t="s">
        <v>397</v>
      </c>
      <c r="IH36" s="406" t="s">
        <v>397</v>
      </c>
      <c r="II36" s="406" t="s">
        <v>397</v>
      </c>
      <c r="IJ36" s="406" t="s">
        <v>397</v>
      </c>
      <c r="IK36" s="406" t="s">
        <v>397</v>
      </c>
      <c r="IL36" s="406" t="s">
        <v>397</v>
      </c>
      <c r="IM36" s="406" t="s">
        <v>397</v>
      </c>
      <c r="IN36" s="406" t="s">
        <v>397</v>
      </c>
      <c r="IO36" s="406" t="s">
        <v>397</v>
      </c>
      <c r="IP36" s="406" t="s">
        <v>397</v>
      </c>
      <c r="IQ36" s="406" t="s">
        <v>397</v>
      </c>
      <c r="IR36" s="406" t="s">
        <v>397</v>
      </c>
      <c r="IS36" s="406" t="s">
        <v>397</v>
      </c>
      <c r="IT36" s="406" t="s">
        <v>397</v>
      </c>
      <c r="IU36" s="406" t="s">
        <v>397</v>
      </c>
      <c r="IV36" s="406" t="s">
        <v>397</v>
      </c>
      <c r="IW36" s="406" t="s">
        <v>397</v>
      </c>
      <c r="IX36" s="406" t="s">
        <v>397</v>
      </c>
      <c r="IY36" s="406" t="s">
        <v>397</v>
      </c>
      <c r="IZ36" s="406" t="s">
        <v>397</v>
      </c>
      <c r="JA36" s="406" t="s">
        <v>397</v>
      </c>
      <c r="JB36" s="406" t="s">
        <v>397</v>
      </c>
      <c r="JC36" s="406" t="s">
        <v>397</v>
      </c>
      <c r="JD36" s="406" t="s">
        <v>397</v>
      </c>
      <c r="JE36" s="406" t="s">
        <v>397</v>
      </c>
      <c r="JF36" s="406" t="s">
        <v>397</v>
      </c>
      <c r="JG36" s="406" t="s">
        <v>397</v>
      </c>
      <c r="JH36" s="406" t="s">
        <v>397</v>
      </c>
      <c r="JI36" s="406" t="s">
        <v>397</v>
      </c>
      <c r="JJ36" s="406" t="s">
        <v>397</v>
      </c>
      <c r="JK36" s="406" t="s">
        <v>397</v>
      </c>
      <c r="JL36" s="406" t="s">
        <v>397</v>
      </c>
      <c r="JM36" s="406" t="s">
        <v>397</v>
      </c>
      <c r="JN36" s="406" t="s">
        <v>397</v>
      </c>
      <c r="JO36" s="406" t="s">
        <v>397</v>
      </c>
      <c r="JP36" s="406" t="s">
        <v>397</v>
      </c>
      <c r="JQ36" s="406" t="s">
        <v>397</v>
      </c>
      <c r="JR36" s="406" t="s">
        <v>397</v>
      </c>
      <c r="JS36" s="406" t="s">
        <v>397</v>
      </c>
      <c r="JT36" s="406" t="s">
        <v>397</v>
      </c>
      <c r="JU36" s="406" t="s">
        <v>397</v>
      </c>
      <c r="JV36" s="406" t="s">
        <v>397</v>
      </c>
      <c r="JW36" s="406" t="s">
        <v>397</v>
      </c>
      <c r="JX36" s="406" t="s">
        <v>397</v>
      </c>
      <c r="JY36" s="406" t="s">
        <v>397</v>
      </c>
      <c r="JZ36" s="406" t="s">
        <v>397</v>
      </c>
      <c r="KA36" s="406" t="s">
        <v>397</v>
      </c>
      <c r="KB36" s="406" t="s">
        <v>397</v>
      </c>
      <c r="KC36" s="406" t="s">
        <v>397</v>
      </c>
      <c r="KD36" s="406" t="s">
        <v>397</v>
      </c>
      <c r="KE36" s="406" t="s">
        <v>397</v>
      </c>
      <c r="KF36" s="406" t="s">
        <v>397</v>
      </c>
      <c r="KG36" s="406" t="s">
        <v>397</v>
      </c>
      <c r="KH36" s="406" t="s">
        <v>397</v>
      </c>
      <c r="KI36" s="406" t="s">
        <v>397</v>
      </c>
      <c r="KJ36" s="406" t="s">
        <v>397</v>
      </c>
      <c r="KK36" s="406" t="s">
        <v>397</v>
      </c>
      <c r="KL36" s="406" t="s">
        <v>397</v>
      </c>
      <c r="KM36" s="406" t="s">
        <v>397</v>
      </c>
      <c r="KN36" s="406" t="s">
        <v>397</v>
      </c>
      <c r="KO36" s="406" t="s">
        <v>397</v>
      </c>
      <c r="KP36" s="406" t="s">
        <v>397</v>
      </c>
      <c r="KQ36" s="406" t="s">
        <v>397</v>
      </c>
      <c r="KR36" s="406" t="s">
        <v>397</v>
      </c>
      <c r="KS36" s="406" t="s">
        <v>397</v>
      </c>
      <c r="KT36" s="406" t="s">
        <v>397</v>
      </c>
      <c r="KU36" s="406"/>
      <c r="KV36" s="406"/>
      <c r="KW36" s="406"/>
      <c r="KX36" s="406"/>
      <c r="KY36" s="397"/>
      <c r="KZ36" s="15" t="s">
        <v>448</v>
      </c>
      <c r="LA36" s="406" t="s">
        <v>397</v>
      </c>
      <c r="LB36" s="406" t="s">
        <v>397</v>
      </c>
      <c r="LC36" s="406" t="s">
        <v>397</v>
      </c>
      <c r="LD36" s="406" t="s">
        <v>397</v>
      </c>
      <c r="LE36" s="406" t="s">
        <v>397</v>
      </c>
      <c r="LF36" s="406" t="s">
        <v>397</v>
      </c>
      <c r="LG36" s="397"/>
      <c r="LH36" s="406"/>
      <c r="LI36" s="406"/>
      <c r="LJ36" s="406"/>
      <c r="LK36" s="406"/>
      <c r="LL36" s="406"/>
      <c r="LM36" s="406"/>
      <c r="LN36" s="406"/>
      <c r="LO36" s="406"/>
      <c r="LP36" s="406"/>
      <c r="LQ36" s="406"/>
      <c r="LR36" s="406"/>
      <c r="LS36" s="406"/>
      <c r="LT36" s="406"/>
      <c r="LU36" s="406"/>
      <c r="LV36" s="406"/>
      <c r="LW36" s="406"/>
      <c r="LX36" s="406"/>
      <c r="LY36" s="406"/>
      <c r="LZ36" s="406"/>
      <c r="MA36" s="406"/>
      <c r="MB36" s="406"/>
      <c r="MC36" s="406"/>
      <c r="MD36" s="406"/>
      <c r="ME36" s="406"/>
      <c r="MF36" s="406"/>
      <c r="MG36" s="406"/>
      <c r="MH36" s="406"/>
      <c r="MI36" s="406"/>
      <c r="MJ36" s="406"/>
      <c r="MK36" s="406"/>
      <c r="ML36" s="406"/>
      <c r="MM36" s="406"/>
      <c r="MN36" s="406"/>
      <c r="MO36" s="406"/>
      <c r="MP36" s="406"/>
      <c r="MQ36" s="406"/>
      <c r="MR36" s="406"/>
      <c r="MS36" s="406"/>
      <c r="MT36" s="406"/>
      <c r="MU36" s="406"/>
      <c r="MV36" s="406"/>
      <c r="MW36" s="406"/>
      <c r="MX36" s="406"/>
      <c r="MY36" s="406"/>
      <c r="MZ36" s="406"/>
      <c r="NA36" s="406"/>
      <c r="NB36" s="406"/>
      <c r="NC36" s="406"/>
      <c r="ND36" s="406"/>
      <c r="NE36" s="406"/>
      <c r="NF36" s="406"/>
      <c r="NG36" s="406"/>
      <c r="NH36" s="406"/>
      <c r="NI36" s="406"/>
      <c r="NJ36" s="406"/>
      <c r="NK36" s="406"/>
      <c r="NL36" s="406"/>
      <c r="NM36" s="406"/>
      <c r="NN36" s="406"/>
      <c r="NO36" s="406"/>
      <c r="NP36" s="406"/>
      <c r="NQ36" s="406"/>
      <c r="NR36" s="406"/>
      <c r="NS36" s="406"/>
      <c r="NT36" s="406"/>
      <c r="NU36" s="406"/>
      <c r="NV36" s="406"/>
      <c r="NW36" s="406"/>
      <c r="NX36" s="406"/>
      <c r="NY36" s="406"/>
      <c r="NZ36" s="406"/>
      <c r="OA36" s="406"/>
      <c r="OB36" s="406"/>
      <c r="OC36" s="406"/>
      <c r="OD36" s="406"/>
      <c r="OE36" s="406"/>
      <c r="OF36" s="406"/>
      <c r="OG36" s="406"/>
      <c r="OH36" s="406"/>
      <c r="OI36" s="406"/>
      <c r="OJ36" s="406"/>
      <c r="OK36" s="406"/>
      <c r="OL36" s="406"/>
      <c r="OM36" s="406"/>
      <c r="ON36" s="406"/>
      <c r="OO36" s="406"/>
      <c r="OP36" s="406"/>
      <c r="OQ36" s="406"/>
      <c r="OR36" s="406"/>
      <c r="OS36" s="406"/>
      <c r="OT36" s="406"/>
      <c r="OU36" s="406"/>
      <c r="OV36" s="406"/>
      <c r="OW36" s="406"/>
      <c r="OX36" s="406"/>
      <c r="OY36" s="406"/>
      <c r="OZ36" s="406"/>
      <c r="PA36" s="406"/>
      <c r="PB36" s="406"/>
      <c r="PC36" s="406"/>
      <c r="PD36" s="406"/>
      <c r="PE36" s="406"/>
      <c r="PF36" s="406"/>
      <c r="PG36" s="406"/>
      <c r="PH36" s="406"/>
      <c r="PI36" s="406"/>
      <c r="PJ36" s="406"/>
      <c r="PK36" s="406"/>
      <c r="PL36" s="406"/>
      <c r="PM36" s="406"/>
      <c r="PN36" s="406"/>
      <c r="PO36" s="406"/>
      <c r="PP36" s="406"/>
      <c r="PQ36" s="406"/>
      <c r="PR36" s="406"/>
      <c r="PS36" s="406"/>
      <c r="PT36" s="406"/>
      <c r="PU36" s="406"/>
      <c r="PV36" s="406"/>
      <c r="PW36" s="406"/>
      <c r="PX36" s="406"/>
      <c r="PY36" s="406"/>
      <c r="PZ36" s="406"/>
      <c r="QA36" s="406"/>
      <c r="QB36" s="406"/>
      <c r="QC36" s="406"/>
      <c r="QD36" s="406"/>
      <c r="QE36" s="406"/>
      <c r="QF36" s="406"/>
      <c r="QG36" s="406"/>
      <c r="QH36" s="406"/>
      <c r="QI36" s="406"/>
      <c r="QJ36" s="406"/>
      <c r="QK36" s="406"/>
      <c r="QL36" s="406"/>
      <c r="QM36" s="406"/>
      <c r="QN36" s="406"/>
      <c r="QO36" s="406"/>
      <c r="QP36" s="406"/>
      <c r="QQ36" s="406"/>
      <c r="QR36" s="406"/>
      <c r="QS36" s="406"/>
      <c r="QT36" s="406"/>
      <c r="QU36" s="406"/>
      <c r="QV36" s="406"/>
      <c r="QW36" s="406"/>
      <c r="QX36" s="406"/>
      <c r="QY36" s="406"/>
      <c r="QZ36" s="406"/>
      <c r="RA36" s="406"/>
      <c r="RB36" s="406"/>
      <c r="RC36" s="406"/>
      <c r="RD36" s="406"/>
      <c r="RE36" s="406"/>
      <c r="RF36" s="406"/>
      <c r="RG36" s="406"/>
      <c r="RH36" s="406"/>
      <c r="RI36" s="406"/>
      <c r="RJ36" s="406"/>
      <c r="RK36" s="406"/>
      <c r="RL36" s="406"/>
      <c r="RM36" s="406"/>
      <c r="RN36" s="406"/>
      <c r="RO36" s="406"/>
      <c r="RP36" s="406"/>
      <c r="RQ36" s="406"/>
      <c r="RR36" s="406"/>
      <c r="RS36" s="406"/>
      <c r="RT36" s="406"/>
      <c r="RU36" s="406"/>
      <c r="RV36" s="406"/>
      <c r="RW36" s="406"/>
      <c r="RX36" s="406"/>
      <c r="RY36" s="406"/>
      <c r="RZ36" s="406"/>
      <c r="SA36" s="406"/>
      <c r="SB36" s="406"/>
      <c r="SC36" s="406"/>
      <c r="SD36" s="406"/>
      <c r="SE36" s="406"/>
      <c r="SF36" s="406"/>
      <c r="SG36" s="406"/>
    </row>
    <row r="37" spans="1:501">
      <c r="A37" s="395"/>
      <c r="B37" s="395" t="s">
        <v>340</v>
      </c>
      <c r="C37" s="395"/>
      <c r="D37" s="395"/>
      <c r="E37" s="395"/>
      <c r="F37" s="395"/>
      <c r="G37" s="395"/>
      <c r="H37" s="395"/>
      <c r="I37" s="395"/>
      <c r="J37" s="395"/>
      <c r="K37" s="395"/>
      <c r="L37" s="395"/>
      <c r="M37" s="395"/>
      <c r="N37" s="395"/>
      <c r="O37" s="398"/>
      <c r="P37" s="395"/>
      <c r="Q37" s="395"/>
      <c r="R37" s="395"/>
      <c r="S37" s="395"/>
      <c r="T37" s="395"/>
      <c r="U37" s="395"/>
      <c r="V37" s="395"/>
      <c r="W37" s="395">
        <v>0</v>
      </c>
      <c r="X37" s="395">
        <v>0</v>
      </c>
      <c r="Y37" s="395">
        <v>0</v>
      </c>
      <c r="Z37" s="395"/>
      <c r="AA37" s="395"/>
      <c r="AB37" s="395"/>
      <c r="AC37" s="395"/>
      <c r="AD37" s="395"/>
      <c r="AE37" s="395"/>
      <c r="AF37" s="400" t="s">
        <v>340</v>
      </c>
      <c r="AG37" s="395" t="s">
        <v>340</v>
      </c>
      <c r="AH37" s="406">
        <v>118</v>
      </c>
      <c r="AI37" s="406">
        <v>146</v>
      </c>
      <c r="AJ37" s="406">
        <v>170</v>
      </c>
      <c r="AK37" s="406">
        <v>47</v>
      </c>
      <c r="AL37" s="406">
        <v>105</v>
      </c>
      <c r="AM37" s="406">
        <v>170</v>
      </c>
      <c r="AN37" s="406">
        <v>233</v>
      </c>
      <c r="AO37" s="406">
        <v>324</v>
      </c>
      <c r="AP37" s="406">
        <v>397</v>
      </c>
      <c r="AQ37" s="406">
        <v>0</v>
      </c>
      <c r="AR37" s="406">
        <v>0</v>
      </c>
      <c r="AS37" s="406" t="s">
        <v>340</v>
      </c>
      <c r="AT37" s="406" t="s">
        <v>397</v>
      </c>
      <c r="AU37" s="406" t="s">
        <v>397</v>
      </c>
      <c r="AV37" s="406" t="s">
        <v>397</v>
      </c>
      <c r="AW37" s="406" t="s">
        <v>397</v>
      </c>
      <c r="AX37" s="406" t="s">
        <v>397</v>
      </c>
      <c r="AY37" s="406" t="s">
        <v>397</v>
      </c>
      <c r="AZ37" s="406" t="s">
        <v>397</v>
      </c>
      <c r="BA37" s="406" t="s">
        <v>397</v>
      </c>
      <c r="BB37" s="406" t="s">
        <v>397</v>
      </c>
      <c r="BC37" s="406" t="s">
        <v>397</v>
      </c>
      <c r="BD37" s="406" t="s">
        <v>397</v>
      </c>
      <c r="BE37" s="406" t="s">
        <v>397</v>
      </c>
      <c r="BF37" s="406" t="s">
        <v>397</v>
      </c>
      <c r="BG37" s="406" t="s">
        <v>397</v>
      </c>
      <c r="BH37" s="406" t="s">
        <v>397</v>
      </c>
      <c r="BI37" s="406" t="s">
        <v>397</v>
      </c>
      <c r="BJ37" s="406" t="s">
        <v>397</v>
      </c>
      <c r="BK37" s="406" t="s">
        <v>397</v>
      </c>
      <c r="BL37" s="406" t="s">
        <v>397</v>
      </c>
      <c r="BM37" s="406" t="s">
        <v>397</v>
      </c>
      <c r="BN37" s="406" t="s">
        <v>397</v>
      </c>
      <c r="BO37" s="406" t="s">
        <v>397</v>
      </c>
      <c r="BP37" s="406" t="s">
        <v>397</v>
      </c>
      <c r="BQ37" s="406" t="s">
        <v>397</v>
      </c>
      <c r="BR37" s="406" t="s">
        <v>397</v>
      </c>
      <c r="BS37" s="406" t="s">
        <v>397</v>
      </c>
      <c r="BT37" s="406" t="s">
        <v>397</v>
      </c>
      <c r="BU37" s="406" t="s">
        <v>397</v>
      </c>
      <c r="BV37" s="406" t="s">
        <v>397</v>
      </c>
      <c r="BW37" s="406" t="s">
        <v>397</v>
      </c>
      <c r="BX37" s="406" t="s">
        <v>397</v>
      </c>
      <c r="BY37" s="406" t="s">
        <v>397</v>
      </c>
      <c r="BZ37" s="406" t="s">
        <v>397</v>
      </c>
      <c r="CA37" s="406" t="s">
        <v>397</v>
      </c>
      <c r="CB37" s="406" t="s">
        <v>397</v>
      </c>
      <c r="CC37" s="406" t="s">
        <v>397</v>
      </c>
      <c r="CD37" s="406" t="s">
        <v>397</v>
      </c>
      <c r="CE37" s="406" t="s">
        <v>397</v>
      </c>
      <c r="CF37" s="406" t="s">
        <v>397</v>
      </c>
      <c r="CG37" s="406" t="s">
        <v>397</v>
      </c>
      <c r="CH37" s="406" t="s">
        <v>397</v>
      </c>
      <c r="CI37" s="406" t="s">
        <v>397</v>
      </c>
      <c r="CJ37" s="406" t="s">
        <v>397</v>
      </c>
      <c r="CK37" s="406" t="s">
        <v>397</v>
      </c>
      <c r="CL37" s="406" t="s">
        <v>397</v>
      </c>
      <c r="CM37" s="406" t="s">
        <v>397</v>
      </c>
      <c r="CN37" s="406" t="s">
        <v>397</v>
      </c>
      <c r="CO37" s="406" t="s">
        <v>397</v>
      </c>
      <c r="CP37" s="406" t="s">
        <v>397</v>
      </c>
      <c r="CQ37" s="406" t="s">
        <v>397</v>
      </c>
      <c r="CR37" s="406" t="s">
        <v>397</v>
      </c>
      <c r="CS37" s="406" t="s">
        <v>397</v>
      </c>
      <c r="CT37" s="406" t="s">
        <v>397</v>
      </c>
      <c r="CU37" s="406" t="s">
        <v>397</v>
      </c>
      <c r="CV37" s="406" t="s">
        <v>397</v>
      </c>
      <c r="CW37" s="406" t="s">
        <v>397</v>
      </c>
      <c r="CX37" s="406" t="s">
        <v>397</v>
      </c>
      <c r="CY37" s="406" t="s">
        <v>397</v>
      </c>
      <c r="CZ37" s="406" t="s">
        <v>397</v>
      </c>
      <c r="DA37" s="406" t="s">
        <v>397</v>
      </c>
      <c r="DB37" s="406" t="s">
        <v>397</v>
      </c>
      <c r="DC37" s="397"/>
      <c r="DD37" s="400" t="s">
        <v>341</v>
      </c>
      <c r="DE37" s="397"/>
      <c r="DF37" s="400" t="s">
        <v>342</v>
      </c>
      <c r="DG37" s="397"/>
      <c r="DH37" s="397"/>
      <c r="DI37" s="397"/>
      <c r="DJ37" s="397"/>
      <c r="DK37" s="397"/>
      <c r="DL37" s="397"/>
      <c r="DM37" s="397"/>
      <c r="DN37" s="397" t="s">
        <v>340</v>
      </c>
      <c r="DO37" s="395" t="s">
        <v>340</v>
      </c>
      <c r="DP37" s="406" t="s">
        <v>397</v>
      </c>
      <c r="DQ37" s="406" t="s">
        <v>397</v>
      </c>
      <c r="DR37" s="406" t="s">
        <v>397</v>
      </c>
      <c r="DS37" s="406" t="s">
        <v>397</v>
      </c>
      <c r="DT37" s="406" t="s">
        <v>397</v>
      </c>
      <c r="DU37" s="406" t="s">
        <v>397</v>
      </c>
      <c r="DV37" s="406" t="s">
        <v>397</v>
      </c>
      <c r="DW37" s="406" t="s">
        <v>397</v>
      </c>
      <c r="DX37" s="406" t="s">
        <v>397</v>
      </c>
      <c r="DY37" s="406" t="s">
        <v>397</v>
      </c>
      <c r="DZ37" s="406" t="s">
        <v>397</v>
      </c>
      <c r="EA37" s="406" t="s">
        <v>397</v>
      </c>
      <c r="EB37" s="406" t="s">
        <v>397</v>
      </c>
      <c r="EC37" s="406" t="s">
        <v>397</v>
      </c>
      <c r="ED37" s="406" t="s">
        <v>397</v>
      </c>
      <c r="EE37" s="406" t="s">
        <v>397</v>
      </c>
      <c r="EF37" s="406" t="s">
        <v>397</v>
      </c>
      <c r="EG37" s="406" t="s">
        <v>397</v>
      </c>
      <c r="EH37" s="406" t="s">
        <v>397</v>
      </c>
      <c r="EI37" s="406" t="s">
        <v>397</v>
      </c>
      <c r="EJ37" s="406" t="s">
        <v>397</v>
      </c>
      <c r="EK37" s="406" t="s">
        <v>397</v>
      </c>
      <c r="EL37" s="406" t="s">
        <v>397</v>
      </c>
      <c r="EM37" s="406" t="s">
        <v>397</v>
      </c>
      <c r="EN37" s="406" t="s">
        <v>397</v>
      </c>
      <c r="EO37" s="406" t="s">
        <v>397</v>
      </c>
      <c r="EP37" s="406" t="s">
        <v>397</v>
      </c>
      <c r="EQ37" s="406" t="s">
        <v>397</v>
      </c>
      <c r="ER37" s="406" t="s">
        <v>397</v>
      </c>
      <c r="ES37" s="406" t="s">
        <v>397</v>
      </c>
      <c r="ET37" s="406" t="s">
        <v>397</v>
      </c>
      <c r="EU37" s="406" t="s">
        <v>397</v>
      </c>
      <c r="EV37" s="406" t="s">
        <v>397</v>
      </c>
      <c r="EW37" s="406" t="s">
        <v>397</v>
      </c>
      <c r="EX37" s="406" t="s">
        <v>397</v>
      </c>
      <c r="EY37" s="406" t="s">
        <v>397</v>
      </c>
      <c r="EZ37" s="406" t="s">
        <v>397</v>
      </c>
      <c r="FA37" s="406" t="s">
        <v>397</v>
      </c>
      <c r="FB37" s="406" t="s">
        <v>397</v>
      </c>
      <c r="FC37" s="406" t="s">
        <v>397</v>
      </c>
      <c r="FD37" s="406" t="s">
        <v>397</v>
      </c>
      <c r="FE37" s="406" t="s">
        <v>397</v>
      </c>
      <c r="FF37" s="406" t="s">
        <v>397</v>
      </c>
      <c r="FG37" s="406" t="s">
        <v>397</v>
      </c>
      <c r="FH37" s="406" t="s">
        <v>397</v>
      </c>
      <c r="FI37" s="406" t="s">
        <v>397</v>
      </c>
      <c r="FJ37" s="406" t="s">
        <v>397</v>
      </c>
      <c r="FK37" s="406" t="s">
        <v>397</v>
      </c>
      <c r="FL37" s="406" t="s">
        <v>397</v>
      </c>
      <c r="FM37" s="406" t="s">
        <v>397</v>
      </c>
      <c r="FN37" s="406" t="s">
        <v>397</v>
      </c>
      <c r="FO37" s="406" t="s">
        <v>397</v>
      </c>
      <c r="FP37" s="406" t="s">
        <v>397</v>
      </c>
      <c r="FQ37" s="406" t="s">
        <v>397</v>
      </c>
      <c r="FR37" s="406" t="s">
        <v>397</v>
      </c>
      <c r="FS37" s="406" t="s">
        <v>397</v>
      </c>
      <c r="FT37" s="406" t="s">
        <v>397</v>
      </c>
      <c r="FU37" s="406" t="s">
        <v>397</v>
      </c>
      <c r="FV37" s="406" t="s">
        <v>397</v>
      </c>
      <c r="FW37" s="406" t="s">
        <v>397</v>
      </c>
      <c r="FX37" s="406" t="s">
        <v>397</v>
      </c>
      <c r="FY37" s="406" t="s">
        <v>397</v>
      </c>
      <c r="FZ37" s="406" t="s">
        <v>397</v>
      </c>
      <c r="GA37" s="406" t="s">
        <v>397</v>
      </c>
      <c r="GB37" s="406" t="s">
        <v>397</v>
      </c>
      <c r="GC37" s="406" t="s">
        <v>397</v>
      </c>
      <c r="GD37" s="406" t="s">
        <v>397</v>
      </c>
      <c r="GE37" s="406" t="s">
        <v>397</v>
      </c>
      <c r="GF37" s="406" t="s">
        <v>397</v>
      </c>
      <c r="GG37" s="406" t="s">
        <v>397</v>
      </c>
      <c r="GH37" s="406" t="s">
        <v>397</v>
      </c>
      <c r="GI37" s="406" t="s">
        <v>397</v>
      </c>
      <c r="GJ37" s="406" t="s">
        <v>397</v>
      </c>
      <c r="GK37" s="406" t="s">
        <v>397</v>
      </c>
      <c r="GL37" s="406" t="s">
        <v>397</v>
      </c>
      <c r="GM37" s="406" t="s">
        <v>397</v>
      </c>
      <c r="GN37" s="406" t="s">
        <v>397</v>
      </c>
      <c r="GO37" s="406" t="s">
        <v>397</v>
      </c>
      <c r="GP37" s="406" t="s">
        <v>397</v>
      </c>
      <c r="GQ37" s="406" t="s">
        <v>397</v>
      </c>
      <c r="GR37" s="406" t="s">
        <v>397</v>
      </c>
      <c r="GS37" s="406" t="s">
        <v>397</v>
      </c>
      <c r="GT37" s="406" t="s">
        <v>397</v>
      </c>
      <c r="GU37" s="406" t="s">
        <v>397</v>
      </c>
      <c r="GV37" s="406" t="s">
        <v>397</v>
      </c>
      <c r="GW37" s="406" t="s">
        <v>397</v>
      </c>
      <c r="GX37" s="406" t="s">
        <v>397</v>
      </c>
      <c r="GY37" s="406" t="s">
        <v>397</v>
      </c>
      <c r="GZ37" s="406" t="s">
        <v>397</v>
      </c>
      <c r="HA37" s="406" t="s">
        <v>397</v>
      </c>
      <c r="HB37" s="406" t="s">
        <v>397</v>
      </c>
      <c r="HC37" s="406" t="s">
        <v>397</v>
      </c>
      <c r="HD37" s="406" t="s">
        <v>397</v>
      </c>
      <c r="HE37" s="406" t="s">
        <v>397</v>
      </c>
      <c r="HF37" s="406" t="s">
        <v>397</v>
      </c>
      <c r="HG37" s="406" t="s">
        <v>397</v>
      </c>
      <c r="HH37" s="406" t="s">
        <v>397</v>
      </c>
      <c r="HI37" s="406" t="s">
        <v>397</v>
      </c>
      <c r="HJ37" s="406" t="s">
        <v>397</v>
      </c>
      <c r="HK37" s="406" t="s">
        <v>397</v>
      </c>
      <c r="HL37" s="406" t="s">
        <v>397</v>
      </c>
      <c r="HM37" s="406" t="s">
        <v>397</v>
      </c>
      <c r="HN37" s="406" t="s">
        <v>397</v>
      </c>
      <c r="HO37" s="406" t="s">
        <v>397</v>
      </c>
      <c r="HP37" s="406" t="s">
        <v>397</v>
      </c>
      <c r="HQ37" s="406" t="s">
        <v>397</v>
      </c>
      <c r="HR37" s="406" t="s">
        <v>397</v>
      </c>
      <c r="HS37" s="406" t="s">
        <v>397</v>
      </c>
      <c r="HT37" s="406" t="s">
        <v>397</v>
      </c>
      <c r="HU37" s="406" t="s">
        <v>397</v>
      </c>
      <c r="HV37" s="406" t="s">
        <v>397</v>
      </c>
      <c r="HW37" s="406" t="s">
        <v>397</v>
      </c>
      <c r="HX37" s="406" t="s">
        <v>397</v>
      </c>
      <c r="HY37" s="406" t="s">
        <v>397</v>
      </c>
      <c r="HZ37" s="406" t="s">
        <v>397</v>
      </c>
      <c r="IA37" s="406" t="s">
        <v>397</v>
      </c>
      <c r="IB37" s="406" t="s">
        <v>397</v>
      </c>
      <c r="IC37" s="406" t="s">
        <v>397</v>
      </c>
      <c r="ID37" s="406" t="s">
        <v>397</v>
      </c>
      <c r="IE37" s="406" t="s">
        <v>397</v>
      </c>
      <c r="IF37" s="406" t="s">
        <v>397</v>
      </c>
      <c r="IG37" s="406" t="s">
        <v>397</v>
      </c>
      <c r="IH37" s="406" t="s">
        <v>397</v>
      </c>
      <c r="II37" s="406" t="s">
        <v>397</v>
      </c>
      <c r="IJ37" s="406" t="s">
        <v>397</v>
      </c>
      <c r="IK37" s="406" t="s">
        <v>397</v>
      </c>
      <c r="IL37" s="406" t="s">
        <v>397</v>
      </c>
      <c r="IM37" s="406" t="s">
        <v>397</v>
      </c>
      <c r="IN37" s="406" t="s">
        <v>397</v>
      </c>
      <c r="IO37" s="406" t="s">
        <v>397</v>
      </c>
      <c r="IP37" s="406" t="s">
        <v>397</v>
      </c>
      <c r="IQ37" s="406" t="s">
        <v>397</v>
      </c>
      <c r="IR37" s="406" t="s">
        <v>397</v>
      </c>
      <c r="IS37" s="406" t="s">
        <v>397</v>
      </c>
      <c r="IT37" s="406" t="s">
        <v>397</v>
      </c>
      <c r="IU37" s="406" t="s">
        <v>397</v>
      </c>
      <c r="IV37" s="406" t="s">
        <v>397</v>
      </c>
      <c r="IW37" s="406" t="s">
        <v>397</v>
      </c>
      <c r="IX37" s="406" t="s">
        <v>397</v>
      </c>
      <c r="IY37" s="406" t="s">
        <v>397</v>
      </c>
      <c r="IZ37" s="406" t="s">
        <v>397</v>
      </c>
      <c r="JA37" s="406" t="s">
        <v>397</v>
      </c>
      <c r="JB37" s="406" t="s">
        <v>397</v>
      </c>
      <c r="JC37" s="406" t="s">
        <v>397</v>
      </c>
      <c r="JD37" s="406" t="s">
        <v>397</v>
      </c>
      <c r="JE37" s="406" t="s">
        <v>397</v>
      </c>
      <c r="JF37" s="406" t="s">
        <v>397</v>
      </c>
      <c r="JG37" s="406" t="s">
        <v>397</v>
      </c>
      <c r="JH37" s="406" t="s">
        <v>397</v>
      </c>
      <c r="JI37" s="406" t="s">
        <v>397</v>
      </c>
      <c r="JJ37" s="406" t="s">
        <v>397</v>
      </c>
      <c r="JK37" s="406" t="s">
        <v>397</v>
      </c>
      <c r="JL37" s="406" t="s">
        <v>397</v>
      </c>
      <c r="JM37" s="406" t="s">
        <v>397</v>
      </c>
      <c r="JN37" s="406" t="s">
        <v>397</v>
      </c>
      <c r="JO37" s="406" t="s">
        <v>397</v>
      </c>
      <c r="JP37" s="406" t="s">
        <v>397</v>
      </c>
      <c r="JQ37" s="406" t="s">
        <v>397</v>
      </c>
      <c r="JR37" s="406" t="s">
        <v>397</v>
      </c>
      <c r="JS37" s="406" t="s">
        <v>397</v>
      </c>
      <c r="JT37" s="406" t="s">
        <v>397</v>
      </c>
      <c r="JU37" s="406" t="s">
        <v>397</v>
      </c>
      <c r="JV37" s="406" t="s">
        <v>397</v>
      </c>
      <c r="JW37" s="406" t="s">
        <v>397</v>
      </c>
      <c r="JX37" s="406" t="s">
        <v>397</v>
      </c>
      <c r="JY37" s="406" t="s">
        <v>397</v>
      </c>
      <c r="JZ37" s="406" t="s">
        <v>397</v>
      </c>
      <c r="KA37" s="406" t="s">
        <v>397</v>
      </c>
      <c r="KB37" s="406" t="s">
        <v>397</v>
      </c>
      <c r="KC37" s="406" t="s">
        <v>397</v>
      </c>
      <c r="KD37" s="406" t="s">
        <v>397</v>
      </c>
      <c r="KE37" s="406" t="s">
        <v>397</v>
      </c>
      <c r="KF37" s="406" t="s">
        <v>397</v>
      </c>
      <c r="KG37" s="406" t="s">
        <v>397</v>
      </c>
      <c r="KH37" s="406" t="s">
        <v>397</v>
      </c>
      <c r="KI37" s="406" t="s">
        <v>397</v>
      </c>
      <c r="KJ37" s="406" t="s">
        <v>397</v>
      </c>
      <c r="KK37" s="406" t="s">
        <v>397</v>
      </c>
      <c r="KL37" s="406" t="s">
        <v>397</v>
      </c>
      <c r="KM37" s="406" t="s">
        <v>397</v>
      </c>
      <c r="KN37" s="406" t="s">
        <v>397</v>
      </c>
      <c r="KO37" s="406" t="s">
        <v>397</v>
      </c>
      <c r="KP37" s="406" t="s">
        <v>397</v>
      </c>
      <c r="KQ37" s="406" t="s">
        <v>397</v>
      </c>
      <c r="KR37" s="406" t="s">
        <v>397</v>
      </c>
      <c r="KS37" s="406" t="s">
        <v>397</v>
      </c>
      <c r="KT37" s="406" t="s">
        <v>397</v>
      </c>
      <c r="KU37" s="406"/>
      <c r="KV37" s="406"/>
      <c r="KW37" s="406"/>
      <c r="KX37" s="406"/>
      <c r="KY37" s="400" t="s">
        <v>343</v>
      </c>
      <c r="KZ37" s="397"/>
      <c r="LA37" s="400" t="s">
        <v>342</v>
      </c>
      <c r="LB37" s="397"/>
      <c r="LC37" s="397"/>
      <c r="LD37" s="397"/>
      <c r="LE37" s="397"/>
      <c r="LF37" s="397"/>
      <c r="LG37" s="397"/>
      <c r="LH37" s="406"/>
      <c r="LI37" s="406"/>
      <c r="LJ37" s="406"/>
      <c r="LK37" s="406"/>
      <c r="LL37" s="406"/>
      <c r="LM37" s="406"/>
      <c r="LN37" s="406"/>
      <c r="LO37" s="406"/>
      <c r="LP37" s="406"/>
      <c r="LQ37" s="406"/>
      <c r="LR37" s="406"/>
      <c r="LS37" s="406"/>
      <c r="LT37" s="406"/>
      <c r="LU37" s="406"/>
      <c r="LV37" s="406"/>
      <c r="LW37" s="406"/>
      <c r="LX37" s="406"/>
      <c r="LY37" s="406"/>
      <c r="LZ37" s="406"/>
      <c r="MA37" s="406"/>
      <c r="MB37" s="406"/>
      <c r="MC37" s="406"/>
      <c r="MD37" s="406"/>
      <c r="ME37" s="406"/>
      <c r="MF37" s="406"/>
      <c r="MG37" s="406"/>
      <c r="MH37" s="406"/>
      <c r="MI37" s="406"/>
      <c r="MJ37" s="406"/>
      <c r="MK37" s="406"/>
      <c r="ML37" s="406"/>
      <c r="MM37" s="406"/>
      <c r="MN37" s="406"/>
      <c r="MO37" s="406"/>
      <c r="MP37" s="406"/>
      <c r="MQ37" s="406"/>
      <c r="MR37" s="406"/>
      <c r="MS37" s="406"/>
      <c r="MT37" s="406"/>
      <c r="MU37" s="406"/>
      <c r="MV37" s="406"/>
      <c r="MW37" s="406"/>
      <c r="MX37" s="406"/>
      <c r="MY37" s="406"/>
      <c r="MZ37" s="406"/>
      <c r="NA37" s="406"/>
      <c r="NB37" s="406"/>
      <c r="NC37" s="406"/>
      <c r="ND37" s="406"/>
      <c r="NE37" s="406"/>
      <c r="NF37" s="406"/>
      <c r="NG37" s="406"/>
      <c r="NH37" s="406"/>
      <c r="NI37" s="406"/>
      <c r="NJ37" s="406"/>
      <c r="NK37" s="406"/>
      <c r="NL37" s="406"/>
      <c r="NM37" s="406"/>
      <c r="NN37" s="406"/>
      <c r="NO37" s="406"/>
      <c r="NP37" s="406"/>
      <c r="NQ37" s="406"/>
      <c r="NR37" s="406"/>
      <c r="NS37" s="406"/>
      <c r="NT37" s="406"/>
      <c r="NU37" s="406"/>
      <c r="NV37" s="406"/>
      <c r="NW37" s="406"/>
      <c r="NX37" s="406"/>
      <c r="NY37" s="406"/>
      <c r="NZ37" s="406"/>
      <c r="OA37" s="406"/>
      <c r="OB37" s="406"/>
      <c r="OC37" s="406"/>
      <c r="OD37" s="406"/>
      <c r="OE37" s="406"/>
      <c r="OF37" s="406"/>
      <c r="OG37" s="406"/>
      <c r="OH37" s="406"/>
      <c r="OI37" s="406"/>
      <c r="OJ37" s="406"/>
      <c r="OK37" s="406"/>
      <c r="OL37" s="406"/>
      <c r="OM37" s="406"/>
      <c r="ON37" s="406"/>
      <c r="OO37" s="406"/>
      <c r="OP37" s="406"/>
      <c r="OQ37" s="406"/>
      <c r="OR37" s="406"/>
      <c r="OS37" s="406"/>
      <c r="OT37" s="406"/>
      <c r="OU37" s="406"/>
      <c r="OV37" s="406"/>
      <c r="OW37" s="406"/>
      <c r="OX37" s="406"/>
      <c r="OY37" s="406"/>
      <c r="OZ37" s="406"/>
      <c r="PA37" s="406"/>
      <c r="PB37" s="406"/>
      <c r="PC37" s="406"/>
      <c r="PD37" s="406"/>
      <c r="PE37" s="406"/>
      <c r="PF37" s="406"/>
      <c r="PG37" s="406"/>
      <c r="PH37" s="406"/>
      <c r="PI37" s="406"/>
      <c r="PJ37" s="406"/>
      <c r="PK37" s="406"/>
      <c r="PL37" s="406"/>
      <c r="PM37" s="406"/>
      <c r="PN37" s="406"/>
      <c r="PO37" s="406"/>
      <c r="PP37" s="406"/>
      <c r="PQ37" s="406"/>
      <c r="PR37" s="406"/>
      <c r="PS37" s="406"/>
      <c r="PT37" s="406"/>
      <c r="PU37" s="406"/>
      <c r="PV37" s="406"/>
      <c r="PW37" s="406"/>
      <c r="PX37" s="406"/>
      <c r="PY37" s="406"/>
      <c r="PZ37" s="406"/>
      <c r="QA37" s="406"/>
      <c r="QB37" s="406"/>
      <c r="QC37" s="406"/>
      <c r="QD37" s="406"/>
      <c r="QE37" s="406"/>
      <c r="QF37" s="406"/>
      <c r="QG37" s="406"/>
      <c r="QH37" s="406"/>
      <c r="QI37" s="406"/>
      <c r="QJ37" s="406"/>
      <c r="QK37" s="406"/>
      <c r="QL37" s="406"/>
      <c r="QM37" s="406"/>
      <c r="QN37" s="406"/>
      <c r="QO37" s="406"/>
      <c r="QP37" s="406"/>
      <c r="QQ37" s="406"/>
      <c r="QR37" s="406"/>
      <c r="QS37" s="406"/>
      <c r="QT37" s="406"/>
      <c r="QU37" s="406"/>
      <c r="QV37" s="406"/>
      <c r="QW37" s="406"/>
      <c r="QX37" s="406"/>
      <c r="QY37" s="406"/>
      <c r="QZ37" s="406"/>
      <c r="RA37" s="406"/>
      <c r="RB37" s="406"/>
      <c r="RC37" s="406"/>
      <c r="RD37" s="406"/>
      <c r="RE37" s="406"/>
      <c r="RF37" s="406"/>
      <c r="RG37" s="406"/>
      <c r="RH37" s="406"/>
      <c r="RI37" s="406"/>
      <c r="RJ37" s="406"/>
      <c r="RK37" s="406"/>
      <c r="RL37" s="406"/>
      <c r="RM37" s="406"/>
      <c r="RN37" s="406"/>
      <c r="RO37" s="406"/>
      <c r="RP37" s="406"/>
      <c r="RQ37" s="406"/>
      <c r="RR37" s="406"/>
      <c r="RS37" s="406"/>
      <c r="RT37" s="406"/>
      <c r="RU37" s="406"/>
      <c r="RV37" s="406"/>
      <c r="RW37" s="406"/>
      <c r="RX37" s="406"/>
      <c r="RY37" s="406"/>
      <c r="RZ37" s="406"/>
      <c r="SA37" s="406"/>
      <c r="SB37" s="406"/>
      <c r="SC37" s="406"/>
      <c r="SD37" s="406"/>
      <c r="SE37" s="406"/>
      <c r="SF37" s="406"/>
      <c r="SG37" s="406"/>
    </row>
    <row r="38" spans="1:501">
      <c r="A38" s="395"/>
      <c r="B38" s="395"/>
      <c r="C38" s="395"/>
      <c r="D38" s="395"/>
      <c r="E38" s="395"/>
      <c r="F38" s="395"/>
      <c r="G38" s="395"/>
      <c r="H38" s="395"/>
      <c r="I38" s="395"/>
      <c r="J38" s="395"/>
      <c r="K38" s="395"/>
      <c r="L38" s="395"/>
      <c r="M38" s="395"/>
      <c r="N38" s="395"/>
      <c r="O38" s="398"/>
      <c r="P38" s="395"/>
      <c r="Q38" s="395"/>
      <c r="R38" s="395"/>
      <c r="S38" s="395"/>
      <c r="T38" s="395"/>
      <c r="U38" s="395"/>
      <c r="V38" s="395"/>
      <c r="W38" s="395">
        <v>0</v>
      </c>
      <c r="X38" s="395">
        <v>0</v>
      </c>
      <c r="Y38" s="395">
        <v>0</v>
      </c>
      <c r="Z38" s="395"/>
      <c r="AA38" s="395"/>
      <c r="AB38" s="395"/>
      <c r="AC38" s="395"/>
      <c r="AD38" s="395"/>
      <c r="AE38" s="395"/>
      <c r="AF38" s="395"/>
      <c r="AG38" s="395"/>
      <c r="AH38" s="413"/>
      <c r="AI38" s="395"/>
      <c r="AJ38" s="395"/>
      <c r="AK38" s="395"/>
      <c r="AL38" s="395"/>
      <c r="AM38" s="395"/>
      <c r="AN38" s="395"/>
      <c r="AO38" s="395"/>
      <c r="AP38" s="395"/>
      <c r="AQ38" s="395"/>
      <c r="AR38" s="395"/>
      <c r="AS38" s="395"/>
      <c r="AT38" s="395"/>
      <c r="AU38" s="395"/>
      <c r="AV38" s="395"/>
      <c r="AW38" s="395"/>
      <c r="AX38" s="395"/>
      <c r="AY38" s="395"/>
      <c r="AZ38" s="395"/>
      <c r="BA38" s="395"/>
      <c r="BB38" s="395"/>
      <c r="BC38" s="395"/>
      <c r="BD38" s="395"/>
      <c r="BE38" s="395"/>
      <c r="BF38" s="395"/>
      <c r="BG38" s="395"/>
      <c r="BH38" s="395"/>
      <c r="BI38" s="395"/>
      <c r="BJ38" s="395"/>
      <c r="BK38" s="395"/>
      <c r="BL38" s="395"/>
      <c r="BM38" s="395"/>
      <c r="BN38" s="395"/>
      <c r="BO38" s="395"/>
      <c r="BP38" s="395"/>
      <c r="BQ38" s="395"/>
      <c r="BR38" s="395"/>
      <c r="BS38" s="395"/>
      <c r="BT38" s="395"/>
      <c r="BU38" s="395"/>
      <c r="BV38" s="395"/>
      <c r="BW38" s="395"/>
      <c r="BX38" s="395"/>
      <c r="BY38" s="395"/>
      <c r="BZ38" s="395"/>
      <c r="CA38" s="395"/>
      <c r="CB38" s="395"/>
      <c r="CC38" s="395"/>
      <c r="CD38" s="395"/>
      <c r="CE38" s="395"/>
      <c r="CF38" s="395"/>
      <c r="CG38" s="395"/>
      <c r="CH38" s="395"/>
      <c r="CI38" s="395"/>
      <c r="CJ38" s="395"/>
      <c r="CK38" s="395"/>
      <c r="CL38" s="395"/>
      <c r="CM38" s="395"/>
      <c r="CN38" s="395"/>
      <c r="CO38" s="395"/>
      <c r="CP38" s="395"/>
      <c r="CQ38" s="395"/>
      <c r="CR38" s="395"/>
      <c r="CS38" s="395"/>
      <c r="CT38" s="395"/>
      <c r="CU38" s="395"/>
      <c r="CV38" s="395"/>
      <c r="CW38" s="395"/>
      <c r="CX38" s="395"/>
      <c r="CY38" s="395"/>
      <c r="CZ38" s="395"/>
      <c r="DA38" s="395"/>
      <c r="DB38" s="395"/>
      <c r="DC38" s="397"/>
      <c r="DD38" s="397" t="s">
        <v>344</v>
      </c>
      <c r="DE38" s="397"/>
      <c r="DF38" s="397"/>
      <c r="DG38" s="397"/>
      <c r="DH38" s="397"/>
      <c r="DI38" s="397"/>
      <c r="DJ38" s="397"/>
      <c r="DK38" s="397"/>
      <c r="DL38" s="397"/>
      <c r="DM38" s="397"/>
      <c r="DN38" s="397">
        <v>0</v>
      </c>
      <c r="DO38" s="395"/>
      <c r="DP38" s="413"/>
      <c r="DQ38" s="395"/>
      <c r="DR38" s="395"/>
      <c r="DS38" s="395"/>
      <c r="DT38" s="395"/>
      <c r="DU38" s="395"/>
      <c r="DV38" s="395"/>
      <c r="DW38" s="395"/>
      <c r="DX38" s="395"/>
      <c r="DY38" s="395"/>
      <c r="DZ38" s="395"/>
      <c r="EA38" s="395"/>
      <c r="EB38" s="395"/>
      <c r="EC38" s="395"/>
      <c r="ED38" s="395"/>
      <c r="EE38" s="395"/>
      <c r="EF38" s="395"/>
      <c r="EG38" s="395"/>
      <c r="EH38" s="395"/>
      <c r="EI38" s="395"/>
      <c r="EJ38" s="395"/>
      <c r="EK38" s="395"/>
      <c r="EL38" s="395"/>
      <c r="EM38" s="395"/>
      <c r="EN38" s="395"/>
      <c r="EO38" s="395"/>
      <c r="EP38" s="395"/>
      <c r="EQ38" s="395"/>
      <c r="ER38" s="395"/>
      <c r="ES38" s="395"/>
      <c r="ET38" s="395"/>
      <c r="EU38" s="395"/>
      <c r="EV38" s="395"/>
      <c r="EW38" s="395"/>
      <c r="EX38" s="395"/>
      <c r="EY38" s="395"/>
      <c r="EZ38" s="395"/>
      <c r="FA38" s="395"/>
      <c r="FB38" s="395"/>
      <c r="FC38" s="395"/>
      <c r="FD38" s="395"/>
      <c r="FE38" s="395"/>
      <c r="FF38" s="395"/>
      <c r="FG38" s="395"/>
      <c r="FH38" s="395"/>
      <c r="FI38" s="395"/>
      <c r="FJ38" s="395"/>
      <c r="FK38" s="395"/>
      <c r="FL38" s="395"/>
      <c r="FM38" s="395"/>
      <c r="FN38" s="395"/>
      <c r="FO38" s="395"/>
      <c r="FP38" s="395"/>
      <c r="FQ38" s="395"/>
      <c r="FR38" s="395"/>
      <c r="FS38" s="395"/>
      <c r="FT38" s="395"/>
      <c r="FU38" s="395"/>
      <c r="FV38" s="395"/>
      <c r="FW38" s="395"/>
      <c r="FX38" s="395"/>
      <c r="FY38" s="395"/>
      <c r="FZ38" s="395"/>
      <c r="GA38" s="395"/>
      <c r="GB38" s="395"/>
      <c r="GC38" s="395"/>
      <c r="GD38" s="395"/>
      <c r="GE38" s="395"/>
      <c r="GF38" s="395"/>
      <c r="GG38" s="395"/>
      <c r="GH38" s="395"/>
      <c r="GI38" s="395"/>
      <c r="GJ38" s="395"/>
      <c r="GK38" s="395"/>
      <c r="GL38" s="395"/>
      <c r="GM38" s="395"/>
      <c r="GN38" s="395"/>
      <c r="GO38" s="395"/>
      <c r="GP38" s="395"/>
      <c r="GQ38" s="395"/>
      <c r="GR38" s="395"/>
      <c r="GS38" s="395"/>
      <c r="GT38" s="395"/>
      <c r="GU38" s="395"/>
      <c r="GV38" s="395"/>
      <c r="GW38" s="395"/>
      <c r="GX38" s="395"/>
      <c r="GY38" s="395"/>
      <c r="GZ38" s="395"/>
      <c r="HA38" s="395"/>
      <c r="HB38" s="395"/>
      <c r="HC38" s="395"/>
      <c r="HD38" s="395"/>
      <c r="HE38" s="395"/>
      <c r="HF38" s="395"/>
      <c r="HG38" s="395"/>
      <c r="HH38" s="395"/>
      <c r="HI38" s="395"/>
      <c r="HJ38" s="395"/>
      <c r="HK38" s="395"/>
      <c r="HL38" s="395"/>
      <c r="HM38" s="395"/>
      <c r="HN38" s="395"/>
      <c r="HO38" s="395"/>
      <c r="HP38" s="395"/>
      <c r="HQ38" s="395"/>
      <c r="HR38" s="395"/>
      <c r="HS38" s="395"/>
      <c r="HT38" s="395"/>
      <c r="HU38" s="395"/>
      <c r="HV38" s="395"/>
      <c r="HW38" s="395"/>
      <c r="HX38" s="395"/>
      <c r="HY38" s="395"/>
      <c r="HZ38" s="395"/>
      <c r="IA38" s="395"/>
      <c r="IB38" s="395"/>
      <c r="IC38" s="395"/>
      <c r="ID38" s="395"/>
      <c r="IE38" s="395"/>
      <c r="IF38" s="395"/>
      <c r="IG38" s="395"/>
      <c r="IH38" s="395"/>
      <c r="II38" s="395"/>
      <c r="IJ38" s="395"/>
      <c r="IK38" s="395"/>
      <c r="IL38" s="395"/>
      <c r="IM38" s="395"/>
      <c r="IN38" s="395"/>
      <c r="IO38" s="395"/>
      <c r="IP38" s="395"/>
      <c r="IQ38" s="395"/>
      <c r="IR38" s="395"/>
      <c r="IS38" s="395"/>
      <c r="IT38" s="395"/>
      <c r="IU38" s="395"/>
      <c r="IV38" s="395"/>
      <c r="IW38" s="395"/>
      <c r="IX38" s="395"/>
      <c r="IY38" s="395"/>
      <c r="IZ38" s="395"/>
      <c r="JA38" s="395"/>
      <c r="JB38" s="395"/>
      <c r="JC38" s="395"/>
      <c r="JD38" s="395"/>
      <c r="JE38" s="395"/>
      <c r="JF38" s="395"/>
      <c r="JG38" s="395"/>
      <c r="JH38" s="395"/>
      <c r="JI38" s="395"/>
      <c r="JJ38" s="395"/>
      <c r="JK38" s="395"/>
      <c r="JL38" s="395"/>
      <c r="JM38" s="395"/>
      <c r="JN38" s="395"/>
      <c r="JO38" s="395"/>
      <c r="JP38" s="395"/>
      <c r="JQ38" s="395"/>
      <c r="JR38" s="395"/>
      <c r="JS38" s="395"/>
      <c r="JT38" s="395"/>
      <c r="JU38" s="395"/>
      <c r="JV38" s="395"/>
      <c r="JW38" s="395"/>
      <c r="JX38" s="395"/>
      <c r="JY38" s="395"/>
      <c r="JZ38" s="395"/>
      <c r="KA38" s="395"/>
      <c r="KB38" s="395"/>
      <c r="KC38" s="395"/>
      <c r="KD38" s="395"/>
      <c r="KE38" s="395"/>
      <c r="KF38" s="395"/>
      <c r="KG38" s="395"/>
      <c r="KH38" s="395"/>
      <c r="KI38" s="395"/>
      <c r="KJ38" s="395"/>
      <c r="KK38" s="395"/>
      <c r="KL38" s="395"/>
      <c r="KM38" s="395"/>
      <c r="KN38" s="395"/>
      <c r="KO38" s="395"/>
      <c r="KP38" s="395"/>
      <c r="KQ38" s="395"/>
      <c r="KR38" s="395"/>
      <c r="KS38" s="395"/>
      <c r="KT38" s="395"/>
      <c r="KU38" s="395"/>
      <c r="KV38" s="395"/>
      <c r="KW38" s="395"/>
      <c r="KX38" s="395"/>
      <c r="KY38" s="400" t="s">
        <v>345</v>
      </c>
      <c r="KZ38" s="397"/>
      <c r="LA38" s="397"/>
      <c r="LB38" s="397"/>
      <c r="LC38" s="397"/>
      <c r="LD38" s="397"/>
      <c r="LE38" s="397"/>
      <c r="LF38" s="397"/>
      <c r="LG38" s="397"/>
      <c r="LH38" s="395"/>
      <c r="LI38" s="395"/>
      <c r="LJ38" s="395"/>
      <c r="LK38" s="395"/>
      <c r="LL38" s="395"/>
      <c r="LM38" s="395"/>
      <c r="LN38" s="395"/>
      <c r="LO38" s="395"/>
      <c r="LP38" s="395"/>
      <c r="LQ38" s="395"/>
      <c r="LR38" s="395"/>
      <c r="LS38" s="395"/>
      <c r="LT38" s="395"/>
      <c r="LU38" s="395"/>
      <c r="LV38" s="395"/>
      <c r="LW38" s="395"/>
      <c r="LX38" s="395"/>
      <c r="LY38" s="395"/>
      <c r="LZ38" s="395"/>
      <c r="MA38" s="395"/>
      <c r="MB38" s="395"/>
      <c r="MC38" s="395"/>
      <c r="MD38" s="395"/>
      <c r="ME38" s="395"/>
      <c r="MF38" s="395"/>
      <c r="MG38" s="395"/>
      <c r="MH38" s="395"/>
      <c r="MI38" s="395"/>
      <c r="MJ38" s="395"/>
      <c r="MK38" s="395"/>
      <c r="ML38" s="395"/>
      <c r="MM38" s="395"/>
      <c r="MN38" s="395"/>
      <c r="MO38" s="395"/>
      <c r="MP38" s="395"/>
      <c r="MQ38" s="395"/>
      <c r="MR38" s="395"/>
      <c r="MS38" s="395"/>
      <c r="MT38" s="395"/>
      <c r="MU38" s="395"/>
      <c r="MV38" s="395"/>
      <c r="MW38" s="395"/>
      <c r="MX38" s="395"/>
      <c r="MY38" s="395"/>
      <c r="MZ38" s="395"/>
      <c r="NA38" s="395"/>
      <c r="NB38" s="395"/>
      <c r="NC38" s="395"/>
      <c r="ND38" s="395"/>
      <c r="NE38" s="395"/>
      <c r="NF38" s="395"/>
      <c r="NG38" s="395"/>
      <c r="NH38" s="395"/>
      <c r="NI38" s="395"/>
      <c r="NJ38" s="395"/>
      <c r="NK38" s="395"/>
      <c r="NL38" s="395"/>
      <c r="NM38" s="395"/>
      <c r="NN38" s="395"/>
      <c r="NO38" s="395"/>
      <c r="NP38" s="395"/>
      <c r="NQ38" s="395"/>
      <c r="NR38" s="395"/>
      <c r="NS38" s="395"/>
      <c r="NT38" s="395"/>
      <c r="NU38" s="395"/>
      <c r="NV38" s="395"/>
      <c r="NW38" s="395"/>
      <c r="NX38" s="395"/>
      <c r="NY38" s="395"/>
      <c r="NZ38" s="395"/>
      <c r="OA38" s="395"/>
      <c r="OB38" s="395"/>
      <c r="OC38" s="395"/>
      <c r="OD38" s="395"/>
      <c r="OE38" s="395"/>
      <c r="OF38" s="395"/>
      <c r="OG38" s="395"/>
      <c r="OH38" s="395"/>
      <c r="OI38" s="395"/>
      <c r="OJ38" s="395"/>
      <c r="OK38" s="395"/>
      <c r="OL38" s="395"/>
      <c r="OM38" s="395"/>
      <c r="ON38" s="395"/>
      <c r="OO38" s="395"/>
      <c r="OP38" s="395"/>
      <c r="OQ38" s="395"/>
      <c r="OR38" s="395"/>
      <c r="OS38" s="395"/>
      <c r="OT38" s="395"/>
      <c r="OU38" s="395"/>
      <c r="OV38" s="395"/>
      <c r="OW38" s="395"/>
      <c r="OX38" s="395"/>
      <c r="OY38" s="395"/>
      <c r="OZ38" s="395"/>
      <c r="PA38" s="395"/>
      <c r="PB38" s="395"/>
      <c r="PC38" s="395"/>
      <c r="PD38" s="395"/>
      <c r="PE38" s="395"/>
      <c r="PF38" s="395"/>
      <c r="PG38" s="395"/>
      <c r="PH38" s="395"/>
      <c r="PI38" s="395"/>
      <c r="PJ38" s="395"/>
      <c r="PK38" s="395"/>
      <c r="PL38" s="395"/>
      <c r="PM38" s="395"/>
      <c r="PN38" s="395"/>
      <c r="PO38" s="395"/>
      <c r="PP38" s="395"/>
      <c r="PQ38" s="395"/>
      <c r="PR38" s="395"/>
      <c r="PS38" s="395"/>
      <c r="PT38" s="395"/>
      <c r="PU38" s="395"/>
      <c r="PV38" s="395"/>
      <c r="PW38" s="395"/>
      <c r="PX38" s="395"/>
      <c r="PY38" s="395"/>
      <c r="PZ38" s="395"/>
      <c r="QA38" s="395"/>
      <c r="QB38" s="395"/>
      <c r="QC38" s="395"/>
      <c r="QD38" s="395"/>
      <c r="QE38" s="395"/>
      <c r="QF38" s="395"/>
      <c r="QG38" s="395"/>
      <c r="QH38" s="395"/>
      <c r="QI38" s="395"/>
      <c r="QJ38" s="395"/>
      <c r="QK38" s="395"/>
      <c r="QL38" s="395"/>
      <c r="QM38" s="395"/>
      <c r="QN38" s="395"/>
      <c r="QO38" s="395"/>
      <c r="QP38" s="395"/>
      <c r="QQ38" s="395"/>
      <c r="QR38" s="395"/>
      <c r="QS38" s="395"/>
      <c r="QT38" s="395"/>
      <c r="QU38" s="395"/>
      <c r="QV38" s="395"/>
      <c r="QW38" s="395"/>
      <c r="QX38" s="395"/>
      <c r="QY38" s="395"/>
      <c r="QZ38" s="395"/>
      <c r="RA38" s="395"/>
      <c r="RB38" s="395"/>
      <c r="RC38" s="395"/>
      <c r="RD38" s="395"/>
      <c r="RE38" s="395"/>
      <c r="RF38" s="395"/>
      <c r="RG38" s="395"/>
      <c r="RH38" s="395"/>
      <c r="RI38" s="395"/>
      <c r="RJ38" s="395"/>
      <c r="RK38" s="395"/>
      <c r="RL38" s="395"/>
      <c r="RM38" s="395"/>
      <c r="RN38" s="395"/>
      <c r="RO38" s="395"/>
      <c r="RP38" s="395"/>
      <c r="RQ38" s="395"/>
      <c r="RR38" s="395"/>
      <c r="RS38" s="395"/>
      <c r="RT38" s="395"/>
      <c r="RU38" s="395"/>
      <c r="RV38" s="395"/>
      <c r="RW38" s="395"/>
      <c r="RX38" s="395"/>
      <c r="RY38" s="395"/>
      <c r="RZ38" s="395"/>
      <c r="SA38" s="395"/>
      <c r="SB38" s="395"/>
      <c r="SC38" s="395"/>
      <c r="SD38" s="395"/>
      <c r="SE38" s="395"/>
      <c r="SF38" s="395"/>
      <c r="SG38" s="395"/>
    </row>
    <row r="39" spans="1:501">
      <c r="A39" s="414"/>
      <c r="B39" s="414"/>
      <c r="C39" s="414"/>
      <c r="D39" s="414"/>
      <c r="E39" s="414"/>
      <c r="F39" s="414"/>
      <c r="G39" s="414"/>
      <c r="H39" s="414"/>
      <c r="I39" s="414"/>
      <c r="J39" s="414"/>
      <c r="K39" s="414"/>
      <c r="L39" s="414"/>
      <c r="M39" s="414"/>
      <c r="N39" s="414"/>
      <c r="O39" s="415"/>
      <c r="P39" s="414"/>
      <c r="Q39" s="414"/>
      <c r="R39" s="414"/>
      <c r="S39" s="414"/>
      <c r="T39" s="414"/>
      <c r="U39" s="414"/>
      <c r="V39" s="414"/>
      <c r="W39" s="416" t="s">
        <v>346</v>
      </c>
      <c r="Y39" s="395" t="s">
        <v>347</v>
      </c>
      <c r="Z39" s="395"/>
      <c r="AA39" s="414"/>
      <c r="AB39" s="414"/>
      <c r="AC39" s="414"/>
      <c r="AD39" s="414"/>
      <c r="AE39" s="414"/>
      <c r="AF39" s="414"/>
      <c r="AG39" s="414">
        <v>12</v>
      </c>
      <c r="AH39" s="417">
        <v>12</v>
      </c>
      <c r="AI39" s="414">
        <v>11</v>
      </c>
      <c r="AJ39" s="414">
        <v>10</v>
      </c>
      <c r="AK39" s="414">
        <v>9</v>
      </c>
      <c r="AL39" s="414">
        <v>8</v>
      </c>
      <c r="AM39" s="414">
        <v>7</v>
      </c>
      <c r="AN39" s="414">
        <v>6</v>
      </c>
      <c r="AO39" s="414">
        <v>5</v>
      </c>
      <c r="AP39" s="414">
        <v>4</v>
      </c>
      <c r="AQ39" s="414">
        <v>3</v>
      </c>
      <c r="AR39" s="414">
        <v>2</v>
      </c>
      <c r="AS39" s="414">
        <v>1</v>
      </c>
      <c r="AT39" s="414">
        <v>0</v>
      </c>
      <c r="AU39" s="414">
        <v>-1</v>
      </c>
      <c r="AV39" s="414">
        <v>-2</v>
      </c>
      <c r="AW39" s="414">
        <v>-3</v>
      </c>
      <c r="AX39" s="414">
        <v>-4</v>
      </c>
      <c r="AY39" s="414">
        <v>-5</v>
      </c>
      <c r="AZ39" s="414">
        <v>-6</v>
      </c>
      <c r="BA39" s="414">
        <v>-7</v>
      </c>
      <c r="BB39" s="414">
        <v>-8</v>
      </c>
      <c r="BC39" s="414">
        <v>-9</v>
      </c>
      <c r="BD39" s="414">
        <v>-10</v>
      </c>
      <c r="BE39" s="414">
        <v>-11</v>
      </c>
      <c r="BF39" s="414">
        <v>-12</v>
      </c>
      <c r="BG39" s="414">
        <v>-13</v>
      </c>
      <c r="BH39" s="414">
        <v>-14</v>
      </c>
      <c r="BI39" s="414">
        <v>-15</v>
      </c>
      <c r="BJ39" s="414">
        <v>-16</v>
      </c>
      <c r="BK39" s="414">
        <v>-17</v>
      </c>
      <c r="BL39" s="414">
        <v>-18</v>
      </c>
      <c r="BM39" s="414">
        <v>-19</v>
      </c>
      <c r="BN39" s="414">
        <v>-20</v>
      </c>
      <c r="BO39" s="414">
        <v>-21</v>
      </c>
      <c r="BP39" s="414">
        <v>-22</v>
      </c>
      <c r="BQ39" s="414">
        <v>-23</v>
      </c>
      <c r="BR39" s="414">
        <v>-24</v>
      </c>
      <c r="BS39" s="414">
        <v>-25</v>
      </c>
      <c r="BT39" s="414">
        <v>-26</v>
      </c>
      <c r="BU39" s="414">
        <v>-27</v>
      </c>
      <c r="BV39" s="414">
        <v>-28</v>
      </c>
      <c r="BW39" s="414">
        <v>-29</v>
      </c>
      <c r="BX39" s="414">
        <v>-30</v>
      </c>
      <c r="BY39" s="414">
        <v>-31</v>
      </c>
      <c r="BZ39" s="414">
        <v>-32</v>
      </c>
      <c r="CA39" s="414">
        <v>-33</v>
      </c>
      <c r="CB39" s="414">
        <v>-34</v>
      </c>
      <c r="CC39" s="414">
        <v>-35</v>
      </c>
      <c r="CD39" s="414">
        <v>-36</v>
      </c>
      <c r="CE39" s="414">
        <v>-37</v>
      </c>
      <c r="CF39" s="414">
        <v>-38</v>
      </c>
      <c r="CG39" s="414">
        <v>-39</v>
      </c>
      <c r="CH39" s="414">
        <v>-40</v>
      </c>
      <c r="CI39" s="414">
        <v>-41</v>
      </c>
      <c r="CJ39" s="414">
        <v>-42</v>
      </c>
      <c r="CK39" s="414">
        <v>-43</v>
      </c>
      <c r="CL39" s="414">
        <v>-44</v>
      </c>
      <c r="CM39" s="414">
        <v>-45</v>
      </c>
      <c r="CN39" s="414">
        <v>-46</v>
      </c>
      <c r="CO39" s="414">
        <v>-47</v>
      </c>
      <c r="CP39" s="414">
        <v>-48</v>
      </c>
      <c r="CQ39" s="414">
        <v>-49</v>
      </c>
      <c r="CR39" s="414">
        <v>-50</v>
      </c>
      <c r="CS39" s="414">
        <v>-51</v>
      </c>
      <c r="CT39" s="414">
        <v>-52</v>
      </c>
      <c r="CU39" s="414">
        <v>-53</v>
      </c>
      <c r="CV39" s="414">
        <v>-54</v>
      </c>
      <c r="CW39" s="414">
        <v>-55</v>
      </c>
      <c r="CX39" s="414">
        <v>-56</v>
      </c>
      <c r="CY39" s="414">
        <v>-57</v>
      </c>
      <c r="CZ39" s="414">
        <v>-58</v>
      </c>
      <c r="DA39" s="414">
        <v>-59</v>
      </c>
      <c r="DB39" s="414">
        <v>-60</v>
      </c>
      <c r="DC39" s="401"/>
      <c r="DD39" s="401"/>
      <c r="DE39" s="401"/>
      <c r="DF39" s="418">
        <v>2</v>
      </c>
      <c r="DG39" s="418">
        <v>3</v>
      </c>
      <c r="DH39" s="418">
        <v>4</v>
      </c>
      <c r="DI39" s="418">
        <v>5</v>
      </c>
      <c r="DJ39" s="418">
        <v>6</v>
      </c>
      <c r="DK39" s="418">
        <v>7</v>
      </c>
      <c r="DL39" s="401"/>
      <c r="DM39" s="401"/>
      <c r="DN39" s="401">
        <v>0</v>
      </c>
      <c r="DO39" s="414">
        <v>39</v>
      </c>
      <c r="DP39" s="417">
        <v>39</v>
      </c>
      <c r="DQ39" s="414">
        <v>38</v>
      </c>
      <c r="DR39" s="414">
        <v>37</v>
      </c>
      <c r="DS39" s="414">
        <v>36</v>
      </c>
      <c r="DT39" s="414">
        <v>35</v>
      </c>
      <c r="DU39" s="414">
        <v>34</v>
      </c>
      <c r="DV39" s="414">
        <v>33</v>
      </c>
      <c r="DW39" s="414">
        <v>32</v>
      </c>
      <c r="DX39" s="414">
        <v>31</v>
      </c>
      <c r="DY39" s="414">
        <v>30</v>
      </c>
      <c r="DZ39" s="414">
        <v>29</v>
      </c>
      <c r="EA39" s="414">
        <v>28</v>
      </c>
      <c r="EB39" s="414">
        <v>27</v>
      </c>
      <c r="EC39" s="414">
        <v>26</v>
      </c>
      <c r="ED39" s="414">
        <v>25</v>
      </c>
      <c r="EE39" s="414">
        <v>24</v>
      </c>
      <c r="EF39" s="414">
        <v>23</v>
      </c>
      <c r="EG39" s="414">
        <v>22</v>
      </c>
      <c r="EH39" s="414">
        <v>21</v>
      </c>
      <c r="EI39" s="414">
        <v>20</v>
      </c>
      <c r="EJ39" s="414">
        <v>19</v>
      </c>
      <c r="EK39" s="414">
        <v>18</v>
      </c>
      <c r="EL39" s="414">
        <v>17</v>
      </c>
      <c r="EM39" s="414">
        <v>16</v>
      </c>
      <c r="EN39" s="414">
        <v>15</v>
      </c>
      <c r="EO39" s="414">
        <v>14</v>
      </c>
      <c r="EP39" s="414">
        <v>13</v>
      </c>
      <c r="EQ39" s="414">
        <v>12</v>
      </c>
      <c r="ER39" s="414">
        <v>11</v>
      </c>
      <c r="ES39" s="414">
        <v>10</v>
      </c>
      <c r="ET39" s="414">
        <v>9</v>
      </c>
      <c r="EU39" s="414">
        <v>8</v>
      </c>
      <c r="EV39" s="414">
        <v>7</v>
      </c>
      <c r="EW39" s="414">
        <v>6</v>
      </c>
      <c r="EX39" s="414">
        <v>5</v>
      </c>
      <c r="EY39" s="414">
        <v>4</v>
      </c>
      <c r="EZ39" s="414">
        <v>3</v>
      </c>
      <c r="FA39" s="414">
        <v>2</v>
      </c>
      <c r="FB39" s="414">
        <v>1</v>
      </c>
      <c r="FC39" s="414">
        <v>0</v>
      </c>
      <c r="FD39" s="414">
        <v>-1</v>
      </c>
      <c r="FE39" s="414">
        <v>-2</v>
      </c>
      <c r="FF39" s="414">
        <v>-3</v>
      </c>
      <c r="FG39" s="414">
        <v>-4</v>
      </c>
      <c r="FH39" s="414">
        <v>-5</v>
      </c>
      <c r="FI39" s="414">
        <v>-6</v>
      </c>
      <c r="FJ39" s="414">
        <v>-7</v>
      </c>
      <c r="FK39" s="414">
        <v>-8</v>
      </c>
      <c r="FL39" s="414">
        <v>-9</v>
      </c>
      <c r="FM39" s="414">
        <v>-10</v>
      </c>
      <c r="FN39" s="414">
        <v>-11</v>
      </c>
      <c r="FO39" s="414">
        <v>-12</v>
      </c>
      <c r="FP39" s="414">
        <v>-13</v>
      </c>
      <c r="FQ39" s="414">
        <v>-14</v>
      </c>
      <c r="FR39" s="414">
        <v>-15</v>
      </c>
      <c r="FS39" s="414">
        <v>-16</v>
      </c>
      <c r="FT39" s="414">
        <v>-17</v>
      </c>
      <c r="FU39" s="414">
        <v>-18</v>
      </c>
      <c r="FV39" s="414">
        <v>-19</v>
      </c>
      <c r="FW39" s="414">
        <v>-20</v>
      </c>
      <c r="FX39" s="414">
        <v>-21</v>
      </c>
      <c r="FY39" s="414">
        <v>-22</v>
      </c>
      <c r="FZ39" s="414">
        <v>-23</v>
      </c>
      <c r="GA39" s="414">
        <v>-24</v>
      </c>
      <c r="GB39" s="414">
        <v>-25</v>
      </c>
      <c r="GC39" s="414">
        <v>-26</v>
      </c>
      <c r="GD39" s="414">
        <v>-27</v>
      </c>
      <c r="GE39" s="414">
        <v>-28</v>
      </c>
      <c r="GF39" s="414">
        <v>-29</v>
      </c>
      <c r="GG39" s="414">
        <v>-30</v>
      </c>
      <c r="GH39" s="414">
        <v>-31</v>
      </c>
      <c r="GI39" s="414">
        <v>-32</v>
      </c>
      <c r="GJ39" s="414">
        <v>-33</v>
      </c>
      <c r="GK39" s="414">
        <v>-34</v>
      </c>
      <c r="GL39" s="414">
        <v>-35</v>
      </c>
      <c r="GM39" s="414">
        <v>-36</v>
      </c>
      <c r="GN39" s="414">
        <v>-37</v>
      </c>
      <c r="GO39" s="414">
        <v>-38</v>
      </c>
      <c r="GP39" s="414">
        <v>-39</v>
      </c>
      <c r="GQ39" s="414">
        <v>-40</v>
      </c>
      <c r="GR39" s="414">
        <v>-41</v>
      </c>
      <c r="GS39" s="414">
        <v>-42</v>
      </c>
      <c r="GT39" s="414">
        <v>-43</v>
      </c>
      <c r="GU39" s="414">
        <v>-44</v>
      </c>
      <c r="GV39" s="414">
        <v>-45</v>
      </c>
      <c r="GW39" s="414">
        <v>-46</v>
      </c>
      <c r="GX39" s="414">
        <v>-47</v>
      </c>
      <c r="GY39" s="414">
        <v>-48</v>
      </c>
      <c r="GZ39" s="414">
        <v>-49</v>
      </c>
      <c r="HA39" s="414">
        <v>-50</v>
      </c>
      <c r="HB39" s="414">
        <v>-51</v>
      </c>
      <c r="HC39" s="414">
        <v>-52</v>
      </c>
      <c r="HD39" s="414">
        <v>-53</v>
      </c>
      <c r="HE39" s="414">
        <v>-54</v>
      </c>
      <c r="HF39" s="414">
        <v>-55</v>
      </c>
      <c r="HG39" s="414">
        <v>-56</v>
      </c>
      <c r="HH39" s="414">
        <v>-57</v>
      </c>
      <c r="HI39" s="414">
        <v>-58</v>
      </c>
      <c r="HJ39" s="414">
        <v>-59</v>
      </c>
      <c r="HK39" s="414">
        <v>-60</v>
      </c>
      <c r="HL39" s="414">
        <v>-61</v>
      </c>
      <c r="HM39" s="414">
        <v>-62</v>
      </c>
      <c r="HN39" s="414">
        <v>-63</v>
      </c>
      <c r="HO39" s="414">
        <v>-64</v>
      </c>
      <c r="HP39" s="414">
        <v>-65</v>
      </c>
      <c r="HQ39" s="414">
        <v>-66</v>
      </c>
      <c r="HR39" s="414">
        <v>-67</v>
      </c>
      <c r="HS39" s="414">
        <v>-68</v>
      </c>
      <c r="HT39" s="414">
        <v>-69</v>
      </c>
      <c r="HU39" s="414">
        <v>-70</v>
      </c>
      <c r="HV39" s="414">
        <v>-71</v>
      </c>
      <c r="HW39" s="414">
        <v>-72</v>
      </c>
      <c r="HX39" s="414">
        <v>-73</v>
      </c>
      <c r="HY39" s="414">
        <v>-74</v>
      </c>
      <c r="HZ39" s="414">
        <v>-75</v>
      </c>
      <c r="IA39" s="414">
        <v>-76</v>
      </c>
      <c r="IB39" s="414">
        <v>-77</v>
      </c>
      <c r="IC39" s="414">
        <v>-78</v>
      </c>
      <c r="ID39" s="414">
        <v>-79</v>
      </c>
      <c r="IE39" s="414">
        <v>-80</v>
      </c>
      <c r="IF39" s="414">
        <v>-81</v>
      </c>
      <c r="IG39" s="414">
        <v>-82</v>
      </c>
      <c r="IH39" s="414">
        <v>-83</v>
      </c>
      <c r="II39" s="414">
        <v>-84</v>
      </c>
      <c r="IJ39" s="414">
        <v>-85</v>
      </c>
      <c r="IK39" s="414">
        <v>-86</v>
      </c>
      <c r="IL39" s="414">
        <v>-87</v>
      </c>
      <c r="IM39" s="414">
        <v>-88</v>
      </c>
      <c r="IN39" s="414">
        <v>-89</v>
      </c>
      <c r="IO39" s="414">
        <v>-90</v>
      </c>
      <c r="IP39" s="414">
        <v>-91</v>
      </c>
      <c r="IQ39" s="414">
        <v>-92</v>
      </c>
      <c r="IR39" s="414">
        <v>-93</v>
      </c>
      <c r="IS39" s="414">
        <v>-94</v>
      </c>
      <c r="IT39" s="414">
        <v>-95</v>
      </c>
      <c r="IU39" s="414">
        <v>-96</v>
      </c>
      <c r="IV39" s="414">
        <v>-97</v>
      </c>
      <c r="IW39" s="414">
        <v>-98</v>
      </c>
      <c r="IX39" s="414">
        <v>-99</v>
      </c>
      <c r="IY39" s="414">
        <v>-100</v>
      </c>
      <c r="IZ39" s="414">
        <v>-101</v>
      </c>
      <c r="JA39" s="414">
        <v>-102</v>
      </c>
      <c r="JB39" s="414">
        <v>-103</v>
      </c>
      <c r="JC39" s="414">
        <v>-104</v>
      </c>
      <c r="JD39" s="414">
        <v>-105</v>
      </c>
      <c r="JE39" s="414">
        <v>-106</v>
      </c>
      <c r="JF39" s="414">
        <v>-107</v>
      </c>
      <c r="JG39" s="414">
        <v>-108</v>
      </c>
      <c r="JH39" s="414">
        <v>-109</v>
      </c>
      <c r="JI39" s="414">
        <v>-110</v>
      </c>
      <c r="JJ39" s="414">
        <v>-111</v>
      </c>
      <c r="JK39" s="414">
        <v>-112</v>
      </c>
      <c r="JL39" s="414">
        <v>-113</v>
      </c>
      <c r="JM39" s="414">
        <v>-114</v>
      </c>
      <c r="JN39" s="414">
        <v>-115</v>
      </c>
      <c r="JO39" s="414">
        <v>-116</v>
      </c>
      <c r="JP39" s="414">
        <v>-117</v>
      </c>
      <c r="JQ39" s="414">
        <v>-118</v>
      </c>
      <c r="JR39" s="414">
        <v>-119</v>
      </c>
      <c r="JS39" s="414">
        <v>-120</v>
      </c>
      <c r="JT39" s="414">
        <v>-121</v>
      </c>
      <c r="JU39" s="414">
        <v>-122</v>
      </c>
      <c r="JV39" s="414">
        <v>-123</v>
      </c>
      <c r="JW39" s="414">
        <v>-124</v>
      </c>
      <c r="JX39" s="414">
        <v>-125</v>
      </c>
      <c r="JY39" s="414">
        <v>-126</v>
      </c>
      <c r="JZ39" s="414">
        <v>-127</v>
      </c>
      <c r="KA39" s="414">
        <v>-128</v>
      </c>
      <c r="KB39" s="414">
        <v>-129</v>
      </c>
      <c r="KC39" s="414">
        <v>-130</v>
      </c>
      <c r="KD39" s="414">
        <v>-131</v>
      </c>
      <c r="KE39" s="414">
        <v>-132</v>
      </c>
      <c r="KF39" s="414">
        <v>-133</v>
      </c>
      <c r="KG39" s="414">
        <v>-134</v>
      </c>
      <c r="KH39" s="414">
        <v>-135</v>
      </c>
      <c r="KI39" s="414">
        <v>-136</v>
      </c>
      <c r="KJ39" s="414">
        <v>-137</v>
      </c>
      <c r="KK39" s="414">
        <v>-138</v>
      </c>
      <c r="KL39" s="414">
        <v>-139</v>
      </c>
      <c r="KM39" s="414">
        <v>-140</v>
      </c>
      <c r="KN39" s="414">
        <v>-141</v>
      </c>
      <c r="KO39" s="414">
        <v>-142</v>
      </c>
      <c r="KP39" s="414">
        <v>-143</v>
      </c>
      <c r="KQ39" s="414">
        <v>-144</v>
      </c>
      <c r="KR39" s="414">
        <v>-145</v>
      </c>
      <c r="KS39" s="414">
        <v>-146</v>
      </c>
      <c r="KT39" s="414">
        <v>-147</v>
      </c>
      <c r="KU39" s="414"/>
      <c r="KV39" s="414"/>
      <c r="KW39" s="414"/>
      <c r="KX39" s="414"/>
      <c r="KY39" s="401"/>
      <c r="KZ39" s="401"/>
      <c r="LA39" s="418">
        <v>2</v>
      </c>
      <c r="LB39" s="418">
        <v>3</v>
      </c>
      <c r="LC39" s="418">
        <v>4</v>
      </c>
      <c r="LD39" s="418">
        <v>5</v>
      </c>
      <c r="LE39" s="418">
        <v>6</v>
      </c>
      <c r="LF39" s="418">
        <v>7</v>
      </c>
      <c r="LG39" s="401"/>
      <c r="LH39" s="414"/>
      <c r="LI39" s="414"/>
      <c r="LJ39" s="414"/>
      <c r="LK39" s="414"/>
      <c r="LL39" s="414"/>
      <c r="LM39" s="414"/>
      <c r="LN39" s="414"/>
      <c r="LO39" s="414"/>
      <c r="LP39" s="414"/>
      <c r="LQ39" s="414"/>
      <c r="LR39" s="414"/>
      <c r="LS39" s="414"/>
      <c r="LT39" s="414"/>
      <c r="LU39" s="414"/>
      <c r="LV39" s="414"/>
      <c r="LW39" s="414"/>
      <c r="LX39" s="414"/>
      <c r="LY39" s="414"/>
      <c r="LZ39" s="414"/>
      <c r="MA39" s="414"/>
      <c r="MB39" s="414"/>
      <c r="MC39" s="414"/>
      <c r="MD39" s="414"/>
      <c r="ME39" s="414"/>
      <c r="MF39" s="414"/>
      <c r="MG39" s="414"/>
      <c r="MH39" s="414"/>
      <c r="MI39" s="414"/>
      <c r="MJ39" s="414"/>
      <c r="MK39" s="414"/>
      <c r="ML39" s="414"/>
      <c r="MM39" s="414"/>
      <c r="MN39" s="414"/>
      <c r="MO39" s="414"/>
      <c r="MP39" s="414"/>
      <c r="MQ39" s="414"/>
      <c r="MR39" s="414"/>
      <c r="MS39" s="414"/>
      <c r="MT39" s="414"/>
      <c r="MU39" s="414"/>
      <c r="MV39" s="414"/>
      <c r="MW39" s="414"/>
      <c r="MX39" s="414"/>
      <c r="MY39" s="414"/>
      <c r="MZ39" s="414"/>
      <c r="NA39" s="414"/>
      <c r="NB39" s="414"/>
      <c r="NC39" s="414"/>
      <c r="ND39" s="414"/>
      <c r="NE39" s="414"/>
      <c r="NF39" s="414"/>
      <c r="NG39" s="414"/>
      <c r="NH39" s="414"/>
      <c r="NI39" s="414"/>
      <c r="NJ39" s="414"/>
      <c r="NK39" s="414"/>
      <c r="NL39" s="414"/>
      <c r="NM39" s="414"/>
      <c r="NN39" s="414"/>
      <c r="NO39" s="414"/>
      <c r="NP39" s="414"/>
      <c r="NQ39" s="414"/>
      <c r="NR39" s="414"/>
      <c r="NS39" s="414"/>
      <c r="NT39" s="414"/>
      <c r="NU39" s="414"/>
      <c r="NV39" s="414"/>
      <c r="NW39" s="414"/>
      <c r="NX39" s="414"/>
      <c r="NY39" s="414"/>
      <c r="NZ39" s="414"/>
      <c r="OA39" s="414"/>
      <c r="OB39" s="414"/>
      <c r="OC39" s="414"/>
      <c r="OD39" s="414"/>
      <c r="OE39" s="414"/>
      <c r="OF39" s="414"/>
      <c r="OG39" s="414"/>
      <c r="OH39" s="414"/>
      <c r="OI39" s="414"/>
      <c r="OJ39" s="414"/>
      <c r="OK39" s="414"/>
      <c r="OL39" s="414"/>
      <c r="OM39" s="414"/>
      <c r="ON39" s="414"/>
      <c r="OO39" s="414"/>
      <c r="OP39" s="414"/>
      <c r="OQ39" s="414"/>
      <c r="OR39" s="414"/>
      <c r="OS39" s="414"/>
      <c r="OT39" s="414"/>
      <c r="OU39" s="414"/>
      <c r="OV39" s="414"/>
      <c r="OW39" s="414"/>
      <c r="OX39" s="414"/>
      <c r="OY39" s="414"/>
      <c r="OZ39" s="414"/>
      <c r="PA39" s="414"/>
      <c r="PB39" s="414"/>
      <c r="PC39" s="414"/>
      <c r="PD39" s="414"/>
      <c r="PE39" s="414"/>
      <c r="PF39" s="414"/>
      <c r="PG39" s="414"/>
      <c r="PH39" s="414"/>
      <c r="PI39" s="414"/>
      <c r="PJ39" s="414"/>
      <c r="PK39" s="414"/>
      <c r="PL39" s="414"/>
      <c r="PM39" s="414"/>
      <c r="PN39" s="414"/>
      <c r="PO39" s="414"/>
      <c r="PP39" s="414"/>
      <c r="PQ39" s="414"/>
      <c r="PR39" s="414"/>
      <c r="PS39" s="414"/>
      <c r="PT39" s="414"/>
      <c r="PU39" s="414"/>
      <c r="PV39" s="414"/>
      <c r="PW39" s="414"/>
      <c r="PX39" s="414"/>
      <c r="PY39" s="414"/>
      <c r="PZ39" s="414"/>
      <c r="QA39" s="414"/>
      <c r="QB39" s="414"/>
      <c r="QC39" s="414"/>
      <c r="QD39" s="414"/>
      <c r="QE39" s="414"/>
      <c r="QF39" s="414"/>
      <c r="QG39" s="414"/>
      <c r="QH39" s="414"/>
      <c r="QI39" s="414"/>
      <c r="QJ39" s="414"/>
      <c r="QK39" s="414"/>
      <c r="QL39" s="414"/>
      <c r="QM39" s="414"/>
      <c r="QN39" s="414"/>
      <c r="QO39" s="414"/>
      <c r="QP39" s="414"/>
      <c r="QQ39" s="414"/>
      <c r="QR39" s="414"/>
      <c r="QS39" s="414"/>
      <c r="QT39" s="414"/>
      <c r="QU39" s="414"/>
      <c r="QV39" s="414"/>
      <c r="QW39" s="414"/>
      <c r="QX39" s="414"/>
      <c r="QY39" s="414"/>
      <c r="QZ39" s="414"/>
      <c r="RA39" s="414"/>
      <c r="RB39" s="414"/>
      <c r="RC39" s="414"/>
      <c r="RD39" s="414"/>
      <c r="RE39" s="414"/>
      <c r="RF39" s="414"/>
      <c r="RG39" s="414"/>
      <c r="RH39" s="414"/>
      <c r="RI39" s="414"/>
      <c r="RJ39" s="414"/>
      <c r="RK39" s="414"/>
      <c r="RL39" s="414"/>
      <c r="RM39" s="414"/>
      <c r="RN39" s="414"/>
      <c r="RO39" s="414"/>
      <c r="RP39" s="414"/>
      <c r="RQ39" s="414"/>
      <c r="RR39" s="414"/>
      <c r="RS39" s="414"/>
      <c r="RT39" s="414"/>
      <c r="RU39" s="414"/>
      <c r="RV39" s="414"/>
      <c r="RW39" s="414"/>
      <c r="RX39" s="414"/>
      <c r="RY39" s="414"/>
      <c r="RZ39" s="414"/>
      <c r="SA39" s="414"/>
      <c r="SB39" s="414"/>
      <c r="SC39" s="414"/>
      <c r="SD39" s="414"/>
      <c r="SE39" s="414"/>
      <c r="SF39" s="414"/>
      <c r="SG39" s="414"/>
    </row>
    <row r="40" spans="1:501">
      <c r="A40" s="395"/>
      <c r="B40" s="396" t="s">
        <v>348</v>
      </c>
      <c r="C40" s="395">
        <v>0</v>
      </c>
      <c r="D40" s="395">
        <v>0</v>
      </c>
      <c r="E40" s="395">
        <v>0</v>
      </c>
      <c r="F40" s="395">
        <v>0</v>
      </c>
      <c r="G40" s="395">
        <v>0</v>
      </c>
      <c r="H40" s="395">
        <v>0</v>
      </c>
      <c r="I40" s="395">
        <v>0</v>
      </c>
      <c r="J40" s="395">
        <v>0</v>
      </c>
      <c r="K40" s="395">
        <v>0</v>
      </c>
      <c r="L40" s="395">
        <v>0</v>
      </c>
      <c r="M40" s="395">
        <v>0</v>
      </c>
      <c r="N40" s="395"/>
      <c r="O40" s="398">
        <v>0</v>
      </c>
      <c r="P40" s="395">
        <v>0</v>
      </c>
      <c r="Q40" s="395">
        <v>0</v>
      </c>
      <c r="R40" s="395">
        <v>0</v>
      </c>
      <c r="S40" s="395">
        <v>0</v>
      </c>
      <c r="T40" s="395">
        <v>0</v>
      </c>
      <c r="U40" s="395">
        <v>0</v>
      </c>
      <c r="V40" s="395">
        <v>0</v>
      </c>
      <c r="W40" s="399" t="s">
        <v>349</v>
      </c>
      <c r="X40" s="395"/>
      <c r="Y40" s="419" t="b">
        <v>0</v>
      </c>
      <c r="Z40" s="395"/>
      <c r="AA40" s="395"/>
      <c r="AB40" s="399" t="s">
        <v>331</v>
      </c>
      <c r="AC40" s="395"/>
      <c r="AD40" s="395"/>
      <c r="AE40" s="395"/>
      <c r="AF40" s="395" t="s">
        <v>332</v>
      </c>
      <c r="AG40" s="396" t="s">
        <v>333</v>
      </c>
      <c r="AH40" s="395"/>
      <c r="AI40" s="395"/>
      <c r="AJ40" s="395"/>
      <c r="AK40" s="395"/>
      <c r="AL40" s="395"/>
      <c r="AM40" s="395"/>
      <c r="AN40" s="395"/>
      <c r="AO40" s="395"/>
      <c r="AP40" s="395"/>
      <c r="AQ40" s="395"/>
      <c r="AR40" s="395"/>
      <c r="AS40" s="395"/>
      <c r="AT40" s="395"/>
      <c r="AU40" s="395"/>
      <c r="AV40" s="395"/>
      <c r="AW40" s="395"/>
      <c r="AX40" s="395"/>
      <c r="AY40" s="395"/>
      <c r="AZ40" s="395"/>
      <c r="BA40" s="395"/>
      <c r="BB40" s="395"/>
      <c r="BC40" s="395"/>
      <c r="BD40" s="395"/>
      <c r="BE40" s="395"/>
      <c r="BF40" s="395"/>
      <c r="BG40" s="395"/>
      <c r="BH40" s="395"/>
      <c r="BI40" s="395"/>
      <c r="BJ40" s="395"/>
      <c r="BK40" s="395"/>
      <c r="BL40" s="395"/>
      <c r="BM40" s="395"/>
      <c r="BN40" s="395"/>
      <c r="BO40" s="395"/>
      <c r="BP40" s="395"/>
      <c r="BQ40" s="395"/>
      <c r="BR40" s="395"/>
      <c r="BS40" s="395"/>
      <c r="BT40" s="395"/>
      <c r="BU40" s="395"/>
      <c r="BV40" s="395"/>
      <c r="BW40" s="395"/>
      <c r="BX40" s="395"/>
      <c r="BY40" s="395"/>
      <c r="BZ40" s="395"/>
      <c r="CA40" s="395"/>
      <c r="CB40" s="395"/>
      <c r="CC40" s="395"/>
      <c r="CD40" s="395"/>
      <c r="CE40" s="395"/>
      <c r="CF40" s="395"/>
      <c r="CG40" s="395"/>
      <c r="CH40" s="395"/>
      <c r="CI40" s="395"/>
      <c r="CJ40" s="395"/>
      <c r="CK40" s="395"/>
      <c r="CL40" s="395"/>
      <c r="CM40" s="395"/>
      <c r="CN40" s="395"/>
      <c r="CO40" s="395"/>
      <c r="CP40" s="395"/>
      <c r="CQ40" s="395"/>
      <c r="CR40" s="395"/>
      <c r="CS40" s="395"/>
      <c r="CT40" s="395"/>
      <c r="CU40" s="395"/>
      <c r="CV40" s="395"/>
      <c r="CW40" s="395"/>
      <c r="CX40" s="395"/>
      <c r="CY40" s="395"/>
      <c r="CZ40" s="395"/>
      <c r="DA40" s="395"/>
      <c r="DB40" s="395"/>
      <c r="DC40" s="397"/>
      <c r="DD40" s="400" t="s">
        <v>332</v>
      </c>
      <c r="DE40" s="396" t="s">
        <v>350</v>
      </c>
      <c r="DF40" s="400"/>
      <c r="DG40" s="397"/>
      <c r="DH40" s="397"/>
      <c r="DI40" s="397"/>
      <c r="DJ40" s="397"/>
      <c r="DK40" s="397"/>
      <c r="DL40" s="397"/>
      <c r="DM40" s="397">
        <v>-5</v>
      </c>
      <c r="DN40" s="397" t="s">
        <v>332</v>
      </c>
      <c r="DO40" s="396" t="s">
        <v>333</v>
      </c>
      <c r="DP40" s="395"/>
      <c r="DQ40" s="395"/>
      <c r="DR40" s="395"/>
      <c r="DS40" s="395"/>
      <c r="DT40" s="395"/>
      <c r="DU40" s="395"/>
      <c r="DV40" s="395"/>
      <c r="DW40" s="395"/>
      <c r="DX40" s="395"/>
      <c r="DY40" s="395"/>
      <c r="DZ40" s="395"/>
      <c r="EA40" s="395"/>
      <c r="EB40" s="395"/>
      <c r="EC40" s="395"/>
      <c r="ED40" s="395"/>
      <c r="EE40" s="395"/>
      <c r="EF40" s="395"/>
      <c r="EG40" s="395"/>
      <c r="EH40" s="395"/>
      <c r="EI40" s="395"/>
      <c r="EJ40" s="395"/>
      <c r="EK40" s="395"/>
      <c r="EL40" s="395"/>
      <c r="EM40" s="395"/>
      <c r="EN40" s="395"/>
      <c r="EO40" s="395"/>
      <c r="EP40" s="395"/>
      <c r="EQ40" s="395"/>
      <c r="ER40" s="395"/>
      <c r="ES40" s="395"/>
      <c r="ET40" s="395"/>
      <c r="EU40" s="395"/>
      <c r="EV40" s="395"/>
      <c r="EW40" s="395"/>
      <c r="EX40" s="395"/>
      <c r="EY40" s="395"/>
      <c r="EZ40" s="395"/>
      <c r="FA40" s="395"/>
      <c r="FB40" s="395"/>
      <c r="FC40" s="395"/>
      <c r="FD40" s="395"/>
      <c r="FE40" s="395"/>
      <c r="FF40" s="395"/>
      <c r="FG40" s="395"/>
      <c r="FH40" s="395"/>
      <c r="FI40" s="395"/>
      <c r="FJ40" s="395"/>
      <c r="FK40" s="395"/>
      <c r="FL40" s="395"/>
      <c r="FM40" s="395"/>
      <c r="FN40" s="395"/>
      <c r="FO40" s="395"/>
      <c r="FP40" s="395"/>
      <c r="FQ40" s="395"/>
      <c r="FR40" s="395"/>
      <c r="FS40" s="395"/>
      <c r="FT40" s="395"/>
      <c r="FU40" s="395"/>
      <c r="FV40" s="395"/>
      <c r="FW40" s="395"/>
      <c r="FX40" s="395"/>
      <c r="FY40" s="395"/>
      <c r="FZ40" s="395"/>
      <c r="GA40" s="395"/>
      <c r="GB40" s="395"/>
      <c r="GC40" s="395"/>
      <c r="GD40" s="395"/>
      <c r="GE40" s="395"/>
      <c r="GF40" s="395"/>
      <c r="GG40" s="395"/>
      <c r="GH40" s="395"/>
      <c r="GI40" s="395"/>
      <c r="GJ40" s="395"/>
      <c r="GK40" s="395"/>
      <c r="GL40" s="395"/>
      <c r="GM40" s="395"/>
      <c r="GN40" s="395"/>
      <c r="GO40" s="395"/>
      <c r="GP40" s="395"/>
      <c r="GQ40" s="395"/>
      <c r="GR40" s="395"/>
      <c r="GS40" s="395"/>
      <c r="GT40" s="395"/>
      <c r="GU40" s="395"/>
      <c r="GV40" s="395"/>
      <c r="GW40" s="395"/>
      <c r="GX40" s="395"/>
      <c r="GY40" s="395"/>
      <c r="GZ40" s="395"/>
      <c r="HA40" s="395"/>
      <c r="HB40" s="395"/>
      <c r="HC40" s="395"/>
      <c r="HD40" s="395"/>
      <c r="HE40" s="395"/>
      <c r="HF40" s="395"/>
      <c r="HG40" s="395"/>
      <c r="HH40" s="395"/>
      <c r="HI40" s="395"/>
      <c r="HJ40" s="395"/>
      <c r="HK40" s="395"/>
      <c r="HL40" s="395"/>
      <c r="HM40" s="395"/>
      <c r="HN40" s="395"/>
      <c r="HO40" s="395"/>
      <c r="HP40" s="395"/>
      <c r="HQ40" s="395"/>
      <c r="HR40" s="395"/>
      <c r="HS40" s="395"/>
      <c r="HT40" s="395"/>
      <c r="HU40" s="395"/>
      <c r="HV40" s="395"/>
      <c r="HW40" s="395"/>
      <c r="HX40" s="395"/>
      <c r="HY40" s="395"/>
      <c r="HZ40" s="395"/>
      <c r="IA40" s="395"/>
      <c r="IB40" s="395"/>
      <c r="IC40" s="395"/>
      <c r="ID40" s="395"/>
      <c r="IE40" s="395"/>
      <c r="IF40" s="395"/>
      <c r="IG40" s="395"/>
      <c r="IH40" s="395"/>
      <c r="II40" s="395"/>
      <c r="IJ40" s="395"/>
      <c r="IK40" s="395"/>
      <c r="IL40" s="395"/>
      <c r="IM40" s="395"/>
      <c r="IN40" s="395"/>
      <c r="IO40" s="395"/>
      <c r="IP40" s="395"/>
      <c r="IQ40" s="395"/>
      <c r="IR40" s="395"/>
      <c r="IS40" s="395"/>
      <c r="IT40" s="395"/>
      <c r="IU40" s="395"/>
      <c r="IV40" s="395"/>
      <c r="IW40" s="395"/>
      <c r="IX40" s="395"/>
      <c r="IY40" s="395"/>
      <c r="IZ40" s="395"/>
      <c r="JA40" s="395"/>
      <c r="JB40" s="395"/>
      <c r="JC40" s="395"/>
      <c r="JD40" s="395"/>
      <c r="JE40" s="395"/>
      <c r="JF40" s="395"/>
      <c r="JG40" s="395"/>
      <c r="JH40" s="395"/>
      <c r="JI40" s="395"/>
      <c r="JJ40" s="395"/>
      <c r="JK40" s="395"/>
      <c r="JL40" s="395"/>
      <c r="JM40" s="395"/>
      <c r="JN40" s="395"/>
      <c r="JO40" s="395"/>
      <c r="JP40" s="395"/>
      <c r="JQ40" s="395"/>
      <c r="JR40" s="395"/>
      <c r="JS40" s="395"/>
      <c r="JT40" s="395"/>
      <c r="JU40" s="395"/>
      <c r="JV40" s="395"/>
      <c r="JW40" s="395"/>
      <c r="JX40" s="395"/>
      <c r="JY40" s="395"/>
      <c r="JZ40" s="395"/>
      <c r="KA40" s="395"/>
      <c r="KB40" s="395"/>
      <c r="KC40" s="395"/>
      <c r="KD40" s="395"/>
      <c r="KE40" s="395"/>
      <c r="KF40" s="395"/>
      <c r="KG40" s="395"/>
      <c r="KH40" s="395"/>
      <c r="KI40" s="395"/>
      <c r="KJ40" s="395"/>
      <c r="KK40" s="395"/>
      <c r="KL40" s="395"/>
      <c r="KM40" s="395"/>
      <c r="KN40" s="395"/>
      <c r="KO40" s="395"/>
      <c r="KP40" s="395"/>
      <c r="KQ40" s="395"/>
      <c r="KR40" s="395"/>
      <c r="KS40" s="395"/>
      <c r="KT40" s="395"/>
      <c r="KU40" s="395"/>
      <c r="KV40" s="395"/>
      <c r="KW40" s="395"/>
      <c r="KX40" s="395"/>
      <c r="KY40" s="400" t="s">
        <v>332</v>
      </c>
      <c r="KZ40" s="396" t="s">
        <v>350</v>
      </c>
      <c r="LA40" s="397"/>
      <c r="LB40" s="397"/>
      <c r="LC40" s="397"/>
      <c r="LD40" s="397"/>
      <c r="LE40" s="397"/>
      <c r="LF40" s="397"/>
      <c r="LG40" s="397"/>
      <c r="LH40" s="395"/>
      <c r="LI40" s="414"/>
      <c r="LJ40" s="396" t="s">
        <v>335</v>
      </c>
      <c r="LK40" s="397"/>
      <c r="LL40" s="397"/>
      <c r="LM40" s="397"/>
      <c r="LN40" s="395"/>
      <c r="LO40" s="395"/>
      <c r="LP40" s="395"/>
      <c r="LQ40" s="395"/>
      <c r="LR40" s="395"/>
      <c r="LS40" s="395"/>
      <c r="LT40" s="395"/>
      <c r="LU40" s="395"/>
      <c r="LV40" s="395"/>
      <c r="LW40" s="395"/>
      <c r="LX40" s="395"/>
      <c r="LY40" s="395"/>
      <c r="LZ40" s="395"/>
      <c r="MA40" s="395"/>
      <c r="MB40" s="395"/>
      <c r="MC40" s="395"/>
      <c r="MD40" s="395"/>
      <c r="ME40" s="395"/>
      <c r="MF40" s="395"/>
      <c r="MG40" s="395"/>
      <c r="MH40" s="395"/>
      <c r="MI40" s="395"/>
      <c r="MJ40" s="395"/>
      <c r="MK40" s="395"/>
      <c r="ML40" s="395"/>
      <c r="MM40" s="395"/>
      <c r="MN40" s="395"/>
      <c r="MO40" s="395"/>
      <c r="MP40" s="395"/>
      <c r="MQ40" s="395"/>
      <c r="MR40" s="395"/>
      <c r="MS40" s="395"/>
      <c r="MT40" s="395"/>
      <c r="MU40" s="395"/>
      <c r="MV40" s="395"/>
      <c r="MW40" s="395"/>
      <c r="MX40" s="395"/>
      <c r="MY40" s="395"/>
      <c r="MZ40" s="395"/>
      <c r="NA40" s="395"/>
      <c r="NB40" s="395"/>
      <c r="NC40" s="395"/>
      <c r="ND40" s="395"/>
      <c r="NE40" s="395"/>
      <c r="NF40" s="395"/>
      <c r="NG40" s="395"/>
      <c r="NH40" s="395"/>
      <c r="NI40" s="395"/>
      <c r="NJ40" s="395"/>
      <c r="NK40" s="395"/>
      <c r="NL40" s="395"/>
      <c r="NM40" s="395"/>
      <c r="NN40" s="395"/>
      <c r="NO40" s="395"/>
      <c r="NP40" s="395"/>
      <c r="NQ40" s="395"/>
      <c r="NR40" s="395"/>
      <c r="NS40" s="395"/>
      <c r="NT40" s="395"/>
      <c r="NU40" s="395"/>
      <c r="NV40" s="395"/>
      <c r="NW40" s="395"/>
      <c r="NX40" s="395"/>
      <c r="NY40" s="395"/>
      <c r="NZ40" s="395"/>
      <c r="OA40" s="395"/>
      <c r="OB40" s="395"/>
      <c r="OC40" s="395"/>
      <c r="OD40" s="395"/>
      <c r="OE40" s="395"/>
      <c r="OF40" s="395"/>
      <c r="OG40" s="395"/>
      <c r="OH40" s="395"/>
      <c r="OI40" s="395"/>
      <c r="OJ40" s="395"/>
      <c r="OK40" s="395"/>
      <c r="OL40" s="395"/>
      <c r="OM40" s="395"/>
      <c r="ON40" s="395"/>
      <c r="OO40" s="395"/>
      <c r="OP40" s="395"/>
      <c r="OQ40" s="395"/>
      <c r="OR40" s="395"/>
      <c r="OS40" s="395"/>
      <c r="OT40" s="395"/>
      <c r="OU40" s="395"/>
      <c r="OV40" s="395"/>
      <c r="OW40" s="395"/>
      <c r="OX40" s="395"/>
      <c r="OY40" s="395"/>
      <c r="OZ40" s="395"/>
      <c r="PA40" s="395"/>
      <c r="PB40" s="395"/>
      <c r="PC40" s="395"/>
      <c r="PD40" s="395"/>
      <c r="PE40" s="395"/>
      <c r="PF40" s="395"/>
      <c r="PG40" s="395"/>
      <c r="PH40" s="395"/>
      <c r="PI40" s="395"/>
      <c r="PJ40" s="395"/>
      <c r="PK40" s="395"/>
      <c r="PL40" s="395"/>
      <c r="PM40" s="395"/>
      <c r="PN40" s="395"/>
      <c r="PO40" s="395"/>
      <c r="PP40" s="395"/>
      <c r="PQ40" s="395"/>
      <c r="PR40" s="395"/>
      <c r="PS40" s="395"/>
      <c r="PT40" s="395"/>
      <c r="PU40" s="395"/>
      <c r="PV40" s="395"/>
      <c r="PW40" s="395"/>
      <c r="PX40" s="395"/>
      <c r="PY40" s="395"/>
      <c r="PZ40" s="395"/>
      <c r="QA40" s="395"/>
      <c r="QB40" s="395"/>
      <c r="QC40" s="395"/>
      <c r="QD40" s="395"/>
      <c r="QE40" s="395"/>
      <c r="QF40" s="395"/>
      <c r="QG40" s="395"/>
      <c r="QH40" s="395"/>
      <c r="QI40" s="395"/>
      <c r="QJ40" s="395"/>
      <c r="QK40" s="395"/>
      <c r="QL40" s="395"/>
      <c r="QM40" s="395"/>
      <c r="QN40" s="395"/>
      <c r="QO40" s="395"/>
      <c r="QP40" s="395"/>
      <c r="QQ40" s="395"/>
      <c r="QR40" s="395"/>
      <c r="QS40" s="395"/>
      <c r="QT40" s="395"/>
      <c r="QU40" s="395"/>
      <c r="QV40" s="395"/>
      <c r="QW40" s="395"/>
      <c r="QX40" s="395"/>
      <c r="QY40" s="395"/>
      <c r="QZ40" s="395"/>
      <c r="RA40" s="395"/>
      <c r="RB40" s="395"/>
      <c r="RC40" s="395"/>
      <c r="RD40" s="395"/>
      <c r="RE40" s="395"/>
      <c r="RF40" s="395"/>
      <c r="RG40" s="395"/>
      <c r="RH40" s="395"/>
      <c r="RI40" s="395"/>
      <c r="RJ40" s="395"/>
      <c r="RK40" s="395"/>
      <c r="RL40" s="395"/>
      <c r="RM40" s="395"/>
      <c r="RN40" s="395"/>
      <c r="RO40" s="395"/>
      <c r="RP40" s="395"/>
      <c r="RQ40" s="395"/>
      <c r="RR40" s="395"/>
      <c r="RS40" s="395"/>
      <c r="RT40" s="395"/>
      <c r="RU40" s="395"/>
      <c r="RV40" s="395"/>
      <c r="RW40" s="395"/>
      <c r="RX40" s="395"/>
      <c r="RY40" s="395"/>
      <c r="RZ40" s="395"/>
      <c r="SA40" s="395"/>
      <c r="SB40" s="395"/>
      <c r="SC40" s="395"/>
      <c r="SD40" s="395"/>
      <c r="SE40" s="395"/>
      <c r="SF40" s="395"/>
      <c r="SG40" s="395"/>
    </row>
    <row r="41" spans="1:501">
      <c r="A41" s="395"/>
      <c r="B41" s="420" t="s">
        <v>330</v>
      </c>
      <c r="C41" s="420" t="s">
        <v>367</v>
      </c>
      <c r="D41" s="420" t="s">
        <v>368</v>
      </c>
      <c r="E41" s="420" t="s">
        <v>369</v>
      </c>
      <c r="F41" s="420" t="s">
        <v>370</v>
      </c>
      <c r="G41" s="420" t="s">
        <v>371</v>
      </c>
      <c r="H41" s="420" t="s">
        <v>372</v>
      </c>
      <c r="I41" s="420" t="s">
        <v>373</v>
      </c>
      <c r="J41" s="420" t="s">
        <v>374</v>
      </c>
      <c r="K41" s="420" t="s">
        <v>306</v>
      </c>
      <c r="L41" s="420" t="s">
        <v>375</v>
      </c>
      <c r="M41" s="420">
        <v>0</v>
      </c>
      <c r="N41" s="395"/>
      <c r="O41" s="374" t="s">
        <v>267</v>
      </c>
      <c r="P41" s="375" t="s">
        <v>376</v>
      </c>
      <c r="Q41" s="375" t="s">
        <v>377</v>
      </c>
      <c r="R41" s="375" t="s">
        <v>378</v>
      </c>
      <c r="S41" s="375" t="s">
        <v>379</v>
      </c>
      <c r="T41" s="375" t="s">
        <v>380</v>
      </c>
      <c r="U41" s="375" t="s">
        <v>381</v>
      </c>
      <c r="V41" s="395">
        <v>0</v>
      </c>
      <c r="W41" s="395" t="s">
        <v>382</v>
      </c>
      <c r="X41" s="395" t="s">
        <v>383</v>
      </c>
      <c r="Y41" s="395" t="s">
        <v>384</v>
      </c>
      <c r="Z41" s="395"/>
      <c r="AA41" s="373" t="s">
        <v>45</v>
      </c>
      <c r="AB41" s="371" t="s">
        <v>306</v>
      </c>
      <c r="AC41" s="371" t="s">
        <v>385</v>
      </c>
      <c r="AD41" s="371" t="s">
        <v>386</v>
      </c>
      <c r="AE41" s="395"/>
      <c r="AF41" s="395" t="s">
        <v>336</v>
      </c>
      <c r="AG41" s="395" t="s">
        <v>330</v>
      </c>
      <c r="AH41" s="405" t="s">
        <v>387</v>
      </c>
      <c r="AI41" s="405" t="s">
        <v>388</v>
      </c>
      <c r="AJ41" s="405" t="s">
        <v>389</v>
      </c>
      <c r="AK41" s="405" t="s">
        <v>382</v>
      </c>
      <c r="AL41" s="405" t="s">
        <v>390</v>
      </c>
      <c r="AM41" s="405" t="s">
        <v>371</v>
      </c>
      <c r="AN41" s="405" t="s">
        <v>391</v>
      </c>
      <c r="AO41" s="405" t="s">
        <v>392</v>
      </c>
      <c r="AP41" s="405" t="s">
        <v>393</v>
      </c>
      <c r="AQ41" s="405" t="s">
        <v>394</v>
      </c>
      <c r="AR41" s="405" t="s">
        <v>395</v>
      </c>
      <c r="AS41" s="405" t="s">
        <v>396</v>
      </c>
      <c r="AT41" s="405" t="s">
        <v>397</v>
      </c>
      <c r="AU41" s="405" t="s">
        <v>397</v>
      </c>
      <c r="AV41" s="405" t="s">
        <v>397</v>
      </c>
      <c r="AW41" s="405" t="s">
        <v>397</v>
      </c>
      <c r="AX41" s="405" t="s">
        <v>397</v>
      </c>
      <c r="AY41" s="405" t="s">
        <v>397</v>
      </c>
      <c r="AZ41" s="405" t="s">
        <v>397</v>
      </c>
      <c r="BA41" s="405" t="s">
        <v>397</v>
      </c>
      <c r="BB41" s="405" t="s">
        <v>397</v>
      </c>
      <c r="BC41" s="405" t="s">
        <v>397</v>
      </c>
      <c r="BD41" s="405" t="s">
        <v>397</v>
      </c>
      <c r="BE41" s="405" t="s">
        <v>397</v>
      </c>
      <c r="BF41" s="405" t="s">
        <v>397</v>
      </c>
      <c r="BG41" s="405" t="s">
        <v>397</v>
      </c>
      <c r="BH41" s="405" t="s">
        <v>397</v>
      </c>
      <c r="BI41" s="405" t="s">
        <v>397</v>
      </c>
      <c r="BJ41" s="405" t="s">
        <v>397</v>
      </c>
      <c r="BK41" s="405" t="s">
        <v>397</v>
      </c>
      <c r="BL41" s="405" t="s">
        <v>397</v>
      </c>
      <c r="BM41" s="405" t="s">
        <v>397</v>
      </c>
      <c r="BN41" s="405" t="s">
        <v>397</v>
      </c>
      <c r="BO41" s="405" t="s">
        <v>397</v>
      </c>
      <c r="BP41" s="405" t="s">
        <v>397</v>
      </c>
      <c r="BQ41" s="405" t="s">
        <v>397</v>
      </c>
      <c r="BR41" s="405" t="s">
        <v>397</v>
      </c>
      <c r="BS41" s="405" t="s">
        <v>397</v>
      </c>
      <c r="BT41" s="405" t="s">
        <v>397</v>
      </c>
      <c r="BU41" s="405" t="s">
        <v>397</v>
      </c>
      <c r="BV41" s="405" t="s">
        <v>397</v>
      </c>
      <c r="BW41" s="405" t="s">
        <v>397</v>
      </c>
      <c r="BX41" s="405" t="s">
        <v>397</v>
      </c>
      <c r="BY41" s="405" t="s">
        <v>397</v>
      </c>
      <c r="BZ41" s="405" t="s">
        <v>397</v>
      </c>
      <c r="CA41" s="405" t="s">
        <v>397</v>
      </c>
      <c r="CB41" s="405" t="s">
        <v>397</v>
      </c>
      <c r="CC41" s="405" t="s">
        <v>397</v>
      </c>
      <c r="CD41" s="405" t="s">
        <v>397</v>
      </c>
      <c r="CE41" s="405" t="s">
        <v>397</v>
      </c>
      <c r="CF41" s="405" t="s">
        <v>397</v>
      </c>
      <c r="CG41" s="405" t="s">
        <v>397</v>
      </c>
      <c r="CH41" s="405" t="s">
        <v>397</v>
      </c>
      <c r="CI41" s="405" t="s">
        <v>397</v>
      </c>
      <c r="CJ41" s="405" t="s">
        <v>397</v>
      </c>
      <c r="CK41" s="405" t="s">
        <v>397</v>
      </c>
      <c r="CL41" s="405" t="s">
        <v>397</v>
      </c>
      <c r="CM41" s="405" t="s">
        <v>397</v>
      </c>
      <c r="CN41" s="405" t="s">
        <v>397</v>
      </c>
      <c r="CO41" s="405" t="s">
        <v>397</v>
      </c>
      <c r="CP41" s="405" t="s">
        <v>397</v>
      </c>
      <c r="CQ41" s="405" t="s">
        <v>397</v>
      </c>
      <c r="CR41" s="405" t="s">
        <v>397</v>
      </c>
      <c r="CS41" s="405" t="s">
        <v>397</v>
      </c>
      <c r="CT41" s="405" t="s">
        <v>397</v>
      </c>
      <c r="CU41" s="405" t="s">
        <v>397</v>
      </c>
      <c r="CV41" s="405" t="s">
        <v>397</v>
      </c>
      <c r="CW41" s="405" t="s">
        <v>397</v>
      </c>
      <c r="CX41" s="405" t="s">
        <v>397</v>
      </c>
      <c r="CY41" s="405" t="s">
        <v>397</v>
      </c>
      <c r="CZ41" s="405" t="s">
        <v>397</v>
      </c>
      <c r="DA41" s="405" t="s">
        <v>397</v>
      </c>
      <c r="DB41" s="405" t="s">
        <v>397</v>
      </c>
      <c r="DC41" s="397"/>
      <c r="DD41" s="397" t="s">
        <v>341</v>
      </c>
      <c r="DE41" s="397"/>
      <c r="DF41" s="397" t="s">
        <v>398</v>
      </c>
      <c r="DG41" s="397" t="s">
        <v>399</v>
      </c>
      <c r="DH41" s="397" t="s">
        <v>399</v>
      </c>
      <c r="DI41" s="397" t="s">
        <v>382</v>
      </c>
      <c r="DJ41" s="397" t="s">
        <v>383</v>
      </c>
      <c r="DK41" s="397" t="s">
        <v>384</v>
      </c>
      <c r="DL41" s="397"/>
      <c r="DM41" s="397"/>
      <c r="DN41" s="397" t="s">
        <v>336</v>
      </c>
      <c r="DO41" s="395" t="s">
        <v>267</v>
      </c>
      <c r="DP41" s="405" t="s">
        <v>397</v>
      </c>
      <c r="DQ41" s="405" t="s">
        <v>397</v>
      </c>
      <c r="DR41" s="405" t="s">
        <v>397</v>
      </c>
      <c r="DS41" s="405" t="s">
        <v>397</v>
      </c>
      <c r="DT41" s="405" t="s">
        <v>397</v>
      </c>
      <c r="DU41" s="405" t="s">
        <v>397</v>
      </c>
      <c r="DV41" s="405" t="s">
        <v>397</v>
      </c>
      <c r="DW41" s="405" t="s">
        <v>397</v>
      </c>
      <c r="DX41" s="405" t="s">
        <v>397</v>
      </c>
      <c r="DY41" s="405" t="s">
        <v>397</v>
      </c>
      <c r="DZ41" s="405" t="s">
        <v>397</v>
      </c>
      <c r="EA41" s="405" t="s">
        <v>397</v>
      </c>
      <c r="EB41" s="405" t="s">
        <v>397</v>
      </c>
      <c r="EC41" s="405" t="s">
        <v>397</v>
      </c>
      <c r="ED41" s="405" t="s">
        <v>397</v>
      </c>
      <c r="EE41" s="405" t="s">
        <v>397</v>
      </c>
      <c r="EF41" s="405" t="s">
        <v>397</v>
      </c>
      <c r="EG41" s="405" t="s">
        <v>397</v>
      </c>
      <c r="EH41" s="405" t="s">
        <v>397</v>
      </c>
      <c r="EI41" s="405" t="s">
        <v>397</v>
      </c>
      <c r="EJ41" s="405" t="s">
        <v>397</v>
      </c>
      <c r="EK41" s="405" t="s">
        <v>397</v>
      </c>
      <c r="EL41" s="405" t="s">
        <v>397</v>
      </c>
      <c r="EM41" s="405" t="s">
        <v>397</v>
      </c>
      <c r="EN41" s="405" t="s">
        <v>397</v>
      </c>
      <c r="EO41" s="405" t="s">
        <v>397</v>
      </c>
      <c r="EP41" s="405" t="s">
        <v>397</v>
      </c>
      <c r="EQ41" s="405" t="s">
        <v>397</v>
      </c>
      <c r="ER41" s="405" t="s">
        <v>397</v>
      </c>
      <c r="ES41" s="405" t="s">
        <v>397</v>
      </c>
      <c r="ET41" s="405" t="s">
        <v>397</v>
      </c>
      <c r="EU41" s="405" t="s">
        <v>397</v>
      </c>
      <c r="EV41" s="405" t="s">
        <v>397</v>
      </c>
      <c r="EW41" s="405" t="s">
        <v>397</v>
      </c>
      <c r="EX41" s="405" t="s">
        <v>397</v>
      </c>
      <c r="EY41" s="405" t="s">
        <v>397</v>
      </c>
      <c r="EZ41" s="405" t="s">
        <v>397</v>
      </c>
      <c r="FA41" s="405" t="s">
        <v>397</v>
      </c>
      <c r="FB41" s="405" t="s">
        <v>397</v>
      </c>
      <c r="FC41" s="405" t="s">
        <v>397</v>
      </c>
      <c r="FD41" s="405" t="s">
        <v>397</v>
      </c>
      <c r="FE41" s="405" t="s">
        <v>397</v>
      </c>
      <c r="FF41" s="405" t="s">
        <v>397</v>
      </c>
      <c r="FG41" s="405" t="s">
        <v>397</v>
      </c>
      <c r="FH41" s="405" t="s">
        <v>397</v>
      </c>
      <c r="FI41" s="405" t="s">
        <v>397</v>
      </c>
      <c r="FJ41" s="405" t="s">
        <v>397</v>
      </c>
      <c r="FK41" s="405" t="s">
        <v>397</v>
      </c>
      <c r="FL41" s="405" t="s">
        <v>397</v>
      </c>
      <c r="FM41" s="405" t="s">
        <v>397</v>
      </c>
      <c r="FN41" s="405" t="s">
        <v>397</v>
      </c>
      <c r="FO41" s="405" t="s">
        <v>397</v>
      </c>
      <c r="FP41" s="405" t="s">
        <v>397</v>
      </c>
      <c r="FQ41" s="405" t="s">
        <v>397</v>
      </c>
      <c r="FR41" s="405" t="s">
        <v>397</v>
      </c>
      <c r="FS41" s="405" t="s">
        <v>397</v>
      </c>
      <c r="FT41" s="405" t="s">
        <v>397</v>
      </c>
      <c r="FU41" s="405" t="s">
        <v>397</v>
      </c>
      <c r="FV41" s="405" t="s">
        <v>397</v>
      </c>
      <c r="FW41" s="405" t="s">
        <v>397</v>
      </c>
      <c r="FX41" s="405" t="s">
        <v>397</v>
      </c>
      <c r="FY41" s="405" t="s">
        <v>397</v>
      </c>
      <c r="FZ41" s="405" t="s">
        <v>397</v>
      </c>
      <c r="GA41" s="405" t="s">
        <v>397</v>
      </c>
      <c r="GB41" s="405" t="s">
        <v>397</v>
      </c>
      <c r="GC41" s="405" t="s">
        <v>397</v>
      </c>
      <c r="GD41" s="405" t="s">
        <v>397</v>
      </c>
      <c r="GE41" s="405" t="s">
        <v>397</v>
      </c>
      <c r="GF41" s="405" t="s">
        <v>397</v>
      </c>
      <c r="GG41" s="405" t="s">
        <v>397</v>
      </c>
      <c r="GH41" s="405" t="s">
        <v>397</v>
      </c>
      <c r="GI41" s="405" t="s">
        <v>397</v>
      </c>
      <c r="GJ41" s="405" t="s">
        <v>397</v>
      </c>
      <c r="GK41" s="405" t="s">
        <v>397</v>
      </c>
      <c r="GL41" s="405" t="s">
        <v>397</v>
      </c>
      <c r="GM41" s="405" t="s">
        <v>397</v>
      </c>
      <c r="GN41" s="405" t="s">
        <v>397</v>
      </c>
      <c r="GO41" s="405" t="s">
        <v>397</v>
      </c>
      <c r="GP41" s="405" t="s">
        <v>397</v>
      </c>
      <c r="GQ41" s="405" t="s">
        <v>397</v>
      </c>
      <c r="GR41" s="405" t="s">
        <v>397</v>
      </c>
      <c r="GS41" s="405" t="s">
        <v>397</v>
      </c>
      <c r="GT41" s="405" t="s">
        <v>397</v>
      </c>
      <c r="GU41" s="405" t="s">
        <v>397</v>
      </c>
      <c r="GV41" s="405" t="s">
        <v>397</v>
      </c>
      <c r="GW41" s="405" t="s">
        <v>397</v>
      </c>
      <c r="GX41" s="405" t="s">
        <v>397</v>
      </c>
      <c r="GY41" s="405" t="s">
        <v>397</v>
      </c>
      <c r="GZ41" s="405" t="s">
        <v>397</v>
      </c>
      <c r="HA41" s="405" t="s">
        <v>397</v>
      </c>
      <c r="HB41" s="405" t="s">
        <v>397</v>
      </c>
      <c r="HC41" s="405" t="s">
        <v>397</v>
      </c>
      <c r="HD41" s="405" t="s">
        <v>397</v>
      </c>
      <c r="HE41" s="405" t="s">
        <v>397</v>
      </c>
      <c r="HF41" s="405" t="s">
        <v>397</v>
      </c>
      <c r="HG41" s="405" t="s">
        <v>397</v>
      </c>
      <c r="HH41" s="405" t="s">
        <v>397</v>
      </c>
      <c r="HI41" s="405" t="s">
        <v>397</v>
      </c>
      <c r="HJ41" s="405" t="s">
        <v>397</v>
      </c>
      <c r="HK41" s="405" t="s">
        <v>397</v>
      </c>
      <c r="HL41" s="405" t="s">
        <v>397</v>
      </c>
      <c r="HM41" s="405" t="s">
        <v>397</v>
      </c>
      <c r="HN41" s="405" t="s">
        <v>397</v>
      </c>
      <c r="HO41" s="405" t="s">
        <v>397</v>
      </c>
      <c r="HP41" s="405" t="s">
        <v>397</v>
      </c>
      <c r="HQ41" s="405" t="s">
        <v>397</v>
      </c>
      <c r="HR41" s="405" t="s">
        <v>397</v>
      </c>
      <c r="HS41" s="405" t="s">
        <v>397</v>
      </c>
      <c r="HT41" s="405" t="s">
        <v>397</v>
      </c>
      <c r="HU41" s="405" t="s">
        <v>397</v>
      </c>
      <c r="HV41" s="405" t="s">
        <v>397</v>
      </c>
      <c r="HW41" s="405" t="s">
        <v>397</v>
      </c>
      <c r="HX41" s="405" t="s">
        <v>397</v>
      </c>
      <c r="HY41" s="405" t="s">
        <v>397</v>
      </c>
      <c r="HZ41" s="405" t="s">
        <v>397</v>
      </c>
      <c r="IA41" s="405" t="s">
        <v>397</v>
      </c>
      <c r="IB41" s="405" t="s">
        <v>397</v>
      </c>
      <c r="IC41" s="405" t="s">
        <v>397</v>
      </c>
      <c r="ID41" s="405" t="s">
        <v>397</v>
      </c>
      <c r="IE41" s="405" t="s">
        <v>397</v>
      </c>
      <c r="IF41" s="405" t="s">
        <v>397</v>
      </c>
      <c r="IG41" s="405" t="s">
        <v>397</v>
      </c>
      <c r="IH41" s="405" t="s">
        <v>397</v>
      </c>
      <c r="II41" s="405" t="s">
        <v>397</v>
      </c>
      <c r="IJ41" s="405" t="s">
        <v>397</v>
      </c>
      <c r="IK41" s="405" t="s">
        <v>397</v>
      </c>
      <c r="IL41" s="405" t="s">
        <v>397</v>
      </c>
      <c r="IM41" s="405" t="s">
        <v>397</v>
      </c>
      <c r="IN41" s="405" t="s">
        <v>397</v>
      </c>
      <c r="IO41" s="405" t="s">
        <v>397</v>
      </c>
      <c r="IP41" s="405" t="s">
        <v>397</v>
      </c>
      <c r="IQ41" s="405" t="s">
        <v>397</v>
      </c>
      <c r="IR41" s="405" t="s">
        <v>397</v>
      </c>
      <c r="IS41" s="405" t="s">
        <v>397</v>
      </c>
      <c r="IT41" s="405" t="s">
        <v>397</v>
      </c>
      <c r="IU41" s="405" t="s">
        <v>397</v>
      </c>
      <c r="IV41" s="405" t="s">
        <v>397</v>
      </c>
      <c r="IW41" s="405" t="s">
        <v>397</v>
      </c>
      <c r="IX41" s="405" t="s">
        <v>397</v>
      </c>
      <c r="IY41" s="405" t="s">
        <v>397</v>
      </c>
      <c r="IZ41" s="405" t="s">
        <v>397</v>
      </c>
      <c r="JA41" s="405" t="s">
        <v>397</v>
      </c>
      <c r="JB41" s="405" t="s">
        <v>397</v>
      </c>
      <c r="JC41" s="405" t="s">
        <v>397</v>
      </c>
      <c r="JD41" s="405" t="s">
        <v>397</v>
      </c>
      <c r="JE41" s="405" t="s">
        <v>397</v>
      </c>
      <c r="JF41" s="405" t="s">
        <v>397</v>
      </c>
      <c r="JG41" s="405" t="s">
        <v>397</v>
      </c>
      <c r="JH41" s="405" t="s">
        <v>397</v>
      </c>
      <c r="JI41" s="405" t="s">
        <v>397</v>
      </c>
      <c r="JJ41" s="405" t="s">
        <v>397</v>
      </c>
      <c r="JK41" s="405" t="s">
        <v>397</v>
      </c>
      <c r="JL41" s="405" t="s">
        <v>397</v>
      </c>
      <c r="JM41" s="405" t="s">
        <v>397</v>
      </c>
      <c r="JN41" s="405" t="s">
        <v>397</v>
      </c>
      <c r="JO41" s="405" t="s">
        <v>397</v>
      </c>
      <c r="JP41" s="405" t="s">
        <v>397</v>
      </c>
      <c r="JQ41" s="405" t="s">
        <v>397</v>
      </c>
      <c r="JR41" s="405" t="s">
        <v>397</v>
      </c>
      <c r="JS41" s="405" t="s">
        <v>397</v>
      </c>
      <c r="JT41" s="405" t="s">
        <v>397</v>
      </c>
      <c r="JU41" s="405" t="s">
        <v>397</v>
      </c>
      <c r="JV41" s="405" t="s">
        <v>397</v>
      </c>
      <c r="JW41" s="405" t="s">
        <v>397</v>
      </c>
      <c r="JX41" s="405" t="s">
        <v>397</v>
      </c>
      <c r="JY41" s="405" t="s">
        <v>397</v>
      </c>
      <c r="JZ41" s="405" t="s">
        <v>397</v>
      </c>
      <c r="KA41" s="405" t="s">
        <v>397</v>
      </c>
      <c r="KB41" s="405" t="s">
        <v>397</v>
      </c>
      <c r="KC41" s="405" t="s">
        <v>397</v>
      </c>
      <c r="KD41" s="405" t="s">
        <v>397</v>
      </c>
      <c r="KE41" s="405" t="s">
        <v>397</v>
      </c>
      <c r="KF41" s="405" t="s">
        <v>397</v>
      </c>
      <c r="KG41" s="405" t="s">
        <v>397</v>
      </c>
      <c r="KH41" s="405" t="s">
        <v>397</v>
      </c>
      <c r="KI41" s="405" t="s">
        <v>397</v>
      </c>
      <c r="KJ41" s="405" t="s">
        <v>397</v>
      </c>
      <c r="KK41" s="405" t="s">
        <v>397</v>
      </c>
      <c r="KL41" s="405" t="s">
        <v>397</v>
      </c>
      <c r="KM41" s="405" t="s">
        <v>397</v>
      </c>
      <c r="KN41" s="405" t="s">
        <v>397</v>
      </c>
      <c r="KO41" s="405" t="s">
        <v>397</v>
      </c>
      <c r="KP41" s="405" t="s">
        <v>397</v>
      </c>
      <c r="KQ41" s="405" t="s">
        <v>397</v>
      </c>
      <c r="KR41" s="405" t="s">
        <v>397</v>
      </c>
      <c r="KS41" s="405" t="s">
        <v>397</v>
      </c>
      <c r="KT41" s="405" t="s">
        <v>397</v>
      </c>
      <c r="KU41" s="405"/>
      <c r="KV41" s="405"/>
      <c r="KW41" s="405"/>
      <c r="KX41" s="405"/>
      <c r="KY41" s="397" t="s">
        <v>343</v>
      </c>
      <c r="KZ41" s="397"/>
      <c r="LA41" s="397" t="s">
        <v>397</v>
      </c>
      <c r="LB41" s="397" t="s">
        <v>397</v>
      </c>
      <c r="LC41" s="397" t="s">
        <v>397</v>
      </c>
      <c r="LD41" s="397" t="s">
        <v>381</v>
      </c>
      <c r="LE41" s="397" t="s">
        <v>400</v>
      </c>
      <c r="LF41" s="397" t="s">
        <v>401</v>
      </c>
      <c r="LG41" s="397"/>
      <c r="LH41" s="405"/>
      <c r="LI41" s="405"/>
      <c r="LJ41" s="405" t="s">
        <v>267</v>
      </c>
      <c r="LK41" s="405" t="s">
        <v>381</v>
      </c>
      <c r="LL41" s="405" t="s">
        <v>400</v>
      </c>
      <c r="LM41" s="405" t="s">
        <v>401</v>
      </c>
      <c r="LN41" s="405"/>
      <c r="LO41" s="405"/>
      <c r="LP41" s="405"/>
      <c r="LQ41" s="405"/>
      <c r="LR41" s="405"/>
      <c r="LS41" s="405"/>
      <c r="LT41" s="405"/>
      <c r="LU41" s="405"/>
      <c r="LV41" s="405"/>
      <c r="LW41" s="405"/>
      <c r="LX41" s="405"/>
      <c r="LY41" s="405"/>
      <c r="LZ41" s="405"/>
      <c r="MA41" s="405"/>
      <c r="MB41" s="405"/>
      <c r="MC41" s="405"/>
      <c r="MD41" s="405"/>
      <c r="ME41" s="405"/>
      <c r="MF41" s="405"/>
      <c r="MG41" s="405"/>
      <c r="MH41" s="405"/>
      <c r="MI41" s="405"/>
      <c r="MJ41" s="405"/>
      <c r="MK41" s="405"/>
      <c r="ML41" s="405"/>
      <c r="MM41" s="405"/>
      <c r="MN41" s="405"/>
      <c r="MO41" s="405"/>
      <c r="MP41" s="405"/>
      <c r="MQ41" s="405"/>
      <c r="MR41" s="405"/>
      <c r="MS41" s="405"/>
      <c r="MT41" s="405"/>
      <c r="MU41" s="405"/>
      <c r="MV41" s="405"/>
      <c r="MW41" s="405"/>
      <c r="MX41" s="405"/>
      <c r="MY41" s="405"/>
      <c r="MZ41" s="405"/>
      <c r="NA41" s="405"/>
      <c r="NB41" s="405"/>
      <c r="NC41" s="405"/>
      <c r="ND41" s="405"/>
      <c r="NE41" s="405"/>
      <c r="NF41" s="405"/>
      <c r="NG41" s="405"/>
      <c r="NH41" s="405"/>
      <c r="NI41" s="405"/>
      <c r="NJ41" s="405"/>
      <c r="NK41" s="405"/>
      <c r="NL41" s="405"/>
      <c r="NM41" s="405"/>
      <c r="NN41" s="405"/>
      <c r="NO41" s="405"/>
      <c r="NP41" s="405"/>
      <c r="NQ41" s="405"/>
      <c r="NR41" s="405"/>
      <c r="NS41" s="405"/>
      <c r="NT41" s="405"/>
      <c r="NU41" s="405"/>
      <c r="NV41" s="405"/>
      <c r="NW41" s="405"/>
      <c r="NX41" s="405"/>
      <c r="NY41" s="405"/>
      <c r="NZ41" s="405"/>
      <c r="OA41" s="405"/>
      <c r="OB41" s="405"/>
      <c r="OC41" s="405"/>
      <c r="OD41" s="405"/>
      <c r="OE41" s="405"/>
      <c r="OF41" s="405"/>
      <c r="OG41" s="405"/>
      <c r="OH41" s="405"/>
      <c r="OI41" s="405"/>
      <c r="OJ41" s="405"/>
      <c r="OK41" s="405"/>
      <c r="OL41" s="405"/>
      <c r="OM41" s="405"/>
      <c r="ON41" s="405"/>
      <c r="OO41" s="405"/>
      <c r="OP41" s="405"/>
      <c r="OQ41" s="405"/>
      <c r="OR41" s="405"/>
      <c r="OS41" s="405"/>
      <c r="OT41" s="405"/>
      <c r="OU41" s="405"/>
      <c r="OV41" s="405"/>
      <c r="OW41" s="405"/>
      <c r="OX41" s="405"/>
      <c r="OY41" s="405"/>
      <c r="OZ41" s="405"/>
      <c r="PA41" s="405"/>
      <c r="PB41" s="405"/>
      <c r="PC41" s="405"/>
      <c r="PD41" s="405"/>
      <c r="PE41" s="405"/>
      <c r="PF41" s="405"/>
      <c r="PG41" s="405"/>
      <c r="PH41" s="405"/>
      <c r="PI41" s="405"/>
      <c r="PJ41" s="405"/>
      <c r="PK41" s="405"/>
      <c r="PL41" s="405"/>
      <c r="PM41" s="405"/>
      <c r="PN41" s="405"/>
      <c r="PO41" s="405"/>
      <c r="PP41" s="405"/>
      <c r="PQ41" s="405"/>
      <c r="PR41" s="405"/>
      <c r="PS41" s="405"/>
      <c r="PT41" s="405"/>
      <c r="PU41" s="405"/>
      <c r="PV41" s="405"/>
      <c r="PW41" s="405"/>
      <c r="PX41" s="405"/>
      <c r="PY41" s="405"/>
      <c r="PZ41" s="405"/>
      <c r="QA41" s="405"/>
      <c r="QB41" s="405"/>
      <c r="QC41" s="405"/>
      <c r="QD41" s="405"/>
      <c r="QE41" s="405"/>
      <c r="QF41" s="405"/>
      <c r="QG41" s="405"/>
      <c r="QH41" s="405"/>
      <c r="QI41" s="405"/>
      <c r="QJ41" s="405"/>
      <c r="QK41" s="405"/>
      <c r="QL41" s="405"/>
      <c r="QM41" s="405"/>
      <c r="QN41" s="405"/>
      <c r="QO41" s="405"/>
      <c r="QP41" s="405"/>
      <c r="QQ41" s="405"/>
      <c r="QR41" s="405"/>
      <c r="QS41" s="405"/>
      <c r="QT41" s="405"/>
      <c r="QU41" s="405"/>
      <c r="QV41" s="405"/>
      <c r="QW41" s="405"/>
      <c r="QX41" s="405"/>
      <c r="QY41" s="405"/>
      <c r="QZ41" s="405"/>
      <c r="RA41" s="405"/>
      <c r="RB41" s="405"/>
      <c r="RC41" s="405"/>
      <c r="RD41" s="405"/>
      <c r="RE41" s="405"/>
      <c r="RF41" s="405"/>
      <c r="RG41" s="405"/>
      <c r="RH41" s="405"/>
      <c r="RI41" s="405"/>
      <c r="RJ41" s="405"/>
      <c r="RK41" s="405"/>
      <c r="RL41" s="405"/>
      <c r="RM41" s="405"/>
      <c r="RN41" s="405"/>
      <c r="RO41" s="405"/>
      <c r="RP41" s="405"/>
      <c r="RQ41" s="405"/>
      <c r="RR41" s="405"/>
      <c r="RS41" s="405"/>
      <c r="RT41" s="405"/>
      <c r="RU41" s="405"/>
      <c r="RV41" s="405"/>
      <c r="RW41" s="405"/>
      <c r="RX41" s="405"/>
      <c r="RY41" s="405"/>
      <c r="RZ41" s="405"/>
      <c r="SA41" s="405"/>
      <c r="SB41" s="405"/>
      <c r="SC41" s="405"/>
      <c r="SD41" s="405"/>
      <c r="SE41" s="405"/>
      <c r="SF41" s="405"/>
      <c r="SG41" s="405"/>
    </row>
    <row r="42" spans="1:501">
      <c r="A42" s="395"/>
      <c r="B42" s="407" t="s">
        <v>430</v>
      </c>
      <c r="C42" s="407">
        <v>716</v>
      </c>
      <c r="D42" s="407">
        <v>714</v>
      </c>
      <c r="E42" s="407">
        <v>791</v>
      </c>
      <c r="F42" s="407">
        <v>1041</v>
      </c>
      <c r="G42" s="407">
        <v>1120</v>
      </c>
      <c r="H42" s="407">
        <v>1218</v>
      </c>
      <c r="I42" s="407">
        <v>1706</v>
      </c>
      <c r="J42" s="407">
        <v>2250</v>
      </c>
      <c r="K42" s="407">
        <v>1929</v>
      </c>
      <c r="L42" s="407">
        <v>2217</v>
      </c>
      <c r="M42" s="407">
        <v>2333</v>
      </c>
      <c r="N42" s="395"/>
      <c r="O42" s="398" t="s">
        <v>430</v>
      </c>
      <c r="P42" s="395">
        <v>444</v>
      </c>
      <c r="Q42" s="395">
        <v>763</v>
      </c>
      <c r="R42" s="395">
        <v>444</v>
      </c>
      <c r="S42" s="395">
        <v>582</v>
      </c>
      <c r="T42" s="395">
        <v>428</v>
      </c>
      <c r="U42" s="395">
        <v>879</v>
      </c>
      <c r="V42" s="395">
        <v>0</v>
      </c>
      <c r="W42" s="395" t="s">
        <v>397</v>
      </c>
      <c r="X42" s="395" t="s">
        <v>397</v>
      </c>
      <c r="Y42" s="395" t="s">
        <v>397</v>
      </c>
      <c r="Z42" s="395"/>
      <c r="AA42" s="395"/>
      <c r="AB42" s="421">
        <v>1929</v>
      </c>
      <c r="AC42" s="421" t="e">
        <v>#VALUE!</v>
      </c>
      <c r="AD42" s="421" t="e">
        <v>#VALUE!</v>
      </c>
      <c r="AE42" s="395"/>
      <c r="AF42" s="397" t="s">
        <v>430</v>
      </c>
      <c r="AG42" s="395" t="s">
        <v>430</v>
      </c>
      <c r="AH42" s="406" t="s">
        <v>397</v>
      </c>
      <c r="AI42" s="406" t="s">
        <v>397</v>
      </c>
      <c r="AJ42" s="406" t="s">
        <v>397</v>
      </c>
      <c r="AK42" s="406" t="s">
        <v>397</v>
      </c>
      <c r="AL42" s="406" t="s">
        <v>397</v>
      </c>
      <c r="AM42" s="406" t="s">
        <v>397</v>
      </c>
      <c r="AN42" s="406" t="s">
        <v>397</v>
      </c>
      <c r="AO42" s="406" t="s">
        <v>397</v>
      </c>
      <c r="AP42" s="406" t="s">
        <v>397</v>
      </c>
      <c r="AQ42" s="422" t="e">
        <v>#VALUE!</v>
      </c>
      <c r="AR42" s="406" t="s">
        <v>397</v>
      </c>
      <c r="AS42" s="406" t="s">
        <v>397</v>
      </c>
      <c r="AT42" s="406" t="s">
        <v>397</v>
      </c>
      <c r="AU42" s="406" t="s">
        <v>397</v>
      </c>
      <c r="AV42" s="406" t="s">
        <v>397</v>
      </c>
      <c r="AW42" s="406" t="s">
        <v>397</v>
      </c>
      <c r="AX42" s="406" t="s">
        <v>397</v>
      </c>
      <c r="AY42" s="406" t="s">
        <v>397</v>
      </c>
      <c r="AZ42" s="406" t="s">
        <v>397</v>
      </c>
      <c r="BA42" s="406" t="s">
        <v>397</v>
      </c>
      <c r="BB42" s="406" t="s">
        <v>397</v>
      </c>
      <c r="BC42" s="406" t="s">
        <v>397</v>
      </c>
      <c r="BD42" s="406" t="s">
        <v>397</v>
      </c>
      <c r="BE42" s="406" t="s">
        <v>397</v>
      </c>
      <c r="BF42" s="406" t="s">
        <v>397</v>
      </c>
      <c r="BG42" s="406" t="s">
        <v>397</v>
      </c>
      <c r="BH42" s="406" t="s">
        <v>397</v>
      </c>
      <c r="BI42" s="406" t="s">
        <v>397</v>
      </c>
      <c r="BJ42" s="406" t="s">
        <v>397</v>
      </c>
      <c r="BK42" s="406" t="s">
        <v>397</v>
      </c>
      <c r="BL42" s="406" t="s">
        <v>397</v>
      </c>
      <c r="BM42" s="406" t="s">
        <v>397</v>
      </c>
      <c r="BN42" s="406" t="s">
        <v>397</v>
      </c>
      <c r="BO42" s="406" t="s">
        <v>397</v>
      </c>
      <c r="BP42" s="406" t="s">
        <v>397</v>
      </c>
      <c r="BQ42" s="406" t="s">
        <v>397</v>
      </c>
      <c r="BR42" s="406" t="s">
        <v>397</v>
      </c>
      <c r="BS42" s="406" t="s">
        <v>397</v>
      </c>
      <c r="BT42" s="406" t="s">
        <v>397</v>
      </c>
      <c r="BU42" s="406" t="s">
        <v>397</v>
      </c>
      <c r="BV42" s="406" t="s">
        <v>397</v>
      </c>
      <c r="BW42" s="406" t="s">
        <v>397</v>
      </c>
      <c r="BX42" s="406" t="s">
        <v>397</v>
      </c>
      <c r="BY42" s="406" t="s">
        <v>397</v>
      </c>
      <c r="BZ42" s="406" t="s">
        <v>397</v>
      </c>
      <c r="CA42" s="406" t="s">
        <v>397</v>
      </c>
      <c r="CB42" s="406" t="s">
        <v>397</v>
      </c>
      <c r="CC42" s="406" t="s">
        <v>397</v>
      </c>
      <c r="CD42" s="406" t="s">
        <v>397</v>
      </c>
      <c r="CE42" s="406" t="s">
        <v>397</v>
      </c>
      <c r="CF42" s="406" t="s">
        <v>397</v>
      </c>
      <c r="CG42" s="406" t="s">
        <v>397</v>
      </c>
      <c r="CH42" s="406" t="s">
        <v>397</v>
      </c>
      <c r="CI42" s="406" t="s">
        <v>397</v>
      </c>
      <c r="CJ42" s="406" t="s">
        <v>397</v>
      </c>
      <c r="CK42" s="406" t="s">
        <v>397</v>
      </c>
      <c r="CL42" s="406" t="s">
        <v>397</v>
      </c>
      <c r="CM42" s="406" t="s">
        <v>397</v>
      </c>
      <c r="CN42" s="406" t="s">
        <v>397</v>
      </c>
      <c r="CO42" s="406" t="s">
        <v>397</v>
      </c>
      <c r="CP42" s="406" t="s">
        <v>397</v>
      </c>
      <c r="CQ42" s="406" t="s">
        <v>397</v>
      </c>
      <c r="CR42" s="406" t="s">
        <v>397</v>
      </c>
      <c r="CS42" s="406" t="s">
        <v>397</v>
      </c>
      <c r="CT42" s="406" t="s">
        <v>397</v>
      </c>
      <c r="CU42" s="406" t="s">
        <v>397</v>
      </c>
      <c r="CV42" s="406" t="s">
        <v>397</v>
      </c>
      <c r="CW42" s="406" t="s">
        <v>397</v>
      </c>
      <c r="CX42" s="406" t="s">
        <v>397</v>
      </c>
      <c r="CY42" s="406" t="s">
        <v>397</v>
      </c>
      <c r="CZ42" s="406" t="s">
        <v>397</v>
      </c>
      <c r="DA42" s="406" t="s">
        <v>397</v>
      </c>
      <c r="DB42" s="406" t="s">
        <v>397</v>
      </c>
      <c r="DC42" s="397"/>
      <c r="DD42" s="15" t="s">
        <v>151</v>
      </c>
      <c r="DE42" s="15" t="s">
        <v>430</v>
      </c>
      <c r="DF42" s="14" t="s">
        <v>397</v>
      </c>
      <c r="DG42" s="14" t="s">
        <v>397</v>
      </c>
      <c r="DH42" s="14" t="s">
        <v>397</v>
      </c>
      <c r="DI42" s="14" t="s">
        <v>397</v>
      </c>
      <c r="DJ42" s="14" t="s">
        <v>397</v>
      </c>
      <c r="DK42" s="14" t="s">
        <v>397</v>
      </c>
      <c r="DL42" s="397"/>
      <c r="DM42" s="397"/>
      <c r="DN42" s="397" t="s">
        <v>430</v>
      </c>
      <c r="DO42" s="395" t="s">
        <v>430</v>
      </c>
      <c r="DP42" s="406" t="s">
        <v>397</v>
      </c>
      <c r="DQ42" s="406" t="s">
        <v>397</v>
      </c>
      <c r="DR42" s="406" t="s">
        <v>397</v>
      </c>
      <c r="DS42" s="406" t="s">
        <v>397</v>
      </c>
      <c r="DT42" s="406" t="s">
        <v>397</v>
      </c>
      <c r="DU42" s="406" t="s">
        <v>397</v>
      </c>
      <c r="DV42" s="406" t="s">
        <v>397</v>
      </c>
      <c r="DW42" s="406" t="s">
        <v>397</v>
      </c>
      <c r="DX42" s="406" t="s">
        <v>397</v>
      </c>
      <c r="DY42" s="406" t="s">
        <v>397</v>
      </c>
      <c r="DZ42" s="406" t="s">
        <v>397</v>
      </c>
      <c r="EA42" s="406" t="s">
        <v>397</v>
      </c>
      <c r="EB42" s="406" t="s">
        <v>397</v>
      </c>
      <c r="EC42" s="406" t="s">
        <v>397</v>
      </c>
      <c r="ED42" s="406" t="s">
        <v>397</v>
      </c>
      <c r="EE42" s="406" t="s">
        <v>397</v>
      </c>
      <c r="EF42" s="406" t="s">
        <v>397</v>
      </c>
      <c r="EG42" s="406" t="s">
        <v>397</v>
      </c>
      <c r="EH42" s="406" t="s">
        <v>397</v>
      </c>
      <c r="EI42" s="406" t="s">
        <v>397</v>
      </c>
      <c r="EJ42" s="406" t="s">
        <v>397</v>
      </c>
      <c r="EK42" s="406" t="s">
        <v>397</v>
      </c>
      <c r="EL42" s="406" t="s">
        <v>397</v>
      </c>
      <c r="EM42" s="406" t="s">
        <v>397</v>
      </c>
      <c r="EN42" s="406" t="s">
        <v>397</v>
      </c>
      <c r="EO42" s="406" t="s">
        <v>397</v>
      </c>
      <c r="EP42" s="406" t="s">
        <v>397</v>
      </c>
      <c r="EQ42" s="406" t="s">
        <v>397</v>
      </c>
      <c r="ER42" s="406" t="s">
        <v>397</v>
      </c>
      <c r="ES42" s="406" t="s">
        <v>397</v>
      </c>
      <c r="ET42" s="406" t="s">
        <v>397</v>
      </c>
      <c r="EU42" s="406" t="s">
        <v>397</v>
      </c>
      <c r="EV42" s="406" t="s">
        <v>397</v>
      </c>
      <c r="EW42" s="406" t="s">
        <v>397</v>
      </c>
      <c r="EX42" s="406" t="s">
        <v>397</v>
      </c>
      <c r="EY42" s="406" t="s">
        <v>397</v>
      </c>
      <c r="EZ42" s="406" t="s">
        <v>397</v>
      </c>
      <c r="FA42" s="406" t="s">
        <v>397</v>
      </c>
      <c r="FB42" s="406" t="s">
        <v>397</v>
      </c>
      <c r="FC42" s="406" t="s">
        <v>397</v>
      </c>
      <c r="FD42" s="406" t="s">
        <v>397</v>
      </c>
      <c r="FE42" s="406" t="s">
        <v>397</v>
      </c>
      <c r="FF42" s="406" t="s">
        <v>397</v>
      </c>
      <c r="FG42" s="406" t="s">
        <v>397</v>
      </c>
      <c r="FH42" s="406" t="s">
        <v>397</v>
      </c>
      <c r="FI42" s="406" t="s">
        <v>397</v>
      </c>
      <c r="FJ42" s="406" t="s">
        <v>397</v>
      </c>
      <c r="FK42" s="406" t="s">
        <v>397</v>
      </c>
      <c r="FL42" s="406" t="s">
        <v>397</v>
      </c>
      <c r="FM42" s="406" t="s">
        <v>397</v>
      </c>
      <c r="FN42" s="406" t="s">
        <v>397</v>
      </c>
      <c r="FO42" s="406" t="s">
        <v>397</v>
      </c>
      <c r="FP42" s="406" t="s">
        <v>397</v>
      </c>
      <c r="FQ42" s="406" t="s">
        <v>397</v>
      </c>
      <c r="FR42" s="406" t="s">
        <v>397</v>
      </c>
      <c r="FS42" s="406" t="s">
        <v>397</v>
      </c>
      <c r="FT42" s="406" t="s">
        <v>397</v>
      </c>
      <c r="FU42" s="406" t="s">
        <v>397</v>
      </c>
      <c r="FV42" s="406" t="s">
        <v>397</v>
      </c>
      <c r="FW42" s="406" t="s">
        <v>397</v>
      </c>
      <c r="FX42" s="406" t="s">
        <v>397</v>
      </c>
      <c r="FY42" s="406" t="s">
        <v>397</v>
      </c>
      <c r="FZ42" s="406" t="s">
        <v>397</v>
      </c>
      <c r="GA42" s="406" t="s">
        <v>397</v>
      </c>
      <c r="GB42" s="406" t="s">
        <v>397</v>
      </c>
      <c r="GC42" s="406" t="s">
        <v>397</v>
      </c>
      <c r="GD42" s="406" t="s">
        <v>397</v>
      </c>
      <c r="GE42" s="406" t="s">
        <v>397</v>
      </c>
      <c r="GF42" s="406" t="s">
        <v>397</v>
      </c>
      <c r="GG42" s="406" t="s">
        <v>397</v>
      </c>
      <c r="GH42" s="406" t="s">
        <v>397</v>
      </c>
      <c r="GI42" s="406" t="s">
        <v>397</v>
      </c>
      <c r="GJ42" s="406" t="s">
        <v>397</v>
      </c>
      <c r="GK42" s="406" t="s">
        <v>397</v>
      </c>
      <c r="GL42" s="406" t="s">
        <v>397</v>
      </c>
      <c r="GM42" s="406" t="s">
        <v>397</v>
      </c>
      <c r="GN42" s="406" t="s">
        <v>397</v>
      </c>
      <c r="GO42" s="406" t="s">
        <v>397</v>
      </c>
      <c r="GP42" s="406" t="s">
        <v>397</v>
      </c>
      <c r="GQ42" s="406" t="s">
        <v>397</v>
      </c>
      <c r="GR42" s="406" t="s">
        <v>397</v>
      </c>
      <c r="GS42" s="406" t="s">
        <v>397</v>
      </c>
      <c r="GT42" s="406" t="s">
        <v>397</v>
      </c>
      <c r="GU42" s="406" t="s">
        <v>397</v>
      </c>
      <c r="GV42" s="406" t="s">
        <v>397</v>
      </c>
      <c r="GW42" s="406" t="s">
        <v>397</v>
      </c>
      <c r="GX42" s="406" t="s">
        <v>397</v>
      </c>
      <c r="GY42" s="406" t="s">
        <v>397</v>
      </c>
      <c r="GZ42" s="406" t="s">
        <v>397</v>
      </c>
      <c r="HA42" s="406" t="s">
        <v>397</v>
      </c>
      <c r="HB42" s="406" t="s">
        <v>397</v>
      </c>
      <c r="HC42" s="406" t="s">
        <v>397</v>
      </c>
      <c r="HD42" s="406" t="s">
        <v>397</v>
      </c>
      <c r="HE42" s="406" t="s">
        <v>397</v>
      </c>
      <c r="HF42" s="406" t="s">
        <v>397</v>
      </c>
      <c r="HG42" s="406" t="s">
        <v>397</v>
      </c>
      <c r="HH42" s="406" t="s">
        <v>397</v>
      </c>
      <c r="HI42" s="406" t="s">
        <v>397</v>
      </c>
      <c r="HJ42" s="406" t="s">
        <v>397</v>
      </c>
      <c r="HK42" s="406" t="s">
        <v>397</v>
      </c>
      <c r="HL42" s="406" t="s">
        <v>397</v>
      </c>
      <c r="HM42" s="406" t="s">
        <v>397</v>
      </c>
      <c r="HN42" s="406" t="s">
        <v>397</v>
      </c>
      <c r="HO42" s="406" t="s">
        <v>397</v>
      </c>
      <c r="HP42" s="406" t="s">
        <v>397</v>
      </c>
      <c r="HQ42" s="406" t="s">
        <v>397</v>
      </c>
      <c r="HR42" s="406" t="s">
        <v>397</v>
      </c>
      <c r="HS42" s="406" t="s">
        <v>397</v>
      </c>
      <c r="HT42" s="406" t="s">
        <v>397</v>
      </c>
      <c r="HU42" s="406" t="s">
        <v>397</v>
      </c>
      <c r="HV42" s="406" t="s">
        <v>397</v>
      </c>
      <c r="HW42" s="406" t="s">
        <v>397</v>
      </c>
      <c r="HX42" s="406" t="s">
        <v>397</v>
      </c>
      <c r="HY42" s="406" t="s">
        <v>397</v>
      </c>
      <c r="HZ42" s="406" t="s">
        <v>397</v>
      </c>
      <c r="IA42" s="406" t="s">
        <v>397</v>
      </c>
      <c r="IB42" s="406" t="s">
        <v>397</v>
      </c>
      <c r="IC42" s="406" t="s">
        <v>397</v>
      </c>
      <c r="ID42" s="406" t="s">
        <v>397</v>
      </c>
      <c r="IE42" s="406" t="s">
        <v>397</v>
      </c>
      <c r="IF42" s="406" t="s">
        <v>397</v>
      </c>
      <c r="IG42" s="406" t="s">
        <v>397</v>
      </c>
      <c r="IH42" s="406" t="s">
        <v>397</v>
      </c>
      <c r="II42" s="406" t="s">
        <v>397</v>
      </c>
      <c r="IJ42" s="406" t="s">
        <v>397</v>
      </c>
      <c r="IK42" s="406" t="s">
        <v>397</v>
      </c>
      <c r="IL42" s="406" t="s">
        <v>397</v>
      </c>
      <c r="IM42" s="406" t="s">
        <v>397</v>
      </c>
      <c r="IN42" s="406" t="s">
        <v>397</v>
      </c>
      <c r="IO42" s="406" t="s">
        <v>397</v>
      </c>
      <c r="IP42" s="406" t="s">
        <v>397</v>
      </c>
      <c r="IQ42" s="406" t="s">
        <v>397</v>
      </c>
      <c r="IR42" s="406" t="s">
        <v>397</v>
      </c>
      <c r="IS42" s="406" t="s">
        <v>397</v>
      </c>
      <c r="IT42" s="406" t="s">
        <v>397</v>
      </c>
      <c r="IU42" s="406" t="s">
        <v>397</v>
      </c>
      <c r="IV42" s="406" t="s">
        <v>397</v>
      </c>
      <c r="IW42" s="406" t="s">
        <v>397</v>
      </c>
      <c r="IX42" s="406" t="s">
        <v>397</v>
      </c>
      <c r="IY42" s="406" t="s">
        <v>397</v>
      </c>
      <c r="IZ42" s="406" t="s">
        <v>397</v>
      </c>
      <c r="JA42" s="406" t="s">
        <v>397</v>
      </c>
      <c r="JB42" s="406" t="s">
        <v>397</v>
      </c>
      <c r="JC42" s="406" t="s">
        <v>397</v>
      </c>
      <c r="JD42" s="406" t="s">
        <v>397</v>
      </c>
      <c r="JE42" s="406" t="s">
        <v>397</v>
      </c>
      <c r="JF42" s="406" t="s">
        <v>397</v>
      </c>
      <c r="JG42" s="406" t="s">
        <v>397</v>
      </c>
      <c r="JH42" s="406" t="s">
        <v>397</v>
      </c>
      <c r="JI42" s="406" t="s">
        <v>397</v>
      </c>
      <c r="JJ42" s="406" t="s">
        <v>397</v>
      </c>
      <c r="JK42" s="406" t="s">
        <v>397</v>
      </c>
      <c r="JL42" s="406" t="s">
        <v>397</v>
      </c>
      <c r="JM42" s="406" t="s">
        <v>397</v>
      </c>
      <c r="JN42" s="406" t="s">
        <v>397</v>
      </c>
      <c r="JO42" s="406" t="s">
        <v>397</v>
      </c>
      <c r="JP42" s="406" t="s">
        <v>397</v>
      </c>
      <c r="JQ42" s="406" t="s">
        <v>397</v>
      </c>
      <c r="JR42" s="406" t="s">
        <v>397</v>
      </c>
      <c r="JS42" s="406" t="s">
        <v>397</v>
      </c>
      <c r="JT42" s="406" t="s">
        <v>397</v>
      </c>
      <c r="JU42" s="406" t="s">
        <v>397</v>
      </c>
      <c r="JV42" s="406" t="s">
        <v>397</v>
      </c>
      <c r="JW42" s="406" t="s">
        <v>397</v>
      </c>
      <c r="JX42" s="406" t="s">
        <v>397</v>
      </c>
      <c r="JY42" s="406" t="s">
        <v>397</v>
      </c>
      <c r="JZ42" s="406" t="s">
        <v>397</v>
      </c>
      <c r="KA42" s="406" t="s">
        <v>397</v>
      </c>
      <c r="KB42" s="406" t="s">
        <v>397</v>
      </c>
      <c r="KC42" s="406" t="s">
        <v>397</v>
      </c>
      <c r="KD42" s="406" t="s">
        <v>397</v>
      </c>
      <c r="KE42" s="406" t="s">
        <v>397</v>
      </c>
      <c r="KF42" s="406" t="s">
        <v>397</v>
      </c>
      <c r="KG42" s="406" t="s">
        <v>397</v>
      </c>
      <c r="KH42" s="406" t="s">
        <v>397</v>
      </c>
      <c r="KI42" s="406" t="s">
        <v>397</v>
      </c>
      <c r="KJ42" s="406" t="s">
        <v>397</v>
      </c>
      <c r="KK42" s="406" t="s">
        <v>397</v>
      </c>
      <c r="KL42" s="406" t="s">
        <v>397</v>
      </c>
      <c r="KM42" s="406" t="s">
        <v>397</v>
      </c>
      <c r="KN42" s="406" t="s">
        <v>397</v>
      </c>
      <c r="KO42" s="406" t="s">
        <v>397</v>
      </c>
      <c r="KP42" s="406" t="s">
        <v>397</v>
      </c>
      <c r="KQ42" s="406" t="s">
        <v>397</v>
      </c>
      <c r="KR42" s="406" t="s">
        <v>397</v>
      </c>
      <c r="KS42" s="406" t="s">
        <v>397</v>
      </c>
      <c r="KT42" s="406" t="s">
        <v>397</v>
      </c>
      <c r="KU42" s="406"/>
      <c r="KV42" s="406"/>
      <c r="KW42" s="406"/>
      <c r="KX42" s="406"/>
      <c r="KY42" s="400" t="s">
        <v>151</v>
      </c>
      <c r="KZ42" s="397" t="s">
        <v>430</v>
      </c>
      <c r="LA42" s="397" t="s">
        <v>397</v>
      </c>
      <c r="LB42" s="397" t="s">
        <v>397</v>
      </c>
      <c r="LC42" s="397" t="s">
        <v>397</v>
      </c>
      <c r="LD42" s="397" t="s">
        <v>397</v>
      </c>
      <c r="LE42" s="397" t="s">
        <v>397</v>
      </c>
      <c r="LF42" s="397" t="s">
        <v>397</v>
      </c>
      <c r="LG42" s="397"/>
      <c r="LH42" s="406"/>
      <c r="LI42" s="406"/>
      <c r="LJ42" s="406"/>
      <c r="LK42" s="406"/>
      <c r="LL42" s="406"/>
      <c r="LM42" s="406"/>
      <c r="LN42" s="406"/>
      <c r="LO42" s="406"/>
      <c r="LP42" s="406"/>
      <c r="LQ42" s="406"/>
      <c r="LR42" s="406"/>
      <c r="LS42" s="406"/>
      <c r="LT42" s="406"/>
      <c r="LU42" s="406"/>
      <c r="LV42" s="406"/>
      <c r="LW42" s="406"/>
      <c r="LX42" s="406"/>
      <c r="LY42" s="406"/>
      <c r="LZ42" s="406"/>
      <c r="MA42" s="406"/>
      <c r="MB42" s="406"/>
      <c r="MC42" s="406"/>
      <c r="MD42" s="406"/>
      <c r="ME42" s="406"/>
      <c r="MF42" s="406"/>
      <c r="MG42" s="406"/>
      <c r="MH42" s="406"/>
      <c r="MI42" s="406"/>
      <c r="MJ42" s="406"/>
      <c r="MK42" s="406"/>
      <c r="ML42" s="406"/>
      <c r="MM42" s="406"/>
      <c r="MN42" s="406"/>
      <c r="MO42" s="406"/>
      <c r="MP42" s="406"/>
      <c r="MQ42" s="406"/>
      <c r="MR42" s="406"/>
      <c r="MS42" s="406"/>
      <c r="MT42" s="406"/>
      <c r="MU42" s="406"/>
      <c r="MV42" s="406"/>
      <c r="MW42" s="406"/>
      <c r="MX42" s="406"/>
      <c r="MY42" s="406"/>
      <c r="MZ42" s="406"/>
      <c r="NA42" s="406"/>
      <c r="NB42" s="406"/>
      <c r="NC42" s="406"/>
      <c r="ND42" s="406"/>
      <c r="NE42" s="406"/>
      <c r="NF42" s="406"/>
      <c r="NG42" s="406"/>
      <c r="NH42" s="406"/>
      <c r="NI42" s="406"/>
      <c r="NJ42" s="406"/>
      <c r="NK42" s="406"/>
      <c r="NL42" s="406"/>
      <c r="NM42" s="406"/>
      <c r="NN42" s="406"/>
      <c r="NO42" s="406"/>
      <c r="NP42" s="406"/>
      <c r="NQ42" s="406"/>
      <c r="NR42" s="406"/>
      <c r="NS42" s="406"/>
      <c r="NT42" s="406"/>
      <c r="NU42" s="406"/>
      <c r="NV42" s="406"/>
      <c r="NW42" s="406"/>
      <c r="NX42" s="406"/>
      <c r="NY42" s="406"/>
      <c r="NZ42" s="406"/>
      <c r="OA42" s="406"/>
      <c r="OB42" s="406"/>
      <c r="OC42" s="406"/>
      <c r="OD42" s="406"/>
      <c r="OE42" s="406"/>
      <c r="OF42" s="406"/>
      <c r="OG42" s="406"/>
      <c r="OH42" s="406"/>
      <c r="OI42" s="406"/>
      <c r="OJ42" s="406"/>
      <c r="OK42" s="406"/>
      <c r="OL42" s="406"/>
      <c r="OM42" s="406"/>
      <c r="ON42" s="406"/>
      <c r="OO42" s="406"/>
      <c r="OP42" s="406"/>
      <c r="OQ42" s="406"/>
      <c r="OR42" s="406"/>
      <c r="OS42" s="406"/>
      <c r="OT42" s="406"/>
      <c r="OU42" s="406"/>
      <c r="OV42" s="406"/>
      <c r="OW42" s="406"/>
      <c r="OX42" s="406"/>
      <c r="OY42" s="406"/>
      <c r="OZ42" s="406"/>
      <c r="PA42" s="406"/>
      <c r="PB42" s="406"/>
      <c r="PC42" s="406"/>
      <c r="PD42" s="406"/>
      <c r="PE42" s="406"/>
      <c r="PF42" s="406"/>
      <c r="PG42" s="406"/>
      <c r="PH42" s="406"/>
      <c r="PI42" s="406"/>
      <c r="PJ42" s="406"/>
      <c r="PK42" s="406"/>
      <c r="PL42" s="406"/>
      <c r="PM42" s="406"/>
      <c r="PN42" s="406"/>
      <c r="PO42" s="406"/>
      <c r="PP42" s="406"/>
      <c r="PQ42" s="406"/>
      <c r="PR42" s="406"/>
      <c r="PS42" s="406"/>
      <c r="PT42" s="406"/>
      <c r="PU42" s="406"/>
      <c r="PV42" s="406"/>
      <c r="PW42" s="406"/>
      <c r="PX42" s="406"/>
      <c r="PY42" s="406"/>
      <c r="PZ42" s="406"/>
      <c r="QA42" s="406"/>
      <c r="QB42" s="406"/>
      <c r="QC42" s="406"/>
      <c r="QD42" s="406"/>
      <c r="QE42" s="406"/>
      <c r="QF42" s="406"/>
      <c r="QG42" s="406"/>
      <c r="QH42" s="406"/>
      <c r="QI42" s="406"/>
      <c r="QJ42" s="406"/>
      <c r="QK42" s="406"/>
      <c r="QL42" s="406"/>
      <c r="QM42" s="406"/>
      <c r="QN42" s="406"/>
      <c r="QO42" s="406"/>
      <c r="QP42" s="406"/>
      <c r="QQ42" s="406"/>
      <c r="QR42" s="406"/>
      <c r="QS42" s="406"/>
      <c r="QT42" s="406"/>
      <c r="QU42" s="406"/>
      <c r="QV42" s="406"/>
      <c r="QW42" s="406"/>
      <c r="QX42" s="406"/>
      <c r="QY42" s="406"/>
      <c r="QZ42" s="406"/>
      <c r="RA42" s="406"/>
      <c r="RB42" s="406"/>
      <c r="RC42" s="406"/>
      <c r="RD42" s="406"/>
      <c r="RE42" s="406"/>
      <c r="RF42" s="406"/>
      <c r="RG42" s="406"/>
      <c r="RH42" s="406"/>
      <c r="RI42" s="406"/>
      <c r="RJ42" s="406"/>
      <c r="RK42" s="406"/>
      <c r="RL42" s="406"/>
      <c r="RM42" s="406"/>
      <c r="RN42" s="406"/>
      <c r="RO42" s="406"/>
      <c r="RP42" s="406"/>
      <c r="RQ42" s="406"/>
      <c r="RR42" s="406"/>
      <c r="RS42" s="406"/>
      <c r="RT42" s="406"/>
      <c r="RU42" s="406"/>
      <c r="RV42" s="406"/>
      <c r="RW42" s="406"/>
      <c r="RX42" s="406"/>
      <c r="RY42" s="406"/>
      <c r="RZ42" s="406"/>
      <c r="SA42" s="406"/>
      <c r="SB42" s="406"/>
      <c r="SC42" s="406"/>
      <c r="SD42" s="406"/>
      <c r="SE42" s="406"/>
      <c r="SF42" s="406"/>
      <c r="SG42" s="406"/>
    </row>
    <row r="43" spans="1:501">
      <c r="A43" s="419"/>
      <c r="B43" s="407" t="s">
        <v>431</v>
      </c>
      <c r="C43" s="407">
        <v>42</v>
      </c>
      <c r="D43" s="407">
        <v>35</v>
      </c>
      <c r="E43" s="407">
        <v>31</v>
      </c>
      <c r="F43" s="407">
        <v>31</v>
      </c>
      <c r="G43" s="407">
        <v>61</v>
      </c>
      <c r="H43" s="407">
        <v>58</v>
      </c>
      <c r="I43" s="407">
        <v>85</v>
      </c>
      <c r="J43" s="407">
        <v>140</v>
      </c>
      <c r="K43" s="407">
        <v>107</v>
      </c>
      <c r="L43" s="407">
        <v>160</v>
      </c>
      <c r="M43" s="407">
        <v>141</v>
      </c>
      <c r="N43" s="395"/>
      <c r="O43" s="398" t="s">
        <v>431</v>
      </c>
      <c r="P43" s="395">
        <v>25</v>
      </c>
      <c r="Q43" s="395">
        <v>64</v>
      </c>
      <c r="R43" s="395">
        <v>6</v>
      </c>
      <c r="S43" s="395">
        <v>56</v>
      </c>
      <c r="T43" s="395">
        <v>34</v>
      </c>
      <c r="U43" s="395">
        <v>45</v>
      </c>
      <c r="V43" s="395">
        <v>0</v>
      </c>
      <c r="W43" s="395" t="s">
        <v>397</v>
      </c>
      <c r="X43" s="395" t="s">
        <v>397</v>
      </c>
      <c r="Y43" s="395" t="s">
        <v>397</v>
      </c>
      <c r="Z43" s="395"/>
      <c r="AA43" s="395"/>
      <c r="AB43" s="421">
        <v>107</v>
      </c>
      <c r="AC43" s="423" t="e">
        <v>#VALUE!</v>
      </c>
      <c r="AD43" s="421" t="e">
        <v>#VALUE!</v>
      </c>
      <c r="AE43" s="395"/>
      <c r="AF43" s="397" t="s">
        <v>431</v>
      </c>
      <c r="AG43" s="395" t="s">
        <v>431</v>
      </c>
      <c r="AH43" s="406" t="s">
        <v>397</v>
      </c>
      <c r="AI43" s="406" t="s">
        <v>397</v>
      </c>
      <c r="AJ43" s="406" t="s">
        <v>397</v>
      </c>
      <c r="AK43" s="406" t="s">
        <v>397</v>
      </c>
      <c r="AL43" s="406" t="s">
        <v>397</v>
      </c>
      <c r="AM43" s="406" t="s">
        <v>397</v>
      </c>
      <c r="AN43" s="406" t="s">
        <v>397</v>
      </c>
      <c r="AO43" s="406" t="s">
        <v>397</v>
      </c>
      <c r="AP43" s="406" t="s">
        <v>397</v>
      </c>
      <c r="AQ43" s="422" t="e">
        <v>#VALUE!</v>
      </c>
      <c r="AR43" s="406" t="s">
        <v>397</v>
      </c>
      <c r="AS43" s="406" t="s">
        <v>397</v>
      </c>
      <c r="AT43" s="406" t="s">
        <v>397</v>
      </c>
      <c r="AU43" s="406" t="s">
        <v>397</v>
      </c>
      <c r="AV43" s="406" t="s">
        <v>397</v>
      </c>
      <c r="AW43" s="406" t="s">
        <v>397</v>
      </c>
      <c r="AX43" s="406" t="s">
        <v>397</v>
      </c>
      <c r="AY43" s="406" t="s">
        <v>397</v>
      </c>
      <c r="AZ43" s="406" t="s">
        <v>397</v>
      </c>
      <c r="BA43" s="406" t="s">
        <v>397</v>
      </c>
      <c r="BB43" s="406" t="s">
        <v>397</v>
      </c>
      <c r="BC43" s="406" t="s">
        <v>397</v>
      </c>
      <c r="BD43" s="406" t="s">
        <v>397</v>
      </c>
      <c r="BE43" s="406" t="s">
        <v>397</v>
      </c>
      <c r="BF43" s="406" t="s">
        <v>397</v>
      </c>
      <c r="BG43" s="406" t="s">
        <v>397</v>
      </c>
      <c r="BH43" s="406" t="s">
        <v>397</v>
      </c>
      <c r="BI43" s="406" t="s">
        <v>397</v>
      </c>
      <c r="BJ43" s="406" t="s">
        <v>397</v>
      </c>
      <c r="BK43" s="406" t="s">
        <v>397</v>
      </c>
      <c r="BL43" s="406" t="s">
        <v>397</v>
      </c>
      <c r="BM43" s="406" t="s">
        <v>397</v>
      </c>
      <c r="BN43" s="406" t="s">
        <v>397</v>
      </c>
      <c r="BO43" s="406" t="s">
        <v>397</v>
      </c>
      <c r="BP43" s="406" t="s">
        <v>397</v>
      </c>
      <c r="BQ43" s="406" t="s">
        <v>397</v>
      </c>
      <c r="BR43" s="406" t="s">
        <v>397</v>
      </c>
      <c r="BS43" s="406" t="s">
        <v>397</v>
      </c>
      <c r="BT43" s="406" t="s">
        <v>397</v>
      </c>
      <c r="BU43" s="406" t="s">
        <v>397</v>
      </c>
      <c r="BV43" s="406" t="s">
        <v>397</v>
      </c>
      <c r="BW43" s="406" t="s">
        <v>397</v>
      </c>
      <c r="BX43" s="406" t="s">
        <v>397</v>
      </c>
      <c r="BY43" s="406" t="s">
        <v>397</v>
      </c>
      <c r="BZ43" s="406" t="s">
        <v>397</v>
      </c>
      <c r="CA43" s="406" t="s">
        <v>397</v>
      </c>
      <c r="CB43" s="406" t="s">
        <v>397</v>
      </c>
      <c r="CC43" s="406" t="s">
        <v>397</v>
      </c>
      <c r="CD43" s="406" t="s">
        <v>397</v>
      </c>
      <c r="CE43" s="406" t="s">
        <v>397</v>
      </c>
      <c r="CF43" s="406" t="s">
        <v>397</v>
      </c>
      <c r="CG43" s="406" t="s">
        <v>397</v>
      </c>
      <c r="CH43" s="406" t="s">
        <v>397</v>
      </c>
      <c r="CI43" s="406" t="s">
        <v>397</v>
      </c>
      <c r="CJ43" s="406" t="s">
        <v>397</v>
      </c>
      <c r="CK43" s="406" t="s">
        <v>397</v>
      </c>
      <c r="CL43" s="406" t="s">
        <v>397</v>
      </c>
      <c r="CM43" s="406" t="s">
        <v>397</v>
      </c>
      <c r="CN43" s="406" t="s">
        <v>397</v>
      </c>
      <c r="CO43" s="406" t="s">
        <v>397</v>
      </c>
      <c r="CP43" s="406" t="s">
        <v>397</v>
      </c>
      <c r="CQ43" s="406" t="s">
        <v>397</v>
      </c>
      <c r="CR43" s="406" t="s">
        <v>397</v>
      </c>
      <c r="CS43" s="406" t="s">
        <v>397</v>
      </c>
      <c r="CT43" s="406" t="s">
        <v>397</v>
      </c>
      <c r="CU43" s="406" t="s">
        <v>397</v>
      </c>
      <c r="CV43" s="406" t="s">
        <v>397</v>
      </c>
      <c r="CW43" s="406" t="s">
        <v>397</v>
      </c>
      <c r="CX43" s="406" t="s">
        <v>397</v>
      </c>
      <c r="CY43" s="406" t="s">
        <v>397</v>
      </c>
      <c r="CZ43" s="406" t="s">
        <v>397</v>
      </c>
      <c r="DA43" s="406" t="s">
        <v>397</v>
      </c>
      <c r="DB43" s="406" t="s">
        <v>397</v>
      </c>
      <c r="DC43" s="397"/>
      <c r="DD43" s="15" t="s">
        <v>152</v>
      </c>
      <c r="DE43" s="15" t="s">
        <v>431</v>
      </c>
      <c r="DF43" s="14" t="s">
        <v>397</v>
      </c>
      <c r="DG43" s="14" t="s">
        <v>397</v>
      </c>
      <c r="DH43" s="14" t="s">
        <v>397</v>
      </c>
      <c r="DI43" s="14" t="s">
        <v>397</v>
      </c>
      <c r="DJ43" s="14" t="s">
        <v>397</v>
      </c>
      <c r="DK43" s="14" t="s">
        <v>397</v>
      </c>
      <c r="DL43" s="397"/>
      <c r="DM43" s="397"/>
      <c r="DN43" s="397" t="s">
        <v>431</v>
      </c>
      <c r="DO43" s="395" t="s">
        <v>431</v>
      </c>
      <c r="DP43" s="406" t="s">
        <v>397</v>
      </c>
      <c r="DQ43" s="406" t="s">
        <v>397</v>
      </c>
      <c r="DR43" s="406" t="s">
        <v>397</v>
      </c>
      <c r="DS43" s="406" t="s">
        <v>397</v>
      </c>
      <c r="DT43" s="406" t="s">
        <v>397</v>
      </c>
      <c r="DU43" s="406" t="s">
        <v>397</v>
      </c>
      <c r="DV43" s="406" t="s">
        <v>397</v>
      </c>
      <c r="DW43" s="406" t="s">
        <v>397</v>
      </c>
      <c r="DX43" s="406" t="s">
        <v>397</v>
      </c>
      <c r="DY43" s="406" t="s">
        <v>397</v>
      </c>
      <c r="DZ43" s="406" t="s">
        <v>397</v>
      </c>
      <c r="EA43" s="406" t="s">
        <v>397</v>
      </c>
      <c r="EB43" s="406" t="s">
        <v>397</v>
      </c>
      <c r="EC43" s="406" t="s">
        <v>397</v>
      </c>
      <c r="ED43" s="406" t="s">
        <v>397</v>
      </c>
      <c r="EE43" s="406" t="s">
        <v>397</v>
      </c>
      <c r="EF43" s="406" t="s">
        <v>397</v>
      </c>
      <c r="EG43" s="406" t="s">
        <v>397</v>
      </c>
      <c r="EH43" s="406" t="s">
        <v>397</v>
      </c>
      <c r="EI43" s="406" t="s">
        <v>397</v>
      </c>
      <c r="EJ43" s="406" t="s">
        <v>397</v>
      </c>
      <c r="EK43" s="406" t="s">
        <v>397</v>
      </c>
      <c r="EL43" s="406" t="s">
        <v>397</v>
      </c>
      <c r="EM43" s="406" t="s">
        <v>397</v>
      </c>
      <c r="EN43" s="406" t="s">
        <v>397</v>
      </c>
      <c r="EO43" s="406" t="s">
        <v>397</v>
      </c>
      <c r="EP43" s="406" t="s">
        <v>397</v>
      </c>
      <c r="EQ43" s="406" t="s">
        <v>397</v>
      </c>
      <c r="ER43" s="406" t="s">
        <v>397</v>
      </c>
      <c r="ES43" s="406" t="s">
        <v>397</v>
      </c>
      <c r="ET43" s="406" t="s">
        <v>397</v>
      </c>
      <c r="EU43" s="406" t="s">
        <v>397</v>
      </c>
      <c r="EV43" s="406" t="s">
        <v>397</v>
      </c>
      <c r="EW43" s="406" t="s">
        <v>397</v>
      </c>
      <c r="EX43" s="406" t="s">
        <v>397</v>
      </c>
      <c r="EY43" s="406" t="s">
        <v>397</v>
      </c>
      <c r="EZ43" s="406" t="s">
        <v>397</v>
      </c>
      <c r="FA43" s="406" t="s">
        <v>397</v>
      </c>
      <c r="FB43" s="406" t="s">
        <v>397</v>
      </c>
      <c r="FC43" s="406" t="s">
        <v>397</v>
      </c>
      <c r="FD43" s="406" t="s">
        <v>397</v>
      </c>
      <c r="FE43" s="406" t="s">
        <v>397</v>
      </c>
      <c r="FF43" s="406" t="s">
        <v>397</v>
      </c>
      <c r="FG43" s="406" t="s">
        <v>397</v>
      </c>
      <c r="FH43" s="406" t="s">
        <v>397</v>
      </c>
      <c r="FI43" s="406" t="s">
        <v>397</v>
      </c>
      <c r="FJ43" s="406" t="s">
        <v>397</v>
      </c>
      <c r="FK43" s="406" t="s">
        <v>397</v>
      </c>
      <c r="FL43" s="406" t="s">
        <v>397</v>
      </c>
      <c r="FM43" s="406" t="s">
        <v>397</v>
      </c>
      <c r="FN43" s="406" t="s">
        <v>397</v>
      </c>
      <c r="FO43" s="406" t="s">
        <v>397</v>
      </c>
      <c r="FP43" s="406" t="s">
        <v>397</v>
      </c>
      <c r="FQ43" s="406" t="s">
        <v>397</v>
      </c>
      <c r="FR43" s="406" t="s">
        <v>397</v>
      </c>
      <c r="FS43" s="406" t="s">
        <v>397</v>
      </c>
      <c r="FT43" s="406" t="s">
        <v>397</v>
      </c>
      <c r="FU43" s="406" t="s">
        <v>397</v>
      </c>
      <c r="FV43" s="406" t="s">
        <v>397</v>
      </c>
      <c r="FW43" s="406" t="s">
        <v>397</v>
      </c>
      <c r="FX43" s="406" t="s">
        <v>397</v>
      </c>
      <c r="FY43" s="406" t="s">
        <v>397</v>
      </c>
      <c r="FZ43" s="406" t="s">
        <v>397</v>
      </c>
      <c r="GA43" s="406" t="s">
        <v>397</v>
      </c>
      <c r="GB43" s="406" t="s">
        <v>397</v>
      </c>
      <c r="GC43" s="406" t="s">
        <v>397</v>
      </c>
      <c r="GD43" s="406" t="s">
        <v>397</v>
      </c>
      <c r="GE43" s="406" t="s">
        <v>397</v>
      </c>
      <c r="GF43" s="406" t="s">
        <v>397</v>
      </c>
      <c r="GG43" s="406" t="s">
        <v>397</v>
      </c>
      <c r="GH43" s="406" t="s">
        <v>397</v>
      </c>
      <c r="GI43" s="406" t="s">
        <v>397</v>
      </c>
      <c r="GJ43" s="406" t="s">
        <v>397</v>
      </c>
      <c r="GK43" s="406" t="s">
        <v>397</v>
      </c>
      <c r="GL43" s="406" t="s">
        <v>397</v>
      </c>
      <c r="GM43" s="406" t="s">
        <v>397</v>
      </c>
      <c r="GN43" s="406" t="s">
        <v>397</v>
      </c>
      <c r="GO43" s="406" t="s">
        <v>397</v>
      </c>
      <c r="GP43" s="406" t="s">
        <v>397</v>
      </c>
      <c r="GQ43" s="406" t="s">
        <v>397</v>
      </c>
      <c r="GR43" s="406" t="s">
        <v>397</v>
      </c>
      <c r="GS43" s="406" t="s">
        <v>397</v>
      </c>
      <c r="GT43" s="406" t="s">
        <v>397</v>
      </c>
      <c r="GU43" s="406" t="s">
        <v>397</v>
      </c>
      <c r="GV43" s="406" t="s">
        <v>397</v>
      </c>
      <c r="GW43" s="406" t="s">
        <v>397</v>
      </c>
      <c r="GX43" s="406" t="s">
        <v>397</v>
      </c>
      <c r="GY43" s="406" t="s">
        <v>397</v>
      </c>
      <c r="GZ43" s="406" t="s">
        <v>397</v>
      </c>
      <c r="HA43" s="406" t="s">
        <v>397</v>
      </c>
      <c r="HB43" s="406" t="s">
        <v>397</v>
      </c>
      <c r="HC43" s="406" t="s">
        <v>397</v>
      </c>
      <c r="HD43" s="406" t="s">
        <v>397</v>
      </c>
      <c r="HE43" s="406" t="s">
        <v>397</v>
      </c>
      <c r="HF43" s="406" t="s">
        <v>397</v>
      </c>
      <c r="HG43" s="406" t="s">
        <v>397</v>
      </c>
      <c r="HH43" s="406" t="s">
        <v>397</v>
      </c>
      <c r="HI43" s="406" t="s">
        <v>397</v>
      </c>
      <c r="HJ43" s="406" t="s">
        <v>397</v>
      </c>
      <c r="HK43" s="406" t="s">
        <v>397</v>
      </c>
      <c r="HL43" s="406" t="s">
        <v>397</v>
      </c>
      <c r="HM43" s="406" t="s">
        <v>397</v>
      </c>
      <c r="HN43" s="406" t="s">
        <v>397</v>
      </c>
      <c r="HO43" s="406" t="s">
        <v>397</v>
      </c>
      <c r="HP43" s="406" t="s">
        <v>397</v>
      </c>
      <c r="HQ43" s="406" t="s">
        <v>397</v>
      </c>
      <c r="HR43" s="406" t="s">
        <v>397</v>
      </c>
      <c r="HS43" s="406" t="s">
        <v>397</v>
      </c>
      <c r="HT43" s="406" t="s">
        <v>397</v>
      </c>
      <c r="HU43" s="406" t="s">
        <v>397</v>
      </c>
      <c r="HV43" s="406" t="s">
        <v>397</v>
      </c>
      <c r="HW43" s="406" t="s">
        <v>397</v>
      </c>
      <c r="HX43" s="406" t="s">
        <v>397</v>
      </c>
      <c r="HY43" s="406" t="s">
        <v>397</v>
      </c>
      <c r="HZ43" s="406" t="s">
        <v>397</v>
      </c>
      <c r="IA43" s="406" t="s">
        <v>397</v>
      </c>
      <c r="IB43" s="406" t="s">
        <v>397</v>
      </c>
      <c r="IC43" s="406" t="s">
        <v>397</v>
      </c>
      <c r="ID43" s="406" t="s">
        <v>397</v>
      </c>
      <c r="IE43" s="406" t="s">
        <v>397</v>
      </c>
      <c r="IF43" s="406" t="s">
        <v>397</v>
      </c>
      <c r="IG43" s="406" t="s">
        <v>397</v>
      </c>
      <c r="IH43" s="406" t="s">
        <v>397</v>
      </c>
      <c r="II43" s="406" t="s">
        <v>397</v>
      </c>
      <c r="IJ43" s="406" t="s">
        <v>397</v>
      </c>
      <c r="IK43" s="406" t="s">
        <v>397</v>
      </c>
      <c r="IL43" s="406" t="s">
        <v>397</v>
      </c>
      <c r="IM43" s="406" t="s">
        <v>397</v>
      </c>
      <c r="IN43" s="406" t="s">
        <v>397</v>
      </c>
      <c r="IO43" s="406" t="s">
        <v>397</v>
      </c>
      <c r="IP43" s="406" t="s">
        <v>397</v>
      </c>
      <c r="IQ43" s="406" t="s">
        <v>397</v>
      </c>
      <c r="IR43" s="406" t="s">
        <v>397</v>
      </c>
      <c r="IS43" s="406" t="s">
        <v>397</v>
      </c>
      <c r="IT43" s="406" t="s">
        <v>397</v>
      </c>
      <c r="IU43" s="406" t="s">
        <v>397</v>
      </c>
      <c r="IV43" s="406" t="s">
        <v>397</v>
      </c>
      <c r="IW43" s="406" t="s">
        <v>397</v>
      </c>
      <c r="IX43" s="406" t="s">
        <v>397</v>
      </c>
      <c r="IY43" s="406" t="s">
        <v>397</v>
      </c>
      <c r="IZ43" s="406" t="s">
        <v>397</v>
      </c>
      <c r="JA43" s="406" t="s">
        <v>397</v>
      </c>
      <c r="JB43" s="406" t="s">
        <v>397</v>
      </c>
      <c r="JC43" s="406" t="s">
        <v>397</v>
      </c>
      <c r="JD43" s="406" t="s">
        <v>397</v>
      </c>
      <c r="JE43" s="406" t="s">
        <v>397</v>
      </c>
      <c r="JF43" s="406" t="s">
        <v>397</v>
      </c>
      <c r="JG43" s="406" t="s">
        <v>397</v>
      </c>
      <c r="JH43" s="406" t="s">
        <v>397</v>
      </c>
      <c r="JI43" s="406" t="s">
        <v>397</v>
      </c>
      <c r="JJ43" s="406" t="s">
        <v>397</v>
      </c>
      <c r="JK43" s="406" t="s">
        <v>397</v>
      </c>
      <c r="JL43" s="406" t="s">
        <v>397</v>
      </c>
      <c r="JM43" s="406" t="s">
        <v>397</v>
      </c>
      <c r="JN43" s="406" t="s">
        <v>397</v>
      </c>
      <c r="JO43" s="406" t="s">
        <v>397</v>
      </c>
      <c r="JP43" s="406" t="s">
        <v>397</v>
      </c>
      <c r="JQ43" s="406" t="s">
        <v>397</v>
      </c>
      <c r="JR43" s="406" t="s">
        <v>397</v>
      </c>
      <c r="JS43" s="406" t="s">
        <v>397</v>
      </c>
      <c r="JT43" s="406" t="s">
        <v>397</v>
      </c>
      <c r="JU43" s="406" t="s">
        <v>397</v>
      </c>
      <c r="JV43" s="406" t="s">
        <v>397</v>
      </c>
      <c r="JW43" s="406" t="s">
        <v>397</v>
      </c>
      <c r="JX43" s="406" t="s">
        <v>397</v>
      </c>
      <c r="JY43" s="406" t="s">
        <v>397</v>
      </c>
      <c r="JZ43" s="406" t="s">
        <v>397</v>
      </c>
      <c r="KA43" s="406" t="s">
        <v>397</v>
      </c>
      <c r="KB43" s="406" t="s">
        <v>397</v>
      </c>
      <c r="KC43" s="406" t="s">
        <v>397</v>
      </c>
      <c r="KD43" s="406" t="s">
        <v>397</v>
      </c>
      <c r="KE43" s="406" t="s">
        <v>397</v>
      </c>
      <c r="KF43" s="406" t="s">
        <v>397</v>
      </c>
      <c r="KG43" s="406" t="s">
        <v>397</v>
      </c>
      <c r="KH43" s="406" t="s">
        <v>397</v>
      </c>
      <c r="KI43" s="406" t="s">
        <v>397</v>
      </c>
      <c r="KJ43" s="406" t="s">
        <v>397</v>
      </c>
      <c r="KK43" s="406" t="s">
        <v>397</v>
      </c>
      <c r="KL43" s="406" t="s">
        <v>397</v>
      </c>
      <c r="KM43" s="406" t="s">
        <v>397</v>
      </c>
      <c r="KN43" s="406" t="s">
        <v>397</v>
      </c>
      <c r="KO43" s="406" t="s">
        <v>397</v>
      </c>
      <c r="KP43" s="406" t="s">
        <v>397</v>
      </c>
      <c r="KQ43" s="406" t="s">
        <v>397</v>
      </c>
      <c r="KR43" s="406" t="s">
        <v>397</v>
      </c>
      <c r="KS43" s="406" t="s">
        <v>397</v>
      </c>
      <c r="KT43" s="406" t="s">
        <v>397</v>
      </c>
      <c r="KU43" s="406"/>
      <c r="KV43" s="406"/>
      <c r="KW43" s="406"/>
      <c r="KX43" s="406"/>
      <c r="KY43" s="400" t="s">
        <v>152</v>
      </c>
      <c r="KZ43" s="397" t="s">
        <v>431</v>
      </c>
      <c r="LA43" s="397" t="s">
        <v>397</v>
      </c>
      <c r="LB43" s="397" t="s">
        <v>397</v>
      </c>
      <c r="LC43" s="397" t="s">
        <v>397</v>
      </c>
      <c r="LD43" s="397" t="s">
        <v>397</v>
      </c>
      <c r="LE43" s="397" t="s">
        <v>397</v>
      </c>
      <c r="LF43" s="397" t="s">
        <v>397</v>
      </c>
      <c r="LG43" s="397"/>
      <c r="LH43" s="406"/>
      <c r="LI43" s="406"/>
      <c r="LJ43" s="406"/>
      <c r="LK43" s="406"/>
      <c r="LL43" s="406"/>
      <c r="LM43" s="406"/>
      <c r="LN43" s="406"/>
      <c r="LO43" s="406"/>
      <c r="LP43" s="406"/>
      <c r="LQ43" s="406"/>
      <c r="LR43" s="406"/>
      <c r="LS43" s="406"/>
      <c r="LT43" s="406"/>
      <c r="LU43" s="406"/>
      <c r="LV43" s="406"/>
      <c r="LW43" s="406"/>
      <c r="LX43" s="406"/>
      <c r="LY43" s="406"/>
      <c r="LZ43" s="406"/>
      <c r="MA43" s="406"/>
      <c r="MB43" s="406"/>
      <c r="MC43" s="406"/>
      <c r="MD43" s="406"/>
      <c r="ME43" s="406"/>
      <c r="MF43" s="406"/>
      <c r="MG43" s="406"/>
      <c r="MH43" s="406"/>
      <c r="MI43" s="406"/>
      <c r="MJ43" s="406"/>
      <c r="MK43" s="406"/>
      <c r="ML43" s="406"/>
      <c r="MM43" s="406"/>
      <c r="MN43" s="406"/>
      <c r="MO43" s="406"/>
      <c r="MP43" s="406"/>
      <c r="MQ43" s="406"/>
      <c r="MR43" s="406"/>
      <c r="MS43" s="406"/>
      <c r="MT43" s="406"/>
      <c r="MU43" s="406"/>
      <c r="MV43" s="406"/>
      <c r="MW43" s="406"/>
      <c r="MX43" s="406"/>
      <c r="MY43" s="406"/>
      <c r="MZ43" s="406"/>
      <c r="NA43" s="406"/>
      <c r="NB43" s="406"/>
      <c r="NC43" s="406"/>
      <c r="ND43" s="406"/>
      <c r="NE43" s="406"/>
      <c r="NF43" s="406"/>
      <c r="NG43" s="406"/>
      <c r="NH43" s="406"/>
      <c r="NI43" s="406"/>
      <c r="NJ43" s="406"/>
      <c r="NK43" s="406"/>
      <c r="NL43" s="406"/>
      <c r="NM43" s="406"/>
      <c r="NN43" s="406"/>
      <c r="NO43" s="406"/>
      <c r="NP43" s="406"/>
      <c r="NQ43" s="406"/>
      <c r="NR43" s="406"/>
      <c r="NS43" s="406"/>
      <c r="NT43" s="406"/>
      <c r="NU43" s="406"/>
      <c r="NV43" s="406"/>
      <c r="NW43" s="406"/>
      <c r="NX43" s="406"/>
      <c r="NY43" s="406"/>
      <c r="NZ43" s="406"/>
      <c r="OA43" s="406"/>
      <c r="OB43" s="406"/>
      <c r="OC43" s="406"/>
      <c r="OD43" s="406"/>
      <c r="OE43" s="406"/>
      <c r="OF43" s="406"/>
      <c r="OG43" s="406"/>
      <c r="OH43" s="406"/>
      <c r="OI43" s="406"/>
      <c r="OJ43" s="406"/>
      <c r="OK43" s="406"/>
      <c r="OL43" s="406"/>
      <c r="OM43" s="406"/>
      <c r="ON43" s="406"/>
      <c r="OO43" s="406"/>
      <c r="OP43" s="406"/>
      <c r="OQ43" s="406"/>
      <c r="OR43" s="406"/>
      <c r="OS43" s="406"/>
      <c r="OT43" s="406"/>
      <c r="OU43" s="406"/>
      <c r="OV43" s="406"/>
      <c r="OW43" s="406"/>
      <c r="OX43" s="406"/>
      <c r="OY43" s="406"/>
      <c r="OZ43" s="406"/>
      <c r="PA43" s="406"/>
      <c r="PB43" s="406"/>
      <c r="PC43" s="406"/>
      <c r="PD43" s="406"/>
      <c r="PE43" s="406"/>
      <c r="PF43" s="406"/>
      <c r="PG43" s="406"/>
      <c r="PH43" s="406"/>
      <c r="PI43" s="406"/>
      <c r="PJ43" s="406"/>
      <c r="PK43" s="406"/>
      <c r="PL43" s="406"/>
      <c r="PM43" s="406"/>
      <c r="PN43" s="406"/>
      <c r="PO43" s="406"/>
      <c r="PP43" s="406"/>
      <c r="PQ43" s="406"/>
      <c r="PR43" s="406"/>
      <c r="PS43" s="406"/>
      <c r="PT43" s="406"/>
      <c r="PU43" s="406"/>
      <c r="PV43" s="406"/>
      <c r="PW43" s="406"/>
      <c r="PX43" s="406"/>
      <c r="PY43" s="406"/>
      <c r="PZ43" s="406"/>
      <c r="QA43" s="406"/>
      <c r="QB43" s="406"/>
      <c r="QC43" s="406"/>
      <c r="QD43" s="406"/>
      <c r="QE43" s="406"/>
      <c r="QF43" s="406"/>
      <c r="QG43" s="406"/>
      <c r="QH43" s="406"/>
      <c r="QI43" s="406"/>
      <c r="QJ43" s="406"/>
      <c r="QK43" s="406"/>
      <c r="QL43" s="406"/>
      <c r="QM43" s="406"/>
      <c r="QN43" s="406"/>
      <c r="QO43" s="406"/>
      <c r="QP43" s="406"/>
      <c r="QQ43" s="406"/>
      <c r="QR43" s="406"/>
      <c r="QS43" s="406"/>
      <c r="QT43" s="406"/>
      <c r="QU43" s="406"/>
      <c r="QV43" s="406"/>
      <c r="QW43" s="406"/>
      <c r="QX43" s="406"/>
      <c r="QY43" s="406"/>
      <c r="QZ43" s="406"/>
      <c r="RA43" s="406"/>
      <c r="RB43" s="406"/>
      <c r="RC43" s="406"/>
      <c r="RD43" s="406"/>
      <c r="RE43" s="406"/>
      <c r="RF43" s="406"/>
      <c r="RG43" s="406"/>
      <c r="RH43" s="406"/>
      <c r="RI43" s="406"/>
      <c r="RJ43" s="406"/>
      <c r="RK43" s="406"/>
      <c r="RL43" s="406"/>
      <c r="RM43" s="406"/>
      <c r="RN43" s="406"/>
      <c r="RO43" s="406"/>
      <c r="RP43" s="406"/>
      <c r="RQ43" s="406"/>
      <c r="RR43" s="406"/>
      <c r="RS43" s="406"/>
      <c r="RT43" s="406"/>
      <c r="RU43" s="406"/>
      <c r="RV43" s="406"/>
      <c r="RW43" s="406"/>
      <c r="RX43" s="406"/>
      <c r="RY43" s="406"/>
      <c r="RZ43" s="406"/>
      <c r="SA43" s="406"/>
      <c r="SB43" s="406"/>
      <c r="SC43" s="406"/>
      <c r="SD43" s="406"/>
      <c r="SE43" s="406"/>
      <c r="SF43" s="406"/>
      <c r="SG43" s="406"/>
    </row>
    <row r="44" spans="1:501">
      <c r="A44" s="395"/>
      <c r="B44" s="407" t="s">
        <v>432</v>
      </c>
      <c r="C44" s="407">
        <v>21</v>
      </c>
      <c r="D44" s="407">
        <v>31</v>
      </c>
      <c r="E44" s="407">
        <v>23</v>
      </c>
      <c r="F44" s="407">
        <v>-119</v>
      </c>
      <c r="G44" s="407">
        <v>60</v>
      </c>
      <c r="H44" s="407">
        <v>62</v>
      </c>
      <c r="I44" s="407">
        <v>61</v>
      </c>
      <c r="J44" s="407">
        <v>105</v>
      </c>
      <c r="K44" s="407">
        <v>95</v>
      </c>
      <c r="L44" s="407">
        <v>145</v>
      </c>
      <c r="M44" s="407">
        <v>81</v>
      </c>
      <c r="N44" s="395"/>
      <c r="O44" s="398" t="s">
        <v>432</v>
      </c>
      <c r="P44" s="395">
        <v>17</v>
      </c>
      <c r="Q44" s="395">
        <v>64</v>
      </c>
      <c r="R44" s="395">
        <v>5</v>
      </c>
      <c r="S44" s="395">
        <v>46</v>
      </c>
      <c r="T44" s="395">
        <v>30</v>
      </c>
      <c r="U44" s="395">
        <v>0</v>
      </c>
      <c r="V44" s="395">
        <v>0</v>
      </c>
      <c r="W44" s="395" t="s">
        <v>433</v>
      </c>
      <c r="X44" s="395" t="s">
        <v>433</v>
      </c>
      <c r="Y44" s="395" t="s">
        <v>433</v>
      </c>
      <c r="Z44" s="395"/>
      <c r="AA44" s="368" t="s">
        <v>46</v>
      </c>
      <c r="AB44" s="421">
        <v>95</v>
      </c>
      <c r="AC44" s="421" t="e">
        <v>#VALUE!</v>
      </c>
      <c r="AD44" s="421" t="e">
        <v>#VALUE!</v>
      </c>
      <c r="AE44" s="395"/>
      <c r="AF44" s="400" t="s">
        <v>153</v>
      </c>
      <c r="AG44" s="395" t="s">
        <v>432</v>
      </c>
      <c r="AH44" s="406">
        <v>21</v>
      </c>
      <c r="AI44" s="406">
        <v>31</v>
      </c>
      <c r="AJ44" s="406">
        <v>23</v>
      </c>
      <c r="AK44" s="406">
        <v>-119</v>
      </c>
      <c r="AL44" s="406">
        <v>60</v>
      </c>
      <c r="AM44" s="406">
        <v>62</v>
      </c>
      <c r="AN44" s="406">
        <v>61</v>
      </c>
      <c r="AO44" s="406">
        <v>105</v>
      </c>
      <c r="AP44" s="406">
        <v>95</v>
      </c>
      <c r="AQ44" s="422" t="e">
        <v>#VALUE!</v>
      </c>
      <c r="AR44" s="406">
        <v>0</v>
      </c>
      <c r="AS44" s="406" t="s">
        <v>153</v>
      </c>
      <c r="AT44" s="406" t="s">
        <v>397</v>
      </c>
      <c r="AU44" s="406" t="s">
        <v>397</v>
      </c>
      <c r="AV44" s="406" t="s">
        <v>397</v>
      </c>
      <c r="AW44" s="406" t="s">
        <v>397</v>
      </c>
      <c r="AX44" s="406" t="s">
        <v>397</v>
      </c>
      <c r="AY44" s="406" t="s">
        <v>397</v>
      </c>
      <c r="AZ44" s="406" t="s">
        <v>397</v>
      </c>
      <c r="BA44" s="406" t="s">
        <v>397</v>
      </c>
      <c r="BB44" s="406" t="s">
        <v>397</v>
      </c>
      <c r="BC44" s="406" t="s">
        <v>397</v>
      </c>
      <c r="BD44" s="406" t="s">
        <v>397</v>
      </c>
      <c r="BE44" s="406" t="s">
        <v>397</v>
      </c>
      <c r="BF44" s="406" t="s">
        <v>397</v>
      </c>
      <c r="BG44" s="406" t="s">
        <v>397</v>
      </c>
      <c r="BH44" s="406" t="s">
        <v>397</v>
      </c>
      <c r="BI44" s="406" t="s">
        <v>397</v>
      </c>
      <c r="BJ44" s="406" t="s">
        <v>397</v>
      </c>
      <c r="BK44" s="406" t="s">
        <v>397</v>
      </c>
      <c r="BL44" s="406" t="s">
        <v>397</v>
      </c>
      <c r="BM44" s="406" t="s">
        <v>397</v>
      </c>
      <c r="BN44" s="406" t="s">
        <v>397</v>
      </c>
      <c r="BO44" s="406" t="s">
        <v>397</v>
      </c>
      <c r="BP44" s="406" t="s">
        <v>397</v>
      </c>
      <c r="BQ44" s="406" t="s">
        <v>397</v>
      </c>
      <c r="BR44" s="406" t="s">
        <v>397</v>
      </c>
      <c r="BS44" s="406" t="s">
        <v>397</v>
      </c>
      <c r="BT44" s="406" t="s">
        <v>397</v>
      </c>
      <c r="BU44" s="406" t="s">
        <v>397</v>
      </c>
      <c r="BV44" s="406" t="s">
        <v>397</v>
      </c>
      <c r="BW44" s="406" t="s">
        <v>397</v>
      </c>
      <c r="BX44" s="406" t="s">
        <v>397</v>
      </c>
      <c r="BY44" s="406" t="s">
        <v>397</v>
      </c>
      <c r="BZ44" s="406" t="s">
        <v>397</v>
      </c>
      <c r="CA44" s="406" t="s">
        <v>397</v>
      </c>
      <c r="CB44" s="406" t="s">
        <v>397</v>
      </c>
      <c r="CC44" s="406" t="s">
        <v>397</v>
      </c>
      <c r="CD44" s="406" t="s">
        <v>397</v>
      </c>
      <c r="CE44" s="406" t="s">
        <v>397</v>
      </c>
      <c r="CF44" s="406" t="s">
        <v>397</v>
      </c>
      <c r="CG44" s="406" t="s">
        <v>397</v>
      </c>
      <c r="CH44" s="406" t="s">
        <v>397</v>
      </c>
      <c r="CI44" s="406" t="s">
        <v>397</v>
      </c>
      <c r="CJ44" s="406" t="s">
        <v>397</v>
      </c>
      <c r="CK44" s="406" t="s">
        <v>397</v>
      </c>
      <c r="CL44" s="406" t="s">
        <v>397</v>
      </c>
      <c r="CM44" s="406" t="s">
        <v>397</v>
      </c>
      <c r="CN44" s="406" t="s">
        <v>397</v>
      </c>
      <c r="CO44" s="406" t="s">
        <v>397</v>
      </c>
      <c r="CP44" s="406" t="s">
        <v>397</v>
      </c>
      <c r="CQ44" s="406" t="s">
        <v>397</v>
      </c>
      <c r="CR44" s="406" t="s">
        <v>397</v>
      </c>
      <c r="CS44" s="406" t="s">
        <v>397</v>
      </c>
      <c r="CT44" s="406" t="s">
        <v>397</v>
      </c>
      <c r="CU44" s="406" t="s">
        <v>397</v>
      </c>
      <c r="CV44" s="406" t="s">
        <v>397</v>
      </c>
      <c r="CW44" s="406" t="s">
        <v>397</v>
      </c>
      <c r="CX44" s="406" t="s">
        <v>397</v>
      </c>
      <c r="CY44" s="406" t="s">
        <v>397</v>
      </c>
      <c r="CZ44" s="406" t="s">
        <v>397</v>
      </c>
      <c r="DA44" s="406" t="s">
        <v>397</v>
      </c>
      <c r="DB44" s="406" t="s">
        <v>397</v>
      </c>
      <c r="DC44" s="397"/>
      <c r="DD44" s="15" t="s">
        <v>153</v>
      </c>
      <c r="DE44" s="15" t="s">
        <v>432</v>
      </c>
      <c r="DF44" s="14">
        <v>61</v>
      </c>
      <c r="DG44" s="14">
        <v>105</v>
      </c>
      <c r="DH44" s="14">
        <v>95</v>
      </c>
      <c r="DI44" s="14" t="s">
        <v>433</v>
      </c>
      <c r="DJ44" s="14" t="s">
        <v>433</v>
      </c>
      <c r="DK44" s="14" t="s">
        <v>433</v>
      </c>
      <c r="DL44" s="397"/>
      <c r="DM44" s="397"/>
      <c r="DN44" s="397" t="s">
        <v>153</v>
      </c>
      <c r="DO44" s="395" t="s">
        <v>432</v>
      </c>
      <c r="DP44" s="406">
        <v>0</v>
      </c>
      <c r="DQ44" s="406">
        <v>-2</v>
      </c>
      <c r="DR44" s="406">
        <v>0</v>
      </c>
      <c r="DS44" s="406">
        <v>11</v>
      </c>
      <c r="DT44" s="406">
        <v>0</v>
      </c>
      <c r="DU44" s="406">
        <v>-1</v>
      </c>
      <c r="DV44" s="406">
        <v>3</v>
      </c>
      <c r="DW44" s="406">
        <v>2</v>
      </c>
      <c r="DX44" s="406">
        <v>20</v>
      </c>
      <c r="DY44" s="406">
        <v>2</v>
      </c>
      <c r="DZ44" s="406">
        <v>-89</v>
      </c>
      <c r="EA44" s="406">
        <v>2</v>
      </c>
      <c r="EB44" s="406">
        <v>-34</v>
      </c>
      <c r="EC44" s="406">
        <v>-3</v>
      </c>
      <c r="ED44" s="406">
        <v>23</v>
      </c>
      <c r="EE44" s="406">
        <v>21</v>
      </c>
      <c r="EF44" s="406">
        <v>20</v>
      </c>
      <c r="EG44" s="406">
        <v>9</v>
      </c>
      <c r="EH44" s="406">
        <v>18</v>
      </c>
      <c r="EI44" s="406">
        <v>9</v>
      </c>
      <c r="EJ44" s="406">
        <v>27</v>
      </c>
      <c r="EK44" s="406">
        <v>5</v>
      </c>
      <c r="EL44" s="406">
        <v>21</v>
      </c>
      <c r="EM44" s="406">
        <v>10</v>
      </c>
      <c r="EN44" s="406">
        <v>25</v>
      </c>
      <c r="EO44" s="406">
        <v>16</v>
      </c>
      <c r="EP44" s="406">
        <v>35</v>
      </c>
      <c r="EQ44" s="406">
        <v>22</v>
      </c>
      <c r="ER44" s="406">
        <v>32</v>
      </c>
      <c r="ES44" s="406">
        <v>1</v>
      </c>
      <c r="ET44" s="406">
        <v>14</v>
      </c>
      <c r="EU44" s="406">
        <v>17</v>
      </c>
      <c r="EV44" s="406">
        <v>64</v>
      </c>
      <c r="EW44" s="406">
        <v>5</v>
      </c>
      <c r="EX44" s="406">
        <v>46</v>
      </c>
      <c r="EY44" s="406">
        <v>30</v>
      </c>
      <c r="EZ44" s="406">
        <v>0</v>
      </c>
      <c r="FA44" s="406">
        <v>0</v>
      </c>
      <c r="FB44" s="406" t="s">
        <v>153</v>
      </c>
      <c r="FC44" s="406" t="s">
        <v>397</v>
      </c>
      <c r="FD44" s="406" t="s">
        <v>397</v>
      </c>
      <c r="FE44" s="406" t="s">
        <v>397</v>
      </c>
      <c r="FF44" s="406" t="s">
        <v>397</v>
      </c>
      <c r="FG44" s="406" t="s">
        <v>397</v>
      </c>
      <c r="FH44" s="406" t="s">
        <v>397</v>
      </c>
      <c r="FI44" s="406" t="s">
        <v>397</v>
      </c>
      <c r="FJ44" s="406" t="s">
        <v>397</v>
      </c>
      <c r="FK44" s="406" t="s">
        <v>397</v>
      </c>
      <c r="FL44" s="406" t="s">
        <v>397</v>
      </c>
      <c r="FM44" s="406" t="s">
        <v>397</v>
      </c>
      <c r="FN44" s="406" t="s">
        <v>397</v>
      </c>
      <c r="FO44" s="406" t="s">
        <v>397</v>
      </c>
      <c r="FP44" s="406" t="s">
        <v>397</v>
      </c>
      <c r="FQ44" s="406" t="s">
        <v>397</v>
      </c>
      <c r="FR44" s="406" t="s">
        <v>397</v>
      </c>
      <c r="FS44" s="406" t="s">
        <v>397</v>
      </c>
      <c r="FT44" s="406" t="s">
        <v>397</v>
      </c>
      <c r="FU44" s="406" t="s">
        <v>397</v>
      </c>
      <c r="FV44" s="406" t="s">
        <v>397</v>
      </c>
      <c r="FW44" s="406" t="s">
        <v>397</v>
      </c>
      <c r="FX44" s="406" t="s">
        <v>397</v>
      </c>
      <c r="FY44" s="406" t="s">
        <v>397</v>
      </c>
      <c r="FZ44" s="406" t="s">
        <v>397</v>
      </c>
      <c r="GA44" s="406" t="s">
        <v>397</v>
      </c>
      <c r="GB44" s="406" t="s">
        <v>397</v>
      </c>
      <c r="GC44" s="406" t="s">
        <v>397</v>
      </c>
      <c r="GD44" s="406" t="s">
        <v>397</v>
      </c>
      <c r="GE44" s="406" t="s">
        <v>397</v>
      </c>
      <c r="GF44" s="406" t="s">
        <v>397</v>
      </c>
      <c r="GG44" s="406" t="s">
        <v>397</v>
      </c>
      <c r="GH44" s="406" t="s">
        <v>397</v>
      </c>
      <c r="GI44" s="406" t="s">
        <v>397</v>
      </c>
      <c r="GJ44" s="406" t="s">
        <v>397</v>
      </c>
      <c r="GK44" s="406" t="s">
        <v>397</v>
      </c>
      <c r="GL44" s="406" t="s">
        <v>397</v>
      </c>
      <c r="GM44" s="406" t="s">
        <v>397</v>
      </c>
      <c r="GN44" s="406" t="s">
        <v>397</v>
      </c>
      <c r="GO44" s="406" t="s">
        <v>397</v>
      </c>
      <c r="GP44" s="406" t="s">
        <v>397</v>
      </c>
      <c r="GQ44" s="406" t="s">
        <v>397</v>
      </c>
      <c r="GR44" s="406" t="s">
        <v>397</v>
      </c>
      <c r="GS44" s="406" t="s">
        <v>397</v>
      </c>
      <c r="GT44" s="406" t="s">
        <v>397</v>
      </c>
      <c r="GU44" s="406" t="s">
        <v>397</v>
      </c>
      <c r="GV44" s="406" t="s">
        <v>397</v>
      </c>
      <c r="GW44" s="406" t="s">
        <v>397</v>
      </c>
      <c r="GX44" s="406" t="s">
        <v>397</v>
      </c>
      <c r="GY44" s="406" t="s">
        <v>397</v>
      </c>
      <c r="GZ44" s="406" t="s">
        <v>397</v>
      </c>
      <c r="HA44" s="406" t="s">
        <v>397</v>
      </c>
      <c r="HB44" s="406" t="s">
        <v>397</v>
      </c>
      <c r="HC44" s="406" t="s">
        <v>397</v>
      </c>
      <c r="HD44" s="406" t="s">
        <v>397</v>
      </c>
      <c r="HE44" s="406" t="s">
        <v>397</v>
      </c>
      <c r="HF44" s="406" t="s">
        <v>397</v>
      </c>
      <c r="HG44" s="406" t="s">
        <v>397</v>
      </c>
      <c r="HH44" s="406" t="s">
        <v>397</v>
      </c>
      <c r="HI44" s="406" t="s">
        <v>397</v>
      </c>
      <c r="HJ44" s="406" t="s">
        <v>397</v>
      </c>
      <c r="HK44" s="406" t="s">
        <v>397</v>
      </c>
      <c r="HL44" s="406" t="s">
        <v>397</v>
      </c>
      <c r="HM44" s="406" t="s">
        <v>397</v>
      </c>
      <c r="HN44" s="406" t="s">
        <v>397</v>
      </c>
      <c r="HO44" s="406" t="s">
        <v>397</v>
      </c>
      <c r="HP44" s="406" t="s">
        <v>397</v>
      </c>
      <c r="HQ44" s="406" t="s">
        <v>397</v>
      </c>
      <c r="HR44" s="406" t="s">
        <v>397</v>
      </c>
      <c r="HS44" s="406" t="s">
        <v>397</v>
      </c>
      <c r="HT44" s="406" t="s">
        <v>397</v>
      </c>
      <c r="HU44" s="406" t="s">
        <v>397</v>
      </c>
      <c r="HV44" s="406" t="s">
        <v>397</v>
      </c>
      <c r="HW44" s="406" t="s">
        <v>397</v>
      </c>
      <c r="HX44" s="406" t="s">
        <v>397</v>
      </c>
      <c r="HY44" s="406" t="s">
        <v>397</v>
      </c>
      <c r="HZ44" s="406" t="s">
        <v>397</v>
      </c>
      <c r="IA44" s="406" t="s">
        <v>397</v>
      </c>
      <c r="IB44" s="406" t="s">
        <v>397</v>
      </c>
      <c r="IC44" s="406" t="s">
        <v>397</v>
      </c>
      <c r="ID44" s="406" t="s">
        <v>397</v>
      </c>
      <c r="IE44" s="406" t="s">
        <v>397</v>
      </c>
      <c r="IF44" s="406" t="s">
        <v>397</v>
      </c>
      <c r="IG44" s="406" t="s">
        <v>397</v>
      </c>
      <c r="IH44" s="406" t="s">
        <v>397</v>
      </c>
      <c r="II44" s="406" t="s">
        <v>397</v>
      </c>
      <c r="IJ44" s="406" t="s">
        <v>397</v>
      </c>
      <c r="IK44" s="406" t="s">
        <v>397</v>
      </c>
      <c r="IL44" s="406" t="s">
        <v>397</v>
      </c>
      <c r="IM44" s="406" t="s">
        <v>397</v>
      </c>
      <c r="IN44" s="406" t="s">
        <v>397</v>
      </c>
      <c r="IO44" s="406" t="s">
        <v>397</v>
      </c>
      <c r="IP44" s="406" t="s">
        <v>397</v>
      </c>
      <c r="IQ44" s="406" t="s">
        <v>397</v>
      </c>
      <c r="IR44" s="406" t="s">
        <v>397</v>
      </c>
      <c r="IS44" s="406" t="s">
        <v>397</v>
      </c>
      <c r="IT44" s="406" t="s">
        <v>397</v>
      </c>
      <c r="IU44" s="406" t="s">
        <v>397</v>
      </c>
      <c r="IV44" s="406" t="s">
        <v>397</v>
      </c>
      <c r="IW44" s="406" t="s">
        <v>397</v>
      </c>
      <c r="IX44" s="406" t="s">
        <v>397</v>
      </c>
      <c r="IY44" s="406" t="s">
        <v>397</v>
      </c>
      <c r="IZ44" s="406" t="s">
        <v>397</v>
      </c>
      <c r="JA44" s="406" t="s">
        <v>397</v>
      </c>
      <c r="JB44" s="406" t="s">
        <v>397</v>
      </c>
      <c r="JC44" s="406" t="s">
        <v>397</v>
      </c>
      <c r="JD44" s="406" t="s">
        <v>397</v>
      </c>
      <c r="JE44" s="406" t="s">
        <v>397</v>
      </c>
      <c r="JF44" s="406" t="s">
        <v>397</v>
      </c>
      <c r="JG44" s="406" t="s">
        <v>397</v>
      </c>
      <c r="JH44" s="406" t="s">
        <v>397</v>
      </c>
      <c r="JI44" s="406" t="s">
        <v>397</v>
      </c>
      <c r="JJ44" s="406" t="s">
        <v>397</v>
      </c>
      <c r="JK44" s="406" t="s">
        <v>397</v>
      </c>
      <c r="JL44" s="406" t="s">
        <v>397</v>
      </c>
      <c r="JM44" s="406" t="s">
        <v>397</v>
      </c>
      <c r="JN44" s="406" t="s">
        <v>397</v>
      </c>
      <c r="JO44" s="406" t="s">
        <v>397</v>
      </c>
      <c r="JP44" s="406" t="s">
        <v>397</v>
      </c>
      <c r="JQ44" s="406" t="s">
        <v>397</v>
      </c>
      <c r="JR44" s="406" t="s">
        <v>397</v>
      </c>
      <c r="JS44" s="406" t="s">
        <v>397</v>
      </c>
      <c r="JT44" s="406" t="s">
        <v>397</v>
      </c>
      <c r="JU44" s="406" t="s">
        <v>397</v>
      </c>
      <c r="JV44" s="406" t="s">
        <v>397</v>
      </c>
      <c r="JW44" s="406" t="s">
        <v>397</v>
      </c>
      <c r="JX44" s="406" t="s">
        <v>397</v>
      </c>
      <c r="JY44" s="406" t="s">
        <v>397</v>
      </c>
      <c r="JZ44" s="406" t="s">
        <v>397</v>
      </c>
      <c r="KA44" s="406" t="s">
        <v>397</v>
      </c>
      <c r="KB44" s="406" t="s">
        <v>397</v>
      </c>
      <c r="KC44" s="406" t="s">
        <v>397</v>
      </c>
      <c r="KD44" s="406" t="s">
        <v>397</v>
      </c>
      <c r="KE44" s="406" t="s">
        <v>397</v>
      </c>
      <c r="KF44" s="406" t="s">
        <v>397</v>
      </c>
      <c r="KG44" s="406" t="s">
        <v>397</v>
      </c>
      <c r="KH44" s="406" t="s">
        <v>397</v>
      </c>
      <c r="KI44" s="406" t="s">
        <v>397</v>
      </c>
      <c r="KJ44" s="406" t="s">
        <v>397</v>
      </c>
      <c r="KK44" s="406" t="s">
        <v>397</v>
      </c>
      <c r="KL44" s="406" t="s">
        <v>397</v>
      </c>
      <c r="KM44" s="406" t="s">
        <v>397</v>
      </c>
      <c r="KN44" s="406" t="s">
        <v>397</v>
      </c>
      <c r="KO44" s="406" t="s">
        <v>397</v>
      </c>
      <c r="KP44" s="406" t="s">
        <v>397</v>
      </c>
      <c r="KQ44" s="406" t="s">
        <v>397</v>
      </c>
      <c r="KR44" s="406" t="s">
        <v>397</v>
      </c>
      <c r="KS44" s="406" t="s">
        <v>397</v>
      </c>
      <c r="KT44" s="406" t="s">
        <v>397</v>
      </c>
      <c r="KU44" s="406"/>
      <c r="KV44" s="406"/>
      <c r="KW44" s="406"/>
      <c r="KX44" s="406"/>
      <c r="KY44" s="397"/>
      <c r="KZ44" s="397" t="s">
        <v>432</v>
      </c>
      <c r="LA44" s="397" t="s">
        <v>397</v>
      </c>
      <c r="LB44" s="397" t="s">
        <v>397</v>
      </c>
      <c r="LC44" s="397" t="s">
        <v>397</v>
      </c>
      <c r="LD44" s="397" t="s">
        <v>397</v>
      </c>
      <c r="LE44" s="397" t="s">
        <v>397</v>
      </c>
      <c r="LF44" s="397" t="s">
        <v>397</v>
      </c>
      <c r="LG44" s="397"/>
      <c r="LH44" s="406"/>
      <c r="LI44" s="406"/>
      <c r="LJ44" s="406"/>
      <c r="LK44" s="406"/>
      <c r="LL44" s="406"/>
      <c r="LM44" s="406"/>
      <c r="LN44" s="406"/>
      <c r="LO44" s="406"/>
      <c r="LP44" s="406"/>
      <c r="LQ44" s="406"/>
      <c r="LR44" s="406"/>
      <c r="LS44" s="406"/>
      <c r="LT44" s="406"/>
      <c r="LU44" s="406"/>
      <c r="LV44" s="406"/>
      <c r="LW44" s="406"/>
      <c r="LX44" s="406"/>
      <c r="LY44" s="406"/>
      <c r="LZ44" s="406"/>
      <c r="MA44" s="406"/>
      <c r="MB44" s="406"/>
      <c r="MC44" s="406"/>
      <c r="MD44" s="406"/>
      <c r="ME44" s="406"/>
      <c r="MF44" s="406"/>
      <c r="MG44" s="406"/>
      <c r="MH44" s="406"/>
      <c r="MI44" s="406"/>
      <c r="MJ44" s="406"/>
      <c r="MK44" s="406"/>
      <c r="ML44" s="406"/>
      <c r="MM44" s="406"/>
      <c r="MN44" s="406"/>
      <c r="MO44" s="406"/>
      <c r="MP44" s="406"/>
      <c r="MQ44" s="406"/>
      <c r="MR44" s="406"/>
      <c r="MS44" s="406"/>
      <c r="MT44" s="406"/>
      <c r="MU44" s="406"/>
      <c r="MV44" s="406"/>
      <c r="MW44" s="406"/>
      <c r="MX44" s="406"/>
      <c r="MY44" s="406"/>
      <c r="MZ44" s="406"/>
      <c r="NA44" s="406"/>
      <c r="NB44" s="406"/>
      <c r="NC44" s="406"/>
      <c r="ND44" s="406"/>
      <c r="NE44" s="406"/>
      <c r="NF44" s="406"/>
      <c r="NG44" s="406"/>
      <c r="NH44" s="406"/>
      <c r="NI44" s="406"/>
      <c r="NJ44" s="406"/>
      <c r="NK44" s="406"/>
      <c r="NL44" s="406"/>
      <c r="NM44" s="406"/>
      <c r="NN44" s="406"/>
      <c r="NO44" s="406"/>
      <c r="NP44" s="406"/>
      <c r="NQ44" s="406"/>
      <c r="NR44" s="406"/>
      <c r="NS44" s="406"/>
      <c r="NT44" s="406"/>
      <c r="NU44" s="406"/>
      <c r="NV44" s="406"/>
      <c r="NW44" s="406"/>
      <c r="NX44" s="406"/>
      <c r="NY44" s="406"/>
      <c r="NZ44" s="406"/>
      <c r="OA44" s="406"/>
      <c r="OB44" s="406"/>
      <c r="OC44" s="406"/>
      <c r="OD44" s="406"/>
      <c r="OE44" s="406"/>
      <c r="OF44" s="406"/>
      <c r="OG44" s="406"/>
      <c r="OH44" s="406"/>
      <c r="OI44" s="406"/>
      <c r="OJ44" s="406"/>
      <c r="OK44" s="406"/>
      <c r="OL44" s="406"/>
      <c r="OM44" s="406"/>
      <c r="ON44" s="406"/>
      <c r="OO44" s="406"/>
      <c r="OP44" s="406"/>
      <c r="OQ44" s="406"/>
      <c r="OR44" s="406"/>
      <c r="OS44" s="406"/>
      <c r="OT44" s="406"/>
      <c r="OU44" s="406"/>
      <c r="OV44" s="406"/>
      <c r="OW44" s="406"/>
      <c r="OX44" s="406"/>
      <c r="OY44" s="406"/>
      <c r="OZ44" s="406"/>
      <c r="PA44" s="406"/>
      <c r="PB44" s="406"/>
      <c r="PC44" s="406"/>
      <c r="PD44" s="406"/>
      <c r="PE44" s="406"/>
      <c r="PF44" s="406"/>
      <c r="PG44" s="406"/>
      <c r="PH44" s="406"/>
      <c r="PI44" s="406"/>
      <c r="PJ44" s="406"/>
      <c r="PK44" s="406"/>
      <c r="PL44" s="406"/>
      <c r="PM44" s="406"/>
      <c r="PN44" s="406"/>
      <c r="PO44" s="406"/>
      <c r="PP44" s="406"/>
      <c r="PQ44" s="406"/>
      <c r="PR44" s="406"/>
      <c r="PS44" s="406"/>
      <c r="PT44" s="406"/>
      <c r="PU44" s="406"/>
      <c r="PV44" s="406"/>
      <c r="PW44" s="406"/>
      <c r="PX44" s="406"/>
      <c r="PY44" s="406"/>
      <c r="PZ44" s="406"/>
      <c r="QA44" s="406"/>
      <c r="QB44" s="406"/>
      <c r="QC44" s="406"/>
      <c r="QD44" s="406"/>
      <c r="QE44" s="406"/>
      <c r="QF44" s="406"/>
      <c r="QG44" s="406"/>
      <c r="QH44" s="406"/>
      <c r="QI44" s="406"/>
      <c r="QJ44" s="406"/>
      <c r="QK44" s="406"/>
      <c r="QL44" s="406"/>
      <c r="QM44" s="406"/>
      <c r="QN44" s="406"/>
      <c r="QO44" s="406"/>
      <c r="QP44" s="406"/>
      <c r="QQ44" s="406"/>
      <c r="QR44" s="406"/>
      <c r="QS44" s="406"/>
      <c r="QT44" s="406"/>
      <c r="QU44" s="406"/>
      <c r="QV44" s="406"/>
      <c r="QW44" s="406"/>
      <c r="QX44" s="406"/>
      <c r="QY44" s="406"/>
      <c r="QZ44" s="406"/>
      <c r="RA44" s="406"/>
      <c r="RB44" s="406"/>
      <c r="RC44" s="406"/>
      <c r="RD44" s="406"/>
      <c r="RE44" s="406"/>
      <c r="RF44" s="406"/>
      <c r="RG44" s="406"/>
      <c r="RH44" s="406"/>
      <c r="RI44" s="406"/>
      <c r="RJ44" s="406"/>
      <c r="RK44" s="406"/>
      <c r="RL44" s="406"/>
      <c r="RM44" s="406"/>
      <c r="RN44" s="406"/>
      <c r="RO44" s="406"/>
      <c r="RP44" s="406"/>
      <c r="RQ44" s="406"/>
      <c r="RR44" s="406"/>
      <c r="RS44" s="406"/>
      <c r="RT44" s="406"/>
      <c r="RU44" s="406"/>
      <c r="RV44" s="406"/>
      <c r="RW44" s="406"/>
      <c r="RX44" s="406"/>
      <c r="RY44" s="406"/>
      <c r="RZ44" s="406"/>
      <c r="SA44" s="406"/>
      <c r="SB44" s="406"/>
      <c r="SC44" s="406"/>
      <c r="SD44" s="406"/>
      <c r="SE44" s="406"/>
      <c r="SF44" s="406"/>
      <c r="SG44" s="406"/>
    </row>
    <row r="45" spans="1:501">
      <c r="A45" s="419"/>
      <c r="B45" s="407" t="s">
        <v>434</v>
      </c>
      <c r="C45" s="407">
        <v>5.87</v>
      </c>
      <c r="D45" s="407">
        <v>4.9000000000000004</v>
      </c>
      <c r="E45" s="407">
        <v>3.92</v>
      </c>
      <c r="F45" s="407">
        <v>2.98</v>
      </c>
      <c r="G45" s="407">
        <v>5.45</v>
      </c>
      <c r="H45" s="407">
        <v>4.76</v>
      </c>
      <c r="I45" s="407">
        <v>4.9800000000000004</v>
      </c>
      <c r="J45" s="407">
        <v>6.22</v>
      </c>
      <c r="K45" s="407">
        <v>5.55</v>
      </c>
      <c r="L45" s="407">
        <v>7.22</v>
      </c>
      <c r="M45" s="407">
        <v>6.04</v>
      </c>
      <c r="N45" s="395"/>
      <c r="O45" s="398" t="s">
        <v>434</v>
      </c>
      <c r="P45" s="395">
        <v>5.63</v>
      </c>
      <c r="Q45" s="395">
        <v>8.39</v>
      </c>
      <c r="R45" s="395">
        <v>1.35</v>
      </c>
      <c r="S45" s="395">
        <v>9.6199999999999992</v>
      </c>
      <c r="T45" s="395">
        <v>7.94</v>
      </c>
      <c r="U45" s="395">
        <v>5.12</v>
      </c>
      <c r="V45" s="395">
        <v>0</v>
      </c>
      <c r="W45" s="395" t="e">
        <v>#VALUE!</v>
      </c>
      <c r="X45" s="395" t="e">
        <v>#VALUE!</v>
      </c>
      <c r="Y45" s="395" t="e">
        <v>#VALUE!</v>
      </c>
      <c r="Z45" s="395"/>
      <c r="AA45" s="395"/>
      <c r="AB45" s="421">
        <v>5.55</v>
      </c>
      <c r="AC45" s="424">
        <v>5.9924999999999997</v>
      </c>
      <c r="AD45" s="421">
        <v>5.9924999999999997</v>
      </c>
      <c r="AE45" s="395"/>
      <c r="AF45" s="406" t="s">
        <v>337</v>
      </c>
      <c r="AG45" s="395" t="s">
        <v>434</v>
      </c>
      <c r="AH45" s="406">
        <v>5.82</v>
      </c>
      <c r="AI45" s="406">
        <v>4.8600000000000003</v>
      </c>
      <c r="AJ45" s="406">
        <v>3.88</v>
      </c>
      <c r="AK45" s="406">
        <v>2.94</v>
      </c>
      <c r="AL45" s="406">
        <v>5.46</v>
      </c>
      <c r="AM45" s="406">
        <v>4.76</v>
      </c>
      <c r="AN45" s="406">
        <v>5</v>
      </c>
      <c r="AO45" s="406">
        <v>6.2</v>
      </c>
      <c r="AP45" s="406">
        <v>5.52</v>
      </c>
      <c r="AQ45" s="422">
        <v>5.9924999999999997</v>
      </c>
      <c r="AR45" s="406">
        <v>0</v>
      </c>
      <c r="AS45" s="406" t="s">
        <v>337</v>
      </c>
      <c r="AT45" s="406" t="s">
        <v>397</v>
      </c>
      <c r="AU45" s="406" t="s">
        <v>397</v>
      </c>
      <c r="AV45" s="406" t="s">
        <v>397</v>
      </c>
      <c r="AW45" s="406" t="s">
        <v>397</v>
      </c>
      <c r="AX45" s="406" t="s">
        <v>397</v>
      </c>
      <c r="AY45" s="406" t="s">
        <v>397</v>
      </c>
      <c r="AZ45" s="406" t="s">
        <v>397</v>
      </c>
      <c r="BA45" s="406" t="s">
        <v>397</v>
      </c>
      <c r="BB45" s="406" t="s">
        <v>397</v>
      </c>
      <c r="BC45" s="406" t="s">
        <v>397</v>
      </c>
      <c r="BD45" s="406" t="s">
        <v>397</v>
      </c>
      <c r="BE45" s="406" t="s">
        <v>397</v>
      </c>
      <c r="BF45" s="406" t="s">
        <v>397</v>
      </c>
      <c r="BG45" s="406" t="s">
        <v>397</v>
      </c>
      <c r="BH45" s="406" t="s">
        <v>397</v>
      </c>
      <c r="BI45" s="406" t="s">
        <v>397</v>
      </c>
      <c r="BJ45" s="406" t="s">
        <v>397</v>
      </c>
      <c r="BK45" s="406" t="s">
        <v>397</v>
      </c>
      <c r="BL45" s="406" t="s">
        <v>397</v>
      </c>
      <c r="BM45" s="406" t="s">
        <v>397</v>
      </c>
      <c r="BN45" s="406" t="s">
        <v>397</v>
      </c>
      <c r="BO45" s="406" t="s">
        <v>397</v>
      </c>
      <c r="BP45" s="406" t="s">
        <v>397</v>
      </c>
      <c r="BQ45" s="406" t="s">
        <v>397</v>
      </c>
      <c r="BR45" s="406" t="s">
        <v>397</v>
      </c>
      <c r="BS45" s="406" t="s">
        <v>397</v>
      </c>
      <c r="BT45" s="406" t="s">
        <v>397</v>
      </c>
      <c r="BU45" s="406" t="s">
        <v>397</v>
      </c>
      <c r="BV45" s="406" t="s">
        <v>397</v>
      </c>
      <c r="BW45" s="406" t="s">
        <v>397</v>
      </c>
      <c r="BX45" s="406" t="s">
        <v>397</v>
      </c>
      <c r="BY45" s="406" t="s">
        <v>397</v>
      </c>
      <c r="BZ45" s="406" t="s">
        <v>397</v>
      </c>
      <c r="CA45" s="406" t="s">
        <v>397</v>
      </c>
      <c r="CB45" s="406" t="s">
        <v>397</v>
      </c>
      <c r="CC45" s="406" t="s">
        <v>397</v>
      </c>
      <c r="CD45" s="406" t="s">
        <v>397</v>
      </c>
      <c r="CE45" s="406" t="s">
        <v>397</v>
      </c>
      <c r="CF45" s="406" t="s">
        <v>397</v>
      </c>
      <c r="CG45" s="406" t="s">
        <v>397</v>
      </c>
      <c r="CH45" s="406" t="s">
        <v>397</v>
      </c>
      <c r="CI45" s="406" t="s">
        <v>397</v>
      </c>
      <c r="CJ45" s="406" t="s">
        <v>397</v>
      </c>
      <c r="CK45" s="406" t="s">
        <v>397</v>
      </c>
      <c r="CL45" s="406" t="s">
        <v>397</v>
      </c>
      <c r="CM45" s="406" t="s">
        <v>397</v>
      </c>
      <c r="CN45" s="406" t="s">
        <v>397</v>
      </c>
      <c r="CO45" s="406" t="s">
        <v>397</v>
      </c>
      <c r="CP45" s="406" t="s">
        <v>397</v>
      </c>
      <c r="CQ45" s="406" t="s">
        <v>397</v>
      </c>
      <c r="CR45" s="406" t="s">
        <v>397</v>
      </c>
      <c r="CS45" s="406" t="s">
        <v>397</v>
      </c>
      <c r="CT45" s="406" t="s">
        <v>397</v>
      </c>
      <c r="CU45" s="406" t="s">
        <v>397</v>
      </c>
      <c r="CV45" s="406" t="s">
        <v>397</v>
      </c>
      <c r="CW45" s="406" t="s">
        <v>397</v>
      </c>
      <c r="CX45" s="406" t="s">
        <v>397</v>
      </c>
      <c r="CY45" s="406" t="s">
        <v>397</v>
      </c>
      <c r="CZ45" s="406" t="s">
        <v>397</v>
      </c>
      <c r="DA45" s="406" t="s">
        <v>397</v>
      </c>
      <c r="DB45" s="406" t="s">
        <v>397</v>
      </c>
      <c r="DC45" s="397"/>
      <c r="DD45" s="15"/>
      <c r="DE45" s="15" t="s">
        <v>434</v>
      </c>
      <c r="DF45" s="425" t="e">
        <v>#VALUE!</v>
      </c>
      <c r="DG45" s="425" t="e">
        <v>#VALUE!</v>
      </c>
      <c r="DH45" s="425" t="e">
        <v>#VALUE!</v>
      </c>
      <c r="DI45" s="425" t="e">
        <v>#VALUE!</v>
      </c>
      <c r="DJ45" s="425" t="e">
        <v>#VALUE!</v>
      </c>
      <c r="DK45" s="425" t="e">
        <v>#VALUE!</v>
      </c>
      <c r="DL45" s="397"/>
      <c r="DM45" s="397"/>
      <c r="DN45" s="397" t="s">
        <v>337</v>
      </c>
      <c r="DO45" s="395" t="s">
        <v>434</v>
      </c>
      <c r="DP45" s="406">
        <v>0</v>
      </c>
      <c r="DQ45" s="406">
        <v>-6.26</v>
      </c>
      <c r="DR45" s="406">
        <v>0</v>
      </c>
      <c r="DS45" s="406">
        <v>8.2799999999999994</v>
      </c>
      <c r="DT45" s="406">
        <v>0</v>
      </c>
      <c r="DU45" s="406">
        <v>-1.59</v>
      </c>
      <c r="DV45" s="406">
        <v>4.8600000000000003</v>
      </c>
      <c r="DW45" s="406">
        <v>0.9</v>
      </c>
      <c r="DX45" s="406">
        <v>6.57</v>
      </c>
      <c r="DY45" s="406">
        <v>1.06</v>
      </c>
      <c r="DZ45" s="406">
        <v>3.92</v>
      </c>
      <c r="EA45" s="406">
        <v>0.7</v>
      </c>
      <c r="EB45" s="406">
        <v>4.28</v>
      </c>
      <c r="EC45" s="406">
        <v>-1.67</v>
      </c>
      <c r="ED45" s="406">
        <v>7.36</v>
      </c>
      <c r="EE45" s="406">
        <v>7.86</v>
      </c>
      <c r="EF45" s="406">
        <v>5.73</v>
      </c>
      <c r="EG45" s="406">
        <v>2.08</v>
      </c>
      <c r="EH45" s="406">
        <v>4.3600000000000003</v>
      </c>
      <c r="EI45" s="406">
        <v>5.37</v>
      </c>
      <c r="EJ45" s="406">
        <v>5.74</v>
      </c>
      <c r="EK45" s="406">
        <v>3.24</v>
      </c>
      <c r="EL45" s="406">
        <v>8.4499999999999993</v>
      </c>
      <c r="EM45" s="406">
        <v>4.08</v>
      </c>
      <c r="EN45" s="406">
        <v>4.26</v>
      </c>
      <c r="EO45" s="406">
        <v>6.04</v>
      </c>
      <c r="EP45" s="406">
        <v>8.69</v>
      </c>
      <c r="EQ45" s="406">
        <v>6.24</v>
      </c>
      <c r="ER45" s="406">
        <v>4.74</v>
      </c>
      <c r="ES45" s="406">
        <v>0.33</v>
      </c>
      <c r="ET45" s="406">
        <v>4.3</v>
      </c>
      <c r="EU45" s="406">
        <v>5.66</v>
      </c>
      <c r="EV45" s="406">
        <v>8.32</v>
      </c>
      <c r="EW45" s="406">
        <v>1.27</v>
      </c>
      <c r="EX45" s="406">
        <v>9.6</v>
      </c>
      <c r="EY45" s="406">
        <v>7.85</v>
      </c>
      <c r="EZ45" s="406">
        <v>0</v>
      </c>
      <c r="FA45" s="406">
        <v>0</v>
      </c>
      <c r="FB45" s="406" t="s">
        <v>337</v>
      </c>
      <c r="FC45" s="406" t="s">
        <v>397</v>
      </c>
      <c r="FD45" s="406" t="s">
        <v>397</v>
      </c>
      <c r="FE45" s="406" t="s">
        <v>397</v>
      </c>
      <c r="FF45" s="406" t="s">
        <v>397</v>
      </c>
      <c r="FG45" s="406" t="s">
        <v>397</v>
      </c>
      <c r="FH45" s="406" t="s">
        <v>397</v>
      </c>
      <c r="FI45" s="406" t="s">
        <v>397</v>
      </c>
      <c r="FJ45" s="406" t="s">
        <v>397</v>
      </c>
      <c r="FK45" s="406" t="s">
        <v>397</v>
      </c>
      <c r="FL45" s="406" t="s">
        <v>397</v>
      </c>
      <c r="FM45" s="406" t="s">
        <v>397</v>
      </c>
      <c r="FN45" s="406" t="s">
        <v>397</v>
      </c>
      <c r="FO45" s="406" t="s">
        <v>397</v>
      </c>
      <c r="FP45" s="406" t="s">
        <v>397</v>
      </c>
      <c r="FQ45" s="406" t="s">
        <v>397</v>
      </c>
      <c r="FR45" s="406" t="s">
        <v>397</v>
      </c>
      <c r="FS45" s="406" t="s">
        <v>397</v>
      </c>
      <c r="FT45" s="406" t="s">
        <v>397</v>
      </c>
      <c r="FU45" s="406" t="s">
        <v>397</v>
      </c>
      <c r="FV45" s="406" t="s">
        <v>397</v>
      </c>
      <c r="FW45" s="406" t="s">
        <v>397</v>
      </c>
      <c r="FX45" s="406" t="s">
        <v>397</v>
      </c>
      <c r="FY45" s="406" t="s">
        <v>397</v>
      </c>
      <c r="FZ45" s="406" t="s">
        <v>397</v>
      </c>
      <c r="GA45" s="406" t="s">
        <v>397</v>
      </c>
      <c r="GB45" s="406" t="s">
        <v>397</v>
      </c>
      <c r="GC45" s="406" t="s">
        <v>397</v>
      </c>
      <c r="GD45" s="406" t="s">
        <v>397</v>
      </c>
      <c r="GE45" s="406" t="s">
        <v>397</v>
      </c>
      <c r="GF45" s="406" t="s">
        <v>397</v>
      </c>
      <c r="GG45" s="406" t="s">
        <v>397</v>
      </c>
      <c r="GH45" s="406" t="s">
        <v>397</v>
      </c>
      <c r="GI45" s="406" t="s">
        <v>397</v>
      </c>
      <c r="GJ45" s="406" t="s">
        <v>397</v>
      </c>
      <c r="GK45" s="406" t="s">
        <v>397</v>
      </c>
      <c r="GL45" s="406" t="s">
        <v>397</v>
      </c>
      <c r="GM45" s="406" t="s">
        <v>397</v>
      </c>
      <c r="GN45" s="406" t="s">
        <v>397</v>
      </c>
      <c r="GO45" s="406" t="s">
        <v>397</v>
      </c>
      <c r="GP45" s="406" t="s">
        <v>397</v>
      </c>
      <c r="GQ45" s="406" t="s">
        <v>397</v>
      </c>
      <c r="GR45" s="406" t="s">
        <v>397</v>
      </c>
      <c r="GS45" s="406" t="s">
        <v>397</v>
      </c>
      <c r="GT45" s="406" t="s">
        <v>397</v>
      </c>
      <c r="GU45" s="406" t="s">
        <v>397</v>
      </c>
      <c r="GV45" s="406" t="s">
        <v>397</v>
      </c>
      <c r="GW45" s="406" t="s">
        <v>397</v>
      </c>
      <c r="GX45" s="406" t="s">
        <v>397</v>
      </c>
      <c r="GY45" s="406" t="s">
        <v>397</v>
      </c>
      <c r="GZ45" s="406" t="s">
        <v>397</v>
      </c>
      <c r="HA45" s="406" t="s">
        <v>397</v>
      </c>
      <c r="HB45" s="406" t="s">
        <v>397</v>
      </c>
      <c r="HC45" s="406" t="s">
        <v>397</v>
      </c>
      <c r="HD45" s="406" t="s">
        <v>397</v>
      </c>
      <c r="HE45" s="406" t="s">
        <v>397</v>
      </c>
      <c r="HF45" s="406" t="s">
        <v>397</v>
      </c>
      <c r="HG45" s="406" t="s">
        <v>397</v>
      </c>
      <c r="HH45" s="406" t="s">
        <v>397</v>
      </c>
      <c r="HI45" s="406" t="s">
        <v>397</v>
      </c>
      <c r="HJ45" s="406" t="s">
        <v>397</v>
      </c>
      <c r="HK45" s="406" t="s">
        <v>397</v>
      </c>
      <c r="HL45" s="406" t="s">
        <v>397</v>
      </c>
      <c r="HM45" s="406" t="s">
        <v>397</v>
      </c>
      <c r="HN45" s="406" t="s">
        <v>397</v>
      </c>
      <c r="HO45" s="406" t="s">
        <v>397</v>
      </c>
      <c r="HP45" s="406" t="s">
        <v>397</v>
      </c>
      <c r="HQ45" s="406" t="s">
        <v>397</v>
      </c>
      <c r="HR45" s="406" t="s">
        <v>397</v>
      </c>
      <c r="HS45" s="406" t="s">
        <v>397</v>
      </c>
      <c r="HT45" s="406" t="s">
        <v>397</v>
      </c>
      <c r="HU45" s="406" t="s">
        <v>397</v>
      </c>
      <c r="HV45" s="406" t="s">
        <v>397</v>
      </c>
      <c r="HW45" s="406" t="s">
        <v>397</v>
      </c>
      <c r="HX45" s="406" t="s">
        <v>397</v>
      </c>
      <c r="HY45" s="406" t="s">
        <v>397</v>
      </c>
      <c r="HZ45" s="406" t="s">
        <v>397</v>
      </c>
      <c r="IA45" s="406" t="s">
        <v>397</v>
      </c>
      <c r="IB45" s="406" t="s">
        <v>397</v>
      </c>
      <c r="IC45" s="406" t="s">
        <v>397</v>
      </c>
      <c r="ID45" s="406" t="s">
        <v>397</v>
      </c>
      <c r="IE45" s="406" t="s">
        <v>397</v>
      </c>
      <c r="IF45" s="406" t="s">
        <v>397</v>
      </c>
      <c r="IG45" s="406" t="s">
        <v>397</v>
      </c>
      <c r="IH45" s="406" t="s">
        <v>397</v>
      </c>
      <c r="II45" s="406" t="s">
        <v>397</v>
      </c>
      <c r="IJ45" s="406" t="s">
        <v>397</v>
      </c>
      <c r="IK45" s="406" t="s">
        <v>397</v>
      </c>
      <c r="IL45" s="406" t="s">
        <v>397</v>
      </c>
      <c r="IM45" s="406" t="s">
        <v>397</v>
      </c>
      <c r="IN45" s="406" t="s">
        <v>397</v>
      </c>
      <c r="IO45" s="406" t="s">
        <v>397</v>
      </c>
      <c r="IP45" s="406" t="s">
        <v>397</v>
      </c>
      <c r="IQ45" s="406" t="s">
        <v>397</v>
      </c>
      <c r="IR45" s="406" t="s">
        <v>397</v>
      </c>
      <c r="IS45" s="406" t="s">
        <v>397</v>
      </c>
      <c r="IT45" s="406" t="s">
        <v>397</v>
      </c>
      <c r="IU45" s="406" t="s">
        <v>397</v>
      </c>
      <c r="IV45" s="406" t="s">
        <v>397</v>
      </c>
      <c r="IW45" s="406" t="s">
        <v>397</v>
      </c>
      <c r="IX45" s="406" t="s">
        <v>397</v>
      </c>
      <c r="IY45" s="406" t="s">
        <v>397</v>
      </c>
      <c r="IZ45" s="406" t="s">
        <v>397</v>
      </c>
      <c r="JA45" s="406" t="s">
        <v>397</v>
      </c>
      <c r="JB45" s="406" t="s">
        <v>397</v>
      </c>
      <c r="JC45" s="406" t="s">
        <v>397</v>
      </c>
      <c r="JD45" s="406" t="s">
        <v>397</v>
      </c>
      <c r="JE45" s="406" t="s">
        <v>397</v>
      </c>
      <c r="JF45" s="406" t="s">
        <v>397</v>
      </c>
      <c r="JG45" s="406" t="s">
        <v>397</v>
      </c>
      <c r="JH45" s="406" t="s">
        <v>397</v>
      </c>
      <c r="JI45" s="406" t="s">
        <v>397</v>
      </c>
      <c r="JJ45" s="406" t="s">
        <v>397</v>
      </c>
      <c r="JK45" s="406" t="s">
        <v>397</v>
      </c>
      <c r="JL45" s="406" t="s">
        <v>397</v>
      </c>
      <c r="JM45" s="406" t="s">
        <v>397</v>
      </c>
      <c r="JN45" s="406" t="s">
        <v>397</v>
      </c>
      <c r="JO45" s="406" t="s">
        <v>397</v>
      </c>
      <c r="JP45" s="406" t="s">
        <v>397</v>
      </c>
      <c r="JQ45" s="406" t="s">
        <v>397</v>
      </c>
      <c r="JR45" s="406" t="s">
        <v>397</v>
      </c>
      <c r="JS45" s="406" t="s">
        <v>397</v>
      </c>
      <c r="JT45" s="406" t="s">
        <v>397</v>
      </c>
      <c r="JU45" s="406" t="s">
        <v>397</v>
      </c>
      <c r="JV45" s="406" t="s">
        <v>397</v>
      </c>
      <c r="JW45" s="406" t="s">
        <v>397</v>
      </c>
      <c r="JX45" s="406" t="s">
        <v>397</v>
      </c>
      <c r="JY45" s="406" t="s">
        <v>397</v>
      </c>
      <c r="JZ45" s="406" t="s">
        <v>397</v>
      </c>
      <c r="KA45" s="406" t="s">
        <v>397</v>
      </c>
      <c r="KB45" s="406" t="s">
        <v>397</v>
      </c>
      <c r="KC45" s="406" t="s">
        <v>397</v>
      </c>
      <c r="KD45" s="406" t="s">
        <v>397</v>
      </c>
      <c r="KE45" s="406" t="s">
        <v>397</v>
      </c>
      <c r="KF45" s="406" t="s">
        <v>397</v>
      </c>
      <c r="KG45" s="406" t="s">
        <v>397</v>
      </c>
      <c r="KH45" s="406" t="s">
        <v>397</v>
      </c>
      <c r="KI45" s="406" t="s">
        <v>397</v>
      </c>
      <c r="KJ45" s="406" t="s">
        <v>397</v>
      </c>
      <c r="KK45" s="406" t="s">
        <v>397</v>
      </c>
      <c r="KL45" s="406" t="s">
        <v>397</v>
      </c>
      <c r="KM45" s="406" t="s">
        <v>397</v>
      </c>
      <c r="KN45" s="406" t="s">
        <v>397</v>
      </c>
      <c r="KO45" s="406" t="s">
        <v>397</v>
      </c>
      <c r="KP45" s="406" t="s">
        <v>397</v>
      </c>
      <c r="KQ45" s="406" t="s">
        <v>397</v>
      </c>
      <c r="KR45" s="406" t="s">
        <v>397</v>
      </c>
      <c r="KS45" s="406" t="s">
        <v>397</v>
      </c>
      <c r="KT45" s="406" t="s">
        <v>397</v>
      </c>
      <c r="KU45" s="406"/>
      <c r="KV45" s="406"/>
      <c r="KW45" s="406"/>
      <c r="KX45" s="406"/>
      <c r="KY45" s="397"/>
      <c r="KZ45" s="397" t="s">
        <v>434</v>
      </c>
      <c r="LA45" s="397" t="s">
        <v>397</v>
      </c>
      <c r="LB45" s="397" t="s">
        <v>397</v>
      </c>
      <c r="LC45" s="397" t="s">
        <v>397</v>
      </c>
      <c r="LD45" s="397" t="s">
        <v>397</v>
      </c>
      <c r="LE45" s="397" t="s">
        <v>397</v>
      </c>
      <c r="LF45" s="397" t="s">
        <v>397</v>
      </c>
      <c r="LG45" s="397"/>
      <c r="LH45" s="406"/>
      <c r="LI45" s="406"/>
      <c r="LJ45" s="406"/>
      <c r="LK45" s="406"/>
      <c r="LL45" s="406"/>
      <c r="LM45" s="406"/>
      <c r="LN45" s="406"/>
      <c r="LO45" s="406"/>
      <c r="LP45" s="406"/>
      <c r="LQ45" s="406"/>
      <c r="LR45" s="406"/>
      <c r="LS45" s="406"/>
      <c r="LT45" s="406"/>
      <c r="LU45" s="406"/>
      <c r="LV45" s="406"/>
      <c r="LW45" s="406"/>
      <c r="LX45" s="406"/>
      <c r="LY45" s="406"/>
      <c r="LZ45" s="406"/>
      <c r="MA45" s="406"/>
      <c r="MB45" s="406"/>
      <c r="MC45" s="406"/>
      <c r="MD45" s="406"/>
      <c r="ME45" s="406"/>
      <c r="MF45" s="406"/>
      <c r="MG45" s="406"/>
      <c r="MH45" s="406"/>
      <c r="MI45" s="406"/>
      <c r="MJ45" s="406"/>
      <c r="MK45" s="406"/>
      <c r="ML45" s="406"/>
      <c r="MM45" s="406"/>
      <c r="MN45" s="406"/>
      <c r="MO45" s="406"/>
      <c r="MP45" s="406"/>
      <c r="MQ45" s="406"/>
      <c r="MR45" s="406"/>
      <c r="MS45" s="406"/>
      <c r="MT45" s="406"/>
      <c r="MU45" s="406"/>
      <c r="MV45" s="406"/>
      <c r="MW45" s="406"/>
      <c r="MX45" s="406"/>
      <c r="MY45" s="406"/>
      <c r="MZ45" s="406"/>
      <c r="NA45" s="406"/>
      <c r="NB45" s="406"/>
      <c r="NC45" s="406"/>
      <c r="ND45" s="406"/>
      <c r="NE45" s="406"/>
      <c r="NF45" s="406"/>
      <c r="NG45" s="406"/>
      <c r="NH45" s="406"/>
      <c r="NI45" s="406"/>
      <c r="NJ45" s="406"/>
      <c r="NK45" s="406"/>
      <c r="NL45" s="406"/>
      <c r="NM45" s="406"/>
      <c r="NN45" s="406"/>
      <c r="NO45" s="406"/>
      <c r="NP45" s="406"/>
      <c r="NQ45" s="406"/>
      <c r="NR45" s="406"/>
      <c r="NS45" s="406"/>
      <c r="NT45" s="406"/>
      <c r="NU45" s="406"/>
      <c r="NV45" s="406"/>
      <c r="NW45" s="406"/>
      <c r="NX45" s="406"/>
      <c r="NY45" s="406"/>
      <c r="NZ45" s="406"/>
      <c r="OA45" s="406"/>
      <c r="OB45" s="406"/>
      <c r="OC45" s="406"/>
      <c r="OD45" s="406"/>
      <c r="OE45" s="406"/>
      <c r="OF45" s="406"/>
      <c r="OG45" s="406"/>
      <c r="OH45" s="406"/>
      <c r="OI45" s="406"/>
      <c r="OJ45" s="406"/>
      <c r="OK45" s="406"/>
      <c r="OL45" s="406"/>
      <c r="OM45" s="406"/>
      <c r="ON45" s="406"/>
      <c r="OO45" s="406"/>
      <c r="OP45" s="406"/>
      <c r="OQ45" s="406"/>
      <c r="OR45" s="406"/>
      <c r="OS45" s="406"/>
      <c r="OT45" s="406"/>
      <c r="OU45" s="406"/>
      <c r="OV45" s="406"/>
      <c r="OW45" s="406"/>
      <c r="OX45" s="406"/>
      <c r="OY45" s="406"/>
      <c r="OZ45" s="406"/>
      <c r="PA45" s="406"/>
      <c r="PB45" s="406"/>
      <c r="PC45" s="406"/>
      <c r="PD45" s="406"/>
      <c r="PE45" s="406"/>
      <c r="PF45" s="406"/>
      <c r="PG45" s="406"/>
      <c r="PH45" s="406"/>
      <c r="PI45" s="406"/>
      <c r="PJ45" s="406"/>
      <c r="PK45" s="406"/>
      <c r="PL45" s="406"/>
      <c r="PM45" s="406"/>
      <c r="PN45" s="406"/>
      <c r="PO45" s="406"/>
      <c r="PP45" s="406"/>
      <c r="PQ45" s="406"/>
      <c r="PR45" s="406"/>
      <c r="PS45" s="406"/>
      <c r="PT45" s="406"/>
      <c r="PU45" s="406"/>
      <c r="PV45" s="406"/>
      <c r="PW45" s="406"/>
      <c r="PX45" s="406"/>
      <c r="PY45" s="406"/>
      <c r="PZ45" s="406"/>
      <c r="QA45" s="406"/>
      <c r="QB45" s="406"/>
      <c r="QC45" s="406"/>
      <c r="QD45" s="406"/>
      <c r="QE45" s="406"/>
      <c r="QF45" s="406"/>
      <c r="QG45" s="406"/>
      <c r="QH45" s="406"/>
      <c r="QI45" s="406"/>
      <c r="QJ45" s="406"/>
      <c r="QK45" s="406"/>
      <c r="QL45" s="406"/>
      <c r="QM45" s="406"/>
      <c r="QN45" s="406"/>
      <c r="QO45" s="406"/>
      <c r="QP45" s="406"/>
      <c r="QQ45" s="406"/>
      <c r="QR45" s="406"/>
      <c r="QS45" s="406"/>
      <c r="QT45" s="406"/>
      <c r="QU45" s="406"/>
      <c r="QV45" s="406"/>
      <c r="QW45" s="406"/>
      <c r="QX45" s="406"/>
      <c r="QY45" s="406"/>
      <c r="QZ45" s="406"/>
      <c r="RA45" s="406"/>
      <c r="RB45" s="406"/>
      <c r="RC45" s="406"/>
      <c r="RD45" s="406"/>
      <c r="RE45" s="406"/>
      <c r="RF45" s="406"/>
      <c r="RG45" s="406"/>
      <c r="RH45" s="406"/>
      <c r="RI45" s="406"/>
      <c r="RJ45" s="406"/>
      <c r="RK45" s="406"/>
      <c r="RL45" s="406"/>
      <c r="RM45" s="406"/>
      <c r="RN45" s="406"/>
      <c r="RO45" s="406"/>
      <c r="RP45" s="406"/>
      <c r="RQ45" s="406"/>
      <c r="RR45" s="406"/>
      <c r="RS45" s="406"/>
      <c r="RT45" s="406"/>
      <c r="RU45" s="406"/>
      <c r="RV45" s="406"/>
      <c r="RW45" s="406"/>
      <c r="RX45" s="406"/>
      <c r="RY45" s="406"/>
      <c r="RZ45" s="406"/>
      <c r="SA45" s="406"/>
      <c r="SB45" s="406"/>
      <c r="SC45" s="406"/>
      <c r="SD45" s="406"/>
      <c r="SE45" s="406"/>
      <c r="SF45" s="406"/>
      <c r="SG45" s="406"/>
    </row>
    <row r="46" spans="1:501">
      <c r="A46" s="395"/>
      <c r="B46" s="395" t="s">
        <v>449</v>
      </c>
      <c r="C46" s="395">
        <v>2.93</v>
      </c>
      <c r="D46" s="395">
        <v>4.34</v>
      </c>
      <c r="E46" s="395">
        <v>2.91</v>
      </c>
      <c r="F46" s="395">
        <v>-11.43</v>
      </c>
      <c r="G46" s="395">
        <v>5.36</v>
      </c>
      <c r="H46" s="395">
        <v>5.09</v>
      </c>
      <c r="I46" s="395">
        <v>3.58</v>
      </c>
      <c r="J46" s="395">
        <v>4.67</v>
      </c>
      <c r="K46" s="395">
        <v>4.92</v>
      </c>
      <c r="L46" s="395">
        <v>6.54</v>
      </c>
      <c r="M46" s="395">
        <v>3.47</v>
      </c>
      <c r="N46" s="395"/>
      <c r="O46" s="398" t="s">
        <v>449</v>
      </c>
      <c r="P46" s="395">
        <v>3.83</v>
      </c>
      <c r="Q46" s="395">
        <v>8.39</v>
      </c>
      <c r="R46" s="395">
        <v>1.1299999999999999</v>
      </c>
      <c r="S46" s="395">
        <v>7.9</v>
      </c>
      <c r="T46" s="395">
        <v>7.01</v>
      </c>
      <c r="U46" s="395">
        <v>0</v>
      </c>
      <c r="V46" s="395">
        <v>0</v>
      </c>
      <c r="W46" s="395" t="e">
        <v>#VALUE!</v>
      </c>
      <c r="X46" s="395" t="e">
        <v>#VALUE!</v>
      </c>
      <c r="Y46" s="395" t="e">
        <v>#VALUE!</v>
      </c>
      <c r="Z46" s="395"/>
      <c r="AA46" s="395"/>
      <c r="AB46" s="421">
        <v>4.92</v>
      </c>
      <c r="AC46" s="421" t="e">
        <v>#VALUE!</v>
      </c>
      <c r="AD46" s="421" t="e">
        <v>#VALUE!</v>
      </c>
      <c r="AE46" s="395"/>
      <c r="AF46" s="397" t="s">
        <v>449</v>
      </c>
      <c r="AG46" s="395" t="s">
        <v>449</v>
      </c>
      <c r="AH46" s="426" t="s">
        <v>397</v>
      </c>
      <c r="AI46" s="426" t="s">
        <v>397</v>
      </c>
      <c r="AJ46" s="426" t="s">
        <v>397</v>
      </c>
      <c r="AK46" s="426" t="s">
        <v>397</v>
      </c>
      <c r="AL46" s="426" t="s">
        <v>397</v>
      </c>
      <c r="AM46" s="426" t="s">
        <v>397</v>
      </c>
      <c r="AN46" s="426" t="s">
        <v>397</v>
      </c>
      <c r="AO46" s="426" t="s">
        <v>397</v>
      </c>
      <c r="AP46" s="426" t="s">
        <v>397</v>
      </c>
      <c r="AQ46" s="422" t="e">
        <v>#VALUE!</v>
      </c>
      <c r="AR46" s="426" t="s">
        <v>397</v>
      </c>
      <c r="AS46" s="426" t="s">
        <v>397</v>
      </c>
      <c r="AT46" s="426" t="s">
        <v>397</v>
      </c>
      <c r="AU46" s="426" t="s">
        <v>397</v>
      </c>
      <c r="AV46" s="426" t="s">
        <v>397</v>
      </c>
      <c r="AW46" s="426" t="s">
        <v>397</v>
      </c>
      <c r="AX46" s="426" t="s">
        <v>397</v>
      </c>
      <c r="AY46" s="426" t="s">
        <v>397</v>
      </c>
      <c r="AZ46" s="426" t="s">
        <v>397</v>
      </c>
      <c r="BA46" s="426" t="s">
        <v>397</v>
      </c>
      <c r="BB46" s="426" t="s">
        <v>397</v>
      </c>
      <c r="BC46" s="426" t="s">
        <v>397</v>
      </c>
      <c r="BD46" s="426" t="s">
        <v>397</v>
      </c>
      <c r="BE46" s="426" t="s">
        <v>397</v>
      </c>
      <c r="BF46" s="426" t="s">
        <v>397</v>
      </c>
      <c r="BG46" s="426" t="s">
        <v>397</v>
      </c>
      <c r="BH46" s="426" t="s">
        <v>397</v>
      </c>
      <c r="BI46" s="426" t="s">
        <v>397</v>
      </c>
      <c r="BJ46" s="426" t="s">
        <v>397</v>
      </c>
      <c r="BK46" s="426" t="s">
        <v>397</v>
      </c>
      <c r="BL46" s="426" t="s">
        <v>397</v>
      </c>
      <c r="BM46" s="426" t="s">
        <v>397</v>
      </c>
      <c r="BN46" s="426" t="s">
        <v>397</v>
      </c>
      <c r="BO46" s="426" t="s">
        <v>397</v>
      </c>
      <c r="BP46" s="426" t="s">
        <v>397</v>
      </c>
      <c r="BQ46" s="426" t="s">
        <v>397</v>
      </c>
      <c r="BR46" s="426" t="s">
        <v>397</v>
      </c>
      <c r="BS46" s="426" t="s">
        <v>397</v>
      </c>
      <c r="BT46" s="426" t="s">
        <v>397</v>
      </c>
      <c r="BU46" s="426" t="s">
        <v>397</v>
      </c>
      <c r="BV46" s="426" t="s">
        <v>397</v>
      </c>
      <c r="BW46" s="426" t="s">
        <v>397</v>
      </c>
      <c r="BX46" s="426" t="s">
        <v>397</v>
      </c>
      <c r="BY46" s="426" t="s">
        <v>397</v>
      </c>
      <c r="BZ46" s="426" t="s">
        <v>397</v>
      </c>
      <c r="CA46" s="426" t="s">
        <v>397</v>
      </c>
      <c r="CB46" s="426" t="s">
        <v>397</v>
      </c>
      <c r="CC46" s="426" t="s">
        <v>397</v>
      </c>
      <c r="CD46" s="426" t="s">
        <v>397</v>
      </c>
      <c r="CE46" s="426" t="s">
        <v>397</v>
      </c>
      <c r="CF46" s="426" t="s">
        <v>397</v>
      </c>
      <c r="CG46" s="426" t="s">
        <v>397</v>
      </c>
      <c r="CH46" s="426" t="s">
        <v>397</v>
      </c>
      <c r="CI46" s="426" t="s">
        <v>397</v>
      </c>
      <c r="CJ46" s="426" t="s">
        <v>397</v>
      </c>
      <c r="CK46" s="426" t="s">
        <v>397</v>
      </c>
      <c r="CL46" s="426" t="s">
        <v>397</v>
      </c>
      <c r="CM46" s="426" t="s">
        <v>397</v>
      </c>
      <c r="CN46" s="426" t="s">
        <v>397</v>
      </c>
      <c r="CO46" s="426" t="s">
        <v>397</v>
      </c>
      <c r="CP46" s="426" t="s">
        <v>397</v>
      </c>
      <c r="CQ46" s="426" t="s">
        <v>397</v>
      </c>
      <c r="CR46" s="426" t="s">
        <v>397</v>
      </c>
      <c r="CS46" s="426" t="s">
        <v>397</v>
      </c>
      <c r="CT46" s="426" t="s">
        <v>397</v>
      </c>
      <c r="CU46" s="426" t="s">
        <v>397</v>
      </c>
      <c r="CV46" s="426" t="s">
        <v>397</v>
      </c>
      <c r="CW46" s="426" t="s">
        <v>397</v>
      </c>
      <c r="CX46" s="426" t="s">
        <v>397</v>
      </c>
      <c r="CY46" s="426" t="s">
        <v>397</v>
      </c>
      <c r="CZ46" s="426" t="s">
        <v>397</v>
      </c>
      <c r="DA46" s="426" t="s">
        <v>397</v>
      </c>
      <c r="DB46" s="426" t="s">
        <v>397</v>
      </c>
      <c r="DC46" s="397"/>
      <c r="DD46" s="15"/>
      <c r="DE46" s="15" t="s">
        <v>449</v>
      </c>
      <c r="DF46" s="425" t="e">
        <v>#VALUE!</v>
      </c>
      <c r="DG46" s="425" t="e">
        <v>#VALUE!</v>
      </c>
      <c r="DH46" s="425" t="e">
        <v>#VALUE!</v>
      </c>
      <c r="DI46" s="425" t="e">
        <v>#VALUE!</v>
      </c>
      <c r="DJ46" s="425" t="e">
        <v>#VALUE!</v>
      </c>
      <c r="DK46" s="425" t="e">
        <v>#VALUE!</v>
      </c>
      <c r="DL46" s="397"/>
      <c r="DM46" s="397"/>
      <c r="DN46" s="397" t="s">
        <v>449</v>
      </c>
      <c r="DO46" s="395" t="s">
        <v>449</v>
      </c>
      <c r="DP46" s="406" t="s">
        <v>397</v>
      </c>
      <c r="DQ46" s="406" t="s">
        <v>397</v>
      </c>
      <c r="DR46" s="406" t="s">
        <v>397</v>
      </c>
      <c r="DS46" s="406" t="s">
        <v>397</v>
      </c>
      <c r="DT46" s="406" t="s">
        <v>397</v>
      </c>
      <c r="DU46" s="406" t="s">
        <v>397</v>
      </c>
      <c r="DV46" s="406" t="s">
        <v>397</v>
      </c>
      <c r="DW46" s="406" t="s">
        <v>397</v>
      </c>
      <c r="DX46" s="406" t="s">
        <v>397</v>
      </c>
      <c r="DY46" s="406" t="s">
        <v>397</v>
      </c>
      <c r="DZ46" s="406" t="s">
        <v>397</v>
      </c>
      <c r="EA46" s="406" t="s">
        <v>397</v>
      </c>
      <c r="EB46" s="406" t="s">
        <v>397</v>
      </c>
      <c r="EC46" s="406" t="s">
        <v>397</v>
      </c>
      <c r="ED46" s="406" t="s">
        <v>397</v>
      </c>
      <c r="EE46" s="406" t="s">
        <v>397</v>
      </c>
      <c r="EF46" s="406" t="s">
        <v>397</v>
      </c>
      <c r="EG46" s="406" t="s">
        <v>397</v>
      </c>
      <c r="EH46" s="406" t="s">
        <v>397</v>
      </c>
      <c r="EI46" s="406" t="s">
        <v>397</v>
      </c>
      <c r="EJ46" s="406" t="s">
        <v>397</v>
      </c>
      <c r="EK46" s="406" t="s">
        <v>397</v>
      </c>
      <c r="EL46" s="406" t="s">
        <v>397</v>
      </c>
      <c r="EM46" s="406" t="s">
        <v>397</v>
      </c>
      <c r="EN46" s="406" t="s">
        <v>397</v>
      </c>
      <c r="EO46" s="406" t="s">
        <v>397</v>
      </c>
      <c r="EP46" s="406" t="s">
        <v>397</v>
      </c>
      <c r="EQ46" s="406" t="s">
        <v>397</v>
      </c>
      <c r="ER46" s="406" t="s">
        <v>397</v>
      </c>
      <c r="ES46" s="406" t="s">
        <v>397</v>
      </c>
      <c r="ET46" s="406" t="s">
        <v>397</v>
      </c>
      <c r="EU46" s="406" t="s">
        <v>397</v>
      </c>
      <c r="EV46" s="406" t="s">
        <v>397</v>
      </c>
      <c r="EW46" s="406" t="s">
        <v>397</v>
      </c>
      <c r="EX46" s="406" t="s">
        <v>397</v>
      </c>
      <c r="EY46" s="406" t="s">
        <v>397</v>
      </c>
      <c r="EZ46" s="406" t="s">
        <v>397</v>
      </c>
      <c r="FA46" s="406" t="s">
        <v>397</v>
      </c>
      <c r="FB46" s="406" t="s">
        <v>397</v>
      </c>
      <c r="FC46" s="406" t="s">
        <v>397</v>
      </c>
      <c r="FD46" s="406" t="s">
        <v>397</v>
      </c>
      <c r="FE46" s="406" t="s">
        <v>397</v>
      </c>
      <c r="FF46" s="406" t="s">
        <v>397</v>
      </c>
      <c r="FG46" s="406" t="s">
        <v>397</v>
      </c>
      <c r="FH46" s="406" t="s">
        <v>397</v>
      </c>
      <c r="FI46" s="406" t="s">
        <v>397</v>
      </c>
      <c r="FJ46" s="406" t="s">
        <v>397</v>
      </c>
      <c r="FK46" s="406" t="s">
        <v>397</v>
      </c>
      <c r="FL46" s="406" t="s">
        <v>397</v>
      </c>
      <c r="FM46" s="406" t="s">
        <v>397</v>
      </c>
      <c r="FN46" s="406" t="s">
        <v>397</v>
      </c>
      <c r="FO46" s="406" t="s">
        <v>397</v>
      </c>
      <c r="FP46" s="406" t="s">
        <v>397</v>
      </c>
      <c r="FQ46" s="406" t="s">
        <v>397</v>
      </c>
      <c r="FR46" s="406" t="s">
        <v>397</v>
      </c>
      <c r="FS46" s="406" t="s">
        <v>397</v>
      </c>
      <c r="FT46" s="406" t="s">
        <v>397</v>
      </c>
      <c r="FU46" s="406" t="s">
        <v>397</v>
      </c>
      <c r="FV46" s="406" t="s">
        <v>397</v>
      </c>
      <c r="FW46" s="406" t="s">
        <v>397</v>
      </c>
      <c r="FX46" s="406" t="s">
        <v>397</v>
      </c>
      <c r="FY46" s="406" t="s">
        <v>397</v>
      </c>
      <c r="FZ46" s="406" t="s">
        <v>397</v>
      </c>
      <c r="GA46" s="406" t="s">
        <v>397</v>
      </c>
      <c r="GB46" s="406" t="s">
        <v>397</v>
      </c>
      <c r="GC46" s="406" t="s">
        <v>397</v>
      </c>
      <c r="GD46" s="406" t="s">
        <v>397</v>
      </c>
      <c r="GE46" s="406" t="s">
        <v>397</v>
      </c>
      <c r="GF46" s="406" t="s">
        <v>397</v>
      </c>
      <c r="GG46" s="406" t="s">
        <v>397</v>
      </c>
      <c r="GH46" s="406" t="s">
        <v>397</v>
      </c>
      <c r="GI46" s="406" t="s">
        <v>397</v>
      </c>
      <c r="GJ46" s="406" t="s">
        <v>397</v>
      </c>
      <c r="GK46" s="406" t="s">
        <v>397</v>
      </c>
      <c r="GL46" s="406" t="s">
        <v>397</v>
      </c>
      <c r="GM46" s="406" t="s">
        <v>397</v>
      </c>
      <c r="GN46" s="406" t="s">
        <v>397</v>
      </c>
      <c r="GO46" s="406" t="s">
        <v>397</v>
      </c>
      <c r="GP46" s="406" t="s">
        <v>397</v>
      </c>
      <c r="GQ46" s="406" t="s">
        <v>397</v>
      </c>
      <c r="GR46" s="406" t="s">
        <v>397</v>
      </c>
      <c r="GS46" s="406" t="s">
        <v>397</v>
      </c>
      <c r="GT46" s="406" t="s">
        <v>397</v>
      </c>
      <c r="GU46" s="406" t="s">
        <v>397</v>
      </c>
      <c r="GV46" s="406" t="s">
        <v>397</v>
      </c>
      <c r="GW46" s="406" t="s">
        <v>397</v>
      </c>
      <c r="GX46" s="406" t="s">
        <v>397</v>
      </c>
      <c r="GY46" s="406" t="s">
        <v>397</v>
      </c>
      <c r="GZ46" s="406" t="s">
        <v>397</v>
      </c>
      <c r="HA46" s="406" t="s">
        <v>397</v>
      </c>
      <c r="HB46" s="406" t="s">
        <v>397</v>
      </c>
      <c r="HC46" s="406" t="s">
        <v>397</v>
      </c>
      <c r="HD46" s="406" t="s">
        <v>397</v>
      </c>
      <c r="HE46" s="406" t="s">
        <v>397</v>
      </c>
      <c r="HF46" s="406" t="s">
        <v>397</v>
      </c>
      <c r="HG46" s="406" t="s">
        <v>397</v>
      </c>
      <c r="HH46" s="406" t="s">
        <v>397</v>
      </c>
      <c r="HI46" s="406" t="s">
        <v>397</v>
      </c>
      <c r="HJ46" s="406" t="s">
        <v>397</v>
      </c>
      <c r="HK46" s="406" t="s">
        <v>397</v>
      </c>
      <c r="HL46" s="406" t="s">
        <v>397</v>
      </c>
      <c r="HM46" s="406" t="s">
        <v>397</v>
      </c>
      <c r="HN46" s="406" t="s">
        <v>397</v>
      </c>
      <c r="HO46" s="406" t="s">
        <v>397</v>
      </c>
      <c r="HP46" s="406" t="s">
        <v>397</v>
      </c>
      <c r="HQ46" s="406" t="s">
        <v>397</v>
      </c>
      <c r="HR46" s="406" t="s">
        <v>397</v>
      </c>
      <c r="HS46" s="406" t="s">
        <v>397</v>
      </c>
      <c r="HT46" s="406" t="s">
        <v>397</v>
      </c>
      <c r="HU46" s="406" t="s">
        <v>397</v>
      </c>
      <c r="HV46" s="406" t="s">
        <v>397</v>
      </c>
      <c r="HW46" s="406" t="s">
        <v>397</v>
      </c>
      <c r="HX46" s="406" t="s">
        <v>397</v>
      </c>
      <c r="HY46" s="406" t="s">
        <v>397</v>
      </c>
      <c r="HZ46" s="406" t="s">
        <v>397</v>
      </c>
      <c r="IA46" s="406" t="s">
        <v>397</v>
      </c>
      <c r="IB46" s="406" t="s">
        <v>397</v>
      </c>
      <c r="IC46" s="406" t="s">
        <v>397</v>
      </c>
      <c r="ID46" s="406" t="s">
        <v>397</v>
      </c>
      <c r="IE46" s="406" t="s">
        <v>397</v>
      </c>
      <c r="IF46" s="406" t="s">
        <v>397</v>
      </c>
      <c r="IG46" s="406" t="s">
        <v>397</v>
      </c>
      <c r="IH46" s="406" t="s">
        <v>397</v>
      </c>
      <c r="II46" s="406" t="s">
        <v>397</v>
      </c>
      <c r="IJ46" s="406" t="s">
        <v>397</v>
      </c>
      <c r="IK46" s="406" t="s">
        <v>397</v>
      </c>
      <c r="IL46" s="406" t="s">
        <v>397</v>
      </c>
      <c r="IM46" s="406" t="s">
        <v>397</v>
      </c>
      <c r="IN46" s="406" t="s">
        <v>397</v>
      </c>
      <c r="IO46" s="406" t="s">
        <v>397</v>
      </c>
      <c r="IP46" s="406" t="s">
        <v>397</v>
      </c>
      <c r="IQ46" s="406" t="s">
        <v>397</v>
      </c>
      <c r="IR46" s="406" t="s">
        <v>397</v>
      </c>
      <c r="IS46" s="406" t="s">
        <v>397</v>
      </c>
      <c r="IT46" s="406" t="s">
        <v>397</v>
      </c>
      <c r="IU46" s="406" t="s">
        <v>397</v>
      </c>
      <c r="IV46" s="406" t="s">
        <v>397</v>
      </c>
      <c r="IW46" s="406" t="s">
        <v>397</v>
      </c>
      <c r="IX46" s="406" t="s">
        <v>397</v>
      </c>
      <c r="IY46" s="406" t="s">
        <v>397</v>
      </c>
      <c r="IZ46" s="406" t="s">
        <v>397</v>
      </c>
      <c r="JA46" s="406" t="s">
        <v>397</v>
      </c>
      <c r="JB46" s="406" t="s">
        <v>397</v>
      </c>
      <c r="JC46" s="406" t="s">
        <v>397</v>
      </c>
      <c r="JD46" s="406" t="s">
        <v>397</v>
      </c>
      <c r="JE46" s="406" t="s">
        <v>397</v>
      </c>
      <c r="JF46" s="406" t="s">
        <v>397</v>
      </c>
      <c r="JG46" s="406" t="s">
        <v>397</v>
      </c>
      <c r="JH46" s="406" t="s">
        <v>397</v>
      </c>
      <c r="JI46" s="406" t="s">
        <v>397</v>
      </c>
      <c r="JJ46" s="406" t="s">
        <v>397</v>
      </c>
      <c r="JK46" s="406" t="s">
        <v>397</v>
      </c>
      <c r="JL46" s="406" t="s">
        <v>397</v>
      </c>
      <c r="JM46" s="406" t="s">
        <v>397</v>
      </c>
      <c r="JN46" s="406" t="s">
        <v>397</v>
      </c>
      <c r="JO46" s="406" t="s">
        <v>397</v>
      </c>
      <c r="JP46" s="406" t="s">
        <v>397</v>
      </c>
      <c r="JQ46" s="406" t="s">
        <v>397</v>
      </c>
      <c r="JR46" s="406" t="s">
        <v>397</v>
      </c>
      <c r="JS46" s="406" t="s">
        <v>397</v>
      </c>
      <c r="JT46" s="406" t="s">
        <v>397</v>
      </c>
      <c r="JU46" s="406" t="s">
        <v>397</v>
      </c>
      <c r="JV46" s="406" t="s">
        <v>397</v>
      </c>
      <c r="JW46" s="406" t="s">
        <v>397</v>
      </c>
      <c r="JX46" s="406" t="s">
        <v>397</v>
      </c>
      <c r="JY46" s="406" t="s">
        <v>397</v>
      </c>
      <c r="JZ46" s="406" t="s">
        <v>397</v>
      </c>
      <c r="KA46" s="406" t="s">
        <v>397</v>
      </c>
      <c r="KB46" s="406" t="s">
        <v>397</v>
      </c>
      <c r="KC46" s="406" t="s">
        <v>397</v>
      </c>
      <c r="KD46" s="406" t="s">
        <v>397</v>
      </c>
      <c r="KE46" s="406" t="s">
        <v>397</v>
      </c>
      <c r="KF46" s="406" t="s">
        <v>397</v>
      </c>
      <c r="KG46" s="406" t="s">
        <v>397</v>
      </c>
      <c r="KH46" s="406" t="s">
        <v>397</v>
      </c>
      <c r="KI46" s="406" t="s">
        <v>397</v>
      </c>
      <c r="KJ46" s="406" t="s">
        <v>397</v>
      </c>
      <c r="KK46" s="406" t="s">
        <v>397</v>
      </c>
      <c r="KL46" s="406" t="s">
        <v>397</v>
      </c>
      <c r="KM46" s="406" t="s">
        <v>397</v>
      </c>
      <c r="KN46" s="406" t="s">
        <v>397</v>
      </c>
      <c r="KO46" s="406" t="s">
        <v>397</v>
      </c>
      <c r="KP46" s="406" t="s">
        <v>397</v>
      </c>
      <c r="KQ46" s="406" t="s">
        <v>397</v>
      </c>
      <c r="KR46" s="406" t="s">
        <v>397</v>
      </c>
      <c r="KS46" s="406" t="s">
        <v>397</v>
      </c>
      <c r="KT46" s="406" t="s">
        <v>397</v>
      </c>
      <c r="KU46" s="406"/>
      <c r="KV46" s="406"/>
      <c r="KW46" s="406"/>
      <c r="KX46" s="406"/>
      <c r="KY46" s="397"/>
      <c r="KZ46" s="397" t="s">
        <v>449</v>
      </c>
      <c r="LA46" s="397" t="s">
        <v>397</v>
      </c>
      <c r="LB46" s="397" t="s">
        <v>397</v>
      </c>
      <c r="LC46" s="397" t="s">
        <v>397</v>
      </c>
      <c r="LD46" s="397" t="s">
        <v>397</v>
      </c>
      <c r="LE46" s="397" t="s">
        <v>397</v>
      </c>
      <c r="LF46" s="397" t="s">
        <v>397</v>
      </c>
      <c r="LG46" s="397"/>
      <c r="LH46" s="406"/>
      <c r="LI46" s="406"/>
      <c r="LJ46" s="406"/>
      <c r="LK46" s="406"/>
      <c r="LL46" s="406"/>
      <c r="LM46" s="406"/>
      <c r="LN46" s="406"/>
      <c r="LO46" s="406"/>
      <c r="LP46" s="406"/>
      <c r="LQ46" s="406"/>
      <c r="LR46" s="406"/>
      <c r="LS46" s="406"/>
      <c r="LT46" s="406"/>
      <c r="LU46" s="406"/>
      <c r="LV46" s="406"/>
      <c r="LW46" s="406"/>
      <c r="LX46" s="406"/>
      <c r="LY46" s="406"/>
      <c r="LZ46" s="406"/>
      <c r="MA46" s="406"/>
      <c r="MB46" s="406"/>
      <c r="MC46" s="406"/>
      <c r="MD46" s="406"/>
      <c r="ME46" s="406"/>
      <c r="MF46" s="406"/>
      <c r="MG46" s="406"/>
      <c r="MH46" s="406"/>
      <c r="MI46" s="406"/>
      <c r="MJ46" s="406"/>
      <c r="MK46" s="406"/>
      <c r="ML46" s="406"/>
      <c r="MM46" s="406"/>
      <c r="MN46" s="406"/>
      <c r="MO46" s="406"/>
      <c r="MP46" s="406"/>
      <c r="MQ46" s="406"/>
      <c r="MR46" s="406"/>
      <c r="MS46" s="406"/>
      <c r="MT46" s="406"/>
      <c r="MU46" s="406"/>
      <c r="MV46" s="406"/>
      <c r="MW46" s="406"/>
      <c r="MX46" s="406"/>
      <c r="MY46" s="406"/>
      <c r="MZ46" s="406"/>
      <c r="NA46" s="406"/>
      <c r="NB46" s="406"/>
      <c r="NC46" s="406"/>
      <c r="ND46" s="406"/>
      <c r="NE46" s="406"/>
      <c r="NF46" s="406"/>
      <c r="NG46" s="406"/>
      <c r="NH46" s="406"/>
      <c r="NI46" s="406"/>
      <c r="NJ46" s="406"/>
      <c r="NK46" s="406"/>
      <c r="NL46" s="406"/>
      <c r="NM46" s="406"/>
      <c r="NN46" s="406"/>
      <c r="NO46" s="406"/>
      <c r="NP46" s="406"/>
      <c r="NQ46" s="406"/>
      <c r="NR46" s="406"/>
      <c r="NS46" s="406"/>
      <c r="NT46" s="406"/>
      <c r="NU46" s="406"/>
      <c r="NV46" s="406"/>
      <c r="NW46" s="406"/>
      <c r="NX46" s="406"/>
      <c r="NY46" s="406"/>
      <c r="NZ46" s="406"/>
      <c r="OA46" s="406"/>
      <c r="OB46" s="406"/>
      <c r="OC46" s="406"/>
      <c r="OD46" s="406"/>
      <c r="OE46" s="406"/>
      <c r="OF46" s="406"/>
      <c r="OG46" s="406"/>
      <c r="OH46" s="406"/>
      <c r="OI46" s="406"/>
      <c r="OJ46" s="406"/>
      <c r="OK46" s="406"/>
      <c r="OL46" s="406"/>
      <c r="OM46" s="406"/>
      <c r="ON46" s="406"/>
      <c r="OO46" s="406"/>
      <c r="OP46" s="406"/>
      <c r="OQ46" s="406"/>
      <c r="OR46" s="406"/>
      <c r="OS46" s="406"/>
      <c r="OT46" s="406"/>
      <c r="OU46" s="406"/>
      <c r="OV46" s="406"/>
      <c r="OW46" s="406"/>
      <c r="OX46" s="406"/>
      <c r="OY46" s="406"/>
      <c r="OZ46" s="406"/>
      <c r="PA46" s="406"/>
      <c r="PB46" s="406"/>
      <c r="PC46" s="406"/>
      <c r="PD46" s="406"/>
      <c r="PE46" s="406"/>
      <c r="PF46" s="406"/>
      <c r="PG46" s="406"/>
      <c r="PH46" s="406"/>
      <c r="PI46" s="406"/>
      <c r="PJ46" s="406"/>
      <c r="PK46" s="406"/>
      <c r="PL46" s="406"/>
      <c r="PM46" s="406"/>
      <c r="PN46" s="406"/>
      <c r="PO46" s="406"/>
      <c r="PP46" s="406"/>
      <c r="PQ46" s="406"/>
      <c r="PR46" s="406"/>
      <c r="PS46" s="406"/>
      <c r="PT46" s="406"/>
      <c r="PU46" s="406"/>
      <c r="PV46" s="406"/>
      <c r="PW46" s="406"/>
      <c r="PX46" s="406"/>
      <c r="PY46" s="406"/>
      <c r="PZ46" s="406"/>
      <c r="QA46" s="406"/>
      <c r="QB46" s="406"/>
      <c r="QC46" s="406"/>
      <c r="QD46" s="406"/>
      <c r="QE46" s="406"/>
      <c r="QF46" s="406"/>
      <c r="QG46" s="406"/>
      <c r="QH46" s="406"/>
      <c r="QI46" s="406"/>
      <c r="QJ46" s="406"/>
      <c r="QK46" s="406"/>
      <c r="QL46" s="406"/>
      <c r="QM46" s="406"/>
      <c r="QN46" s="406"/>
      <c r="QO46" s="406"/>
      <c r="QP46" s="406"/>
      <c r="QQ46" s="406"/>
      <c r="QR46" s="406"/>
      <c r="QS46" s="406"/>
      <c r="QT46" s="406"/>
      <c r="QU46" s="406"/>
      <c r="QV46" s="406"/>
      <c r="QW46" s="406"/>
      <c r="QX46" s="406"/>
      <c r="QY46" s="406"/>
      <c r="QZ46" s="406"/>
      <c r="RA46" s="406"/>
      <c r="RB46" s="406"/>
      <c r="RC46" s="406"/>
      <c r="RD46" s="406"/>
      <c r="RE46" s="406"/>
      <c r="RF46" s="406"/>
      <c r="RG46" s="406"/>
      <c r="RH46" s="406"/>
      <c r="RI46" s="406"/>
      <c r="RJ46" s="406"/>
      <c r="RK46" s="406"/>
      <c r="RL46" s="406"/>
      <c r="RM46" s="406"/>
      <c r="RN46" s="406"/>
      <c r="RO46" s="406"/>
      <c r="RP46" s="406"/>
      <c r="RQ46" s="406"/>
      <c r="RR46" s="406"/>
      <c r="RS46" s="406"/>
      <c r="RT46" s="406"/>
      <c r="RU46" s="406"/>
      <c r="RV46" s="406"/>
      <c r="RW46" s="406"/>
      <c r="RX46" s="406"/>
      <c r="RY46" s="406"/>
      <c r="RZ46" s="406"/>
      <c r="SA46" s="406"/>
      <c r="SB46" s="406"/>
      <c r="SC46" s="406"/>
      <c r="SD46" s="406"/>
      <c r="SE46" s="406"/>
      <c r="SF46" s="406"/>
      <c r="SG46" s="406"/>
    </row>
    <row r="47" spans="1:501">
      <c r="A47" s="395"/>
      <c r="B47" s="409" t="s">
        <v>435</v>
      </c>
      <c r="C47" s="409">
        <v>0</v>
      </c>
      <c r="D47" s="409">
        <v>-0.28000000000000003</v>
      </c>
      <c r="E47" s="409">
        <v>10.78</v>
      </c>
      <c r="F47" s="409">
        <v>31.61</v>
      </c>
      <c r="G47" s="409">
        <v>7.59</v>
      </c>
      <c r="H47" s="409">
        <v>8.75</v>
      </c>
      <c r="I47" s="409">
        <v>40.07</v>
      </c>
      <c r="J47" s="409">
        <v>31.89</v>
      </c>
      <c r="K47" s="409">
        <v>-14.27</v>
      </c>
      <c r="L47" s="409">
        <v>11.18</v>
      </c>
      <c r="M47" s="409">
        <v>20.94</v>
      </c>
      <c r="N47" s="395"/>
      <c r="O47" s="398" t="s">
        <v>435</v>
      </c>
      <c r="P47" s="395">
        <v>-15.27</v>
      </c>
      <c r="Q47" s="395">
        <v>-7.96</v>
      </c>
      <c r="R47" s="395">
        <v>34.14</v>
      </c>
      <c r="S47" s="395">
        <v>49.23</v>
      </c>
      <c r="T47" s="395">
        <v>-3.6</v>
      </c>
      <c r="U47" s="395">
        <v>15.2</v>
      </c>
      <c r="V47" s="395">
        <v>0</v>
      </c>
      <c r="W47" s="395">
        <v>20.95</v>
      </c>
      <c r="X47" s="395" t="s">
        <v>433</v>
      </c>
      <c r="Y47" s="395" t="s">
        <v>433</v>
      </c>
      <c r="Z47" s="395"/>
      <c r="AA47" s="395"/>
      <c r="AB47" s="421">
        <v>-14.27</v>
      </c>
      <c r="AC47" s="421" t="e">
        <v>#VALUE!</v>
      </c>
      <c r="AD47" s="421" t="e">
        <v>#VALUE!</v>
      </c>
      <c r="AE47" s="395"/>
      <c r="AF47" s="397" t="s">
        <v>435</v>
      </c>
      <c r="AG47" s="395" t="s">
        <v>435</v>
      </c>
      <c r="AH47" s="426" t="s">
        <v>397</v>
      </c>
      <c r="AI47" s="427" t="s">
        <v>397</v>
      </c>
      <c r="AJ47" s="427" t="s">
        <v>397</v>
      </c>
      <c r="AK47" s="427" t="s">
        <v>397</v>
      </c>
      <c r="AL47" s="427" t="s">
        <v>397</v>
      </c>
      <c r="AM47" s="427" t="s">
        <v>397</v>
      </c>
      <c r="AN47" s="427" t="s">
        <v>397</v>
      </c>
      <c r="AO47" s="427" t="s">
        <v>397</v>
      </c>
      <c r="AP47" s="427" t="s">
        <v>397</v>
      </c>
      <c r="AQ47" s="427" t="s">
        <v>397</v>
      </c>
      <c r="AR47" s="427" t="s">
        <v>397</v>
      </c>
      <c r="AS47" s="427" t="s">
        <v>397</v>
      </c>
      <c r="AT47" s="427" t="s">
        <v>397</v>
      </c>
      <c r="AU47" s="427" t="s">
        <v>397</v>
      </c>
      <c r="AV47" s="427" t="s">
        <v>397</v>
      </c>
      <c r="AW47" s="427" t="s">
        <v>397</v>
      </c>
      <c r="AX47" s="427" t="s">
        <v>397</v>
      </c>
      <c r="AY47" s="427" t="s">
        <v>397</v>
      </c>
      <c r="AZ47" s="427" t="s">
        <v>397</v>
      </c>
      <c r="BA47" s="427" t="s">
        <v>397</v>
      </c>
      <c r="BB47" s="427" t="s">
        <v>397</v>
      </c>
      <c r="BC47" s="427" t="s">
        <v>397</v>
      </c>
      <c r="BD47" s="427" t="s">
        <v>397</v>
      </c>
      <c r="BE47" s="427"/>
      <c r="BF47" s="395"/>
      <c r="BG47" s="395"/>
      <c r="BH47" s="395"/>
      <c r="BI47" s="395"/>
      <c r="BJ47" s="395"/>
      <c r="BK47" s="395"/>
      <c r="BL47" s="395"/>
      <c r="BM47" s="395"/>
      <c r="BN47" s="395"/>
      <c r="BO47" s="395"/>
      <c r="BP47" s="395"/>
      <c r="BQ47" s="395"/>
      <c r="BR47" s="395"/>
      <c r="BS47" s="395"/>
      <c r="BT47" s="395"/>
      <c r="BU47" s="395"/>
      <c r="BV47" s="395"/>
      <c r="BW47" s="395"/>
      <c r="BX47" s="395"/>
      <c r="BY47" s="395"/>
      <c r="BZ47" s="395"/>
      <c r="CA47" s="395"/>
      <c r="CB47" s="395"/>
      <c r="CC47" s="395"/>
      <c r="CD47" s="395"/>
      <c r="CE47" s="395"/>
      <c r="CF47" s="395"/>
      <c r="CG47" s="395"/>
      <c r="CH47" s="395"/>
      <c r="CI47" s="395"/>
      <c r="CJ47" s="395"/>
      <c r="CK47" s="395"/>
      <c r="CL47" s="395"/>
      <c r="CM47" s="395"/>
      <c r="CN47" s="395"/>
      <c r="CO47" s="395"/>
      <c r="CP47" s="395"/>
      <c r="CQ47" s="395"/>
      <c r="CR47" s="395"/>
      <c r="CS47" s="395"/>
      <c r="CT47" s="395"/>
      <c r="CU47" s="395"/>
      <c r="CV47" s="395"/>
      <c r="CW47" s="395"/>
      <c r="CX47" s="395"/>
      <c r="CY47" s="395"/>
      <c r="CZ47" s="395"/>
      <c r="DA47" s="395"/>
      <c r="DB47" s="395"/>
      <c r="DC47" s="397"/>
      <c r="DD47" s="15" t="s">
        <v>155</v>
      </c>
      <c r="DE47" s="15" t="s">
        <v>435</v>
      </c>
      <c r="DF47" s="141">
        <v>40.1</v>
      </c>
      <c r="DG47" s="141">
        <v>31.89</v>
      </c>
      <c r="DH47" s="141">
        <v>-14.27</v>
      </c>
      <c r="DI47" s="141">
        <v>20.95</v>
      </c>
      <c r="DJ47" s="141" t="s">
        <v>433</v>
      </c>
      <c r="DK47" s="141" t="s">
        <v>433</v>
      </c>
      <c r="DL47" s="397"/>
      <c r="DM47" s="397"/>
      <c r="DN47" s="397" t="s">
        <v>435</v>
      </c>
      <c r="DO47" s="395" t="s">
        <v>435</v>
      </c>
      <c r="DP47" s="406" t="s">
        <v>397</v>
      </c>
      <c r="DQ47" s="428"/>
      <c r="DR47" s="428"/>
      <c r="DS47" s="428"/>
      <c r="DT47" s="427" t="s">
        <v>397</v>
      </c>
      <c r="DU47" s="427" t="s">
        <v>397</v>
      </c>
      <c r="DV47" s="427" t="s">
        <v>397</v>
      </c>
      <c r="DW47" s="427" t="s">
        <v>397</v>
      </c>
      <c r="DX47" s="427" t="s">
        <v>397</v>
      </c>
      <c r="DY47" s="427" t="s">
        <v>397</v>
      </c>
      <c r="DZ47" s="427" t="s">
        <v>397</v>
      </c>
      <c r="EA47" s="427" t="s">
        <v>397</v>
      </c>
      <c r="EB47" s="427" t="s">
        <v>397</v>
      </c>
      <c r="EC47" s="427" t="s">
        <v>397</v>
      </c>
      <c r="ED47" s="427" t="s">
        <v>397</v>
      </c>
      <c r="EE47" s="427" t="s">
        <v>397</v>
      </c>
      <c r="EF47" s="427" t="s">
        <v>397</v>
      </c>
      <c r="EG47" s="427" t="s">
        <v>397</v>
      </c>
      <c r="EH47" s="427" t="s">
        <v>397</v>
      </c>
      <c r="EI47" s="427" t="s">
        <v>397</v>
      </c>
      <c r="EJ47" s="427" t="s">
        <v>397</v>
      </c>
      <c r="EK47" s="427" t="s">
        <v>397</v>
      </c>
      <c r="EL47" s="427" t="s">
        <v>397</v>
      </c>
      <c r="EM47" s="427" t="s">
        <v>397</v>
      </c>
      <c r="EN47" s="427" t="s">
        <v>397</v>
      </c>
      <c r="EO47" s="427" t="s">
        <v>397</v>
      </c>
      <c r="EP47" s="427" t="s">
        <v>397</v>
      </c>
      <c r="EQ47" s="427" t="s">
        <v>397</v>
      </c>
      <c r="ER47" s="427" t="s">
        <v>397</v>
      </c>
      <c r="ES47" s="427" t="s">
        <v>397</v>
      </c>
      <c r="ET47" s="427" t="s">
        <v>397</v>
      </c>
      <c r="EU47" s="427" t="s">
        <v>397</v>
      </c>
      <c r="EV47" s="427" t="s">
        <v>397</v>
      </c>
      <c r="EW47" s="427" t="s">
        <v>397</v>
      </c>
      <c r="EX47" s="427" t="s">
        <v>397</v>
      </c>
      <c r="EY47" s="427" t="s">
        <v>397</v>
      </c>
      <c r="EZ47" s="427" t="s">
        <v>397</v>
      </c>
      <c r="FA47" s="427" t="s">
        <v>397</v>
      </c>
      <c r="FB47" s="427" t="s">
        <v>397</v>
      </c>
      <c r="FC47" s="427" t="s">
        <v>397</v>
      </c>
      <c r="FD47" s="427" t="s">
        <v>397</v>
      </c>
      <c r="FE47" s="427" t="s">
        <v>397</v>
      </c>
      <c r="FF47" s="427" t="s">
        <v>397</v>
      </c>
      <c r="FG47" s="427" t="s">
        <v>397</v>
      </c>
      <c r="FH47" s="427" t="s">
        <v>397</v>
      </c>
      <c r="FI47" s="427" t="s">
        <v>397</v>
      </c>
      <c r="FJ47" s="427" t="s">
        <v>397</v>
      </c>
      <c r="FK47" s="427" t="s">
        <v>397</v>
      </c>
      <c r="FL47" s="427" t="s">
        <v>397</v>
      </c>
      <c r="FM47" s="427" t="s">
        <v>397</v>
      </c>
      <c r="FN47" s="427" t="s">
        <v>397</v>
      </c>
      <c r="FO47" s="427" t="s">
        <v>397</v>
      </c>
      <c r="FP47" s="427" t="s">
        <v>397</v>
      </c>
      <c r="FQ47" s="427" t="s">
        <v>397</v>
      </c>
      <c r="FR47" s="427" t="s">
        <v>397</v>
      </c>
      <c r="FS47" s="427" t="s">
        <v>397</v>
      </c>
      <c r="FT47" s="427" t="s">
        <v>397</v>
      </c>
      <c r="FU47" s="427" t="s">
        <v>397</v>
      </c>
      <c r="FV47" s="427" t="s">
        <v>397</v>
      </c>
      <c r="FW47" s="427" t="s">
        <v>397</v>
      </c>
      <c r="FX47" s="427" t="s">
        <v>397</v>
      </c>
      <c r="FY47" s="427" t="s">
        <v>397</v>
      </c>
      <c r="FZ47" s="427" t="s">
        <v>397</v>
      </c>
      <c r="GA47" s="427" t="s">
        <v>397</v>
      </c>
      <c r="GB47" s="427" t="s">
        <v>397</v>
      </c>
      <c r="GC47" s="427" t="s">
        <v>397</v>
      </c>
      <c r="GD47" s="427" t="s">
        <v>397</v>
      </c>
      <c r="GE47" s="427" t="s">
        <v>397</v>
      </c>
      <c r="GF47" s="427" t="s">
        <v>397</v>
      </c>
      <c r="GG47" s="427" t="s">
        <v>397</v>
      </c>
      <c r="GH47" s="427" t="s">
        <v>397</v>
      </c>
      <c r="GI47" s="427" t="s">
        <v>397</v>
      </c>
      <c r="GJ47" s="427" t="s">
        <v>397</v>
      </c>
      <c r="GK47" s="427" t="s">
        <v>397</v>
      </c>
      <c r="GL47" s="427" t="s">
        <v>397</v>
      </c>
      <c r="GM47" s="427" t="s">
        <v>397</v>
      </c>
      <c r="GN47" s="427" t="s">
        <v>397</v>
      </c>
      <c r="GO47" s="427" t="s">
        <v>397</v>
      </c>
      <c r="GP47" s="427" t="s">
        <v>397</v>
      </c>
      <c r="GQ47" s="427" t="s">
        <v>397</v>
      </c>
      <c r="GR47" s="427" t="s">
        <v>397</v>
      </c>
      <c r="GS47" s="427" t="s">
        <v>397</v>
      </c>
      <c r="GT47" s="427" t="s">
        <v>397</v>
      </c>
      <c r="GU47" s="427" t="s">
        <v>397</v>
      </c>
      <c r="GV47" s="427" t="s">
        <v>397</v>
      </c>
      <c r="GW47" s="427" t="s">
        <v>397</v>
      </c>
      <c r="GX47" s="427" t="s">
        <v>397</v>
      </c>
      <c r="GY47" s="427" t="s">
        <v>397</v>
      </c>
      <c r="GZ47" s="427" t="s">
        <v>397</v>
      </c>
      <c r="HA47" s="427" t="s">
        <v>397</v>
      </c>
      <c r="HB47" s="427" t="s">
        <v>397</v>
      </c>
      <c r="HC47" s="427" t="s">
        <v>397</v>
      </c>
      <c r="HD47" s="427" t="s">
        <v>397</v>
      </c>
      <c r="HE47" s="427" t="s">
        <v>397</v>
      </c>
      <c r="HF47" s="427" t="s">
        <v>397</v>
      </c>
      <c r="HG47" s="427" t="s">
        <v>397</v>
      </c>
      <c r="HH47" s="427" t="s">
        <v>397</v>
      </c>
      <c r="HI47" s="427" t="s">
        <v>397</v>
      </c>
      <c r="HJ47" s="427" t="s">
        <v>397</v>
      </c>
      <c r="HK47" s="427" t="s">
        <v>397</v>
      </c>
      <c r="HL47" s="427" t="s">
        <v>397</v>
      </c>
      <c r="HM47" s="427" t="s">
        <v>397</v>
      </c>
      <c r="HN47" s="427" t="s">
        <v>397</v>
      </c>
      <c r="HO47" s="427" t="s">
        <v>397</v>
      </c>
      <c r="HP47" s="427" t="s">
        <v>397</v>
      </c>
      <c r="HQ47" s="427" t="s">
        <v>397</v>
      </c>
      <c r="HR47" s="427" t="s">
        <v>397</v>
      </c>
      <c r="HS47" s="427" t="s">
        <v>397</v>
      </c>
      <c r="HT47" s="427" t="s">
        <v>397</v>
      </c>
      <c r="HU47" s="427" t="s">
        <v>397</v>
      </c>
      <c r="HV47" s="427" t="s">
        <v>397</v>
      </c>
      <c r="HW47" s="427" t="s">
        <v>397</v>
      </c>
      <c r="HX47" s="427" t="s">
        <v>397</v>
      </c>
      <c r="HY47" s="427" t="s">
        <v>397</v>
      </c>
      <c r="HZ47" s="427" t="s">
        <v>397</v>
      </c>
      <c r="IA47" s="427" t="s">
        <v>397</v>
      </c>
      <c r="IB47" s="427" t="s">
        <v>397</v>
      </c>
      <c r="IC47" s="427" t="s">
        <v>397</v>
      </c>
      <c r="ID47" s="427" t="s">
        <v>397</v>
      </c>
      <c r="IE47" s="427" t="s">
        <v>397</v>
      </c>
      <c r="IF47" s="427" t="s">
        <v>397</v>
      </c>
      <c r="IG47" s="427" t="s">
        <v>397</v>
      </c>
      <c r="IH47" s="427" t="s">
        <v>397</v>
      </c>
      <c r="II47" s="427" t="s">
        <v>397</v>
      </c>
      <c r="IJ47" s="427" t="s">
        <v>397</v>
      </c>
      <c r="IK47" s="427" t="s">
        <v>397</v>
      </c>
      <c r="IL47" s="427" t="s">
        <v>397</v>
      </c>
      <c r="IM47" s="427" t="s">
        <v>397</v>
      </c>
      <c r="IN47" s="427" t="s">
        <v>397</v>
      </c>
      <c r="IO47" s="427" t="s">
        <v>397</v>
      </c>
      <c r="IP47" s="427" t="s">
        <v>397</v>
      </c>
      <c r="IQ47" s="427" t="s">
        <v>397</v>
      </c>
      <c r="IR47" s="427" t="s">
        <v>397</v>
      </c>
      <c r="IS47" s="427" t="s">
        <v>397</v>
      </c>
      <c r="IT47" s="427" t="s">
        <v>397</v>
      </c>
      <c r="IU47" s="427" t="s">
        <v>397</v>
      </c>
      <c r="IV47" s="427" t="s">
        <v>397</v>
      </c>
      <c r="IW47" s="427" t="s">
        <v>397</v>
      </c>
      <c r="IX47" s="427" t="s">
        <v>397</v>
      </c>
      <c r="IY47" s="427" t="s">
        <v>397</v>
      </c>
      <c r="IZ47" s="427" t="s">
        <v>397</v>
      </c>
      <c r="JA47" s="427" t="s">
        <v>397</v>
      </c>
      <c r="JB47" s="427" t="s">
        <v>397</v>
      </c>
      <c r="JC47" s="427" t="s">
        <v>397</v>
      </c>
      <c r="JD47" s="427" t="s">
        <v>397</v>
      </c>
      <c r="JE47" s="427" t="s">
        <v>397</v>
      </c>
      <c r="JF47" s="427" t="s">
        <v>397</v>
      </c>
      <c r="JG47" s="427" t="s">
        <v>397</v>
      </c>
      <c r="JH47" s="427" t="s">
        <v>397</v>
      </c>
      <c r="JI47" s="427" t="s">
        <v>397</v>
      </c>
      <c r="JJ47" s="427" t="s">
        <v>397</v>
      </c>
      <c r="JK47" s="427" t="s">
        <v>397</v>
      </c>
      <c r="JL47" s="427" t="s">
        <v>397</v>
      </c>
      <c r="JM47" s="427" t="s">
        <v>397</v>
      </c>
      <c r="JN47" s="427" t="s">
        <v>397</v>
      </c>
      <c r="JO47" s="427" t="s">
        <v>397</v>
      </c>
      <c r="JP47" s="427" t="s">
        <v>397</v>
      </c>
      <c r="JQ47" s="427" t="s">
        <v>397</v>
      </c>
      <c r="JR47" s="427" t="s">
        <v>397</v>
      </c>
      <c r="JS47" s="427" t="s">
        <v>397</v>
      </c>
      <c r="JT47" s="427" t="s">
        <v>397</v>
      </c>
      <c r="JU47" s="427" t="s">
        <v>397</v>
      </c>
      <c r="JV47" s="427" t="s">
        <v>397</v>
      </c>
      <c r="JW47" s="427" t="s">
        <v>397</v>
      </c>
      <c r="JX47" s="427" t="s">
        <v>397</v>
      </c>
      <c r="JY47" s="427" t="s">
        <v>397</v>
      </c>
      <c r="JZ47" s="427" t="s">
        <v>397</v>
      </c>
      <c r="KA47" s="427" t="s">
        <v>397</v>
      </c>
      <c r="KB47" s="427" t="s">
        <v>397</v>
      </c>
      <c r="KC47" s="427" t="s">
        <v>397</v>
      </c>
      <c r="KD47" s="427" t="s">
        <v>397</v>
      </c>
      <c r="KE47" s="427" t="s">
        <v>397</v>
      </c>
      <c r="KF47" s="427" t="s">
        <v>397</v>
      </c>
      <c r="KG47" s="427" t="s">
        <v>397</v>
      </c>
      <c r="KH47" s="427" t="s">
        <v>397</v>
      </c>
      <c r="KI47" s="427" t="s">
        <v>397</v>
      </c>
      <c r="KJ47" s="427" t="s">
        <v>397</v>
      </c>
      <c r="KK47" s="427" t="s">
        <v>397</v>
      </c>
      <c r="KL47" s="427" t="s">
        <v>397</v>
      </c>
      <c r="KM47" s="427" t="s">
        <v>397</v>
      </c>
      <c r="KN47" s="427" t="s">
        <v>397</v>
      </c>
      <c r="KO47" s="427" t="s">
        <v>397</v>
      </c>
      <c r="KP47" s="427" t="s">
        <v>397</v>
      </c>
      <c r="KQ47" s="427" t="s">
        <v>397</v>
      </c>
      <c r="KR47" s="427" t="s">
        <v>397</v>
      </c>
      <c r="KS47" s="427" t="s">
        <v>397</v>
      </c>
      <c r="KT47" s="427" t="s">
        <v>397</v>
      </c>
      <c r="KU47" s="427"/>
      <c r="KV47" s="427"/>
      <c r="KW47" s="427"/>
      <c r="KX47" s="427"/>
      <c r="KY47" s="397" t="s">
        <v>155</v>
      </c>
      <c r="KZ47" s="397" t="s">
        <v>435</v>
      </c>
      <c r="LA47" s="397">
        <v>33.85</v>
      </c>
      <c r="LB47" s="397">
        <v>49.19</v>
      </c>
      <c r="LC47" s="397">
        <v>-3.57</v>
      </c>
      <c r="LD47" s="397">
        <v>15.2</v>
      </c>
      <c r="LE47" s="397" t="s">
        <v>433</v>
      </c>
      <c r="LF47" s="397" t="s">
        <v>433</v>
      </c>
      <c r="LG47" s="397"/>
      <c r="LH47" s="427"/>
      <c r="LI47" s="427"/>
      <c r="LJ47" s="427"/>
      <c r="LK47" s="427"/>
      <c r="LL47" s="427"/>
      <c r="LM47" s="427"/>
      <c r="LN47" s="427"/>
      <c r="LO47" s="427"/>
      <c r="LP47" s="427"/>
      <c r="LQ47" s="427"/>
      <c r="LR47" s="427"/>
      <c r="LS47" s="427"/>
      <c r="LT47" s="427"/>
      <c r="LU47" s="427"/>
      <c r="LV47" s="427"/>
      <c r="LW47" s="427"/>
      <c r="LX47" s="427"/>
      <c r="LY47" s="427"/>
      <c r="LZ47" s="427"/>
      <c r="MA47" s="427"/>
      <c r="MB47" s="427"/>
      <c r="MC47" s="427"/>
      <c r="MD47" s="427"/>
      <c r="ME47" s="427"/>
      <c r="MF47" s="427"/>
      <c r="MG47" s="427"/>
      <c r="MH47" s="427"/>
      <c r="MI47" s="427"/>
      <c r="MJ47" s="427"/>
      <c r="MK47" s="427"/>
      <c r="ML47" s="427"/>
      <c r="MM47" s="427"/>
      <c r="MN47" s="427"/>
      <c r="MO47" s="427"/>
      <c r="MP47" s="427"/>
      <c r="MQ47" s="427"/>
      <c r="MR47" s="427"/>
      <c r="MS47" s="427"/>
      <c r="MT47" s="427"/>
      <c r="MU47" s="427"/>
      <c r="MV47" s="427"/>
      <c r="MW47" s="427"/>
      <c r="MX47" s="427"/>
      <c r="MY47" s="427"/>
      <c r="MZ47" s="427"/>
      <c r="NA47" s="427"/>
      <c r="NB47" s="427"/>
      <c r="NC47" s="427"/>
      <c r="ND47" s="427"/>
      <c r="NE47" s="427"/>
      <c r="NF47" s="427"/>
      <c r="NG47" s="427"/>
      <c r="NH47" s="427"/>
      <c r="NI47" s="427"/>
      <c r="NJ47" s="427"/>
      <c r="NK47" s="427"/>
      <c r="NL47" s="427"/>
      <c r="NM47" s="427"/>
      <c r="NN47" s="427"/>
      <c r="NO47" s="427"/>
      <c r="NP47" s="427"/>
      <c r="NQ47" s="427"/>
      <c r="NR47" s="427"/>
      <c r="NS47" s="427"/>
      <c r="NT47" s="427"/>
      <c r="NU47" s="427"/>
      <c r="NV47" s="427"/>
      <c r="NW47" s="427"/>
      <c r="NX47" s="427"/>
      <c r="NY47" s="427"/>
      <c r="NZ47" s="427"/>
      <c r="OA47" s="427"/>
      <c r="OB47" s="427"/>
      <c r="OC47" s="427"/>
      <c r="OD47" s="427"/>
      <c r="OE47" s="427"/>
      <c r="OF47" s="427"/>
      <c r="OG47" s="427"/>
      <c r="OH47" s="427"/>
      <c r="OI47" s="427"/>
      <c r="OJ47" s="427"/>
      <c r="OK47" s="427"/>
      <c r="OL47" s="427"/>
      <c r="OM47" s="427"/>
      <c r="ON47" s="427"/>
      <c r="OO47" s="427"/>
      <c r="OP47" s="427"/>
      <c r="OQ47" s="427"/>
      <c r="OR47" s="427"/>
      <c r="OS47" s="427"/>
      <c r="OT47" s="427"/>
      <c r="OU47" s="427"/>
      <c r="OV47" s="427"/>
      <c r="OW47" s="427"/>
      <c r="OX47" s="427"/>
      <c r="OY47" s="427"/>
      <c r="OZ47" s="427"/>
      <c r="PA47" s="427"/>
      <c r="PB47" s="427"/>
      <c r="PC47" s="427"/>
      <c r="PD47" s="427"/>
      <c r="PE47" s="427"/>
      <c r="PF47" s="427"/>
      <c r="PG47" s="427"/>
      <c r="PH47" s="427"/>
      <c r="PI47" s="427"/>
      <c r="PJ47" s="427"/>
      <c r="PK47" s="427"/>
      <c r="PL47" s="427"/>
      <c r="PM47" s="427"/>
      <c r="PN47" s="427"/>
      <c r="PO47" s="427"/>
      <c r="PP47" s="427"/>
      <c r="PQ47" s="427"/>
      <c r="PR47" s="427"/>
      <c r="PS47" s="427"/>
      <c r="PT47" s="427"/>
      <c r="PU47" s="427"/>
      <c r="PV47" s="427"/>
      <c r="PW47" s="427"/>
      <c r="PX47" s="427"/>
      <c r="PY47" s="427"/>
      <c r="PZ47" s="427"/>
      <c r="QA47" s="427"/>
      <c r="QB47" s="427"/>
      <c r="QC47" s="427"/>
      <c r="QD47" s="427"/>
      <c r="QE47" s="427"/>
      <c r="QF47" s="427"/>
      <c r="QG47" s="427"/>
      <c r="QH47" s="427"/>
      <c r="QI47" s="427"/>
      <c r="QJ47" s="427"/>
      <c r="QK47" s="427"/>
      <c r="QL47" s="427"/>
      <c r="QM47" s="427"/>
      <c r="QN47" s="427"/>
      <c r="QO47" s="427"/>
      <c r="QP47" s="427"/>
      <c r="QQ47" s="427"/>
      <c r="QR47" s="427"/>
      <c r="QS47" s="427"/>
      <c r="QT47" s="427"/>
      <c r="QU47" s="427"/>
      <c r="QV47" s="427"/>
      <c r="QW47" s="427"/>
      <c r="QX47" s="427"/>
      <c r="QY47" s="427"/>
      <c r="QZ47" s="427"/>
      <c r="RA47" s="427"/>
      <c r="RB47" s="427"/>
      <c r="RC47" s="427"/>
      <c r="RD47" s="427"/>
      <c r="RE47" s="427"/>
      <c r="RF47" s="427"/>
      <c r="RG47" s="427"/>
      <c r="RH47" s="427"/>
      <c r="RI47" s="427"/>
      <c r="RJ47" s="427"/>
      <c r="RK47" s="427"/>
      <c r="RL47" s="427"/>
      <c r="RM47" s="427"/>
      <c r="RN47" s="427"/>
      <c r="RO47" s="427"/>
      <c r="RP47" s="427"/>
      <c r="RQ47" s="427"/>
      <c r="RR47" s="427"/>
      <c r="RS47" s="427"/>
      <c r="RT47" s="427"/>
      <c r="RU47" s="427"/>
      <c r="RV47" s="427"/>
      <c r="RW47" s="427"/>
      <c r="RX47" s="427"/>
      <c r="RY47" s="427"/>
      <c r="RZ47" s="427"/>
      <c r="SA47" s="427"/>
      <c r="SB47" s="427"/>
      <c r="SC47" s="427"/>
      <c r="SD47" s="427"/>
      <c r="SE47" s="427"/>
      <c r="SF47" s="427"/>
      <c r="SG47" s="427"/>
    </row>
    <row r="48" spans="1:501">
      <c r="A48" s="395"/>
      <c r="B48" s="409" t="s">
        <v>436</v>
      </c>
      <c r="C48" s="409">
        <v>0</v>
      </c>
      <c r="D48" s="409">
        <v>-16.670000000000002</v>
      </c>
      <c r="E48" s="409">
        <v>-11.43</v>
      </c>
      <c r="F48" s="409">
        <v>0</v>
      </c>
      <c r="G48" s="409">
        <v>96.77</v>
      </c>
      <c r="H48" s="409">
        <v>-4.92</v>
      </c>
      <c r="I48" s="409">
        <v>46.55</v>
      </c>
      <c r="J48" s="409">
        <v>64.709999999999994</v>
      </c>
      <c r="K48" s="409">
        <v>-23.57</v>
      </c>
      <c r="L48" s="409">
        <v>95.12</v>
      </c>
      <c r="M48" s="409">
        <v>31.78</v>
      </c>
      <c r="N48" s="395"/>
      <c r="O48" s="398" t="s">
        <v>436</v>
      </c>
      <c r="P48" s="395">
        <v>-24.24</v>
      </c>
      <c r="Q48" s="395">
        <v>64.099999999999994</v>
      </c>
      <c r="R48" s="395">
        <v>500</v>
      </c>
      <c r="S48" s="395">
        <v>229.41</v>
      </c>
      <c r="T48" s="395">
        <v>36</v>
      </c>
      <c r="U48" s="395">
        <v>-29.69</v>
      </c>
      <c r="V48" s="395">
        <v>0</v>
      </c>
      <c r="W48" s="395">
        <v>31.85</v>
      </c>
      <c r="X48" s="395" t="s">
        <v>433</v>
      </c>
      <c r="Y48" s="395" t="s">
        <v>433</v>
      </c>
      <c r="Z48" s="395"/>
      <c r="AA48" s="395"/>
      <c r="AB48" s="421"/>
      <c r="AC48" s="421" t="e">
        <v>#VALUE!</v>
      </c>
      <c r="AD48" s="421" t="e">
        <v>#VALUE!</v>
      </c>
      <c r="AE48" s="395"/>
      <c r="AF48" s="397" t="s">
        <v>436</v>
      </c>
      <c r="AG48" s="395" t="s">
        <v>436</v>
      </c>
      <c r="AH48" s="426" t="s">
        <v>397</v>
      </c>
      <c r="AI48" s="427" t="s">
        <v>397</v>
      </c>
      <c r="AJ48" s="427" t="s">
        <v>397</v>
      </c>
      <c r="AK48" s="427" t="s">
        <v>397</v>
      </c>
      <c r="AL48" s="427" t="s">
        <v>397</v>
      </c>
      <c r="AM48" s="427" t="s">
        <v>397</v>
      </c>
      <c r="AN48" s="427" t="s">
        <v>397</v>
      </c>
      <c r="AO48" s="427" t="s">
        <v>397</v>
      </c>
      <c r="AP48" s="427" t="s">
        <v>397</v>
      </c>
      <c r="AQ48" s="427" t="s">
        <v>397</v>
      </c>
      <c r="AR48" s="427" t="s">
        <v>397</v>
      </c>
      <c r="AS48" s="427" t="s">
        <v>397</v>
      </c>
      <c r="AT48" s="427" t="s">
        <v>397</v>
      </c>
      <c r="AU48" s="427" t="s">
        <v>397</v>
      </c>
      <c r="AV48" s="427" t="s">
        <v>397</v>
      </c>
      <c r="AW48" s="427" t="s">
        <v>397</v>
      </c>
      <c r="AX48" s="427" t="s">
        <v>397</v>
      </c>
      <c r="AY48" s="427" t="s">
        <v>397</v>
      </c>
      <c r="AZ48" s="427" t="s">
        <v>397</v>
      </c>
      <c r="BA48" s="427" t="s">
        <v>397</v>
      </c>
      <c r="BB48" s="427" t="s">
        <v>397</v>
      </c>
      <c r="BC48" s="427" t="s">
        <v>397</v>
      </c>
      <c r="BD48" s="427" t="s">
        <v>397</v>
      </c>
      <c r="BE48" s="427"/>
      <c r="BF48" s="395"/>
      <c r="BG48" s="395"/>
      <c r="BH48" s="395"/>
      <c r="BI48" s="395"/>
      <c r="BJ48" s="395"/>
      <c r="BK48" s="395"/>
      <c r="BL48" s="395"/>
      <c r="BM48" s="395"/>
      <c r="BN48" s="395"/>
      <c r="BO48" s="395"/>
      <c r="BP48" s="395"/>
      <c r="BQ48" s="395"/>
      <c r="BR48" s="395"/>
      <c r="BS48" s="395"/>
      <c r="BT48" s="395"/>
      <c r="BU48" s="395"/>
      <c r="BV48" s="395"/>
      <c r="BW48" s="395"/>
      <c r="BX48" s="395"/>
      <c r="BY48" s="395"/>
      <c r="BZ48" s="395"/>
      <c r="CA48" s="395"/>
      <c r="CB48" s="395"/>
      <c r="CC48" s="395"/>
      <c r="CD48" s="395"/>
      <c r="CE48" s="395"/>
      <c r="CF48" s="395"/>
      <c r="CG48" s="395"/>
      <c r="CH48" s="395"/>
      <c r="CI48" s="395"/>
      <c r="CJ48" s="395"/>
      <c r="CK48" s="395"/>
      <c r="CL48" s="395"/>
      <c r="CM48" s="395"/>
      <c r="CN48" s="395"/>
      <c r="CO48" s="395"/>
      <c r="CP48" s="395"/>
      <c r="CQ48" s="395"/>
      <c r="CR48" s="395"/>
      <c r="CS48" s="395"/>
      <c r="CT48" s="395"/>
      <c r="CU48" s="395"/>
      <c r="CV48" s="395"/>
      <c r="CW48" s="395"/>
      <c r="CX48" s="395"/>
      <c r="CY48" s="395"/>
      <c r="CZ48" s="395"/>
      <c r="DA48" s="395"/>
      <c r="DB48" s="395"/>
      <c r="DC48" s="397"/>
      <c r="DD48" s="15" t="s">
        <v>155</v>
      </c>
      <c r="DE48" s="15" t="s">
        <v>436</v>
      </c>
      <c r="DF48" s="429">
        <v>47.04</v>
      </c>
      <c r="DG48" s="429">
        <v>63.67</v>
      </c>
      <c r="DH48" s="429">
        <v>-23.65</v>
      </c>
      <c r="DI48" s="429">
        <v>31.85</v>
      </c>
      <c r="DJ48" s="429" t="s">
        <v>433</v>
      </c>
      <c r="DK48" s="429" t="s">
        <v>433</v>
      </c>
      <c r="DL48" s="397"/>
      <c r="DM48" s="397"/>
      <c r="DN48" s="397" t="s">
        <v>436</v>
      </c>
      <c r="DO48" s="395" t="s">
        <v>436</v>
      </c>
      <c r="DP48" s="406" t="s">
        <v>397</v>
      </c>
      <c r="DQ48" s="428"/>
      <c r="DR48" s="428"/>
      <c r="DS48" s="428"/>
      <c r="DT48" s="427" t="s">
        <v>397</v>
      </c>
      <c r="DU48" s="427" t="s">
        <v>397</v>
      </c>
      <c r="DV48" s="427" t="s">
        <v>397</v>
      </c>
      <c r="DW48" s="427" t="s">
        <v>397</v>
      </c>
      <c r="DX48" s="427" t="s">
        <v>397</v>
      </c>
      <c r="DY48" s="427" t="s">
        <v>397</v>
      </c>
      <c r="DZ48" s="427" t="s">
        <v>397</v>
      </c>
      <c r="EA48" s="427" t="s">
        <v>397</v>
      </c>
      <c r="EB48" s="427" t="s">
        <v>397</v>
      </c>
      <c r="EC48" s="427" t="s">
        <v>397</v>
      </c>
      <c r="ED48" s="427" t="s">
        <v>397</v>
      </c>
      <c r="EE48" s="427" t="s">
        <v>397</v>
      </c>
      <c r="EF48" s="427" t="s">
        <v>397</v>
      </c>
      <c r="EG48" s="427" t="s">
        <v>397</v>
      </c>
      <c r="EH48" s="427" t="s">
        <v>397</v>
      </c>
      <c r="EI48" s="427" t="s">
        <v>397</v>
      </c>
      <c r="EJ48" s="427" t="s">
        <v>397</v>
      </c>
      <c r="EK48" s="427" t="s">
        <v>397</v>
      </c>
      <c r="EL48" s="427" t="s">
        <v>397</v>
      </c>
      <c r="EM48" s="427" t="s">
        <v>397</v>
      </c>
      <c r="EN48" s="427" t="s">
        <v>397</v>
      </c>
      <c r="EO48" s="427" t="s">
        <v>397</v>
      </c>
      <c r="EP48" s="427" t="s">
        <v>397</v>
      </c>
      <c r="EQ48" s="427" t="s">
        <v>397</v>
      </c>
      <c r="ER48" s="427" t="s">
        <v>397</v>
      </c>
      <c r="ES48" s="427" t="s">
        <v>397</v>
      </c>
      <c r="ET48" s="427" t="s">
        <v>397</v>
      </c>
      <c r="EU48" s="427" t="s">
        <v>397</v>
      </c>
      <c r="EV48" s="427" t="s">
        <v>397</v>
      </c>
      <c r="EW48" s="427" t="s">
        <v>397</v>
      </c>
      <c r="EX48" s="427" t="s">
        <v>397</v>
      </c>
      <c r="EY48" s="427" t="s">
        <v>397</v>
      </c>
      <c r="EZ48" s="427" t="s">
        <v>397</v>
      </c>
      <c r="FA48" s="427" t="s">
        <v>397</v>
      </c>
      <c r="FB48" s="427" t="s">
        <v>397</v>
      </c>
      <c r="FC48" s="427" t="s">
        <v>397</v>
      </c>
      <c r="FD48" s="427" t="s">
        <v>397</v>
      </c>
      <c r="FE48" s="427" t="s">
        <v>397</v>
      </c>
      <c r="FF48" s="427" t="s">
        <v>397</v>
      </c>
      <c r="FG48" s="427" t="s">
        <v>397</v>
      </c>
      <c r="FH48" s="427" t="s">
        <v>397</v>
      </c>
      <c r="FI48" s="427" t="s">
        <v>397</v>
      </c>
      <c r="FJ48" s="427" t="s">
        <v>397</v>
      </c>
      <c r="FK48" s="427" t="s">
        <v>397</v>
      </c>
      <c r="FL48" s="427" t="s">
        <v>397</v>
      </c>
      <c r="FM48" s="427" t="s">
        <v>397</v>
      </c>
      <c r="FN48" s="427" t="s">
        <v>397</v>
      </c>
      <c r="FO48" s="427" t="s">
        <v>397</v>
      </c>
      <c r="FP48" s="427" t="s">
        <v>397</v>
      </c>
      <c r="FQ48" s="427" t="s">
        <v>397</v>
      </c>
      <c r="FR48" s="427" t="s">
        <v>397</v>
      </c>
      <c r="FS48" s="427" t="s">
        <v>397</v>
      </c>
      <c r="FT48" s="427" t="s">
        <v>397</v>
      </c>
      <c r="FU48" s="427" t="s">
        <v>397</v>
      </c>
      <c r="FV48" s="427" t="s">
        <v>397</v>
      </c>
      <c r="FW48" s="427" t="s">
        <v>397</v>
      </c>
      <c r="FX48" s="427" t="s">
        <v>397</v>
      </c>
      <c r="FY48" s="427" t="s">
        <v>397</v>
      </c>
      <c r="FZ48" s="427" t="s">
        <v>397</v>
      </c>
      <c r="GA48" s="427" t="s">
        <v>397</v>
      </c>
      <c r="GB48" s="427" t="s">
        <v>397</v>
      </c>
      <c r="GC48" s="427" t="s">
        <v>397</v>
      </c>
      <c r="GD48" s="427" t="s">
        <v>397</v>
      </c>
      <c r="GE48" s="427" t="s">
        <v>397</v>
      </c>
      <c r="GF48" s="427" t="s">
        <v>397</v>
      </c>
      <c r="GG48" s="427" t="s">
        <v>397</v>
      </c>
      <c r="GH48" s="427" t="s">
        <v>397</v>
      </c>
      <c r="GI48" s="427" t="s">
        <v>397</v>
      </c>
      <c r="GJ48" s="427" t="s">
        <v>397</v>
      </c>
      <c r="GK48" s="427" t="s">
        <v>397</v>
      </c>
      <c r="GL48" s="427" t="s">
        <v>397</v>
      </c>
      <c r="GM48" s="427" t="s">
        <v>397</v>
      </c>
      <c r="GN48" s="427" t="s">
        <v>397</v>
      </c>
      <c r="GO48" s="427" t="s">
        <v>397</v>
      </c>
      <c r="GP48" s="427" t="s">
        <v>397</v>
      </c>
      <c r="GQ48" s="427" t="s">
        <v>397</v>
      </c>
      <c r="GR48" s="427" t="s">
        <v>397</v>
      </c>
      <c r="GS48" s="427" t="s">
        <v>397</v>
      </c>
      <c r="GT48" s="427" t="s">
        <v>397</v>
      </c>
      <c r="GU48" s="427" t="s">
        <v>397</v>
      </c>
      <c r="GV48" s="427" t="s">
        <v>397</v>
      </c>
      <c r="GW48" s="427" t="s">
        <v>397</v>
      </c>
      <c r="GX48" s="427" t="s">
        <v>397</v>
      </c>
      <c r="GY48" s="427" t="s">
        <v>397</v>
      </c>
      <c r="GZ48" s="427" t="s">
        <v>397</v>
      </c>
      <c r="HA48" s="427" t="s">
        <v>397</v>
      </c>
      <c r="HB48" s="427" t="s">
        <v>397</v>
      </c>
      <c r="HC48" s="427" t="s">
        <v>397</v>
      </c>
      <c r="HD48" s="427" t="s">
        <v>397</v>
      </c>
      <c r="HE48" s="427" t="s">
        <v>397</v>
      </c>
      <c r="HF48" s="427" t="s">
        <v>397</v>
      </c>
      <c r="HG48" s="427" t="s">
        <v>397</v>
      </c>
      <c r="HH48" s="427" t="s">
        <v>397</v>
      </c>
      <c r="HI48" s="427" t="s">
        <v>397</v>
      </c>
      <c r="HJ48" s="427" t="s">
        <v>397</v>
      </c>
      <c r="HK48" s="427" t="s">
        <v>397</v>
      </c>
      <c r="HL48" s="427" t="s">
        <v>397</v>
      </c>
      <c r="HM48" s="427" t="s">
        <v>397</v>
      </c>
      <c r="HN48" s="427" t="s">
        <v>397</v>
      </c>
      <c r="HO48" s="427" t="s">
        <v>397</v>
      </c>
      <c r="HP48" s="427" t="s">
        <v>397</v>
      </c>
      <c r="HQ48" s="427" t="s">
        <v>397</v>
      </c>
      <c r="HR48" s="427" t="s">
        <v>397</v>
      </c>
      <c r="HS48" s="427" t="s">
        <v>397</v>
      </c>
      <c r="HT48" s="427" t="s">
        <v>397</v>
      </c>
      <c r="HU48" s="427" t="s">
        <v>397</v>
      </c>
      <c r="HV48" s="427" t="s">
        <v>397</v>
      </c>
      <c r="HW48" s="427" t="s">
        <v>397</v>
      </c>
      <c r="HX48" s="427" t="s">
        <v>397</v>
      </c>
      <c r="HY48" s="427" t="s">
        <v>397</v>
      </c>
      <c r="HZ48" s="427" t="s">
        <v>397</v>
      </c>
      <c r="IA48" s="427" t="s">
        <v>397</v>
      </c>
      <c r="IB48" s="427" t="s">
        <v>397</v>
      </c>
      <c r="IC48" s="427" t="s">
        <v>397</v>
      </c>
      <c r="ID48" s="427" t="s">
        <v>397</v>
      </c>
      <c r="IE48" s="427" t="s">
        <v>397</v>
      </c>
      <c r="IF48" s="427" t="s">
        <v>397</v>
      </c>
      <c r="IG48" s="427" t="s">
        <v>397</v>
      </c>
      <c r="IH48" s="427" t="s">
        <v>397</v>
      </c>
      <c r="II48" s="427" t="s">
        <v>397</v>
      </c>
      <c r="IJ48" s="427" t="s">
        <v>397</v>
      </c>
      <c r="IK48" s="427" t="s">
        <v>397</v>
      </c>
      <c r="IL48" s="427" t="s">
        <v>397</v>
      </c>
      <c r="IM48" s="427" t="s">
        <v>397</v>
      </c>
      <c r="IN48" s="427" t="s">
        <v>397</v>
      </c>
      <c r="IO48" s="427" t="s">
        <v>397</v>
      </c>
      <c r="IP48" s="427" t="s">
        <v>397</v>
      </c>
      <c r="IQ48" s="427" t="s">
        <v>397</v>
      </c>
      <c r="IR48" s="427" t="s">
        <v>397</v>
      </c>
      <c r="IS48" s="427" t="s">
        <v>397</v>
      </c>
      <c r="IT48" s="427" t="s">
        <v>397</v>
      </c>
      <c r="IU48" s="427" t="s">
        <v>397</v>
      </c>
      <c r="IV48" s="427" t="s">
        <v>397</v>
      </c>
      <c r="IW48" s="427" t="s">
        <v>397</v>
      </c>
      <c r="IX48" s="427" t="s">
        <v>397</v>
      </c>
      <c r="IY48" s="427" t="s">
        <v>397</v>
      </c>
      <c r="IZ48" s="427" t="s">
        <v>397</v>
      </c>
      <c r="JA48" s="427" t="s">
        <v>397</v>
      </c>
      <c r="JB48" s="427" t="s">
        <v>397</v>
      </c>
      <c r="JC48" s="427" t="s">
        <v>397</v>
      </c>
      <c r="JD48" s="427" t="s">
        <v>397</v>
      </c>
      <c r="JE48" s="427" t="s">
        <v>397</v>
      </c>
      <c r="JF48" s="427" t="s">
        <v>397</v>
      </c>
      <c r="JG48" s="427" t="s">
        <v>397</v>
      </c>
      <c r="JH48" s="427" t="s">
        <v>397</v>
      </c>
      <c r="JI48" s="427" t="s">
        <v>397</v>
      </c>
      <c r="JJ48" s="427" t="s">
        <v>397</v>
      </c>
      <c r="JK48" s="427" t="s">
        <v>397</v>
      </c>
      <c r="JL48" s="427" t="s">
        <v>397</v>
      </c>
      <c r="JM48" s="427" t="s">
        <v>397</v>
      </c>
      <c r="JN48" s="427" t="s">
        <v>397</v>
      </c>
      <c r="JO48" s="427" t="s">
        <v>397</v>
      </c>
      <c r="JP48" s="427" t="s">
        <v>397</v>
      </c>
      <c r="JQ48" s="427" t="s">
        <v>397</v>
      </c>
      <c r="JR48" s="427" t="s">
        <v>397</v>
      </c>
      <c r="JS48" s="427" t="s">
        <v>397</v>
      </c>
      <c r="JT48" s="427" t="s">
        <v>397</v>
      </c>
      <c r="JU48" s="427" t="s">
        <v>397</v>
      </c>
      <c r="JV48" s="427" t="s">
        <v>397</v>
      </c>
      <c r="JW48" s="427" t="s">
        <v>397</v>
      </c>
      <c r="JX48" s="427" t="s">
        <v>397</v>
      </c>
      <c r="JY48" s="427" t="s">
        <v>397</v>
      </c>
      <c r="JZ48" s="427" t="s">
        <v>397</v>
      </c>
      <c r="KA48" s="427" t="s">
        <v>397</v>
      </c>
      <c r="KB48" s="427" t="s">
        <v>397</v>
      </c>
      <c r="KC48" s="427" t="s">
        <v>397</v>
      </c>
      <c r="KD48" s="427" t="s">
        <v>397</v>
      </c>
      <c r="KE48" s="427" t="s">
        <v>397</v>
      </c>
      <c r="KF48" s="427" t="s">
        <v>397</v>
      </c>
      <c r="KG48" s="427" t="s">
        <v>397</v>
      </c>
      <c r="KH48" s="427" t="s">
        <v>397</v>
      </c>
      <c r="KI48" s="427" t="s">
        <v>397</v>
      </c>
      <c r="KJ48" s="427" t="s">
        <v>397</v>
      </c>
      <c r="KK48" s="427" t="s">
        <v>397</v>
      </c>
      <c r="KL48" s="427" t="s">
        <v>397</v>
      </c>
      <c r="KM48" s="427" t="s">
        <v>397</v>
      </c>
      <c r="KN48" s="427" t="s">
        <v>397</v>
      </c>
      <c r="KO48" s="427" t="s">
        <v>397</v>
      </c>
      <c r="KP48" s="427" t="s">
        <v>397</v>
      </c>
      <c r="KQ48" s="427" t="s">
        <v>397</v>
      </c>
      <c r="KR48" s="427" t="s">
        <v>397</v>
      </c>
      <c r="KS48" s="427" t="s">
        <v>397</v>
      </c>
      <c r="KT48" s="427" t="s">
        <v>397</v>
      </c>
      <c r="KU48" s="427"/>
      <c r="KV48" s="427"/>
      <c r="KW48" s="427"/>
      <c r="KX48" s="427"/>
      <c r="KY48" s="400" t="s">
        <v>155</v>
      </c>
      <c r="KZ48" s="397" t="s">
        <v>436</v>
      </c>
      <c r="LA48" s="430">
        <v>423.15</v>
      </c>
      <c r="LB48" s="430">
        <v>233.05</v>
      </c>
      <c r="LC48" s="430">
        <v>33.729999999999997</v>
      </c>
      <c r="LD48" s="430">
        <v>-28.61</v>
      </c>
      <c r="LE48" s="430" t="s">
        <v>433</v>
      </c>
      <c r="LF48" s="430" t="s">
        <v>433</v>
      </c>
      <c r="LG48" s="397"/>
      <c r="LH48" s="427"/>
      <c r="LI48" s="427"/>
      <c r="LJ48" s="427"/>
      <c r="LK48" s="427"/>
      <c r="LL48" s="427"/>
      <c r="LM48" s="427"/>
      <c r="LN48" s="427"/>
      <c r="LO48" s="427"/>
      <c r="LP48" s="427"/>
      <c r="LQ48" s="427"/>
      <c r="LR48" s="427"/>
      <c r="LS48" s="427"/>
      <c r="LT48" s="427"/>
      <c r="LU48" s="427"/>
      <c r="LV48" s="427"/>
      <c r="LW48" s="427"/>
      <c r="LX48" s="427"/>
      <c r="LY48" s="427"/>
      <c r="LZ48" s="427"/>
      <c r="MA48" s="427"/>
      <c r="MB48" s="427"/>
      <c r="MC48" s="427"/>
      <c r="MD48" s="427"/>
      <c r="ME48" s="427"/>
      <c r="MF48" s="427"/>
      <c r="MG48" s="427"/>
      <c r="MH48" s="427"/>
      <c r="MI48" s="427"/>
      <c r="MJ48" s="427"/>
      <c r="MK48" s="427"/>
      <c r="ML48" s="427"/>
      <c r="MM48" s="427"/>
      <c r="MN48" s="427"/>
      <c r="MO48" s="427"/>
      <c r="MP48" s="427"/>
      <c r="MQ48" s="427"/>
      <c r="MR48" s="427"/>
      <c r="MS48" s="427"/>
      <c r="MT48" s="427"/>
      <c r="MU48" s="427"/>
      <c r="MV48" s="427"/>
      <c r="MW48" s="427"/>
      <c r="MX48" s="427"/>
      <c r="MY48" s="427"/>
      <c r="MZ48" s="427"/>
      <c r="NA48" s="427"/>
      <c r="NB48" s="427"/>
      <c r="NC48" s="427"/>
      <c r="ND48" s="427"/>
      <c r="NE48" s="427"/>
      <c r="NF48" s="427"/>
      <c r="NG48" s="427"/>
      <c r="NH48" s="427"/>
      <c r="NI48" s="427"/>
      <c r="NJ48" s="427"/>
      <c r="NK48" s="427"/>
      <c r="NL48" s="427"/>
      <c r="NM48" s="427"/>
      <c r="NN48" s="427"/>
      <c r="NO48" s="427"/>
      <c r="NP48" s="427"/>
      <c r="NQ48" s="427"/>
      <c r="NR48" s="427"/>
      <c r="NS48" s="427"/>
      <c r="NT48" s="427"/>
      <c r="NU48" s="427"/>
      <c r="NV48" s="427"/>
      <c r="NW48" s="427"/>
      <c r="NX48" s="427"/>
      <c r="NY48" s="427"/>
      <c r="NZ48" s="427"/>
      <c r="OA48" s="427"/>
      <c r="OB48" s="427"/>
      <c r="OC48" s="427"/>
      <c r="OD48" s="427"/>
      <c r="OE48" s="427"/>
      <c r="OF48" s="427"/>
      <c r="OG48" s="427"/>
      <c r="OH48" s="427"/>
      <c r="OI48" s="427"/>
      <c r="OJ48" s="427"/>
      <c r="OK48" s="427"/>
      <c r="OL48" s="427"/>
      <c r="OM48" s="427"/>
      <c r="ON48" s="427"/>
      <c r="OO48" s="427"/>
      <c r="OP48" s="427"/>
      <c r="OQ48" s="427"/>
      <c r="OR48" s="427"/>
      <c r="OS48" s="427"/>
      <c r="OT48" s="427"/>
      <c r="OU48" s="427"/>
      <c r="OV48" s="427"/>
      <c r="OW48" s="427"/>
      <c r="OX48" s="427"/>
      <c r="OY48" s="427"/>
      <c r="OZ48" s="427"/>
      <c r="PA48" s="427"/>
      <c r="PB48" s="427"/>
      <c r="PC48" s="427"/>
      <c r="PD48" s="427"/>
      <c r="PE48" s="427"/>
      <c r="PF48" s="427"/>
      <c r="PG48" s="427"/>
      <c r="PH48" s="427"/>
      <c r="PI48" s="427"/>
      <c r="PJ48" s="427"/>
      <c r="PK48" s="427"/>
      <c r="PL48" s="427"/>
      <c r="PM48" s="427"/>
      <c r="PN48" s="427"/>
      <c r="PO48" s="427"/>
      <c r="PP48" s="427"/>
      <c r="PQ48" s="427"/>
      <c r="PR48" s="427"/>
      <c r="PS48" s="427"/>
      <c r="PT48" s="427"/>
      <c r="PU48" s="427"/>
      <c r="PV48" s="427"/>
      <c r="PW48" s="427"/>
      <c r="PX48" s="427"/>
      <c r="PY48" s="427"/>
      <c r="PZ48" s="427"/>
      <c r="QA48" s="427"/>
      <c r="QB48" s="427"/>
      <c r="QC48" s="427"/>
      <c r="QD48" s="427"/>
      <c r="QE48" s="427"/>
      <c r="QF48" s="427"/>
      <c r="QG48" s="427"/>
      <c r="QH48" s="427"/>
      <c r="QI48" s="427"/>
      <c r="QJ48" s="427"/>
      <c r="QK48" s="427"/>
      <c r="QL48" s="427"/>
      <c r="QM48" s="427"/>
      <c r="QN48" s="427"/>
      <c r="QO48" s="427"/>
      <c r="QP48" s="427"/>
      <c r="QQ48" s="427"/>
      <c r="QR48" s="427"/>
      <c r="QS48" s="427"/>
      <c r="QT48" s="427"/>
      <c r="QU48" s="427"/>
      <c r="QV48" s="427"/>
      <c r="QW48" s="427"/>
      <c r="QX48" s="427"/>
      <c r="QY48" s="427"/>
      <c r="QZ48" s="427"/>
      <c r="RA48" s="427"/>
      <c r="RB48" s="427"/>
      <c r="RC48" s="427"/>
      <c r="RD48" s="427"/>
      <c r="RE48" s="427"/>
      <c r="RF48" s="427"/>
      <c r="RG48" s="427"/>
      <c r="RH48" s="427"/>
      <c r="RI48" s="427"/>
      <c r="RJ48" s="427"/>
      <c r="RK48" s="427"/>
      <c r="RL48" s="427"/>
      <c r="RM48" s="427"/>
      <c r="RN48" s="427"/>
      <c r="RO48" s="427"/>
      <c r="RP48" s="427"/>
      <c r="RQ48" s="427"/>
      <c r="RR48" s="427"/>
      <c r="RS48" s="427"/>
      <c r="RT48" s="427"/>
      <c r="RU48" s="427"/>
      <c r="RV48" s="427"/>
      <c r="RW48" s="427"/>
      <c r="RX48" s="427"/>
      <c r="RY48" s="427"/>
      <c r="RZ48" s="427"/>
      <c r="SA48" s="427"/>
      <c r="SB48" s="427"/>
      <c r="SC48" s="427"/>
      <c r="SD48" s="427"/>
      <c r="SE48" s="427"/>
      <c r="SF48" s="427"/>
      <c r="SG48" s="427"/>
    </row>
    <row r="49" spans="1:501">
      <c r="A49" s="395"/>
      <c r="B49" s="409" t="s">
        <v>450</v>
      </c>
      <c r="C49" s="409">
        <v>0</v>
      </c>
      <c r="D49" s="409">
        <v>47.62</v>
      </c>
      <c r="E49" s="409">
        <v>-25.81</v>
      </c>
      <c r="F49" s="409">
        <v>-617.39</v>
      </c>
      <c r="G49" s="409">
        <v>150.41999999999999</v>
      </c>
      <c r="H49" s="409">
        <v>3.33</v>
      </c>
      <c r="I49" s="409">
        <v>-1.61</v>
      </c>
      <c r="J49" s="409">
        <v>72.13</v>
      </c>
      <c r="K49" s="409">
        <v>-9.52</v>
      </c>
      <c r="L49" s="409">
        <v>126.56</v>
      </c>
      <c r="M49" s="409">
        <v>-14.74</v>
      </c>
      <c r="N49" s="395"/>
      <c r="O49" s="398" t="s">
        <v>450</v>
      </c>
      <c r="P49" s="395">
        <v>-22.73</v>
      </c>
      <c r="Q49" s="395">
        <v>100</v>
      </c>
      <c r="R49" s="395">
        <v>400</v>
      </c>
      <c r="S49" s="395">
        <v>228.57</v>
      </c>
      <c r="T49" s="395">
        <v>76.47</v>
      </c>
      <c r="U49" s="395">
        <v>-100</v>
      </c>
      <c r="V49" s="395">
        <v>0</v>
      </c>
      <c r="W49" s="395">
        <v>24.55</v>
      </c>
      <c r="X49" s="395" t="s">
        <v>433</v>
      </c>
      <c r="Y49" s="395" t="s">
        <v>433</v>
      </c>
      <c r="Z49" s="395"/>
      <c r="AA49" s="395"/>
      <c r="AB49" s="421"/>
      <c r="AC49" s="421" t="e">
        <v>#VALUE!</v>
      </c>
      <c r="AD49" s="421" t="e">
        <v>#VALUE!</v>
      </c>
      <c r="AE49" s="395"/>
      <c r="AF49" s="397" t="s">
        <v>450</v>
      </c>
      <c r="AG49" s="395" t="s">
        <v>450</v>
      </c>
      <c r="AH49" s="426" t="s">
        <v>397</v>
      </c>
      <c r="AI49" s="427">
        <v>47.61904761904762</v>
      </c>
      <c r="AJ49" s="427">
        <v>-25.806451612903231</v>
      </c>
      <c r="AK49" s="427">
        <v>-50</v>
      </c>
      <c r="AL49" s="427">
        <v>-50</v>
      </c>
      <c r="AM49" s="427">
        <v>3.3333333333333428</v>
      </c>
      <c r="AN49" s="427">
        <v>-1.6129032258064484</v>
      </c>
      <c r="AO49" s="427">
        <v>72.131147540983591</v>
      </c>
      <c r="AP49" s="427">
        <v>-9.5238095238095184</v>
      </c>
      <c r="AQ49" s="427" t="s">
        <v>397</v>
      </c>
      <c r="AR49" s="427" t="s">
        <v>397</v>
      </c>
      <c r="AS49" s="427" t="s">
        <v>397</v>
      </c>
      <c r="AT49" s="427" t="s">
        <v>397</v>
      </c>
      <c r="AU49" s="427" t="s">
        <v>397</v>
      </c>
      <c r="AV49" s="427" t="s">
        <v>397</v>
      </c>
      <c r="AW49" s="427" t="s">
        <v>397</v>
      </c>
      <c r="AX49" s="427" t="s">
        <v>397</v>
      </c>
      <c r="AY49" s="427" t="s">
        <v>397</v>
      </c>
      <c r="AZ49" s="427" t="s">
        <v>397</v>
      </c>
      <c r="BA49" s="427" t="s">
        <v>397</v>
      </c>
      <c r="BB49" s="427" t="s">
        <v>397</v>
      </c>
      <c r="BC49" s="427" t="s">
        <v>397</v>
      </c>
      <c r="BD49" s="427" t="s">
        <v>397</v>
      </c>
      <c r="BE49" s="427"/>
      <c r="BF49" s="395"/>
      <c r="BG49" s="395"/>
      <c r="BH49" s="395"/>
      <c r="BI49" s="395"/>
      <c r="BJ49" s="395"/>
      <c r="BK49" s="395"/>
      <c r="BL49" s="395"/>
      <c r="BM49" s="395"/>
      <c r="BN49" s="395"/>
      <c r="BO49" s="395"/>
      <c r="BP49" s="395"/>
      <c r="BQ49" s="395"/>
      <c r="BR49" s="395"/>
      <c r="BS49" s="395"/>
      <c r="BT49" s="395"/>
      <c r="BU49" s="395"/>
      <c r="BV49" s="395"/>
      <c r="BW49" s="395"/>
      <c r="BX49" s="395"/>
      <c r="BY49" s="395"/>
      <c r="BZ49" s="395"/>
      <c r="CA49" s="395"/>
      <c r="CB49" s="395"/>
      <c r="CC49" s="395"/>
      <c r="CD49" s="395"/>
      <c r="CE49" s="395"/>
      <c r="CF49" s="395"/>
      <c r="CG49" s="395"/>
      <c r="CH49" s="395"/>
      <c r="CI49" s="395"/>
      <c r="CJ49" s="395"/>
      <c r="CK49" s="395"/>
      <c r="CL49" s="395"/>
      <c r="CM49" s="395"/>
      <c r="CN49" s="395"/>
      <c r="CO49" s="395"/>
      <c r="CP49" s="395"/>
      <c r="CQ49" s="395"/>
      <c r="CR49" s="395"/>
      <c r="CS49" s="395"/>
      <c r="CT49" s="395"/>
      <c r="CU49" s="395"/>
      <c r="CV49" s="395"/>
      <c r="CW49" s="395"/>
      <c r="CX49" s="395"/>
      <c r="CY49" s="395"/>
      <c r="CZ49" s="395"/>
      <c r="DA49" s="395"/>
      <c r="DB49" s="395"/>
      <c r="DC49" s="397"/>
      <c r="DD49" s="15" t="s">
        <v>155</v>
      </c>
      <c r="DE49" s="15" t="s">
        <v>450</v>
      </c>
      <c r="DF49" s="429">
        <v>-2.6</v>
      </c>
      <c r="DG49" s="429">
        <v>72.349999999999994</v>
      </c>
      <c r="DH49" s="429">
        <v>-7.77</v>
      </c>
      <c r="DI49" s="429">
        <v>24.55</v>
      </c>
      <c r="DJ49" s="429" t="s">
        <v>433</v>
      </c>
      <c r="DK49" s="429" t="s">
        <v>433</v>
      </c>
      <c r="DL49" s="397"/>
      <c r="DM49" s="397"/>
      <c r="DN49" s="397" t="s">
        <v>450</v>
      </c>
      <c r="DO49" s="395" t="s">
        <v>450</v>
      </c>
      <c r="DP49" s="406" t="s">
        <v>397</v>
      </c>
      <c r="DQ49" s="428"/>
      <c r="DR49" s="428"/>
      <c r="DS49" s="428"/>
      <c r="DT49" s="427" t="s">
        <v>397</v>
      </c>
      <c r="DU49" s="427">
        <v>-50</v>
      </c>
      <c r="DV49" s="427" t="s">
        <v>397</v>
      </c>
      <c r="DW49" s="427">
        <v>-81.818181818181813</v>
      </c>
      <c r="DX49" s="427" t="s">
        <v>397</v>
      </c>
      <c r="DY49" s="427">
        <v>-300</v>
      </c>
      <c r="DZ49" s="427">
        <v>-3066.666666666667</v>
      </c>
      <c r="EA49" s="427">
        <v>0</v>
      </c>
      <c r="EB49" s="427">
        <v>-270</v>
      </c>
      <c r="EC49" s="427">
        <v>-250</v>
      </c>
      <c r="ED49" s="427">
        <v>-125.84269662921349</v>
      </c>
      <c r="EE49" s="427">
        <v>950</v>
      </c>
      <c r="EF49" s="427">
        <v>-158.8235294117647</v>
      </c>
      <c r="EG49" s="427">
        <v>-400</v>
      </c>
      <c r="EH49" s="427">
        <v>-21.739130434782609</v>
      </c>
      <c r="EI49" s="427">
        <v>-57.142857142857146</v>
      </c>
      <c r="EJ49" s="427">
        <v>35</v>
      </c>
      <c r="EK49" s="427">
        <v>-44.444444444444443</v>
      </c>
      <c r="EL49" s="427">
        <v>16.666666666666671</v>
      </c>
      <c r="EM49" s="427">
        <v>11.111111111111114</v>
      </c>
      <c r="EN49" s="427">
        <v>-7.4074074074074048</v>
      </c>
      <c r="EO49" s="427">
        <v>220</v>
      </c>
      <c r="EP49" s="427">
        <v>66.666666666666686</v>
      </c>
      <c r="EQ49" s="427">
        <v>120.00000000000003</v>
      </c>
      <c r="ER49" s="427">
        <v>28</v>
      </c>
      <c r="ES49" s="427">
        <v>-93.75</v>
      </c>
      <c r="ET49" s="427">
        <v>-60</v>
      </c>
      <c r="EU49" s="427">
        <v>-22.727272727272734</v>
      </c>
      <c r="EV49" s="427">
        <v>100</v>
      </c>
      <c r="EW49" s="427">
        <v>400</v>
      </c>
      <c r="EX49" s="427">
        <v>228.57142857142856</v>
      </c>
      <c r="EY49" s="427">
        <v>76.470588235294116</v>
      </c>
      <c r="EZ49" s="427">
        <v>-100</v>
      </c>
      <c r="FA49" s="427">
        <v>-100</v>
      </c>
      <c r="FB49" s="427" t="s">
        <v>397</v>
      </c>
      <c r="FC49" s="427" t="s">
        <v>397</v>
      </c>
      <c r="FD49" s="427" t="s">
        <v>397</v>
      </c>
      <c r="FE49" s="427" t="s">
        <v>397</v>
      </c>
      <c r="FF49" s="427" t="s">
        <v>397</v>
      </c>
      <c r="FG49" s="427" t="s">
        <v>397</v>
      </c>
      <c r="FH49" s="427" t="s">
        <v>397</v>
      </c>
      <c r="FI49" s="427" t="s">
        <v>397</v>
      </c>
      <c r="FJ49" s="427" t="s">
        <v>397</v>
      </c>
      <c r="FK49" s="427" t="s">
        <v>397</v>
      </c>
      <c r="FL49" s="427" t="s">
        <v>397</v>
      </c>
      <c r="FM49" s="427" t="s">
        <v>397</v>
      </c>
      <c r="FN49" s="427" t="s">
        <v>397</v>
      </c>
      <c r="FO49" s="427" t="s">
        <v>397</v>
      </c>
      <c r="FP49" s="427" t="s">
        <v>397</v>
      </c>
      <c r="FQ49" s="427" t="s">
        <v>397</v>
      </c>
      <c r="FR49" s="427" t="s">
        <v>397</v>
      </c>
      <c r="FS49" s="427" t="s">
        <v>397</v>
      </c>
      <c r="FT49" s="427" t="s">
        <v>397</v>
      </c>
      <c r="FU49" s="427" t="s">
        <v>397</v>
      </c>
      <c r="FV49" s="427" t="s">
        <v>397</v>
      </c>
      <c r="FW49" s="427" t="s">
        <v>397</v>
      </c>
      <c r="FX49" s="427" t="s">
        <v>397</v>
      </c>
      <c r="FY49" s="427" t="s">
        <v>397</v>
      </c>
      <c r="FZ49" s="427" t="s">
        <v>397</v>
      </c>
      <c r="GA49" s="427" t="s">
        <v>397</v>
      </c>
      <c r="GB49" s="427" t="s">
        <v>397</v>
      </c>
      <c r="GC49" s="427" t="s">
        <v>397</v>
      </c>
      <c r="GD49" s="427" t="s">
        <v>397</v>
      </c>
      <c r="GE49" s="427" t="s">
        <v>397</v>
      </c>
      <c r="GF49" s="427" t="s">
        <v>397</v>
      </c>
      <c r="GG49" s="427" t="s">
        <v>397</v>
      </c>
      <c r="GH49" s="427" t="s">
        <v>397</v>
      </c>
      <c r="GI49" s="427" t="s">
        <v>397</v>
      </c>
      <c r="GJ49" s="427" t="s">
        <v>397</v>
      </c>
      <c r="GK49" s="427" t="s">
        <v>397</v>
      </c>
      <c r="GL49" s="427" t="s">
        <v>397</v>
      </c>
      <c r="GM49" s="427" t="s">
        <v>397</v>
      </c>
      <c r="GN49" s="427" t="s">
        <v>397</v>
      </c>
      <c r="GO49" s="427" t="s">
        <v>397</v>
      </c>
      <c r="GP49" s="427" t="s">
        <v>397</v>
      </c>
      <c r="GQ49" s="427" t="s">
        <v>397</v>
      </c>
      <c r="GR49" s="427" t="s">
        <v>397</v>
      </c>
      <c r="GS49" s="427" t="s">
        <v>397</v>
      </c>
      <c r="GT49" s="427" t="s">
        <v>397</v>
      </c>
      <c r="GU49" s="427" t="s">
        <v>397</v>
      </c>
      <c r="GV49" s="427" t="s">
        <v>397</v>
      </c>
      <c r="GW49" s="427" t="s">
        <v>397</v>
      </c>
      <c r="GX49" s="427" t="s">
        <v>397</v>
      </c>
      <c r="GY49" s="427" t="s">
        <v>397</v>
      </c>
      <c r="GZ49" s="427" t="s">
        <v>397</v>
      </c>
      <c r="HA49" s="427" t="s">
        <v>397</v>
      </c>
      <c r="HB49" s="427" t="s">
        <v>397</v>
      </c>
      <c r="HC49" s="427" t="s">
        <v>397</v>
      </c>
      <c r="HD49" s="427" t="s">
        <v>397</v>
      </c>
      <c r="HE49" s="427" t="s">
        <v>397</v>
      </c>
      <c r="HF49" s="427" t="s">
        <v>397</v>
      </c>
      <c r="HG49" s="427" t="s">
        <v>397</v>
      </c>
      <c r="HH49" s="427" t="s">
        <v>397</v>
      </c>
      <c r="HI49" s="427" t="s">
        <v>397</v>
      </c>
      <c r="HJ49" s="427" t="s">
        <v>397</v>
      </c>
      <c r="HK49" s="427" t="s">
        <v>397</v>
      </c>
      <c r="HL49" s="427" t="s">
        <v>397</v>
      </c>
      <c r="HM49" s="427" t="s">
        <v>397</v>
      </c>
      <c r="HN49" s="427" t="s">
        <v>397</v>
      </c>
      <c r="HO49" s="427" t="s">
        <v>397</v>
      </c>
      <c r="HP49" s="427" t="s">
        <v>397</v>
      </c>
      <c r="HQ49" s="427" t="s">
        <v>397</v>
      </c>
      <c r="HR49" s="427" t="s">
        <v>397</v>
      </c>
      <c r="HS49" s="427" t="s">
        <v>397</v>
      </c>
      <c r="HT49" s="427" t="s">
        <v>397</v>
      </c>
      <c r="HU49" s="427" t="s">
        <v>397</v>
      </c>
      <c r="HV49" s="427" t="s">
        <v>397</v>
      </c>
      <c r="HW49" s="427" t="s">
        <v>397</v>
      </c>
      <c r="HX49" s="427" t="s">
        <v>397</v>
      </c>
      <c r="HY49" s="427" t="s">
        <v>397</v>
      </c>
      <c r="HZ49" s="427" t="s">
        <v>397</v>
      </c>
      <c r="IA49" s="427" t="s">
        <v>397</v>
      </c>
      <c r="IB49" s="427" t="s">
        <v>397</v>
      </c>
      <c r="IC49" s="427" t="s">
        <v>397</v>
      </c>
      <c r="ID49" s="427" t="s">
        <v>397</v>
      </c>
      <c r="IE49" s="427" t="s">
        <v>397</v>
      </c>
      <c r="IF49" s="427" t="s">
        <v>397</v>
      </c>
      <c r="IG49" s="427" t="s">
        <v>397</v>
      </c>
      <c r="IH49" s="427" t="s">
        <v>397</v>
      </c>
      <c r="II49" s="427" t="s">
        <v>397</v>
      </c>
      <c r="IJ49" s="427" t="s">
        <v>397</v>
      </c>
      <c r="IK49" s="427" t="s">
        <v>397</v>
      </c>
      <c r="IL49" s="427" t="s">
        <v>397</v>
      </c>
      <c r="IM49" s="427" t="s">
        <v>397</v>
      </c>
      <c r="IN49" s="427" t="s">
        <v>397</v>
      </c>
      <c r="IO49" s="427" t="s">
        <v>397</v>
      </c>
      <c r="IP49" s="427" t="s">
        <v>397</v>
      </c>
      <c r="IQ49" s="427" t="s">
        <v>397</v>
      </c>
      <c r="IR49" s="427" t="s">
        <v>397</v>
      </c>
      <c r="IS49" s="427" t="s">
        <v>397</v>
      </c>
      <c r="IT49" s="427" t="s">
        <v>397</v>
      </c>
      <c r="IU49" s="427" t="s">
        <v>397</v>
      </c>
      <c r="IV49" s="427" t="s">
        <v>397</v>
      </c>
      <c r="IW49" s="427" t="s">
        <v>397</v>
      </c>
      <c r="IX49" s="427" t="s">
        <v>397</v>
      </c>
      <c r="IY49" s="427" t="s">
        <v>397</v>
      </c>
      <c r="IZ49" s="427" t="s">
        <v>397</v>
      </c>
      <c r="JA49" s="427" t="s">
        <v>397</v>
      </c>
      <c r="JB49" s="427" t="s">
        <v>397</v>
      </c>
      <c r="JC49" s="427" t="s">
        <v>397</v>
      </c>
      <c r="JD49" s="427" t="s">
        <v>397</v>
      </c>
      <c r="JE49" s="427" t="s">
        <v>397</v>
      </c>
      <c r="JF49" s="427" t="s">
        <v>397</v>
      </c>
      <c r="JG49" s="427" t="s">
        <v>397</v>
      </c>
      <c r="JH49" s="427" t="s">
        <v>397</v>
      </c>
      <c r="JI49" s="427" t="s">
        <v>397</v>
      </c>
      <c r="JJ49" s="427" t="s">
        <v>397</v>
      </c>
      <c r="JK49" s="427" t="s">
        <v>397</v>
      </c>
      <c r="JL49" s="427" t="s">
        <v>397</v>
      </c>
      <c r="JM49" s="427" t="s">
        <v>397</v>
      </c>
      <c r="JN49" s="427" t="s">
        <v>397</v>
      </c>
      <c r="JO49" s="427" t="s">
        <v>397</v>
      </c>
      <c r="JP49" s="427" t="s">
        <v>397</v>
      </c>
      <c r="JQ49" s="427" t="s">
        <v>397</v>
      </c>
      <c r="JR49" s="427" t="s">
        <v>397</v>
      </c>
      <c r="JS49" s="427" t="s">
        <v>397</v>
      </c>
      <c r="JT49" s="427" t="s">
        <v>397</v>
      </c>
      <c r="JU49" s="427" t="s">
        <v>397</v>
      </c>
      <c r="JV49" s="427" t="s">
        <v>397</v>
      </c>
      <c r="JW49" s="427" t="s">
        <v>397</v>
      </c>
      <c r="JX49" s="427" t="s">
        <v>397</v>
      </c>
      <c r="JY49" s="427" t="s">
        <v>397</v>
      </c>
      <c r="JZ49" s="427" t="s">
        <v>397</v>
      </c>
      <c r="KA49" s="427" t="s">
        <v>397</v>
      </c>
      <c r="KB49" s="427" t="s">
        <v>397</v>
      </c>
      <c r="KC49" s="427" t="s">
        <v>397</v>
      </c>
      <c r="KD49" s="427" t="s">
        <v>397</v>
      </c>
      <c r="KE49" s="427" t="s">
        <v>397</v>
      </c>
      <c r="KF49" s="427" t="s">
        <v>397</v>
      </c>
      <c r="KG49" s="427" t="s">
        <v>397</v>
      </c>
      <c r="KH49" s="427" t="s">
        <v>397</v>
      </c>
      <c r="KI49" s="427" t="s">
        <v>397</v>
      </c>
      <c r="KJ49" s="427" t="s">
        <v>397</v>
      </c>
      <c r="KK49" s="427" t="s">
        <v>397</v>
      </c>
      <c r="KL49" s="427" t="s">
        <v>397</v>
      </c>
      <c r="KM49" s="427" t="s">
        <v>397</v>
      </c>
      <c r="KN49" s="427" t="s">
        <v>397</v>
      </c>
      <c r="KO49" s="427" t="s">
        <v>397</v>
      </c>
      <c r="KP49" s="427" t="s">
        <v>397</v>
      </c>
      <c r="KQ49" s="427" t="s">
        <v>397</v>
      </c>
      <c r="KR49" s="427" t="s">
        <v>397</v>
      </c>
      <c r="KS49" s="427" t="s">
        <v>397</v>
      </c>
      <c r="KT49" s="427" t="s">
        <v>397</v>
      </c>
      <c r="KU49" s="427"/>
      <c r="KV49" s="427"/>
      <c r="KW49" s="427"/>
      <c r="KX49" s="427"/>
      <c r="KY49" s="400" t="s">
        <v>155</v>
      </c>
      <c r="KZ49" s="397" t="s">
        <v>450</v>
      </c>
      <c r="LA49" s="430">
        <v>245.59</v>
      </c>
      <c r="LB49" s="430">
        <v>237.47</v>
      </c>
      <c r="LC49" s="430">
        <v>69.400000000000006</v>
      </c>
      <c r="LD49" s="430">
        <v>-38.08</v>
      </c>
      <c r="LE49" s="430" t="s">
        <v>433</v>
      </c>
      <c r="LF49" s="430" t="s">
        <v>433</v>
      </c>
      <c r="LG49" s="397"/>
      <c r="LH49" s="427"/>
      <c r="LI49" s="427"/>
      <c r="LJ49" s="427"/>
      <c r="LK49" s="427"/>
      <c r="LL49" s="427"/>
      <c r="LM49" s="427"/>
      <c r="LN49" s="427"/>
      <c r="LO49" s="427"/>
      <c r="LP49" s="427"/>
      <c r="LQ49" s="427"/>
      <c r="LR49" s="427"/>
      <c r="LS49" s="427"/>
      <c r="LT49" s="427"/>
      <c r="LU49" s="427"/>
      <c r="LV49" s="427"/>
      <c r="LW49" s="427"/>
      <c r="LX49" s="427"/>
      <c r="LY49" s="427"/>
      <c r="LZ49" s="427"/>
      <c r="MA49" s="427"/>
      <c r="MB49" s="427"/>
      <c r="MC49" s="427"/>
      <c r="MD49" s="427"/>
      <c r="ME49" s="427"/>
      <c r="MF49" s="427"/>
      <c r="MG49" s="427"/>
      <c r="MH49" s="427"/>
      <c r="MI49" s="427"/>
      <c r="MJ49" s="427"/>
      <c r="MK49" s="427"/>
      <c r="ML49" s="427"/>
      <c r="MM49" s="427"/>
      <c r="MN49" s="427"/>
      <c r="MO49" s="427"/>
      <c r="MP49" s="427"/>
      <c r="MQ49" s="427"/>
      <c r="MR49" s="427"/>
      <c r="MS49" s="427"/>
      <c r="MT49" s="427"/>
      <c r="MU49" s="427"/>
      <c r="MV49" s="427"/>
      <c r="MW49" s="427"/>
      <c r="MX49" s="427"/>
      <c r="MY49" s="427"/>
      <c r="MZ49" s="427"/>
      <c r="NA49" s="427"/>
      <c r="NB49" s="427"/>
      <c r="NC49" s="427"/>
      <c r="ND49" s="427"/>
      <c r="NE49" s="427"/>
      <c r="NF49" s="427"/>
      <c r="NG49" s="427"/>
      <c r="NH49" s="427"/>
      <c r="NI49" s="427"/>
      <c r="NJ49" s="427"/>
      <c r="NK49" s="427"/>
      <c r="NL49" s="427"/>
      <c r="NM49" s="427"/>
      <c r="NN49" s="427"/>
      <c r="NO49" s="427"/>
      <c r="NP49" s="427"/>
      <c r="NQ49" s="427"/>
      <c r="NR49" s="427"/>
      <c r="NS49" s="427"/>
      <c r="NT49" s="427"/>
      <c r="NU49" s="427"/>
      <c r="NV49" s="427"/>
      <c r="NW49" s="427"/>
      <c r="NX49" s="427"/>
      <c r="NY49" s="427"/>
      <c r="NZ49" s="427"/>
      <c r="OA49" s="427"/>
      <c r="OB49" s="427"/>
      <c r="OC49" s="427"/>
      <c r="OD49" s="427"/>
      <c r="OE49" s="427"/>
      <c r="OF49" s="427"/>
      <c r="OG49" s="427"/>
      <c r="OH49" s="427"/>
      <c r="OI49" s="427"/>
      <c r="OJ49" s="427"/>
      <c r="OK49" s="427"/>
      <c r="OL49" s="427"/>
      <c r="OM49" s="427"/>
      <c r="ON49" s="427"/>
      <c r="OO49" s="427"/>
      <c r="OP49" s="427"/>
      <c r="OQ49" s="427"/>
      <c r="OR49" s="427"/>
      <c r="OS49" s="427"/>
      <c r="OT49" s="427"/>
      <c r="OU49" s="427"/>
      <c r="OV49" s="427"/>
      <c r="OW49" s="427"/>
      <c r="OX49" s="427"/>
      <c r="OY49" s="427"/>
      <c r="OZ49" s="427"/>
      <c r="PA49" s="427"/>
      <c r="PB49" s="427"/>
      <c r="PC49" s="427"/>
      <c r="PD49" s="427"/>
      <c r="PE49" s="427"/>
      <c r="PF49" s="427"/>
      <c r="PG49" s="427"/>
      <c r="PH49" s="427"/>
      <c r="PI49" s="427"/>
      <c r="PJ49" s="427"/>
      <c r="PK49" s="427"/>
      <c r="PL49" s="427"/>
      <c r="PM49" s="427"/>
      <c r="PN49" s="427"/>
      <c r="PO49" s="427"/>
      <c r="PP49" s="427"/>
      <c r="PQ49" s="427"/>
      <c r="PR49" s="427"/>
      <c r="PS49" s="427"/>
      <c r="PT49" s="427"/>
      <c r="PU49" s="427"/>
      <c r="PV49" s="427"/>
      <c r="PW49" s="427"/>
      <c r="PX49" s="427"/>
      <c r="PY49" s="427"/>
      <c r="PZ49" s="427"/>
      <c r="QA49" s="427"/>
      <c r="QB49" s="427"/>
      <c r="QC49" s="427"/>
      <c r="QD49" s="427"/>
      <c r="QE49" s="427"/>
      <c r="QF49" s="427"/>
      <c r="QG49" s="427"/>
      <c r="QH49" s="427"/>
      <c r="QI49" s="427"/>
      <c r="QJ49" s="427"/>
      <c r="QK49" s="427"/>
      <c r="QL49" s="427"/>
      <c r="QM49" s="427"/>
      <c r="QN49" s="427"/>
      <c r="QO49" s="427"/>
      <c r="QP49" s="427"/>
      <c r="QQ49" s="427"/>
      <c r="QR49" s="427"/>
      <c r="QS49" s="427"/>
      <c r="QT49" s="427"/>
      <c r="QU49" s="427"/>
      <c r="QV49" s="427"/>
      <c r="QW49" s="427"/>
      <c r="QX49" s="427"/>
      <c r="QY49" s="427"/>
      <c r="QZ49" s="427"/>
      <c r="RA49" s="427"/>
      <c r="RB49" s="427"/>
      <c r="RC49" s="427"/>
      <c r="RD49" s="427"/>
      <c r="RE49" s="427"/>
      <c r="RF49" s="427"/>
      <c r="RG49" s="427"/>
      <c r="RH49" s="427"/>
      <c r="RI49" s="427"/>
      <c r="RJ49" s="427"/>
      <c r="RK49" s="427"/>
      <c r="RL49" s="427"/>
      <c r="RM49" s="427"/>
      <c r="RN49" s="427"/>
      <c r="RO49" s="427"/>
      <c r="RP49" s="427"/>
      <c r="RQ49" s="427"/>
      <c r="RR49" s="427"/>
      <c r="RS49" s="427"/>
      <c r="RT49" s="427"/>
      <c r="RU49" s="427"/>
      <c r="RV49" s="427"/>
      <c r="RW49" s="427"/>
      <c r="RX49" s="427"/>
      <c r="RY49" s="427"/>
      <c r="RZ49" s="427"/>
      <c r="SA49" s="427"/>
      <c r="SB49" s="427"/>
      <c r="SC49" s="427"/>
      <c r="SD49" s="427"/>
      <c r="SE49" s="427"/>
      <c r="SF49" s="427"/>
      <c r="SG49" s="427"/>
    </row>
    <row r="50" spans="1:501">
      <c r="A50" s="395"/>
      <c r="B50" s="395" t="s">
        <v>451</v>
      </c>
      <c r="C50" s="395">
        <v>0</v>
      </c>
      <c r="D50" s="395">
        <v>384</v>
      </c>
      <c r="E50" s="395">
        <v>791</v>
      </c>
      <c r="F50" s="395">
        <v>1041</v>
      </c>
      <c r="G50" s="395">
        <v>1120</v>
      </c>
      <c r="H50" s="395">
        <v>1217</v>
      </c>
      <c r="I50" s="395">
        <v>1702</v>
      </c>
      <c r="J50" s="395">
        <v>2245</v>
      </c>
      <c r="K50" s="395">
        <v>1902</v>
      </c>
      <c r="L50" s="395">
        <v>2161</v>
      </c>
      <c r="M50" s="395">
        <v>0</v>
      </c>
      <c r="N50" s="395"/>
      <c r="O50" s="398" t="s">
        <v>451</v>
      </c>
      <c r="P50" s="395">
        <v>437</v>
      </c>
      <c r="Q50" s="395">
        <v>750</v>
      </c>
      <c r="R50" s="395">
        <v>431</v>
      </c>
      <c r="S50" s="395">
        <v>563</v>
      </c>
      <c r="T50" s="395">
        <v>417</v>
      </c>
      <c r="U50" s="395">
        <v>0</v>
      </c>
      <c r="V50" s="395">
        <v>0</v>
      </c>
      <c r="W50" s="395" t="s">
        <v>397</v>
      </c>
      <c r="X50" s="395" t="s">
        <v>397</v>
      </c>
      <c r="Y50" s="395" t="s">
        <v>397</v>
      </c>
      <c r="Z50" s="395"/>
      <c r="AA50" s="395"/>
      <c r="AB50" s="395"/>
      <c r="AC50" s="395"/>
      <c r="AD50" s="395"/>
      <c r="AE50" s="395"/>
      <c r="AF50" s="397" t="s">
        <v>451</v>
      </c>
      <c r="AG50" s="395" t="s">
        <v>451</v>
      </c>
      <c r="AH50" s="406" t="s">
        <v>397</v>
      </c>
      <c r="AI50" s="406" t="s">
        <v>397</v>
      </c>
      <c r="AJ50" s="406" t="s">
        <v>397</v>
      </c>
      <c r="AK50" s="406" t="s">
        <v>397</v>
      </c>
      <c r="AL50" s="406" t="s">
        <v>397</v>
      </c>
      <c r="AM50" s="406" t="s">
        <v>397</v>
      </c>
      <c r="AN50" s="406" t="s">
        <v>397</v>
      </c>
      <c r="AO50" s="406" t="s">
        <v>397</v>
      </c>
      <c r="AP50" s="406" t="s">
        <v>397</v>
      </c>
      <c r="AQ50" s="406" t="s">
        <v>397</v>
      </c>
      <c r="AR50" s="406" t="s">
        <v>397</v>
      </c>
      <c r="AS50" s="406" t="s">
        <v>397</v>
      </c>
      <c r="AT50" s="406" t="s">
        <v>397</v>
      </c>
      <c r="AU50" s="406" t="s">
        <v>397</v>
      </c>
      <c r="AV50" s="406" t="s">
        <v>397</v>
      </c>
      <c r="AW50" s="406" t="s">
        <v>397</v>
      </c>
      <c r="AX50" s="406" t="s">
        <v>397</v>
      </c>
      <c r="AY50" s="406" t="s">
        <v>397</v>
      </c>
      <c r="AZ50" s="406" t="s">
        <v>397</v>
      </c>
      <c r="BA50" s="406" t="s">
        <v>397</v>
      </c>
      <c r="BB50" s="406" t="s">
        <v>397</v>
      </c>
      <c r="BC50" s="406" t="s">
        <v>397</v>
      </c>
      <c r="BD50" s="406" t="s">
        <v>397</v>
      </c>
      <c r="BE50" s="406" t="s">
        <v>397</v>
      </c>
      <c r="BF50" s="406" t="s">
        <v>397</v>
      </c>
      <c r="BG50" s="406" t="s">
        <v>397</v>
      </c>
      <c r="BH50" s="406" t="s">
        <v>397</v>
      </c>
      <c r="BI50" s="406" t="s">
        <v>397</v>
      </c>
      <c r="BJ50" s="406" t="s">
        <v>397</v>
      </c>
      <c r="BK50" s="406" t="s">
        <v>397</v>
      </c>
      <c r="BL50" s="406" t="s">
        <v>397</v>
      </c>
      <c r="BM50" s="406" t="s">
        <v>397</v>
      </c>
      <c r="BN50" s="406" t="s">
        <v>397</v>
      </c>
      <c r="BO50" s="406" t="s">
        <v>397</v>
      </c>
      <c r="BP50" s="406" t="s">
        <v>397</v>
      </c>
      <c r="BQ50" s="406" t="s">
        <v>397</v>
      </c>
      <c r="BR50" s="406" t="s">
        <v>397</v>
      </c>
      <c r="BS50" s="406" t="s">
        <v>397</v>
      </c>
      <c r="BT50" s="406" t="s">
        <v>397</v>
      </c>
      <c r="BU50" s="406" t="s">
        <v>397</v>
      </c>
      <c r="BV50" s="406" t="s">
        <v>397</v>
      </c>
      <c r="BW50" s="406" t="s">
        <v>397</v>
      </c>
      <c r="BX50" s="406" t="s">
        <v>397</v>
      </c>
      <c r="BY50" s="406" t="s">
        <v>397</v>
      </c>
      <c r="BZ50" s="406" t="s">
        <v>397</v>
      </c>
      <c r="CA50" s="406" t="s">
        <v>397</v>
      </c>
      <c r="CB50" s="406" t="s">
        <v>397</v>
      </c>
      <c r="CC50" s="406" t="s">
        <v>397</v>
      </c>
      <c r="CD50" s="406" t="s">
        <v>397</v>
      </c>
      <c r="CE50" s="406" t="s">
        <v>397</v>
      </c>
      <c r="CF50" s="406" t="s">
        <v>397</v>
      </c>
      <c r="CG50" s="406" t="s">
        <v>397</v>
      </c>
      <c r="CH50" s="406" t="s">
        <v>397</v>
      </c>
      <c r="CI50" s="406" t="s">
        <v>397</v>
      </c>
      <c r="CJ50" s="406" t="s">
        <v>397</v>
      </c>
      <c r="CK50" s="406" t="s">
        <v>397</v>
      </c>
      <c r="CL50" s="406" t="s">
        <v>397</v>
      </c>
      <c r="CM50" s="406" t="s">
        <v>397</v>
      </c>
      <c r="CN50" s="406" t="s">
        <v>397</v>
      </c>
      <c r="CO50" s="406" t="s">
        <v>397</v>
      </c>
      <c r="CP50" s="406" t="s">
        <v>397</v>
      </c>
      <c r="CQ50" s="406" t="s">
        <v>397</v>
      </c>
      <c r="CR50" s="406" t="s">
        <v>397</v>
      </c>
      <c r="CS50" s="406" t="s">
        <v>397</v>
      </c>
      <c r="CT50" s="406" t="s">
        <v>397</v>
      </c>
      <c r="CU50" s="406" t="s">
        <v>397</v>
      </c>
      <c r="CV50" s="406" t="s">
        <v>397</v>
      </c>
      <c r="CW50" s="406" t="s">
        <v>397</v>
      </c>
      <c r="CX50" s="406" t="s">
        <v>397</v>
      </c>
      <c r="CY50" s="406" t="s">
        <v>397</v>
      </c>
      <c r="CZ50" s="406" t="s">
        <v>397</v>
      </c>
      <c r="DA50" s="406" t="s">
        <v>397</v>
      </c>
      <c r="DB50" s="406" t="s">
        <v>397</v>
      </c>
      <c r="DC50" s="397"/>
      <c r="DD50" s="397"/>
      <c r="DE50" s="397" t="s">
        <v>451</v>
      </c>
      <c r="DF50" s="397" t="s">
        <v>397</v>
      </c>
      <c r="DG50" s="397" t="s">
        <v>397</v>
      </c>
      <c r="DH50" s="397" t="s">
        <v>397</v>
      </c>
      <c r="DI50" s="397" t="s">
        <v>397</v>
      </c>
      <c r="DJ50" s="397" t="s">
        <v>397</v>
      </c>
      <c r="DK50" s="397" t="s">
        <v>397</v>
      </c>
      <c r="DL50" s="397"/>
      <c r="DM50" s="397"/>
      <c r="DN50" s="397" t="s">
        <v>451</v>
      </c>
      <c r="DO50" s="395" t="s">
        <v>451</v>
      </c>
      <c r="DP50" s="406" t="s">
        <v>397</v>
      </c>
      <c r="DQ50" s="406"/>
      <c r="DR50" s="406"/>
      <c r="DS50" s="406"/>
      <c r="DT50" s="406" t="s">
        <v>397</v>
      </c>
      <c r="DU50" s="406" t="s">
        <v>397</v>
      </c>
      <c r="DV50" s="406" t="s">
        <v>397</v>
      </c>
      <c r="DW50" s="406" t="s">
        <v>397</v>
      </c>
      <c r="DX50" s="406" t="s">
        <v>397</v>
      </c>
      <c r="DY50" s="406" t="s">
        <v>397</v>
      </c>
      <c r="DZ50" s="406" t="s">
        <v>397</v>
      </c>
      <c r="EA50" s="406" t="s">
        <v>397</v>
      </c>
      <c r="EB50" s="406" t="s">
        <v>397</v>
      </c>
      <c r="EC50" s="406" t="s">
        <v>397</v>
      </c>
      <c r="ED50" s="406" t="s">
        <v>397</v>
      </c>
      <c r="EE50" s="406" t="s">
        <v>397</v>
      </c>
      <c r="EF50" s="406" t="s">
        <v>397</v>
      </c>
      <c r="EG50" s="406" t="s">
        <v>397</v>
      </c>
      <c r="EH50" s="406" t="s">
        <v>397</v>
      </c>
      <c r="EI50" s="406" t="s">
        <v>397</v>
      </c>
      <c r="EJ50" s="406" t="s">
        <v>397</v>
      </c>
      <c r="EK50" s="406" t="s">
        <v>397</v>
      </c>
      <c r="EL50" s="406" t="s">
        <v>397</v>
      </c>
      <c r="EM50" s="406" t="s">
        <v>397</v>
      </c>
      <c r="EN50" s="406" t="s">
        <v>397</v>
      </c>
      <c r="EO50" s="406" t="s">
        <v>397</v>
      </c>
      <c r="EP50" s="406" t="s">
        <v>397</v>
      </c>
      <c r="EQ50" s="406" t="s">
        <v>397</v>
      </c>
      <c r="ER50" s="406" t="s">
        <v>397</v>
      </c>
      <c r="ES50" s="406" t="s">
        <v>397</v>
      </c>
      <c r="ET50" s="406" t="s">
        <v>397</v>
      </c>
      <c r="EU50" s="406" t="s">
        <v>397</v>
      </c>
      <c r="EV50" s="406" t="s">
        <v>397</v>
      </c>
      <c r="EW50" s="406" t="s">
        <v>397</v>
      </c>
      <c r="EX50" s="406" t="s">
        <v>397</v>
      </c>
      <c r="EY50" s="406" t="s">
        <v>397</v>
      </c>
      <c r="EZ50" s="406" t="s">
        <v>397</v>
      </c>
      <c r="FA50" s="406" t="s">
        <v>397</v>
      </c>
      <c r="FB50" s="406" t="s">
        <v>397</v>
      </c>
      <c r="FC50" s="406" t="s">
        <v>397</v>
      </c>
      <c r="FD50" s="406" t="s">
        <v>397</v>
      </c>
      <c r="FE50" s="406" t="s">
        <v>397</v>
      </c>
      <c r="FF50" s="406" t="s">
        <v>397</v>
      </c>
      <c r="FG50" s="406" t="s">
        <v>397</v>
      </c>
      <c r="FH50" s="406" t="s">
        <v>397</v>
      </c>
      <c r="FI50" s="406" t="s">
        <v>397</v>
      </c>
      <c r="FJ50" s="406" t="s">
        <v>397</v>
      </c>
      <c r="FK50" s="406" t="s">
        <v>397</v>
      </c>
      <c r="FL50" s="406" t="s">
        <v>397</v>
      </c>
      <c r="FM50" s="406" t="s">
        <v>397</v>
      </c>
      <c r="FN50" s="406" t="s">
        <v>397</v>
      </c>
      <c r="FO50" s="406" t="s">
        <v>397</v>
      </c>
      <c r="FP50" s="406" t="s">
        <v>397</v>
      </c>
      <c r="FQ50" s="406" t="s">
        <v>397</v>
      </c>
      <c r="FR50" s="406" t="s">
        <v>397</v>
      </c>
      <c r="FS50" s="406" t="s">
        <v>397</v>
      </c>
      <c r="FT50" s="406" t="s">
        <v>397</v>
      </c>
      <c r="FU50" s="406" t="s">
        <v>397</v>
      </c>
      <c r="FV50" s="406" t="s">
        <v>397</v>
      </c>
      <c r="FW50" s="406" t="s">
        <v>397</v>
      </c>
      <c r="FX50" s="406" t="s">
        <v>397</v>
      </c>
      <c r="FY50" s="406" t="s">
        <v>397</v>
      </c>
      <c r="FZ50" s="406" t="s">
        <v>397</v>
      </c>
      <c r="GA50" s="406" t="s">
        <v>397</v>
      </c>
      <c r="GB50" s="406" t="s">
        <v>397</v>
      </c>
      <c r="GC50" s="406" t="s">
        <v>397</v>
      </c>
      <c r="GD50" s="406" t="s">
        <v>397</v>
      </c>
      <c r="GE50" s="406" t="s">
        <v>397</v>
      </c>
      <c r="GF50" s="406" t="s">
        <v>397</v>
      </c>
      <c r="GG50" s="406" t="s">
        <v>397</v>
      </c>
      <c r="GH50" s="406" t="s">
        <v>397</v>
      </c>
      <c r="GI50" s="406" t="s">
        <v>397</v>
      </c>
      <c r="GJ50" s="406" t="s">
        <v>397</v>
      </c>
      <c r="GK50" s="406" t="s">
        <v>397</v>
      </c>
      <c r="GL50" s="406" t="s">
        <v>397</v>
      </c>
      <c r="GM50" s="406" t="s">
        <v>397</v>
      </c>
      <c r="GN50" s="406" t="s">
        <v>397</v>
      </c>
      <c r="GO50" s="406" t="s">
        <v>397</v>
      </c>
      <c r="GP50" s="406" t="s">
        <v>397</v>
      </c>
      <c r="GQ50" s="406" t="s">
        <v>397</v>
      </c>
      <c r="GR50" s="406" t="s">
        <v>397</v>
      </c>
      <c r="GS50" s="406" t="s">
        <v>397</v>
      </c>
      <c r="GT50" s="406" t="s">
        <v>397</v>
      </c>
      <c r="GU50" s="406" t="s">
        <v>397</v>
      </c>
      <c r="GV50" s="406" t="s">
        <v>397</v>
      </c>
      <c r="GW50" s="406" t="s">
        <v>397</v>
      </c>
      <c r="GX50" s="406" t="s">
        <v>397</v>
      </c>
      <c r="GY50" s="406" t="s">
        <v>397</v>
      </c>
      <c r="GZ50" s="406" t="s">
        <v>397</v>
      </c>
      <c r="HA50" s="406" t="s">
        <v>397</v>
      </c>
      <c r="HB50" s="406" t="s">
        <v>397</v>
      </c>
      <c r="HC50" s="406" t="s">
        <v>397</v>
      </c>
      <c r="HD50" s="406" t="s">
        <v>397</v>
      </c>
      <c r="HE50" s="406" t="s">
        <v>397</v>
      </c>
      <c r="HF50" s="406" t="s">
        <v>397</v>
      </c>
      <c r="HG50" s="406" t="s">
        <v>397</v>
      </c>
      <c r="HH50" s="406" t="s">
        <v>397</v>
      </c>
      <c r="HI50" s="406" t="s">
        <v>397</v>
      </c>
      <c r="HJ50" s="406" t="s">
        <v>397</v>
      </c>
      <c r="HK50" s="406" t="s">
        <v>397</v>
      </c>
      <c r="HL50" s="406" t="s">
        <v>397</v>
      </c>
      <c r="HM50" s="406" t="s">
        <v>397</v>
      </c>
      <c r="HN50" s="406" t="s">
        <v>397</v>
      </c>
      <c r="HO50" s="406" t="s">
        <v>397</v>
      </c>
      <c r="HP50" s="406" t="s">
        <v>397</v>
      </c>
      <c r="HQ50" s="406" t="s">
        <v>397</v>
      </c>
      <c r="HR50" s="406" t="s">
        <v>397</v>
      </c>
      <c r="HS50" s="406" t="s">
        <v>397</v>
      </c>
      <c r="HT50" s="406" t="s">
        <v>397</v>
      </c>
      <c r="HU50" s="406" t="s">
        <v>397</v>
      </c>
      <c r="HV50" s="406" t="s">
        <v>397</v>
      </c>
      <c r="HW50" s="406" t="s">
        <v>397</v>
      </c>
      <c r="HX50" s="406" t="s">
        <v>397</v>
      </c>
      <c r="HY50" s="406" t="s">
        <v>397</v>
      </c>
      <c r="HZ50" s="406" t="s">
        <v>397</v>
      </c>
      <c r="IA50" s="406" t="s">
        <v>397</v>
      </c>
      <c r="IB50" s="406" t="s">
        <v>397</v>
      </c>
      <c r="IC50" s="406" t="s">
        <v>397</v>
      </c>
      <c r="ID50" s="406" t="s">
        <v>397</v>
      </c>
      <c r="IE50" s="406" t="s">
        <v>397</v>
      </c>
      <c r="IF50" s="406" t="s">
        <v>397</v>
      </c>
      <c r="IG50" s="406" t="s">
        <v>397</v>
      </c>
      <c r="IH50" s="406" t="s">
        <v>397</v>
      </c>
      <c r="II50" s="406" t="s">
        <v>397</v>
      </c>
      <c r="IJ50" s="406" t="s">
        <v>397</v>
      </c>
      <c r="IK50" s="406" t="s">
        <v>397</v>
      </c>
      <c r="IL50" s="406" t="s">
        <v>397</v>
      </c>
      <c r="IM50" s="406" t="s">
        <v>397</v>
      </c>
      <c r="IN50" s="406" t="s">
        <v>397</v>
      </c>
      <c r="IO50" s="406" t="s">
        <v>397</v>
      </c>
      <c r="IP50" s="406" t="s">
        <v>397</v>
      </c>
      <c r="IQ50" s="406" t="s">
        <v>397</v>
      </c>
      <c r="IR50" s="406" t="s">
        <v>397</v>
      </c>
      <c r="IS50" s="406" t="s">
        <v>397</v>
      </c>
      <c r="IT50" s="406" t="s">
        <v>397</v>
      </c>
      <c r="IU50" s="406" t="s">
        <v>397</v>
      </c>
      <c r="IV50" s="406" t="s">
        <v>397</v>
      </c>
      <c r="IW50" s="406" t="s">
        <v>397</v>
      </c>
      <c r="IX50" s="406" t="s">
        <v>397</v>
      </c>
      <c r="IY50" s="406" t="s">
        <v>397</v>
      </c>
      <c r="IZ50" s="406" t="s">
        <v>397</v>
      </c>
      <c r="JA50" s="406" t="s">
        <v>397</v>
      </c>
      <c r="JB50" s="406" t="s">
        <v>397</v>
      </c>
      <c r="JC50" s="406" t="s">
        <v>397</v>
      </c>
      <c r="JD50" s="406" t="s">
        <v>397</v>
      </c>
      <c r="JE50" s="406" t="s">
        <v>397</v>
      </c>
      <c r="JF50" s="406" t="s">
        <v>397</v>
      </c>
      <c r="JG50" s="406" t="s">
        <v>397</v>
      </c>
      <c r="JH50" s="406" t="s">
        <v>397</v>
      </c>
      <c r="JI50" s="406" t="s">
        <v>397</v>
      </c>
      <c r="JJ50" s="406" t="s">
        <v>397</v>
      </c>
      <c r="JK50" s="406" t="s">
        <v>397</v>
      </c>
      <c r="JL50" s="406" t="s">
        <v>397</v>
      </c>
      <c r="JM50" s="406" t="s">
        <v>397</v>
      </c>
      <c r="JN50" s="406" t="s">
        <v>397</v>
      </c>
      <c r="JO50" s="406" t="s">
        <v>397</v>
      </c>
      <c r="JP50" s="406" t="s">
        <v>397</v>
      </c>
      <c r="JQ50" s="406" t="s">
        <v>397</v>
      </c>
      <c r="JR50" s="406" t="s">
        <v>397</v>
      </c>
      <c r="JS50" s="406" t="s">
        <v>397</v>
      </c>
      <c r="JT50" s="406" t="s">
        <v>397</v>
      </c>
      <c r="JU50" s="406" t="s">
        <v>397</v>
      </c>
      <c r="JV50" s="406" t="s">
        <v>397</v>
      </c>
      <c r="JW50" s="406" t="s">
        <v>397</v>
      </c>
      <c r="JX50" s="406" t="s">
        <v>397</v>
      </c>
      <c r="JY50" s="406" t="s">
        <v>397</v>
      </c>
      <c r="JZ50" s="406" t="s">
        <v>397</v>
      </c>
      <c r="KA50" s="406" t="s">
        <v>397</v>
      </c>
      <c r="KB50" s="406" t="s">
        <v>397</v>
      </c>
      <c r="KC50" s="406" t="s">
        <v>397</v>
      </c>
      <c r="KD50" s="406" t="s">
        <v>397</v>
      </c>
      <c r="KE50" s="406" t="s">
        <v>397</v>
      </c>
      <c r="KF50" s="406" t="s">
        <v>397</v>
      </c>
      <c r="KG50" s="406" t="s">
        <v>397</v>
      </c>
      <c r="KH50" s="406" t="s">
        <v>397</v>
      </c>
      <c r="KI50" s="406" t="s">
        <v>397</v>
      </c>
      <c r="KJ50" s="406" t="s">
        <v>397</v>
      </c>
      <c r="KK50" s="406" t="s">
        <v>397</v>
      </c>
      <c r="KL50" s="406" t="s">
        <v>397</v>
      </c>
      <c r="KM50" s="406" t="s">
        <v>397</v>
      </c>
      <c r="KN50" s="406" t="s">
        <v>397</v>
      </c>
      <c r="KO50" s="406" t="s">
        <v>397</v>
      </c>
      <c r="KP50" s="406" t="s">
        <v>397</v>
      </c>
      <c r="KQ50" s="406" t="s">
        <v>397</v>
      </c>
      <c r="KR50" s="406" t="s">
        <v>397</v>
      </c>
      <c r="KS50" s="406" t="s">
        <v>397</v>
      </c>
      <c r="KT50" s="406" t="s">
        <v>397</v>
      </c>
      <c r="KU50" s="406"/>
      <c r="KV50" s="406"/>
      <c r="KW50" s="406"/>
      <c r="KX50" s="406"/>
      <c r="KY50" s="397"/>
      <c r="KZ50" s="397" t="s">
        <v>451</v>
      </c>
      <c r="LA50" s="397" t="s">
        <v>397</v>
      </c>
      <c r="LB50" s="397" t="s">
        <v>397</v>
      </c>
      <c r="LC50" s="397" t="s">
        <v>397</v>
      </c>
      <c r="LD50" s="397" t="s">
        <v>397</v>
      </c>
      <c r="LE50" s="397" t="s">
        <v>397</v>
      </c>
      <c r="LF50" s="397" t="s">
        <v>397</v>
      </c>
      <c r="LG50" s="397"/>
      <c r="LH50" s="406"/>
      <c r="LI50" s="406"/>
      <c r="LJ50" s="406"/>
      <c r="LK50" s="406"/>
      <c r="LL50" s="406"/>
      <c r="LM50" s="406"/>
      <c r="LN50" s="406"/>
      <c r="LO50" s="406"/>
      <c r="LP50" s="406"/>
      <c r="LQ50" s="406"/>
      <c r="LR50" s="406"/>
      <c r="LS50" s="406"/>
      <c r="LT50" s="406"/>
      <c r="LU50" s="406"/>
      <c r="LV50" s="406"/>
      <c r="LW50" s="406"/>
      <c r="LX50" s="406"/>
      <c r="LY50" s="406"/>
      <c r="LZ50" s="406"/>
      <c r="MA50" s="406"/>
      <c r="MB50" s="406"/>
      <c r="MC50" s="406"/>
      <c r="MD50" s="406"/>
      <c r="ME50" s="406"/>
      <c r="MF50" s="406"/>
      <c r="MG50" s="406"/>
      <c r="MH50" s="406"/>
      <c r="MI50" s="406"/>
      <c r="MJ50" s="406"/>
      <c r="MK50" s="406"/>
      <c r="ML50" s="406"/>
      <c r="MM50" s="406"/>
      <c r="MN50" s="406"/>
      <c r="MO50" s="406"/>
      <c r="MP50" s="406"/>
      <c r="MQ50" s="406"/>
      <c r="MR50" s="406"/>
      <c r="MS50" s="406"/>
      <c r="MT50" s="406"/>
      <c r="MU50" s="406"/>
      <c r="MV50" s="406"/>
      <c r="MW50" s="406"/>
      <c r="MX50" s="406"/>
      <c r="MY50" s="406"/>
      <c r="MZ50" s="406"/>
      <c r="NA50" s="406"/>
      <c r="NB50" s="406"/>
      <c r="NC50" s="406"/>
      <c r="ND50" s="406"/>
      <c r="NE50" s="406"/>
      <c r="NF50" s="406"/>
      <c r="NG50" s="406"/>
      <c r="NH50" s="406"/>
      <c r="NI50" s="406"/>
      <c r="NJ50" s="406"/>
      <c r="NK50" s="406"/>
      <c r="NL50" s="406"/>
      <c r="NM50" s="406"/>
      <c r="NN50" s="406"/>
      <c r="NO50" s="406"/>
      <c r="NP50" s="406"/>
      <c r="NQ50" s="406"/>
      <c r="NR50" s="406"/>
      <c r="NS50" s="406"/>
      <c r="NT50" s="406"/>
      <c r="NU50" s="406"/>
      <c r="NV50" s="406"/>
      <c r="NW50" s="406"/>
      <c r="NX50" s="406"/>
      <c r="NY50" s="406"/>
      <c r="NZ50" s="406"/>
      <c r="OA50" s="406"/>
      <c r="OB50" s="406"/>
      <c r="OC50" s="406"/>
      <c r="OD50" s="406"/>
      <c r="OE50" s="406"/>
      <c r="OF50" s="406"/>
      <c r="OG50" s="406"/>
      <c r="OH50" s="406"/>
      <c r="OI50" s="406"/>
      <c r="OJ50" s="406"/>
      <c r="OK50" s="406"/>
      <c r="OL50" s="406"/>
      <c r="OM50" s="406"/>
      <c r="ON50" s="406"/>
      <c r="OO50" s="406"/>
      <c r="OP50" s="406"/>
      <c r="OQ50" s="406"/>
      <c r="OR50" s="406"/>
      <c r="OS50" s="406"/>
      <c r="OT50" s="406"/>
      <c r="OU50" s="406"/>
      <c r="OV50" s="406"/>
      <c r="OW50" s="406"/>
      <c r="OX50" s="406"/>
      <c r="OY50" s="406"/>
      <c r="OZ50" s="406"/>
      <c r="PA50" s="406"/>
      <c r="PB50" s="406"/>
      <c r="PC50" s="406"/>
      <c r="PD50" s="406"/>
      <c r="PE50" s="406"/>
      <c r="PF50" s="406"/>
      <c r="PG50" s="406"/>
      <c r="PH50" s="406"/>
      <c r="PI50" s="406"/>
      <c r="PJ50" s="406"/>
      <c r="PK50" s="406"/>
      <c r="PL50" s="406"/>
      <c r="PM50" s="406"/>
      <c r="PN50" s="406"/>
      <c r="PO50" s="406"/>
      <c r="PP50" s="406"/>
      <c r="PQ50" s="406"/>
      <c r="PR50" s="406"/>
      <c r="PS50" s="406"/>
      <c r="PT50" s="406"/>
      <c r="PU50" s="406"/>
      <c r="PV50" s="406"/>
      <c r="PW50" s="406"/>
      <c r="PX50" s="406"/>
      <c r="PY50" s="406"/>
      <c r="PZ50" s="406"/>
      <c r="QA50" s="406"/>
      <c r="QB50" s="406"/>
      <c r="QC50" s="406"/>
      <c r="QD50" s="406"/>
      <c r="QE50" s="406"/>
      <c r="QF50" s="406"/>
      <c r="QG50" s="406"/>
      <c r="QH50" s="406"/>
      <c r="QI50" s="406"/>
      <c r="QJ50" s="406"/>
      <c r="QK50" s="406"/>
      <c r="QL50" s="406"/>
      <c r="QM50" s="406"/>
      <c r="QN50" s="406"/>
      <c r="QO50" s="406"/>
      <c r="QP50" s="406"/>
      <c r="QQ50" s="406"/>
      <c r="QR50" s="406"/>
      <c r="QS50" s="406"/>
      <c r="QT50" s="406"/>
      <c r="QU50" s="406"/>
      <c r="QV50" s="406"/>
      <c r="QW50" s="406"/>
      <c r="QX50" s="406"/>
      <c r="QY50" s="406"/>
      <c r="QZ50" s="406"/>
      <c r="RA50" s="406"/>
      <c r="RB50" s="406"/>
      <c r="RC50" s="406"/>
      <c r="RD50" s="406"/>
      <c r="RE50" s="406"/>
      <c r="RF50" s="406"/>
      <c r="RG50" s="406"/>
      <c r="RH50" s="406"/>
      <c r="RI50" s="406"/>
      <c r="RJ50" s="406"/>
      <c r="RK50" s="406"/>
      <c r="RL50" s="406"/>
      <c r="RM50" s="406"/>
      <c r="RN50" s="406"/>
      <c r="RO50" s="406"/>
      <c r="RP50" s="406"/>
      <c r="RQ50" s="406"/>
      <c r="RR50" s="406"/>
      <c r="RS50" s="406"/>
      <c r="RT50" s="406"/>
      <c r="RU50" s="406"/>
      <c r="RV50" s="406"/>
      <c r="RW50" s="406"/>
      <c r="RX50" s="406"/>
      <c r="RY50" s="406"/>
      <c r="RZ50" s="406"/>
      <c r="SA50" s="406"/>
      <c r="SB50" s="406"/>
      <c r="SC50" s="406"/>
      <c r="SD50" s="406"/>
      <c r="SE50" s="406"/>
      <c r="SF50" s="406"/>
      <c r="SG50" s="406"/>
    </row>
    <row r="51" spans="1:501">
      <c r="A51" s="395"/>
      <c r="B51" s="395" t="s">
        <v>452</v>
      </c>
      <c r="C51" s="395">
        <v>0</v>
      </c>
      <c r="D51" s="395">
        <v>17</v>
      </c>
      <c r="E51" s="395">
        <v>31</v>
      </c>
      <c r="F51" s="395">
        <v>31</v>
      </c>
      <c r="G51" s="395">
        <v>61</v>
      </c>
      <c r="H51" s="395">
        <v>58</v>
      </c>
      <c r="I51" s="395">
        <v>85</v>
      </c>
      <c r="J51" s="395">
        <v>140</v>
      </c>
      <c r="K51" s="395">
        <v>103</v>
      </c>
      <c r="L51" s="395">
        <v>148</v>
      </c>
      <c r="M51" s="395">
        <v>0</v>
      </c>
      <c r="N51" s="395"/>
      <c r="O51" s="398" t="s">
        <v>452</v>
      </c>
      <c r="P51" s="395">
        <v>24</v>
      </c>
      <c r="Q51" s="395">
        <v>62</v>
      </c>
      <c r="R51" s="395">
        <v>5</v>
      </c>
      <c r="S51" s="395">
        <v>48</v>
      </c>
      <c r="T51" s="395">
        <v>33</v>
      </c>
      <c r="U51" s="395">
        <v>0</v>
      </c>
      <c r="V51" s="395">
        <v>0</v>
      </c>
      <c r="W51" s="395" t="s">
        <v>397</v>
      </c>
      <c r="X51" s="395" t="s">
        <v>397</v>
      </c>
      <c r="Y51" s="395" t="s">
        <v>397</v>
      </c>
      <c r="Z51" s="395"/>
      <c r="AA51" s="395"/>
      <c r="AB51" s="395"/>
      <c r="AC51" s="395"/>
      <c r="AD51" s="395"/>
      <c r="AE51" s="395"/>
      <c r="AF51" s="397" t="s">
        <v>452</v>
      </c>
      <c r="AG51" s="395" t="s">
        <v>452</v>
      </c>
      <c r="AH51" s="406" t="s">
        <v>397</v>
      </c>
      <c r="AI51" s="406" t="s">
        <v>397</v>
      </c>
      <c r="AJ51" s="406" t="s">
        <v>397</v>
      </c>
      <c r="AK51" s="406" t="s">
        <v>397</v>
      </c>
      <c r="AL51" s="406" t="s">
        <v>397</v>
      </c>
      <c r="AM51" s="406" t="s">
        <v>397</v>
      </c>
      <c r="AN51" s="406" t="s">
        <v>397</v>
      </c>
      <c r="AO51" s="406" t="s">
        <v>397</v>
      </c>
      <c r="AP51" s="406" t="s">
        <v>397</v>
      </c>
      <c r="AQ51" s="406" t="s">
        <v>397</v>
      </c>
      <c r="AR51" s="406" t="s">
        <v>397</v>
      </c>
      <c r="AS51" s="406" t="s">
        <v>397</v>
      </c>
      <c r="AT51" s="406" t="s">
        <v>397</v>
      </c>
      <c r="AU51" s="406" t="s">
        <v>397</v>
      </c>
      <c r="AV51" s="406" t="s">
        <v>397</v>
      </c>
      <c r="AW51" s="406" t="s">
        <v>397</v>
      </c>
      <c r="AX51" s="406" t="s">
        <v>397</v>
      </c>
      <c r="AY51" s="406" t="s">
        <v>397</v>
      </c>
      <c r="AZ51" s="406" t="s">
        <v>397</v>
      </c>
      <c r="BA51" s="406" t="s">
        <v>397</v>
      </c>
      <c r="BB51" s="406" t="s">
        <v>397</v>
      </c>
      <c r="BC51" s="406" t="s">
        <v>397</v>
      </c>
      <c r="BD51" s="406" t="s">
        <v>397</v>
      </c>
      <c r="BE51" s="406" t="s">
        <v>397</v>
      </c>
      <c r="BF51" s="406" t="s">
        <v>397</v>
      </c>
      <c r="BG51" s="406" t="s">
        <v>397</v>
      </c>
      <c r="BH51" s="406" t="s">
        <v>397</v>
      </c>
      <c r="BI51" s="406" t="s">
        <v>397</v>
      </c>
      <c r="BJ51" s="406" t="s">
        <v>397</v>
      </c>
      <c r="BK51" s="406" t="s">
        <v>397</v>
      </c>
      <c r="BL51" s="406" t="s">
        <v>397</v>
      </c>
      <c r="BM51" s="406" t="s">
        <v>397</v>
      </c>
      <c r="BN51" s="406" t="s">
        <v>397</v>
      </c>
      <c r="BO51" s="406" t="s">
        <v>397</v>
      </c>
      <c r="BP51" s="406" t="s">
        <v>397</v>
      </c>
      <c r="BQ51" s="406" t="s">
        <v>397</v>
      </c>
      <c r="BR51" s="406" t="s">
        <v>397</v>
      </c>
      <c r="BS51" s="406" t="s">
        <v>397</v>
      </c>
      <c r="BT51" s="406" t="s">
        <v>397</v>
      </c>
      <c r="BU51" s="406" t="s">
        <v>397</v>
      </c>
      <c r="BV51" s="406" t="s">
        <v>397</v>
      </c>
      <c r="BW51" s="406" t="s">
        <v>397</v>
      </c>
      <c r="BX51" s="406" t="s">
        <v>397</v>
      </c>
      <c r="BY51" s="406" t="s">
        <v>397</v>
      </c>
      <c r="BZ51" s="406" t="s">
        <v>397</v>
      </c>
      <c r="CA51" s="406" t="s">
        <v>397</v>
      </c>
      <c r="CB51" s="406" t="s">
        <v>397</v>
      </c>
      <c r="CC51" s="406" t="s">
        <v>397</v>
      </c>
      <c r="CD51" s="406" t="s">
        <v>397</v>
      </c>
      <c r="CE51" s="406" t="s">
        <v>397</v>
      </c>
      <c r="CF51" s="406" t="s">
        <v>397</v>
      </c>
      <c r="CG51" s="406" t="s">
        <v>397</v>
      </c>
      <c r="CH51" s="406" t="s">
        <v>397</v>
      </c>
      <c r="CI51" s="406" t="s">
        <v>397</v>
      </c>
      <c r="CJ51" s="406" t="s">
        <v>397</v>
      </c>
      <c r="CK51" s="406" t="s">
        <v>397</v>
      </c>
      <c r="CL51" s="406" t="s">
        <v>397</v>
      </c>
      <c r="CM51" s="406" t="s">
        <v>397</v>
      </c>
      <c r="CN51" s="406" t="s">
        <v>397</v>
      </c>
      <c r="CO51" s="406" t="s">
        <v>397</v>
      </c>
      <c r="CP51" s="406" t="s">
        <v>397</v>
      </c>
      <c r="CQ51" s="406" t="s">
        <v>397</v>
      </c>
      <c r="CR51" s="406" t="s">
        <v>397</v>
      </c>
      <c r="CS51" s="406" t="s">
        <v>397</v>
      </c>
      <c r="CT51" s="406" t="s">
        <v>397</v>
      </c>
      <c r="CU51" s="406" t="s">
        <v>397</v>
      </c>
      <c r="CV51" s="406" t="s">
        <v>397</v>
      </c>
      <c r="CW51" s="406" t="s">
        <v>397</v>
      </c>
      <c r="CX51" s="406" t="s">
        <v>397</v>
      </c>
      <c r="CY51" s="406" t="s">
        <v>397</v>
      </c>
      <c r="CZ51" s="406" t="s">
        <v>397</v>
      </c>
      <c r="DA51" s="406" t="s">
        <v>397</v>
      </c>
      <c r="DB51" s="406" t="s">
        <v>397</v>
      </c>
      <c r="DC51" s="397"/>
      <c r="DD51" s="397"/>
      <c r="DE51" s="397" t="s">
        <v>452</v>
      </c>
      <c r="DF51" s="397" t="s">
        <v>397</v>
      </c>
      <c r="DG51" s="397" t="s">
        <v>397</v>
      </c>
      <c r="DH51" s="397" t="s">
        <v>397</v>
      </c>
      <c r="DI51" s="397" t="s">
        <v>397</v>
      </c>
      <c r="DJ51" s="397" t="s">
        <v>397</v>
      </c>
      <c r="DK51" s="397" t="s">
        <v>397</v>
      </c>
      <c r="DL51" s="397"/>
      <c r="DM51" s="397"/>
      <c r="DN51" s="397" t="s">
        <v>452</v>
      </c>
      <c r="DO51" s="395" t="s">
        <v>452</v>
      </c>
      <c r="DP51" s="406" t="s">
        <v>397</v>
      </c>
      <c r="DQ51" s="406"/>
      <c r="DR51" s="406"/>
      <c r="DS51" s="406"/>
      <c r="DT51" s="406" t="s">
        <v>397</v>
      </c>
      <c r="DU51" s="406" t="s">
        <v>397</v>
      </c>
      <c r="DV51" s="406" t="s">
        <v>397</v>
      </c>
      <c r="DW51" s="406" t="s">
        <v>397</v>
      </c>
      <c r="DX51" s="406" t="s">
        <v>397</v>
      </c>
      <c r="DY51" s="406" t="s">
        <v>397</v>
      </c>
      <c r="DZ51" s="406" t="s">
        <v>397</v>
      </c>
      <c r="EA51" s="406" t="s">
        <v>397</v>
      </c>
      <c r="EB51" s="406" t="s">
        <v>397</v>
      </c>
      <c r="EC51" s="406" t="s">
        <v>397</v>
      </c>
      <c r="ED51" s="406" t="s">
        <v>397</v>
      </c>
      <c r="EE51" s="406" t="s">
        <v>397</v>
      </c>
      <c r="EF51" s="406" t="s">
        <v>397</v>
      </c>
      <c r="EG51" s="406" t="s">
        <v>397</v>
      </c>
      <c r="EH51" s="406" t="s">
        <v>397</v>
      </c>
      <c r="EI51" s="406" t="s">
        <v>397</v>
      </c>
      <c r="EJ51" s="406" t="s">
        <v>397</v>
      </c>
      <c r="EK51" s="406" t="s">
        <v>397</v>
      </c>
      <c r="EL51" s="406" t="s">
        <v>397</v>
      </c>
      <c r="EM51" s="406" t="s">
        <v>397</v>
      </c>
      <c r="EN51" s="406" t="s">
        <v>397</v>
      </c>
      <c r="EO51" s="406" t="s">
        <v>397</v>
      </c>
      <c r="EP51" s="406" t="s">
        <v>397</v>
      </c>
      <c r="EQ51" s="406" t="s">
        <v>397</v>
      </c>
      <c r="ER51" s="406" t="s">
        <v>397</v>
      </c>
      <c r="ES51" s="406" t="s">
        <v>397</v>
      </c>
      <c r="ET51" s="406" t="s">
        <v>397</v>
      </c>
      <c r="EU51" s="406" t="s">
        <v>397</v>
      </c>
      <c r="EV51" s="406" t="s">
        <v>397</v>
      </c>
      <c r="EW51" s="406" t="s">
        <v>397</v>
      </c>
      <c r="EX51" s="406" t="s">
        <v>397</v>
      </c>
      <c r="EY51" s="406" t="s">
        <v>397</v>
      </c>
      <c r="EZ51" s="406" t="s">
        <v>397</v>
      </c>
      <c r="FA51" s="406" t="s">
        <v>397</v>
      </c>
      <c r="FB51" s="406" t="s">
        <v>397</v>
      </c>
      <c r="FC51" s="406" t="s">
        <v>397</v>
      </c>
      <c r="FD51" s="406" t="s">
        <v>397</v>
      </c>
      <c r="FE51" s="406" t="s">
        <v>397</v>
      </c>
      <c r="FF51" s="406" t="s">
        <v>397</v>
      </c>
      <c r="FG51" s="406" t="s">
        <v>397</v>
      </c>
      <c r="FH51" s="406" t="s">
        <v>397</v>
      </c>
      <c r="FI51" s="406" t="s">
        <v>397</v>
      </c>
      <c r="FJ51" s="406" t="s">
        <v>397</v>
      </c>
      <c r="FK51" s="406" t="s">
        <v>397</v>
      </c>
      <c r="FL51" s="406" t="s">
        <v>397</v>
      </c>
      <c r="FM51" s="406" t="s">
        <v>397</v>
      </c>
      <c r="FN51" s="406" t="s">
        <v>397</v>
      </c>
      <c r="FO51" s="406" t="s">
        <v>397</v>
      </c>
      <c r="FP51" s="406" t="s">
        <v>397</v>
      </c>
      <c r="FQ51" s="406" t="s">
        <v>397</v>
      </c>
      <c r="FR51" s="406" t="s">
        <v>397</v>
      </c>
      <c r="FS51" s="406" t="s">
        <v>397</v>
      </c>
      <c r="FT51" s="406" t="s">
        <v>397</v>
      </c>
      <c r="FU51" s="406" t="s">
        <v>397</v>
      </c>
      <c r="FV51" s="406" t="s">
        <v>397</v>
      </c>
      <c r="FW51" s="406" t="s">
        <v>397</v>
      </c>
      <c r="FX51" s="406" t="s">
        <v>397</v>
      </c>
      <c r="FY51" s="406" t="s">
        <v>397</v>
      </c>
      <c r="FZ51" s="406" t="s">
        <v>397</v>
      </c>
      <c r="GA51" s="406" t="s">
        <v>397</v>
      </c>
      <c r="GB51" s="406" t="s">
        <v>397</v>
      </c>
      <c r="GC51" s="406" t="s">
        <v>397</v>
      </c>
      <c r="GD51" s="406" t="s">
        <v>397</v>
      </c>
      <c r="GE51" s="406" t="s">
        <v>397</v>
      </c>
      <c r="GF51" s="406" t="s">
        <v>397</v>
      </c>
      <c r="GG51" s="406" t="s">
        <v>397</v>
      </c>
      <c r="GH51" s="406" t="s">
        <v>397</v>
      </c>
      <c r="GI51" s="406" t="s">
        <v>397</v>
      </c>
      <c r="GJ51" s="406" t="s">
        <v>397</v>
      </c>
      <c r="GK51" s="406" t="s">
        <v>397</v>
      </c>
      <c r="GL51" s="406" t="s">
        <v>397</v>
      </c>
      <c r="GM51" s="406" t="s">
        <v>397</v>
      </c>
      <c r="GN51" s="406" t="s">
        <v>397</v>
      </c>
      <c r="GO51" s="406" t="s">
        <v>397</v>
      </c>
      <c r="GP51" s="406" t="s">
        <v>397</v>
      </c>
      <c r="GQ51" s="406" t="s">
        <v>397</v>
      </c>
      <c r="GR51" s="406" t="s">
        <v>397</v>
      </c>
      <c r="GS51" s="406" t="s">
        <v>397</v>
      </c>
      <c r="GT51" s="406" t="s">
        <v>397</v>
      </c>
      <c r="GU51" s="406" t="s">
        <v>397</v>
      </c>
      <c r="GV51" s="406" t="s">
        <v>397</v>
      </c>
      <c r="GW51" s="406" t="s">
        <v>397</v>
      </c>
      <c r="GX51" s="406" t="s">
        <v>397</v>
      </c>
      <c r="GY51" s="406" t="s">
        <v>397</v>
      </c>
      <c r="GZ51" s="406" t="s">
        <v>397</v>
      </c>
      <c r="HA51" s="406" t="s">
        <v>397</v>
      </c>
      <c r="HB51" s="406" t="s">
        <v>397</v>
      </c>
      <c r="HC51" s="406" t="s">
        <v>397</v>
      </c>
      <c r="HD51" s="406" t="s">
        <v>397</v>
      </c>
      <c r="HE51" s="406" t="s">
        <v>397</v>
      </c>
      <c r="HF51" s="406" t="s">
        <v>397</v>
      </c>
      <c r="HG51" s="406" t="s">
        <v>397</v>
      </c>
      <c r="HH51" s="406" t="s">
        <v>397</v>
      </c>
      <c r="HI51" s="406" t="s">
        <v>397</v>
      </c>
      <c r="HJ51" s="406" t="s">
        <v>397</v>
      </c>
      <c r="HK51" s="406" t="s">
        <v>397</v>
      </c>
      <c r="HL51" s="406" t="s">
        <v>397</v>
      </c>
      <c r="HM51" s="406" t="s">
        <v>397</v>
      </c>
      <c r="HN51" s="406" t="s">
        <v>397</v>
      </c>
      <c r="HO51" s="406" t="s">
        <v>397</v>
      </c>
      <c r="HP51" s="406" t="s">
        <v>397</v>
      </c>
      <c r="HQ51" s="406" t="s">
        <v>397</v>
      </c>
      <c r="HR51" s="406" t="s">
        <v>397</v>
      </c>
      <c r="HS51" s="406" t="s">
        <v>397</v>
      </c>
      <c r="HT51" s="406" t="s">
        <v>397</v>
      </c>
      <c r="HU51" s="406" t="s">
        <v>397</v>
      </c>
      <c r="HV51" s="406" t="s">
        <v>397</v>
      </c>
      <c r="HW51" s="406" t="s">
        <v>397</v>
      </c>
      <c r="HX51" s="406" t="s">
        <v>397</v>
      </c>
      <c r="HY51" s="406" t="s">
        <v>397</v>
      </c>
      <c r="HZ51" s="406" t="s">
        <v>397</v>
      </c>
      <c r="IA51" s="406" t="s">
        <v>397</v>
      </c>
      <c r="IB51" s="406" t="s">
        <v>397</v>
      </c>
      <c r="IC51" s="406" t="s">
        <v>397</v>
      </c>
      <c r="ID51" s="406" t="s">
        <v>397</v>
      </c>
      <c r="IE51" s="406" t="s">
        <v>397</v>
      </c>
      <c r="IF51" s="406" t="s">
        <v>397</v>
      </c>
      <c r="IG51" s="406" t="s">
        <v>397</v>
      </c>
      <c r="IH51" s="406" t="s">
        <v>397</v>
      </c>
      <c r="II51" s="406" t="s">
        <v>397</v>
      </c>
      <c r="IJ51" s="406" t="s">
        <v>397</v>
      </c>
      <c r="IK51" s="406" t="s">
        <v>397</v>
      </c>
      <c r="IL51" s="406" t="s">
        <v>397</v>
      </c>
      <c r="IM51" s="406" t="s">
        <v>397</v>
      </c>
      <c r="IN51" s="406" t="s">
        <v>397</v>
      </c>
      <c r="IO51" s="406" t="s">
        <v>397</v>
      </c>
      <c r="IP51" s="406" t="s">
        <v>397</v>
      </c>
      <c r="IQ51" s="406" t="s">
        <v>397</v>
      </c>
      <c r="IR51" s="406" t="s">
        <v>397</v>
      </c>
      <c r="IS51" s="406" t="s">
        <v>397</v>
      </c>
      <c r="IT51" s="406" t="s">
        <v>397</v>
      </c>
      <c r="IU51" s="406" t="s">
        <v>397</v>
      </c>
      <c r="IV51" s="406" t="s">
        <v>397</v>
      </c>
      <c r="IW51" s="406" t="s">
        <v>397</v>
      </c>
      <c r="IX51" s="406" t="s">
        <v>397</v>
      </c>
      <c r="IY51" s="406" t="s">
        <v>397</v>
      </c>
      <c r="IZ51" s="406" t="s">
        <v>397</v>
      </c>
      <c r="JA51" s="406" t="s">
        <v>397</v>
      </c>
      <c r="JB51" s="406" t="s">
        <v>397</v>
      </c>
      <c r="JC51" s="406" t="s">
        <v>397</v>
      </c>
      <c r="JD51" s="406" t="s">
        <v>397</v>
      </c>
      <c r="JE51" s="406" t="s">
        <v>397</v>
      </c>
      <c r="JF51" s="406" t="s">
        <v>397</v>
      </c>
      <c r="JG51" s="406" t="s">
        <v>397</v>
      </c>
      <c r="JH51" s="406" t="s">
        <v>397</v>
      </c>
      <c r="JI51" s="406" t="s">
        <v>397</v>
      </c>
      <c r="JJ51" s="406" t="s">
        <v>397</v>
      </c>
      <c r="JK51" s="406" t="s">
        <v>397</v>
      </c>
      <c r="JL51" s="406" t="s">
        <v>397</v>
      </c>
      <c r="JM51" s="406" t="s">
        <v>397</v>
      </c>
      <c r="JN51" s="406" t="s">
        <v>397</v>
      </c>
      <c r="JO51" s="406" t="s">
        <v>397</v>
      </c>
      <c r="JP51" s="406" t="s">
        <v>397</v>
      </c>
      <c r="JQ51" s="406" t="s">
        <v>397</v>
      </c>
      <c r="JR51" s="406" t="s">
        <v>397</v>
      </c>
      <c r="JS51" s="406" t="s">
        <v>397</v>
      </c>
      <c r="JT51" s="406" t="s">
        <v>397</v>
      </c>
      <c r="JU51" s="406" t="s">
        <v>397</v>
      </c>
      <c r="JV51" s="406" t="s">
        <v>397</v>
      </c>
      <c r="JW51" s="406" t="s">
        <v>397</v>
      </c>
      <c r="JX51" s="406" t="s">
        <v>397</v>
      </c>
      <c r="JY51" s="406" t="s">
        <v>397</v>
      </c>
      <c r="JZ51" s="406" t="s">
        <v>397</v>
      </c>
      <c r="KA51" s="406" t="s">
        <v>397</v>
      </c>
      <c r="KB51" s="406" t="s">
        <v>397</v>
      </c>
      <c r="KC51" s="406" t="s">
        <v>397</v>
      </c>
      <c r="KD51" s="406" t="s">
        <v>397</v>
      </c>
      <c r="KE51" s="406" t="s">
        <v>397</v>
      </c>
      <c r="KF51" s="406" t="s">
        <v>397</v>
      </c>
      <c r="KG51" s="406" t="s">
        <v>397</v>
      </c>
      <c r="KH51" s="406" t="s">
        <v>397</v>
      </c>
      <c r="KI51" s="406" t="s">
        <v>397</v>
      </c>
      <c r="KJ51" s="406" t="s">
        <v>397</v>
      </c>
      <c r="KK51" s="406" t="s">
        <v>397</v>
      </c>
      <c r="KL51" s="406" t="s">
        <v>397</v>
      </c>
      <c r="KM51" s="406" t="s">
        <v>397</v>
      </c>
      <c r="KN51" s="406" t="s">
        <v>397</v>
      </c>
      <c r="KO51" s="406" t="s">
        <v>397</v>
      </c>
      <c r="KP51" s="406" t="s">
        <v>397</v>
      </c>
      <c r="KQ51" s="406" t="s">
        <v>397</v>
      </c>
      <c r="KR51" s="406" t="s">
        <v>397</v>
      </c>
      <c r="KS51" s="406" t="s">
        <v>397</v>
      </c>
      <c r="KT51" s="406" t="s">
        <v>397</v>
      </c>
      <c r="KU51" s="406"/>
      <c r="KV51" s="406"/>
      <c r="KW51" s="406"/>
      <c r="KX51" s="406"/>
      <c r="KY51" s="397"/>
      <c r="KZ51" s="397" t="s">
        <v>452</v>
      </c>
      <c r="LA51" s="397" t="s">
        <v>397</v>
      </c>
      <c r="LB51" s="397" t="s">
        <v>397</v>
      </c>
      <c r="LC51" s="397" t="s">
        <v>397</v>
      </c>
      <c r="LD51" s="397" t="s">
        <v>397</v>
      </c>
      <c r="LE51" s="397" t="s">
        <v>397</v>
      </c>
      <c r="LF51" s="397" t="s">
        <v>397</v>
      </c>
      <c r="LG51" s="397"/>
      <c r="LH51" s="406"/>
      <c r="LI51" s="406"/>
      <c r="LJ51" s="406"/>
      <c r="LK51" s="406"/>
      <c r="LL51" s="406"/>
      <c r="LM51" s="406"/>
      <c r="LN51" s="406"/>
      <c r="LO51" s="406"/>
      <c r="LP51" s="406"/>
      <c r="LQ51" s="406"/>
      <c r="LR51" s="406"/>
      <c r="LS51" s="406"/>
      <c r="LT51" s="406"/>
      <c r="LU51" s="406"/>
      <c r="LV51" s="406"/>
      <c r="LW51" s="406"/>
      <c r="LX51" s="406"/>
      <c r="LY51" s="406"/>
      <c r="LZ51" s="406"/>
      <c r="MA51" s="406"/>
      <c r="MB51" s="406"/>
      <c r="MC51" s="406"/>
      <c r="MD51" s="406"/>
      <c r="ME51" s="406"/>
      <c r="MF51" s="406"/>
      <c r="MG51" s="406"/>
      <c r="MH51" s="406"/>
      <c r="MI51" s="406"/>
      <c r="MJ51" s="406"/>
      <c r="MK51" s="406"/>
      <c r="ML51" s="406"/>
      <c r="MM51" s="406"/>
      <c r="MN51" s="406"/>
      <c r="MO51" s="406"/>
      <c r="MP51" s="406"/>
      <c r="MQ51" s="406"/>
      <c r="MR51" s="406"/>
      <c r="MS51" s="406"/>
      <c r="MT51" s="406"/>
      <c r="MU51" s="406"/>
      <c r="MV51" s="406"/>
      <c r="MW51" s="406"/>
      <c r="MX51" s="406"/>
      <c r="MY51" s="406"/>
      <c r="MZ51" s="406"/>
      <c r="NA51" s="406"/>
      <c r="NB51" s="406"/>
      <c r="NC51" s="406"/>
      <c r="ND51" s="406"/>
      <c r="NE51" s="406"/>
      <c r="NF51" s="406"/>
      <c r="NG51" s="406"/>
      <c r="NH51" s="406"/>
      <c r="NI51" s="406"/>
      <c r="NJ51" s="406"/>
      <c r="NK51" s="406"/>
      <c r="NL51" s="406"/>
      <c r="NM51" s="406"/>
      <c r="NN51" s="406"/>
      <c r="NO51" s="406"/>
      <c r="NP51" s="406"/>
      <c r="NQ51" s="406"/>
      <c r="NR51" s="406"/>
      <c r="NS51" s="406"/>
      <c r="NT51" s="406"/>
      <c r="NU51" s="406"/>
      <c r="NV51" s="406"/>
      <c r="NW51" s="406"/>
      <c r="NX51" s="406"/>
      <c r="NY51" s="406"/>
      <c r="NZ51" s="406"/>
      <c r="OA51" s="406"/>
      <c r="OB51" s="406"/>
      <c r="OC51" s="406"/>
      <c r="OD51" s="406"/>
      <c r="OE51" s="406"/>
      <c r="OF51" s="406"/>
      <c r="OG51" s="406"/>
      <c r="OH51" s="406"/>
      <c r="OI51" s="406"/>
      <c r="OJ51" s="406"/>
      <c r="OK51" s="406"/>
      <c r="OL51" s="406"/>
      <c r="OM51" s="406"/>
      <c r="ON51" s="406"/>
      <c r="OO51" s="406"/>
      <c r="OP51" s="406"/>
      <c r="OQ51" s="406"/>
      <c r="OR51" s="406"/>
      <c r="OS51" s="406"/>
      <c r="OT51" s="406"/>
      <c r="OU51" s="406"/>
      <c r="OV51" s="406"/>
      <c r="OW51" s="406"/>
      <c r="OX51" s="406"/>
      <c r="OY51" s="406"/>
      <c r="OZ51" s="406"/>
      <c r="PA51" s="406"/>
      <c r="PB51" s="406"/>
      <c r="PC51" s="406"/>
      <c r="PD51" s="406"/>
      <c r="PE51" s="406"/>
      <c r="PF51" s="406"/>
      <c r="PG51" s="406"/>
      <c r="PH51" s="406"/>
      <c r="PI51" s="406"/>
      <c r="PJ51" s="406"/>
      <c r="PK51" s="406"/>
      <c r="PL51" s="406"/>
      <c r="PM51" s="406"/>
      <c r="PN51" s="406"/>
      <c r="PO51" s="406"/>
      <c r="PP51" s="406"/>
      <c r="PQ51" s="406"/>
      <c r="PR51" s="406"/>
      <c r="PS51" s="406"/>
      <c r="PT51" s="406"/>
      <c r="PU51" s="406"/>
      <c r="PV51" s="406"/>
      <c r="PW51" s="406"/>
      <c r="PX51" s="406"/>
      <c r="PY51" s="406"/>
      <c r="PZ51" s="406"/>
      <c r="QA51" s="406"/>
      <c r="QB51" s="406"/>
      <c r="QC51" s="406"/>
      <c r="QD51" s="406"/>
      <c r="QE51" s="406"/>
      <c r="QF51" s="406"/>
      <c r="QG51" s="406"/>
      <c r="QH51" s="406"/>
      <c r="QI51" s="406"/>
      <c r="QJ51" s="406"/>
      <c r="QK51" s="406"/>
      <c r="QL51" s="406"/>
      <c r="QM51" s="406"/>
      <c r="QN51" s="406"/>
      <c r="QO51" s="406"/>
      <c r="QP51" s="406"/>
      <c r="QQ51" s="406"/>
      <c r="QR51" s="406"/>
      <c r="QS51" s="406"/>
      <c r="QT51" s="406"/>
      <c r="QU51" s="406"/>
      <c r="QV51" s="406"/>
      <c r="QW51" s="406"/>
      <c r="QX51" s="406"/>
      <c r="QY51" s="406"/>
      <c r="QZ51" s="406"/>
      <c r="RA51" s="406"/>
      <c r="RB51" s="406"/>
      <c r="RC51" s="406"/>
      <c r="RD51" s="406"/>
      <c r="RE51" s="406"/>
      <c r="RF51" s="406"/>
      <c r="RG51" s="406"/>
      <c r="RH51" s="406"/>
      <c r="RI51" s="406"/>
      <c r="RJ51" s="406"/>
      <c r="RK51" s="406"/>
      <c r="RL51" s="406"/>
      <c r="RM51" s="406"/>
      <c r="RN51" s="406"/>
      <c r="RO51" s="406"/>
      <c r="RP51" s="406"/>
      <c r="RQ51" s="406"/>
      <c r="RR51" s="406"/>
      <c r="RS51" s="406"/>
      <c r="RT51" s="406"/>
      <c r="RU51" s="406"/>
      <c r="RV51" s="406"/>
      <c r="RW51" s="406"/>
      <c r="RX51" s="406"/>
      <c r="RY51" s="406"/>
      <c r="RZ51" s="406"/>
      <c r="SA51" s="406"/>
      <c r="SB51" s="406"/>
      <c r="SC51" s="406"/>
      <c r="SD51" s="406"/>
      <c r="SE51" s="406"/>
      <c r="SF51" s="406"/>
      <c r="SG51" s="406"/>
    </row>
    <row r="52" spans="1:501">
      <c r="A52" s="395"/>
      <c r="B52" s="395" t="s">
        <v>453</v>
      </c>
      <c r="C52" s="395">
        <v>0</v>
      </c>
      <c r="D52" s="395">
        <v>18</v>
      </c>
      <c r="E52" s="395">
        <v>23</v>
      </c>
      <c r="F52" s="395">
        <v>-119</v>
      </c>
      <c r="G52" s="395">
        <v>60</v>
      </c>
      <c r="H52" s="395">
        <v>63</v>
      </c>
      <c r="I52" s="395">
        <v>61</v>
      </c>
      <c r="J52" s="395">
        <v>104</v>
      </c>
      <c r="K52" s="395">
        <v>93</v>
      </c>
      <c r="L52" s="395">
        <v>134</v>
      </c>
      <c r="M52" s="395">
        <v>0</v>
      </c>
      <c r="N52" s="395"/>
      <c r="O52" s="398" t="s">
        <v>453</v>
      </c>
      <c r="P52" s="395">
        <v>17</v>
      </c>
      <c r="Q52" s="395">
        <v>62</v>
      </c>
      <c r="R52" s="395">
        <v>4</v>
      </c>
      <c r="S52" s="395">
        <v>39</v>
      </c>
      <c r="T52" s="395">
        <v>29</v>
      </c>
      <c r="U52" s="395">
        <v>0</v>
      </c>
      <c r="V52" s="395">
        <v>0</v>
      </c>
      <c r="W52" s="395" t="s">
        <v>397</v>
      </c>
      <c r="X52" s="395" t="s">
        <v>397</v>
      </c>
      <c r="Y52" s="395" t="s">
        <v>397</v>
      </c>
      <c r="Z52" s="395"/>
      <c r="AA52" s="395"/>
      <c r="AB52" s="395"/>
      <c r="AC52" s="395"/>
      <c r="AD52" s="395"/>
      <c r="AE52" s="395"/>
      <c r="AF52" s="397" t="s">
        <v>453</v>
      </c>
      <c r="AG52" s="395" t="s">
        <v>453</v>
      </c>
      <c r="AH52" s="406" t="s">
        <v>397</v>
      </c>
      <c r="AI52" s="406" t="s">
        <v>397</v>
      </c>
      <c r="AJ52" s="406" t="s">
        <v>397</v>
      </c>
      <c r="AK52" s="406" t="s">
        <v>397</v>
      </c>
      <c r="AL52" s="406" t="s">
        <v>397</v>
      </c>
      <c r="AM52" s="406" t="s">
        <v>397</v>
      </c>
      <c r="AN52" s="406" t="s">
        <v>397</v>
      </c>
      <c r="AO52" s="406" t="s">
        <v>397</v>
      </c>
      <c r="AP52" s="406" t="s">
        <v>397</v>
      </c>
      <c r="AQ52" s="406" t="s">
        <v>397</v>
      </c>
      <c r="AR52" s="406" t="s">
        <v>397</v>
      </c>
      <c r="AS52" s="406" t="s">
        <v>397</v>
      </c>
      <c r="AT52" s="406" t="s">
        <v>397</v>
      </c>
      <c r="AU52" s="406" t="s">
        <v>397</v>
      </c>
      <c r="AV52" s="406" t="s">
        <v>397</v>
      </c>
      <c r="AW52" s="406" t="s">
        <v>397</v>
      </c>
      <c r="AX52" s="406" t="s">
        <v>397</v>
      </c>
      <c r="AY52" s="406" t="s">
        <v>397</v>
      </c>
      <c r="AZ52" s="406" t="s">
        <v>397</v>
      </c>
      <c r="BA52" s="406" t="s">
        <v>397</v>
      </c>
      <c r="BB52" s="406" t="s">
        <v>397</v>
      </c>
      <c r="BC52" s="406" t="s">
        <v>397</v>
      </c>
      <c r="BD52" s="406" t="s">
        <v>397</v>
      </c>
      <c r="BE52" s="406" t="s">
        <v>397</v>
      </c>
      <c r="BF52" s="406" t="s">
        <v>397</v>
      </c>
      <c r="BG52" s="406" t="s">
        <v>397</v>
      </c>
      <c r="BH52" s="406" t="s">
        <v>397</v>
      </c>
      <c r="BI52" s="406" t="s">
        <v>397</v>
      </c>
      <c r="BJ52" s="406" t="s">
        <v>397</v>
      </c>
      <c r="BK52" s="406" t="s">
        <v>397</v>
      </c>
      <c r="BL52" s="406" t="s">
        <v>397</v>
      </c>
      <c r="BM52" s="406" t="s">
        <v>397</v>
      </c>
      <c r="BN52" s="406" t="s">
        <v>397</v>
      </c>
      <c r="BO52" s="406" t="s">
        <v>397</v>
      </c>
      <c r="BP52" s="406" t="s">
        <v>397</v>
      </c>
      <c r="BQ52" s="406" t="s">
        <v>397</v>
      </c>
      <c r="BR52" s="406" t="s">
        <v>397</v>
      </c>
      <c r="BS52" s="406" t="s">
        <v>397</v>
      </c>
      <c r="BT52" s="406" t="s">
        <v>397</v>
      </c>
      <c r="BU52" s="406" t="s">
        <v>397</v>
      </c>
      <c r="BV52" s="406" t="s">
        <v>397</v>
      </c>
      <c r="BW52" s="406" t="s">
        <v>397</v>
      </c>
      <c r="BX52" s="406" t="s">
        <v>397</v>
      </c>
      <c r="BY52" s="406" t="s">
        <v>397</v>
      </c>
      <c r="BZ52" s="406" t="s">
        <v>397</v>
      </c>
      <c r="CA52" s="406" t="s">
        <v>397</v>
      </c>
      <c r="CB52" s="406" t="s">
        <v>397</v>
      </c>
      <c r="CC52" s="406" t="s">
        <v>397</v>
      </c>
      <c r="CD52" s="406" t="s">
        <v>397</v>
      </c>
      <c r="CE52" s="406" t="s">
        <v>397</v>
      </c>
      <c r="CF52" s="406" t="s">
        <v>397</v>
      </c>
      <c r="CG52" s="406" t="s">
        <v>397</v>
      </c>
      <c r="CH52" s="406" t="s">
        <v>397</v>
      </c>
      <c r="CI52" s="406" t="s">
        <v>397</v>
      </c>
      <c r="CJ52" s="406" t="s">
        <v>397</v>
      </c>
      <c r="CK52" s="406" t="s">
        <v>397</v>
      </c>
      <c r="CL52" s="406" t="s">
        <v>397</v>
      </c>
      <c r="CM52" s="406" t="s">
        <v>397</v>
      </c>
      <c r="CN52" s="406" t="s">
        <v>397</v>
      </c>
      <c r="CO52" s="406" t="s">
        <v>397</v>
      </c>
      <c r="CP52" s="406" t="s">
        <v>397</v>
      </c>
      <c r="CQ52" s="406" t="s">
        <v>397</v>
      </c>
      <c r="CR52" s="406" t="s">
        <v>397</v>
      </c>
      <c r="CS52" s="406" t="s">
        <v>397</v>
      </c>
      <c r="CT52" s="406" t="s">
        <v>397</v>
      </c>
      <c r="CU52" s="406" t="s">
        <v>397</v>
      </c>
      <c r="CV52" s="406" t="s">
        <v>397</v>
      </c>
      <c r="CW52" s="406" t="s">
        <v>397</v>
      </c>
      <c r="CX52" s="406" t="s">
        <v>397</v>
      </c>
      <c r="CY52" s="406" t="s">
        <v>397</v>
      </c>
      <c r="CZ52" s="406" t="s">
        <v>397</v>
      </c>
      <c r="DA52" s="406" t="s">
        <v>397</v>
      </c>
      <c r="DB52" s="406" t="s">
        <v>397</v>
      </c>
      <c r="DC52" s="397"/>
      <c r="DD52" s="397"/>
      <c r="DE52" s="397" t="s">
        <v>453</v>
      </c>
      <c r="DF52" s="397" t="s">
        <v>397</v>
      </c>
      <c r="DG52" s="397" t="s">
        <v>397</v>
      </c>
      <c r="DH52" s="397" t="s">
        <v>397</v>
      </c>
      <c r="DI52" s="397" t="s">
        <v>397</v>
      </c>
      <c r="DJ52" s="397" t="s">
        <v>397</v>
      </c>
      <c r="DK52" s="397" t="s">
        <v>397</v>
      </c>
      <c r="DL52" s="397"/>
      <c r="DM52" s="397"/>
      <c r="DN52" s="397" t="s">
        <v>453</v>
      </c>
      <c r="DO52" s="395" t="s">
        <v>453</v>
      </c>
      <c r="DP52" s="406" t="s">
        <v>397</v>
      </c>
      <c r="DQ52" s="406"/>
      <c r="DR52" s="406"/>
      <c r="DS52" s="406"/>
      <c r="DT52" s="406" t="s">
        <v>397</v>
      </c>
      <c r="DU52" s="406" t="s">
        <v>397</v>
      </c>
      <c r="DV52" s="406" t="s">
        <v>397</v>
      </c>
      <c r="DW52" s="406" t="s">
        <v>397</v>
      </c>
      <c r="DX52" s="406" t="s">
        <v>397</v>
      </c>
      <c r="DY52" s="406" t="s">
        <v>397</v>
      </c>
      <c r="DZ52" s="406" t="s">
        <v>397</v>
      </c>
      <c r="EA52" s="406" t="s">
        <v>397</v>
      </c>
      <c r="EB52" s="406" t="s">
        <v>397</v>
      </c>
      <c r="EC52" s="406" t="s">
        <v>397</v>
      </c>
      <c r="ED52" s="406" t="s">
        <v>397</v>
      </c>
      <c r="EE52" s="406" t="s">
        <v>397</v>
      </c>
      <c r="EF52" s="406" t="s">
        <v>397</v>
      </c>
      <c r="EG52" s="406" t="s">
        <v>397</v>
      </c>
      <c r="EH52" s="406" t="s">
        <v>397</v>
      </c>
      <c r="EI52" s="406" t="s">
        <v>397</v>
      </c>
      <c r="EJ52" s="406" t="s">
        <v>397</v>
      </c>
      <c r="EK52" s="406" t="s">
        <v>397</v>
      </c>
      <c r="EL52" s="406" t="s">
        <v>397</v>
      </c>
      <c r="EM52" s="406" t="s">
        <v>397</v>
      </c>
      <c r="EN52" s="406" t="s">
        <v>397</v>
      </c>
      <c r="EO52" s="406" t="s">
        <v>397</v>
      </c>
      <c r="EP52" s="406" t="s">
        <v>397</v>
      </c>
      <c r="EQ52" s="406" t="s">
        <v>397</v>
      </c>
      <c r="ER52" s="406" t="s">
        <v>397</v>
      </c>
      <c r="ES52" s="406" t="s">
        <v>397</v>
      </c>
      <c r="ET52" s="406" t="s">
        <v>397</v>
      </c>
      <c r="EU52" s="406" t="s">
        <v>397</v>
      </c>
      <c r="EV52" s="406" t="s">
        <v>397</v>
      </c>
      <c r="EW52" s="406" t="s">
        <v>397</v>
      </c>
      <c r="EX52" s="406" t="s">
        <v>397</v>
      </c>
      <c r="EY52" s="406" t="s">
        <v>397</v>
      </c>
      <c r="EZ52" s="406" t="s">
        <v>397</v>
      </c>
      <c r="FA52" s="406" t="s">
        <v>397</v>
      </c>
      <c r="FB52" s="406" t="s">
        <v>397</v>
      </c>
      <c r="FC52" s="406" t="s">
        <v>397</v>
      </c>
      <c r="FD52" s="406" t="s">
        <v>397</v>
      </c>
      <c r="FE52" s="406" t="s">
        <v>397</v>
      </c>
      <c r="FF52" s="406" t="s">
        <v>397</v>
      </c>
      <c r="FG52" s="406" t="s">
        <v>397</v>
      </c>
      <c r="FH52" s="406" t="s">
        <v>397</v>
      </c>
      <c r="FI52" s="406" t="s">
        <v>397</v>
      </c>
      <c r="FJ52" s="406" t="s">
        <v>397</v>
      </c>
      <c r="FK52" s="406" t="s">
        <v>397</v>
      </c>
      <c r="FL52" s="406" t="s">
        <v>397</v>
      </c>
      <c r="FM52" s="406" t="s">
        <v>397</v>
      </c>
      <c r="FN52" s="406" t="s">
        <v>397</v>
      </c>
      <c r="FO52" s="406" t="s">
        <v>397</v>
      </c>
      <c r="FP52" s="406" t="s">
        <v>397</v>
      </c>
      <c r="FQ52" s="406" t="s">
        <v>397</v>
      </c>
      <c r="FR52" s="406" t="s">
        <v>397</v>
      </c>
      <c r="FS52" s="406" t="s">
        <v>397</v>
      </c>
      <c r="FT52" s="406" t="s">
        <v>397</v>
      </c>
      <c r="FU52" s="406" t="s">
        <v>397</v>
      </c>
      <c r="FV52" s="406" t="s">
        <v>397</v>
      </c>
      <c r="FW52" s="406" t="s">
        <v>397</v>
      </c>
      <c r="FX52" s="406" t="s">
        <v>397</v>
      </c>
      <c r="FY52" s="406" t="s">
        <v>397</v>
      </c>
      <c r="FZ52" s="406" t="s">
        <v>397</v>
      </c>
      <c r="GA52" s="406" t="s">
        <v>397</v>
      </c>
      <c r="GB52" s="406" t="s">
        <v>397</v>
      </c>
      <c r="GC52" s="406" t="s">
        <v>397</v>
      </c>
      <c r="GD52" s="406" t="s">
        <v>397</v>
      </c>
      <c r="GE52" s="406" t="s">
        <v>397</v>
      </c>
      <c r="GF52" s="406" t="s">
        <v>397</v>
      </c>
      <c r="GG52" s="406" t="s">
        <v>397</v>
      </c>
      <c r="GH52" s="406" t="s">
        <v>397</v>
      </c>
      <c r="GI52" s="406" t="s">
        <v>397</v>
      </c>
      <c r="GJ52" s="406" t="s">
        <v>397</v>
      </c>
      <c r="GK52" s="406" t="s">
        <v>397</v>
      </c>
      <c r="GL52" s="406" t="s">
        <v>397</v>
      </c>
      <c r="GM52" s="406" t="s">
        <v>397</v>
      </c>
      <c r="GN52" s="406" t="s">
        <v>397</v>
      </c>
      <c r="GO52" s="406" t="s">
        <v>397</v>
      </c>
      <c r="GP52" s="406" t="s">
        <v>397</v>
      </c>
      <c r="GQ52" s="406" t="s">
        <v>397</v>
      </c>
      <c r="GR52" s="406" t="s">
        <v>397</v>
      </c>
      <c r="GS52" s="406" t="s">
        <v>397</v>
      </c>
      <c r="GT52" s="406" t="s">
        <v>397</v>
      </c>
      <c r="GU52" s="406" t="s">
        <v>397</v>
      </c>
      <c r="GV52" s="406" t="s">
        <v>397</v>
      </c>
      <c r="GW52" s="406" t="s">
        <v>397</v>
      </c>
      <c r="GX52" s="406" t="s">
        <v>397</v>
      </c>
      <c r="GY52" s="406" t="s">
        <v>397</v>
      </c>
      <c r="GZ52" s="406" t="s">
        <v>397</v>
      </c>
      <c r="HA52" s="406" t="s">
        <v>397</v>
      </c>
      <c r="HB52" s="406" t="s">
        <v>397</v>
      </c>
      <c r="HC52" s="406" t="s">
        <v>397</v>
      </c>
      <c r="HD52" s="406" t="s">
        <v>397</v>
      </c>
      <c r="HE52" s="406" t="s">
        <v>397</v>
      </c>
      <c r="HF52" s="406" t="s">
        <v>397</v>
      </c>
      <c r="HG52" s="406" t="s">
        <v>397</v>
      </c>
      <c r="HH52" s="406" t="s">
        <v>397</v>
      </c>
      <c r="HI52" s="406" t="s">
        <v>397</v>
      </c>
      <c r="HJ52" s="406" t="s">
        <v>397</v>
      </c>
      <c r="HK52" s="406" t="s">
        <v>397</v>
      </c>
      <c r="HL52" s="406" t="s">
        <v>397</v>
      </c>
      <c r="HM52" s="406" t="s">
        <v>397</v>
      </c>
      <c r="HN52" s="406" t="s">
        <v>397</v>
      </c>
      <c r="HO52" s="406" t="s">
        <v>397</v>
      </c>
      <c r="HP52" s="406" t="s">
        <v>397</v>
      </c>
      <c r="HQ52" s="406" t="s">
        <v>397</v>
      </c>
      <c r="HR52" s="406" t="s">
        <v>397</v>
      </c>
      <c r="HS52" s="406" t="s">
        <v>397</v>
      </c>
      <c r="HT52" s="406" t="s">
        <v>397</v>
      </c>
      <c r="HU52" s="406" t="s">
        <v>397</v>
      </c>
      <c r="HV52" s="406" t="s">
        <v>397</v>
      </c>
      <c r="HW52" s="406" t="s">
        <v>397</v>
      </c>
      <c r="HX52" s="406" t="s">
        <v>397</v>
      </c>
      <c r="HY52" s="406" t="s">
        <v>397</v>
      </c>
      <c r="HZ52" s="406" t="s">
        <v>397</v>
      </c>
      <c r="IA52" s="406" t="s">
        <v>397</v>
      </c>
      <c r="IB52" s="406" t="s">
        <v>397</v>
      </c>
      <c r="IC52" s="406" t="s">
        <v>397</v>
      </c>
      <c r="ID52" s="406" t="s">
        <v>397</v>
      </c>
      <c r="IE52" s="406" t="s">
        <v>397</v>
      </c>
      <c r="IF52" s="406" t="s">
        <v>397</v>
      </c>
      <c r="IG52" s="406" t="s">
        <v>397</v>
      </c>
      <c r="IH52" s="406" t="s">
        <v>397</v>
      </c>
      <c r="II52" s="406" t="s">
        <v>397</v>
      </c>
      <c r="IJ52" s="406" t="s">
        <v>397</v>
      </c>
      <c r="IK52" s="406" t="s">
        <v>397</v>
      </c>
      <c r="IL52" s="406" t="s">
        <v>397</v>
      </c>
      <c r="IM52" s="406" t="s">
        <v>397</v>
      </c>
      <c r="IN52" s="406" t="s">
        <v>397</v>
      </c>
      <c r="IO52" s="406" t="s">
        <v>397</v>
      </c>
      <c r="IP52" s="406" t="s">
        <v>397</v>
      </c>
      <c r="IQ52" s="406" t="s">
        <v>397</v>
      </c>
      <c r="IR52" s="406" t="s">
        <v>397</v>
      </c>
      <c r="IS52" s="406" t="s">
        <v>397</v>
      </c>
      <c r="IT52" s="406" t="s">
        <v>397</v>
      </c>
      <c r="IU52" s="406" t="s">
        <v>397</v>
      </c>
      <c r="IV52" s="406" t="s">
        <v>397</v>
      </c>
      <c r="IW52" s="406" t="s">
        <v>397</v>
      </c>
      <c r="IX52" s="406" t="s">
        <v>397</v>
      </c>
      <c r="IY52" s="406" t="s">
        <v>397</v>
      </c>
      <c r="IZ52" s="406" t="s">
        <v>397</v>
      </c>
      <c r="JA52" s="406" t="s">
        <v>397</v>
      </c>
      <c r="JB52" s="406" t="s">
        <v>397</v>
      </c>
      <c r="JC52" s="406" t="s">
        <v>397</v>
      </c>
      <c r="JD52" s="406" t="s">
        <v>397</v>
      </c>
      <c r="JE52" s="406" t="s">
        <v>397</v>
      </c>
      <c r="JF52" s="406" t="s">
        <v>397</v>
      </c>
      <c r="JG52" s="406" t="s">
        <v>397</v>
      </c>
      <c r="JH52" s="406" t="s">
        <v>397</v>
      </c>
      <c r="JI52" s="406" t="s">
        <v>397</v>
      </c>
      <c r="JJ52" s="406" t="s">
        <v>397</v>
      </c>
      <c r="JK52" s="406" t="s">
        <v>397</v>
      </c>
      <c r="JL52" s="406" t="s">
        <v>397</v>
      </c>
      <c r="JM52" s="406" t="s">
        <v>397</v>
      </c>
      <c r="JN52" s="406" t="s">
        <v>397</v>
      </c>
      <c r="JO52" s="406" t="s">
        <v>397</v>
      </c>
      <c r="JP52" s="406" t="s">
        <v>397</v>
      </c>
      <c r="JQ52" s="406" t="s">
        <v>397</v>
      </c>
      <c r="JR52" s="406" t="s">
        <v>397</v>
      </c>
      <c r="JS52" s="406" t="s">
        <v>397</v>
      </c>
      <c r="JT52" s="406" t="s">
        <v>397</v>
      </c>
      <c r="JU52" s="406" t="s">
        <v>397</v>
      </c>
      <c r="JV52" s="406" t="s">
        <v>397</v>
      </c>
      <c r="JW52" s="406" t="s">
        <v>397</v>
      </c>
      <c r="JX52" s="406" t="s">
        <v>397</v>
      </c>
      <c r="JY52" s="406" t="s">
        <v>397</v>
      </c>
      <c r="JZ52" s="406" t="s">
        <v>397</v>
      </c>
      <c r="KA52" s="406" t="s">
        <v>397</v>
      </c>
      <c r="KB52" s="406" t="s">
        <v>397</v>
      </c>
      <c r="KC52" s="406" t="s">
        <v>397</v>
      </c>
      <c r="KD52" s="406" t="s">
        <v>397</v>
      </c>
      <c r="KE52" s="406" t="s">
        <v>397</v>
      </c>
      <c r="KF52" s="406" t="s">
        <v>397</v>
      </c>
      <c r="KG52" s="406" t="s">
        <v>397</v>
      </c>
      <c r="KH52" s="406" t="s">
        <v>397</v>
      </c>
      <c r="KI52" s="406" t="s">
        <v>397</v>
      </c>
      <c r="KJ52" s="406" t="s">
        <v>397</v>
      </c>
      <c r="KK52" s="406" t="s">
        <v>397</v>
      </c>
      <c r="KL52" s="406" t="s">
        <v>397</v>
      </c>
      <c r="KM52" s="406" t="s">
        <v>397</v>
      </c>
      <c r="KN52" s="406" t="s">
        <v>397</v>
      </c>
      <c r="KO52" s="406" t="s">
        <v>397</v>
      </c>
      <c r="KP52" s="406" t="s">
        <v>397</v>
      </c>
      <c r="KQ52" s="406" t="s">
        <v>397</v>
      </c>
      <c r="KR52" s="406" t="s">
        <v>397</v>
      </c>
      <c r="KS52" s="406" t="s">
        <v>397</v>
      </c>
      <c r="KT52" s="406" t="s">
        <v>397</v>
      </c>
      <c r="KU52" s="406"/>
      <c r="KV52" s="406"/>
      <c r="KW52" s="406"/>
      <c r="KX52" s="406"/>
      <c r="KY52" s="397"/>
      <c r="KZ52" s="397" t="s">
        <v>453</v>
      </c>
      <c r="LA52" s="397" t="s">
        <v>397</v>
      </c>
      <c r="LB52" s="397" t="s">
        <v>397</v>
      </c>
      <c r="LC52" s="397" t="s">
        <v>397</v>
      </c>
      <c r="LD52" s="397" t="s">
        <v>397</v>
      </c>
      <c r="LE52" s="397" t="s">
        <v>397</v>
      </c>
      <c r="LF52" s="397" t="s">
        <v>397</v>
      </c>
      <c r="LG52" s="397"/>
      <c r="LH52" s="406"/>
      <c r="LI52" s="406"/>
      <c r="LJ52" s="406"/>
      <c r="LK52" s="406"/>
      <c r="LL52" s="406"/>
      <c r="LM52" s="406"/>
      <c r="LN52" s="406"/>
      <c r="LO52" s="406"/>
      <c r="LP52" s="406"/>
      <c r="LQ52" s="406"/>
      <c r="LR52" s="406"/>
      <c r="LS52" s="406"/>
      <c r="LT52" s="406"/>
      <c r="LU52" s="406"/>
      <c r="LV52" s="406"/>
      <c r="LW52" s="406"/>
      <c r="LX52" s="406"/>
      <c r="LY52" s="406"/>
      <c r="LZ52" s="406"/>
      <c r="MA52" s="406"/>
      <c r="MB52" s="406"/>
      <c r="MC52" s="406"/>
      <c r="MD52" s="406"/>
      <c r="ME52" s="406"/>
      <c r="MF52" s="406"/>
      <c r="MG52" s="406"/>
      <c r="MH52" s="406"/>
      <c r="MI52" s="406"/>
      <c r="MJ52" s="406"/>
      <c r="MK52" s="406"/>
      <c r="ML52" s="406"/>
      <c r="MM52" s="406"/>
      <c r="MN52" s="406"/>
      <c r="MO52" s="406"/>
      <c r="MP52" s="406"/>
      <c r="MQ52" s="406"/>
      <c r="MR52" s="406"/>
      <c r="MS52" s="406"/>
      <c r="MT52" s="406"/>
      <c r="MU52" s="406"/>
      <c r="MV52" s="406"/>
      <c r="MW52" s="406"/>
      <c r="MX52" s="406"/>
      <c r="MY52" s="406"/>
      <c r="MZ52" s="406"/>
      <c r="NA52" s="406"/>
      <c r="NB52" s="406"/>
      <c r="NC52" s="406"/>
      <c r="ND52" s="406"/>
      <c r="NE52" s="406"/>
      <c r="NF52" s="406"/>
      <c r="NG52" s="406"/>
      <c r="NH52" s="406"/>
      <c r="NI52" s="406"/>
      <c r="NJ52" s="406"/>
      <c r="NK52" s="406"/>
      <c r="NL52" s="406"/>
      <c r="NM52" s="406"/>
      <c r="NN52" s="406"/>
      <c r="NO52" s="406"/>
      <c r="NP52" s="406"/>
      <c r="NQ52" s="406"/>
      <c r="NR52" s="406"/>
      <c r="NS52" s="406"/>
      <c r="NT52" s="406"/>
      <c r="NU52" s="406"/>
      <c r="NV52" s="406"/>
      <c r="NW52" s="406"/>
      <c r="NX52" s="406"/>
      <c r="NY52" s="406"/>
      <c r="NZ52" s="406"/>
      <c r="OA52" s="406"/>
      <c r="OB52" s="406"/>
      <c r="OC52" s="406"/>
      <c r="OD52" s="406"/>
      <c r="OE52" s="406"/>
      <c r="OF52" s="406"/>
      <c r="OG52" s="406"/>
      <c r="OH52" s="406"/>
      <c r="OI52" s="406"/>
      <c r="OJ52" s="406"/>
      <c r="OK52" s="406"/>
      <c r="OL52" s="406"/>
      <c r="OM52" s="406"/>
      <c r="ON52" s="406"/>
      <c r="OO52" s="406"/>
      <c r="OP52" s="406"/>
      <c r="OQ52" s="406"/>
      <c r="OR52" s="406"/>
      <c r="OS52" s="406"/>
      <c r="OT52" s="406"/>
      <c r="OU52" s="406"/>
      <c r="OV52" s="406"/>
      <c r="OW52" s="406"/>
      <c r="OX52" s="406"/>
      <c r="OY52" s="406"/>
      <c r="OZ52" s="406"/>
      <c r="PA52" s="406"/>
      <c r="PB52" s="406"/>
      <c r="PC52" s="406"/>
      <c r="PD52" s="406"/>
      <c r="PE52" s="406"/>
      <c r="PF52" s="406"/>
      <c r="PG52" s="406"/>
      <c r="PH52" s="406"/>
      <c r="PI52" s="406"/>
      <c r="PJ52" s="406"/>
      <c r="PK52" s="406"/>
      <c r="PL52" s="406"/>
      <c r="PM52" s="406"/>
      <c r="PN52" s="406"/>
      <c r="PO52" s="406"/>
      <c r="PP52" s="406"/>
      <c r="PQ52" s="406"/>
      <c r="PR52" s="406"/>
      <c r="PS52" s="406"/>
      <c r="PT52" s="406"/>
      <c r="PU52" s="406"/>
      <c r="PV52" s="406"/>
      <c r="PW52" s="406"/>
      <c r="PX52" s="406"/>
      <c r="PY52" s="406"/>
      <c r="PZ52" s="406"/>
      <c r="QA52" s="406"/>
      <c r="QB52" s="406"/>
      <c r="QC52" s="406"/>
      <c r="QD52" s="406"/>
      <c r="QE52" s="406"/>
      <c r="QF52" s="406"/>
      <c r="QG52" s="406"/>
      <c r="QH52" s="406"/>
      <c r="QI52" s="406"/>
      <c r="QJ52" s="406"/>
      <c r="QK52" s="406"/>
      <c r="QL52" s="406"/>
      <c r="QM52" s="406"/>
      <c r="QN52" s="406"/>
      <c r="QO52" s="406"/>
      <c r="QP52" s="406"/>
      <c r="QQ52" s="406"/>
      <c r="QR52" s="406"/>
      <c r="QS52" s="406"/>
      <c r="QT52" s="406"/>
      <c r="QU52" s="406"/>
      <c r="QV52" s="406"/>
      <c r="QW52" s="406"/>
      <c r="QX52" s="406"/>
      <c r="QY52" s="406"/>
      <c r="QZ52" s="406"/>
      <c r="RA52" s="406"/>
      <c r="RB52" s="406"/>
      <c r="RC52" s="406"/>
      <c r="RD52" s="406"/>
      <c r="RE52" s="406"/>
      <c r="RF52" s="406"/>
      <c r="RG52" s="406"/>
      <c r="RH52" s="406"/>
      <c r="RI52" s="406"/>
      <c r="RJ52" s="406"/>
      <c r="RK52" s="406"/>
      <c r="RL52" s="406"/>
      <c r="RM52" s="406"/>
      <c r="RN52" s="406"/>
      <c r="RO52" s="406"/>
      <c r="RP52" s="406"/>
      <c r="RQ52" s="406"/>
      <c r="RR52" s="406"/>
      <c r="RS52" s="406"/>
      <c r="RT52" s="406"/>
      <c r="RU52" s="406"/>
      <c r="RV52" s="406"/>
      <c r="RW52" s="406"/>
      <c r="RX52" s="406"/>
      <c r="RY52" s="406"/>
      <c r="RZ52" s="406"/>
      <c r="SA52" s="406"/>
      <c r="SB52" s="406"/>
      <c r="SC52" s="406"/>
      <c r="SD52" s="406"/>
      <c r="SE52" s="406"/>
      <c r="SF52" s="406"/>
      <c r="SG52" s="406"/>
    </row>
    <row r="53" spans="1:501">
      <c r="A53" s="395"/>
      <c r="B53" s="395" t="s">
        <v>454</v>
      </c>
      <c r="C53" s="395">
        <v>0</v>
      </c>
      <c r="D53" s="395">
        <v>4.43</v>
      </c>
      <c r="E53" s="395">
        <v>3.92</v>
      </c>
      <c r="F53" s="395">
        <v>2.98</v>
      </c>
      <c r="G53" s="395">
        <v>5.45</v>
      </c>
      <c r="H53" s="395">
        <v>4.7699999999999996</v>
      </c>
      <c r="I53" s="395">
        <v>4.99</v>
      </c>
      <c r="J53" s="395">
        <v>6.24</v>
      </c>
      <c r="K53" s="395">
        <v>5.42</v>
      </c>
      <c r="L53" s="395">
        <v>6.85</v>
      </c>
      <c r="M53" s="395">
        <v>0</v>
      </c>
      <c r="N53" s="395"/>
      <c r="O53" s="398" t="s">
        <v>454</v>
      </c>
      <c r="P53" s="395">
        <v>5.49</v>
      </c>
      <c r="Q53" s="395">
        <v>8.27</v>
      </c>
      <c r="R53" s="395">
        <v>1.1599999999999999</v>
      </c>
      <c r="S53" s="395">
        <v>8.5299999999999994</v>
      </c>
      <c r="T53" s="395">
        <v>7.91</v>
      </c>
      <c r="U53" s="395">
        <v>0</v>
      </c>
      <c r="V53" s="395">
        <v>0</v>
      </c>
      <c r="W53" s="395" t="s">
        <v>397</v>
      </c>
      <c r="X53" s="395" t="s">
        <v>397</v>
      </c>
      <c r="Y53" s="395" t="s">
        <v>397</v>
      </c>
      <c r="Z53" s="395"/>
      <c r="AA53" s="395"/>
      <c r="AB53" s="395"/>
      <c r="AC53" s="395"/>
      <c r="AD53" s="395"/>
      <c r="AE53" s="395"/>
      <c r="AF53" s="397" t="s">
        <v>454</v>
      </c>
      <c r="AG53" s="395" t="s">
        <v>454</v>
      </c>
      <c r="AH53" s="406" t="s">
        <v>397</v>
      </c>
      <c r="AI53" s="406" t="s">
        <v>397</v>
      </c>
      <c r="AJ53" s="406" t="s">
        <v>397</v>
      </c>
      <c r="AK53" s="406" t="s">
        <v>397</v>
      </c>
      <c r="AL53" s="406" t="s">
        <v>397</v>
      </c>
      <c r="AM53" s="406" t="s">
        <v>397</v>
      </c>
      <c r="AN53" s="406" t="s">
        <v>397</v>
      </c>
      <c r="AO53" s="406" t="s">
        <v>397</v>
      </c>
      <c r="AP53" s="406" t="s">
        <v>397</v>
      </c>
      <c r="AQ53" s="406" t="s">
        <v>397</v>
      </c>
      <c r="AR53" s="406" t="s">
        <v>397</v>
      </c>
      <c r="AS53" s="406" t="s">
        <v>397</v>
      </c>
      <c r="AT53" s="406" t="s">
        <v>397</v>
      </c>
      <c r="AU53" s="406" t="s">
        <v>397</v>
      </c>
      <c r="AV53" s="406" t="s">
        <v>397</v>
      </c>
      <c r="AW53" s="406" t="s">
        <v>397</v>
      </c>
      <c r="AX53" s="406" t="s">
        <v>397</v>
      </c>
      <c r="AY53" s="406" t="s">
        <v>397</v>
      </c>
      <c r="AZ53" s="406" t="s">
        <v>397</v>
      </c>
      <c r="BA53" s="406" t="s">
        <v>397</v>
      </c>
      <c r="BB53" s="406" t="s">
        <v>397</v>
      </c>
      <c r="BC53" s="406" t="s">
        <v>397</v>
      </c>
      <c r="BD53" s="406" t="s">
        <v>397</v>
      </c>
      <c r="BE53" s="406" t="s">
        <v>397</v>
      </c>
      <c r="BF53" s="406" t="s">
        <v>397</v>
      </c>
      <c r="BG53" s="406" t="s">
        <v>397</v>
      </c>
      <c r="BH53" s="406" t="s">
        <v>397</v>
      </c>
      <c r="BI53" s="406" t="s">
        <v>397</v>
      </c>
      <c r="BJ53" s="406" t="s">
        <v>397</v>
      </c>
      <c r="BK53" s="406" t="s">
        <v>397</v>
      </c>
      <c r="BL53" s="406" t="s">
        <v>397</v>
      </c>
      <c r="BM53" s="406" t="s">
        <v>397</v>
      </c>
      <c r="BN53" s="406" t="s">
        <v>397</v>
      </c>
      <c r="BO53" s="406" t="s">
        <v>397</v>
      </c>
      <c r="BP53" s="406" t="s">
        <v>397</v>
      </c>
      <c r="BQ53" s="406" t="s">
        <v>397</v>
      </c>
      <c r="BR53" s="406" t="s">
        <v>397</v>
      </c>
      <c r="BS53" s="406" t="s">
        <v>397</v>
      </c>
      <c r="BT53" s="406" t="s">
        <v>397</v>
      </c>
      <c r="BU53" s="406" t="s">
        <v>397</v>
      </c>
      <c r="BV53" s="406" t="s">
        <v>397</v>
      </c>
      <c r="BW53" s="406" t="s">
        <v>397</v>
      </c>
      <c r="BX53" s="406" t="s">
        <v>397</v>
      </c>
      <c r="BY53" s="406" t="s">
        <v>397</v>
      </c>
      <c r="BZ53" s="406" t="s">
        <v>397</v>
      </c>
      <c r="CA53" s="406" t="s">
        <v>397</v>
      </c>
      <c r="CB53" s="406" t="s">
        <v>397</v>
      </c>
      <c r="CC53" s="406" t="s">
        <v>397</v>
      </c>
      <c r="CD53" s="406" t="s">
        <v>397</v>
      </c>
      <c r="CE53" s="406" t="s">
        <v>397</v>
      </c>
      <c r="CF53" s="406" t="s">
        <v>397</v>
      </c>
      <c r="CG53" s="406" t="s">
        <v>397</v>
      </c>
      <c r="CH53" s="406" t="s">
        <v>397</v>
      </c>
      <c r="CI53" s="406" t="s">
        <v>397</v>
      </c>
      <c r="CJ53" s="406" t="s">
        <v>397</v>
      </c>
      <c r="CK53" s="406" t="s">
        <v>397</v>
      </c>
      <c r="CL53" s="406" t="s">
        <v>397</v>
      </c>
      <c r="CM53" s="406" t="s">
        <v>397</v>
      </c>
      <c r="CN53" s="406" t="s">
        <v>397</v>
      </c>
      <c r="CO53" s="406" t="s">
        <v>397</v>
      </c>
      <c r="CP53" s="406" t="s">
        <v>397</v>
      </c>
      <c r="CQ53" s="406" t="s">
        <v>397</v>
      </c>
      <c r="CR53" s="406" t="s">
        <v>397</v>
      </c>
      <c r="CS53" s="406" t="s">
        <v>397</v>
      </c>
      <c r="CT53" s="406" t="s">
        <v>397</v>
      </c>
      <c r="CU53" s="406" t="s">
        <v>397</v>
      </c>
      <c r="CV53" s="406" t="s">
        <v>397</v>
      </c>
      <c r="CW53" s="406" t="s">
        <v>397</v>
      </c>
      <c r="CX53" s="406" t="s">
        <v>397</v>
      </c>
      <c r="CY53" s="406" t="s">
        <v>397</v>
      </c>
      <c r="CZ53" s="406" t="s">
        <v>397</v>
      </c>
      <c r="DA53" s="406" t="s">
        <v>397</v>
      </c>
      <c r="DB53" s="406" t="s">
        <v>397</v>
      </c>
      <c r="DC53" s="397"/>
      <c r="DD53" s="397"/>
      <c r="DE53" s="397" t="s">
        <v>454</v>
      </c>
      <c r="DF53" s="397" t="s">
        <v>397</v>
      </c>
      <c r="DG53" s="397" t="s">
        <v>397</v>
      </c>
      <c r="DH53" s="397" t="s">
        <v>397</v>
      </c>
      <c r="DI53" s="397" t="s">
        <v>397</v>
      </c>
      <c r="DJ53" s="397" t="s">
        <v>397</v>
      </c>
      <c r="DK53" s="397" t="s">
        <v>397</v>
      </c>
      <c r="DL53" s="397"/>
      <c r="DM53" s="397"/>
      <c r="DN53" s="397" t="s">
        <v>454</v>
      </c>
      <c r="DO53" s="395" t="s">
        <v>454</v>
      </c>
      <c r="DP53" s="406" t="s">
        <v>397</v>
      </c>
      <c r="DQ53" s="406" t="s">
        <v>397</v>
      </c>
      <c r="DR53" s="406" t="s">
        <v>397</v>
      </c>
      <c r="DS53" s="406" t="s">
        <v>397</v>
      </c>
      <c r="DT53" s="406" t="s">
        <v>397</v>
      </c>
      <c r="DU53" s="406" t="s">
        <v>397</v>
      </c>
      <c r="DV53" s="406" t="s">
        <v>397</v>
      </c>
      <c r="DW53" s="406" t="s">
        <v>397</v>
      </c>
      <c r="DX53" s="406" t="s">
        <v>397</v>
      </c>
      <c r="DY53" s="406" t="s">
        <v>397</v>
      </c>
      <c r="DZ53" s="406" t="s">
        <v>397</v>
      </c>
      <c r="EA53" s="406" t="s">
        <v>397</v>
      </c>
      <c r="EB53" s="406" t="s">
        <v>397</v>
      </c>
      <c r="EC53" s="406" t="s">
        <v>397</v>
      </c>
      <c r="ED53" s="406" t="s">
        <v>397</v>
      </c>
      <c r="EE53" s="406" t="s">
        <v>397</v>
      </c>
      <c r="EF53" s="406" t="s">
        <v>397</v>
      </c>
      <c r="EG53" s="406" t="s">
        <v>397</v>
      </c>
      <c r="EH53" s="406" t="s">
        <v>397</v>
      </c>
      <c r="EI53" s="406" t="s">
        <v>397</v>
      </c>
      <c r="EJ53" s="406" t="s">
        <v>397</v>
      </c>
      <c r="EK53" s="406" t="s">
        <v>397</v>
      </c>
      <c r="EL53" s="406" t="s">
        <v>397</v>
      </c>
      <c r="EM53" s="406" t="s">
        <v>397</v>
      </c>
      <c r="EN53" s="406" t="s">
        <v>397</v>
      </c>
      <c r="EO53" s="406" t="s">
        <v>397</v>
      </c>
      <c r="EP53" s="406" t="s">
        <v>397</v>
      </c>
      <c r="EQ53" s="406" t="s">
        <v>397</v>
      </c>
      <c r="ER53" s="406" t="s">
        <v>397</v>
      </c>
      <c r="ES53" s="406" t="s">
        <v>397</v>
      </c>
      <c r="ET53" s="406" t="s">
        <v>397</v>
      </c>
      <c r="EU53" s="406" t="s">
        <v>397</v>
      </c>
      <c r="EV53" s="406" t="s">
        <v>397</v>
      </c>
      <c r="EW53" s="406" t="s">
        <v>397</v>
      </c>
      <c r="EX53" s="406" t="s">
        <v>397</v>
      </c>
      <c r="EY53" s="406" t="s">
        <v>397</v>
      </c>
      <c r="EZ53" s="406" t="s">
        <v>397</v>
      </c>
      <c r="FA53" s="406" t="s">
        <v>397</v>
      </c>
      <c r="FB53" s="406" t="s">
        <v>397</v>
      </c>
      <c r="FC53" s="406" t="s">
        <v>397</v>
      </c>
      <c r="FD53" s="406" t="s">
        <v>397</v>
      </c>
      <c r="FE53" s="406" t="s">
        <v>397</v>
      </c>
      <c r="FF53" s="406" t="s">
        <v>397</v>
      </c>
      <c r="FG53" s="406" t="s">
        <v>397</v>
      </c>
      <c r="FH53" s="406" t="s">
        <v>397</v>
      </c>
      <c r="FI53" s="406" t="s">
        <v>397</v>
      </c>
      <c r="FJ53" s="406" t="s">
        <v>397</v>
      </c>
      <c r="FK53" s="406" t="s">
        <v>397</v>
      </c>
      <c r="FL53" s="406" t="s">
        <v>397</v>
      </c>
      <c r="FM53" s="406" t="s">
        <v>397</v>
      </c>
      <c r="FN53" s="406" t="s">
        <v>397</v>
      </c>
      <c r="FO53" s="406" t="s">
        <v>397</v>
      </c>
      <c r="FP53" s="406" t="s">
        <v>397</v>
      </c>
      <c r="FQ53" s="406" t="s">
        <v>397</v>
      </c>
      <c r="FR53" s="406" t="s">
        <v>397</v>
      </c>
      <c r="FS53" s="406" t="s">
        <v>397</v>
      </c>
      <c r="FT53" s="406" t="s">
        <v>397</v>
      </c>
      <c r="FU53" s="406" t="s">
        <v>397</v>
      </c>
      <c r="FV53" s="406" t="s">
        <v>397</v>
      </c>
      <c r="FW53" s="406" t="s">
        <v>397</v>
      </c>
      <c r="FX53" s="406" t="s">
        <v>397</v>
      </c>
      <c r="FY53" s="406" t="s">
        <v>397</v>
      </c>
      <c r="FZ53" s="406" t="s">
        <v>397</v>
      </c>
      <c r="GA53" s="406" t="s">
        <v>397</v>
      </c>
      <c r="GB53" s="406" t="s">
        <v>397</v>
      </c>
      <c r="GC53" s="406" t="s">
        <v>397</v>
      </c>
      <c r="GD53" s="406" t="s">
        <v>397</v>
      </c>
      <c r="GE53" s="406" t="s">
        <v>397</v>
      </c>
      <c r="GF53" s="406" t="s">
        <v>397</v>
      </c>
      <c r="GG53" s="406" t="s">
        <v>397</v>
      </c>
      <c r="GH53" s="406" t="s">
        <v>397</v>
      </c>
      <c r="GI53" s="406" t="s">
        <v>397</v>
      </c>
      <c r="GJ53" s="406" t="s">
        <v>397</v>
      </c>
      <c r="GK53" s="406" t="s">
        <v>397</v>
      </c>
      <c r="GL53" s="406" t="s">
        <v>397</v>
      </c>
      <c r="GM53" s="406" t="s">
        <v>397</v>
      </c>
      <c r="GN53" s="406" t="s">
        <v>397</v>
      </c>
      <c r="GO53" s="406" t="s">
        <v>397</v>
      </c>
      <c r="GP53" s="406" t="s">
        <v>397</v>
      </c>
      <c r="GQ53" s="406" t="s">
        <v>397</v>
      </c>
      <c r="GR53" s="406" t="s">
        <v>397</v>
      </c>
      <c r="GS53" s="406" t="s">
        <v>397</v>
      </c>
      <c r="GT53" s="406" t="s">
        <v>397</v>
      </c>
      <c r="GU53" s="406" t="s">
        <v>397</v>
      </c>
      <c r="GV53" s="406" t="s">
        <v>397</v>
      </c>
      <c r="GW53" s="406" t="s">
        <v>397</v>
      </c>
      <c r="GX53" s="406" t="s">
        <v>397</v>
      </c>
      <c r="GY53" s="406" t="s">
        <v>397</v>
      </c>
      <c r="GZ53" s="406" t="s">
        <v>397</v>
      </c>
      <c r="HA53" s="406" t="s">
        <v>397</v>
      </c>
      <c r="HB53" s="406" t="s">
        <v>397</v>
      </c>
      <c r="HC53" s="406" t="s">
        <v>397</v>
      </c>
      <c r="HD53" s="406" t="s">
        <v>397</v>
      </c>
      <c r="HE53" s="406" t="s">
        <v>397</v>
      </c>
      <c r="HF53" s="406" t="s">
        <v>397</v>
      </c>
      <c r="HG53" s="406" t="s">
        <v>397</v>
      </c>
      <c r="HH53" s="406" t="s">
        <v>397</v>
      </c>
      <c r="HI53" s="406" t="s">
        <v>397</v>
      </c>
      <c r="HJ53" s="406" t="s">
        <v>397</v>
      </c>
      <c r="HK53" s="406" t="s">
        <v>397</v>
      </c>
      <c r="HL53" s="406" t="s">
        <v>397</v>
      </c>
      <c r="HM53" s="406" t="s">
        <v>397</v>
      </c>
      <c r="HN53" s="406" t="s">
        <v>397</v>
      </c>
      <c r="HO53" s="406" t="s">
        <v>397</v>
      </c>
      <c r="HP53" s="406" t="s">
        <v>397</v>
      </c>
      <c r="HQ53" s="406" t="s">
        <v>397</v>
      </c>
      <c r="HR53" s="406" t="s">
        <v>397</v>
      </c>
      <c r="HS53" s="406" t="s">
        <v>397</v>
      </c>
      <c r="HT53" s="406" t="s">
        <v>397</v>
      </c>
      <c r="HU53" s="406" t="s">
        <v>397</v>
      </c>
      <c r="HV53" s="406" t="s">
        <v>397</v>
      </c>
      <c r="HW53" s="406" t="s">
        <v>397</v>
      </c>
      <c r="HX53" s="406" t="s">
        <v>397</v>
      </c>
      <c r="HY53" s="406" t="s">
        <v>397</v>
      </c>
      <c r="HZ53" s="406" t="s">
        <v>397</v>
      </c>
      <c r="IA53" s="406" t="s">
        <v>397</v>
      </c>
      <c r="IB53" s="406" t="s">
        <v>397</v>
      </c>
      <c r="IC53" s="406" t="s">
        <v>397</v>
      </c>
      <c r="ID53" s="406" t="s">
        <v>397</v>
      </c>
      <c r="IE53" s="406" t="s">
        <v>397</v>
      </c>
      <c r="IF53" s="406" t="s">
        <v>397</v>
      </c>
      <c r="IG53" s="406" t="s">
        <v>397</v>
      </c>
      <c r="IH53" s="406" t="s">
        <v>397</v>
      </c>
      <c r="II53" s="406" t="s">
        <v>397</v>
      </c>
      <c r="IJ53" s="406" t="s">
        <v>397</v>
      </c>
      <c r="IK53" s="406" t="s">
        <v>397</v>
      </c>
      <c r="IL53" s="406" t="s">
        <v>397</v>
      </c>
      <c r="IM53" s="406" t="s">
        <v>397</v>
      </c>
      <c r="IN53" s="406" t="s">
        <v>397</v>
      </c>
      <c r="IO53" s="406" t="s">
        <v>397</v>
      </c>
      <c r="IP53" s="406" t="s">
        <v>397</v>
      </c>
      <c r="IQ53" s="406" t="s">
        <v>397</v>
      </c>
      <c r="IR53" s="406" t="s">
        <v>397</v>
      </c>
      <c r="IS53" s="406" t="s">
        <v>397</v>
      </c>
      <c r="IT53" s="406" t="s">
        <v>397</v>
      </c>
      <c r="IU53" s="406" t="s">
        <v>397</v>
      </c>
      <c r="IV53" s="406" t="s">
        <v>397</v>
      </c>
      <c r="IW53" s="406" t="s">
        <v>397</v>
      </c>
      <c r="IX53" s="406" t="s">
        <v>397</v>
      </c>
      <c r="IY53" s="406" t="s">
        <v>397</v>
      </c>
      <c r="IZ53" s="406" t="s">
        <v>397</v>
      </c>
      <c r="JA53" s="406" t="s">
        <v>397</v>
      </c>
      <c r="JB53" s="406" t="s">
        <v>397</v>
      </c>
      <c r="JC53" s="406" t="s">
        <v>397</v>
      </c>
      <c r="JD53" s="406" t="s">
        <v>397</v>
      </c>
      <c r="JE53" s="406" t="s">
        <v>397</v>
      </c>
      <c r="JF53" s="406" t="s">
        <v>397</v>
      </c>
      <c r="JG53" s="406" t="s">
        <v>397</v>
      </c>
      <c r="JH53" s="406" t="s">
        <v>397</v>
      </c>
      <c r="JI53" s="406" t="s">
        <v>397</v>
      </c>
      <c r="JJ53" s="406" t="s">
        <v>397</v>
      </c>
      <c r="JK53" s="406" t="s">
        <v>397</v>
      </c>
      <c r="JL53" s="406" t="s">
        <v>397</v>
      </c>
      <c r="JM53" s="406" t="s">
        <v>397</v>
      </c>
      <c r="JN53" s="406" t="s">
        <v>397</v>
      </c>
      <c r="JO53" s="406" t="s">
        <v>397</v>
      </c>
      <c r="JP53" s="406" t="s">
        <v>397</v>
      </c>
      <c r="JQ53" s="406" t="s">
        <v>397</v>
      </c>
      <c r="JR53" s="406" t="s">
        <v>397</v>
      </c>
      <c r="JS53" s="406" t="s">
        <v>397</v>
      </c>
      <c r="JT53" s="406" t="s">
        <v>397</v>
      </c>
      <c r="JU53" s="406" t="s">
        <v>397</v>
      </c>
      <c r="JV53" s="406" t="s">
        <v>397</v>
      </c>
      <c r="JW53" s="406" t="s">
        <v>397</v>
      </c>
      <c r="JX53" s="406" t="s">
        <v>397</v>
      </c>
      <c r="JY53" s="406" t="s">
        <v>397</v>
      </c>
      <c r="JZ53" s="406" t="s">
        <v>397</v>
      </c>
      <c r="KA53" s="406" t="s">
        <v>397</v>
      </c>
      <c r="KB53" s="406" t="s">
        <v>397</v>
      </c>
      <c r="KC53" s="406" t="s">
        <v>397</v>
      </c>
      <c r="KD53" s="406" t="s">
        <v>397</v>
      </c>
      <c r="KE53" s="406" t="s">
        <v>397</v>
      </c>
      <c r="KF53" s="406" t="s">
        <v>397</v>
      </c>
      <c r="KG53" s="406" t="s">
        <v>397</v>
      </c>
      <c r="KH53" s="406" t="s">
        <v>397</v>
      </c>
      <c r="KI53" s="406" t="s">
        <v>397</v>
      </c>
      <c r="KJ53" s="406" t="s">
        <v>397</v>
      </c>
      <c r="KK53" s="406" t="s">
        <v>397</v>
      </c>
      <c r="KL53" s="406" t="s">
        <v>397</v>
      </c>
      <c r="KM53" s="406" t="s">
        <v>397</v>
      </c>
      <c r="KN53" s="406" t="s">
        <v>397</v>
      </c>
      <c r="KO53" s="406" t="s">
        <v>397</v>
      </c>
      <c r="KP53" s="406" t="s">
        <v>397</v>
      </c>
      <c r="KQ53" s="406" t="s">
        <v>397</v>
      </c>
      <c r="KR53" s="406" t="s">
        <v>397</v>
      </c>
      <c r="KS53" s="406" t="s">
        <v>397</v>
      </c>
      <c r="KT53" s="406" t="s">
        <v>397</v>
      </c>
      <c r="KU53" s="406"/>
      <c r="KV53" s="406"/>
      <c r="KW53" s="406"/>
      <c r="KX53" s="406"/>
      <c r="KY53" s="397"/>
      <c r="KZ53" s="397" t="s">
        <v>454</v>
      </c>
      <c r="LA53" s="397" t="s">
        <v>397</v>
      </c>
      <c r="LB53" s="397" t="s">
        <v>397</v>
      </c>
      <c r="LC53" s="397" t="s">
        <v>397</v>
      </c>
      <c r="LD53" s="397" t="s">
        <v>397</v>
      </c>
      <c r="LE53" s="397" t="s">
        <v>397</v>
      </c>
      <c r="LF53" s="397" t="s">
        <v>397</v>
      </c>
      <c r="LG53" s="397"/>
      <c r="LH53" s="406"/>
      <c r="LI53" s="406"/>
      <c r="LJ53" s="406"/>
      <c r="LK53" s="406"/>
      <c r="LL53" s="406"/>
      <c r="LM53" s="406"/>
      <c r="LN53" s="406"/>
      <c r="LO53" s="406"/>
      <c r="LP53" s="406"/>
      <c r="LQ53" s="406"/>
      <c r="LR53" s="406"/>
      <c r="LS53" s="406"/>
      <c r="LT53" s="406"/>
      <c r="LU53" s="406"/>
      <c r="LV53" s="406"/>
      <c r="LW53" s="406"/>
      <c r="LX53" s="406"/>
      <c r="LY53" s="406"/>
      <c r="LZ53" s="406"/>
      <c r="MA53" s="406"/>
      <c r="MB53" s="406"/>
      <c r="MC53" s="406"/>
      <c r="MD53" s="406"/>
      <c r="ME53" s="406"/>
      <c r="MF53" s="406"/>
      <c r="MG53" s="406"/>
      <c r="MH53" s="406"/>
      <c r="MI53" s="406"/>
      <c r="MJ53" s="406"/>
      <c r="MK53" s="406"/>
      <c r="ML53" s="406"/>
      <c r="MM53" s="406"/>
      <c r="MN53" s="406"/>
      <c r="MO53" s="406"/>
      <c r="MP53" s="406"/>
      <c r="MQ53" s="406"/>
      <c r="MR53" s="406"/>
      <c r="MS53" s="406"/>
      <c r="MT53" s="406"/>
      <c r="MU53" s="406"/>
      <c r="MV53" s="406"/>
      <c r="MW53" s="406"/>
      <c r="MX53" s="406"/>
      <c r="MY53" s="406"/>
      <c r="MZ53" s="406"/>
      <c r="NA53" s="406"/>
      <c r="NB53" s="406"/>
      <c r="NC53" s="406"/>
      <c r="ND53" s="406"/>
      <c r="NE53" s="406"/>
      <c r="NF53" s="406"/>
      <c r="NG53" s="406"/>
      <c r="NH53" s="406"/>
      <c r="NI53" s="406"/>
      <c r="NJ53" s="406"/>
      <c r="NK53" s="406"/>
      <c r="NL53" s="406"/>
      <c r="NM53" s="406"/>
      <c r="NN53" s="406"/>
      <c r="NO53" s="406"/>
      <c r="NP53" s="406"/>
      <c r="NQ53" s="406"/>
      <c r="NR53" s="406"/>
      <c r="NS53" s="406"/>
      <c r="NT53" s="406"/>
      <c r="NU53" s="406"/>
      <c r="NV53" s="406"/>
      <c r="NW53" s="406"/>
      <c r="NX53" s="406"/>
      <c r="NY53" s="406"/>
      <c r="NZ53" s="406"/>
      <c r="OA53" s="406"/>
      <c r="OB53" s="406"/>
      <c r="OC53" s="406"/>
      <c r="OD53" s="406"/>
      <c r="OE53" s="406"/>
      <c r="OF53" s="406"/>
      <c r="OG53" s="406"/>
      <c r="OH53" s="406"/>
      <c r="OI53" s="406"/>
      <c r="OJ53" s="406"/>
      <c r="OK53" s="406"/>
      <c r="OL53" s="406"/>
      <c r="OM53" s="406"/>
      <c r="ON53" s="406"/>
      <c r="OO53" s="406"/>
      <c r="OP53" s="406"/>
      <c r="OQ53" s="406"/>
      <c r="OR53" s="406"/>
      <c r="OS53" s="406"/>
      <c r="OT53" s="406"/>
      <c r="OU53" s="406"/>
      <c r="OV53" s="406"/>
      <c r="OW53" s="406"/>
      <c r="OX53" s="406"/>
      <c r="OY53" s="406"/>
      <c r="OZ53" s="406"/>
      <c r="PA53" s="406"/>
      <c r="PB53" s="406"/>
      <c r="PC53" s="406"/>
      <c r="PD53" s="406"/>
      <c r="PE53" s="406"/>
      <c r="PF53" s="406"/>
      <c r="PG53" s="406"/>
      <c r="PH53" s="406"/>
      <c r="PI53" s="406"/>
      <c r="PJ53" s="406"/>
      <c r="PK53" s="406"/>
      <c r="PL53" s="406"/>
      <c r="PM53" s="406"/>
      <c r="PN53" s="406"/>
      <c r="PO53" s="406"/>
      <c r="PP53" s="406"/>
      <c r="PQ53" s="406"/>
      <c r="PR53" s="406"/>
      <c r="PS53" s="406"/>
      <c r="PT53" s="406"/>
      <c r="PU53" s="406"/>
      <c r="PV53" s="406"/>
      <c r="PW53" s="406"/>
      <c r="PX53" s="406"/>
      <c r="PY53" s="406"/>
      <c r="PZ53" s="406"/>
      <c r="QA53" s="406"/>
      <c r="QB53" s="406"/>
      <c r="QC53" s="406"/>
      <c r="QD53" s="406"/>
      <c r="QE53" s="406"/>
      <c r="QF53" s="406"/>
      <c r="QG53" s="406"/>
      <c r="QH53" s="406"/>
      <c r="QI53" s="406"/>
      <c r="QJ53" s="406"/>
      <c r="QK53" s="406"/>
      <c r="QL53" s="406"/>
      <c r="QM53" s="406"/>
      <c r="QN53" s="406"/>
      <c r="QO53" s="406"/>
      <c r="QP53" s="406"/>
      <c r="QQ53" s="406"/>
      <c r="QR53" s="406"/>
      <c r="QS53" s="406"/>
      <c r="QT53" s="406"/>
      <c r="QU53" s="406"/>
      <c r="QV53" s="406"/>
      <c r="QW53" s="406"/>
      <c r="QX53" s="406"/>
      <c r="QY53" s="406"/>
      <c r="QZ53" s="406"/>
      <c r="RA53" s="406"/>
      <c r="RB53" s="406"/>
      <c r="RC53" s="406"/>
      <c r="RD53" s="406"/>
      <c r="RE53" s="406"/>
      <c r="RF53" s="406"/>
      <c r="RG53" s="406"/>
      <c r="RH53" s="406"/>
      <c r="RI53" s="406"/>
      <c r="RJ53" s="406"/>
      <c r="RK53" s="406"/>
      <c r="RL53" s="406"/>
      <c r="RM53" s="406"/>
      <c r="RN53" s="406"/>
      <c r="RO53" s="406"/>
      <c r="RP53" s="406"/>
      <c r="RQ53" s="406"/>
      <c r="RR53" s="406"/>
      <c r="RS53" s="406"/>
      <c r="RT53" s="406"/>
      <c r="RU53" s="406"/>
      <c r="RV53" s="406"/>
      <c r="RW53" s="406"/>
      <c r="RX53" s="406"/>
      <c r="RY53" s="406"/>
      <c r="RZ53" s="406"/>
      <c r="SA53" s="406"/>
      <c r="SB53" s="406"/>
      <c r="SC53" s="406"/>
      <c r="SD53" s="406"/>
      <c r="SE53" s="406"/>
      <c r="SF53" s="406"/>
      <c r="SG53" s="406"/>
    </row>
    <row r="54" spans="1:501">
      <c r="A54" s="395"/>
      <c r="B54" s="395" t="s">
        <v>455</v>
      </c>
      <c r="C54" s="395">
        <v>0</v>
      </c>
      <c r="D54" s="395">
        <v>58.06</v>
      </c>
      <c r="E54" s="395">
        <v>100</v>
      </c>
      <c r="F54" s="395">
        <v>100</v>
      </c>
      <c r="G54" s="395">
        <v>100</v>
      </c>
      <c r="H54" s="395">
        <v>101.61</v>
      </c>
      <c r="I54" s="395">
        <v>100</v>
      </c>
      <c r="J54" s="395">
        <v>99.05</v>
      </c>
      <c r="K54" s="395">
        <v>97.89</v>
      </c>
      <c r="L54" s="395">
        <v>92.41</v>
      </c>
      <c r="M54" s="395">
        <v>0</v>
      </c>
      <c r="N54" s="395"/>
      <c r="O54" s="398" t="s">
        <v>455</v>
      </c>
      <c r="P54" s="395">
        <v>100</v>
      </c>
      <c r="Q54" s="395">
        <v>96.88</v>
      </c>
      <c r="R54" s="395">
        <v>80</v>
      </c>
      <c r="S54" s="395">
        <v>84.78</v>
      </c>
      <c r="T54" s="395">
        <v>96.67</v>
      </c>
      <c r="U54" s="395">
        <v>0</v>
      </c>
      <c r="V54" s="395">
        <v>0</v>
      </c>
      <c r="W54" s="395" t="s">
        <v>397</v>
      </c>
      <c r="X54" s="395" t="s">
        <v>397</v>
      </c>
      <c r="Y54" s="395" t="s">
        <v>397</v>
      </c>
      <c r="Z54" s="395"/>
      <c r="AA54" s="395"/>
      <c r="AB54" s="395"/>
      <c r="AC54" s="395"/>
      <c r="AD54" s="395"/>
      <c r="AE54" s="395"/>
      <c r="AF54" s="397" t="s">
        <v>455</v>
      </c>
      <c r="AG54" s="395" t="s">
        <v>455</v>
      </c>
      <c r="AH54" s="406" t="s">
        <v>397</v>
      </c>
      <c r="AI54" s="406" t="s">
        <v>397</v>
      </c>
      <c r="AJ54" s="406" t="s">
        <v>397</v>
      </c>
      <c r="AK54" s="406" t="s">
        <v>397</v>
      </c>
      <c r="AL54" s="406" t="s">
        <v>397</v>
      </c>
      <c r="AM54" s="406" t="s">
        <v>397</v>
      </c>
      <c r="AN54" s="406" t="s">
        <v>397</v>
      </c>
      <c r="AO54" s="406" t="s">
        <v>397</v>
      </c>
      <c r="AP54" s="406" t="s">
        <v>397</v>
      </c>
      <c r="AQ54" s="406" t="s">
        <v>397</v>
      </c>
      <c r="AR54" s="406" t="s">
        <v>397</v>
      </c>
      <c r="AS54" s="406" t="s">
        <v>397</v>
      </c>
      <c r="AT54" s="406" t="s">
        <v>397</v>
      </c>
      <c r="AU54" s="406" t="s">
        <v>397</v>
      </c>
      <c r="AV54" s="406" t="s">
        <v>397</v>
      </c>
      <c r="AW54" s="406" t="s">
        <v>397</v>
      </c>
      <c r="AX54" s="406" t="s">
        <v>397</v>
      </c>
      <c r="AY54" s="406" t="s">
        <v>397</v>
      </c>
      <c r="AZ54" s="406" t="s">
        <v>397</v>
      </c>
      <c r="BA54" s="406" t="s">
        <v>397</v>
      </c>
      <c r="BB54" s="406" t="s">
        <v>397</v>
      </c>
      <c r="BC54" s="406" t="s">
        <v>397</v>
      </c>
      <c r="BD54" s="406" t="s">
        <v>397</v>
      </c>
      <c r="BE54" s="406" t="s">
        <v>397</v>
      </c>
      <c r="BF54" s="406" t="s">
        <v>397</v>
      </c>
      <c r="BG54" s="406" t="s">
        <v>397</v>
      </c>
      <c r="BH54" s="406" t="s">
        <v>397</v>
      </c>
      <c r="BI54" s="406" t="s">
        <v>397</v>
      </c>
      <c r="BJ54" s="406" t="s">
        <v>397</v>
      </c>
      <c r="BK54" s="406" t="s">
        <v>397</v>
      </c>
      <c r="BL54" s="406" t="s">
        <v>397</v>
      </c>
      <c r="BM54" s="406" t="s">
        <v>397</v>
      </c>
      <c r="BN54" s="406" t="s">
        <v>397</v>
      </c>
      <c r="BO54" s="406" t="s">
        <v>397</v>
      </c>
      <c r="BP54" s="406" t="s">
        <v>397</v>
      </c>
      <c r="BQ54" s="406" t="s">
        <v>397</v>
      </c>
      <c r="BR54" s="406" t="s">
        <v>397</v>
      </c>
      <c r="BS54" s="406" t="s">
        <v>397</v>
      </c>
      <c r="BT54" s="406" t="s">
        <v>397</v>
      </c>
      <c r="BU54" s="406" t="s">
        <v>397</v>
      </c>
      <c r="BV54" s="406" t="s">
        <v>397</v>
      </c>
      <c r="BW54" s="406" t="s">
        <v>397</v>
      </c>
      <c r="BX54" s="406" t="s">
        <v>397</v>
      </c>
      <c r="BY54" s="406" t="s">
        <v>397</v>
      </c>
      <c r="BZ54" s="406" t="s">
        <v>397</v>
      </c>
      <c r="CA54" s="406" t="s">
        <v>397</v>
      </c>
      <c r="CB54" s="406" t="s">
        <v>397</v>
      </c>
      <c r="CC54" s="406" t="s">
        <v>397</v>
      </c>
      <c r="CD54" s="406" t="s">
        <v>397</v>
      </c>
      <c r="CE54" s="406" t="s">
        <v>397</v>
      </c>
      <c r="CF54" s="406" t="s">
        <v>397</v>
      </c>
      <c r="CG54" s="406" t="s">
        <v>397</v>
      </c>
      <c r="CH54" s="406" t="s">
        <v>397</v>
      </c>
      <c r="CI54" s="406" t="s">
        <v>397</v>
      </c>
      <c r="CJ54" s="406" t="s">
        <v>397</v>
      </c>
      <c r="CK54" s="406" t="s">
        <v>397</v>
      </c>
      <c r="CL54" s="406" t="s">
        <v>397</v>
      </c>
      <c r="CM54" s="406" t="s">
        <v>397</v>
      </c>
      <c r="CN54" s="406" t="s">
        <v>397</v>
      </c>
      <c r="CO54" s="406" t="s">
        <v>397</v>
      </c>
      <c r="CP54" s="406" t="s">
        <v>397</v>
      </c>
      <c r="CQ54" s="406" t="s">
        <v>397</v>
      </c>
      <c r="CR54" s="406" t="s">
        <v>397</v>
      </c>
      <c r="CS54" s="406" t="s">
        <v>397</v>
      </c>
      <c r="CT54" s="406" t="s">
        <v>397</v>
      </c>
      <c r="CU54" s="406" t="s">
        <v>397</v>
      </c>
      <c r="CV54" s="406" t="s">
        <v>397</v>
      </c>
      <c r="CW54" s="406" t="s">
        <v>397</v>
      </c>
      <c r="CX54" s="406" t="s">
        <v>397</v>
      </c>
      <c r="CY54" s="406" t="s">
        <v>397</v>
      </c>
      <c r="CZ54" s="406" t="s">
        <v>397</v>
      </c>
      <c r="DA54" s="406" t="s">
        <v>397</v>
      </c>
      <c r="DB54" s="406" t="s">
        <v>397</v>
      </c>
      <c r="DC54" s="397"/>
      <c r="DD54" s="397"/>
      <c r="DE54" s="397" t="s">
        <v>455</v>
      </c>
      <c r="DF54" s="397" t="s">
        <v>397</v>
      </c>
      <c r="DG54" s="397" t="s">
        <v>397</v>
      </c>
      <c r="DH54" s="397" t="s">
        <v>397</v>
      </c>
      <c r="DI54" s="397" t="s">
        <v>397</v>
      </c>
      <c r="DJ54" s="397" t="s">
        <v>397</v>
      </c>
      <c r="DK54" s="397" t="s">
        <v>397</v>
      </c>
      <c r="DL54" s="397"/>
      <c r="DM54" s="397"/>
      <c r="DN54" s="397" t="s">
        <v>455</v>
      </c>
      <c r="DO54" s="395" t="s">
        <v>455</v>
      </c>
      <c r="DP54" s="406" t="s">
        <v>397</v>
      </c>
      <c r="DQ54" s="406" t="s">
        <v>397</v>
      </c>
      <c r="DR54" s="406" t="s">
        <v>397</v>
      </c>
      <c r="DS54" s="406" t="s">
        <v>397</v>
      </c>
      <c r="DT54" s="406" t="s">
        <v>397</v>
      </c>
      <c r="DU54" s="406" t="s">
        <v>397</v>
      </c>
      <c r="DV54" s="406" t="s">
        <v>397</v>
      </c>
      <c r="DW54" s="406" t="s">
        <v>397</v>
      </c>
      <c r="DX54" s="406" t="s">
        <v>397</v>
      </c>
      <c r="DY54" s="406" t="s">
        <v>397</v>
      </c>
      <c r="DZ54" s="406" t="s">
        <v>397</v>
      </c>
      <c r="EA54" s="406" t="s">
        <v>397</v>
      </c>
      <c r="EB54" s="406" t="s">
        <v>397</v>
      </c>
      <c r="EC54" s="406" t="s">
        <v>397</v>
      </c>
      <c r="ED54" s="406" t="s">
        <v>397</v>
      </c>
      <c r="EE54" s="406" t="s">
        <v>397</v>
      </c>
      <c r="EF54" s="406" t="s">
        <v>397</v>
      </c>
      <c r="EG54" s="406" t="s">
        <v>397</v>
      </c>
      <c r="EH54" s="406" t="s">
        <v>397</v>
      </c>
      <c r="EI54" s="406" t="s">
        <v>397</v>
      </c>
      <c r="EJ54" s="406" t="s">
        <v>397</v>
      </c>
      <c r="EK54" s="406" t="s">
        <v>397</v>
      </c>
      <c r="EL54" s="406" t="s">
        <v>397</v>
      </c>
      <c r="EM54" s="406" t="s">
        <v>397</v>
      </c>
      <c r="EN54" s="406" t="s">
        <v>397</v>
      </c>
      <c r="EO54" s="406" t="s">
        <v>397</v>
      </c>
      <c r="EP54" s="406" t="s">
        <v>397</v>
      </c>
      <c r="EQ54" s="406" t="s">
        <v>397</v>
      </c>
      <c r="ER54" s="406" t="s">
        <v>397</v>
      </c>
      <c r="ES54" s="406" t="s">
        <v>397</v>
      </c>
      <c r="ET54" s="406" t="s">
        <v>397</v>
      </c>
      <c r="EU54" s="406" t="s">
        <v>397</v>
      </c>
      <c r="EV54" s="406" t="s">
        <v>397</v>
      </c>
      <c r="EW54" s="406" t="s">
        <v>397</v>
      </c>
      <c r="EX54" s="406" t="s">
        <v>397</v>
      </c>
      <c r="EY54" s="406" t="s">
        <v>397</v>
      </c>
      <c r="EZ54" s="406" t="s">
        <v>397</v>
      </c>
      <c r="FA54" s="406" t="s">
        <v>397</v>
      </c>
      <c r="FB54" s="406" t="s">
        <v>397</v>
      </c>
      <c r="FC54" s="406" t="s">
        <v>397</v>
      </c>
      <c r="FD54" s="406" t="s">
        <v>397</v>
      </c>
      <c r="FE54" s="406" t="s">
        <v>397</v>
      </c>
      <c r="FF54" s="406" t="s">
        <v>397</v>
      </c>
      <c r="FG54" s="406" t="s">
        <v>397</v>
      </c>
      <c r="FH54" s="406" t="s">
        <v>397</v>
      </c>
      <c r="FI54" s="406" t="s">
        <v>397</v>
      </c>
      <c r="FJ54" s="406" t="s">
        <v>397</v>
      </c>
      <c r="FK54" s="406" t="s">
        <v>397</v>
      </c>
      <c r="FL54" s="406" t="s">
        <v>397</v>
      </c>
      <c r="FM54" s="406" t="s">
        <v>397</v>
      </c>
      <c r="FN54" s="406" t="s">
        <v>397</v>
      </c>
      <c r="FO54" s="406" t="s">
        <v>397</v>
      </c>
      <c r="FP54" s="406" t="s">
        <v>397</v>
      </c>
      <c r="FQ54" s="406" t="s">
        <v>397</v>
      </c>
      <c r="FR54" s="406" t="s">
        <v>397</v>
      </c>
      <c r="FS54" s="406" t="s">
        <v>397</v>
      </c>
      <c r="FT54" s="406" t="s">
        <v>397</v>
      </c>
      <c r="FU54" s="406" t="s">
        <v>397</v>
      </c>
      <c r="FV54" s="406" t="s">
        <v>397</v>
      </c>
      <c r="FW54" s="406" t="s">
        <v>397</v>
      </c>
      <c r="FX54" s="406" t="s">
        <v>397</v>
      </c>
      <c r="FY54" s="406" t="s">
        <v>397</v>
      </c>
      <c r="FZ54" s="406" t="s">
        <v>397</v>
      </c>
      <c r="GA54" s="406" t="s">
        <v>397</v>
      </c>
      <c r="GB54" s="406" t="s">
        <v>397</v>
      </c>
      <c r="GC54" s="406" t="s">
        <v>397</v>
      </c>
      <c r="GD54" s="406" t="s">
        <v>397</v>
      </c>
      <c r="GE54" s="406" t="s">
        <v>397</v>
      </c>
      <c r="GF54" s="406" t="s">
        <v>397</v>
      </c>
      <c r="GG54" s="406" t="s">
        <v>397</v>
      </c>
      <c r="GH54" s="406" t="s">
        <v>397</v>
      </c>
      <c r="GI54" s="406" t="s">
        <v>397</v>
      </c>
      <c r="GJ54" s="406" t="s">
        <v>397</v>
      </c>
      <c r="GK54" s="406" t="s">
        <v>397</v>
      </c>
      <c r="GL54" s="406" t="s">
        <v>397</v>
      </c>
      <c r="GM54" s="406" t="s">
        <v>397</v>
      </c>
      <c r="GN54" s="406" t="s">
        <v>397</v>
      </c>
      <c r="GO54" s="406" t="s">
        <v>397</v>
      </c>
      <c r="GP54" s="406" t="s">
        <v>397</v>
      </c>
      <c r="GQ54" s="406" t="s">
        <v>397</v>
      </c>
      <c r="GR54" s="406" t="s">
        <v>397</v>
      </c>
      <c r="GS54" s="406" t="s">
        <v>397</v>
      </c>
      <c r="GT54" s="406" t="s">
        <v>397</v>
      </c>
      <c r="GU54" s="406" t="s">
        <v>397</v>
      </c>
      <c r="GV54" s="406" t="s">
        <v>397</v>
      </c>
      <c r="GW54" s="406" t="s">
        <v>397</v>
      </c>
      <c r="GX54" s="406" t="s">
        <v>397</v>
      </c>
      <c r="GY54" s="406" t="s">
        <v>397</v>
      </c>
      <c r="GZ54" s="406" t="s">
        <v>397</v>
      </c>
      <c r="HA54" s="406" t="s">
        <v>397</v>
      </c>
      <c r="HB54" s="406" t="s">
        <v>397</v>
      </c>
      <c r="HC54" s="406" t="s">
        <v>397</v>
      </c>
      <c r="HD54" s="406" t="s">
        <v>397</v>
      </c>
      <c r="HE54" s="406" t="s">
        <v>397</v>
      </c>
      <c r="HF54" s="406" t="s">
        <v>397</v>
      </c>
      <c r="HG54" s="406" t="s">
        <v>397</v>
      </c>
      <c r="HH54" s="406" t="s">
        <v>397</v>
      </c>
      <c r="HI54" s="406" t="s">
        <v>397</v>
      </c>
      <c r="HJ54" s="406" t="s">
        <v>397</v>
      </c>
      <c r="HK54" s="406" t="s">
        <v>397</v>
      </c>
      <c r="HL54" s="406" t="s">
        <v>397</v>
      </c>
      <c r="HM54" s="406" t="s">
        <v>397</v>
      </c>
      <c r="HN54" s="406" t="s">
        <v>397</v>
      </c>
      <c r="HO54" s="406" t="s">
        <v>397</v>
      </c>
      <c r="HP54" s="406" t="s">
        <v>397</v>
      </c>
      <c r="HQ54" s="406" t="s">
        <v>397</v>
      </c>
      <c r="HR54" s="406" t="s">
        <v>397</v>
      </c>
      <c r="HS54" s="406" t="s">
        <v>397</v>
      </c>
      <c r="HT54" s="406" t="s">
        <v>397</v>
      </c>
      <c r="HU54" s="406" t="s">
        <v>397</v>
      </c>
      <c r="HV54" s="406" t="s">
        <v>397</v>
      </c>
      <c r="HW54" s="406" t="s">
        <v>397</v>
      </c>
      <c r="HX54" s="406" t="s">
        <v>397</v>
      </c>
      <c r="HY54" s="406" t="s">
        <v>397</v>
      </c>
      <c r="HZ54" s="406" t="s">
        <v>397</v>
      </c>
      <c r="IA54" s="406" t="s">
        <v>397</v>
      </c>
      <c r="IB54" s="406" t="s">
        <v>397</v>
      </c>
      <c r="IC54" s="406" t="s">
        <v>397</v>
      </c>
      <c r="ID54" s="406" t="s">
        <v>397</v>
      </c>
      <c r="IE54" s="406" t="s">
        <v>397</v>
      </c>
      <c r="IF54" s="406" t="s">
        <v>397</v>
      </c>
      <c r="IG54" s="406" t="s">
        <v>397</v>
      </c>
      <c r="IH54" s="406" t="s">
        <v>397</v>
      </c>
      <c r="II54" s="406" t="s">
        <v>397</v>
      </c>
      <c r="IJ54" s="406" t="s">
        <v>397</v>
      </c>
      <c r="IK54" s="406" t="s">
        <v>397</v>
      </c>
      <c r="IL54" s="406" t="s">
        <v>397</v>
      </c>
      <c r="IM54" s="406" t="s">
        <v>397</v>
      </c>
      <c r="IN54" s="406" t="s">
        <v>397</v>
      </c>
      <c r="IO54" s="406" t="s">
        <v>397</v>
      </c>
      <c r="IP54" s="406" t="s">
        <v>397</v>
      </c>
      <c r="IQ54" s="406" t="s">
        <v>397</v>
      </c>
      <c r="IR54" s="406" t="s">
        <v>397</v>
      </c>
      <c r="IS54" s="406" t="s">
        <v>397</v>
      </c>
      <c r="IT54" s="406" t="s">
        <v>397</v>
      </c>
      <c r="IU54" s="406" t="s">
        <v>397</v>
      </c>
      <c r="IV54" s="406" t="s">
        <v>397</v>
      </c>
      <c r="IW54" s="406" t="s">
        <v>397</v>
      </c>
      <c r="IX54" s="406" t="s">
        <v>397</v>
      </c>
      <c r="IY54" s="406" t="s">
        <v>397</v>
      </c>
      <c r="IZ54" s="406" t="s">
        <v>397</v>
      </c>
      <c r="JA54" s="406" t="s">
        <v>397</v>
      </c>
      <c r="JB54" s="406" t="s">
        <v>397</v>
      </c>
      <c r="JC54" s="406" t="s">
        <v>397</v>
      </c>
      <c r="JD54" s="406" t="s">
        <v>397</v>
      </c>
      <c r="JE54" s="406" t="s">
        <v>397</v>
      </c>
      <c r="JF54" s="406" t="s">
        <v>397</v>
      </c>
      <c r="JG54" s="406" t="s">
        <v>397</v>
      </c>
      <c r="JH54" s="406" t="s">
        <v>397</v>
      </c>
      <c r="JI54" s="406" t="s">
        <v>397</v>
      </c>
      <c r="JJ54" s="406" t="s">
        <v>397</v>
      </c>
      <c r="JK54" s="406" t="s">
        <v>397</v>
      </c>
      <c r="JL54" s="406" t="s">
        <v>397</v>
      </c>
      <c r="JM54" s="406" t="s">
        <v>397</v>
      </c>
      <c r="JN54" s="406" t="s">
        <v>397</v>
      </c>
      <c r="JO54" s="406" t="s">
        <v>397</v>
      </c>
      <c r="JP54" s="406" t="s">
        <v>397</v>
      </c>
      <c r="JQ54" s="406" t="s">
        <v>397</v>
      </c>
      <c r="JR54" s="406" t="s">
        <v>397</v>
      </c>
      <c r="JS54" s="406" t="s">
        <v>397</v>
      </c>
      <c r="JT54" s="406" t="s">
        <v>397</v>
      </c>
      <c r="JU54" s="406" t="s">
        <v>397</v>
      </c>
      <c r="JV54" s="406" t="s">
        <v>397</v>
      </c>
      <c r="JW54" s="406" t="s">
        <v>397</v>
      </c>
      <c r="JX54" s="406" t="s">
        <v>397</v>
      </c>
      <c r="JY54" s="406" t="s">
        <v>397</v>
      </c>
      <c r="JZ54" s="406" t="s">
        <v>397</v>
      </c>
      <c r="KA54" s="406" t="s">
        <v>397</v>
      </c>
      <c r="KB54" s="406" t="s">
        <v>397</v>
      </c>
      <c r="KC54" s="406" t="s">
        <v>397</v>
      </c>
      <c r="KD54" s="406" t="s">
        <v>397</v>
      </c>
      <c r="KE54" s="406" t="s">
        <v>397</v>
      </c>
      <c r="KF54" s="406" t="s">
        <v>397</v>
      </c>
      <c r="KG54" s="406" t="s">
        <v>397</v>
      </c>
      <c r="KH54" s="406" t="s">
        <v>397</v>
      </c>
      <c r="KI54" s="406" t="s">
        <v>397</v>
      </c>
      <c r="KJ54" s="406" t="s">
        <v>397</v>
      </c>
      <c r="KK54" s="406" t="s">
        <v>397</v>
      </c>
      <c r="KL54" s="406" t="s">
        <v>397</v>
      </c>
      <c r="KM54" s="406" t="s">
        <v>397</v>
      </c>
      <c r="KN54" s="406" t="s">
        <v>397</v>
      </c>
      <c r="KO54" s="406" t="s">
        <v>397</v>
      </c>
      <c r="KP54" s="406" t="s">
        <v>397</v>
      </c>
      <c r="KQ54" s="406" t="s">
        <v>397</v>
      </c>
      <c r="KR54" s="406" t="s">
        <v>397</v>
      </c>
      <c r="KS54" s="406" t="s">
        <v>397</v>
      </c>
      <c r="KT54" s="406" t="s">
        <v>397</v>
      </c>
      <c r="KU54" s="406"/>
      <c r="KV54" s="406"/>
      <c r="KW54" s="406"/>
      <c r="KX54" s="406"/>
      <c r="KY54" s="397"/>
      <c r="KZ54" s="397" t="s">
        <v>455</v>
      </c>
      <c r="LA54" s="397" t="s">
        <v>397</v>
      </c>
      <c r="LB54" s="397" t="s">
        <v>397</v>
      </c>
      <c r="LC54" s="397" t="s">
        <v>397</v>
      </c>
      <c r="LD54" s="397" t="s">
        <v>397</v>
      </c>
      <c r="LE54" s="397" t="s">
        <v>397</v>
      </c>
      <c r="LF54" s="397" t="s">
        <v>397</v>
      </c>
      <c r="LG54" s="397"/>
      <c r="LH54" s="406"/>
      <c r="LI54" s="406"/>
      <c r="LJ54" s="406"/>
      <c r="LK54" s="406"/>
      <c r="LL54" s="406"/>
      <c r="LM54" s="406"/>
      <c r="LN54" s="406"/>
      <c r="LO54" s="406"/>
      <c r="LP54" s="406"/>
      <c r="LQ54" s="406"/>
      <c r="LR54" s="406"/>
      <c r="LS54" s="406"/>
      <c r="LT54" s="406"/>
      <c r="LU54" s="406"/>
      <c r="LV54" s="406"/>
      <c r="LW54" s="406"/>
      <c r="LX54" s="406"/>
      <c r="LY54" s="406"/>
      <c r="LZ54" s="406"/>
      <c r="MA54" s="406"/>
      <c r="MB54" s="406"/>
      <c r="MC54" s="406"/>
      <c r="MD54" s="406"/>
      <c r="ME54" s="406"/>
      <c r="MF54" s="406"/>
      <c r="MG54" s="406"/>
      <c r="MH54" s="406"/>
      <c r="MI54" s="406"/>
      <c r="MJ54" s="406"/>
      <c r="MK54" s="406"/>
      <c r="ML54" s="406"/>
      <c r="MM54" s="406"/>
      <c r="MN54" s="406"/>
      <c r="MO54" s="406"/>
      <c r="MP54" s="406"/>
      <c r="MQ54" s="406"/>
      <c r="MR54" s="406"/>
      <c r="MS54" s="406"/>
      <c r="MT54" s="406"/>
      <c r="MU54" s="406"/>
      <c r="MV54" s="406"/>
      <c r="MW54" s="406"/>
      <c r="MX54" s="406"/>
      <c r="MY54" s="406"/>
      <c r="MZ54" s="406"/>
      <c r="NA54" s="406"/>
      <c r="NB54" s="406"/>
      <c r="NC54" s="406"/>
      <c r="ND54" s="406"/>
      <c r="NE54" s="406"/>
      <c r="NF54" s="406"/>
      <c r="NG54" s="406"/>
      <c r="NH54" s="406"/>
      <c r="NI54" s="406"/>
      <c r="NJ54" s="406"/>
      <c r="NK54" s="406"/>
      <c r="NL54" s="406"/>
      <c r="NM54" s="406"/>
      <c r="NN54" s="406"/>
      <c r="NO54" s="406"/>
      <c r="NP54" s="406"/>
      <c r="NQ54" s="406"/>
      <c r="NR54" s="406"/>
      <c r="NS54" s="406"/>
      <c r="NT54" s="406"/>
      <c r="NU54" s="406"/>
      <c r="NV54" s="406"/>
      <c r="NW54" s="406"/>
      <c r="NX54" s="406"/>
      <c r="NY54" s="406"/>
      <c r="NZ54" s="406"/>
      <c r="OA54" s="406"/>
      <c r="OB54" s="406"/>
      <c r="OC54" s="406"/>
      <c r="OD54" s="406"/>
      <c r="OE54" s="406"/>
      <c r="OF54" s="406"/>
      <c r="OG54" s="406"/>
      <c r="OH54" s="406"/>
      <c r="OI54" s="406"/>
      <c r="OJ54" s="406"/>
      <c r="OK54" s="406"/>
      <c r="OL54" s="406"/>
      <c r="OM54" s="406"/>
      <c r="ON54" s="406"/>
      <c r="OO54" s="406"/>
      <c r="OP54" s="406"/>
      <c r="OQ54" s="406"/>
      <c r="OR54" s="406"/>
      <c r="OS54" s="406"/>
      <c r="OT54" s="406"/>
      <c r="OU54" s="406"/>
      <c r="OV54" s="406"/>
      <c r="OW54" s="406"/>
      <c r="OX54" s="406"/>
      <c r="OY54" s="406"/>
      <c r="OZ54" s="406"/>
      <c r="PA54" s="406"/>
      <c r="PB54" s="406"/>
      <c r="PC54" s="406"/>
      <c r="PD54" s="406"/>
      <c r="PE54" s="406"/>
      <c r="PF54" s="406"/>
      <c r="PG54" s="406"/>
      <c r="PH54" s="406"/>
      <c r="PI54" s="406"/>
      <c r="PJ54" s="406"/>
      <c r="PK54" s="406"/>
      <c r="PL54" s="406"/>
      <c r="PM54" s="406"/>
      <c r="PN54" s="406"/>
      <c r="PO54" s="406"/>
      <c r="PP54" s="406"/>
      <c r="PQ54" s="406"/>
      <c r="PR54" s="406"/>
      <c r="PS54" s="406"/>
      <c r="PT54" s="406"/>
      <c r="PU54" s="406"/>
      <c r="PV54" s="406"/>
      <c r="PW54" s="406"/>
      <c r="PX54" s="406"/>
      <c r="PY54" s="406"/>
      <c r="PZ54" s="406"/>
      <c r="QA54" s="406"/>
      <c r="QB54" s="406"/>
      <c r="QC54" s="406"/>
      <c r="QD54" s="406"/>
      <c r="QE54" s="406"/>
      <c r="QF54" s="406"/>
      <c r="QG54" s="406"/>
      <c r="QH54" s="406"/>
      <c r="QI54" s="406"/>
      <c r="QJ54" s="406"/>
      <c r="QK54" s="406"/>
      <c r="QL54" s="406"/>
      <c r="QM54" s="406"/>
      <c r="QN54" s="406"/>
      <c r="QO54" s="406"/>
      <c r="QP54" s="406"/>
      <c r="QQ54" s="406"/>
      <c r="QR54" s="406"/>
      <c r="QS54" s="406"/>
      <c r="QT54" s="406"/>
      <c r="QU54" s="406"/>
      <c r="QV54" s="406"/>
      <c r="QW54" s="406"/>
      <c r="QX54" s="406"/>
      <c r="QY54" s="406"/>
      <c r="QZ54" s="406"/>
      <c r="RA54" s="406"/>
      <c r="RB54" s="406"/>
      <c r="RC54" s="406"/>
      <c r="RD54" s="406"/>
      <c r="RE54" s="406"/>
      <c r="RF54" s="406"/>
      <c r="RG54" s="406"/>
      <c r="RH54" s="406"/>
      <c r="RI54" s="406"/>
      <c r="RJ54" s="406"/>
      <c r="RK54" s="406"/>
      <c r="RL54" s="406"/>
      <c r="RM54" s="406"/>
      <c r="RN54" s="406"/>
      <c r="RO54" s="406"/>
      <c r="RP54" s="406"/>
      <c r="RQ54" s="406"/>
      <c r="RR54" s="406"/>
      <c r="RS54" s="406"/>
      <c r="RT54" s="406"/>
      <c r="RU54" s="406"/>
      <c r="RV54" s="406"/>
      <c r="RW54" s="406"/>
      <c r="RX54" s="406"/>
      <c r="RY54" s="406"/>
      <c r="RZ54" s="406"/>
      <c r="SA54" s="406"/>
      <c r="SB54" s="406"/>
      <c r="SC54" s="406"/>
      <c r="SD54" s="406"/>
      <c r="SE54" s="406"/>
      <c r="SF54" s="406"/>
      <c r="SG54" s="406"/>
    </row>
    <row r="55" spans="1:501">
      <c r="A55" s="395"/>
      <c r="B55" s="395" t="s">
        <v>456</v>
      </c>
      <c r="C55" s="395">
        <v>0</v>
      </c>
      <c r="D55" s="395">
        <v>-1.57</v>
      </c>
      <c r="E55" s="395">
        <v>212.31</v>
      </c>
      <c r="F55" s="395">
        <v>-49.17</v>
      </c>
      <c r="G55" s="395">
        <v>175.08</v>
      </c>
      <c r="H55" s="395">
        <v>-34.03</v>
      </c>
      <c r="I55" s="395">
        <v>114.65</v>
      </c>
      <c r="J55" s="395">
        <v>51.5</v>
      </c>
      <c r="K55" s="395">
        <v>-27.99</v>
      </c>
      <c r="L55" s="395">
        <v>-11.41</v>
      </c>
      <c r="M55" s="395">
        <v>-12.56</v>
      </c>
      <c r="N55" s="395"/>
      <c r="O55" s="398" t="s">
        <v>457</v>
      </c>
      <c r="P55" s="395">
        <v>130.27000000000001</v>
      </c>
      <c r="Q55" s="395">
        <v>490.42</v>
      </c>
      <c r="R55" s="395">
        <v>38.31</v>
      </c>
      <c r="S55" s="395">
        <v>352.49</v>
      </c>
      <c r="T55" s="395">
        <v>229.89</v>
      </c>
      <c r="U55" s="395">
        <v>0</v>
      </c>
      <c r="V55" s="395">
        <v>0</v>
      </c>
      <c r="W55" s="395" t="s">
        <v>397</v>
      </c>
      <c r="X55" s="395" t="s">
        <v>397</v>
      </c>
      <c r="Y55" s="395" t="s">
        <v>397</v>
      </c>
      <c r="Z55" s="395"/>
      <c r="AA55" s="395"/>
      <c r="AB55" s="395"/>
      <c r="AC55" s="395"/>
      <c r="AD55" s="395"/>
      <c r="AE55" s="395"/>
      <c r="AF55" s="397" t="s">
        <v>456</v>
      </c>
      <c r="AG55" s="395" t="s">
        <v>456</v>
      </c>
      <c r="AH55" s="406" t="s">
        <v>397</v>
      </c>
      <c r="AI55" s="406" t="s">
        <v>397</v>
      </c>
      <c r="AJ55" s="406" t="s">
        <v>397</v>
      </c>
      <c r="AK55" s="406" t="s">
        <v>397</v>
      </c>
      <c r="AL55" s="406" t="s">
        <v>397</v>
      </c>
      <c r="AM55" s="406" t="s">
        <v>397</v>
      </c>
      <c r="AN55" s="406" t="s">
        <v>397</v>
      </c>
      <c r="AO55" s="406" t="s">
        <v>397</v>
      </c>
      <c r="AP55" s="406" t="s">
        <v>397</v>
      </c>
      <c r="AQ55" s="406" t="s">
        <v>397</v>
      </c>
      <c r="AR55" s="406" t="s">
        <v>397</v>
      </c>
      <c r="AS55" s="406" t="s">
        <v>397</v>
      </c>
      <c r="AT55" s="406" t="s">
        <v>397</v>
      </c>
      <c r="AU55" s="406" t="s">
        <v>397</v>
      </c>
      <c r="AV55" s="406" t="s">
        <v>397</v>
      </c>
      <c r="AW55" s="406" t="s">
        <v>397</v>
      </c>
      <c r="AX55" s="406" t="s">
        <v>397</v>
      </c>
      <c r="AY55" s="406" t="s">
        <v>397</v>
      </c>
      <c r="AZ55" s="406" t="s">
        <v>397</v>
      </c>
      <c r="BA55" s="406" t="s">
        <v>397</v>
      </c>
      <c r="BB55" s="406" t="s">
        <v>397</v>
      </c>
      <c r="BC55" s="406" t="s">
        <v>397</v>
      </c>
      <c r="BD55" s="406" t="s">
        <v>397</v>
      </c>
      <c r="BE55" s="406" t="s">
        <v>397</v>
      </c>
      <c r="BF55" s="406" t="s">
        <v>397</v>
      </c>
      <c r="BG55" s="406" t="s">
        <v>397</v>
      </c>
      <c r="BH55" s="406" t="s">
        <v>397</v>
      </c>
      <c r="BI55" s="406" t="s">
        <v>397</v>
      </c>
      <c r="BJ55" s="406" t="s">
        <v>397</v>
      </c>
      <c r="BK55" s="406" t="s">
        <v>397</v>
      </c>
      <c r="BL55" s="406" t="s">
        <v>397</v>
      </c>
      <c r="BM55" s="406" t="s">
        <v>397</v>
      </c>
      <c r="BN55" s="406" t="s">
        <v>397</v>
      </c>
      <c r="BO55" s="406" t="s">
        <v>397</v>
      </c>
      <c r="BP55" s="406" t="s">
        <v>397</v>
      </c>
      <c r="BQ55" s="406" t="s">
        <v>397</v>
      </c>
      <c r="BR55" s="406" t="s">
        <v>397</v>
      </c>
      <c r="BS55" s="406" t="s">
        <v>397</v>
      </c>
      <c r="BT55" s="406" t="s">
        <v>397</v>
      </c>
      <c r="BU55" s="406" t="s">
        <v>397</v>
      </c>
      <c r="BV55" s="406" t="s">
        <v>397</v>
      </c>
      <c r="BW55" s="406" t="s">
        <v>397</v>
      </c>
      <c r="BX55" s="406" t="s">
        <v>397</v>
      </c>
      <c r="BY55" s="406" t="s">
        <v>397</v>
      </c>
      <c r="BZ55" s="406" t="s">
        <v>397</v>
      </c>
      <c r="CA55" s="406" t="s">
        <v>397</v>
      </c>
      <c r="CB55" s="406" t="s">
        <v>397</v>
      </c>
      <c r="CC55" s="406" t="s">
        <v>397</v>
      </c>
      <c r="CD55" s="406" t="s">
        <v>397</v>
      </c>
      <c r="CE55" s="406" t="s">
        <v>397</v>
      </c>
      <c r="CF55" s="406" t="s">
        <v>397</v>
      </c>
      <c r="CG55" s="406" t="s">
        <v>397</v>
      </c>
      <c r="CH55" s="406" t="s">
        <v>397</v>
      </c>
      <c r="CI55" s="406" t="s">
        <v>397</v>
      </c>
      <c r="CJ55" s="406" t="s">
        <v>397</v>
      </c>
      <c r="CK55" s="406" t="s">
        <v>397</v>
      </c>
      <c r="CL55" s="406" t="s">
        <v>397</v>
      </c>
      <c r="CM55" s="406" t="s">
        <v>397</v>
      </c>
      <c r="CN55" s="406" t="s">
        <v>397</v>
      </c>
      <c r="CO55" s="406" t="s">
        <v>397</v>
      </c>
      <c r="CP55" s="406" t="s">
        <v>397</v>
      </c>
      <c r="CQ55" s="406" t="s">
        <v>397</v>
      </c>
      <c r="CR55" s="406" t="s">
        <v>397</v>
      </c>
      <c r="CS55" s="406" t="s">
        <v>397</v>
      </c>
      <c r="CT55" s="406" t="s">
        <v>397</v>
      </c>
      <c r="CU55" s="406" t="s">
        <v>397</v>
      </c>
      <c r="CV55" s="406" t="s">
        <v>397</v>
      </c>
      <c r="CW55" s="406" t="s">
        <v>397</v>
      </c>
      <c r="CX55" s="406" t="s">
        <v>397</v>
      </c>
      <c r="CY55" s="406" t="s">
        <v>397</v>
      </c>
      <c r="CZ55" s="406" t="s">
        <v>397</v>
      </c>
      <c r="DA55" s="406" t="s">
        <v>397</v>
      </c>
      <c r="DB55" s="406" t="s">
        <v>397</v>
      </c>
      <c r="DC55" s="397"/>
      <c r="DD55" s="397"/>
      <c r="DE55" s="397" t="s">
        <v>456</v>
      </c>
      <c r="DF55" s="397" t="s">
        <v>397</v>
      </c>
      <c r="DG55" s="397" t="s">
        <v>397</v>
      </c>
      <c r="DH55" s="397" t="s">
        <v>397</v>
      </c>
      <c r="DI55" s="397" t="s">
        <v>397</v>
      </c>
      <c r="DJ55" s="397" t="s">
        <v>397</v>
      </c>
      <c r="DK55" s="397" t="s">
        <v>397</v>
      </c>
      <c r="DL55" s="397"/>
      <c r="DM55" s="397"/>
      <c r="DN55" s="397" t="s">
        <v>456</v>
      </c>
      <c r="DO55" s="395" t="s">
        <v>456</v>
      </c>
      <c r="DP55" s="406" t="s">
        <v>397</v>
      </c>
      <c r="DQ55" s="406" t="s">
        <v>397</v>
      </c>
      <c r="DR55" s="406" t="s">
        <v>397</v>
      </c>
      <c r="DS55" s="406" t="s">
        <v>397</v>
      </c>
      <c r="DT55" s="406" t="s">
        <v>397</v>
      </c>
      <c r="DU55" s="406" t="s">
        <v>397</v>
      </c>
      <c r="DV55" s="406" t="s">
        <v>397</v>
      </c>
      <c r="DW55" s="406" t="s">
        <v>397</v>
      </c>
      <c r="DX55" s="406" t="s">
        <v>397</v>
      </c>
      <c r="DY55" s="406" t="s">
        <v>397</v>
      </c>
      <c r="DZ55" s="406" t="s">
        <v>397</v>
      </c>
      <c r="EA55" s="406" t="s">
        <v>397</v>
      </c>
      <c r="EB55" s="406" t="s">
        <v>397</v>
      </c>
      <c r="EC55" s="406" t="s">
        <v>397</v>
      </c>
      <c r="ED55" s="406" t="s">
        <v>397</v>
      </c>
      <c r="EE55" s="406" t="s">
        <v>397</v>
      </c>
      <c r="EF55" s="406" t="s">
        <v>397</v>
      </c>
      <c r="EG55" s="406" t="s">
        <v>397</v>
      </c>
      <c r="EH55" s="406" t="s">
        <v>397</v>
      </c>
      <c r="EI55" s="406" t="s">
        <v>397</v>
      </c>
      <c r="EJ55" s="406" t="s">
        <v>397</v>
      </c>
      <c r="EK55" s="406" t="s">
        <v>397</v>
      </c>
      <c r="EL55" s="406" t="s">
        <v>397</v>
      </c>
      <c r="EM55" s="406" t="s">
        <v>397</v>
      </c>
      <c r="EN55" s="406" t="s">
        <v>397</v>
      </c>
      <c r="EO55" s="406" t="s">
        <v>397</v>
      </c>
      <c r="EP55" s="406" t="s">
        <v>397</v>
      </c>
      <c r="EQ55" s="406" t="s">
        <v>397</v>
      </c>
      <c r="ER55" s="406" t="s">
        <v>397</v>
      </c>
      <c r="ES55" s="406" t="s">
        <v>397</v>
      </c>
      <c r="ET55" s="406" t="s">
        <v>397</v>
      </c>
      <c r="EU55" s="406" t="s">
        <v>397</v>
      </c>
      <c r="EV55" s="406" t="s">
        <v>397</v>
      </c>
      <c r="EW55" s="406" t="s">
        <v>397</v>
      </c>
      <c r="EX55" s="406" t="s">
        <v>397</v>
      </c>
      <c r="EY55" s="406" t="s">
        <v>397</v>
      </c>
      <c r="EZ55" s="406" t="s">
        <v>397</v>
      </c>
      <c r="FA55" s="406" t="s">
        <v>397</v>
      </c>
      <c r="FB55" s="406" t="s">
        <v>397</v>
      </c>
      <c r="FC55" s="406" t="s">
        <v>397</v>
      </c>
      <c r="FD55" s="406" t="s">
        <v>397</v>
      </c>
      <c r="FE55" s="406" t="s">
        <v>397</v>
      </c>
      <c r="FF55" s="406" t="s">
        <v>397</v>
      </c>
      <c r="FG55" s="406" t="s">
        <v>397</v>
      </c>
      <c r="FH55" s="406" t="s">
        <v>397</v>
      </c>
      <c r="FI55" s="406" t="s">
        <v>397</v>
      </c>
      <c r="FJ55" s="406" t="s">
        <v>397</v>
      </c>
      <c r="FK55" s="406" t="s">
        <v>397</v>
      </c>
      <c r="FL55" s="406" t="s">
        <v>397</v>
      </c>
      <c r="FM55" s="406" t="s">
        <v>397</v>
      </c>
      <c r="FN55" s="406" t="s">
        <v>397</v>
      </c>
      <c r="FO55" s="406" t="s">
        <v>397</v>
      </c>
      <c r="FP55" s="406" t="s">
        <v>397</v>
      </c>
      <c r="FQ55" s="406" t="s">
        <v>397</v>
      </c>
      <c r="FR55" s="406" t="s">
        <v>397</v>
      </c>
      <c r="FS55" s="406" t="s">
        <v>397</v>
      </c>
      <c r="FT55" s="406" t="s">
        <v>397</v>
      </c>
      <c r="FU55" s="406" t="s">
        <v>397</v>
      </c>
      <c r="FV55" s="406" t="s">
        <v>397</v>
      </c>
      <c r="FW55" s="406" t="s">
        <v>397</v>
      </c>
      <c r="FX55" s="406" t="s">
        <v>397</v>
      </c>
      <c r="FY55" s="406" t="s">
        <v>397</v>
      </c>
      <c r="FZ55" s="406" t="s">
        <v>397</v>
      </c>
      <c r="GA55" s="406" t="s">
        <v>397</v>
      </c>
      <c r="GB55" s="406" t="s">
        <v>397</v>
      </c>
      <c r="GC55" s="406" t="s">
        <v>397</v>
      </c>
      <c r="GD55" s="406" t="s">
        <v>397</v>
      </c>
      <c r="GE55" s="406" t="s">
        <v>397</v>
      </c>
      <c r="GF55" s="406" t="s">
        <v>397</v>
      </c>
      <c r="GG55" s="406" t="s">
        <v>397</v>
      </c>
      <c r="GH55" s="406" t="s">
        <v>397</v>
      </c>
      <c r="GI55" s="406" t="s">
        <v>397</v>
      </c>
      <c r="GJ55" s="406" t="s">
        <v>397</v>
      </c>
      <c r="GK55" s="406" t="s">
        <v>397</v>
      </c>
      <c r="GL55" s="406" t="s">
        <v>397</v>
      </c>
      <c r="GM55" s="406" t="s">
        <v>397</v>
      </c>
      <c r="GN55" s="406" t="s">
        <v>397</v>
      </c>
      <c r="GO55" s="406" t="s">
        <v>397</v>
      </c>
      <c r="GP55" s="406" t="s">
        <v>397</v>
      </c>
      <c r="GQ55" s="406" t="s">
        <v>397</v>
      </c>
      <c r="GR55" s="406" t="s">
        <v>397</v>
      </c>
      <c r="GS55" s="406" t="s">
        <v>397</v>
      </c>
      <c r="GT55" s="406" t="s">
        <v>397</v>
      </c>
      <c r="GU55" s="406" t="s">
        <v>397</v>
      </c>
      <c r="GV55" s="406" t="s">
        <v>397</v>
      </c>
      <c r="GW55" s="406" t="s">
        <v>397</v>
      </c>
      <c r="GX55" s="406" t="s">
        <v>397</v>
      </c>
      <c r="GY55" s="406" t="s">
        <v>397</v>
      </c>
      <c r="GZ55" s="406" t="s">
        <v>397</v>
      </c>
      <c r="HA55" s="406" t="s">
        <v>397</v>
      </c>
      <c r="HB55" s="406" t="s">
        <v>397</v>
      </c>
      <c r="HC55" s="406" t="s">
        <v>397</v>
      </c>
      <c r="HD55" s="406" t="s">
        <v>397</v>
      </c>
      <c r="HE55" s="406" t="s">
        <v>397</v>
      </c>
      <c r="HF55" s="406" t="s">
        <v>397</v>
      </c>
      <c r="HG55" s="406" t="s">
        <v>397</v>
      </c>
      <c r="HH55" s="406" t="s">
        <v>397</v>
      </c>
      <c r="HI55" s="406" t="s">
        <v>397</v>
      </c>
      <c r="HJ55" s="406" t="s">
        <v>397</v>
      </c>
      <c r="HK55" s="406" t="s">
        <v>397</v>
      </c>
      <c r="HL55" s="406" t="s">
        <v>397</v>
      </c>
      <c r="HM55" s="406" t="s">
        <v>397</v>
      </c>
      <c r="HN55" s="406" t="s">
        <v>397</v>
      </c>
      <c r="HO55" s="406" t="s">
        <v>397</v>
      </c>
      <c r="HP55" s="406" t="s">
        <v>397</v>
      </c>
      <c r="HQ55" s="406" t="s">
        <v>397</v>
      </c>
      <c r="HR55" s="406" t="s">
        <v>397</v>
      </c>
      <c r="HS55" s="406" t="s">
        <v>397</v>
      </c>
      <c r="HT55" s="406" t="s">
        <v>397</v>
      </c>
      <c r="HU55" s="406" t="s">
        <v>397</v>
      </c>
      <c r="HV55" s="406" t="s">
        <v>397</v>
      </c>
      <c r="HW55" s="406" t="s">
        <v>397</v>
      </c>
      <c r="HX55" s="406" t="s">
        <v>397</v>
      </c>
      <c r="HY55" s="406" t="s">
        <v>397</v>
      </c>
      <c r="HZ55" s="406" t="s">
        <v>397</v>
      </c>
      <c r="IA55" s="406" t="s">
        <v>397</v>
      </c>
      <c r="IB55" s="406" t="s">
        <v>397</v>
      </c>
      <c r="IC55" s="406" t="s">
        <v>397</v>
      </c>
      <c r="ID55" s="406" t="s">
        <v>397</v>
      </c>
      <c r="IE55" s="406" t="s">
        <v>397</v>
      </c>
      <c r="IF55" s="406" t="s">
        <v>397</v>
      </c>
      <c r="IG55" s="406" t="s">
        <v>397</v>
      </c>
      <c r="IH55" s="406" t="s">
        <v>397</v>
      </c>
      <c r="II55" s="406" t="s">
        <v>397</v>
      </c>
      <c r="IJ55" s="406" t="s">
        <v>397</v>
      </c>
      <c r="IK55" s="406" t="s">
        <v>397</v>
      </c>
      <c r="IL55" s="406" t="s">
        <v>397</v>
      </c>
      <c r="IM55" s="406" t="s">
        <v>397</v>
      </c>
      <c r="IN55" s="406" t="s">
        <v>397</v>
      </c>
      <c r="IO55" s="406" t="s">
        <v>397</v>
      </c>
      <c r="IP55" s="406" t="s">
        <v>397</v>
      </c>
      <c r="IQ55" s="406" t="s">
        <v>397</v>
      </c>
      <c r="IR55" s="406" t="s">
        <v>397</v>
      </c>
      <c r="IS55" s="406" t="s">
        <v>397</v>
      </c>
      <c r="IT55" s="406" t="s">
        <v>397</v>
      </c>
      <c r="IU55" s="406" t="s">
        <v>397</v>
      </c>
      <c r="IV55" s="406" t="s">
        <v>397</v>
      </c>
      <c r="IW55" s="406" t="s">
        <v>397</v>
      </c>
      <c r="IX55" s="406" t="s">
        <v>397</v>
      </c>
      <c r="IY55" s="406" t="s">
        <v>397</v>
      </c>
      <c r="IZ55" s="406" t="s">
        <v>397</v>
      </c>
      <c r="JA55" s="406" t="s">
        <v>397</v>
      </c>
      <c r="JB55" s="406" t="s">
        <v>397</v>
      </c>
      <c r="JC55" s="406" t="s">
        <v>397</v>
      </c>
      <c r="JD55" s="406" t="s">
        <v>397</v>
      </c>
      <c r="JE55" s="406" t="s">
        <v>397</v>
      </c>
      <c r="JF55" s="406" t="s">
        <v>397</v>
      </c>
      <c r="JG55" s="406" t="s">
        <v>397</v>
      </c>
      <c r="JH55" s="406" t="s">
        <v>397</v>
      </c>
      <c r="JI55" s="406" t="s">
        <v>397</v>
      </c>
      <c r="JJ55" s="406" t="s">
        <v>397</v>
      </c>
      <c r="JK55" s="406" t="s">
        <v>397</v>
      </c>
      <c r="JL55" s="406" t="s">
        <v>397</v>
      </c>
      <c r="JM55" s="406" t="s">
        <v>397</v>
      </c>
      <c r="JN55" s="406" t="s">
        <v>397</v>
      </c>
      <c r="JO55" s="406" t="s">
        <v>397</v>
      </c>
      <c r="JP55" s="406" t="s">
        <v>397</v>
      </c>
      <c r="JQ55" s="406" t="s">
        <v>397</v>
      </c>
      <c r="JR55" s="406" t="s">
        <v>397</v>
      </c>
      <c r="JS55" s="406" t="s">
        <v>397</v>
      </c>
      <c r="JT55" s="406" t="s">
        <v>397</v>
      </c>
      <c r="JU55" s="406" t="s">
        <v>397</v>
      </c>
      <c r="JV55" s="406" t="s">
        <v>397</v>
      </c>
      <c r="JW55" s="406" t="s">
        <v>397</v>
      </c>
      <c r="JX55" s="406" t="s">
        <v>397</v>
      </c>
      <c r="JY55" s="406" t="s">
        <v>397</v>
      </c>
      <c r="JZ55" s="406" t="s">
        <v>397</v>
      </c>
      <c r="KA55" s="406" t="s">
        <v>397</v>
      </c>
      <c r="KB55" s="406" t="s">
        <v>397</v>
      </c>
      <c r="KC55" s="406" t="s">
        <v>397</v>
      </c>
      <c r="KD55" s="406" t="s">
        <v>397</v>
      </c>
      <c r="KE55" s="406" t="s">
        <v>397</v>
      </c>
      <c r="KF55" s="406" t="s">
        <v>397</v>
      </c>
      <c r="KG55" s="406" t="s">
        <v>397</v>
      </c>
      <c r="KH55" s="406" t="s">
        <v>397</v>
      </c>
      <c r="KI55" s="406" t="s">
        <v>397</v>
      </c>
      <c r="KJ55" s="406" t="s">
        <v>397</v>
      </c>
      <c r="KK55" s="406" t="s">
        <v>397</v>
      </c>
      <c r="KL55" s="406" t="s">
        <v>397</v>
      </c>
      <c r="KM55" s="406" t="s">
        <v>397</v>
      </c>
      <c r="KN55" s="406" t="s">
        <v>397</v>
      </c>
      <c r="KO55" s="406" t="s">
        <v>397</v>
      </c>
      <c r="KP55" s="406" t="s">
        <v>397</v>
      </c>
      <c r="KQ55" s="406" t="s">
        <v>397</v>
      </c>
      <c r="KR55" s="406" t="s">
        <v>397</v>
      </c>
      <c r="KS55" s="406" t="s">
        <v>397</v>
      </c>
      <c r="KT55" s="406" t="s">
        <v>397</v>
      </c>
      <c r="KU55" s="406"/>
      <c r="KV55" s="406"/>
      <c r="KW55" s="406"/>
      <c r="KX55" s="406"/>
      <c r="KY55" s="397"/>
      <c r="KZ55" s="397" t="s">
        <v>456</v>
      </c>
      <c r="LA55" s="397" t="s">
        <v>397</v>
      </c>
      <c r="LB55" s="397" t="s">
        <v>397</v>
      </c>
      <c r="LC55" s="397" t="s">
        <v>397</v>
      </c>
      <c r="LD55" s="397" t="s">
        <v>397</v>
      </c>
      <c r="LE55" s="397" t="s">
        <v>397</v>
      </c>
      <c r="LF55" s="397" t="s">
        <v>397</v>
      </c>
      <c r="LG55" s="397"/>
      <c r="LH55" s="406"/>
      <c r="LI55" s="406"/>
      <c r="LJ55" s="406"/>
      <c r="LK55" s="406"/>
      <c r="LL55" s="406"/>
      <c r="LM55" s="406"/>
      <c r="LN55" s="406"/>
      <c r="LO55" s="406"/>
      <c r="LP55" s="406"/>
      <c r="LQ55" s="406"/>
      <c r="LR55" s="406"/>
      <c r="LS55" s="406"/>
      <c r="LT55" s="406"/>
      <c r="LU55" s="406"/>
      <c r="LV55" s="406"/>
      <c r="LW55" s="406"/>
      <c r="LX55" s="406"/>
      <c r="LY55" s="406"/>
      <c r="LZ55" s="406"/>
      <c r="MA55" s="406"/>
      <c r="MB55" s="406"/>
      <c r="MC55" s="406"/>
      <c r="MD55" s="406"/>
      <c r="ME55" s="406"/>
      <c r="MF55" s="406"/>
      <c r="MG55" s="406"/>
      <c r="MH55" s="406"/>
      <c r="MI55" s="406"/>
      <c r="MJ55" s="406"/>
      <c r="MK55" s="406"/>
      <c r="ML55" s="406"/>
      <c r="MM55" s="406"/>
      <c r="MN55" s="406"/>
      <c r="MO55" s="406"/>
      <c r="MP55" s="406"/>
      <c r="MQ55" s="406"/>
      <c r="MR55" s="406"/>
      <c r="MS55" s="406"/>
      <c r="MT55" s="406"/>
      <c r="MU55" s="406"/>
      <c r="MV55" s="406"/>
      <c r="MW55" s="406"/>
      <c r="MX55" s="406"/>
      <c r="MY55" s="406"/>
      <c r="MZ55" s="406"/>
      <c r="NA55" s="406"/>
      <c r="NB55" s="406"/>
      <c r="NC55" s="406"/>
      <c r="ND55" s="406"/>
      <c r="NE55" s="406"/>
      <c r="NF55" s="406"/>
      <c r="NG55" s="406"/>
      <c r="NH55" s="406"/>
      <c r="NI55" s="406"/>
      <c r="NJ55" s="406"/>
      <c r="NK55" s="406"/>
      <c r="NL55" s="406"/>
      <c r="NM55" s="406"/>
      <c r="NN55" s="406"/>
      <c r="NO55" s="406"/>
      <c r="NP55" s="406"/>
      <c r="NQ55" s="406"/>
      <c r="NR55" s="406"/>
      <c r="NS55" s="406"/>
      <c r="NT55" s="406"/>
      <c r="NU55" s="406"/>
      <c r="NV55" s="406"/>
      <c r="NW55" s="406"/>
      <c r="NX55" s="406"/>
      <c r="NY55" s="406"/>
      <c r="NZ55" s="406"/>
      <c r="OA55" s="406"/>
      <c r="OB55" s="406"/>
      <c r="OC55" s="406"/>
      <c r="OD55" s="406"/>
      <c r="OE55" s="406"/>
      <c r="OF55" s="406"/>
      <c r="OG55" s="406"/>
      <c r="OH55" s="406"/>
      <c r="OI55" s="406"/>
      <c r="OJ55" s="406"/>
      <c r="OK55" s="406"/>
      <c r="OL55" s="406"/>
      <c r="OM55" s="406"/>
      <c r="ON55" s="406"/>
      <c r="OO55" s="406"/>
      <c r="OP55" s="406"/>
      <c r="OQ55" s="406"/>
      <c r="OR55" s="406"/>
      <c r="OS55" s="406"/>
      <c r="OT55" s="406"/>
      <c r="OU55" s="406"/>
      <c r="OV55" s="406"/>
      <c r="OW55" s="406"/>
      <c r="OX55" s="406"/>
      <c r="OY55" s="406"/>
      <c r="OZ55" s="406"/>
      <c r="PA55" s="406"/>
      <c r="PB55" s="406"/>
      <c r="PC55" s="406"/>
      <c r="PD55" s="406"/>
      <c r="PE55" s="406"/>
      <c r="PF55" s="406"/>
      <c r="PG55" s="406"/>
      <c r="PH55" s="406"/>
      <c r="PI55" s="406"/>
      <c r="PJ55" s="406"/>
      <c r="PK55" s="406"/>
      <c r="PL55" s="406"/>
      <c r="PM55" s="406"/>
      <c r="PN55" s="406"/>
      <c r="PO55" s="406"/>
      <c r="PP55" s="406"/>
      <c r="PQ55" s="406"/>
      <c r="PR55" s="406"/>
      <c r="PS55" s="406"/>
      <c r="PT55" s="406"/>
      <c r="PU55" s="406"/>
      <c r="PV55" s="406"/>
      <c r="PW55" s="406"/>
      <c r="PX55" s="406"/>
      <c r="PY55" s="406"/>
      <c r="PZ55" s="406"/>
      <c r="QA55" s="406"/>
      <c r="QB55" s="406"/>
      <c r="QC55" s="406"/>
      <c r="QD55" s="406"/>
      <c r="QE55" s="406"/>
      <c r="QF55" s="406"/>
      <c r="QG55" s="406"/>
      <c r="QH55" s="406"/>
      <c r="QI55" s="406"/>
      <c r="QJ55" s="406"/>
      <c r="QK55" s="406"/>
      <c r="QL55" s="406"/>
      <c r="QM55" s="406"/>
      <c r="QN55" s="406"/>
      <c r="QO55" s="406"/>
      <c r="QP55" s="406"/>
      <c r="QQ55" s="406"/>
      <c r="QR55" s="406"/>
      <c r="QS55" s="406"/>
      <c r="QT55" s="406"/>
      <c r="QU55" s="406"/>
      <c r="QV55" s="406"/>
      <c r="QW55" s="406"/>
      <c r="QX55" s="406"/>
      <c r="QY55" s="406"/>
      <c r="QZ55" s="406"/>
      <c r="RA55" s="406"/>
      <c r="RB55" s="406"/>
      <c r="RC55" s="406"/>
      <c r="RD55" s="406"/>
      <c r="RE55" s="406"/>
      <c r="RF55" s="406"/>
      <c r="RG55" s="406"/>
      <c r="RH55" s="406"/>
      <c r="RI55" s="406"/>
      <c r="RJ55" s="406"/>
      <c r="RK55" s="406"/>
      <c r="RL55" s="406"/>
      <c r="RM55" s="406"/>
      <c r="RN55" s="406"/>
      <c r="RO55" s="406"/>
      <c r="RP55" s="406"/>
      <c r="RQ55" s="406"/>
      <c r="RR55" s="406"/>
      <c r="RS55" s="406"/>
      <c r="RT55" s="406"/>
      <c r="RU55" s="406"/>
      <c r="RV55" s="406"/>
      <c r="RW55" s="406"/>
      <c r="RX55" s="406"/>
      <c r="RY55" s="406"/>
      <c r="RZ55" s="406"/>
      <c r="SA55" s="406"/>
      <c r="SB55" s="406"/>
      <c r="SC55" s="406"/>
      <c r="SD55" s="406"/>
      <c r="SE55" s="406"/>
      <c r="SF55" s="406"/>
      <c r="SG55" s="406"/>
    </row>
    <row r="56" spans="1:501">
      <c r="A56" s="395"/>
      <c r="B56" s="395"/>
      <c r="C56" s="395">
        <v>0</v>
      </c>
      <c r="D56" s="395">
        <v>0</v>
      </c>
      <c r="E56" s="395">
        <v>0</v>
      </c>
      <c r="F56" s="395">
        <v>0</v>
      </c>
      <c r="G56" s="395">
        <v>0</v>
      </c>
      <c r="H56" s="395">
        <v>0</v>
      </c>
      <c r="I56" s="395">
        <v>0</v>
      </c>
      <c r="J56" s="395">
        <v>0</v>
      </c>
      <c r="K56" s="395">
        <v>0</v>
      </c>
      <c r="L56" s="395">
        <v>0</v>
      </c>
      <c r="M56" s="395">
        <v>0</v>
      </c>
      <c r="N56" s="395"/>
      <c r="O56" s="398">
        <v>0</v>
      </c>
      <c r="P56" s="395">
        <v>0</v>
      </c>
      <c r="Q56" s="395">
        <v>0</v>
      </c>
      <c r="R56" s="395">
        <v>0</v>
      </c>
      <c r="S56" s="395">
        <v>0</v>
      </c>
      <c r="T56" s="395">
        <v>0</v>
      </c>
      <c r="U56" s="395">
        <v>0</v>
      </c>
      <c r="V56" s="395">
        <v>0</v>
      </c>
      <c r="W56" s="395" t="s">
        <v>397</v>
      </c>
      <c r="X56" s="395" t="s">
        <v>397</v>
      </c>
      <c r="Y56" s="395" t="s">
        <v>397</v>
      </c>
      <c r="Z56" s="395"/>
      <c r="AA56" s="395"/>
      <c r="AB56" s="395"/>
      <c r="AC56" s="395"/>
      <c r="AD56" s="395"/>
      <c r="AE56" s="395"/>
      <c r="AF56" s="395"/>
      <c r="AG56" s="395"/>
      <c r="AH56" s="406" t="s">
        <v>397</v>
      </c>
      <c r="AI56" s="406" t="s">
        <v>397</v>
      </c>
      <c r="AJ56" s="406" t="s">
        <v>397</v>
      </c>
      <c r="AK56" s="406" t="s">
        <v>397</v>
      </c>
      <c r="AL56" s="406" t="s">
        <v>397</v>
      </c>
      <c r="AM56" s="406" t="s">
        <v>397</v>
      </c>
      <c r="AN56" s="406" t="s">
        <v>397</v>
      </c>
      <c r="AO56" s="406" t="s">
        <v>397</v>
      </c>
      <c r="AP56" s="406" t="s">
        <v>397</v>
      </c>
      <c r="AQ56" s="406" t="s">
        <v>397</v>
      </c>
      <c r="AR56" s="406" t="s">
        <v>397</v>
      </c>
      <c r="AS56" s="406" t="s">
        <v>397</v>
      </c>
      <c r="AT56" s="406" t="s">
        <v>397</v>
      </c>
      <c r="AU56" s="406" t="s">
        <v>397</v>
      </c>
      <c r="AV56" s="406" t="s">
        <v>397</v>
      </c>
      <c r="AW56" s="406" t="s">
        <v>397</v>
      </c>
      <c r="AX56" s="406" t="s">
        <v>397</v>
      </c>
      <c r="AY56" s="406" t="s">
        <v>397</v>
      </c>
      <c r="AZ56" s="406" t="s">
        <v>397</v>
      </c>
      <c r="BA56" s="406" t="s">
        <v>397</v>
      </c>
      <c r="BB56" s="406" t="s">
        <v>397</v>
      </c>
      <c r="BC56" s="406" t="s">
        <v>397</v>
      </c>
      <c r="BD56" s="406" t="s">
        <v>397</v>
      </c>
      <c r="BE56" s="406" t="s">
        <v>397</v>
      </c>
      <c r="BF56" s="406" t="s">
        <v>397</v>
      </c>
      <c r="BG56" s="406" t="s">
        <v>397</v>
      </c>
      <c r="BH56" s="406" t="s">
        <v>397</v>
      </c>
      <c r="BI56" s="406" t="s">
        <v>397</v>
      </c>
      <c r="BJ56" s="406" t="s">
        <v>397</v>
      </c>
      <c r="BK56" s="406" t="s">
        <v>397</v>
      </c>
      <c r="BL56" s="406" t="s">
        <v>397</v>
      </c>
      <c r="BM56" s="406" t="s">
        <v>397</v>
      </c>
      <c r="BN56" s="406" t="s">
        <v>397</v>
      </c>
      <c r="BO56" s="406" t="s">
        <v>397</v>
      </c>
      <c r="BP56" s="406" t="s">
        <v>397</v>
      </c>
      <c r="BQ56" s="406" t="s">
        <v>397</v>
      </c>
      <c r="BR56" s="406" t="s">
        <v>397</v>
      </c>
      <c r="BS56" s="406" t="s">
        <v>397</v>
      </c>
      <c r="BT56" s="406" t="s">
        <v>397</v>
      </c>
      <c r="BU56" s="406" t="s">
        <v>397</v>
      </c>
      <c r="BV56" s="406" t="s">
        <v>397</v>
      </c>
      <c r="BW56" s="406" t="s">
        <v>397</v>
      </c>
      <c r="BX56" s="406" t="s">
        <v>397</v>
      </c>
      <c r="BY56" s="406" t="s">
        <v>397</v>
      </c>
      <c r="BZ56" s="406" t="s">
        <v>397</v>
      </c>
      <c r="CA56" s="406" t="s">
        <v>397</v>
      </c>
      <c r="CB56" s="406" t="s">
        <v>397</v>
      </c>
      <c r="CC56" s="406" t="s">
        <v>397</v>
      </c>
      <c r="CD56" s="406" t="s">
        <v>397</v>
      </c>
      <c r="CE56" s="406" t="s">
        <v>397</v>
      </c>
      <c r="CF56" s="406" t="s">
        <v>397</v>
      </c>
      <c r="CG56" s="406" t="s">
        <v>397</v>
      </c>
      <c r="CH56" s="406" t="s">
        <v>397</v>
      </c>
      <c r="CI56" s="406" t="s">
        <v>397</v>
      </c>
      <c r="CJ56" s="406" t="s">
        <v>397</v>
      </c>
      <c r="CK56" s="406" t="s">
        <v>397</v>
      </c>
      <c r="CL56" s="406" t="s">
        <v>397</v>
      </c>
      <c r="CM56" s="406" t="s">
        <v>397</v>
      </c>
      <c r="CN56" s="406" t="s">
        <v>397</v>
      </c>
      <c r="CO56" s="406" t="s">
        <v>397</v>
      </c>
      <c r="CP56" s="406" t="s">
        <v>397</v>
      </c>
      <c r="CQ56" s="406" t="s">
        <v>397</v>
      </c>
      <c r="CR56" s="406" t="s">
        <v>397</v>
      </c>
      <c r="CS56" s="406" t="s">
        <v>397</v>
      </c>
      <c r="CT56" s="406" t="s">
        <v>397</v>
      </c>
      <c r="CU56" s="406" t="s">
        <v>397</v>
      </c>
      <c r="CV56" s="406" t="s">
        <v>397</v>
      </c>
      <c r="CW56" s="406" t="s">
        <v>397</v>
      </c>
      <c r="CX56" s="406" t="s">
        <v>397</v>
      </c>
      <c r="CY56" s="406" t="s">
        <v>397</v>
      </c>
      <c r="CZ56" s="406" t="s">
        <v>397</v>
      </c>
      <c r="DA56" s="406" t="s">
        <v>397</v>
      </c>
      <c r="DB56" s="406" t="s">
        <v>397</v>
      </c>
      <c r="DC56" s="397"/>
      <c r="DD56" s="397"/>
      <c r="DE56" s="397"/>
      <c r="DF56" s="397" t="s">
        <v>397</v>
      </c>
      <c r="DG56" s="397" t="s">
        <v>397</v>
      </c>
      <c r="DH56" s="397" t="s">
        <v>397</v>
      </c>
      <c r="DI56" s="397" t="s">
        <v>397</v>
      </c>
      <c r="DJ56" s="397" t="s">
        <v>397</v>
      </c>
      <c r="DK56" s="397" t="s">
        <v>397</v>
      </c>
      <c r="DL56" s="397"/>
      <c r="DM56" s="397"/>
      <c r="DN56" s="397">
        <v>0</v>
      </c>
      <c r="DO56" s="395">
        <v>0</v>
      </c>
      <c r="DP56" s="406" t="s">
        <v>397</v>
      </c>
      <c r="DQ56" s="406" t="s">
        <v>397</v>
      </c>
      <c r="DR56" s="406" t="s">
        <v>397</v>
      </c>
      <c r="DS56" s="406" t="s">
        <v>397</v>
      </c>
      <c r="DT56" s="406" t="s">
        <v>397</v>
      </c>
      <c r="DU56" s="406" t="s">
        <v>397</v>
      </c>
      <c r="DV56" s="406" t="s">
        <v>397</v>
      </c>
      <c r="DW56" s="406" t="s">
        <v>397</v>
      </c>
      <c r="DX56" s="406" t="s">
        <v>397</v>
      </c>
      <c r="DY56" s="406" t="s">
        <v>397</v>
      </c>
      <c r="DZ56" s="406" t="s">
        <v>397</v>
      </c>
      <c r="EA56" s="406" t="s">
        <v>397</v>
      </c>
      <c r="EB56" s="406" t="s">
        <v>397</v>
      </c>
      <c r="EC56" s="406" t="s">
        <v>397</v>
      </c>
      <c r="ED56" s="406" t="s">
        <v>397</v>
      </c>
      <c r="EE56" s="406" t="s">
        <v>397</v>
      </c>
      <c r="EF56" s="406" t="s">
        <v>397</v>
      </c>
      <c r="EG56" s="406" t="s">
        <v>397</v>
      </c>
      <c r="EH56" s="406" t="s">
        <v>397</v>
      </c>
      <c r="EI56" s="406" t="s">
        <v>397</v>
      </c>
      <c r="EJ56" s="406" t="s">
        <v>397</v>
      </c>
      <c r="EK56" s="406" t="s">
        <v>397</v>
      </c>
      <c r="EL56" s="406" t="s">
        <v>397</v>
      </c>
      <c r="EM56" s="406" t="s">
        <v>397</v>
      </c>
      <c r="EN56" s="406" t="s">
        <v>397</v>
      </c>
      <c r="EO56" s="406" t="s">
        <v>397</v>
      </c>
      <c r="EP56" s="406" t="s">
        <v>397</v>
      </c>
      <c r="EQ56" s="406" t="s">
        <v>397</v>
      </c>
      <c r="ER56" s="406" t="s">
        <v>397</v>
      </c>
      <c r="ES56" s="406" t="s">
        <v>397</v>
      </c>
      <c r="ET56" s="406" t="s">
        <v>397</v>
      </c>
      <c r="EU56" s="406" t="s">
        <v>397</v>
      </c>
      <c r="EV56" s="406" t="s">
        <v>397</v>
      </c>
      <c r="EW56" s="406" t="s">
        <v>397</v>
      </c>
      <c r="EX56" s="406" t="s">
        <v>397</v>
      </c>
      <c r="EY56" s="406" t="s">
        <v>397</v>
      </c>
      <c r="EZ56" s="406" t="s">
        <v>397</v>
      </c>
      <c r="FA56" s="406" t="s">
        <v>397</v>
      </c>
      <c r="FB56" s="406" t="s">
        <v>397</v>
      </c>
      <c r="FC56" s="406" t="s">
        <v>397</v>
      </c>
      <c r="FD56" s="406" t="s">
        <v>397</v>
      </c>
      <c r="FE56" s="406" t="s">
        <v>397</v>
      </c>
      <c r="FF56" s="406" t="s">
        <v>397</v>
      </c>
      <c r="FG56" s="406" t="s">
        <v>397</v>
      </c>
      <c r="FH56" s="406" t="s">
        <v>397</v>
      </c>
      <c r="FI56" s="406" t="s">
        <v>397</v>
      </c>
      <c r="FJ56" s="406" t="s">
        <v>397</v>
      </c>
      <c r="FK56" s="406" t="s">
        <v>397</v>
      </c>
      <c r="FL56" s="406" t="s">
        <v>397</v>
      </c>
      <c r="FM56" s="406" t="s">
        <v>397</v>
      </c>
      <c r="FN56" s="406" t="s">
        <v>397</v>
      </c>
      <c r="FO56" s="406" t="s">
        <v>397</v>
      </c>
      <c r="FP56" s="406" t="s">
        <v>397</v>
      </c>
      <c r="FQ56" s="406" t="s">
        <v>397</v>
      </c>
      <c r="FR56" s="406" t="s">
        <v>397</v>
      </c>
      <c r="FS56" s="406" t="s">
        <v>397</v>
      </c>
      <c r="FT56" s="406" t="s">
        <v>397</v>
      </c>
      <c r="FU56" s="406" t="s">
        <v>397</v>
      </c>
      <c r="FV56" s="406" t="s">
        <v>397</v>
      </c>
      <c r="FW56" s="406" t="s">
        <v>397</v>
      </c>
      <c r="FX56" s="406" t="s">
        <v>397</v>
      </c>
      <c r="FY56" s="406" t="s">
        <v>397</v>
      </c>
      <c r="FZ56" s="406" t="s">
        <v>397</v>
      </c>
      <c r="GA56" s="406" t="s">
        <v>397</v>
      </c>
      <c r="GB56" s="406" t="s">
        <v>397</v>
      </c>
      <c r="GC56" s="406" t="s">
        <v>397</v>
      </c>
      <c r="GD56" s="406" t="s">
        <v>397</v>
      </c>
      <c r="GE56" s="406" t="s">
        <v>397</v>
      </c>
      <c r="GF56" s="406" t="s">
        <v>397</v>
      </c>
      <c r="GG56" s="406" t="s">
        <v>397</v>
      </c>
      <c r="GH56" s="406" t="s">
        <v>397</v>
      </c>
      <c r="GI56" s="406" t="s">
        <v>397</v>
      </c>
      <c r="GJ56" s="406" t="s">
        <v>397</v>
      </c>
      <c r="GK56" s="406" t="s">
        <v>397</v>
      </c>
      <c r="GL56" s="406" t="s">
        <v>397</v>
      </c>
      <c r="GM56" s="406" t="s">
        <v>397</v>
      </c>
      <c r="GN56" s="406" t="s">
        <v>397</v>
      </c>
      <c r="GO56" s="406" t="s">
        <v>397</v>
      </c>
      <c r="GP56" s="406" t="s">
        <v>397</v>
      </c>
      <c r="GQ56" s="406" t="s">
        <v>397</v>
      </c>
      <c r="GR56" s="406" t="s">
        <v>397</v>
      </c>
      <c r="GS56" s="406" t="s">
        <v>397</v>
      </c>
      <c r="GT56" s="406" t="s">
        <v>397</v>
      </c>
      <c r="GU56" s="406" t="s">
        <v>397</v>
      </c>
      <c r="GV56" s="406" t="s">
        <v>397</v>
      </c>
      <c r="GW56" s="406" t="s">
        <v>397</v>
      </c>
      <c r="GX56" s="406" t="s">
        <v>397</v>
      </c>
      <c r="GY56" s="406" t="s">
        <v>397</v>
      </c>
      <c r="GZ56" s="406" t="s">
        <v>397</v>
      </c>
      <c r="HA56" s="406" t="s">
        <v>397</v>
      </c>
      <c r="HB56" s="406" t="s">
        <v>397</v>
      </c>
      <c r="HC56" s="406" t="s">
        <v>397</v>
      </c>
      <c r="HD56" s="406" t="s">
        <v>397</v>
      </c>
      <c r="HE56" s="406" t="s">
        <v>397</v>
      </c>
      <c r="HF56" s="406" t="s">
        <v>397</v>
      </c>
      <c r="HG56" s="406" t="s">
        <v>397</v>
      </c>
      <c r="HH56" s="406" t="s">
        <v>397</v>
      </c>
      <c r="HI56" s="406" t="s">
        <v>397</v>
      </c>
      <c r="HJ56" s="406" t="s">
        <v>397</v>
      </c>
      <c r="HK56" s="406" t="s">
        <v>397</v>
      </c>
      <c r="HL56" s="406" t="s">
        <v>397</v>
      </c>
      <c r="HM56" s="406" t="s">
        <v>397</v>
      </c>
      <c r="HN56" s="406" t="s">
        <v>397</v>
      </c>
      <c r="HO56" s="406" t="s">
        <v>397</v>
      </c>
      <c r="HP56" s="406" t="s">
        <v>397</v>
      </c>
      <c r="HQ56" s="406" t="s">
        <v>397</v>
      </c>
      <c r="HR56" s="406" t="s">
        <v>397</v>
      </c>
      <c r="HS56" s="406" t="s">
        <v>397</v>
      </c>
      <c r="HT56" s="406" t="s">
        <v>397</v>
      </c>
      <c r="HU56" s="406" t="s">
        <v>397</v>
      </c>
      <c r="HV56" s="406" t="s">
        <v>397</v>
      </c>
      <c r="HW56" s="406" t="s">
        <v>397</v>
      </c>
      <c r="HX56" s="406" t="s">
        <v>397</v>
      </c>
      <c r="HY56" s="406" t="s">
        <v>397</v>
      </c>
      <c r="HZ56" s="406" t="s">
        <v>397</v>
      </c>
      <c r="IA56" s="406" t="s">
        <v>397</v>
      </c>
      <c r="IB56" s="406" t="s">
        <v>397</v>
      </c>
      <c r="IC56" s="406" t="s">
        <v>397</v>
      </c>
      <c r="ID56" s="406" t="s">
        <v>397</v>
      </c>
      <c r="IE56" s="406" t="s">
        <v>397</v>
      </c>
      <c r="IF56" s="406" t="s">
        <v>397</v>
      </c>
      <c r="IG56" s="406" t="s">
        <v>397</v>
      </c>
      <c r="IH56" s="406" t="s">
        <v>397</v>
      </c>
      <c r="II56" s="406" t="s">
        <v>397</v>
      </c>
      <c r="IJ56" s="406" t="s">
        <v>397</v>
      </c>
      <c r="IK56" s="406" t="s">
        <v>397</v>
      </c>
      <c r="IL56" s="406" t="s">
        <v>397</v>
      </c>
      <c r="IM56" s="406" t="s">
        <v>397</v>
      </c>
      <c r="IN56" s="406" t="s">
        <v>397</v>
      </c>
      <c r="IO56" s="406" t="s">
        <v>397</v>
      </c>
      <c r="IP56" s="406" t="s">
        <v>397</v>
      </c>
      <c r="IQ56" s="406" t="s">
        <v>397</v>
      </c>
      <c r="IR56" s="406" t="s">
        <v>397</v>
      </c>
      <c r="IS56" s="406" t="s">
        <v>397</v>
      </c>
      <c r="IT56" s="406" t="s">
        <v>397</v>
      </c>
      <c r="IU56" s="406" t="s">
        <v>397</v>
      </c>
      <c r="IV56" s="406" t="s">
        <v>397</v>
      </c>
      <c r="IW56" s="406" t="s">
        <v>397</v>
      </c>
      <c r="IX56" s="406" t="s">
        <v>397</v>
      </c>
      <c r="IY56" s="406" t="s">
        <v>397</v>
      </c>
      <c r="IZ56" s="406" t="s">
        <v>397</v>
      </c>
      <c r="JA56" s="406" t="s">
        <v>397</v>
      </c>
      <c r="JB56" s="406" t="s">
        <v>397</v>
      </c>
      <c r="JC56" s="406" t="s">
        <v>397</v>
      </c>
      <c r="JD56" s="406" t="s">
        <v>397</v>
      </c>
      <c r="JE56" s="406" t="s">
        <v>397</v>
      </c>
      <c r="JF56" s="406" t="s">
        <v>397</v>
      </c>
      <c r="JG56" s="406" t="s">
        <v>397</v>
      </c>
      <c r="JH56" s="406" t="s">
        <v>397</v>
      </c>
      <c r="JI56" s="406" t="s">
        <v>397</v>
      </c>
      <c r="JJ56" s="406" t="s">
        <v>397</v>
      </c>
      <c r="JK56" s="406" t="s">
        <v>397</v>
      </c>
      <c r="JL56" s="406" t="s">
        <v>397</v>
      </c>
      <c r="JM56" s="406" t="s">
        <v>397</v>
      </c>
      <c r="JN56" s="406" t="s">
        <v>397</v>
      </c>
      <c r="JO56" s="406" t="s">
        <v>397</v>
      </c>
      <c r="JP56" s="406" t="s">
        <v>397</v>
      </c>
      <c r="JQ56" s="406" t="s">
        <v>397</v>
      </c>
      <c r="JR56" s="406" t="s">
        <v>397</v>
      </c>
      <c r="JS56" s="406" t="s">
        <v>397</v>
      </c>
      <c r="JT56" s="406" t="s">
        <v>397</v>
      </c>
      <c r="JU56" s="406" t="s">
        <v>397</v>
      </c>
      <c r="JV56" s="406" t="s">
        <v>397</v>
      </c>
      <c r="JW56" s="406" t="s">
        <v>397</v>
      </c>
      <c r="JX56" s="406" t="s">
        <v>397</v>
      </c>
      <c r="JY56" s="406" t="s">
        <v>397</v>
      </c>
      <c r="JZ56" s="406" t="s">
        <v>397</v>
      </c>
      <c r="KA56" s="406" t="s">
        <v>397</v>
      </c>
      <c r="KB56" s="406" t="s">
        <v>397</v>
      </c>
      <c r="KC56" s="406" t="s">
        <v>397</v>
      </c>
      <c r="KD56" s="406" t="s">
        <v>397</v>
      </c>
      <c r="KE56" s="406" t="s">
        <v>397</v>
      </c>
      <c r="KF56" s="406" t="s">
        <v>397</v>
      </c>
      <c r="KG56" s="406" t="s">
        <v>397</v>
      </c>
      <c r="KH56" s="406" t="s">
        <v>397</v>
      </c>
      <c r="KI56" s="406" t="s">
        <v>397</v>
      </c>
      <c r="KJ56" s="406" t="s">
        <v>397</v>
      </c>
      <c r="KK56" s="406" t="s">
        <v>397</v>
      </c>
      <c r="KL56" s="406" t="s">
        <v>397</v>
      </c>
      <c r="KM56" s="406" t="s">
        <v>397</v>
      </c>
      <c r="KN56" s="406" t="s">
        <v>397</v>
      </c>
      <c r="KO56" s="406" t="s">
        <v>397</v>
      </c>
      <c r="KP56" s="406" t="s">
        <v>397</v>
      </c>
      <c r="KQ56" s="406" t="s">
        <v>397</v>
      </c>
      <c r="KR56" s="406" t="s">
        <v>397</v>
      </c>
      <c r="KS56" s="406" t="s">
        <v>397</v>
      </c>
      <c r="KT56" s="406" t="s">
        <v>397</v>
      </c>
      <c r="KU56" s="406"/>
      <c r="KV56" s="406"/>
      <c r="KW56" s="406"/>
      <c r="KX56" s="406"/>
      <c r="KY56" s="397"/>
      <c r="KZ56" s="397">
        <v>0</v>
      </c>
      <c r="LA56" s="397" t="s">
        <v>397</v>
      </c>
      <c r="LB56" s="397" t="s">
        <v>397</v>
      </c>
      <c r="LC56" s="397" t="s">
        <v>397</v>
      </c>
      <c r="LD56" s="397" t="s">
        <v>397</v>
      </c>
      <c r="LE56" s="397" t="s">
        <v>397</v>
      </c>
      <c r="LF56" s="397" t="s">
        <v>397</v>
      </c>
      <c r="LG56" s="397"/>
      <c r="LH56" s="406"/>
      <c r="LI56" s="406"/>
      <c r="LJ56" s="406"/>
      <c r="LK56" s="406"/>
      <c r="LL56" s="406"/>
      <c r="LM56" s="406"/>
      <c r="LN56" s="406"/>
      <c r="LO56" s="406"/>
      <c r="LP56" s="406"/>
      <c r="LQ56" s="406"/>
      <c r="LR56" s="406"/>
      <c r="LS56" s="406"/>
      <c r="LT56" s="406"/>
      <c r="LU56" s="406"/>
      <c r="LV56" s="406"/>
      <c r="LW56" s="406"/>
      <c r="LX56" s="406"/>
      <c r="LY56" s="406"/>
      <c r="LZ56" s="406"/>
      <c r="MA56" s="406"/>
      <c r="MB56" s="406"/>
      <c r="MC56" s="406"/>
      <c r="MD56" s="406"/>
      <c r="ME56" s="406"/>
      <c r="MF56" s="406"/>
      <c r="MG56" s="406"/>
      <c r="MH56" s="406"/>
      <c r="MI56" s="406"/>
      <c r="MJ56" s="406"/>
      <c r="MK56" s="406"/>
      <c r="ML56" s="406"/>
      <c r="MM56" s="406"/>
      <c r="MN56" s="406"/>
      <c r="MO56" s="406"/>
      <c r="MP56" s="406"/>
      <c r="MQ56" s="406"/>
      <c r="MR56" s="406"/>
      <c r="MS56" s="406"/>
      <c r="MT56" s="406"/>
      <c r="MU56" s="406"/>
      <c r="MV56" s="406"/>
      <c r="MW56" s="406"/>
      <c r="MX56" s="406"/>
      <c r="MY56" s="406"/>
      <c r="MZ56" s="406"/>
      <c r="NA56" s="406"/>
      <c r="NB56" s="406"/>
      <c r="NC56" s="406"/>
      <c r="ND56" s="406"/>
      <c r="NE56" s="406"/>
      <c r="NF56" s="406"/>
      <c r="NG56" s="406"/>
      <c r="NH56" s="406"/>
      <c r="NI56" s="406"/>
      <c r="NJ56" s="406"/>
      <c r="NK56" s="406"/>
      <c r="NL56" s="406"/>
      <c r="NM56" s="406"/>
      <c r="NN56" s="406"/>
      <c r="NO56" s="406"/>
      <c r="NP56" s="406"/>
      <c r="NQ56" s="406"/>
      <c r="NR56" s="406"/>
      <c r="NS56" s="406"/>
      <c r="NT56" s="406"/>
      <c r="NU56" s="406"/>
      <c r="NV56" s="406"/>
      <c r="NW56" s="406"/>
      <c r="NX56" s="406"/>
      <c r="NY56" s="406"/>
      <c r="NZ56" s="406"/>
      <c r="OA56" s="406"/>
      <c r="OB56" s="406"/>
      <c r="OC56" s="406"/>
      <c r="OD56" s="406"/>
      <c r="OE56" s="406"/>
      <c r="OF56" s="406"/>
      <c r="OG56" s="406"/>
      <c r="OH56" s="406"/>
      <c r="OI56" s="406"/>
      <c r="OJ56" s="406"/>
      <c r="OK56" s="406"/>
      <c r="OL56" s="406"/>
      <c r="OM56" s="406"/>
      <c r="ON56" s="406"/>
      <c r="OO56" s="406"/>
      <c r="OP56" s="406"/>
      <c r="OQ56" s="406"/>
      <c r="OR56" s="406"/>
      <c r="OS56" s="406"/>
      <c r="OT56" s="406"/>
      <c r="OU56" s="406"/>
      <c r="OV56" s="406"/>
      <c r="OW56" s="406"/>
      <c r="OX56" s="406"/>
      <c r="OY56" s="406"/>
      <c r="OZ56" s="406"/>
      <c r="PA56" s="406"/>
      <c r="PB56" s="406"/>
      <c r="PC56" s="406"/>
      <c r="PD56" s="406"/>
      <c r="PE56" s="406"/>
      <c r="PF56" s="406"/>
      <c r="PG56" s="406"/>
      <c r="PH56" s="406"/>
      <c r="PI56" s="406"/>
      <c r="PJ56" s="406"/>
      <c r="PK56" s="406"/>
      <c r="PL56" s="406"/>
      <c r="PM56" s="406"/>
      <c r="PN56" s="406"/>
      <c r="PO56" s="406"/>
      <c r="PP56" s="406"/>
      <c r="PQ56" s="406"/>
      <c r="PR56" s="406"/>
      <c r="PS56" s="406"/>
      <c r="PT56" s="406"/>
      <c r="PU56" s="406"/>
      <c r="PV56" s="406"/>
      <c r="PW56" s="406"/>
      <c r="PX56" s="406"/>
      <c r="PY56" s="406"/>
      <c r="PZ56" s="406"/>
      <c r="QA56" s="406"/>
      <c r="QB56" s="406"/>
      <c r="QC56" s="406"/>
      <c r="QD56" s="406"/>
      <c r="QE56" s="406"/>
      <c r="QF56" s="406"/>
      <c r="QG56" s="406"/>
      <c r="QH56" s="406"/>
      <c r="QI56" s="406"/>
      <c r="QJ56" s="406"/>
      <c r="QK56" s="406"/>
      <c r="QL56" s="406"/>
      <c r="QM56" s="406"/>
      <c r="QN56" s="406"/>
      <c r="QO56" s="406"/>
      <c r="QP56" s="406"/>
      <c r="QQ56" s="406"/>
      <c r="QR56" s="406"/>
      <c r="QS56" s="406"/>
      <c r="QT56" s="406"/>
      <c r="QU56" s="406"/>
      <c r="QV56" s="406"/>
      <c r="QW56" s="406"/>
      <c r="QX56" s="406"/>
      <c r="QY56" s="406"/>
      <c r="QZ56" s="406"/>
      <c r="RA56" s="406"/>
      <c r="RB56" s="406"/>
      <c r="RC56" s="406"/>
      <c r="RD56" s="406"/>
      <c r="RE56" s="406"/>
      <c r="RF56" s="406"/>
      <c r="RG56" s="406"/>
      <c r="RH56" s="406"/>
      <c r="RI56" s="406"/>
      <c r="RJ56" s="406"/>
      <c r="RK56" s="406"/>
      <c r="RL56" s="406"/>
      <c r="RM56" s="406"/>
      <c r="RN56" s="406"/>
      <c r="RO56" s="406"/>
      <c r="RP56" s="406"/>
      <c r="RQ56" s="406"/>
      <c r="RR56" s="406"/>
      <c r="RS56" s="406"/>
      <c r="RT56" s="406"/>
      <c r="RU56" s="406"/>
      <c r="RV56" s="406"/>
      <c r="RW56" s="406"/>
      <c r="RX56" s="406"/>
      <c r="RY56" s="406"/>
      <c r="RZ56" s="406"/>
      <c r="SA56" s="406"/>
      <c r="SB56" s="406"/>
      <c r="SC56" s="406"/>
      <c r="SD56" s="406"/>
      <c r="SE56" s="406"/>
      <c r="SF56" s="406"/>
      <c r="SG56" s="406"/>
    </row>
    <row r="57" spans="1:501">
      <c r="A57" s="395"/>
      <c r="B57" s="395">
        <v>0</v>
      </c>
      <c r="C57" s="395">
        <v>0</v>
      </c>
      <c r="D57" s="395">
        <v>0</v>
      </c>
      <c r="E57" s="395">
        <v>0</v>
      </c>
      <c r="F57" s="395">
        <v>0</v>
      </c>
      <c r="G57" s="395">
        <v>0</v>
      </c>
      <c r="H57" s="395">
        <v>0</v>
      </c>
      <c r="I57" s="395">
        <v>0</v>
      </c>
      <c r="J57" s="395">
        <v>0</v>
      </c>
      <c r="K57" s="395">
        <v>0</v>
      </c>
      <c r="L57" s="395">
        <v>0</v>
      </c>
      <c r="M57" s="395">
        <v>0</v>
      </c>
      <c r="N57" s="395"/>
      <c r="O57" s="398">
        <v>0</v>
      </c>
      <c r="P57" s="395">
        <v>0</v>
      </c>
      <c r="Q57" s="395">
        <v>0</v>
      </c>
      <c r="R57" s="395">
        <v>0</v>
      </c>
      <c r="S57" s="395">
        <v>0</v>
      </c>
      <c r="T57" s="395">
        <v>0</v>
      </c>
      <c r="U57" s="395">
        <v>0</v>
      </c>
      <c r="V57" s="395">
        <v>0</v>
      </c>
      <c r="W57" s="395" t="s">
        <v>397</v>
      </c>
      <c r="X57" s="395" t="s">
        <v>397</v>
      </c>
      <c r="Y57" s="395" t="s">
        <v>397</v>
      </c>
      <c r="Z57" s="395"/>
      <c r="AA57" s="395"/>
      <c r="AB57" s="395"/>
      <c r="AC57" s="395"/>
      <c r="AD57" s="395"/>
      <c r="AE57" s="395"/>
      <c r="AF57" s="395" t="s">
        <v>332</v>
      </c>
      <c r="AG57" s="395" t="s">
        <v>333</v>
      </c>
      <c r="AH57" s="406" t="s">
        <v>397</v>
      </c>
      <c r="AI57" s="406" t="s">
        <v>397</v>
      </c>
      <c r="AJ57" s="406" t="s">
        <v>397</v>
      </c>
      <c r="AK57" s="406" t="s">
        <v>397</v>
      </c>
      <c r="AL57" s="406" t="s">
        <v>397</v>
      </c>
      <c r="AM57" s="406" t="s">
        <v>397</v>
      </c>
      <c r="AN57" s="406" t="s">
        <v>397</v>
      </c>
      <c r="AO57" s="406" t="s">
        <v>397</v>
      </c>
      <c r="AP57" s="406" t="s">
        <v>397</v>
      </c>
      <c r="AQ57" s="406" t="s">
        <v>397</v>
      </c>
      <c r="AR57" s="406" t="s">
        <v>397</v>
      </c>
      <c r="AS57" s="406" t="s">
        <v>397</v>
      </c>
      <c r="AT57" s="406" t="s">
        <v>397</v>
      </c>
      <c r="AU57" s="406" t="s">
        <v>397</v>
      </c>
      <c r="AV57" s="406" t="s">
        <v>397</v>
      </c>
      <c r="AW57" s="406" t="s">
        <v>397</v>
      </c>
      <c r="AX57" s="406" t="s">
        <v>397</v>
      </c>
      <c r="AY57" s="406" t="s">
        <v>397</v>
      </c>
      <c r="AZ57" s="406" t="s">
        <v>397</v>
      </c>
      <c r="BA57" s="406" t="s">
        <v>397</v>
      </c>
      <c r="BB57" s="406" t="s">
        <v>397</v>
      </c>
      <c r="BC57" s="406" t="s">
        <v>397</v>
      </c>
      <c r="BD57" s="406" t="s">
        <v>397</v>
      </c>
      <c r="BE57" s="406" t="s">
        <v>397</v>
      </c>
      <c r="BF57" s="406" t="s">
        <v>397</v>
      </c>
      <c r="BG57" s="406" t="s">
        <v>397</v>
      </c>
      <c r="BH57" s="406" t="s">
        <v>397</v>
      </c>
      <c r="BI57" s="406" t="s">
        <v>397</v>
      </c>
      <c r="BJ57" s="406" t="s">
        <v>397</v>
      </c>
      <c r="BK57" s="406" t="s">
        <v>397</v>
      </c>
      <c r="BL57" s="406" t="s">
        <v>397</v>
      </c>
      <c r="BM57" s="406" t="s">
        <v>397</v>
      </c>
      <c r="BN57" s="406" t="s">
        <v>397</v>
      </c>
      <c r="BO57" s="406" t="s">
        <v>397</v>
      </c>
      <c r="BP57" s="406" t="s">
        <v>397</v>
      </c>
      <c r="BQ57" s="406" t="s">
        <v>397</v>
      </c>
      <c r="BR57" s="406" t="s">
        <v>397</v>
      </c>
      <c r="BS57" s="406" t="s">
        <v>397</v>
      </c>
      <c r="BT57" s="406" t="s">
        <v>397</v>
      </c>
      <c r="BU57" s="406" t="s">
        <v>397</v>
      </c>
      <c r="BV57" s="406" t="s">
        <v>397</v>
      </c>
      <c r="BW57" s="406" t="s">
        <v>397</v>
      </c>
      <c r="BX57" s="406" t="s">
        <v>397</v>
      </c>
      <c r="BY57" s="406" t="s">
        <v>397</v>
      </c>
      <c r="BZ57" s="406" t="s">
        <v>397</v>
      </c>
      <c r="CA57" s="406" t="s">
        <v>397</v>
      </c>
      <c r="CB57" s="406" t="s">
        <v>397</v>
      </c>
      <c r="CC57" s="406" t="s">
        <v>397</v>
      </c>
      <c r="CD57" s="406" t="s">
        <v>397</v>
      </c>
      <c r="CE57" s="406" t="s">
        <v>397</v>
      </c>
      <c r="CF57" s="406" t="s">
        <v>397</v>
      </c>
      <c r="CG57" s="406" t="s">
        <v>397</v>
      </c>
      <c r="CH57" s="406" t="s">
        <v>397</v>
      </c>
      <c r="CI57" s="406" t="s">
        <v>397</v>
      </c>
      <c r="CJ57" s="406" t="s">
        <v>397</v>
      </c>
      <c r="CK57" s="406" t="s">
        <v>397</v>
      </c>
      <c r="CL57" s="406" t="s">
        <v>397</v>
      </c>
      <c r="CM57" s="406" t="s">
        <v>397</v>
      </c>
      <c r="CN57" s="406" t="s">
        <v>397</v>
      </c>
      <c r="CO57" s="406" t="s">
        <v>397</v>
      </c>
      <c r="CP57" s="406" t="s">
        <v>397</v>
      </c>
      <c r="CQ57" s="406" t="s">
        <v>397</v>
      </c>
      <c r="CR57" s="406" t="s">
        <v>397</v>
      </c>
      <c r="CS57" s="406" t="s">
        <v>397</v>
      </c>
      <c r="CT57" s="406" t="s">
        <v>397</v>
      </c>
      <c r="CU57" s="406" t="s">
        <v>397</v>
      </c>
      <c r="CV57" s="406" t="s">
        <v>397</v>
      </c>
      <c r="CW57" s="406" t="s">
        <v>397</v>
      </c>
      <c r="CX57" s="406" t="s">
        <v>397</v>
      </c>
      <c r="CY57" s="406" t="s">
        <v>397</v>
      </c>
      <c r="CZ57" s="406" t="s">
        <v>397</v>
      </c>
      <c r="DA57" s="406" t="s">
        <v>397</v>
      </c>
      <c r="DB57" s="406" t="s">
        <v>397</v>
      </c>
      <c r="DC57" s="397"/>
      <c r="DD57" s="397"/>
      <c r="DE57" s="397"/>
      <c r="DF57" s="397" t="s">
        <v>397</v>
      </c>
      <c r="DG57" s="397" t="s">
        <v>397</v>
      </c>
      <c r="DH57" s="397" t="s">
        <v>397</v>
      </c>
      <c r="DI57" s="397" t="s">
        <v>397</v>
      </c>
      <c r="DJ57" s="397" t="s">
        <v>397</v>
      </c>
      <c r="DK57" s="397" t="s">
        <v>397</v>
      </c>
      <c r="DL57" s="397"/>
      <c r="DM57" s="397"/>
      <c r="DN57" s="397" t="s">
        <v>332</v>
      </c>
      <c r="DO57" s="395">
        <v>0</v>
      </c>
      <c r="DP57" s="406" t="s">
        <v>397</v>
      </c>
      <c r="DQ57" s="406" t="s">
        <v>397</v>
      </c>
      <c r="DR57" s="406" t="s">
        <v>397</v>
      </c>
      <c r="DS57" s="406" t="s">
        <v>397</v>
      </c>
      <c r="DT57" s="406" t="s">
        <v>397</v>
      </c>
      <c r="DU57" s="406" t="s">
        <v>397</v>
      </c>
      <c r="DV57" s="406" t="s">
        <v>397</v>
      </c>
      <c r="DW57" s="406" t="s">
        <v>397</v>
      </c>
      <c r="DX57" s="406" t="s">
        <v>397</v>
      </c>
      <c r="DY57" s="406" t="s">
        <v>397</v>
      </c>
      <c r="DZ57" s="406" t="s">
        <v>397</v>
      </c>
      <c r="EA57" s="406" t="s">
        <v>397</v>
      </c>
      <c r="EB57" s="406" t="s">
        <v>397</v>
      </c>
      <c r="EC57" s="406" t="s">
        <v>397</v>
      </c>
      <c r="ED57" s="406" t="s">
        <v>397</v>
      </c>
      <c r="EE57" s="406" t="s">
        <v>397</v>
      </c>
      <c r="EF57" s="406" t="s">
        <v>397</v>
      </c>
      <c r="EG57" s="406" t="s">
        <v>397</v>
      </c>
      <c r="EH57" s="406" t="s">
        <v>397</v>
      </c>
      <c r="EI57" s="406" t="s">
        <v>397</v>
      </c>
      <c r="EJ57" s="406" t="s">
        <v>397</v>
      </c>
      <c r="EK57" s="406" t="s">
        <v>397</v>
      </c>
      <c r="EL57" s="406" t="s">
        <v>397</v>
      </c>
      <c r="EM57" s="406" t="s">
        <v>397</v>
      </c>
      <c r="EN57" s="406" t="s">
        <v>397</v>
      </c>
      <c r="EO57" s="406" t="s">
        <v>397</v>
      </c>
      <c r="EP57" s="406" t="s">
        <v>397</v>
      </c>
      <c r="EQ57" s="406" t="s">
        <v>397</v>
      </c>
      <c r="ER57" s="406" t="s">
        <v>397</v>
      </c>
      <c r="ES57" s="406" t="s">
        <v>397</v>
      </c>
      <c r="ET57" s="406" t="s">
        <v>397</v>
      </c>
      <c r="EU57" s="406" t="s">
        <v>397</v>
      </c>
      <c r="EV57" s="406" t="s">
        <v>397</v>
      </c>
      <c r="EW57" s="406" t="s">
        <v>397</v>
      </c>
      <c r="EX57" s="406" t="s">
        <v>397</v>
      </c>
      <c r="EY57" s="406" t="s">
        <v>397</v>
      </c>
      <c r="EZ57" s="406" t="s">
        <v>397</v>
      </c>
      <c r="FA57" s="406" t="s">
        <v>397</v>
      </c>
      <c r="FB57" s="406" t="s">
        <v>397</v>
      </c>
      <c r="FC57" s="406" t="s">
        <v>397</v>
      </c>
      <c r="FD57" s="406" t="s">
        <v>397</v>
      </c>
      <c r="FE57" s="406" t="s">
        <v>397</v>
      </c>
      <c r="FF57" s="406" t="s">
        <v>397</v>
      </c>
      <c r="FG57" s="406" t="s">
        <v>397</v>
      </c>
      <c r="FH57" s="406" t="s">
        <v>397</v>
      </c>
      <c r="FI57" s="406" t="s">
        <v>397</v>
      </c>
      <c r="FJ57" s="406" t="s">
        <v>397</v>
      </c>
      <c r="FK57" s="406" t="s">
        <v>397</v>
      </c>
      <c r="FL57" s="406" t="s">
        <v>397</v>
      </c>
      <c r="FM57" s="406" t="s">
        <v>397</v>
      </c>
      <c r="FN57" s="406" t="s">
        <v>397</v>
      </c>
      <c r="FO57" s="406" t="s">
        <v>397</v>
      </c>
      <c r="FP57" s="406" t="s">
        <v>397</v>
      </c>
      <c r="FQ57" s="406" t="s">
        <v>397</v>
      </c>
      <c r="FR57" s="406" t="s">
        <v>397</v>
      </c>
      <c r="FS57" s="406" t="s">
        <v>397</v>
      </c>
      <c r="FT57" s="406" t="s">
        <v>397</v>
      </c>
      <c r="FU57" s="406" t="s">
        <v>397</v>
      </c>
      <c r="FV57" s="406" t="s">
        <v>397</v>
      </c>
      <c r="FW57" s="406" t="s">
        <v>397</v>
      </c>
      <c r="FX57" s="406" t="s">
        <v>397</v>
      </c>
      <c r="FY57" s="406" t="s">
        <v>397</v>
      </c>
      <c r="FZ57" s="406" t="s">
        <v>397</v>
      </c>
      <c r="GA57" s="406" t="s">
        <v>397</v>
      </c>
      <c r="GB57" s="406" t="s">
        <v>397</v>
      </c>
      <c r="GC57" s="406" t="s">
        <v>397</v>
      </c>
      <c r="GD57" s="406" t="s">
        <v>397</v>
      </c>
      <c r="GE57" s="406" t="s">
        <v>397</v>
      </c>
      <c r="GF57" s="406" t="s">
        <v>397</v>
      </c>
      <c r="GG57" s="406" t="s">
        <v>397</v>
      </c>
      <c r="GH57" s="406" t="s">
        <v>397</v>
      </c>
      <c r="GI57" s="406" t="s">
        <v>397</v>
      </c>
      <c r="GJ57" s="406" t="s">
        <v>397</v>
      </c>
      <c r="GK57" s="406" t="s">
        <v>397</v>
      </c>
      <c r="GL57" s="406" t="s">
        <v>397</v>
      </c>
      <c r="GM57" s="406" t="s">
        <v>397</v>
      </c>
      <c r="GN57" s="406" t="s">
        <v>397</v>
      </c>
      <c r="GO57" s="406" t="s">
        <v>397</v>
      </c>
      <c r="GP57" s="406" t="s">
        <v>397</v>
      </c>
      <c r="GQ57" s="406" t="s">
        <v>397</v>
      </c>
      <c r="GR57" s="406" t="s">
        <v>397</v>
      </c>
      <c r="GS57" s="406" t="s">
        <v>397</v>
      </c>
      <c r="GT57" s="406" t="s">
        <v>397</v>
      </c>
      <c r="GU57" s="406" t="s">
        <v>397</v>
      </c>
      <c r="GV57" s="406" t="s">
        <v>397</v>
      </c>
      <c r="GW57" s="406" t="s">
        <v>397</v>
      </c>
      <c r="GX57" s="406" t="s">
        <v>397</v>
      </c>
      <c r="GY57" s="406" t="s">
        <v>397</v>
      </c>
      <c r="GZ57" s="406" t="s">
        <v>397</v>
      </c>
      <c r="HA57" s="406" t="s">
        <v>397</v>
      </c>
      <c r="HB57" s="406" t="s">
        <v>397</v>
      </c>
      <c r="HC57" s="406" t="s">
        <v>397</v>
      </c>
      <c r="HD57" s="406" t="s">
        <v>397</v>
      </c>
      <c r="HE57" s="406" t="s">
        <v>397</v>
      </c>
      <c r="HF57" s="406" t="s">
        <v>397</v>
      </c>
      <c r="HG57" s="406" t="s">
        <v>397</v>
      </c>
      <c r="HH57" s="406" t="s">
        <v>397</v>
      </c>
      <c r="HI57" s="406" t="s">
        <v>397</v>
      </c>
      <c r="HJ57" s="406" t="s">
        <v>397</v>
      </c>
      <c r="HK57" s="406" t="s">
        <v>397</v>
      </c>
      <c r="HL57" s="406" t="s">
        <v>397</v>
      </c>
      <c r="HM57" s="406" t="s">
        <v>397</v>
      </c>
      <c r="HN57" s="406" t="s">
        <v>397</v>
      </c>
      <c r="HO57" s="406" t="s">
        <v>397</v>
      </c>
      <c r="HP57" s="406" t="s">
        <v>397</v>
      </c>
      <c r="HQ57" s="406" t="s">
        <v>397</v>
      </c>
      <c r="HR57" s="406" t="s">
        <v>397</v>
      </c>
      <c r="HS57" s="406" t="s">
        <v>397</v>
      </c>
      <c r="HT57" s="406" t="s">
        <v>397</v>
      </c>
      <c r="HU57" s="406" t="s">
        <v>397</v>
      </c>
      <c r="HV57" s="406" t="s">
        <v>397</v>
      </c>
      <c r="HW57" s="406" t="s">
        <v>397</v>
      </c>
      <c r="HX57" s="406" t="s">
        <v>397</v>
      </c>
      <c r="HY57" s="406" t="s">
        <v>397</v>
      </c>
      <c r="HZ57" s="406" t="s">
        <v>397</v>
      </c>
      <c r="IA57" s="406" t="s">
        <v>397</v>
      </c>
      <c r="IB57" s="406" t="s">
        <v>397</v>
      </c>
      <c r="IC57" s="406" t="s">
        <v>397</v>
      </c>
      <c r="ID57" s="406" t="s">
        <v>397</v>
      </c>
      <c r="IE57" s="406" t="s">
        <v>397</v>
      </c>
      <c r="IF57" s="406" t="s">
        <v>397</v>
      </c>
      <c r="IG57" s="406" t="s">
        <v>397</v>
      </c>
      <c r="IH57" s="406" t="s">
        <v>397</v>
      </c>
      <c r="II57" s="406" t="s">
        <v>397</v>
      </c>
      <c r="IJ57" s="406" t="s">
        <v>397</v>
      </c>
      <c r="IK57" s="406" t="s">
        <v>397</v>
      </c>
      <c r="IL57" s="406" t="s">
        <v>397</v>
      </c>
      <c r="IM57" s="406" t="s">
        <v>397</v>
      </c>
      <c r="IN57" s="406" t="s">
        <v>397</v>
      </c>
      <c r="IO57" s="406" t="s">
        <v>397</v>
      </c>
      <c r="IP57" s="406" t="s">
        <v>397</v>
      </c>
      <c r="IQ57" s="406" t="s">
        <v>397</v>
      </c>
      <c r="IR57" s="406" t="s">
        <v>397</v>
      </c>
      <c r="IS57" s="406" t="s">
        <v>397</v>
      </c>
      <c r="IT57" s="406" t="s">
        <v>397</v>
      </c>
      <c r="IU57" s="406" t="s">
        <v>397</v>
      </c>
      <c r="IV57" s="406" t="s">
        <v>397</v>
      </c>
      <c r="IW57" s="406" t="s">
        <v>397</v>
      </c>
      <c r="IX57" s="406" t="s">
        <v>397</v>
      </c>
      <c r="IY57" s="406" t="s">
        <v>397</v>
      </c>
      <c r="IZ57" s="406" t="s">
        <v>397</v>
      </c>
      <c r="JA57" s="406" t="s">
        <v>397</v>
      </c>
      <c r="JB57" s="406" t="s">
        <v>397</v>
      </c>
      <c r="JC57" s="406" t="s">
        <v>397</v>
      </c>
      <c r="JD57" s="406" t="s">
        <v>397</v>
      </c>
      <c r="JE57" s="406" t="s">
        <v>397</v>
      </c>
      <c r="JF57" s="406" t="s">
        <v>397</v>
      </c>
      <c r="JG57" s="406" t="s">
        <v>397</v>
      </c>
      <c r="JH57" s="406" t="s">
        <v>397</v>
      </c>
      <c r="JI57" s="406" t="s">
        <v>397</v>
      </c>
      <c r="JJ57" s="406" t="s">
        <v>397</v>
      </c>
      <c r="JK57" s="406" t="s">
        <v>397</v>
      </c>
      <c r="JL57" s="406" t="s">
        <v>397</v>
      </c>
      <c r="JM57" s="406" t="s">
        <v>397</v>
      </c>
      <c r="JN57" s="406" t="s">
        <v>397</v>
      </c>
      <c r="JO57" s="406" t="s">
        <v>397</v>
      </c>
      <c r="JP57" s="406" t="s">
        <v>397</v>
      </c>
      <c r="JQ57" s="406" t="s">
        <v>397</v>
      </c>
      <c r="JR57" s="406" t="s">
        <v>397</v>
      </c>
      <c r="JS57" s="406" t="s">
        <v>397</v>
      </c>
      <c r="JT57" s="406" t="s">
        <v>397</v>
      </c>
      <c r="JU57" s="406" t="s">
        <v>397</v>
      </c>
      <c r="JV57" s="406" t="s">
        <v>397</v>
      </c>
      <c r="JW57" s="406" t="s">
        <v>397</v>
      </c>
      <c r="JX57" s="406" t="s">
        <v>397</v>
      </c>
      <c r="JY57" s="406" t="s">
        <v>397</v>
      </c>
      <c r="JZ57" s="406" t="s">
        <v>397</v>
      </c>
      <c r="KA57" s="406" t="s">
        <v>397</v>
      </c>
      <c r="KB57" s="406" t="s">
        <v>397</v>
      </c>
      <c r="KC57" s="406" t="s">
        <v>397</v>
      </c>
      <c r="KD57" s="406" t="s">
        <v>397</v>
      </c>
      <c r="KE57" s="406" t="s">
        <v>397</v>
      </c>
      <c r="KF57" s="406" t="s">
        <v>397</v>
      </c>
      <c r="KG57" s="406" t="s">
        <v>397</v>
      </c>
      <c r="KH57" s="406" t="s">
        <v>397</v>
      </c>
      <c r="KI57" s="406" t="s">
        <v>397</v>
      </c>
      <c r="KJ57" s="406" t="s">
        <v>397</v>
      </c>
      <c r="KK57" s="406" t="s">
        <v>397</v>
      </c>
      <c r="KL57" s="406" t="s">
        <v>397</v>
      </c>
      <c r="KM57" s="406" t="s">
        <v>397</v>
      </c>
      <c r="KN57" s="406" t="s">
        <v>397</v>
      </c>
      <c r="KO57" s="406" t="s">
        <v>397</v>
      </c>
      <c r="KP57" s="406" t="s">
        <v>397</v>
      </c>
      <c r="KQ57" s="406" t="s">
        <v>397</v>
      </c>
      <c r="KR57" s="406" t="s">
        <v>397</v>
      </c>
      <c r="KS57" s="406" t="s">
        <v>397</v>
      </c>
      <c r="KT57" s="406" t="s">
        <v>397</v>
      </c>
      <c r="KU57" s="406"/>
      <c r="KV57" s="406"/>
      <c r="KW57" s="406"/>
      <c r="KX57" s="406"/>
      <c r="KY57" s="397"/>
      <c r="KZ57" s="397">
        <v>0</v>
      </c>
      <c r="LA57" s="397" t="s">
        <v>397</v>
      </c>
      <c r="LB57" s="397" t="s">
        <v>397</v>
      </c>
      <c r="LC57" s="397" t="s">
        <v>397</v>
      </c>
      <c r="LD57" s="397" t="s">
        <v>397</v>
      </c>
      <c r="LE57" s="397" t="s">
        <v>397</v>
      </c>
      <c r="LF57" s="397" t="s">
        <v>397</v>
      </c>
      <c r="LG57" s="397"/>
      <c r="LH57" s="406"/>
      <c r="LI57" s="406"/>
      <c r="LJ57" s="406"/>
      <c r="LK57" s="406"/>
      <c r="LL57" s="406"/>
      <c r="LM57" s="406"/>
      <c r="LN57" s="406"/>
      <c r="LO57" s="406"/>
      <c r="LP57" s="406"/>
      <c r="LQ57" s="406"/>
      <c r="LR57" s="406"/>
      <c r="LS57" s="406"/>
      <c r="LT57" s="406"/>
      <c r="LU57" s="406"/>
      <c r="LV57" s="406"/>
      <c r="LW57" s="406"/>
      <c r="LX57" s="406"/>
      <c r="LY57" s="406"/>
      <c r="LZ57" s="406"/>
      <c r="MA57" s="406"/>
      <c r="MB57" s="406"/>
      <c r="MC57" s="406"/>
      <c r="MD57" s="406"/>
      <c r="ME57" s="406"/>
      <c r="MF57" s="406"/>
      <c r="MG57" s="406"/>
      <c r="MH57" s="406"/>
      <c r="MI57" s="406"/>
      <c r="MJ57" s="406"/>
      <c r="MK57" s="406"/>
      <c r="ML57" s="406"/>
      <c r="MM57" s="406"/>
      <c r="MN57" s="406"/>
      <c r="MO57" s="406"/>
      <c r="MP57" s="406"/>
      <c r="MQ57" s="406"/>
      <c r="MR57" s="406"/>
      <c r="MS57" s="406"/>
      <c r="MT57" s="406"/>
      <c r="MU57" s="406"/>
      <c r="MV57" s="406"/>
      <c r="MW57" s="406"/>
      <c r="MX57" s="406"/>
      <c r="MY57" s="406"/>
      <c r="MZ57" s="406"/>
      <c r="NA57" s="406"/>
      <c r="NB57" s="406"/>
      <c r="NC57" s="406"/>
      <c r="ND57" s="406"/>
      <c r="NE57" s="406"/>
      <c r="NF57" s="406"/>
      <c r="NG57" s="406"/>
      <c r="NH57" s="406"/>
      <c r="NI57" s="406"/>
      <c r="NJ57" s="406"/>
      <c r="NK57" s="406"/>
      <c r="NL57" s="406"/>
      <c r="NM57" s="406"/>
      <c r="NN57" s="406"/>
      <c r="NO57" s="406"/>
      <c r="NP57" s="406"/>
      <c r="NQ57" s="406"/>
      <c r="NR57" s="406"/>
      <c r="NS57" s="406"/>
      <c r="NT57" s="406"/>
      <c r="NU57" s="406"/>
      <c r="NV57" s="406"/>
      <c r="NW57" s="406"/>
      <c r="NX57" s="406"/>
      <c r="NY57" s="406"/>
      <c r="NZ57" s="406"/>
      <c r="OA57" s="406"/>
      <c r="OB57" s="406"/>
      <c r="OC57" s="406"/>
      <c r="OD57" s="406"/>
      <c r="OE57" s="406"/>
      <c r="OF57" s="406"/>
      <c r="OG57" s="406"/>
      <c r="OH57" s="406"/>
      <c r="OI57" s="406"/>
      <c r="OJ57" s="406"/>
      <c r="OK57" s="406"/>
      <c r="OL57" s="406"/>
      <c r="OM57" s="406"/>
      <c r="ON57" s="406"/>
      <c r="OO57" s="406"/>
      <c r="OP57" s="406"/>
      <c r="OQ57" s="406"/>
      <c r="OR57" s="406"/>
      <c r="OS57" s="406"/>
      <c r="OT57" s="406"/>
      <c r="OU57" s="406"/>
      <c r="OV57" s="406"/>
      <c r="OW57" s="406"/>
      <c r="OX57" s="406"/>
      <c r="OY57" s="406"/>
      <c r="OZ57" s="406"/>
      <c r="PA57" s="406"/>
      <c r="PB57" s="406"/>
      <c r="PC57" s="406"/>
      <c r="PD57" s="406"/>
      <c r="PE57" s="406"/>
      <c r="PF57" s="406"/>
      <c r="PG57" s="406"/>
      <c r="PH57" s="406"/>
      <c r="PI57" s="406"/>
      <c r="PJ57" s="406"/>
      <c r="PK57" s="406"/>
      <c r="PL57" s="406"/>
      <c r="PM57" s="406"/>
      <c r="PN57" s="406"/>
      <c r="PO57" s="406"/>
      <c r="PP57" s="406"/>
      <c r="PQ57" s="406"/>
      <c r="PR57" s="406"/>
      <c r="PS57" s="406"/>
      <c r="PT57" s="406"/>
      <c r="PU57" s="406"/>
      <c r="PV57" s="406"/>
      <c r="PW57" s="406"/>
      <c r="PX57" s="406"/>
      <c r="PY57" s="406"/>
      <c r="PZ57" s="406"/>
      <c r="QA57" s="406"/>
      <c r="QB57" s="406"/>
      <c r="QC57" s="406"/>
      <c r="QD57" s="406"/>
      <c r="QE57" s="406"/>
      <c r="QF57" s="406"/>
      <c r="QG57" s="406"/>
      <c r="QH57" s="406"/>
      <c r="QI57" s="406"/>
      <c r="QJ57" s="406"/>
      <c r="QK57" s="406"/>
      <c r="QL57" s="406"/>
      <c r="QM57" s="406"/>
      <c r="QN57" s="406"/>
      <c r="QO57" s="406"/>
      <c r="QP57" s="406"/>
      <c r="QQ57" s="406"/>
      <c r="QR57" s="406"/>
      <c r="QS57" s="406"/>
      <c r="QT57" s="406"/>
      <c r="QU57" s="406"/>
      <c r="QV57" s="406"/>
      <c r="QW57" s="406"/>
      <c r="QX57" s="406"/>
      <c r="QY57" s="406"/>
      <c r="QZ57" s="406"/>
      <c r="RA57" s="406"/>
      <c r="RB57" s="406"/>
      <c r="RC57" s="406"/>
      <c r="RD57" s="406"/>
      <c r="RE57" s="406"/>
      <c r="RF57" s="406"/>
      <c r="RG57" s="406"/>
      <c r="RH57" s="406"/>
      <c r="RI57" s="406"/>
      <c r="RJ57" s="406"/>
      <c r="RK57" s="406"/>
      <c r="RL57" s="406"/>
      <c r="RM57" s="406"/>
      <c r="RN57" s="406"/>
      <c r="RO57" s="406"/>
      <c r="RP57" s="406"/>
      <c r="RQ57" s="406"/>
      <c r="RR57" s="406"/>
      <c r="RS57" s="406"/>
      <c r="RT57" s="406"/>
      <c r="RU57" s="406"/>
      <c r="RV57" s="406"/>
      <c r="RW57" s="406"/>
      <c r="RX57" s="406"/>
      <c r="RY57" s="406"/>
      <c r="RZ57" s="406"/>
      <c r="SA57" s="406"/>
      <c r="SB57" s="406"/>
      <c r="SC57" s="406"/>
      <c r="SD57" s="406"/>
      <c r="SE57" s="406"/>
      <c r="SF57" s="406"/>
      <c r="SG57" s="406"/>
    </row>
    <row r="58" spans="1:501">
      <c r="A58" s="395"/>
      <c r="B58" s="371" t="s">
        <v>458</v>
      </c>
      <c r="C58" s="371" t="s">
        <v>367</v>
      </c>
      <c r="D58" s="371" t="s">
        <v>368</v>
      </c>
      <c r="E58" s="371" t="s">
        <v>369</v>
      </c>
      <c r="F58" s="371" t="s">
        <v>370</v>
      </c>
      <c r="G58" s="371" t="s">
        <v>371</v>
      </c>
      <c r="H58" s="371" t="s">
        <v>372</v>
      </c>
      <c r="I58" s="371" t="s">
        <v>373</v>
      </c>
      <c r="J58" s="371" t="s">
        <v>374</v>
      </c>
      <c r="K58" s="371" t="s">
        <v>306</v>
      </c>
      <c r="L58" s="371" t="s">
        <v>375</v>
      </c>
      <c r="M58" s="371">
        <v>0</v>
      </c>
      <c r="N58" s="395"/>
      <c r="O58" s="398">
        <v>0</v>
      </c>
      <c r="P58" s="395">
        <v>0</v>
      </c>
      <c r="Q58" s="395">
        <v>0</v>
      </c>
      <c r="R58" s="395">
        <v>0</v>
      </c>
      <c r="S58" s="395">
        <v>0</v>
      </c>
      <c r="T58" s="395">
        <v>0</v>
      </c>
      <c r="U58" s="395">
        <v>0</v>
      </c>
      <c r="V58" s="395">
        <v>0</v>
      </c>
      <c r="W58" s="395" t="s">
        <v>397</v>
      </c>
      <c r="X58" s="395" t="s">
        <v>397</v>
      </c>
      <c r="Y58" s="395" t="s">
        <v>397</v>
      </c>
      <c r="Z58" s="395"/>
      <c r="AA58" s="395"/>
      <c r="AB58" s="395"/>
      <c r="AC58" s="395"/>
      <c r="AD58" s="395"/>
      <c r="AE58" s="395"/>
      <c r="AF58" s="395" t="s">
        <v>336</v>
      </c>
      <c r="AG58" s="395" t="s">
        <v>330</v>
      </c>
      <c r="AH58" s="405" t="s">
        <v>387</v>
      </c>
      <c r="AI58" s="405" t="s">
        <v>388</v>
      </c>
      <c r="AJ58" s="405" t="s">
        <v>389</v>
      </c>
      <c r="AK58" s="405" t="s">
        <v>382</v>
      </c>
      <c r="AL58" s="405" t="s">
        <v>390</v>
      </c>
      <c r="AM58" s="405" t="s">
        <v>371</v>
      </c>
      <c r="AN58" s="405" t="s">
        <v>391</v>
      </c>
      <c r="AO58" s="405" t="s">
        <v>392</v>
      </c>
      <c r="AP58" s="405" t="s">
        <v>393</v>
      </c>
      <c r="AQ58" s="405" t="s">
        <v>394</v>
      </c>
      <c r="AR58" s="405" t="s">
        <v>395</v>
      </c>
      <c r="AS58" s="405" t="s">
        <v>396</v>
      </c>
      <c r="AT58" s="405" t="s">
        <v>397</v>
      </c>
      <c r="AU58" s="405" t="s">
        <v>397</v>
      </c>
      <c r="AV58" s="405" t="s">
        <v>397</v>
      </c>
      <c r="AW58" s="405" t="s">
        <v>397</v>
      </c>
      <c r="AX58" s="405" t="s">
        <v>397</v>
      </c>
      <c r="AY58" s="405" t="s">
        <v>397</v>
      </c>
      <c r="AZ58" s="405" t="s">
        <v>397</v>
      </c>
      <c r="BA58" s="405" t="s">
        <v>397</v>
      </c>
      <c r="BB58" s="405" t="s">
        <v>397</v>
      </c>
      <c r="BC58" s="405" t="s">
        <v>397</v>
      </c>
      <c r="BD58" s="405" t="s">
        <v>397</v>
      </c>
      <c r="BE58" s="405" t="s">
        <v>397</v>
      </c>
      <c r="BF58" s="405" t="s">
        <v>397</v>
      </c>
      <c r="BG58" s="405" t="s">
        <v>397</v>
      </c>
      <c r="BH58" s="405" t="s">
        <v>397</v>
      </c>
      <c r="BI58" s="405" t="s">
        <v>397</v>
      </c>
      <c r="BJ58" s="405" t="s">
        <v>397</v>
      </c>
      <c r="BK58" s="405" t="s">
        <v>397</v>
      </c>
      <c r="BL58" s="405" t="s">
        <v>397</v>
      </c>
      <c r="BM58" s="405" t="s">
        <v>397</v>
      </c>
      <c r="BN58" s="405" t="s">
        <v>397</v>
      </c>
      <c r="BO58" s="405" t="s">
        <v>397</v>
      </c>
      <c r="BP58" s="405" t="s">
        <v>397</v>
      </c>
      <c r="BQ58" s="405" t="s">
        <v>397</v>
      </c>
      <c r="BR58" s="405" t="s">
        <v>397</v>
      </c>
      <c r="BS58" s="405" t="s">
        <v>397</v>
      </c>
      <c r="BT58" s="405" t="s">
        <v>397</v>
      </c>
      <c r="BU58" s="405" t="s">
        <v>397</v>
      </c>
      <c r="BV58" s="405" t="s">
        <v>397</v>
      </c>
      <c r="BW58" s="405" t="s">
        <v>397</v>
      </c>
      <c r="BX58" s="405" t="s">
        <v>397</v>
      </c>
      <c r="BY58" s="405" t="s">
        <v>397</v>
      </c>
      <c r="BZ58" s="405" t="s">
        <v>397</v>
      </c>
      <c r="CA58" s="405" t="s">
        <v>397</v>
      </c>
      <c r="CB58" s="405" t="s">
        <v>397</v>
      </c>
      <c r="CC58" s="405" t="s">
        <v>397</v>
      </c>
      <c r="CD58" s="405" t="s">
        <v>397</v>
      </c>
      <c r="CE58" s="405" t="s">
        <v>397</v>
      </c>
      <c r="CF58" s="405" t="s">
        <v>397</v>
      </c>
      <c r="CG58" s="405" t="s">
        <v>397</v>
      </c>
      <c r="CH58" s="405" t="s">
        <v>397</v>
      </c>
      <c r="CI58" s="405" t="s">
        <v>397</v>
      </c>
      <c r="CJ58" s="405" t="s">
        <v>397</v>
      </c>
      <c r="CK58" s="405" t="s">
        <v>397</v>
      </c>
      <c r="CL58" s="405" t="s">
        <v>397</v>
      </c>
      <c r="CM58" s="405" t="s">
        <v>397</v>
      </c>
      <c r="CN58" s="405" t="s">
        <v>397</v>
      </c>
      <c r="CO58" s="405" t="s">
        <v>397</v>
      </c>
      <c r="CP58" s="405" t="s">
        <v>397</v>
      </c>
      <c r="CQ58" s="405" t="s">
        <v>397</v>
      </c>
      <c r="CR58" s="405" t="s">
        <v>397</v>
      </c>
      <c r="CS58" s="405" t="s">
        <v>397</v>
      </c>
      <c r="CT58" s="405" t="s">
        <v>397</v>
      </c>
      <c r="CU58" s="405" t="s">
        <v>397</v>
      </c>
      <c r="CV58" s="405" t="s">
        <v>397</v>
      </c>
      <c r="CW58" s="405" t="s">
        <v>397</v>
      </c>
      <c r="CX58" s="405" t="s">
        <v>397</v>
      </c>
      <c r="CY58" s="405" t="s">
        <v>397</v>
      </c>
      <c r="CZ58" s="405" t="s">
        <v>397</v>
      </c>
      <c r="DA58" s="405" t="s">
        <v>397</v>
      </c>
      <c r="DB58" s="405" t="s">
        <v>397</v>
      </c>
      <c r="DC58" s="397"/>
      <c r="DD58" s="397"/>
      <c r="DE58" s="397"/>
      <c r="DF58" s="397" t="s">
        <v>397</v>
      </c>
      <c r="DG58" s="397" t="s">
        <v>397</v>
      </c>
      <c r="DH58" s="397" t="s">
        <v>397</v>
      </c>
      <c r="DI58" s="397" t="s">
        <v>397</v>
      </c>
      <c r="DJ58" s="397" t="s">
        <v>397</v>
      </c>
      <c r="DK58" s="397" t="s">
        <v>397</v>
      </c>
      <c r="DL58" s="397"/>
      <c r="DM58" s="397"/>
      <c r="DN58" s="397" t="s">
        <v>336</v>
      </c>
      <c r="DO58" s="395" t="s">
        <v>458</v>
      </c>
      <c r="DP58" s="406">
        <v>42724</v>
      </c>
      <c r="DQ58" s="406">
        <v>42737</v>
      </c>
      <c r="DR58" s="406">
        <v>42828</v>
      </c>
      <c r="DS58" s="406">
        <v>42919</v>
      </c>
      <c r="DT58" s="406">
        <v>43018</v>
      </c>
      <c r="DU58" s="406">
        <v>43102</v>
      </c>
      <c r="DV58" s="406">
        <v>43192</v>
      </c>
      <c r="DW58" s="406">
        <v>43283</v>
      </c>
      <c r="DX58" s="406">
        <v>43374</v>
      </c>
      <c r="DY58" s="406">
        <v>43467</v>
      </c>
      <c r="DZ58" s="406">
        <v>43556</v>
      </c>
      <c r="EA58" s="406">
        <v>43647</v>
      </c>
      <c r="EB58" s="406">
        <v>43739</v>
      </c>
      <c r="EC58" s="406">
        <v>43832</v>
      </c>
      <c r="ED58" s="406">
        <v>43922</v>
      </c>
      <c r="EE58" s="406">
        <v>44013</v>
      </c>
      <c r="EF58" s="406">
        <v>44109</v>
      </c>
      <c r="EG58" s="406">
        <v>44200</v>
      </c>
      <c r="EH58" s="406">
        <v>44287</v>
      </c>
      <c r="EI58" s="406">
        <v>44378</v>
      </c>
      <c r="EJ58" s="406">
        <v>44470</v>
      </c>
      <c r="EK58" s="406">
        <v>44564</v>
      </c>
      <c r="EL58" s="406">
        <v>44652</v>
      </c>
      <c r="EM58" s="406">
        <v>44743</v>
      </c>
      <c r="EN58" s="406">
        <v>44838</v>
      </c>
      <c r="EO58" s="406">
        <v>44928</v>
      </c>
      <c r="EP58" s="406">
        <v>45019</v>
      </c>
      <c r="EQ58" s="406">
        <v>45110</v>
      </c>
      <c r="ER58" s="406">
        <v>45203</v>
      </c>
      <c r="ES58" s="406">
        <v>45293</v>
      </c>
      <c r="ET58" s="406">
        <v>45383</v>
      </c>
      <c r="EU58" s="406">
        <v>45474</v>
      </c>
      <c r="EV58" s="406">
        <v>45567</v>
      </c>
      <c r="EW58" s="406">
        <v>45659</v>
      </c>
      <c r="EX58" s="406">
        <v>45748</v>
      </c>
      <c r="EY58" s="406">
        <v>45839</v>
      </c>
      <c r="EZ58" s="406">
        <v>45931</v>
      </c>
      <c r="FA58" s="406">
        <v>46024</v>
      </c>
      <c r="FB58" s="406" t="s">
        <v>336</v>
      </c>
      <c r="FC58" s="406" t="s">
        <v>397</v>
      </c>
      <c r="FD58" s="406" t="s">
        <v>397</v>
      </c>
      <c r="FE58" s="406" t="s">
        <v>397</v>
      </c>
      <c r="FF58" s="406" t="s">
        <v>397</v>
      </c>
      <c r="FG58" s="406" t="s">
        <v>397</v>
      </c>
      <c r="FH58" s="406" t="s">
        <v>397</v>
      </c>
      <c r="FI58" s="406" t="s">
        <v>397</v>
      </c>
      <c r="FJ58" s="406" t="s">
        <v>397</v>
      </c>
      <c r="FK58" s="406" t="s">
        <v>397</v>
      </c>
      <c r="FL58" s="406" t="s">
        <v>397</v>
      </c>
      <c r="FM58" s="406" t="s">
        <v>397</v>
      </c>
      <c r="FN58" s="406" t="s">
        <v>397</v>
      </c>
      <c r="FO58" s="406" t="s">
        <v>397</v>
      </c>
      <c r="FP58" s="406" t="s">
        <v>397</v>
      </c>
      <c r="FQ58" s="406" t="s">
        <v>397</v>
      </c>
      <c r="FR58" s="406" t="s">
        <v>397</v>
      </c>
      <c r="FS58" s="406" t="s">
        <v>397</v>
      </c>
      <c r="FT58" s="406" t="s">
        <v>397</v>
      </c>
      <c r="FU58" s="406" t="s">
        <v>397</v>
      </c>
      <c r="FV58" s="406" t="s">
        <v>397</v>
      </c>
      <c r="FW58" s="406" t="s">
        <v>397</v>
      </c>
      <c r="FX58" s="406" t="s">
        <v>397</v>
      </c>
      <c r="FY58" s="406" t="s">
        <v>397</v>
      </c>
      <c r="FZ58" s="406" t="s">
        <v>397</v>
      </c>
      <c r="GA58" s="406" t="s">
        <v>397</v>
      </c>
      <c r="GB58" s="406" t="s">
        <v>397</v>
      </c>
      <c r="GC58" s="406" t="s">
        <v>397</v>
      </c>
      <c r="GD58" s="406" t="s">
        <v>397</v>
      </c>
      <c r="GE58" s="406" t="s">
        <v>397</v>
      </c>
      <c r="GF58" s="406" t="s">
        <v>397</v>
      </c>
      <c r="GG58" s="406" t="s">
        <v>397</v>
      </c>
      <c r="GH58" s="406" t="s">
        <v>397</v>
      </c>
      <c r="GI58" s="406" t="s">
        <v>397</v>
      </c>
      <c r="GJ58" s="406" t="s">
        <v>397</v>
      </c>
      <c r="GK58" s="406" t="s">
        <v>397</v>
      </c>
      <c r="GL58" s="406" t="s">
        <v>397</v>
      </c>
      <c r="GM58" s="406" t="s">
        <v>397</v>
      </c>
      <c r="GN58" s="406" t="s">
        <v>397</v>
      </c>
      <c r="GO58" s="406" t="s">
        <v>397</v>
      </c>
      <c r="GP58" s="406" t="s">
        <v>397</v>
      </c>
      <c r="GQ58" s="406" t="s">
        <v>397</v>
      </c>
      <c r="GR58" s="406" t="s">
        <v>397</v>
      </c>
      <c r="GS58" s="406" t="s">
        <v>397</v>
      </c>
      <c r="GT58" s="406" t="s">
        <v>397</v>
      </c>
      <c r="GU58" s="406" t="s">
        <v>397</v>
      </c>
      <c r="GV58" s="406" t="s">
        <v>397</v>
      </c>
      <c r="GW58" s="406" t="s">
        <v>397</v>
      </c>
      <c r="GX58" s="406" t="s">
        <v>397</v>
      </c>
      <c r="GY58" s="406" t="s">
        <v>397</v>
      </c>
      <c r="GZ58" s="406" t="s">
        <v>397</v>
      </c>
      <c r="HA58" s="406" t="s">
        <v>397</v>
      </c>
      <c r="HB58" s="406" t="s">
        <v>397</v>
      </c>
      <c r="HC58" s="406" t="s">
        <v>397</v>
      </c>
      <c r="HD58" s="406" t="s">
        <v>397</v>
      </c>
      <c r="HE58" s="406" t="s">
        <v>397</v>
      </c>
      <c r="HF58" s="406" t="s">
        <v>397</v>
      </c>
      <c r="HG58" s="406" t="s">
        <v>397</v>
      </c>
      <c r="HH58" s="406" t="s">
        <v>397</v>
      </c>
      <c r="HI58" s="406" t="s">
        <v>397</v>
      </c>
      <c r="HJ58" s="406" t="s">
        <v>397</v>
      </c>
      <c r="HK58" s="406" t="s">
        <v>397</v>
      </c>
      <c r="HL58" s="406" t="s">
        <v>397</v>
      </c>
      <c r="HM58" s="406" t="s">
        <v>397</v>
      </c>
      <c r="HN58" s="406" t="s">
        <v>397</v>
      </c>
      <c r="HO58" s="406" t="s">
        <v>397</v>
      </c>
      <c r="HP58" s="406" t="s">
        <v>397</v>
      </c>
      <c r="HQ58" s="406" t="s">
        <v>397</v>
      </c>
      <c r="HR58" s="406" t="s">
        <v>397</v>
      </c>
      <c r="HS58" s="406" t="s">
        <v>397</v>
      </c>
      <c r="HT58" s="406" t="s">
        <v>397</v>
      </c>
      <c r="HU58" s="406" t="s">
        <v>397</v>
      </c>
      <c r="HV58" s="406" t="s">
        <v>397</v>
      </c>
      <c r="HW58" s="406" t="s">
        <v>397</v>
      </c>
      <c r="HX58" s="406" t="s">
        <v>397</v>
      </c>
      <c r="HY58" s="406" t="s">
        <v>397</v>
      </c>
      <c r="HZ58" s="406" t="s">
        <v>397</v>
      </c>
      <c r="IA58" s="406" t="s">
        <v>397</v>
      </c>
      <c r="IB58" s="406" t="s">
        <v>397</v>
      </c>
      <c r="IC58" s="406" t="s">
        <v>397</v>
      </c>
      <c r="ID58" s="406" t="s">
        <v>397</v>
      </c>
      <c r="IE58" s="406" t="s">
        <v>397</v>
      </c>
      <c r="IF58" s="406" t="s">
        <v>397</v>
      </c>
      <c r="IG58" s="406" t="s">
        <v>397</v>
      </c>
      <c r="IH58" s="406" t="s">
        <v>397</v>
      </c>
      <c r="II58" s="406" t="s">
        <v>397</v>
      </c>
      <c r="IJ58" s="406" t="s">
        <v>397</v>
      </c>
      <c r="IK58" s="406" t="s">
        <v>397</v>
      </c>
      <c r="IL58" s="406" t="s">
        <v>397</v>
      </c>
      <c r="IM58" s="406" t="s">
        <v>397</v>
      </c>
      <c r="IN58" s="406" t="s">
        <v>397</v>
      </c>
      <c r="IO58" s="406" t="s">
        <v>397</v>
      </c>
      <c r="IP58" s="406" t="s">
        <v>397</v>
      </c>
      <c r="IQ58" s="406" t="s">
        <v>397</v>
      </c>
      <c r="IR58" s="406" t="s">
        <v>397</v>
      </c>
      <c r="IS58" s="406" t="s">
        <v>397</v>
      </c>
      <c r="IT58" s="406" t="s">
        <v>397</v>
      </c>
      <c r="IU58" s="406" t="s">
        <v>397</v>
      </c>
      <c r="IV58" s="406" t="s">
        <v>397</v>
      </c>
      <c r="IW58" s="406" t="s">
        <v>397</v>
      </c>
      <c r="IX58" s="406" t="s">
        <v>397</v>
      </c>
      <c r="IY58" s="406" t="s">
        <v>397</v>
      </c>
      <c r="IZ58" s="406" t="s">
        <v>397</v>
      </c>
      <c r="JA58" s="406" t="s">
        <v>397</v>
      </c>
      <c r="JB58" s="406" t="s">
        <v>397</v>
      </c>
      <c r="JC58" s="406" t="s">
        <v>397</v>
      </c>
      <c r="JD58" s="406" t="s">
        <v>397</v>
      </c>
      <c r="JE58" s="406" t="s">
        <v>397</v>
      </c>
      <c r="JF58" s="406" t="s">
        <v>397</v>
      </c>
      <c r="JG58" s="406" t="s">
        <v>397</v>
      </c>
      <c r="JH58" s="406" t="s">
        <v>397</v>
      </c>
      <c r="JI58" s="406" t="s">
        <v>397</v>
      </c>
      <c r="JJ58" s="406" t="s">
        <v>397</v>
      </c>
      <c r="JK58" s="406" t="s">
        <v>397</v>
      </c>
      <c r="JL58" s="406" t="s">
        <v>397</v>
      </c>
      <c r="JM58" s="406" t="s">
        <v>397</v>
      </c>
      <c r="JN58" s="406" t="s">
        <v>397</v>
      </c>
      <c r="JO58" s="406" t="s">
        <v>397</v>
      </c>
      <c r="JP58" s="406" t="s">
        <v>397</v>
      </c>
      <c r="JQ58" s="406" t="s">
        <v>397</v>
      </c>
      <c r="JR58" s="406" t="s">
        <v>397</v>
      </c>
      <c r="JS58" s="406" t="s">
        <v>397</v>
      </c>
      <c r="JT58" s="406" t="s">
        <v>397</v>
      </c>
      <c r="JU58" s="406" t="s">
        <v>397</v>
      </c>
      <c r="JV58" s="406" t="s">
        <v>397</v>
      </c>
      <c r="JW58" s="406" t="s">
        <v>397</v>
      </c>
      <c r="JX58" s="406" t="s">
        <v>397</v>
      </c>
      <c r="JY58" s="406" t="s">
        <v>397</v>
      </c>
      <c r="JZ58" s="406" t="s">
        <v>397</v>
      </c>
      <c r="KA58" s="406" t="s">
        <v>397</v>
      </c>
      <c r="KB58" s="406" t="s">
        <v>397</v>
      </c>
      <c r="KC58" s="406" t="s">
        <v>397</v>
      </c>
      <c r="KD58" s="406" t="s">
        <v>397</v>
      </c>
      <c r="KE58" s="406" t="s">
        <v>397</v>
      </c>
      <c r="KF58" s="406" t="s">
        <v>397</v>
      </c>
      <c r="KG58" s="406" t="s">
        <v>397</v>
      </c>
      <c r="KH58" s="406" t="s">
        <v>397</v>
      </c>
      <c r="KI58" s="406" t="s">
        <v>397</v>
      </c>
      <c r="KJ58" s="406" t="s">
        <v>397</v>
      </c>
      <c r="KK58" s="406" t="s">
        <v>397</v>
      </c>
      <c r="KL58" s="406" t="s">
        <v>397</v>
      </c>
      <c r="KM58" s="406" t="s">
        <v>397</v>
      </c>
      <c r="KN58" s="406" t="s">
        <v>397</v>
      </c>
      <c r="KO58" s="406" t="s">
        <v>397</v>
      </c>
      <c r="KP58" s="406" t="s">
        <v>397</v>
      </c>
      <c r="KQ58" s="406" t="s">
        <v>397</v>
      </c>
      <c r="KR58" s="406" t="s">
        <v>397</v>
      </c>
      <c r="KS58" s="406" t="s">
        <v>397</v>
      </c>
      <c r="KT58" s="406" t="s">
        <v>397</v>
      </c>
      <c r="KU58" s="406"/>
      <c r="KV58" s="406"/>
      <c r="KW58" s="406"/>
      <c r="KX58" s="406"/>
      <c r="KY58" s="397"/>
      <c r="KZ58" s="397" t="s">
        <v>458</v>
      </c>
      <c r="LA58" s="397" t="s">
        <v>397</v>
      </c>
      <c r="LB58" s="397" t="s">
        <v>397</v>
      </c>
      <c r="LC58" s="397" t="s">
        <v>397</v>
      </c>
      <c r="LD58" s="397" t="s">
        <v>397</v>
      </c>
      <c r="LE58" s="397" t="s">
        <v>397</v>
      </c>
      <c r="LF58" s="397" t="s">
        <v>397</v>
      </c>
      <c r="LG58" s="397"/>
      <c r="LH58" s="406"/>
      <c r="LI58" s="406"/>
      <c r="LJ58" s="406"/>
      <c r="LK58" s="406"/>
      <c r="LL58" s="406"/>
      <c r="LM58" s="406"/>
      <c r="LN58" s="406"/>
      <c r="LO58" s="406"/>
      <c r="LP58" s="406"/>
      <c r="LQ58" s="406"/>
      <c r="LR58" s="406"/>
      <c r="LS58" s="406"/>
      <c r="LT58" s="406"/>
      <c r="LU58" s="406"/>
      <c r="LV58" s="406"/>
      <c r="LW58" s="406"/>
      <c r="LX58" s="406"/>
      <c r="LY58" s="406"/>
      <c r="LZ58" s="406"/>
      <c r="MA58" s="406"/>
      <c r="MB58" s="406"/>
      <c r="MC58" s="406"/>
      <c r="MD58" s="406"/>
      <c r="ME58" s="406"/>
      <c r="MF58" s="406"/>
      <c r="MG58" s="406"/>
      <c r="MH58" s="406"/>
      <c r="MI58" s="406"/>
      <c r="MJ58" s="406"/>
      <c r="MK58" s="406"/>
      <c r="ML58" s="406"/>
      <c r="MM58" s="406"/>
      <c r="MN58" s="406"/>
      <c r="MO58" s="406"/>
      <c r="MP58" s="406"/>
      <c r="MQ58" s="406"/>
      <c r="MR58" s="406"/>
      <c r="MS58" s="406"/>
      <c r="MT58" s="406"/>
      <c r="MU58" s="406"/>
      <c r="MV58" s="406"/>
      <c r="MW58" s="406"/>
      <c r="MX58" s="406"/>
      <c r="MY58" s="406"/>
      <c r="MZ58" s="406"/>
      <c r="NA58" s="406"/>
      <c r="NB58" s="406"/>
      <c r="NC58" s="406"/>
      <c r="ND58" s="406"/>
      <c r="NE58" s="406"/>
      <c r="NF58" s="406"/>
      <c r="NG58" s="406"/>
      <c r="NH58" s="406"/>
      <c r="NI58" s="406"/>
      <c r="NJ58" s="406"/>
      <c r="NK58" s="406"/>
      <c r="NL58" s="406"/>
      <c r="NM58" s="406"/>
      <c r="NN58" s="406"/>
      <c r="NO58" s="406"/>
      <c r="NP58" s="406"/>
      <c r="NQ58" s="406"/>
      <c r="NR58" s="406"/>
      <c r="NS58" s="406"/>
      <c r="NT58" s="406"/>
      <c r="NU58" s="406"/>
      <c r="NV58" s="406"/>
      <c r="NW58" s="406"/>
      <c r="NX58" s="406"/>
      <c r="NY58" s="406"/>
      <c r="NZ58" s="406"/>
      <c r="OA58" s="406"/>
      <c r="OB58" s="406"/>
      <c r="OC58" s="406"/>
      <c r="OD58" s="406"/>
      <c r="OE58" s="406"/>
      <c r="OF58" s="406"/>
      <c r="OG58" s="406"/>
      <c r="OH58" s="406"/>
      <c r="OI58" s="406"/>
      <c r="OJ58" s="406"/>
      <c r="OK58" s="406"/>
      <c r="OL58" s="406"/>
      <c r="OM58" s="406"/>
      <c r="ON58" s="406"/>
      <c r="OO58" s="406"/>
      <c r="OP58" s="406"/>
      <c r="OQ58" s="406"/>
      <c r="OR58" s="406"/>
      <c r="OS58" s="406"/>
      <c r="OT58" s="406"/>
      <c r="OU58" s="406"/>
      <c r="OV58" s="406"/>
      <c r="OW58" s="406"/>
      <c r="OX58" s="406"/>
      <c r="OY58" s="406"/>
      <c r="OZ58" s="406"/>
      <c r="PA58" s="406"/>
      <c r="PB58" s="406"/>
      <c r="PC58" s="406"/>
      <c r="PD58" s="406"/>
      <c r="PE58" s="406"/>
      <c r="PF58" s="406"/>
      <c r="PG58" s="406"/>
      <c r="PH58" s="406"/>
      <c r="PI58" s="406"/>
      <c r="PJ58" s="406"/>
      <c r="PK58" s="406"/>
      <c r="PL58" s="406"/>
      <c r="PM58" s="406"/>
      <c r="PN58" s="406"/>
      <c r="PO58" s="406"/>
      <c r="PP58" s="406"/>
      <c r="PQ58" s="406"/>
      <c r="PR58" s="406"/>
      <c r="PS58" s="406"/>
      <c r="PT58" s="406"/>
      <c r="PU58" s="406"/>
      <c r="PV58" s="406"/>
      <c r="PW58" s="406"/>
      <c r="PX58" s="406"/>
      <c r="PY58" s="406"/>
      <c r="PZ58" s="406"/>
      <c r="QA58" s="406"/>
      <c r="QB58" s="406"/>
      <c r="QC58" s="406"/>
      <c r="QD58" s="406"/>
      <c r="QE58" s="406"/>
      <c r="QF58" s="406"/>
      <c r="QG58" s="406"/>
      <c r="QH58" s="406"/>
      <c r="QI58" s="406"/>
      <c r="QJ58" s="406"/>
      <c r="QK58" s="406"/>
      <c r="QL58" s="406"/>
      <c r="QM58" s="406"/>
      <c r="QN58" s="406"/>
      <c r="QO58" s="406"/>
      <c r="QP58" s="406"/>
      <c r="QQ58" s="406"/>
      <c r="QR58" s="406"/>
      <c r="QS58" s="406"/>
      <c r="QT58" s="406"/>
      <c r="QU58" s="406"/>
      <c r="QV58" s="406"/>
      <c r="QW58" s="406"/>
      <c r="QX58" s="406"/>
      <c r="QY58" s="406"/>
      <c r="QZ58" s="406"/>
      <c r="RA58" s="406"/>
      <c r="RB58" s="406"/>
      <c r="RC58" s="406"/>
      <c r="RD58" s="406"/>
      <c r="RE58" s="406"/>
      <c r="RF58" s="406"/>
      <c r="RG58" s="406"/>
      <c r="RH58" s="406"/>
      <c r="RI58" s="406"/>
      <c r="RJ58" s="406"/>
      <c r="RK58" s="406"/>
      <c r="RL58" s="406"/>
      <c r="RM58" s="406"/>
      <c r="RN58" s="406"/>
      <c r="RO58" s="406"/>
      <c r="RP58" s="406"/>
      <c r="RQ58" s="406"/>
      <c r="RR58" s="406"/>
      <c r="RS58" s="406"/>
      <c r="RT58" s="406"/>
      <c r="RU58" s="406"/>
      <c r="RV58" s="406"/>
      <c r="RW58" s="406"/>
      <c r="RX58" s="406"/>
      <c r="RY58" s="406"/>
      <c r="RZ58" s="406"/>
      <c r="SA58" s="406"/>
      <c r="SB58" s="406"/>
      <c r="SC58" s="406"/>
      <c r="SD58" s="406"/>
      <c r="SE58" s="406"/>
      <c r="SF58" s="406"/>
      <c r="SG58" s="406"/>
    </row>
    <row r="59" spans="1:501">
      <c r="A59" s="419"/>
      <c r="B59" s="395" t="s">
        <v>459</v>
      </c>
      <c r="C59" s="395">
        <v>115</v>
      </c>
      <c r="D59" s="395">
        <v>120</v>
      </c>
      <c r="E59" s="395">
        <v>509</v>
      </c>
      <c r="F59" s="395">
        <v>259</v>
      </c>
      <c r="G59" s="395">
        <v>242</v>
      </c>
      <c r="H59" s="395">
        <v>470</v>
      </c>
      <c r="I59" s="395">
        <v>1009</v>
      </c>
      <c r="J59" s="395">
        <v>1390</v>
      </c>
      <c r="K59" s="395">
        <v>1101</v>
      </c>
      <c r="L59" s="395">
        <v>821</v>
      </c>
      <c r="M59" s="395">
        <v>963</v>
      </c>
      <c r="N59" s="395"/>
      <c r="O59" s="398">
        <v>0</v>
      </c>
      <c r="P59" s="395">
        <v>0</v>
      </c>
      <c r="Q59" s="395">
        <v>0</v>
      </c>
      <c r="R59" s="395">
        <v>0</v>
      </c>
      <c r="S59" s="395">
        <v>0</v>
      </c>
      <c r="T59" s="395">
        <v>0</v>
      </c>
      <c r="U59" s="395">
        <v>0</v>
      </c>
      <c r="V59" s="395">
        <v>0</v>
      </c>
      <c r="W59" s="395" t="s">
        <v>397</v>
      </c>
      <c r="X59" s="395" t="s">
        <v>397</v>
      </c>
      <c r="Y59" s="395" t="s">
        <v>397</v>
      </c>
      <c r="Z59" s="395"/>
      <c r="AA59" s="395"/>
      <c r="AB59" s="395"/>
      <c r="AC59" s="422">
        <v>932.82260499999995</v>
      </c>
      <c r="AD59" s="395"/>
      <c r="AE59" s="395"/>
      <c r="AF59" s="397" t="s">
        <v>459</v>
      </c>
      <c r="AG59" s="395" t="s">
        <v>459</v>
      </c>
      <c r="AH59" s="406" t="s">
        <v>397</v>
      </c>
      <c r="AI59" s="406" t="s">
        <v>397</v>
      </c>
      <c r="AJ59" s="406" t="s">
        <v>397</v>
      </c>
      <c r="AK59" s="406" t="s">
        <v>397</v>
      </c>
      <c r="AL59" s="406" t="s">
        <v>397</v>
      </c>
      <c r="AM59" s="406" t="s">
        <v>397</v>
      </c>
      <c r="AN59" s="406" t="s">
        <v>397</v>
      </c>
      <c r="AO59" s="406" t="s">
        <v>397</v>
      </c>
      <c r="AP59" s="406" t="s">
        <v>397</v>
      </c>
      <c r="AQ59" s="422">
        <v>932.82260499999995</v>
      </c>
      <c r="AR59" s="406" t="s">
        <v>397</v>
      </c>
      <c r="AS59" s="406" t="s">
        <v>397</v>
      </c>
      <c r="AT59" s="406" t="s">
        <v>397</v>
      </c>
      <c r="AU59" s="406" t="s">
        <v>397</v>
      </c>
      <c r="AV59" s="406" t="s">
        <v>397</v>
      </c>
      <c r="AW59" s="422">
        <v>932.82260499999995</v>
      </c>
      <c r="AX59" s="406" t="s">
        <v>397</v>
      </c>
      <c r="AY59" s="406" t="s">
        <v>397</v>
      </c>
      <c r="AZ59" s="406" t="s">
        <v>397</v>
      </c>
      <c r="BA59" s="406" t="s">
        <v>397</v>
      </c>
      <c r="BB59" s="406" t="s">
        <v>397</v>
      </c>
      <c r="BC59" s="406" t="s">
        <v>397</v>
      </c>
      <c r="BD59" s="406" t="s">
        <v>397</v>
      </c>
      <c r="BE59" s="406" t="s">
        <v>397</v>
      </c>
      <c r="BF59" s="406" t="s">
        <v>397</v>
      </c>
      <c r="BG59" s="406" t="s">
        <v>397</v>
      </c>
      <c r="BH59" s="406" t="s">
        <v>397</v>
      </c>
      <c r="BI59" s="406" t="s">
        <v>397</v>
      </c>
      <c r="BJ59" s="406" t="s">
        <v>397</v>
      </c>
      <c r="BK59" s="406" t="s">
        <v>397</v>
      </c>
      <c r="BL59" s="406" t="s">
        <v>397</v>
      </c>
      <c r="BM59" s="406" t="s">
        <v>397</v>
      </c>
      <c r="BN59" s="406" t="s">
        <v>397</v>
      </c>
      <c r="BO59" s="406" t="s">
        <v>397</v>
      </c>
      <c r="BP59" s="406" t="s">
        <v>397</v>
      </c>
      <c r="BQ59" s="406" t="s">
        <v>397</v>
      </c>
      <c r="BR59" s="406" t="s">
        <v>397</v>
      </c>
      <c r="BS59" s="406" t="s">
        <v>397</v>
      </c>
      <c r="BT59" s="406" t="s">
        <v>397</v>
      </c>
      <c r="BU59" s="406" t="s">
        <v>397</v>
      </c>
      <c r="BV59" s="406" t="s">
        <v>397</v>
      </c>
      <c r="BW59" s="406" t="s">
        <v>397</v>
      </c>
      <c r="BX59" s="406" t="s">
        <v>397</v>
      </c>
      <c r="BY59" s="406" t="s">
        <v>397</v>
      </c>
      <c r="BZ59" s="406" t="s">
        <v>397</v>
      </c>
      <c r="CA59" s="406" t="s">
        <v>397</v>
      </c>
      <c r="CB59" s="406" t="s">
        <v>397</v>
      </c>
      <c r="CC59" s="406" t="s">
        <v>397</v>
      </c>
      <c r="CD59" s="406" t="s">
        <v>397</v>
      </c>
      <c r="CE59" s="406" t="s">
        <v>397</v>
      </c>
      <c r="CF59" s="406" t="s">
        <v>397</v>
      </c>
      <c r="CG59" s="406" t="s">
        <v>397</v>
      </c>
      <c r="CH59" s="406" t="s">
        <v>397</v>
      </c>
      <c r="CI59" s="406" t="s">
        <v>397</v>
      </c>
      <c r="CJ59" s="406" t="s">
        <v>397</v>
      </c>
      <c r="CK59" s="406" t="s">
        <v>397</v>
      </c>
      <c r="CL59" s="406" t="s">
        <v>397</v>
      </c>
      <c r="CM59" s="406" t="s">
        <v>397</v>
      </c>
      <c r="CN59" s="406" t="s">
        <v>397</v>
      </c>
      <c r="CO59" s="406" t="s">
        <v>397</v>
      </c>
      <c r="CP59" s="406" t="s">
        <v>397</v>
      </c>
      <c r="CQ59" s="406" t="s">
        <v>397</v>
      </c>
      <c r="CR59" s="406" t="s">
        <v>397</v>
      </c>
      <c r="CS59" s="406" t="s">
        <v>397</v>
      </c>
      <c r="CT59" s="406" t="s">
        <v>397</v>
      </c>
      <c r="CU59" s="406" t="s">
        <v>397</v>
      </c>
      <c r="CV59" s="406" t="s">
        <v>397</v>
      </c>
      <c r="CW59" s="406" t="s">
        <v>397</v>
      </c>
      <c r="CX59" s="406" t="s">
        <v>397</v>
      </c>
      <c r="CY59" s="406" t="s">
        <v>397</v>
      </c>
      <c r="CZ59" s="406" t="s">
        <v>397</v>
      </c>
      <c r="DA59" s="406" t="s">
        <v>397</v>
      </c>
      <c r="DB59" s="406" t="s">
        <v>397</v>
      </c>
      <c r="DC59" s="397"/>
      <c r="DD59" s="397"/>
      <c r="DE59" s="397"/>
      <c r="DF59" s="397" t="s">
        <v>397</v>
      </c>
      <c r="DG59" s="397" t="s">
        <v>397</v>
      </c>
      <c r="DH59" s="397" t="s">
        <v>397</v>
      </c>
      <c r="DI59" s="397" t="s">
        <v>397</v>
      </c>
      <c r="DJ59" s="397" t="s">
        <v>397</v>
      </c>
      <c r="DK59" s="397" t="s">
        <v>397</v>
      </c>
      <c r="DL59" s="397"/>
      <c r="DM59" s="397"/>
      <c r="DN59" s="397" t="s">
        <v>459</v>
      </c>
      <c r="DO59" s="395" t="s">
        <v>459</v>
      </c>
      <c r="DP59" s="406" t="s">
        <v>397</v>
      </c>
      <c r="DQ59" s="406" t="s">
        <v>397</v>
      </c>
      <c r="DR59" s="406" t="s">
        <v>397</v>
      </c>
      <c r="DS59" s="406" t="s">
        <v>397</v>
      </c>
      <c r="DT59" s="406" t="s">
        <v>397</v>
      </c>
      <c r="DU59" s="406" t="s">
        <v>397</v>
      </c>
      <c r="DV59" s="406" t="s">
        <v>397</v>
      </c>
      <c r="DW59" s="406" t="s">
        <v>397</v>
      </c>
      <c r="DX59" s="406" t="s">
        <v>397</v>
      </c>
      <c r="DY59" s="406" t="s">
        <v>397</v>
      </c>
      <c r="DZ59" s="406" t="s">
        <v>397</v>
      </c>
      <c r="EA59" s="406" t="s">
        <v>397</v>
      </c>
      <c r="EB59" s="406" t="s">
        <v>397</v>
      </c>
      <c r="EC59" s="406" t="s">
        <v>397</v>
      </c>
      <c r="ED59" s="406" t="s">
        <v>397</v>
      </c>
      <c r="EE59" s="406" t="s">
        <v>397</v>
      </c>
      <c r="EF59" s="406" t="s">
        <v>397</v>
      </c>
      <c r="EG59" s="406" t="s">
        <v>397</v>
      </c>
      <c r="EH59" s="406" t="s">
        <v>397</v>
      </c>
      <c r="EI59" s="406" t="s">
        <v>397</v>
      </c>
      <c r="EJ59" s="406" t="s">
        <v>397</v>
      </c>
      <c r="EK59" s="406" t="s">
        <v>397</v>
      </c>
      <c r="EL59" s="406" t="s">
        <v>397</v>
      </c>
      <c r="EM59" s="406" t="s">
        <v>397</v>
      </c>
      <c r="EN59" s="406" t="s">
        <v>397</v>
      </c>
      <c r="EO59" s="406" t="s">
        <v>397</v>
      </c>
      <c r="EP59" s="406" t="s">
        <v>397</v>
      </c>
      <c r="EQ59" s="406" t="s">
        <v>397</v>
      </c>
      <c r="ER59" s="406" t="s">
        <v>397</v>
      </c>
      <c r="ES59" s="406" t="s">
        <v>397</v>
      </c>
      <c r="ET59" s="406" t="s">
        <v>397</v>
      </c>
      <c r="EU59" s="406" t="s">
        <v>397</v>
      </c>
      <c r="EV59" s="406" t="s">
        <v>397</v>
      </c>
      <c r="EW59" s="406" t="s">
        <v>397</v>
      </c>
      <c r="EX59" s="422">
        <v>932.82260499999995</v>
      </c>
      <c r="EY59" s="406" t="s">
        <v>397</v>
      </c>
      <c r="EZ59" s="406" t="s">
        <v>397</v>
      </c>
      <c r="FA59" s="406" t="s">
        <v>397</v>
      </c>
      <c r="FB59" s="406" t="s">
        <v>397</v>
      </c>
      <c r="FC59" s="406" t="s">
        <v>397</v>
      </c>
      <c r="FD59" s="406" t="s">
        <v>397</v>
      </c>
      <c r="FE59" s="406" t="s">
        <v>397</v>
      </c>
      <c r="FF59" s="406" t="s">
        <v>397</v>
      </c>
      <c r="FG59" s="406" t="s">
        <v>397</v>
      </c>
      <c r="FH59" s="406" t="s">
        <v>397</v>
      </c>
      <c r="FI59" s="406" t="s">
        <v>397</v>
      </c>
      <c r="FJ59" s="406" t="s">
        <v>397</v>
      </c>
      <c r="FK59" s="406" t="s">
        <v>397</v>
      </c>
      <c r="FL59" s="406" t="s">
        <v>397</v>
      </c>
      <c r="FM59" s="406" t="s">
        <v>397</v>
      </c>
      <c r="FN59" s="406" t="s">
        <v>397</v>
      </c>
      <c r="FO59" s="406" t="s">
        <v>397</v>
      </c>
      <c r="FP59" s="406" t="s">
        <v>397</v>
      </c>
      <c r="FQ59" s="406" t="s">
        <v>397</v>
      </c>
      <c r="FR59" s="406" t="s">
        <v>397</v>
      </c>
      <c r="FS59" s="406" t="s">
        <v>397</v>
      </c>
      <c r="FT59" s="406" t="s">
        <v>397</v>
      </c>
      <c r="FU59" s="406" t="s">
        <v>397</v>
      </c>
      <c r="FV59" s="406" t="s">
        <v>397</v>
      </c>
      <c r="FW59" s="422">
        <v>932.82260499999995</v>
      </c>
      <c r="FX59" s="406" t="s">
        <v>397</v>
      </c>
      <c r="FY59" s="406" t="s">
        <v>397</v>
      </c>
      <c r="FZ59" s="406" t="s">
        <v>397</v>
      </c>
      <c r="GA59" s="406" t="s">
        <v>397</v>
      </c>
      <c r="GB59" s="406" t="s">
        <v>397</v>
      </c>
      <c r="GC59" s="406" t="s">
        <v>397</v>
      </c>
      <c r="GD59" s="406" t="s">
        <v>397</v>
      </c>
      <c r="GE59" s="406" t="s">
        <v>397</v>
      </c>
      <c r="GF59" s="406" t="s">
        <v>397</v>
      </c>
      <c r="GG59" s="406" t="s">
        <v>397</v>
      </c>
      <c r="GH59" s="406" t="s">
        <v>397</v>
      </c>
      <c r="GI59" s="406" t="s">
        <v>397</v>
      </c>
      <c r="GJ59" s="406" t="s">
        <v>397</v>
      </c>
      <c r="GK59" s="406" t="s">
        <v>397</v>
      </c>
      <c r="GL59" s="406" t="s">
        <v>397</v>
      </c>
      <c r="GM59" s="406" t="s">
        <v>397</v>
      </c>
      <c r="GN59" s="406" t="s">
        <v>397</v>
      </c>
      <c r="GO59" s="406" t="s">
        <v>397</v>
      </c>
      <c r="GP59" s="406" t="s">
        <v>397</v>
      </c>
      <c r="GQ59" s="406" t="s">
        <v>397</v>
      </c>
      <c r="GR59" s="406" t="s">
        <v>397</v>
      </c>
      <c r="GS59" s="406" t="s">
        <v>397</v>
      </c>
      <c r="GT59" s="406" t="s">
        <v>397</v>
      </c>
      <c r="GU59" s="406" t="s">
        <v>397</v>
      </c>
      <c r="GV59" s="406" t="s">
        <v>397</v>
      </c>
      <c r="GW59" s="406" t="s">
        <v>397</v>
      </c>
      <c r="GX59" s="406" t="s">
        <v>397</v>
      </c>
      <c r="GY59" s="406" t="s">
        <v>397</v>
      </c>
      <c r="GZ59" s="406" t="s">
        <v>397</v>
      </c>
      <c r="HA59" s="406" t="s">
        <v>397</v>
      </c>
      <c r="HB59" s="406" t="s">
        <v>397</v>
      </c>
      <c r="HC59" s="406" t="s">
        <v>397</v>
      </c>
      <c r="HD59" s="406" t="s">
        <v>397</v>
      </c>
      <c r="HE59" s="406" t="s">
        <v>397</v>
      </c>
      <c r="HF59" s="406" t="s">
        <v>397</v>
      </c>
      <c r="HG59" s="406" t="s">
        <v>397</v>
      </c>
      <c r="HH59" s="406" t="s">
        <v>397</v>
      </c>
      <c r="HI59" s="406" t="s">
        <v>397</v>
      </c>
      <c r="HJ59" s="406" t="s">
        <v>397</v>
      </c>
      <c r="HK59" s="406" t="s">
        <v>397</v>
      </c>
      <c r="HL59" s="406" t="s">
        <v>397</v>
      </c>
      <c r="HM59" s="406" t="s">
        <v>397</v>
      </c>
      <c r="HN59" s="406" t="s">
        <v>397</v>
      </c>
      <c r="HO59" s="406" t="s">
        <v>397</v>
      </c>
      <c r="HP59" s="406" t="s">
        <v>397</v>
      </c>
      <c r="HQ59" s="406" t="s">
        <v>397</v>
      </c>
      <c r="HR59" s="406" t="s">
        <v>397</v>
      </c>
      <c r="HS59" s="406" t="s">
        <v>397</v>
      </c>
      <c r="HT59" s="406" t="s">
        <v>397</v>
      </c>
      <c r="HU59" s="406" t="s">
        <v>397</v>
      </c>
      <c r="HV59" s="406" t="s">
        <v>397</v>
      </c>
      <c r="HW59" s="406" t="s">
        <v>397</v>
      </c>
      <c r="HX59" s="406" t="s">
        <v>397</v>
      </c>
      <c r="HY59" s="406" t="s">
        <v>397</v>
      </c>
      <c r="HZ59" s="406" t="s">
        <v>397</v>
      </c>
      <c r="IA59" s="406" t="s">
        <v>397</v>
      </c>
      <c r="IB59" s="406" t="s">
        <v>397</v>
      </c>
      <c r="IC59" s="406" t="s">
        <v>397</v>
      </c>
      <c r="ID59" s="406" t="s">
        <v>397</v>
      </c>
      <c r="IE59" s="406" t="s">
        <v>397</v>
      </c>
      <c r="IF59" s="406" t="s">
        <v>397</v>
      </c>
      <c r="IG59" s="406" t="s">
        <v>397</v>
      </c>
      <c r="IH59" s="406" t="s">
        <v>397</v>
      </c>
      <c r="II59" s="406" t="s">
        <v>397</v>
      </c>
      <c r="IJ59" s="406" t="s">
        <v>397</v>
      </c>
      <c r="IK59" s="406" t="s">
        <v>397</v>
      </c>
      <c r="IL59" s="406" t="s">
        <v>397</v>
      </c>
      <c r="IM59" s="406" t="s">
        <v>397</v>
      </c>
      <c r="IN59" s="406" t="s">
        <v>397</v>
      </c>
      <c r="IO59" s="406" t="s">
        <v>397</v>
      </c>
      <c r="IP59" s="406" t="s">
        <v>397</v>
      </c>
      <c r="IQ59" s="406" t="s">
        <v>397</v>
      </c>
      <c r="IR59" s="406" t="s">
        <v>397</v>
      </c>
      <c r="IS59" s="406" t="s">
        <v>397</v>
      </c>
      <c r="IT59" s="406" t="s">
        <v>397</v>
      </c>
      <c r="IU59" s="406" t="s">
        <v>397</v>
      </c>
      <c r="IV59" s="406" t="s">
        <v>397</v>
      </c>
      <c r="IW59" s="406" t="s">
        <v>397</v>
      </c>
      <c r="IX59" s="406" t="s">
        <v>397</v>
      </c>
      <c r="IY59" s="406" t="s">
        <v>397</v>
      </c>
      <c r="IZ59" s="406" t="s">
        <v>397</v>
      </c>
      <c r="JA59" s="406" t="s">
        <v>397</v>
      </c>
      <c r="JB59" s="406" t="s">
        <v>397</v>
      </c>
      <c r="JC59" s="406" t="s">
        <v>397</v>
      </c>
      <c r="JD59" s="406" t="s">
        <v>397</v>
      </c>
      <c r="JE59" s="406" t="s">
        <v>397</v>
      </c>
      <c r="JF59" s="406" t="s">
        <v>397</v>
      </c>
      <c r="JG59" s="406" t="s">
        <v>397</v>
      </c>
      <c r="JH59" s="406" t="s">
        <v>397</v>
      </c>
      <c r="JI59" s="406" t="s">
        <v>397</v>
      </c>
      <c r="JJ59" s="406" t="s">
        <v>397</v>
      </c>
      <c r="JK59" s="406" t="s">
        <v>397</v>
      </c>
      <c r="JL59" s="406" t="s">
        <v>397</v>
      </c>
      <c r="JM59" s="406" t="s">
        <v>397</v>
      </c>
      <c r="JN59" s="406" t="s">
        <v>397</v>
      </c>
      <c r="JO59" s="406" t="s">
        <v>397</v>
      </c>
      <c r="JP59" s="406" t="s">
        <v>397</v>
      </c>
      <c r="JQ59" s="406" t="s">
        <v>397</v>
      </c>
      <c r="JR59" s="406" t="s">
        <v>397</v>
      </c>
      <c r="JS59" s="406" t="s">
        <v>397</v>
      </c>
      <c r="JT59" s="406" t="s">
        <v>397</v>
      </c>
      <c r="JU59" s="406" t="s">
        <v>397</v>
      </c>
      <c r="JV59" s="406" t="s">
        <v>397</v>
      </c>
      <c r="JW59" s="406" t="s">
        <v>397</v>
      </c>
      <c r="JX59" s="406" t="s">
        <v>397</v>
      </c>
      <c r="JY59" s="406" t="s">
        <v>397</v>
      </c>
      <c r="JZ59" s="406" t="s">
        <v>397</v>
      </c>
      <c r="KA59" s="406" t="s">
        <v>397</v>
      </c>
      <c r="KB59" s="406" t="s">
        <v>397</v>
      </c>
      <c r="KC59" s="406" t="s">
        <v>397</v>
      </c>
      <c r="KD59" s="406" t="s">
        <v>397</v>
      </c>
      <c r="KE59" s="406" t="s">
        <v>397</v>
      </c>
      <c r="KF59" s="406" t="s">
        <v>397</v>
      </c>
      <c r="KG59" s="406" t="s">
        <v>397</v>
      </c>
      <c r="KH59" s="406" t="s">
        <v>397</v>
      </c>
      <c r="KI59" s="406" t="s">
        <v>397</v>
      </c>
      <c r="KJ59" s="406" t="s">
        <v>397</v>
      </c>
      <c r="KK59" s="406" t="s">
        <v>397</v>
      </c>
      <c r="KL59" s="406" t="s">
        <v>397</v>
      </c>
      <c r="KM59" s="406" t="s">
        <v>397</v>
      </c>
      <c r="KN59" s="406" t="s">
        <v>397</v>
      </c>
      <c r="KO59" s="406" t="s">
        <v>397</v>
      </c>
      <c r="KP59" s="406" t="s">
        <v>397</v>
      </c>
      <c r="KQ59" s="406" t="s">
        <v>397</v>
      </c>
      <c r="KR59" s="406" t="s">
        <v>397</v>
      </c>
      <c r="KS59" s="406" t="s">
        <v>397</v>
      </c>
      <c r="KT59" s="406" t="s">
        <v>397</v>
      </c>
      <c r="KU59" s="406"/>
      <c r="KV59" s="406"/>
      <c r="KW59" s="406"/>
      <c r="KX59" s="406"/>
      <c r="KY59" s="397"/>
      <c r="KZ59" s="397" t="s">
        <v>459</v>
      </c>
      <c r="LA59" s="397" t="s">
        <v>397</v>
      </c>
      <c r="LB59" s="397" t="s">
        <v>397</v>
      </c>
      <c r="LC59" s="397" t="s">
        <v>397</v>
      </c>
      <c r="LD59" s="397" t="s">
        <v>397</v>
      </c>
      <c r="LE59" s="397" t="s">
        <v>397</v>
      </c>
      <c r="LF59" s="397" t="s">
        <v>397</v>
      </c>
      <c r="LG59" s="397"/>
      <c r="LH59" s="406"/>
      <c r="LI59" s="406"/>
      <c r="LJ59" s="406"/>
      <c r="LK59" s="406"/>
      <c r="LL59" s="406"/>
      <c r="LM59" s="406"/>
      <c r="LN59" s="406"/>
      <c r="LO59" s="406"/>
      <c r="LP59" s="406"/>
      <c r="LQ59" s="406"/>
      <c r="LR59" s="406"/>
      <c r="LS59" s="406"/>
      <c r="LT59" s="406"/>
      <c r="LU59" s="406"/>
      <c r="LV59" s="406"/>
      <c r="LW59" s="406"/>
      <c r="LX59" s="406"/>
      <c r="LY59" s="406"/>
      <c r="LZ59" s="406"/>
      <c r="MA59" s="406"/>
      <c r="MB59" s="406"/>
      <c r="MC59" s="406"/>
      <c r="MD59" s="406"/>
      <c r="ME59" s="406"/>
      <c r="MF59" s="406"/>
      <c r="MG59" s="406"/>
      <c r="MH59" s="406"/>
      <c r="MI59" s="406"/>
      <c r="MJ59" s="406"/>
      <c r="MK59" s="406"/>
      <c r="ML59" s="406"/>
      <c r="MM59" s="406"/>
      <c r="MN59" s="406"/>
      <c r="MO59" s="406"/>
      <c r="MP59" s="406"/>
      <c r="MQ59" s="406"/>
      <c r="MR59" s="406"/>
      <c r="MS59" s="406"/>
      <c r="MT59" s="406"/>
      <c r="MU59" s="406"/>
      <c r="MV59" s="406"/>
      <c r="MW59" s="406"/>
      <c r="MX59" s="406"/>
      <c r="MY59" s="406"/>
      <c r="MZ59" s="406"/>
      <c r="NA59" s="406"/>
      <c r="NB59" s="406"/>
      <c r="NC59" s="406"/>
      <c r="ND59" s="406"/>
      <c r="NE59" s="406"/>
      <c r="NF59" s="406"/>
      <c r="NG59" s="406"/>
      <c r="NH59" s="406"/>
      <c r="NI59" s="406"/>
      <c r="NJ59" s="406"/>
      <c r="NK59" s="406"/>
      <c r="NL59" s="406"/>
      <c r="NM59" s="406"/>
      <c r="NN59" s="406"/>
      <c r="NO59" s="406"/>
      <c r="NP59" s="406"/>
      <c r="NQ59" s="406"/>
      <c r="NR59" s="406"/>
      <c r="NS59" s="406"/>
      <c r="NT59" s="406"/>
      <c r="NU59" s="406"/>
      <c r="NV59" s="406"/>
      <c r="NW59" s="406"/>
      <c r="NX59" s="406"/>
      <c r="NY59" s="406"/>
      <c r="NZ59" s="406"/>
      <c r="OA59" s="406"/>
      <c r="OB59" s="406"/>
      <c r="OC59" s="406"/>
      <c r="OD59" s="406"/>
      <c r="OE59" s="406"/>
      <c r="OF59" s="406"/>
      <c r="OG59" s="406"/>
      <c r="OH59" s="406"/>
      <c r="OI59" s="406"/>
      <c r="OJ59" s="406"/>
      <c r="OK59" s="406"/>
      <c r="OL59" s="406"/>
      <c r="OM59" s="406"/>
      <c r="ON59" s="406"/>
      <c r="OO59" s="406"/>
      <c r="OP59" s="406"/>
      <c r="OQ59" s="406"/>
      <c r="OR59" s="406"/>
      <c r="OS59" s="406"/>
      <c r="OT59" s="406"/>
      <c r="OU59" s="406"/>
      <c r="OV59" s="406"/>
      <c r="OW59" s="406"/>
      <c r="OX59" s="406"/>
      <c r="OY59" s="406"/>
      <c r="OZ59" s="406"/>
      <c r="PA59" s="406"/>
      <c r="PB59" s="406"/>
      <c r="PC59" s="406"/>
      <c r="PD59" s="406"/>
      <c r="PE59" s="406"/>
      <c r="PF59" s="406"/>
      <c r="PG59" s="406"/>
      <c r="PH59" s="406"/>
      <c r="PI59" s="406"/>
      <c r="PJ59" s="406"/>
      <c r="PK59" s="406"/>
      <c r="PL59" s="406"/>
      <c r="PM59" s="406"/>
      <c r="PN59" s="406"/>
      <c r="PO59" s="406"/>
      <c r="PP59" s="406"/>
      <c r="PQ59" s="406"/>
      <c r="PR59" s="406"/>
      <c r="PS59" s="406"/>
      <c r="PT59" s="406"/>
      <c r="PU59" s="406"/>
      <c r="PV59" s="406"/>
      <c r="PW59" s="406"/>
      <c r="PX59" s="406"/>
      <c r="PY59" s="406"/>
      <c r="PZ59" s="406"/>
      <c r="QA59" s="406"/>
      <c r="QB59" s="406"/>
      <c r="QC59" s="406"/>
      <c r="QD59" s="406"/>
      <c r="QE59" s="406"/>
      <c r="QF59" s="406"/>
      <c r="QG59" s="406"/>
      <c r="QH59" s="406"/>
      <c r="QI59" s="406"/>
      <c r="QJ59" s="406"/>
      <c r="QK59" s="406"/>
      <c r="QL59" s="406"/>
      <c r="QM59" s="406"/>
      <c r="QN59" s="406"/>
      <c r="QO59" s="406"/>
      <c r="QP59" s="406"/>
      <c r="QQ59" s="406"/>
      <c r="QR59" s="406"/>
      <c r="QS59" s="406"/>
      <c r="QT59" s="406"/>
      <c r="QU59" s="406"/>
      <c r="QV59" s="406"/>
      <c r="QW59" s="406"/>
      <c r="QX59" s="406"/>
      <c r="QY59" s="406"/>
      <c r="QZ59" s="406"/>
      <c r="RA59" s="406"/>
      <c r="RB59" s="406"/>
      <c r="RC59" s="406"/>
      <c r="RD59" s="406"/>
      <c r="RE59" s="406"/>
      <c r="RF59" s="406"/>
      <c r="RG59" s="406"/>
      <c r="RH59" s="406"/>
      <c r="RI59" s="406"/>
      <c r="RJ59" s="406"/>
      <c r="RK59" s="406"/>
      <c r="RL59" s="406"/>
      <c r="RM59" s="406"/>
      <c r="RN59" s="406"/>
      <c r="RO59" s="406"/>
      <c r="RP59" s="406"/>
      <c r="RQ59" s="406"/>
      <c r="RR59" s="406"/>
      <c r="RS59" s="406"/>
      <c r="RT59" s="406"/>
      <c r="RU59" s="406"/>
      <c r="RV59" s="406"/>
      <c r="RW59" s="406"/>
      <c r="RX59" s="406"/>
      <c r="RY59" s="406"/>
      <c r="RZ59" s="406"/>
      <c r="SA59" s="406"/>
      <c r="SB59" s="406"/>
      <c r="SC59" s="406"/>
      <c r="SD59" s="406"/>
      <c r="SE59" s="406"/>
      <c r="SF59" s="406"/>
      <c r="SG59" s="406"/>
    </row>
    <row r="60" spans="1:501">
      <c r="A60" s="395"/>
      <c r="B60" s="395" t="s">
        <v>460</v>
      </c>
      <c r="C60" s="395">
        <v>1271</v>
      </c>
      <c r="D60" s="395">
        <v>1251</v>
      </c>
      <c r="E60" s="395">
        <v>3907</v>
      </c>
      <c r="F60" s="395">
        <v>1986</v>
      </c>
      <c r="G60" s="395">
        <v>5463</v>
      </c>
      <c r="H60" s="395">
        <v>3604</v>
      </c>
      <c r="I60" s="395">
        <v>7736</v>
      </c>
      <c r="J60" s="395">
        <v>11720</v>
      </c>
      <c r="K60" s="395">
        <v>8440</v>
      </c>
      <c r="L60" s="395">
        <v>6290</v>
      </c>
      <c r="M60" s="395">
        <v>7380</v>
      </c>
      <c r="N60" s="395"/>
      <c r="O60" s="398">
        <v>0</v>
      </c>
      <c r="P60" s="395">
        <v>0</v>
      </c>
      <c r="Q60" s="395">
        <v>0</v>
      </c>
      <c r="R60" s="395">
        <v>0</v>
      </c>
      <c r="S60" s="395">
        <v>0</v>
      </c>
      <c r="T60" s="395">
        <v>0</v>
      </c>
      <c r="U60" s="395">
        <v>0</v>
      </c>
      <c r="V60" s="395">
        <v>0</v>
      </c>
      <c r="W60" s="395" t="s">
        <v>397</v>
      </c>
      <c r="X60" s="395" t="s">
        <v>397</v>
      </c>
      <c r="Y60" s="395" t="s">
        <v>397</v>
      </c>
      <c r="Z60" s="395"/>
      <c r="AA60" s="395"/>
      <c r="AB60" s="395"/>
      <c r="AC60" s="422">
        <v>7150</v>
      </c>
      <c r="AD60" s="395"/>
      <c r="AE60" s="395"/>
      <c r="AF60" s="400" t="s">
        <v>131</v>
      </c>
      <c r="AG60" s="395" t="s">
        <v>460</v>
      </c>
      <c r="AH60" s="406">
        <v>1271</v>
      </c>
      <c r="AI60" s="406">
        <v>1251</v>
      </c>
      <c r="AJ60" s="406">
        <v>3908</v>
      </c>
      <c r="AK60" s="406">
        <v>1986</v>
      </c>
      <c r="AL60" s="406">
        <v>5463</v>
      </c>
      <c r="AM60" s="406">
        <v>3604</v>
      </c>
      <c r="AN60" s="406">
        <v>7736</v>
      </c>
      <c r="AO60" s="406">
        <v>11720</v>
      </c>
      <c r="AP60" s="406">
        <v>8440</v>
      </c>
      <c r="AQ60" s="406">
        <v>6640</v>
      </c>
      <c r="AR60" s="406">
        <v>7380</v>
      </c>
      <c r="AS60" s="406" t="s">
        <v>131</v>
      </c>
      <c r="AT60" s="406" t="s">
        <v>397</v>
      </c>
      <c r="AU60" s="406" t="s">
        <v>397</v>
      </c>
      <c r="AV60" s="406" t="s">
        <v>397</v>
      </c>
      <c r="AW60" s="422">
        <v>7150</v>
      </c>
      <c r="AX60" s="406" t="s">
        <v>397</v>
      </c>
      <c r="AY60" s="406" t="s">
        <v>397</v>
      </c>
      <c r="AZ60" s="406" t="s">
        <v>397</v>
      </c>
      <c r="BA60" s="406" t="s">
        <v>397</v>
      </c>
      <c r="BB60" s="406" t="s">
        <v>397</v>
      </c>
      <c r="BC60" s="406" t="s">
        <v>397</v>
      </c>
      <c r="BD60" s="406" t="s">
        <v>397</v>
      </c>
      <c r="BE60" s="406" t="s">
        <v>397</v>
      </c>
      <c r="BF60" s="406" t="s">
        <v>397</v>
      </c>
      <c r="BG60" s="406" t="s">
        <v>397</v>
      </c>
      <c r="BH60" s="406" t="s">
        <v>397</v>
      </c>
      <c r="BI60" s="406" t="s">
        <v>397</v>
      </c>
      <c r="BJ60" s="406" t="s">
        <v>397</v>
      </c>
      <c r="BK60" s="406" t="s">
        <v>397</v>
      </c>
      <c r="BL60" s="406" t="s">
        <v>397</v>
      </c>
      <c r="BM60" s="406" t="s">
        <v>397</v>
      </c>
      <c r="BN60" s="406" t="s">
        <v>397</v>
      </c>
      <c r="BO60" s="406" t="s">
        <v>397</v>
      </c>
      <c r="BP60" s="406" t="s">
        <v>397</v>
      </c>
      <c r="BQ60" s="406" t="s">
        <v>397</v>
      </c>
      <c r="BR60" s="406" t="s">
        <v>397</v>
      </c>
      <c r="BS60" s="406" t="s">
        <v>397</v>
      </c>
      <c r="BT60" s="406" t="s">
        <v>397</v>
      </c>
      <c r="BU60" s="406" t="s">
        <v>397</v>
      </c>
      <c r="BV60" s="406" t="s">
        <v>397</v>
      </c>
      <c r="BW60" s="406" t="s">
        <v>397</v>
      </c>
      <c r="BX60" s="406" t="s">
        <v>397</v>
      </c>
      <c r="BY60" s="406" t="s">
        <v>397</v>
      </c>
      <c r="BZ60" s="406" t="s">
        <v>397</v>
      </c>
      <c r="CA60" s="406" t="s">
        <v>397</v>
      </c>
      <c r="CB60" s="406" t="s">
        <v>397</v>
      </c>
      <c r="CC60" s="406" t="s">
        <v>397</v>
      </c>
      <c r="CD60" s="406" t="s">
        <v>397</v>
      </c>
      <c r="CE60" s="406" t="s">
        <v>397</v>
      </c>
      <c r="CF60" s="406" t="s">
        <v>397</v>
      </c>
      <c r="CG60" s="406" t="s">
        <v>397</v>
      </c>
      <c r="CH60" s="406" t="s">
        <v>397</v>
      </c>
      <c r="CI60" s="406" t="s">
        <v>397</v>
      </c>
      <c r="CJ60" s="406" t="s">
        <v>397</v>
      </c>
      <c r="CK60" s="406" t="s">
        <v>397</v>
      </c>
      <c r="CL60" s="406" t="s">
        <v>397</v>
      </c>
      <c r="CM60" s="406" t="s">
        <v>397</v>
      </c>
      <c r="CN60" s="406" t="s">
        <v>397</v>
      </c>
      <c r="CO60" s="406" t="s">
        <v>397</v>
      </c>
      <c r="CP60" s="406" t="s">
        <v>397</v>
      </c>
      <c r="CQ60" s="406" t="s">
        <v>397</v>
      </c>
      <c r="CR60" s="406" t="s">
        <v>397</v>
      </c>
      <c r="CS60" s="406" t="s">
        <v>397</v>
      </c>
      <c r="CT60" s="406" t="s">
        <v>397</v>
      </c>
      <c r="CU60" s="406" t="s">
        <v>397</v>
      </c>
      <c r="CV60" s="406" t="s">
        <v>397</v>
      </c>
      <c r="CW60" s="406" t="s">
        <v>397</v>
      </c>
      <c r="CX60" s="406" t="s">
        <v>397</v>
      </c>
      <c r="CY60" s="406" t="s">
        <v>397</v>
      </c>
      <c r="CZ60" s="406" t="s">
        <v>397</v>
      </c>
      <c r="DA60" s="406" t="s">
        <v>397</v>
      </c>
      <c r="DB60" s="406" t="s">
        <v>397</v>
      </c>
      <c r="DC60" s="397"/>
      <c r="DD60" s="397"/>
      <c r="DE60" s="397"/>
      <c r="DF60" s="397" t="s">
        <v>397</v>
      </c>
      <c r="DG60" s="397" t="s">
        <v>397</v>
      </c>
      <c r="DH60" s="397" t="s">
        <v>397</v>
      </c>
      <c r="DI60" s="397" t="s">
        <v>397</v>
      </c>
      <c r="DJ60" s="397" t="s">
        <v>397</v>
      </c>
      <c r="DK60" s="397" t="s">
        <v>397</v>
      </c>
      <c r="DL60" s="397"/>
      <c r="DM60" s="397"/>
      <c r="DN60" s="397" t="s">
        <v>131</v>
      </c>
      <c r="DO60" s="395" t="s">
        <v>460</v>
      </c>
      <c r="DP60" s="406">
        <v>1271</v>
      </c>
      <c r="DQ60" s="406">
        <v>1271</v>
      </c>
      <c r="DR60" s="406">
        <v>1271</v>
      </c>
      <c r="DS60" s="406">
        <v>1236</v>
      </c>
      <c r="DT60" s="406">
        <v>1251</v>
      </c>
      <c r="DU60" s="406">
        <v>2286</v>
      </c>
      <c r="DV60" s="406">
        <v>3877</v>
      </c>
      <c r="DW60" s="406">
        <v>3537</v>
      </c>
      <c r="DX60" s="406">
        <v>3908</v>
      </c>
      <c r="DY60" s="406">
        <v>3398</v>
      </c>
      <c r="DZ60" s="406">
        <v>3049</v>
      </c>
      <c r="EA60" s="406">
        <v>1986</v>
      </c>
      <c r="EB60" s="406">
        <v>1986</v>
      </c>
      <c r="EC60" s="406">
        <v>1844</v>
      </c>
      <c r="ED60" s="406">
        <v>1955</v>
      </c>
      <c r="EE60" s="406">
        <v>3083</v>
      </c>
      <c r="EF60" s="406">
        <v>5463</v>
      </c>
      <c r="EG60" s="406">
        <v>4254</v>
      </c>
      <c r="EH60" s="406">
        <v>4590</v>
      </c>
      <c r="EI60" s="406">
        <v>3631</v>
      </c>
      <c r="EJ60" s="406">
        <v>3604</v>
      </c>
      <c r="EK60" s="406">
        <v>3591</v>
      </c>
      <c r="EL60" s="406">
        <v>5890</v>
      </c>
      <c r="EM60" s="406">
        <v>4572</v>
      </c>
      <c r="EN60" s="406">
        <v>7736</v>
      </c>
      <c r="EO60" s="406">
        <v>8181</v>
      </c>
      <c r="EP60" s="406">
        <v>11499</v>
      </c>
      <c r="EQ60" s="406">
        <v>12717</v>
      </c>
      <c r="ER60" s="406">
        <v>11720</v>
      </c>
      <c r="ES60" s="406">
        <v>8590</v>
      </c>
      <c r="ET60" s="406">
        <v>8690</v>
      </c>
      <c r="EU60" s="406">
        <v>7100</v>
      </c>
      <c r="EV60" s="406">
        <v>8440</v>
      </c>
      <c r="EW60" s="406">
        <v>7770</v>
      </c>
      <c r="EX60" s="406">
        <v>6770</v>
      </c>
      <c r="EY60" s="406">
        <v>6290</v>
      </c>
      <c r="EZ60" s="406">
        <v>6640</v>
      </c>
      <c r="FA60" s="406">
        <v>7380</v>
      </c>
      <c r="FB60" s="406" t="s">
        <v>131</v>
      </c>
      <c r="FC60" s="406" t="s">
        <v>397</v>
      </c>
      <c r="FD60" s="406" t="s">
        <v>397</v>
      </c>
      <c r="FE60" s="406" t="s">
        <v>397</v>
      </c>
      <c r="FF60" s="406" t="s">
        <v>397</v>
      </c>
      <c r="FG60" s="406" t="s">
        <v>397</v>
      </c>
      <c r="FH60" s="406" t="s">
        <v>397</v>
      </c>
      <c r="FI60" s="406" t="s">
        <v>397</v>
      </c>
      <c r="FJ60" s="406" t="s">
        <v>397</v>
      </c>
      <c r="FK60" s="406" t="s">
        <v>397</v>
      </c>
      <c r="FL60" s="406" t="s">
        <v>397</v>
      </c>
      <c r="FM60" s="406" t="s">
        <v>397</v>
      </c>
      <c r="FN60" s="406" t="s">
        <v>397</v>
      </c>
      <c r="FO60" s="406" t="s">
        <v>397</v>
      </c>
      <c r="FP60" s="406" t="s">
        <v>397</v>
      </c>
      <c r="FQ60" s="406" t="s">
        <v>397</v>
      </c>
      <c r="FR60" s="406" t="s">
        <v>397</v>
      </c>
      <c r="FS60" s="406" t="s">
        <v>397</v>
      </c>
      <c r="FT60" s="406" t="s">
        <v>397</v>
      </c>
      <c r="FU60" s="406" t="s">
        <v>397</v>
      </c>
      <c r="FV60" s="406" t="s">
        <v>397</v>
      </c>
      <c r="FW60" s="406" t="s">
        <v>397</v>
      </c>
      <c r="FX60" s="406" t="s">
        <v>397</v>
      </c>
      <c r="FY60" s="406" t="s">
        <v>397</v>
      </c>
      <c r="FZ60" s="406" t="s">
        <v>397</v>
      </c>
      <c r="GA60" s="406" t="s">
        <v>397</v>
      </c>
      <c r="GB60" s="406" t="s">
        <v>397</v>
      </c>
      <c r="GC60" s="406" t="s">
        <v>397</v>
      </c>
      <c r="GD60" s="406" t="s">
        <v>397</v>
      </c>
      <c r="GE60" s="406" t="s">
        <v>397</v>
      </c>
      <c r="GF60" s="406" t="s">
        <v>397</v>
      </c>
      <c r="GG60" s="406" t="s">
        <v>397</v>
      </c>
      <c r="GH60" s="406" t="s">
        <v>397</v>
      </c>
      <c r="GI60" s="406" t="s">
        <v>397</v>
      </c>
      <c r="GJ60" s="406" t="s">
        <v>397</v>
      </c>
      <c r="GK60" s="406" t="s">
        <v>397</v>
      </c>
      <c r="GL60" s="406" t="s">
        <v>397</v>
      </c>
      <c r="GM60" s="406" t="s">
        <v>397</v>
      </c>
      <c r="GN60" s="406" t="s">
        <v>397</v>
      </c>
      <c r="GO60" s="406" t="s">
        <v>397</v>
      </c>
      <c r="GP60" s="406" t="s">
        <v>397</v>
      </c>
      <c r="GQ60" s="406" t="s">
        <v>397</v>
      </c>
      <c r="GR60" s="406" t="s">
        <v>397</v>
      </c>
      <c r="GS60" s="406" t="s">
        <v>397</v>
      </c>
      <c r="GT60" s="406" t="s">
        <v>397</v>
      </c>
      <c r="GU60" s="406" t="s">
        <v>397</v>
      </c>
      <c r="GV60" s="406" t="s">
        <v>397</v>
      </c>
      <c r="GW60" s="406" t="s">
        <v>397</v>
      </c>
      <c r="GX60" s="406" t="s">
        <v>397</v>
      </c>
      <c r="GY60" s="406" t="s">
        <v>397</v>
      </c>
      <c r="GZ60" s="406" t="s">
        <v>397</v>
      </c>
      <c r="HA60" s="406" t="s">
        <v>397</v>
      </c>
      <c r="HB60" s="406" t="s">
        <v>397</v>
      </c>
      <c r="HC60" s="406" t="s">
        <v>397</v>
      </c>
      <c r="HD60" s="406" t="s">
        <v>397</v>
      </c>
      <c r="HE60" s="406" t="s">
        <v>397</v>
      </c>
      <c r="HF60" s="406" t="s">
        <v>397</v>
      </c>
      <c r="HG60" s="406" t="s">
        <v>397</v>
      </c>
      <c r="HH60" s="406" t="s">
        <v>397</v>
      </c>
      <c r="HI60" s="406" t="s">
        <v>397</v>
      </c>
      <c r="HJ60" s="406" t="s">
        <v>397</v>
      </c>
      <c r="HK60" s="406" t="s">
        <v>397</v>
      </c>
      <c r="HL60" s="406" t="s">
        <v>397</v>
      </c>
      <c r="HM60" s="406" t="s">
        <v>397</v>
      </c>
      <c r="HN60" s="406" t="s">
        <v>397</v>
      </c>
      <c r="HO60" s="406" t="s">
        <v>397</v>
      </c>
      <c r="HP60" s="406" t="s">
        <v>397</v>
      </c>
      <c r="HQ60" s="406" t="s">
        <v>397</v>
      </c>
      <c r="HR60" s="406" t="s">
        <v>397</v>
      </c>
      <c r="HS60" s="406" t="s">
        <v>397</v>
      </c>
      <c r="HT60" s="406" t="s">
        <v>397</v>
      </c>
      <c r="HU60" s="406" t="s">
        <v>397</v>
      </c>
      <c r="HV60" s="406" t="s">
        <v>397</v>
      </c>
      <c r="HW60" s="406" t="s">
        <v>397</v>
      </c>
      <c r="HX60" s="406" t="s">
        <v>397</v>
      </c>
      <c r="HY60" s="406" t="s">
        <v>397</v>
      </c>
      <c r="HZ60" s="406" t="s">
        <v>397</v>
      </c>
      <c r="IA60" s="406" t="s">
        <v>397</v>
      </c>
      <c r="IB60" s="406" t="s">
        <v>397</v>
      </c>
      <c r="IC60" s="406" t="s">
        <v>397</v>
      </c>
      <c r="ID60" s="406" t="s">
        <v>397</v>
      </c>
      <c r="IE60" s="406" t="s">
        <v>397</v>
      </c>
      <c r="IF60" s="406" t="s">
        <v>397</v>
      </c>
      <c r="IG60" s="406" t="s">
        <v>397</v>
      </c>
      <c r="IH60" s="406" t="s">
        <v>397</v>
      </c>
      <c r="II60" s="406" t="s">
        <v>397</v>
      </c>
      <c r="IJ60" s="406" t="s">
        <v>397</v>
      </c>
      <c r="IK60" s="406" t="s">
        <v>397</v>
      </c>
      <c r="IL60" s="406" t="s">
        <v>397</v>
      </c>
      <c r="IM60" s="406" t="s">
        <v>397</v>
      </c>
      <c r="IN60" s="406" t="s">
        <v>397</v>
      </c>
      <c r="IO60" s="406" t="s">
        <v>397</v>
      </c>
      <c r="IP60" s="406" t="s">
        <v>397</v>
      </c>
      <c r="IQ60" s="406" t="s">
        <v>397</v>
      </c>
      <c r="IR60" s="406" t="s">
        <v>397</v>
      </c>
      <c r="IS60" s="406" t="s">
        <v>397</v>
      </c>
      <c r="IT60" s="406" t="s">
        <v>397</v>
      </c>
      <c r="IU60" s="406" t="s">
        <v>397</v>
      </c>
      <c r="IV60" s="406" t="s">
        <v>397</v>
      </c>
      <c r="IW60" s="406" t="s">
        <v>397</v>
      </c>
      <c r="IX60" s="406" t="s">
        <v>397</v>
      </c>
      <c r="IY60" s="406" t="s">
        <v>397</v>
      </c>
      <c r="IZ60" s="406" t="s">
        <v>397</v>
      </c>
      <c r="JA60" s="406" t="s">
        <v>397</v>
      </c>
      <c r="JB60" s="406" t="s">
        <v>397</v>
      </c>
      <c r="JC60" s="406" t="s">
        <v>397</v>
      </c>
      <c r="JD60" s="406" t="s">
        <v>397</v>
      </c>
      <c r="JE60" s="406" t="s">
        <v>397</v>
      </c>
      <c r="JF60" s="406" t="s">
        <v>397</v>
      </c>
      <c r="JG60" s="406" t="s">
        <v>397</v>
      </c>
      <c r="JH60" s="406" t="s">
        <v>397</v>
      </c>
      <c r="JI60" s="406" t="s">
        <v>397</v>
      </c>
      <c r="JJ60" s="406" t="s">
        <v>397</v>
      </c>
      <c r="JK60" s="406" t="s">
        <v>397</v>
      </c>
      <c r="JL60" s="406" t="s">
        <v>397</v>
      </c>
      <c r="JM60" s="406" t="s">
        <v>397</v>
      </c>
      <c r="JN60" s="406" t="s">
        <v>397</v>
      </c>
      <c r="JO60" s="406" t="s">
        <v>397</v>
      </c>
      <c r="JP60" s="406" t="s">
        <v>397</v>
      </c>
      <c r="JQ60" s="406" t="s">
        <v>397</v>
      </c>
      <c r="JR60" s="406" t="s">
        <v>397</v>
      </c>
      <c r="JS60" s="406" t="s">
        <v>397</v>
      </c>
      <c r="JT60" s="406" t="s">
        <v>397</v>
      </c>
      <c r="JU60" s="406" t="s">
        <v>397</v>
      </c>
      <c r="JV60" s="406" t="s">
        <v>397</v>
      </c>
      <c r="JW60" s="406" t="s">
        <v>397</v>
      </c>
      <c r="JX60" s="406" t="s">
        <v>397</v>
      </c>
      <c r="JY60" s="406" t="s">
        <v>397</v>
      </c>
      <c r="JZ60" s="406" t="s">
        <v>397</v>
      </c>
      <c r="KA60" s="406" t="s">
        <v>397</v>
      </c>
      <c r="KB60" s="406" t="s">
        <v>397</v>
      </c>
      <c r="KC60" s="406" t="s">
        <v>397</v>
      </c>
      <c r="KD60" s="406" t="s">
        <v>397</v>
      </c>
      <c r="KE60" s="406" t="s">
        <v>397</v>
      </c>
      <c r="KF60" s="406" t="s">
        <v>397</v>
      </c>
      <c r="KG60" s="406" t="s">
        <v>397</v>
      </c>
      <c r="KH60" s="406" t="s">
        <v>397</v>
      </c>
      <c r="KI60" s="406" t="s">
        <v>397</v>
      </c>
      <c r="KJ60" s="406" t="s">
        <v>397</v>
      </c>
      <c r="KK60" s="406" t="s">
        <v>397</v>
      </c>
      <c r="KL60" s="406" t="s">
        <v>397</v>
      </c>
      <c r="KM60" s="406" t="s">
        <v>397</v>
      </c>
      <c r="KN60" s="406" t="s">
        <v>397</v>
      </c>
      <c r="KO60" s="406" t="s">
        <v>397</v>
      </c>
      <c r="KP60" s="406" t="s">
        <v>397</v>
      </c>
      <c r="KQ60" s="406" t="s">
        <v>397</v>
      </c>
      <c r="KR60" s="406" t="s">
        <v>397</v>
      </c>
      <c r="KS60" s="406" t="s">
        <v>397</v>
      </c>
      <c r="KT60" s="406" t="s">
        <v>397</v>
      </c>
      <c r="KU60" s="406"/>
      <c r="KV60" s="406"/>
      <c r="KW60" s="406"/>
      <c r="KX60" s="406"/>
      <c r="KY60" s="397"/>
      <c r="KZ60" s="397" t="s">
        <v>460</v>
      </c>
      <c r="LA60" s="397" t="s">
        <v>397</v>
      </c>
      <c r="LB60" s="397" t="s">
        <v>397</v>
      </c>
      <c r="LC60" s="397" t="s">
        <v>397</v>
      </c>
      <c r="LD60" s="397" t="s">
        <v>397</v>
      </c>
      <c r="LE60" s="397" t="s">
        <v>397</v>
      </c>
      <c r="LF60" s="397" t="s">
        <v>397</v>
      </c>
      <c r="LG60" s="397"/>
      <c r="LH60" s="406"/>
      <c r="LI60" s="406"/>
      <c r="LJ60" s="406"/>
      <c r="LK60" s="406"/>
      <c r="LL60" s="406"/>
      <c r="LM60" s="406"/>
      <c r="LN60" s="406"/>
      <c r="LO60" s="406"/>
      <c r="LP60" s="406"/>
      <c r="LQ60" s="406"/>
      <c r="LR60" s="406"/>
      <c r="LS60" s="406"/>
      <c r="LT60" s="406"/>
      <c r="LU60" s="406"/>
      <c r="LV60" s="406"/>
      <c r="LW60" s="406"/>
      <c r="LX60" s="406"/>
      <c r="LY60" s="406"/>
      <c r="LZ60" s="406"/>
      <c r="MA60" s="406"/>
      <c r="MB60" s="406"/>
      <c r="MC60" s="406"/>
      <c r="MD60" s="406"/>
      <c r="ME60" s="406"/>
      <c r="MF60" s="406"/>
      <c r="MG60" s="406"/>
      <c r="MH60" s="406"/>
      <c r="MI60" s="406"/>
      <c r="MJ60" s="406"/>
      <c r="MK60" s="406"/>
      <c r="ML60" s="406"/>
      <c r="MM60" s="406"/>
      <c r="MN60" s="406"/>
      <c r="MO60" s="406"/>
      <c r="MP60" s="406"/>
      <c r="MQ60" s="406"/>
      <c r="MR60" s="406"/>
      <c r="MS60" s="406"/>
      <c r="MT60" s="406"/>
      <c r="MU60" s="406"/>
      <c r="MV60" s="406"/>
      <c r="MW60" s="406"/>
      <c r="MX60" s="406"/>
      <c r="MY60" s="406"/>
      <c r="MZ60" s="406"/>
      <c r="NA60" s="406"/>
      <c r="NB60" s="406"/>
      <c r="NC60" s="406"/>
      <c r="ND60" s="406"/>
      <c r="NE60" s="406"/>
      <c r="NF60" s="406"/>
      <c r="NG60" s="406"/>
      <c r="NH60" s="406"/>
      <c r="NI60" s="406"/>
      <c r="NJ60" s="406"/>
      <c r="NK60" s="406"/>
      <c r="NL60" s="406"/>
      <c r="NM60" s="406"/>
      <c r="NN60" s="406"/>
      <c r="NO60" s="406"/>
      <c r="NP60" s="406"/>
      <c r="NQ60" s="406"/>
      <c r="NR60" s="406"/>
      <c r="NS60" s="406"/>
      <c r="NT60" s="406"/>
      <c r="NU60" s="406"/>
      <c r="NV60" s="406"/>
      <c r="NW60" s="406"/>
      <c r="NX60" s="406"/>
      <c r="NY60" s="406"/>
      <c r="NZ60" s="406"/>
      <c r="OA60" s="406"/>
      <c r="OB60" s="406"/>
      <c r="OC60" s="406"/>
      <c r="OD60" s="406"/>
      <c r="OE60" s="406"/>
      <c r="OF60" s="406"/>
      <c r="OG60" s="406"/>
      <c r="OH60" s="406"/>
      <c r="OI60" s="406"/>
      <c r="OJ60" s="406"/>
      <c r="OK60" s="406"/>
      <c r="OL60" s="406"/>
      <c r="OM60" s="406"/>
      <c r="ON60" s="406"/>
      <c r="OO60" s="406"/>
      <c r="OP60" s="406"/>
      <c r="OQ60" s="406"/>
      <c r="OR60" s="406"/>
      <c r="OS60" s="406"/>
      <c r="OT60" s="406"/>
      <c r="OU60" s="406"/>
      <c r="OV60" s="406"/>
      <c r="OW60" s="406"/>
      <c r="OX60" s="406"/>
      <c r="OY60" s="406"/>
      <c r="OZ60" s="406"/>
      <c r="PA60" s="406"/>
      <c r="PB60" s="406"/>
      <c r="PC60" s="406"/>
      <c r="PD60" s="406"/>
      <c r="PE60" s="406"/>
      <c r="PF60" s="406"/>
      <c r="PG60" s="406"/>
      <c r="PH60" s="406"/>
      <c r="PI60" s="406"/>
      <c r="PJ60" s="406"/>
      <c r="PK60" s="406"/>
      <c r="PL60" s="406"/>
      <c r="PM60" s="406"/>
      <c r="PN60" s="406"/>
      <c r="PO60" s="406"/>
      <c r="PP60" s="406"/>
      <c r="PQ60" s="406"/>
      <c r="PR60" s="406"/>
      <c r="PS60" s="406"/>
      <c r="PT60" s="406"/>
      <c r="PU60" s="406"/>
      <c r="PV60" s="406"/>
      <c r="PW60" s="406"/>
      <c r="PX60" s="406"/>
      <c r="PY60" s="406"/>
      <c r="PZ60" s="406"/>
      <c r="QA60" s="406"/>
      <c r="QB60" s="406"/>
      <c r="QC60" s="406"/>
      <c r="QD60" s="406"/>
      <c r="QE60" s="406"/>
      <c r="QF60" s="406"/>
      <c r="QG60" s="406"/>
      <c r="QH60" s="406"/>
      <c r="QI60" s="406"/>
      <c r="QJ60" s="406"/>
      <c r="QK60" s="406"/>
      <c r="QL60" s="406"/>
      <c r="QM60" s="406"/>
      <c r="QN60" s="406"/>
      <c r="QO60" s="406"/>
      <c r="QP60" s="406"/>
      <c r="QQ60" s="406"/>
      <c r="QR60" s="406"/>
      <c r="QS60" s="406"/>
      <c r="QT60" s="406"/>
      <c r="QU60" s="406"/>
      <c r="QV60" s="406"/>
      <c r="QW60" s="406"/>
      <c r="QX60" s="406"/>
      <c r="QY60" s="406"/>
      <c r="QZ60" s="406"/>
      <c r="RA60" s="406"/>
      <c r="RB60" s="406"/>
      <c r="RC60" s="406"/>
      <c r="RD60" s="406"/>
      <c r="RE60" s="406"/>
      <c r="RF60" s="406"/>
      <c r="RG60" s="406"/>
      <c r="RH60" s="406"/>
      <c r="RI60" s="406"/>
      <c r="RJ60" s="406"/>
      <c r="RK60" s="406"/>
      <c r="RL60" s="406"/>
      <c r="RM60" s="406"/>
      <c r="RN60" s="406"/>
      <c r="RO60" s="406"/>
      <c r="RP60" s="406"/>
      <c r="RQ60" s="406"/>
      <c r="RR60" s="406"/>
      <c r="RS60" s="406"/>
      <c r="RT60" s="406"/>
      <c r="RU60" s="406"/>
      <c r="RV60" s="406"/>
      <c r="RW60" s="406"/>
      <c r="RX60" s="406"/>
      <c r="RY60" s="406"/>
      <c r="RZ60" s="406"/>
      <c r="SA60" s="406"/>
      <c r="SB60" s="406"/>
      <c r="SC60" s="406"/>
      <c r="SD60" s="406"/>
      <c r="SE60" s="406"/>
      <c r="SF60" s="406"/>
      <c r="SG60" s="406"/>
    </row>
    <row r="61" spans="1:501">
      <c r="A61" s="395"/>
      <c r="B61" s="395" t="s">
        <v>461</v>
      </c>
      <c r="C61" s="395">
        <v>0</v>
      </c>
      <c r="D61" s="395">
        <v>3998</v>
      </c>
      <c r="E61" s="395">
        <v>6067</v>
      </c>
      <c r="F61" s="395">
        <v>7990</v>
      </c>
      <c r="G61" s="395">
        <v>25282</v>
      </c>
      <c r="H61" s="395">
        <v>9326</v>
      </c>
      <c r="I61" s="395">
        <v>13075</v>
      </c>
      <c r="J61" s="395">
        <v>18969</v>
      </c>
      <c r="K61" s="395">
        <v>14784</v>
      </c>
      <c r="L61" s="395">
        <v>16988.509999999998</v>
      </c>
      <c r="M61" s="395">
        <v>17877.39</v>
      </c>
      <c r="N61" s="395"/>
      <c r="O61" s="398">
        <v>0</v>
      </c>
      <c r="P61" s="395">
        <v>0</v>
      </c>
      <c r="Q61" s="395">
        <v>0</v>
      </c>
      <c r="R61" s="395">
        <v>0</v>
      </c>
      <c r="S61" s="395">
        <v>0</v>
      </c>
      <c r="T61" s="395">
        <v>0</v>
      </c>
      <c r="U61" s="395">
        <v>0</v>
      </c>
      <c r="V61" s="395">
        <v>0</v>
      </c>
      <c r="W61" s="395" t="s">
        <v>397</v>
      </c>
      <c r="X61" s="395" t="s">
        <v>397</v>
      </c>
      <c r="Y61" s="395" t="s">
        <v>397</v>
      </c>
      <c r="Z61" s="395"/>
      <c r="AA61" s="395"/>
      <c r="AB61" s="395"/>
      <c r="AC61" s="395"/>
      <c r="AD61" s="395"/>
      <c r="AE61" s="395"/>
      <c r="AF61" s="397" t="s">
        <v>461</v>
      </c>
      <c r="AG61" s="395" t="s">
        <v>461</v>
      </c>
      <c r="AH61" s="406" t="s">
        <v>397</v>
      </c>
      <c r="AI61" s="406" t="s">
        <v>397</v>
      </c>
      <c r="AJ61" s="406" t="s">
        <v>397</v>
      </c>
      <c r="AK61" s="406" t="s">
        <v>397</v>
      </c>
      <c r="AL61" s="406" t="s">
        <v>397</v>
      </c>
      <c r="AM61" s="406" t="s">
        <v>397</v>
      </c>
      <c r="AN61" s="406" t="s">
        <v>397</v>
      </c>
      <c r="AO61" s="406" t="s">
        <v>397</v>
      </c>
      <c r="AP61" s="406" t="s">
        <v>397</v>
      </c>
      <c r="AQ61" s="406" t="s">
        <v>397</v>
      </c>
      <c r="AR61" s="406" t="s">
        <v>397</v>
      </c>
      <c r="AS61" s="406" t="s">
        <v>397</v>
      </c>
      <c r="AT61" s="406" t="s">
        <v>397</v>
      </c>
      <c r="AU61" s="406" t="s">
        <v>397</v>
      </c>
      <c r="AV61" s="406" t="s">
        <v>397</v>
      </c>
      <c r="AW61" s="406" t="s">
        <v>397</v>
      </c>
      <c r="AX61" s="406" t="s">
        <v>397</v>
      </c>
      <c r="AY61" s="406" t="s">
        <v>397</v>
      </c>
      <c r="AZ61" s="406" t="s">
        <v>397</v>
      </c>
      <c r="BA61" s="406" t="s">
        <v>397</v>
      </c>
      <c r="BB61" s="406" t="s">
        <v>397</v>
      </c>
      <c r="BC61" s="406" t="s">
        <v>397</v>
      </c>
      <c r="BD61" s="406" t="s">
        <v>397</v>
      </c>
      <c r="BE61" s="406" t="s">
        <v>397</v>
      </c>
      <c r="BF61" s="406" t="s">
        <v>397</v>
      </c>
      <c r="BG61" s="406" t="s">
        <v>397</v>
      </c>
      <c r="BH61" s="406" t="s">
        <v>397</v>
      </c>
      <c r="BI61" s="406" t="s">
        <v>397</v>
      </c>
      <c r="BJ61" s="406" t="s">
        <v>397</v>
      </c>
      <c r="BK61" s="406" t="s">
        <v>397</v>
      </c>
      <c r="BL61" s="406" t="s">
        <v>397</v>
      </c>
      <c r="BM61" s="406" t="s">
        <v>397</v>
      </c>
      <c r="BN61" s="406" t="s">
        <v>397</v>
      </c>
      <c r="BO61" s="406" t="s">
        <v>397</v>
      </c>
      <c r="BP61" s="406" t="s">
        <v>397</v>
      </c>
      <c r="BQ61" s="406" t="s">
        <v>397</v>
      </c>
      <c r="BR61" s="406" t="s">
        <v>397</v>
      </c>
      <c r="BS61" s="406" t="s">
        <v>397</v>
      </c>
      <c r="BT61" s="406" t="s">
        <v>397</v>
      </c>
      <c r="BU61" s="406" t="s">
        <v>397</v>
      </c>
      <c r="BV61" s="406" t="s">
        <v>397</v>
      </c>
      <c r="BW61" s="406" t="s">
        <v>397</v>
      </c>
      <c r="BX61" s="406" t="s">
        <v>397</v>
      </c>
      <c r="BY61" s="406" t="s">
        <v>397</v>
      </c>
      <c r="BZ61" s="406" t="s">
        <v>397</v>
      </c>
      <c r="CA61" s="406" t="s">
        <v>397</v>
      </c>
      <c r="CB61" s="406" t="s">
        <v>397</v>
      </c>
      <c r="CC61" s="406" t="s">
        <v>397</v>
      </c>
      <c r="CD61" s="406" t="s">
        <v>397</v>
      </c>
      <c r="CE61" s="406" t="s">
        <v>397</v>
      </c>
      <c r="CF61" s="406" t="s">
        <v>397</v>
      </c>
      <c r="CG61" s="406" t="s">
        <v>397</v>
      </c>
      <c r="CH61" s="406" t="s">
        <v>397</v>
      </c>
      <c r="CI61" s="406" t="s">
        <v>397</v>
      </c>
      <c r="CJ61" s="406" t="s">
        <v>397</v>
      </c>
      <c r="CK61" s="406" t="s">
        <v>397</v>
      </c>
      <c r="CL61" s="406" t="s">
        <v>397</v>
      </c>
      <c r="CM61" s="406" t="s">
        <v>397</v>
      </c>
      <c r="CN61" s="406" t="s">
        <v>397</v>
      </c>
      <c r="CO61" s="406" t="s">
        <v>397</v>
      </c>
      <c r="CP61" s="406" t="s">
        <v>397</v>
      </c>
      <c r="CQ61" s="406" t="s">
        <v>397</v>
      </c>
      <c r="CR61" s="406" t="s">
        <v>397</v>
      </c>
      <c r="CS61" s="406" t="s">
        <v>397</v>
      </c>
      <c r="CT61" s="406" t="s">
        <v>397</v>
      </c>
      <c r="CU61" s="406" t="s">
        <v>397</v>
      </c>
      <c r="CV61" s="406" t="s">
        <v>397</v>
      </c>
      <c r="CW61" s="406" t="s">
        <v>397</v>
      </c>
      <c r="CX61" s="406" t="s">
        <v>397</v>
      </c>
      <c r="CY61" s="406" t="s">
        <v>397</v>
      </c>
      <c r="CZ61" s="406" t="s">
        <v>397</v>
      </c>
      <c r="DA61" s="406" t="s">
        <v>397</v>
      </c>
      <c r="DB61" s="406" t="s">
        <v>397</v>
      </c>
      <c r="DC61" s="397"/>
      <c r="DD61" s="397"/>
      <c r="DE61" s="397"/>
      <c r="DF61" s="397" t="s">
        <v>397</v>
      </c>
      <c r="DG61" s="397" t="s">
        <v>397</v>
      </c>
      <c r="DH61" s="397" t="s">
        <v>397</v>
      </c>
      <c r="DI61" s="397" t="s">
        <v>397</v>
      </c>
      <c r="DJ61" s="397" t="s">
        <v>397</v>
      </c>
      <c r="DK61" s="397" t="s">
        <v>397</v>
      </c>
      <c r="DL61" s="397"/>
      <c r="DM61" s="397"/>
      <c r="DN61" s="397" t="s">
        <v>461</v>
      </c>
      <c r="DO61" s="395" t="s">
        <v>461</v>
      </c>
      <c r="DP61" s="406" t="s">
        <v>397</v>
      </c>
      <c r="DQ61" s="406" t="s">
        <v>397</v>
      </c>
      <c r="DR61" s="406" t="s">
        <v>397</v>
      </c>
      <c r="DS61" s="406" t="s">
        <v>397</v>
      </c>
      <c r="DT61" s="406" t="s">
        <v>397</v>
      </c>
      <c r="DU61" s="406" t="s">
        <v>397</v>
      </c>
      <c r="DV61" s="406" t="s">
        <v>397</v>
      </c>
      <c r="DW61" s="406" t="s">
        <v>397</v>
      </c>
      <c r="DX61" s="406" t="s">
        <v>397</v>
      </c>
      <c r="DY61" s="406" t="s">
        <v>397</v>
      </c>
      <c r="DZ61" s="406" t="s">
        <v>397</v>
      </c>
      <c r="EA61" s="406" t="s">
        <v>397</v>
      </c>
      <c r="EB61" s="406" t="s">
        <v>397</v>
      </c>
      <c r="EC61" s="406" t="s">
        <v>397</v>
      </c>
      <c r="ED61" s="406" t="s">
        <v>397</v>
      </c>
      <c r="EE61" s="406" t="s">
        <v>397</v>
      </c>
      <c r="EF61" s="406" t="s">
        <v>397</v>
      </c>
      <c r="EG61" s="406" t="s">
        <v>397</v>
      </c>
      <c r="EH61" s="406" t="s">
        <v>397</v>
      </c>
      <c r="EI61" s="406" t="s">
        <v>397</v>
      </c>
      <c r="EJ61" s="406" t="s">
        <v>397</v>
      </c>
      <c r="EK61" s="406" t="s">
        <v>397</v>
      </c>
      <c r="EL61" s="406" t="s">
        <v>397</v>
      </c>
      <c r="EM61" s="406" t="s">
        <v>397</v>
      </c>
      <c r="EN61" s="406" t="s">
        <v>397</v>
      </c>
      <c r="EO61" s="406" t="s">
        <v>397</v>
      </c>
      <c r="EP61" s="406" t="s">
        <v>397</v>
      </c>
      <c r="EQ61" s="406" t="s">
        <v>397</v>
      </c>
      <c r="ER61" s="406" t="s">
        <v>397</v>
      </c>
      <c r="ES61" s="406" t="s">
        <v>397</v>
      </c>
      <c r="ET61" s="406" t="s">
        <v>397</v>
      </c>
      <c r="EU61" s="406" t="s">
        <v>397</v>
      </c>
      <c r="EV61" s="406" t="s">
        <v>397</v>
      </c>
      <c r="EW61" s="406" t="s">
        <v>397</v>
      </c>
      <c r="EX61" s="406" t="s">
        <v>397</v>
      </c>
      <c r="EY61" s="406" t="s">
        <v>397</v>
      </c>
      <c r="EZ61" s="406" t="s">
        <v>397</v>
      </c>
      <c r="FA61" s="406" t="s">
        <v>397</v>
      </c>
      <c r="FB61" s="406" t="s">
        <v>397</v>
      </c>
      <c r="FC61" s="406" t="s">
        <v>397</v>
      </c>
      <c r="FD61" s="406" t="s">
        <v>397</v>
      </c>
      <c r="FE61" s="406" t="s">
        <v>397</v>
      </c>
      <c r="FF61" s="406" t="s">
        <v>397</v>
      </c>
      <c r="FG61" s="406" t="s">
        <v>397</v>
      </c>
      <c r="FH61" s="406" t="s">
        <v>397</v>
      </c>
      <c r="FI61" s="406" t="s">
        <v>397</v>
      </c>
      <c r="FJ61" s="406" t="s">
        <v>397</v>
      </c>
      <c r="FK61" s="406" t="s">
        <v>397</v>
      </c>
      <c r="FL61" s="406" t="s">
        <v>397</v>
      </c>
      <c r="FM61" s="406" t="s">
        <v>397</v>
      </c>
      <c r="FN61" s="406" t="s">
        <v>397</v>
      </c>
      <c r="FO61" s="406" t="s">
        <v>397</v>
      </c>
      <c r="FP61" s="406" t="s">
        <v>397</v>
      </c>
      <c r="FQ61" s="406" t="s">
        <v>397</v>
      </c>
      <c r="FR61" s="406" t="s">
        <v>397</v>
      </c>
      <c r="FS61" s="406" t="s">
        <v>397</v>
      </c>
      <c r="FT61" s="406" t="s">
        <v>397</v>
      </c>
      <c r="FU61" s="406" t="s">
        <v>397</v>
      </c>
      <c r="FV61" s="406" t="s">
        <v>397</v>
      </c>
      <c r="FW61" s="406" t="s">
        <v>397</v>
      </c>
      <c r="FX61" s="406" t="s">
        <v>397</v>
      </c>
      <c r="FY61" s="406" t="s">
        <v>397</v>
      </c>
      <c r="FZ61" s="406" t="s">
        <v>397</v>
      </c>
      <c r="GA61" s="406" t="s">
        <v>397</v>
      </c>
      <c r="GB61" s="406" t="s">
        <v>397</v>
      </c>
      <c r="GC61" s="406" t="s">
        <v>397</v>
      </c>
      <c r="GD61" s="406" t="s">
        <v>397</v>
      </c>
      <c r="GE61" s="406" t="s">
        <v>397</v>
      </c>
      <c r="GF61" s="406" t="s">
        <v>397</v>
      </c>
      <c r="GG61" s="406" t="s">
        <v>397</v>
      </c>
      <c r="GH61" s="406" t="s">
        <v>397</v>
      </c>
      <c r="GI61" s="406" t="s">
        <v>397</v>
      </c>
      <c r="GJ61" s="406" t="s">
        <v>397</v>
      </c>
      <c r="GK61" s="406" t="s">
        <v>397</v>
      </c>
      <c r="GL61" s="406" t="s">
        <v>397</v>
      </c>
      <c r="GM61" s="406" t="s">
        <v>397</v>
      </c>
      <c r="GN61" s="406" t="s">
        <v>397</v>
      </c>
      <c r="GO61" s="406" t="s">
        <v>397</v>
      </c>
      <c r="GP61" s="406" t="s">
        <v>397</v>
      </c>
      <c r="GQ61" s="406" t="s">
        <v>397</v>
      </c>
      <c r="GR61" s="406" t="s">
        <v>397</v>
      </c>
      <c r="GS61" s="406" t="s">
        <v>397</v>
      </c>
      <c r="GT61" s="406" t="s">
        <v>397</v>
      </c>
      <c r="GU61" s="406" t="s">
        <v>397</v>
      </c>
      <c r="GV61" s="406" t="s">
        <v>397</v>
      </c>
      <c r="GW61" s="406" t="s">
        <v>397</v>
      </c>
      <c r="GX61" s="406" t="s">
        <v>397</v>
      </c>
      <c r="GY61" s="406" t="s">
        <v>397</v>
      </c>
      <c r="GZ61" s="406" t="s">
        <v>397</v>
      </c>
      <c r="HA61" s="406" t="s">
        <v>397</v>
      </c>
      <c r="HB61" s="406" t="s">
        <v>397</v>
      </c>
      <c r="HC61" s="406" t="s">
        <v>397</v>
      </c>
      <c r="HD61" s="406" t="s">
        <v>397</v>
      </c>
      <c r="HE61" s="406" t="s">
        <v>397</v>
      </c>
      <c r="HF61" s="406" t="s">
        <v>397</v>
      </c>
      <c r="HG61" s="406" t="s">
        <v>397</v>
      </c>
      <c r="HH61" s="406" t="s">
        <v>397</v>
      </c>
      <c r="HI61" s="406" t="s">
        <v>397</v>
      </c>
      <c r="HJ61" s="406" t="s">
        <v>397</v>
      </c>
      <c r="HK61" s="406" t="s">
        <v>397</v>
      </c>
      <c r="HL61" s="406" t="s">
        <v>397</v>
      </c>
      <c r="HM61" s="406" t="s">
        <v>397</v>
      </c>
      <c r="HN61" s="406" t="s">
        <v>397</v>
      </c>
      <c r="HO61" s="406" t="s">
        <v>397</v>
      </c>
      <c r="HP61" s="406" t="s">
        <v>397</v>
      </c>
      <c r="HQ61" s="406" t="s">
        <v>397</v>
      </c>
      <c r="HR61" s="406" t="s">
        <v>397</v>
      </c>
      <c r="HS61" s="406" t="s">
        <v>397</v>
      </c>
      <c r="HT61" s="406" t="s">
        <v>397</v>
      </c>
      <c r="HU61" s="406" t="s">
        <v>397</v>
      </c>
      <c r="HV61" s="406" t="s">
        <v>397</v>
      </c>
      <c r="HW61" s="406" t="s">
        <v>397</v>
      </c>
      <c r="HX61" s="406" t="s">
        <v>397</v>
      </c>
      <c r="HY61" s="406" t="s">
        <v>397</v>
      </c>
      <c r="HZ61" s="406" t="s">
        <v>397</v>
      </c>
      <c r="IA61" s="406" t="s">
        <v>397</v>
      </c>
      <c r="IB61" s="406" t="s">
        <v>397</v>
      </c>
      <c r="IC61" s="406" t="s">
        <v>397</v>
      </c>
      <c r="ID61" s="406" t="s">
        <v>397</v>
      </c>
      <c r="IE61" s="406" t="s">
        <v>397</v>
      </c>
      <c r="IF61" s="406" t="s">
        <v>397</v>
      </c>
      <c r="IG61" s="406" t="s">
        <v>397</v>
      </c>
      <c r="IH61" s="406" t="s">
        <v>397</v>
      </c>
      <c r="II61" s="406" t="s">
        <v>397</v>
      </c>
      <c r="IJ61" s="406" t="s">
        <v>397</v>
      </c>
      <c r="IK61" s="406" t="s">
        <v>397</v>
      </c>
      <c r="IL61" s="406" t="s">
        <v>397</v>
      </c>
      <c r="IM61" s="406" t="s">
        <v>397</v>
      </c>
      <c r="IN61" s="406" t="s">
        <v>397</v>
      </c>
      <c r="IO61" s="406" t="s">
        <v>397</v>
      </c>
      <c r="IP61" s="406" t="s">
        <v>397</v>
      </c>
      <c r="IQ61" s="406" t="s">
        <v>397</v>
      </c>
      <c r="IR61" s="406" t="s">
        <v>397</v>
      </c>
      <c r="IS61" s="406" t="s">
        <v>397</v>
      </c>
      <c r="IT61" s="406" t="s">
        <v>397</v>
      </c>
      <c r="IU61" s="406" t="s">
        <v>397</v>
      </c>
      <c r="IV61" s="406" t="s">
        <v>397</v>
      </c>
      <c r="IW61" s="406" t="s">
        <v>397</v>
      </c>
      <c r="IX61" s="406" t="s">
        <v>397</v>
      </c>
      <c r="IY61" s="406" t="s">
        <v>397</v>
      </c>
      <c r="IZ61" s="406" t="s">
        <v>397</v>
      </c>
      <c r="JA61" s="406" t="s">
        <v>397</v>
      </c>
      <c r="JB61" s="406" t="s">
        <v>397</v>
      </c>
      <c r="JC61" s="406" t="s">
        <v>397</v>
      </c>
      <c r="JD61" s="406" t="s">
        <v>397</v>
      </c>
      <c r="JE61" s="406" t="s">
        <v>397</v>
      </c>
      <c r="JF61" s="406" t="s">
        <v>397</v>
      </c>
      <c r="JG61" s="406" t="s">
        <v>397</v>
      </c>
      <c r="JH61" s="406" t="s">
        <v>397</v>
      </c>
      <c r="JI61" s="406" t="s">
        <v>397</v>
      </c>
      <c r="JJ61" s="406" t="s">
        <v>397</v>
      </c>
      <c r="JK61" s="406" t="s">
        <v>397</v>
      </c>
      <c r="JL61" s="406" t="s">
        <v>397</v>
      </c>
      <c r="JM61" s="406" t="s">
        <v>397</v>
      </c>
      <c r="JN61" s="406" t="s">
        <v>397</v>
      </c>
      <c r="JO61" s="406" t="s">
        <v>397</v>
      </c>
      <c r="JP61" s="406" t="s">
        <v>397</v>
      </c>
      <c r="JQ61" s="406" t="s">
        <v>397</v>
      </c>
      <c r="JR61" s="406" t="s">
        <v>397</v>
      </c>
      <c r="JS61" s="406" t="s">
        <v>397</v>
      </c>
      <c r="JT61" s="406" t="s">
        <v>397</v>
      </c>
      <c r="JU61" s="406" t="s">
        <v>397</v>
      </c>
      <c r="JV61" s="406" t="s">
        <v>397</v>
      </c>
      <c r="JW61" s="406" t="s">
        <v>397</v>
      </c>
      <c r="JX61" s="406" t="s">
        <v>397</v>
      </c>
      <c r="JY61" s="406" t="s">
        <v>397</v>
      </c>
      <c r="JZ61" s="406" t="s">
        <v>397</v>
      </c>
      <c r="KA61" s="406" t="s">
        <v>397</v>
      </c>
      <c r="KB61" s="406" t="s">
        <v>397</v>
      </c>
      <c r="KC61" s="406" t="s">
        <v>397</v>
      </c>
      <c r="KD61" s="406" t="s">
        <v>397</v>
      </c>
      <c r="KE61" s="406" t="s">
        <v>397</v>
      </c>
      <c r="KF61" s="406" t="s">
        <v>397</v>
      </c>
      <c r="KG61" s="406" t="s">
        <v>397</v>
      </c>
      <c r="KH61" s="406" t="s">
        <v>397</v>
      </c>
      <c r="KI61" s="406" t="s">
        <v>397</v>
      </c>
      <c r="KJ61" s="406" t="s">
        <v>397</v>
      </c>
      <c r="KK61" s="406" t="s">
        <v>397</v>
      </c>
      <c r="KL61" s="406" t="s">
        <v>397</v>
      </c>
      <c r="KM61" s="406" t="s">
        <v>397</v>
      </c>
      <c r="KN61" s="406" t="s">
        <v>397</v>
      </c>
      <c r="KO61" s="406" t="s">
        <v>397</v>
      </c>
      <c r="KP61" s="406" t="s">
        <v>397</v>
      </c>
      <c r="KQ61" s="406" t="s">
        <v>397</v>
      </c>
      <c r="KR61" s="406" t="s">
        <v>397</v>
      </c>
      <c r="KS61" s="406" t="s">
        <v>397</v>
      </c>
      <c r="KT61" s="406" t="s">
        <v>397</v>
      </c>
      <c r="KU61" s="406"/>
      <c r="KV61" s="406"/>
      <c r="KW61" s="406"/>
      <c r="KX61" s="406"/>
      <c r="KY61" s="397"/>
      <c r="KZ61" s="397" t="s">
        <v>461</v>
      </c>
      <c r="LA61" s="397" t="s">
        <v>397</v>
      </c>
      <c r="LB61" s="397" t="s">
        <v>397</v>
      </c>
      <c r="LC61" s="397" t="s">
        <v>397</v>
      </c>
      <c r="LD61" s="397" t="s">
        <v>397</v>
      </c>
      <c r="LE61" s="397" t="s">
        <v>397</v>
      </c>
      <c r="LF61" s="397" t="s">
        <v>397</v>
      </c>
      <c r="LG61" s="397"/>
      <c r="LH61" s="406"/>
      <c r="LI61" s="406"/>
      <c r="LJ61" s="406"/>
      <c r="LK61" s="406"/>
      <c r="LL61" s="406"/>
      <c r="LM61" s="406"/>
      <c r="LN61" s="406"/>
      <c r="LO61" s="406"/>
      <c r="LP61" s="406"/>
      <c r="LQ61" s="406"/>
      <c r="LR61" s="406"/>
      <c r="LS61" s="406"/>
      <c r="LT61" s="406"/>
      <c r="LU61" s="406"/>
      <c r="LV61" s="406"/>
      <c r="LW61" s="406"/>
      <c r="LX61" s="406"/>
      <c r="LY61" s="406"/>
      <c r="LZ61" s="406"/>
      <c r="MA61" s="406"/>
      <c r="MB61" s="406"/>
      <c r="MC61" s="406"/>
      <c r="MD61" s="406"/>
      <c r="ME61" s="406"/>
      <c r="MF61" s="406"/>
      <c r="MG61" s="406"/>
      <c r="MH61" s="406"/>
      <c r="MI61" s="406"/>
      <c r="MJ61" s="406"/>
      <c r="MK61" s="406"/>
      <c r="ML61" s="406"/>
      <c r="MM61" s="406"/>
      <c r="MN61" s="406"/>
      <c r="MO61" s="406"/>
      <c r="MP61" s="406"/>
      <c r="MQ61" s="406"/>
      <c r="MR61" s="406"/>
      <c r="MS61" s="406"/>
      <c r="MT61" s="406"/>
      <c r="MU61" s="406"/>
      <c r="MV61" s="406"/>
      <c r="MW61" s="406"/>
      <c r="MX61" s="406"/>
      <c r="MY61" s="406"/>
      <c r="MZ61" s="406"/>
      <c r="NA61" s="406"/>
      <c r="NB61" s="406"/>
      <c r="NC61" s="406"/>
      <c r="ND61" s="406"/>
      <c r="NE61" s="406"/>
      <c r="NF61" s="406"/>
      <c r="NG61" s="406"/>
      <c r="NH61" s="406"/>
      <c r="NI61" s="406"/>
      <c r="NJ61" s="406"/>
      <c r="NK61" s="406"/>
      <c r="NL61" s="406"/>
      <c r="NM61" s="406"/>
      <c r="NN61" s="406"/>
      <c r="NO61" s="406"/>
      <c r="NP61" s="406"/>
      <c r="NQ61" s="406"/>
      <c r="NR61" s="406"/>
      <c r="NS61" s="406"/>
      <c r="NT61" s="406"/>
      <c r="NU61" s="406"/>
      <c r="NV61" s="406"/>
      <c r="NW61" s="406"/>
      <c r="NX61" s="406"/>
      <c r="NY61" s="406"/>
      <c r="NZ61" s="406"/>
      <c r="OA61" s="406"/>
      <c r="OB61" s="406"/>
      <c r="OC61" s="406"/>
      <c r="OD61" s="406"/>
      <c r="OE61" s="406"/>
      <c r="OF61" s="406"/>
      <c r="OG61" s="406"/>
      <c r="OH61" s="406"/>
      <c r="OI61" s="406"/>
      <c r="OJ61" s="406"/>
      <c r="OK61" s="406"/>
      <c r="OL61" s="406"/>
      <c r="OM61" s="406"/>
      <c r="ON61" s="406"/>
      <c r="OO61" s="406"/>
      <c r="OP61" s="406"/>
      <c r="OQ61" s="406"/>
      <c r="OR61" s="406"/>
      <c r="OS61" s="406"/>
      <c r="OT61" s="406"/>
      <c r="OU61" s="406"/>
      <c r="OV61" s="406"/>
      <c r="OW61" s="406"/>
      <c r="OX61" s="406"/>
      <c r="OY61" s="406"/>
      <c r="OZ61" s="406"/>
      <c r="PA61" s="406"/>
      <c r="PB61" s="406"/>
      <c r="PC61" s="406"/>
      <c r="PD61" s="406"/>
      <c r="PE61" s="406"/>
      <c r="PF61" s="406"/>
      <c r="PG61" s="406"/>
      <c r="PH61" s="406"/>
      <c r="PI61" s="406"/>
      <c r="PJ61" s="406"/>
      <c r="PK61" s="406"/>
      <c r="PL61" s="406"/>
      <c r="PM61" s="406"/>
      <c r="PN61" s="406"/>
      <c r="PO61" s="406"/>
      <c r="PP61" s="406"/>
      <c r="PQ61" s="406"/>
      <c r="PR61" s="406"/>
      <c r="PS61" s="406"/>
      <c r="PT61" s="406"/>
      <c r="PU61" s="406"/>
      <c r="PV61" s="406"/>
      <c r="PW61" s="406"/>
      <c r="PX61" s="406"/>
      <c r="PY61" s="406"/>
      <c r="PZ61" s="406"/>
      <c r="QA61" s="406"/>
      <c r="QB61" s="406"/>
      <c r="QC61" s="406"/>
      <c r="QD61" s="406"/>
      <c r="QE61" s="406"/>
      <c r="QF61" s="406"/>
      <c r="QG61" s="406"/>
      <c r="QH61" s="406"/>
      <c r="QI61" s="406"/>
      <c r="QJ61" s="406"/>
      <c r="QK61" s="406"/>
      <c r="QL61" s="406"/>
      <c r="QM61" s="406"/>
      <c r="QN61" s="406"/>
      <c r="QO61" s="406"/>
      <c r="QP61" s="406"/>
      <c r="QQ61" s="406"/>
      <c r="QR61" s="406"/>
      <c r="QS61" s="406"/>
      <c r="QT61" s="406"/>
      <c r="QU61" s="406"/>
      <c r="QV61" s="406"/>
      <c r="QW61" s="406"/>
      <c r="QX61" s="406"/>
      <c r="QY61" s="406"/>
      <c r="QZ61" s="406"/>
      <c r="RA61" s="406"/>
      <c r="RB61" s="406"/>
      <c r="RC61" s="406"/>
      <c r="RD61" s="406"/>
      <c r="RE61" s="406"/>
      <c r="RF61" s="406"/>
      <c r="RG61" s="406"/>
      <c r="RH61" s="406"/>
      <c r="RI61" s="406"/>
      <c r="RJ61" s="406"/>
      <c r="RK61" s="406"/>
      <c r="RL61" s="406"/>
      <c r="RM61" s="406"/>
      <c r="RN61" s="406"/>
      <c r="RO61" s="406"/>
      <c r="RP61" s="406"/>
      <c r="RQ61" s="406"/>
      <c r="RR61" s="406"/>
      <c r="RS61" s="406"/>
      <c r="RT61" s="406"/>
      <c r="RU61" s="406"/>
      <c r="RV61" s="406"/>
      <c r="RW61" s="406"/>
      <c r="RX61" s="406"/>
      <c r="RY61" s="406"/>
      <c r="RZ61" s="406"/>
      <c r="SA61" s="406"/>
      <c r="SB61" s="406"/>
      <c r="SC61" s="406"/>
      <c r="SD61" s="406"/>
      <c r="SE61" s="406"/>
      <c r="SF61" s="406"/>
      <c r="SG61" s="406"/>
    </row>
    <row r="62" spans="1:501">
      <c r="A62" s="395"/>
      <c r="B62" s="395" t="s">
        <v>462</v>
      </c>
      <c r="C62" s="395">
        <v>0</v>
      </c>
      <c r="D62" s="395">
        <v>176</v>
      </c>
      <c r="E62" s="395">
        <v>236</v>
      </c>
      <c r="F62" s="395">
        <v>235</v>
      </c>
      <c r="G62" s="395">
        <v>1382</v>
      </c>
      <c r="H62" s="395">
        <v>445</v>
      </c>
      <c r="I62" s="395">
        <v>653</v>
      </c>
      <c r="J62" s="395">
        <v>1176</v>
      </c>
      <c r="K62" s="395">
        <v>816</v>
      </c>
      <c r="L62" s="395">
        <v>1226.05</v>
      </c>
      <c r="M62" s="395">
        <v>1080.46</v>
      </c>
      <c r="N62" s="395"/>
      <c r="O62" s="398">
        <v>0</v>
      </c>
      <c r="P62" s="395">
        <v>0</v>
      </c>
      <c r="Q62" s="395">
        <v>0</v>
      </c>
      <c r="R62" s="395">
        <v>0</v>
      </c>
      <c r="S62" s="395">
        <v>0</v>
      </c>
      <c r="T62" s="395">
        <v>0</v>
      </c>
      <c r="U62" s="395">
        <v>0</v>
      </c>
      <c r="V62" s="395">
        <v>0</v>
      </c>
      <c r="W62" s="395" t="s">
        <v>397</v>
      </c>
      <c r="X62" s="395" t="s">
        <v>397</v>
      </c>
      <c r="Y62" s="395" t="s">
        <v>397</v>
      </c>
      <c r="Z62" s="395"/>
      <c r="AA62" s="395"/>
      <c r="AB62" s="395"/>
      <c r="AC62" s="395"/>
      <c r="AD62" s="395"/>
      <c r="AE62" s="395"/>
      <c r="AF62" s="397" t="s">
        <v>462</v>
      </c>
      <c r="AG62" s="395" t="s">
        <v>462</v>
      </c>
      <c r="AH62" s="406" t="s">
        <v>397</v>
      </c>
      <c r="AI62" s="406" t="s">
        <v>397</v>
      </c>
      <c r="AJ62" s="406" t="s">
        <v>397</v>
      </c>
      <c r="AK62" s="406" t="s">
        <v>397</v>
      </c>
      <c r="AL62" s="406" t="s">
        <v>397</v>
      </c>
      <c r="AM62" s="406" t="s">
        <v>397</v>
      </c>
      <c r="AN62" s="406" t="s">
        <v>397</v>
      </c>
      <c r="AO62" s="406" t="s">
        <v>397</v>
      </c>
      <c r="AP62" s="406" t="s">
        <v>397</v>
      </c>
      <c r="AQ62" s="406" t="s">
        <v>397</v>
      </c>
      <c r="AR62" s="406" t="s">
        <v>397</v>
      </c>
      <c r="AS62" s="406" t="s">
        <v>397</v>
      </c>
      <c r="AT62" s="406" t="s">
        <v>397</v>
      </c>
      <c r="AU62" s="406" t="s">
        <v>397</v>
      </c>
      <c r="AV62" s="406" t="s">
        <v>397</v>
      </c>
      <c r="AW62" s="406" t="s">
        <v>397</v>
      </c>
      <c r="AX62" s="406" t="s">
        <v>397</v>
      </c>
      <c r="AY62" s="406" t="s">
        <v>397</v>
      </c>
      <c r="AZ62" s="406" t="s">
        <v>397</v>
      </c>
      <c r="BA62" s="406" t="s">
        <v>397</v>
      </c>
      <c r="BB62" s="406" t="s">
        <v>397</v>
      </c>
      <c r="BC62" s="406" t="s">
        <v>397</v>
      </c>
      <c r="BD62" s="406" t="s">
        <v>397</v>
      </c>
      <c r="BE62" s="406" t="s">
        <v>397</v>
      </c>
      <c r="BF62" s="406" t="s">
        <v>397</v>
      </c>
      <c r="BG62" s="406" t="s">
        <v>397</v>
      </c>
      <c r="BH62" s="406" t="s">
        <v>397</v>
      </c>
      <c r="BI62" s="406" t="s">
        <v>397</v>
      </c>
      <c r="BJ62" s="406" t="s">
        <v>397</v>
      </c>
      <c r="BK62" s="406" t="s">
        <v>397</v>
      </c>
      <c r="BL62" s="406" t="s">
        <v>397</v>
      </c>
      <c r="BM62" s="406" t="s">
        <v>397</v>
      </c>
      <c r="BN62" s="406" t="s">
        <v>397</v>
      </c>
      <c r="BO62" s="406" t="s">
        <v>397</v>
      </c>
      <c r="BP62" s="406" t="s">
        <v>397</v>
      </c>
      <c r="BQ62" s="406" t="s">
        <v>397</v>
      </c>
      <c r="BR62" s="406" t="s">
        <v>397</v>
      </c>
      <c r="BS62" s="406" t="s">
        <v>397</v>
      </c>
      <c r="BT62" s="406" t="s">
        <v>397</v>
      </c>
      <c r="BU62" s="406" t="s">
        <v>397</v>
      </c>
      <c r="BV62" s="406" t="s">
        <v>397</v>
      </c>
      <c r="BW62" s="406" t="s">
        <v>397</v>
      </c>
      <c r="BX62" s="406" t="s">
        <v>397</v>
      </c>
      <c r="BY62" s="406" t="s">
        <v>397</v>
      </c>
      <c r="BZ62" s="406" t="s">
        <v>397</v>
      </c>
      <c r="CA62" s="406" t="s">
        <v>397</v>
      </c>
      <c r="CB62" s="406" t="s">
        <v>397</v>
      </c>
      <c r="CC62" s="406" t="s">
        <v>397</v>
      </c>
      <c r="CD62" s="406" t="s">
        <v>397</v>
      </c>
      <c r="CE62" s="406" t="s">
        <v>397</v>
      </c>
      <c r="CF62" s="406" t="s">
        <v>397</v>
      </c>
      <c r="CG62" s="406" t="s">
        <v>397</v>
      </c>
      <c r="CH62" s="406" t="s">
        <v>397</v>
      </c>
      <c r="CI62" s="406" t="s">
        <v>397</v>
      </c>
      <c r="CJ62" s="406" t="s">
        <v>397</v>
      </c>
      <c r="CK62" s="406" t="s">
        <v>397</v>
      </c>
      <c r="CL62" s="406" t="s">
        <v>397</v>
      </c>
      <c r="CM62" s="406" t="s">
        <v>397</v>
      </c>
      <c r="CN62" s="406" t="s">
        <v>397</v>
      </c>
      <c r="CO62" s="406" t="s">
        <v>397</v>
      </c>
      <c r="CP62" s="406" t="s">
        <v>397</v>
      </c>
      <c r="CQ62" s="406" t="s">
        <v>397</v>
      </c>
      <c r="CR62" s="406" t="s">
        <v>397</v>
      </c>
      <c r="CS62" s="406" t="s">
        <v>397</v>
      </c>
      <c r="CT62" s="406" t="s">
        <v>397</v>
      </c>
      <c r="CU62" s="406" t="s">
        <v>397</v>
      </c>
      <c r="CV62" s="406" t="s">
        <v>397</v>
      </c>
      <c r="CW62" s="406" t="s">
        <v>397</v>
      </c>
      <c r="CX62" s="406" t="s">
        <v>397</v>
      </c>
      <c r="CY62" s="406" t="s">
        <v>397</v>
      </c>
      <c r="CZ62" s="406" t="s">
        <v>397</v>
      </c>
      <c r="DA62" s="406" t="s">
        <v>397</v>
      </c>
      <c r="DB62" s="406" t="s">
        <v>397</v>
      </c>
      <c r="DC62" s="397"/>
      <c r="DD62" s="397"/>
      <c r="DE62" s="397"/>
      <c r="DF62" s="397" t="s">
        <v>397</v>
      </c>
      <c r="DG62" s="397" t="s">
        <v>397</v>
      </c>
      <c r="DH62" s="397" t="s">
        <v>397</v>
      </c>
      <c r="DI62" s="397" t="s">
        <v>397</v>
      </c>
      <c r="DJ62" s="397" t="s">
        <v>397</v>
      </c>
      <c r="DK62" s="397" t="s">
        <v>397</v>
      </c>
      <c r="DL62" s="397"/>
      <c r="DM62" s="397"/>
      <c r="DN62" s="397" t="s">
        <v>462</v>
      </c>
      <c r="DO62" s="395" t="s">
        <v>462</v>
      </c>
      <c r="DP62" s="406" t="s">
        <v>397</v>
      </c>
      <c r="DQ62" s="406" t="s">
        <v>397</v>
      </c>
      <c r="DR62" s="406" t="s">
        <v>397</v>
      </c>
      <c r="DS62" s="406" t="s">
        <v>397</v>
      </c>
      <c r="DT62" s="406" t="s">
        <v>397</v>
      </c>
      <c r="DU62" s="406" t="s">
        <v>397</v>
      </c>
      <c r="DV62" s="406" t="s">
        <v>397</v>
      </c>
      <c r="DW62" s="406" t="s">
        <v>397</v>
      </c>
      <c r="DX62" s="406" t="s">
        <v>397</v>
      </c>
      <c r="DY62" s="406" t="s">
        <v>397</v>
      </c>
      <c r="DZ62" s="406" t="s">
        <v>397</v>
      </c>
      <c r="EA62" s="406" t="s">
        <v>397</v>
      </c>
      <c r="EB62" s="406" t="s">
        <v>397</v>
      </c>
      <c r="EC62" s="406" t="s">
        <v>397</v>
      </c>
      <c r="ED62" s="406" t="s">
        <v>397</v>
      </c>
      <c r="EE62" s="406" t="s">
        <v>397</v>
      </c>
      <c r="EF62" s="406" t="s">
        <v>397</v>
      </c>
      <c r="EG62" s="406" t="s">
        <v>397</v>
      </c>
      <c r="EH62" s="406" t="s">
        <v>397</v>
      </c>
      <c r="EI62" s="406" t="s">
        <v>397</v>
      </c>
      <c r="EJ62" s="406" t="s">
        <v>397</v>
      </c>
      <c r="EK62" s="406" t="s">
        <v>397</v>
      </c>
      <c r="EL62" s="406" t="s">
        <v>397</v>
      </c>
      <c r="EM62" s="406" t="s">
        <v>397</v>
      </c>
      <c r="EN62" s="406" t="s">
        <v>397</v>
      </c>
      <c r="EO62" s="406" t="s">
        <v>397</v>
      </c>
      <c r="EP62" s="406" t="s">
        <v>397</v>
      </c>
      <c r="EQ62" s="406" t="s">
        <v>397</v>
      </c>
      <c r="ER62" s="406" t="s">
        <v>397</v>
      </c>
      <c r="ES62" s="406" t="s">
        <v>397</v>
      </c>
      <c r="ET62" s="406" t="s">
        <v>397</v>
      </c>
      <c r="EU62" s="406" t="s">
        <v>397</v>
      </c>
      <c r="EV62" s="406" t="s">
        <v>397</v>
      </c>
      <c r="EW62" s="406" t="s">
        <v>397</v>
      </c>
      <c r="EX62" s="406" t="s">
        <v>397</v>
      </c>
      <c r="EY62" s="406" t="s">
        <v>397</v>
      </c>
      <c r="EZ62" s="406" t="s">
        <v>397</v>
      </c>
      <c r="FA62" s="406" t="s">
        <v>397</v>
      </c>
      <c r="FB62" s="406" t="s">
        <v>397</v>
      </c>
      <c r="FC62" s="406" t="s">
        <v>397</v>
      </c>
      <c r="FD62" s="406" t="s">
        <v>397</v>
      </c>
      <c r="FE62" s="406" t="s">
        <v>397</v>
      </c>
      <c r="FF62" s="406" t="s">
        <v>397</v>
      </c>
      <c r="FG62" s="406" t="s">
        <v>397</v>
      </c>
      <c r="FH62" s="406" t="s">
        <v>397</v>
      </c>
      <c r="FI62" s="406" t="s">
        <v>397</v>
      </c>
      <c r="FJ62" s="406" t="s">
        <v>397</v>
      </c>
      <c r="FK62" s="406" t="s">
        <v>397</v>
      </c>
      <c r="FL62" s="406" t="s">
        <v>397</v>
      </c>
      <c r="FM62" s="406" t="s">
        <v>397</v>
      </c>
      <c r="FN62" s="406" t="s">
        <v>397</v>
      </c>
      <c r="FO62" s="406" t="s">
        <v>397</v>
      </c>
      <c r="FP62" s="406" t="s">
        <v>397</v>
      </c>
      <c r="FQ62" s="406" t="s">
        <v>397</v>
      </c>
      <c r="FR62" s="406" t="s">
        <v>397</v>
      </c>
      <c r="FS62" s="406" t="s">
        <v>397</v>
      </c>
      <c r="FT62" s="406" t="s">
        <v>397</v>
      </c>
      <c r="FU62" s="406" t="s">
        <v>397</v>
      </c>
      <c r="FV62" s="406" t="s">
        <v>397</v>
      </c>
      <c r="FW62" s="406" t="s">
        <v>397</v>
      </c>
      <c r="FX62" s="406" t="s">
        <v>397</v>
      </c>
      <c r="FY62" s="406" t="s">
        <v>397</v>
      </c>
      <c r="FZ62" s="406" t="s">
        <v>397</v>
      </c>
      <c r="GA62" s="406" t="s">
        <v>397</v>
      </c>
      <c r="GB62" s="406" t="s">
        <v>397</v>
      </c>
      <c r="GC62" s="406" t="s">
        <v>397</v>
      </c>
      <c r="GD62" s="406" t="s">
        <v>397</v>
      </c>
      <c r="GE62" s="406" t="s">
        <v>397</v>
      </c>
      <c r="GF62" s="406" t="s">
        <v>397</v>
      </c>
      <c r="GG62" s="406" t="s">
        <v>397</v>
      </c>
      <c r="GH62" s="406" t="s">
        <v>397</v>
      </c>
      <c r="GI62" s="406" t="s">
        <v>397</v>
      </c>
      <c r="GJ62" s="406" t="s">
        <v>397</v>
      </c>
      <c r="GK62" s="406" t="s">
        <v>397</v>
      </c>
      <c r="GL62" s="406" t="s">
        <v>397</v>
      </c>
      <c r="GM62" s="406" t="s">
        <v>397</v>
      </c>
      <c r="GN62" s="406" t="s">
        <v>397</v>
      </c>
      <c r="GO62" s="406" t="s">
        <v>397</v>
      </c>
      <c r="GP62" s="406" t="s">
        <v>397</v>
      </c>
      <c r="GQ62" s="406" t="s">
        <v>397</v>
      </c>
      <c r="GR62" s="406" t="s">
        <v>397</v>
      </c>
      <c r="GS62" s="406" t="s">
        <v>397</v>
      </c>
      <c r="GT62" s="406" t="s">
        <v>397</v>
      </c>
      <c r="GU62" s="406" t="s">
        <v>397</v>
      </c>
      <c r="GV62" s="406" t="s">
        <v>397</v>
      </c>
      <c r="GW62" s="406" t="s">
        <v>397</v>
      </c>
      <c r="GX62" s="406" t="s">
        <v>397</v>
      </c>
      <c r="GY62" s="406" t="s">
        <v>397</v>
      </c>
      <c r="GZ62" s="406" t="s">
        <v>397</v>
      </c>
      <c r="HA62" s="406" t="s">
        <v>397</v>
      </c>
      <c r="HB62" s="406" t="s">
        <v>397</v>
      </c>
      <c r="HC62" s="406" t="s">
        <v>397</v>
      </c>
      <c r="HD62" s="406" t="s">
        <v>397</v>
      </c>
      <c r="HE62" s="406" t="s">
        <v>397</v>
      </c>
      <c r="HF62" s="406" t="s">
        <v>397</v>
      </c>
      <c r="HG62" s="406" t="s">
        <v>397</v>
      </c>
      <c r="HH62" s="406" t="s">
        <v>397</v>
      </c>
      <c r="HI62" s="406" t="s">
        <v>397</v>
      </c>
      <c r="HJ62" s="406" t="s">
        <v>397</v>
      </c>
      <c r="HK62" s="406" t="s">
        <v>397</v>
      </c>
      <c r="HL62" s="406" t="s">
        <v>397</v>
      </c>
      <c r="HM62" s="406" t="s">
        <v>397</v>
      </c>
      <c r="HN62" s="406" t="s">
        <v>397</v>
      </c>
      <c r="HO62" s="406" t="s">
        <v>397</v>
      </c>
      <c r="HP62" s="406" t="s">
        <v>397</v>
      </c>
      <c r="HQ62" s="406" t="s">
        <v>397</v>
      </c>
      <c r="HR62" s="406" t="s">
        <v>397</v>
      </c>
      <c r="HS62" s="406" t="s">
        <v>397</v>
      </c>
      <c r="HT62" s="406" t="s">
        <v>397</v>
      </c>
      <c r="HU62" s="406" t="s">
        <v>397</v>
      </c>
      <c r="HV62" s="406" t="s">
        <v>397</v>
      </c>
      <c r="HW62" s="406" t="s">
        <v>397</v>
      </c>
      <c r="HX62" s="406" t="s">
        <v>397</v>
      </c>
      <c r="HY62" s="406" t="s">
        <v>397</v>
      </c>
      <c r="HZ62" s="406" t="s">
        <v>397</v>
      </c>
      <c r="IA62" s="406" t="s">
        <v>397</v>
      </c>
      <c r="IB62" s="406" t="s">
        <v>397</v>
      </c>
      <c r="IC62" s="406" t="s">
        <v>397</v>
      </c>
      <c r="ID62" s="406" t="s">
        <v>397</v>
      </c>
      <c r="IE62" s="406" t="s">
        <v>397</v>
      </c>
      <c r="IF62" s="406" t="s">
        <v>397</v>
      </c>
      <c r="IG62" s="406" t="s">
        <v>397</v>
      </c>
      <c r="IH62" s="406" t="s">
        <v>397</v>
      </c>
      <c r="II62" s="406" t="s">
        <v>397</v>
      </c>
      <c r="IJ62" s="406" t="s">
        <v>397</v>
      </c>
      <c r="IK62" s="406" t="s">
        <v>397</v>
      </c>
      <c r="IL62" s="406" t="s">
        <v>397</v>
      </c>
      <c r="IM62" s="406" t="s">
        <v>397</v>
      </c>
      <c r="IN62" s="406" t="s">
        <v>397</v>
      </c>
      <c r="IO62" s="406" t="s">
        <v>397</v>
      </c>
      <c r="IP62" s="406" t="s">
        <v>397</v>
      </c>
      <c r="IQ62" s="406" t="s">
        <v>397</v>
      </c>
      <c r="IR62" s="406" t="s">
        <v>397</v>
      </c>
      <c r="IS62" s="406" t="s">
        <v>397</v>
      </c>
      <c r="IT62" s="406" t="s">
        <v>397</v>
      </c>
      <c r="IU62" s="406" t="s">
        <v>397</v>
      </c>
      <c r="IV62" s="406" t="s">
        <v>397</v>
      </c>
      <c r="IW62" s="406" t="s">
        <v>397</v>
      </c>
      <c r="IX62" s="406" t="s">
        <v>397</v>
      </c>
      <c r="IY62" s="406" t="s">
        <v>397</v>
      </c>
      <c r="IZ62" s="406" t="s">
        <v>397</v>
      </c>
      <c r="JA62" s="406" t="s">
        <v>397</v>
      </c>
      <c r="JB62" s="406" t="s">
        <v>397</v>
      </c>
      <c r="JC62" s="406" t="s">
        <v>397</v>
      </c>
      <c r="JD62" s="406" t="s">
        <v>397</v>
      </c>
      <c r="JE62" s="406" t="s">
        <v>397</v>
      </c>
      <c r="JF62" s="406" t="s">
        <v>397</v>
      </c>
      <c r="JG62" s="406" t="s">
        <v>397</v>
      </c>
      <c r="JH62" s="406" t="s">
        <v>397</v>
      </c>
      <c r="JI62" s="406" t="s">
        <v>397</v>
      </c>
      <c r="JJ62" s="406" t="s">
        <v>397</v>
      </c>
      <c r="JK62" s="406" t="s">
        <v>397</v>
      </c>
      <c r="JL62" s="406" t="s">
        <v>397</v>
      </c>
      <c r="JM62" s="406" t="s">
        <v>397</v>
      </c>
      <c r="JN62" s="406" t="s">
        <v>397</v>
      </c>
      <c r="JO62" s="406" t="s">
        <v>397</v>
      </c>
      <c r="JP62" s="406" t="s">
        <v>397</v>
      </c>
      <c r="JQ62" s="406" t="s">
        <v>397</v>
      </c>
      <c r="JR62" s="406" t="s">
        <v>397</v>
      </c>
      <c r="JS62" s="406" t="s">
        <v>397</v>
      </c>
      <c r="JT62" s="406" t="s">
        <v>397</v>
      </c>
      <c r="JU62" s="406" t="s">
        <v>397</v>
      </c>
      <c r="JV62" s="406" t="s">
        <v>397</v>
      </c>
      <c r="JW62" s="406" t="s">
        <v>397</v>
      </c>
      <c r="JX62" s="406" t="s">
        <v>397</v>
      </c>
      <c r="JY62" s="406" t="s">
        <v>397</v>
      </c>
      <c r="JZ62" s="406" t="s">
        <v>397</v>
      </c>
      <c r="KA62" s="406" t="s">
        <v>397</v>
      </c>
      <c r="KB62" s="406" t="s">
        <v>397</v>
      </c>
      <c r="KC62" s="406" t="s">
        <v>397</v>
      </c>
      <c r="KD62" s="406" t="s">
        <v>397</v>
      </c>
      <c r="KE62" s="406" t="s">
        <v>397</v>
      </c>
      <c r="KF62" s="406" t="s">
        <v>397</v>
      </c>
      <c r="KG62" s="406" t="s">
        <v>397</v>
      </c>
      <c r="KH62" s="406" t="s">
        <v>397</v>
      </c>
      <c r="KI62" s="406" t="s">
        <v>397</v>
      </c>
      <c r="KJ62" s="406" t="s">
        <v>397</v>
      </c>
      <c r="KK62" s="406" t="s">
        <v>397</v>
      </c>
      <c r="KL62" s="406" t="s">
        <v>397</v>
      </c>
      <c r="KM62" s="406" t="s">
        <v>397</v>
      </c>
      <c r="KN62" s="406" t="s">
        <v>397</v>
      </c>
      <c r="KO62" s="406" t="s">
        <v>397</v>
      </c>
      <c r="KP62" s="406" t="s">
        <v>397</v>
      </c>
      <c r="KQ62" s="406" t="s">
        <v>397</v>
      </c>
      <c r="KR62" s="406" t="s">
        <v>397</v>
      </c>
      <c r="KS62" s="406" t="s">
        <v>397</v>
      </c>
      <c r="KT62" s="406" t="s">
        <v>397</v>
      </c>
      <c r="KU62" s="406"/>
      <c r="KV62" s="406"/>
      <c r="KW62" s="406"/>
      <c r="KX62" s="406"/>
      <c r="KY62" s="397"/>
      <c r="KZ62" s="397" t="s">
        <v>462</v>
      </c>
      <c r="LA62" s="397" t="s">
        <v>397</v>
      </c>
      <c r="LB62" s="397" t="s">
        <v>397</v>
      </c>
      <c r="LC62" s="397" t="s">
        <v>397</v>
      </c>
      <c r="LD62" s="397" t="s">
        <v>397</v>
      </c>
      <c r="LE62" s="397" t="s">
        <v>397</v>
      </c>
      <c r="LF62" s="397" t="s">
        <v>397</v>
      </c>
      <c r="LG62" s="397"/>
      <c r="LH62" s="406"/>
      <c r="LI62" s="406"/>
      <c r="LJ62" s="406"/>
      <c r="LK62" s="406"/>
      <c r="LL62" s="406"/>
      <c r="LM62" s="406"/>
      <c r="LN62" s="406"/>
      <c r="LO62" s="406"/>
      <c r="LP62" s="406"/>
      <c r="LQ62" s="406"/>
      <c r="LR62" s="406"/>
      <c r="LS62" s="406"/>
      <c r="LT62" s="406"/>
      <c r="LU62" s="406"/>
      <c r="LV62" s="406"/>
      <c r="LW62" s="406"/>
      <c r="LX62" s="406"/>
      <c r="LY62" s="406"/>
      <c r="LZ62" s="406"/>
      <c r="MA62" s="406"/>
      <c r="MB62" s="406"/>
      <c r="MC62" s="406"/>
      <c r="MD62" s="406"/>
      <c r="ME62" s="406"/>
      <c r="MF62" s="406"/>
      <c r="MG62" s="406"/>
      <c r="MH62" s="406"/>
      <c r="MI62" s="406"/>
      <c r="MJ62" s="406"/>
      <c r="MK62" s="406"/>
      <c r="ML62" s="406"/>
      <c r="MM62" s="406"/>
      <c r="MN62" s="406"/>
      <c r="MO62" s="406"/>
      <c r="MP62" s="406"/>
      <c r="MQ62" s="406"/>
      <c r="MR62" s="406"/>
      <c r="MS62" s="406"/>
      <c r="MT62" s="406"/>
      <c r="MU62" s="406"/>
      <c r="MV62" s="406"/>
      <c r="MW62" s="406"/>
      <c r="MX62" s="406"/>
      <c r="MY62" s="406"/>
      <c r="MZ62" s="406"/>
      <c r="NA62" s="406"/>
      <c r="NB62" s="406"/>
      <c r="NC62" s="406"/>
      <c r="ND62" s="406"/>
      <c r="NE62" s="406"/>
      <c r="NF62" s="406"/>
      <c r="NG62" s="406"/>
      <c r="NH62" s="406"/>
      <c r="NI62" s="406"/>
      <c r="NJ62" s="406"/>
      <c r="NK62" s="406"/>
      <c r="NL62" s="406"/>
      <c r="NM62" s="406"/>
      <c r="NN62" s="406"/>
      <c r="NO62" s="406"/>
      <c r="NP62" s="406"/>
      <c r="NQ62" s="406"/>
      <c r="NR62" s="406"/>
      <c r="NS62" s="406"/>
      <c r="NT62" s="406"/>
      <c r="NU62" s="406"/>
      <c r="NV62" s="406"/>
      <c r="NW62" s="406"/>
      <c r="NX62" s="406"/>
      <c r="NY62" s="406"/>
      <c r="NZ62" s="406"/>
      <c r="OA62" s="406"/>
      <c r="OB62" s="406"/>
      <c r="OC62" s="406"/>
      <c r="OD62" s="406"/>
      <c r="OE62" s="406"/>
      <c r="OF62" s="406"/>
      <c r="OG62" s="406"/>
      <c r="OH62" s="406"/>
      <c r="OI62" s="406"/>
      <c r="OJ62" s="406"/>
      <c r="OK62" s="406"/>
      <c r="OL62" s="406"/>
      <c r="OM62" s="406"/>
      <c r="ON62" s="406"/>
      <c r="OO62" s="406"/>
      <c r="OP62" s="406"/>
      <c r="OQ62" s="406"/>
      <c r="OR62" s="406"/>
      <c r="OS62" s="406"/>
      <c r="OT62" s="406"/>
      <c r="OU62" s="406"/>
      <c r="OV62" s="406"/>
      <c r="OW62" s="406"/>
      <c r="OX62" s="406"/>
      <c r="OY62" s="406"/>
      <c r="OZ62" s="406"/>
      <c r="PA62" s="406"/>
      <c r="PB62" s="406"/>
      <c r="PC62" s="406"/>
      <c r="PD62" s="406"/>
      <c r="PE62" s="406"/>
      <c r="PF62" s="406"/>
      <c r="PG62" s="406"/>
      <c r="PH62" s="406"/>
      <c r="PI62" s="406"/>
      <c r="PJ62" s="406"/>
      <c r="PK62" s="406"/>
      <c r="PL62" s="406"/>
      <c r="PM62" s="406"/>
      <c r="PN62" s="406"/>
      <c r="PO62" s="406"/>
      <c r="PP62" s="406"/>
      <c r="PQ62" s="406"/>
      <c r="PR62" s="406"/>
      <c r="PS62" s="406"/>
      <c r="PT62" s="406"/>
      <c r="PU62" s="406"/>
      <c r="PV62" s="406"/>
      <c r="PW62" s="406"/>
      <c r="PX62" s="406"/>
      <c r="PY62" s="406"/>
      <c r="PZ62" s="406"/>
      <c r="QA62" s="406"/>
      <c r="QB62" s="406"/>
      <c r="QC62" s="406"/>
      <c r="QD62" s="406"/>
      <c r="QE62" s="406"/>
      <c r="QF62" s="406"/>
      <c r="QG62" s="406"/>
      <c r="QH62" s="406"/>
      <c r="QI62" s="406"/>
      <c r="QJ62" s="406"/>
      <c r="QK62" s="406"/>
      <c r="QL62" s="406"/>
      <c r="QM62" s="406"/>
      <c r="QN62" s="406"/>
      <c r="QO62" s="406"/>
      <c r="QP62" s="406"/>
      <c r="QQ62" s="406"/>
      <c r="QR62" s="406"/>
      <c r="QS62" s="406"/>
      <c r="QT62" s="406"/>
      <c r="QU62" s="406"/>
      <c r="QV62" s="406"/>
      <c r="QW62" s="406"/>
      <c r="QX62" s="406"/>
      <c r="QY62" s="406"/>
      <c r="QZ62" s="406"/>
      <c r="RA62" s="406"/>
      <c r="RB62" s="406"/>
      <c r="RC62" s="406"/>
      <c r="RD62" s="406"/>
      <c r="RE62" s="406"/>
      <c r="RF62" s="406"/>
      <c r="RG62" s="406"/>
      <c r="RH62" s="406"/>
      <c r="RI62" s="406"/>
      <c r="RJ62" s="406"/>
      <c r="RK62" s="406"/>
      <c r="RL62" s="406"/>
      <c r="RM62" s="406"/>
      <c r="RN62" s="406"/>
      <c r="RO62" s="406"/>
      <c r="RP62" s="406"/>
      <c r="RQ62" s="406"/>
      <c r="RR62" s="406"/>
      <c r="RS62" s="406"/>
      <c r="RT62" s="406"/>
      <c r="RU62" s="406"/>
      <c r="RV62" s="406"/>
      <c r="RW62" s="406"/>
      <c r="RX62" s="406"/>
      <c r="RY62" s="406"/>
      <c r="RZ62" s="406"/>
      <c r="SA62" s="406"/>
      <c r="SB62" s="406"/>
      <c r="SC62" s="406"/>
      <c r="SD62" s="406"/>
      <c r="SE62" s="406"/>
      <c r="SF62" s="406"/>
      <c r="SG62" s="406"/>
    </row>
    <row r="63" spans="1:501">
      <c r="A63" s="419"/>
      <c r="B63" s="395" t="s">
        <v>463</v>
      </c>
      <c r="C63" s="395">
        <v>0</v>
      </c>
      <c r="D63" s="395">
        <v>184</v>
      </c>
      <c r="E63" s="395">
        <v>176</v>
      </c>
      <c r="F63" s="395">
        <v>-911</v>
      </c>
      <c r="G63" s="395">
        <v>1359</v>
      </c>
      <c r="H63" s="395">
        <v>481</v>
      </c>
      <c r="I63" s="395">
        <v>465</v>
      </c>
      <c r="J63" s="395">
        <v>881</v>
      </c>
      <c r="K63" s="395">
        <v>732</v>
      </c>
      <c r="L63" s="395">
        <v>1111.1099999999999</v>
      </c>
      <c r="M63" s="395">
        <v>620.69000000000005</v>
      </c>
      <c r="N63" s="395"/>
      <c r="O63" s="398" t="s">
        <v>463</v>
      </c>
      <c r="P63" s="395">
        <v>130.27000000000001</v>
      </c>
      <c r="Q63" s="395">
        <v>490.42</v>
      </c>
      <c r="R63" s="395">
        <v>38.31</v>
      </c>
      <c r="S63" s="395">
        <v>352.49</v>
      </c>
      <c r="T63" s="395">
        <v>229.89</v>
      </c>
      <c r="U63" s="395">
        <v>0</v>
      </c>
      <c r="V63" s="395">
        <v>0</v>
      </c>
      <c r="W63" s="395">
        <v>921</v>
      </c>
      <c r="X63" s="395" t="s">
        <v>433</v>
      </c>
      <c r="Y63" s="395" t="s">
        <v>433</v>
      </c>
      <c r="Z63" s="395"/>
      <c r="AA63" s="419" t="e">
        <v>#VALUE!</v>
      </c>
      <c r="AB63" s="395"/>
      <c r="AC63" s="419" t="e">
        <v>#VALUE!</v>
      </c>
      <c r="AD63" s="419" t="e">
        <v>#VALUE!</v>
      </c>
      <c r="AE63" s="395"/>
      <c r="AF63" s="397" t="s">
        <v>463</v>
      </c>
      <c r="AG63" s="395" t="s">
        <v>463</v>
      </c>
      <c r="AH63" s="406" t="s">
        <v>397</v>
      </c>
      <c r="AI63" s="406" t="s">
        <v>397</v>
      </c>
      <c r="AJ63" s="406" t="s">
        <v>397</v>
      </c>
      <c r="AK63" s="406" t="s">
        <v>397</v>
      </c>
      <c r="AL63" s="406" t="s">
        <v>397</v>
      </c>
      <c r="AM63" s="406" t="s">
        <v>397</v>
      </c>
      <c r="AN63" s="406" t="s">
        <v>397</v>
      </c>
      <c r="AO63" s="406" t="s">
        <v>397</v>
      </c>
      <c r="AP63" s="406" t="s">
        <v>397</v>
      </c>
      <c r="AQ63" s="422" t="e">
        <v>#VALUE!</v>
      </c>
      <c r="AR63" s="406" t="s">
        <v>397</v>
      </c>
      <c r="AS63" s="406" t="s">
        <v>397</v>
      </c>
      <c r="AT63" s="406" t="s">
        <v>397</v>
      </c>
      <c r="AU63" s="406" t="s">
        <v>397</v>
      </c>
      <c r="AV63" s="406" t="s">
        <v>397</v>
      </c>
      <c r="AW63" s="406" t="s">
        <v>397</v>
      </c>
      <c r="AX63" s="406" t="s">
        <v>397</v>
      </c>
      <c r="AY63" s="406" t="s">
        <v>397</v>
      </c>
      <c r="AZ63" s="406" t="s">
        <v>397</v>
      </c>
      <c r="BA63" s="406" t="s">
        <v>397</v>
      </c>
      <c r="BB63" s="406" t="s">
        <v>397</v>
      </c>
      <c r="BC63" s="406" t="s">
        <v>397</v>
      </c>
      <c r="BD63" s="406" t="s">
        <v>397</v>
      </c>
      <c r="BE63" s="406" t="s">
        <v>397</v>
      </c>
      <c r="BF63" s="406" t="s">
        <v>397</v>
      </c>
      <c r="BG63" s="406" t="s">
        <v>397</v>
      </c>
      <c r="BH63" s="406" t="s">
        <v>397</v>
      </c>
      <c r="BI63" s="406" t="s">
        <v>397</v>
      </c>
      <c r="BJ63" s="406" t="s">
        <v>397</v>
      </c>
      <c r="BK63" s="406" t="s">
        <v>397</v>
      </c>
      <c r="BL63" s="406" t="s">
        <v>397</v>
      </c>
      <c r="BM63" s="406" t="s">
        <v>397</v>
      </c>
      <c r="BN63" s="406" t="s">
        <v>397</v>
      </c>
      <c r="BO63" s="406" t="s">
        <v>397</v>
      </c>
      <c r="BP63" s="406" t="s">
        <v>397</v>
      </c>
      <c r="BQ63" s="406" t="s">
        <v>397</v>
      </c>
      <c r="BR63" s="406" t="s">
        <v>397</v>
      </c>
      <c r="BS63" s="406" t="s">
        <v>397</v>
      </c>
      <c r="BT63" s="406" t="s">
        <v>397</v>
      </c>
      <c r="BU63" s="406" t="s">
        <v>397</v>
      </c>
      <c r="BV63" s="406" t="s">
        <v>397</v>
      </c>
      <c r="BW63" s="406" t="s">
        <v>397</v>
      </c>
      <c r="BX63" s="406" t="s">
        <v>397</v>
      </c>
      <c r="BY63" s="406" t="s">
        <v>397</v>
      </c>
      <c r="BZ63" s="406" t="s">
        <v>397</v>
      </c>
      <c r="CA63" s="406" t="s">
        <v>397</v>
      </c>
      <c r="CB63" s="406" t="s">
        <v>397</v>
      </c>
      <c r="CC63" s="406" t="s">
        <v>397</v>
      </c>
      <c r="CD63" s="406" t="s">
        <v>397</v>
      </c>
      <c r="CE63" s="406" t="s">
        <v>397</v>
      </c>
      <c r="CF63" s="406" t="s">
        <v>397</v>
      </c>
      <c r="CG63" s="406" t="s">
        <v>397</v>
      </c>
      <c r="CH63" s="406" t="s">
        <v>397</v>
      </c>
      <c r="CI63" s="406" t="s">
        <v>397</v>
      </c>
      <c r="CJ63" s="406" t="s">
        <v>397</v>
      </c>
      <c r="CK63" s="406" t="s">
        <v>397</v>
      </c>
      <c r="CL63" s="406" t="s">
        <v>397</v>
      </c>
      <c r="CM63" s="406" t="s">
        <v>397</v>
      </c>
      <c r="CN63" s="406" t="s">
        <v>397</v>
      </c>
      <c r="CO63" s="406" t="s">
        <v>397</v>
      </c>
      <c r="CP63" s="406" t="s">
        <v>397</v>
      </c>
      <c r="CQ63" s="406" t="s">
        <v>397</v>
      </c>
      <c r="CR63" s="406" t="s">
        <v>397</v>
      </c>
      <c r="CS63" s="406" t="s">
        <v>397</v>
      </c>
      <c r="CT63" s="406" t="s">
        <v>397</v>
      </c>
      <c r="CU63" s="406" t="s">
        <v>397</v>
      </c>
      <c r="CV63" s="406" t="s">
        <v>397</v>
      </c>
      <c r="CW63" s="406" t="s">
        <v>397</v>
      </c>
      <c r="CX63" s="406" t="s">
        <v>397</v>
      </c>
      <c r="CY63" s="406" t="s">
        <v>397</v>
      </c>
      <c r="CZ63" s="406" t="s">
        <v>397</v>
      </c>
      <c r="DA63" s="406" t="s">
        <v>397</v>
      </c>
      <c r="DB63" s="406" t="s">
        <v>397</v>
      </c>
      <c r="DC63" s="397"/>
      <c r="DD63" s="15" t="s">
        <v>162</v>
      </c>
      <c r="DE63" s="15" t="s">
        <v>162</v>
      </c>
      <c r="DF63" s="397">
        <v>465.15</v>
      </c>
      <c r="DG63" s="397">
        <v>801.31</v>
      </c>
      <c r="DH63" s="397">
        <v>731.6</v>
      </c>
      <c r="DI63" s="397">
        <v>921</v>
      </c>
      <c r="DJ63" s="397" t="s">
        <v>433</v>
      </c>
      <c r="DK63" s="397" t="s">
        <v>433</v>
      </c>
      <c r="DL63" s="397"/>
      <c r="DM63" s="397"/>
      <c r="DN63" s="397" t="s">
        <v>463</v>
      </c>
      <c r="DO63" s="395" t="s">
        <v>463</v>
      </c>
      <c r="DP63" s="406" t="s">
        <v>397</v>
      </c>
      <c r="DQ63" s="406" t="s">
        <v>397</v>
      </c>
      <c r="DR63" s="406" t="s">
        <v>397</v>
      </c>
      <c r="DS63" s="406" t="s">
        <v>397</v>
      </c>
      <c r="DT63" s="406" t="s">
        <v>397</v>
      </c>
      <c r="DU63" s="406" t="s">
        <v>397</v>
      </c>
      <c r="DV63" s="406" t="s">
        <v>397</v>
      </c>
      <c r="DW63" s="406" t="s">
        <v>397</v>
      </c>
      <c r="DX63" s="406" t="s">
        <v>397</v>
      </c>
      <c r="DY63" s="406" t="s">
        <v>397</v>
      </c>
      <c r="DZ63" s="406" t="s">
        <v>397</v>
      </c>
      <c r="EA63" s="406" t="s">
        <v>397</v>
      </c>
      <c r="EB63" s="406" t="s">
        <v>397</v>
      </c>
      <c r="EC63" s="406" t="s">
        <v>397</v>
      </c>
      <c r="ED63" s="406" t="s">
        <v>397</v>
      </c>
      <c r="EE63" s="406" t="s">
        <v>397</v>
      </c>
      <c r="EF63" s="406" t="s">
        <v>397</v>
      </c>
      <c r="EG63" s="406" t="s">
        <v>397</v>
      </c>
      <c r="EH63" s="406" t="s">
        <v>397</v>
      </c>
      <c r="EI63" s="406" t="s">
        <v>397</v>
      </c>
      <c r="EJ63" s="406" t="s">
        <v>397</v>
      </c>
      <c r="EK63" s="406" t="s">
        <v>397</v>
      </c>
      <c r="EL63" s="406" t="s">
        <v>397</v>
      </c>
      <c r="EM63" s="406" t="s">
        <v>397</v>
      </c>
      <c r="EN63" s="406" t="s">
        <v>397</v>
      </c>
      <c r="EO63" s="406" t="s">
        <v>397</v>
      </c>
      <c r="EP63" s="406" t="s">
        <v>397</v>
      </c>
      <c r="EQ63" s="406" t="s">
        <v>397</v>
      </c>
      <c r="ER63" s="406" t="s">
        <v>397</v>
      </c>
      <c r="ES63" s="406" t="s">
        <v>397</v>
      </c>
      <c r="ET63" s="406" t="s">
        <v>397</v>
      </c>
      <c r="EU63" s="406" t="s">
        <v>397</v>
      </c>
      <c r="EV63" s="406" t="s">
        <v>397</v>
      </c>
      <c r="EW63" s="406" t="s">
        <v>397</v>
      </c>
      <c r="EX63" s="406" t="s">
        <v>397</v>
      </c>
      <c r="EY63" s="406" t="s">
        <v>397</v>
      </c>
      <c r="EZ63" s="406" t="s">
        <v>397</v>
      </c>
      <c r="FA63" s="406" t="s">
        <v>397</v>
      </c>
      <c r="FB63" s="406" t="s">
        <v>397</v>
      </c>
      <c r="FC63" s="406" t="s">
        <v>397</v>
      </c>
      <c r="FD63" s="406" t="s">
        <v>397</v>
      </c>
      <c r="FE63" s="406" t="s">
        <v>397</v>
      </c>
      <c r="FF63" s="406" t="s">
        <v>397</v>
      </c>
      <c r="FG63" s="406" t="s">
        <v>397</v>
      </c>
      <c r="FH63" s="406" t="s">
        <v>397</v>
      </c>
      <c r="FI63" s="406" t="s">
        <v>397</v>
      </c>
      <c r="FJ63" s="406" t="s">
        <v>397</v>
      </c>
      <c r="FK63" s="406" t="s">
        <v>397</v>
      </c>
      <c r="FL63" s="406" t="s">
        <v>397</v>
      </c>
      <c r="FM63" s="406" t="s">
        <v>397</v>
      </c>
      <c r="FN63" s="406" t="s">
        <v>397</v>
      </c>
      <c r="FO63" s="406" t="s">
        <v>397</v>
      </c>
      <c r="FP63" s="406" t="s">
        <v>397</v>
      </c>
      <c r="FQ63" s="406" t="s">
        <v>397</v>
      </c>
      <c r="FR63" s="406" t="s">
        <v>397</v>
      </c>
      <c r="FS63" s="406" t="s">
        <v>397</v>
      </c>
      <c r="FT63" s="406" t="s">
        <v>397</v>
      </c>
      <c r="FU63" s="406" t="s">
        <v>397</v>
      </c>
      <c r="FV63" s="406" t="s">
        <v>397</v>
      </c>
      <c r="FW63" s="406" t="s">
        <v>397</v>
      </c>
      <c r="FX63" s="406" t="s">
        <v>397</v>
      </c>
      <c r="FY63" s="406" t="s">
        <v>397</v>
      </c>
      <c r="FZ63" s="406" t="s">
        <v>397</v>
      </c>
      <c r="GA63" s="406" t="s">
        <v>397</v>
      </c>
      <c r="GB63" s="406" t="s">
        <v>397</v>
      </c>
      <c r="GC63" s="406" t="s">
        <v>397</v>
      </c>
      <c r="GD63" s="406" t="s">
        <v>397</v>
      </c>
      <c r="GE63" s="406" t="s">
        <v>397</v>
      </c>
      <c r="GF63" s="406" t="s">
        <v>397</v>
      </c>
      <c r="GG63" s="406" t="s">
        <v>397</v>
      </c>
      <c r="GH63" s="406" t="s">
        <v>397</v>
      </c>
      <c r="GI63" s="406" t="s">
        <v>397</v>
      </c>
      <c r="GJ63" s="406" t="s">
        <v>397</v>
      </c>
      <c r="GK63" s="406" t="s">
        <v>397</v>
      </c>
      <c r="GL63" s="406" t="s">
        <v>397</v>
      </c>
      <c r="GM63" s="406" t="s">
        <v>397</v>
      </c>
      <c r="GN63" s="406" t="s">
        <v>397</v>
      </c>
      <c r="GO63" s="406" t="s">
        <v>397</v>
      </c>
      <c r="GP63" s="406" t="s">
        <v>397</v>
      </c>
      <c r="GQ63" s="406" t="s">
        <v>397</v>
      </c>
      <c r="GR63" s="406" t="s">
        <v>397</v>
      </c>
      <c r="GS63" s="406" t="s">
        <v>397</v>
      </c>
      <c r="GT63" s="406" t="s">
        <v>397</v>
      </c>
      <c r="GU63" s="406" t="s">
        <v>397</v>
      </c>
      <c r="GV63" s="406" t="s">
        <v>397</v>
      </c>
      <c r="GW63" s="406" t="s">
        <v>397</v>
      </c>
      <c r="GX63" s="406" t="s">
        <v>397</v>
      </c>
      <c r="GY63" s="406" t="s">
        <v>397</v>
      </c>
      <c r="GZ63" s="406" t="s">
        <v>397</v>
      </c>
      <c r="HA63" s="406" t="s">
        <v>397</v>
      </c>
      <c r="HB63" s="406" t="s">
        <v>397</v>
      </c>
      <c r="HC63" s="406" t="s">
        <v>397</v>
      </c>
      <c r="HD63" s="406" t="s">
        <v>397</v>
      </c>
      <c r="HE63" s="406" t="s">
        <v>397</v>
      </c>
      <c r="HF63" s="406" t="s">
        <v>397</v>
      </c>
      <c r="HG63" s="406" t="s">
        <v>397</v>
      </c>
      <c r="HH63" s="406" t="s">
        <v>397</v>
      </c>
      <c r="HI63" s="406" t="s">
        <v>397</v>
      </c>
      <c r="HJ63" s="406" t="s">
        <v>397</v>
      </c>
      <c r="HK63" s="406" t="s">
        <v>397</v>
      </c>
      <c r="HL63" s="406" t="s">
        <v>397</v>
      </c>
      <c r="HM63" s="406" t="s">
        <v>397</v>
      </c>
      <c r="HN63" s="406" t="s">
        <v>397</v>
      </c>
      <c r="HO63" s="406" t="s">
        <v>397</v>
      </c>
      <c r="HP63" s="406" t="s">
        <v>397</v>
      </c>
      <c r="HQ63" s="406" t="s">
        <v>397</v>
      </c>
      <c r="HR63" s="406" t="s">
        <v>397</v>
      </c>
      <c r="HS63" s="406" t="s">
        <v>397</v>
      </c>
      <c r="HT63" s="406" t="s">
        <v>397</v>
      </c>
      <c r="HU63" s="406" t="s">
        <v>397</v>
      </c>
      <c r="HV63" s="406" t="s">
        <v>397</v>
      </c>
      <c r="HW63" s="406" t="s">
        <v>397</v>
      </c>
      <c r="HX63" s="406" t="s">
        <v>397</v>
      </c>
      <c r="HY63" s="406" t="s">
        <v>397</v>
      </c>
      <c r="HZ63" s="406" t="s">
        <v>397</v>
      </c>
      <c r="IA63" s="406" t="s">
        <v>397</v>
      </c>
      <c r="IB63" s="406" t="s">
        <v>397</v>
      </c>
      <c r="IC63" s="406" t="s">
        <v>397</v>
      </c>
      <c r="ID63" s="406" t="s">
        <v>397</v>
      </c>
      <c r="IE63" s="406" t="s">
        <v>397</v>
      </c>
      <c r="IF63" s="406" t="s">
        <v>397</v>
      </c>
      <c r="IG63" s="406" t="s">
        <v>397</v>
      </c>
      <c r="IH63" s="406" t="s">
        <v>397</v>
      </c>
      <c r="II63" s="406" t="s">
        <v>397</v>
      </c>
      <c r="IJ63" s="406" t="s">
        <v>397</v>
      </c>
      <c r="IK63" s="406" t="s">
        <v>397</v>
      </c>
      <c r="IL63" s="406" t="s">
        <v>397</v>
      </c>
      <c r="IM63" s="406" t="s">
        <v>397</v>
      </c>
      <c r="IN63" s="406" t="s">
        <v>397</v>
      </c>
      <c r="IO63" s="406" t="s">
        <v>397</v>
      </c>
      <c r="IP63" s="406" t="s">
        <v>397</v>
      </c>
      <c r="IQ63" s="406" t="s">
        <v>397</v>
      </c>
      <c r="IR63" s="406" t="s">
        <v>397</v>
      </c>
      <c r="IS63" s="406" t="s">
        <v>397</v>
      </c>
      <c r="IT63" s="406" t="s">
        <v>397</v>
      </c>
      <c r="IU63" s="406" t="s">
        <v>397</v>
      </c>
      <c r="IV63" s="406" t="s">
        <v>397</v>
      </c>
      <c r="IW63" s="406" t="s">
        <v>397</v>
      </c>
      <c r="IX63" s="406" t="s">
        <v>397</v>
      </c>
      <c r="IY63" s="406" t="s">
        <v>397</v>
      </c>
      <c r="IZ63" s="406" t="s">
        <v>397</v>
      </c>
      <c r="JA63" s="406" t="s">
        <v>397</v>
      </c>
      <c r="JB63" s="406" t="s">
        <v>397</v>
      </c>
      <c r="JC63" s="406" t="s">
        <v>397</v>
      </c>
      <c r="JD63" s="406" t="s">
        <v>397</v>
      </c>
      <c r="JE63" s="406" t="s">
        <v>397</v>
      </c>
      <c r="JF63" s="406" t="s">
        <v>397</v>
      </c>
      <c r="JG63" s="406" t="s">
        <v>397</v>
      </c>
      <c r="JH63" s="406" t="s">
        <v>397</v>
      </c>
      <c r="JI63" s="406" t="s">
        <v>397</v>
      </c>
      <c r="JJ63" s="406" t="s">
        <v>397</v>
      </c>
      <c r="JK63" s="406" t="s">
        <v>397</v>
      </c>
      <c r="JL63" s="406" t="s">
        <v>397</v>
      </c>
      <c r="JM63" s="406" t="s">
        <v>397</v>
      </c>
      <c r="JN63" s="406" t="s">
        <v>397</v>
      </c>
      <c r="JO63" s="406" t="s">
        <v>397</v>
      </c>
      <c r="JP63" s="406" t="s">
        <v>397</v>
      </c>
      <c r="JQ63" s="406" t="s">
        <v>397</v>
      </c>
      <c r="JR63" s="406" t="s">
        <v>397</v>
      </c>
      <c r="JS63" s="406" t="s">
        <v>397</v>
      </c>
      <c r="JT63" s="406" t="s">
        <v>397</v>
      </c>
      <c r="JU63" s="406" t="s">
        <v>397</v>
      </c>
      <c r="JV63" s="406" t="s">
        <v>397</v>
      </c>
      <c r="JW63" s="406" t="s">
        <v>397</v>
      </c>
      <c r="JX63" s="406" t="s">
        <v>397</v>
      </c>
      <c r="JY63" s="406" t="s">
        <v>397</v>
      </c>
      <c r="JZ63" s="406" t="s">
        <v>397</v>
      </c>
      <c r="KA63" s="406" t="s">
        <v>397</v>
      </c>
      <c r="KB63" s="406" t="s">
        <v>397</v>
      </c>
      <c r="KC63" s="406" t="s">
        <v>397</v>
      </c>
      <c r="KD63" s="406" t="s">
        <v>397</v>
      </c>
      <c r="KE63" s="406" t="s">
        <v>397</v>
      </c>
      <c r="KF63" s="406" t="s">
        <v>397</v>
      </c>
      <c r="KG63" s="406" t="s">
        <v>397</v>
      </c>
      <c r="KH63" s="406" t="s">
        <v>397</v>
      </c>
      <c r="KI63" s="406" t="s">
        <v>397</v>
      </c>
      <c r="KJ63" s="406" t="s">
        <v>397</v>
      </c>
      <c r="KK63" s="406" t="s">
        <v>397</v>
      </c>
      <c r="KL63" s="406" t="s">
        <v>397</v>
      </c>
      <c r="KM63" s="406" t="s">
        <v>397</v>
      </c>
      <c r="KN63" s="406" t="s">
        <v>397</v>
      </c>
      <c r="KO63" s="406" t="s">
        <v>397</v>
      </c>
      <c r="KP63" s="406" t="s">
        <v>397</v>
      </c>
      <c r="KQ63" s="406" t="s">
        <v>397</v>
      </c>
      <c r="KR63" s="406" t="s">
        <v>397</v>
      </c>
      <c r="KS63" s="406" t="s">
        <v>397</v>
      </c>
      <c r="KT63" s="406" t="s">
        <v>397</v>
      </c>
      <c r="KU63" s="406"/>
      <c r="KV63" s="406"/>
      <c r="KW63" s="406"/>
      <c r="KX63" s="406"/>
      <c r="KY63" s="431" t="s">
        <v>162</v>
      </c>
      <c r="KZ63" s="397" t="s">
        <v>463</v>
      </c>
      <c r="LA63" s="397">
        <v>36.67</v>
      </c>
      <c r="LB63" s="397">
        <v>350.76</v>
      </c>
      <c r="LC63" s="397">
        <v>233.48</v>
      </c>
      <c r="LD63" s="397">
        <v>302</v>
      </c>
      <c r="LE63" s="397" t="s">
        <v>433</v>
      </c>
      <c r="LF63" s="397" t="s">
        <v>433</v>
      </c>
      <c r="LG63" s="397"/>
      <c r="LH63" s="406"/>
      <c r="LI63" s="406"/>
      <c r="LJ63" s="406"/>
      <c r="LK63" s="406" t="s">
        <v>397</v>
      </c>
      <c r="LL63" s="406" t="s">
        <v>397</v>
      </c>
      <c r="LM63" s="406" t="s">
        <v>397</v>
      </c>
      <c r="LN63" s="406" t="s">
        <v>397</v>
      </c>
      <c r="LO63" s="406" t="s">
        <v>397</v>
      </c>
      <c r="LP63" s="406" t="s">
        <v>397</v>
      </c>
      <c r="LQ63" s="406" t="s">
        <v>397</v>
      </c>
      <c r="LR63" s="406" t="s">
        <v>397</v>
      </c>
      <c r="LS63" s="406"/>
      <c r="LT63" s="406"/>
      <c r="LU63" s="406"/>
      <c r="LV63" s="406"/>
      <c r="LW63" s="406"/>
      <c r="LX63" s="406"/>
      <c r="LY63" s="406"/>
      <c r="LZ63" s="406"/>
      <c r="MA63" s="406"/>
      <c r="MB63" s="406"/>
      <c r="MC63" s="406"/>
      <c r="MD63" s="406"/>
      <c r="ME63" s="406"/>
      <c r="MF63" s="406"/>
      <c r="MG63" s="406"/>
      <c r="MH63" s="406"/>
      <c r="MI63" s="406"/>
      <c r="MJ63" s="406"/>
      <c r="MK63" s="406"/>
      <c r="ML63" s="406"/>
      <c r="MM63" s="406"/>
      <c r="MN63" s="406"/>
      <c r="MO63" s="406"/>
      <c r="MP63" s="406"/>
      <c r="MQ63" s="406"/>
      <c r="MR63" s="406"/>
      <c r="MS63" s="406"/>
      <c r="MT63" s="406"/>
      <c r="MU63" s="406"/>
      <c r="MV63" s="406"/>
      <c r="MW63" s="406"/>
      <c r="MX63" s="406"/>
      <c r="MY63" s="406"/>
      <c r="MZ63" s="406"/>
      <c r="NA63" s="406"/>
      <c r="NB63" s="406"/>
      <c r="NC63" s="406"/>
      <c r="ND63" s="406"/>
      <c r="NE63" s="406"/>
      <c r="NF63" s="406"/>
      <c r="NG63" s="406"/>
      <c r="NH63" s="406"/>
      <c r="NI63" s="406"/>
      <c r="NJ63" s="406"/>
      <c r="NK63" s="406"/>
      <c r="NL63" s="406"/>
      <c r="NM63" s="406"/>
      <c r="NN63" s="406"/>
      <c r="NO63" s="406"/>
      <c r="NP63" s="406"/>
      <c r="NQ63" s="406"/>
      <c r="NR63" s="406"/>
      <c r="NS63" s="406"/>
      <c r="NT63" s="406"/>
      <c r="NU63" s="406"/>
      <c r="NV63" s="406"/>
      <c r="NW63" s="406"/>
      <c r="NX63" s="406"/>
      <c r="NY63" s="406"/>
      <c r="NZ63" s="406"/>
      <c r="OA63" s="406"/>
      <c r="OB63" s="406"/>
      <c r="OC63" s="406"/>
      <c r="OD63" s="406"/>
      <c r="OE63" s="406"/>
      <c r="OF63" s="406"/>
      <c r="OG63" s="406"/>
      <c r="OH63" s="406"/>
      <c r="OI63" s="406"/>
      <c r="OJ63" s="406"/>
      <c r="OK63" s="406"/>
      <c r="OL63" s="406"/>
      <c r="OM63" s="406"/>
      <c r="ON63" s="406"/>
      <c r="OO63" s="406"/>
      <c r="OP63" s="406"/>
      <c r="OQ63" s="406"/>
      <c r="OR63" s="406"/>
      <c r="OS63" s="406"/>
      <c r="OT63" s="406"/>
      <c r="OU63" s="406"/>
      <c r="OV63" s="406"/>
      <c r="OW63" s="406"/>
      <c r="OX63" s="406"/>
      <c r="OY63" s="406"/>
      <c r="OZ63" s="406"/>
      <c r="PA63" s="406"/>
      <c r="PB63" s="406"/>
      <c r="PC63" s="406"/>
      <c r="PD63" s="406"/>
      <c r="PE63" s="406"/>
      <c r="PF63" s="406"/>
      <c r="PG63" s="406"/>
      <c r="PH63" s="406"/>
      <c r="PI63" s="406"/>
      <c r="PJ63" s="406"/>
      <c r="PK63" s="406"/>
      <c r="PL63" s="406"/>
      <c r="PM63" s="406"/>
      <c r="PN63" s="406"/>
      <c r="PO63" s="406"/>
      <c r="PP63" s="406"/>
      <c r="PQ63" s="406"/>
      <c r="PR63" s="406"/>
      <c r="PS63" s="406"/>
      <c r="PT63" s="406"/>
      <c r="PU63" s="406"/>
      <c r="PV63" s="406"/>
      <c r="PW63" s="406"/>
      <c r="PX63" s="406"/>
      <c r="PY63" s="406"/>
      <c r="PZ63" s="406"/>
      <c r="QA63" s="406"/>
      <c r="QB63" s="406"/>
      <c r="QC63" s="406"/>
      <c r="QD63" s="406"/>
      <c r="QE63" s="406"/>
      <c r="QF63" s="406"/>
      <c r="QG63" s="406"/>
      <c r="QH63" s="406"/>
      <c r="QI63" s="406"/>
      <c r="QJ63" s="406"/>
      <c r="QK63" s="406"/>
      <c r="QL63" s="406"/>
      <c r="QM63" s="406"/>
      <c r="QN63" s="406"/>
      <c r="QO63" s="406"/>
      <c r="QP63" s="406"/>
      <c r="QQ63" s="406"/>
      <c r="QR63" s="406"/>
      <c r="QS63" s="406"/>
      <c r="QT63" s="406"/>
      <c r="QU63" s="406"/>
      <c r="QV63" s="406"/>
      <c r="QW63" s="406"/>
      <c r="QX63" s="406"/>
      <c r="QY63" s="406"/>
      <c r="QZ63" s="406"/>
      <c r="RA63" s="406"/>
      <c r="RB63" s="406"/>
      <c r="RC63" s="406"/>
      <c r="RD63" s="406"/>
      <c r="RE63" s="406"/>
      <c r="RF63" s="406"/>
      <c r="RG63" s="406"/>
      <c r="RH63" s="406"/>
      <c r="RI63" s="406"/>
      <c r="RJ63" s="406"/>
      <c r="RK63" s="406"/>
      <c r="RL63" s="406"/>
      <c r="RM63" s="406"/>
      <c r="RN63" s="406"/>
      <c r="RO63" s="406"/>
      <c r="RP63" s="406"/>
      <c r="RQ63" s="406"/>
      <c r="RR63" s="406"/>
      <c r="RS63" s="406"/>
      <c r="RT63" s="406"/>
      <c r="RU63" s="406"/>
      <c r="RV63" s="406"/>
      <c r="RW63" s="406"/>
      <c r="RX63" s="406"/>
      <c r="RY63" s="406"/>
      <c r="RZ63" s="406"/>
      <c r="SA63" s="406"/>
      <c r="SB63" s="406"/>
      <c r="SC63" s="406"/>
      <c r="SD63" s="406"/>
      <c r="SE63" s="406"/>
      <c r="SF63" s="406"/>
      <c r="SG63" s="406"/>
    </row>
    <row r="64" spans="1:501">
      <c r="A64" s="395"/>
      <c r="B64" s="395" t="s">
        <v>464</v>
      </c>
      <c r="C64" s="395">
        <v>1458</v>
      </c>
      <c r="D64" s="395">
        <v>1732</v>
      </c>
      <c r="E64" s="395">
        <v>2319</v>
      </c>
      <c r="F64" s="395">
        <v>1357</v>
      </c>
      <c r="G64" s="395">
        <v>5102</v>
      </c>
      <c r="H64" s="395">
        <v>2227</v>
      </c>
      <c r="I64" s="395">
        <v>2708</v>
      </c>
      <c r="J64" s="395">
        <v>3878</v>
      </c>
      <c r="K64" s="395">
        <v>4128</v>
      </c>
      <c r="L64" s="395">
        <v>4643.68</v>
      </c>
      <c r="M64" s="395">
        <v>0</v>
      </c>
      <c r="N64" s="395"/>
      <c r="O64" s="398">
        <v>0</v>
      </c>
      <c r="P64" s="395">
        <v>0</v>
      </c>
      <c r="Q64" s="395">
        <v>0</v>
      </c>
      <c r="R64" s="395">
        <v>0</v>
      </c>
      <c r="S64" s="395">
        <v>0</v>
      </c>
      <c r="T64" s="395">
        <v>0</v>
      </c>
      <c r="U64" s="395">
        <v>0</v>
      </c>
      <c r="V64" s="395">
        <v>0</v>
      </c>
      <c r="W64" s="395" t="s">
        <v>433</v>
      </c>
      <c r="X64" s="395" t="s">
        <v>433</v>
      </c>
      <c r="Y64" s="395" t="s">
        <v>433</v>
      </c>
      <c r="Z64" s="395"/>
      <c r="AA64" s="395"/>
      <c r="AB64" s="395"/>
      <c r="AC64" s="395" t="e">
        <v>#VALUE!</v>
      </c>
      <c r="AD64" s="395" t="e">
        <v>#VALUE!</v>
      </c>
      <c r="AE64" s="395"/>
      <c r="AF64" s="397" t="s">
        <v>464</v>
      </c>
      <c r="AG64" s="395" t="s">
        <v>464</v>
      </c>
      <c r="AH64" s="406" t="s">
        <v>397</v>
      </c>
      <c r="AI64" s="406" t="s">
        <v>397</v>
      </c>
      <c r="AJ64" s="406" t="s">
        <v>397</v>
      </c>
      <c r="AK64" s="406" t="s">
        <v>397</v>
      </c>
      <c r="AL64" s="406" t="s">
        <v>397</v>
      </c>
      <c r="AM64" s="406" t="s">
        <v>397</v>
      </c>
      <c r="AN64" s="406" t="s">
        <v>397</v>
      </c>
      <c r="AO64" s="406" t="s">
        <v>397</v>
      </c>
      <c r="AP64" s="406" t="s">
        <v>397</v>
      </c>
      <c r="AQ64" s="422" t="e">
        <v>#VALUE!</v>
      </c>
      <c r="AR64" s="406" t="s">
        <v>397</v>
      </c>
      <c r="AS64" s="406" t="s">
        <v>397</v>
      </c>
      <c r="AT64" s="406" t="s">
        <v>397</v>
      </c>
      <c r="AU64" s="406" t="s">
        <v>397</v>
      </c>
      <c r="AV64" s="406" t="s">
        <v>397</v>
      </c>
      <c r="AW64" s="406" t="s">
        <v>397</v>
      </c>
      <c r="AX64" s="406" t="s">
        <v>397</v>
      </c>
      <c r="AY64" s="406" t="s">
        <v>397</v>
      </c>
      <c r="AZ64" s="406" t="s">
        <v>397</v>
      </c>
      <c r="BA64" s="406" t="s">
        <v>397</v>
      </c>
      <c r="BB64" s="406" t="s">
        <v>397</v>
      </c>
      <c r="BC64" s="406" t="s">
        <v>397</v>
      </c>
      <c r="BD64" s="406" t="s">
        <v>397</v>
      </c>
      <c r="BE64" s="406" t="s">
        <v>397</v>
      </c>
      <c r="BF64" s="406" t="s">
        <v>397</v>
      </c>
      <c r="BG64" s="406" t="s">
        <v>397</v>
      </c>
      <c r="BH64" s="406" t="s">
        <v>397</v>
      </c>
      <c r="BI64" s="406" t="s">
        <v>397</v>
      </c>
      <c r="BJ64" s="406" t="s">
        <v>397</v>
      </c>
      <c r="BK64" s="406" t="s">
        <v>397</v>
      </c>
      <c r="BL64" s="406" t="s">
        <v>397</v>
      </c>
      <c r="BM64" s="406" t="s">
        <v>397</v>
      </c>
      <c r="BN64" s="406" t="s">
        <v>397</v>
      </c>
      <c r="BO64" s="406" t="s">
        <v>397</v>
      </c>
      <c r="BP64" s="406" t="s">
        <v>397</v>
      </c>
      <c r="BQ64" s="406" t="s">
        <v>397</v>
      </c>
      <c r="BR64" s="406" t="s">
        <v>397</v>
      </c>
      <c r="BS64" s="406" t="s">
        <v>397</v>
      </c>
      <c r="BT64" s="406" t="s">
        <v>397</v>
      </c>
      <c r="BU64" s="406" t="s">
        <v>397</v>
      </c>
      <c r="BV64" s="406" t="s">
        <v>397</v>
      </c>
      <c r="BW64" s="406" t="s">
        <v>397</v>
      </c>
      <c r="BX64" s="406" t="s">
        <v>397</v>
      </c>
      <c r="BY64" s="406" t="s">
        <v>397</v>
      </c>
      <c r="BZ64" s="406" t="s">
        <v>397</v>
      </c>
      <c r="CA64" s="406" t="s">
        <v>397</v>
      </c>
      <c r="CB64" s="406" t="s">
        <v>397</v>
      </c>
      <c r="CC64" s="406" t="s">
        <v>397</v>
      </c>
      <c r="CD64" s="406" t="s">
        <v>397</v>
      </c>
      <c r="CE64" s="406" t="s">
        <v>397</v>
      </c>
      <c r="CF64" s="406" t="s">
        <v>397</v>
      </c>
      <c r="CG64" s="406" t="s">
        <v>397</v>
      </c>
      <c r="CH64" s="406" t="s">
        <v>397</v>
      </c>
      <c r="CI64" s="406" t="s">
        <v>397</v>
      </c>
      <c r="CJ64" s="406" t="s">
        <v>397</v>
      </c>
      <c r="CK64" s="406" t="s">
        <v>397</v>
      </c>
      <c r="CL64" s="406" t="s">
        <v>397</v>
      </c>
      <c r="CM64" s="406" t="s">
        <v>397</v>
      </c>
      <c r="CN64" s="406" t="s">
        <v>397</v>
      </c>
      <c r="CO64" s="406" t="s">
        <v>397</v>
      </c>
      <c r="CP64" s="406" t="s">
        <v>397</v>
      </c>
      <c r="CQ64" s="406" t="s">
        <v>397</v>
      </c>
      <c r="CR64" s="406" t="s">
        <v>397</v>
      </c>
      <c r="CS64" s="406" t="s">
        <v>397</v>
      </c>
      <c r="CT64" s="406" t="s">
        <v>397</v>
      </c>
      <c r="CU64" s="406" t="s">
        <v>397</v>
      </c>
      <c r="CV64" s="406" t="s">
        <v>397</v>
      </c>
      <c r="CW64" s="406" t="s">
        <v>397</v>
      </c>
      <c r="CX64" s="406" t="s">
        <v>397</v>
      </c>
      <c r="CY64" s="406" t="s">
        <v>397</v>
      </c>
      <c r="CZ64" s="406" t="s">
        <v>397</v>
      </c>
      <c r="DA64" s="406" t="s">
        <v>397</v>
      </c>
      <c r="DB64" s="406" t="s">
        <v>397</v>
      </c>
      <c r="DC64" s="397"/>
      <c r="DD64" s="15" t="s">
        <v>351</v>
      </c>
      <c r="DE64" s="15" t="s">
        <v>351</v>
      </c>
      <c r="DF64" s="397">
        <v>2779.7</v>
      </c>
      <c r="DG64" s="397">
        <v>3525.65</v>
      </c>
      <c r="DH64" s="397">
        <v>4130.59</v>
      </c>
      <c r="DI64" s="397" t="s">
        <v>433</v>
      </c>
      <c r="DJ64" s="397" t="s">
        <v>433</v>
      </c>
      <c r="DK64" s="397" t="s">
        <v>433</v>
      </c>
      <c r="DL64" s="397"/>
      <c r="DM64" s="397"/>
      <c r="DN64" s="397" t="s">
        <v>464</v>
      </c>
      <c r="DO64" s="395" t="s">
        <v>464</v>
      </c>
      <c r="DP64" s="406" t="s">
        <v>397</v>
      </c>
      <c r="DQ64" s="406" t="s">
        <v>397</v>
      </c>
      <c r="DR64" s="406" t="s">
        <v>397</v>
      </c>
      <c r="DS64" s="406" t="s">
        <v>397</v>
      </c>
      <c r="DT64" s="406" t="s">
        <v>397</v>
      </c>
      <c r="DU64" s="406" t="s">
        <v>397</v>
      </c>
      <c r="DV64" s="406" t="s">
        <v>397</v>
      </c>
      <c r="DW64" s="406" t="s">
        <v>397</v>
      </c>
      <c r="DX64" s="406" t="s">
        <v>397</v>
      </c>
      <c r="DY64" s="406" t="s">
        <v>397</v>
      </c>
      <c r="DZ64" s="406" t="s">
        <v>397</v>
      </c>
      <c r="EA64" s="406" t="s">
        <v>397</v>
      </c>
      <c r="EB64" s="406" t="s">
        <v>397</v>
      </c>
      <c r="EC64" s="406" t="s">
        <v>397</v>
      </c>
      <c r="ED64" s="406" t="s">
        <v>397</v>
      </c>
      <c r="EE64" s="406" t="s">
        <v>397</v>
      </c>
      <c r="EF64" s="406" t="s">
        <v>397</v>
      </c>
      <c r="EG64" s="406" t="s">
        <v>397</v>
      </c>
      <c r="EH64" s="406" t="s">
        <v>397</v>
      </c>
      <c r="EI64" s="406" t="s">
        <v>397</v>
      </c>
      <c r="EJ64" s="406" t="s">
        <v>397</v>
      </c>
      <c r="EK64" s="406" t="s">
        <v>397</v>
      </c>
      <c r="EL64" s="406" t="s">
        <v>397</v>
      </c>
      <c r="EM64" s="406" t="s">
        <v>397</v>
      </c>
      <c r="EN64" s="406" t="s">
        <v>397</v>
      </c>
      <c r="EO64" s="406" t="s">
        <v>397</v>
      </c>
      <c r="EP64" s="406" t="s">
        <v>397</v>
      </c>
      <c r="EQ64" s="406" t="s">
        <v>397</v>
      </c>
      <c r="ER64" s="406" t="s">
        <v>397</v>
      </c>
      <c r="ES64" s="406" t="s">
        <v>397</v>
      </c>
      <c r="ET64" s="406" t="s">
        <v>397</v>
      </c>
      <c r="EU64" s="406" t="s">
        <v>397</v>
      </c>
      <c r="EV64" s="406" t="s">
        <v>397</v>
      </c>
      <c r="EW64" s="406" t="s">
        <v>397</v>
      </c>
      <c r="EX64" s="406" t="s">
        <v>397</v>
      </c>
      <c r="EY64" s="406" t="s">
        <v>397</v>
      </c>
      <c r="EZ64" s="406" t="s">
        <v>397</v>
      </c>
      <c r="FA64" s="406" t="s">
        <v>397</v>
      </c>
      <c r="FB64" s="406" t="s">
        <v>397</v>
      </c>
      <c r="FC64" s="406" t="s">
        <v>397</v>
      </c>
      <c r="FD64" s="406" t="s">
        <v>397</v>
      </c>
      <c r="FE64" s="406" t="s">
        <v>397</v>
      </c>
      <c r="FF64" s="406" t="s">
        <v>397</v>
      </c>
      <c r="FG64" s="406" t="s">
        <v>397</v>
      </c>
      <c r="FH64" s="406" t="s">
        <v>397</v>
      </c>
      <c r="FI64" s="406" t="s">
        <v>397</v>
      </c>
      <c r="FJ64" s="406" t="s">
        <v>397</v>
      </c>
      <c r="FK64" s="406" t="s">
        <v>397</v>
      </c>
      <c r="FL64" s="406" t="s">
        <v>397</v>
      </c>
      <c r="FM64" s="406" t="s">
        <v>397</v>
      </c>
      <c r="FN64" s="406" t="s">
        <v>397</v>
      </c>
      <c r="FO64" s="406" t="s">
        <v>397</v>
      </c>
      <c r="FP64" s="406" t="s">
        <v>397</v>
      </c>
      <c r="FQ64" s="406" t="s">
        <v>397</v>
      </c>
      <c r="FR64" s="406" t="s">
        <v>397</v>
      </c>
      <c r="FS64" s="406" t="s">
        <v>397</v>
      </c>
      <c r="FT64" s="406" t="s">
        <v>397</v>
      </c>
      <c r="FU64" s="406" t="s">
        <v>397</v>
      </c>
      <c r="FV64" s="406" t="s">
        <v>397</v>
      </c>
      <c r="FW64" s="406" t="s">
        <v>397</v>
      </c>
      <c r="FX64" s="406" t="s">
        <v>397</v>
      </c>
      <c r="FY64" s="406" t="s">
        <v>397</v>
      </c>
      <c r="FZ64" s="406" t="s">
        <v>397</v>
      </c>
      <c r="GA64" s="406" t="s">
        <v>397</v>
      </c>
      <c r="GB64" s="406" t="s">
        <v>397</v>
      </c>
      <c r="GC64" s="406" t="s">
        <v>397</v>
      </c>
      <c r="GD64" s="406" t="s">
        <v>397</v>
      </c>
      <c r="GE64" s="406" t="s">
        <v>397</v>
      </c>
      <c r="GF64" s="406" t="s">
        <v>397</v>
      </c>
      <c r="GG64" s="406" t="s">
        <v>397</v>
      </c>
      <c r="GH64" s="406" t="s">
        <v>397</v>
      </c>
      <c r="GI64" s="406" t="s">
        <v>397</v>
      </c>
      <c r="GJ64" s="406" t="s">
        <v>397</v>
      </c>
      <c r="GK64" s="406" t="s">
        <v>397</v>
      </c>
      <c r="GL64" s="406" t="s">
        <v>397</v>
      </c>
      <c r="GM64" s="406" t="s">
        <v>397</v>
      </c>
      <c r="GN64" s="406" t="s">
        <v>397</v>
      </c>
      <c r="GO64" s="406" t="s">
        <v>397</v>
      </c>
      <c r="GP64" s="406" t="s">
        <v>397</v>
      </c>
      <c r="GQ64" s="406" t="s">
        <v>397</v>
      </c>
      <c r="GR64" s="406" t="s">
        <v>397</v>
      </c>
      <c r="GS64" s="406" t="s">
        <v>397</v>
      </c>
      <c r="GT64" s="406" t="s">
        <v>397</v>
      </c>
      <c r="GU64" s="406" t="s">
        <v>397</v>
      </c>
      <c r="GV64" s="406" t="s">
        <v>397</v>
      </c>
      <c r="GW64" s="406" t="s">
        <v>397</v>
      </c>
      <c r="GX64" s="406" t="s">
        <v>397</v>
      </c>
      <c r="GY64" s="406" t="s">
        <v>397</v>
      </c>
      <c r="GZ64" s="406" t="s">
        <v>397</v>
      </c>
      <c r="HA64" s="406" t="s">
        <v>397</v>
      </c>
      <c r="HB64" s="406" t="s">
        <v>397</v>
      </c>
      <c r="HC64" s="406" t="s">
        <v>397</v>
      </c>
      <c r="HD64" s="406" t="s">
        <v>397</v>
      </c>
      <c r="HE64" s="406" t="s">
        <v>397</v>
      </c>
      <c r="HF64" s="406" t="s">
        <v>397</v>
      </c>
      <c r="HG64" s="406" t="s">
        <v>397</v>
      </c>
      <c r="HH64" s="406" t="s">
        <v>397</v>
      </c>
      <c r="HI64" s="406" t="s">
        <v>397</v>
      </c>
      <c r="HJ64" s="406" t="s">
        <v>397</v>
      </c>
      <c r="HK64" s="406" t="s">
        <v>397</v>
      </c>
      <c r="HL64" s="406" t="s">
        <v>397</v>
      </c>
      <c r="HM64" s="406" t="s">
        <v>397</v>
      </c>
      <c r="HN64" s="406" t="s">
        <v>397</v>
      </c>
      <c r="HO64" s="406" t="s">
        <v>397</v>
      </c>
      <c r="HP64" s="406" t="s">
        <v>397</v>
      </c>
      <c r="HQ64" s="406" t="s">
        <v>397</v>
      </c>
      <c r="HR64" s="406" t="s">
        <v>397</v>
      </c>
      <c r="HS64" s="406" t="s">
        <v>397</v>
      </c>
      <c r="HT64" s="406" t="s">
        <v>397</v>
      </c>
      <c r="HU64" s="406" t="s">
        <v>397</v>
      </c>
      <c r="HV64" s="406" t="s">
        <v>397</v>
      </c>
      <c r="HW64" s="406" t="s">
        <v>397</v>
      </c>
      <c r="HX64" s="406" t="s">
        <v>397</v>
      </c>
      <c r="HY64" s="406" t="s">
        <v>397</v>
      </c>
      <c r="HZ64" s="406" t="s">
        <v>397</v>
      </c>
      <c r="IA64" s="406" t="s">
        <v>397</v>
      </c>
      <c r="IB64" s="406" t="s">
        <v>397</v>
      </c>
      <c r="IC64" s="406" t="s">
        <v>397</v>
      </c>
      <c r="ID64" s="406" t="s">
        <v>397</v>
      </c>
      <c r="IE64" s="406" t="s">
        <v>397</v>
      </c>
      <c r="IF64" s="406" t="s">
        <v>397</v>
      </c>
      <c r="IG64" s="406" t="s">
        <v>397</v>
      </c>
      <c r="IH64" s="406" t="s">
        <v>397</v>
      </c>
      <c r="II64" s="406" t="s">
        <v>397</v>
      </c>
      <c r="IJ64" s="406" t="s">
        <v>397</v>
      </c>
      <c r="IK64" s="406" t="s">
        <v>397</v>
      </c>
      <c r="IL64" s="406" t="s">
        <v>397</v>
      </c>
      <c r="IM64" s="406" t="s">
        <v>397</v>
      </c>
      <c r="IN64" s="406" t="s">
        <v>397</v>
      </c>
      <c r="IO64" s="406" t="s">
        <v>397</v>
      </c>
      <c r="IP64" s="406" t="s">
        <v>397</v>
      </c>
      <c r="IQ64" s="406" t="s">
        <v>397</v>
      </c>
      <c r="IR64" s="406" t="s">
        <v>397</v>
      </c>
      <c r="IS64" s="406" t="s">
        <v>397</v>
      </c>
      <c r="IT64" s="406" t="s">
        <v>397</v>
      </c>
      <c r="IU64" s="406" t="s">
        <v>397</v>
      </c>
      <c r="IV64" s="406" t="s">
        <v>397</v>
      </c>
      <c r="IW64" s="406" t="s">
        <v>397</v>
      </c>
      <c r="IX64" s="406" t="s">
        <v>397</v>
      </c>
      <c r="IY64" s="406" t="s">
        <v>397</v>
      </c>
      <c r="IZ64" s="406" t="s">
        <v>397</v>
      </c>
      <c r="JA64" s="406" t="s">
        <v>397</v>
      </c>
      <c r="JB64" s="406" t="s">
        <v>397</v>
      </c>
      <c r="JC64" s="406" t="s">
        <v>397</v>
      </c>
      <c r="JD64" s="406" t="s">
        <v>397</v>
      </c>
      <c r="JE64" s="406" t="s">
        <v>397</v>
      </c>
      <c r="JF64" s="406" t="s">
        <v>397</v>
      </c>
      <c r="JG64" s="406" t="s">
        <v>397</v>
      </c>
      <c r="JH64" s="406" t="s">
        <v>397</v>
      </c>
      <c r="JI64" s="406" t="s">
        <v>397</v>
      </c>
      <c r="JJ64" s="406" t="s">
        <v>397</v>
      </c>
      <c r="JK64" s="406" t="s">
        <v>397</v>
      </c>
      <c r="JL64" s="406" t="s">
        <v>397</v>
      </c>
      <c r="JM64" s="406" t="s">
        <v>397</v>
      </c>
      <c r="JN64" s="406" t="s">
        <v>397</v>
      </c>
      <c r="JO64" s="406" t="s">
        <v>397</v>
      </c>
      <c r="JP64" s="406" t="s">
        <v>397</v>
      </c>
      <c r="JQ64" s="406" t="s">
        <v>397</v>
      </c>
      <c r="JR64" s="406" t="s">
        <v>397</v>
      </c>
      <c r="JS64" s="406" t="s">
        <v>397</v>
      </c>
      <c r="JT64" s="406" t="s">
        <v>397</v>
      </c>
      <c r="JU64" s="406" t="s">
        <v>397</v>
      </c>
      <c r="JV64" s="406" t="s">
        <v>397</v>
      </c>
      <c r="JW64" s="406" t="s">
        <v>397</v>
      </c>
      <c r="JX64" s="406" t="s">
        <v>397</v>
      </c>
      <c r="JY64" s="406" t="s">
        <v>397</v>
      </c>
      <c r="JZ64" s="406" t="s">
        <v>397</v>
      </c>
      <c r="KA64" s="406" t="s">
        <v>397</v>
      </c>
      <c r="KB64" s="406" t="s">
        <v>397</v>
      </c>
      <c r="KC64" s="406" t="s">
        <v>397</v>
      </c>
      <c r="KD64" s="406" t="s">
        <v>397</v>
      </c>
      <c r="KE64" s="406" t="s">
        <v>397</v>
      </c>
      <c r="KF64" s="406" t="s">
        <v>397</v>
      </c>
      <c r="KG64" s="406" t="s">
        <v>397</v>
      </c>
      <c r="KH64" s="406" t="s">
        <v>397</v>
      </c>
      <c r="KI64" s="406" t="s">
        <v>397</v>
      </c>
      <c r="KJ64" s="406" t="s">
        <v>397</v>
      </c>
      <c r="KK64" s="406" t="s">
        <v>397</v>
      </c>
      <c r="KL64" s="406" t="s">
        <v>397</v>
      </c>
      <c r="KM64" s="406" t="s">
        <v>397</v>
      </c>
      <c r="KN64" s="406" t="s">
        <v>397</v>
      </c>
      <c r="KO64" s="406" t="s">
        <v>397</v>
      </c>
      <c r="KP64" s="406" t="s">
        <v>397</v>
      </c>
      <c r="KQ64" s="406" t="s">
        <v>397</v>
      </c>
      <c r="KR64" s="406" t="s">
        <v>397</v>
      </c>
      <c r="KS64" s="406" t="s">
        <v>397</v>
      </c>
      <c r="KT64" s="406" t="s">
        <v>397</v>
      </c>
      <c r="KU64" s="406"/>
      <c r="KV64" s="406"/>
      <c r="KW64" s="406"/>
      <c r="KX64" s="406"/>
      <c r="KY64" s="432" t="s">
        <v>351</v>
      </c>
      <c r="KZ64" s="397" t="s">
        <v>464</v>
      </c>
      <c r="LA64" s="397">
        <v>4067.32</v>
      </c>
      <c r="LB64" s="397">
        <v>4413.93</v>
      </c>
      <c r="LC64" s="397">
        <v>4650.3900000000003</v>
      </c>
      <c r="LD64" s="397" t="s">
        <v>433</v>
      </c>
      <c r="LE64" s="397" t="s">
        <v>433</v>
      </c>
      <c r="LF64" s="397" t="s">
        <v>433</v>
      </c>
      <c r="LG64" s="397"/>
      <c r="LH64" s="406"/>
      <c r="LI64" s="406"/>
      <c r="LJ64" s="406"/>
      <c r="LK64" s="406" t="s">
        <v>397</v>
      </c>
      <c r="LL64" s="406" t="s">
        <v>397</v>
      </c>
      <c r="LM64" s="406" t="s">
        <v>397</v>
      </c>
      <c r="LN64" s="406"/>
      <c r="LO64" s="406"/>
      <c r="LP64" s="406"/>
      <c r="LQ64" s="406"/>
      <c r="LR64" s="406"/>
      <c r="LS64" s="406"/>
      <c r="LT64" s="406"/>
      <c r="LU64" s="406"/>
      <c r="LV64" s="406"/>
      <c r="LW64" s="406"/>
      <c r="LX64" s="406"/>
      <c r="LY64" s="406"/>
      <c r="LZ64" s="406"/>
      <c r="MA64" s="406"/>
      <c r="MB64" s="406"/>
      <c r="MC64" s="406"/>
      <c r="MD64" s="406"/>
      <c r="ME64" s="406"/>
      <c r="MF64" s="406"/>
      <c r="MG64" s="406"/>
      <c r="MH64" s="406"/>
      <c r="MI64" s="406"/>
      <c r="MJ64" s="406"/>
      <c r="MK64" s="406"/>
      <c r="ML64" s="406"/>
      <c r="MM64" s="406"/>
      <c r="MN64" s="406"/>
      <c r="MO64" s="406"/>
      <c r="MP64" s="406"/>
      <c r="MQ64" s="406"/>
      <c r="MR64" s="406"/>
      <c r="MS64" s="406"/>
      <c r="MT64" s="406"/>
      <c r="MU64" s="406"/>
      <c r="MV64" s="406"/>
      <c r="MW64" s="406"/>
      <c r="MX64" s="406"/>
      <c r="MY64" s="406"/>
      <c r="MZ64" s="406"/>
      <c r="NA64" s="406"/>
      <c r="NB64" s="406"/>
      <c r="NC64" s="406"/>
      <c r="ND64" s="406"/>
      <c r="NE64" s="406"/>
      <c r="NF64" s="406"/>
      <c r="NG64" s="406"/>
      <c r="NH64" s="406"/>
      <c r="NI64" s="406"/>
      <c r="NJ64" s="406"/>
      <c r="NK64" s="406"/>
      <c r="NL64" s="406"/>
      <c r="NM64" s="406"/>
      <c r="NN64" s="406"/>
      <c r="NO64" s="406"/>
      <c r="NP64" s="406"/>
      <c r="NQ64" s="406"/>
      <c r="NR64" s="406"/>
      <c r="NS64" s="406"/>
      <c r="NT64" s="406"/>
      <c r="NU64" s="406"/>
      <c r="NV64" s="406"/>
      <c r="NW64" s="406"/>
      <c r="NX64" s="406"/>
      <c r="NY64" s="406"/>
      <c r="NZ64" s="406"/>
      <c r="OA64" s="406"/>
      <c r="OB64" s="406"/>
      <c r="OC64" s="406"/>
      <c r="OD64" s="406"/>
      <c r="OE64" s="406"/>
      <c r="OF64" s="406"/>
      <c r="OG64" s="406"/>
      <c r="OH64" s="406"/>
      <c r="OI64" s="406"/>
      <c r="OJ64" s="406"/>
      <c r="OK64" s="406"/>
      <c r="OL64" s="406"/>
      <c r="OM64" s="406"/>
      <c r="ON64" s="406"/>
      <c r="OO64" s="406"/>
      <c r="OP64" s="406"/>
      <c r="OQ64" s="406"/>
      <c r="OR64" s="406"/>
      <c r="OS64" s="406"/>
      <c r="OT64" s="406"/>
      <c r="OU64" s="406"/>
      <c r="OV64" s="406"/>
      <c r="OW64" s="406"/>
      <c r="OX64" s="406"/>
      <c r="OY64" s="406"/>
      <c r="OZ64" s="406"/>
      <c r="PA64" s="406"/>
      <c r="PB64" s="406"/>
      <c r="PC64" s="406"/>
      <c r="PD64" s="406"/>
      <c r="PE64" s="406"/>
      <c r="PF64" s="406"/>
      <c r="PG64" s="406"/>
      <c r="PH64" s="406"/>
      <c r="PI64" s="406"/>
      <c r="PJ64" s="406"/>
      <c r="PK64" s="406"/>
      <c r="PL64" s="406"/>
      <c r="PM64" s="406"/>
      <c r="PN64" s="406"/>
      <c r="PO64" s="406"/>
      <c r="PP64" s="406"/>
      <c r="PQ64" s="406"/>
      <c r="PR64" s="406"/>
      <c r="PS64" s="406"/>
      <c r="PT64" s="406"/>
      <c r="PU64" s="406"/>
      <c r="PV64" s="406"/>
      <c r="PW64" s="406"/>
      <c r="PX64" s="406"/>
      <c r="PY64" s="406"/>
      <c r="PZ64" s="406"/>
      <c r="QA64" s="406"/>
      <c r="QB64" s="406"/>
      <c r="QC64" s="406"/>
      <c r="QD64" s="406"/>
      <c r="QE64" s="406"/>
      <c r="QF64" s="406"/>
      <c r="QG64" s="406"/>
      <c r="QH64" s="406"/>
      <c r="QI64" s="406"/>
      <c r="QJ64" s="406"/>
      <c r="QK64" s="406"/>
      <c r="QL64" s="406"/>
      <c r="QM64" s="406"/>
      <c r="QN64" s="406"/>
      <c r="QO64" s="406"/>
      <c r="QP64" s="406"/>
      <c r="QQ64" s="406"/>
      <c r="QR64" s="406"/>
      <c r="QS64" s="406"/>
      <c r="QT64" s="406"/>
      <c r="QU64" s="406"/>
      <c r="QV64" s="406"/>
      <c r="QW64" s="406"/>
      <c r="QX64" s="406"/>
      <c r="QY64" s="406"/>
      <c r="QZ64" s="406"/>
      <c r="RA64" s="406"/>
      <c r="RB64" s="406"/>
      <c r="RC64" s="406"/>
      <c r="RD64" s="406"/>
      <c r="RE64" s="406"/>
      <c r="RF64" s="406"/>
      <c r="RG64" s="406"/>
      <c r="RH64" s="406"/>
      <c r="RI64" s="406"/>
      <c r="RJ64" s="406"/>
      <c r="RK64" s="406"/>
      <c r="RL64" s="406"/>
      <c r="RM64" s="406"/>
      <c r="RN64" s="406"/>
      <c r="RO64" s="406"/>
      <c r="RP64" s="406"/>
      <c r="RQ64" s="406"/>
      <c r="RR64" s="406"/>
      <c r="RS64" s="406"/>
      <c r="RT64" s="406"/>
      <c r="RU64" s="406"/>
      <c r="RV64" s="406"/>
      <c r="RW64" s="406"/>
      <c r="RX64" s="406"/>
      <c r="RY64" s="406"/>
      <c r="RZ64" s="406"/>
      <c r="SA64" s="406"/>
      <c r="SB64" s="406"/>
      <c r="SC64" s="406"/>
      <c r="SD64" s="406"/>
      <c r="SE64" s="406"/>
      <c r="SF64" s="406"/>
      <c r="SG64" s="406"/>
    </row>
    <row r="65" spans="1:501">
      <c r="A65" s="395"/>
      <c r="B65" s="395" t="s">
        <v>465</v>
      </c>
      <c r="C65" s="395">
        <v>0</v>
      </c>
      <c r="D65" s="395">
        <v>532</v>
      </c>
      <c r="E65" s="395">
        <v>153</v>
      </c>
      <c r="F65" s="395">
        <v>-66</v>
      </c>
      <c r="G65" s="395">
        <v>246</v>
      </c>
      <c r="H65" s="395">
        <v>677</v>
      </c>
      <c r="I65" s="395">
        <v>-2701</v>
      </c>
      <c r="J65" s="395">
        <v>2348</v>
      </c>
      <c r="K65" s="395">
        <v>870</v>
      </c>
      <c r="L65" s="395">
        <v>2420</v>
      </c>
      <c r="M65" s="395">
        <v>0</v>
      </c>
      <c r="N65" s="395"/>
      <c r="O65" s="398">
        <v>0</v>
      </c>
      <c r="P65" s="395">
        <v>0</v>
      </c>
      <c r="Q65" s="395">
        <v>0</v>
      </c>
      <c r="R65" s="395">
        <v>0</v>
      </c>
      <c r="S65" s="395">
        <v>0</v>
      </c>
      <c r="T65" s="395">
        <v>0</v>
      </c>
      <c r="U65" s="395">
        <v>0</v>
      </c>
      <c r="V65" s="395">
        <v>0</v>
      </c>
      <c r="W65" s="395" t="s">
        <v>397</v>
      </c>
      <c r="X65" s="395" t="s">
        <v>397</v>
      </c>
      <c r="Y65" s="395" t="s">
        <v>397</v>
      </c>
      <c r="Z65" s="395"/>
      <c r="AA65" s="395"/>
      <c r="AB65" s="395"/>
      <c r="AC65" s="395"/>
      <c r="AD65" s="395"/>
      <c r="AE65" s="395"/>
      <c r="AF65" s="397" t="s">
        <v>465</v>
      </c>
      <c r="AG65" s="395" t="s">
        <v>465</v>
      </c>
      <c r="AH65" s="406" t="s">
        <v>397</v>
      </c>
      <c r="AI65" s="406" t="s">
        <v>397</v>
      </c>
      <c r="AJ65" s="406" t="s">
        <v>397</v>
      </c>
      <c r="AK65" s="406" t="s">
        <v>397</v>
      </c>
      <c r="AL65" s="406" t="s">
        <v>397</v>
      </c>
      <c r="AM65" s="406" t="s">
        <v>397</v>
      </c>
      <c r="AN65" s="406" t="s">
        <v>397</v>
      </c>
      <c r="AO65" s="406" t="s">
        <v>397</v>
      </c>
      <c r="AP65" s="406" t="s">
        <v>397</v>
      </c>
      <c r="AQ65" s="406" t="s">
        <v>397</v>
      </c>
      <c r="AR65" s="406" t="s">
        <v>397</v>
      </c>
      <c r="AS65" s="406" t="s">
        <v>397</v>
      </c>
      <c r="AT65" s="406" t="s">
        <v>397</v>
      </c>
      <c r="AU65" s="406" t="s">
        <v>397</v>
      </c>
      <c r="AV65" s="406" t="s">
        <v>397</v>
      </c>
      <c r="AW65" s="406" t="s">
        <v>397</v>
      </c>
      <c r="AX65" s="406" t="s">
        <v>397</v>
      </c>
      <c r="AY65" s="406" t="s">
        <v>397</v>
      </c>
      <c r="AZ65" s="406" t="s">
        <v>397</v>
      </c>
      <c r="BA65" s="406" t="s">
        <v>397</v>
      </c>
      <c r="BB65" s="406" t="s">
        <v>397</v>
      </c>
      <c r="BC65" s="406" t="s">
        <v>397</v>
      </c>
      <c r="BD65" s="406" t="s">
        <v>397</v>
      </c>
      <c r="BE65" s="406" t="s">
        <v>397</v>
      </c>
      <c r="BF65" s="406" t="s">
        <v>397</v>
      </c>
      <c r="BG65" s="406" t="s">
        <v>397</v>
      </c>
      <c r="BH65" s="406" t="s">
        <v>397</v>
      </c>
      <c r="BI65" s="406" t="s">
        <v>397</v>
      </c>
      <c r="BJ65" s="406" t="s">
        <v>397</v>
      </c>
      <c r="BK65" s="406" t="s">
        <v>397</v>
      </c>
      <c r="BL65" s="406" t="s">
        <v>397</v>
      </c>
      <c r="BM65" s="406" t="s">
        <v>397</v>
      </c>
      <c r="BN65" s="406" t="s">
        <v>397</v>
      </c>
      <c r="BO65" s="406" t="s">
        <v>397</v>
      </c>
      <c r="BP65" s="406" t="s">
        <v>397</v>
      </c>
      <c r="BQ65" s="406" t="s">
        <v>397</v>
      </c>
      <c r="BR65" s="406" t="s">
        <v>397</v>
      </c>
      <c r="BS65" s="406" t="s">
        <v>397</v>
      </c>
      <c r="BT65" s="406" t="s">
        <v>397</v>
      </c>
      <c r="BU65" s="406" t="s">
        <v>397</v>
      </c>
      <c r="BV65" s="406" t="s">
        <v>397</v>
      </c>
      <c r="BW65" s="406" t="s">
        <v>397</v>
      </c>
      <c r="BX65" s="406" t="s">
        <v>397</v>
      </c>
      <c r="BY65" s="406" t="s">
        <v>397</v>
      </c>
      <c r="BZ65" s="406" t="s">
        <v>397</v>
      </c>
      <c r="CA65" s="406" t="s">
        <v>397</v>
      </c>
      <c r="CB65" s="406" t="s">
        <v>397</v>
      </c>
      <c r="CC65" s="406" t="s">
        <v>397</v>
      </c>
      <c r="CD65" s="406" t="s">
        <v>397</v>
      </c>
      <c r="CE65" s="406" t="s">
        <v>397</v>
      </c>
      <c r="CF65" s="406" t="s">
        <v>397</v>
      </c>
      <c r="CG65" s="406" t="s">
        <v>397</v>
      </c>
      <c r="CH65" s="406" t="s">
        <v>397</v>
      </c>
      <c r="CI65" s="406" t="s">
        <v>397</v>
      </c>
      <c r="CJ65" s="406" t="s">
        <v>397</v>
      </c>
      <c r="CK65" s="406" t="s">
        <v>397</v>
      </c>
      <c r="CL65" s="406" t="s">
        <v>397</v>
      </c>
      <c r="CM65" s="406" t="s">
        <v>397</v>
      </c>
      <c r="CN65" s="406" t="s">
        <v>397</v>
      </c>
      <c r="CO65" s="406" t="s">
        <v>397</v>
      </c>
      <c r="CP65" s="406" t="s">
        <v>397</v>
      </c>
      <c r="CQ65" s="406" t="s">
        <v>397</v>
      </c>
      <c r="CR65" s="406" t="s">
        <v>397</v>
      </c>
      <c r="CS65" s="406" t="s">
        <v>397</v>
      </c>
      <c r="CT65" s="406" t="s">
        <v>397</v>
      </c>
      <c r="CU65" s="406" t="s">
        <v>397</v>
      </c>
      <c r="CV65" s="406" t="s">
        <v>397</v>
      </c>
      <c r="CW65" s="406" t="s">
        <v>397</v>
      </c>
      <c r="CX65" s="406" t="s">
        <v>397</v>
      </c>
      <c r="CY65" s="406" t="s">
        <v>397</v>
      </c>
      <c r="CZ65" s="406" t="s">
        <v>397</v>
      </c>
      <c r="DA65" s="406" t="s">
        <v>397</v>
      </c>
      <c r="DB65" s="406" t="s">
        <v>397</v>
      </c>
      <c r="DC65" s="397"/>
      <c r="DD65" s="15"/>
      <c r="DE65" s="15"/>
      <c r="DF65" s="397" t="s">
        <v>397</v>
      </c>
      <c r="DG65" s="397" t="s">
        <v>397</v>
      </c>
      <c r="DH65" s="397" t="s">
        <v>397</v>
      </c>
      <c r="DI65" s="397" t="s">
        <v>397</v>
      </c>
      <c r="DJ65" s="397" t="s">
        <v>397</v>
      </c>
      <c r="DK65" s="397" t="s">
        <v>397</v>
      </c>
      <c r="DL65" s="397"/>
      <c r="DM65" s="397"/>
      <c r="DN65" s="397" t="s">
        <v>465</v>
      </c>
      <c r="DO65" s="395" t="s">
        <v>465</v>
      </c>
      <c r="DP65" s="406" t="s">
        <v>397</v>
      </c>
      <c r="DQ65" s="406" t="s">
        <v>397</v>
      </c>
      <c r="DR65" s="406" t="s">
        <v>397</v>
      </c>
      <c r="DS65" s="406" t="s">
        <v>397</v>
      </c>
      <c r="DT65" s="406" t="s">
        <v>397</v>
      </c>
      <c r="DU65" s="406" t="s">
        <v>397</v>
      </c>
      <c r="DV65" s="406" t="s">
        <v>397</v>
      </c>
      <c r="DW65" s="406" t="s">
        <v>397</v>
      </c>
      <c r="DX65" s="406" t="s">
        <v>397</v>
      </c>
      <c r="DY65" s="406" t="s">
        <v>397</v>
      </c>
      <c r="DZ65" s="406" t="s">
        <v>397</v>
      </c>
      <c r="EA65" s="406" t="s">
        <v>397</v>
      </c>
      <c r="EB65" s="406" t="s">
        <v>397</v>
      </c>
      <c r="EC65" s="406" t="s">
        <v>397</v>
      </c>
      <c r="ED65" s="406" t="s">
        <v>397</v>
      </c>
      <c r="EE65" s="406" t="s">
        <v>397</v>
      </c>
      <c r="EF65" s="406" t="s">
        <v>397</v>
      </c>
      <c r="EG65" s="406" t="s">
        <v>397</v>
      </c>
      <c r="EH65" s="406" t="s">
        <v>397</v>
      </c>
      <c r="EI65" s="406" t="s">
        <v>397</v>
      </c>
      <c r="EJ65" s="406" t="s">
        <v>397</v>
      </c>
      <c r="EK65" s="406" t="s">
        <v>397</v>
      </c>
      <c r="EL65" s="406" t="s">
        <v>397</v>
      </c>
      <c r="EM65" s="406" t="s">
        <v>397</v>
      </c>
      <c r="EN65" s="406" t="s">
        <v>397</v>
      </c>
      <c r="EO65" s="406" t="s">
        <v>397</v>
      </c>
      <c r="EP65" s="406" t="s">
        <v>397</v>
      </c>
      <c r="EQ65" s="406" t="s">
        <v>397</v>
      </c>
      <c r="ER65" s="406" t="s">
        <v>397</v>
      </c>
      <c r="ES65" s="406" t="s">
        <v>397</v>
      </c>
      <c r="ET65" s="406" t="s">
        <v>397</v>
      </c>
      <c r="EU65" s="406" t="s">
        <v>397</v>
      </c>
      <c r="EV65" s="406" t="s">
        <v>397</v>
      </c>
      <c r="EW65" s="406" t="s">
        <v>397</v>
      </c>
      <c r="EX65" s="406" t="s">
        <v>397</v>
      </c>
      <c r="EY65" s="406" t="s">
        <v>397</v>
      </c>
      <c r="EZ65" s="406" t="s">
        <v>397</v>
      </c>
      <c r="FA65" s="406" t="s">
        <v>397</v>
      </c>
      <c r="FB65" s="406" t="s">
        <v>397</v>
      </c>
      <c r="FC65" s="406" t="s">
        <v>397</v>
      </c>
      <c r="FD65" s="406" t="s">
        <v>397</v>
      </c>
      <c r="FE65" s="406" t="s">
        <v>397</v>
      </c>
      <c r="FF65" s="406" t="s">
        <v>397</v>
      </c>
      <c r="FG65" s="406" t="s">
        <v>397</v>
      </c>
      <c r="FH65" s="406" t="s">
        <v>397</v>
      </c>
      <c r="FI65" s="406" t="s">
        <v>397</v>
      </c>
      <c r="FJ65" s="406" t="s">
        <v>397</v>
      </c>
      <c r="FK65" s="406" t="s">
        <v>397</v>
      </c>
      <c r="FL65" s="406" t="s">
        <v>397</v>
      </c>
      <c r="FM65" s="406" t="s">
        <v>397</v>
      </c>
      <c r="FN65" s="406" t="s">
        <v>397</v>
      </c>
      <c r="FO65" s="406" t="s">
        <v>397</v>
      </c>
      <c r="FP65" s="406" t="s">
        <v>397</v>
      </c>
      <c r="FQ65" s="406" t="s">
        <v>397</v>
      </c>
      <c r="FR65" s="406" t="s">
        <v>397</v>
      </c>
      <c r="FS65" s="406" t="s">
        <v>397</v>
      </c>
      <c r="FT65" s="406" t="s">
        <v>397</v>
      </c>
      <c r="FU65" s="406" t="s">
        <v>397</v>
      </c>
      <c r="FV65" s="406" t="s">
        <v>397</v>
      </c>
      <c r="FW65" s="406" t="s">
        <v>397</v>
      </c>
      <c r="FX65" s="406" t="s">
        <v>397</v>
      </c>
      <c r="FY65" s="406" t="s">
        <v>397</v>
      </c>
      <c r="FZ65" s="406" t="s">
        <v>397</v>
      </c>
      <c r="GA65" s="406" t="s">
        <v>397</v>
      </c>
      <c r="GB65" s="406" t="s">
        <v>397</v>
      </c>
      <c r="GC65" s="406" t="s">
        <v>397</v>
      </c>
      <c r="GD65" s="406" t="s">
        <v>397</v>
      </c>
      <c r="GE65" s="406" t="s">
        <v>397</v>
      </c>
      <c r="GF65" s="406" t="s">
        <v>397</v>
      </c>
      <c r="GG65" s="406" t="s">
        <v>397</v>
      </c>
      <c r="GH65" s="406" t="s">
        <v>397</v>
      </c>
      <c r="GI65" s="406" t="s">
        <v>397</v>
      </c>
      <c r="GJ65" s="406" t="s">
        <v>397</v>
      </c>
      <c r="GK65" s="406" t="s">
        <v>397</v>
      </c>
      <c r="GL65" s="406" t="s">
        <v>397</v>
      </c>
      <c r="GM65" s="406" t="s">
        <v>397</v>
      </c>
      <c r="GN65" s="406" t="s">
        <v>397</v>
      </c>
      <c r="GO65" s="406" t="s">
        <v>397</v>
      </c>
      <c r="GP65" s="406" t="s">
        <v>397</v>
      </c>
      <c r="GQ65" s="406" t="s">
        <v>397</v>
      </c>
      <c r="GR65" s="406" t="s">
        <v>397</v>
      </c>
      <c r="GS65" s="406" t="s">
        <v>397</v>
      </c>
      <c r="GT65" s="406" t="s">
        <v>397</v>
      </c>
      <c r="GU65" s="406" t="s">
        <v>397</v>
      </c>
      <c r="GV65" s="406" t="s">
        <v>397</v>
      </c>
      <c r="GW65" s="406" t="s">
        <v>397</v>
      </c>
      <c r="GX65" s="406" t="s">
        <v>397</v>
      </c>
      <c r="GY65" s="406" t="s">
        <v>397</v>
      </c>
      <c r="GZ65" s="406" t="s">
        <v>397</v>
      </c>
      <c r="HA65" s="406" t="s">
        <v>397</v>
      </c>
      <c r="HB65" s="406" t="s">
        <v>397</v>
      </c>
      <c r="HC65" s="406" t="s">
        <v>397</v>
      </c>
      <c r="HD65" s="406" t="s">
        <v>397</v>
      </c>
      <c r="HE65" s="406" t="s">
        <v>397</v>
      </c>
      <c r="HF65" s="406" t="s">
        <v>397</v>
      </c>
      <c r="HG65" s="406" t="s">
        <v>397</v>
      </c>
      <c r="HH65" s="406" t="s">
        <v>397</v>
      </c>
      <c r="HI65" s="406" t="s">
        <v>397</v>
      </c>
      <c r="HJ65" s="406" t="s">
        <v>397</v>
      </c>
      <c r="HK65" s="406" t="s">
        <v>397</v>
      </c>
      <c r="HL65" s="406" t="s">
        <v>397</v>
      </c>
      <c r="HM65" s="406" t="s">
        <v>397</v>
      </c>
      <c r="HN65" s="406" t="s">
        <v>397</v>
      </c>
      <c r="HO65" s="406" t="s">
        <v>397</v>
      </c>
      <c r="HP65" s="406" t="s">
        <v>397</v>
      </c>
      <c r="HQ65" s="406" t="s">
        <v>397</v>
      </c>
      <c r="HR65" s="406" t="s">
        <v>397</v>
      </c>
      <c r="HS65" s="406" t="s">
        <v>397</v>
      </c>
      <c r="HT65" s="406" t="s">
        <v>397</v>
      </c>
      <c r="HU65" s="406" t="s">
        <v>397</v>
      </c>
      <c r="HV65" s="406" t="s">
        <v>397</v>
      </c>
      <c r="HW65" s="406" t="s">
        <v>397</v>
      </c>
      <c r="HX65" s="406" t="s">
        <v>397</v>
      </c>
      <c r="HY65" s="406" t="s">
        <v>397</v>
      </c>
      <c r="HZ65" s="406" t="s">
        <v>397</v>
      </c>
      <c r="IA65" s="406" t="s">
        <v>397</v>
      </c>
      <c r="IB65" s="406" t="s">
        <v>397</v>
      </c>
      <c r="IC65" s="406" t="s">
        <v>397</v>
      </c>
      <c r="ID65" s="406" t="s">
        <v>397</v>
      </c>
      <c r="IE65" s="406" t="s">
        <v>397</v>
      </c>
      <c r="IF65" s="406" t="s">
        <v>397</v>
      </c>
      <c r="IG65" s="406" t="s">
        <v>397</v>
      </c>
      <c r="IH65" s="406" t="s">
        <v>397</v>
      </c>
      <c r="II65" s="406" t="s">
        <v>397</v>
      </c>
      <c r="IJ65" s="406" t="s">
        <v>397</v>
      </c>
      <c r="IK65" s="406" t="s">
        <v>397</v>
      </c>
      <c r="IL65" s="406" t="s">
        <v>397</v>
      </c>
      <c r="IM65" s="406" t="s">
        <v>397</v>
      </c>
      <c r="IN65" s="406" t="s">
        <v>397</v>
      </c>
      <c r="IO65" s="406" t="s">
        <v>397</v>
      </c>
      <c r="IP65" s="406" t="s">
        <v>397</v>
      </c>
      <c r="IQ65" s="406" t="s">
        <v>397</v>
      </c>
      <c r="IR65" s="406" t="s">
        <v>397</v>
      </c>
      <c r="IS65" s="406" t="s">
        <v>397</v>
      </c>
      <c r="IT65" s="406" t="s">
        <v>397</v>
      </c>
      <c r="IU65" s="406" t="s">
        <v>397</v>
      </c>
      <c r="IV65" s="406" t="s">
        <v>397</v>
      </c>
      <c r="IW65" s="406" t="s">
        <v>397</v>
      </c>
      <c r="IX65" s="406" t="s">
        <v>397</v>
      </c>
      <c r="IY65" s="406" t="s">
        <v>397</v>
      </c>
      <c r="IZ65" s="406" t="s">
        <v>397</v>
      </c>
      <c r="JA65" s="406" t="s">
        <v>397</v>
      </c>
      <c r="JB65" s="406" t="s">
        <v>397</v>
      </c>
      <c r="JC65" s="406" t="s">
        <v>397</v>
      </c>
      <c r="JD65" s="406" t="s">
        <v>397</v>
      </c>
      <c r="JE65" s="406" t="s">
        <v>397</v>
      </c>
      <c r="JF65" s="406" t="s">
        <v>397</v>
      </c>
      <c r="JG65" s="406" t="s">
        <v>397</v>
      </c>
      <c r="JH65" s="406" t="s">
        <v>397</v>
      </c>
      <c r="JI65" s="406" t="s">
        <v>397</v>
      </c>
      <c r="JJ65" s="406" t="s">
        <v>397</v>
      </c>
      <c r="JK65" s="406" t="s">
        <v>397</v>
      </c>
      <c r="JL65" s="406" t="s">
        <v>397</v>
      </c>
      <c r="JM65" s="406" t="s">
        <v>397</v>
      </c>
      <c r="JN65" s="406" t="s">
        <v>397</v>
      </c>
      <c r="JO65" s="406" t="s">
        <v>397</v>
      </c>
      <c r="JP65" s="406" t="s">
        <v>397</v>
      </c>
      <c r="JQ65" s="406" t="s">
        <v>397</v>
      </c>
      <c r="JR65" s="406" t="s">
        <v>397</v>
      </c>
      <c r="JS65" s="406" t="s">
        <v>397</v>
      </c>
      <c r="JT65" s="406" t="s">
        <v>397</v>
      </c>
      <c r="JU65" s="406" t="s">
        <v>397</v>
      </c>
      <c r="JV65" s="406" t="s">
        <v>397</v>
      </c>
      <c r="JW65" s="406" t="s">
        <v>397</v>
      </c>
      <c r="JX65" s="406" t="s">
        <v>397</v>
      </c>
      <c r="JY65" s="406" t="s">
        <v>397</v>
      </c>
      <c r="JZ65" s="406" t="s">
        <v>397</v>
      </c>
      <c r="KA65" s="406" t="s">
        <v>397</v>
      </c>
      <c r="KB65" s="406" t="s">
        <v>397</v>
      </c>
      <c r="KC65" s="406" t="s">
        <v>397</v>
      </c>
      <c r="KD65" s="406" t="s">
        <v>397</v>
      </c>
      <c r="KE65" s="406" t="s">
        <v>397</v>
      </c>
      <c r="KF65" s="406" t="s">
        <v>397</v>
      </c>
      <c r="KG65" s="406" t="s">
        <v>397</v>
      </c>
      <c r="KH65" s="406" t="s">
        <v>397</v>
      </c>
      <c r="KI65" s="406" t="s">
        <v>397</v>
      </c>
      <c r="KJ65" s="406" t="s">
        <v>397</v>
      </c>
      <c r="KK65" s="406" t="s">
        <v>397</v>
      </c>
      <c r="KL65" s="406" t="s">
        <v>397</v>
      </c>
      <c r="KM65" s="406" t="s">
        <v>397</v>
      </c>
      <c r="KN65" s="406" t="s">
        <v>397</v>
      </c>
      <c r="KO65" s="406" t="s">
        <v>397</v>
      </c>
      <c r="KP65" s="406" t="s">
        <v>397</v>
      </c>
      <c r="KQ65" s="406" t="s">
        <v>397</v>
      </c>
      <c r="KR65" s="406" t="s">
        <v>397</v>
      </c>
      <c r="KS65" s="406" t="s">
        <v>397</v>
      </c>
      <c r="KT65" s="406" t="s">
        <v>397</v>
      </c>
      <c r="KU65" s="406"/>
      <c r="KV65" s="406"/>
      <c r="KW65" s="406"/>
      <c r="KX65" s="406"/>
      <c r="KY65" s="432"/>
      <c r="KZ65" s="397" t="s">
        <v>465</v>
      </c>
      <c r="LA65" s="397" t="s">
        <v>397</v>
      </c>
      <c r="LB65" s="397" t="s">
        <v>397</v>
      </c>
      <c r="LC65" s="397" t="s">
        <v>397</v>
      </c>
      <c r="LD65" s="397" t="s">
        <v>397</v>
      </c>
      <c r="LE65" s="397" t="s">
        <v>397</v>
      </c>
      <c r="LF65" s="397" t="s">
        <v>397</v>
      </c>
      <c r="LG65" s="397"/>
      <c r="LH65" s="406"/>
      <c r="LI65" s="406"/>
      <c r="LJ65" s="406"/>
      <c r="LK65" s="406"/>
      <c r="LL65" s="406"/>
      <c r="LM65" s="406"/>
      <c r="LN65" s="406"/>
      <c r="LO65" s="406"/>
      <c r="LP65" s="406"/>
      <c r="LQ65" s="406"/>
      <c r="LR65" s="406"/>
      <c r="LS65" s="406"/>
      <c r="LT65" s="406"/>
      <c r="LU65" s="406"/>
      <c r="LV65" s="406"/>
      <c r="LW65" s="406"/>
      <c r="LX65" s="406"/>
      <c r="LY65" s="406"/>
      <c r="LZ65" s="406"/>
      <c r="MA65" s="406"/>
      <c r="MB65" s="406"/>
      <c r="MC65" s="406"/>
      <c r="MD65" s="406"/>
      <c r="ME65" s="406"/>
      <c r="MF65" s="406"/>
      <c r="MG65" s="406"/>
      <c r="MH65" s="406"/>
      <c r="MI65" s="406"/>
      <c r="MJ65" s="406"/>
      <c r="MK65" s="406"/>
      <c r="ML65" s="406"/>
      <c r="MM65" s="406"/>
      <c r="MN65" s="406"/>
      <c r="MO65" s="406"/>
      <c r="MP65" s="406"/>
      <c r="MQ65" s="406"/>
      <c r="MR65" s="406"/>
      <c r="MS65" s="406"/>
      <c r="MT65" s="406"/>
      <c r="MU65" s="406"/>
      <c r="MV65" s="406"/>
      <c r="MW65" s="406"/>
      <c r="MX65" s="406"/>
      <c r="MY65" s="406"/>
      <c r="MZ65" s="406"/>
      <c r="NA65" s="406"/>
      <c r="NB65" s="406"/>
      <c r="NC65" s="406"/>
      <c r="ND65" s="406"/>
      <c r="NE65" s="406"/>
      <c r="NF65" s="406"/>
      <c r="NG65" s="406"/>
      <c r="NH65" s="406"/>
      <c r="NI65" s="406"/>
      <c r="NJ65" s="406"/>
      <c r="NK65" s="406"/>
      <c r="NL65" s="406"/>
      <c r="NM65" s="406"/>
      <c r="NN65" s="406"/>
      <c r="NO65" s="406"/>
      <c r="NP65" s="406"/>
      <c r="NQ65" s="406"/>
      <c r="NR65" s="406"/>
      <c r="NS65" s="406"/>
      <c r="NT65" s="406"/>
      <c r="NU65" s="406"/>
      <c r="NV65" s="406"/>
      <c r="NW65" s="406"/>
      <c r="NX65" s="406"/>
      <c r="NY65" s="406"/>
      <c r="NZ65" s="406"/>
      <c r="OA65" s="406"/>
      <c r="OB65" s="406"/>
      <c r="OC65" s="406"/>
      <c r="OD65" s="406"/>
      <c r="OE65" s="406"/>
      <c r="OF65" s="406"/>
      <c r="OG65" s="406"/>
      <c r="OH65" s="406"/>
      <c r="OI65" s="406"/>
      <c r="OJ65" s="406"/>
      <c r="OK65" s="406"/>
      <c r="OL65" s="406"/>
      <c r="OM65" s="406"/>
      <c r="ON65" s="406"/>
      <c r="OO65" s="406"/>
      <c r="OP65" s="406"/>
      <c r="OQ65" s="406"/>
      <c r="OR65" s="406"/>
      <c r="OS65" s="406"/>
      <c r="OT65" s="406"/>
      <c r="OU65" s="406"/>
      <c r="OV65" s="406"/>
      <c r="OW65" s="406"/>
      <c r="OX65" s="406"/>
      <c r="OY65" s="406"/>
      <c r="OZ65" s="406"/>
      <c r="PA65" s="406"/>
      <c r="PB65" s="406"/>
      <c r="PC65" s="406"/>
      <c r="PD65" s="406"/>
      <c r="PE65" s="406"/>
      <c r="PF65" s="406"/>
      <c r="PG65" s="406"/>
      <c r="PH65" s="406"/>
      <c r="PI65" s="406"/>
      <c r="PJ65" s="406"/>
      <c r="PK65" s="406"/>
      <c r="PL65" s="406"/>
      <c r="PM65" s="406"/>
      <c r="PN65" s="406"/>
      <c r="PO65" s="406"/>
      <c r="PP65" s="406"/>
      <c r="PQ65" s="406"/>
      <c r="PR65" s="406"/>
      <c r="PS65" s="406"/>
      <c r="PT65" s="406"/>
      <c r="PU65" s="406"/>
      <c r="PV65" s="406"/>
      <c r="PW65" s="406"/>
      <c r="PX65" s="406"/>
      <c r="PY65" s="406"/>
      <c r="PZ65" s="406"/>
      <c r="QA65" s="406"/>
      <c r="QB65" s="406"/>
      <c r="QC65" s="406"/>
      <c r="QD65" s="406"/>
      <c r="QE65" s="406"/>
      <c r="QF65" s="406"/>
      <c r="QG65" s="406"/>
      <c r="QH65" s="406"/>
      <c r="QI65" s="406"/>
      <c r="QJ65" s="406"/>
      <c r="QK65" s="406"/>
      <c r="QL65" s="406"/>
      <c r="QM65" s="406"/>
      <c r="QN65" s="406"/>
      <c r="QO65" s="406"/>
      <c r="QP65" s="406"/>
      <c r="QQ65" s="406"/>
      <c r="QR65" s="406"/>
      <c r="QS65" s="406"/>
      <c r="QT65" s="406"/>
      <c r="QU65" s="406"/>
      <c r="QV65" s="406"/>
      <c r="QW65" s="406"/>
      <c r="QX65" s="406"/>
      <c r="QY65" s="406"/>
      <c r="QZ65" s="406"/>
      <c r="RA65" s="406"/>
      <c r="RB65" s="406"/>
      <c r="RC65" s="406"/>
      <c r="RD65" s="406"/>
      <c r="RE65" s="406"/>
      <c r="RF65" s="406"/>
      <c r="RG65" s="406"/>
      <c r="RH65" s="406"/>
      <c r="RI65" s="406"/>
      <c r="RJ65" s="406"/>
      <c r="RK65" s="406"/>
      <c r="RL65" s="406"/>
      <c r="RM65" s="406"/>
      <c r="RN65" s="406"/>
      <c r="RO65" s="406"/>
      <c r="RP65" s="406"/>
      <c r="RQ65" s="406"/>
      <c r="RR65" s="406"/>
      <c r="RS65" s="406"/>
      <c r="RT65" s="406"/>
      <c r="RU65" s="406"/>
      <c r="RV65" s="406"/>
      <c r="RW65" s="406"/>
      <c r="RX65" s="406"/>
      <c r="RY65" s="406"/>
      <c r="RZ65" s="406"/>
      <c r="SA65" s="406"/>
      <c r="SB65" s="406"/>
      <c r="SC65" s="406"/>
      <c r="SD65" s="406"/>
      <c r="SE65" s="406"/>
      <c r="SF65" s="406"/>
      <c r="SG65" s="406"/>
    </row>
    <row r="66" spans="1:501">
      <c r="A66" s="395"/>
      <c r="B66" s="395" t="s">
        <v>446</v>
      </c>
      <c r="C66" s="395">
        <v>0</v>
      </c>
      <c r="D66" s="395">
        <v>0</v>
      </c>
      <c r="E66" s="395">
        <v>0</v>
      </c>
      <c r="F66" s="395">
        <v>0</v>
      </c>
      <c r="G66" s="395">
        <v>0</v>
      </c>
      <c r="H66" s="395">
        <v>45</v>
      </c>
      <c r="I66" s="395">
        <v>45</v>
      </c>
      <c r="J66" s="395">
        <v>136</v>
      </c>
      <c r="K66" s="395">
        <v>100</v>
      </c>
      <c r="L66" s="395">
        <v>100</v>
      </c>
      <c r="M66" s="395">
        <v>0</v>
      </c>
      <c r="N66" s="395"/>
      <c r="O66" s="398">
        <v>0</v>
      </c>
      <c r="P66" s="395">
        <v>0</v>
      </c>
      <c r="Q66" s="395">
        <v>0</v>
      </c>
      <c r="R66" s="395">
        <v>0</v>
      </c>
      <c r="S66" s="395">
        <v>0</v>
      </c>
      <c r="T66" s="395">
        <v>0</v>
      </c>
      <c r="U66" s="395">
        <v>0</v>
      </c>
      <c r="V66" s="395">
        <v>0</v>
      </c>
      <c r="W66" s="395">
        <v>250</v>
      </c>
      <c r="X66" s="395" t="s">
        <v>433</v>
      </c>
      <c r="Y66" s="395" t="s">
        <v>433</v>
      </c>
      <c r="Z66" s="395"/>
      <c r="AA66" s="395"/>
      <c r="AB66" s="395"/>
      <c r="AC66" s="395">
        <v>120</v>
      </c>
      <c r="AD66" s="395" t="e">
        <v>#VALUE!</v>
      </c>
      <c r="AE66" s="395"/>
      <c r="AF66" s="400" t="s">
        <v>339</v>
      </c>
      <c r="AG66" s="395" t="s">
        <v>446</v>
      </c>
      <c r="AH66" s="406">
        <v>0</v>
      </c>
      <c r="AI66" s="406">
        <v>0</v>
      </c>
      <c r="AJ66" s="406">
        <v>0</v>
      </c>
      <c r="AK66" s="406">
        <v>0</v>
      </c>
      <c r="AL66" s="406">
        <v>0</v>
      </c>
      <c r="AM66" s="406">
        <v>45</v>
      </c>
      <c r="AN66" s="406">
        <v>45</v>
      </c>
      <c r="AO66" s="406">
        <v>91</v>
      </c>
      <c r="AP66" s="406">
        <v>100</v>
      </c>
      <c r="AQ66" s="406">
        <v>0</v>
      </c>
      <c r="AR66" s="406">
        <v>0</v>
      </c>
      <c r="AS66" s="406" t="s">
        <v>339</v>
      </c>
      <c r="AT66" s="406" t="s">
        <v>397</v>
      </c>
      <c r="AU66" s="406" t="s">
        <v>397</v>
      </c>
      <c r="AV66" s="406" t="s">
        <v>397</v>
      </c>
      <c r="AW66" s="406" t="s">
        <v>397</v>
      </c>
      <c r="AX66" s="406" t="s">
        <v>397</v>
      </c>
      <c r="AY66" s="406" t="s">
        <v>397</v>
      </c>
      <c r="AZ66" s="406" t="s">
        <v>397</v>
      </c>
      <c r="BA66" s="406" t="s">
        <v>397</v>
      </c>
      <c r="BB66" s="406" t="s">
        <v>397</v>
      </c>
      <c r="BC66" s="406" t="s">
        <v>397</v>
      </c>
      <c r="BD66" s="406" t="s">
        <v>397</v>
      </c>
      <c r="BE66" s="406" t="s">
        <v>397</v>
      </c>
      <c r="BF66" s="406" t="s">
        <v>397</v>
      </c>
      <c r="BG66" s="406" t="s">
        <v>397</v>
      </c>
      <c r="BH66" s="406" t="s">
        <v>397</v>
      </c>
      <c r="BI66" s="406" t="s">
        <v>397</v>
      </c>
      <c r="BJ66" s="406" t="s">
        <v>397</v>
      </c>
      <c r="BK66" s="406" t="s">
        <v>397</v>
      </c>
      <c r="BL66" s="406" t="s">
        <v>397</v>
      </c>
      <c r="BM66" s="406" t="s">
        <v>397</v>
      </c>
      <c r="BN66" s="406" t="s">
        <v>397</v>
      </c>
      <c r="BO66" s="406" t="s">
        <v>397</v>
      </c>
      <c r="BP66" s="406" t="s">
        <v>397</v>
      </c>
      <c r="BQ66" s="406" t="s">
        <v>397</v>
      </c>
      <c r="BR66" s="406" t="s">
        <v>397</v>
      </c>
      <c r="BS66" s="406" t="s">
        <v>397</v>
      </c>
      <c r="BT66" s="406" t="s">
        <v>397</v>
      </c>
      <c r="BU66" s="406" t="s">
        <v>397</v>
      </c>
      <c r="BV66" s="406" t="s">
        <v>397</v>
      </c>
      <c r="BW66" s="406" t="s">
        <v>397</v>
      </c>
      <c r="BX66" s="406" t="s">
        <v>397</v>
      </c>
      <c r="BY66" s="406" t="s">
        <v>397</v>
      </c>
      <c r="BZ66" s="406" t="s">
        <v>397</v>
      </c>
      <c r="CA66" s="406" t="s">
        <v>397</v>
      </c>
      <c r="CB66" s="406" t="s">
        <v>397</v>
      </c>
      <c r="CC66" s="406" t="s">
        <v>397</v>
      </c>
      <c r="CD66" s="406" t="s">
        <v>397</v>
      </c>
      <c r="CE66" s="406" t="s">
        <v>397</v>
      </c>
      <c r="CF66" s="406" t="s">
        <v>397</v>
      </c>
      <c r="CG66" s="406" t="s">
        <v>397</v>
      </c>
      <c r="CH66" s="406" t="s">
        <v>397</v>
      </c>
      <c r="CI66" s="406" t="s">
        <v>397</v>
      </c>
      <c r="CJ66" s="406" t="s">
        <v>397</v>
      </c>
      <c r="CK66" s="406" t="s">
        <v>397</v>
      </c>
      <c r="CL66" s="406" t="s">
        <v>397</v>
      </c>
      <c r="CM66" s="406" t="s">
        <v>397</v>
      </c>
      <c r="CN66" s="406" t="s">
        <v>397</v>
      </c>
      <c r="CO66" s="406" t="s">
        <v>397</v>
      </c>
      <c r="CP66" s="406" t="s">
        <v>397</v>
      </c>
      <c r="CQ66" s="406" t="s">
        <v>397</v>
      </c>
      <c r="CR66" s="406" t="s">
        <v>397</v>
      </c>
      <c r="CS66" s="406" t="s">
        <v>397</v>
      </c>
      <c r="CT66" s="406" t="s">
        <v>397</v>
      </c>
      <c r="CU66" s="406" t="s">
        <v>397</v>
      </c>
      <c r="CV66" s="406" t="s">
        <v>397</v>
      </c>
      <c r="CW66" s="406" t="s">
        <v>397</v>
      </c>
      <c r="CX66" s="406" t="s">
        <v>397</v>
      </c>
      <c r="CY66" s="406" t="s">
        <v>397</v>
      </c>
      <c r="CZ66" s="406" t="s">
        <v>397</v>
      </c>
      <c r="DA66" s="406" t="s">
        <v>397</v>
      </c>
      <c r="DB66" s="406" t="s">
        <v>397</v>
      </c>
      <c r="DC66" s="397"/>
      <c r="DD66" s="397" t="s">
        <v>163</v>
      </c>
      <c r="DE66" s="15" t="s">
        <v>446</v>
      </c>
      <c r="DF66" s="397">
        <v>45.45</v>
      </c>
      <c r="DG66" s="397">
        <v>90.91</v>
      </c>
      <c r="DH66" s="397">
        <v>100</v>
      </c>
      <c r="DI66" s="397">
        <v>250</v>
      </c>
      <c r="DJ66" s="397" t="s">
        <v>433</v>
      </c>
      <c r="DK66" s="397" t="s">
        <v>433</v>
      </c>
      <c r="DL66" s="397"/>
      <c r="DM66" s="397"/>
      <c r="DN66" s="397" t="s">
        <v>339</v>
      </c>
      <c r="DO66" s="395" t="s">
        <v>446</v>
      </c>
      <c r="DP66" s="406" t="s">
        <v>397</v>
      </c>
      <c r="DQ66" s="406" t="s">
        <v>397</v>
      </c>
      <c r="DR66" s="406" t="s">
        <v>397</v>
      </c>
      <c r="DS66" s="406" t="s">
        <v>397</v>
      </c>
      <c r="DT66" s="406" t="s">
        <v>397</v>
      </c>
      <c r="DU66" s="406" t="s">
        <v>397</v>
      </c>
      <c r="DV66" s="406" t="s">
        <v>397</v>
      </c>
      <c r="DW66" s="406" t="s">
        <v>397</v>
      </c>
      <c r="DX66" s="406" t="s">
        <v>397</v>
      </c>
      <c r="DY66" s="406" t="s">
        <v>397</v>
      </c>
      <c r="DZ66" s="406" t="s">
        <v>397</v>
      </c>
      <c r="EA66" s="406" t="s">
        <v>397</v>
      </c>
      <c r="EB66" s="406" t="s">
        <v>397</v>
      </c>
      <c r="EC66" s="406" t="s">
        <v>397</v>
      </c>
      <c r="ED66" s="406" t="s">
        <v>397</v>
      </c>
      <c r="EE66" s="406" t="s">
        <v>397</v>
      </c>
      <c r="EF66" s="406" t="s">
        <v>397</v>
      </c>
      <c r="EG66" s="406" t="s">
        <v>397</v>
      </c>
      <c r="EH66" s="406" t="s">
        <v>397</v>
      </c>
      <c r="EI66" s="406" t="s">
        <v>397</v>
      </c>
      <c r="EJ66" s="406" t="s">
        <v>397</v>
      </c>
      <c r="EK66" s="406" t="s">
        <v>397</v>
      </c>
      <c r="EL66" s="406" t="s">
        <v>397</v>
      </c>
      <c r="EM66" s="406" t="s">
        <v>397</v>
      </c>
      <c r="EN66" s="406" t="s">
        <v>397</v>
      </c>
      <c r="EO66" s="406" t="s">
        <v>397</v>
      </c>
      <c r="EP66" s="406" t="s">
        <v>397</v>
      </c>
      <c r="EQ66" s="406" t="s">
        <v>397</v>
      </c>
      <c r="ER66" s="406" t="s">
        <v>397</v>
      </c>
      <c r="ES66" s="406" t="s">
        <v>397</v>
      </c>
      <c r="ET66" s="406" t="s">
        <v>397</v>
      </c>
      <c r="EU66" s="406" t="s">
        <v>397</v>
      </c>
      <c r="EV66" s="406" t="s">
        <v>397</v>
      </c>
      <c r="EW66" s="406" t="s">
        <v>397</v>
      </c>
      <c r="EX66" s="406" t="s">
        <v>397</v>
      </c>
      <c r="EY66" s="406" t="s">
        <v>397</v>
      </c>
      <c r="EZ66" s="406" t="s">
        <v>397</v>
      </c>
      <c r="FA66" s="406" t="s">
        <v>397</v>
      </c>
      <c r="FB66" s="406" t="s">
        <v>397</v>
      </c>
      <c r="FC66" s="406" t="s">
        <v>397</v>
      </c>
      <c r="FD66" s="406" t="s">
        <v>397</v>
      </c>
      <c r="FE66" s="406" t="s">
        <v>397</v>
      </c>
      <c r="FF66" s="406" t="s">
        <v>397</v>
      </c>
      <c r="FG66" s="406" t="s">
        <v>397</v>
      </c>
      <c r="FH66" s="406" t="s">
        <v>397</v>
      </c>
      <c r="FI66" s="406" t="s">
        <v>397</v>
      </c>
      <c r="FJ66" s="406" t="s">
        <v>397</v>
      </c>
      <c r="FK66" s="406" t="s">
        <v>397</v>
      </c>
      <c r="FL66" s="406" t="s">
        <v>397</v>
      </c>
      <c r="FM66" s="406" t="s">
        <v>397</v>
      </c>
      <c r="FN66" s="406" t="s">
        <v>397</v>
      </c>
      <c r="FO66" s="406" t="s">
        <v>397</v>
      </c>
      <c r="FP66" s="406" t="s">
        <v>397</v>
      </c>
      <c r="FQ66" s="406" t="s">
        <v>397</v>
      </c>
      <c r="FR66" s="406" t="s">
        <v>397</v>
      </c>
      <c r="FS66" s="406" t="s">
        <v>397</v>
      </c>
      <c r="FT66" s="406" t="s">
        <v>397</v>
      </c>
      <c r="FU66" s="406" t="s">
        <v>397</v>
      </c>
      <c r="FV66" s="406" t="s">
        <v>397</v>
      </c>
      <c r="FW66" s="406" t="s">
        <v>397</v>
      </c>
      <c r="FX66" s="406" t="s">
        <v>397</v>
      </c>
      <c r="FY66" s="406" t="s">
        <v>397</v>
      </c>
      <c r="FZ66" s="406" t="s">
        <v>397</v>
      </c>
      <c r="GA66" s="406" t="s">
        <v>397</v>
      </c>
      <c r="GB66" s="406" t="s">
        <v>397</v>
      </c>
      <c r="GC66" s="406" t="s">
        <v>397</v>
      </c>
      <c r="GD66" s="406" t="s">
        <v>397</v>
      </c>
      <c r="GE66" s="406" t="s">
        <v>397</v>
      </c>
      <c r="GF66" s="406" t="s">
        <v>397</v>
      </c>
      <c r="GG66" s="406" t="s">
        <v>397</v>
      </c>
      <c r="GH66" s="406" t="s">
        <v>397</v>
      </c>
      <c r="GI66" s="406" t="s">
        <v>397</v>
      </c>
      <c r="GJ66" s="406" t="s">
        <v>397</v>
      </c>
      <c r="GK66" s="406" t="s">
        <v>397</v>
      </c>
      <c r="GL66" s="406" t="s">
        <v>397</v>
      </c>
      <c r="GM66" s="406" t="s">
        <v>397</v>
      </c>
      <c r="GN66" s="406" t="s">
        <v>397</v>
      </c>
      <c r="GO66" s="406" t="s">
        <v>397</v>
      </c>
      <c r="GP66" s="406" t="s">
        <v>397</v>
      </c>
      <c r="GQ66" s="406" t="s">
        <v>397</v>
      </c>
      <c r="GR66" s="406" t="s">
        <v>397</v>
      </c>
      <c r="GS66" s="406" t="s">
        <v>397</v>
      </c>
      <c r="GT66" s="406" t="s">
        <v>397</v>
      </c>
      <c r="GU66" s="406" t="s">
        <v>397</v>
      </c>
      <c r="GV66" s="406" t="s">
        <v>397</v>
      </c>
      <c r="GW66" s="406" t="s">
        <v>397</v>
      </c>
      <c r="GX66" s="406" t="s">
        <v>397</v>
      </c>
      <c r="GY66" s="406" t="s">
        <v>397</v>
      </c>
      <c r="GZ66" s="406" t="s">
        <v>397</v>
      </c>
      <c r="HA66" s="406" t="s">
        <v>397</v>
      </c>
      <c r="HB66" s="406" t="s">
        <v>397</v>
      </c>
      <c r="HC66" s="406" t="s">
        <v>397</v>
      </c>
      <c r="HD66" s="406" t="s">
        <v>397</v>
      </c>
      <c r="HE66" s="406" t="s">
        <v>397</v>
      </c>
      <c r="HF66" s="406" t="s">
        <v>397</v>
      </c>
      <c r="HG66" s="406" t="s">
        <v>397</v>
      </c>
      <c r="HH66" s="406" t="s">
        <v>397</v>
      </c>
      <c r="HI66" s="406" t="s">
        <v>397</v>
      </c>
      <c r="HJ66" s="406" t="s">
        <v>397</v>
      </c>
      <c r="HK66" s="406" t="s">
        <v>397</v>
      </c>
      <c r="HL66" s="406" t="s">
        <v>397</v>
      </c>
      <c r="HM66" s="406" t="s">
        <v>397</v>
      </c>
      <c r="HN66" s="406" t="s">
        <v>397</v>
      </c>
      <c r="HO66" s="406" t="s">
        <v>397</v>
      </c>
      <c r="HP66" s="406" t="s">
        <v>397</v>
      </c>
      <c r="HQ66" s="406" t="s">
        <v>397</v>
      </c>
      <c r="HR66" s="406" t="s">
        <v>397</v>
      </c>
      <c r="HS66" s="406" t="s">
        <v>397</v>
      </c>
      <c r="HT66" s="406" t="s">
        <v>397</v>
      </c>
      <c r="HU66" s="406" t="s">
        <v>397</v>
      </c>
      <c r="HV66" s="406" t="s">
        <v>397</v>
      </c>
      <c r="HW66" s="406" t="s">
        <v>397</v>
      </c>
      <c r="HX66" s="406" t="s">
        <v>397</v>
      </c>
      <c r="HY66" s="406" t="s">
        <v>397</v>
      </c>
      <c r="HZ66" s="406" t="s">
        <v>397</v>
      </c>
      <c r="IA66" s="406" t="s">
        <v>397</v>
      </c>
      <c r="IB66" s="406" t="s">
        <v>397</v>
      </c>
      <c r="IC66" s="406" t="s">
        <v>397</v>
      </c>
      <c r="ID66" s="406" t="s">
        <v>397</v>
      </c>
      <c r="IE66" s="406" t="s">
        <v>397</v>
      </c>
      <c r="IF66" s="406" t="s">
        <v>397</v>
      </c>
      <c r="IG66" s="406" t="s">
        <v>397</v>
      </c>
      <c r="IH66" s="406" t="s">
        <v>397</v>
      </c>
      <c r="II66" s="406" t="s">
        <v>397</v>
      </c>
      <c r="IJ66" s="406" t="s">
        <v>397</v>
      </c>
      <c r="IK66" s="406" t="s">
        <v>397</v>
      </c>
      <c r="IL66" s="406" t="s">
        <v>397</v>
      </c>
      <c r="IM66" s="406" t="s">
        <v>397</v>
      </c>
      <c r="IN66" s="406" t="s">
        <v>397</v>
      </c>
      <c r="IO66" s="406" t="s">
        <v>397</v>
      </c>
      <c r="IP66" s="406" t="s">
        <v>397</v>
      </c>
      <c r="IQ66" s="406" t="s">
        <v>397</v>
      </c>
      <c r="IR66" s="406" t="s">
        <v>397</v>
      </c>
      <c r="IS66" s="406" t="s">
        <v>397</v>
      </c>
      <c r="IT66" s="406" t="s">
        <v>397</v>
      </c>
      <c r="IU66" s="406" t="s">
        <v>397</v>
      </c>
      <c r="IV66" s="406" t="s">
        <v>397</v>
      </c>
      <c r="IW66" s="406" t="s">
        <v>397</v>
      </c>
      <c r="IX66" s="406" t="s">
        <v>397</v>
      </c>
      <c r="IY66" s="406" t="s">
        <v>397</v>
      </c>
      <c r="IZ66" s="406" t="s">
        <v>397</v>
      </c>
      <c r="JA66" s="406" t="s">
        <v>397</v>
      </c>
      <c r="JB66" s="406" t="s">
        <v>397</v>
      </c>
      <c r="JC66" s="406" t="s">
        <v>397</v>
      </c>
      <c r="JD66" s="406" t="s">
        <v>397</v>
      </c>
      <c r="JE66" s="406" t="s">
        <v>397</v>
      </c>
      <c r="JF66" s="406" t="s">
        <v>397</v>
      </c>
      <c r="JG66" s="406" t="s">
        <v>397</v>
      </c>
      <c r="JH66" s="406" t="s">
        <v>397</v>
      </c>
      <c r="JI66" s="406" t="s">
        <v>397</v>
      </c>
      <c r="JJ66" s="406" t="s">
        <v>397</v>
      </c>
      <c r="JK66" s="406" t="s">
        <v>397</v>
      </c>
      <c r="JL66" s="406" t="s">
        <v>397</v>
      </c>
      <c r="JM66" s="406" t="s">
        <v>397</v>
      </c>
      <c r="JN66" s="406" t="s">
        <v>397</v>
      </c>
      <c r="JO66" s="406" t="s">
        <v>397</v>
      </c>
      <c r="JP66" s="406" t="s">
        <v>397</v>
      </c>
      <c r="JQ66" s="406" t="s">
        <v>397</v>
      </c>
      <c r="JR66" s="406" t="s">
        <v>397</v>
      </c>
      <c r="JS66" s="406" t="s">
        <v>397</v>
      </c>
      <c r="JT66" s="406" t="s">
        <v>397</v>
      </c>
      <c r="JU66" s="406" t="s">
        <v>397</v>
      </c>
      <c r="JV66" s="406" t="s">
        <v>397</v>
      </c>
      <c r="JW66" s="406" t="s">
        <v>397</v>
      </c>
      <c r="JX66" s="406" t="s">
        <v>397</v>
      </c>
      <c r="JY66" s="406" t="s">
        <v>397</v>
      </c>
      <c r="JZ66" s="406" t="s">
        <v>397</v>
      </c>
      <c r="KA66" s="406" t="s">
        <v>397</v>
      </c>
      <c r="KB66" s="406" t="s">
        <v>397</v>
      </c>
      <c r="KC66" s="406" t="s">
        <v>397</v>
      </c>
      <c r="KD66" s="406" t="s">
        <v>397</v>
      </c>
      <c r="KE66" s="406" t="s">
        <v>397</v>
      </c>
      <c r="KF66" s="406" t="s">
        <v>397</v>
      </c>
      <c r="KG66" s="406" t="s">
        <v>397</v>
      </c>
      <c r="KH66" s="406" t="s">
        <v>397</v>
      </c>
      <c r="KI66" s="406" t="s">
        <v>397</v>
      </c>
      <c r="KJ66" s="406" t="s">
        <v>397</v>
      </c>
      <c r="KK66" s="406" t="s">
        <v>397</v>
      </c>
      <c r="KL66" s="406" t="s">
        <v>397</v>
      </c>
      <c r="KM66" s="406" t="s">
        <v>397</v>
      </c>
      <c r="KN66" s="406" t="s">
        <v>397</v>
      </c>
      <c r="KO66" s="406" t="s">
        <v>397</v>
      </c>
      <c r="KP66" s="406" t="s">
        <v>397</v>
      </c>
      <c r="KQ66" s="406" t="s">
        <v>397</v>
      </c>
      <c r="KR66" s="406" t="s">
        <v>397</v>
      </c>
      <c r="KS66" s="406" t="s">
        <v>397</v>
      </c>
      <c r="KT66" s="406" t="s">
        <v>397</v>
      </c>
      <c r="KU66" s="406"/>
      <c r="KV66" s="406"/>
      <c r="KW66" s="406"/>
      <c r="KX66" s="406"/>
      <c r="KY66" s="432" t="s">
        <v>163</v>
      </c>
      <c r="KZ66" s="397" t="s">
        <v>446</v>
      </c>
      <c r="LA66" s="397" t="s">
        <v>433</v>
      </c>
      <c r="LB66" s="397" t="s">
        <v>433</v>
      </c>
      <c r="LC66" s="397" t="s">
        <v>433</v>
      </c>
      <c r="LD66" s="397">
        <v>250</v>
      </c>
      <c r="LE66" s="397" t="s">
        <v>433</v>
      </c>
      <c r="LF66" s="397" t="s">
        <v>433</v>
      </c>
      <c r="LG66" s="397"/>
      <c r="LH66" s="406"/>
      <c r="LI66" s="406"/>
      <c r="LJ66" s="406"/>
      <c r="LK66" s="406"/>
      <c r="LL66" s="406"/>
      <c r="LM66" s="406"/>
      <c r="LN66" s="406"/>
      <c r="LO66" s="406"/>
      <c r="LP66" s="406"/>
      <c r="LQ66" s="406"/>
      <c r="LR66" s="406"/>
      <c r="LS66" s="406"/>
      <c r="LT66" s="406"/>
      <c r="LU66" s="406"/>
      <c r="LV66" s="406"/>
      <c r="LW66" s="406"/>
      <c r="LX66" s="406"/>
      <c r="LY66" s="406"/>
      <c r="LZ66" s="406"/>
      <c r="MA66" s="406"/>
      <c r="MB66" s="406"/>
      <c r="MC66" s="406"/>
      <c r="MD66" s="406"/>
      <c r="ME66" s="406"/>
      <c r="MF66" s="406"/>
      <c r="MG66" s="406"/>
      <c r="MH66" s="406"/>
      <c r="MI66" s="406"/>
      <c r="MJ66" s="406"/>
      <c r="MK66" s="406"/>
      <c r="ML66" s="406"/>
      <c r="MM66" s="406"/>
      <c r="MN66" s="406"/>
      <c r="MO66" s="406"/>
      <c r="MP66" s="406"/>
      <c r="MQ66" s="406"/>
      <c r="MR66" s="406"/>
      <c r="MS66" s="406"/>
      <c r="MT66" s="406"/>
      <c r="MU66" s="406"/>
      <c r="MV66" s="406"/>
      <c r="MW66" s="406"/>
      <c r="MX66" s="406"/>
      <c r="MY66" s="406"/>
      <c r="MZ66" s="406"/>
      <c r="NA66" s="406"/>
      <c r="NB66" s="406"/>
      <c r="NC66" s="406"/>
      <c r="ND66" s="406"/>
      <c r="NE66" s="406"/>
      <c r="NF66" s="406"/>
      <c r="NG66" s="406"/>
      <c r="NH66" s="406"/>
      <c r="NI66" s="406"/>
      <c r="NJ66" s="406"/>
      <c r="NK66" s="406"/>
      <c r="NL66" s="406"/>
      <c r="NM66" s="406"/>
      <c r="NN66" s="406"/>
      <c r="NO66" s="406"/>
      <c r="NP66" s="406"/>
      <c r="NQ66" s="406"/>
      <c r="NR66" s="406"/>
      <c r="NS66" s="406"/>
      <c r="NT66" s="406"/>
      <c r="NU66" s="406"/>
      <c r="NV66" s="406"/>
      <c r="NW66" s="406"/>
      <c r="NX66" s="406"/>
      <c r="NY66" s="406"/>
      <c r="NZ66" s="406"/>
      <c r="OA66" s="406"/>
      <c r="OB66" s="406"/>
      <c r="OC66" s="406"/>
      <c r="OD66" s="406"/>
      <c r="OE66" s="406"/>
      <c r="OF66" s="406"/>
      <c r="OG66" s="406"/>
      <c r="OH66" s="406"/>
      <c r="OI66" s="406"/>
      <c r="OJ66" s="406"/>
      <c r="OK66" s="406"/>
      <c r="OL66" s="406"/>
      <c r="OM66" s="406"/>
      <c r="ON66" s="406"/>
      <c r="OO66" s="406"/>
      <c r="OP66" s="406"/>
      <c r="OQ66" s="406"/>
      <c r="OR66" s="406"/>
      <c r="OS66" s="406"/>
      <c r="OT66" s="406"/>
      <c r="OU66" s="406"/>
      <c r="OV66" s="406"/>
      <c r="OW66" s="406"/>
      <c r="OX66" s="406"/>
      <c r="OY66" s="406"/>
      <c r="OZ66" s="406"/>
      <c r="PA66" s="406"/>
      <c r="PB66" s="406"/>
      <c r="PC66" s="406"/>
      <c r="PD66" s="406"/>
      <c r="PE66" s="406"/>
      <c r="PF66" s="406"/>
      <c r="PG66" s="406"/>
      <c r="PH66" s="406"/>
      <c r="PI66" s="406"/>
      <c r="PJ66" s="406"/>
      <c r="PK66" s="406"/>
      <c r="PL66" s="406"/>
      <c r="PM66" s="406"/>
      <c r="PN66" s="406"/>
      <c r="PO66" s="406"/>
      <c r="PP66" s="406"/>
      <c r="PQ66" s="406"/>
      <c r="PR66" s="406"/>
      <c r="PS66" s="406"/>
      <c r="PT66" s="406"/>
      <c r="PU66" s="406"/>
      <c r="PV66" s="406"/>
      <c r="PW66" s="406"/>
      <c r="PX66" s="406"/>
      <c r="PY66" s="406"/>
      <c r="PZ66" s="406"/>
      <c r="QA66" s="406"/>
      <c r="QB66" s="406"/>
      <c r="QC66" s="406"/>
      <c r="QD66" s="406"/>
      <c r="QE66" s="406"/>
      <c r="QF66" s="406"/>
      <c r="QG66" s="406"/>
      <c r="QH66" s="406"/>
      <c r="QI66" s="406"/>
      <c r="QJ66" s="406"/>
      <c r="QK66" s="406"/>
      <c r="QL66" s="406"/>
      <c r="QM66" s="406"/>
      <c r="QN66" s="406"/>
      <c r="QO66" s="406"/>
      <c r="QP66" s="406"/>
      <c r="QQ66" s="406"/>
      <c r="QR66" s="406"/>
      <c r="QS66" s="406"/>
      <c r="QT66" s="406"/>
      <c r="QU66" s="406"/>
      <c r="QV66" s="406"/>
      <c r="QW66" s="406"/>
      <c r="QX66" s="406"/>
      <c r="QY66" s="406"/>
      <c r="QZ66" s="406"/>
      <c r="RA66" s="406"/>
      <c r="RB66" s="406"/>
      <c r="RC66" s="406"/>
      <c r="RD66" s="406"/>
      <c r="RE66" s="406"/>
      <c r="RF66" s="406"/>
      <c r="RG66" s="406"/>
      <c r="RH66" s="406"/>
      <c r="RI66" s="406"/>
      <c r="RJ66" s="406"/>
      <c r="RK66" s="406"/>
      <c r="RL66" s="406"/>
      <c r="RM66" s="406"/>
      <c r="RN66" s="406"/>
      <c r="RO66" s="406"/>
      <c r="RP66" s="406"/>
      <c r="RQ66" s="406"/>
      <c r="RR66" s="406"/>
      <c r="RS66" s="406"/>
      <c r="RT66" s="406"/>
      <c r="RU66" s="406"/>
      <c r="RV66" s="406"/>
      <c r="RW66" s="406"/>
      <c r="RX66" s="406"/>
      <c r="RY66" s="406"/>
      <c r="RZ66" s="406"/>
      <c r="SA66" s="406"/>
      <c r="SB66" s="406"/>
      <c r="SC66" s="406"/>
      <c r="SD66" s="406"/>
      <c r="SE66" s="406"/>
      <c r="SF66" s="406"/>
      <c r="SG66" s="406"/>
    </row>
    <row r="67" spans="1:501">
      <c r="A67" s="395"/>
      <c r="B67" s="395" t="s">
        <v>466</v>
      </c>
      <c r="C67" s="395">
        <v>0</v>
      </c>
      <c r="D67" s="395">
        <v>0</v>
      </c>
      <c r="E67" s="395">
        <v>51.74</v>
      </c>
      <c r="F67" s="395">
        <v>31.7</v>
      </c>
      <c r="G67" s="395">
        <v>216.41</v>
      </c>
      <c r="H67" s="395">
        <v>-63.11</v>
      </c>
      <c r="I67" s="395">
        <v>40.19</v>
      </c>
      <c r="J67" s="395">
        <v>45.08</v>
      </c>
      <c r="K67" s="395">
        <v>-22.06</v>
      </c>
      <c r="L67" s="395">
        <v>11.14</v>
      </c>
      <c r="M67" s="395">
        <v>20.92</v>
      </c>
      <c r="N67" s="395"/>
      <c r="O67" s="398">
        <v>0</v>
      </c>
      <c r="P67" s="395">
        <v>0</v>
      </c>
      <c r="Q67" s="395">
        <v>0</v>
      </c>
      <c r="R67" s="395">
        <v>0</v>
      </c>
      <c r="S67" s="395">
        <v>0</v>
      </c>
      <c r="T67" s="395">
        <v>0</v>
      </c>
      <c r="U67" s="395">
        <v>0</v>
      </c>
      <c r="V67" s="395">
        <v>0</v>
      </c>
      <c r="W67" s="395" t="s">
        <v>397</v>
      </c>
      <c r="X67" s="395" t="s">
        <v>397</v>
      </c>
      <c r="Y67" s="395" t="s">
        <v>397</v>
      </c>
      <c r="Z67" s="395"/>
      <c r="AA67" s="395"/>
      <c r="AB67" s="395"/>
      <c r="AC67" s="395"/>
      <c r="AD67" s="395"/>
      <c r="AE67" s="395"/>
      <c r="AF67" s="397" t="s">
        <v>466</v>
      </c>
      <c r="AG67" s="395" t="s">
        <v>466</v>
      </c>
      <c r="AH67" s="406" t="s">
        <v>397</v>
      </c>
      <c r="AI67" s="406" t="s">
        <v>397</v>
      </c>
      <c r="AJ67" s="406" t="s">
        <v>397</v>
      </c>
      <c r="AK67" s="406" t="s">
        <v>397</v>
      </c>
      <c r="AL67" s="406" t="s">
        <v>397</v>
      </c>
      <c r="AM67" s="406" t="s">
        <v>397</v>
      </c>
      <c r="AN67" s="406" t="s">
        <v>397</v>
      </c>
      <c r="AO67" s="406" t="s">
        <v>397</v>
      </c>
      <c r="AP67" s="406" t="s">
        <v>397</v>
      </c>
      <c r="AQ67" s="406" t="s">
        <v>397</v>
      </c>
      <c r="AR67" s="406" t="s">
        <v>397</v>
      </c>
      <c r="AS67" s="406" t="s">
        <v>397</v>
      </c>
      <c r="AT67" s="406" t="s">
        <v>397</v>
      </c>
      <c r="AU67" s="406" t="s">
        <v>397</v>
      </c>
      <c r="AV67" s="406" t="s">
        <v>397</v>
      </c>
      <c r="AW67" s="406" t="s">
        <v>397</v>
      </c>
      <c r="AX67" s="406" t="s">
        <v>397</v>
      </c>
      <c r="AY67" s="406" t="s">
        <v>397</v>
      </c>
      <c r="AZ67" s="406" t="s">
        <v>397</v>
      </c>
      <c r="BA67" s="406" t="s">
        <v>397</v>
      </c>
      <c r="BB67" s="406" t="s">
        <v>397</v>
      </c>
      <c r="BC67" s="406" t="s">
        <v>397</v>
      </c>
      <c r="BD67" s="406" t="s">
        <v>397</v>
      </c>
      <c r="BE67" s="406" t="s">
        <v>397</v>
      </c>
      <c r="BF67" s="406" t="s">
        <v>397</v>
      </c>
      <c r="BG67" s="406" t="s">
        <v>397</v>
      </c>
      <c r="BH67" s="406" t="s">
        <v>397</v>
      </c>
      <c r="BI67" s="406" t="s">
        <v>397</v>
      </c>
      <c r="BJ67" s="406" t="s">
        <v>397</v>
      </c>
      <c r="BK67" s="406" t="s">
        <v>397</v>
      </c>
      <c r="BL67" s="406" t="s">
        <v>397</v>
      </c>
      <c r="BM67" s="406" t="s">
        <v>397</v>
      </c>
      <c r="BN67" s="406" t="s">
        <v>397</v>
      </c>
      <c r="BO67" s="406" t="s">
        <v>397</v>
      </c>
      <c r="BP67" s="406" t="s">
        <v>397</v>
      </c>
      <c r="BQ67" s="406" t="s">
        <v>397</v>
      </c>
      <c r="BR67" s="406" t="s">
        <v>397</v>
      </c>
      <c r="BS67" s="406" t="s">
        <v>397</v>
      </c>
      <c r="BT67" s="406" t="s">
        <v>397</v>
      </c>
      <c r="BU67" s="406" t="s">
        <v>397</v>
      </c>
      <c r="BV67" s="406" t="s">
        <v>397</v>
      </c>
      <c r="BW67" s="406" t="s">
        <v>397</v>
      </c>
      <c r="BX67" s="406" t="s">
        <v>397</v>
      </c>
      <c r="BY67" s="406" t="s">
        <v>397</v>
      </c>
      <c r="BZ67" s="406" t="s">
        <v>397</v>
      </c>
      <c r="CA67" s="406" t="s">
        <v>397</v>
      </c>
      <c r="CB67" s="406" t="s">
        <v>397</v>
      </c>
      <c r="CC67" s="406" t="s">
        <v>397</v>
      </c>
      <c r="CD67" s="406" t="s">
        <v>397</v>
      </c>
      <c r="CE67" s="406" t="s">
        <v>397</v>
      </c>
      <c r="CF67" s="406" t="s">
        <v>397</v>
      </c>
      <c r="CG67" s="406" t="s">
        <v>397</v>
      </c>
      <c r="CH67" s="406" t="s">
        <v>397</v>
      </c>
      <c r="CI67" s="406" t="s">
        <v>397</v>
      </c>
      <c r="CJ67" s="406" t="s">
        <v>397</v>
      </c>
      <c r="CK67" s="406" t="s">
        <v>397</v>
      </c>
      <c r="CL67" s="406" t="s">
        <v>397</v>
      </c>
      <c r="CM67" s="406" t="s">
        <v>397</v>
      </c>
      <c r="CN67" s="406" t="s">
        <v>397</v>
      </c>
      <c r="CO67" s="406" t="s">
        <v>397</v>
      </c>
      <c r="CP67" s="406" t="s">
        <v>397</v>
      </c>
      <c r="CQ67" s="406" t="s">
        <v>397</v>
      </c>
      <c r="CR67" s="406" t="s">
        <v>397</v>
      </c>
      <c r="CS67" s="406" t="s">
        <v>397</v>
      </c>
      <c r="CT67" s="406" t="s">
        <v>397</v>
      </c>
      <c r="CU67" s="406" t="s">
        <v>397</v>
      </c>
      <c r="CV67" s="406" t="s">
        <v>397</v>
      </c>
      <c r="CW67" s="406" t="s">
        <v>397</v>
      </c>
      <c r="CX67" s="406" t="s">
        <v>397</v>
      </c>
      <c r="CY67" s="406" t="s">
        <v>397</v>
      </c>
      <c r="CZ67" s="406" t="s">
        <v>397</v>
      </c>
      <c r="DA67" s="406" t="s">
        <v>397</v>
      </c>
      <c r="DB67" s="406" t="s">
        <v>397</v>
      </c>
      <c r="DC67" s="397"/>
      <c r="DD67" s="397"/>
      <c r="DE67" s="397"/>
      <c r="DF67" s="397" t="s">
        <v>397</v>
      </c>
      <c r="DG67" s="397" t="s">
        <v>397</v>
      </c>
      <c r="DH67" s="397" t="s">
        <v>397</v>
      </c>
      <c r="DI67" s="397" t="s">
        <v>397</v>
      </c>
      <c r="DJ67" s="397" t="s">
        <v>397</v>
      </c>
      <c r="DK67" s="397" t="s">
        <v>397</v>
      </c>
      <c r="DL67" s="397"/>
      <c r="DM67" s="397"/>
      <c r="DN67" s="397" t="s">
        <v>466</v>
      </c>
      <c r="DO67" s="395" t="s">
        <v>466</v>
      </c>
      <c r="DP67" s="406" t="s">
        <v>397</v>
      </c>
      <c r="DQ67" s="406" t="s">
        <v>397</v>
      </c>
      <c r="DR67" s="406" t="s">
        <v>397</v>
      </c>
      <c r="DS67" s="406" t="s">
        <v>397</v>
      </c>
      <c r="DT67" s="406" t="s">
        <v>397</v>
      </c>
      <c r="DU67" s="406" t="s">
        <v>397</v>
      </c>
      <c r="DV67" s="406" t="s">
        <v>397</v>
      </c>
      <c r="DW67" s="406" t="s">
        <v>397</v>
      </c>
      <c r="DX67" s="406" t="s">
        <v>397</v>
      </c>
      <c r="DY67" s="406" t="s">
        <v>397</v>
      </c>
      <c r="DZ67" s="406" t="s">
        <v>397</v>
      </c>
      <c r="EA67" s="406" t="s">
        <v>397</v>
      </c>
      <c r="EB67" s="406" t="s">
        <v>397</v>
      </c>
      <c r="EC67" s="406" t="s">
        <v>397</v>
      </c>
      <c r="ED67" s="406" t="s">
        <v>397</v>
      </c>
      <c r="EE67" s="406" t="s">
        <v>397</v>
      </c>
      <c r="EF67" s="406" t="s">
        <v>397</v>
      </c>
      <c r="EG67" s="406" t="s">
        <v>397</v>
      </c>
      <c r="EH67" s="406" t="s">
        <v>397</v>
      </c>
      <c r="EI67" s="406" t="s">
        <v>397</v>
      </c>
      <c r="EJ67" s="406" t="s">
        <v>397</v>
      </c>
      <c r="EK67" s="406" t="s">
        <v>397</v>
      </c>
      <c r="EL67" s="406" t="s">
        <v>397</v>
      </c>
      <c r="EM67" s="406" t="s">
        <v>397</v>
      </c>
      <c r="EN67" s="406" t="s">
        <v>397</v>
      </c>
      <c r="EO67" s="406" t="s">
        <v>397</v>
      </c>
      <c r="EP67" s="406" t="s">
        <v>397</v>
      </c>
      <c r="EQ67" s="406" t="s">
        <v>397</v>
      </c>
      <c r="ER67" s="406" t="s">
        <v>397</v>
      </c>
      <c r="ES67" s="406" t="s">
        <v>397</v>
      </c>
      <c r="ET67" s="406" t="s">
        <v>397</v>
      </c>
      <c r="EU67" s="406" t="s">
        <v>397</v>
      </c>
      <c r="EV67" s="406" t="s">
        <v>397</v>
      </c>
      <c r="EW67" s="406" t="s">
        <v>397</v>
      </c>
      <c r="EX67" s="406" t="s">
        <v>397</v>
      </c>
      <c r="EY67" s="406" t="s">
        <v>397</v>
      </c>
      <c r="EZ67" s="406" t="s">
        <v>397</v>
      </c>
      <c r="FA67" s="406" t="s">
        <v>397</v>
      </c>
      <c r="FB67" s="406" t="s">
        <v>397</v>
      </c>
      <c r="FC67" s="406" t="s">
        <v>397</v>
      </c>
      <c r="FD67" s="406" t="s">
        <v>397</v>
      </c>
      <c r="FE67" s="406" t="s">
        <v>397</v>
      </c>
      <c r="FF67" s="406" t="s">
        <v>397</v>
      </c>
      <c r="FG67" s="406" t="s">
        <v>397</v>
      </c>
      <c r="FH67" s="406" t="s">
        <v>397</v>
      </c>
      <c r="FI67" s="406" t="s">
        <v>397</v>
      </c>
      <c r="FJ67" s="406" t="s">
        <v>397</v>
      </c>
      <c r="FK67" s="406" t="s">
        <v>397</v>
      </c>
      <c r="FL67" s="406" t="s">
        <v>397</v>
      </c>
      <c r="FM67" s="406" t="s">
        <v>397</v>
      </c>
      <c r="FN67" s="406" t="s">
        <v>397</v>
      </c>
      <c r="FO67" s="406" t="s">
        <v>397</v>
      </c>
      <c r="FP67" s="406" t="s">
        <v>397</v>
      </c>
      <c r="FQ67" s="406" t="s">
        <v>397</v>
      </c>
      <c r="FR67" s="406" t="s">
        <v>397</v>
      </c>
      <c r="FS67" s="406" t="s">
        <v>397</v>
      </c>
      <c r="FT67" s="406" t="s">
        <v>397</v>
      </c>
      <c r="FU67" s="406" t="s">
        <v>397</v>
      </c>
      <c r="FV67" s="406" t="s">
        <v>397</v>
      </c>
      <c r="FW67" s="406" t="s">
        <v>397</v>
      </c>
      <c r="FX67" s="406" t="s">
        <v>397</v>
      </c>
      <c r="FY67" s="406" t="s">
        <v>397</v>
      </c>
      <c r="FZ67" s="406" t="s">
        <v>397</v>
      </c>
      <c r="GA67" s="406" t="s">
        <v>397</v>
      </c>
      <c r="GB67" s="406" t="s">
        <v>397</v>
      </c>
      <c r="GC67" s="406" t="s">
        <v>397</v>
      </c>
      <c r="GD67" s="406" t="s">
        <v>397</v>
      </c>
      <c r="GE67" s="406" t="s">
        <v>397</v>
      </c>
      <c r="GF67" s="406" t="s">
        <v>397</v>
      </c>
      <c r="GG67" s="406" t="s">
        <v>397</v>
      </c>
      <c r="GH67" s="406" t="s">
        <v>397</v>
      </c>
      <c r="GI67" s="406" t="s">
        <v>397</v>
      </c>
      <c r="GJ67" s="406" t="s">
        <v>397</v>
      </c>
      <c r="GK67" s="406" t="s">
        <v>397</v>
      </c>
      <c r="GL67" s="406" t="s">
        <v>397</v>
      </c>
      <c r="GM67" s="406" t="s">
        <v>397</v>
      </c>
      <c r="GN67" s="406" t="s">
        <v>397</v>
      </c>
      <c r="GO67" s="406" t="s">
        <v>397</v>
      </c>
      <c r="GP67" s="406" t="s">
        <v>397</v>
      </c>
      <c r="GQ67" s="406" t="s">
        <v>397</v>
      </c>
      <c r="GR67" s="406" t="s">
        <v>397</v>
      </c>
      <c r="GS67" s="406" t="s">
        <v>397</v>
      </c>
      <c r="GT67" s="406" t="s">
        <v>397</v>
      </c>
      <c r="GU67" s="406" t="s">
        <v>397</v>
      </c>
      <c r="GV67" s="406" t="s">
        <v>397</v>
      </c>
      <c r="GW67" s="406" t="s">
        <v>397</v>
      </c>
      <c r="GX67" s="406" t="s">
        <v>397</v>
      </c>
      <c r="GY67" s="406" t="s">
        <v>397</v>
      </c>
      <c r="GZ67" s="406" t="s">
        <v>397</v>
      </c>
      <c r="HA67" s="406" t="s">
        <v>397</v>
      </c>
      <c r="HB67" s="406" t="s">
        <v>397</v>
      </c>
      <c r="HC67" s="406" t="s">
        <v>397</v>
      </c>
      <c r="HD67" s="406" t="s">
        <v>397</v>
      </c>
      <c r="HE67" s="406" t="s">
        <v>397</v>
      </c>
      <c r="HF67" s="406" t="s">
        <v>397</v>
      </c>
      <c r="HG67" s="406" t="s">
        <v>397</v>
      </c>
      <c r="HH67" s="406" t="s">
        <v>397</v>
      </c>
      <c r="HI67" s="406" t="s">
        <v>397</v>
      </c>
      <c r="HJ67" s="406" t="s">
        <v>397</v>
      </c>
      <c r="HK67" s="406" t="s">
        <v>397</v>
      </c>
      <c r="HL67" s="406" t="s">
        <v>397</v>
      </c>
      <c r="HM67" s="406" t="s">
        <v>397</v>
      </c>
      <c r="HN67" s="406" t="s">
        <v>397</v>
      </c>
      <c r="HO67" s="406" t="s">
        <v>397</v>
      </c>
      <c r="HP67" s="406" t="s">
        <v>397</v>
      </c>
      <c r="HQ67" s="406" t="s">
        <v>397</v>
      </c>
      <c r="HR67" s="406" t="s">
        <v>397</v>
      </c>
      <c r="HS67" s="406" t="s">
        <v>397</v>
      </c>
      <c r="HT67" s="406" t="s">
        <v>397</v>
      </c>
      <c r="HU67" s="406" t="s">
        <v>397</v>
      </c>
      <c r="HV67" s="406" t="s">
        <v>397</v>
      </c>
      <c r="HW67" s="406" t="s">
        <v>397</v>
      </c>
      <c r="HX67" s="406" t="s">
        <v>397</v>
      </c>
      <c r="HY67" s="406" t="s">
        <v>397</v>
      </c>
      <c r="HZ67" s="406" t="s">
        <v>397</v>
      </c>
      <c r="IA67" s="406" t="s">
        <v>397</v>
      </c>
      <c r="IB67" s="406" t="s">
        <v>397</v>
      </c>
      <c r="IC67" s="406" t="s">
        <v>397</v>
      </c>
      <c r="ID67" s="406" t="s">
        <v>397</v>
      </c>
      <c r="IE67" s="406" t="s">
        <v>397</v>
      </c>
      <c r="IF67" s="406" t="s">
        <v>397</v>
      </c>
      <c r="IG67" s="406" t="s">
        <v>397</v>
      </c>
      <c r="IH67" s="406" t="s">
        <v>397</v>
      </c>
      <c r="II67" s="406" t="s">
        <v>397</v>
      </c>
      <c r="IJ67" s="406" t="s">
        <v>397</v>
      </c>
      <c r="IK67" s="406" t="s">
        <v>397</v>
      </c>
      <c r="IL67" s="406" t="s">
        <v>397</v>
      </c>
      <c r="IM67" s="406" t="s">
        <v>397</v>
      </c>
      <c r="IN67" s="406" t="s">
        <v>397</v>
      </c>
      <c r="IO67" s="406" t="s">
        <v>397</v>
      </c>
      <c r="IP67" s="406" t="s">
        <v>397</v>
      </c>
      <c r="IQ67" s="406" t="s">
        <v>397</v>
      </c>
      <c r="IR67" s="406" t="s">
        <v>397</v>
      </c>
      <c r="IS67" s="406" t="s">
        <v>397</v>
      </c>
      <c r="IT67" s="406" t="s">
        <v>397</v>
      </c>
      <c r="IU67" s="406" t="s">
        <v>397</v>
      </c>
      <c r="IV67" s="406" t="s">
        <v>397</v>
      </c>
      <c r="IW67" s="406" t="s">
        <v>397</v>
      </c>
      <c r="IX67" s="406" t="s">
        <v>397</v>
      </c>
      <c r="IY67" s="406" t="s">
        <v>397</v>
      </c>
      <c r="IZ67" s="406" t="s">
        <v>397</v>
      </c>
      <c r="JA67" s="406" t="s">
        <v>397</v>
      </c>
      <c r="JB67" s="406" t="s">
        <v>397</v>
      </c>
      <c r="JC67" s="406" t="s">
        <v>397</v>
      </c>
      <c r="JD67" s="406" t="s">
        <v>397</v>
      </c>
      <c r="JE67" s="406" t="s">
        <v>397</v>
      </c>
      <c r="JF67" s="406" t="s">
        <v>397</v>
      </c>
      <c r="JG67" s="406" t="s">
        <v>397</v>
      </c>
      <c r="JH67" s="406" t="s">
        <v>397</v>
      </c>
      <c r="JI67" s="406" t="s">
        <v>397</v>
      </c>
      <c r="JJ67" s="406" t="s">
        <v>397</v>
      </c>
      <c r="JK67" s="406" t="s">
        <v>397</v>
      </c>
      <c r="JL67" s="406" t="s">
        <v>397</v>
      </c>
      <c r="JM67" s="406" t="s">
        <v>397</v>
      </c>
      <c r="JN67" s="406" t="s">
        <v>397</v>
      </c>
      <c r="JO67" s="406" t="s">
        <v>397</v>
      </c>
      <c r="JP67" s="406" t="s">
        <v>397</v>
      </c>
      <c r="JQ67" s="406" t="s">
        <v>397</v>
      </c>
      <c r="JR67" s="406" t="s">
        <v>397</v>
      </c>
      <c r="JS67" s="406" t="s">
        <v>397</v>
      </c>
      <c r="JT67" s="406" t="s">
        <v>397</v>
      </c>
      <c r="JU67" s="406" t="s">
        <v>397</v>
      </c>
      <c r="JV67" s="406" t="s">
        <v>397</v>
      </c>
      <c r="JW67" s="406" t="s">
        <v>397</v>
      </c>
      <c r="JX67" s="406" t="s">
        <v>397</v>
      </c>
      <c r="JY67" s="406" t="s">
        <v>397</v>
      </c>
      <c r="JZ67" s="406" t="s">
        <v>397</v>
      </c>
      <c r="KA67" s="406" t="s">
        <v>397</v>
      </c>
      <c r="KB67" s="406" t="s">
        <v>397</v>
      </c>
      <c r="KC67" s="406" t="s">
        <v>397</v>
      </c>
      <c r="KD67" s="406" t="s">
        <v>397</v>
      </c>
      <c r="KE67" s="406" t="s">
        <v>397</v>
      </c>
      <c r="KF67" s="406" t="s">
        <v>397</v>
      </c>
      <c r="KG67" s="406" t="s">
        <v>397</v>
      </c>
      <c r="KH67" s="406" t="s">
        <v>397</v>
      </c>
      <c r="KI67" s="406" t="s">
        <v>397</v>
      </c>
      <c r="KJ67" s="406" t="s">
        <v>397</v>
      </c>
      <c r="KK67" s="406" t="s">
        <v>397</v>
      </c>
      <c r="KL67" s="406" t="s">
        <v>397</v>
      </c>
      <c r="KM67" s="406" t="s">
        <v>397</v>
      </c>
      <c r="KN67" s="406" t="s">
        <v>397</v>
      </c>
      <c r="KO67" s="406" t="s">
        <v>397</v>
      </c>
      <c r="KP67" s="406" t="s">
        <v>397</v>
      </c>
      <c r="KQ67" s="406" t="s">
        <v>397</v>
      </c>
      <c r="KR67" s="406" t="s">
        <v>397</v>
      </c>
      <c r="KS67" s="406" t="s">
        <v>397</v>
      </c>
      <c r="KT67" s="406" t="s">
        <v>397</v>
      </c>
      <c r="KU67" s="406"/>
      <c r="KV67" s="406"/>
      <c r="KW67" s="406"/>
      <c r="KX67" s="406"/>
      <c r="KY67" s="397"/>
      <c r="KZ67" s="397" t="s">
        <v>466</v>
      </c>
      <c r="LA67" s="397" t="s">
        <v>397</v>
      </c>
      <c r="LB67" s="397" t="s">
        <v>397</v>
      </c>
      <c r="LC67" s="397" t="s">
        <v>397</v>
      </c>
      <c r="LD67" s="397" t="s">
        <v>397</v>
      </c>
      <c r="LE67" s="397" t="s">
        <v>397</v>
      </c>
      <c r="LF67" s="397" t="s">
        <v>397</v>
      </c>
      <c r="LG67" s="397"/>
      <c r="LH67" s="406"/>
      <c r="LI67" s="406"/>
      <c r="LJ67" s="406"/>
      <c r="LK67" s="406"/>
      <c r="LL67" s="406"/>
      <c r="LM67" s="406"/>
      <c r="LN67" s="406"/>
      <c r="LO67" s="406"/>
      <c r="LP67" s="406"/>
      <c r="LQ67" s="406"/>
      <c r="LR67" s="406"/>
      <c r="LS67" s="406"/>
      <c r="LT67" s="406"/>
      <c r="LU67" s="406"/>
      <c r="LV67" s="406"/>
      <c r="LW67" s="406"/>
      <c r="LX67" s="406"/>
      <c r="LY67" s="406"/>
      <c r="LZ67" s="406"/>
      <c r="MA67" s="406"/>
      <c r="MB67" s="406"/>
      <c r="MC67" s="406"/>
      <c r="MD67" s="406"/>
      <c r="ME67" s="406"/>
      <c r="MF67" s="406"/>
      <c r="MG67" s="406"/>
      <c r="MH67" s="406"/>
      <c r="MI67" s="406"/>
      <c r="MJ67" s="406"/>
      <c r="MK67" s="406"/>
      <c r="ML67" s="406"/>
      <c r="MM67" s="406"/>
      <c r="MN67" s="406"/>
      <c r="MO67" s="406"/>
      <c r="MP67" s="406"/>
      <c r="MQ67" s="406"/>
      <c r="MR67" s="406"/>
      <c r="MS67" s="406"/>
      <c r="MT67" s="406"/>
      <c r="MU67" s="406"/>
      <c r="MV67" s="406"/>
      <c r="MW67" s="406"/>
      <c r="MX67" s="406"/>
      <c r="MY67" s="406"/>
      <c r="MZ67" s="406"/>
      <c r="NA67" s="406"/>
      <c r="NB67" s="406"/>
      <c r="NC67" s="406"/>
      <c r="ND67" s="406"/>
      <c r="NE67" s="406"/>
      <c r="NF67" s="406"/>
      <c r="NG67" s="406"/>
      <c r="NH67" s="406"/>
      <c r="NI67" s="406"/>
      <c r="NJ67" s="406"/>
      <c r="NK67" s="406"/>
      <c r="NL67" s="406"/>
      <c r="NM67" s="406"/>
      <c r="NN67" s="406"/>
      <c r="NO67" s="406"/>
      <c r="NP67" s="406"/>
      <c r="NQ67" s="406"/>
      <c r="NR67" s="406"/>
      <c r="NS67" s="406"/>
      <c r="NT67" s="406"/>
      <c r="NU67" s="406"/>
      <c r="NV67" s="406"/>
      <c r="NW67" s="406"/>
      <c r="NX67" s="406"/>
      <c r="NY67" s="406"/>
      <c r="NZ67" s="406"/>
      <c r="OA67" s="406"/>
      <c r="OB67" s="406"/>
      <c r="OC67" s="406"/>
      <c r="OD67" s="406"/>
      <c r="OE67" s="406"/>
      <c r="OF67" s="406"/>
      <c r="OG67" s="406"/>
      <c r="OH67" s="406"/>
      <c r="OI67" s="406"/>
      <c r="OJ67" s="406"/>
      <c r="OK67" s="406"/>
      <c r="OL67" s="406"/>
      <c r="OM67" s="406"/>
      <c r="ON67" s="406"/>
      <c r="OO67" s="406"/>
      <c r="OP67" s="406"/>
      <c r="OQ67" s="406"/>
      <c r="OR67" s="406"/>
      <c r="OS67" s="406"/>
      <c r="OT67" s="406"/>
      <c r="OU67" s="406"/>
      <c r="OV67" s="406"/>
      <c r="OW67" s="406"/>
      <c r="OX67" s="406"/>
      <c r="OY67" s="406"/>
      <c r="OZ67" s="406"/>
      <c r="PA67" s="406"/>
      <c r="PB67" s="406"/>
      <c r="PC67" s="406"/>
      <c r="PD67" s="406"/>
      <c r="PE67" s="406"/>
      <c r="PF67" s="406"/>
      <c r="PG67" s="406"/>
      <c r="PH67" s="406"/>
      <c r="PI67" s="406"/>
      <c r="PJ67" s="406"/>
      <c r="PK67" s="406"/>
      <c r="PL67" s="406"/>
      <c r="PM67" s="406"/>
      <c r="PN67" s="406"/>
      <c r="PO67" s="406"/>
      <c r="PP67" s="406"/>
      <c r="PQ67" s="406"/>
      <c r="PR67" s="406"/>
      <c r="PS67" s="406"/>
      <c r="PT67" s="406"/>
      <c r="PU67" s="406"/>
      <c r="PV67" s="406"/>
      <c r="PW67" s="406"/>
      <c r="PX67" s="406"/>
      <c r="PY67" s="406"/>
      <c r="PZ67" s="406"/>
      <c r="QA67" s="406"/>
      <c r="QB67" s="406"/>
      <c r="QC67" s="406"/>
      <c r="QD67" s="406"/>
      <c r="QE67" s="406"/>
      <c r="QF67" s="406"/>
      <c r="QG67" s="406"/>
      <c r="QH67" s="406"/>
      <c r="QI67" s="406"/>
      <c r="QJ67" s="406"/>
      <c r="QK67" s="406"/>
      <c r="QL67" s="406"/>
      <c r="QM67" s="406"/>
      <c r="QN67" s="406"/>
      <c r="QO67" s="406"/>
      <c r="QP67" s="406"/>
      <c r="QQ67" s="406"/>
      <c r="QR67" s="406"/>
      <c r="QS67" s="406"/>
      <c r="QT67" s="406"/>
      <c r="QU67" s="406"/>
      <c r="QV67" s="406"/>
      <c r="QW67" s="406"/>
      <c r="QX67" s="406"/>
      <c r="QY67" s="406"/>
      <c r="QZ67" s="406"/>
      <c r="RA67" s="406"/>
      <c r="RB67" s="406"/>
      <c r="RC67" s="406"/>
      <c r="RD67" s="406"/>
      <c r="RE67" s="406"/>
      <c r="RF67" s="406"/>
      <c r="RG67" s="406"/>
      <c r="RH67" s="406"/>
      <c r="RI67" s="406"/>
      <c r="RJ67" s="406"/>
      <c r="RK67" s="406"/>
      <c r="RL67" s="406"/>
      <c r="RM67" s="406"/>
      <c r="RN67" s="406"/>
      <c r="RO67" s="406"/>
      <c r="RP67" s="406"/>
      <c r="RQ67" s="406"/>
      <c r="RR67" s="406"/>
      <c r="RS67" s="406"/>
      <c r="RT67" s="406"/>
      <c r="RU67" s="406"/>
      <c r="RV67" s="406"/>
      <c r="RW67" s="406"/>
      <c r="RX67" s="406"/>
      <c r="RY67" s="406"/>
      <c r="RZ67" s="406"/>
      <c r="SA67" s="406"/>
      <c r="SB67" s="406"/>
      <c r="SC67" s="406"/>
      <c r="SD67" s="406"/>
      <c r="SE67" s="406"/>
      <c r="SF67" s="406"/>
      <c r="SG67" s="406"/>
    </row>
    <row r="68" spans="1:501">
      <c r="A68" s="395"/>
      <c r="B68" s="395" t="s">
        <v>467</v>
      </c>
      <c r="C68" s="395">
        <v>0</v>
      </c>
      <c r="D68" s="395">
        <v>0</v>
      </c>
      <c r="E68" s="395">
        <v>33.979999999999997</v>
      </c>
      <c r="F68" s="395">
        <v>-0.42</v>
      </c>
      <c r="G68" s="395">
        <v>488.93</v>
      </c>
      <c r="H68" s="395">
        <v>-67.8</v>
      </c>
      <c r="I68" s="395">
        <v>46.86</v>
      </c>
      <c r="J68" s="395">
        <v>80.040000000000006</v>
      </c>
      <c r="K68" s="395">
        <v>-30.59</v>
      </c>
      <c r="L68" s="395">
        <v>94.3</v>
      </c>
      <c r="M68" s="395">
        <v>32.409999999999997</v>
      </c>
      <c r="N68" s="395"/>
      <c r="O68" s="398">
        <v>0</v>
      </c>
      <c r="P68" s="395">
        <v>0</v>
      </c>
      <c r="Q68" s="395">
        <v>0</v>
      </c>
      <c r="R68" s="395">
        <v>0</v>
      </c>
      <c r="S68" s="395">
        <v>0</v>
      </c>
      <c r="T68" s="395">
        <v>0</v>
      </c>
      <c r="U68" s="395">
        <v>0</v>
      </c>
      <c r="V68" s="395">
        <v>0</v>
      </c>
      <c r="W68" s="395" t="s">
        <v>397</v>
      </c>
      <c r="X68" s="395" t="s">
        <v>397</v>
      </c>
      <c r="Y68" s="395" t="s">
        <v>397</v>
      </c>
      <c r="Z68" s="395"/>
      <c r="AA68" s="395"/>
      <c r="AB68" s="395"/>
      <c r="AC68" s="395"/>
      <c r="AD68" s="395"/>
      <c r="AE68" s="395"/>
      <c r="AF68" s="397" t="s">
        <v>467</v>
      </c>
      <c r="AG68" s="395" t="s">
        <v>467</v>
      </c>
      <c r="AH68" s="406" t="s">
        <v>397</v>
      </c>
      <c r="AI68" s="406" t="s">
        <v>397</v>
      </c>
      <c r="AJ68" s="406" t="s">
        <v>397</v>
      </c>
      <c r="AK68" s="406" t="s">
        <v>397</v>
      </c>
      <c r="AL68" s="406" t="s">
        <v>397</v>
      </c>
      <c r="AM68" s="406" t="s">
        <v>397</v>
      </c>
      <c r="AN68" s="406" t="s">
        <v>397</v>
      </c>
      <c r="AO68" s="406" t="s">
        <v>397</v>
      </c>
      <c r="AP68" s="406" t="s">
        <v>397</v>
      </c>
      <c r="AQ68" s="406" t="s">
        <v>397</v>
      </c>
      <c r="AR68" s="406" t="s">
        <v>397</v>
      </c>
      <c r="AS68" s="406" t="s">
        <v>397</v>
      </c>
      <c r="AT68" s="406" t="s">
        <v>397</v>
      </c>
      <c r="AU68" s="406" t="s">
        <v>397</v>
      </c>
      <c r="AV68" s="406" t="s">
        <v>397</v>
      </c>
      <c r="AW68" s="406" t="s">
        <v>397</v>
      </c>
      <c r="AX68" s="406" t="s">
        <v>397</v>
      </c>
      <c r="AY68" s="406" t="s">
        <v>397</v>
      </c>
      <c r="AZ68" s="406" t="s">
        <v>397</v>
      </c>
      <c r="BA68" s="406" t="s">
        <v>397</v>
      </c>
      <c r="BB68" s="406" t="s">
        <v>397</v>
      </c>
      <c r="BC68" s="406" t="s">
        <v>397</v>
      </c>
      <c r="BD68" s="406" t="s">
        <v>397</v>
      </c>
      <c r="BE68" s="406" t="s">
        <v>397</v>
      </c>
      <c r="BF68" s="406" t="s">
        <v>397</v>
      </c>
      <c r="BG68" s="406" t="s">
        <v>397</v>
      </c>
      <c r="BH68" s="406" t="s">
        <v>397</v>
      </c>
      <c r="BI68" s="406" t="s">
        <v>397</v>
      </c>
      <c r="BJ68" s="406" t="s">
        <v>397</v>
      </c>
      <c r="BK68" s="406" t="s">
        <v>397</v>
      </c>
      <c r="BL68" s="406" t="s">
        <v>397</v>
      </c>
      <c r="BM68" s="406" t="s">
        <v>397</v>
      </c>
      <c r="BN68" s="406" t="s">
        <v>397</v>
      </c>
      <c r="BO68" s="406" t="s">
        <v>397</v>
      </c>
      <c r="BP68" s="406" t="s">
        <v>397</v>
      </c>
      <c r="BQ68" s="406" t="s">
        <v>397</v>
      </c>
      <c r="BR68" s="406" t="s">
        <v>397</v>
      </c>
      <c r="BS68" s="406" t="s">
        <v>397</v>
      </c>
      <c r="BT68" s="406" t="s">
        <v>397</v>
      </c>
      <c r="BU68" s="406" t="s">
        <v>397</v>
      </c>
      <c r="BV68" s="406" t="s">
        <v>397</v>
      </c>
      <c r="BW68" s="406" t="s">
        <v>397</v>
      </c>
      <c r="BX68" s="406" t="s">
        <v>397</v>
      </c>
      <c r="BY68" s="406" t="s">
        <v>397</v>
      </c>
      <c r="BZ68" s="406" t="s">
        <v>397</v>
      </c>
      <c r="CA68" s="406" t="s">
        <v>397</v>
      </c>
      <c r="CB68" s="406" t="s">
        <v>397</v>
      </c>
      <c r="CC68" s="406" t="s">
        <v>397</v>
      </c>
      <c r="CD68" s="406" t="s">
        <v>397</v>
      </c>
      <c r="CE68" s="406" t="s">
        <v>397</v>
      </c>
      <c r="CF68" s="406" t="s">
        <v>397</v>
      </c>
      <c r="CG68" s="406" t="s">
        <v>397</v>
      </c>
      <c r="CH68" s="406" t="s">
        <v>397</v>
      </c>
      <c r="CI68" s="406" t="s">
        <v>397</v>
      </c>
      <c r="CJ68" s="406" t="s">
        <v>397</v>
      </c>
      <c r="CK68" s="406" t="s">
        <v>397</v>
      </c>
      <c r="CL68" s="406" t="s">
        <v>397</v>
      </c>
      <c r="CM68" s="406" t="s">
        <v>397</v>
      </c>
      <c r="CN68" s="406" t="s">
        <v>397</v>
      </c>
      <c r="CO68" s="406" t="s">
        <v>397</v>
      </c>
      <c r="CP68" s="406" t="s">
        <v>397</v>
      </c>
      <c r="CQ68" s="406" t="s">
        <v>397</v>
      </c>
      <c r="CR68" s="406" t="s">
        <v>397</v>
      </c>
      <c r="CS68" s="406" t="s">
        <v>397</v>
      </c>
      <c r="CT68" s="406" t="s">
        <v>397</v>
      </c>
      <c r="CU68" s="406" t="s">
        <v>397</v>
      </c>
      <c r="CV68" s="406" t="s">
        <v>397</v>
      </c>
      <c r="CW68" s="406" t="s">
        <v>397</v>
      </c>
      <c r="CX68" s="406" t="s">
        <v>397</v>
      </c>
      <c r="CY68" s="406" t="s">
        <v>397</v>
      </c>
      <c r="CZ68" s="406" t="s">
        <v>397</v>
      </c>
      <c r="DA68" s="406" t="s">
        <v>397</v>
      </c>
      <c r="DB68" s="406" t="s">
        <v>397</v>
      </c>
      <c r="DC68" s="397"/>
      <c r="DD68" s="397"/>
      <c r="DE68" s="397"/>
      <c r="DF68" s="397" t="s">
        <v>397</v>
      </c>
      <c r="DG68" s="397" t="s">
        <v>397</v>
      </c>
      <c r="DH68" s="397" t="s">
        <v>397</v>
      </c>
      <c r="DI68" s="397" t="s">
        <v>397</v>
      </c>
      <c r="DJ68" s="397" t="s">
        <v>397</v>
      </c>
      <c r="DK68" s="397" t="s">
        <v>397</v>
      </c>
      <c r="DL68" s="397"/>
      <c r="DM68" s="397"/>
      <c r="DN68" s="397" t="s">
        <v>467</v>
      </c>
      <c r="DO68" s="395" t="s">
        <v>467</v>
      </c>
      <c r="DP68" s="406" t="s">
        <v>397</v>
      </c>
      <c r="DQ68" s="406" t="s">
        <v>397</v>
      </c>
      <c r="DR68" s="406" t="s">
        <v>397</v>
      </c>
      <c r="DS68" s="406" t="s">
        <v>397</v>
      </c>
      <c r="DT68" s="406" t="s">
        <v>397</v>
      </c>
      <c r="DU68" s="406" t="s">
        <v>397</v>
      </c>
      <c r="DV68" s="406" t="s">
        <v>397</v>
      </c>
      <c r="DW68" s="406" t="s">
        <v>397</v>
      </c>
      <c r="DX68" s="406" t="s">
        <v>397</v>
      </c>
      <c r="DY68" s="406" t="s">
        <v>397</v>
      </c>
      <c r="DZ68" s="406" t="s">
        <v>397</v>
      </c>
      <c r="EA68" s="406" t="s">
        <v>397</v>
      </c>
      <c r="EB68" s="406" t="s">
        <v>397</v>
      </c>
      <c r="EC68" s="406" t="s">
        <v>397</v>
      </c>
      <c r="ED68" s="406" t="s">
        <v>397</v>
      </c>
      <c r="EE68" s="406" t="s">
        <v>397</v>
      </c>
      <c r="EF68" s="406" t="s">
        <v>397</v>
      </c>
      <c r="EG68" s="406" t="s">
        <v>397</v>
      </c>
      <c r="EH68" s="406" t="s">
        <v>397</v>
      </c>
      <c r="EI68" s="406" t="s">
        <v>397</v>
      </c>
      <c r="EJ68" s="406" t="s">
        <v>397</v>
      </c>
      <c r="EK68" s="406" t="s">
        <v>397</v>
      </c>
      <c r="EL68" s="406" t="s">
        <v>397</v>
      </c>
      <c r="EM68" s="406" t="s">
        <v>397</v>
      </c>
      <c r="EN68" s="406" t="s">
        <v>397</v>
      </c>
      <c r="EO68" s="406" t="s">
        <v>397</v>
      </c>
      <c r="EP68" s="406" t="s">
        <v>397</v>
      </c>
      <c r="EQ68" s="406" t="s">
        <v>397</v>
      </c>
      <c r="ER68" s="406" t="s">
        <v>397</v>
      </c>
      <c r="ES68" s="406" t="s">
        <v>397</v>
      </c>
      <c r="ET68" s="406" t="s">
        <v>397</v>
      </c>
      <c r="EU68" s="406" t="s">
        <v>397</v>
      </c>
      <c r="EV68" s="406" t="s">
        <v>397</v>
      </c>
      <c r="EW68" s="406" t="s">
        <v>397</v>
      </c>
      <c r="EX68" s="406" t="s">
        <v>397</v>
      </c>
      <c r="EY68" s="406" t="s">
        <v>397</v>
      </c>
      <c r="EZ68" s="406" t="s">
        <v>397</v>
      </c>
      <c r="FA68" s="406" t="s">
        <v>397</v>
      </c>
      <c r="FB68" s="406" t="s">
        <v>397</v>
      </c>
      <c r="FC68" s="406" t="s">
        <v>397</v>
      </c>
      <c r="FD68" s="406" t="s">
        <v>397</v>
      </c>
      <c r="FE68" s="406" t="s">
        <v>397</v>
      </c>
      <c r="FF68" s="406" t="s">
        <v>397</v>
      </c>
      <c r="FG68" s="406" t="s">
        <v>397</v>
      </c>
      <c r="FH68" s="406" t="s">
        <v>397</v>
      </c>
      <c r="FI68" s="406" t="s">
        <v>397</v>
      </c>
      <c r="FJ68" s="406" t="s">
        <v>397</v>
      </c>
      <c r="FK68" s="406" t="s">
        <v>397</v>
      </c>
      <c r="FL68" s="406" t="s">
        <v>397</v>
      </c>
      <c r="FM68" s="406" t="s">
        <v>397</v>
      </c>
      <c r="FN68" s="406" t="s">
        <v>397</v>
      </c>
      <c r="FO68" s="406" t="s">
        <v>397</v>
      </c>
      <c r="FP68" s="406" t="s">
        <v>397</v>
      </c>
      <c r="FQ68" s="406" t="s">
        <v>397</v>
      </c>
      <c r="FR68" s="406" t="s">
        <v>397</v>
      </c>
      <c r="FS68" s="406" t="s">
        <v>397</v>
      </c>
      <c r="FT68" s="406" t="s">
        <v>397</v>
      </c>
      <c r="FU68" s="406" t="s">
        <v>397</v>
      </c>
      <c r="FV68" s="406" t="s">
        <v>397</v>
      </c>
      <c r="FW68" s="406" t="s">
        <v>397</v>
      </c>
      <c r="FX68" s="406" t="s">
        <v>397</v>
      </c>
      <c r="FY68" s="406" t="s">
        <v>397</v>
      </c>
      <c r="FZ68" s="406" t="s">
        <v>397</v>
      </c>
      <c r="GA68" s="406" t="s">
        <v>397</v>
      </c>
      <c r="GB68" s="406" t="s">
        <v>397</v>
      </c>
      <c r="GC68" s="406" t="s">
        <v>397</v>
      </c>
      <c r="GD68" s="406" t="s">
        <v>397</v>
      </c>
      <c r="GE68" s="406" t="s">
        <v>397</v>
      </c>
      <c r="GF68" s="406" t="s">
        <v>397</v>
      </c>
      <c r="GG68" s="406" t="s">
        <v>397</v>
      </c>
      <c r="GH68" s="406" t="s">
        <v>397</v>
      </c>
      <c r="GI68" s="406" t="s">
        <v>397</v>
      </c>
      <c r="GJ68" s="406" t="s">
        <v>397</v>
      </c>
      <c r="GK68" s="406" t="s">
        <v>397</v>
      </c>
      <c r="GL68" s="406" t="s">
        <v>397</v>
      </c>
      <c r="GM68" s="406" t="s">
        <v>397</v>
      </c>
      <c r="GN68" s="406" t="s">
        <v>397</v>
      </c>
      <c r="GO68" s="406" t="s">
        <v>397</v>
      </c>
      <c r="GP68" s="406" t="s">
        <v>397</v>
      </c>
      <c r="GQ68" s="406" t="s">
        <v>397</v>
      </c>
      <c r="GR68" s="406" t="s">
        <v>397</v>
      </c>
      <c r="GS68" s="406" t="s">
        <v>397</v>
      </c>
      <c r="GT68" s="406" t="s">
        <v>397</v>
      </c>
      <c r="GU68" s="406" t="s">
        <v>397</v>
      </c>
      <c r="GV68" s="406" t="s">
        <v>397</v>
      </c>
      <c r="GW68" s="406" t="s">
        <v>397</v>
      </c>
      <c r="GX68" s="406" t="s">
        <v>397</v>
      </c>
      <c r="GY68" s="406" t="s">
        <v>397</v>
      </c>
      <c r="GZ68" s="406" t="s">
        <v>397</v>
      </c>
      <c r="HA68" s="406" t="s">
        <v>397</v>
      </c>
      <c r="HB68" s="406" t="s">
        <v>397</v>
      </c>
      <c r="HC68" s="406" t="s">
        <v>397</v>
      </c>
      <c r="HD68" s="406" t="s">
        <v>397</v>
      </c>
      <c r="HE68" s="406" t="s">
        <v>397</v>
      </c>
      <c r="HF68" s="406" t="s">
        <v>397</v>
      </c>
      <c r="HG68" s="406" t="s">
        <v>397</v>
      </c>
      <c r="HH68" s="406" t="s">
        <v>397</v>
      </c>
      <c r="HI68" s="406" t="s">
        <v>397</v>
      </c>
      <c r="HJ68" s="406" t="s">
        <v>397</v>
      </c>
      <c r="HK68" s="406" t="s">
        <v>397</v>
      </c>
      <c r="HL68" s="406" t="s">
        <v>397</v>
      </c>
      <c r="HM68" s="406" t="s">
        <v>397</v>
      </c>
      <c r="HN68" s="406" t="s">
        <v>397</v>
      </c>
      <c r="HO68" s="406" t="s">
        <v>397</v>
      </c>
      <c r="HP68" s="406" t="s">
        <v>397</v>
      </c>
      <c r="HQ68" s="406" t="s">
        <v>397</v>
      </c>
      <c r="HR68" s="406" t="s">
        <v>397</v>
      </c>
      <c r="HS68" s="406" t="s">
        <v>397</v>
      </c>
      <c r="HT68" s="406" t="s">
        <v>397</v>
      </c>
      <c r="HU68" s="406" t="s">
        <v>397</v>
      </c>
      <c r="HV68" s="406" t="s">
        <v>397</v>
      </c>
      <c r="HW68" s="406" t="s">
        <v>397</v>
      </c>
      <c r="HX68" s="406" t="s">
        <v>397</v>
      </c>
      <c r="HY68" s="406" t="s">
        <v>397</v>
      </c>
      <c r="HZ68" s="406" t="s">
        <v>397</v>
      </c>
      <c r="IA68" s="406" t="s">
        <v>397</v>
      </c>
      <c r="IB68" s="406" t="s">
        <v>397</v>
      </c>
      <c r="IC68" s="406" t="s">
        <v>397</v>
      </c>
      <c r="ID68" s="406" t="s">
        <v>397</v>
      </c>
      <c r="IE68" s="406" t="s">
        <v>397</v>
      </c>
      <c r="IF68" s="406" t="s">
        <v>397</v>
      </c>
      <c r="IG68" s="406" t="s">
        <v>397</v>
      </c>
      <c r="IH68" s="406" t="s">
        <v>397</v>
      </c>
      <c r="II68" s="406" t="s">
        <v>397</v>
      </c>
      <c r="IJ68" s="406" t="s">
        <v>397</v>
      </c>
      <c r="IK68" s="406" t="s">
        <v>397</v>
      </c>
      <c r="IL68" s="406" t="s">
        <v>397</v>
      </c>
      <c r="IM68" s="406" t="s">
        <v>397</v>
      </c>
      <c r="IN68" s="406" t="s">
        <v>397</v>
      </c>
      <c r="IO68" s="406" t="s">
        <v>397</v>
      </c>
      <c r="IP68" s="406" t="s">
        <v>397</v>
      </c>
      <c r="IQ68" s="406" t="s">
        <v>397</v>
      </c>
      <c r="IR68" s="406" t="s">
        <v>397</v>
      </c>
      <c r="IS68" s="406" t="s">
        <v>397</v>
      </c>
      <c r="IT68" s="406" t="s">
        <v>397</v>
      </c>
      <c r="IU68" s="406" t="s">
        <v>397</v>
      </c>
      <c r="IV68" s="406" t="s">
        <v>397</v>
      </c>
      <c r="IW68" s="406" t="s">
        <v>397</v>
      </c>
      <c r="IX68" s="406" t="s">
        <v>397</v>
      </c>
      <c r="IY68" s="406" t="s">
        <v>397</v>
      </c>
      <c r="IZ68" s="406" t="s">
        <v>397</v>
      </c>
      <c r="JA68" s="406" t="s">
        <v>397</v>
      </c>
      <c r="JB68" s="406" t="s">
        <v>397</v>
      </c>
      <c r="JC68" s="406" t="s">
        <v>397</v>
      </c>
      <c r="JD68" s="406" t="s">
        <v>397</v>
      </c>
      <c r="JE68" s="406" t="s">
        <v>397</v>
      </c>
      <c r="JF68" s="406" t="s">
        <v>397</v>
      </c>
      <c r="JG68" s="406" t="s">
        <v>397</v>
      </c>
      <c r="JH68" s="406" t="s">
        <v>397</v>
      </c>
      <c r="JI68" s="406" t="s">
        <v>397</v>
      </c>
      <c r="JJ68" s="406" t="s">
        <v>397</v>
      </c>
      <c r="JK68" s="406" t="s">
        <v>397</v>
      </c>
      <c r="JL68" s="406" t="s">
        <v>397</v>
      </c>
      <c r="JM68" s="406" t="s">
        <v>397</v>
      </c>
      <c r="JN68" s="406" t="s">
        <v>397</v>
      </c>
      <c r="JO68" s="406" t="s">
        <v>397</v>
      </c>
      <c r="JP68" s="406" t="s">
        <v>397</v>
      </c>
      <c r="JQ68" s="406" t="s">
        <v>397</v>
      </c>
      <c r="JR68" s="406" t="s">
        <v>397</v>
      </c>
      <c r="JS68" s="406" t="s">
        <v>397</v>
      </c>
      <c r="JT68" s="406" t="s">
        <v>397</v>
      </c>
      <c r="JU68" s="406" t="s">
        <v>397</v>
      </c>
      <c r="JV68" s="406" t="s">
        <v>397</v>
      </c>
      <c r="JW68" s="406" t="s">
        <v>397</v>
      </c>
      <c r="JX68" s="406" t="s">
        <v>397</v>
      </c>
      <c r="JY68" s="406" t="s">
        <v>397</v>
      </c>
      <c r="JZ68" s="406" t="s">
        <v>397</v>
      </c>
      <c r="KA68" s="406" t="s">
        <v>397</v>
      </c>
      <c r="KB68" s="406" t="s">
        <v>397</v>
      </c>
      <c r="KC68" s="406" t="s">
        <v>397</v>
      </c>
      <c r="KD68" s="406" t="s">
        <v>397</v>
      </c>
      <c r="KE68" s="406" t="s">
        <v>397</v>
      </c>
      <c r="KF68" s="406" t="s">
        <v>397</v>
      </c>
      <c r="KG68" s="406" t="s">
        <v>397</v>
      </c>
      <c r="KH68" s="406" t="s">
        <v>397</v>
      </c>
      <c r="KI68" s="406" t="s">
        <v>397</v>
      </c>
      <c r="KJ68" s="406" t="s">
        <v>397</v>
      </c>
      <c r="KK68" s="406" t="s">
        <v>397</v>
      </c>
      <c r="KL68" s="406" t="s">
        <v>397</v>
      </c>
      <c r="KM68" s="406" t="s">
        <v>397</v>
      </c>
      <c r="KN68" s="406" t="s">
        <v>397</v>
      </c>
      <c r="KO68" s="406" t="s">
        <v>397</v>
      </c>
      <c r="KP68" s="406" t="s">
        <v>397</v>
      </c>
      <c r="KQ68" s="406" t="s">
        <v>397</v>
      </c>
      <c r="KR68" s="406" t="s">
        <v>397</v>
      </c>
      <c r="KS68" s="406" t="s">
        <v>397</v>
      </c>
      <c r="KT68" s="406" t="s">
        <v>397</v>
      </c>
      <c r="KU68" s="406"/>
      <c r="KV68" s="406"/>
      <c r="KW68" s="406"/>
      <c r="KX68" s="406"/>
      <c r="KY68" s="397"/>
      <c r="KZ68" s="397" t="s">
        <v>467</v>
      </c>
      <c r="LA68" s="397" t="s">
        <v>397</v>
      </c>
      <c r="LB68" s="397" t="s">
        <v>397</v>
      </c>
      <c r="LC68" s="397" t="s">
        <v>397</v>
      </c>
      <c r="LD68" s="397" t="s">
        <v>397</v>
      </c>
      <c r="LE68" s="397" t="s">
        <v>397</v>
      </c>
      <c r="LF68" s="397" t="s">
        <v>397</v>
      </c>
      <c r="LG68" s="397"/>
      <c r="LH68" s="406"/>
      <c r="LI68" s="406"/>
      <c r="LJ68" s="406"/>
      <c r="LK68" s="406"/>
      <c r="LL68" s="406"/>
      <c r="LM68" s="406"/>
      <c r="LN68" s="406"/>
      <c r="LO68" s="406"/>
      <c r="LP68" s="406"/>
      <c r="LQ68" s="406"/>
      <c r="LR68" s="406"/>
      <c r="LS68" s="406"/>
      <c r="LT68" s="406"/>
      <c r="LU68" s="406"/>
      <c r="LV68" s="406"/>
      <c r="LW68" s="406"/>
      <c r="LX68" s="406"/>
      <c r="LY68" s="406"/>
      <c r="LZ68" s="406"/>
      <c r="MA68" s="406"/>
      <c r="MB68" s="406"/>
      <c r="MC68" s="406"/>
      <c r="MD68" s="406"/>
      <c r="ME68" s="406"/>
      <c r="MF68" s="406"/>
      <c r="MG68" s="406"/>
      <c r="MH68" s="406"/>
      <c r="MI68" s="406"/>
      <c r="MJ68" s="406"/>
      <c r="MK68" s="406"/>
      <c r="ML68" s="406"/>
      <c r="MM68" s="406"/>
      <c r="MN68" s="406"/>
      <c r="MO68" s="406"/>
      <c r="MP68" s="406"/>
      <c r="MQ68" s="406"/>
      <c r="MR68" s="406"/>
      <c r="MS68" s="406"/>
      <c r="MT68" s="406"/>
      <c r="MU68" s="406"/>
      <c r="MV68" s="406"/>
      <c r="MW68" s="406"/>
      <c r="MX68" s="406"/>
      <c r="MY68" s="406"/>
      <c r="MZ68" s="406"/>
      <c r="NA68" s="406"/>
      <c r="NB68" s="406"/>
      <c r="NC68" s="406"/>
      <c r="ND68" s="406"/>
      <c r="NE68" s="406"/>
      <c r="NF68" s="406"/>
      <c r="NG68" s="406"/>
      <c r="NH68" s="406"/>
      <c r="NI68" s="406"/>
      <c r="NJ68" s="406"/>
      <c r="NK68" s="406"/>
      <c r="NL68" s="406"/>
      <c r="NM68" s="406"/>
      <c r="NN68" s="406"/>
      <c r="NO68" s="406"/>
      <c r="NP68" s="406"/>
      <c r="NQ68" s="406"/>
      <c r="NR68" s="406"/>
      <c r="NS68" s="406"/>
      <c r="NT68" s="406"/>
      <c r="NU68" s="406"/>
      <c r="NV68" s="406"/>
      <c r="NW68" s="406"/>
      <c r="NX68" s="406"/>
      <c r="NY68" s="406"/>
      <c r="NZ68" s="406"/>
      <c r="OA68" s="406"/>
      <c r="OB68" s="406"/>
      <c r="OC68" s="406"/>
      <c r="OD68" s="406"/>
      <c r="OE68" s="406"/>
      <c r="OF68" s="406"/>
      <c r="OG68" s="406"/>
      <c r="OH68" s="406"/>
      <c r="OI68" s="406"/>
      <c r="OJ68" s="406"/>
      <c r="OK68" s="406"/>
      <c r="OL68" s="406"/>
      <c r="OM68" s="406"/>
      <c r="ON68" s="406"/>
      <c r="OO68" s="406"/>
      <c r="OP68" s="406"/>
      <c r="OQ68" s="406"/>
      <c r="OR68" s="406"/>
      <c r="OS68" s="406"/>
      <c r="OT68" s="406"/>
      <c r="OU68" s="406"/>
      <c r="OV68" s="406"/>
      <c r="OW68" s="406"/>
      <c r="OX68" s="406"/>
      <c r="OY68" s="406"/>
      <c r="OZ68" s="406"/>
      <c r="PA68" s="406"/>
      <c r="PB68" s="406"/>
      <c r="PC68" s="406"/>
      <c r="PD68" s="406"/>
      <c r="PE68" s="406"/>
      <c r="PF68" s="406"/>
      <c r="PG68" s="406"/>
      <c r="PH68" s="406"/>
      <c r="PI68" s="406"/>
      <c r="PJ68" s="406"/>
      <c r="PK68" s="406"/>
      <c r="PL68" s="406"/>
      <c r="PM68" s="406"/>
      <c r="PN68" s="406"/>
      <c r="PO68" s="406"/>
      <c r="PP68" s="406"/>
      <c r="PQ68" s="406"/>
      <c r="PR68" s="406"/>
      <c r="PS68" s="406"/>
      <c r="PT68" s="406"/>
      <c r="PU68" s="406"/>
      <c r="PV68" s="406"/>
      <c r="PW68" s="406"/>
      <c r="PX68" s="406"/>
      <c r="PY68" s="406"/>
      <c r="PZ68" s="406"/>
      <c r="QA68" s="406"/>
      <c r="QB68" s="406"/>
      <c r="QC68" s="406"/>
      <c r="QD68" s="406"/>
      <c r="QE68" s="406"/>
      <c r="QF68" s="406"/>
      <c r="QG68" s="406"/>
      <c r="QH68" s="406"/>
      <c r="QI68" s="406"/>
      <c r="QJ68" s="406"/>
      <c r="QK68" s="406"/>
      <c r="QL68" s="406"/>
      <c r="QM68" s="406"/>
      <c r="QN68" s="406"/>
      <c r="QO68" s="406"/>
      <c r="QP68" s="406"/>
      <c r="QQ68" s="406"/>
      <c r="QR68" s="406"/>
      <c r="QS68" s="406"/>
      <c r="QT68" s="406"/>
      <c r="QU68" s="406"/>
      <c r="QV68" s="406"/>
      <c r="QW68" s="406"/>
      <c r="QX68" s="406"/>
      <c r="QY68" s="406"/>
      <c r="QZ68" s="406"/>
      <c r="RA68" s="406"/>
      <c r="RB68" s="406"/>
      <c r="RC68" s="406"/>
      <c r="RD68" s="406"/>
      <c r="RE68" s="406"/>
      <c r="RF68" s="406"/>
      <c r="RG68" s="406"/>
      <c r="RH68" s="406"/>
      <c r="RI68" s="406"/>
      <c r="RJ68" s="406"/>
      <c r="RK68" s="406"/>
      <c r="RL68" s="406"/>
      <c r="RM68" s="406"/>
      <c r="RN68" s="406"/>
      <c r="RO68" s="406"/>
      <c r="RP68" s="406"/>
      <c r="RQ68" s="406"/>
      <c r="RR68" s="406"/>
      <c r="RS68" s="406"/>
      <c r="RT68" s="406"/>
      <c r="RU68" s="406"/>
      <c r="RV68" s="406"/>
      <c r="RW68" s="406"/>
      <c r="RX68" s="406"/>
      <c r="RY68" s="406"/>
      <c r="RZ68" s="406"/>
      <c r="SA68" s="406"/>
      <c r="SB68" s="406"/>
      <c r="SC68" s="406"/>
      <c r="SD68" s="406"/>
      <c r="SE68" s="406"/>
      <c r="SF68" s="406"/>
      <c r="SG68" s="406"/>
    </row>
    <row r="69" spans="1:501">
      <c r="A69" s="395"/>
      <c r="B69" s="395" t="s">
        <v>468</v>
      </c>
      <c r="C69" s="395">
        <v>0</v>
      </c>
      <c r="D69" s="395">
        <v>0</v>
      </c>
      <c r="E69" s="395">
        <v>-4.3600000000000003</v>
      </c>
      <c r="F69" s="395">
        <v>-618.92999999999995</v>
      </c>
      <c r="G69" s="395">
        <v>249.1</v>
      </c>
      <c r="H69" s="395">
        <v>-64.62</v>
      </c>
      <c r="I69" s="395">
        <v>-3.25</v>
      </c>
      <c r="J69" s="395">
        <v>89.5</v>
      </c>
      <c r="K69" s="395">
        <v>-17</v>
      </c>
      <c r="L69" s="395">
        <v>126.76</v>
      </c>
      <c r="M69" s="395">
        <v>-15.21</v>
      </c>
      <c r="N69" s="395"/>
      <c r="O69" s="398">
        <v>0</v>
      </c>
      <c r="P69" s="395">
        <v>0</v>
      </c>
      <c r="Q69" s="395">
        <v>0</v>
      </c>
      <c r="R69" s="395">
        <v>0</v>
      </c>
      <c r="S69" s="395">
        <v>0</v>
      </c>
      <c r="T69" s="395">
        <v>0</v>
      </c>
      <c r="U69" s="395">
        <v>0</v>
      </c>
      <c r="V69" s="395">
        <v>0</v>
      </c>
      <c r="W69" s="395" t="s">
        <v>397</v>
      </c>
      <c r="X69" s="395" t="s">
        <v>397</v>
      </c>
      <c r="Y69" s="395" t="s">
        <v>397</v>
      </c>
      <c r="Z69" s="395"/>
      <c r="AA69" s="395"/>
      <c r="AB69" s="395"/>
      <c r="AC69" s="395"/>
      <c r="AD69" s="395"/>
      <c r="AE69" s="395"/>
      <c r="AF69" s="397" t="s">
        <v>468</v>
      </c>
      <c r="AG69" s="395" t="s">
        <v>468</v>
      </c>
      <c r="AH69" s="406" t="s">
        <v>397</v>
      </c>
      <c r="AI69" s="406" t="s">
        <v>397</v>
      </c>
      <c r="AJ69" s="406" t="s">
        <v>397</v>
      </c>
      <c r="AK69" s="406" t="s">
        <v>397</v>
      </c>
      <c r="AL69" s="406" t="s">
        <v>397</v>
      </c>
      <c r="AM69" s="406" t="s">
        <v>397</v>
      </c>
      <c r="AN69" s="406" t="s">
        <v>397</v>
      </c>
      <c r="AO69" s="406" t="s">
        <v>397</v>
      </c>
      <c r="AP69" s="406" t="s">
        <v>397</v>
      </c>
      <c r="AQ69" s="406" t="s">
        <v>397</v>
      </c>
      <c r="AR69" s="406" t="s">
        <v>397</v>
      </c>
      <c r="AS69" s="406" t="s">
        <v>397</v>
      </c>
      <c r="AT69" s="406" t="s">
        <v>397</v>
      </c>
      <c r="AU69" s="406" t="s">
        <v>397</v>
      </c>
      <c r="AV69" s="406" t="s">
        <v>397</v>
      </c>
      <c r="AW69" s="406" t="s">
        <v>397</v>
      </c>
      <c r="AX69" s="406" t="s">
        <v>397</v>
      </c>
      <c r="AY69" s="406" t="s">
        <v>397</v>
      </c>
      <c r="AZ69" s="406" t="s">
        <v>397</v>
      </c>
      <c r="BA69" s="406" t="s">
        <v>397</v>
      </c>
      <c r="BB69" s="406" t="s">
        <v>397</v>
      </c>
      <c r="BC69" s="406" t="s">
        <v>397</v>
      </c>
      <c r="BD69" s="406" t="s">
        <v>397</v>
      </c>
      <c r="BE69" s="406" t="s">
        <v>397</v>
      </c>
      <c r="BF69" s="406" t="s">
        <v>397</v>
      </c>
      <c r="BG69" s="406" t="s">
        <v>397</v>
      </c>
      <c r="BH69" s="406" t="s">
        <v>397</v>
      </c>
      <c r="BI69" s="406" t="s">
        <v>397</v>
      </c>
      <c r="BJ69" s="406" t="s">
        <v>397</v>
      </c>
      <c r="BK69" s="406" t="s">
        <v>397</v>
      </c>
      <c r="BL69" s="406" t="s">
        <v>397</v>
      </c>
      <c r="BM69" s="406" t="s">
        <v>397</v>
      </c>
      <c r="BN69" s="406" t="s">
        <v>397</v>
      </c>
      <c r="BO69" s="406" t="s">
        <v>397</v>
      </c>
      <c r="BP69" s="406" t="s">
        <v>397</v>
      </c>
      <c r="BQ69" s="406" t="s">
        <v>397</v>
      </c>
      <c r="BR69" s="406" t="s">
        <v>397</v>
      </c>
      <c r="BS69" s="406" t="s">
        <v>397</v>
      </c>
      <c r="BT69" s="406" t="s">
        <v>397</v>
      </c>
      <c r="BU69" s="406" t="s">
        <v>397</v>
      </c>
      <c r="BV69" s="406" t="s">
        <v>397</v>
      </c>
      <c r="BW69" s="406" t="s">
        <v>397</v>
      </c>
      <c r="BX69" s="406" t="s">
        <v>397</v>
      </c>
      <c r="BY69" s="406" t="s">
        <v>397</v>
      </c>
      <c r="BZ69" s="406" t="s">
        <v>397</v>
      </c>
      <c r="CA69" s="406" t="s">
        <v>397</v>
      </c>
      <c r="CB69" s="406" t="s">
        <v>397</v>
      </c>
      <c r="CC69" s="406" t="s">
        <v>397</v>
      </c>
      <c r="CD69" s="406" t="s">
        <v>397</v>
      </c>
      <c r="CE69" s="406" t="s">
        <v>397</v>
      </c>
      <c r="CF69" s="406" t="s">
        <v>397</v>
      </c>
      <c r="CG69" s="406" t="s">
        <v>397</v>
      </c>
      <c r="CH69" s="406" t="s">
        <v>397</v>
      </c>
      <c r="CI69" s="406" t="s">
        <v>397</v>
      </c>
      <c r="CJ69" s="406" t="s">
        <v>397</v>
      </c>
      <c r="CK69" s="406" t="s">
        <v>397</v>
      </c>
      <c r="CL69" s="406" t="s">
        <v>397</v>
      </c>
      <c r="CM69" s="406" t="s">
        <v>397</v>
      </c>
      <c r="CN69" s="406" t="s">
        <v>397</v>
      </c>
      <c r="CO69" s="406" t="s">
        <v>397</v>
      </c>
      <c r="CP69" s="406" t="s">
        <v>397</v>
      </c>
      <c r="CQ69" s="406" t="s">
        <v>397</v>
      </c>
      <c r="CR69" s="406" t="s">
        <v>397</v>
      </c>
      <c r="CS69" s="406" t="s">
        <v>397</v>
      </c>
      <c r="CT69" s="406" t="s">
        <v>397</v>
      </c>
      <c r="CU69" s="406" t="s">
        <v>397</v>
      </c>
      <c r="CV69" s="406" t="s">
        <v>397</v>
      </c>
      <c r="CW69" s="406" t="s">
        <v>397</v>
      </c>
      <c r="CX69" s="406" t="s">
        <v>397</v>
      </c>
      <c r="CY69" s="406" t="s">
        <v>397</v>
      </c>
      <c r="CZ69" s="406" t="s">
        <v>397</v>
      </c>
      <c r="DA69" s="406" t="s">
        <v>397</v>
      </c>
      <c r="DB69" s="406" t="s">
        <v>397</v>
      </c>
      <c r="DC69" s="397"/>
      <c r="DD69" s="397"/>
      <c r="DE69" s="397"/>
      <c r="DF69" s="397" t="s">
        <v>397</v>
      </c>
      <c r="DG69" s="397" t="s">
        <v>397</v>
      </c>
      <c r="DH69" s="397" t="s">
        <v>397</v>
      </c>
      <c r="DI69" s="397" t="s">
        <v>397</v>
      </c>
      <c r="DJ69" s="397" t="s">
        <v>397</v>
      </c>
      <c r="DK69" s="397" t="s">
        <v>397</v>
      </c>
      <c r="DL69" s="397"/>
      <c r="DM69" s="397"/>
      <c r="DN69" s="397" t="s">
        <v>468</v>
      </c>
      <c r="DO69" s="395" t="s">
        <v>468</v>
      </c>
      <c r="DP69" s="406" t="s">
        <v>397</v>
      </c>
      <c r="DQ69" s="406" t="s">
        <v>397</v>
      </c>
      <c r="DR69" s="406" t="s">
        <v>397</v>
      </c>
      <c r="DS69" s="406" t="s">
        <v>397</v>
      </c>
      <c r="DT69" s="406" t="s">
        <v>397</v>
      </c>
      <c r="DU69" s="406" t="s">
        <v>397</v>
      </c>
      <c r="DV69" s="406" t="s">
        <v>397</v>
      </c>
      <c r="DW69" s="406" t="s">
        <v>397</v>
      </c>
      <c r="DX69" s="406" t="s">
        <v>397</v>
      </c>
      <c r="DY69" s="406" t="s">
        <v>397</v>
      </c>
      <c r="DZ69" s="406" t="s">
        <v>397</v>
      </c>
      <c r="EA69" s="406" t="s">
        <v>397</v>
      </c>
      <c r="EB69" s="406" t="s">
        <v>397</v>
      </c>
      <c r="EC69" s="406" t="s">
        <v>397</v>
      </c>
      <c r="ED69" s="406" t="s">
        <v>397</v>
      </c>
      <c r="EE69" s="406" t="s">
        <v>397</v>
      </c>
      <c r="EF69" s="406" t="s">
        <v>397</v>
      </c>
      <c r="EG69" s="406" t="s">
        <v>397</v>
      </c>
      <c r="EH69" s="406" t="s">
        <v>397</v>
      </c>
      <c r="EI69" s="406" t="s">
        <v>397</v>
      </c>
      <c r="EJ69" s="406" t="s">
        <v>397</v>
      </c>
      <c r="EK69" s="406" t="s">
        <v>397</v>
      </c>
      <c r="EL69" s="406" t="s">
        <v>397</v>
      </c>
      <c r="EM69" s="406" t="s">
        <v>397</v>
      </c>
      <c r="EN69" s="406" t="s">
        <v>397</v>
      </c>
      <c r="EO69" s="406" t="s">
        <v>397</v>
      </c>
      <c r="EP69" s="406" t="s">
        <v>397</v>
      </c>
      <c r="EQ69" s="406" t="s">
        <v>397</v>
      </c>
      <c r="ER69" s="406" t="s">
        <v>397</v>
      </c>
      <c r="ES69" s="406" t="s">
        <v>397</v>
      </c>
      <c r="ET69" s="406" t="s">
        <v>397</v>
      </c>
      <c r="EU69" s="406" t="s">
        <v>397</v>
      </c>
      <c r="EV69" s="406" t="s">
        <v>397</v>
      </c>
      <c r="EW69" s="406" t="s">
        <v>397</v>
      </c>
      <c r="EX69" s="406" t="s">
        <v>397</v>
      </c>
      <c r="EY69" s="406" t="s">
        <v>397</v>
      </c>
      <c r="EZ69" s="406" t="s">
        <v>397</v>
      </c>
      <c r="FA69" s="406" t="s">
        <v>397</v>
      </c>
      <c r="FB69" s="406" t="s">
        <v>397</v>
      </c>
      <c r="FC69" s="406" t="s">
        <v>397</v>
      </c>
      <c r="FD69" s="406" t="s">
        <v>397</v>
      </c>
      <c r="FE69" s="406" t="s">
        <v>397</v>
      </c>
      <c r="FF69" s="406" t="s">
        <v>397</v>
      </c>
      <c r="FG69" s="406" t="s">
        <v>397</v>
      </c>
      <c r="FH69" s="406" t="s">
        <v>397</v>
      </c>
      <c r="FI69" s="406" t="s">
        <v>397</v>
      </c>
      <c r="FJ69" s="406" t="s">
        <v>397</v>
      </c>
      <c r="FK69" s="406" t="s">
        <v>397</v>
      </c>
      <c r="FL69" s="406" t="s">
        <v>397</v>
      </c>
      <c r="FM69" s="406" t="s">
        <v>397</v>
      </c>
      <c r="FN69" s="406" t="s">
        <v>397</v>
      </c>
      <c r="FO69" s="406" t="s">
        <v>397</v>
      </c>
      <c r="FP69" s="406" t="s">
        <v>397</v>
      </c>
      <c r="FQ69" s="406" t="s">
        <v>397</v>
      </c>
      <c r="FR69" s="406" t="s">
        <v>397</v>
      </c>
      <c r="FS69" s="406" t="s">
        <v>397</v>
      </c>
      <c r="FT69" s="406" t="s">
        <v>397</v>
      </c>
      <c r="FU69" s="406" t="s">
        <v>397</v>
      </c>
      <c r="FV69" s="406" t="s">
        <v>397</v>
      </c>
      <c r="FW69" s="406" t="s">
        <v>397</v>
      </c>
      <c r="FX69" s="406" t="s">
        <v>397</v>
      </c>
      <c r="FY69" s="406" t="s">
        <v>397</v>
      </c>
      <c r="FZ69" s="406" t="s">
        <v>397</v>
      </c>
      <c r="GA69" s="406" t="s">
        <v>397</v>
      </c>
      <c r="GB69" s="406" t="s">
        <v>397</v>
      </c>
      <c r="GC69" s="406" t="s">
        <v>397</v>
      </c>
      <c r="GD69" s="406" t="s">
        <v>397</v>
      </c>
      <c r="GE69" s="406" t="s">
        <v>397</v>
      </c>
      <c r="GF69" s="406" t="s">
        <v>397</v>
      </c>
      <c r="GG69" s="406" t="s">
        <v>397</v>
      </c>
      <c r="GH69" s="406" t="s">
        <v>397</v>
      </c>
      <c r="GI69" s="406" t="s">
        <v>397</v>
      </c>
      <c r="GJ69" s="406" t="s">
        <v>397</v>
      </c>
      <c r="GK69" s="406" t="s">
        <v>397</v>
      </c>
      <c r="GL69" s="406" t="s">
        <v>397</v>
      </c>
      <c r="GM69" s="406" t="s">
        <v>397</v>
      </c>
      <c r="GN69" s="406" t="s">
        <v>397</v>
      </c>
      <c r="GO69" s="406" t="s">
        <v>397</v>
      </c>
      <c r="GP69" s="406" t="s">
        <v>397</v>
      </c>
      <c r="GQ69" s="406" t="s">
        <v>397</v>
      </c>
      <c r="GR69" s="406" t="s">
        <v>397</v>
      </c>
      <c r="GS69" s="406" t="s">
        <v>397</v>
      </c>
      <c r="GT69" s="406" t="s">
        <v>397</v>
      </c>
      <c r="GU69" s="406" t="s">
        <v>397</v>
      </c>
      <c r="GV69" s="406" t="s">
        <v>397</v>
      </c>
      <c r="GW69" s="406" t="s">
        <v>397</v>
      </c>
      <c r="GX69" s="406" t="s">
        <v>397</v>
      </c>
      <c r="GY69" s="406" t="s">
        <v>397</v>
      </c>
      <c r="GZ69" s="406" t="s">
        <v>397</v>
      </c>
      <c r="HA69" s="406" t="s">
        <v>397</v>
      </c>
      <c r="HB69" s="406" t="s">
        <v>397</v>
      </c>
      <c r="HC69" s="406" t="s">
        <v>397</v>
      </c>
      <c r="HD69" s="406" t="s">
        <v>397</v>
      </c>
      <c r="HE69" s="406" t="s">
        <v>397</v>
      </c>
      <c r="HF69" s="406" t="s">
        <v>397</v>
      </c>
      <c r="HG69" s="406" t="s">
        <v>397</v>
      </c>
      <c r="HH69" s="406" t="s">
        <v>397</v>
      </c>
      <c r="HI69" s="406" t="s">
        <v>397</v>
      </c>
      <c r="HJ69" s="406" t="s">
        <v>397</v>
      </c>
      <c r="HK69" s="406" t="s">
        <v>397</v>
      </c>
      <c r="HL69" s="406" t="s">
        <v>397</v>
      </c>
      <c r="HM69" s="406" t="s">
        <v>397</v>
      </c>
      <c r="HN69" s="406" t="s">
        <v>397</v>
      </c>
      <c r="HO69" s="406" t="s">
        <v>397</v>
      </c>
      <c r="HP69" s="406" t="s">
        <v>397</v>
      </c>
      <c r="HQ69" s="406" t="s">
        <v>397</v>
      </c>
      <c r="HR69" s="406" t="s">
        <v>397</v>
      </c>
      <c r="HS69" s="406" t="s">
        <v>397</v>
      </c>
      <c r="HT69" s="406" t="s">
        <v>397</v>
      </c>
      <c r="HU69" s="406" t="s">
        <v>397</v>
      </c>
      <c r="HV69" s="406" t="s">
        <v>397</v>
      </c>
      <c r="HW69" s="406" t="s">
        <v>397</v>
      </c>
      <c r="HX69" s="406" t="s">
        <v>397</v>
      </c>
      <c r="HY69" s="406" t="s">
        <v>397</v>
      </c>
      <c r="HZ69" s="406" t="s">
        <v>397</v>
      </c>
      <c r="IA69" s="406" t="s">
        <v>397</v>
      </c>
      <c r="IB69" s="406" t="s">
        <v>397</v>
      </c>
      <c r="IC69" s="406" t="s">
        <v>397</v>
      </c>
      <c r="ID69" s="406" t="s">
        <v>397</v>
      </c>
      <c r="IE69" s="406" t="s">
        <v>397</v>
      </c>
      <c r="IF69" s="406" t="s">
        <v>397</v>
      </c>
      <c r="IG69" s="406" t="s">
        <v>397</v>
      </c>
      <c r="IH69" s="406" t="s">
        <v>397</v>
      </c>
      <c r="II69" s="406" t="s">
        <v>397</v>
      </c>
      <c r="IJ69" s="406" t="s">
        <v>397</v>
      </c>
      <c r="IK69" s="406" t="s">
        <v>397</v>
      </c>
      <c r="IL69" s="406" t="s">
        <v>397</v>
      </c>
      <c r="IM69" s="406" t="s">
        <v>397</v>
      </c>
      <c r="IN69" s="406" t="s">
        <v>397</v>
      </c>
      <c r="IO69" s="406" t="s">
        <v>397</v>
      </c>
      <c r="IP69" s="406" t="s">
        <v>397</v>
      </c>
      <c r="IQ69" s="406" t="s">
        <v>397</v>
      </c>
      <c r="IR69" s="406" t="s">
        <v>397</v>
      </c>
      <c r="IS69" s="406" t="s">
        <v>397</v>
      </c>
      <c r="IT69" s="406" t="s">
        <v>397</v>
      </c>
      <c r="IU69" s="406" t="s">
        <v>397</v>
      </c>
      <c r="IV69" s="406" t="s">
        <v>397</v>
      </c>
      <c r="IW69" s="406" t="s">
        <v>397</v>
      </c>
      <c r="IX69" s="406" t="s">
        <v>397</v>
      </c>
      <c r="IY69" s="406" t="s">
        <v>397</v>
      </c>
      <c r="IZ69" s="406" t="s">
        <v>397</v>
      </c>
      <c r="JA69" s="406" t="s">
        <v>397</v>
      </c>
      <c r="JB69" s="406" t="s">
        <v>397</v>
      </c>
      <c r="JC69" s="406" t="s">
        <v>397</v>
      </c>
      <c r="JD69" s="406" t="s">
        <v>397</v>
      </c>
      <c r="JE69" s="406" t="s">
        <v>397</v>
      </c>
      <c r="JF69" s="406" t="s">
        <v>397</v>
      </c>
      <c r="JG69" s="406" t="s">
        <v>397</v>
      </c>
      <c r="JH69" s="406" t="s">
        <v>397</v>
      </c>
      <c r="JI69" s="406" t="s">
        <v>397</v>
      </c>
      <c r="JJ69" s="406" t="s">
        <v>397</v>
      </c>
      <c r="JK69" s="406" t="s">
        <v>397</v>
      </c>
      <c r="JL69" s="406" t="s">
        <v>397</v>
      </c>
      <c r="JM69" s="406" t="s">
        <v>397</v>
      </c>
      <c r="JN69" s="406" t="s">
        <v>397</v>
      </c>
      <c r="JO69" s="406" t="s">
        <v>397</v>
      </c>
      <c r="JP69" s="406" t="s">
        <v>397</v>
      </c>
      <c r="JQ69" s="406" t="s">
        <v>397</v>
      </c>
      <c r="JR69" s="406" t="s">
        <v>397</v>
      </c>
      <c r="JS69" s="406" t="s">
        <v>397</v>
      </c>
      <c r="JT69" s="406" t="s">
        <v>397</v>
      </c>
      <c r="JU69" s="406" t="s">
        <v>397</v>
      </c>
      <c r="JV69" s="406" t="s">
        <v>397</v>
      </c>
      <c r="JW69" s="406" t="s">
        <v>397</v>
      </c>
      <c r="JX69" s="406" t="s">
        <v>397</v>
      </c>
      <c r="JY69" s="406" t="s">
        <v>397</v>
      </c>
      <c r="JZ69" s="406" t="s">
        <v>397</v>
      </c>
      <c r="KA69" s="406" t="s">
        <v>397</v>
      </c>
      <c r="KB69" s="406" t="s">
        <v>397</v>
      </c>
      <c r="KC69" s="406" t="s">
        <v>397</v>
      </c>
      <c r="KD69" s="406" t="s">
        <v>397</v>
      </c>
      <c r="KE69" s="406" t="s">
        <v>397</v>
      </c>
      <c r="KF69" s="406" t="s">
        <v>397</v>
      </c>
      <c r="KG69" s="406" t="s">
        <v>397</v>
      </c>
      <c r="KH69" s="406" t="s">
        <v>397</v>
      </c>
      <c r="KI69" s="406" t="s">
        <v>397</v>
      </c>
      <c r="KJ69" s="406" t="s">
        <v>397</v>
      </c>
      <c r="KK69" s="406" t="s">
        <v>397</v>
      </c>
      <c r="KL69" s="406" t="s">
        <v>397</v>
      </c>
      <c r="KM69" s="406" t="s">
        <v>397</v>
      </c>
      <c r="KN69" s="406" t="s">
        <v>397</v>
      </c>
      <c r="KO69" s="406" t="s">
        <v>397</v>
      </c>
      <c r="KP69" s="406" t="s">
        <v>397</v>
      </c>
      <c r="KQ69" s="406" t="s">
        <v>397</v>
      </c>
      <c r="KR69" s="406" t="s">
        <v>397</v>
      </c>
      <c r="KS69" s="406" t="s">
        <v>397</v>
      </c>
      <c r="KT69" s="406" t="s">
        <v>397</v>
      </c>
      <c r="KU69" s="406"/>
      <c r="KV69" s="406"/>
      <c r="KW69" s="406"/>
      <c r="KX69" s="406"/>
      <c r="KY69" s="397"/>
      <c r="KZ69" s="397" t="s">
        <v>468</v>
      </c>
      <c r="LA69" s="397" t="s">
        <v>397</v>
      </c>
      <c r="LB69" s="397" t="s">
        <v>397</v>
      </c>
      <c r="LC69" s="397" t="s">
        <v>397</v>
      </c>
      <c r="LD69" s="397" t="s">
        <v>397</v>
      </c>
      <c r="LE69" s="397" t="s">
        <v>397</v>
      </c>
      <c r="LF69" s="397" t="s">
        <v>397</v>
      </c>
      <c r="LG69" s="397"/>
      <c r="LH69" s="406"/>
      <c r="LI69" s="406"/>
      <c r="LJ69" s="406"/>
      <c r="LK69" s="406" t="s">
        <v>397</v>
      </c>
      <c r="LL69" s="406" t="s">
        <v>397</v>
      </c>
      <c r="LM69" s="406" t="s">
        <v>397</v>
      </c>
      <c r="LN69" s="406"/>
      <c r="LO69" s="406"/>
      <c r="LP69" s="406"/>
      <c r="LQ69" s="406"/>
      <c r="LR69" s="406"/>
      <c r="LS69" s="406"/>
      <c r="LT69" s="406"/>
      <c r="LU69" s="406"/>
      <c r="LV69" s="406"/>
      <c r="LW69" s="406"/>
      <c r="LX69" s="406"/>
      <c r="LY69" s="406"/>
      <c r="LZ69" s="406"/>
      <c r="MA69" s="406"/>
      <c r="MB69" s="406"/>
      <c r="MC69" s="406"/>
      <c r="MD69" s="406"/>
      <c r="ME69" s="406"/>
      <c r="MF69" s="406"/>
      <c r="MG69" s="406"/>
      <c r="MH69" s="406"/>
      <c r="MI69" s="406"/>
      <c r="MJ69" s="406"/>
      <c r="MK69" s="406"/>
      <c r="ML69" s="406"/>
      <c r="MM69" s="406"/>
      <c r="MN69" s="406"/>
      <c r="MO69" s="406"/>
      <c r="MP69" s="406"/>
      <c r="MQ69" s="406"/>
      <c r="MR69" s="406"/>
      <c r="MS69" s="406"/>
      <c r="MT69" s="406"/>
      <c r="MU69" s="406"/>
      <c r="MV69" s="406"/>
      <c r="MW69" s="406"/>
      <c r="MX69" s="406"/>
      <c r="MY69" s="406"/>
      <c r="MZ69" s="406"/>
      <c r="NA69" s="406"/>
      <c r="NB69" s="406"/>
      <c r="NC69" s="406"/>
      <c r="ND69" s="406"/>
      <c r="NE69" s="406"/>
      <c r="NF69" s="406"/>
      <c r="NG69" s="406"/>
      <c r="NH69" s="406"/>
      <c r="NI69" s="406"/>
      <c r="NJ69" s="406"/>
      <c r="NK69" s="406"/>
      <c r="NL69" s="406"/>
      <c r="NM69" s="406"/>
      <c r="NN69" s="406"/>
      <c r="NO69" s="406"/>
      <c r="NP69" s="406"/>
      <c r="NQ69" s="406"/>
      <c r="NR69" s="406"/>
      <c r="NS69" s="406"/>
      <c r="NT69" s="406"/>
      <c r="NU69" s="406"/>
      <c r="NV69" s="406"/>
      <c r="NW69" s="406"/>
      <c r="NX69" s="406"/>
      <c r="NY69" s="406"/>
      <c r="NZ69" s="406"/>
      <c r="OA69" s="406"/>
      <c r="OB69" s="406"/>
      <c r="OC69" s="406"/>
      <c r="OD69" s="406"/>
      <c r="OE69" s="406"/>
      <c r="OF69" s="406"/>
      <c r="OG69" s="406"/>
      <c r="OH69" s="406"/>
      <c r="OI69" s="406"/>
      <c r="OJ69" s="406"/>
      <c r="OK69" s="406"/>
      <c r="OL69" s="406"/>
      <c r="OM69" s="406"/>
      <c r="ON69" s="406"/>
      <c r="OO69" s="406"/>
      <c r="OP69" s="406"/>
      <c r="OQ69" s="406"/>
      <c r="OR69" s="406"/>
      <c r="OS69" s="406"/>
      <c r="OT69" s="406"/>
      <c r="OU69" s="406"/>
      <c r="OV69" s="406"/>
      <c r="OW69" s="406"/>
      <c r="OX69" s="406"/>
      <c r="OY69" s="406"/>
      <c r="OZ69" s="406"/>
      <c r="PA69" s="406"/>
      <c r="PB69" s="406"/>
      <c r="PC69" s="406"/>
      <c r="PD69" s="406"/>
      <c r="PE69" s="406"/>
      <c r="PF69" s="406"/>
      <c r="PG69" s="406"/>
      <c r="PH69" s="406"/>
      <c r="PI69" s="406"/>
      <c r="PJ69" s="406"/>
      <c r="PK69" s="406"/>
      <c r="PL69" s="406"/>
      <c r="PM69" s="406"/>
      <c r="PN69" s="406"/>
      <c r="PO69" s="406"/>
      <c r="PP69" s="406"/>
      <c r="PQ69" s="406"/>
      <c r="PR69" s="406"/>
      <c r="PS69" s="406"/>
      <c r="PT69" s="406"/>
      <c r="PU69" s="406"/>
      <c r="PV69" s="406"/>
      <c r="PW69" s="406"/>
      <c r="PX69" s="406"/>
      <c r="PY69" s="406"/>
      <c r="PZ69" s="406"/>
      <c r="QA69" s="406"/>
      <c r="QB69" s="406"/>
      <c r="QC69" s="406"/>
      <c r="QD69" s="406"/>
      <c r="QE69" s="406"/>
      <c r="QF69" s="406"/>
      <c r="QG69" s="406"/>
      <c r="QH69" s="406"/>
      <c r="QI69" s="406"/>
      <c r="QJ69" s="406"/>
      <c r="QK69" s="406"/>
      <c r="QL69" s="406"/>
      <c r="QM69" s="406"/>
      <c r="QN69" s="406"/>
      <c r="QO69" s="406"/>
      <c r="QP69" s="406"/>
      <c r="QQ69" s="406"/>
      <c r="QR69" s="406"/>
      <c r="QS69" s="406"/>
      <c r="QT69" s="406"/>
      <c r="QU69" s="406"/>
      <c r="QV69" s="406"/>
      <c r="QW69" s="406"/>
      <c r="QX69" s="406"/>
      <c r="QY69" s="406"/>
      <c r="QZ69" s="406"/>
      <c r="RA69" s="406"/>
      <c r="RB69" s="406"/>
      <c r="RC69" s="406"/>
      <c r="RD69" s="406"/>
      <c r="RE69" s="406"/>
      <c r="RF69" s="406"/>
      <c r="RG69" s="406"/>
      <c r="RH69" s="406"/>
      <c r="RI69" s="406"/>
      <c r="RJ69" s="406"/>
      <c r="RK69" s="406"/>
      <c r="RL69" s="406"/>
      <c r="RM69" s="406"/>
      <c r="RN69" s="406"/>
      <c r="RO69" s="406"/>
      <c r="RP69" s="406"/>
      <c r="RQ69" s="406"/>
      <c r="RR69" s="406"/>
      <c r="RS69" s="406"/>
      <c r="RT69" s="406"/>
      <c r="RU69" s="406"/>
      <c r="RV69" s="406"/>
      <c r="RW69" s="406"/>
      <c r="RX69" s="406"/>
      <c r="RY69" s="406"/>
      <c r="RZ69" s="406"/>
      <c r="SA69" s="406"/>
      <c r="SB69" s="406"/>
      <c r="SC69" s="406"/>
      <c r="SD69" s="406"/>
      <c r="SE69" s="406"/>
      <c r="SF69" s="406"/>
      <c r="SG69" s="406"/>
    </row>
    <row r="70" spans="1:501">
      <c r="A70" s="395"/>
      <c r="B70" s="395" t="s">
        <v>469</v>
      </c>
      <c r="C70" s="395">
        <v>0</v>
      </c>
      <c r="D70" s="395">
        <v>18.829999999999998</v>
      </c>
      <c r="E70" s="395">
        <v>33.9</v>
      </c>
      <c r="F70" s="395">
        <v>-41.52</v>
      </c>
      <c r="G70" s="395">
        <v>276.11</v>
      </c>
      <c r="H70" s="395">
        <v>-56.36</v>
      </c>
      <c r="I70" s="395">
        <v>21.62</v>
      </c>
      <c r="J70" s="395">
        <v>43.22</v>
      </c>
      <c r="K70" s="395">
        <v>6.45</v>
      </c>
      <c r="L70" s="395">
        <v>26.29</v>
      </c>
      <c r="M70" s="395">
        <v>0</v>
      </c>
      <c r="N70" s="395"/>
      <c r="O70" s="398">
        <v>0</v>
      </c>
      <c r="P70" s="395">
        <v>0</v>
      </c>
      <c r="Q70" s="395">
        <v>0</v>
      </c>
      <c r="R70" s="395">
        <v>0</v>
      </c>
      <c r="S70" s="395">
        <v>0</v>
      </c>
      <c r="T70" s="395">
        <v>0</v>
      </c>
      <c r="U70" s="395">
        <v>0</v>
      </c>
      <c r="V70" s="395">
        <v>0</v>
      </c>
      <c r="W70" s="395" t="s">
        <v>397</v>
      </c>
      <c r="X70" s="395" t="s">
        <v>397</v>
      </c>
      <c r="Y70" s="395" t="s">
        <v>397</v>
      </c>
      <c r="Z70" s="395"/>
      <c r="AA70" s="395"/>
      <c r="AB70" s="395"/>
      <c r="AC70" s="395"/>
      <c r="AD70" s="395"/>
      <c r="AE70" s="395"/>
      <c r="AF70" s="397" t="s">
        <v>469</v>
      </c>
      <c r="AG70" s="395" t="s">
        <v>469</v>
      </c>
      <c r="AH70" s="406" t="s">
        <v>397</v>
      </c>
      <c r="AI70" s="406" t="s">
        <v>397</v>
      </c>
      <c r="AJ70" s="406" t="s">
        <v>397</v>
      </c>
      <c r="AK70" s="406" t="s">
        <v>397</v>
      </c>
      <c r="AL70" s="406" t="s">
        <v>397</v>
      </c>
      <c r="AM70" s="406" t="s">
        <v>397</v>
      </c>
      <c r="AN70" s="406" t="s">
        <v>397</v>
      </c>
      <c r="AO70" s="406" t="s">
        <v>397</v>
      </c>
      <c r="AP70" s="406" t="s">
        <v>397</v>
      </c>
      <c r="AQ70" s="406" t="s">
        <v>397</v>
      </c>
      <c r="AR70" s="406" t="s">
        <v>397</v>
      </c>
      <c r="AS70" s="406" t="s">
        <v>397</v>
      </c>
      <c r="AT70" s="406" t="s">
        <v>397</v>
      </c>
      <c r="AU70" s="406" t="s">
        <v>397</v>
      </c>
      <c r="AV70" s="406" t="s">
        <v>397</v>
      </c>
      <c r="AW70" s="406" t="s">
        <v>397</v>
      </c>
      <c r="AX70" s="406" t="s">
        <v>397</v>
      </c>
      <c r="AY70" s="406" t="s">
        <v>397</v>
      </c>
      <c r="AZ70" s="406" t="s">
        <v>397</v>
      </c>
      <c r="BA70" s="406" t="s">
        <v>397</v>
      </c>
      <c r="BB70" s="406" t="s">
        <v>397</v>
      </c>
      <c r="BC70" s="406" t="s">
        <v>397</v>
      </c>
      <c r="BD70" s="406" t="s">
        <v>397</v>
      </c>
      <c r="BE70" s="406" t="s">
        <v>397</v>
      </c>
      <c r="BF70" s="406" t="s">
        <v>397</v>
      </c>
      <c r="BG70" s="406" t="s">
        <v>397</v>
      </c>
      <c r="BH70" s="406" t="s">
        <v>397</v>
      </c>
      <c r="BI70" s="406" t="s">
        <v>397</v>
      </c>
      <c r="BJ70" s="406" t="s">
        <v>397</v>
      </c>
      <c r="BK70" s="406" t="s">
        <v>397</v>
      </c>
      <c r="BL70" s="406" t="s">
        <v>397</v>
      </c>
      <c r="BM70" s="406" t="s">
        <v>397</v>
      </c>
      <c r="BN70" s="406" t="s">
        <v>397</v>
      </c>
      <c r="BO70" s="406" t="s">
        <v>397</v>
      </c>
      <c r="BP70" s="406" t="s">
        <v>397</v>
      </c>
      <c r="BQ70" s="406" t="s">
        <v>397</v>
      </c>
      <c r="BR70" s="406" t="s">
        <v>397</v>
      </c>
      <c r="BS70" s="406" t="s">
        <v>397</v>
      </c>
      <c r="BT70" s="406" t="s">
        <v>397</v>
      </c>
      <c r="BU70" s="406" t="s">
        <v>397</v>
      </c>
      <c r="BV70" s="406" t="s">
        <v>397</v>
      </c>
      <c r="BW70" s="406" t="s">
        <v>397</v>
      </c>
      <c r="BX70" s="406" t="s">
        <v>397</v>
      </c>
      <c r="BY70" s="406" t="s">
        <v>397</v>
      </c>
      <c r="BZ70" s="406" t="s">
        <v>397</v>
      </c>
      <c r="CA70" s="406" t="s">
        <v>397</v>
      </c>
      <c r="CB70" s="406" t="s">
        <v>397</v>
      </c>
      <c r="CC70" s="406" t="s">
        <v>397</v>
      </c>
      <c r="CD70" s="406" t="s">
        <v>397</v>
      </c>
      <c r="CE70" s="406" t="s">
        <v>397</v>
      </c>
      <c r="CF70" s="406" t="s">
        <v>397</v>
      </c>
      <c r="CG70" s="406" t="s">
        <v>397</v>
      </c>
      <c r="CH70" s="406" t="s">
        <v>397</v>
      </c>
      <c r="CI70" s="406" t="s">
        <v>397</v>
      </c>
      <c r="CJ70" s="406" t="s">
        <v>397</v>
      </c>
      <c r="CK70" s="406" t="s">
        <v>397</v>
      </c>
      <c r="CL70" s="406" t="s">
        <v>397</v>
      </c>
      <c r="CM70" s="406" t="s">
        <v>397</v>
      </c>
      <c r="CN70" s="406" t="s">
        <v>397</v>
      </c>
      <c r="CO70" s="406" t="s">
        <v>397</v>
      </c>
      <c r="CP70" s="406" t="s">
        <v>397</v>
      </c>
      <c r="CQ70" s="406" t="s">
        <v>397</v>
      </c>
      <c r="CR70" s="406" t="s">
        <v>397</v>
      </c>
      <c r="CS70" s="406" t="s">
        <v>397</v>
      </c>
      <c r="CT70" s="406" t="s">
        <v>397</v>
      </c>
      <c r="CU70" s="406" t="s">
        <v>397</v>
      </c>
      <c r="CV70" s="406" t="s">
        <v>397</v>
      </c>
      <c r="CW70" s="406" t="s">
        <v>397</v>
      </c>
      <c r="CX70" s="406" t="s">
        <v>397</v>
      </c>
      <c r="CY70" s="406" t="s">
        <v>397</v>
      </c>
      <c r="CZ70" s="406" t="s">
        <v>397</v>
      </c>
      <c r="DA70" s="406" t="s">
        <v>397</v>
      </c>
      <c r="DB70" s="406" t="s">
        <v>397</v>
      </c>
      <c r="DC70" s="397"/>
      <c r="DD70" s="397"/>
      <c r="DE70" s="397"/>
      <c r="DF70" s="397" t="s">
        <v>397</v>
      </c>
      <c r="DG70" s="397" t="s">
        <v>397</v>
      </c>
      <c r="DH70" s="397" t="s">
        <v>397</v>
      </c>
      <c r="DI70" s="397" t="s">
        <v>397</v>
      </c>
      <c r="DJ70" s="397" t="s">
        <v>397</v>
      </c>
      <c r="DK70" s="397" t="s">
        <v>397</v>
      </c>
      <c r="DL70" s="397"/>
      <c r="DM70" s="397"/>
      <c r="DN70" s="397" t="s">
        <v>469</v>
      </c>
      <c r="DO70" s="395" t="s">
        <v>469</v>
      </c>
      <c r="DP70" s="406" t="s">
        <v>397</v>
      </c>
      <c r="DQ70" s="406" t="s">
        <v>397</v>
      </c>
      <c r="DR70" s="406" t="s">
        <v>397</v>
      </c>
      <c r="DS70" s="406" t="s">
        <v>397</v>
      </c>
      <c r="DT70" s="406" t="s">
        <v>397</v>
      </c>
      <c r="DU70" s="406" t="s">
        <v>397</v>
      </c>
      <c r="DV70" s="406" t="s">
        <v>397</v>
      </c>
      <c r="DW70" s="406" t="s">
        <v>397</v>
      </c>
      <c r="DX70" s="406" t="s">
        <v>397</v>
      </c>
      <c r="DY70" s="406" t="s">
        <v>397</v>
      </c>
      <c r="DZ70" s="406" t="s">
        <v>397</v>
      </c>
      <c r="EA70" s="406" t="s">
        <v>397</v>
      </c>
      <c r="EB70" s="406" t="s">
        <v>397</v>
      </c>
      <c r="EC70" s="406" t="s">
        <v>397</v>
      </c>
      <c r="ED70" s="406" t="s">
        <v>397</v>
      </c>
      <c r="EE70" s="406" t="s">
        <v>397</v>
      </c>
      <c r="EF70" s="406" t="s">
        <v>397</v>
      </c>
      <c r="EG70" s="406" t="s">
        <v>397</v>
      </c>
      <c r="EH70" s="406" t="s">
        <v>397</v>
      </c>
      <c r="EI70" s="406" t="s">
        <v>397</v>
      </c>
      <c r="EJ70" s="406" t="s">
        <v>397</v>
      </c>
      <c r="EK70" s="406" t="s">
        <v>397</v>
      </c>
      <c r="EL70" s="406" t="s">
        <v>397</v>
      </c>
      <c r="EM70" s="406" t="s">
        <v>397</v>
      </c>
      <c r="EN70" s="406" t="s">
        <v>397</v>
      </c>
      <c r="EO70" s="406" t="s">
        <v>397</v>
      </c>
      <c r="EP70" s="406" t="s">
        <v>397</v>
      </c>
      <c r="EQ70" s="406" t="s">
        <v>397</v>
      </c>
      <c r="ER70" s="406" t="s">
        <v>397</v>
      </c>
      <c r="ES70" s="406" t="s">
        <v>397</v>
      </c>
      <c r="ET70" s="406" t="s">
        <v>397</v>
      </c>
      <c r="EU70" s="406" t="s">
        <v>397</v>
      </c>
      <c r="EV70" s="406" t="s">
        <v>397</v>
      </c>
      <c r="EW70" s="406" t="s">
        <v>397</v>
      </c>
      <c r="EX70" s="406" t="s">
        <v>397</v>
      </c>
      <c r="EY70" s="406" t="s">
        <v>397</v>
      </c>
      <c r="EZ70" s="406" t="s">
        <v>397</v>
      </c>
      <c r="FA70" s="406" t="s">
        <v>397</v>
      </c>
      <c r="FB70" s="406" t="s">
        <v>397</v>
      </c>
      <c r="FC70" s="406" t="s">
        <v>397</v>
      </c>
      <c r="FD70" s="406" t="s">
        <v>397</v>
      </c>
      <c r="FE70" s="406" t="s">
        <v>397</v>
      </c>
      <c r="FF70" s="406" t="s">
        <v>397</v>
      </c>
      <c r="FG70" s="406" t="s">
        <v>397</v>
      </c>
      <c r="FH70" s="406" t="s">
        <v>397</v>
      </c>
      <c r="FI70" s="406" t="s">
        <v>397</v>
      </c>
      <c r="FJ70" s="406" t="s">
        <v>397</v>
      </c>
      <c r="FK70" s="406" t="s">
        <v>397</v>
      </c>
      <c r="FL70" s="406" t="s">
        <v>397</v>
      </c>
      <c r="FM70" s="406" t="s">
        <v>397</v>
      </c>
      <c r="FN70" s="406" t="s">
        <v>397</v>
      </c>
      <c r="FO70" s="406" t="s">
        <v>397</v>
      </c>
      <c r="FP70" s="406" t="s">
        <v>397</v>
      </c>
      <c r="FQ70" s="406" t="s">
        <v>397</v>
      </c>
      <c r="FR70" s="406" t="s">
        <v>397</v>
      </c>
      <c r="FS70" s="406" t="s">
        <v>397</v>
      </c>
      <c r="FT70" s="406" t="s">
        <v>397</v>
      </c>
      <c r="FU70" s="406" t="s">
        <v>397</v>
      </c>
      <c r="FV70" s="406" t="s">
        <v>397</v>
      </c>
      <c r="FW70" s="406" t="s">
        <v>397</v>
      </c>
      <c r="FX70" s="406" t="s">
        <v>397</v>
      </c>
      <c r="FY70" s="406" t="s">
        <v>397</v>
      </c>
      <c r="FZ70" s="406" t="s">
        <v>397</v>
      </c>
      <c r="GA70" s="406" t="s">
        <v>397</v>
      </c>
      <c r="GB70" s="406" t="s">
        <v>397</v>
      </c>
      <c r="GC70" s="406" t="s">
        <v>397</v>
      </c>
      <c r="GD70" s="406" t="s">
        <v>397</v>
      </c>
      <c r="GE70" s="406" t="s">
        <v>397</v>
      </c>
      <c r="GF70" s="406" t="s">
        <v>397</v>
      </c>
      <c r="GG70" s="406" t="s">
        <v>397</v>
      </c>
      <c r="GH70" s="406" t="s">
        <v>397</v>
      </c>
      <c r="GI70" s="406" t="s">
        <v>397</v>
      </c>
      <c r="GJ70" s="406" t="s">
        <v>397</v>
      </c>
      <c r="GK70" s="406" t="s">
        <v>397</v>
      </c>
      <c r="GL70" s="406" t="s">
        <v>397</v>
      </c>
      <c r="GM70" s="406" t="s">
        <v>397</v>
      </c>
      <c r="GN70" s="406" t="s">
        <v>397</v>
      </c>
      <c r="GO70" s="406" t="s">
        <v>397</v>
      </c>
      <c r="GP70" s="406" t="s">
        <v>397</v>
      </c>
      <c r="GQ70" s="406" t="s">
        <v>397</v>
      </c>
      <c r="GR70" s="406" t="s">
        <v>397</v>
      </c>
      <c r="GS70" s="406" t="s">
        <v>397</v>
      </c>
      <c r="GT70" s="406" t="s">
        <v>397</v>
      </c>
      <c r="GU70" s="406" t="s">
        <v>397</v>
      </c>
      <c r="GV70" s="406" t="s">
        <v>397</v>
      </c>
      <c r="GW70" s="406" t="s">
        <v>397</v>
      </c>
      <c r="GX70" s="406" t="s">
        <v>397</v>
      </c>
      <c r="GY70" s="406" t="s">
        <v>397</v>
      </c>
      <c r="GZ70" s="406" t="s">
        <v>397</v>
      </c>
      <c r="HA70" s="406" t="s">
        <v>397</v>
      </c>
      <c r="HB70" s="406" t="s">
        <v>397</v>
      </c>
      <c r="HC70" s="406" t="s">
        <v>397</v>
      </c>
      <c r="HD70" s="406" t="s">
        <v>397</v>
      </c>
      <c r="HE70" s="406" t="s">
        <v>397</v>
      </c>
      <c r="HF70" s="406" t="s">
        <v>397</v>
      </c>
      <c r="HG70" s="406" t="s">
        <v>397</v>
      </c>
      <c r="HH70" s="406" t="s">
        <v>397</v>
      </c>
      <c r="HI70" s="406" t="s">
        <v>397</v>
      </c>
      <c r="HJ70" s="406" t="s">
        <v>397</v>
      </c>
      <c r="HK70" s="406" t="s">
        <v>397</v>
      </c>
      <c r="HL70" s="406" t="s">
        <v>397</v>
      </c>
      <c r="HM70" s="406" t="s">
        <v>397</v>
      </c>
      <c r="HN70" s="406" t="s">
        <v>397</v>
      </c>
      <c r="HO70" s="406" t="s">
        <v>397</v>
      </c>
      <c r="HP70" s="406" t="s">
        <v>397</v>
      </c>
      <c r="HQ70" s="406" t="s">
        <v>397</v>
      </c>
      <c r="HR70" s="406" t="s">
        <v>397</v>
      </c>
      <c r="HS70" s="406" t="s">
        <v>397</v>
      </c>
      <c r="HT70" s="406" t="s">
        <v>397</v>
      </c>
      <c r="HU70" s="406" t="s">
        <v>397</v>
      </c>
      <c r="HV70" s="406" t="s">
        <v>397</v>
      </c>
      <c r="HW70" s="406" t="s">
        <v>397</v>
      </c>
      <c r="HX70" s="406" t="s">
        <v>397</v>
      </c>
      <c r="HY70" s="406" t="s">
        <v>397</v>
      </c>
      <c r="HZ70" s="406" t="s">
        <v>397</v>
      </c>
      <c r="IA70" s="406" t="s">
        <v>397</v>
      </c>
      <c r="IB70" s="406" t="s">
        <v>397</v>
      </c>
      <c r="IC70" s="406" t="s">
        <v>397</v>
      </c>
      <c r="ID70" s="406" t="s">
        <v>397</v>
      </c>
      <c r="IE70" s="406" t="s">
        <v>397</v>
      </c>
      <c r="IF70" s="406" t="s">
        <v>397</v>
      </c>
      <c r="IG70" s="406" t="s">
        <v>397</v>
      </c>
      <c r="IH70" s="406" t="s">
        <v>397</v>
      </c>
      <c r="II70" s="406" t="s">
        <v>397</v>
      </c>
      <c r="IJ70" s="406" t="s">
        <v>397</v>
      </c>
      <c r="IK70" s="406" t="s">
        <v>397</v>
      </c>
      <c r="IL70" s="406" t="s">
        <v>397</v>
      </c>
      <c r="IM70" s="406" t="s">
        <v>397</v>
      </c>
      <c r="IN70" s="406" t="s">
        <v>397</v>
      </c>
      <c r="IO70" s="406" t="s">
        <v>397</v>
      </c>
      <c r="IP70" s="406" t="s">
        <v>397</v>
      </c>
      <c r="IQ70" s="406" t="s">
        <v>397</v>
      </c>
      <c r="IR70" s="406" t="s">
        <v>397</v>
      </c>
      <c r="IS70" s="406" t="s">
        <v>397</v>
      </c>
      <c r="IT70" s="406" t="s">
        <v>397</v>
      </c>
      <c r="IU70" s="406" t="s">
        <v>397</v>
      </c>
      <c r="IV70" s="406" t="s">
        <v>397</v>
      </c>
      <c r="IW70" s="406" t="s">
        <v>397</v>
      </c>
      <c r="IX70" s="406" t="s">
        <v>397</v>
      </c>
      <c r="IY70" s="406" t="s">
        <v>397</v>
      </c>
      <c r="IZ70" s="406" t="s">
        <v>397</v>
      </c>
      <c r="JA70" s="406" t="s">
        <v>397</v>
      </c>
      <c r="JB70" s="406" t="s">
        <v>397</v>
      </c>
      <c r="JC70" s="406" t="s">
        <v>397</v>
      </c>
      <c r="JD70" s="406" t="s">
        <v>397</v>
      </c>
      <c r="JE70" s="406" t="s">
        <v>397</v>
      </c>
      <c r="JF70" s="406" t="s">
        <v>397</v>
      </c>
      <c r="JG70" s="406" t="s">
        <v>397</v>
      </c>
      <c r="JH70" s="406" t="s">
        <v>397</v>
      </c>
      <c r="JI70" s="406" t="s">
        <v>397</v>
      </c>
      <c r="JJ70" s="406" t="s">
        <v>397</v>
      </c>
      <c r="JK70" s="406" t="s">
        <v>397</v>
      </c>
      <c r="JL70" s="406" t="s">
        <v>397</v>
      </c>
      <c r="JM70" s="406" t="s">
        <v>397</v>
      </c>
      <c r="JN70" s="406" t="s">
        <v>397</v>
      </c>
      <c r="JO70" s="406" t="s">
        <v>397</v>
      </c>
      <c r="JP70" s="406" t="s">
        <v>397</v>
      </c>
      <c r="JQ70" s="406" t="s">
        <v>397</v>
      </c>
      <c r="JR70" s="406" t="s">
        <v>397</v>
      </c>
      <c r="JS70" s="406" t="s">
        <v>397</v>
      </c>
      <c r="JT70" s="406" t="s">
        <v>397</v>
      </c>
      <c r="JU70" s="406" t="s">
        <v>397</v>
      </c>
      <c r="JV70" s="406" t="s">
        <v>397</v>
      </c>
      <c r="JW70" s="406" t="s">
        <v>397</v>
      </c>
      <c r="JX70" s="406" t="s">
        <v>397</v>
      </c>
      <c r="JY70" s="406" t="s">
        <v>397</v>
      </c>
      <c r="JZ70" s="406" t="s">
        <v>397</v>
      </c>
      <c r="KA70" s="406" t="s">
        <v>397</v>
      </c>
      <c r="KB70" s="406" t="s">
        <v>397</v>
      </c>
      <c r="KC70" s="406" t="s">
        <v>397</v>
      </c>
      <c r="KD70" s="406" t="s">
        <v>397</v>
      </c>
      <c r="KE70" s="406" t="s">
        <v>397</v>
      </c>
      <c r="KF70" s="406" t="s">
        <v>397</v>
      </c>
      <c r="KG70" s="406" t="s">
        <v>397</v>
      </c>
      <c r="KH70" s="406" t="s">
        <v>397</v>
      </c>
      <c r="KI70" s="406" t="s">
        <v>397</v>
      </c>
      <c r="KJ70" s="406" t="s">
        <v>397</v>
      </c>
      <c r="KK70" s="406" t="s">
        <v>397</v>
      </c>
      <c r="KL70" s="406" t="s">
        <v>397</v>
      </c>
      <c r="KM70" s="406" t="s">
        <v>397</v>
      </c>
      <c r="KN70" s="406" t="s">
        <v>397</v>
      </c>
      <c r="KO70" s="406" t="s">
        <v>397</v>
      </c>
      <c r="KP70" s="406" t="s">
        <v>397</v>
      </c>
      <c r="KQ70" s="406" t="s">
        <v>397</v>
      </c>
      <c r="KR70" s="406" t="s">
        <v>397</v>
      </c>
      <c r="KS70" s="406" t="s">
        <v>397</v>
      </c>
      <c r="KT70" s="406" t="s">
        <v>397</v>
      </c>
      <c r="KU70" s="406"/>
      <c r="KV70" s="406"/>
      <c r="KW70" s="406"/>
      <c r="KX70" s="406"/>
      <c r="KY70" s="397"/>
      <c r="KZ70" s="397" t="s">
        <v>469</v>
      </c>
      <c r="LA70" s="397" t="s">
        <v>397</v>
      </c>
      <c r="LB70" s="397" t="s">
        <v>397</v>
      </c>
      <c r="LC70" s="397" t="s">
        <v>397</v>
      </c>
      <c r="LD70" s="397" t="s">
        <v>397</v>
      </c>
      <c r="LE70" s="397" t="s">
        <v>397</v>
      </c>
      <c r="LF70" s="397" t="s">
        <v>397</v>
      </c>
      <c r="LG70" s="397"/>
      <c r="LH70" s="406"/>
      <c r="LI70" s="406"/>
      <c r="LJ70" s="406"/>
      <c r="LK70" s="406" t="s">
        <v>397</v>
      </c>
      <c r="LL70" s="406" t="s">
        <v>397</v>
      </c>
      <c r="LM70" s="406" t="s">
        <v>397</v>
      </c>
      <c r="LN70" s="406"/>
      <c r="LO70" s="406"/>
      <c r="LP70" s="406"/>
      <c r="LQ70" s="406"/>
      <c r="LR70" s="406"/>
      <c r="LS70" s="406"/>
      <c r="LT70" s="406"/>
      <c r="LU70" s="406"/>
      <c r="LV70" s="406"/>
      <c r="LW70" s="406"/>
      <c r="LX70" s="406"/>
      <c r="LY70" s="406"/>
      <c r="LZ70" s="406"/>
      <c r="MA70" s="406"/>
      <c r="MB70" s="406"/>
      <c r="MC70" s="406"/>
      <c r="MD70" s="406"/>
      <c r="ME70" s="406"/>
      <c r="MF70" s="406"/>
      <c r="MG70" s="406"/>
      <c r="MH70" s="406"/>
      <c r="MI70" s="406"/>
      <c r="MJ70" s="406"/>
      <c r="MK70" s="406"/>
      <c r="ML70" s="406"/>
      <c r="MM70" s="406"/>
      <c r="MN70" s="406"/>
      <c r="MO70" s="406"/>
      <c r="MP70" s="406"/>
      <c r="MQ70" s="406"/>
      <c r="MR70" s="406"/>
      <c r="MS70" s="406"/>
      <c r="MT70" s="406"/>
      <c r="MU70" s="406"/>
      <c r="MV70" s="406"/>
      <c r="MW70" s="406"/>
      <c r="MX70" s="406"/>
      <c r="MY70" s="406"/>
      <c r="MZ70" s="406"/>
      <c r="NA70" s="406"/>
      <c r="NB70" s="406"/>
      <c r="NC70" s="406"/>
      <c r="ND70" s="406"/>
      <c r="NE70" s="406"/>
      <c r="NF70" s="406"/>
      <c r="NG70" s="406"/>
      <c r="NH70" s="406"/>
      <c r="NI70" s="406"/>
      <c r="NJ70" s="406"/>
      <c r="NK70" s="406"/>
      <c r="NL70" s="406"/>
      <c r="NM70" s="406"/>
      <c r="NN70" s="406"/>
      <c r="NO70" s="406"/>
      <c r="NP70" s="406"/>
      <c r="NQ70" s="406"/>
      <c r="NR70" s="406"/>
      <c r="NS70" s="406"/>
      <c r="NT70" s="406"/>
      <c r="NU70" s="406"/>
      <c r="NV70" s="406"/>
      <c r="NW70" s="406"/>
      <c r="NX70" s="406"/>
      <c r="NY70" s="406"/>
      <c r="NZ70" s="406"/>
      <c r="OA70" s="406"/>
      <c r="OB70" s="406"/>
      <c r="OC70" s="406"/>
      <c r="OD70" s="406"/>
      <c r="OE70" s="406"/>
      <c r="OF70" s="406"/>
      <c r="OG70" s="406"/>
      <c r="OH70" s="406"/>
      <c r="OI70" s="406"/>
      <c r="OJ70" s="406"/>
      <c r="OK70" s="406"/>
      <c r="OL70" s="406"/>
      <c r="OM70" s="406"/>
      <c r="ON70" s="406"/>
      <c r="OO70" s="406"/>
      <c r="OP70" s="406"/>
      <c r="OQ70" s="406"/>
      <c r="OR70" s="406"/>
      <c r="OS70" s="406"/>
      <c r="OT70" s="406"/>
      <c r="OU70" s="406"/>
      <c r="OV70" s="406"/>
      <c r="OW70" s="406"/>
      <c r="OX70" s="406"/>
      <c r="OY70" s="406"/>
      <c r="OZ70" s="406"/>
      <c r="PA70" s="406"/>
      <c r="PB70" s="406"/>
      <c r="PC70" s="406"/>
      <c r="PD70" s="406"/>
      <c r="PE70" s="406"/>
      <c r="PF70" s="406"/>
      <c r="PG70" s="406"/>
      <c r="PH70" s="406"/>
      <c r="PI70" s="406"/>
      <c r="PJ70" s="406"/>
      <c r="PK70" s="406"/>
      <c r="PL70" s="406"/>
      <c r="PM70" s="406"/>
      <c r="PN70" s="406"/>
      <c r="PO70" s="406"/>
      <c r="PP70" s="406"/>
      <c r="PQ70" s="406"/>
      <c r="PR70" s="406"/>
      <c r="PS70" s="406"/>
      <c r="PT70" s="406"/>
      <c r="PU70" s="406"/>
      <c r="PV70" s="406"/>
      <c r="PW70" s="406"/>
      <c r="PX70" s="406"/>
      <c r="PY70" s="406"/>
      <c r="PZ70" s="406"/>
      <c r="QA70" s="406"/>
      <c r="QB70" s="406"/>
      <c r="QC70" s="406"/>
      <c r="QD70" s="406"/>
      <c r="QE70" s="406"/>
      <c r="QF70" s="406"/>
      <c r="QG70" s="406"/>
      <c r="QH70" s="406"/>
      <c r="QI70" s="406"/>
      <c r="QJ70" s="406"/>
      <c r="QK70" s="406"/>
      <c r="QL70" s="406"/>
      <c r="QM70" s="406"/>
      <c r="QN70" s="406"/>
      <c r="QO70" s="406"/>
      <c r="QP70" s="406"/>
      <c r="QQ70" s="406"/>
      <c r="QR70" s="406"/>
      <c r="QS70" s="406"/>
      <c r="QT70" s="406"/>
      <c r="QU70" s="406"/>
      <c r="QV70" s="406"/>
      <c r="QW70" s="406"/>
      <c r="QX70" s="406"/>
      <c r="QY70" s="406"/>
      <c r="QZ70" s="406"/>
      <c r="RA70" s="406"/>
      <c r="RB70" s="406"/>
      <c r="RC70" s="406"/>
      <c r="RD70" s="406"/>
      <c r="RE70" s="406"/>
      <c r="RF70" s="406"/>
      <c r="RG70" s="406"/>
      <c r="RH70" s="406"/>
      <c r="RI70" s="406"/>
      <c r="RJ70" s="406"/>
      <c r="RK70" s="406"/>
      <c r="RL70" s="406"/>
      <c r="RM70" s="406"/>
      <c r="RN70" s="406"/>
      <c r="RO70" s="406"/>
      <c r="RP70" s="406"/>
      <c r="RQ70" s="406"/>
      <c r="RR70" s="406"/>
      <c r="RS70" s="406"/>
      <c r="RT70" s="406"/>
      <c r="RU70" s="406"/>
      <c r="RV70" s="406"/>
      <c r="RW70" s="406"/>
      <c r="RX70" s="406"/>
      <c r="RY70" s="406"/>
      <c r="RZ70" s="406"/>
      <c r="SA70" s="406"/>
      <c r="SB70" s="406"/>
      <c r="SC70" s="406"/>
      <c r="SD70" s="406"/>
      <c r="SE70" s="406"/>
      <c r="SF70" s="406"/>
      <c r="SG70" s="406"/>
    </row>
    <row r="71" spans="1:501">
      <c r="A71" s="395"/>
      <c r="B71" s="395" t="s">
        <v>470</v>
      </c>
      <c r="C71" s="395">
        <v>0</v>
      </c>
      <c r="D71" s="395">
        <v>0</v>
      </c>
      <c r="E71" s="395">
        <v>-71.209999999999994</v>
      </c>
      <c r="F71" s="395">
        <v>-143.01</v>
      </c>
      <c r="G71" s="395">
        <v>473.21</v>
      </c>
      <c r="H71" s="395">
        <v>175.38</v>
      </c>
      <c r="I71" s="395">
        <v>-498.8</v>
      </c>
      <c r="J71" s="395">
        <v>186.9</v>
      </c>
      <c r="K71" s="395">
        <v>-62.92</v>
      </c>
      <c r="L71" s="395">
        <v>285.35000000000002</v>
      </c>
      <c r="M71" s="395">
        <v>0</v>
      </c>
      <c r="N71" s="395"/>
      <c r="O71" s="398">
        <v>0</v>
      </c>
      <c r="P71" s="395">
        <v>0</v>
      </c>
      <c r="Q71" s="395">
        <v>0</v>
      </c>
      <c r="R71" s="395">
        <v>0</v>
      </c>
      <c r="S71" s="395">
        <v>0</v>
      </c>
      <c r="T71" s="395">
        <v>0</v>
      </c>
      <c r="U71" s="395">
        <v>0</v>
      </c>
      <c r="V71" s="395">
        <v>0</v>
      </c>
      <c r="W71" s="395" t="s">
        <v>397</v>
      </c>
      <c r="X71" s="395" t="s">
        <v>397</v>
      </c>
      <c r="Y71" s="395" t="s">
        <v>397</v>
      </c>
      <c r="Z71" s="395"/>
      <c r="AA71" s="395"/>
      <c r="AB71" s="395"/>
      <c r="AC71" s="395"/>
      <c r="AD71" s="395"/>
      <c r="AE71" s="395"/>
      <c r="AF71" s="397" t="s">
        <v>470</v>
      </c>
      <c r="AG71" s="395" t="s">
        <v>470</v>
      </c>
      <c r="AH71" s="406" t="s">
        <v>397</v>
      </c>
      <c r="AI71" s="406" t="s">
        <v>397</v>
      </c>
      <c r="AJ71" s="406" t="s">
        <v>397</v>
      </c>
      <c r="AK71" s="406" t="s">
        <v>397</v>
      </c>
      <c r="AL71" s="406" t="s">
        <v>397</v>
      </c>
      <c r="AM71" s="406" t="s">
        <v>397</v>
      </c>
      <c r="AN71" s="406" t="s">
        <v>397</v>
      </c>
      <c r="AO71" s="406" t="s">
        <v>397</v>
      </c>
      <c r="AP71" s="406" t="s">
        <v>397</v>
      </c>
      <c r="AQ71" s="406" t="s">
        <v>397</v>
      </c>
      <c r="AR71" s="406" t="s">
        <v>397</v>
      </c>
      <c r="AS71" s="406" t="s">
        <v>397</v>
      </c>
      <c r="AT71" s="406" t="s">
        <v>397</v>
      </c>
      <c r="AU71" s="406" t="s">
        <v>397</v>
      </c>
      <c r="AV71" s="406" t="s">
        <v>397</v>
      </c>
      <c r="AW71" s="406" t="s">
        <v>397</v>
      </c>
      <c r="AX71" s="406" t="s">
        <v>397</v>
      </c>
      <c r="AY71" s="406" t="s">
        <v>397</v>
      </c>
      <c r="AZ71" s="406" t="s">
        <v>397</v>
      </c>
      <c r="BA71" s="406" t="s">
        <v>397</v>
      </c>
      <c r="BB71" s="406" t="s">
        <v>397</v>
      </c>
      <c r="BC71" s="406" t="s">
        <v>397</v>
      </c>
      <c r="BD71" s="406" t="s">
        <v>397</v>
      </c>
      <c r="BE71" s="406" t="s">
        <v>397</v>
      </c>
      <c r="BF71" s="406" t="s">
        <v>397</v>
      </c>
      <c r="BG71" s="406" t="s">
        <v>397</v>
      </c>
      <c r="BH71" s="406" t="s">
        <v>397</v>
      </c>
      <c r="BI71" s="406" t="s">
        <v>397</v>
      </c>
      <c r="BJ71" s="406" t="s">
        <v>397</v>
      </c>
      <c r="BK71" s="406" t="s">
        <v>397</v>
      </c>
      <c r="BL71" s="406" t="s">
        <v>397</v>
      </c>
      <c r="BM71" s="406" t="s">
        <v>397</v>
      </c>
      <c r="BN71" s="406" t="s">
        <v>397</v>
      </c>
      <c r="BO71" s="406" t="s">
        <v>397</v>
      </c>
      <c r="BP71" s="406" t="s">
        <v>397</v>
      </c>
      <c r="BQ71" s="406" t="s">
        <v>397</v>
      </c>
      <c r="BR71" s="406" t="s">
        <v>397</v>
      </c>
      <c r="BS71" s="406" t="s">
        <v>397</v>
      </c>
      <c r="BT71" s="406" t="s">
        <v>397</v>
      </c>
      <c r="BU71" s="406" t="s">
        <v>397</v>
      </c>
      <c r="BV71" s="406" t="s">
        <v>397</v>
      </c>
      <c r="BW71" s="406" t="s">
        <v>397</v>
      </c>
      <c r="BX71" s="406" t="s">
        <v>397</v>
      </c>
      <c r="BY71" s="406" t="s">
        <v>397</v>
      </c>
      <c r="BZ71" s="406" t="s">
        <v>397</v>
      </c>
      <c r="CA71" s="406" t="s">
        <v>397</v>
      </c>
      <c r="CB71" s="406" t="s">
        <v>397</v>
      </c>
      <c r="CC71" s="406" t="s">
        <v>397</v>
      </c>
      <c r="CD71" s="406" t="s">
        <v>397</v>
      </c>
      <c r="CE71" s="406" t="s">
        <v>397</v>
      </c>
      <c r="CF71" s="406" t="s">
        <v>397</v>
      </c>
      <c r="CG71" s="406" t="s">
        <v>397</v>
      </c>
      <c r="CH71" s="406" t="s">
        <v>397</v>
      </c>
      <c r="CI71" s="406" t="s">
        <v>397</v>
      </c>
      <c r="CJ71" s="406" t="s">
        <v>397</v>
      </c>
      <c r="CK71" s="406" t="s">
        <v>397</v>
      </c>
      <c r="CL71" s="406" t="s">
        <v>397</v>
      </c>
      <c r="CM71" s="406" t="s">
        <v>397</v>
      </c>
      <c r="CN71" s="406" t="s">
        <v>397</v>
      </c>
      <c r="CO71" s="406" t="s">
        <v>397</v>
      </c>
      <c r="CP71" s="406" t="s">
        <v>397</v>
      </c>
      <c r="CQ71" s="406" t="s">
        <v>397</v>
      </c>
      <c r="CR71" s="406" t="s">
        <v>397</v>
      </c>
      <c r="CS71" s="406" t="s">
        <v>397</v>
      </c>
      <c r="CT71" s="406" t="s">
        <v>397</v>
      </c>
      <c r="CU71" s="406" t="s">
        <v>397</v>
      </c>
      <c r="CV71" s="406" t="s">
        <v>397</v>
      </c>
      <c r="CW71" s="406" t="s">
        <v>397</v>
      </c>
      <c r="CX71" s="406" t="s">
        <v>397</v>
      </c>
      <c r="CY71" s="406" t="s">
        <v>397</v>
      </c>
      <c r="CZ71" s="406" t="s">
        <v>397</v>
      </c>
      <c r="DA71" s="406" t="s">
        <v>397</v>
      </c>
      <c r="DB71" s="406" t="s">
        <v>397</v>
      </c>
      <c r="DC71" s="397"/>
      <c r="DD71" s="397"/>
      <c r="DE71" s="397"/>
      <c r="DF71" s="397" t="s">
        <v>397</v>
      </c>
      <c r="DG71" s="397" t="s">
        <v>397</v>
      </c>
      <c r="DH71" s="397" t="s">
        <v>397</v>
      </c>
      <c r="DI71" s="397" t="s">
        <v>397</v>
      </c>
      <c r="DJ71" s="397" t="s">
        <v>397</v>
      </c>
      <c r="DK71" s="397" t="s">
        <v>397</v>
      </c>
      <c r="DL71" s="397"/>
      <c r="DM71" s="397"/>
      <c r="DN71" s="397" t="s">
        <v>470</v>
      </c>
      <c r="DO71" s="395" t="s">
        <v>470</v>
      </c>
      <c r="DP71" s="406" t="s">
        <v>397</v>
      </c>
      <c r="DQ71" s="406" t="s">
        <v>397</v>
      </c>
      <c r="DR71" s="406" t="s">
        <v>397</v>
      </c>
      <c r="DS71" s="406" t="s">
        <v>397</v>
      </c>
      <c r="DT71" s="406" t="s">
        <v>397</v>
      </c>
      <c r="DU71" s="406" t="s">
        <v>397</v>
      </c>
      <c r="DV71" s="406" t="s">
        <v>397</v>
      </c>
      <c r="DW71" s="406" t="s">
        <v>397</v>
      </c>
      <c r="DX71" s="406" t="s">
        <v>397</v>
      </c>
      <c r="DY71" s="406" t="s">
        <v>397</v>
      </c>
      <c r="DZ71" s="406" t="s">
        <v>397</v>
      </c>
      <c r="EA71" s="406" t="s">
        <v>397</v>
      </c>
      <c r="EB71" s="406" t="s">
        <v>397</v>
      </c>
      <c r="EC71" s="406" t="s">
        <v>397</v>
      </c>
      <c r="ED71" s="406" t="s">
        <v>397</v>
      </c>
      <c r="EE71" s="406" t="s">
        <v>397</v>
      </c>
      <c r="EF71" s="406" t="s">
        <v>397</v>
      </c>
      <c r="EG71" s="406" t="s">
        <v>397</v>
      </c>
      <c r="EH71" s="406" t="s">
        <v>397</v>
      </c>
      <c r="EI71" s="406" t="s">
        <v>397</v>
      </c>
      <c r="EJ71" s="406" t="s">
        <v>397</v>
      </c>
      <c r="EK71" s="406" t="s">
        <v>397</v>
      </c>
      <c r="EL71" s="406" t="s">
        <v>397</v>
      </c>
      <c r="EM71" s="406" t="s">
        <v>397</v>
      </c>
      <c r="EN71" s="406" t="s">
        <v>397</v>
      </c>
      <c r="EO71" s="406" t="s">
        <v>397</v>
      </c>
      <c r="EP71" s="406" t="s">
        <v>397</v>
      </c>
      <c r="EQ71" s="406" t="s">
        <v>397</v>
      </c>
      <c r="ER71" s="406" t="s">
        <v>397</v>
      </c>
      <c r="ES71" s="406" t="s">
        <v>397</v>
      </c>
      <c r="ET71" s="406" t="s">
        <v>397</v>
      </c>
      <c r="EU71" s="406" t="s">
        <v>397</v>
      </c>
      <c r="EV71" s="406" t="s">
        <v>397</v>
      </c>
      <c r="EW71" s="406" t="s">
        <v>397</v>
      </c>
      <c r="EX71" s="406" t="s">
        <v>397</v>
      </c>
      <c r="EY71" s="406" t="s">
        <v>397</v>
      </c>
      <c r="EZ71" s="406" t="s">
        <v>397</v>
      </c>
      <c r="FA71" s="406" t="s">
        <v>397</v>
      </c>
      <c r="FB71" s="406" t="s">
        <v>397</v>
      </c>
      <c r="FC71" s="406" t="s">
        <v>397</v>
      </c>
      <c r="FD71" s="406" t="s">
        <v>397</v>
      </c>
      <c r="FE71" s="406" t="s">
        <v>397</v>
      </c>
      <c r="FF71" s="406" t="s">
        <v>397</v>
      </c>
      <c r="FG71" s="406" t="s">
        <v>397</v>
      </c>
      <c r="FH71" s="406" t="s">
        <v>397</v>
      </c>
      <c r="FI71" s="406" t="s">
        <v>397</v>
      </c>
      <c r="FJ71" s="406" t="s">
        <v>397</v>
      </c>
      <c r="FK71" s="406" t="s">
        <v>397</v>
      </c>
      <c r="FL71" s="406" t="s">
        <v>397</v>
      </c>
      <c r="FM71" s="406" t="s">
        <v>397</v>
      </c>
      <c r="FN71" s="406" t="s">
        <v>397</v>
      </c>
      <c r="FO71" s="406" t="s">
        <v>397</v>
      </c>
      <c r="FP71" s="406" t="s">
        <v>397</v>
      </c>
      <c r="FQ71" s="406" t="s">
        <v>397</v>
      </c>
      <c r="FR71" s="406" t="s">
        <v>397</v>
      </c>
      <c r="FS71" s="406" t="s">
        <v>397</v>
      </c>
      <c r="FT71" s="406" t="s">
        <v>397</v>
      </c>
      <c r="FU71" s="406" t="s">
        <v>397</v>
      </c>
      <c r="FV71" s="406" t="s">
        <v>397</v>
      </c>
      <c r="FW71" s="406" t="s">
        <v>397</v>
      </c>
      <c r="FX71" s="406" t="s">
        <v>397</v>
      </c>
      <c r="FY71" s="406" t="s">
        <v>397</v>
      </c>
      <c r="FZ71" s="406" t="s">
        <v>397</v>
      </c>
      <c r="GA71" s="406" t="s">
        <v>397</v>
      </c>
      <c r="GB71" s="406" t="s">
        <v>397</v>
      </c>
      <c r="GC71" s="406" t="s">
        <v>397</v>
      </c>
      <c r="GD71" s="406" t="s">
        <v>397</v>
      </c>
      <c r="GE71" s="406" t="s">
        <v>397</v>
      </c>
      <c r="GF71" s="406" t="s">
        <v>397</v>
      </c>
      <c r="GG71" s="406" t="s">
        <v>397</v>
      </c>
      <c r="GH71" s="406" t="s">
        <v>397</v>
      </c>
      <c r="GI71" s="406" t="s">
        <v>397</v>
      </c>
      <c r="GJ71" s="406" t="s">
        <v>397</v>
      </c>
      <c r="GK71" s="406" t="s">
        <v>397</v>
      </c>
      <c r="GL71" s="406" t="s">
        <v>397</v>
      </c>
      <c r="GM71" s="406" t="s">
        <v>397</v>
      </c>
      <c r="GN71" s="406" t="s">
        <v>397</v>
      </c>
      <c r="GO71" s="406" t="s">
        <v>397</v>
      </c>
      <c r="GP71" s="406" t="s">
        <v>397</v>
      </c>
      <c r="GQ71" s="406" t="s">
        <v>397</v>
      </c>
      <c r="GR71" s="406" t="s">
        <v>397</v>
      </c>
      <c r="GS71" s="406" t="s">
        <v>397</v>
      </c>
      <c r="GT71" s="406" t="s">
        <v>397</v>
      </c>
      <c r="GU71" s="406" t="s">
        <v>397</v>
      </c>
      <c r="GV71" s="406" t="s">
        <v>397</v>
      </c>
      <c r="GW71" s="406" t="s">
        <v>397</v>
      </c>
      <c r="GX71" s="406" t="s">
        <v>397</v>
      </c>
      <c r="GY71" s="406" t="s">
        <v>397</v>
      </c>
      <c r="GZ71" s="406" t="s">
        <v>397</v>
      </c>
      <c r="HA71" s="406" t="s">
        <v>397</v>
      </c>
      <c r="HB71" s="406" t="s">
        <v>397</v>
      </c>
      <c r="HC71" s="406" t="s">
        <v>397</v>
      </c>
      <c r="HD71" s="406" t="s">
        <v>397</v>
      </c>
      <c r="HE71" s="406" t="s">
        <v>397</v>
      </c>
      <c r="HF71" s="406" t="s">
        <v>397</v>
      </c>
      <c r="HG71" s="406" t="s">
        <v>397</v>
      </c>
      <c r="HH71" s="406" t="s">
        <v>397</v>
      </c>
      <c r="HI71" s="406" t="s">
        <v>397</v>
      </c>
      <c r="HJ71" s="406" t="s">
        <v>397</v>
      </c>
      <c r="HK71" s="406" t="s">
        <v>397</v>
      </c>
      <c r="HL71" s="406" t="s">
        <v>397</v>
      </c>
      <c r="HM71" s="406" t="s">
        <v>397</v>
      </c>
      <c r="HN71" s="406" t="s">
        <v>397</v>
      </c>
      <c r="HO71" s="406" t="s">
        <v>397</v>
      </c>
      <c r="HP71" s="406" t="s">
        <v>397</v>
      </c>
      <c r="HQ71" s="406" t="s">
        <v>397</v>
      </c>
      <c r="HR71" s="406" t="s">
        <v>397</v>
      </c>
      <c r="HS71" s="406" t="s">
        <v>397</v>
      </c>
      <c r="HT71" s="406" t="s">
        <v>397</v>
      </c>
      <c r="HU71" s="406" t="s">
        <v>397</v>
      </c>
      <c r="HV71" s="406" t="s">
        <v>397</v>
      </c>
      <c r="HW71" s="406" t="s">
        <v>397</v>
      </c>
      <c r="HX71" s="406" t="s">
        <v>397</v>
      </c>
      <c r="HY71" s="406" t="s">
        <v>397</v>
      </c>
      <c r="HZ71" s="406" t="s">
        <v>397</v>
      </c>
      <c r="IA71" s="406" t="s">
        <v>397</v>
      </c>
      <c r="IB71" s="406" t="s">
        <v>397</v>
      </c>
      <c r="IC71" s="406" t="s">
        <v>397</v>
      </c>
      <c r="ID71" s="406" t="s">
        <v>397</v>
      </c>
      <c r="IE71" s="406" t="s">
        <v>397</v>
      </c>
      <c r="IF71" s="406" t="s">
        <v>397</v>
      </c>
      <c r="IG71" s="406" t="s">
        <v>397</v>
      </c>
      <c r="IH71" s="406" t="s">
        <v>397</v>
      </c>
      <c r="II71" s="406" t="s">
        <v>397</v>
      </c>
      <c r="IJ71" s="406" t="s">
        <v>397</v>
      </c>
      <c r="IK71" s="406" t="s">
        <v>397</v>
      </c>
      <c r="IL71" s="406" t="s">
        <v>397</v>
      </c>
      <c r="IM71" s="406" t="s">
        <v>397</v>
      </c>
      <c r="IN71" s="406" t="s">
        <v>397</v>
      </c>
      <c r="IO71" s="406" t="s">
        <v>397</v>
      </c>
      <c r="IP71" s="406" t="s">
        <v>397</v>
      </c>
      <c r="IQ71" s="406" t="s">
        <v>397</v>
      </c>
      <c r="IR71" s="406" t="s">
        <v>397</v>
      </c>
      <c r="IS71" s="406" t="s">
        <v>397</v>
      </c>
      <c r="IT71" s="406" t="s">
        <v>397</v>
      </c>
      <c r="IU71" s="406" t="s">
        <v>397</v>
      </c>
      <c r="IV71" s="406" t="s">
        <v>397</v>
      </c>
      <c r="IW71" s="406" t="s">
        <v>397</v>
      </c>
      <c r="IX71" s="406" t="s">
        <v>397</v>
      </c>
      <c r="IY71" s="406" t="s">
        <v>397</v>
      </c>
      <c r="IZ71" s="406" t="s">
        <v>397</v>
      </c>
      <c r="JA71" s="406" t="s">
        <v>397</v>
      </c>
      <c r="JB71" s="406" t="s">
        <v>397</v>
      </c>
      <c r="JC71" s="406" t="s">
        <v>397</v>
      </c>
      <c r="JD71" s="406" t="s">
        <v>397</v>
      </c>
      <c r="JE71" s="406" t="s">
        <v>397</v>
      </c>
      <c r="JF71" s="406" t="s">
        <v>397</v>
      </c>
      <c r="JG71" s="406" t="s">
        <v>397</v>
      </c>
      <c r="JH71" s="406" t="s">
        <v>397</v>
      </c>
      <c r="JI71" s="406" t="s">
        <v>397</v>
      </c>
      <c r="JJ71" s="406" t="s">
        <v>397</v>
      </c>
      <c r="JK71" s="406" t="s">
        <v>397</v>
      </c>
      <c r="JL71" s="406" t="s">
        <v>397</v>
      </c>
      <c r="JM71" s="406" t="s">
        <v>397</v>
      </c>
      <c r="JN71" s="406" t="s">
        <v>397</v>
      </c>
      <c r="JO71" s="406" t="s">
        <v>397</v>
      </c>
      <c r="JP71" s="406" t="s">
        <v>397</v>
      </c>
      <c r="JQ71" s="406" t="s">
        <v>397</v>
      </c>
      <c r="JR71" s="406" t="s">
        <v>397</v>
      </c>
      <c r="JS71" s="406" t="s">
        <v>397</v>
      </c>
      <c r="JT71" s="406" t="s">
        <v>397</v>
      </c>
      <c r="JU71" s="406" t="s">
        <v>397</v>
      </c>
      <c r="JV71" s="406" t="s">
        <v>397</v>
      </c>
      <c r="JW71" s="406" t="s">
        <v>397</v>
      </c>
      <c r="JX71" s="406" t="s">
        <v>397</v>
      </c>
      <c r="JY71" s="406" t="s">
        <v>397</v>
      </c>
      <c r="JZ71" s="406" t="s">
        <v>397</v>
      </c>
      <c r="KA71" s="406" t="s">
        <v>397</v>
      </c>
      <c r="KB71" s="406" t="s">
        <v>397</v>
      </c>
      <c r="KC71" s="406" t="s">
        <v>397</v>
      </c>
      <c r="KD71" s="406" t="s">
        <v>397</v>
      </c>
      <c r="KE71" s="406" t="s">
        <v>397</v>
      </c>
      <c r="KF71" s="406" t="s">
        <v>397</v>
      </c>
      <c r="KG71" s="406" t="s">
        <v>397</v>
      </c>
      <c r="KH71" s="406" t="s">
        <v>397</v>
      </c>
      <c r="KI71" s="406" t="s">
        <v>397</v>
      </c>
      <c r="KJ71" s="406" t="s">
        <v>397</v>
      </c>
      <c r="KK71" s="406" t="s">
        <v>397</v>
      </c>
      <c r="KL71" s="406" t="s">
        <v>397</v>
      </c>
      <c r="KM71" s="406" t="s">
        <v>397</v>
      </c>
      <c r="KN71" s="406" t="s">
        <v>397</v>
      </c>
      <c r="KO71" s="406" t="s">
        <v>397</v>
      </c>
      <c r="KP71" s="406" t="s">
        <v>397</v>
      </c>
      <c r="KQ71" s="406" t="s">
        <v>397</v>
      </c>
      <c r="KR71" s="406" t="s">
        <v>397</v>
      </c>
      <c r="KS71" s="406" t="s">
        <v>397</v>
      </c>
      <c r="KT71" s="406" t="s">
        <v>397</v>
      </c>
      <c r="KU71" s="406"/>
      <c r="KV71" s="406"/>
      <c r="KW71" s="406"/>
      <c r="KX71" s="406"/>
      <c r="KY71" s="397"/>
      <c r="KZ71" s="397" t="s">
        <v>470</v>
      </c>
      <c r="LA71" s="397" t="s">
        <v>397</v>
      </c>
      <c r="LB71" s="397" t="s">
        <v>397</v>
      </c>
      <c r="LC71" s="397" t="s">
        <v>397</v>
      </c>
      <c r="LD71" s="397" t="s">
        <v>397</v>
      </c>
      <c r="LE71" s="397" t="s">
        <v>397</v>
      </c>
      <c r="LF71" s="397" t="s">
        <v>397</v>
      </c>
      <c r="LG71" s="397"/>
      <c r="LH71" s="406"/>
      <c r="LI71" s="406"/>
      <c r="LJ71" s="406"/>
      <c r="LK71" s="406"/>
      <c r="LL71" s="406"/>
      <c r="LM71" s="406"/>
      <c r="LN71" s="406"/>
      <c r="LO71" s="406"/>
      <c r="LP71" s="406"/>
      <c r="LQ71" s="406"/>
      <c r="LR71" s="406"/>
      <c r="LS71" s="406"/>
      <c r="LT71" s="406"/>
      <c r="LU71" s="406"/>
      <c r="LV71" s="406"/>
      <c r="LW71" s="406"/>
      <c r="LX71" s="406"/>
      <c r="LY71" s="406"/>
      <c r="LZ71" s="406"/>
      <c r="MA71" s="406"/>
      <c r="MB71" s="406"/>
      <c r="MC71" s="406"/>
      <c r="MD71" s="406"/>
      <c r="ME71" s="406"/>
      <c r="MF71" s="406"/>
      <c r="MG71" s="406"/>
      <c r="MH71" s="406"/>
      <c r="MI71" s="406"/>
      <c r="MJ71" s="406"/>
      <c r="MK71" s="406"/>
      <c r="ML71" s="406"/>
      <c r="MM71" s="406"/>
      <c r="MN71" s="406"/>
      <c r="MO71" s="406"/>
      <c r="MP71" s="406"/>
      <c r="MQ71" s="406"/>
      <c r="MR71" s="406"/>
      <c r="MS71" s="406"/>
      <c r="MT71" s="406"/>
      <c r="MU71" s="406"/>
      <c r="MV71" s="406"/>
      <c r="MW71" s="406"/>
      <c r="MX71" s="406"/>
      <c r="MY71" s="406"/>
      <c r="MZ71" s="406"/>
      <c r="NA71" s="406"/>
      <c r="NB71" s="406"/>
      <c r="NC71" s="406"/>
      <c r="ND71" s="406"/>
      <c r="NE71" s="406"/>
      <c r="NF71" s="406"/>
      <c r="NG71" s="406"/>
      <c r="NH71" s="406"/>
      <c r="NI71" s="406"/>
      <c r="NJ71" s="406"/>
      <c r="NK71" s="406"/>
      <c r="NL71" s="406"/>
      <c r="NM71" s="406"/>
      <c r="NN71" s="406"/>
      <c r="NO71" s="406"/>
      <c r="NP71" s="406"/>
      <c r="NQ71" s="406"/>
      <c r="NR71" s="406"/>
      <c r="NS71" s="406"/>
      <c r="NT71" s="406"/>
      <c r="NU71" s="406"/>
      <c r="NV71" s="406"/>
      <c r="NW71" s="406"/>
      <c r="NX71" s="406"/>
      <c r="NY71" s="406"/>
      <c r="NZ71" s="406"/>
      <c r="OA71" s="406"/>
      <c r="OB71" s="406"/>
      <c r="OC71" s="406"/>
      <c r="OD71" s="406"/>
      <c r="OE71" s="406"/>
      <c r="OF71" s="406"/>
      <c r="OG71" s="406"/>
      <c r="OH71" s="406"/>
      <c r="OI71" s="406"/>
      <c r="OJ71" s="406"/>
      <c r="OK71" s="406"/>
      <c r="OL71" s="406"/>
      <c r="OM71" s="406"/>
      <c r="ON71" s="406"/>
      <c r="OO71" s="406"/>
      <c r="OP71" s="406"/>
      <c r="OQ71" s="406"/>
      <c r="OR71" s="406"/>
      <c r="OS71" s="406"/>
      <c r="OT71" s="406"/>
      <c r="OU71" s="406"/>
      <c r="OV71" s="406"/>
      <c r="OW71" s="406"/>
      <c r="OX71" s="406"/>
      <c r="OY71" s="406"/>
      <c r="OZ71" s="406"/>
      <c r="PA71" s="406"/>
      <c r="PB71" s="406"/>
      <c r="PC71" s="406"/>
      <c r="PD71" s="406"/>
      <c r="PE71" s="406"/>
      <c r="PF71" s="406"/>
      <c r="PG71" s="406"/>
      <c r="PH71" s="406"/>
      <c r="PI71" s="406"/>
      <c r="PJ71" s="406"/>
      <c r="PK71" s="406"/>
      <c r="PL71" s="406"/>
      <c r="PM71" s="406"/>
      <c r="PN71" s="406"/>
      <c r="PO71" s="406"/>
      <c r="PP71" s="406"/>
      <c r="PQ71" s="406"/>
      <c r="PR71" s="406"/>
      <c r="PS71" s="406"/>
      <c r="PT71" s="406"/>
      <c r="PU71" s="406"/>
      <c r="PV71" s="406"/>
      <c r="PW71" s="406"/>
      <c r="PX71" s="406"/>
      <c r="PY71" s="406"/>
      <c r="PZ71" s="406"/>
      <c r="QA71" s="406"/>
      <c r="QB71" s="406"/>
      <c r="QC71" s="406"/>
      <c r="QD71" s="406"/>
      <c r="QE71" s="406"/>
      <c r="QF71" s="406"/>
      <c r="QG71" s="406"/>
      <c r="QH71" s="406"/>
      <c r="QI71" s="406"/>
      <c r="QJ71" s="406"/>
      <c r="QK71" s="406"/>
      <c r="QL71" s="406"/>
      <c r="QM71" s="406"/>
      <c r="QN71" s="406"/>
      <c r="QO71" s="406"/>
      <c r="QP71" s="406"/>
      <c r="QQ71" s="406"/>
      <c r="QR71" s="406"/>
      <c r="QS71" s="406"/>
      <c r="QT71" s="406"/>
      <c r="QU71" s="406"/>
      <c r="QV71" s="406"/>
      <c r="QW71" s="406"/>
      <c r="QX71" s="406"/>
      <c r="QY71" s="406"/>
      <c r="QZ71" s="406"/>
      <c r="RA71" s="406"/>
      <c r="RB71" s="406"/>
      <c r="RC71" s="406"/>
      <c r="RD71" s="406"/>
      <c r="RE71" s="406"/>
      <c r="RF71" s="406"/>
      <c r="RG71" s="406"/>
      <c r="RH71" s="406"/>
      <c r="RI71" s="406"/>
      <c r="RJ71" s="406"/>
      <c r="RK71" s="406"/>
      <c r="RL71" s="406"/>
      <c r="RM71" s="406"/>
      <c r="RN71" s="406"/>
      <c r="RO71" s="406"/>
      <c r="RP71" s="406"/>
      <c r="RQ71" s="406"/>
      <c r="RR71" s="406"/>
      <c r="RS71" s="406"/>
      <c r="RT71" s="406"/>
      <c r="RU71" s="406"/>
      <c r="RV71" s="406"/>
      <c r="RW71" s="406"/>
      <c r="RX71" s="406"/>
      <c r="RY71" s="406"/>
      <c r="RZ71" s="406"/>
      <c r="SA71" s="406"/>
      <c r="SB71" s="406"/>
      <c r="SC71" s="406"/>
      <c r="SD71" s="406"/>
      <c r="SE71" s="406"/>
      <c r="SF71" s="406"/>
      <c r="SG71" s="406"/>
    </row>
    <row r="72" spans="1:501">
      <c r="A72" s="395"/>
      <c r="B72" s="395" t="s">
        <v>471</v>
      </c>
      <c r="C72" s="395">
        <v>0</v>
      </c>
      <c r="D72" s="395">
        <v>0</v>
      </c>
      <c r="E72" s="395">
        <v>0</v>
      </c>
      <c r="F72" s="395">
        <v>0</v>
      </c>
      <c r="G72" s="395">
        <v>0</v>
      </c>
      <c r="H72" s="395">
        <v>0</v>
      </c>
      <c r="I72" s="395">
        <v>0</v>
      </c>
      <c r="J72" s="395">
        <v>202.22</v>
      </c>
      <c r="K72" s="395">
        <v>-26.47</v>
      </c>
      <c r="L72" s="395">
        <v>0</v>
      </c>
      <c r="M72" s="395">
        <v>0</v>
      </c>
      <c r="N72" s="395"/>
      <c r="O72" s="398">
        <v>0</v>
      </c>
      <c r="P72" s="395">
        <v>0</v>
      </c>
      <c r="Q72" s="395">
        <v>0</v>
      </c>
      <c r="R72" s="395">
        <v>0</v>
      </c>
      <c r="S72" s="395">
        <v>0</v>
      </c>
      <c r="T72" s="395">
        <v>0</v>
      </c>
      <c r="U72" s="395">
        <v>0</v>
      </c>
      <c r="V72" s="395">
        <v>0</v>
      </c>
      <c r="W72" s="395" t="s">
        <v>397</v>
      </c>
      <c r="X72" s="395" t="s">
        <v>397</v>
      </c>
      <c r="Y72" s="395" t="s">
        <v>397</v>
      </c>
      <c r="Z72" s="395"/>
      <c r="AA72" s="395"/>
      <c r="AB72" s="395"/>
      <c r="AC72" s="395"/>
      <c r="AD72" s="395"/>
      <c r="AE72" s="395"/>
      <c r="AF72" s="397" t="s">
        <v>471</v>
      </c>
      <c r="AG72" s="395" t="s">
        <v>471</v>
      </c>
      <c r="AH72" s="406" t="s">
        <v>397</v>
      </c>
      <c r="AI72" s="406" t="s">
        <v>397</v>
      </c>
      <c r="AJ72" s="406" t="s">
        <v>397</v>
      </c>
      <c r="AK72" s="406" t="s">
        <v>397</v>
      </c>
      <c r="AL72" s="406" t="s">
        <v>397</v>
      </c>
      <c r="AM72" s="406" t="s">
        <v>397</v>
      </c>
      <c r="AN72" s="406" t="s">
        <v>397</v>
      </c>
      <c r="AO72" s="406" t="s">
        <v>397</v>
      </c>
      <c r="AP72" s="406" t="s">
        <v>397</v>
      </c>
      <c r="AQ72" s="406" t="s">
        <v>397</v>
      </c>
      <c r="AR72" s="406" t="s">
        <v>397</v>
      </c>
      <c r="AS72" s="406" t="s">
        <v>397</v>
      </c>
      <c r="AT72" s="406" t="s">
        <v>397</v>
      </c>
      <c r="AU72" s="406" t="s">
        <v>397</v>
      </c>
      <c r="AV72" s="406" t="s">
        <v>397</v>
      </c>
      <c r="AW72" s="406" t="s">
        <v>397</v>
      </c>
      <c r="AX72" s="406" t="s">
        <v>397</v>
      </c>
      <c r="AY72" s="406" t="s">
        <v>397</v>
      </c>
      <c r="AZ72" s="406" t="s">
        <v>397</v>
      </c>
      <c r="BA72" s="406" t="s">
        <v>397</v>
      </c>
      <c r="BB72" s="406" t="s">
        <v>397</v>
      </c>
      <c r="BC72" s="406" t="s">
        <v>397</v>
      </c>
      <c r="BD72" s="406" t="s">
        <v>397</v>
      </c>
      <c r="BE72" s="406" t="s">
        <v>397</v>
      </c>
      <c r="BF72" s="406" t="s">
        <v>397</v>
      </c>
      <c r="BG72" s="406" t="s">
        <v>397</v>
      </c>
      <c r="BH72" s="406" t="s">
        <v>397</v>
      </c>
      <c r="BI72" s="406" t="s">
        <v>397</v>
      </c>
      <c r="BJ72" s="406" t="s">
        <v>397</v>
      </c>
      <c r="BK72" s="406" t="s">
        <v>397</v>
      </c>
      <c r="BL72" s="406" t="s">
        <v>397</v>
      </c>
      <c r="BM72" s="406" t="s">
        <v>397</v>
      </c>
      <c r="BN72" s="406" t="s">
        <v>397</v>
      </c>
      <c r="BO72" s="406" t="s">
        <v>397</v>
      </c>
      <c r="BP72" s="406" t="s">
        <v>397</v>
      </c>
      <c r="BQ72" s="406" t="s">
        <v>397</v>
      </c>
      <c r="BR72" s="406" t="s">
        <v>397</v>
      </c>
      <c r="BS72" s="406" t="s">
        <v>397</v>
      </c>
      <c r="BT72" s="406" t="s">
        <v>397</v>
      </c>
      <c r="BU72" s="406" t="s">
        <v>397</v>
      </c>
      <c r="BV72" s="406" t="s">
        <v>397</v>
      </c>
      <c r="BW72" s="406" t="s">
        <v>397</v>
      </c>
      <c r="BX72" s="406" t="s">
        <v>397</v>
      </c>
      <c r="BY72" s="406" t="s">
        <v>397</v>
      </c>
      <c r="BZ72" s="406" t="s">
        <v>397</v>
      </c>
      <c r="CA72" s="406" t="s">
        <v>397</v>
      </c>
      <c r="CB72" s="406" t="s">
        <v>397</v>
      </c>
      <c r="CC72" s="406" t="s">
        <v>397</v>
      </c>
      <c r="CD72" s="406" t="s">
        <v>397</v>
      </c>
      <c r="CE72" s="406" t="s">
        <v>397</v>
      </c>
      <c r="CF72" s="406" t="s">
        <v>397</v>
      </c>
      <c r="CG72" s="406" t="s">
        <v>397</v>
      </c>
      <c r="CH72" s="406" t="s">
        <v>397</v>
      </c>
      <c r="CI72" s="406" t="s">
        <v>397</v>
      </c>
      <c r="CJ72" s="406" t="s">
        <v>397</v>
      </c>
      <c r="CK72" s="406" t="s">
        <v>397</v>
      </c>
      <c r="CL72" s="406" t="s">
        <v>397</v>
      </c>
      <c r="CM72" s="406" t="s">
        <v>397</v>
      </c>
      <c r="CN72" s="406" t="s">
        <v>397</v>
      </c>
      <c r="CO72" s="406" t="s">
        <v>397</v>
      </c>
      <c r="CP72" s="406" t="s">
        <v>397</v>
      </c>
      <c r="CQ72" s="406" t="s">
        <v>397</v>
      </c>
      <c r="CR72" s="406" t="s">
        <v>397</v>
      </c>
      <c r="CS72" s="406" t="s">
        <v>397</v>
      </c>
      <c r="CT72" s="406" t="s">
        <v>397</v>
      </c>
      <c r="CU72" s="406" t="s">
        <v>397</v>
      </c>
      <c r="CV72" s="406" t="s">
        <v>397</v>
      </c>
      <c r="CW72" s="406" t="s">
        <v>397</v>
      </c>
      <c r="CX72" s="406" t="s">
        <v>397</v>
      </c>
      <c r="CY72" s="406" t="s">
        <v>397</v>
      </c>
      <c r="CZ72" s="406" t="s">
        <v>397</v>
      </c>
      <c r="DA72" s="406" t="s">
        <v>397</v>
      </c>
      <c r="DB72" s="406" t="s">
        <v>397</v>
      </c>
      <c r="DC72" s="397"/>
      <c r="DD72" s="397"/>
      <c r="DE72" s="397"/>
      <c r="DF72" s="397" t="s">
        <v>397</v>
      </c>
      <c r="DG72" s="397" t="s">
        <v>397</v>
      </c>
      <c r="DH72" s="397" t="s">
        <v>397</v>
      </c>
      <c r="DI72" s="397" t="s">
        <v>397</v>
      </c>
      <c r="DJ72" s="397" t="s">
        <v>397</v>
      </c>
      <c r="DK72" s="397" t="s">
        <v>397</v>
      </c>
      <c r="DL72" s="397"/>
      <c r="DM72" s="397"/>
      <c r="DN72" s="397" t="s">
        <v>471</v>
      </c>
      <c r="DO72" s="395" t="s">
        <v>471</v>
      </c>
      <c r="DP72" s="406" t="s">
        <v>397</v>
      </c>
      <c r="DQ72" s="406" t="s">
        <v>397</v>
      </c>
      <c r="DR72" s="406" t="s">
        <v>397</v>
      </c>
      <c r="DS72" s="406" t="s">
        <v>397</v>
      </c>
      <c r="DT72" s="406" t="s">
        <v>397</v>
      </c>
      <c r="DU72" s="406" t="s">
        <v>397</v>
      </c>
      <c r="DV72" s="406" t="s">
        <v>397</v>
      </c>
      <c r="DW72" s="406" t="s">
        <v>397</v>
      </c>
      <c r="DX72" s="406" t="s">
        <v>397</v>
      </c>
      <c r="DY72" s="406" t="s">
        <v>397</v>
      </c>
      <c r="DZ72" s="406" t="s">
        <v>397</v>
      </c>
      <c r="EA72" s="406" t="s">
        <v>397</v>
      </c>
      <c r="EB72" s="406" t="s">
        <v>397</v>
      </c>
      <c r="EC72" s="406" t="s">
        <v>397</v>
      </c>
      <c r="ED72" s="406" t="s">
        <v>397</v>
      </c>
      <c r="EE72" s="406" t="s">
        <v>397</v>
      </c>
      <c r="EF72" s="406" t="s">
        <v>397</v>
      </c>
      <c r="EG72" s="406" t="s">
        <v>397</v>
      </c>
      <c r="EH72" s="406" t="s">
        <v>397</v>
      </c>
      <c r="EI72" s="406" t="s">
        <v>397</v>
      </c>
      <c r="EJ72" s="406" t="s">
        <v>397</v>
      </c>
      <c r="EK72" s="406" t="s">
        <v>397</v>
      </c>
      <c r="EL72" s="406" t="s">
        <v>397</v>
      </c>
      <c r="EM72" s="406" t="s">
        <v>397</v>
      </c>
      <c r="EN72" s="406" t="s">
        <v>397</v>
      </c>
      <c r="EO72" s="406" t="s">
        <v>397</v>
      </c>
      <c r="EP72" s="406" t="s">
        <v>397</v>
      </c>
      <c r="EQ72" s="406" t="s">
        <v>397</v>
      </c>
      <c r="ER72" s="406" t="s">
        <v>397</v>
      </c>
      <c r="ES72" s="406" t="s">
        <v>397</v>
      </c>
      <c r="ET72" s="406" t="s">
        <v>397</v>
      </c>
      <c r="EU72" s="406" t="s">
        <v>397</v>
      </c>
      <c r="EV72" s="406" t="s">
        <v>397</v>
      </c>
      <c r="EW72" s="406" t="s">
        <v>397</v>
      </c>
      <c r="EX72" s="406" t="s">
        <v>397</v>
      </c>
      <c r="EY72" s="406" t="s">
        <v>397</v>
      </c>
      <c r="EZ72" s="406" t="s">
        <v>397</v>
      </c>
      <c r="FA72" s="406" t="s">
        <v>397</v>
      </c>
      <c r="FB72" s="406" t="s">
        <v>397</v>
      </c>
      <c r="FC72" s="406" t="s">
        <v>397</v>
      </c>
      <c r="FD72" s="406" t="s">
        <v>397</v>
      </c>
      <c r="FE72" s="406" t="s">
        <v>397</v>
      </c>
      <c r="FF72" s="406" t="s">
        <v>397</v>
      </c>
      <c r="FG72" s="406" t="s">
        <v>397</v>
      </c>
      <c r="FH72" s="406" t="s">
        <v>397</v>
      </c>
      <c r="FI72" s="406" t="s">
        <v>397</v>
      </c>
      <c r="FJ72" s="406" t="s">
        <v>397</v>
      </c>
      <c r="FK72" s="406" t="s">
        <v>397</v>
      </c>
      <c r="FL72" s="406" t="s">
        <v>397</v>
      </c>
      <c r="FM72" s="406" t="s">
        <v>397</v>
      </c>
      <c r="FN72" s="406" t="s">
        <v>397</v>
      </c>
      <c r="FO72" s="406" t="s">
        <v>397</v>
      </c>
      <c r="FP72" s="406" t="s">
        <v>397</v>
      </c>
      <c r="FQ72" s="406" t="s">
        <v>397</v>
      </c>
      <c r="FR72" s="406" t="s">
        <v>397</v>
      </c>
      <c r="FS72" s="406" t="s">
        <v>397</v>
      </c>
      <c r="FT72" s="406" t="s">
        <v>397</v>
      </c>
      <c r="FU72" s="406" t="s">
        <v>397</v>
      </c>
      <c r="FV72" s="406" t="s">
        <v>397</v>
      </c>
      <c r="FW72" s="406" t="s">
        <v>397</v>
      </c>
      <c r="FX72" s="406" t="s">
        <v>397</v>
      </c>
      <c r="FY72" s="406" t="s">
        <v>397</v>
      </c>
      <c r="FZ72" s="406" t="s">
        <v>397</v>
      </c>
      <c r="GA72" s="406" t="s">
        <v>397</v>
      </c>
      <c r="GB72" s="406" t="s">
        <v>397</v>
      </c>
      <c r="GC72" s="406" t="s">
        <v>397</v>
      </c>
      <c r="GD72" s="406" t="s">
        <v>397</v>
      </c>
      <c r="GE72" s="406" t="s">
        <v>397</v>
      </c>
      <c r="GF72" s="406" t="s">
        <v>397</v>
      </c>
      <c r="GG72" s="406" t="s">
        <v>397</v>
      </c>
      <c r="GH72" s="406" t="s">
        <v>397</v>
      </c>
      <c r="GI72" s="406" t="s">
        <v>397</v>
      </c>
      <c r="GJ72" s="406" t="s">
        <v>397</v>
      </c>
      <c r="GK72" s="406" t="s">
        <v>397</v>
      </c>
      <c r="GL72" s="406" t="s">
        <v>397</v>
      </c>
      <c r="GM72" s="406" t="s">
        <v>397</v>
      </c>
      <c r="GN72" s="406" t="s">
        <v>397</v>
      </c>
      <c r="GO72" s="406" t="s">
        <v>397</v>
      </c>
      <c r="GP72" s="406" t="s">
        <v>397</v>
      </c>
      <c r="GQ72" s="406" t="s">
        <v>397</v>
      </c>
      <c r="GR72" s="406" t="s">
        <v>397</v>
      </c>
      <c r="GS72" s="406" t="s">
        <v>397</v>
      </c>
      <c r="GT72" s="406" t="s">
        <v>397</v>
      </c>
      <c r="GU72" s="406" t="s">
        <v>397</v>
      </c>
      <c r="GV72" s="406" t="s">
        <v>397</v>
      </c>
      <c r="GW72" s="406" t="s">
        <v>397</v>
      </c>
      <c r="GX72" s="406" t="s">
        <v>397</v>
      </c>
      <c r="GY72" s="406" t="s">
        <v>397</v>
      </c>
      <c r="GZ72" s="406" t="s">
        <v>397</v>
      </c>
      <c r="HA72" s="406" t="s">
        <v>397</v>
      </c>
      <c r="HB72" s="406" t="s">
        <v>397</v>
      </c>
      <c r="HC72" s="406" t="s">
        <v>397</v>
      </c>
      <c r="HD72" s="406" t="s">
        <v>397</v>
      </c>
      <c r="HE72" s="406" t="s">
        <v>397</v>
      </c>
      <c r="HF72" s="406" t="s">
        <v>397</v>
      </c>
      <c r="HG72" s="406" t="s">
        <v>397</v>
      </c>
      <c r="HH72" s="406" t="s">
        <v>397</v>
      </c>
      <c r="HI72" s="406" t="s">
        <v>397</v>
      </c>
      <c r="HJ72" s="406" t="s">
        <v>397</v>
      </c>
      <c r="HK72" s="406" t="s">
        <v>397</v>
      </c>
      <c r="HL72" s="406" t="s">
        <v>397</v>
      </c>
      <c r="HM72" s="406" t="s">
        <v>397</v>
      </c>
      <c r="HN72" s="406" t="s">
        <v>397</v>
      </c>
      <c r="HO72" s="406" t="s">
        <v>397</v>
      </c>
      <c r="HP72" s="406" t="s">
        <v>397</v>
      </c>
      <c r="HQ72" s="406" t="s">
        <v>397</v>
      </c>
      <c r="HR72" s="406" t="s">
        <v>397</v>
      </c>
      <c r="HS72" s="406" t="s">
        <v>397</v>
      </c>
      <c r="HT72" s="406" t="s">
        <v>397</v>
      </c>
      <c r="HU72" s="406" t="s">
        <v>397</v>
      </c>
      <c r="HV72" s="406" t="s">
        <v>397</v>
      </c>
      <c r="HW72" s="406" t="s">
        <v>397</v>
      </c>
      <c r="HX72" s="406" t="s">
        <v>397</v>
      </c>
      <c r="HY72" s="406" t="s">
        <v>397</v>
      </c>
      <c r="HZ72" s="406" t="s">
        <v>397</v>
      </c>
      <c r="IA72" s="406" t="s">
        <v>397</v>
      </c>
      <c r="IB72" s="406" t="s">
        <v>397</v>
      </c>
      <c r="IC72" s="406" t="s">
        <v>397</v>
      </c>
      <c r="ID72" s="406" t="s">
        <v>397</v>
      </c>
      <c r="IE72" s="406" t="s">
        <v>397</v>
      </c>
      <c r="IF72" s="406" t="s">
        <v>397</v>
      </c>
      <c r="IG72" s="406" t="s">
        <v>397</v>
      </c>
      <c r="IH72" s="406" t="s">
        <v>397</v>
      </c>
      <c r="II72" s="406" t="s">
        <v>397</v>
      </c>
      <c r="IJ72" s="406" t="s">
        <v>397</v>
      </c>
      <c r="IK72" s="406" t="s">
        <v>397</v>
      </c>
      <c r="IL72" s="406" t="s">
        <v>397</v>
      </c>
      <c r="IM72" s="406" t="s">
        <v>397</v>
      </c>
      <c r="IN72" s="406" t="s">
        <v>397</v>
      </c>
      <c r="IO72" s="406" t="s">
        <v>397</v>
      </c>
      <c r="IP72" s="406" t="s">
        <v>397</v>
      </c>
      <c r="IQ72" s="406" t="s">
        <v>397</v>
      </c>
      <c r="IR72" s="406" t="s">
        <v>397</v>
      </c>
      <c r="IS72" s="406" t="s">
        <v>397</v>
      </c>
      <c r="IT72" s="406" t="s">
        <v>397</v>
      </c>
      <c r="IU72" s="406" t="s">
        <v>397</v>
      </c>
      <c r="IV72" s="406" t="s">
        <v>397</v>
      </c>
      <c r="IW72" s="406" t="s">
        <v>397</v>
      </c>
      <c r="IX72" s="406" t="s">
        <v>397</v>
      </c>
      <c r="IY72" s="406" t="s">
        <v>397</v>
      </c>
      <c r="IZ72" s="406" t="s">
        <v>397</v>
      </c>
      <c r="JA72" s="406" t="s">
        <v>397</v>
      </c>
      <c r="JB72" s="406" t="s">
        <v>397</v>
      </c>
      <c r="JC72" s="406" t="s">
        <v>397</v>
      </c>
      <c r="JD72" s="406" t="s">
        <v>397</v>
      </c>
      <c r="JE72" s="406" t="s">
        <v>397</v>
      </c>
      <c r="JF72" s="406" t="s">
        <v>397</v>
      </c>
      <c r="JG72" s="406" t="s">
        <v>397</v>
      </c>
      <c r="JH72" s="406" t="s">
        <v>397</v>
      </c>
      <c r="JI72" s="406" t="s">
        <v>397</v>
      </c>
      <c r="JJ72" s="406" t="s">
        <v>397</v>
      </c>
      <c r="JK72" s="406" t="s">
        <v>397</v>
      </c>
      <c r="JL72" s="406" t="s">
        <v>397</v>
      </c>
      <c r="JM72" s="406" t="s">
        <v>397</v>
      </c>
      <c r="JN72" s="406" t="s">
        <v>397</v>
      </c>
      <c r="JO72" s="406" t="s">
        <v>397</v>
      </c>
      <c r="JP72" s="406" t="s">
        <v>397</v>
      </c>
      <c r="JQ72" s="406" t="s">
        <v>397</v>
      </c>
      <c r="JR72" s="406" t="s">
        <v>397</v>
      </c>
      <c r="JS72" s="406" t="s">
        <v>397</v>
      </c>
      <c r="JT72" s="406" t="s">
        <v>397</v>
      </c>
      <c r="JU72" s="406" t="s">
        <v>397</v>
      </c>
      <c r="JV72" s="406" t="s">
        <v>397</v>
      </c>
      <c r="JW72" s="406" t="s">
        <v>397</v>
      </c>
      <c r="JX72" s="406" t="s">
        <v>397</v>
      </c>
      <c r="JY72" s="406" t="s">
        <v>397</v>
      </c>
      <c r="JZ72" s="406" t="s">
        <v>397</v>
      </c>
      <c r="KA72" s="406" t="s">
        <v>397</v>
      </c>
      <c r="KB72" s="406" t="s">
        <v>397</v>
      </c>
      <c r="KC72" s="406" t="s">
        <v>397</v>
      </c>
      <c r="KD72" s="406" t="s">
        <v>397</v>
      </c>
      <c r="KE72" s="406" t="s">
        <v>397</v>
      </c>
      <c r="KF72" s="406" t="s">
        <v>397</v>
      </c>
      <c r="KG72" s="406" t="s">
        <v>397</v>
      </c>
      <c r="KH72" s="406" t="s">
        <v>397</v>
      </c>
      <c r="KI72" s="406" t="s">
        <v>397</v>
      </c>
      <c r="KJ72" s="406" t="s">
        <v>397</v>
      </c>
      <c r="KK72" s="406" t="s">
        <v>397</v>
      </c>
      <c r="KL72" s="406" t="s">
        <v>397</v>
      </c>
      <c r="KM72" s="406" t="s">
        <v>397</v>
      </c>
      <c r="KN72" s="406" t="s">
        <v>397</v>
      </c>
      <c r="KO72" s="406" t="s">
        <v>397</v>
      </c>
      <c r="KP72" s="406" t="s">
        <v>397</v>
      </c>
      <c r="KQ72" s="406" t="s">
        <v>397</v>
      </c>
      <c r="KR72" s="406" t="s">
        <v>397</v>
      </c>
      <c r="KS72" s="406" t="s">
        <v>397</v>
      </c>
      <c r="KT72" s="406" t="s">
        <v>397</v>
      </c>
      <c r="KU72" s="406"/>
      <c r="KV72" s="406"/>
      <c r="KW72" s="406"/>
      <c r="KX72" s="406"/>
      <c r="KY72" s="397"/>
      <c r="KZ72" s="397" t="s">
        <v>471</v>
      </c>
      <c r="LA72" s="397" t="s">
        <v>397</v>
      </c>
      <c r="LB72" s="397" t="s">
        <v>397</v>
      </c>
      <c r="LC72" s="397" t="s">
        <v>397</v>
      </c>
      <c r="LD72" s="397" t="s">
        <v>397</v>
      </c>
      <c r="LE72" s="397" t="s">
        <v>397</v>
      </c>
      <c r="LF72" s="397" t="s">
        <v>397</v>
      </c>
      <c r="LG72" s="397"/>
      <c r="LH72" s="406"/>
      <c r="LI72" s="406"/>
      <c r="LJ72" s="406"/>
      <c r="LK72" s="406"/>
      <c r="LL72" s="406"/>
      <c r="LM72" s="406"/>
      <c r="LN72" s="406"/>
      <c r="LO72" s="406"/>
      <c r="LP72" s="406"/>
      <c r="LQ72" s="406"/>
      <c r="LR72" s="406"/>
      <c r="LS72" s="406"/>
      <c r="LT72" s="406"/>
      <c r="LU72" s="406"/>
      <c r="LV72" s="406"/>
      <c r="LW72" s="406"/>
      <c r="LX72" s="406"/>
      <c r="LY72" s="406"/>
      <c r="LZ72" s="406"/>
      <c r="MA72" s="406"/>
      <c r="MB72" s="406"/>
      <c r="MC72" s="406"/>
      <c r="MD72" s="406"/>
      <c r="ME72" s="406"/>
      <c r="MF72" s="406"/>
      <c r="MG72" s="406"/>
      <c r="MH72" s="406"/>
      <c r="MI72" s="406"/>
      <c r="MJ72" s="406"/>
      <c r="MK72" s="406"/>
      <c r="ML72" s="406"/>
      <c r="MM72" s="406"/>
      <c r="MN72" s="406"/>
      <c r="MO72" s="406"/>
      <c r="MP72" s="406"/>
      <c r="MQ72" s="406"/>
      <c r="MR72" s="406"/>
      <c r="MS72" s="406"/>
      <c r="MT72" s="406"/>
      <c r="MU72" s="406"/>
      <c r="MV72" s="406"/>
      <c r="MW72" s="406"/>
      <c r="MX72" s="406"/>
      <c r="MY72" s="406"/>
      <c r="MZ72" s="406"/>
      <c r="NA72" s="406"/>
      <c r="NB72" s="406"/>
      <c r="NC72" s="406"/>
      <c r="ND72" s="406"/>
      <c r="NE72" s="406"/>
      <c r="NF72" s="406"/>
      <c r="NG72" s="406"/>
      <c r="NH72" s="406"/>
      <c r="NI72" s="406"/>
      <c r="NJ72" s="406"/>
      <c r="NK72" s="406"/>
      <c r="NL72" s="406"/>
      <c r="NM72" s="406"/>
      <c r="NN72" s="406"/>
      <c r="NO72" s="406"/>
      <c r="NP72" s="406"/>
      <c r="NQ72" s="406"/>
      <c r="NR72" s="406"/>
      <c r="NS72" s="406"/>
      <c r="NT72" s="406"/>
      <c r="NU72" s="406"/>
      <c r="NV72" s="406"/>
      <c r="NW72" s="406"/>
      <c r="NX72" s="406"/>
      <c r="NY72" s="406"/>
      <c r="NZ72" s="406"/>
      <c r="OA72" s="406"/>
      <c r="OB72" s="406"/>
      <c r="OC72" s="406"/>
      <c r="OD72" s="406"/>
      <c r="OE72" s="406"/>
      <c r="OF72" s="406"/>
      <c r="OG72" s="406"/>
      <c r="OH72" s="406"/>
      <c r="OI72" s="406"/>
      <c r="OJ72" s="406"/>
      <c r="OK72" s="406"/>
      <c r="OL72" s="406"/>
      <c r="OM72" s="406"/>
      <c r="ON72" s="406"/>
      <c r="OO72" s="406"/>
      <c r="OP72" s="406"/>
      <c r="OQ72" s="406"/>
      <c r="OR72" s="406"/>
      <c r="OS72" s="406"/>
      <c r="OT72" s="406"/>
      <c r="OU72" s="406"/>
      <c r="OV72" s="406"/>
      <c r="OW72" s="406"/>
      <c r="OX72" s="406"/>
      <c r="OY72" s="406"/>
      <c r="OZ72" s="406"/>
      <c r="PA72" s="406"/>
      <c r="PB72" s="406"/>
      <c r="PC72" s="406"/>
      <c r="PD72" s="406"/>
      <c r="PE72" s="406"/>
      <c r="PF72" s="406"/>
      <c r="PG72" s="406"/>
      <c r="PH72" s="406"/>
      <c r="PI72" s="406"/>
      <c r="PJ72" s="406"/>
      <c r="PK72" s="406"/>
      <c r="PL72" s="406"/>
      <c r="PM72" s="406"/>
      <c r="PN72" s="406"/>
      <c r="PO72" s="406"/>
      <c r="PP72" s="406"/>
      <c r="PQ72" s="406"/>
      <c r="PR72" s="406"/>
      <c r="PS72" s="406"/>
      <c r="PT72" s="406"/>
      <c r="PU72" s="406"/>
      <c r="PV72" s="406"/>
      <c r="PW72" s="406"/>
      <c r="PX72" s="406"/>
      <c r="PY72" s="406"/>
      <c r="PZ72" s="406"/>
      <c r="QA72" s="406"/>
      <c r="QB72" s="406"/>
      <c r="QC72" s="406"/>
      <c r="QD72" s="406"/>
      <c r="QE72" s="406"/>
      <c r="QF72" s="406"/>
      <c r="QG72" s="406"/>
      <c r="QH72" s="406"/>
      <c r="QI72" s="406"/>
      <c r="QJ72" s="406"/>
      <c r="QK72" s="406"/>
      <c r="QL72" s="406"/>
      <c r="QM72" s="406"/>
      <c r="QN72" s="406"/>
      <c r="QO72" s="406"/>
      <c r="QP72" s="406"/>
      <c r="QQ72" s="406"/>
      <c r="QR72" s="406"/>
      <c r="QS72" s="406"/>
      <c r="QT72" s="406"/>
      <c r="QU72" s="406"/>
      <c r="QV72" s="406"/>
      <c r="QW72" s="406"/>
      <c r="QX72" s="406"/>
      <c r="QY72" s="406"/>
      <c r="QZ72" s="406"/>
      <c r="RA72" s="406"/>
      <c r="RB72" s="406"/>
      <c r="RC72" s="406"/>
      <c r="RD72" s="406"/>
      <c r="RE72" s="406"/>
      <c r="RF72" s="406"/>
      <c r="RG72" s="406"/>
      <c r="RH72" s="406"/>
      <c r="RI72" s="406"/>
      <c r="RJ72" s="406"/>
      <c r="RK72" s="406"/>
      <c r="RL72" s="406"/>
      <c r="RM72" s="406"/>
      <c r="RN72" s="406"/>
      <c r="RO72" s="406"/>
      <c r="RP72" s="406"/>
      <c r="RQ72" s="406"/>
      <c r="RR72" s="406"/>
      <c r="RS72" s="406"/>
      <c r="RT72" s="406"/>
      <c r="RU72" s="406"/>
      <c r="RV72" s="406"/>
      <c r="RW72" s="406"/>
      <c r="RX72" s="406"/>
      <c r="RY72" s="406"/>
      <c r="RZ72" s="406"/>
      <c r="SA72" s="406"/>
      <c r="SB72" s="406"/>
      <c r="SC72" s="406"/>
      <c r="SD72" s="406"/>
      <c r="SE72" s="406"/>
      <c r="SF72" s="406"/>
      <c r="SG72" s="406"/>
    </row>
    <row r="73" spans="1:501">
      <c r="A73" s="395"/>
      <c r="B73" s="395" t="s">
        <v>472</v>
      </c>
      <c r="C73" s="395">
        <v>0</v>
      </c>
      <c r="D73" s="395">
        <v>-1.57</v>
      </c>
      <c r="E73" s="395">
        <v>212.31</v>
      </c>
      <c r="F73" s="395">
        <v>-49.17</v>
      </c>
      <c r="G73" s="395">
        <v>175.08</v>
      </c>
      <c r="H73" s="395">
        <v>-34.03</v>
      </c>
      <c r="I73" s="395">
        <v>114.65</v>
      </c>
      <c r="J73" s="395">
        <v>51.5</v>
      </c>
      <c r="K73" s="395">
        <v>-27.99</v>
      </c>
      <c r="L73" s="395">
        <v>-11.41</v>
      </c>
      <c r="M73" s="395">
        <v>-12.56</v>
      </c>
      <c r="N73" s="395"/>
      <c r="O73" s="398">
        <v>0</v>
      </c>
      <c r="P73" s="395">
        <v>0</v>
      </c>
      <c r="Q73" s="395">
        <v>0</v>
      </c>
      <c r="R73" s="395">
        <v>0</v>
      </c>
      <c r="S73" s="395">
        <v>0</v>
      </c>
      <c r="T73" s="395">
        <v>0</v>
      </c>
      <c r="U73" s="395">
        <v>0</v>
      </c>
      <c r="V73" s="395">
        <v>0</v>
      </c>
      <c r="W73" s="395" t="s">
        <v>397</v>
      </c>
      <c r="X73" s="395" t="s">
        <v>397</v>
      </c>
      <c r="Y73" s="395" t="s">
        <v>397</v>
      </c>
      <c r="Z73" s="395"/>
      <c r="AA73" s="395"/>
      <c r="AB73" s="395"/>
      <c r="AC73" s="395"/>
      <c r="AD73" s="395"/>
      <c r="AE73" s="395"/>
      <c r="AF73" s="397" t="s">
        <v>472</v>
      </c>
      <c r="AG73" s="395" t="s">
        <v>472</v>
      </c>
      <c r="AH73" s="406" t="s">
        <v>397</v>
      </c>
      <c r="AI73" s="406" t="s">
        <v>397</v>
      </c>
      <c r="AJ73" s="406" t="s">
        <v>397</v>
      </c>
      <c r="AK73" s="406" t="s">
        <v>397</v>
      </c>
      <c r="AL73" s="406" t="s">
        <v>397</v>
      </c>
      <c r="AM73" s="406" t="s">
        <v>397</v>
      </c>
      <c r="AN73" s="406" t="s">
        <v>397</v>
      </c>
      <c r="AO73" s="406" t="s">
        <v>397</v>
      </c>
      <c r="AP73" s="406" t="s">
        <v>397</v>
      </c>
      <c r="AQ73" s="406" t="s">
        <v>397</v>
      </c>
      <c r="AR73" s="406" t="s">
        <v>397</v>
      </c>
      <c r="AS73" s="406" t="s">
        <v>397</v>
      </c>
      <c r="AT73" s="406" t="s">
        <v>397</v>
      </c>
      <c r="AU73" s="406" t="s">
        <v>397</v>
      </c>
      <c r="AV73" s="406" t="s">
        <v>397</v>
      </c>
      <c r="AW73" s="406" t="s">
        <v>397</v>
      </c>
      <c r="AX73" s="406" t="s">
        <v>397</v>
      </c>
      <c r="AY73" s="406" t="s">
        <v>397</v>
      </c>
      <c r="AZ73" s="406" t="s">
        <v>397</v>
      </c>
      <c r="BA73" s="406" t="s">
        <v>397</v>
      </c>
      <c r="BB73" s="406" t="s">
        <v>397</v>
      </c>
      <c r="BC73" s="406" t="s">
        <v>397</v>
      </c>
      <c r="BD73" s="406" t="s">
        <v>397</v>
      </c>
      <c r="BE73" s="406" t="s">
        <v>397</v>
      </c>
      <c r="BF73" s="406" t="s">
        <v>397</v>
      </c>
      <c r="BG73" s="406" t="s">
        <v>397</v>
      </c>
      <c r="BH73" s="406" t="s">
        <v>397</v>
      </c>
      <c r="BI73" s="406" t="s">
        <v>397</v>
      </c>
      <c r="BJ73" s="406" t="s">
        <v>397</v>
      </c>
      <c r="BK73" s="406" t="s">
        <v>397</v>
      </c>
      <c r="BL73" s="406" t="s">
        <v>397</v>
      </c>
      <c r="BM73" s="406" t="s">
        <v>397</v>
      </c>
      <c r="BN73" s="406" t="s">
        <v>397</v>
      </c>
      <c r="BO73" s="406" t="s">
        <v>397</v>
      </c>
      <c r="BP73" s="406" t="s">
        <v>397</v>
      </c>
      <c r="BQ73" s="406" t="s">
        <v>397</v>
      </c>
      <c r="BR73" s="406" t="s">
        <v>397</v>
      </c>
      <c r="BS73" s="406" t="s">
        <v>397</v>
      </c>
      <c r="BT73" s="406" t="s">
        <v>397</v>
      </c>
      <c r="BU73" s="406" t="s">
        <v>397</v>
      </c>
      <c r="BV73" s="406" t="s">
        <v>397</v>
      </c>
      <c r="BW73" s="406" t="s">
        <v>397</v>
      </c>
      <c r="BX73" s="406" t="s">
        <v>397</v>
      </c>
      <c r="BY73" s="406" t="s">
        <v>397</v>
      </c>
      <c r="BZ73" s="406" t="s">
        <v>397</v>
      </c>
      <c r="CA73" s="406" t="s">
        <v>397</v>
      </c>
      <c r="CB73" s="406" t="s">
        <v>397</v>
      </c>
      <c r="CC73" s="406" t="s">
        <v>397</v>
      </c>
      <c r="CD73" s="406" t="s">
        <v>397</v>
      </c>
      <c r="CE73" s="406" t="s">
        <v>397</v>
      </c>
      <c r="CF73" s="406" t="s">
        <v>397</v>
      </c>
      <c r="CG73" s="406" t="s">
        <v>397</v>
      </c>
      <c r="CH73" s="406" t="s">
        <v>397</v>
      </c>
      <c r="CI73" s="406" t="s">
        <v>397</v>
      </c>
      <c r="CJ73" s="406" t="s">
        <v>397</v>
      </c>
      <c r="CK73" s="406" t="s">
        <v>397</v>
      </c>
      <c r="CL73" s="406" t="s">
        <v>397</v>
      </c>
      <c r="CM73" s="406" t="s">
        <v>397</v>
      </c>
      <c r="CN73" s="406" t="s">
        <v>397</v>
      </c>
      <c r="CO73" s="406" t="s">
        <v>397</v>
      </c>
      <c r="CP73" s="406" t="s">
        <v>397</v>
      </c>
      <c r="CQ73" s="406" t="s">
        <v>397</v>
      </c>
      <c r="CR73" s="406" t="s">
        <v>397</v>
      </c>
      <c r="CS73" s="406" t="s">
        <v>397</v>
      </c>
      <c r="CT73" s="406" t="s">
        <v>397</v>
      </c>
      <c r="CU73" s="406" t="s">
        <v>397</v>
      </c>
      <c r="CV73" s="406" t="s">
        <v>397</v>
      </c>
      <c r="CW73" s="406" t="s">
        <v>397</v>
      </c>
      <c r="CX73" s="406" t="s">
        <v>397</v>
      </c>
      <c r="CY73" s="406" t="s">
        <v>397</v>
      </c>
      <c r="CZ73" s="406" t="s">
        <v>397</v>
      </c>
      <c r="DA73" s="406" t="s">
        <v>397</v>
      </c>
      <c r="DB73" s="406" t="s">
        <v>397</v>
      </c>
      <c r="DC73" s="397"/>
      <c r="DD73" s="397"/>
      <c r="DE73" s="397"/>
      <c r="DF73" s="397" t="s">
        <v>397</v>
      </c>
      <c r="DG73" s="397" t="s">
        <v>397</v>
      </c>
      <c r="DH73" s="397" t="s">
        <v>397</v>
      </c>
      <c r="DI73" s="397" t="s">
        <v>397</v>
      </c>
      <c r="DJ73" s="397" t="s">
        <v>397</v>
      </c>
      <c r="DK73" s="397" t="s">
        <v>397</v>
      </c>
      <c r="DL73" s="397"/>
      <c r="DM73" s="397"/>
      <c r="DN73" s="397" t="s">
        <v>472</v>
      </c>
      <c r="DO73" s="395" t="s">
        <v>472</v>
      </c>
      <c r="DP73" s="406" t="s">
        <v>397</v>
      </c>
      <c r="DQ73" s="406" t="s">
        <v>397</v>
      </c>
      <c r="DR73" s="406" t="s">
        <v>397</v>
      </c>
      <c r="DS73" s="406" t="s">
        <v>397</v>
      </c>
      <c r="DT73" s="406" t="s">
        <v>397</v>
      </c>
      <c r="DU73" s="406" t="s">
        <v>397</v>
      </c>
      <c r="DV73" s="406" t="s">
        <v>397</v>
      </c>
      <c r="DW73" s="406" t="s">
        <v>397</v>
      </c>
      <c r="DX73" s="406" t="s">
        <v>397</v>
      </c>
      <c r="DY73" s="406" t="s">
        <v>397</v>
      </c>
      <c r="DZ73" s="406" t="s">
        <v>397</v>
      </c>
      <c r="EA73" s="406" t="s">
        <v>397</v>
      </c>
      <c r="EB73" s="406" t="s">
        <v>397</v>
      </c>
      <c r="EC73" s="406" t="s">
        <v>397</v>
      </c>
      <c r="ED73" s="406" t="s">
        <v>397</v>
      </c>
      <c r="EE73" s="406" t="s">
        <v>397</v>
      </c>
      <c r="EF73" s="406" t="s">
        <v>397</v>
      </c>
      <c r="EG73" s="406" t="s">
        <v>397</v>
      </c>
      <c r="EH73" s="406" t="s">
        <v>397</v>
      </c>
      <c r="EI73" s="406" t="s">
        <v>397</v>
      </c>
      <c r="EJ73" s="406" t="s">
        <v>397</v>
      </c>
      <c r="EK73" s="406" t="s">
        <v>397</v>
      </c>
      <c r="EL73" s="406" t="s">
        <v>397</v>
      </c>
      <c r="EM73" s="406" t="s">
        <v>397</v>
      </c>
      <c r="EN73" s="406" t="s">
        <v>397</v>
      </c>
      <c r="EO73" s="406" t="s">
        <v>397</v>
      </c>
      <c r="EP73" s="406" t="s">
        <v>397</v>
      </c>
      <c r="EQ73" s="406" t="s">
        <v>397</v>
      </c>
      <c r="ER73" s="406" t="s">
        <v>397</v>
      </c>
      <c r="ES73" s="406" t="s">
        <v>397</v>
      </c>
      <c r="ET73" s="406" t="s">
        <v>397</v>
      </c>
      <c r="EU73" s="406" t="s">
        <v>397</v>
      </c>
      <c r="EV73" s="406" t="s">
        <v>397</v>
      </c>
      <c r="EW73" s="406" t="s">
        <v>397</v>
      </c>
      <c r="EX73" s="406" t="s">
        <v>397</v>
      </c>
      <c r="EY73" s="406" t="s">
        <v>397</v>
      </c>
      <c r="EZ73" s="406" t="s">
        <v>397</v>
      </c>
      <c r="FA73" s="406" t="s">
        <v>397</v>
      </c>
      <c r="FB73" s="406" t="s">
        <v>397</v>
      </c>
      <c r="FC73" s="406" t="s">
        <v>397</v>
      </c>
      <c r="FD73" s="406" t="s">
        <v>397</v>
      </c>
      <c r="FE73" s="406" t="s">
        <v>397</v>
      </c>
      <c r="FF73" s="406" t="s">
        <v>397</v>
      </c>
      <c r="FG73" s="406" t="s">
        <v>397</v>
      </c>
      <c r="FH73" s="406" t="s">
        <v>397</v>
      </c>
      <c r="FI73" s="406" t="s">
        <v>397</v>
      </c>
      <c r="FJ73" s="406" t="s">
        <v>397</v>
      </c>
      <c r="FK73" s="406" t="s">
        <v>397</v>
      </c>
      <c r="FL73" s="406" t="s">
        <v>397</v>
      </c>
      <c r="FM73" s="406" t="s">
        <v>397</v>
      </c>
      <c r="FN73" s="406" t="s">
        <v>397</v>
      </c>
      <c r="FO73" s="406" t="s">
        <v>397</v>
      </c>
      <c r="FP73" s="406" t="s">
        <v>397</v>
      </c>
      <c r="FQ73" s="406" t="s">
        <v>397</v>
      </c>
      <c r="FR73" s="406" t="s">
        <v>397</v>
      </c>
      <c r="FS73" s="406" t="s">
        <v>397</v>
      </c>
      <c r="FT73" s="406" t="s">
        <v>397</v>
      </c>
      <c r="FU73" s="406" t="s">
        <v>397</v>
      </c>
      <c r="FV73" s="406" t="s">
        <v>397</v>
      </c>
      <c r="FW73" s="406" t="s">
        <v>397</v>
      </c>
      <c r="FX73" s="406" t="s">
        <v>397</v>
      </c>
      <c r="FY73" s="406" t="s">
        <v>397</v>
      </c>
      <c r="FZ73" s="406" t="s">
        <v>397</v>
      </c>
      <c r="GA73" s="406" t="s">
        <v>397</v>
      </c>
      <c r="GB73" s="406" t="s">
        <v>397</v>
      </c>
      <c r="GC73" s="406" t="s">
        <v>397</v>
      </c>
      <c r="GD73" s="406" t="s">
        <v>397</v>
      </c>
      <c r="GE73" s="406" t="s">
        <v>397</v>
      </c>
      <c r="GF73" s="406" t="s">
        <v>397</v>
      </c>
      <c r="GG73" s="406" t="s">
        <v>397</v>
      </c>
      <c r="GH73" s="406" t="s">
        <v>397</v>
      </c>
      <c r="GI73" s="406" t="s">
        <v>397</v>
      </c>
      <c r="GJ73" s="406" t="s">
        <v>397</v>
      </c>
      <c r="GK73" s="406" t="s">
        <v>397</v>
      </c>
      <c r="GL73" s="406" t="s">
        <v>397</v>
      </c>
      <c r="GM73" s="406" t="s">
        <v>397</v>
      </c>
      <c r="GN73" s="406" t="s">
        <v>397</v>
      </c>
      <c r="GO73" s="406" t="s">
        <v>397</v>
      </c>
      <c r="GP73" s="406" t="s">
        <v>397</v>
      </c>
      <c r="GQ73" s="406" t="s">
        <v>397</v>
      </c>
      <c r="GR73" s="406" t="s">
        <v>397</v>
      </c>
      <c r="GS73" s="406" t="s">
        <v>397</v>
      </c>
      <c r="GT73" s="406" t="s">
        <v>397</v>
      </c>
      <c r="GU73" s="406" t="s">
        <v>397</v>
      </c>
      <c r="GV73" s="406" t="s">
        <v>397</v>
      </c>
      <c r="GW73" s="406" t="s">
        <v>397</v>
      </c>
      <c r="GX73" s="406" t="s">
        <v>397</v>
      </c>
      <c r="GY73" s="406" t="s">
        <v>397</v>
      </c>
      <c r="GZ73" s="406" t="s">
        <v>397</v>
      </c>
      <c r="HA73" s="406" t="s">
        <v>397</v>
      </c>
      <c r="HB73" s="406" t="s">
        <v>397</v>
      </c>
      <c r="HC73" s="406" t="s">
        <v>397</v>
      </c>
      <c r="HD73" s="406" t="s">
        <v>397</v>
      </c>
      <c r="HE73" s="406" t="s">
        <v>397</v>
      </c>
      <c r="HF73" s="406" t="s">
        <v>397</v>
      </c>
      <c r="HG73" s="406" t="s">
        <v>397</v>
      </c>
      <c r="HH73" s="406" t="s">
        <v>397</v>
      </c>
      <c r="HI73" s="406" t="s">
        <v>397</v>
      </c>
      <c r="HJ73" s="406" t="s">
        <v>397</v>
      </c>
      <c r="HK73" s="406" t="s">
        <v>397</v>
      </c>
      <c r="HL73" s="406" t="s">
        <v>397</v>
      </c>
      <c r="HM73" s="406" t="s">
        <v>397</v>
      </c>
      <c r="HN73" s="406" t="s">
        <v>397</v>
      </c>
      <c r="HO73" s="406" t="s">
        <v>397</v>
      </c>
      <c r="HP73" s="406" t="s">
        <v>397</v>
      </c>
      <c r="HQ73" s="406" t="s">
        <v>397</v>
      </c>
      <c r="HR73" s="406" t="s">
        <v>397</v>
      </c>
      <c r="HS73" s="406" t="s">
        <v>397</v>
      </c>
      <c r="HT73" s="406" t="s">
        <v>397</v>
      </c>
      <c r="HU73" s="406" t="s">
        <v>397</v>
      </c>
      <c r="HV73" s="406" t="s">
        <v>397</v>
      </c>
      <c r="HW73" s="406" t="s">
        <v>397</v>
      </c>
      <c r="HX73" s="406" t="s">
        <v>397</v>
      </c>
      <c r="HY73" s="406" t="s">
        <v>397</v>
      </c>
      <c r="HZ73" s="406" t="s">
        <v>397</v>
      </c>
      <c r="IA73" s="406" t="s">
        <v>397</v>
      </c>
      <c r="IB73" s="406" t="s">
        <v>397</v>
      </c>
      <c r="IC73" s="406" t="s">
        <v>397</v>
      </c>
      <c r="ID73" s="406" t="s">
        <v>397</v>
      </c>
      <c r="IE73" s="406" t="s">
        <v>397</v>
      </c>
      <c r="IF73" s="406" t="s">
        <v>397</v>
      </c>
      <c r="IG73" s="406" t="s">
        <v>397</v>
      </c>
      <c r="IH73" s="406" t="s">
        <v>397</v>
      </c>
      <c r="II73" s="406" t="s">
        <v>397</v>
      </c>
      <c r="IJ73" s="406" t="s">
        <v>397</v>
      </c>
      <c r="IK73" s="406" t="s">
        <v>397</v>
      </c>
      <c r="IL73" s="406" t="s">
        <v>397</v>
      </c>
      <c r="IM73" s="406" t="s">
        <v>397</v>
      </c>
      <c r="IN73" s="406" t="s">
        <v>397</v>
      </c>
      <c r="IO73" s="406" t="s">
        <v>397</v>
      </c>
      <c r="IP73" s="406" t="s">
        <v>397</v>
      </c>
      <c r="IQ73" s="406" t="s">
        <v>397</v>
      </c>
      <c r="IR73" s="406" t="s">
        <v>397</v>
      </c>
      <c r="IS73" s="406" t="s">
        <v>397</v>
      </c>
      <c r="IT73" s="406" t="s">
        <v>397</v>
      </c>
      <c r="IU73" s="406" t="s">
        <v>397</v>
      </c>
      <c r="IV73" s="406" t="s">
        <v>397</v>
      </c>
      <c r="IW73" s="406" t="s">
        <v>397</v>
      </c>
      <c r="IX73" s="406" t="s">
        <v>397</v>
      </c>
      <c r="IY73" s="406" t="s">
        <v>397</v>
      </c>
      <c r="IZ73" s="406" t="s">
        <v>397</v>
      </c>
      <c r="JA73" s="406" t="s">
        <v>397</v>
      </c>
      <c r="JB73" s="406" t="s">
        <v>397</v>
      </c>
      <c r="JC73" s="406" t="s">
        <v>397</v>
      </c>
      <c r="JD73" s="406" t="s">
        <v>397</v>
      </c>
      <c r="JE73" s="406" t="s">
        <v>397</v>
      </c>
      <c r="JF73" s="406" t="s">
        <v>397</v>
      </c>
      <c r="JG73" s="406" t="s">
        <v>397</v>
      </c>
      <c r="JH73" s="406" t="s">
        <v>397</v>
      </c>
      <c r="JI73" s="406" t="s">
        <v>397</v>
      </c>
      <c r="JJ73" s="406" t="s">
        <v>397</v>
      </c>
      <c r="JK73" s="406" t="s">
        <v>397</v>
      </c>
      <c r="JL73" s="406" t="s">
        <v>397</v>
      </c>
      <c r="JM73" s="406" t="s">
        <v>397</v>
      </c>
      <c r="JN73" s="406" t="s">
        <v>397</v>
      </c>
      <c r="JO73" s="406" t="s">
        <v>397</v>
      </c>
      <c r="JP73" s="406" t="s">
        <v>397</v>
      </c>
      <c r="JQ73" s="406" t="s">
        <v>397</v>
      </c>
      <c r="JR73" s="406" t="s">
        <v>397</v>
      </c>
      <c r="JS73" s="406" t="s">
        <v>397</v>
      </c>
      <c r="JT73" s="406" t="s">
        <v>397</v>
      </c>
      <c r="JU73" s="406" t="s">
        <v>397</v>
      </c>
      <c r="JV73" s="406" t="s">
        <v>397</v>
      </c>
      <c r="JW73" s="406" t="s">
        <v>397</v>
      </c>
      <c r="JX73" s="406" t="s">
        <v>397</v>
      </c>
      <c r="JY73" s="406" t="s">
        <v>397</v>
      </c>
      <c r="JZ73" s="406" t="s">
        <v>397</v>
      </c>
      <c r="KA73" s="406" t="s">
        <v>397</v>
      </c>
      <c r="KB73" s="406" t="s">
        <v>397</v>
      </c>
      <c r="KC73" s="406" t="s">
        <v>397</v>
      </c>
      <c r="KD73" s="406" t="s">
        <v>397</v>
      </c>
      <c r="KE73" s="406" t="s">
        <v>397</v>
      </c>
      <c r="KF73" s="406" t="s">
        <v>397</v>
      </c>
      <c r="KG73" s="406" t="s">
        <v>397</v>
      </c>
      <c r="KH73" s="406" t="s">
        <v>397</v>
      </c>
      <c r="KI73" s="406" t="s">
        <v>397</v>
      </c>
      <c r="KJ73" s="406" t="s">
        <v>397</v>
      </c>
      <c r="KK73" s="406" t="s">
        <v>397</v>
      </c>
      <c r="KL73" s="406" t="s">
        <v>397</v>
      </c>
      <c r="KM73" s="406" t="s">
        <v>397</v>
      </c>
      <c r="KN73" s="406" t="s">
        <v>397</v>
      </c>
      <c r="KO73" s="406" t="s">
        <v>397</v>
      </c>
      <c r="KP73" s="406" t="s">
        <v>397</v>
      </c>
      <c r="KQ73" s="406" t="s">
        <v>397</v>
      </c>
      <c r="KR73" s="406" t="s">
        <v>397</v>
      </c>
      <c r="KS73" s="406" t="s">
        <v>397</v>
      </c>
      <c r="KT73" s="406" t="s">
        <v>397</v>
      </c>
      <c r="KU73" s="406"/>
      <c r="KV73" s="406"/>
      <c r="KW73" s="406"/>
      <c r="KX73" s="406"/>
      <c r="KY73" s="397"/>
      <c r="KZ73" s="397" t="s">
        <v>472</v>
      </c>
      <c r="LA73" s="397" t="s">
        <v>397</v>
      </c>
      <c r="LB73" s="397" t="s">
        <v>397</v>
      </c>
      <c r="LC73" s="397" t="s">
        <v>397</v>
      </c>
      <c r="LD73" s="397" t="s">
        <v>397</v>
      </c>
      <c r="LE73" s="397" t="s">
        <v>397</v>
      </c>
      <c r="LF73" s="397" t="s">
        <v>397</v>
      </c>
      <c r="LG73" s="397"/>
      <c r="LH73" s="406"/>
      <c r="LI73" s="406"/>
      <c r="LJ73" s="406"/>
      <c r="LK73" s="406"/>
      <c r="LL73" s="406"/>
      <c r="LM73" s="406"/>
      <c r="LN73" s="406"/>
      <c r="LO73" s="406"/>
      <c r="LP73" s="406"/>
      <c r="LQ73" s="406"/>
      <c r="LR73" s="406"/>
      <c r="LS73" s="406"/>
      <c r="LT73" s="406"/>
      <c r="LU73" s="406"/>
      <c r="LV73" s="406"/>
      <c r="LW73" s="406"/>
      <c r="LX73" s="406"/>
      <c r="LY73" s="406"/>
      <c r="LZ73" s="406"/>
      <c r="MA73" s="406"/>
      <c r="MB73" s="406"/>
      <c r="MC73" s="406"/>
      <c r="MD73" s="406"/>
      <c r="ME73" s="406"/>
      <c r="MF73" s="406"/>
      <c r="MG73" s="406"/>
      <c r="MH73" s="406"/>
      <c r="MI73" s="406"/>
      <c r="MJ73" s="406"/>
      <c r="MK73" s="406"/>
      <c r="ML73" s="406"/>
      <c r="MM73" s="406"/>
      <c r="MN73" s="406"/>
      <c r="MO73" s="406"/>
      <c r="MP73" s="406"/>
      <c r="MQ73" s="406"/>
      <c r="MR73" s="406"/>
      <c r="MS73" s="406"/>
      <c r="MT73" s="406"/>
      <c r="MU73" s="406"/>
      <c r="MV73" s="406"/>
      <c r="MW73" s="406"/>
      <c r="MX73" s="406"/>
      <c r="MY73" s="406"/>
      <c r="MZ73" s="406"/>
      <c r="NA73" s="406"/>
      <c r="NB73" s="406"/>
      <c r="NC73" s="406"/>
      <c r="ND73" s="406"/>
      <c r="NE73" s="406"/>
      <c r="NF73" s="406"/>
      <c r="NG73" s="406"/>
      <c r="NH73" s="406"/>
      <c r="NI73" s="406"/>
      <c r="NJ73" s="406"/>
      <c r="NK73" s="406"/>
      <c r="NL73" s="406"/>
      <c r="NM73" s="406"/>
      <c r="NN73" s="406"/>
      <c r="NO73" s="406"/>
      <c r="NP73" s="406"/>
      <c r="NQ73" s="406"/>
      <c r="NR73" s="406"/>
      <c r="NS73" s="406"/>
      <c r="NT73" s="406"/>
      <c r="NU73" s="406"/>
      <c r="NV73" s="406"/>
      <c r="NW73" s="406"/>
      <c r="NX73" s="406"/>
      <c r="NY73" s="406"/>
      <c r="NZ73" s="406"/>
      <c r="OA73" s="406"/>
      <c r="OB73" s="406"/>
      <c r="OC73" s="406"/>
      <c r="OD73" s="406"/>
      <c r="OE73" s="406"/>
      <c r="OF73" s="406"/>
      <c r="OG73" s="406"/>
      <c r="OH73" s="406"/>
      <c r="OI73" s="406"/>
      <c r="OJ73" s="406"/>
      <c r="OK73" s="406"/>
      <c r="OL73" s="406"/>
      <c r="OM73" s="406"/>
      <c r="ON73" s="406"/>
      <c r="OO73" s="406"/>
      <c r="OP73" s="406"/>
      <c r="OQ73" s="406"/>
      <c r="OR73" s="406"/>
      <c r="OS73" s="406"/>
      <c r="OT73" s="406"/>
      <c r="OU73" s="406"/>
      <c r="OV73" s="406"/>
      <c r="OW73" s="406"/>
      <c r="OX73" s="406"/>
      <c r="OY73" s="406"/>
      <c r="OZ73" s="406"/>
      <c r="PA73" s="406"/>
      <c r="PB73" s="406"/>
      <c r="PC73" s="406"/>
      <c r="PD73" s="406"/>
      <c r="PE73" s="406"/>
      <c r="PF73" s="406"/>
      <c r="PG73" s="406"/>
      <c r="PH73" s="406"/>
      <c r="PI73" s="406"/>
      <c r="PJ73" s="406"/>
      <c r="PK73" s="406"/>
      <c r="PL73" s="406"/>
      <c r="PM73" s="406"/>
      <c r="PN73" s="406"/>
      <c r="PO73" s="406"/>
      <c r="PP73" s="406"/>
      <c r="PQ73" s="406"/>
      <c r="PR73" s="406"/>
      <c r="PS73" s="406"/>
      <c r="PT73" s="406"/>
      <c r="PU73" s="406"/>
      <c r="PV73" s="406"/>
      <c r="PW73" s="406"/>
      <c r="PX73" s="406"/>
      <c r="PY73" s="406"/>
      <c r="PZ73" s="406"/>
      <c r="QA73" s="406"/>
      <c r="QB73" s="406"/>
      <c r="QC73" s="406"/>
      <c r="QD73" s="406"/>
      <c r="QE73" s="406"/>
      <c r="QF73" s="406"/>
      <c r="QG73" s="406"/>
      <c r="QH73" s="406"/>
      <c r="QI73" s="406"/>
      <c r="QJ73" s="406"/>
      <c r="QK73" s="406"/>
      <c r="QL73" s="406"/>
      <c r="QM73" s="406"/>
      <c r="QN73" s="406"/>
      <c r="QO73" s="406"/>
      <c r="QP73" s="406"/>
      <c r="QQ73" s="406"/>
      <c r="QR73" s="406"/>
      <c r="QS73" s="406"/>
      <c r="QT73" s="406"/>
      <c r="QU73" s="406"/>
      <c r="QV73" s="406"/>
      <c r="QW73" s="406"/>
      <c r="QX73" s="406"/>
      <c r="QY73" s="406"/>
      <c r="QZ73" s="406"/>
      <c r="RA73" s="406"/>
      <c r="RB73" s="406"/>
      <c r="RC73" s="406"/>
      <c r="RD73" s="406"/>
      <c r="RE73" s="406"/>
      <c r="RF73" s="406"/>
      <c r="RG73" s="406"/>
      <c r="RH73" s="406"/>
      <c r="RI73" s="406"/>
      <c r="RJ73" s="406"/>
      <c r="RK73" s="406"/>
      <c r="RL73" s="406"/>
      <c r="RM73" s="406"/>
      <c r="RN73" s="406"/>
      <c r="RO73" s="406"/>
      <c r="RP73" s="406"/>
      <c r="RQ73" s="406"/>
      <c r="RR73" s="406"/>
      <c r="RS73" s="406"/>
      <c r="RT73" s="406"/>
      <c r="RU73" s="406"/>
      <c r="RV73" s="406"/>
      <c r="RW73" s="406"/>
      <c r="RX73" s="406"/>
      <c r="RY73" s="406"/>
      <c r="RZ73" s="406"/>
      <c r="SA73" s="406"/>
      <c r="SB73" s="406"/>
      <c r="SC73" s="406"/>
      <c r="SD73" s="406"/>
      <c r="SE73" s="406"/>
      <c r="SF73" s="406"/>
      <c r="SG73" s="406"/>
    </row>
    <row r="74" spans="1:501">
      <c r="A74" s="395"/>
      <c r="B74" s="395" t="s">
        <v>473</v>
      </c>
      <c r="C74" s="395">
        <v>0</v>
      </c>
      <c r="D74" s="395">
        <v>6.42</v>
      </c>
      <c r="E74" s="395">
        <v>35.590000000000003</v>
      </c>
      <c r="F74" s="395">
        <v>0</v>
      </c>
      <c r="G74" s="395">
        <v>-66</v>
      </c>
      <c r="H74" s="395">
        <v>194.58</v>
      </c>
      <c r="I74" s="395">
        <v>0</v>
      </c>
      <c r="J74" s="395">
        <v>-9.1199999999999992</v>
      </c>
      <c r="K74" s="395">
        <v>10.029999999999999</v>
      </c>
      <c r="L74" s="395">
        <v>0</v>
      </c>
      <c r="M74" s="395">
        <v>0</v>
      </c>
      <c r="N74" s="395"/>
      <c r="O74" s="398">
        <v>0</v>
      </c>
      <c r="P74" s="395">
        <v>0</v>
      </c>
      <c r="Q74" s="395">
        <v>0</v>
      </c>
      <c r="R74" s="395">
        <v>0</v>
      </c>
      <c r="S74" s="395">
        <v>0</v>
      </c>
      <c r="T74" s="395">
        <v>0</v>
      </c>
      <c r="U74" s="395">
        <v>0</v>
      </c>
      <c r="V74" s="395">
        <v>0</v>
      </c>
      <c r="W74" s="395" t="s">
        <v>397</v>
      </c>
      <c r="X74" s="395" t="s">
        <v>397</v>
      </c>
      <c r="Y74" s="395" t="s">
        <v>397</v>
      </c>
      <c r="Z74" s="395"/>
      <c r="AA74" s="395"/>
      <c r="AB74" s="395"/>
      <c r="AC74" s="395"/>
      <c r="AD74" s="395"/>
      <c r="AE74" s="395"/>
      <c r="AF74" s="397" t="s">
        <v>473</v>
      </c>
      <c r="AG74" s="395" t="s">
        <v>473</v>
      </c>
      <c r="AH74" s="406" t="s">
        <v>397</v>
      </c>
      <c r="AI74" s="406" t="s">
        <v>397</v>
      </c>
      <c r="AJ74" s="406" t="s">
        <v>397</v>
      </c>
      <c r="AK74" s="406" t="s">
        <v>397</v>
      </c>
      <c r="AL74" s="406" t="s">
        <v>397</v>
      </c>
      <c r="AM74" s="406" t="s">
        <v>397</v>
      </c>
      <c r="AN74" s="406" t="s">
        <v>397</v>
      </c>
      <c r="AO74" s="406" t="s">
        <v>397</v>
      </c>
      <c r="AP74" s="406" t="s">
        <v>397</v>
      </c>
      <c r="AQ74" s="406" t="s">
        <v>397</v>
      </c>
      <c r="AR74" s="406" t="s">
        <v>397</v>
      </c>
      <c r="AS74" s="406" t="s">
        <v>397</v>
      </c>
      <c r="AT74" s="406" t="s">
        <v>397</v>
      </c>
      <c r="AU74" s="406" t="s">
        <v>397</v>
      </c>
      <c r="AV74" s="406" t="s">
        <v>397</v>
      </c>
      <c r="AW74" s="406" t="s">
        <v>397</v>
      </c>
      <c r="AX74" s="406" t="s">
        <v>397</v>
      </c>
      <c r="AY74" s="406" t="s">
        <v>397</v>
      </c>
      <c r="AZ74" s="406" t="s">
        <v>397</v>
      </c>
      <c r="BA74" s="406" t="s">
        <v>397</v>
      </c>
      <c r="BB74" s="406" t="s">
        <v>397</v>
      </c>
      <c r="BC74" s="406" t="s">
        <v>397</v>
      </c>
      <c r="BD74" s="406" t="s">
        <v>397</v>
      </c>
      <c r="BE74" s="406" t="s">
        <v>397</v>
      </c>
      <c r="BF74" s="406" t="s">
        <v>397</v>
      </c>
      <c r="BG74" s="406" t="s">
        <v>397</v>
      </c>
      <c r="BH74" s="406" t="s">
        <v>397</v>
      </c>
      <c r="BI74" s="406" t="s">
        <v>397</v>
      </c>
      <c r="BJ74" s="406" t="s">
        <v>397</v>
      </c>
      <c r="BK74" s="406" t="s">
        <v>397</v>
      </c>
      <c r="BL74" s="406" t="s">
        <v>397</v>
      </c>
      <c r="BM74" s="406" t="s">
        <v>397</v>
      </c>
      <c r="BN74" s="406" t="s">
        <v>397</v>
      </c>
      <c r="BO74" s="406" t="s">
        <v>397</v>
      </c>
      <c r="BP74" s="406" t="s">
        <v>397</v>
      </c>
      <c r="BQ74" s="406" t="s">
        <v>397</v>
      </c>
      <c r="BR74" s="406" t="s">
        <v>397</v>
      </c>
      <c r="BS74" s="406" t="s">
        <v>397</v>
      </c>
      <c r="BT74" s="406" t="s">
        <v>397</v>
      </c>
      <c r="BU74" s="406" t="s">
        <v>397</v>
      </c>
      <c r="BV74" s="406" t="s">
        <v>397</v>
      </c>
      <c r="BW74" s="406" t="s">
        <v>397</v>
      </c>
      <c r="BX74" s="406" t="s">
        <v>397</v>
      </c>
      <c r="BY74" s="406" t="s">
        <v>397</v>
      </c>
      <c r="BZ74" s="406" t="s">
        <v>397</v>
      </c>
      <c r="CA74" s="406" t="s">
        <v>397</v>
      </c>
      <c r="CB74" s="406" t="s">
        <v>397</v>
      </c>
      <c r="CC74" s="406" t="s">
        <v>397</v>
      </c>
      <c r="CD74" s="406" t="s">
        <v>397</v>
      </c>
      <c r="CE74" s="406" t="s">
        <v>397</v>
      </c>
      <c r="CF74" s="406" t="s">
        <v>397</v>
      </c>
      <c r="CG74" s="406" t="s">
        <v>397</v>
      </c>
      <c r="CH74" s="406" t="s">
        <v>397</v>
      </c>
      <c r="CI74" s="406" t="s">
        <v>397</v>
      </c>
      <c r="CJ74" s="406" t="s">
        <v>397</v>
      </c>
      <c r="CK74" s="406" t="s">
        <v>397</v>
      </c>
      <c r="CL74" s="406" t="s">
        <v>397</v>
      </c>
      <c r="CM74" s="406" t="s">
        <v>397</v>
      </c>
      <c r="CN74" s="406" t="s">
        <v>397</v>
      </c>
      <c r="CO74" s="406" t="s">
        <v>397</v>
      </c>
      <c r="CP74" s="406" t="s">
        <v>397</v>
      </c>
      <c r="CQ74" s="406" t="s">
        <v>397</v>
      </c>
      <c r="CR74" s="406" t="s">
        <v>397</v>
      </c>
      <c r="CS74" s="406" t="s">
        <v>397</v>
      </c>
      <c r="CT74" s="406" t="s">
        <v>397</v>
      </c>
      <c r="CU74" s="406" t="s">
        <v>397</v>
      </c>
      <c r="CV74" s="406" t="s">
        <v>397</v>
      </c>
      <c r="CW74" s="406" t="s">
        <v>397</v>
      </c>
      <c r="CX74" s="406" t="s">
        <v>397</v>
      </c>
      <c r="CY74" s="406" t="s">
        <v>397</v>
      </c>
      <c r="CZ74" s="406" t="s">
        <v>397</v>
      </c>
      <c r="DA74" s="406" t="s">
        <v>397</v>
      </c>
      <c r="DB74" s="406" t="s">
        <v>397</v>
      </c>
      <c r="DC74" s="397"/>
      <c r="DD74" s="397"/>
      <c r="DE74" s="397"/>
      <c r="DF74" s="397" t="s">
        <v>397</v>
      </c>
      <c r="DG74" s="397" t="s">
        <v>397</v>
      </c>
      <c r="DH74" s="397" t="s">
        <v>397</v>
      </c>
      <c r="DI74" s="397" t="s">
        <v>397</v>
      </c>
      <c r="DJ74" s="397" t="s">
        <v>397</v>
      </c>
      <c r="DK74" s="397" t="s">
        <v>397</v>
      </c>
      <c r="DL74" s="397"/>
      <c r="DM74" s="397"/>
      <c r="DN74" s="397" t="s">
        <v>473</v>
      </c>
      <c r="DO74" s="395" t="s">
        <v>473</v>
      </c>
      <c r="DP74" s="406" t="s">
        <v>397</v>
      </c>
      <c r="DQ74" s="406" t="s">
        <v>397</v>
      </c>
      <c r="DR74" s="406" t="s">
        <v>397</v>
      </c>
      <c r="DS74" s="406" t="s">
        <v>397</v>
      </c>
      <c r="DT74" s="406" t="s">
        <v>397</v>
      </c>
      <c r="DU74" s="406" t="s">
        <v>397</v>
      </c>
      <c r="DV74" s="406" t="s">
        <v>397</v>
      </c>
      <c r="DW74" s="406" t="s">
        <v>397</v>
      </c>
      <c r="DX74" s="406" t="s">
        <v>397</v>
      </c>
      <c r="DY74" s="406" t="s">
        <v>397</v>
      </c>
      <c r="DZ74" s="406" t="s">
        <v>397</v>
      </c>
      <c r="EA74" s="406" t="s">
        <v>397</v>
      </c>
      <c r="EB74" s="406" t="s">
        <v>397</v>
      </c>
      <c r="EC74" s="406" t="s">
        <v>397</v>
      </c>
      <c r="ED74" s="406" t="s">
        <v>397</v>
      </c>
      <c r="EE74" s="406" t="s">
        <v>397</v>
      </c>
      <c r="EF74" s="406" t="s">
        <v>397</v>
      </c>
      <c r="EG74" s="406" t="s">
        <v>397</v>
      </c>
      <c r="EH74" s="406" t="s">
        <v>397</v>
      </c>
      <c r="EI74" s="406" t="s">
        <v>397</v>
      </c>
      <c r="EJ74" s="406" t="s">
        <v>397</v>
      </c>
      <c r="EK74" s="406" t="s">
        <v>397</v>
      </c>
      <c r="EL74" s="406" t="s">
        <v>397</v>
      </c>
      <c r="EM74" s="406" t="s">
        <v>397</v>
      </c>
      <c r="EN74" s="406" t="s">
        <v>397</v>
      </c>
      <c r="EO74" s="406" t="s">
        <v>397</v>
      </c>
      <c r="EP74" s="406" t="s">
        <v>397</v>
      </c>
      <c r="EQ74" s="406" t="s">
        <v>397</v>
      </c>
      <c r="ER74" s="406" t="s">
        <v>397</v>
      </c>
      <c r="ES74" s="406" t="s">
        <v>397</v>
      </c>
      <c r="ET74" s="406" t="s">
        <v>397</v>
      </c>
      <c r="EU74" s="406" t="s">
        <v>397</v>
      </c>
      <c r="EV74" s="406" t="s">
        <v>397</v>
      </c>
      <c r="EW74" s="406" t="s">
        <v>397</v>
      </c>
      <c r="EX74" s="406" t="s">
        <v>397</v>
      </c>
      <c r="EY74" s="406" t="s">
        <v>397</v>
      </c>
      <c r="EZ74" s="406" t="s">
        <v>397</v>
      </c>
      <c r="FA74" s="406" t="s">
        <v>397</v>
      </c>
      <c r="FB74" s="406" t="s">
        <v>397</v>
      </c>
      <c r="FC74" s="406" t="s">
        <v>397</v>
      </c>
      <c r="FD74" s="406" t="s">
        <v>397</v>
      </c>
      <c r="FE74" s="406" t="s">
        <v>397</v>
      </c>
      <c r="FF74" s="406" t="s">
        <v>397</v>
      </c>
      <c r="FG74" s="406" t="s">
        <v>397</v>
      </c>
      <c r="FH74" s="406" t="s">
        <v>397</v>
      </c>
      <c r="FI74" s="406" t="s">
        <v>397</v>
      </c>
      <c r="FJ74" s="406" t="s">
        <v>397</v>
      </c>
      <c r="FK74" s="406" t="s">
        <v>397</v>
      </c>
      <c r="FL74" s="406" t="s">
        <v>397</v>
      </c>
      <c r="FM74" s="406" t="s">
        <v>397</v>
      </c>
      <c r="FN74" s="406" t="s">
        <v>397</v>
      </c>
      <c r="FO74" s="406" t="s">
        <v>397</v>
      </c>
      <c r="FP74" s="406" t="s">
        <v>397</v>
      </c>
      <c r="FQ74" s="406" t="s">
        <v>397</v>
      </c>
      <c r="FR74" s="406" t="s">
        <v>397</v>
      </c>
      <c r="FS74" s="406" t="s">
        <v>397</v>
      </c>
      <c r="FT74" s="406" t="s">
        <v>397</v>
      </c>
      <c r="FU74" s="406" t="s">
        <v>397</v>
      </c>
      <c r="FV74" s="406" t="s">
        <v>397</v>
      </c>
      <c r="FW74" s="406" t="s">
        <v>397</v>
      </c>
      <c r="FX74" s="406" t="s">
        <v>397</v>
      </c>
      <c r="FY74" s="406" t="s">
        <v>397</v>
      </c>
      <c r="FZ74" s="406" t="s">
        <v>397</v>
      </c>
      <c r="GA74" s="406" t="s">
        <v>397</v>
      </c>
      <c r="GB74" s="406" t="s">
        <v>397</v>
      </c>
      <c r="GC74" s="406" t="s">
        <v>397</v>
      </c>
      <c r="GD74" s="406" t="s">
        <v>397</v>
      </c>
      <c r="GE74" s="406" t="s">
        <v>397</v>
      </c>
      <c r="GF74" s="406" t="s">
        <v>397</v>
      </c>
      <c r="GG74" s="406" t="s">
        <v>397</v>
      </c>
      <c r="GH74" s="406" t="s">
        <v>397</v>
      </c>
      <c r="GI74" s="406" t="s">
        <v>397</v>
      </c>
      <c r="GJ74" s="406" t="s">
        <v>397</v>
      </c>
      <c r="GK74" s="406" t="s">
        <v>397</v>
      </c>
      <c r="GL74" s="406" t="s">
        <v>397</v>
      </c>
      <c r="GM74" s="406" t="s">
        <v>397</v>
      </c>
      <c r="GN74" s="406" t="s">
        <v>397</v>
      </c>
      <c r="GO74" s="406" t="s">
        <v>397</v>
      </c>
      <c r="GP74" s="406" t="s">
        <v>397</v>
      </c>
      <c r="GQ74" s="406" t="s">
        <v>397</v>
      </c>
      <c r="GR74" s="406" t="s">
        <v>397</v>
      </c>
      <c r="GS74" s="406" t="s">
        <v>397</v>
      </c>
      <c r="GT74" s="406" t="s">
        <v>397</v>
      </c>
      <c r="GU74" s="406" t="s">
        <v>397</v>
      </c>
      <c r="GV74" s="406" t="s">
        <v>397</v>
      </c>
      <c r="GW74" s="406" t="s">
        <v>397</v>
      </c>
      <c r="GX74" s="406" t="s">
        <v>397</v>
      </c>
      <c r="GY74" s="406" t="s">
        <v>397</v>
      </c>
      <c r="GZ74" s="406" t="s">
        <v>397</v>
      </c>
      <c r="HA74" s="406" t="s">
        <v>397</v>
      </c>
      <c r="HB74" s="406" t="s">
        <v>397</v>
      </c>
      <c r="HC74" s="406" t="s">
        <v>397</v>
      </c>
      <c r="HD74" s="406" t="s">
        <v>397</v>
      </c>
      <c r="HE74" s="406" t="s">
        <v>397</v>
      </c>
      <c r="HF74" s="406" t="s">
        <v>397</v>
      </c>
      <c r="HG74" s="406" t="s">
        <v>397</v>
      </c>
      <c r="HH74" s="406" t="s">
        <v>397</v>
      </c>
      <c r="HI74" s="406" t="s">
        <v>397</v>
      </c>
      <c r="HJ74" s="406" t="s">
        <v>397</v>
      </c>
      <c r="HK74" s="406" t="s">
        <v>397</v>
      </c>
      <c r="HL74" s="406" t="s">
        <v>397</v>
      </c>
      <c r="HM74" s="406" t="s">
        <v>397</v>
      </c>
      <c r="HN74" s="406" t="s">
        <v>397</v>
      </c>
      <c r="HO74" s="406" t="s">
        <v>397</v>
      </c>
      <c r="HP74" s="406" t="s">
        <v>397</v>
      </c>
      <c r="HQ74" s="406" t="s">
        <v>397</v>
      </c>
      <c r="HR74" s="406" t="s">
        <v>397</v>
      </c>
      <c r="HS74" s="406" t="s">
        <v>397</v>
      </c>
      <c r="HT74" s="406" t="s">
        <v>397</v>
      </c>
      <c r="HU74" s="406" t="s">
        <v>397</v>
      </c>
      <c r="HV74" s="406" t="s">
        <v>397</v>
      </c>
      <c r="HW74" s="406" t="s">
        <v>397</v>
      </c>
      <c r="HX74" s="406" t="s">
        <v>397</v>
      </c>
      <c r="HY74" s="406" t="s">
        <v>397</v>
      </c>
      <c r="HZ74" s="406" t="s">
        <v>397</v>
      </c>
      <c r="IA74" s="406" t="s">
        <v>397</v>
      </c>
      <c r="IB74" s="406" t="s">
        <v>397</v>
      </c>
      <c r="IC74" s="406" t="s">
        <v>397</v>
      </c>
      <c r="ID74" s="406" t="s">
        <v>397</v>
      </c>
      <c r="IE74" s="406" t="s">
        <v>397</v>
      </c>
      <c r="IF74" s="406" t="s">
        <v>397</v>
      </c>
      <c r="IG74" s="406" t="s">
        <v>397</v>
      </c>
      <c r="IH74" s="406" t="s">
        <v>397</v>
      </c>
      <c r="II74" s="406" t="s">
        <v>397</v>
      </c>
      <c r="IJ74" s="406" t="s">
        <v>397</v>
      </c>
      <c r="IK74" s="406" t="s">
        <v>397</v>
      </c>
      <c r="IL74" s="406" t="s">
        <v>397</v>
      </c>
      <c r="IM74" s="406" t="s">
        <v>397</v>
      </c>
      <c r="IN74" s="406" t="s">
        <v>397</v>
      </c>
      <c r="IO74" s="406" t="s">
        <v>397</v>
      </c>
      <c r="IP74" s="406" t="s">
        <v>397</v>
      </c>
      <c r="IQ74" s="406" t="s">
        <v>397</v>
      </c>
      <c r="IR74" s="406" t="s">
        <v>397</v>
      </c>
      <c r="IS74" s="406" t="s">
        <v>397</v>
      </c>
      <c r="IT74" s="406" t="s">
        <v>397</v>
      </c>
      <c r="IU74" s="406" t="s">
        <v>397</v>
      </c>
      <c r="IV74" s="406" t="s">
        <v>397</v>
      </c>
      <c r="IW74" s="406" t="s">
        <v>397</v>
      </c>
      <c r="IX74" s="406" t="s">
        <v>397</v>
      </c>
      <c r="IY74" s="406" t="s">
        <v>397</v>
      </c>
      <c r="IZ74" s="406" t="s">
        <v>397</v>
      </c>
      <c r="JA74" s="406" t="s">
        <v>397</v>
      </c>
      <c r="JB74" s="406" t="s">
        <v>397</v>
      </c>
      <c r="JC74" s="406" t="s">
        <v>397</v>
      </c>
      <c r="JD74" s="406" t="s">
        <v>397</v>
      </c>
      <c r="JE74" s="406" t="s">
        <v>397</v>
      </c>
      <c r="JF74" s="406" t="s">
        <v>397</v>
      </c>
      <c r="JG74" s="406" t="s">
        <v>397</v>
      </c>
      <c r="JH74" s="406" t="s">
        <v>397</v>
      </c>
      <c r="JI74" s="406" t="s">
        <v>397</v>
      </c>
      <c r="JJ74" s="406" t="s">
        <v>397</v>
      </c>
      <c r="JK74" s="406" t="s">
        <v>397</v>
      </c>
      <c r="JL74" s="406" t="s">
        <v>397</v>
      </c>
      <c r="JM74" s="406" t="s">
        <v>397</v>
      </c>
      <c r="JN74" s="406" t="s">
        <v>397</v>
      </c>
      <c r="JO74" s="406" t="s">
        <v>397</v>
      </c>
      <c r="JP74" s="406" t="s">
        <v>397</v>
      </c>
      <c r="JQ74" s="406" t="s">
        <v>397</v>
      </c>
      <c r="JR74" s="406" t="s">
        <v>397</v>
      </c>
      <c r="JS74" s="406" t="s">
        <v>397</v>
      </c>
      <c r="JT74" s="406" t="s">
        <v>397</v>
      </c>
      <c r="JU74" s="406" t="s">
        <v>397</v>
      </c>
      <c r="JV74" s="406" t="s">
        <v>397</v>
      </c>
      <c r="JW74" s="406" t="s">
        <v>397</v>
      </c>
      <c r="JX74" s="406" t="s">
        <v>397</v>
      </c>
      <c r="JY74" s="406" t="s">
        <v>397</v>
      </c>
      <c r="JZ74" s="406" t="s">
        <v>397</v>
      </c>
      <c r="KA74" s="406" t="s">
        <v>397</v>
      </c>
      <c r="KB74" s="406" t="s">
        <v>397</v>
      </c>
      <c r="KC74" s="406" t="s">
        <v>397</v>
      </c>
      <c r="KD74" s="406" t="s">
        <v>397</v>
      </c>
      <c r="KE74" s="406" t="s">
        <v>397</v>
      </c>
      <c r="KF74" s="406" t="s">
        <v>397</v>
      </c>
      <c r="KG74" s="406" t="s">
        <v>397</v>
      </c>
      <c r="KH74" s="406" t="s">
        <v>397</v>
      </c>
      <c r="KI74" s="406" t="s">
        <v>397</v>
      </c>
      <c r="KJ74" s="406" t="s">
        <v>397</v>
      </c>
      <c r="KK74" s="406" t="s">
        <v>397</v>
      </c>
      <c r="KL74" s="406" t="s">
        <v>397</v>
      </c>
      <c r="KM74" s="406" t="s">
        <v>397</v>
      </c>
      <c r="KN74" s="406" t="s">
        <v>397</v>
      </c>
      <c r="KO74" s="406" t="s">
        <v>397</v>
      </c>
      <c r="KP74" s="406" t="s">
        <v>397</v>
      </c>
      <c r="KQ74" s="406" t="s">
        <v>397</v>
      </c>
      <c r="KR74" s="406" t="s">
        <v>397</v>
      </c>
      <c r="KS74" s="406" t="s">
        <v>397</v>
      </c>
      <c r="KT74" s="406" t="s">
        <v>397</v>
      </c>
      <c r="KU74" s="406"/>
      <c r="KV74" s="406"/>
      <c r="KW74" s="406"/>
      <c r="KX74" s="406"/>
      <c r="KY74" s="397"/>
      <c r="KZ74" s="397" t="s">
        <v>473</v>
      </c>
      <c r="LA74" s="397" t="s">
        <v>397</v>
      </c>
      <c r="LB74" s="397" t="s">
        <v>397</v>
      </c>
      <c r="LC74" s="397" t="s">
        <v>397</v>
      </c>
      <c r="LD74" s="397" t="s">
        <v>397</v>
      </c>
      <c r="LE74" s="397" t="s">
        <v>397</v>
      </c>
      <c r="LF74" s="397" t="s">
        <v>397</v>
      </c>
      <c r="LG74" s="397"/>
      <c r="LH74" s="406"/>
      <c r="LI74" s="406"/>
      <c r="LJ74" s="406"/>
      <c r="LK74" s="406"/>
      <c r="LL74" s="406"/>
      <c r="LM74" s="406"/>
      <c r="LN74" s="406"/>
      <c r="LO74" s="406"/>
      <c r="LP74" s="406"/>
      <c r="LQ74" s="406"/>
      <c r="LR74" s="406"/>
      <c r="LS74" s="406"/>
      <c r="LT74" s="406"/>
      <c r="LU74" s="406"/>
      <c r="LV74" s="406"/>
      <c r="LW74" s="406"/>
      <c r="LX74" s="406"/>
      <c r="LY74" s="406"/>
      <c r="LZ74" s="406"/>
      <c r="MA74" s="406"/>
      <c r="MB74" s="406"/>
      <c r="MC74" s="406"/>
      <c r="MD74" s="406"/>
      <c r="ME74" s="406"/>
      <c r="MF74" s="406"/>
      <c r="MG74" s="406"/>
      <c r="MH74" s="406"/>
      <c r="MI74" s="406"/>
      <c r="MJ74" s="406"/>
      <c r="MK74" s="406"/>
      <c r="ML74" s="406"/>
      <c r="MM74" s="406"/>
      <c r="MN74" s="406"/>
      <c r="MO74" s="406"/>
      <c r="MP74" s="406"/>
      <c r="MQ74" s="406"/>
      <c r="MR74" s="406"/>
      <c r="MS74" s="406"/>
      <c r="MT74" s="406"/>
      <c r="MU74" s="406"/>
      <c r="MV74" s="406"/>
      <c r="MW74" s="406"/>
      <c r="MX74" s="406"/>
      <c r="MY74" s="406"/>
      <c r="MZ74" s="406"/>
      <c r="NA74" s="406"/>
      <c r="NB74" s="406"/>
      <c r="NC74" s="406"/>
      <c r="ND74" s="406"/>
      <c r="NE74" s="406"/>
      <c r="NF74" s="406"/>
      <c r="NG74" s="406"/>
      <c r="NH74" s="406"/>
      <c r="NI74" s="406"/>
      <c r="NJ74" s="406"/>
      <c r="NK74" s="406"/>
      <c r="NL74" s="406"/>
      <c r="NM74" s="406"/>
      <c r="NN74" s="406"/>
      <c r="NO74" s="406"/>
      <c r="NP74" s="406"/>
      <c r="NQ74" s="406"/>
      <c r="NR74" s="406"/>
      <c r="NS74" s="406"/>
      <c r="NT74" s="406"/>
      <c r="NU74" s="406"/>
      <c r="NV74" s="406"/>
      <c r="NW74" s="406"/>
      <c r="NX74" s="406"/>
      <c r="NY74" s="406"/>
      <c r="NZ74" s="406"/>
      <c r="OA74" s="406"/>
      <c r="OB74" s="406"/>
      <c r="OC74" s="406"/>
      <c r="OD74" s="406"/>
      <c r="OE74" s="406"/>
      <c r="OF74" s="406"/>
      <c r="OG74" s="406"/>
      <c r="OH74" s="406"/>
      <c r="OI74" s="406"/>
      <c r="OJ74" s="406"/>
      <c r="OK74" s="406"/>
      <c r="OL74" s="406"/>
      <c r="OM74" s="406"/>
      <c r="ON74" s="406"/>
      <c r="OO74" s="406"/>
      <c r="OP74" s="406"/>
      <c r="OQ74" s="406"/>
      <c r="OR74" s="406"/>
      <c r="OS74" s="406"/>
      <c r="OT74" s="406"/>
      <c r="OU74" s="406"/>
      <c r="OV74" s="406"/>
      <c r="OW74" s="406"/>
      <c r="OX74" s="406"/>
      <c r="OY74" s="406"/>
      <c r="OZ74" s="406"/>
      <c r="PA74" s="406"/>
      <c r="PB74" s="406"/>
      <c r="PC74" s="406"/>
      <c r="PD74" s="406"/>
      <c r="PE74" s="406"/>
      <c r="PF74" s="406"/>
      <c r="PG74" s="406"/>
      <c r="PH74" s="406"/>
      <c r="PI74" s="406"/>
      <c r="PJ74" s="406"/>
      <c r="PK74" s="406"/>
      <c r="PL74" s="406"/>
      <c r="PM74" s="406"/>
      <c r="PN74" s="406"/>
      <c r="PO74" s="406"/>
      <c r="PP74" s="406"/>
      <c r="PQ74" s="406"/>
      <c r="PR74" s="406"/>
      <c r="PS74" s="406"/>
      <c r="PT74" s="406"/>
      <c r="PU74" s="406"/>
      <c r="PV74" s="406"/>
      <c r="PW74" s="406"/>
      <c r="PX74" s="406"/>
      <c r="PY74" s="406"/>
      <c r="PZ74" s="406"/>
      <c r="QA74" s="406"/>
      <c r="QB74" s="406"/>
      <c r="QC74" s="406"/>
      <c r="QD74" s="406"/>
      <c r="QE74" s="406"/>
      <c r="QF74" s="406"/>
      <c r="QG74" s="406"/>
      <c r="QH74" s="406"/>
      <c r="QI74" s="406"/>
      <c r="QJ74" s="406"/>
      <c r="QK74" s="406"/>
      <c r="QL74" s="406"/>
      <c r="QM74" s="406"/>
      <c r="QN74" s="406"/>
      <c r="QO74" s="406"/>
      <c r="QP74" s="406"/>
      <c r="QQ74" s="406"/>
      <c r="QR74" s="406"/>
      <c r="QS74" s="406"/>
      <c r="QT74" s="406"/>
      <c r="QU74" s="406"/>
      <c r="QV74" s="406"/>
      <c r="QW74" s="406"/>
      <c r="QX74" s="406"/>
      <c r="QY74" s="406"/>
      <c r="QZ74" s="406"/>
      <c r="RA74" s="406"/>
      <c r="RB74" s="406"/>
      <c r="RC74" s="406"/>
      <c r="RD74" s="406"/>
      <c r="RE74" s="406"/>
      <c r="RF74" s="406"/>
      <c r="RG74" s="406"/>
      <c r="RH74" s="406"/>
      <c r="RI74" s="406"/>
      <c r="RJ74" s="406"/>
      <c r="RK74" s="406"/>
      <c r="RL74" s="406"/>
      <c r="RM74" s="406"/>
      <c r="RN74" s="406"/>
      <c r="RO74" s="406"/>
      <c r="RP74" s="406"/>
      <c r="RQ74" s="406"/>
      <c r="RR74" s="406"/>
      <c r="RS74" s="406"/>
      <c r="RT74" s="406"/>
      <c r="RU74" s="406"/>
      <c r="RV74" s="406"/>
      <c r="RW74" s="406"/>
      <c r="RX74" s="406"/>
      <c r="RY74" s="406"/>
      <c r="RZ74" s="406"/>
      <c r="SA74" s="406"/>
      <c r="SB74" s="406"/>
      <c r="SC74" s="406"/>
      <c r="SD74" s="406"/>
      <c r="SE74" s="406"/>
      <c r="SF74" s="406"/>
      <c r="SG74" s="406"/>
    </row>
    <row r="75" spans="1:501">
      <c r="A75" s="395"/>
      <c r="B75" s="395" t="s">
        <v>474</v>
      </c>
      <c r="C75" s="395">
        <v>23.36</v>
      </c>
      <c r="D75" s="395">
        <v>25.76</v>
      </c>
      <c r="E75" s="395">
        <v>81.93</v>
      </c>
      <c r="F75" s="395">
        <v>-41.39</v>
      </c>
      <c r="G75" s="395">
        <v>27.68</v>
      </c>
      <c r="H75" s="395">
        <v>28.76</v>
      </c>
      <c r="I75" s="395">
        <v>21.31</v>
      </c>
      <c r="J75" s="395">
        <v>30.31</v>
      </c>
      <c r="K75" s="395">
        <v>17.170000000000002</v>
      </c>
      <c r="L75" s="395">
        <v>26.25</v>
      </c>
      <c r="M75" s="395">
        <v>0</v>
      </c>
      <c r="N75" s="395"/>
      <c r="O75" s="398">
        <v>0</v>
      </c>
      <c r="P75" s="395">
        <v>0</v>
      </c>
      <c r="Q75" s="395">
        <v>0</v>
      </c>
      <c r="R75" s="395">
        <v>0</v>
      </c>
      <c r="S75" s="395">
        <v>0</v>
      </c>
      <c r="T75" s="395">
        <v>0</v>
      </c>
      <c r="U75" s="395">
        <v>0</v>
      </c>
      <c r="V75" s="395">
        <v>0</v>
      </c>
      <c r="W75" s="395" t="s">
        <v>397</v>
      </c>
      <c r="X75" s="395" t="s">
        <v>397</v>
      </c>
      <c r="Y75" s="395" t="s">
        <v>397</v>
      </c>
      <c r="Z75" s="395"/>
      <c r="AA75" s="395"/>
      <c r="AB75" s="395"/>
      <c r="AC75" s="395"/>
      <c r="AD75" s="395"/>
      <c r="AE75" s="395"/>
      <c r="AF75" s="397" t="s">
        <v>474</v>
      </c>
      <c r="AG75" s="395" t="s">
        <v>474</v>
      </c>
      <c r="AH75" s="406" t="s">
        <v>397</v>
      </c>
      <c r="AI75" s="406" t="s">
        <v>397</v>
      </c>
      <c r="AJ75" s="406" t="s">
        <v>397</v>
      </c>
      <c r="AK75" s="406" t="s">
        <v>397</v>
      </c>
      <c r="AL75" s="406" t="s">
        <v>397</v>
      </c>
      <c r="AM75" s="406" t="s">
        <v>397</v>
      </c>
      <c r="AN75" s="406" t="s">
        <v>397</v>
      </c>
      <c r="AO75" s="406" t="s">
        <v>397</v>
      </c>
      <c r="AP75" s="406" t="s">
        <v>397</v>
      </c>
      <c r="AQ75" s="406" t="s">
        <v>397</v>
      </c>
      <c r="AR75" s="406" t="s">
        <v>397</v>
      </c>
      <c r="AS75" s="406" t="s">
        <v>397</v>
      </c>
      <c r="AT75" s="406" t="s">
        <v>397</v>
      </c>
      <c r="AU75" s="406" t="s">
        <v>397</v>
      </c>
      <c r="AV75" s="406" t="s">
        <v>397</v>
      </c>
      <c r="AW75" s="406" t="s">
        <v>397</v>
      </c>
      <c r="AX75" s="406" t="s">
        <v>397</v>
      </c>
      <c r="AY75" s="406" t="s">
        <v>397</v>
      </c>
      <c r="AZ75" s="406" t="s">
        <v>397</v>
      </c>
      <c r="BA75" s="406" t="s">
        <v>397</v>
      </c>
      <c r="BB75" s="406" t="s">
        <v>397</v>
      </c>
      <c r="BC75" s="406" t="s">
        <v>397</v>
      </c>
      <c r="BD75" s="406" t="s">
        <v>397</v>
      </c>
      <c r="BE75" s="406" t="s">
        <v>397</v>
      </c>
      <c r="BF75" s="406" t="s">
        <v>397</v>
      </c>
      <c r="BG75" s="406" t="s">
        <v>397</v>
      </c>
      <c r="BH75" s="406" t="s">
        <v>397</v>
      </c>
      <c r="BI75" s="406" t="s">
        <v>397</v>
      </c>
      <c r="BJ75" s="406" t="s">
        <v>397</v>
      </c>
      <c r="BK75" s="406" t="s">
        <v>397</v>
      </c>
      <c r="BL75" s="406" t="s">
        <v>397</v>
      </c>
      <c r="BM75" s="406" t="s">
        <v>397</v>
      </c>
      <c r="BN75" s="406" t="s">
        <v>397</v>
      </c>
      <c r="BO75" s="406" t="s">
        <v>397</v>
      </c>
      <c r="BP75" s="406" t="s">
        <v>397</v>
      </c>
      <c r="BQ75" s="406" t="s">
        <v>397</v>
      </c>
      <c r="BR75" s="406" t="s">
        <v>397</v>
      </c>
      <c r="BS75" s="406" t="s">
        <v>397</v>
      </c>
      <c r="BT75" s="406" t="s">
        <v>397</v>
      </c>
      <c r="BU75" s="406" t="s">
        <v>397</v>
      </c>
      <c r="BV75" s="406" t="s">
        <v>397</v>
      </c>
      <c r="BW75" s="406" t="s">
        <v>397</v>
      </c>
      <c r="BX75" s="406" t="s">
        <v>397</v>
      </c>
      <c r="BY75" s="406" t="s">
        <v>397</v>
      </c>
      <c r="BZ75" s="406" t="s">
        <v>397</v>
      </c>
      <c r="CA75" s="406" t="s">
        <v>397</v>
      </c>
      <c r="CB75" s="406" t="s">
        <v>397</v>
      </c>
      <c r="CC75" s="406" t="s">
        <v>397</v>
      </c>
      <c r="CD75" s="406" t="s">
        <v>397</v>
      </c>
      <c r="CE75" s="406" t="s">
        <v>397</v>
      </c>
      <c r="CF75" s="406" t="s">
        <v>397</v>
      </c>
      <c r="CG75" s="406" t="s">
        <v>397</v>
      </c>
      <c r="CH75" s="406" t="s">
        <v>397</v>
      </c>
      <c r="CI75" s="406" t="s">
        <v>397</v>
      </c>
      <c r="CJ75" s="406" t="s">
        <v>397</v>
      </c>
      <c r="CK75" s="406" t="s">
        <v>397</v>
      </c>
      <c r="CL75" s="406" t="s">
        <v>397</v>
      </c>
      <c r="CM75" s="406" t="s">
        <v>397</v>
      </c>
      <c r="CN75" s="406" t="s">
        <v>397</v>
      </c>
      <c r="CO75" s="406" t="s">
        <v>397</v>
      </c>
      <c r="CP75" s="406" t="s">
        <v>397</v>
      </c>
      <c r="CQ75" s="406" t="s">
        <v>397</v>
      </c>
      <c r="CR75" s="406" t="s">
        <v>397</v>
      </c>
      <c r="CS75" s="406" t="s">
        <v>397</v>
      </c>
      <c r="CT75" s="406" t="s">
        <v>397</v>
      </c>
      <c r="CU75" s="406" t="s">
        <v>397</v>
      </c>
      <c r="CV75" s="406" t="s">
        <v>397</v>
      </c>
      <c r="CW75" s="406" t="s">
        <v>397</v>
      </c>
      <c r="CX75" s="406" t="s">
        <v>397</v>
      </c>
      <c r="CY75" s="406" t="s">
        <v>397</v>
      </c>
      <c r="CZ75" s="406" t="s">
        <v>397</v>
      </c>
      <c r="DA75" s="406" t="s">
        <v>397</v>
      </c>
      <c r="DB75" s="406" t="s">
        <v>397</v>
      </c>
      <c r="DC75" s="397"/>
      <c r="DD75" s="397"/>
      <c r="DE75" s="397"/>
      <c r="DF75" s="397" t="s">
        <v>397</v>
      </c>
      <c r="DG75" s="397" t="s">
        <v>397</v>
      </c>
      <c r="DH75" s="397" t="s">
        <v>397</v>
      </c>
      <c r="DI75" s="397" t="s">
        <v>397</v>
      </c>
      <c r="DJ75" s="397" t="s">
        <v>397</v>
      </c>
      <c r="DK75" s="397" t="s">
        <v>397</v>
      </c>
      <c r="DL75" s="397"/>
      <c r="DM75" s="397"/>
      <c r="DN75" s="397" t="s">
        <v>474</v>
      </c>
      <c r="DO75" s="395" t="s">
        <v>474</v>
      </c>
      <c r="DP75" s="406" t="s">
        <v>397</v>
      </c>
      <c r="DQ75" s="406" t="s">
        <v>397</v>
      </c>
      <c r="DR75" s="406" t="s">
        <v>397</v>
      </c>
      <c r="DS75" s="406" t="s">
        <v>397</v>
      </c>
      <c r="DT75" s="406" t="s">
        <v>397</v>
      </c>
      <c r="DU75" s="406" t="s">
        <v>397</v>
      </c>
      <c r="DV75" s="406" t="s">
        <v>397</v>
      </c>
      <c r="DW75" s="406" t="s">
        <v>397</v>
      </c>
      <c r="DX75" s="406" t="s">
        <v>397</v>
      </c>
      <c r="DY75" s="406" t="s">
        <v>397</v>
      </c>
      <c r="DZ75" s="406" t="s">
        <v>397</v>
      </c>
      <c r="EA75" s="406" t="s">
        <v>397</v>
      </c>
      <c r="EB75" s="406" t="s">
        <v>397</v>
      </c>
      <c r="EC75" s="406" t="s">
        <v>397</v>
      </c>
      <c r="ED75" s="406" t="s">
        <v>397</v>
      </c>
      <c r="EE75" s="406" t="s">
        <v>397</v>
      </c>
      <c r="EF75" s="406" t="s">
        <v>397</v>
      </c>
      <c r="EG75" s="406" t="s">
        <v>397</v>
      </c>
      <c r="EH75" s="406" t="s">
        <v>397</v>
      </c>
      <c r="EI75" s="406" t="s">
        <v>397</v>
      </c>
      <c r="EJ75" s="406" t="s">
        <v>397</v>
      </c>
      <c r="EK75" s="406" t="s">
        <v>397</v>
      </c>
      <c r="EL75" s="406" t="s">
        <v>397</v>
      </c>
      <c r="EM75" s="406" t="s">
        <v>397</v>
      </c>
      <c r="EN75" s="406" t="s">
        <v>397</v>
      </c>
      <c r="EO75" s="406" t="s">
        <v>397</v>
      </c>
      <c r="EP75" s="406" t="s">
        <v>397</v>
      </c>
      <c r="EQ75" s="406" t="s">
        <v>397</v>
      </c>
      <c r="ER75" s="406" t="s">
        <v>397</v>
      </c>
      <c r="ES75" s="406" t="s">
        <v>397</v>
      </c>
      <c r="ET75" s="406" t="s">
        <v>397</v>
      </c>
      <c r="EU75" s="406" t="s">
        <v>397</v>
      </c>
      <c r="EV75" s="406" t="s">
        <v>397</v>
      </c>
      <c r="EW75" s="406" t="s">
        <v>397</v>
      </c>
      <c r="EX75" s="406" t="s">
        <v>397</v>
      </c>
      <c r="EY75" s="406" t="s">
        <v>397</v>
      </c>
      <c r="EZ75" s="406" t="s">
        <v>397</v>
      </c>
      <c r="FA75" s="406" t="s">
        <v>397</v>
      </c>
      <c r="FB75" s="406" t="s">
        <v>397</v>
      </c>
      <c r="FC75" s="406" t="s">
        <v>397</v>
      </c>
      <c r="FD75" s="406" t="s">
        <v>397</v>
      </c>
      <c r="FE75" s="406" t="s">
        <v>397</v>
      </c>
      <c r="FF75" s="406" t="s">
        <v>397</v>
      </c>
      <c r="FG75" s="406" t="s">
        <v>397</v>
      </c>
      <c r="FH75" s="406" t="s">
        <v>397</v>
      </c>
      <c r="FI75" s="406" t="s">
        <v>397</v>
      </c>
      <c r="FJ75" s="406" t="s">
        <v>397</v>
      </c>
      <c r="FK75" s="406" t="s">
        <v>397</v>
      </c>
      <c r="FL75" s="406" t="s">
        <v>397</v>
      </c>
      <c r="FM75" s="406" t="s">
        <v>397</v>
      </c>
      <c r="FN75" s="406" t="s">
        <v>397</v>
      </c>
      <c r="FO75" s="406" t="s">
        <v>397</v>
      </c>
      <c r="FP75" s="406" t="s">
        <v>397</v>
      </c>
      <c r="FQ75" s="406" t="s">
        <v>397</v>
      </c>
      <c r="FR75" s="406" t="s">
        <v>397</v>
      </c>
      <c r="FS75" s="406" t="s">
        <v>397</v>
      </c>
      <c r="FT75" s="406" t="s">
        <v>397</v>
      </c>
      <c r="FU75" s="406" t="s">
        <v>397</v>
      </c>
      <c r="FV75" s="406" t="s">
        <v>397</v>
      </c>
      <c r="FW75" s="406" t="s">
        <v>397</v>
      </c>
      <c r="FX75" s="406" t="s">
        <v>397</v>
      </c>
      <c r="FY75" s="406" t="s">
        <v>397</v>
      </c>
      <c r="FZ75" s="406" t="s">
        <v>397</v>
      </c>
      <c r="GA75" s="406" t="s">
        <v>397</v>
      </c>
      <c r="GB75" s="406" t="s">
        <v>397</v>
      </c>
      <c r="GC75" s="406" t="s">
        <v>397</v>
      </c>
      <c r="GD75" s="406" t="s">
        <v>397</v>
      </c>
      <c r="GE75" s="406" t="s">
        <v>397</v>
      </c>
      <c r="GF75" s="406" t="s">
        <v>397</v>
      </c>
      <c r="GG75" s="406" t="s">
        <v>397</v>
      </c>
      <c r="GH75" s="406" t="s">
        <v>397</v>
      </c>
      <c r="GI75" s="406" t="s">
        <v>397</v>
      </c>
      <c r="GJ75" s="406" t="s">
        <v>397</v>
      </c>
      <c r="GK75" s="406" t="s">
        <v>397</v>
      </c>
      <c r="GL75" s="406" t="s">
        <v>397</v>
      </c>
      <c r="GM75" s="406" t="s">
        <v>397</v>
      </c>
      <c r="GN75" s="406" t="s">
        <v>397</v>
      </c>
      <c r="GO75" s="406" t="s">
        <v>397</v>
      </c>
      <c r="GP75" s="406" t="s">
        <v>397</v>
      </c>
      <c r="GQ75" s="406" t="s">
        <v>397</v>
      </c>
      <c r="GR75" s="406" t="s">
        <v>397</v>
      </c>
      <c r="GS75" s="406" t="s">
        <v>397</v>
      </c>
      <c r="GT75" s="406" t="s">
        <v>397</v>
      </c>
      <c r="GU75" s="406" t="s">
        <v>397</v>
      </c>
      <c r="GV75" s="406" t="s">
        <v>397</v>
      </c>
      <c r="GW75" s="406" t="s">
        <v>397</v>
      </c>
      <c r="GX75" s="406" t="s">
        <v>397</v>
      </c>
      <c r="GY75" s="406" t="s">
        <v>397</v>
      </c>
      <c r="GZ75" s="406" t="s">
        <v>397</v>
      </c>
      <c r="HA75" s="406" t="s">
        <v>397</v>
      </c>
      <c r="HB75" s="406" t="s">
        <v>397</v>
      </c>
      <c r="HC75" s="406" t="s">
        <v>397</v>
      </c>
      <c r="HD75" s="406" t="s">
        <v>397</v>
      </c>
      <c r="HE75" s="406" t="s">
        <v>397</v>
      </c>
      <c r="HF75" s="406" t="s">
        <v>397</v>
      </c>
      <c r="HG75" s="406" t="s">
        <v>397</v>
      </c>
      <c r="HH75" s="406" t="s">
        <v>397</v>
      </c>
      <c r="HI75" s="406" t="s">
        <v>397</v>
      </c>
      <c r="HJ75" s="406" t="s">
        <v>397</v>
      </c>
      <c r="HK75" s="406" t="s">
        <v>397</v>
      </c>
      <c r="HL75" s="406" t="s">
        <v>397</v>
      </c>
      <c r="HM75" s="406" t="s">
        <v>397</v>
      </c>
      <c r="HN75" s="406" t="s">
        <v>397</v>
      </c>
      <c r="HO75" s="406" t="s">
        <v>397</v>
      </c>
      <c r="HP75" s="406" t="s">
        <v>397</v>
      </c>
      <c r="HQ75" s="406" t="s">
        <v>397</v>
      </c>
      <c r="HR75" s="406" t="s">
        <v>397</v>
      </c>
      <c r="HS75" s="406" t="s">
        <v>397</v>
      </c>
      <c r="HT75" s="406" t="s">
        <v>397</v>
      </c>
      <c r="HU75" s="406" t="s">
        <v>397</v>
      </c>
      <c r="HV75" s="406" t="s">
        <v>397</v>
      </c>
      <c r="HW75" s="406" t="s">
        <v>397</v>
      </c>
      <c r="HX75" s="406" t="s">
        <v>397</v>
      </c>
      <c r="HY75" s="406" t="s">
        <v>397</v>
      </c>
      <c r="HZ75" s="406" t="s">
        <v>397</v>
      </c>
      <c r="IA75" s="406" t="s">
        <v>397</v>
      </c>
      <c r="IB75" s="406" t="s">
        <v>397</v>
      </c>
      <c r="IC75" s="406" t="s">
        <v>397</v>
      </c>
      <c r="ID75" s="406" t="s">
        <v>397</v>
      </c>
      <c r="IE75" s="406" t="s">
        <v>397</v>
      </c>
      <c r="IF75" s="406" t="s">
        <v>397</v>
      </c>
      <c r="IG75" s="406" t="s">
        <v>397</v>
      </c>
      <c r="IH75" s="406" t="s">
        <v>397</v>
      </c>
      <c r="II75" s="406" t="s">
        <v>397</v>
      </c>
      <c r="IJ75" s="406" t="s">
        <v>397</v>
      </c>
      <c r="IK75" s="406" t="s">
        <v>397</v>
      </c>
      <c r="IL75" s="406" t="s">
        <v>397</v>
      </c>
      <c r="IM75" s="406" t="s">
        <v>397</v>
      </c>
      <c r="IN75" s="406" t="s">
        <v>397</v>
      </c>
      <c r="IO75" s="406" t="s">
        <v>397</v>
      </c>
      <c r="IP75" s="406" t="s">
        <v>397</v>
      </c>
      <c r="IQ75" s="406" t="s">
        <v>397</v>
      </c>
      <c r="IR75" s="406" t="s">
        <v>397</v>
      </c>
      <c r="IS75" s="406" t="s">
        <v>397</v>
      </c>
      <c r="IT75" s="406" t="s">
        <v>397</v>
      </c>
      <c r="IU75" s="406" t="s">
        <v>397</v>
      </c>
      <c r="IV75" s="406" t="s">
        <v>397</v>
      </c>
      <c r="IW75" s="406" t="s">
        <v>397</v>
      </c>
      <c r="IX75" s="406" t="s">
        <v>397</v>
      </c>
      <c r="IY75" s="406" t="s">
        <v>397</v>
      </c>
      <c r="IZ75" s="406" t="s">
        <v>397</v>
      </c>
      <c r="JA75" s="406" t="s">
        <v>397</v>
      </c>
      <c r="JB75" s="406" t="s">
        <v>397</v>
      </c>
      <c r="JC75" s="406" t="s">
        <v>397</v>
      </c>
      <c r="JD75" s="406" t="s">
        <v>397</v>
      </c>
      <c r="JE75" s="406" t="s">
        <v>397</v>
      </c>
      <c r="JF75" s="406" t="s">
        <v>397</v>
      </c>
      <c r="JG75" s="406" t="s">
        <v>397</v>
      </c>
      <c r="JH75" s="406" t="s">
        <v>397</v>
      </c>
      <c r="JI75" s="406" t="s">
        <v>397</v>
      </c>
      <c r="JJ75" s="406" t="s">
        <v>397</v>
      </c>
      <c r="JK75" s="406" t="s">
        <v>397</v>
      </c>
      <c r="JL75" s="406" t="s">
        <v>397</v>
      </c>
      <c r="JM75" s="406" t="s">
        <v>397</v>
      </c>
      <c r="JN75" s="406" t="s">
        <v>397</v>
      </c>
      <c r="JO75" s="406" t="s">
        <v>397</v>
      </c>
      <c r="JP75" s="406" t="s">
        <v>397</v>
      </c>
      <c r="JQ75" s="406" t="s">
        <v>397</v>
      </c>
      <c r="JR75" s="406" t="s">
        <v>397</v>
      </c>
      <c r="JS75" s="406" t="s">
        <v>397</v>
      </c>
      <c r="JT75" s="406" t="s">
        <v>397</v>
      </c>
      <c r="JU75" s="406" t="s">
        <v>397</v>
      </c>
      <c r="JV75" s="406" t="s">
        <v>397</v>
      </c>
      <c r="JW75" s="406" t="s">
        <v>397</v>
      </c>
      <c r="JX75" s="406" t="s">
        <v>397</v>
      </c>
      <c r="JY75" s="406" t="s">
        <v>397</v>
      </c>
      <c r="JZ75" s="406" t="s">
        <v>397</v>
      </c>
      <c r="KA75" s="406" t="s">
        <v>397</v>
      </c>
      <c r="KB75" s="406" t="s">
        <v>397</v>
      </c>
      <c r="KC75" s="406" t="s">
        <v>397</v>
      </c>
      <c r="KD75" s="406" t="s">
        <v>397</v>
      </c>
      <c r="KE75" s="406" t="s">
        <v>397</v>
      </c>
      <c r="KF75" s="406" t="s">
        <v>397</v>
      </c>
      <c r="KG75" s="406" t="s">
        <v>397</v>
      </c>
      <c r="KH75" s="406" t="s">
        <v>397</v>
      </c>
      <c r="KI75" s="406" t="s">
        <v>397</v>
      </c>
      <c r="KJ75" s="406" t="s">
        <v>397</v>
      </c>
      <c r="KK75" s="406" t="s">
        <v>397</v>
      </c>
      <c r="KL75" s="406" t="s">
        <v>397</v>
      </c>
      <c r="KM75" s="406" t="s">
        <v>397</v>
      </c>
      <c r="KN75" s="406" t="s">
        <v>397</v>
      </c>
      <c r="KO75" s="406" t="s">
        <v>397</v>
      </c>
      <c r="KP75" s="406" t="s">
        <v>397</v>
      </c>
      <c r="KQ75" s="406" t="s">
        <v>397</v>
      </c>
      <c r="KR75" s="406" t="s">
        <v>397</v>
      </c>
      <c r="KS75" s="406" t="s">
        <v>397</v>
      </c>
      <c r="KT75" s="406" t="s">
        <v>397</v>
      </c>
      <c r="KU75" s="406"/>
      <c r="KV75" s="406"/>
      <c r="KW75" s="406"/>
      <c r="KX75" s="406"/>
      <c r="KY75" s="397"/>
      <c r="KZ75" s="397" t="s">
        <v>474</v>
      </c>
      <c r="LA75" s="397" t="s">
        <v>397</v>
      </c>
      <c r="LB75" s="397" t="s">
        <v>397</v>
      </c>
      <c r="LC75" s="397" t="s">
        <v>397</v>
      </c>
      <c r="LD75" s="397" t="s">
        <v>397</v>
      </c>
      <c r="LE75" s="397" t="s">
        <v>397</v>
      </c>
      <c r="LF75" s="397" t="s">
        <v>397</v>
      </c>
      <c r="LG75" s="397"/>
      <c r="LH75" s="406"/>
      <c r="LI75" s="406"/>
      <c r="LJ75" s="406"/>
      <c r="LK75" s="406"/>
      <c r="LL75" s="406"/>
      <c r="LM75" s="406"/>
      <c r="LN75" s="406"/>
      <c r="LO75" s="406"/>
      <c r="LP75" s="406"/>
      <c r="LQ75" s="406"/>
      <c r="LR75" s="406"/>
      <c r="LS75" s="406"/>
      <c r="LT75" s="406"/>
      <c r="LU75" s="406"/>
      <c r="LV75" s="406"/>
      <c r="LW75" s="406"/>
      <c r="LX75" s="406"/>
      <c r="LY75" s="406"/>
      <c r="LZ75" s="406"/>
      <c r="MA75" s="406"/>
      <c r="MB75" s="406"/>
      <c r="MC75" s="406"/>
      <c r="MD75" s="406"/>
      <c r="ME75" s="406"/>
      <c r="MF75" s="406"/>
      <c r="MG75" s="406"/>
      <c r="MH75" s="406"/>
      <c r="MI75" s="406"/>
      <c r="MJ75" s="406"/>
      <c r="MK75" s="406"/>
      <c r="ML75" s="406"/>
      <c r="MM75" s="406"/>
      <c r="MN75" s="406"/>
      <c r="MO75" s="406"/>
      <c r="MP75" s="406"/>
      <c r="MQ75" s="406"/>
      <c r="MR75" s="406"/>
      <c r="MS75" s="406"/>
      <c r="MT75" s="406"/>
      <c r="MU75" s="406"/>
      <c r="MV75" s="406"/>
      <c r="MW75" s="406"/>
      <c r="MX75" s="406"/>
      <c r="MY75" s="406"/>
      <c r="MZ75" s="406"/>
      <c r="NA75" s="406"/>
      <c r="NB75" s="406"/>
      <c r="NC75" s="406"/>
      <c r="ND75" s="406"/>
      <c r="NE75" s="406"/>
      <c r="NF75" s="406"/>
      <c r="NG75" s="406"/>
      <c r="NH75" s="406"/>
      <c r="NI75" s="406"/>
      <c r="NJ75" s="406"/>
      <c r="NK75" s="406"/>
      <c r="NL75" s="406"/>
      <c r="NM75" s="406"/>
      <c r="NN75" s="406"/>
      <c r="NO75" s="406"/>
      <c r="NP75" s="406"/>
      <c r="NQ75" s="406"/>
      <c r="NR75" s="406"/>
      <c r="NS75" s="406"/>
      <c r="NT75" s="406"/>
      <c r="NU75" s="406"/>
      <c r="NV75" s="406"/>
      <c r="NW75" s="406"/>
      <c r="NX75" s="406"/>
      <c r="NY75" s="406"/>
      <c r="NZ75" s="406"/>
      <c r="OA75" s="406"/>
      <c r="OB75" s="406"/>
      <c r="OC75" s="406"/>
      <c r="OD75" s="406"/>
      <c r="OE75" s="406"/>
      <c r="OF75" s="406"/>
      <c r="OG75" s="406"/>
      <c r="OH75" s="406"/>
      <c r="OI75" s="406"/>
      <c r="OJ75" s="406"/>
      <c r="OK75" s="406"/>
      <c r="OL75" s="406"/>
      <c r="OM75" s="406"/>
      <c r="ON75" s="406"/>
      <c r="OO75" s="406"/>
      <c r="OP75" s="406"/>
      <c r="OQ75" s="406"/>
      <c r="OR75" s="406"/>
      <c r="OS75" s="406"/>
      <c r="OT75" s="406"/>
      <c r="OU75" s="406"/>
      <c r="OV75" s="406"/>
      <c r="OW75" s="406"/>
      <c r="OX75" s="406"/>
      <c r="OY75" s="406"/>
      <c r="OZ75" s="406"/>
      <c r="PA75" s="406"/>
      <c r="PB75" s="406"/>
      <c r="PC75" s="406"/>
      <c r="PD75" s="406"/>
      <c r="PE75" s="406"/>
      <c r="PF75" s="406"/>
      <c r="PG75" s="406"/>
      <c r="PH75" s="406"/>
      <c r="PI75" s="406"/>
      <c r="PJ75" s="406"/>
      <c r="PK75" s="406"/>
      <c r="PL75" s="406"/>
      <c r="PM75" s="406"/>
      <c r="PN75" s="406"/>
      <c r="PO75" s="406"/>
      <c r="PP75" s="406"/>
      <c r="PQ75" s="406"/>
      <c r="PR75" s="406"/>
      <c r="PS75" s="406"/>
      <c r="PT75" s="406"/>
      <c r="PU75" s="406"/>
      <c r="PV75" s="406"/>
      <c r="PW75" s="406"/>
      <c r="PX75" s="406"/>
      <c r="PY75" s="406"/>
      <c r="PZ75" s="406"/>
      <c r="QA75" s="406"/>
      <c r="QB75" s="406"/>
      <c r="QC75" s="406"/>
      <c r="QD75" s="406"/>
      <c r="QE75" s="406"/>
      <c r="QF75" s="406"/>
      <c r="QG75" s="406"/>
      <c r="QH75" s="406"/>
      <c r="QI75" s="406"/>
      <c r="QJ75" s="406"/>
      <c r="QK75" s="406"/>
      <c r="QL75" s="406"/>
      <c r="QM75" s="406"/>
      <c r="QN75" s="406"/>
      <c r="QO75" s="406"/>
      <c r="QP75" s="406"/>
      <c r="QQ75" s="406"/>
      <c r="QR75" s="406"/>
      <c r="QS75" s="406"/>
      <c r="QT75" s="406"/>
      <c r="QU75" s="406"/>
      <c r="QV75" s="406"/>
      <c r="QW75" s="406"/>
      <c r="QX75" s="406"/>
      <c r="QY75" s="406"/>
      <c r="QZ75" s="406"/>
      <c r="RA75" s="406"/>
      <c r="RB75" s="406"/>
      <c r="RC75" s="406"/>
      <c r="RD75" s="406"/>
      <c r="RE75" s="406"/>
      <c r="RF75" s="406"/>
      <c r="RG75" s="406"/>
      <c r="RH75" s="406"/>
      <c r="RI75" s="406"/>
      <c r="RJ75" s="406"/>
      <c r="RK75" s="406"/>
      <c r="RL75" s="406"/>
      <c r="RM75" s="406"/>
      <c r="RN75" s="406"/>
      <c r="RO75" s="406"/>
      <c r="RP75" s="406"/>
      <c r="RQ75" s="406"/>
      <c r="RR75" s="406"/>
      <c r="RS75" s="406"/>
      <c r="RT75" s="406"/>
      <c r="RU75" s="406"/>
      <c r="RV75" s="406"/>
      <c r="RW75" s="406"/>
      <c r="RX75" s="406"/>
      <c r="RY75" s="406"/>
      <c r="RZ75" s="406"/>
      <c r="SA75" s="406"/>
      <c r="SB75" s="406"/>
      <c r="SC75" s="406"/>
      <c r="SD75" s="406"/>
      <c r="SE75" s="406"/>
      <c r="SF75" s="406"/>
      <c r="SG75" s="406"/>
    </row>
    <row r="76" spans="1:501">
      <c r="A76" s="395"/>
      <c r="B76" s="395" t="s">
        <v>475</v>
      </c>
      <c r="C76" s="395">
        <v>174.77</v>
      </c>
      <c r="D76" s="395">
        <v>15.65</v>
      </c>
      <c r="E76" s="395">
        <v>51.47</v>
      </c>
      <c r="F76" s="395">
        <v>27.77</v>
      </c>
      <c r="G76" s="395">
        <v>-22.64</v>
      </c>
      <c r="H76" s="395">
        <v>51.28</v>
      </c>
      <c r="I76" s="395">
        <v>54.94</v>
      </c>
      <c r="J76" s="395">
        <v>5.62</v>
      </c>
      <c r="K76" s="395">
        <v>9.6</v>
      </c>
      <c r="L76" s="395">
        <v>17.239999999999998</v>
      </c>
      <c r="M76" s="395">
        <v>0</v>
      </c>
      <c r="N76" s="395"/>
      <c r="O76" s="398">
        <v>0</v>
      </c>
      <c r="P76" s="395">
        <v>0</v>
      </c>
      <c r="Q76" s="395">
        <v>0</v>
      </c>
      <c r="R76" s="395">
        <v>0</v>
      </c>
      <c r="S76" s="395">
        <v>0</v>
      </c>
      <c r="T76" s="395">
        <v>0</v>
      </c>
      <c r="U76" s="395">
        <v>0</v>
      </c>
      <c r="V76" s="395">
        <v>0</v>
      </c>
      <c r="W76" s="395" t="s">
        <v>397</v>
      </c>
      <c r="X76" s="395" t="s">
        <v>397</v>
      </c>
      <c r="Y76" s="395" t="s">
        <v>397</v>
      </c>
      <c r="Z76" s="395"/>
      <c r="AA76" s="395"/>
      <c r="AB76" s="395"/>
      <c r="AC76" s="395"/>
      <c r="AD76" s="395"/>
      <c r="AE76" s="395"/>
      <c r="AF76" s="397" t="s">
        <v>475</v>
      </c>
      <c r="AG76" s="395" t="s">
        <v>475</v>
      </c>
      <c r="AH76" s="406" t="s">
        <v>397</v>
      </c>
      <c r="AI76" s="406" t="s">
        <v>397</v>
      </c>
      <c r="AJ76" s="406" t="s">
        <v>397</v>
      </c>
      <c r="AK76" s="406" t="s">
        <v>397</v>
      </c>
      <c r="AL76" s="406" t="s">
        <v>397</v>
      </c>
      <c r="AM76" s="406" t="s">
        <v>397</v>
      </c>
      <c r="AN76" s="406" t="s">
        <v>397</v>
      </c>
      <c r="AO76" s="406" t="s">
        <v>397</v>
      </c>
      <c r="AP76" s="406" t="s">
        <v>397</v>
      </c>
      <c r="AQ76" s="406" t="s">
        <v>397</v>
      </c>
      <c r="AR76" s="406" t="s">
        <v>397</v>
      </c>
      <c r="AS76" s="406" t="s">
        <v>397</v>
      </c>
      <c r="AT76" s="406" t="s">
        <v>397</v>
      </c>
      <c r="AU76" s="406" t="s">
        <v>397</v>
      </c>
      <c r="AV76" s="406" t="s">
        <v>397</v>
      </c>
      <c r="AW76" s="406" t="s">
        <v>397</v>
      </c>
      <c r="AX76" s="406" t="s">
        <v>397</v>
      </c>
      <c r="AY76" s="406" t="s">
        <v>397</v>
      </c>
      <c r="AZ76" s="406" t="s">
        <v>397</v>
      </c>
      <c r="BA76" s="406" t="s">
        <v>397</v>
      </c>
      <c r="BB76" s="406" t="s">
        <v>397</v>
      </c>
      <c r="BC76" s="406" t="s">
        <v>397</v>
      </c>
      <c r="BD76" s="406" t="s">
        <v>397</v>
      </c>
      <c r="BE76" s="406" t="s">
        <v>397</v>
      </c>
      <c r="BF76" s="406" t="s">
        <v>397</v>
      </c>
      <c r="BG76" s="406" t="s">
        <v>397</v>
      </c>
      <c r="BH76" s="406" t="s">
        <v>397</v>
      </c>
      <c r="BI76" s="406" t="s">
        <v>397</v>
      </c>
      <c r="BJ76" s="406" t="s">
        <v>397</v>
      </c>
      <c r="BK76" s="406" t="s">
        <v>397</v>
      </c>
      <c r="BL76" s="406" t="s">
        <v>397</v>
      </c>
      <c r="BM76" s="406" t="s">
        <v>397</v>
      </c>
      <c r="BN76" s="406" t="s">
        <v>397</v>
      </c>
      <c r="BO76" s="406" t="s">
        <v>397</v>
      </c>
      <c r="BP76" s="406" t="s">
        <v>397</v>
      </c>
      <c r="BQ76" s="406" t="s">
        <v>397</v>
      </c>
      <c r="BR76" s="406" t="s">
        <v>397</v>
      </c>
      <c r="BS76" s="406" t="s">
        <v>397</v>
      </c>
      <c r="BT76" s="406" t="s">
        <v>397</v>
      </c>
      <c r="BU76" s="406" t="s">
        <v>397</v>
      </c>
      <c r="BV76" s="406" t="s">
        <v>397</v>
      </c>
      <c r="BW76" s="406" t="s">
        <v>397</v>
      </c>
      <c r="BX76" s="406" t="s">
        <v>397</v>
      </c>
      <c r="BY76" s="406" t="s">
        <v>397</v>
      </c>
      <c r="BZ76" s="406" t="s">
        <v>397</v>
      </c>
      <c r="CA76" s="406" t="s">
        <v>397</v>
      </c>
      <c r="CB76" s="406" t="s">
        <v>397</v>
      </c>
      <c r="CC76" s="406" t="s">
        <v>397</v>
      </c>
      <c r="CD76" s="406" t="s">
        <v>397</v>
      </c>
      <c r="CE76" s="406" t="s">
        <v>397</v>
      </c>
      <c r="CF76" s="406" t="s">
        <v>397</v>
      </c>
      <c r="CG76" s="406" t="s">
        <v>397</v>
      </c>
      <c r="CH76" s="406" t="s">
        <v>397</v>
      </c>
      <c r="CI76" s="406" t="s">
        <v>397</v>
      </c>
      <c r="CJ76" s="406" t="s">
        <v>397</v>
      </c>
      <c r="CK76" s="406" t="s">
        <v>397</v>
      </c>
      <c r="CL76" s="406" t="s">
        <v>397</v>
      </c>
      <c r="CM76" s="406" t="s">
        <v>397</v>
      </c>
      <c r="CN76" s="406" t="s">
        <v>397</v>
      </c>
      <c r="CO76" s="406" t="s">
        <v>397</v>
      </c>
      <c r="CP76" s="406" t="s">
        <v>397</v>
      </c>
      <c r="CQ76" s="406" t="s">
        <v>397</v>
      </c>
      <c r="CR76" s="406" t="s">
        <v>397</v>
      </c>
      <c r="CS76" s="406" t="s">
        <v>397</v>
      </c>
      <c r="CT76" s="406" t="s">
        <v>397</v>
      </c>
      <c r="CU76" s="406" t="s">
        <v>397</v>
      </c>
      <c r="CV76" s="406" t="s">
        <v>397</v>
      </c>
      <c r="CW76" s="406" t="s">
        <v>397</v>
      </c>
      <c r="CX76" s="406" t="s">
        <v>397</v>
      </c>
      <c r="CY76" s="406" t="s">
        <v>397</v>
      </c>
      <c r="CZ76" s="406" t="s">
        <v>397</v>
      </c>
      <c r="DA76" s="406" t="s">
        <v>397</v>
      </c>
      <c r="DB76" s="406" t="s">
        <v>397</v>
      </c>
      <c r="DC76" s="397"/>
      <c r="DD76" s="397"/>
      <c r="DE76" s="397"/>
      <c r="DF76" s="397" t="s">
        <v>397</v>
      </c>
      <c r="DG76" s="397" t="s">
        <v>397</v>
      </c>
      <c r="DH76" s="397" t="s">
        <v>397</v>
      </c>
      <c r="DI76" s="397" t="s">
        <v>397</v>
      </c>
      <c r="DJ76" s="397" t="s">
        <v>397</v>
      </c>
      <c r="DK76" s="397" t="s">
        <v>397</v>
      </c>
      <c r="DL76" s="397"/>
      <c r="DM76" s="397"/>
      <c r="DN76" s="397" t="s">
        <v>475</v>
      </c>
      <c r="DO76" s="395" t="s">
        <v>475</v>
      </c>
      <c r="DP76" s="406" t="s">
        <v>397</v>
      </c>
      <c r="DQ76" s="406" t="s">
        <v>397</v>
      </c>
      <c r="DR76" s="406" t="s">
        <v>397</v>
      </c>
      <c r="DS76" s="406" t="s">
        <v>397</v>
      </c>
      <c r="DT76" s="406" t="s">
        <v>397</v>
      </c>
      <c r="DU76" s="406" t="s">
        <v>397</v>
      </c>
      <c r="DV76" s="406" t="s">
        <v>397</v>
      </c>
      <c r="DW76" s="406" t="s">
        <v>397</v>
      </c>
      <c r="DX76" s="406" t="s">
        <v>397</v>
      </c>
      <c r="DY76" s="406" t="s">
        <v>397</v>
      </c>
      <c r="DZ76" s="406" t="s">
        <v>397</v>
      </c>
      <c r="EA76" s="406" t="s">
        <v>397</v>
      </c>
      <c r="EB76" s="406" t="s">
        <v>397</v>
      </c>
      <c r="EC76" s="406" t="s">
        <v>397</v>
      </c>
      <c r="ED76" s="406" t="s">
        <v>397</v>
      </c>
      <c r="EE76" s="406" t="s">
        <v>397</v>
      </c>
      <c r="EF76" s="406" t="s">
        <v>397</v>
      </c>
      <c r="EG76" s="406" t="s">
        <v>397</v>
      </c>
      <c r="EH76" s="406" t="s">
        <v>397</v>
      </c>
      <c r="EI76" s="406" t="s">
        <v>397</v>
      </c>
      <c r="EJ76" s="406" t="s">
        <v>397</v>
      </c>
      <c r="EK76" s="406" t="s">
        <v>397</v>
      </c>
      <c r="EL76" s="406" t="s">
        <v>397</v>
      </c>
      <c r="EM76" s="406" t="s">
        <v>397</v>
      </c>
      <c r="EN76" s="406" t="s">
        <v>397</v>
      </c>
      <c r="EO76" s="406" t="s">
        <v>397</v>
      </c>
      <c r="EP76" s="406" t="s">
        <v>397</v>
      </c>
      <c r="EQ76" s="406" t="s">
        <v>397</v>
      </c>
      <c r="ER76" s="406" t="s">
        <v>397</v>
      </c>
      <c r="ES76" s="406" t="s">
        <v>397</v>
      </c>
      <c r="ET76" s="406" t="s">
        <v>397</v>
      </c>
      <c r="EU76" s="406" t="s">
        <v>397</v>
      </c>
      <c r="EV76" s="406" t="s">
        <v>397</v>
      </c>
      <c r="EW76" s="406" t="s">
        <v>397</v>
      </c>
      <c r="EX76" s="406" t="s">
        <v>397</v>
      </c>
      <c r="EY76" s="406" t="s">
        <v>397</v>
      </c>
      <c r="EZ76" s="406" t="s">
        <v>397</v>
      </c>
      <c r="FA76" s="406" t="s">
        <v>397</v>
      </c>
      <c r="FB76" s="406" t="s">
        <v>397</v>
      </c>
      <c r="FC76" s="406" t="s">
        <v>397</v>
      </c>
      <c r="FD76" s="406" t="s">
        <v>397</v>
      </c>
      <c r="FE76" s="406" t="s">
        <v>397</v>
      </c>
      <c r="FF76" s="406" t="s">
        <v>397</v>
      </c>
      <c r="FG76" s="406" t="s">
        <v>397</v>
      </c>
      <c r="FH76" s="406" t="s">
        <v>397</v>
      </c>
      <c r="FI76" s="406" t="s">
        <v>397</v>
      </c>
      <c r="FJ76" s="406" t="s">
        <v>397</v>
      </c>
      <c r="FK76" s="406" t="s">
        <v>397</v>
      </c>
      <c r="FL76" s="406" t="s">
        <v>397</v>
      </c>
      <c r="FM76" s="406" t="s">
        <v>397</v>
      </c>
      <c r="FN76" s="406" t="s">
        <v>397</v>
      </c>
      <c r="FO76" s="406" t="s">
        <v>397</v>
      </c>
      <c r="FP76" s="406" t="s">
        <v>397</v>
      </c>
      <c r="FQ76" s="406" t="s">
        <v>397</v>
      </c>
      <c r="FR76" s="406" t="s">
        <v>397</v>
      </c>
      <c r="FS76" s="406" t="s">
        <v>397</v>
      </c>
      <c r="FT76" s="406" t="s">
        <v>397</v>
      </c>
      <c r="FU76" s="406" t="s">
        <v>397</v>
      </c>
      <c r="FV76" s="406" t="s">
        <v>397</v>
      </c>
      <c r="FW76" s="406" t="s">
        <v>397</v>
      </c>
      <c r="FX76" s="406" t="s">
        <v>397</v>
      </c>
      <c r="FY76" s="406" t="s">
        <v>397</v>
      </c>
      <c r="FZ76" s="406" t="s">
        <v>397</v>
      </c>
      <c r="GA76" s="406" t="s">
        <v>397</v>
      </c>
      <c r="GB76" s="406" t="s">
        <v>397</v>
      </c>
      <c r="GC76" s="406" t="s">
        <v>397</v>
      </c>
      <c r="GD76" s="406" t="s">
        <v>397</v>
      </c>
      <c r="GE76" s="406" t="s">
        <v>397</v>
      </c>
      <c r="GF76" s="406" t="s">
        <v>397</v>
      </c>
      <c r="GG76" s="406" t="s">
        <v>397</v>
      </c>
      <c r="GH76" s="406" t="s">
        <v>397</v>
      </c>
      <c r="GI76" s="406" t="s">
        <v>397</v>
      </c>
      <c r="GJ76" s="406" t="s">
        <v>397</v>
      </c>
      <c r="GK76" s="406" t="s">
        <v>397</v>
      </c>
      <c r="GL76" s="406" t="s">
        <v>397</v>
      </c>
      <c r="GM76" s="406" t="s">
        <v>397</v>
      </c>
      <c r="GN76" s="406" t="s">
        <v>397</v>
      </c>
      <c r="GO76" s="406" t="s">
        <v>397</v>
      </c>
      <c r="GP76" s="406" t="s">
        <v>397</v>
      </c>
      <c r="GQ76" s="406" t="s">
        <v>397</v>
      </c>
      <c r="GR76" s="406" t="s">
        <v>397</v>
      </c>
      <c r="GS76" s="406" t="s">
        <v>397</v>
      </c>
      <c r="GT76" s="406" t="s">
        <v>397</v>
      </c>
      <c r="GU76" s="406" t="s">
        <v>397</v>
      </c>
      <c r="GV76" s="406" t="s">
        <v>397</v>
      </c>
      <c r="GW76" s="406" t="s">
        <v>397</v>
      </c>
      <c r="GX76" s="406" t="s">
        <v>397</v>
      </c>
      <c r="GY76" s="406" t="s">
        <v>397</v>
      </c>
      <c r="GZ76" s="406" t="s">
        <v>397</v>
      </c>
      <c r="HA76" s="406" t="s">
        <v>397</v>
      </c>
      <c r="HB76" s="406" t="s">
        <v>397</v>
      </c>
      <c r="HC76" s="406" t="s">
        <v>397</v>
      </c>
      <c r="HD76" s="406" t="s">
        <v>397</v>
      </c>
      <c r="HE76" s="406" t="s">
        <v>397</v>
      </c>
      <c r="HF76" s="406" t="s">
        <v>397</v>
      </c>
      <c r="HG76" s="406" t="s">
        <v>397</v>
      </c>
      <c r="HH76" s="406" t="s">
        <v>397</v>
      </c>
      <c r="HI76" s="406" t="s">
        <v>397</v>
      </c>
      <c r="HJ76" s="406" t="s">
        <v>397</v>
      </c>
      <c r="HK76" s="406" t="s">
        <v>397</v>
      </c>
      <c r="HL76" s="406" t="s">
        <v>397</v>
      </c>
      <c r="HM76" s="406" t="s">
        <v>397</v>
      </c>
      <c r="HN76" s="406" t="s">
        <v>397</v>
      </c>
      <c r="HO76" s="406" t="s">
        <v>397</v>
      </c>
      <c r="HP76" s="406" t="s">
        <v>397</v>
      </c>
      <c r="HQ76" s="406" t="s">
        <v>397</v>
      </c>
      <c r="HR76" s="406" t="s">
        <v>397</v>
      </c>
      <c r="HS76" s="406" t="s">
        <v>397</v>
      </c>
      <c r="HT76" s="406" t="s">
        <v>397</v>
      </c>
      <c r="HU76" s="406" t="s">
        <v>397</v>
      </c>
      <c r="HV76" s="406" t="s">
        <v>397</v>
      </c>
      <c r="HW76" s="406" t="s">
        <v>397</v>
      </c>
      <c r="HX76" s="406" t="s">
        <v>397</v>
      </c>
      <c r="HY76" s="406" t="s">
        <v>397</v>
      </c>
      <c r="HZ76" s="406" t="s">
        <v>397</v>
      </c>
      <c r="IA76" s="406" t="s">
        <v>397</v>
      </c>
      <c r="IB76" s="406" t="s">
        <v>397</v>
      </c>
      <c r="IC76" s="406" t="s">
        <v>397</v>
      </c>
      <c r="ID76" s="406" t="s">
        <v>397</v>
      </c>
      <c r="IE76" s="406" t="s">
        <v>397</v>
      </c>
      <c r="IF76" s="406" t="s">
        <v>397</v>
      </c>
      <c r="IG76" s="406" t="s">
        <v>397</v>
      </c>
      <c r="IH76" s="406" t="s">
        <v>397</v>
      </c>
      <c r="II76" s="406" t="s">
        <v>397</v>
      </c>
      <c r="IJ76" s="406" t="s">
        <v>397</v>
      </c>
      <c r="IK76" s="406" t="s">
        <v>397</v>
      </c>
      <c r="IL76" s="406" t="s">
        <v>397</v>
      </c>
      <c r="IM76" s="406" t="s">
        <v>397</v>
      </c>
      <c r="IN76" s="406" t="s">
        <v>397</v>
      </c>
      <c r="IO76" s="406" t="s">
        <v>397</v>
      </c>
      <c r="IP76" s="406" t="s">
        <v>397</v>
      </c>
      <c r="IQ76" s="406" t="s">
        <v>397</v>
      </c>
      <c r="IR76" s="406" t="s">
        <v>397</v>
      </c>
      <c r="IS76" s="406" t="s">
        <v>397</v>
      </c>
      <c r="IT76" s="406" t="s">
        <v>397</v>
      </c>
      <c r="IU76" s="406" t="s">
        <v>397</v>
      </c>
      <c r="IV76" s="406" t="s">
        <v>397</v>
      </c>
      <c r="IW76" s="406" t="s">
        <v>397</v>
      </c>
      <c r="IX76" s="406" t="s">
        <v>397</v>
      </c>
      <c r="IY76" s="406" t="s">
        <v>397</v>
      </c>
      <c r="IZ76" s="406" t="s">
        <v>397</v>
      </c>
      <c r="JA76" s="406" t="s">
        <v>397</v>
      </c>
      <c r="JB76" s="406" t="s">
        <v>397</v>
      </c>
      <c r="JC76" s="406" t="s">
        <v>397</v>
      </c>
      <c r="JD76" s="406" t="s">
        <v>397</v>
      </c>
      <c r="JE76" s="406" t="s">
        <v>397</v>
      </c>
      <c r="JF76" s="406" t="s">
        <v>397</v>
      </c>
      <c r="JG76" s="406" t="s">
        <v>397</v>
      </c>
      <c r="JH76" s="406" t="s">
        <v>397</v>
      </c>
      <c r="JI76" s="406" t="s">
        <v>397</v>
      </c>
      <c r="JJ76" s="406" t="s">
        <v>397</v>
      </c>
      <c r="JK76" s="406" t="s">
        <v>397</v>
      </c>
      <c r="JL76" s="406" t="s">
        <v>397</v>
      </c>
      <c r="JM76" s="406" t="s">
        <v>397</v>
      </c>
      <c r="JN76" s="406" t="s">
        <v>397</v>
      </c>
      <c r="JO76" s="406" t="s">
        <v>397</v>
      </c>
      <c r="JP76" s="406" t="s">
        <v>397</v>
      </c>
      <c r="JQ76" s="406" t="s">
        <v>397</v>
      </c>
      <c r="JR76" s="406" t="s">
        <v>397</v>
      </c>
      <c r="JS76" s="406" t="s">
        <v>397</v>
      </c>
      <c r="JT76" s="406" t="s">
        <v>397</v>
      </c>
      <c r="JU76" s="406" t="s">
        <v>397</v>
      </c>
      <c r="JV76" s="406" t="s">
        <v>397</v>
      </c>
      <c r="JW76" s="406" t="s">
        <v>397</v>
      </c>
      <c r="JX76" s="406" t="s">
        <v>397</v>
      </c>
      <c r="JY76" s="406" t="s">
        <v>397</v>
      </c>
      <c r="JZ76" s="406" t="s">
        <v>397</v>
      </c>
      <c r="KA76" s="406" t="s">
        <v>397</v>
      </c>
      <c r="KB76" s="406" t="s">
        <v>397</v>
      </c>
      <c r="KC76" s="406" t="s">
        <v>397</v>
      </c>
      <c r="KD76" s="406" t="s">
        <v>397</v>
      </c>
      <c r="KE76" s="406" t="s">
        <v>397</v>
      </c>
      <c r="KF76" s="406" t="s">
        <v>397</v>
      </c>
      <c r="KG76" s="406" t="s">
        <v>397</v>
      </c>
      <c r="KH76" s="406" t="s">
        <v>397</v>
      </c>
      <c r="KI76" s="406" t="s">
        <v>397</v>
      </c>
      <c r="KJ76" s="406" t="s">
        <v>397</v>
      </c>
      <c r="KK76" s="406" t="s">
        <v>397</v>
      </c>
      <c r="KL76" s="406" t="s">
        <v>397</v>
      </c>
      <c r="KM76" s="406" t="s">
        <v>397</v>
      </c>
      <c r="KN76" s="406" t="s">
        <v>397</v>
      </c>
      <c r="KO76" s="406" t="s">
        <v>397</v>
      </c>
      <c r="KP76" s="406" t="s">
        <v>397</v>
      </c>
      <c r="KQ76" s="406" t="s">
        <v>397</v>
      </c>
      <c r="KR76" s="406" t="s">
        <v>397</v>
      </c>
      <c r="KS76" s="406" t="s">
        <v>397</v>
      </c>
      <c r="KT76" s="406" t="s">
        <v>397</v>
      </c>
      <c r="KU76" s="406"/>
      <c r="KV76" s="406"/>
      <c r="KW76" s="406"/>
      <c r="KX76" s="406"/>
      <c r="KY76" s="397"/>
      <c r="KZ76" s="397" t="s">
        <v>475</v>
      </c>
      <c r="LA76" s="397" t="s">
        <v>397</v>
      </c>
      <c r="LB76" s="397" t="s">
        <v>397</v>
      </c>
      <c r="LC76" s="397" t="s">
        <v>397</v>
      </c>
      <c r="LD76" s="397" t="s">
        <v>397</v>
      </c>
      <c r="LE76" s="397" t="s">
        <v>397</v>
      </c>
      <c r="LF76" s="397" t="s">
        <v>397</v>
      </c>
      <c r="LG76" s="397"/>
      <c r="LH76" s="406"/>
      <c r="LI76" s="406"/>
      <c r="LJ76" s="406"/>
      <c r="LK76" s="406"/>
      <c r="LL76" s="406"/>
      <c r="LM76" s="406"/>
      <c r="LN76" s="406"/>
      <c r="LO76" s="406"/>
      <c r="LP76" s="406"/>
      <c r="LQ76" s="406"/>
      <c r="LR76" s="406"/>
      <c r="LS76" s="406"/>
      <c r="LT76" s="406"/>
      <c r="LU76" s="406"/>
      <c r="LV76" s="406"/>
      <c r="LW76" s="406"/>
      <c r="LX76" s="406"/>
      <c r="LY76" s="406"/>
      <c r="LZ76" s="406"/>
      <c r="MA76" s="406"/>
      <c r="MB76" s="406"/>
      <c r="MC76" s="406"/>
      <c r="MD76" s="406"/>
      <c r="ME76" s="406"/>
      <c r="MF76" s="406"/>
      <c r="MG76" s="406"/>
      <c r="MH76" s="406"/>
      <c r="MI76" s="406"/>
      <c r="MJ76" s="406"/>
      <c r="MK76" s="406"/>
      <c r="ML76" s="406"/>
      <c r="MM76" s="406"/>
      <c r="MN76" s="406"/>
      <c r="MO76" s="406"/>
      <c r="MP76" s="406"/>
      <c r="MQ76" s="406"/>
      <c r="MR76" s="406"/>
      <c r="MS76" s="406"/>
      <c r="MT76" s="406"/>
      <c r="MU76" s="406"/>
      <c r="MV76" s="406"/>
      <c r="MW76" s="406"/>
      <c r="MX76" s="406"/>
      <c r="MY76" s="406"/>
      <c r="MZ76" s="406"/>
      <c r="NA76" s="406"/>
      <c r="NB76" s="406"/>
      <c r="NC76" s="406"/>
      <c r="ND76" s="406"/>
      <c r="NE76" s="406"/>
      <c r="NF76" s="406"/>
      <c r="NG76" s="406"/>
      <c r="NH76" s="406"/>
      <c r="NI76" s="406"/>
      <c r="NJ76" s="406"/>
      <c r="NK76" s="406"/>
      <c r="NL76" s="406"/>
      <c r="NM76" s="406"/>
      <c r="NN76" s="406"/>
      <c r="NO76" s="406"/>
      <c r="NP76" s="406"/>
      <c r="NQ76" s="406"/>
      <c r="NR76" s="406"/>
      <c r="NS76" s="406"/>
      <c r="NT76" s="406"/>
      <c r="NU76" s="406"/>
      <c r="NV76" s="406"/>
      <c r="NW76" s="406"/>
      <c r="NX76" s="406"/>
      <c r="NY76" s="406"/>
      <c r="NZ76" s="406"/>
      <c r="OA76" s="406"/>
      <c r="OB76" s="406"/>
      <c r="OC76" s="406"/>
      <c r="OD76" s="406"/>
      <c r="OE76" s="406"/>
      <c r="OF76" s="406"/>
      <c r="OG76" s="406"/>
      <c r="OH76" s="406"/>
      <c r="OI76" s="406"/>
      <c r="OJ76" s="406"/>
      <c r="OK76" s="406"/>
      <c r="OL76" s="406"/>
      <c r="OM76" s="406"/>
      <c r="ON76" s="406"/>
      <c r="OO76" s="406"/>
      <c r="OP76" s="406"/>
      <c r="OQ76" s="406"/>
      <c r="OR76" s="406"/>
      <c r="OS76" s="406"/>
      <c r="OT76" s="406"/>
      <c r="OU76" s="406"/>
      <c r="OV76" s="406"/>
      <c r="OW76" s="406"/>
      <c r="OX76" s="406"/>
      <c r="OY76" s="406"/>
      <c r="OZ76" s="406"/>
      <c r="PA76" s="406"/>
      <c r="PB76" s="406"/>
      <c r="PC76" s="406"/>
      <c r="PD76" s="406"/>
      <c r="PE76" s="406"/>
      <c r="PF76" s="406"/>
      <c r="PG76" s="406"/>
      <c r="PH76" s="406"/>
      <c r="PI76" s="406"/>
      <c r="PJ76" s="406"/>
      <c r="PK76" s="406"/>
      <c r="PL76" s="406"/>
      <c r="PM76" s="406"/>
      <c r="PN76" s="406"/>
      <c r="PO76" s="406"/>
      <c r="PP76" s="406"/>
      <c r="PQ76" s="406"/>
      <c r="PR76" s="406"/>
      <c r="PS76" s="406"/>
      <c r="PT76" s="406"/>
      <c r="PU76" s="406"/>
      <c r="PV76" s="406"/>
      <c r="PW76" s="406"/>
      <c r="PX76" s="406"/>
      <c r="PY76" s="406"/>
      <c r="PZ76" s="406"/>
      <c r="QA76" s="406"/>
      <c r="QB76" s="406"/>
      <c r="QC76" s="406"/>
      <c r="QD76" s="406"/>
      <c r="QE76" s="406"/>
      <c r="QF76" s="406"/>
      <c r="QG76" s="406"/>
      <c r="QH76" s="406"/>
      <c r="QI76" s="406"/>
      <c r="QJ76" s="406"/>
      <c r="QK76" s="406"/>
      <c r="QL76" s="406"/>
      <c r="QM76" s="406"/>
      <c r="QN76" s="406"/>
      <c r="QO76" s="406"/>
      <c r="QP76" s="406"/>
      <c r="QQ76" s="406"/>
      <c r="QR76" s="406"/>
      <c r="QS76" s="406"/>
      <c r="QT76" s="406"/>
      <c r="QU76" s="406"/>
      <c r="QV76" s="406"/>
      <c r="QW76" s="406"/>
      <c r="QX76" s="406"/>
      <c r="QY76" s="406"/>
      <c r="QZ76" s="406"/>
      <c r="RA76" s="406"/>
      <c r="RB76" s="406"/>
      <c r="RC76" s="406"/>
      <c r="RD76" s="406"/>
      <c r="RE76" s="406"/>
      <c r="RF76" s="406"/>
      <c r="RG76" s="406"/>
      <c r="RH76" s="406"/>
      <c r="RI76" s="406"/>
      <c r="RJ76" s="406"/>
      <c r="RK76" s="406"/>
      <c r="RL76" s="406"/>
      <c r="RM76" s="406"/>
      <c r="RN76" s="406"/>
      <c r="RO76" s="406"/>
      <c r="RP76" s="406"/>
      <c r="RQ76" s="406"/>
      <c r="RR76" s="406"/>
      <c r="RS76" s="406"/>
      <c r="RT76" s="406"/>
      <c r="RU76" s="406"/>
      <c r="RV76" s="406"/>
      <c r="RW76" s="406"/>
      <c r="RX76" s="406"/>
      <c r="RY76" s="406"/>
      <c r="RZ76" s="406"/>
      <c r="SA76" s="406"/>
      <c r="SB76" s="406"/>
      <c r="SC76" s="406"/>
      <c r="SD76" s="406"/>
      <c r="SE76" s="406"/>
      <c r="SF76" s="406"/>
      <c r="SG76" s="406"/>
    </row>
    <row r="77" spans="1:501">
      <c r="A77" s="395"/>
      <c r="B77" s="395" t="s">
        <v>476</v>
      </c>
      <c r="C77" s="395">
        <v>0</v>
      </c>
      <c r="D77" s="395">
        <v>0</v>
      </c>
      <c r="E77" s="395">
        <v>-60.78</v>
      </c>
      <c r="F77" s="395">
        <v>-145</v>
      </c>
      <c r="G77" s="395">
        <v>222.22</v>
      </c>
      <c r="H77" s="395">
        <v>700</v>
      </c>
      <c r="I77" s="395">
        <v>-500</v>
      </c>
      <c r="J77" s="395">
        <v>178.98</v>
      </c>
      <c r="K77" s="395">
        <v>-58.99</v>
      </c>
      <c r="L77" s="395">
        <v>285.37</v>
      </c>
      <c r="M77" s="395">
        <v>0</v>
      </c>
      <c r="N77" s="395"/>
      <c r="O77" s="398">
        <v>0</v>
      </c>
      <c r="P77" s="395">
        <v>0</v>
      </c>
      <c r="Q77" s="395">
        <v>0</v>
      </c>
      <c r="R77" s="395">
        <v>0</v>
      </c>
      <c r="S77" s="395">
        <v>0</v>
      </c>
      <c r="T77" s="395">
        <v>0</v>
      </c>
      <c r="U77" s="395">
        <v>0</v>
      </c>
      <c r="V77" s="395">
        <v>0</v>
      </c>
      <c r="W77" s="395" t="s">
        <v>397</v>
      </c>
      <c r="X77" s="395" t="s">
        <v>397</v>
      </c>
      <c r="Y77" s="395" t="s">
        <v>397</v>
      </c>
      <c r="Z77" s="395"/>
      <c r="AA77" s="395"/>
      <c r="AB77" s="395"/>
      <c r="AC77" s="395"/>
      <c r="AD77" s="395"/>
      <c r="AE77" s="395"/>
      <c r="AF77" s="397" t="s">
        <v>476</v>
      </c>
      <c r="AG77" s="395" t="s">
        <v>476</v>
      </c>
      <c r="AH77" s="406" t="s">
        <v>397</v>
      </c>
      <c r="AI77" s="406" t="s">
        <v>397</v>
      </c>
      <c r="AJ77" s="406" t="s">
        <v>397</v>
      </c>
      <c r="AK77" s="406" t="s">
        <v>397</v>
      </c>
      <c r="AL77" s="406" t="s">
        <v>397</v>
      </c>
      <c r="AM77" s="406" t="s">
        <v>397</v>
      </c>
      <c r="AN77" s="406" t="s">
        <v>397</v>
      </c>
      <c r="AO77" s="406" t="s">
        <v>397</v>
      </c>
      <c r="AP77" s="406" t="s">
        <v>397</v>
      </c>
      <c r="AQ77" s="406" t="s">
        <v>397</v>
      </c>
      <c r="AR77" s="406" t="s">
        <v>397</v>
      </c>
      <c r="AS77" s="406" t="s">
        <v>397</v>
      </c>
      <c r="AT77" s="406" t="s">
        <v>397</v>
      </c>
      <c r="AU77" s="406" t="s">
        <v>397</v>
      </c>
      <c r="AV77" s="406" t="s">
        <v>397</v>
      </c>
      <c r="AW77" s="406" t="s">
        <v>397</v>
      </c>
      <c r="AX77" s="406" t="s">
        <v>397</v>
      </c>
      <c r="AY77" s="406" t="s">
        <v>397</v>
      </c>
      <c r="AZ77" s="406" t="s">
        <v>397</v>
      </c>
      <c r="BA77" s="406" t="s">
        <v>397</v>
      </c>
      <c r="BB77" s="406" t="s">
        <v>397</v>
      </c>
      <c r="BC77" s="406" t="s">
        <v>397</v>
      </c>
      <c r="BD77" s="406" t="s">
        <v>397</v>
      </c>
      <c r="BE77" s="406" t="s">
        <v>397</v>
      </c>
      <c r="BF77" s="406" t="s">
        <v>397</v>
      </c>
      <c r="BG77" s="406" t="s">
        <v>397</v>
      </c>
      <c r="BH77" s="406" t="s">
        <v>397</v>
      </c>
      <c r="BI77" s="406" t="s">
        <v>397</v>
      </c>
      <c r="BJ77" s="406" t="s">
        <v>397</v>
      </c>
      <c r="BK77" s="406" t="s">
        <v>397</v>
      </c>
      <c r="BL77" s="406" t="s">
        <v>397</v>
      </c>
      <c r="BM77" s="406" t="s">
        <v>397</v>
      </c>
      <c r="BN77" s="406" t="s">
        <v>397</v>
      </c>
      <c r="BO77" s="406" t="s">
        <v>397</v>
      </c>
      <c r="BP77" s="406" t="s">
        <v>397</v>
      </c>
      <c r="BQ77" s="406" t="s">
        <v>397</v>
      </c>
      <c r="BR77" s="406" t="s">
        <v>397</v>
      </c>
      <c r="BS77" s="406" t="s">
        <v>397</v>
      </c>
      <c r="BT77" s="406" t="s">
        <v>397</v>
      </c>
      <c r="BU77" s="406" t="s">
        <v>397</v>
      </c>
      <c r="BV77" s="406" t="s">
        <v>397</v>
      </c>
      <c r="BW77" s="406" t="s">
        <v>397</v>
      </c>
      <c r="BX77" s="406" t="s">
        <v>397</v>
      </c>
      <c r="BY77" s="406" t="s">
        <v>397</v>
      </c>
      <c r="BZ77" s="406" t="s">
        <v>397</v>
      </c>
      <c r="CA77" s="406" t="s">
        <v>397</v>
      </c>
      <c r="CB77" s="406" t="s">
        <v>397</v>
      </c>
      <c r="CC77" s="406" t="s">
        <v>397</v>
      </c>
      <c r="CD77" s="406" t="s">
        <v>397</v>
      </c>
      <c r="CE77" s="406" t="s">
        <v>397</v>
      </c>
      <c r="CF77" s="406" t="s">
        <v>397</v>
      </c>
      <c r="CG77" s="406" t="s">
        <v>397</v>
      </c>
      <c r="CH77" s="406" t="s">
        <v>397</v>
      </c>
      <c r="CI77" s="406" t="s">
        <v>397</v>
      </c>
      <c r="CJ77" s="406" t="s">
        <v>397</v>
      </c>
      <c r="CK77" s="406" t="s">
        <v>397</v>
      </c>
      <c r="CL77" s="406" t="s">
        <v>397</v>
      </c>
      <c r="CM77" s="406" t="s">
        <v>397</v>
      </c>
      <c r="CN77" s="406" t="s">
        <v>397</v>
      </c>
      <c r="CO77" s="406" t="s">
        <v>397</v>
      </c>
      <c r="CP77" s="406" t="s">
        <v>397</v>
      </c>
      <c r="CQ77" s="406" t="s">
        <v>397</v>
      </c>
      <c r="CR77" s="406" t="s">
        <v>397</v>
      </c>
      <c r="CS77" s="406" t="s">
        <v>397</v>
      </c>
      <c r="CT77" s="406" t="s">
        <v>397</v>
      </c>
      <c r="CU77" s="406" t="s">
        <v>397</v>
      </c>
      <c r="CV77" s="406" t="s">
        <v>397</v>
      </c>
      <c r="CW77" s="406" t="s">
        <v>397</v>
      </c>
      <c r="CX77" s="406" t="s">
        <v>397</v>
      </c>
      <c r="CY77" s="406" t="s">
        <v>397</v>
      </c>
      <c r="CZ77" s="406" t="s">
        <v>397</v>
      </c>
      <c r="DA77" s="406" t="s">
        <v>397</v>
      </c>
      <c r="DB77" s="406" t="s">
        <v>397</v>
      </c>
      <c r="DC77" s="397"/>
      <c r="DD77" s="397"/>
      <c r="DE77" s="397"/>
      <c r="DF77" s="397" t="s">
        <v>397</v>
      </c>
      <c r="DG77" s="397" t="s">
        <v>397</v>
      </c>
      <c r="DH77" s="397" t="s">
        <v>397</v>
      </c>
      <c r="DI77" s="397" t="s">
        <v>397</v>
      </c>
      <c r="DJ77" s="397" t="s">
        <v>397</v>
      </c>
      <c r="DK77" s="397" t="s">
        <v>397</v>
      </c>
      <c r="DL77" s="397"/>
      <c r="DM77" s="397"/>
      <c r="DN77" s="397" t="s">
        <v>476</v>
      </c>
      <c r="DO77" s="395" t="s">
        <v>476</v>
      </c>
      <c r="DP77" s="406" t="s">
        <v>397</v>
      </c>
      <c r="DQ77" s="406" t="s">
        <v>397</v>
      </c>
      <c r="DR77" s="406" t="s">
        <v>397</v>
      </c>
      <c r="DS77" s="406" t="s">
        <v>397</v>
      </c>
      <c r="DT77" s="406" t="s">
        <v>397</v>
      </c>
      <c r="DU77" s="406" t="s">
        <v>397</v>
      </c>
      <c r="DV77" s="406" t="s">
        <v>397</v>
      </c>
      <c r="DW77" s="406" t="s">
        <v>397</v>
      </c>
      <c r="DX77" s="406" t="s">
        <v>397</v>
      </c>
      <c r="DY77" s="406" t="s">
        <v>397</v>
      </c>
      <c r="DZ77" s="406" t="s">
        <v>397</v>
      </c>
      <c r="EA77" s="406" t="s">
        <v>397</v>
      </c>
      <c r="EB77" s="406" t="s">
        <v>397</v>
      </c>
      <c r="EC77" s="406" t="s">
        <v>397</v>
      </c>
      <c r="ED77" s="406" t="s">
        <v>397</v>
      </c>
      <c r="EE77" s="406" t="s">
        <v>397</v>
      </c>
      <c r="EF77" s="406" t="s">
        <v>397</v>
      </c>
      <c r="EG77" s="406" t="s">
        <v>397</v>
      </c>
      <c r="EH77" s="406" t="s">
        <v>397</v>
      </c>
      <c r="EI77" s="406" t="s">
        <v>397</v>
      </c>
      <c r="EJ77" s="406" t="s">
        <v>397</v>
      </c>
      <c r="EK77" s="406" t="s">
        <v>397</v>
      </c>
      <c r="EL77" s="406" t="s">
        <v>397</v>
      </c>
      <c r="EM77" s="406" t="s">
        <v>397</v>
      </c>
      <c r="EN77" s="406" t="s">
        <v>397</v>
      </c>
      <c r="EO77" s="406" t="s">
        <v>397</v>
      </c>
      <c r="EP77" s="406" t="s">
        <v>397</v>
      </c>
      <c r="EQ77" s="406" t="s">
        <v>397</v>
      </c>
      <c r="ER77" s="406" t="s">
        <v>397</v>
      </c>
      <c r="ES77" s="406" t="s">
        <v>397</v>
      </c>
      <c r="ET77" s="406" t="s">
        <v>397</v>
      </c>
      <c r="EU77" s="406" t="s">
        <v>397</v>
      </c>
      <c r="EV77" s="406" t="s">
        <v>397</v>
      </c>
      <c r="EW77" s="406" t="s">
        <v>397</v>
      </c>
      <c r="EX77" s="406" t="s">
        <v>397</v>
      </c>
      <c r="EY77" s="406" t="s">
        <v>397</v>
      </c>
      <c r="EZ77" s="406" t="s">
        <v>397</v>
      </c>
      <c r="FA77" s="406" t="s">
        <v>397</v>
      </c>
      <c r="FB77" s="406" t="s">
        <v>397</v>
      </c>
      <c r="FC77" s="406" t="s">
        <v>397</v>
      </c>
      <c r="FD77" s="406" t="s">
        <v>397</v>
      </c>
      <c r="FE77" s="406" t="s">
        <v>397</v>
      </c>
      <c r="FF77" s="406" t="s">
        <v>397</v>
      </c>
      <c r="FG77" s="406" t="s">
        <v>397</v>
      </c>
      <c r="FH77" s="406" t="s">
        <v>397</v>
      </c>
      <c r="FI77" s="406" t="s">
        <v>397</v>
      </c>
      <c r="FJ77" s="406" t="s">
        <v>397</v>
      </c>
      <c r="FK77" s="406" t="s">
        <v>397</v>
      </c>
      <c r="FL77" s="406" t="s">
        <v>397</v>
      </c>
      <c r="FM77" s="406" t="s">
        <v>397</v>
      </c>
      <c r="FN77" s="406" t="s">
        <v>397</v>
      </c>
      <c r="FO77" s="406" t="s">
        <v>397</v>
      </c>
      <c r="FP77" s="406" t="s">
        <v>397</v>
      </c>
      <c r="FQ77" s="406" t="s">
        <v>397</v>
      </c>
      <c r="FR77" s="406" t="s">
        <v>397</v>
      </c>
      <c r="FS77" s="406" t="s">
        <v>397</v>
      </c>
      <c r="FT77" s="406" t="s">
        <v>397</v>
      </c>
      <c r="FU77" s="406" t="s">
        <v>397</v>
      </c>
      <c r="FV77" s="406" t="s">
        <v>397</v>
      </c>
      <c r="FW77" s="406" t="s">
        <v>397</v>
      </c>
      <c r="FX77" s="406" t="s">
        <v>397</v>
      </c>
      <c r="FY77" s="406" t="s">
        <v>397</v>
      </c>
      <c r="FZ77" s="406" t="s">
        <v>397</v>
      </c>
      <c r="GA77" s="406" t="s">
        <v>397</v>
      </c>
      <c r="GB77" s="406" t="s">
        <v>397</v>
      </c>
      <c r="GC77" s="406" t="s">
        <v>397</v>
      </c>
      <c r="GD77" s="406" t="s">
        <v>397</v>
      </c>
      <c r="GE77" s="406" t="s">
        <v>397</v>
      </c>
      <c r="GF77" s="406" t="s">
        <v>397</v>
      </c>
      <c r="GG77" s="406" t="s">
        <v>397</v>
      </c>
      <c r="GH77" s="406" t="s">
        <v>397</v>
      </c>
      <c r="GI77" s="406" t="s">
        <v>397</v>
      </c>
      <c r="GJ77" s="406" t="s">
        <v>397</v>
      </c>
      <c r="GK77" s="406" t="s">
        <v>397</v>
      </c>
      <c r="GL77" s="406" t="s">
        <v>397</v>
      </c>
      <c r="GM77" s="406" t="s">
        <v>397</v>
      </c>
      <c r="GN77" s="406" t="s">
        <v>397</v>
      </c>
      <c r="GO77" s="406" t="s">
        <v>397</v>
      </c>
      <c r="GP77" s="406" t="s">
        <v>397</v>
      </c>
      <c r="GQ77" s="406" t="s">
        <v>397</v>
      </c>
      <c r="GR77" s="406" t="s">
        <v>397</v>
      </c>
      <c r="GS77" s="406" t="s">
        <v>397</v>
      </c>
      <c r="GT77" s="406" t="s">
        <v>397</v>
      </c>
      <c r="GU77" s="406" t="s">
        <v>397</v>
      </c>
      <c r="GV77" s="406" t="s">
        <v>397</v>
      </c>
      <c r="GW77" s="406" t="s">
        <v>397</v>
      </c>
      <c r="GX77" s="406" t="s">
        <v>397</v>
      </c>
      <c r="GY77" s="406" t="s">
        <v>397</v>
      </c>
      <c r="GZ77" s="406" t="s">
        <v>397</v>
      </c>
      <c r="HA77" s="406" t="s">
        <v>397</v>
      </c>
      <c r="HB77" s="406" t="s">
        <v>397</v>
      </c>
      <c r="HC77" s="406" t="s">
        <v>397</v>
      </c>
      <c r="HD77" s="406" t="s">
        <v>397</v>
      </c>
      <c r="HE77" s="406" t="s">
        <v>397</v>
      </c>
      <c r="HF77" s="406" t="s">
        <v>397</v>
      </c>
      <c r="HG77" s="406" t="s">
        <v>397</v>
      </c>
      <c r="HH77" s="406" t="s">
        <v>397</v>
      </c>
      <c r="HI77" s="406" t="s">
        <v>397</v>
      </c>
      <c r="HJ77" s="406" t="s">
        <v>397</v>
      </c>
      <c r="HK77" s="406" t="s">
        <v>397</v>
      </c>
      <c r="HL77" s="406" t="s">
        <v>397</v>
      </c>
      <c r="HM77" s="406" t="s">
        <v>397</v>
      </c>
      <c r="HN77" s="406" t="s">
        <v>397</v>
      </c>
      <c r="HO77" s="406" t="s">
        <v>397</v>
      </c>
      <c r="HP77" s="406" t="s">
        <v>397</v>
      </c>
      <c r="HQ77" s="406" t="s">
        <v>397</v>
      </c>
      <c r="HR77" s="406" t="s">
        <v>397</v>
      </c>
      <c r="HS77" s="406" t="s">
        <v>397</v>
      </c>
      <c r="HT77" s="406" t="s">
        <v>397</v>
      </c>
      <c r="HU77" s="406" t="s">
        <v>397</v>
      </c>
      <c r="HV77" s="406" t="s">
        <v>397</v>
      </c>
      <c r="HW77" s="406" t="s">
        <v>397</v>
      </c>
      <c r="HX77" s="406" t="s">
        <v>397</v>
      </c>
      <c r="HY77" s="406" t="s">
        <v>397</v>
      </c>
      <c r="HZ77" s="406" t="s">
        <v>397</v>
      </c>
      <c r="IA77" s="406" t="s">
        <v>397</v>
      </c>
      <c r="IB77" s="406" t="s">
        <v>397</v>
      </c>
      <c r="IC77" s="406" t="s">
        <v>397</v>
      </c>
      <c r="ID77" s="406" t="s">
        <v>397</v>
      </c>
      <c r="IE77" s="406" t="s">
        <v>397</v>
      </c>
      <c r="IF77" s="406" t="s">
        <v>397</v>
      </c>
      <c r="IG77" s="406" t="s">
        <v>397</v>
      </c>
      <c r="IH77" s="406" t="s">
        <v>397</v>
      </c>
      <c r="II77" s="406" t="s">
        <v>397</v>
      </c>
      <c r="IJ77" s="406" t="s">
        <v>397</v>
      </c>
      <c r="IK77" s="406" t="s">
        <v>397</v>
      </c>
      <c r="IL77" s="406" t="s">
        <v>397</v>
      </c>
      <c r="IM77" s="406" t="s">
        <v>397</v>
      </c>
      <c r="IN77" s="406" t="s">
        <v>397</v>
      </c>
      <c r="IO77" s="406" t="s">
        <v>397</v>
      </c>
      <c r="IP77" s="406" t="s">
        <v>397</v>
      </c>
      <c r="IQ77" s="406" t="s">
        <v>397</v>
      </c>
      <c r="IR77" s="406" t="s">
        <v>397</v>
      </c>
      <c r="IS77" s="406" t="s">
        <v>397</v>
      </c>
      <c r="IT77" s="406" t="s">
        <v>397</v>
      </c>
      <c r="IU77" s="406" t="s">
        <v>397</v>
      </c>
      <c r="IV77" s="406" t="s">
        <v>397</v>
      </c>
      <c r="IW77" s="406" t="s">
        <v>397</v>
      </c>
      <c r="IX77" s="406" t="s">
        <v>397</v>
      </c>
      <c r="IY77" s="406" t="s">
        <v>397</v>
      </c>
      <c r="IZ77" s="406" t="s">
        <v>397</v>
      </c>
      <c r="JA77" s="406" t="s">
        <v>397</v>
      </c>
      <c r="JB77" s="406" t="s">
        <v>397</v>
      </c>
      <c r="JC77" s="406" t="s">
        <v>397</v>
      </c>
      <c r="JD77" s="406" t="s">
        <v>397</v>
      </c>
      <c r="JE77" s="406" t="s">
        <v>397</v>
      </c>
      <c r="JF77" s="406" t="s">
        <v>397</v>
      </c>
      <c r="JG77" s="406" t="s">
        <v>397</v>
      </c>
      <c r="JH77" s="406" t="s">
        <v>397</v>
      </c>
      <c r="JI77" s="406" t="s">
        <v>397</v>
      </c>
      <c r="JJ77" s="406" t="s">
        <v>397</v>
      </c>
      <c r="JK77" s="406" t="s">
        <v>397</v>
      </c>
      <c r="JL77" s="406" t="s">
        <v>397</v>
      </c>
      <c r="JM77" s="406" t="s">
        <v>397</v>
      </c>
      <c r="JN77" s="406" t="s">
        <v>397</v>
      </c>
      <c r="JO77" s="406" t="s">
        <v>397</v>
      </c>
      <c r="JP77" s="406" t="s">
        <v>397</v>
      </c>
      <c r="JQ77" s="406" t="s">
        <v>397</v>
      </c>
      <c r="JR77" s="406" t="s">
        <v>397</v>
      </c>
      <c r="JS77" s="406" t="s">
        <v>397</v>
      </c>
      <c r="JT77" s="406" t="s">
        <v>397</v>
      </c>
      <c r="JU77" s="406" t="s">
        <v>397</v>
      </c>
      <c r="JV77" s="406" t="s">
        <v>397</v>
      </c>
      <c r="JW77" s="406" t="s">
        <v>397</v>
      </c>
      <c r="JX77" s="406" t="s">
        <v>397</v>
      </c>
      <c r="JY77" s="406" t="s">
        <v>397</v>
      </c>
      <c r="JZ77" s="406" t="s">
        <v>397</v>
      </c>
      <c r="KA77" s="406" t="s">
        <v>397</v>
      </c>
      <c r="KB77" s="406" t="s">
        <v>397</v>
      </c>
      <c r="KC77" s="406" t="s">
        <v>397</v>
      </c>
      <c r="KD77" s="406" t="s">
        <v>397</v>
      </c>
      <c r="KE77" s="406" t="s">
        <v>397</v>
      </c>
      <c r="KF77" s="406" t="s">
        <v>397</v>
      </c>
      <c r="KG77" s="406" t="s">
        <v>397</v>
      </c>
      <c r="KH77" s="406" t="s">
        <v>397</v>
      </c>
      <c r="KI77" s="406" t="s">
        <v>397</v>
      </c>
      <c r="KJ77" s="406" t="s">
        <v>397</v>
      </c>
      <c r="KK77" s="406" t="s">
        <v>397</v>
      </c>
      <c r="KL77" s="406" t="s">
        <v>397</v>
      </c>
      <c r="KM77" s="406" t="s">
        <v>397</v>
      </c>
      <c r="KN77" s="406" t="s">
        <v>397</v>
      </c>
      <c r="KO77" s="406" t="s">
        <v>397</v>
      </c>
      <c r="KP77" s="406" t="s">
        <v>397</v>
      </c>
      <c r="KQ77" s="406" t="s">
        <v>397</v>
      </c>
      <c r="KR77" s="406" t="s">
        <v>397</v>
      </c>
      <c r="KS77" s="406" t="s">
        <v>397</v>
      </c>
      <c r="KT77" s="406" t="s">
        <v>397</v>
      </c>
      <c r="KU77" s="406"/>
      <c r="KV77" s="406"/>
      <c r="KW77" s="406"/>
      <c r="KX77" s="406"/>
      <c r="KY77" s="397"/>
      <c r="KZ77" s="397" t="s">
        <v>476</v>
      </c>
      <c r="LA77" s="397" t="s">
        <v>397</v>
      </c>
      <c r="LB77" s="397" t="s">
        <v>397</v>
      </c>
      <c r="LC77" s="397" t="s">
        <v>397</v>
      </c>
      <c r="LD77" s="397" t="s">
        <v>397</v>
      </c>
      <c r="LE77" s="397" t="s">
        <v>397</v>
      </c>
      <c r="LF77" s="397" t="s">
        <v>397</v>
      </c>
      <c r="LG77" s="397"/>
      <c r="LH77" s="406"/>
      <c r="LI77" s="406"/>
      <c r="LJ77" s="406"/>
      <c r="LK77" s="406"/>
      <c r="LL77" s="406"/>
      <c r="LM77" s="406"/>
      <c r="LN77" s="406"/>
      <c r="LO77" s="406"/>
      <c r="LP77" s="406"/>
      <c r="LQ77" s="406"/>
      <c r="LR77" s="406"/>
      <c r="LS77" s="406"/>
      <c r="LT77" s="406"/>
      <c r="LU77" s="406"/>
      <c r="LV77" s="406"/>
      <c r="LW77" s="406"/>
      <c r="LX77" s="406"/>
      <c r="LY77" s="406"/>
      <c r="LZ77" s="406"/>
      <c r="MA77" s="406"/>
      <c r="MB77" s="406"/>
      <c r="MC77" s="406"/>
      <c r="MD77" s="406"/>
      <c r="ME77" s="406"/>
      <c r="MF77" s="406"/>
      <c r="MG77" s="406"/>
      <c r="MH77" s="406"/>
      <c r="MI77" s="406"/>
      <c r="MJ77" s="406"/>
      <c r="MK77" s="406"/>
      <c r="ML77" s="406"/>
      <c r="MM77" s="406"/>
      <c r="MN77" s="406"/>
      <c r="MO77" s="406"/>
      <c r="MP77" s="406"/>
      <c r="MQ77" s="406"/>
      <c r="MR77" s="406"/>
      <c r="MS77" s="406"/>
      <c r="MT77" s="406"/>
      <c r="MU77" s="406"/>
      <c r="MV77" s="406"/>
      <c r="MW77" s="406"/>
      <c r="MX77" s="406"/>
      <c r="MY77" s="406"/>
      <c r="MZ77" s="406"/>
      <c r="NA77" s="406"/>
      <c r="NB77" s="406"/>
      <c r="NC77" s="406"/>
      <c r="ND77" s="406"/>
      <c r="NE77" s="406"/>
      <c r="NF77" s="406"/>
      <c r="NG77" s="406"/>
      <c r="NH77" s="406"/>
      <c r="NI77" s="406"/>
      <c r="NJ77" s="406"/>
      <c r="NK77" s="406"/>
      <c r="NL77" s="406"/>
      <c r="NM77" s="406"/>
      <c r="NN77" s="406"/>
      <c r="NO77" s="406"/>
      <c r="NP77" s="406"/>
      <c r="NQ77" s="406"/>
      <c r="NR77" s="406"/>
      <c r="NS77" s="406"/>
      <c r="NT77" s="406"/>
      <c r="NU77" s="406"/>
      <c r="NV77" s="406"/>
      <c r="NW77" s="406"/>
      <c r="NX77" s="406"/>
      <c r="NY77" s="406"/>
      <c r="NZ77" s="406"/>
      <c r="OA77" s="406"/>
      <c r="OB77" s="406"/>
      <c r="OC77" s="406"/>
      <c r="OD77" s="406"/>
      <c r="OE77" s="406"/>
      <c r="OF77" s="406"/>
      <c r="OG77" s="406"/>
      <c r="OH77" s="406"/>
      <c r="OI77" s="406"/>
      <c r="OJ77" s="406"/>
      <c r="OK77" s="406"/>
      <c r="OL77" s="406"/>
      <c r="OM77" s="406"/>
      <c r="ON77" s="406"/>
      <c r="OO77" s="406"/>
      <c r="OP77" s="406"/>
      <c r="OQ77" s="406"/>
      <c r="OR77" s="406"/>
      <c r="OS77" s="406"/>
      <c r="OT77" s="406"/>
      <c r="OU77" s="406"/>
      <c r="OV77" s="406"/>
      <c r="OW77" s="406"/>
      <c r="OX77" s="406"/>
      <c r="OY77" s="406"/>
      <c r="OZ77" s="406"/>
      <c r="PA77" s="406"/>
      <c r="PB77" s="406"/>
      <c r="PC77" s="406"/>
      <c r="PD77" s="406"/>
      <c r="PE77" s="406"/>
      <c r="PF77" s="406"/>
      <c r="PG77" s="406"/>
      <c r="PH77" s="406"/>
      <c r="PI77" s="406"/>
      <c r="PJ77" s="406"/>
      <c r="PK77" s="406"/>
      <c r="PL77" s="406"/>
      <c r="PM77" s="406"/>
      <c r="PN77" s="406"/>
      <c r="PO77" s="406"/>
      <c r="PP77" s="406"/>
      <c r="PQ77" s="406"/>
      <c r="PR77" s="406"/>
      <c r="PS77" s="406"/>
      <c r="PT77" s="406"/>
      <c r="PU77" s="406"/>
      <c r="PV77" s="406"/>
      <c r="PW77" s="406"/>
      <c r="PX77" s="406"/>
      <c r="PY77" s="406"/>
      <c r="PZ77" s="406"/>
      <c r="QA77" s="406"/>
      <c r="QB77" s="406"/>
      <c r="QC77" s="406"/>
      <c r="QD77" s="406"/>
      <c r="QE77" s="406"/>
      <c r="QF77" s="406"/>
      <c r="QG77" s="406"/>
      <c r="QH77" s="406"/>
      <c r="QI77" s="406"/>
      <c r="QJ77" s="406"/>
      <c r="QK77" s="406"/>
      <c r="QL77" s="406"/>
      <c r="QM77" s="406"/>
      <c r="QN77" s="406"/>
      <c r="QO77" s="406"/>
      <c r="QP77" s="406"/>
      <c r="QQ77" s="406"/>
      <c r="QR77" s="406"/>
      <c r="QS77" s="406"/>
      <c r="QT77" s="406"/>
      <c r="QU77" s="406"/>
      <c r="QV77" s="406"/>
      <c r="QW77" s="406"/>
      <c r="QX77" s="406"/>
      <c r="QY77" s="406"/>
      <c r="QZ77" s="406"/>
      <c r="RA77" s="406"/>
      <c r="RB77" s="406"/>
      <c r="RC77" s="406"/>
      <c r="RD77" s="406"/>
      <c r="RE77" s="406"/>
      <c r="RF77" s="406"/>
      <c r="RG77" s="406"/>
      <c r="RH77" s="406"/>
      <c r="RI77" s="406"/>
      <c r="RJ77" s="406"/>
      <c r="RK77" s="406"/>
      <c r="RL77" s="406"/>
      <c r="RM77" s="406"/>
      <c r="RN77" s="406"/>
      <c r="RO77" s="406"/>
      <c r="RP77" s="406"/>
      <c r="RQ77" s="406"/>
      <c r="RR77" s="406"/>
      <c r="RS77" s="406"/>
      <c r="RT77" s="406"/>
      <c r="RU77" s="406"/>
      <c r="RV77" s="406"/>
      <c r="RW77" s="406"/>
      <c r="RX77" s="406"/>
      <c r="RY77" s="406"/>
      <c r="RZ77" s="406"/>
      <c r="SA77" s="406"/>
      <c r="SB77" s="406"/>
      <c r="SC77" s="406"/>
      <c r="SD77" s="406"/>
      <c r="SE77" s="406"/>
      <c r="SF77" s="406"/>
      <c r="SG77" s="406"/>
    </row>
    <row r="78" spans="1:501">
      <c r="A78" s="395"/>
      <c r="B78" s="395" t="s">
        <v>477</v>
      </c>
      <c r="C78" s="395">
        <v>0</v>
      </c>
      <c r="D78" s="395">
        <v>0</v>
      </c>
      <c r="E78" s="395">
        <v>0</v>
      </c>
      <c r="F78" s="395">
        <v>133.33000000000001</v>
      </c>
      <c r="G78" s="395">
        <v>-85.71</v>
      </c>
      <c r="H78" s="395">
        <v>0</v>
      </c>
      <c r="I78" s="395">
        <v>0</v>
      </c>
      <c r="J78" s="395">
        <v>500</v>
      </c>
      <c r="K78" s="395">
        <v>-83.33</v>
      </c>
      <c r="L78" s="395">
        <v>100</v>
      </c>
      <c r="M78" s="395">
        <v>0</v>
      </c>
      <c r="N78" s="395"/>
      <c r="O78" s="398">
        <v>0</v>
      </c>
      <c r="P78" s="395">
        <v>0</v>
      </c>
      <c r="Q78" s="395">
        <v>0</v>
      </c>
      <c r="R78" s="395">
        <v>0</v>
      </c>
      <c r="S78" s="395">
        <v>0</v>
      </c>
      <c r="T78" s="395">
        <v>0</v>
      </c>
      <c r="U78" s="395">
        <v>0</v>
      </c>
      <c r="V78" s="395">
        <v>0</v>
      </c>
      <c r="W78" s="395" t="s">
        <v>397</v>
      </c>
      <c r="X78" s="395" t="s">
        <v>397</v>
      </c>
      <c r="Y78" s="395" t="s">
        <v>397</v>
      </c>
      <c r="Z78" s="395"/>
      <c r="AA78" s="395"/>
      <c r="AB78" s="395"/>
      <c r="AC78" s="395"/>
      <c r="AD78" s="395"/>
      <c r="AE78" s="395"/>
      <c r="AF78" s="397" t="s">
        <v>477</v>
      </c>
      <c r="AG78" s="395" t="s">
        <v>477</v>
      </c>
      <c r="AH78" s="406" t="s">
        <v>397</v>
      </c>
      <c r="AI78" s="406" t="s">
        <v>397</v>
      </c>
      <c r="AJ78" s="406" t="s">
        <v>397</v>
      </c>
      <c r="AK78" s="406" t="s">
        <v>397</v>
      </c>
      <c r="AL78" s="406" t="s">
        <v>397</v>
      </c>
      <c r="AM78" s="406" t="s">
        <v>397</v>
      </c>
      <c r="AN78" s="406" t="s">
        <v>397</v>
      </c>
      <c r="AO78" s="406" t="s">
        <v>397</v>
      </c>
      <c r="AP78" s="406" t="s">
        <v>397</v>
      </c>
      <c r="AQ78" s="406" t="s">
        <v>397</v>
      </c>
      <c r="AR78" s="406" t="s">
        <v>397</v>
      </c>
      <c r="AS78" s="406" t="s">
        <v>397</v>
      </c>
      <c r="AT78" s="406" t="s">
        <v>397</v>
      </c>
      <c r="AU78" s="406" t="s">
        <v>397</v>
      </c>
      <c r="AV78" s="406" t="s">
        <v>397</v>
      </c>
      <c r="AW78" s="406" t="s">
        <v>397</v>
      </c>
      <c r="AX78" s="406" t="s">
        <v>397</v>
      </c>
      <c r="AY78" s="406" t="s">
        <v>397</v>
      </c>
      <c r="AZ78" s="406" t="s">
        <v>397</v>
      </c>
      <c r="BA78" s="406" t="s">
        <v>397</v>
      </c>
      <c r="BB78" s="406" t="s">
        <v>397</v>
      </c>
      <c r="BC78" s="406" t="s">
        <v>397</v>
      </c>
      <c r="BD78" s="406" t="s">
        <v>397</v>
      </c>
      <c r="BE78" s="406" t="s">
        <v>397</v>
      </c>
      <c r="BF78" s="406" t="s">
        <v>397</v>
      </c>
      <c r="BG78" s="406" t="s">
        <v>397</v>
      </c>
      <c r="BH78" s="406" t="s">
        <v>397</v>
      </c>
      <c r="BI78" s="406" t="s">
        <v>397</v>
      </c>
      <c r="BJ78" s="406" t="s">
        <v>397</v>
      </c>
      <c r="BK78" s="406" t="s">
        <v>397</v>
      </c>
      <c r="BL78" s="406" t="s">
        <v>397</v>
      </c>
      <c r="BM78" s="406" t="s">
        <v>397</v>
      </c>
      <c r="BN78" s="406" t="s">
        <v>397</v>
      </c>
      <c r="BO78" s="406" t="s">
        <v>397</v>
      </c>
      <c r="BP78" s="406" t="s">
        <v>397</v>
      </c>
      <c r="BQ78" s="406" t="s">
        <v>397</v>
      </c>
      <c r="BR78" s="406" t="s">
        <v>397</v>
      </c>
      <c r="BS78" s="406" t="s">
        <v>397</v>
      </c>
      <c r="BT78" s="406" t="s">
        <v>397</v>
      </c>
      <c r="BU78" s="406" t="s">
        <v>397</v>
      </c>
      <c r="BV78" s="406" t="s">
        <v>397</v>
      </c>
      <c r="BW78" s="406" t="s">
        <v>397</v>
      </c>
      <c r="BX78" s="406" t="s">
        <v>397</v>
      </c>
      <c r="BY78" s="406" t="s">
        <v>397</v>
      </c>
      <c r="BZ78" s="406" t="s">
        <v>397</v>
      </c>
      <c r="CA78" s="406" t="s">
        <v>397</v>
      </c>
      <c r="CB78" s="406" t="s">
        <v>397</v>
      </c>
      <c r="CC78" s="406" t="s">
        <v>397</v>
      </c>
      <c r="CD78" s="406" t="s">
        <v>397</v>
      </c>
      <c r="CE78" s="406" t="s">
        <v>397</v>
      </c>
      <c r="CF78" s="406" t="s">
        <v>397</v>
      </c>
      <c r="CG78" s="406" t="s">
        <v>397</v>
      </c>
      <c r="CH78" s="406" t="s">
        <v>397</v>
      </c>
      <c r="CI78" s="406" t="s">
        <v>397</v>
      </c>
      <c r="CJ78" s="406" t="s">
        <v>397</v>
      </c>
      <c r="CK78" s="406" t="s">
        <v>397</v>
      </c>
      <c r="CL78" s="406" t="s">
        <v>397</v>
      </c>
      <c r="CM78" s="406" t="s">
        <v>397</v>
      </c>
      <c r="CN78" s="406" t="s">
        <v>397</v>
      </c>
      <c r="CO78" s="406" t="s">
        <v>397</v>
      </c>
      <c r="CP78" s="406" t="s">
        <v>397</v>
      </c>
      <c r="CQ78" s="406" t="s">
        <v>397</v>
      </c>
      <c r="CR78" s="406" t="s">
        <v>397</v>
      </c>
      <c r="CS78" s="406" t="s">
        <v>397</v>
      </c>
      <c r="CT78" s="406" t="s">
        <v>397</v>
      </c>
      <c r="CU78" s="406" t="s">
        <v>397</v>
      </c>
      <c r="CV78" s="406" t="s">
        <v>397</v>
      </c>
      <c r="CW78" s="406" t="s">
        <v>397</v>
      </c>
      <c r="CX78" s="406" t="s">
        <v>397</v>
      </c>
      <c r="CY78" s="406" t="s">
        <v>397</v>
      </c>
      <c r="CZ78" s="406" t="s">
        <v>397</v>
      </c>
      <c r="DA78" s="406" t="s">
        <v>397</v>
      </c>
      <c r="DB78" s="406" t="s">
        <v>397</v>
      </c>
      <c r="DC78" s="397"/>
      <c r="DD78" s="397"/>
      <c r="DE78" s="397"/>
      <c r="DF78" s="397" t="s">
        <v>397</v>
      </c>
      <c r="DG78" s="397" t="s">
        <v>397</v>
      </c>
      <c r="DH78" s="397" t="s">
        <v>397</v>
      </c>
      <c r="DI78" s="397" t="s">
        <v>397</v>
      </c>
      <c r="DJ78" s="397" t="s">
        <v>397</v>
      </c>
      <c r="DK78" s="397" t="s">
        <v>397</v>
      </c>
      <c r="DL78" s="397"/>
      <c r="DM78" s="397"/>
      <c r="DN78" s="397" t="s">
        <v>477</v>
      </c>
      <c r="DO78" s="395" t="s">
        <v>477</v>
      </c>
      <c r="DP78" s="406" t="s">
        <v>397</v>
      </c>
      <c r="DQ78" s="406" t="s">
        <v>397</v>
      </c>
      <c r="DR78" s="406" t="s">
        <v>397</v>
      </c>
      <c r="DS78" s="406" t="s">
        <v>397</v>
      </c>
      <c r="DT78" s="406" t="s">
        <v>397</v>
      </c>
      <c r="DU78" s="406" t="s">
        <v>397</v>
      </c>
      <c r="DV78" s="406" t="s">
        <v>397</v>
      </c>
      <c r="DW78" s="406" t="s">
        <v>397</v>
      </c>
      <c r="DX78" s="406" t="s">
        <v>397</v>
      </c>
      <c r="DY78" s="406" t="s">
        <v>397</v>
      </c>
      <c r="DZ78" s="406" t="s">
        <v>397</v>
      </c>
      <c r="EA78" s="406" t="s">
        <v>397</v>
      </c>
      <c r="EB78" s="406" t="s">
        <v>397</v>
      </c>
      <c r="EC78" s="406" t="s">
        <v>397</v>
      </c>
      <c r="ED78" s="406" t="s">
        <v>397</v>
      </c>
      <c r="EE78" s="406" t="s">
        <v>397</v>
      </c>
      <c r="EF78" s="406" t="s">
        <v>397</v>
      </c>
      <c r="EG78" s="406" t="s">
        <v>397</v>
      </c>
      <c r="EH78" s="406" t="s">
        <v>397</v>
      </c>
      <c r="EI78" s="406" t="s">
        <v>397</v>
      </c>
      <c r="EJ78" s="406" t="s">
        <v>397</v>
      </c>
      <c r="EK78" s="406" t="s">
        <v>397</v>
      </c>
      <c r="EL78" s="406" t="s">
        <v>397</v>
      </c>
      <c r="EM78" s="406" t="s">
        <v>397</v>
      </c>
      <c r="EN78" s="406" t="s">
        <v>397</v>
      </c>
      <c r="EO78" s="406" t="s">
        <v>397</v>
      </c>
      <c r="EP78" s="406" t="s">
        <v>397</v>
      </c>
      <c r="EQ78" s="406" t="s">
        <v>397</v>
      </c>
      <c r="ER78" s="406" t="s">
        <v>397</v>
      </c>
      <c r="ES78" s="406" t="s">
        <v>397</v>
      </c>
      <c r="ET78" s="406" t="s">
        <v>397</v>
      </c>
      <c r="EU78" s="406" t="s">
        <v>397</v>
      </c>
      <c r="EV78" s="406" t="s">
        <v>397</v>
      </c>
      <c r="EW78" s="406" t="s">
        <v>397</v>
      </c>
      <c r="EX78" s="406" t="s">
        <v>397</v>
      </c>
      <c r="EY78" s="406" t="s">
        <v>397</v>
      </c>
      <c r="EZ78" s="406" t="s">
        <v>397</v>
      </c>
      <c r="FA78" s="406" t="s">
        <v>397</v>
      </c>
      <c r="FB78" s="406" t="s">
        <v>397</v>
      </c>
      <c r="FC78" s="406" t="s">
        <v>397</v>
      </c>
      <c r="FD78" s="406" t="s">
        <v>397</v>
      </c>
      <c r="FE78" s="406" t="s">
        <v>397</v>
      </c>
      <c r="FF78" s="406" t="s">
        <v>397</v>
      </c>
      <c r="FG78" s="406" t="s">
        <v>397</v>
      </c>
      <c r="FH78" s="406" t="s">
        <v>397</v>
      </c>
      <c r="FI78" s="406" t="s">
        <v>397</v>
      </c>
      <c r="FJ78" s="406" t="s">
        <v>397</v>
      </c>
      <c r="FK78" s="406" t="s">
        <v>397</v>
      </c>
      <c r="FL78" s="406" t="s">
        <v>397</v>
      </c>
      <c r="FM78" s="406" t="s">
        <v>397</v>
      </c>
      <c r="FN78" s="406" t="s">
        <v>397</v>
      </c>
      <c r="FO78" s="406" t="s">
        <v>397</v>
      </c>
      <c r="FP78" s="406" t="s">
        <v>397</v>
      </c>
      <c r="FQ78" s="406" t="s">
        <v>397</v>
      </c>
      <c r="FR78" s="406" t="s">
        <v>397</v>
      </c>
      <c r="FS78" s="406" t="s">
        <v>397</v>
      </c>
      <c r="FT78" s="406" t="s">
        <v>397</v>
      </c>
      <c r="FU78" s="406" t="s">
        <v>397</v>
      </c>
      <c r="FV78" s="406" t="s">
        <v>397</v>
      </c>
      <c r="FW78" s="406" t="s">
        <v>397</v>
      </c>
      <c r="FX78" s="406" t="s">
        <v>397</v>
      </c>
      <c r="FY78" s="406" t="s">
        <v>397</v>
      </c>
      <c r="FZ78" s="406" t="s">
        <v>397</v>
      </c>
      <c r="GA78" s="406" t="s">
        <v>397</v>
      </c>
      <c r="GB78" s="406" t="s">
        <v>397</v>
      </c>
      <c r="GC78" s="406" t="s">
        <v>397</v>
      </c>
      <c r="GD78" s="406" t="s">
        <v>397</v>
      </c>
      <c r="GE78" s="406" t="s">
        <v>397</v>
      </c>
      <c r="GF78" s="406" t="s">
        <v>397</v>
      </c>
      <c r="GG78" s="406" t="s">
        <v>397</v>
      </c>
      <c r="GH78" s="406" t="s">
        <v>397</v>
      </c>
      <c r="GI78" s="406" t="s">
        <v>397</v>
      </c>
      <c r="GJ78" s="406" t="s">
        <v>397</v>
      </c>
      <c r="GK78" s="406" t="s">
        <v>397</v>
      </c>
      <c r="GL78" s="406" t="s">
        <v>397</v>
      </c>
      <c r="GM78" s="406" t="s">
        <v>397</v>
      </c>
      <c r="GN78" s="406" t="s">
        <v>397</v>
      </c>
      <c r="GO78" s="406" t="s">
        <v>397</v>
      </c>
      <c r="GP78" s="406" t="s">
        <v>397</v>
      </c>
      <c r="GQ78" s="406" t="s">
        <v>397</v>
      </c>
      <c r="GR78" s="406" t="s">
        <v>397</v>
      </c>
      <c r="GS78" s="406" t="s">
        <v>397</v>
      </c>
      <c r="GT78" s="406" t="s">
        <v>397</v>
      </c>
      <c r="GU78" s="406" t="s">
        <v>397</v>
      </c>
      <c r="GV78" s="406" t="s">
        <v>397</v>
      </c>
      <c r="GW78" s="406" t="s">
        <v>397</v>
      </c>
      <c r="GX78" s="406" t="s">
        <v>397</v>
      </c>
      <c r="GY78" s="406" t="s">
        <v>397</v>
      </c>
      <c r="GZ78" s="406" t="s">
        <v>397</v>
      </c>
      <c r="HA78" s="406" t="s">
        <v>397</v>
      </c>
      <c r="HB78" s="406" t="s">
        <v>397</v>
      </c>
      <c r="HC78" s="406" t="s">
        <v>397</v>
      </c>
      <c r="HD78" s="406" t="s">
        <v>397</v>
      </c>
      <c r="HE78" s="406" t="s">
        <v>397</v>
      </c>
      <c r="HF78" s="406" t="s">
        <v>397</v>
      </c>
      <c r="HG78" s="406" t="s">
        <v>397</v>
      </c>
      <c r="HH78" s="406" t="s">
        <v>397</v>
      </c>
      <c r="HI78" s="406" t="s">
        <v>397</v>
      </c>
      <c r="HJ78" s="406" t="s">
        <v>397</v>
      </c>
      <c r="HK78" s="406" t="s">
        <v>397</v>
      </c>
      <c r="HL78" s="406" t="s">
        <v>397</v>
      </c>
      <c r="HM78" s="406" t="s">
        <v>397</v>
      </c>
      <c r="HN78" s="406" t="s">
        <v>397</v>
      </c>
      <c r="HO78" s="406" t="s">
        <v>397</v>
      </c>
      <c r="HP78" s="406" t="s">
        <v>397</v>
      </c>
      <c r="HQ78" s="406" t="s">
        <v>397</v>
      </c>
      <c r="HR78" s="406" t="s">
        <v>397</v>
      </c>
      <c r="HS78" s="406" t="s">
        <v>397</v>
      </c>
      <c r="HT78" s="406" t="s">
        <v>397</v>
      </c>
      <c r="HU78" s="406" t="s">
        <v>397</v>
      </c>
      <c r="HV78" s="406" t="s">
        <v>397</v>
      </c>
      <c r="HW78" s="406" t="s">
        <v>397</v>
      </c>
      <c r="HX78" s="406" t="s">
        <v>397</v>
      </c>
      <c r="HY78" s="406" t="s">
        <v>397</v>
      </c>
      <c r="HZ78" s="406" t="s">
        <v>397</v>
      </c>
      <c r="IA78" s="406" t="s">
        <v>397</v>
      </c>
      <c r="IB78" s="406" t="s">
        <v>397</v>
      </c>
      <c r="IC78" s="406" t="s">
        <v>397</v>
      </c>
      <c r="ID78" s="406" t="s">
        <v>397</v>
      </c>
      <c r="IE78" s="406" t="s">
        <v>397</v>
      </c>
      <c r="IF78" s="406" t="s">
        <v>397</v>
      </c>
      <c r="IG78" s="406" t="s">
        <v>397</v>
      </c>
      <c r="IH78" s="406" t="s">
        <v>397</v>
      </c>
      <c r="II78" s="406" t="s">
        <v>397</v>
      </c>
      <c r="IJ78" s="406" t="s">
        <v>397</v>
      </c>
      <c r="IK78" s="406" t="s">
        <v>397</v>
      </c>
      <c r="IL78" s="406" t="s">
        <v>397</v>
      </c>
      <c r="IM78" s="406" t="s">
        <v>397</v>
      </c>
      <c r="IN78" s="406" t="s">
        <v>397</v>
      </c>
      <c r="IO78" s="406" t="s">
        <v>397</v>
      </c>
      <c r="IP78" s="406" t="s">
        <v>397</v>
      </c>
      <c r="IQ78" s="406" t="s">
        <v>397</v>
      </c>
      <c r="IR78" s="406" t="s">
        <v>397</v>
      </c>
      <c r="IS78" s="406" t="s">
        <v>397</v>
      </c>
      <c r="IT78" s="406" t="s">
        <v>397</v>
      </c>
      <c r="IU78" s="406" t="s">
        <v>397</v>
      </c>
      <c r="IV78" s="406" t="s">
        <v>397</v>
      </c>
      <c r="IW78" s="406" t="s">
        <v>397</v>
      </c>
      <c r="IX78" s="406" t="s">
        <v>397</v>
      </c>
      <c r="IY78" s="406" t="s">
        <v>397</v>
      </c>
      <c r="IZ78" s="406" t="s">
        <v>397</v>
      </c>
      <c r="JA78" s="406" t="s">
        <v>397</v>
      </c>
      <c r="JB78" s="406" t="s">
        <v>397</v>
      </c>
      <c r="JC78" s="406" t="s">
        <v>397</v>
      </c>
      <c r="JD78" s="406" t="s">
        <v>397</v>
      </c>
      <c r="JE78" s="406" t="s">
        <v>397</v>
      </c>
      <c r="JF78" s="406" t="s">
        <v>397</v>
      </c>
      <c r="JG78" s="406" t="s">
        <v>397</v>
      </c>
      <c r="JH78" s="406" t="s">
        <v>397</v>
      </c>
      <c r="JI78" s="406" t="s">
        <v>397</v>
      </c>
      <c r="JJ78" s="406" t="s">
        <v>397</v>
      </c>
      <c r="JK78" s="406" t="s">
        <v>397</v>
      </c>
      <c r="JL78" s="406" t="s">
        <v>397</v>
      </c>
      <c r="JM78" s="406" t="s">
        <v>397</v>
      </c>
      <c r="JN78" s="406" t="s">
        <v>397</v>
      </c>
      <c r="JO78" s="406" t="s">
        <v>397</v>
      </c>
      <c r="JP78" s="406" t="s">
        <v>397</v>
      </c>
      <c r="JQ78" s="406" t="s">
        <v>397</v>
      </c>
      <c r="JR78" s="406" t="s">
        <v>397</v>
      </c>
      <c r="JS78" s="406" t="s">
        <v>397</v>
      </c>
      <c r="JT78" s="406" t="s">
        <v>397</v>
      </c>
      <c r="JU78" s="406" t="s">
        <v>397</v>
      </c>
      <c r="JV78" s="406" t="s">
        <v>397</v>
      </c>
      <c r="JW78" s="406" t="s">
        <v>397</v>
      </c>
      <c r="JX78" s="406" t="s">
        <v>397</v>
      </c>
      <c r="JY78" s="406" t="s">
        <v>397</v>
      </c>
      <c r="JZ78" s="406" t="s">
        <v>397</v>
      </c>
      <c r="KA78" s="406" t="s">
        <v>397</v>
      </c>
      <c r="KB78" s="406" t="s">
        <v>397</v>
      </c>
      <c r="KC78" s="406" t="s">
        <v>397</v>
      </c>
      <c r="KD78" s="406" t="s">
        <v>397</v>
      </c>
      <c r="KE78" s="406" t="s">
        <v>397</v>
      </c>
      <c r="KF78" s="406" t="s">
        <v>397</v>
      </c>
      <c r="KG78" s="406" t="s">
        <v>397</v>
      </c>
      <c r="KH78" s="406" t="s">
        <v>397</v>
      </c>
      <c r="KI78" s="406" t="s">
        <v>397</v>
      </c>
      <c r="KJ78" s="406" t="s">
        <v>397</v>
      </c>
      <c r="KK78" s="406" t="s">
        <v>397</v>
      </c>
      <c r="KL78" s="406" t="s">
        <v>397</v>
      </c>
      <c r="KM78" s="406" t="s">
        <v>397</v>
      </c>
      <c r="KN78" s="406" t="s">
        <v>397</v>
      </c>
      <c r="KO78" s="406" t="s">
        <v>397</v>
      </c>
      <c r="KP78" s="406" t="s">
        <v>397</v>
      </c>
      <c r="KQ78" s="406" t="s">
        <v>397</v>
      </c>
      <c r="KR78" s="406" t="s">
        <v>397</v>
      </c>
      <c r="KS78" s="406" t="s">
        <v>397</v>
      </c>
      <c r="KT78" s="406" t="s">
        <v>397</v>
      </c>
      <c r="KU78" s="406"/>
      <c r="KV78" s="406"/>
      <c r="KW78" s="406"/>
      <c r="KX78" s="406"/>
      <c r="KY78" s="397"/>
      <c r="KZ78" s="397" t="s">
        <v>477</v>
      </c>
      <c r="LA78" s="397" t="s">
        <v>397</v>
      </c>
      <c r="LB78" s="397" t="s">
        <v>397</v>
      </c>
      <c r="LC78" s="397" t="s">
        <v>397</v>
      </c>
      <c r="LD78" s="397" t="s">
        <v>397</v>
      </c>
      <c r="LE78" s="397" t="s">
        <v>397</v>
      </c>
      <c r="LF78" s="397" t="s">
        <v>397</v>
      </c>
      <c r="LG78" s="397"/>
      <c r="LH78" s="406"/>
      <c r="LI78" s="406"/>
      <c r="LJ78" s="406"/>
      <c r="LK78" s="406"/>
      <c r="LL78" s="406"/>
      <c r="LM78" s="406"/>
      <c r="LN78" s="406"/>
      <c r="LO78" s="406"/>
      <c r="LP78" s="406"/>
      <c r="LQ78" s="406"/>
      <c r="LR78" s="406"/>
      <c r="LS78" s="406"/>
      <c r="LT78" s="406"/>
      <c r="LU78" s="406"/>
      <c r="LV78" s="406"/>
      <c r="LW78" s="406"/>
      <c r="LX78" s="406"/>
      <c r="LY78" s="406"/>
      <c r="LZ78" s="406"/>
      <c r="MA78" s="406"/>
      <c r="MB78" s="406"/>
      <c r="MC78" s="406"/>
      <c r="MD78" s="406"/>
      <c r="ME78" s="406"/>
      <c r="MF78" s="406"/>
      <c r="MG78" s="406"/>
      <c r="MH78" s="406"/>
      <c r="MI78" s="406"/>
      <c r="MJ78" s="406"/>
      <c r="MK78" s="406"/>
      <c r="ML78" s="406"/>
      <c r="MM78" s="406"/>
      <c r="MN78" s="406"/>
      <c r="MO78" s="406"/>
      <c r="MP78" s="406"/>
      <c r="MQ78" s="406"/>
      <c r="MR78" s="406"/>
      <c r="MS78" s="406"/>
      <c r="MT78" s="406"/>
      <c r="MU78" s="406"/>
      <c r="MV78" s="406"/>
      <c r="MW78" s="406"/>
      <c r="MX78" s="406"/>
      <c r="MY78" s="406"/>
      <c r="MZ78" s="406"/>
      <c r="NA78" s="406"/>
      <c r="NB78" s="406"/>
      <c r="NC78" s="406"/>
      <c r="ND78" s="406"/>
      <c r="NE78" s="406"/>
      <c r="NF78" s="406"/>
      <c r="NG78" s="406"/>
      <c r="NH78" s="406"/>
      <c r="NI78" s="406"/>
      <c r="NJ78" s="406"/>
      <c r="NK78" s="406"/>
      <c r="NL78" s="406"/>
      <c r="NM78" s="406"/>
      <c r="NN78" s="406"/>
      <c r="NO78" s="406"/>
      <c r="NP78" s="406"/>
      <c r="NQ78" s="406"/>
      <c r="NR78" s="406"/>
      <c r="NS78" s="406"/>
      <c r="NT78" s="406"/>
      <c r="NU78" s="406"/>
      <c r="NV78" s="406"/>
      <c r="NW78" s="406"/>
      <c r="NX78" s="406"/>
      <c r="NY78" s="406"/>
      <c r="NZ78" s="406"/>
      <c r="OA78" s="406"/>
      <c r="OB78" s="406"/>
      <c r="OC78" s="406"/>
      <c r="OD78" s="406"/>
      <c r="OE78" s="406"/>
      <c r="OF78" s="406"/>
      <c r="OG78" s="406"/>
      <c r="OH78" s="406"/>
      <c r="OI78" s="406"/>
      <c r="OJ78" s="406"/>
      <c r="OK78" s="406"/>
      <c r="OL78" s="406"/>
      <c r="OM78" s="406"/>
      <c r="ON78" s="406"/>
      <c r="OO78" s="406"/>
      <c r="OP78" s="406"/>
      <c r="OQ78" s="406"/>
      <c r="OR78" s="406"/>
      <c r="OS78" s="406"/>
      <c r="OT78" s="406"/>
      <c r="OU78" s="406"/>
      <c r="OV78" s="406"/>
      <c r="OW78" s="406"/>
      <c r="OX78" s="406"/>
      <c r="OY78" s="406"/>
      <c r="OZ78" s="406"/>
      <c r="PA78" s="406"/>
      <c r="PB78" s="406"/>
      <c r="PC78" s="406"/>
      <c r="PD78" s="406"/>
      <c r="PE78" s="406"/>
      <c r="PF78" s="406"/>
      <c r="PG78" s="406"/>
      <c r="PH78" s="406"/>
      <c r="PI78" s="406"/>
      <c r="PJ78" s="406"/>
      <c r="PK78" s="406"/>
      <c r="PL78" s="406"/>
      <c r="PM78" s="406"/>
      <c r="PN78" s="406"/>
      <c r="PO78" s="406"/>
      <c r="PP78" s="406"/>
      <c r="PQ78" s="406"/>
      <c r="PR78" s="406"/>
      <c r="PS78" s="406"/>
      <c r="PT78" s="406"/>
      <c r="PU78" s="406"/>
      <c r="PV78" s="406"/>
      <c r="PW78" s="406"/>
      <c r="PX78" s="406"/>
      <c r="PY78" s="406"/>
      <c r="PZ78" s="406"/>
      <c r="QA78" s="406"/>
      <c r="QB78" s="406"/>
      <c r="QC78" s="406"/>
      <c r="QD78" s="406"/>
      <c r="QE78" s="406"/>
      <c r="QF78" s="406"/>
      <c r="QG78" s="406"/>
      <c r="QH78" s="406"/>
      <c r="QI78" s="406"/>
      <c r="QJ78" s="406"/>
      <c r="QK78" s="406"/>
      <c r="QL78" s="406"/>
      <c r="QM78" s="406"/>
      <c r="QN78" s="406"/>
      <c r="QO78" s="406"/>
      <c r="QP78" s="406"/>
      <c r="QQ78" s="406"/>
      <c r="QR78" s="406"/>
      <c r="QS78" s="406"/>
      <c r="QT78" s="406"/>
      <c r="QU78" s="406"/>
      <c r="QV78" s="406"/>
      <c r="QW78" s="406"/>
      <c r="QX78" s="406"/>
      <c r="QY78" s="406"/>
      <c r="QZ78" s="406"/>
      <c r="RA78" s="406"/>
      <c r="RB78" s="406"/>
      <c r="RC78" s="406"/>
      <c r="RD78" s="406"/>
      <c r="RE78" s="406"/>
      <c r="RF78" s="406"/>
      <c r="RG78" s="406"/>
      <c r="RH78" s="406"/>
      <c r="RI78" s="406"/>
      <c r="RJ78" s="406"/>
      <c r="RK78" s="406"/>
      <c r="RL78" s="406"/>
      <c r="RM78" s="406"/>
      <c r="RN78" s="406"/>
      <c r="RO78" s="406"/>
      <c r="RP78" s="406"/>
      <c r="RQ78" s="406"/>
      <c r="RR78" s="406"/>
      <c r="RS78" s="406"/>
      <c r="RT78" s="406"/>
      <c r="RU78" s="406"/>
      <c r="RV78" s="406"/>
      <c r="RW78" s="406"/>
      <c r="RX78" s="406"/>
      <c r="RY78" s="406"/>
      <c r="RZ78" s="406"/>
      <c r="SA78" s="406"/>
      <c r="SB78" s="406"/>
      <c r="SC78" s="406"/>
      <c r="SD78" s="406"/>
      <c r="SE78" s="406"/>
      <c r="SF78" s="406"/>
      <c r="SG78" s="406"/>
    </row>
    <row r="79" spans="1:501">
      <c r="A79" s="395"/>
      <c r="B79" s="395" t="s">
        <v>478</v>
      </c>
      <c r="C79" s="395">
        <v>0</v>
      </c>
      <c r="D79" s="395">
        <v>0</v>
      </c>
      <c r="E79" s="395">
        <v>-66.67</v>
      </c>
      <c r="F79" s="395">
        <v>-194.12</v>
      </c>
      <c r="G79" s="395">
        <v>162.5</v>
      </c>
      <c r="H79" s="395">
        <v>780</v>
      </c>
      <c r="I79" s="395">
        <v>-502.27</v>
      </c>
      <c r="J79" s="395">
        <v>177.12</v>
      </c>
      <c r="K79" s="395">
        <v>-58.97</v>
      </c>
      <c r="L79" s="395">
        <v>287.64999999999998</v>
      </c>
      <c r="M79" s="395">
        <v>0</v>
      </c>
      <c r="N79" s="395"/>
      <c r="O79" s="398">
        <v>0</v>
      </c>
      <c r="P79" s="395">
        <v>0</v>
      </c>
      <c r="Q79" s="395">
        <v>0</v>
      </c>
      <c r="R79" s="395">
        <v>0</v>
      </c>
      <c r="S79" s="395">
        <v>0</v>
      </c>
      <c r="T79" s="395">
        <v>0</v>
      </c>
      <c r="U79" s="395">
        <v>0</v>
      </c>
      <c r="V79" s="395">
        <v>0</v>
      </c>
      <c r="W79" s="395" t="s">
        <v>397</v>
      </c>
      <c r="X79" s="395" t="s">
        <v>397</v>
      </c>
      <c r="Y79" s="395" t="s">
        <v>397</v>
      </c>
      <c r="Z79" s="395"/>
      <c r="AA79" s="395"/>
      <c r="AB79" s="395"/>
      <c r="AC79" s="395"/>
      <c r="AD79" s="395"/>
      <c r="AE79" s="395"/>
      <c r="AF79" s="397" t="s">
        <v>478</v>
      </c>
      <c r="AG79" s="395" t="s">
        <v>478</v>
      </c>
      <c r="AH79" s="406" t="s">
        <v>397</v>
      </c>
      <c r="AI79" s="406" t="s">
        <v>397</v>
      </c>
      <c r="AJ79" s="406" t="s">
        <v>397</v>
      </c>
      <c r="AK79" s="406" t="s">
        <v>397</v>
      </c>
      <c r="AL79" s="406" t="s">
        <v>397</v>
      </c>
      <c r="AM79" s="406" t="s">
        <v>397</v>
      </c>
      <c r="AN79" s="406" t="s">
        <v>397</v>
      </c>
      <c r="AO79" s="406" t="s">
        <v>397</v>
      </c>
      <c r="AP79" s="406" t="s">
        <v>397</v>
      </c>
      <c r="AQ79" s="406" t="s">
        <v>397</v>
      </c>
      <c r="AR79" s="406" t="s">
        <v>397</v>
      </c>
      <c r="AS79" s="406" t="s">
        <v>397</v>
      </c>
      <c r="AT79" s="406" t="s">
        <v>397</v>
      </c>
      <c r="AU79" s="406" t="s">
        <v>397</v>
      </c>
      <c r="AV79" s="406" t="s">
        <v>397</v>
      </c>
      <c r="AW79" s="406" t="s">
        <v>397</v>
      </c>
      <c r="AX79" s="406" t="s">
        <v>397</v>
      </c>
      <c r="AY79" s="406" t="s">
        <v>397</v>
      </c>
      <c r="AZ79" s="406" t="s">
        <v>397</v>
      </c>
      <c r="BA79" s="406" t="s">
        <v>397</v>
      </c>
      <c r="BB79" s="406" t="s">
        <v>397</v>
      </c>
      <c r="BC79" s="406" t="s">
        <v>397</v>
      </c>
      <c r="BD79" s="406" t="s">
        <v>397</v>
      </c>
      <c r="BE79" s="406" t="s">
        <v>397</v>
      </c>
      <c r="BF79" s="406" t="s">
        <v>397</v>
      </c>
      <c r="BG79" s="406" t="s">
        <v>397</v>
      </c>
      <c r="BH79" s="406" t="s">
        <v>397</v>
      </c>
      <c r="BI79" s="406" t="s">
        <v>397</v>
      </c>
      <c r="BJ79" s="406" t="s">
        <v>397</v>
      </c>
      <c r="BK79" s="406" t="s">
        <v>397</v>
      </c>
      <c r="BL79" s="406" t="s">
        <v>397</v>
      </c>
      <c r="BM79" s="406" t="s">
        <v>397</v>
      </c>
      <c r="BN79" s="406" t="s">
        <v>397</v>
      </c>
      <c r="BO79" s="406" t="s">
        <v>397</v>
      </c>
      <c r="BP79" s="406" t="s">
        <v>397</v>
      </c>
      <c r="BQ79" s="406" t="s">
        <v>397</v>
      </c>
      <c r="BR79" s="406" t="s">
        <v>397</v>
      </c>
      <c r="BS79" s="406" t="s">
        <v>397</v>
      </c>
      <c r="BT79" s="406" t="s">
        <v>397</v>
      </c>
      <c r="BU79" s="406" t="s">
        <v>397</v>
      </c>
      <c r="BV79" s="406" t="s">
        <v>397</v>
      </c>
      <c r="BW79" s="406" t="s">
        <v>397</v>
      </c>
      <c r="BX79" s="406" t="s">
        <v>397</v>
      </c>
      <c r="BY79" s="406" t="s">
        <v>397</v>
      </c>
      <c r="BZ79" s="406" t="s">
        <v>397</v>
      </c>
      <c r="CA79" s="406" t="s">
        <v>397</v>
      </c>
      <c r="CB79" s="406" t="s">
        <v>397</v>
      </c>
      <c r="CC79" s="406" t="s">
        <v>397</v>
      </c>
      <c r="CD79" s="406" t="s">
        <v>397</v>
      </c>
      <c r="CE79" s="406" t="s">
        <v>397</v>
      </c>
      <c r="CF79" s="406" t="s">
        <v>397</v>
      </c>
      <c r="CG79" s="406" t="s">
        <v>397</v>
      </c>
      <c r="CH79" s="406" t="s">
        <v>397</v>
      </c>
      <c r="CI79" s="406" t="s">
        <v>397</v>
      </c>
      <c r="CJ79" s="406" t="s">
        <v>397</v>
      </c>
      <c r="CK79" s="406" t="s">
        <v>397</v>
      </c>
      <c r="CL79" s="406" t="s">
        <v>397</v>
      </c>
      <c r="CM79" s="406" t="s">
        <v>397</v>
      </c>
      <c r="CN79" s="406" t="s">
        <v>397</v>
      </c>
      <c r="CO79" s="406" t="s">
        <v>397</v>
      </c>
      <c r="CP79" s="406" t="s">
        <v>397</v>
      </c>
      <c r="CQ79" s="406" t="s">
        <v>397</v>
      </c>
      <c r="CR79" s="406" t="s">
        <v>397</v>
      </c>
      <c r="CS79" s="406" t="s">
        <v>397</v>
      </c>
      <c r="CT79" s="406" t="s">
        <v>397</v>
      </c>
      <c r="CU79" s="406" t="s">
        <v>397</v>
      </c>
      <c r="CV79" s="406" t="s">
        <v>397</v>
      </c>
      <c r="CW79" s="406" t="s">
        <v>397</v>
      </c>
      <c r="CX79" s="406" t="s">
        <v>397</v>
      </c>
      <c r="CY79" s="406" t="s">
        <v>397</v>
      </c>
      <c r="CZ79" s="406" t="s">
        <v>397</v>
      </c>
      <c r="DA79" s="406" t="s">
        <v>397</v>
      </c>
      <c r="DB79" s="406" t="s">
        <v>397</v>
      </c>
      <c r="DC79" s="397"/>
      <c r="DD79" s="397"/>
      <c r="DE79" s="397"/>
      <c r="DF79" s="397" t="s">
        <v>397</v>
      </c>
      <c r="DG79" s="397" t="s">
        <v>397</v>
      </c>
      <c r="DH79" s="397" t="s">
        <v>397</v>
      </c>
      <c r="DI79" s="397" t="s">
        <v>397</v>
      </c>
      <c r="DJ79" s="397" t="s">
        <v>397</v>
      </c>
      <c r="DK79" s="397" t="s">
        <v>397</v>
      </c>
      <c r="DL79" s="397"/>
      <c r="DM79" s="397"/>
      <c r="DN79" s="397" t="s">
        <v>478</v>
      </c>
      <c r="DO79" s="395" t="s">
        <v>478</v>
      </c>
      <c r="DP79" s="406" t="s">
        <v>397</v>
      </c>
      <c r="DQ79" s="406" t="s">
        <v>397</v>
      </c>
      <c r="DR79" s="406" t="s">
        <v>397</v>
      </c>
      <c r="DS79" s="406" t="s">
        <v>397</v>
      </c>
      <c r="DT79" s="406" t="s">
        <v>397</v>
      </c>
      <c r="DU79" s="406" t="s">
        <v>397</v>
      </c>
      <c r="DV79" s="406" t="s">
        <v>397</v>
      </c>
      <c r="DW79" s="406" t="s">
        <v>397</v>
      </c>
      <c r="DX79" s="406" t="s">
        <v>397</v>
      </c>
      <c r="DY79" s="406" t="s">
        <v>397</v>
      </c>
      <c r="DZ79" s="406" t="s">
        <v>397</v>
      </c>
      <c r="EA79" s="406" t="s">
        <v>397</v>
      </c>
      <c r="EB79" s="406" t="s">
        <v>397</v>
      </c>
      <c r="EC79" s="406" t="s">
        <v>397</v>
      </c>
      <c r="ED79" s="406" t="s">
        <v>397</v>
      </c>
      <c r="EE79" s="406" t="s">
        <v>397</v>
      </c>
      <c r="EF79" s="406" t="s">
        <v>397</v>
      </c>
      <c r="EG79" s="406" t="s">
        <v>397</v>
      </c>
      <c r="EH79" s="406" t="s">
        <v>397</v>
      </c>
      <c r="EI79" s="406" t="s">
        <v>397</v>
      </c>
      <c r="EJ79" s="406" t="s">
        <v>397</v>
      </c>
      <c r="EK79" s="406" t="s">
        <v>397</v>
      </c>
      <c r="EL79" s="406" t="s">
        <v>397</v>
      </c>
      <c r="EM79" s="406" t="s">
        <v>397</v>
      </c>
      <c r="EN79" s="406" t="s">
        <v>397</v>
      </c>
      <c r="EO79" s="406" t="s">
        <v>397</v>
      </c>
      <c r="EP79" s="406" t="s">
        <v>397</v>
      </c>
      <c r="EQ79" s="406" t="s">
        <v>397</v>
      </c>
      <c r="ER79" s="406" t="s">
        <v>397</v>
      </c>
      <c r="ES79" s="406" t="s">
        <v>397</v>
      </c>
      <c r="ET79" s="406" t="s">
        <v>397</v>
      </c>
      <c r="EU79" s="406" t="s">
        <v>397</v>
      </c>
      <c r="EV79" s="406" t="s">
        <v>397</v>
      </c>
      <c r="EW79" s="406" t="s">
        <v>397</v>
      </c>
      <c r="EX79" s="406" t="s">
        <v>397</v>
      </c>
      <c r="EY79" s="406" t="s">
        <v>397</v>
      </c>
      <c r="EZ79" s="406" t="s">
        <v>397</v>
      </c>
      <c r="FA79" s="406" t="s">
        <v>397</v>
      </c>
      <c r="FB79" s="406" t="s">
        <v>397</v>
      </c>
      <c r="FC79" s="406" t="s">
        <v>397</v>
      </c>
      <c r="FD79" s="406" t="s">
        <v>397</v>
      </c>
      <c r="FE79" s="406" t="s">
        <v>397</v>
      </c>
      <c r="FF79" s="406" t="s">
        <v>397</v>
      </c>
      <c r="FG79" s="406" t="s">
        <v>397</v>
      </c>
      <c r="FH79" s="406" t="s">
        <v>397</v>
      </c>
      <c r="FI79" s="406" t="s">
        <v>397</v>
      </c>
      <c r="FJ79" s="406" t="s">
        <v>397</v>
      </c>
      <c r="FK79" s="406" t="s">
        <v>397</v>
      </c>
      <c r="FL79" s="406" t="s">
        <v>397</v>
      </c>
      <c r="FM79" s="406" t="s">
        <v>397</v>
      </c>
      <c r="FN79" s="406" t="s">
        <v>397</v>
      </c>
      <c r="FO79" s="406" t="s">
        <v>397</v>
      </c>
      <c r="FP79" s="406" t="s">
        <v>397</v>
      </c>
      <c r="FQ79" s="406" t="s">
        <v>397</v>
      </c>
      <c r="FR79" s="406" t="s">
        <v>397</v>
      </c>
      <c r="FS79" s="406" t="s">
        <v>397</v>
      </c>
      <c r="FT79" s="406" t="s">
        <v>397</v>
      </c>
      <c r="FU79" s="406" t="s">
        <v>397</v>
      </c>
      <c r="FV79" s="406" t="s">
        <v>397</v>
      </c>
      <c r="FW79" s="406" t="s">
        <v>397</v>
      </c>
      <c r="FX79" s="406" t="s">
        <v>397</v>
      </c>
      <c r="FY79" s="406" t="s">
        <v>397</v>
      </c>
      <c r="FZ79" s="406" t="s">
        <v>397</v>
      </c>
      <c r="GA79" s="406" t="s">
        <v>397</v>
      </c>
      <c r="GB79" s="406" t="s">
        <v>397</v>
      </c>
      <c r="GC79" s="406" t="s">
        <v>397</v>
      </c>
      <c r="GD79" s="406" t="s">
        <v>397</v>
      </c>
      <c r="GE79" s="406" t="s">
        <v>397</v>
      </c>
      <c r="GF79" s="406" t="s">
        <v>397</v>
      </c>
      <c r="GG79" s="406" t="s">
        <v>397</v>
      </c>
      <c r="GH79" s="406" t="s">
        <v>397</v>
      </c>
      <c r="GI79" s="406" t="s">
        <v>397</v>
      </c>
      <c r="GJ79" s="406" t="s">
        <v>397</v>
      </c>
      <c r="GK79" s="406" t="s">
        <v>397</v>
      </c>
      <c r="GL79" s="406" t="s">
        <v>397</v>
      </c>
      <c r="GM79" s="406" t="s">
        <v>397</v>
      </c>
      <c r="GN79" s="406" t="s">
        <v>397</v>
      </c>
      <c r="GO79" s="406" t="s">
        <v>397</v>
      </c>
      <c r="GP79" s="406" t="s">
        <v>397</v>
      </c>
      <c r="GQ79" s="406" t="s">
        <v>397</v>
      </c>
      <c r="GR79" s="406" t="s">
        <v>397</v>
      </c>
      <c r="GS79" s="406" t="s">
        <v>397</v>
      </c>
      <c r="GT79" s="406" t="s">
        <v>397</v>
      </c>
      <c r="GU79" s="406" t="s">
        <v>397</v>
      </c>
      <c r="GV79" s="406" t="s">
        <v>397</v>
      </c>
      <c r="GW79" s="406" t="s">
        <v>397</v>
      </c>
      <c r="GX79" s="406" t="s">
        <v>397</v>
      </c>
      <c r="GY79" s="406" t="s">
        <v>397</v>
      </c>
      <c r="GZ79" s="406" t="s">
        <v>397</v>
      </c>
      <c r="HA79" s="406" t="s">
        <v>397</v>
      </c>
      <c r="HB79" s="406" t="s">
        <v>397</v>
      </c>
      <c r="HC79" s="406" t="s">
        <v>397</v>
      </c>
      <c r="HD79" s="406" t="s">
        <v>397</v>
      </c>
      <c r="HE79" s="406" t="s">
        <v>397</v>
      </c>
      <c r="HF79" s="406" t="s">
        <v>397</v>
      </c>
      <c r="HG79" s="406" t="s">
        <v>397</v>
      </c>
      <c r="HH79" s="406" t="s">
        <v>397</v>
      </c>
      <c r="HI79" s="406" t="s">
        <v>397</v>
      </c>
      <c r="HJ79" s="406" t="s">
        <v>397</v>
      </c>
      <c r="HK79" s="406" t="s">
        <v>397</v>
      </c>
      <c r="HL79" s="406" t="s">
        <v>397</v>
      </c>
      <c r="HM79" s="406" t="s">
        <v>397</v>
      </c>
      <c r="HN79" s="406" t="s">
        <v>397</v>
      </c>
      <c r="HO79" s="406" t="s">
        <v>397</v>
      </c>
      <c r="HP79" s="406" t="s">
        <v>397</v>
      </c>
      <c r="HQ79" s="406" t="s">
        <v>397</v>
      </c>
      <c r="HR79" s="406" t="s">
        <v>397</v>
      </c>
      <c r="HS79" s="406" t="s">
        <v>397</v>
      </c>
      <c r="HT79" s="406" t="s">
        <v>397</v>
      </c>
      <c r="HU79" s="406" t="s">
        <v>397</v>
      </c>
      <c r="HV79" s="406" t="s">
        <v>397</v>
      </c>
      <c r="HW79" s="406" t="s">
        <v>397</v>
      </c>
      <c r="HX79" s="406" t="s">
        <v>397</v>
      </c>
      <c r="HY79" s="406" t="s">
        <v>397</v>
      </c>
      <c r="HZ79" s="406" t="s">
        <v>397</v>
      </c>
      <c r="IA79" s="406" t="s">
        <v>397</v>
      </c>
      <c r="IB79" s="406" t="s">
        <v>397</v>
      </c>
      <c r="IC79" s="406" t="s">
        <v>397</v>
      </c>
      <c r="ID79" s="406" t="s">
        <v>397</v>
      </c>
      <c r="IE79" s="406" t="s">
        <v>397</v>
      </c>
      <c r="IF79" s="406" t="s">
        <v>397</v>
      </c>
      <c r="IG79" s="406" t="s">
        <v>397</v>
      </c>
      <c r="IH79" s="406" t="s">
        <v>397</v>
      </c>
      <c r="II79" s="406" t="s">
        <v>397</v>
      </c>
      <c r="IJ79" s="406" t="s">
        <v>397</v>
      </c>
      <c r="IK79" s="406" t="s">
        <v>397</v>
      </c>
      <c r="IL79" s="406" t="s">
        <v>397</v>
      </c>
      <c r="IM79" s="406" t="s">
        <v>397</v>
      </c>
      <c r="IN79" s="406" t="s">
        <v>397</v>
      </c>
      <c r="IO79" s="406" t="s">
        <v>397</v>
      </c>
      <c r="IP79" s="406" t="s">
        <v>397</v>
      </c>
      <c r="IQ79" s="406" t="s">
        <v>397</v>
      </c>
      <c r="IR79" s="406" t="s">
        <v>397</v>
      </c>
      <c r="IS79" s="406" t="s">
        <v>397</v>
      </c>
      <c r="IT79" s="406" t="s">
        <v>397</v>
      </c>
      <c r="IU79" s="406" t="s">
        <v>397</v>
      </c>
      <c r="IV79" s="406" t="s">
        <v>397</v>
      </c>
      <c r="IW79" s="406" t="s">
        <v>397</v>
      </c>
      <c r="IX79" s="406" t="s">
        <v>397</v>
      </c>
      <c r="IY79" s="406" t="s">
        <v>397</v>
      </c>
      <c r="IZ79" s="406" t="s">
        <v>397</v>
      </c>
      <c r="JA79" s="406" t="s">
        <v>397</v>
      </c>
      <c r="JB79" s="406" t="s">
        <v>397</v>
      </c>
      <c r="JC79" s="406" t="s">
        <v>397</v>
      </c>
      <c r="JD79" s="406" t="s">
        <v>397</v>
      </c>
      <c r="JE79" s="406" t="s">
        <v>397</v>
      </c>
      <c r="JF79" s="406" t="s">
        <v>397</v>
      </c>
      <c r="JG79" s="406" t="s">
        <v>397</v>
      </c>
      <c r="JH79" s="406" t="s">
        <v>397</v>
      </c>
      <c r="JI79" s="406" t="s">
        <v>397</v>
      </c>
      <c r="JJ79" s="406" t="s">
        <v>397</v>
      </c>
      <c r="JK79" s="406" t="s">
        <v>397</v>
      </c>
      <c r="JL79" s="406" t="s">
        <v>397</v>
      </c>
      <c r="JM79" s="406" t="s">
        <v>397</v>
      </c>
      <c r="JN79" s="406" t="s">
        <v>397</v>
      </c>
      <c r="JO79" s="406" t="s">
        <v>397</v>
      </c>
      <c r="JP79" s="406" t="s">
        <v>397</v>
      </c>
      <c r="JQ79" s="406" t="s">
        <v>397</v>
      </c>
      <c r="JR79" s="406" t="s">
        <v>397</v>
      </c>
      <c r="JS79" s="406" t="s">
        <v>397</v>
      </c>
      <c r="JT79" s="406" t="s">
        <v>397</v>
      </c>
      <c r="JU79" s="406" t="s">
        <v>397</v>
      </c>
      <c r="JV79" s="406" t="s">
        <v>397</v>
      </c>
      <c r="JW79" s="406" t="s">
        <v>397</v>
      </c>
      <c r="JX79" s="406" t="s">
        <v>397</v>
      </c>
      <c r="JY79" s="406" t="s">
        <v>397</v>
      </c>
      <c r="JZ79" s="406" t="s">
        <v>397</v>
      </c>
      <c r="KA79" s="406" t="s">
        <v>397</v>
      </c>
      <c r="KB79" s="406" t="s">
        <v>397</v>
      </c>
      <c r="KC79" s="406" t="s">
        <v>397</v>
      </c>
      <c r="KD79" s="406" t="s">
        <v>397</v>
      </c>
      <c r="KE79" s="406" t="s">
        <v>397</v>
      </c>
      <c r="KF79" s="406" t="s">
        <v>397</v>
      </c>
      <c r="KG79" s="406" t="s">
        <v>397</v>
      </c>
      <c r="KH79" s="406" t="s">
        <v>397</v>
      </c>
      <c r="KI79" s="406" t="s">
        <v>397</v>
      </c>
      <c r="KJ79" s="406" t="s">
        <v>397</v>
      </c>
      <c r="KK79" s="406" t="s">
        <v>397</v>
      </c>
      <c r="KL79" s="406" t="s">
        <v>397</v>
      </c>
      <c r="KM79" s="406" t="s">
        <v>397</v>
      </c>
      <c r="KN79" s="406" t="s">
        <v>397</v>
      </c>
      <c r="KO79" s="406" t="s">
        <v>397</v>
      </c>
      <c r="KP79" s="406" t="s">
        <v>397</v>
      </c>
      <c r="KQ79" s="406" t="s">
        <v>397</v>
      </c>
      <c r="KR79" s="406" t="s">
        <v>397</v>
      </c>
      <c r="KS79" s="406" t="s">
        <v>397</v>
      </c>
      <c r="KT79" s="406" t="s">
        <v>397</v>
      </c>
      <c r="KU79" s="406"/>
      <c r="KV79" s="406"/>
      <c r="KW79" s="406"/>
      <c r="KX79" s="406"/>
      <c r="KY79" s="397"/>
      <c r="KZ79" s="397" t="s">
        <v>478</v>
      </c>
      <c r="LA79" s="397" t="s">
        <v>397</v>
      </c>
      <c r="LB79" s="397" t="s">
        <v>397</v>
      </c>
      <c r="LC79" s="397" t="s">
        <v>397</v>
      </c>
      <c r="LD79" s="397" t="s">
        <v>397</v>
      </c>
      <c r="LE79" s="397" t="s">
        <v>397</v>
      </c>
      <c r="LF79" s="397" t="s">
        <v>397</v>
      </c>
      <c r="LG79" s="397"/>
      <c r="LH79" s="406"/>
      <c r="LI79" s="406"/>
      <c r="LJ79" s="406"/>
      <c r="LK79" s="406"/>
      <c r="LL79" s="406"/>
      <c r="LM79" s="406"/>
      <c r="LN79" s="406"/>
      <c r="LO79" s="406"/>
      <c r="LP79" s="406"/>
      <c r="LQ79" s="406"/>
      <c r="LR79" s="406"/>
      <c r="LS79" s="406"/>
      <c r="LT79" s="406"/>
      <c r="LU79" s="406"/>
      <c r="LV79" s="406"/>
      <c r="LW79" s="406"/>
      <c r="LX79" s="406"/>
      <c r="LY79" s="406"/>
      <c r="LZ79" s="406"/>
      <c r="MA79" s="406"/>
      <c r="MB79" s="406"/>
      <c r="MC79" s="406"/>
      <c r="MD79" s="406"/>
      <c r="ME79" s="406"/>
      <c r="MF79" s="406"/>
      <c r="MG79" s="406"/>
      <c r="MH79" s="406"/>
      <c r="MI79" s="406"/>
      <c r="MJ79" s="406"/>
      <c r="MK79" s="406"/>
      <c r="ML79" s="406"/>
      <c r="MM79" s="406"/>
      <c r="MN79" s="406"/>
      <c r="MO79" s="406"/>
      <c r="MP79" s="406"/>
      <c r="MQ79" s="406"/>
      <c r="MR79" s="406"/>
      <c r="MS79" s="406"/>
      <c r="MT79" s="406"/>
      <c r="MU79" s="406"/>
      <c r="MV79" s="406"/>
      <c r="MW79" s="406"/>
      <c r="MX79" s="406"/>
      <c r="MY79" s="406"/>
      <c r="MZ79" s="406"/>
      <c r="NA79" s="406"/>
      <c r="NB79" s="406"/>
      <c r="NC79" s="406"/>
      <c r="ND79" s="406"/>
      <c r="NE79" s="406"/>
      <c r="NF79" s="406"/>
      <c r="NG79" s="406"/>
      <c r="NH79" s="406"/>
      <c r="NI79" s="406"/>
      <c r="NJ79" s="406"/>
      <c r="NK79" s="406"/>
      <c r="NL79" s="406"/>
      <c r="NM79" s="406"/>
      <c r="NN79" s="406"/>
      <c r="NO79" s="406"/>
      <c r="NP79" s="406"/>
      <c r="NQ79" s="406"/>
      <c r="NR79" s="406"/>
      <c r="NS79" s="406"/>
      <c r="NT79" s="406"/>
      <c r="NU79" s="406"/>
      <c r="NV79" s="406"/>
      <c r="NW79" s="406"/>
      <c r="NX79" s="406"/>
      <c r="NY79" s="406"/>
      <c r="NZ79" s="406"/>
      <c r="OA79" s="406"/>
      <c r="OB79" s="406"/>
      <c r="OC79" s="406"/>
      <c r="OD79" s="406"/>
      <c r="OE79" s="406"/>
      <c r="OF79" s="406"/>
      <c r="OG79" s="406"/>
      <c r="OH79" s="406"/>
      <c r="OI79" s="406"/>
      <c r="OJ79" s="406"/>
      <c r="OK79" s="406"/>
      <c r="OL79" s="406"/>
      <c r="OM79" s="406"/>
      <c r="ON79" s="406"/>
      <c r="OO79" s="406"/>
      <c r="OP79" s="406"/>
      <c r="OQ79" s="406"/>
      <c r="OR79" s="406"/>
      <c r="OS79" s="406"/>
      <c r="OT79" s="406"/>
      <c r="OU79" s="406"/>
      <c r="OV79" s="406"/>
      <c r="OW79" s="406"/>
      <c r="OX79" s="406"/>
      <c r="OY79" s="406"/>
      <c r="OZ79" s="406"/>
      <c r="PA79" s="406"/>
      <c r="PB79" s="406"/>
      <c r="PC79" s="406"/>
      <c r="PD79" s="406"/>
      <c r="PE79" s="406"/>
      <c r="PF79" s="406"/>
      <c r="PG79" s="406"/>
      <c r="PH79" s="406"/>
      <c r="PI79" s="406"/>
      <c r="PJ79" s="406"/>
      <c r="PK79" s="406"/>
      <c r="PL79" s="406"/>
      <c r="PM79" s="406"/>
      <c r="PN79" s="406"/>
      <c r="PO79" s="406"/>
      <c r="PP79" s="406"/>
      <c r="PQ79" s="406"/>
      <c r="PR79" s="406"/>
      <c r="PS79" s="406"/>
      <c r="PT79" s="406"/>
      <c r="PU79" s="406"/>
      <c r="PV79" s="406"/>
      <c r="PW79" s="406"/>
      <c r="PX79" s="406"/>
      <c r="PY79" s="406"/>
      <c r="PZ79" s="406"/>
      <c r="QA79" s="406"/>
      <c r="QB79" s="406"/>
      <c r="QC79" s="406"/>
      <c r="QD79" s="406"/>
      <c r="QE79" s="406"/>
      <c r="QF79" s="406"/>
      <c r="QG79" s="406"/>
      <c r="QH79" s="406"/>
      <c r="QI79" s="406"/>
      <c r="QJ79" s="406"/>
      <c r="QK79" s="406"/>
      <c r="QL79" s="406"/>
      <c r="QM79" s="406"/>
      <c r="QN79" s="406"/>
      <c r="QO79" s="406"/>
      <c r="QP79" s="406"/>
      <c r="QQ79" s="406"/>
      <c r="QR79" s="406"/>
      <c r="QS79" s="406"/>
      <c r="QT79" s="406"/>
      <c r="QU79" s="406"/>
      <c r="QV79" s="406"/>
      <c r="QW79" s="406"/>
      <c r="QX79" s="406"/>
      <c r="QY79" s="406"/>
      <c r="QZ79" s="406"/>
      <c r="RA79" s="406"/>
      <c r="RB79" s="406"/>
      <c r="RC79" s="406"/>
      <c r="RD79" s="406"/>
      <c r="RE79" s="406"/>
      <c r="RF79" s="406"/>
      <c r="RG79" s="406"/>
      <c r="RH79" s="406"/>
      <c r="RI79" s="406"/>
      <c r="RJ79" s="406"/>
      <c r="RK79" s="406"/>
      <c r="RL79" s="406"/>
      <c r="RM79" s="406"/>
      <c r="RN79" s="406"/>
      <c r="RO79" s="406"/>
      <c r="RP79" s="406"/>
      <c r="RQ79" s="406"/>
      <c r="RR79" s="406"/>
      <c r="RS79" s="406"/>
      <c r="RT79" s="406"/>
      <c r="RU79" s="406"/>
      <c r="RV79" s="406"/>
      <c r="RW79" s="406"/>
      <c r="RX79" s="406"/>
      <c r="RY79" s="406"/>
      <c r="RZ79" s="406"/>
      <c r="SA79" s="406"/>
      <c r="SB79" s="406"/>
      <c r="SC79" s="406"/>
      <c r="SD79" s="406"/>
      <c r="SE79" s="406"/>
      <c r="SF79" s="406"/>
      <c r="SG79" s="406"/>
    </row>
    <row r="80" spans="1:501">
      <c r="A80" s="395"/>
      <c r="B80" s="395" t="s">
        <v>479</v>
      </c>
      <c r="C80" s="395">
        <v>0</v>
      </c>
      <c r="D80" s="395">
        <v>0</v>
      </c>
      <c r="E80" s="395">
        <v>-33.6</v>
      </c>
      <c r="F80" s="395">
        <v>-751.85</v>
      </c>
      <c r="G80" s="395">
        <v>137.5</v>
      </c>
      <c r="H80" s="395">
        <v>5.98</v>
      </c>
      <c r="I80" s="395">
        <v>-77.209999999999994</v>
      </c>
      <c r="J80" s="395">
        <v>178.15</v>
      </c>
      <c r="K80" s="395">
        <v>-45.64</v>
      </c>
      <c r="L80" s="395">
        <v>91.79</v>
      </c>
      <c r="M80" s="395">
        <v>0</v>
      </c>
      <c r="N80" s="395"/>
      <c r="O80" s="398">
        <v>0</v>
      </c>
      <c r="P80" s="395">
        <v>0</v>
      </c>
      <c r="Q80" s="395">
        <v>0</v>
      </c>
      <c r="R80" s="395"/>
      <c r="S80" s="395"/>
      <c r="T80" s="395"/>
      <c r="U80" s="395"/>
      <c r="V80" s="395">
        <v>0</v>
      </c>
      <c r="W80" s="395" t="s">
        <v>397</v>
      </c>
      <c r="X80" s="395" t="s">
        <v>397</v>
      </c>
      <c r="Y80" s="395" t="s">
        <v>397</v>
      </c>
      <c r="Z80" s="395"/>
      <c r="AA80" s="395"/>
      <c r="AB80" s="395"/>
      <c r="AC80" s="395"/>
      <c r="AD80" s="395"/>
      <c r="AE80" s="395"/>
      <c r="AF80" s="397" t="s">
        <v>479</v>
      </c>
      <c r="AG80" s="395" t="s">
        <v>479</v>
      </c>
      <c r="AH80" s="406" t="s">
        <v>397</v>
      </c>
      <c r="AI80" s="406" t="s">
        <v>397</v>
      </c>
      <c r="AJ80" s="406" t="s">
        <v>397</v>
      </c>
      <c r="AK80" s="406" t="s">
        <v>397</v>
      </c>
      <c r="AL80" s="406" t="s">
        <v>397</v>
      </c>
      <c r="AM80" s="406" t="s">
        <v>397</v>
      </c>
      <c r="AN80" s="406" t="s">
        <v>397</v>
      </c>
      <c r="AO80" s="406" t="s">
        <v>397</v>
      </c>
      <c r="AP80" s="406" t="s">
        <v>397</v>
      </c>
      <c r="AQ80" s="406" t="s">
        <v>397</v>
      </c>
      <c r="AR80" s="406" t="s">
        <v>397</v>
      </c>
      <c r="AS80" s="406" t="s">
        <v>397</v>
      </c>
      <c r="AT80" s="406" t="s">
        <v>397</v>
      </c>
      <c r="AU80" s="406" t="s">
        <v>397</v>
      </c>
      <c r="AV80" s="406" t="s">
        <v>397</v>
      </c>
      <c r="AW80" s="406" t="s">
        <v>397</v>
      </c>
      <c r="AX80" s="406" t="s">
        <v>397</v>
      </c>
      <c r="AY80" s="406" t="s">
        <v>397</v>
      </c>
      <c r="AZ80" s="406" t="s">
        <v>397</v>
      </c>
      <c r="BA80" s="406" t="s">
        <v>397</v>
      </c>
      <c r="BB80" s="406" t="s">
        <v>397</v>
      </c>
      <c r="BC80" s="406" t="s">
        <v>397</v>
      </c>
      <c r="BD80" s="406" t="s">
        <v>397</v>
      </c>
      <c r="BE80" s="406" t="s">
        <v>397</v>
      </c>
      <c r="BF80" s="406" t="s">
        <v>397</v>
      </c>
      <c r="BG80" s="406" t="s">
        <v>397</v>
      </c>
      <c r="BH80" s="406" t="s">
        <v>397</v>
      </c>
      <c r="BI80" s="406" t="s">
        <v>397</v>
      </c>
      <c r="BJ80" s="406" t="s">
        <v>397</v>
      </c>
      <c r="BK80" s="406" t="s">
        <v>397</v>
      </c>
      <c r="BL80" s="406" t="s">
        <v>397</v>
      </c>
      <c r="BM80" s="406" t="s">
        <v>397</v>
      </c>
      <c r="BN80" s="406" t="s">
        <v>397</v>
      </c>
      <c r="BO80" s="406" t="s">
        <v>397</v>
      </c>
      <c r="BP80" s="406" t="s">
        <v>397</v>
      </c>
      <c r="BQ80" s="406" t="s">
        <v>397</v>
      </c>
      <c r="BR80" s="406" t="s">
        <v>397</v>
      </c>
      <c r="BS80" s="406" t="s">
        <v>397</v>
      </c>
      <c r="BT80" s="406" t="s">
        <v>397</v>
      </c>
      <c r="BU80" s="406" t="s">
        <v>397</v>
      </c>
      <c r="BV80" s="406" t="s">
        <v>397</v>
      </c>
      <c r="BW80" s="406" t="s">
        <v>397</v>
      </c>
      <c r="BX80" s="406" t="s">
        <v>397</v>
      </c>
      <c r="BY80" s="406" t="s">
        <v>397</v>
      </c>
      <c r="BZ80" s="406" t="s">
        <v>397</v>
      </c>
      <c r="CA80" s="406" t="s">
        <v>397</v>
      </c>
      <c r="CB80" s="406" t="s">
        <v>397</v>
      </c>
      <c r="CC80" s="406" t="s">
        <v>397</v>
      </c>
      <c r="CD80" s="406" t="s">
        <v>397</v>
      </c>
      <c r="CE80" s="406" t="s">
        <v>397</v>
      </c>
      <c r="CF80" s="406" t="s">
        <v>397</v>
      </c>
      <c r="CG80" s="406" t="s">
        <v>397</v>
      </c>
      <c r="CH80" s="406" t="s">
        <v>397</v>
      </c>
      <c r="CI80" s="406" t="s">
        <v>397</v>
      </c>
      <c r="CJ80" s="406" t="s">
        <v>397</v>
      </c>
      <c r="CK80" s="406" t="s">
        <v>397</v>
      </c>
      <c r="CL80" s="406" t="s">
        <v>397</v>
      </c>
      <c r="CM80" s="406" t="s">
        <v>397</v>
      </c>
      <c r="CN80" s="406" t="s">
        <v>397</v>
      </c>
      <c r="CO80" s="406" t="s">
        <v>397</v>
      </c>
      <c r="CP80" s="406" t="s">
        <v>397</v>
      </c>
      <c r="CQ80" s="406" t="s">
        <v>397</v>
      </c>
      <c r="CR80" s="406" t="s">
        <v>397</v>
      </c>
      <c r="CS80" s="406" t="s">
        <v>397</v>
      </c>
      <c r="CT80" s="406" t="s">
        <v>397</v>
      </c>
      <c r="CU80" s="406" t="s">
        <v>397</v>
      </c>
      <c r="CV80" s="406" t="s">
        <v>397</v>
      </c>
      <c r="CW80" s="406" t="s">
        <v>397</v>
      </c>
      <c r="CX80" s="406" t="s">
        <v>397</v>
      </c>
      <c r="CY80" s="406" t="s">
        <v>397</v>
      </c>
      <c r="CZ80" s="406" t="s">
        <v>397</v>
      </c>
      <c r="DA80" s="406" t="s">
        <v>397</v>
      </c>
      <c r="DB80" s="406" t="s">
        <v>397</v>
      </c>
      <c r="DC80" s="397"/>
      <c r="DD80" s="397"/>
      <c r="DE80" s="397"/>
      <c r="DF80" s="397" t="s">
        <v>397</v>
      </c>
      <c r="DG80" s="397" t="s">
        <v>397</v>
      </c>
      <c r="DH80" s="397" t="s">
        <v>397</v>
      </c>
      <c r="DI80" s="397" t="s">
        <v>397</v>
      </c>
      <c r="DJ80" s="397" t="s">
        <v>397</v>
      </c>
      <c r="DK80" s="397" t="s">
        <v>397</v>
      </c>
      <c r="DL80" s="397"/>
      <c r="DM80" s="397"/>
      <c r="DN80" s="397" t="s">
        <v>479</v>
      </c>
      <c r="DO80" s="395" t="s">
        <v>479</v>
      </c>
      <c r="DP80" s="406" t="s">
        <v>397</v>
      </c>
      <c r="DQ80" s="406" t="s">
        <v>397</v>
      </c>
      <c r="DR80" s="406" t="s">
        <v>397</v>
      </c>
      <c r="DS80" s="406" t="s">
        <v>397</v>
      </c>
      <c r="DT80" s="406" t="s">
        <v>397</v>
      </c>
      <c r="DU80" s="406" t="s">
        <v>397</v>
      </c>
      <c r="DV80" s="406" t="s">
        <v>397</v>
      </c>
      <c r="DW80" s="406" t="s">
        <v>397</v>
      </c>
      <c r="DX80" s="406" t="s">
        <v>397</v>
      </c>
      <c r="DY80" s="406" t="s">
        <v>397</v>
      </c>
      <c r="DZ80" s="406" t="s">
        <v>397</v>
      </c>
      <c r="EA80" s="406" t="s">
        <v>397</v>
      </c>
      <c r="EB80" s="406" t="s">
        <v>397</v>
      </c>
      <c r="EC80" s="406" t="s">
        <v>397</v>
      </c>
      <c r="ED80" s="406" t="s">
        <v>397</v>
      </c>
      <c r="EE80" s="406" t="s">
        <v>397</v>
      </c>
      <c r="EF80" s="406" t="s">
        <v>397</v>
      </c>
      <c r="EG80" s="406" t="s">
        <v>397</v>
      </c>
      <c r="EH80" s="406" t="s">
        <v>397</v>
      </c>
      <c r="EI80" s="406" t="s">
        <v>397</v>
      </c>
      <c r="EJ80" s="406" t="s">
        <v>397</v>
      </c>
      <c r="EK80" s="406" t="s">
        <v>397</v>
      </c>
      <c r="EL80" s="406" t="s">
        <v>397</v>
      </c>
      <c r="EM80" s="406" t="s">
        <v>397</v>
      </c>
      <c r="EN80" s="406" t="s">
        <v>397</v>
      </c>
      <c r="EO80" s="406" t="s">
        <v>397</v>
      </c>
      <c r="EP80" s="406" t="s">
        <v>397</v>
      </c>
      <c r="EQ80" s="406" t="s">
        <v>397</v>
      </c>
      <c r="ER80" s="406" t="s">
        <v>397</v>
      </c>
      <c r="ES80" s="406" t="s">
        <v>397</v>
      </c>
      <c r="ET80" s="406" t="s">
        <v>397</v>
      </c>
      <c r="EU80" s="406" t="s">
        <v>397</v>
      </c>
      <c r="EV80" s="406" t="s">
        <v>397</v>
      </c>
      <c r="EW80" s="406" t="s">
        <v>397</v>
      </c>
      <c r="EX80" s="406" t="s">
        <v>397</v>
      </c>
      <c r="EY80" s="406" t="s">
        <v>397</v>
      </c>
      <c r="EZ80" s="406" t="s">
        <v>397</v>
      </c>
      <c r="FA80" s="406" t="s">
        <v>397</v>
      </c>
      <c r="FB80" s="406" t="s">
        <v>397</v>
      </c>
      <c r="FC80" s="406" t="s">
        <v>397</v>
      </c>
      <c r="FD80" s="406" t="s">
        <v>397</v>
      </c>
      <c r="FE80" s="406" t="s">
        <v>397</v>
      </c>
      <c r="FF80" s="406" t="s">
        <v>397</v>
      </c>
      <c r="FG80" s="406" t="s">
        <v>397</v>
      </c>
      <c r="FH80" s="406" t="s">
        <v>397</v>
      </c>
      <c r="FI80" s="406" t="s">
        <v>397</v>
      </c>
      <c r="FJ80" s="406" t="s">
        <v>397</v>
      </c>
      <c r="FK80" s="406" t="s">
        <v>397</v>
      </c>
      <c r="FL80" s="406" t="s">
        <v>397</v>
      </c>
      <c r="FM80" s="406" t="s">
        <v>397</v>
      </c>
      <c r="FN80" s="406" t="s">
        <v>397</v>
      </c>
      <c r="FO80" s="406" t="s">
        <v>397</v>
      </c>
      <c r="FP80" s="406" t="s">
        <v>397</v>
      </c>
      <c r="FQ80" s="406" t="s">
        <v>397</v>
      </c>
      <c r="FR80" s="406" t="s">
        <v>397</v>
      </c>
      <c r="FS80" s="406" t="s">
        <v>397</v>
      </c>
      <c r="FT80" s="406" t="s">
        <v>397</v>
      </c>
      <c r="FU80" s="406" t="s">
        <v>397</v>
      </c>
      <c r="FV80" s="406" t="s">
        <v>397</v>
      </c>
      <c r="FW80" s="406" t="s">
        <v>397</v>
      </c>
      <c r="FX80" s="406" t="s">
        <v>397</v>
      </c>
      <c r="FY80" s="406" t="s">
        <v>397</v>
      </c>
      <c r="FZ80" s="406" t="s">
        <v>397</v>
      </c>
      <c r="GA80" s="406" t="s">
        <v>397</v>
      </c>
      <c r="GB80" s="406" t="s">
        <v>397</v>
      </c>
      <c r="GC80" s="406" t="s">
        <v>397</v>
      </c>
      <c r="GD80" s="406" t="s">
        <v>397</v>
      </c>
      <c r="GE80" s="406" t="s">
        <v>397</v>
      </c>
      <c r="GF80" s="406" t="s">
        <v>397</v>
      </c>
      <c r="GG80" s="406" t="s">
        <v>397</v>
      </c>
      <c r="GH80" s="406" t="s">
        <v>397</v>
      </c>
      <c r="GI80" s="406" t="s">
        <v>397</v>
      </c>
      <c r="GJ80" s="406" t="s">
        <v>397</v>
      </c>
      <c r="GK80" s="406" t="s">
        <v>397</v>
      </c>
      <c r="GL80" s="406" t="s">
        <v>397</v>
      </c>
      <c r="GM80" s="406" t="s">
        <v>397</v>
      </c>
      <c r="GN80" s="406" t="s">
        <v>397</v>
      </c>
      <c r="GO80" s="406" t="s">
        <v>397</v>
      </c>
      <c r="GP80" s="406" t="s">
        <v>397</v>
      </c>
      <c r="GQ80" s="406" t="s">
        <v>397</v>
      </c>
      <c r="GR80" s="406" t="s">
        <v>397</v>
      </c>
      <c r="GS80" s="406" t="s">
        <v>397</v>
      </c>
      <c r="GT80" s="406" t="s">
        <v>397</v>
      </c>
      <c r="GU80" s="406" t="s">
        <v>397</v>
      </c>
      <c r="GV80" s="406" t="s">
        <v>397</v>
      </c>
      <c r="GW80" s="406" t="s">
        <v>397</v>
      </c>
      <c r="GX80" s="406" t="s">
        <v>397</v>
      </c>
      <c r="GY80" s="406" t="s">
        <v>397</v>
      </c>
      <c r="GZ80" s="406" t="s">
        <v>397</v>
      </c>
      <c r="HA80" s="406" t="s">
        <v>397</v>
      </c>
      <c r="HB80" s="406" t="s">
        <v>397</v>
      </c>
      <c r="HC80" s="406" t="s">
        <v>397</v>
      </c>
      <c r="HD80" s="406" t="s">
        <v>397</v>
      </c>
      <c r="HE80" s="406" t="s">
        <v>397</v>
      </c>
      <c r="HF80" s="406" t="s">
        <v>397</v>
      </c>
      <c r="HG80" s="406" t="s">
        <v>397</v>
      </c>
      <c r="HH80" s="406" t="s">
        <v>397</v>
      </c>
      <c r="HI80" s="406" t="s">
        <v>397</v>
      </c>
      <c r="HJ80" s="406" t="s">
        <v>397</v>
      </c>
      <c r="HK80" s="406" t="s">
        <v>397</v>
      </c>
      <c r="HL80" s="406" t="s">
        <v>397</v>
      </c>
      <c r="HM80" s="406" t="s">
        <v>397</v>
      </c>
      <c r="HN80" s="406" t="s">
        <v>397</v>
      </c>
      <c r="HO80" s="406" t="s">
        <v>397</v>
      </c>
      <c r="HP80" s="406" t="s">
        <v>397</v>
      </c>
      <c r="HQ80" s="406" t="s">
        <v>397</v>
      </c>
      <c r="HR80" s="406" t="s">
        <v>397</v>
      </c>
      <c r="HS80" s="406" t="s">
        <v>397</v>
      </c>
      <c r="HT80" s="406" t="s">
        <v>397</v>
      </c>
      <c r="HU80" s="406" t="s">
        <v>397</v>
      </c>
      <c r="HV80" s="406" t="s">
        <v>397</v>
      </c>
      <c r="HW80" s="406" t="s">
        <v>397</v>
      </c>
      <c r="HX80" s="406" t="s">
        <v>397</v>
      </c>
      <c r="HY80" s="406" t="s">
        <v>397</v>
      </c>
      <c r="HZ80" s="406" t="s">
        <v>397</v>
      </c>
      <c r="IA80" s="406" t="s">
        <v>397</v>
      </c>
      <c r="IB80" s="406" t="s">
        <v>397</v>
      </c>
      <c r="IC80" s="406" t="s">
        <v>397</v>
      </c>
      <c r="ID80" s="406" t="s">
        <v>397</v>
      </c>
      <c r="IE80" s="406" t="s">
        <v>397</v>
      </c>
      <c r="IF80" s="406" t="s">
        <v>397</v>
      </c>
      <c r="IG80" s="406" t="s">
        <v>397</v>
      </c>
      <c r="IH80" s="406" t="s">
        <v>397</v>
      </c>
      <c r="II80" s="406" t="s">
        <v>397</v>
      </c>
      <c r="IJ80" s="406" t="s">
        <v>397</v>
      </c>
      <c r="IK80" s="406" t="s">
        <v>397</v>
      </c>
      <c r="IL80" s="406" t="s">
        <v>397</v>
      </c>
      <c r="IM80" s="406" t="s">
        <v>397</v>
      </c>
      <c r="IN80" s="406" t="s">
        <v>397</v>
      </c>
      <c r="IO80" s="406" t="s">
        <v>397</v>
      </c>
      <c r="IP80" s="406" t="s">
        <v>397</v>
      </c>
      <c r="IQ80" s="406" t="s">
        <v>397</v>
      </c>
      <c r="IR80" s="406" t="s">
        <v>397</v>
      </c>
      <c r="IS80" s="406" t="s">
        <v>397</v>
      </c>
      <c r="IT80" s="406" t="s">
        <v>397</v>
      </c>
      <c r="IU80" s="406" t="s">
        <v>397</v>
      </c>
      <c r="IV80" s="406" t="s">
        <v>397</v>
      </c>
      <c r="IW80" s="406" t="s">
        <v>397</v>
      </c>
      <c r="IX80" s="406" t="s">
        <v>397</v>
      </c>
      <c r="IY80" s="406" t="s">
        <v>397</v>
      </c>
      <c r="IZ80" s="406" t="s">
        <v>397</v>
      </c>
      <c r="JA80" s="406" t="s">
        <v>397</v>
      </c>
      <c r="JB80" s="406" t="s">
        <v>397</v>
      </c>
      <c r="JC80" s="406" t="s">
        <v>397</v>
      </c>
      <c r="JD80" s="406" t="s">
        <v>397</v>
      </c>
      <c r="JE80" s="406" t="s">
        <v>397</v>
      </c>
      <c r="JF80" s="406" t="s">
        <v>397</v>
      </c>
      <c r="JG80" s="406" t="s">
        <v>397</v>
      </c>
      <c r="JH80" s="406" t="s">
        <v>397</v>
      </c>
      <c r="JI80" s="406" t="s">
        <v>397</v>
      </c>
      <c r="JJ80" s="406" t="s">
        <v>397</v>
      </c>
      <c r="JK80" s="406" t="s">
        <v>397</v>
      </c>
      <c r="JL80" s="406" t="s">
        <v>397</v>
      </c>
      <c r="JM80" s="406" t="s">
        <v>397</v>
      </c>
      <c r="JN80" s="406" t="s">
        <v>397</v>
      </c>
      <c r="JO80" s="406" t="s">
        <v>397</v>
      </c>
      <c r="JP80" s="406" t="s">
        <v>397</v>
      </c>
      <c r="JQ80" s="406" t="s">
        <v>397</v>
      </c>
      <c r="JR80" s="406" t="s">
        <v>397</v>
      </c>
      <c r="JS80" s="406" t="s">
        <v>397</v>
      </c>
      <c r="JT80" s="406" t="s">
        <v>397</v>
      </c>
      <c r="JU80" s="406" t="s">
        <v>397</v>
      </c>
      <c r="JV80" s="406" t="s">
        <v>397</v>
      </c>
      <c r="JW80" s="406" t="s">
        <v>397</v>
      </c>
      <c r="JX80" s="406" t="s">
        <v>397</v>
      </c>
      <c r="JY80" s="406" t="s">
        <v>397</v>
      </c>
      <c r="JZ80" s="406" t="s">
        <v>397</v>
      </c>
      <c r="KA80" s="406" t="s">
        <v>397</v>
      </c>
      <c r="KB80" s="406" t="s">
        <v>397</v>
      </c>
      <c r="KC80" s="406" t="s">
        <v>397</v>
      </c>
      <c r="KD80" s="406" t="s">
        <v>397</v>
      </c>
      <c r="KE80" s="406" t="s">
        <v>397</v>
      </c>
      <c r="KF80" s="406" t="s">
        <v>397</v>
      </c>
      <c r="KG80" s="406" t="s">
        <v>397</v>
      </c>
      <c r="KH80" s="406" t="s">
        <v>397</v>
      </c>
      <c r="KI80" s="406" t="s">
        <v>397</v>
      </c>
      <c r="KJ80" s="406" t="s">
        <v>397</v>
      </c>
      <c r="KK80" s="406" t="s">
        <v>397</v>
      </c>
      <c r="KL80" s="406" t="s">
        <v>397</v>
      </c>
      <c r="KM80" s="406" t="s">
        <v>397</v>
      </c>
      <c r="KN80" s="406" t="s">
        <v>397</v>
      </c>
      <c r="KO80" s="406" t="s">
        <v>397</v>
      </c>
      <c r="KP80" s="406" t="s">
        <v>397</v>
      </c>
      <c r="KQ80" s="406" t="s">
        <v>397</v>
      </c>
      <c r="KR80" s="406" t="s">
        <v>397</v>
      </c>
      <c r="KS80" s="406" t="s">
        <v>397</v>
      </c>
      <c r="KT80" s="406" t="s">
        <v>397</v>
      </c>
      <c r="KU80" s="406"/>
      <c r="KV80" s="406"/>
      <c r="KW80" s="406"/>
      <c r="KX80" s="406"/>
      <c r="KY80" s="397"/>
      <c r="KZ80" s="397" t="s">
        <v>479</v>
      </c>
      <c r="LA80" s="397" t="s">
        <v>397</v>
      </c>
      <c r="LB80" s="397" t="s">
        <v>397</v>
      </c>
      <c r="LC80" s="397" t="s">
        <v>397</v>
      </c>
      <c r="LD80" s="397" t="s">
        <v>397</v>
      </c>
      <c r="LE80" s="397" t="s">
        <v>397</v>
      </c>
      <c r="LF80" s="397" t="s">
        <v>397</v>
      </c>
      <c r="LG80" s="397"/>
      <c r="LH80" s="406"/>
      <c r="LI80" s="406"/>
      <c r="LJ80" s="406"/>
      <c r="LK80" s="406"/>
      <c r="LL80" s="406"/>
      <c r="LM80" s="406"/>
      <c r="LN80" s="406"/>
      <c r="LO80" s="406"/>
      <c r="LP80" s="406"/>
      <c r="LQ80" s="406"/>
      <c r="LR80" s="406"/>
      <c r="LS80" s="406"/>
      <c r="LT80" s="406"/>
      <c r="LU80" s="406"/>
      <c r="LV80" s="406"/>
      <c r="LW80" s="406"/>
      <c r="LX80" s="406"/>
      <c r="LY80" s="406"/>
      <c r="LZ80" s="406"/>
      <c r="MA80" s="406"/>
      <c r="MB80" s="406"/>
      <c r="MC80" s="406"/>
      <c r="MD80" s="406"/>
      <c r="ME80" s="406"/>
      <c r="MF80" s="406"/>
      <c r="MG80" s="406"/>
      <c r="MH80" s="406"/>
      <c r="MI80" s="406"/>
      <c r="MJ80" s="406"/>
      <c r="MK80" s="406"/>
      <c r="ML80" s="406"/>
      <c r="MM80" s="406"/>
      <c r="MN80" s="406"/>
      <c r="MO80" s="406"/>
      <c r="MP80" s="406"/>
      <c r="MQ80" s="406"/>
      <c r="MR80" s="406"/>
      <c r="MS80" s="406"/>
      <c r="MT80" s="406"/>
      <c r="MU80" s="406"/>
      <c r="MV80" s="406"/>
      <c r="MW80" s="406"/>
      <c r="MX80" s="406"/>
      <c r="MY80" s="406"/>
      <c r="MZ80" s="406"/>
      <c r="NA80" s="406"/>
      <c r="NB80" s="406"/>
      <c r="NC80" s="406"/>
      <c r="ND80" s="406"/>
      <c r="NE80" s="406"/>
      <c r="NF80" s="406"/>
      <c r="NG80" s="406"/>
      <c r="NH80" s="406"/>
      <c r="NI80" s="406"/>
      <c r="NJ80" s="406"/>
      <c r="NK80" s="406"/>
      <c r="NL80" s="406"/>
      <c r="NM80" s="406"/>
      <c r="NN80" s="406"/>
      <c r="NO80" s="406"/>
      <c r="NP80" s="406"/>
      <c r="NQ80" s="406"/>
      <c r="NR80" s="406"/>
      <c r="NS80" s="406"/>
      <c r="NT80" s="406"/>
      <c r="NU80" s="406"/>
      <c r="NV80" s="406"/>
      <c r="NW80" s="406"/>
      <c r="NX80" s="406"/>
      <c r="NY80" s="406"/>
      <c r="NZ80" s="406"/>
      <c r="OA80" s="406"/>
      <c r="OB80" s="406"/>
      <c r="OC80" s="406"/>
      <c r="OD80" s="406"/>
      <c r="OE80" s="406"/>
      <c r="OF80" s="406"/>
      <c r="OG80" s="406"/>
      <c r="OH80" s="406"/>
      <c r="OI80" s="406"/>
      <c r="OJ80" s="406"/>
      <c r="OK80" s="406"/>
      <c r="OL80" s="406"/>
      <c r="OM80" s="406"/>
      <c r="ON80" s="406"/>
      <c r="OO80" s="406"/>
      <c r="OP80" s="406"/>
      <c r="OQ80" s="406"/>
      <c r="OR80" s="406"/>
      <c r="OS80" s="406"/>
      <c r="OT80" s="406"/>
      <c r="OU80" s="406"/>
      <c r="OV80" s="406"/>
      <c r="OW80" s="406"/>
      <c r="OX80" s="406"/>
      <c r="OY80" s="406"/>
      <c r="OZ80" s="406"/>
      <c r="PA80" s="406"/>
      <c r="PB80" s="406"/>
      <c r="PC80" s="406"/>
      <c r="PD80" s="406"/>
      <c r="PE80" s="406"/>
      <c r="PF80" s="406"/>
      <c r="PG80" s="406"/>
      <c r="PH80" s="406"/>
      <c r="PI80" s="406"/>
      <c r="PJ80" s="406"/>
      <c r="PK80" s="406"/>
      <c r="PL80" s="406"/>
      <c r="PM80" s="406"/>
      <c r="PN80" s="406"/>
      <c r="PO80" s="406"/>
      <c r="PP80" s="406"/>
      <c r="PQ80" s="406"/>
      <c r="PR80" s="406"/>
      <c r="PS80" s="406"/>
      <c r="PT80" s="406"/>
      <c r="PU80" s="406"/>
      <c r="PV80" s="406"/>
      <c r="PW80" s="406"/>
      <c r="PX80" s="406"/>
      <c r="PY80" s="406"/>
      <c r="PZ80" s="406"/>
      <c r="QA80" s="406"/>
      <c r="QB80" s="406"/>
      <c r="QC80" s="406"/>
      <c r="QD80" s="406"/>
      <c r="QE80" s="406"/>
      <c r="QF80" s="406"/>
      <c r="QG80" s="406"/>
      <c r="QH80" s="406"/>
      <c r="QI80" s="406"/>
      <c r="QJ80" s="406"/>
      <c r="QK80" s="406"/>
      <c r="QL80" s="406"/>
      <c r="QM80" s="406"/>
      <c r="QN80" s="406"/>
      <c r="QO80" s="406"/>
      <c r="QP80" s="406"/>
      <c r="QQ80" s="406"/>
      <c r="QR80" s="406"/>
      <c r="QS80" s="406"/>
      <c r="QT80" s="406"/>
      <c r="QU80" s="406"/>
      <c r="QV80" s="406"/>
      <c r="QW80" s="406"/>
      <c r="QX80" s="406"/>
      <c r="QY80" s="406"/>
      <c r="QZ80" s="406"/>
      <c r="RA80" s="406"/>
      <c r="RB80" s="406"/>
      <c r="RC80" s="406"/>
      <c r="RD80" s="406"/>
      <c r="RE80" s="406"/>
      <c r="RF80" s="406"/>
      <c r="RG80" s="406"/>
      <c r="RH80" s="406"/>
      <c r="RI80" s="406"/>
      <c r="RJ80" s="406"/>
      <c r="RK80" s="406"/>
      <c r="RL80" s="406"/>
      <c r="RM80" s="406"/>
      <c r="RN80" s="406"/>
      <c r="RO80" s="406"/>
      <c r="RP80" s="406"/>
      <c r="RQ80" s="406"/>
      <c r="RR80" s="406"/>
      <c r="RS80" s="406"/>
      <c r="RT80" s="406"/>
      <c r="RU80" s="406"/>
      <c r="RV80" s="406"/>
      <c r="RW80" s="406"/>
      <c r="RX80" s="406"/>
      <c r="RY80" s="406"/>
      <c r="RZ80" s="406"/>
      <c r="SA80" s="406"/>
      <c r="SB80" s="406"/>
      <c r="SC80" s="406"/>
      <c r="SD80" s="406"/>
      <c r="SE80" s="406"/>
      <c r="SF80" s="406"/>
      <c r="SG80" s="406"/>
    </row>
    <row r="81" spans="1:501">
      <c r="A81" s="395"/>
      <c r="B81" s="395" t="s">
        <v>480</v>
      </c>
      <c r="C81" s="395">
        <v>0</v>
      </c>
      <c r="D81" s="395">
        <v>0</v>
      </c>
      <c r="E81" s="395">
        <v>-28.58</v>
      </c>
      <c r="F81" s="395">
        <v>-987.45</v>
      </c>
      <c r="G81" s="395">
        <v>139.63999999999999</v>
      </c>
      <c r="H81" s="395">
        <v>-18.93</v>
      </c>
      <c r="I81" s="395">
        <v>-20.43</v>
      </c>
      <c r="J81" s="395">
        <v>32.31</v>
      </c>
      <c r="K81" s="395">
        <v>-22.04</v>
      </c>
      <c r="L81" s="395">
        <v>79.459999999999994</v>
      </c>
      <c r="M81" s="395">
        <v>0</v>
      </c>
      <c r="N81" s="395"/>
      <c r="O81" s="398">
        <v>0</v>
      </c>
      <c r="P81" s="395">
        <v>0</v>
      </c>
      <c r="Q81" s="395">
        <v>0</v>
      </c>
      <c r="R81" s="395"/>
      <c r="S81" s="395"/>
      <c r="T81" s="395"/>
      <c r="U81" s="395"/>
      <c r="V81" s="395">
        <v>0</v>
      </c>
      <c r="W81" s="395" t="s">
        <v>397</v>
      </c>
      <c r="X81" s="395" t="s">
        <v>397</v>
      </c>
      <c r="Y81" s="395" t="s">
        <v>397</v>
      </c>
      <c r="Z81" s="395"/>
      <c r="AA81" s="395"/>
      <c r="AB81" s="395"/>
      <c r="AC81" s="395"/>
      <c r="AD81" s="395"/>
      <c r="AE81" s="395"/>
      <c r="AF81" s="397" t="s">
        <v>480</v>
      </c>
      <c r="AG81" s="395" t="s">
        <v>480</v>
      </c>
      <c r="AH81" s="406" t="s">
        <v>397</v>
      </c>
      <c r="AI81" s="406" t="s">
        <v>397</v>
      </c>
      <c r="AJ81" s="406" t="s">
        <v>397</v>
      </c>
      <c r="AK81" s="406" t="s">
        <v>397</v>
      </c>
      <c r="AL81" s="406" t="s">
        <v>397</v>
      </c>
      <c r="AM81" s="406" t="s">
        <v>397</v>
      </c>
      <c r="AN81" s="406" t="s">
        <v>397</v>
      </c>
      <c r="AO81" s="406" t="s">
        <v>397</v>
      </c>
      <c r="AP81" s="406" t="s">
        <v>397</v>
      </c>
      <c r="AQ81" s="406" t="s">
        <v>397</v>
      </c>
      <c r="AR81" s="406" t="s">
        <v>397</v>
      </c>
      <c r="AS81" s="406" t="s">
        <v>397</v>
      </c>
      <c r="AT81" s="406" t="s">
        <v>397</v>
      </c>
      <c r="AU81" s="406" t="s">
        <v>397</v>
      </c>
      <c r="AV81" s="406" t="s">
        <v>397</v>
      </c>
      <c r="AW81" s="406" t="s">
        <v>397</v>
      </c>
      <c r="AX81" s="406" t="s">
        <v>397</v>
      </c>
      <c r="AY81" s="406" t="s">
        <v>397</v>
      </c>
      <c r="AZ81" s="406" t="s">
        <v>397</v>
      </c>
      <c r="BA81" s="406" t="s">
        <v>397</v>
      </c>
      <c r="BB81" s="406" t="s">
        <v>397</v>
      </c>
      <c r="BC81" s="406" t="s">
        <v>397</v>
      </c>
      <c r="BD81" s="406" t="s">
        <v>397</v>
      </c>
      <c r="BE81" s="406" t="s">
        <v>397</v>
      </c>
      <c r="BF81" s="406" t="s">
        <v>397</v>
      </c>
      <c r="BG81" s="406" t="s">
        <v>397</v>
      </c>
      <c r="BH81" s="406" t="s">
        <v>397</v>
      </c>
      <c r="BI81" s="406" t="s">
        <v>397</v>
      </c>
      <c r="BJ81" s="406" t="s">
        <v>397</v>
      </c>
      <c r="BK81" s="406" t="s">
        <v>397</v>
      </c>
      <c r="BL81" s="406" t="s">
        <v>397</v>
      </c>
      <c r="BM81" s="406" t="s">
        <v>397</v>
      </c>
      <c r="BN81" s="406" t="s">
        <v>397</v>
      </c>
      <c r="BO81" s="406" t="s">
        <v>397</v>
      </c>
      <c r="BP81" s="406" t="s">
        <v>397</v>
      </c>
      <c r="BQ81" s="406" t="s">
        <v>397</v>
      </c>
      <c r="BR81" s="406" t="s">
        <v>397</v>
      </c>
      <c r="BS81" s="406" t="s">
        <v>397</v>
      </c>
      <c r="BT81" s="406" t="s">
        <v>397</v>
      </c>
      <c r="BU81" s="406" t="s">
        <v>397</v>
      </c>
      <c r="BV81" s="406" t="s">
        <v>397</v>
      </c>
      <c r="BW81" s="406" t="s">
        <v>397</v>
      </c>
      <c r="BX81" s="406" t="s">
        <v>397</v>
      </c>
      <c r="BY81" s="406" t="s">
        <v>397</v>
      </c>
      <c r="BZ81" s="406" t="s">
        <v>397</v>
      </c>
      <c r="CA81" s="406" t="s">
        <v>397</v>
      </c>
      <c r="CB81" s="406" t="s">
        <v>397</v>
      </c>
      <c r="CC81" s="406" t="s">
        <v>397</v>
      </c>
      <c r="CD81" s="406" t="s">
        <v>397</v>
      </c>
      <c r="CE81" s="406" t="s">
        <v>397</v>
      </c>
      <c r="CF81" s="406" t="s">
        <v>397</v>
      </c>
      <c r="CG81" s="406" t="s">
        <v>397</v>
      </c>
      <c r="CH81" s="406" t="s">
        <v>397</v>
      </c>
      <c r="CI81" s="406" t="s">
        <v>397</v>
      </c>
      <c r="CJ81" s="406" t="s">
        <v>397</v>
      </c>
      <c r="CK81" s="406" t="s">
        <v>397</v>
      </c>
      <c r="CL81" s="406" t="s">
        <v>397</v>
      </c>
      <c r="CM81" s="406" t="s">
        <v>397</v>
      </c>
      <c r="CN81" s="406" t="s">
        <v>397</v>
      </c>
      <c r="CO81" s="406" t="s">
        <v>397</v>
      </c>
      <c r="CP81" s="406" t="s">
        <v>397</v>
      </c>
      <c r="CQ81" s="406" t="s">
        <v>397</v>
      </c>
      <c r="CR81" s="406" t="s">
        <v>397</v>
      </c>
      <c r="CS81" s="406" t="s">
        <v>397</v>
      </c>
      <c r="CT81" s="406" t="s">
        <v>397</v>
      </c>
      <c r="CU81" s="406" t="s">
        <v>397</v>
      </c>
      <c r="CV81" s="406" t="s">
        <v>397</v>
      </c>
      <c r="CW81" s="406" t="s">
        <v>397</v>
      </c>
      <c r="CX81" s="406" t="s">
        <v>397</v>
      </c>
      <c r="CY81" s="406" t="s">
        <v>397</v>
      </c>
      <c r="CZ81" s="406" t="s">
        <v>397</v>
      </c>
      <c r="DA81" s="406" t="s">
        <v>397</v>
      </c>
      <c r="DB81" s="406" t="s">
        <v>397</v>
      </c>
      <c r="DC81" s="397"/>
      <c r="DD81" s="397"/>
      <c r="DE81" s="397"/>
      <c r="DF81" s="397" t="s">
        <v>397</v>
      </c>
      <c r="DG81" s="397" t="s">
        <v>397</v>
      </c>
      <c r="DH81" s="397" t="s">
        <v>397</v>
      </c>
      <c r="DI81" s="397" t="s">
        <v>397</v>
      </c>
      <c r="DJ81" s="397" t="s">
        <v>397</v>
      </c>
      <c r="DK81" s="397" t="s">
        <v>397</v>
      </c>
      <c r="DL81" s="397"/>
      <c r="DM81" s="397"/>
      <c r="DN81" s="397" t="s">
        <v>480</v>
      </c>
      <c r="DO81" s="395" t="s">
        <v>480</v>
      </c>
      <c r="DP81" s="406" t="s">
        <v>397</v>
      </c>
      <c r="DQ81" s="406" t="s">
        <v>397</v>
      </c>
      <c r="DR81" s="406" t="s">
        <v>397</v>
      </c>
      <c r="DS81" s="406" t="s">
        <v>397</v>
      </c>
      <c r="DT81" s="406" t="s">
        <v>397</v>
      </c>
      <c r="DU81" s="406" t="s">
        <v>397</v>
      </c>
      <c r="DV81" s="406" t="s">
        <v>397</v>
      </c>
      <c r="DW81" s="406" t="s">
        <v>397</v>
      </c>
      <c r="DX81" s="406" t="s">
        <v>397</v>
      </c>
      <c r="DY81" s="406" t="s">
        <v>397</v>
      </c>
      <c r="DZ81" s="406" t="s">
        <v>397</v>
      </c>
      <c r="EA81" s="406" t="s">
        <v>397</v>
      </c>
      <c r="EB81" s="406" t="s">
        <v>397</v>
      </c>
      <c r="EC81" s="406" t="s">
        <v>397</v>
      </c>
      <c r="ED81" s="406" t="s">
        <v>397</v>
      </c>
      <c r="EE81" s="406" t="s">
        <v>397</v>
      </c>
      <c r="EF81" s="406" t="s">
        <v>397</v>
      </c>
      <c r="EG81" s="406" t="s">
        <v>397</v>
      </c>
      <c r="EH81" s="406" t="s">
        <v>397</v>
      </c>
      <c r="EI81" s="406" t="s">
        <v>397</v>
      </c>
      <c r="EJ81" s="406" t="s">
        <v>397</v>
      </c>
      <c r="EK81" s="406" t="s">
        <v>397</v>
      </c>
      <c r="EL81" s="406" t="s">
        <v>397</v>
      </c>
      <c r="EM81" s="406" t="s">
        <v>397</v>
      </c>
      <c r="EN81" s="406" t="s">
        <v>397</v>
      </c>
      <c r="EO81" s="406" t="s">
        <v>397</v>
      </c>
      <c r="EP81" s="406" t="s">
        <v>397</v>
      </c>
      <c r="EQ81" s="406" t="s">
        <v>397</v>
      </c>
      <c r="ER81" s="406" t="s">
        <v>397</v>
      </c>
      <c r="ES81" s="406" t="s">
        <v>397</v>
      </c>
      <c r="ET81" s="406" t="s">
        <v>397</v>
      </c>
      <c r="EU81" s="406" t="s">
        <v>397</v>
      </c>
      <c r="EV81" s="406" t="s">
        <v>397</v>
      </c>
      <c r="EW81" s="406" t="s">
        <v>397</v>
      </c>
      <c r="EX81" s="406" t="s">
        <v>397</v>
      </c>
      <c r="EY81" s="406" t="s">
        <v>397</v>
      </c>
      <c r="EZ81" s="406" t="s">
        <v>397</v>
      </c>
      <c r="FA81" s="406" t="s">
        <v>397</v>
      </c>
      <c r="FB81" s="406" t="s">
        <v>397</v>
      </c>
      <c r="FC81" s="406" t="s">
        <v>397</v>
      </c>
      <c r="FD81" s="406" t="s">
        <v>397</v>
      </c>
      <c r="FE81" s="406" t="s">
        <v>397</v>
      </c>
      <c r="FF81" s="406" t="s">
        <v>397</v>
      </c>
      <c r="FG81" s="406" t="s">
        <v>397</v>
      </c>
      <c r="FH81" s="406" t="s">
        <v>397</v>
      </c>
      <c r="FI81" s="406" t="s">
        <v>397</v>
      </c>
      <c r="FJ81" s="406" t="s">
        <v>397</v>
      </c>
      <c r="FK81" s="406" t="s">
        <v>397</v>
      </c>
      <c r="FL81" s="406" t="s">
        <v>397</v>
      </c>
      <c r="FM81" s="406" t="s">
        <v>397</v>
      </c>
      <c r="FN81" s="406" t="s">
        <v>397</v>
      </c>
      <c r="FO81" s="406" t="s">
        <v>397</v>
      </c>
      <c r="FP81" s="406" t="s">
        <v>397</v>
      </c>
      <c r="FQ81" s="406" t="s">
        <v>397</v>
      </c>
      <c r="FR81" s="406" t="s">
        <v>397</v>
      </c>
      <c r="FS81" s="406" t="s">
        <v>397</v>
      </c>
      <c r="FT81" s="406" t="s">
        <v>397</v>
      </c>
      <c r="FU81" s="406" t="s">
        <v>397</v>
      </c>
      <c r="FV81" s="406" t="s">
        <v>397</v>
      </c>
      <c r="FW81" s="406" t="s">
        <v>397</v>
      </c>
      <c r="FX81" s="406" t="s">
        <v>397</v>
      </c>
      <c r="FY81" s="406" t="s">
        <v>397</v>
      </c>
      <c r="FZ81" s="406" t="s">
        <v>397</v>
      </c>
      <c r="GA81" s="406" t="s">
        <v>397</v>
      </c>
      <c r="GB81" s="406" t="s">
        <v>397</v>
      </c>
      <c r="GC81" s="406" t="s">
        <v>397</v>
      </c>
      <c r="GD81" s="406" t="s">
        <v>397</v>
      </c>
      <c r="GE81" s="406" t="s">
        <v>397</v>
      </c>
      <c r="GF81" s="406" t="s">
        <v>397</v>
      </c>
      <c r="GG81" s="406" t="s">
        <v>397</v>
      </c>
      <c r="GH81" s="406" t="s">
        <v>397</v>
      </c>
      <c r="GI81" s="406" t="s">
        <v>397</v>
      </c>
      <c r="GJ81" s="406" t="s">
        <v>397</v>
      </c>
      <c r="GK81" s="406" t="s">
        <v>397</v>
      </c>
      <c r="GL81" s="406" t="s">
        <v>397</v>
      </c>
      <c r="GM81" s="406" t="s">
        <v>397</v>
      </c>
      <c r="GN81" s="406" t="s">
        <v>397</v>
      </c>
      <c r="GO81" s="406" t="s">
        <v>397</v>
      </c>
      <c r="GP81" s="406" t="s">
        <v>397</v>
      </c>
      <c r="GQ81" s="406" t="s">
        <v>397</v>
      </c>
      <c r="GR81" s="406" t="s">
        <v>397</v>
      </c>
      <c r="GS81" s="406" t="s">
        <v>397</v>
      </c>
      <c r="GT81" s="406" t="s">
        <v>397</v>
      </c>
      <c r="GU81" s="406" t="s">
        <v>397</v>
      </c>
      <c r="GV81" s="406" t="s">
        <v>397</v>
      </c>
      <c r="GW81" s="406" t="s">
        <v>397</v>
      </c>
      <c r="GX81" s="406" t="s">
        <v>397</v>
      </c>
      <c r="GY81" s="406" t="s">
        <v>397</v>
      </c>
      <c r="GZ81" s="406" t="s">
        <v>397</v>
      </c>
      <c r="HA81" s="406" t="s">
        <v>397</v>
      </c>
      <c r="HB81" s="406" t="s">
        <v>397</v>
      </c>
      <c r="HC81" s="406" t="s">
        <v>397</v>
      </c>
      <c r="HD81" s="406" t="s">
        <v>397</v>
      </c>
      <c r="HE81" s="406" t="s">
        <v>397</v>
      </c>
      <c r="HF81" s="406" t="s">
        <v>397</v>
      </c>
      <c r="HG81" s="406" t="s">
        <v>397</v>
      </c>
      <c r="HH81" s="406" t="s">
        <v>397</v>
      </c>
      <c r="HI81" s="406" t="s">
        <v>397</v>
      </c>
      <c r="HJ81" s="406" t="s">
        <v>397</v>
      </c>
      <c r="HK81" s="406" t="s">
        <v>397</v>
      </c>
      <c r="HL81" s="406" t="s">
        <v>397</v>
      </c>
      <c r="HM81" s="406" t="s">
        <v>397</v>
      </c>
      <c r="HN81" s="406" t="s">
        <v>397</v>
      </c>
      <c r="HO81" s="406" t="s">
        <v>397</v>
      </c>
      <c r="HP81" s="406" t="s">
        <v>397</v>
      </c>
      <c r="HQ81" s="406" t="s">
        <v>397</v>
      </c>
      <c r="HR81" s="406" t="s">
        <v>397</v>
      </c>
      <c r="HS81" s="406" t="s">
        <v>397</v>
      </c>
      <c r="HT81" s="406" t="s">
        <v>397</v>
      </c>
      <c r="HU81" s="406" t="s">
        <v>397</v>
      </c>
      <c r="HV81" s="406" t="s">
        <v>397</v>
      </c>
      <c r="HW81" s="406" t="s">
        <v>397</v>
      </c>
      <c r="HX81" s="406" t="s">
        <v>397</v>
      </c>
      <c r="HY81" s="406" t="s">
        <v>397</v>
      </c>
      <c r="HZ81" s="406" t="s">
        <v>397</v>
      </c>
      <c r="IA81" s="406" t="s">
        <v>397</v>
      </c>
      <c r="IB81" s="406" t="s">
        <v>397</v>
      </c>
      <c r="IC81" s="406" t="s">
        <v>397</v>
      </c>
      <c r="ID81" s="406" t="s">
        <v>397</v>
      </c>
      <c r="IE81" s="406" t="s">
        <v>397</v>
      </c>
      <c r="IF81" s="406" t="s">
        <v>397</v>
      </c>
      <c r="IG81" s="406" t="s">
        <v>397</v>
      </c>
      <c r="IH81" s="406" t="s">
        <v>397</v>
      </c>
      <c r="II81" s="406" t="s">
        <v>397</v>
      </c>
      <c r="IJ81" s="406" t="s">
        <v>397</v>
      </c>
      <c r="IK81" s="406" t="s">
        <v>397</v>
      </c>
      <c r="IL81" s="406" t="s">
        <v>397</v>
      </c>
      <c r="IM81" s="406" t="s">
        <v>397</v>
      </c>
      <c r="IN81" s="406" t="s">
        <v>397</v>
      </c>
      <c r="IO81" s="406" t="s">
        <v>397</v>
      </c>
      <c r="IP81" s="406" t="s">
        <v>397</v>
      </c>
      <c r="IQ81" s="406" t="s">
        <v>397</v>
      </c>
      <c r="IR81" s="406" t="s">
        <v>397</v>
      </c>
      <c r="IS81" s="406" t="s">
        <v>397</v>
      </c>
      <c r="IT81" s="406" t="s">
        <v>397</v>
      </c>
      <c r="IU81" s="406" t="s">
        <v>397</v>
      </c>
      <c r="IV81" s="406" t="s">
        <v>397</v>
      </c>
      <c r="IW81" s="406" t="s">
        <v>397</v>
      </c>
      <c r="IX81" s="406" t="s">
        <v>397</v>
      </c>
      <c r="IY81" s="406" t="s">
        <v>397</v>
      </c>
      <c r="IZ81" s="406" t="s">
        <v>397</v>
      </c>
      <c r="JA81" s="406" t="s">
        <v>397</v>
      </c>
      <c r="JB81" s="406" t="s">
        <v>397</v>
      </c>
      <c r="JC81" s="406" t="s">
        <v>397</v>
      </c>
      <c r="JD81" s="406" t="s">
        <v>397</v>
      </c>
      <c r="JE81" s="406" t="s">
        <v>397</v>
      </c>
      <c r="JF81" s="406" t="s">
        <v>397</v>
      </c>
      <c r="JG81" s="406" t="s">
        <v>397</v>
      </c>
      <c r="JH81" s="406" t="s">
        <v>397</v>
      </c>
      <c r="JI81" s="406" t="s">
        <v>397</v>
      </c>
      <c r="JJ81" s="406" t="s">
        <v>397</v>
      </c>
      <c r="JK81" s="406" t="s">
        <v>397</v>
      </c>
      <c r="JL81" s="406" t="s">
        <v>397</v>
      </c>
      <c r="JM81" s="406" t="s">
        <v>397</v>
      </c>
      <c r="JN81" s="406" t="s">
        <v>397</v>
      </c>
      <c r="JO81" s="406" t="s">
        <v>397</v>
      </c>
      <c r="JP81" s="406" t="s">
        <v>397</v>
      </c>
      <c r="JQ81" s="406" t="s">
        <v>397</v>
      </c>
      <c r="JR81" s="406" t="s">
        <v>397</v>
      </c>
      <c r="JS81" s="406" t="s">
        <v>397</v>
      </c>
      <c r="JT81" s="406" t="s">
        <v>397</v>
      </c>
      <c r="JU81" s="406" t="s">
        <v>397</v>
      </c>
      <c r="JV81" s="406" t="s">
        <v>397</v>
      </c>
      <c r="JW81" s="406" t="s">
        <v>397</v>
      </c>
      <c r="JX81" s="406" t="s">
        <v>397</v>
      </c>
      <c r="JY81" s="406" t="s">
        <v>397</v>
      </c>
      <c r="JZ81" s="406" t="s">
        <v>397</v>
      </c>
      <c r="KA81" s="406" t="s">
        <v>397</v>
      </c>
      <c r="KB81" s="406" t="s">
        <v>397</v>
      </c>
      <c r="KC81" s="406" t="s">
        <v>397</v>
      </c>
      <c r="KD81" s="406" t="s">
        <v>397</v>
      </c>
      <c r="KE81" s="406" t="s">
        <v>397</v>
      </c>
      <c r="KF81" s="406" t="s">
        <v>397</v>
      </c>
      <c r="KG81" s="406" t="s">
        <v>397</v>
      </c>
      <c r="KH81" s="406" t="s">
        <v>397</v>
      </c>
      <c r="KI81" s="406" t="s">
        <v>397</v>
      </c>
      <c r="KJ81" s="406" t="s">
        <v>397</v>
      </c>
      <c r="KK81" s="406" t="s">
        <v>397</v>
      </c>
      <c r="KL81" s="406" t="s">
        <v>397</v>
      </c>
      <c r="KM81" s="406" t="s">
        <v>397</v>
      </c>
      <c r="KN81" s="406" t="s">
        <v>397</v>
      </c>
      <c r="KO81" s="406" t="s">
        <v>397</v>
      </c>
      <c r="KP81" s="406" t="s">
        <v>397</v>
      </c>
      <c r="KQ81" s="406" t="s">
        <v>397</v>
      </c>
      <c r="KR81" s="406" t="s">
        <v>397</v>
      </c>
      <c r="KS81" s="406" t="s">
        <v>397</v>
      </c>
      <c r="KT81" s="406" t="s">
        <v>397</v>
      </c>
      <c r="KU81" s="406"/>
      <c r="KV81" s="406"/>
      <c r="KW81" s="406"/>
      <c r="KX81" s="406"/>
      <c r="KY81" s="397"/>
      <c r="KZ81" s="397" t="s">
        <v>480</v>
      </c>
      <c r="LA81" s="397" t="s">
        <v>397</v>
      </c>
      <c r="LB81" s="397" t="s">
        <v>397</v>
      </c>
      <c r="LC81" s="397" t="s">
        <v>397</v>
      </c>
      <c r="LD81" s="397" t="s">
        <v>397</v>
      </c>
      <c r="LE81" s="397" t="s">
        <v>397</v>
      </c>
      <c r="LF81" s="397" t="s">
        <v>397</v>
      </c>
      <c r="LG81" s="397"/>
      <c r="LH81" s="406"/>
      <c r="LI81" s="406"/>
      <c r="LJ81" s="406"/>
      <c r="LK81" s="406"/>
      <c r="LL81" s="406"/>
      <c r="LM81" s="406"/>
      <c r="LN81" s="406"/>
      <c r="LO81" s="406"/>
      <c r="LP81" s="406"/>
      <c r="LQ81" s="406"/>
      <c r="LR81" s="406"/>
      <c r="LS81" s="406"/>
      <c r="LT81" s="406"/>
      <c r="LU81" s="406"/>
      <c r="LV81" s="406"/>
      <c r="LW81" s="406"/>
      <c r="LX81" s="406"/>
      <c r="LY81" s="406"/>
      <c r="LZ81" s="406"/>
      <c r="MA81" s="406"/>
      <c r="MB81" s="406"/>
      <c r="MC81" s="406"/>
      <c r="MD81" s="406"/>
      <c r="ME81" s="406"/>
      <c r="MF81" s="406"/>
      <c r="MG81" s="406"/>
      <c r="MH81" s="406"/>
      <c r="MI81" s="406"/>
      <c r="MJ81" s="406"/>
      <c r="MK81" s="406"/>
      <c r="ML81" s="406"/>
      <c r="MM81" s="406"/>
      <c r="MN81" s="406"/>
      <c r="MO81" s="406"/>
      <c r="MP81" s="406"/>
      <c r="MQ81" s="406"/>
      <c r="MR81" s="406"/>
      <c r="MS81" s="406"/>
      <c r="MT81" s="406"/>
      <c r="MU81" s="406"/>
      <c r="MV81" s="406"/>
      <c r="MW81" s="406"/>
      <c r="MX81" s="406"/>
      <c r="MY81" s="406"/>
      <c r="MZ81" s="406"/>
      <c r="NA81" s="406"/>
      <c r="NB81" s="406"/>
      <c r="NC81" s="406"/>
      <c r="ND81" s="406"/>
      <c r="NE81" s="406"/>
      <c r="NF81" s="406"/>
      <c r="NG81" s="406"/>
      <c r="NH81" s="406"/>
      <c r="NI81" s="406"/>
      <c r="NJ81" s="406"/>
      <c r="NK81" s="406"/>
      <c r="NL81" s="406"/>
      <c r="NM81" s="406"/>
      <c r="NN81" s="406"/>
      <c r="NO81" s="406"/>
      <c r="NP81" s="406"/>
      <c r="NQ81" s="406"/>
      <c r="NR81" s="406"/>
      <c r="NS81" s="406"/>
      <c r="NT81" s="406"/>
      <c r="NU81" s="406"/>
      <c r="NV81" s="406"/>
      <c r="NW81" s="406"/>
      <c r="NX81" s="406"/>
      <c r="NY81" s="406"/>
      <c r="NZ81" s="406"/>
      <c r="OA81" s="406"/>
      <c r="OB81" s="406"/>
      <c r="OC81" s="406"/>
      <c r="OD81" s="406"/>
      <c r="OE81" s="406"/>
      <c r="OF81" s="406"/>
      <c r="OG81" s="406"/>
      <c r="OH81" s="406"/>
      <c r="OI81" s="406"/>
      <c r="OJ81" s="406"/>
      <c r="OK81" s="406"/>
      <c r="OL81" s="406"/>
      <c r="OM81" s="406"/>
      <c r="ON81" s="406"/>
      <c r="OO81" s="406"/>
      <c r="OP81" s="406"/>
      <c r="OQ81" s="406"/>
      <c r="OR81" s="406"/>
      <c r="OS81" s="406"/>
      <c r="OT81" s="406"/>
      <c r="OU81" s="406"/>
      <c r="OV81" s="406"/>
      <c r="OW81" s="406"/>
      <c r="OX81" s="406"/>
      <c r="OY81" s="406"/>
      <c r="OZ81" s="406"/>
      <c r="PA81" s="406"/>
      <c r="PB81" s="406"/>
      <c r="PC81" s="406"/>
      <c r="PD81" s="406"/>
      <c r="PE81" s="406"/>
      <c r="PF81" s="406"/>
      <c r="PG81" s="406"/>
      <c r="PH81" s="406"/>
      <c r="PI81" s="406"/>
      <c r="PJ81" s="406"/>
      <c r="PK81" s="406"/>
      <c r="PL81" s="406"/>
      <c r="PM81" s="406"/>
      <c r="PN81" s="406"/>
      <c r="PO81" s="406"/>
      <c r="PP81" s="406"/>
      <c r="PQ81" s="406"/>
      <c r="PR81" s="406"/>
      <c r="PS81" s="406"/>
      <c r="PT81" s="406"/>
      <c r="PU81" s="406"/>
      <c r="PV81" s="406"/>
      <c r="PW81" s="406"/>
      <c r="PX81" s="406"/>
      <c r="PY81" s="406"/>
      <c r="PZ81" s="406"/>
      <c r="QA81" s="406"/>
      <c r="QB81" s="406"/>
      <c r="QC81" s="406"/>
      <c r="QD81" s="406"/>
      <c r="QE81" s="406"/>
      <c r="QF81" s="406"/>
      <c r="QG81" s="406"/>
      <c r="QH81" s="406"/>
      <c r="QI81" s="406"/>
      <c r="QJ81" s="406"/>
      <c r="QK81" s="406"/>
      <c r="QL81" s="406"/>
      <c r="QM81" s="406"/>
      <c r="QN81" s="406"/>
      <c r="QO81" s="406"/>
      <c r="QP81" s="406"/>
      <c r="QQ81" s="406"/>
      <c r="QR81" s="406"/>
      <c r="QS81" s="406"/>
      <c r="QT81" s="406"/>
      <c r="QU81" s="406"/>
      <c r="QV81" s="406"/>
      <c r="QW81" s="406"/>
      <c r="QX81" s="406"/>
      <c r="QY81" s="406"/>
      <c r="QZ81" s="406"/>
      <c r="RA81" s="406"/>
      <c r="RB81" s="406"/>
      <c r="RC81" s="406"/>
      <c r="RD81" s="406"/>
      <c r="RE81" s="406"/>
      <c r="RF81" s="406"/>
      <c r="RG81" s="406"/>
      <c r="RH81" s="406"/>
      <c r="RI81" s="406"/>
      <c r="RJ81" s="406"/>
      <c r="RK81" s="406"/>
      <c r="RL81" s="406"/>
      <c r="RM81" s="406"/>
      <c r="RN81" s="406"/>
      <c r="RO81" s="406"/>
      <c r="RP81" s="406"/>
      <c r="RQ81" s="406"/>
      <c r="RR81" s="406"/>
      <c r="RS81" s="406"/>
      <c r="RT81" s="406"/>
      <c r="RU81" s="406"/>
      <c r="RV81" s="406"/>
      <c r="RW81" s="406"/>
      <c r="RX81" s="406"/>
      <c r="RY81" s="406"/>
      <c r="RZ81" s="406"/>
      <c r="SA81" s="406"/>
      <c r="SB81" s="406"/>
      <c r="SC81" s="406"/>
      <c r="SD81" s="406"/>
      <c r="SE81" s="406"/>
      <c r="SF81" s="406"/>
      <c r="SG81" s="406"/>
    </row>
    <row r="82" spans="1:501">
      <c r="A82" s="395"/>
      <c r="B82" s="395" t="s">
        <v>481</v>
      </c>
      <c r="C82" s="395">
        <v>0</v>
      </c>
      <c r="D82" s="395">
        <v>0</v>
      </c>
      <c r="E82" s="395">
        <v>-14.45</v>
      </c>
      <c r="F82" s="395">
        <v>-506.76</v>
      </c>
      <c r="G82" s="395">
        <v>165.45</v>
      </c>
      <c r="H82" s="395">
        <v>-30.96</v>
      </c>
      <c r="I82" s="395">
        <v>-37.619999999999997</v>
      </c>
      <c r="J82" s="395">
        <v>63.06</v>
      </c>
      <c r="K82" s="395">
        <v>-16.75</v>
      </c>
      <c r="L82" s="395">
        <v>93.25</v>
      </c>
      <c r="M82" s="395">
        <v>0</v>
      </c>
      <c r="N82" s="395"/>
      <c r="O82" s="398">
        <v>0</v>
      </c>
      <c r="P82" s="395">
        <v>0</v>
      </c>
      <c r="Q82" s="395">
        <v>0</v>
      </c>
      <c r="R82" s="395"/>
      <c r="S82" s="395"/>
      <c r="T82" s="395"/>
      <c r="U82" s="395"/>
      <c r="V82" s="395">
        <v>0</v>
      </c>
      <c r="W82" s="395" t="s">
        <v>397</v>
      </c>
      <c r="X82" s="395" t="s">
        <v>397</v>
      </c>
      <c r="Y82" s="395" t="s">
        <v>397</v>
      </c>
      <c r="Z82" s="395"/>
      <c r="AA82" s="395"/>
      <c r="AB82" s="395"/>
      <c r="AC82" s="395"/>
      <c r="AD82" s="395"/>
      <c r="AE82" s="395"/>
      <c r="AF82" s="397" t="s">
        <v>481</v>
      </c>
      <c r="AG82" s="395" t="s">
        <v>481</v>
      </c>
      <c r="AH82" s="406" t="s">
        <v>397</v>
      </c>
      <c r="AI82" s="406" t="s">
        <v>397</v>
      </c>
      <c r="AJ82" s="406" t="s">
        <v>397</v>
      </c>
      <c r="AK82" s="406" t="s">
        <v>397</v>
      </c>
      <c r="AL82" s="406" t="s">
        <v>397</v>
      </c>
      <c r="AM82" s="406" t="s">
        <v>397</v>
      </c>
      <c r="AN82" s="406" t="s">
        <v>397</v>
      </c>
      <c r="AO82" s="406" t="s">
        <v>397</v>
      </c>
      <c r="AP82" s="406" t="s">
        <v>397</v>
      </c>
      <c r="AQ82" s="406" t="s">
        <v>397</v>
      </c>
      <c r="AR82" s="406" t="s">
        <v>397</v>
      </c>
      <c r="AS82" s="406" t="s">
        <v>397</v>
      </c>
      <c r="AT82" s="406" t="s">
        <v>397</v>
      </c>
      <c r="AU82" s="406" t="s">
        <v>397</v>
      </c>
      <c r="AV82" s="406" t="s">
        <v>397</v>
      </c>
      <c r="AW82" s="406" t="s">
        <v>397</v>
      </c>
      <c r="AX82" s="406" t="s">
        <v>397</v>
      </c>
      <c r="AY82" s="406" t="s">
        <v>397</v>
      </c>
      <c r="AZ82" s="406" t="s">
        <v>397</v>
      </c>
      <c r="BA82" s="406" t="s">
        <v>397</v>
      </c>
      <c r="BB82" s="406" t="s">
        <v>397</v>
      </c>
      <c r="BC82" s="406" t="s">
        <v>397</v>
      </c>
      <c r="BD82" s="406" t="s">
        <v>397</v>
      </c>
      <c r="BE82" s="406" t="s">
        <v>397</v>
      </c>
      <c r="BF82" s="406" t="s">
        <v>397</v>
      </c>
      <c r="BG82" s="406" t="s">
        <v>397</v>
      </c>
      <c r="BH82" s="406" t="s">
        <v>397</v>
      </c>
      <c r="BI82" s="406" t="s">
        <v>397</v>
      </c>
      <c r="BJ82" s="406" t="s">
        <v>397</v>
      </c>
      <c r="BK82" s="406" t="s">
        <v>397</v>
      </c>
      <c r="BL82" s="406" t="s">
        <v>397</v>
      </c>
      <c r="BM82" s="406" t="s">
        <v>397</v>
      </c>
      <c r="BN82" s="406" t="s">
        <v>397</v>
      </c>
      <c r="BO82" s="406" t="s">
        <v>397</v>
      </c>
      <c r="BP82" s="406" t="s">
        <v>397</v>
      </c>
      <c r="BQ82" s="406" t="s">
        <v>397</v>
      </c>
      <c r="BR82" s="406" t="s">
        <v>397</v>
      </c>
      <c r="BS82" s="406" t="s">
        <v>397</v>
      </c>
      <c r="BT82" s="406" t="s">
        <v>397</v>
      </c>
      <c r="BU82" s="406" t="s">
        <v>397</v>
      </c>
      <c r="BV82" s="406" t="s">
        <v>397</v>
      </c>
      <c r="BW82" s="406" t="s">
        <v>397</v>
      </c>
      <c r="BX82" s="406" t="s">
        <v>397</v>
      </c>
      <c r="BY82" s="406" t="s">
        <v>397</v>
      </c>
      <c r="BZ82" s="406" t="s">
        <v>397</v>
      </c>
      <c r="CA82" s="406" t="s">
        <v>397</v>
      </c>
      <c r="CB82" s="406" t="s">
        <v>397</v>
      </c>
      <c r="CC82" s="406" t="s">
        <v>397</v>
      </c>
      <c r="CD82" s="406" t="s">
        <v>397</v>
      </c>
      <c r="CE82" s="406" t="s">
        <v>397</v>
      </c>
      <c r="CF82" s="406" t="s">
        <v>397</v>
      </c>
      <c r="CG82" s="406" t="s">
        <v>397</v>
      </c>
      <c r="CH82" s="406" t="s">
        <v>397</v>
      </c>
      <c r="CI82" s="406" t="s">
        <v>397</v>
      </c>
      <c r="CJ82" s="406" t="s">
        <v>397</v>
      </c>
      <c r="CK82" s="406" t="s">
        <v>397</v>
      </c>
      <c r="CL82" s="406" t="s">
        <v>397</v>
      </c>
      <c r="CM82" s="406" t="s">
        <v>397</v>
      </c>
      <c r="CN82" s="406" t="s">
        <v>397</v>
      </c>
      <c r="CO82" s="406" t="s">
        <v>397</v>
      </c>
      <c r="CP82" s="406" t="s">
        <v>397</v>
      </c>
      <c r="CQ82" s="406" t="s">
        <v>397</v>
      </c>
      <c r="CR82" s="406" t="s">
        <v>397</v>
      </c>
      <c r="CS82" s="406" t="s">
        <v>397</v>
      </c>
      <c r="CT82" s="406" t="s">
        <v>397</v>
      </c>
      <c r="CU82" s="406" t="s">
        <v>397</v>
      </c>
      <c r="CV82" s="406" t="s">
        <v>397</v>
      </c>
      <c r="CW82" s="406" t="s">
        <v>397</v>
      </c>
      <c r="CX82" s="406" t="s">
        <v>397</v>
      </c>
      <c r="CY82" s="406" t="s">
        <v>397</v>
      </c>
      <c r="CZ82" s="406" t="s">
        <v>397</v>
      </c>
      <c r="DA82" s="406" t="s">
        <v>397</v>
      </c>
      <c r="DB82" s="406" t="s">
        <v>397</v>
      </c>
      <c r="DC82" s="397"/>
      <c r="DD82" s="397"/>
      <c r="DE82" s="397"/>
      <c r="DF82" s="397" t="s">
        <v>397</v>
      </c>
      <c r="DG82" s="397" t="s">
        <v>397</v>
      </c>
      <c r="DH82" s="397" t="s">
        <v>397</v>
      </c>
      <c r="DI82" s="397" t="s">
        <v>397</v>
      </c>
      <c r="DJ82" s="397" t="s">
        <v>397</v>
      </c>
      <c r="DK82" s="397" t="s">
        <v>397</v>
      </c>
      <c r="DL82" s="397"/>
      <c r="DM82" s="397"/>
      <c r="DN82" s="397" t="s">
        <v>481</v>
      </c>
      <c r="DO82" s="395" t="s">
        <v>481</v>
      </c>
      <c r="DP82" s="406" t="s">
        <v>397</v>
      </c>
      <c r="DQ82" s="406" t="s">
        <v>397</v>
      </c>
      <c r="DR82" s="406" t="s">
        <v>397</v>
      </c>
      <c r="DS82" s="406" t="s">
        <v>397</v>
      </c>
      <c r="DT82" s="406" t="s">
        <v>397</v>
      </c>
      <c r="DU82" s="406" t="s">
        <v>397</v>
      </c>
      <c r="DV82" s="406" t="s">
        <v>397</v>
      </c>
      <c r="DW82" s="406" t="s">
        <v>397</v>
      </c>
      <c r="DX82" s="406" t="s">
        <v>397</v>
      </c>
      <c r="DY82" s="406" t="s">
        <v>397</v>
      </c>
      <c r="DZ82" s="406" t="s">
        <v>397</v>
      </c>
      <c r="EA82" s="406" t="s">
        <v>397</v>
      </c>
      <c r="EB82" s="406" t="s">
        <v>397</v>
      </c>
      <c r="EC82" s="406" t="s">
        <v>397</v>
      </c>
      <c r="ED82" s="406" t="s">
        <v>397</v>
      </c>
      <c r="EE82" s="406" t="s">
        <v>397</v>
      </c>
      <c r="EF82" s="406" t="s">
        <v>397</v>
      </c>
      <c r="EG82" s="406" t="s">
        <v>397</v>
      </c>
      <c r="EH82" s="406" t="s">
        <v>397</v>
      </c>
      <c r="EI82" s="406" t="s">
        <v>397</v>
      </c>
      <c r="EJ82" s="406" t="s">
        <v>397</v>
      </c>
      <c r="EK82" s="406" t="s">
        <v>397</v>
      </c>
      <c r="EL82" s="406" t="s">
        <v>397</v>
      </c>
      <c r="EM82" s="406" t="s">
        <v>397</v>
      </c>
      <c r="EN82" s="406" t="s">
        <v>397</v>
      </c>
      <c r="EO82" s="406" t="s">
        <v>397</v>
      </c>
      <c r="EP82" s="406" t="s">
        <v>397</v>
      </c>
      <c r="EQ82" s="406" t="s">
        <v>397</v>
      </c>
      <c r="ER82" s="406" t="s">
        <v>397</v>
      </c>
      <c r="ES82" s="406" t="s">
        <v>397</v>
      </c>
      <c r="ET82" s="406" t="s">
        <v>397</v>
      </c>
      <c r="EU82" s="406" t="s">
        <v>397</v>
      </c>
      <c r="EV82" s="406" t="s">
        <v>397</v>
      </c>
      <c r="EW82" s="406" t="s">
        <v>397</v>
      </c>
      <c r="EX82" s="406" t="s">
        <v>397</v>
      </c>
      <c r="EY82" s="406" t="s">
        <v>397</v>
      </c>
      <c r="EZ82" s="406" t="s">
        <v>397</v>
      </c>
      <c r="FA82" s="406" t="s">
        <v>397</v>
      </c>
      <c r="FB82" s="406" t="s">
        <v>397</v>
      </c>
      <c r="FC82" s="406" t="s">
        <v>397</v>
      </c>
      <c r="FD82" s="406" t="s">
        <v>397</v>
      </c>
      <c r="FE82" s="406" t="s">
        <v>397</v>
      </c>
      <c r="FF82" s="406" t="s">
        <v>397</v>
      </c>
      <c r="FG82" s="406" t="s">
        <v>397</v>
      </c>
      <c r="FH82" s="406" t="s">
        <v>397</v>
      </c>
      <c r="FI82" s="406" t="s">
        <v>397</v>
      </c>
      <c r="FJ82" s="406" t="s">
        <v>397</v>
      </c>
      <c r="FK82" s="406" t="s">
        <v>397</v>
      </c>
      <c r="FL82" s="406" t="s">
        <v>397</v>
      </c>
      <c r="FM82" s="406" t="s">
        <v>397</v>
      </c>
      <c r="FN82" s="406" t="s">
        <v>397</v>
      </c>
      <c r="FO82" s="406" t="s">
        <v>397</v>
      </c>
      <c r="FP82" s="406" t="s">
        <v>397</v>
      </c>
      <c r="FQ82" s="406" t="s">
        <v>397</v>
      </c>
      <c r="FR82" s="406" t="s">
        <v>397</v>
      </c>
      <c r="FS82" s="406" t="s">
        <v>397</v>
      </c>
      <c r="FT82" s="406" t="s">
        <v>397</v>
      </c>
      <c r="FU82" s="406" t="s">
        <v>397</v>
      </c>
      <c r="FV82" s="406" t="s">
        <v>397</v>
      </c>
      <c r="FW82" s="406" t="s">
        <v>397</v>
      </c>
      <c r="FX82" s="406" t="s">
        <v>397</v>
      </c>
      <c r="FY82" s="406" t="s">
        <v>397</v>
      </c>
      <c r="FZ82" s="406" t="s">
        <v>397</v>
      </c>
      <c r="GA82" s="406" t="s">
        <v>397</v>
      </c>
      <c r="GB82" s="406" t="s">
        <v>397</v>
      </c>
      <c r="GC82" s="406" t="s">
        <v>397</v>
      </c>
      <c r="GD82" s="406" t="s">
        <v>397</v>
      </c>
      <c r="GE82" s="406" t="s">
        <v>397</v>
      </c>
      <c r="GF82" s="406" t="s">
        <v>397</v>
      </c>
      <c r="GG82" s="406" t="s">
        <v>397</v>
      </c>
      <c r="GH82" s="406" t="s">
        <v>397</v>
      </c>
      <c r="GI82" s="406" t="s">
        <v>397</v>
      </c>
      <c r="GJ82" s="406" t="s">
        <v>397</v>
      </c>
      <c r="GK82" s="406" t="s">
        <v>397</v>
      </c>
      <c r="GL82" s="406" t="s">
        <v>397</v>
      </c>
      <c r="GM82" s="406" t="s">
        <v>397</v>
      </c>
      <c r="GN82" s="406" t="s">
        <v>397</v>
      </c>
      <c r="GO82" s="406" t="s">
        <v>397</v>
      </c>
      <c r="GP82" s="406" t="s">
        <v>397</v>
      </c>
      <c r="GQ82" s="406" t="s">
        <v>397</v>
      </c>
      <c r="GR82" s="406" t="s">
        <v>397</v>
      </c>
      <c r="GS82" s="406" t="s">
        <v>397</v>
      </c>
      <c r="GT82" s="406" t="s">
        <v>397</v>
      </c>
      <c r="GU82" s="406" t="s">
        <v>397</v>
      </c>
      <c r="GV82" s="406" t="s">
        <v>397</v>
      </c>
      <c r="GW82" s="406" t="s">
        <v>397</v>
      </c>
      <c r="GX82" s="406" t="s">
        <v>397</v>
      </c>
      <c r="GY82" s="406" t="s">
        <v>397</v>
      </c>
      <c r="GZ82" s="406" t="s">
        <v>397</v>
      </c>
      <c r="HA82" s="406" t="s">
        <v>397</v>
      </c>
      <c r="HB82" s="406" t="s">
        <v>397</v>
      </c>
      <c r="HC82" s="406" t="s">
        <v>397</v>
      </c>
      <c r="HD82" s="406" t="s">
        <v>397</v>
      </c>
      <c r="HE82" s="406" t="s">
        <v>397</v>
      </c>
      <c r="HF82" s="406" t="s">
        <v>397</v>
      </c>
      <c r="HG82" s="406" t="s">
        <v>397</v>
      </c>
      <c r="HH82" s="406" t="s">
        <v>397</v>
      </c>
      <c r="HI82" s="406" t="s">
        <v>397</v>
      </c>
      <c r="HJ82" s="406" t="s">
        <v>397</v>
      </c>
      <c r="HK82" s="406" t="s">
        <v>397</v>
      </c>
      <c r="HL82" s="406" t="s">
        <v>397</v>
      </c>
      <c r="HM82" s="406" t="s">
        <v>397</v>
      </c>
      <c r="HN82" s="406" t="s">
        <v>397</v>
      </c>
      <c r="HO82" s="406" t="s">
        <v>397</v>
      </c>
      <c r="HP82" s="406" t="s">
        <v>397</v>
      </c>
      <c r="HQ82" s="406" t="s">
        <v>397</v>
      </c>
      <c r="HR82" s="406" t="s">
        <v>397</v>
      </c>
      <c r="HS82" s="406" t="s">
        <v>397</v>
      </c>
      <c r="HT82" s="406" t="s">
        <v>397</v>
      </c>
      <c r="HU82" s="406" t="s">
        <v>397</v>
      </c>
      <c r="HV82" s="406" t="s">
        <v>397</v>
      </c>
      <c r="HW82" s="406" t="s">
        <v>397</v>
      </c>
      <c r="HX82" s="406" t="s">
        <v>397</v>
      </c>
      <c r="HY82" s="406" t="s">
        <v>397</v>
      </c>
      <c r="HZ82" s="406" t="s">
        <v>397</v>
      </c>
      <c r="IA82" s="406" t="s">
        <v>397</v>
      </c>
      <c r="IB82" s="406" t="s">
        <v>397</v>
      </c>
      <c r="IC82" s="406" t="s">
        <v>397</v>
      </c>
      <c r="ID82" s="406" t="s">
        <v>397</v>
      </c>
      <c r="IE82" s="406" t="s">
        <v>397</v>
      </c>
      <c r="IF82" s="406" t="s">
        <v>397</v>
      </c>
      <c r="IG82" s="406" t="s">
        <v>397</v>
      </c>
      <c r="IH82" s="406" t="s">
        <v>397</v>
      </c>
      <c r="II82" s="406" t="s">
        <v>397</v>
      </c>
      <c r="IJ82" s="406" t="s">
        <v>397</v>
      </c>
      <c r="IK82" s="406" t="s">
        <v>397</v>
      </c>
      <c r="IL82" s="406" t="s">
        <v>397</v>
      </c>
      <c r="IM82" s="406" t="s">
        <v>397</v>
      </c>
      <c r="IN82" s="406" t="s">
        <v>397</v>
      </c>
      <c r="IO82" s="406" t="s">
        <v>397</v>
      </c>
      <c r="IP82" s="406" t="s">
        <v>397</v>
      </c>
      <c r="IQ82" s="406" t="s">
        <v>397</v>
      </c>
      <c r="IR82" s="406" t="s">
        <v>397</v>
      </c>
      <c r="IS82" s="406" t="s">
        <v>397</v>
      </c>
      <c r="IT82" s="406" t="s">
        <v>397</v>
      </c>
      <c r="IU82" s="406" t="s">
        <v>397</v>
      </c>
      <c r="IV82" s="406" t="s">
        <v>397</v>
      </c>
      <c r="IW82" s="406" t="s">
        <v>397</v>
      </c>
      <c r="IX82" s="406" t="s">
        <v>397</v>
      </c>
      <c r="IY82" s="406" t="s">
        <v>397</v>
      </c>
      <c r="IZ82" s="406" t="s">
        <v>397</v>
      </c>
      <c r="JA82" s="406" t="s">
        <v>397</v>
      </c>
      <c r="JB82" s="406" t="s">
        <v>397</v>
      </c>
      <c r="JC82" s="406" t="s">
        <v>397</v>
      </c>
      <c r="JD82" s="406" t="s">
        <v>397</v>
      </c>
      <c r="JE82" s="406" t="s">
        <v>397</v>
      </c>
      <c r="JF82" s="406" t="s">
        <v>397</v>
      </c>
      <c r="JG82" s="406" t="s">
        <v>397</v>
      </c>
      <c r="JH82" s="406" t="s">
        <v>397</v>
      </c>
      <c r="JI82" s="406" t="s">
        <v>397</v>
      </c>
      <c r="JJ82" s="406" t="s">
        <v>397</v>
      </c>
      <c r="JK82" s="406" t="s">
        <v>397</v>
      </c>
      <c r="JL82" s="406" t="s">
        <v>397</v>
      </c>
      <c r="JM82" s="406" t="s">
        <v>397</v>
      </c>
      <c r="JN82" s="406" t="s">
        <v>397</v>
      </c>
      <c r="JO82" s="406" t="s">
        <v>397</v>
      </c>
      <c r="JP82" s="406" t="s">
        <v>397</v>
      </c>
      <c r="JQ82" s="406" t="s">
        <v>397</v>
      </c>
      <c r="JR82" s="406" t="s">
        <v>397</v>
      </c>
      <c r="JS82" s="406" t="s">
        <v>397</v>
      </c>
      <c r="JT82" s="406" t="s">
        <v>397</v>
      </c>
      <c r="JU82" s="406" t="s">
        <v>397</v>
      </c>
      <c r="JV82" s="406" t="s">
        <v>397</v>
      </c>
      <c r="JW82" s="406" t="s">
        <v>397</v>
      </c>
      <c r="JX82" s="406" t="s">
        <v>397</v>
      </c>
      <c r="JY82" s="406" t="s">
        <v>397</v>
      </c>
      <c r="JZ82" s="406" t="s">
        <v>397</v>
      </c>
      <c r="KA82" s="406" t="s">
        <v>397</v>
      </c>
      <c r="KB82" s="406" t="s">
        <v>397</v>
      </c>
      <c r="KC82" s="406" t="s">
        <v>397</v>
      </c>
      <c r="KD82" s="406" t="s">
        <v>397</v>
      </c>
      <c r="KE82" s="406" t="s">
        <v>397</v>
      </c>
      <c r="KF82" s="406" t="s">
        <v>397</v>
      </c>
      <c r="KG82" s="406" t="s">
        <v>397</v>
      </c>
      <c r="KH82" s="406" t="s">
        <v>397</v>
      </c>
      <c r="KI82" s="406" t="s">
        <v>397</v>
      </c>
      <c r="KJ82" s="406" t="s">
        <v>397</v>
      </c>
      <c r="KK82" s="406" t="s">
        <v>397</v>
      </c>
      <c r="KL82" s="406" t="s">
        <v>397</v>
      </c>
      <c r="KM82" s="406" t="s">
        <v>397</v>
      </c>
      <c r="KN82" s="406" t="s">
        <v>397</v>
      </c>
      <c r="KO82" s="406" t="s">
        <v>397</v>
      </c>
      <c r="KP82" s="406" t="s">
        <v>397</v>
      </c>
      <c r="KQ82" s="406" t="s">
        <v>397</v>
      </c>
      <c r="KR82" s="406" t="s">
        <v>397</v>
      </c>
      <c r="KS82" s="406" t="s">
        <v>397</v>
      </c>
      <c r="KT82" s="406" t="s">
        <v>397</v>
      </c>
      <c r="KU82" s="406"/>
      <c r="KV82" s="406"/>
      <c r="KW82" s="406"/>
      <c r="KX82" s="406"/>
      <c r="KY82" s="397"/>
      <c r="KZ82" s="397" t="s">
        <v>481</v>
      </c>
      <c r="LA82" s="397" t="s">
        <v>397</v>
      </c>
      <c r="LB82" s="397" t="s">
        <v>397</v>
      </c>
      <c r="LC82" s="397" t="s">
        <v>397</v>
      </c>
      <c r="LD82" s="397" t="s">
        <v>397</v>
      </c>
      <c r="LE82" s="397" t="s">
        <v>397</v>
      </c>
      <c r="LF82" s="397" t="s">
        <v>397</v>
      </c>
      <c r="LG82" s="397"/>
      <c r="LH82" s="406"/>
      <c r="LI82" s="406"/>
      <c r="LJ82" s="406"/>
      <c r="LK82" s="406"/>
      <c r="LL82" s="406"/>
      <c r="LM82" s="406"/>
      <c r="LN82" s="406"/>
      <c r="LO82" s="406"/>
      <c r="LP82" s="406"/>
      <c r="LQ82" s="406"/>
      <c r="LR82" s="406"/>
      <c r="LS82" s="406"/>
      <c r="LT82" s="406"/>
      <c r="LU82" s="406"/>
      <c r="LV82" s="406"/>
      <c r="LW82" s="406"/>
      <c r="LX82" s="406"/>
      <c r="LY82" s="406"/>
      <c r="LZ82" s="406"/>
      <c r="MA82" s="406"/>
      <c r="MB82" s="406"/>
      <c r="MC82" s="406"/>
      <c r="MD82" s="406"/>
      <c r="ME82" s="406"/>
      <c r="MF82" s="406"/>
      <c r="MG82" s="406"/>
      <c r="MH82" s="406"/>
      <c r="MI82" s="406"/>
      <c r="MJ82" s="406"/>
      <c r="MK82" s="406"/>
      <c r="ML82" s="406"/>
      <c r="MM82" s="406"/>
      <c r="MN82" s="406"/>
      <c r="MO82" s="406"/>
      <c r="MP82" s="406"/>
      <c r="MQ82" s="406"/>
      <c r="MR82" s="406"/>
      <c r="MS82" s="406"/>
      <c r="MT82" s="406"/>
      <c r="MU82" s="406"/>
      <c r="MV82" s="406"/>
      <c r="MW82" s="406"/>
      <c r="MX82" s="406"/>
      <c r="MY82" s="406"/>
      <c r="MZ82" s="406"/>
      <c r="NA82" s="406"/>
      <c r="NB82" s="406"/>
      <c r="NC82" s="406"/>
      <c r="ND82" s="406"/>
      <c r="NE82" s="406"/>
      <c r="NF82" s="406"/>
      <c r="NG82" s="406"/>
      <c r="NH82" s="406"/>
      <c r="NI82" s="406"/>
      <c r="NJ82" s="406"/>
      <c r="NK82" s="406"/>
      <c r="NL82" s="406"/>
      <c r="NM82" s="406"/>
      <c r="NN82" s="406"/>
      <c r="NO82" s="406"/>
      <c r="NP82" s="406"/>
      <c r="NQ82" s="406"/>
      <c r="NR82" s="406"/>
      <c r="NS82" s="406"/>
      <c r="NT82" s="406"/>
      <c r="NU82" s="406"/>
      <c r="NV82" s="406"/>
      <c r="NW82" s="406"/>
      <c r="NX82" s="406"/>
      <c r="NY82" s="406"/>
      <c r="NZ82" s="406"/>
      <c r="OA82" s="406"/>
      <c r="OB82" s="406"/>
      <c r="OC82" s="406"/>
      <c r="OD82" s="406"/>
      <c r="OE82" s="406"/>
      <c r="OF82" s="406"/>
      <c r="OG82" s="406"/>
      <c r="OH82" s="406"/>
      <c r="OI82" s="406"/>
      <c r="OJ82" s="406"/>
      <c r="OK82" s="406"/>
      <c r="OL82" s="406"/>
      <c r="OM82" s="406"/>
      <c r="ON82" s="406"/>
      <c r="OO82" s="406"/>
      <c r="OP82" s="406"/>
      <c r="OQ82" s="406"/>
      <c r="OR82" s="406"/>
      <c r="OS82" s="406"/>
      <c r="OT82" s="406"/>
      <c r="OU82" s="406"/>
      <c r="OV82" s="406"/>
      <c r="OW82" s="406"/>
      <c r="OX82" s="406"/>
      <c r="OY82" s="406"/>
      <c r="OZ82" s="406"/>
      <c r="PA82" s="406"/>
      <c r="PB82" s="406"/>
      <c r="PC82" s="406"/>
      <c r="PD82" s="406"/>
      <c r="PE82" s="406"/>
      <c r="PF82" s="406"/>
      <c r="PG82" s="406"/>
      <c r="PH82" s="406"/>
      <c r="PI82" s="406"/>
      <c r="PJ82" s="406"/>
      <c r="PK82" s="406"/>
      <c r="PL82" s="406"/>
      <c r="PM82" s="406"/>
      <c r="PN82" s="406"/>
      <c r="PO82" s="406"/>
      <c r="PP82" s="406"/>
      <c r="PQ82" s="406"/>
      <c r="PR82" s="406"/>
      <c r="PS82" s="406"/>
      <c r="PT82" s="406"/>
      <c r="PU82" s="406"/>
      <c r="PV82" s="406"/>
      <c r="PW82" s="406"/>
      <c r="PX82" s="406"/>
      <c r="PY82" s="406"/>
      <c r="PZ82" s="406"/>
      <c r="QA82" s="406"/>
      <c r="QB82" s="406"/>
      <c r="QC82" s="406"/>
      <c r="QD82" s="406"/>
      <c r="QE82" s="406"/>
      <c r="QF82" s="406"/>
      <c r="QG82" s="406"/>
      <c r="QH82" s="406"/>
      <c r="QI82" s="406"/>
      <c r="QJ82" s="406"/>
      <c r="QK82" s="406"/>
      <c r="QL82" s="406"/>
      <c r="QM82" s="406"/>
      <c r="QN82" s="406"/>
      <c r="QO82" s="406"/>
      <c r="QP82" s="406"/>
      <c r="QQ82" s="406"/>
      <c r="QR82" s="406"/>
      <c r="QS82" s="406"/>
      <c r="QT82" s="406"/>
      <c r="QU82" s="406"/>
      <c r="QV82" s="406"/>
      <c r="QW82" s="406"/>
      <c r="QX82" s="406"/>
      <c r="QY82" s="406"/>
      <c r="QZ82" s="406"/>
      <c r="RA82" s="406"/>
      <c r="RB82" s="406"/>
      <c r="RC82" s="406"/>
      <c r="RD82" s="406"/>
      <c r="RE82" s="406"/>
      <c r="RF82" s="406"/>
      <c r="RG82" s="406"/>
      <c r="RH82" s="406"/>
      <c r="RI82" s="406"/>
      <c r="RJ82" s="406"/>
      <c r="RK82" s="406"/>
      <c r="RL82" s="406"/>
      <c r="RM82" s="406"/>
      <c r="RN82" s="406"/>
      <c r="RO82" s="406"/>
      <c r="RP82" s="406"/>
      <c r="RQ82" s="406"/>
      <c r="RR82" s="406"/>
      <c r="RS82" s="406"/>
      <c r="RT82" s="406"/>
      <c r="RU82" s="406"/>
      <c r="RV82" s="406"/>
      <c r="RW82" s="406"/>
      <c r="RX82" s="406"/>
      <c r="RY82" s="406"/>
      <c r="RZ82" s="406"/>
      <c r="SA82" s="406"/>
      <c r="SB82" s="406"/>
      <c r="SC82" s="406"/>
      <c r="SD82" s="406"/>
      <c r="SE82" s="406"/>
      <c r="SF82" s="406"/>
      <c r="SG82" s="406"/>
    </row>
    <row r="83" spans="1:501">
      <c r="A83" s="395"/>
      <c r="B83" s="395" t="s">
        <v>482</v>
      </c>
      <c r="C83" s="395">
        <v>41.96</v>
      </c>
      <c r="D83" s="395">
        <v>-16.43</v>
      </c>
      <c r="E83" s="395">
        <v>-20.05</v>
      </c>
      <c r="F83" s="395">
        <v>-24.02</v>
      </c>
      <c r="G83" s="395">
        <v>82.89</v>
      </c>
      <c r="H83" s="395">
        <v>-12.57</v>
      </c>
      <c r="I83" s="395">
        <v>4.63</v>
      </c>
      <c r="J83" s="395">
        <v>24.88</v>
      </c>
      <c r="K83" s="395">
        <v>-10.85</v>
      </c>
      <c r="L83" s="395">
        <v>75.5</v>
      </c>
      <c r="M83" s="395">
        <v>8.9600000000000009</v>
      </c>
      <c r="N83" s="395"/>
      <c r="O83" s="398">
        <v>0</v>
      </c>
      <c r="P83" s="395">
        <v>0</v>
      </c>
      <c r="Q83" s="395">
        <v>0</v>
      </c>
      <c r="R83" s="395"/>
      <c r="S83" s="395"/>
      <c r="T83" s="395"/>
      <c r="U83" s="395"/>
      <c r="V83" s="395">
        <v>0</v>
      </c>
      <c r="W83" s="395" t="s">
        <v>397</v>
      </c>
      <c r="X83" s="395" t="s">
        <v>397</v>
      </c>
      <c r="Y83" s="395" t="s">
        <v>397</v>
      </c>
      <c r="Z83" s="395"/>
      <c r="AA83" s="395"/>
      <c r="AB83" s="395"/>
      <c r="AC83" s="395"/>
      <c r="AD83" s="395"/>
      <c r="AE83" s="395"/>
      <c r="AF83" s="397" t="s">
        <v>482</v>
      </c>
      <c r="AG83" s="395" t="s">
        <v>482</v>
      </c>
      <c r="AH83" s="406" t="s">
        <v>397</v>
      </c>
      <c r="AI83" s="406" t="s">
        <v>397</v>
      </c>
      <c r="AJ83" s="406" t="s">
        <v>397</v>
      </c>
      <c r="AK83" s="406" t="s">
        <v>397</v>
      </c>
      <c r="AL83" s="406" t="s">
        <v>397</v>
      </c>
      <c r="AM83" s="406" t="s">
        <v>397</v>
      </c>
      <c r="AN83" s="406" t="s">
        <v>397</v>
      </c>
      <c r="AO83" s="406" t="s">
        <v>397</v>
      </c>
      <c r="AP83" s="406" t="s">
        <v>397</v>
      </c>
      <c r="AQ83" s="406" t="s">
        <v>397</v>
      </c>
      <c r="AR83" s="406" t="s">
        <v>397</v>
      </c>
      <c r="AS83" s="406" t="s">
        <v>397</v>
      </c>
      <c r="AT83" s="406" t="s">
        <v>397</v>
      </c>
      <c r="AU83" s="406" t="s">
        <v>397</v>
      </c>
      <c r="AV83" s="406" t="s">
        <v>397</v>
      </c>
      <c r="AW83" s="406" t="s">
        <v>397</v>
      </c>
      <c r="AX83" s="406" t="s">
        <v>397</v>
      </c>
      <c r="AY83" s="406" t="s">
        <v>397</v>
      </c>
      <c r="AZ83" s="406" t="s">
        <v>397</v>
      </c>
      <c r="BA83" s="406" t="s">
        <v>397</v>
      </c>
      <c r="BB83" s="406" t="s">
        <v>397</v>
      </c>
      <c r="BC83" s="406" t="s">
        <v>397</v>
      </c>
      <c r="BD83" s="406" t="s">
        <v>397</v>
      </c>
      <c r="BE83" s="406" t="s">
        <v>397</v>
      </c>
      <c r="BF83" s="406" t="s">
        <v>397</v>
      </c>
      <c r="BG83" s="406" t="s">
        <v>397</v>
      </c>
      <c r="BH83" s="406" t="s">
        <v>397</v>
      </c>
      <c r="BI83" s="406" t="s">
        <v>397</v>
      </c>
      <c r="BJ83" s="406" t="s">
        <v>397</v>
      </c>
      <c r="BK83" s="406" t="s">
        <v>397</v>
      </c>
      <c r="BL83" s="406" t="s">
        <v>397</v>
      </c>
      <c r="BM83" s="406" t="s">
        <v>397</v>
      </c>
      <c r="BN83" s="406" t="s">
        <v>397</v>
      </c>
      <c r="BO83" s="406" t="s">
        <v>397</v>
      </c>
      <c r="BP83" s="406" t="s">
        <v>397</v>
      </c>
      <c r="BQ83" s="406" t="s">
        <v>397</v>
      </c>
      <c r="BR83" s="406" t="s">
        <v>397</v>
      </c>
      <c r="BS83" s="406" t="s">
        <v>397</v>
      </c>
      <c r="BT83" s="406" t="s">
        <v>397</v>
      </c>
      <c r="BU83" s="406" t="s">
        <v>397</v>
      </c>
      <c r="BV83" s="406" t="s">
        <v>397</v>
      </c>
      <c r="BW83" s="406" t="s">
        <v>397</v>
      </c>
      <c r="BX83" s="406" t="s">
        <v>397</v>
      </c>
      <c r="BY83" s="406" t="s">
        <v>397</v>
      </c>
      <c r="BZ83" s="406" t="s">
        <v>397</v>
      </c>
      <c r="CA83" s="406" t="s">
        <v>397</v>
      </c>
      <c r="CB83" s="406" t="s">
        <v>397</v>
      </c>
      <c r="CC83" s="406" t="s">
        <v>397</v>
      </c>
      <c r="CD83" s="406" t="s">
        <v>397</v>
      </c>
      <c r="CE83" s="406" t="s">
        <v>397</v>
      </c>
      <c r="CF83" s="406" t="s">
        <v>397</v>
      </c>
      <c r="CG83" s="406" t="s">
        <v>397</v>
      </c>
      <c r="CH83" s="406" t="s">
        <v>397</v>
      </c>
      <c r="CI83" s="406" t="s">
        <v>397</v>
      </c>
      <c r="CJ83" s="406" t="s">
        <v>397</v>
      </c>
      <c r="CK83" s="406" t="s">
        <v>397</v>
      </c>
      <c r="CL83" s="406" t="s">
        <v>397</v>
      </c>
      <c r="CM83" s="406" t="s">
        <v>397</v>
      </c>
      <c r="CN83" s="406" t="s">
        <v>397</v>
      </c>
      <c r="CO83" s="406" t="s">
        <v>397</v>
      </c>
      <c r="CP83" s="406" t="s">
        <v>397</v>
      </c>
      <c r="CQ83" s="406" t="s">
        <v>397</v>
      </c>
      <c r="CR83" s="406" t="s">
        <v>397</v>
      </c>
      <c r="CS83" s="406" t="s">
        <v>397</v>
      </c>
      <c r="CT83" s="406" t="s">
        <v>397</v>
      </c>
      <c r="CU83" s="406" t="s">
        <v>397</v>
      </c>
      <c r="CV83" s="406" t="s">
        <v>397</v>
      </c>
      <c r="CW83" s="406" t="s">
        <v>397</v>
      </c>
      <c r="CX83" s="406" t="s">
        <v>397</v>
      </c>
      <c r="CY83" s="406" t="s">
        <v>397</v>
      </c>
      <c r="CZ83" s="406" t="s">
        <v>397</v>
      </c>
      <c r="DA83" s="406" t="s">
        <v>397</v>
      </c>
      <c r="DB83" s="406" t="s">
        <v>397</v>
      </c>
      <c r="DC83" s="397"/>
      <c r="DD83" s="397"/>
      <c r="DE83" s="397"/>
      <c r="DF83" s="397" t="s">
        <v>397</v>
      </c>
      <c r="DG83" s="397" t="s">
        <v>397</v>
      </c>
      <c r="DH83" s="397" t="s">
        <v>397</v>
      </c>
      <c r="DI83" s="397" t="s">
        <v>397</v>
      </c>
      <c r="DJ83" s="397" t="s">
        <v>397</v>
      </c>
      <c r="DK83" s="397" t="s">
        <v>397</v>
      </c>
      <c r="DL83" s="397"/>
      <c r="DM83" s="397"/>
      <c r="DN83" s="397" t="s">
        <v>482</v>
      </c>
      <c r="DO83" s="395" t="s">
        <v>482</v>
      </c>
      <c r="DP83" s="406" t="s">
        <v>397</v>
      </c>
      <c r="DQ83" s="406" t="s">
        <v>397</v>
      </c>
      <c r="DR83" s="406" t="s">
        <v>397</v>
      </c>
      <c r="DS83" s="406" t="s">
        <v>397</v>
      </c>
      <c r="DT83" s="406" t="s">
        <v>397</v>
      </c>
      <c r="DU83" s="406" t="s">
        <v>397</v>
      </c>
      <c r="DV83" s="406" t="s">
        <v>397</v>
      </c>
      <c r="DW83" s="406" t="s">
        <v>397</v>
      </c>
      <c r="DX83" s="406" t="s">
        <v>397</v>
      </c>
      <c r="DY83" s="406" t="s">
        <v>397</v>
      </c>
      <c r="DZ83" s="406" t="s">
        <v>397</v>
      </c>
      <c r="EA83" s="406" t="s">
        <v>397</v>
      </c>
      <c r="EB83" s="406" t="s">
        <v>397</v>
      </c>
      <c r="EC83" s="406" t="s">
        <v>397</v>
      </c>
      <c r="ED83" s="406" t="s">
        <v>397</v>
      </c>
      <c r="EE83" s="406" t="s">
        <v>397</v>
      </c>
      <c r="EF83" s="406" t="s">
        <v>397</v>
      </c>
      <c r="EG83" s="406" t="s">
        <v>397</v>
      </c>
      <c r="EH83" s="406" t="s">
        <v>397</v>
      </c>
      <c r="EI83" s="406" t="s">
        <v>397</v>
      </c>
      <c r="EJ83" s="406" t="s">
        <v>397</v>
      </c>
      <c r="EK83" s="406" t="s">
        <v>397</v>
      </c>
      <c r="EL83" s="406" t="s">
        <v>397</v>
      </c>
      <c r="EM83" s="406" t="s">
        <v>397</v>
      </c>
      <c r="EN83" s="406" t="s">
        <v>397</v>
      </c>
      <c r="EO83" s="406" t="s">
        <v>397</v>
      </c>
      <c r="EP83" s="406" t="s">
        <v>397</v>
      </c>
      <c r="EQ83" s="406" t="s">
        <v>397</v>
      </c>
      <c r="ER83" s="406" t="s">
        <v>397</v>
      </c>
      <c r="ES83" s="406" t="s">
        <v>397</v>
      </c>
      <c r="ET83" s="406" t="s">
        <v>397</v>
      </c>
      <c r="EU83" s="406" t="s">
        <v>397</v>
      </c>
      <c r="EV83" s="406" t="s">
        <v>397</v>
      </c>
      <c r="EW83" s="406" t="s">
        <v>397</v>
      </c>
      <c r="EX83" s="406" t="s">
        <v>397</v>
      </c>
      <c r="EY83" s="406" t="s">
        <v>397</v>
      </c>
      <c r="EZ83" s="406" t="s">
        <v>397</v>
      </c>
      <c r="FA83" s="406" t="s">
        <v>397</v>
      </c>
      <c r="FB83" s="406" t="s">
        <v>397</v>
      </c>
      <c r="FC83" s="406" t="s">
        <v>397</v>
      </c>
      <c r="FD83" s="406" t="s">
        <v>397</v>
      </c>
      <c r="FE83" s="406" t="s">
        <v>397</v>
      </c>
      <c r="FF83" s="406" t="s">
        <v>397</v>
      </c>
      <c r="FG83" s="406" t="s">
        <v>397</v>
      </c>
      <c r="FH83" s="406" t="s">
        <v>397</v>
      </c>
      <c r="FI83" s="406" t="s">
        <v>397</v>
      </c>
      <c r="FJ83" s="406" t="s">
        <v>397</v>
      </c>
      <c r="FK83" s="406" t="s">
        <v>397</v>
      </c>
      <c r="FL83" s="406" t="s">
        <v>397</v>
      </c>
      <c r="FM83" s="406" t="s">
        <v>397</v>
      </c>
      <c r="FN83" s="406" t="s">
        <v>397</v>
      </c>
      <c r="FO83" s="406" t="s">
        <v>397</v>
      </c>
      <c r="FP83" s="406" t="s">
        <v>397</v>
      </c>
      <c r="FQ83" s="406" t="s">
        <v>397</v>
      </c>
      <c r="FR83" s="406" t="s">
        <v>397</v>
      </c>
      <c r="FS83" s="406" t="s">
        <v>397</v>
      </c>
      <c r="FT83" s="406" t="s">
        <v>397</v>
      </c>
      <c r="FU83" s="406" t="s">
        <v>397</v>
      </c>
      <c r="FV83" s="406" t="s">
        <v>397</v>
      </c>
      <c r="FW83" s="406" t="s">
        <v>397</v>
      </c>
      <c r="FX83" s="406" t="s">
        <v>397</v>
      </c>
      <c r="FY83" s="406" t="s">
        <v>397</v>
      </c>
      <c r="FZ83" s="406" t="s">
        <v>397</v>
      </c>
      <c r="GA83" s="406" t="s">
        <v>397</v>
      </c>
      <c r="GB83" s="406" t="s">
        <v>397</v>
      </c>
      <c r="GC83" s="406" t="s">
        <v>397</v>
      </c>
      <c r="GD83" s="406" t="s">
        <v>397</v>
      </c>
      <c r="GE83" s="406" t="s">
        <v>397</v>
      </c>
      <c r="GF83" s="406" t="s">
        <v>397</v>
      </c>
      <c r="GG83" s="406" t="s">
        <v>397</v>
      </c>
      <c r="GH83" s="406" t="s">
        <v>397</v>
      </c>
      <c r="GI83" s="406" t="s">
        <v>397</v>
      </c>
      <c r="GJ83" s="406" t="s">
        <v>397</v>
      </c>
      <c r="GK83" s="406" t="s">
        <v>397</v>
      </c>
      <c r="GL83" s="406" t="s">
        <v>397</v>
      </c>
      <c r="GM83" s="406" t="s">
        <v>397</v>
      </c>
      <c r="GN83" s="406" t="s">
        <v>397</v>
      </c>
      <c r="GO83" s="406" t="s">
        <v>397</v>
      </c>
      <c r="GP83" s="406" t="s">
        <v>397</v>
      </c>
      <c r="GQ83" s="406" t="s">
        <v>397</v>
      </c>
      <c r="GR83" s="406" t="s">
        <v>397</v>
      </c>
      <c r="GS83" s="406" t="s">
        <v>397</v>
      </c>
      <c r="GT83" s="406" t="s">
        <v>397</v>
      </c>
      <c r="GU83" s="406" t="s">
        <v>397</v>
      </c>
      <c r="GV83" s="406" t="s">
        <v>397</v>
      </c>
      <c r="GW83" s="406" t="s">
        <v>397</v>
      </c>
      <c r="GX83" s="406" t="s">
        <v>397</v>
      </c>
      <c r="GY83" s="406" t="s">
        <v>397</v>
      </c>
      <c r="GZ83" s="406" t="s">
        <v>397</v>
      </c>
      <c r="HA83" s="406" t="s">
        <v>397</v>
      </c>
      <c r="HB83" s="406" t="s">
        <v>397</v>
      </c>
      <c r="HC83" s="406" t="s">
        <v>397</v>
      </c>
      <c r="HD83" s="406" t="s">
        <v>397</v>
      </c>
      <c r="HE83" s="406" t="s">
        <v>397</v>
      </c>
      <c r="HF83" s="406" t="s">
        <v>397</v>
      </c>
      <c r="HG83" s="406" t="s">
        <v>397</v>
      </c>
      <c r="HH83" s="406" t="s">
        <v>397</v>
      </c>
      <c r="HI83" s="406" t="s">
        <v>397</v>
      </c>
      <c r="HJ83" s="406" t="s">
        <v>397</v>
      </c>
      <c r="HK83" s="406" t="s">
        <v>397</v>
      </c>
      <c r="HL83" s="406" t="s">
        <v>397</v>
      </c>
      <c r="HM83" s="406" t="s">
        <v>397</v>
      </c>
      <c r="HN83" s="406" t="s">
        <v>397</v>
      </c>
      <c r="HO83" s="406" t="s">
        <v>397</v>
      </c>
      <c r="HP83" s="406" t="s">
        <v>397</v>
      </c>
      <c r="HQ83" s="406" t="s">
        <v>397</v>
      </c>
      <c r="HR83" s="406" t="s">
        <v>397</v>
      </c>
      <c r="HS83" s="406" t="s">
        <v>397</v>
      </c>
      <c r="HT83" s="406" t="s">
        <v>397</v>
      </c>
      <c r="HU83" s="406" t="s">
        <v>397</v>
      </c>
      <c r="HV83" s="406" t="s">
        <v>397</v>
      </c>
      <c r="HW83" s="406" t="s">
        <v>397</v>
      </c>
      <c r="HX83" s="406" t="s">
        <v>397</v>
      </c>
      <c r="HY83" s="406" t="s">
        <v>397</v>
      </c>
      <c r="HZ83" s="406" t="s">
        <v>397</v>
      </c>
      <c r="IA83" s="406" t="s">
        <v>397</v>
      </c>
      <c r="IB83" s="406" t="s">
        <v>397</v>
      </c>
      <c r="IC83" s="406" t="s">
        <v>397</v>
      </c>
      <c r="ID83" s="406" t="s">
        <v>397</v>
      </c>
      <c r="IE83" s="406" t="s">
        <v>397</v>
      </c>
      <c r="IF83" s="406" t="s">
        <v>397</v>
      </c>
      <c r="IG83" s="406" t="s">
        <v>397</v>
      </c>
      <c r="IH83" s="406" t="s">
        <v>397</v>
      </c>
      <c r="II83" s="406" t="s">
        <v>397</v>
      </c>
      <c r="IJ83" s="406" t="s">
        <v>397</v>
      </c>
      <c r="IK83" s="406" t="s">
        <v>397</v>
      </c>
      <c r="IL83" s="406" t="s">
        <v>397</v>
      </c>
      <c r="IM83" s="406" t="s">
        <v>397</v>
      </c>
      <c r="IN83" s="406" t="s">
        <v>397</v>
      </c>
      <c r="IO83" s="406" t="s">
        <v>397</v>
      </c>
      <c r="IP83" s="406" t="s">
        <v>397</v>
      </c>
      <c r="IQ83" s="406" t="s">
        <v>397</v>
      </c>
      <c r="IR83" s="406" t="s">
        <v>397</v>
      </c>
      <c r="IS83" s="406" t="s">
        <v>397</v>
      </c>
      <c r="IT83" s="406" t="s">
        <v>397</v>
      </c>
      <c r="IU83" s="406" t="s">
        <v>397</v>
      </c>
      <c r="IV83" s="406" t="s">
        <v>397</v>
      </c>
      <c r="IW83" s="406" t="s">
        <v>397</v>
      </c>
      <c r="IX83" s="406" t="s">
        <v>397</v>
      </c>
      <c r="IY83" s="406" t="s">
        <v>397</v>
      </c>
      <c r="IZ83" s="406" t="s">
        <v>397</v>
      </c>
      <c r="JA83" s="406" t="s">
        <v>397</v>
      </c>
      <c r="JB83" s="406" t="s">
        <v>397</v>
      </c>
      <c r="JC83" s="406" t="s">
        <v>397</v>
      </c>
      <c r="JD83" s="406" t="s">
        <v>397</v>
      </c>
      <c r="JE83" s="406" t="s">
        <v>397</v>
      </c>
      <c r="JF83" s="406" t="s">
        <v>397</v>
      </c>
      <c r="JG83" s="406" t="s">
        <v>397</v>
      </c>
      <c r="JH83" s="406" t="s">
        <v>397</v>
      </c>
      <c r="JI83" s="406" t="s">
        <v>397</v>
      </c>
      <c r="JJ83" s="406" t="s">
        <v>397</v>
      </c>
      <c r="JK83" s="406" t="s">
        <v>397</v>
      </c>
      <c r="JL83" s="406" t="s">
        <v>397</v>
      </c>
      <c r="JM83" s="406" t="s">
        <v>397</v>
      </c>
      <c r="JN83" s="406" t="s">
        <v>397</v>
      </c>
      <c r="JO83" s="406" t="s">
        <v>397</v>
      </c>
      <c r="JP83" s="406" t="s">
        <v>397</v>
      </c>
      <c r="JQ83" s="406" t="s">
        <v>397</v>
      </c>
      <c r="JR83" s="406" t="s">
        <v>397</v>
      </c>
      <c r="JS83" s="406" t="s">
        <v>397</v>
      </c>
      <c r="JT83" s="406" t="s">
        <v>397</v>
      </c>
      <c r="JU83" s="406" t="s">
        <v>397</v>
      </c>
      <c r="JV83" s="406" t="s">
        <v>397</v>
      </c>
      <c r="JW83" s="406" t="s">
        <v>397</v>
      </c>
      <c r="JX83" s="406" t="s">
        <v>397</v>
      </c>
      <c r="JY83" s="406" t="s">
        <v>397</v>
      </c>
      <c r="JZ83" s="406" t="s">
        <v>397</v>
      </c>
      <c r="KA83" s="406" t="s">
        <v>397</v>
      </c>
      <c r="KB83" s="406" t="s">
        <v>397</v>
      </c>
      <c r="KC83" s="406" t="s">
        <v>397</v>
      </c>
      <c r="KD83" s="406" t="s">
        <v>397</v>
      </c>
      <c r="KE83" s="406" t="s">
        <v>397</v>
      </c>
      <c r="KF83" s="406" t="s">
        <v>397</v>
      </c>
      <c r="KG83" s="406" t="s">
        <v>397</v>
      </c>
      <c r="KH83" s="406" t="s">
        <v>397</v>
      </c>
      <c r="KI83" s="406" t="s">
        <v>397</v>
      </c>
      <c r="KJ83" s="406" t="s">
        <v>397</v>
      </c>
      <c r="KK83" s="406" t="s">
        <v>397</v>
      </c>
      <c r="KL83" s="406" t="s">
        <v>397</v>
      </c>
      <c r="KM83" s="406" t="s">
        <v>397</v>
      </c>
      <c r="KN83" s="406" t="s">
        <v>397</v>
      </c>
      <c r="KO83" s="406" t="s">
        <v>397</v>
      </c>
      <c r="KP83" s="406" t="s">
        <v>397</v>
      </c>
      <c r="KQ83" s="406" t="s">
        <v>397</v>
      </c>
      <c r="KR83" s="406" t="s">
        <v>397</v>
      </c>
      <c r="KS83" s="406" t="s">
        <v>397</v>
      </c>
      <c r="KT83" s="406" t="s">
        <v>397</v>
      </c>
      <c r="KU83" s="406"/>
      <c r="KV83" s="406"/>
      <c r="KW83" s="406"/>
      <c r="KX83" s="406"/>
      <c r="KY83" s="397"/>
      <c r="KZ83" s="397" t="s">
        <v>482</v>
      </c>
      <c r="LA83" s="397" t="s">
        <v>397</v>
      </c>
      <c r="LB83" s="397" t="s">
        <v>397</v>
      </c>
      <c r="LC83" s="397" t="s">
        <v>397</v>
      </c>
      <c r="LD83" s="397" t="s">
        <v>397</v>
      </c>
      <c r="LE83" s="397" t="s">
        <v>397</v>
      </c>
      <c r="LF83" s="397" t="s">
        <v>397</v>
      </c>
      <c r="LG83" s="397"/>
      <c r="LH83" s="406"/>
      <c r="LI83" s="406"/>
      <c r="LJ83" s="406"/>
      <c r="LK83" s="406"/>
      <c r="LL83" s="406"/>
      <c r="LM83" s="406"/>
      <c r="LN83" s="406"/>
      <c r="LO83" s="406"/>
      <c r="LP83" s="406"/>
      <c r="LQ83" s="406"/>
      <c r="LR83" s="406"/>
      <c r="LS83" s="406"/>
      <c r="LT83" s="406"/>
      <c r="LU83" s="406"/>
      <c r="LV83" s="406"/>
      <c r="LW83" s="406"/>
      <c r="LX83" s="406"/>
      <c r="LY83" s="406"/>
      <c r="LZ83" s="406"/>
      <c r="MA83" s="406"/>
      <c r="MB83" s="406"/>
      <c r="MC83" s="406"/>
      <c r="MD83" s="406"/>
      <c r="ME83" s="406"/>
      <c r="MF83" s="406"/>
      <c r="MG83" s="406"/>
      <c r="MH83" s="406"/>
      <c r="MI83" s="406"/>
      <c r="MJ83" s="406"/>
      <c r="MK83" s="406"/>
      <c r="ML83" s="406"/>
      <c r="MM83" s="406"/>
      <c r="MN83" s="406"/>
      <c r="MO83" s="406"/>
      <c r="MP83" s="406"/>
      <c r="MQ83" s="406"/>
      <c r="MR83" s="406"/>
      <c r="MS83" s="406"/>
      <c r="MT83" s="406"/>
      <c r="MU83" s="406"/>
      <c r="MV83" s="406"/>
      <c r="MW83" s="406"/>
      <c r="MX83" s="406"/>
      <c r="MY83" s="406"/>
      <c r="MZ83" s="406"/>
      <c r="NA83" s="406"/>
      <c r="NB83" s="406"/>
      <c r="NC83" s="406"/>
      <c r="ND83" s="406"/>
      <c r="NE83" s="406"/>
      <c r="NF83" s="406"/>
      <c r="NG83" s="406"/>
      <c r="NH83" s="406"/>
      <c r="NI83" s="406"/>
      <c r="NJ83" s="406"/>
      <c r="NK83" s="406"/>
      <c r="NL83" s="406"/>
      <c r="NM83" s="406"/>
      <c r="NN83" s="406"/>
      <c r="NO83" s="406"/>
      <c r="NP83" s="406"/>
      <c r="NQ83" s="406"/>
      <c r="NR83" s="406"/>
      <c r="NS83" s="406"/>
      <c r="NT83" s="406"/>
      <c r="NU83" s="406"/>
      <c r="NV83" s="406"/>
      <c r="NW83" s="406"/>
      <c r="NX83" s="406"/>
      <c r="NY83" s="406"/>
      <c r="NZ83" s="406"/>
      <c r="OA83" s="406"/>
      <c r="OB83" s="406"/>
      <c r="OC83" s="406"/>
      <c r="OD83" s="406"/>
      <c r="OE83" s="406"/>
      <c r="OF83" s="406"/>
      <c r="OG83" s="406"/>
      <c r="OH83" s="406"/>
      <c r="OI83" s="406"/>
      <c r="OJ83" s="406"/>
      <c r="OK83" s="406"/>
      <c r="OL83" s="406"/>
      <c r="OM83" s="406"/>
      <c r="ON83" s="406"/>
      <c r="OO83" s="406"/>
      <c r="OP83" s="406"/>
      <c r="OQ83" s="406"/>
      <c r="OR83" s="406"/>
      <c r="OS83" s="406"/>
      <c r="OT83" s="406"/>
      <c r="OU83" s="406"/>
      <c r="OV83" s="406"/>
      <c r="OW83" s="406"/>
      <c r="OX83" s="406"/>
      <c r="OY83" s="406"/>
      <c r="OZ83" s="406"/>
      <c r="PA83" s="406"/>
      <c r="PB83" s="406"/>
      <c r="PC83" s="406"/>
      <c r="PD83" s="406"/>
      <c r="PE83" s="406"/>
      <c r="PF83" s="406"/>
      <c r="PG83" s="406"/>
      <c r="PH83" s="406"/>
      <c r="PI83" s="406"/>
      <c r="PJ83" s="406"/>
      <c r="PK83" s="406"/>
      <c r="PL83" s="406"/>
      <c r="PM83" s="406"/>
      <c r="PN83" s="406"/>
      <c r="PO83" s="406"/>
      <c r="PP83" s="406"/>
      <c r="PQ83" s="406"/>
      <c r="PR83" s="406"/>
      <c r="PS83" s="406"/>
      <c r="PT83" s="406"/>
      <c r="PU83" s="406"/>
      <c r="PV83" s="406"/>
      <c r="PW83" s="406"/>
      <c r="PX83" s="406"/>
      <c r="PY83" s="406"/>
      <c r="PZ83" s="406"/>
      <c r="QA83" s="406"/>
      <c r="QB83" s="406"/>
      <c r="QC83" s="406"/>
      <c r="QD83" s="406"/>
      <c r="QE83" s="406"/>
      <c r="QF83" s="406"/>
      <c r="QG83" s="406"/>
      <c r="QH83" s="406"/>
      <c r="QI83" s="406"/>
      <c r="QJ83" s="406"/>
      <c r="QK83" s="406"/>
      <c r="QL83" s="406"/>
      <c r="QM83" s="406"/>
      <c r="QN83" s="406"/>
      <c r="QO83" s="406"/>
      <c r="QP83" s="406"/>
      <c r="QQ83" s="406"/>
      <c r="QR83" s="406"/>
      <c r="QS83" s="406"/>
      <c r="QT83" s="406"/>
      <c r="QU83" s="406"/>
      <c r="QV83" s="406"/>
      <c r="QW83" s="406"/>
      <c r="QX83" s="406"/>
      <c r="QY83" s="406"/>
      <c r="QZ83" s="406"/>
      <c r="RA83" s="406"/>
      <c r="RB83" s="406"/>
      <c r="RC83" s="406"/>
      <c r="RD83" s="406"/>
      <c r="RE83" s="406"/>
      <c r="RF83" s="406"/>
      <c r="RG83" s="406"/>
      <c r="RH83" s="406"/>
      <c r="RI83" s="406"/>
      <c r="RJ83" s="406"/>
      <c r="RK83" s="406"/>
      <c r="RL83" s="406"/>
      <c r="RM83" s="406"/>
      <c r="RN83" s="406"/>
      <c r="RO83" s="406"/>
      <c r="RP83" s="406"/>
      <c r="RQ83" s="406"/>
      <c r="RR83" s="406"/>
      <c r="RS83" s="406"/>
      <c r="RT83" s="406"/>
      <c r="RU83" s="406"/>
      <c r="RV83" s="406"/>
      <c r="RW83" s="406"/>
      <c r="RX83" s="406"/>
      <c r="RY83" s="406"/>
      <c r="RZ83" s="406"/>
      <c r="SA83" s="406"/>
      <c r="SB83" s="406"/>
      <c r="SC83" s="406"/>
      <c r="SD83" s="406"/>
      <c r="SE83" s="406"/>
      <c r="SF83" s="406"/>
      <c r="SG83" s="406"/>
    </row>
    <row r="84" spans="1:501">
      <c r="A84" s="395"/>
      <c r="B84" s="395" t="s">
        <v>483</v>
      </c>
      <c r="C84" s="395">
        <v>52.09</v>
      </c>
      <c r="D84" s="395">
        <v>48.03</v>
      </c>
      <c r="E84" s="395">
        <v>-33.03</v>
      </c>
      <c r="F84" s="395">
        <v>-493.14</v>
      </c>
      <c r="G84" s="395">
        <v>146.86000000000001</v>
      </c>
      <c r="H84" s="395">
        <v>-4.9800000000000004</v>
      </c>
      <c r="I84" s="395">
        <v>-29.76</v>
      </c>
      <c r="J84" s="395">
        <v>30.51</v>
      </c>
      <c r="K84" s="395">
        <v>5.53</v>
      </c>
      <c r="L84" s="395">
        <v>103.77</v>
      </c>
      <c r="M84" s="395">
        <v>-29.5</v>
      </c>
      <c r="N84" s="395"/>
      <c r="O84" s="398">
        <v>0</v>
      </c>
      <c r="P84" s="395">
        <v>0</v>
      </c>
      <c r="Q84" s="395">
        <v>0</v>
      </c>
      <c r="R84" s="395"/>
      <c r="S84" s="395"/>
      <c r="T84" s="395"/>
      <c r="U84" s="395"/>
      <c r="V84" s="395">
        <v>0</v>
      </c>
      <c r="W84" s="395" t="s">
        <v>397</v>
      </c>
      <c r="X84" s="395" t="s">
        <v>397</v>
      </c>
      <c r="Y84" s="395" t="s">
        <v>397</v>
      </c>
      <c r="Z84" s="395"/>
      <c r="AA84" s="395"/>
      <c r="AB84" s="395"/>
      <c r="AC84" s="395"/>
      <c r="AD84" s="395"/>
      <c r="AE84" s="395"/>
      <c r="AF84" s="397" t="s">
        <v>483</v>
      </c>
      <c r="AG84" s="395" t="s">
        <v>483</v>
      </c>
      <c r="AH84" s="406" t="s">
        <v>397</v>
      </c>
      <c r="AI84" s="406" t="s">
        <v>397</v>
      </c>
      <c r="AJ84" s="406" t="s">
        <v>397</v>
      </c>
      <c r="AK84" s="406" t="s">
        <v>397</v>
      </c>
      <c r="AL84" s="406" t="s">
        <v>397</v>
      </c>
      <c r="AM84" s="406" t="s">
        <v>397</v>
      </c>
      <c r="AN84" s="406" t="s">
        <v>397</v>
      </c>
      <c r="AO84" s="406" t="s">
        <v>397</v>
      </c>
      <c r="AP84" s="406" t="s">
        <v>397</v>
      </c>
      <c r="AQ84" s="406" t="s">
        <v>397</v>
      </c>
      <c r="AR84" s="406" t="s">
        <v>397</v>
      </c>
      <c r="AS84" s="406" t="s">
        <v>397</v>
      </c>
      <c r="AT84" s="406" t="s">
        <v>397</v>
      </c>
      <c r="AU84" s="406" t="s">
        <v>397</v>
      </c>
      <c r="AV84" s="406" t="s">
        <v>397</v>
      </c>
      <c r="AW84" s="406" t="s">
        <v>397</v>
      </c>
      <c r="AX84" s="406" t="s">
        <v>397</v>
      </c>
      <c r="AY84" s="406" t="s">
        <v>397</v>
      </c>
      <c r="AZ84" s="406" t="s">
        <v>397</v>
      </c>
      <c r="BA84" s="406" t="s">
        <v>397</v>
      </c>
      <c r="BB84" s="406" t="s">
        <v>397</v>
      </c>
      <c r="BC84" s="406" t="s">
        <v>397</v>
      </c>
      <c r="BD84" s="406" t="s">
        <v>397</v>
      </c>
      <c r="BE84" s="406" t="s">
        <v>397</v>
      </c>
      <c r="BF84" s="406" t="s">
        <v>397</v>
      </c>
      <c r="BG84" s="406" t="s">
        <v>397</v>
      </c>
      <c r="BH84" s="406" t="s">
        <v>397</v>
      </c>
      <c r="BI84" s="406" t="s">
        <v>397</v>
      </c>
      <c r="BJ84" s="406" t="s">
        <v>397</v>
      </c>
      <c r="BK84" s="406" t="s">
        <v>397</v>
      </c>
      <c r="BL84" s="406" t="s">
        <v>397</v>
      </c>
      <c r="BM84" s="406" t="s">
        <v>397</v>
      </c>
      <c r="BN84" s="406" t="s">
        <v>397</v>
      </c>
      <c r="BO84" s="406" t="s">
        <v>397</v>
      </c>
      <c r="BP84" s="406" t="s">
        <v>397</v>
      </c>
      <c r="BQ84" s="406" t="s">
        <v>397</v>
      </c>
      <c r="BR84" s="406" t="s">
        <v>397</v>
      </c>
      <c r="BS84" s="406" t="s">
        <v>397</v>
      </c>
      <c r="BT84" s="406" t="s">
        <v>397</v>
      </c>
      <c r="BU84" s="406" t="s">
        <v>397</v>
      </c>
      <c r="BV84" s="406" t="s">
        <v>397</v>
      </c>
      <c r="BW84" s="406" t="s">
        <v>397</v>
      </c>
      <c r="BX84" s="406" t="s">
        <v>397</v>
      </c>
      <c r="BY84" s="406" t="s">
        <v>397</v>
      </c>
      <c r="BZ84" s="406" t="s">
        <v>397</v>
      </c>
      <c r="CA84" s="406" t="s">
        <v>397</v>
      </c>
      <c r="CB84" s="406" t="s">
        <v>397</v>
      </c>
      <c r="CC84" s="406" t="s">
        <v>397</v>
      </c>
      <c r="CD84" s="406" t="s">
        <v>397</v>
      </c>
      <c r="CE84" s="406" t="s">
        <v>397</v>
      </c>
      <c r="CF84" s="406" t="s">
        <v>397</v>
      </c>
      <c r="CG84" s="406" t="s">
        <v>397</v>
      </c>
      <c r="CH84" s="406" t="s">
        <v>397</v>
      </c>
      <c r="CI84" s="406" t="s">
        <v>397</v>
      </c>
      <c r="CJ84" s="406" t="s">
        <v>397</v>
      </c>
      <c r="CK84" s="406" t="s">
        <v>397</v>
      </c>
      <c r="CL84" s="406" t="s">
        <v>397</v>
      </c>
      <c r="CM84" s="406" t="s">
        <v>397</v>
      </c>
      <c r="CN84" s="406" t="s">
        <v>397</v>
      </c>
      <c r="CO84" s="406" t="s">
        <v>397</v>
      </c>
      <c r="CP84" s="406" t="s">
        <v>397</v>
      </c>
      <c r="CQ84" s="406" t="s">
        <v>397</v>
      </c>
      <c r="CR84" s="406" t="s">
        <v>397</v>
      </c>
      <c r="CS84" s="406" t="s">
        <v>397</v>
      </c>
      <c r="CT84" s="406" t="s">
        <v>397</v>
      </c>
      <c r="CU84" s="406" t="s">
        <v>397</v>
      </c>
      <c r="CV84" s="406" t="s">
        <v>397</v>
      </c>
      <c r="CW84" s="406" t="s">
        <v>397</v>
      </c>
      <c r="CX84" s="406" t="s">
        <v>397</v>
      </c>
      <c r="CY84" s="406" t="s">
        <v>397</v>
      </c>
      <c r="CZ84" s="406" t="s">
        <v>397</v>
      </c>
      <c r="DA84" s="406" t="s">
        <v>397</v>
      </c>
      <c r="DB84" s="406" t="s">
        <v>397</v>
      </c>
      <c r="DC84" s="397"/>
      <c r="DD84" s="397"/>
      <c r="DE84" s="397"/>
      <c r="DF84" s="397" t="s">
        <v>397</v>
      </c>
      <c r="DG84" s="397" t="s">
        <v>397</v>
      </c>
      <c r="DH84" s="397" t="s">
        <v>397</v>
      </c>
      <c r="DI84" s="397" t="s">
        <v>397</v>
      </c>
      <c r="DJ84" s="397" t="s">
        <v>397</v>
      </c>
      <c r="DK84" s="397" t="s">
        <v>397</v>
      </c>
      <c r="DL84" s="397"/>
      <c r="DM84" s="397"/>
      <c r="DN84" s="397" t="s">
        <v>483</v>
      </c>
      <c r="DO84" s="395" t="s">
        <v>483</v>
      </c>
      <c r="DP84" s="406" t="s">
        <v>397</v>
      </c>
      <c r="DQ84" s="406" t="s">
        <v>397</v>
      </c>
      <c r="DR84" s="406" t="s">
        <v>397</v>
      </c>
      <c r="DS84" s="406" t="s">
        <v>397</v>
      </c>
      <c r="DT84" s="406" t="s">
        <v>397</v>
      </c>
      <c r="DU84" s="406" t="s">
        <v>397</v>
      </c>
      <c r="DV84" s="406" t="s">
        <v>397</v>
      </c>
      <c r="DW84" s="406" t="s">
        <v>397</v>
      </c>
      <c r="DX84" s="406" t="s">
        <v>397</v>
      </c>
      <c r="DY84" s="406" t="s">
        <v>397</v>
      </c>
      <c r="DZ84" s="406" t="s">
        <v>397</v>
      </c>
      <c r="EA84" s="406" t="s">
        <v>397</v>
      </c>
      <c r="EB84" s="406" t="s">
        <v>397</v>
      </c>
      <c r="EC84" s="406" t="s">
        <v>397</v>
      </c>
      <c r="ED84" s="406" t="s">
        <v>397</v>
      </c>
      <c r="EE84" s="406" t="s">
        <v>397</v>
      </c>
      <c r="EF84" s="406" t="s">
        <v>397</v>
      </c>
      <c r="EG84" s="406" t="s">
        <v>397</v>
      </c>
      <c r="EH84" s="406" t="s">
        <v>397</v>
      </c>
      <c r="EI84" s="406" t="s">
        <v>397</v>
      </c>
      <c r="EJ84" s="406" t="s">
        <v>397</v>
      </c>
      <c r="EK84" s="406" t="s">
        <v>397</v>
      </c>
      <c r="EL84" s="406" t="s">
        <v>397</v>
      </c>
      <c r="EM84" s="406" t="s">
        <v>397</v>
      </c>
      <c r="EN84" s="406" t="s">
        <v>397</v>
      </c>
      <c r="EO84" s="406" t="s">
        <v>397</v>
      </c>
      <c r="EP84" s="406" t="s">
        <v>397</v>
      </c>
      <c r="EQ84" s="406" t="s">
        <v>397</v>
      </c>
      <c r="ER84" s="406" t="s">
        <v>397</v>
      </c>
      <c r="ES84" s="406" t="s">
        <v>397</v>
      </c>
      <c r="ET84" s="406" t="s">
        <v>397</v>
      </c>
      <c r="EU84" s="406" t="s">
        <v>397</v>
      </c>
      <c r="EV84" s="406" t="s">
        <v>397</v>
      </c>
      <c r="EW84" s="406" t="s">
        <v>397</v>
      </c>
      <c r="EX84" s="406" t="s">
        <v>397</v>
      </c>
      <c r="EY84" s="406" t="s">
        <v>397</v>
      </c>
      <c r="EZ84" s="406" t="s">
        <v>397</v>
      </c>
      <c r="FA84" s="406" t="s">
        <v>397</v>
      </c>
      <c r="FB84" s="406" t="s">
        <v>397</v>
      </c>
      <c r="FC84" s="406" t="s">
        <v>397</v>
      </c>
      <c r="FD84" s="406" t="s">
        <v>397</v>
      </c>
      <c r="FE84" s="406" t="s">
        <v>397</v>
      </c>
      <c r="FF84" s="406" t="s">
        <v>397</v>
      </c>
      <c r="FG84" s="406" t="s">
        <v>397</v>
      </c>
      <c r="FH84" s="406" t="s">
        <v>397</v>
      </c>
      <c r="FI84" s="406" t="s">
        <v>397</v>
      </c>
      <c r="FJ84" s="406" t="s">
        <v>397</v>
      </c>
      <c r="FK84" s="406" t="s">
        <v>397</v>
      </c>
      <c r="FL84" s="406" t="s">
        <v>397</v>
      </c>
      <c r="FM84" s="406" t="s">
        <v>397</v>
      </c>
      <c r="FN84" s="406" t="s">
        <v>397</v>
      </c>
      <c r="FO84" s="406" t="s">
        <v>397</v>
      </c>
      <c r="FP84" s="406" t="s">
        <v>397</v>
      </c>
      <c r="FQ84" s="406" t="s">
        <v>397</v>
      </c>
      <c r="FR84" s="406" t="s">
        <v>397</v>
      </c>
      <c r="FS84" s="406" t="s">
        <v>397</v>
      </c>
      <c r="FT84" s="406" t="s">
        <v>397</v>
      </c>
      <c r="FU84" s="406" t="s">
        <v>397</v>
      </c>
      <c r="FV84" s="406" t="s">
        <v>397</v>
      </c>
      <c r="FW84" s="406" t="s">
        <v>397</v>
      </c>
      <c r="FX84" s="406" t="s">
        <v>397</v>
      </c>
      <c r="FY84" s="406" t="s">
        <v>397</v>
      </c>
      <c r="FZ84" s="406" t="s">
        <v>397</v>
      </c>
      <c r="GA84" s="406" t="s">
        <v>397</v>
      </c>
      <c r="GB84" s="406" t="s">
        <v>397</v>
      </c>
      <c r="GC84" s="406" t="s">
        <v>397</v>
      </c>
      <c r="GD84" s="406" t="s">
        <v>397</v>
      </c>
      <c r="GE84" s="406" t="s">
        <v>397</v>
      </c>
      <c r="GF84" s="406" t="s">
        <v>397</v>
      </c>
      <c r="GG84" s="406" t="s">
        <v>397</v>
      </c>
      <c r="GH84" s="406" t="s">
        <v>397</v>
      </c>
      <c r="GI84" s="406" t="s">
        <v>397</v>
      </c>
      <c r="GJ84" s="406" t="s">
        <v>397</v>
      </c>
      <c r="GK84" s="406" t="s">
        <v>397</v>
      </c>
      <c r="GL84" s="406" t="s">
        <v>397</v>
      </c>
      <c r="GM84" s="406" t="s">
        <v>397</v>
      </c>
      <c r="GN84" s="406" t="s">
        <v>397</v>
      </c>
      <c r="GO84" s="406" t="s">
        <v>397</v>
      </c>
      <c r="GP84" s="406" t="s">
        <v>397</v>
      </c>
      <c r="GQ84" s="406" t="s">
        <v>397</v>
      </c>
      <c r="GR84" s="406" t="s">
        <v>397</v>
      </c>
      <c r="GS84" s="406" t="s">
        <v>397</v>
      </c>
      <c r="GT84" s="406" t="s">
        <v>397</v>
      </c>
      <c r="GU84" s="406" t="s">
        <v>397</v>
      </c>
      <c r="GV84" s="406" t="s">
        <v>397</v>
      </c>
      <c r="GW84" s="406" t="s">
        <v>397</v>
      </c>
      <c r="GX84" s="406" t="s">
        <v>397</v>
      </c>
      <c r="GY84" s="406" t="s">
        <v>397</v>
      </c>
      <c r="GZ84" s="406" t="s">
        <v>397</v>
      </c>
      <c r="HA84" s="406" t="s">
        <v>397</v>
      </c>
      <c r="HB84" s="406" t="s">
        <v>397</v>
      </c>
      <c r="HC84" s="406" t="s">
        <v>397</v>
      </c>
      <c r="HD84" s="406" t="s">
        <v>397</v>
      </c>
      <c r="HE84" s="406" t="s">
        <v>397</v>
      </c>
      <c r="HF84" s="406" t="s">
        <v>397</v>
      </c>
      <c r="HG84" s="406" t="s">
        <v>397</v>
      </c>
      <c r="HH84" s="406" t="s">
        <v>397</v>
      </c>
      <c r="HI84" s="406" t="s">
        <v>397</v>
      </c>
      <c r="HJ84" s="406" t="s">
        <v>397</v>
      </c>
      <c r="HK84" s="406" t="s">
        <v>397</v>
      </c>
      <c r="HL84" s="406" t="s">
        <v>397</v>
      </c>
      <c r="HM84" s="406" t="s">
        <v>397</v>
      </c>
      <c r="HN84" s="406" t="s">
        <v>397</v>
      </c>
      <c r="HO84" s="406" t="s">
        <v>397</v>
      </c>
      <c r="HP84" s="406" t="s">
        <v>397</v>
      </c>
      <c r="HQ84" s="406" t="s">
        <v>397</v>
      </c>
      <c r="HR84" s="406" t="s">
        <v>397</v>
      </c>
      <c r="HS84" s="406" t="s">
        <v>397</v>
      </c>
      <c r="HT84" s="406" t="s">
        <v>397</v>
      </c>
      <c r="HU84" s="406" t="s">
        <v>397</v>
      </c>
      <c r="HV84" s="406" t="s">
        <v>397</v>
      </c>
      <c r="HW84" s="406" t="s">
        <v>397</v>
      </c>
      <c r="HX84" s="406" t="s">
        <v>397</v>
      </c>
      <c r="HY84" s="406" t="s">
        <v>397</v>
      </c>
      <c r="HZ84" s="406" t="s">
        <v>397</v>
      </c>
      <c r="IA84" s="406" t="s">
        <v>397</v>
      </c>
      <c r="IB84" s="406" t="s">
        <v>397</v>
      </c>
      <c r="IC84" s="406" t="s">
        <v>397</v>
      </c>
      <c r="ID84" s="406" t="s">
        <v>397</v>
      </c>
      <c r="IE84" s="406" t="s">
        <v>397</v>
      </c>
      <c r="IF84" s="406" t="s">
        <v>397</v>
      </c>
      <c r="IG84" s="406" t="s">
        <v>397</v>
      </c>
      <c r="IH84" s="406" t="s">
        <v>397</v>
      </c>
      <c r="II84" s="406" t="s">
        <v>397</v>
      </c>
      <c r="IJ84" s="406" t="s">
        <v>397</v>
      </c>
      <c r="IK84" s="406" t="s">
        <v>397</v>
      </c>
      <c r="IL84" s="406" t="s">
        <v>397</v>
      </c>
      <c r="IM84" s="406" t="s">
        <v>397</v>
      </c>
      <c r="IN84" s="406" t="s">
        <v>397</v>
      </c>
      <c r="IO84" s="406" t="s">
        <v>397</v>
      </c>
      <c r="IP84" s="406" t="s">
        <v>397</v>
      </c>
      <c r="IQ84" s="406" t="s">
        <v>397</v>
      </c>
      <c r="IR84" s="406" t="s">
        <v>397</v>
      </c>
      <c r="IS84" s="406" t="s">
        <v>397</v>
      </c>
      <c r="IT84" s="406" t="s">
        <v>397</v>
      </c>
      <c r="IU84" s="406" t="s">
        <v>397</v>
      </c>
      <c r="IV84" s="406" t="s">
        <v>397</v>
      </c>
      <c r="IW84" s="406" t="s">
        <v>397</v>
      </c>
      <c r="IX84" s="406" t="s">
        <v>397</v>
      </c>
      <c r="IY84" s="406" t="s">
        <v>397</v>
      </c>
      <c r="IZ84" s="406" t="s">
        <v>397</v>
      </c>
      <c r="JA84" s="406" t="s">
        <v>397</v>
      </c>
      <c r="JB84" s="406" t="s">
        <v>397</v>
      </c>
      <c r="JC84" s="406" t="s">
        <v>397</v>
      </c>
      <c r="JD84" s="406" t="s">
        <v>397</v>
      </c>
      <c r="JE84" s="406" t="s">
        <v>397</v>
      </c>
      <c r="JF84" s="406" t="s">
        <v>397</v>
      </c>
      <c r="JG84" s="406" t="s">
        <v>397</v>
      </c>
      <c r="JH84" s="406" t="s">
        <v>397</v>
      </c>
      <c r="JI84" s="406" t="s">
        <v>397</v>
      </c>
      <c r="JJ84" s="406" t="s">
        <v>397</v>
      </c>
      <c r="JK84" s="406" t="s">
        <v>397</v>
      </c>
      <c r="JL84" s="406" t="s">
        <v>397</v>
      </c>
      <c r="JM84" s="406" t="s">
        <v>397</v>
      </c>
      <c r="JN84" s="406" t="s">
        <v>397</v>
      </c>
      <c r="JO84" s="406" t="s">
        <v>397</v>
      </c>
      <c r="JP84" s="406" t="s">
        <v>397</v>
      </c>
      <c r="JQ84" s="406" t="s">
        <v>397</v>
      </c>
      <c r="JR84" s="406" t="s">
        <v>397</v>
      </c>
      <c r="JS84" s="406" t="s">
        <v>397</v>
      </c>
      <c r="JT84" s="406" t="s">
        <v>397</v>
      </c>
      <c r="JU84" s="406" t="s">
        <v>397</v>
      </c>
      <c r="JV84" s="406" t="s">
        <v>397</v>
      </c>
      <c r="JW84" s="406" t="s">
        <v>397</v>
      </c>
      <c r="JX84" s="406" t="s">
        <v>397</v>
      </c>
      <c r="JY84" s="406" t="s">
        <v>397</v>
      </c>
      <c r="JZ84" s="406" t="s">
        <v>397</v>
      </c>
      <c r="KA84" s="406" t="s">
        <v>397</v>
      </c>
      <c r="KB84" s="406" t="s">
        <v>397</v>
      </c>
      <c r="KC84" s="406" t="s">
        <v>397</v>
      </c>
      <c r="KD84" s="406" t="s">
        <v>397</v>
      </c>
      <c r="KE84" s="406" t="s">
        <v>397</v>
      </c>
      <c r="KF84" s="406" t="s">
        <v>397</v>
      </c>
      <c r="KG84" s="406" t="s">
        <v>397</v>
      </c>
      <c r="KH84" s="406" t="s">
        <v>397</v>
      </c>
      <c r="KI84" s="406" t="s">
        <v>397</v>
      </c>
      <c r="KJ84" s="406" t="s">
        <v>397</v>
      </c>
      <c r="KK84" s="406" t="s">
        <v>397</v>
      </c>
      <c r="KL84" s="406" t="s">
        <v>397</v>
      </c>
      <c r="KM84" s="406" t="s">
        <v>397</v>
      </c>
      <c r="KN84" s="406" t="s">
        <v>397</v>
      </c>
      <c r="KO84" s="406" t="s">
        <v>397</v>
      </c>
      <c r="KP84" s="406" t="s">
        <v>397</v>
      </c>
      <c r="KQ84" s="406" t="s">
        <v>397</v>
      </c>
      <c r="KR84" s="406" t="s">
        <v>397</v>
      </c>
      <c r="KS84" s="406" t="s">
        <v>397</v>
      </c>
      <c r="KT84" s="406" t="s">
        <v>397</v>
      </c>
      <c r="KU84" s="406"/>
      <c r="KV84" s="406"/>
      <c r="KW84" s="406"/>
      <c r="KX84" s="406"/>
      <c r="KY84" s="397"/>
      <c r="KZ84" s="397" t="s">
        <v>483</v>
      </c>
      <c r="LA84" s="397" t="s">
        <v>397</v>
      </c>
      <c r="LB84" s="397" t="s">
        <v>397</v>
      </c>
      <c r="LC84" s="397" t="s">
        <v>397</v>
      </c>
      <c r="LD84" s="397" t="s">
        <v>397</v>
      </c>
      <c r="LE84" s="397" t="s">
        <v>397</v>
      </c>
      <c r="LF84" s="397" t="s">
        <v>397</v>
      </c>
      <c r="LG84" s="397"/>
      <c r="LH84" s="406"/>
      <c r="LI84" s="406"/>
      <c r="LJ84" s="406"/>
      <c r="LK84" s="406"/>
      <c r="LL84" s="406"/>
      <c r="LM84" s="406"/>
      <c r="LN84" s="406"/>
      <c r="LO84" s="406"/>
      <c r="LP84" s="406"/>
      <c r="LQ84" s="406"/>
      <c r="LR84" s="406"/>
      <c r="LS84" s="406"/>
      <c r="LT84" s="406"/>
      <c r="LU84" s="406"/>
      <c r="LV84" s="406"/>
      <c r="LW84" s="406"/>
      <c r="LX84" s="406"/>
      <c r="LY84" s="406"/>
      <c r="LZ84" s="406"/>
      <c r="MA84" s="406"/>
      <c r="MB84" s="406"/>
      <c r="MC84" s="406"/>
      <c r="MD84" s="406"/>
      <c r="ME84" s="406"/>
      <c r="MF84" s="406"/>
      <c r="MG84" s="406"/>
      <c r="MH84" s="406"/>
      <c r="MI84" s="406"/>
      <c r="MJ84" s="406"/>
      <c r="MK84" s="406"/>
      <c r="ML84" s="406"/>
      <c r="MM84" s="406"/>
      <c r="MN84" s="406"/>
      <c r="MO84" s="406"/>
      <c r="MP84" s="406"/>
      <c r="MQ84" s="406"/>
      <c r="MR84" s="406"/>
      <c r="MS84" s="406"/>
      <c r="MT84" s="406"/>
      <c r="MU84" s="406"/>
      <c r="MV84" s="406"/>
      <c r="MW84" s="406"/>
      <c r="MX84" s="406"/>
      <c r="MY84" s="406"/>
      <c r="MZ84" s="406"/>
      <c r="NA84" s="406"/>
      <c r="NB84" s="406"/>
      <c r="NC84" s="406"/>
      <c r="ND84" s="406"/>
      <c r="NE84" s="406"/>
      <c r="NF84" s="406"/>
      <c r="NG84" s="406"/>
      <c r="NH84" s="406"/>
      <c r="NI84" s="406"/>
      <c r="NJ84" s="406"/>
      <c r="NK84" s="406"/>
      <c r="NL84" s="406"/>
      <c r="NM84" s="406"/>
      <c r="NN84" s="406"/>
      <c r="NO84" s="406"/>
      <c r="NP84" s="406"/>
      <c r="NQ84" s="406"/>
      <c r="NR84" s="406"/>
      <c r="NS84" s="406"/>
      <c r="NT84" s="406"/>
      <c r="NU84" s="406"/>
      <c r="NV84" s="406"/>
      <c r="NW84" s="406"/>
      <c r="NX84" s="406"/>
      <c r="NY84" s="406"/>
      <c r="NZ84" s="406"/>
      <c r="OA84" s="406"/>
      <c r="OB84" s="406"/>
      <c r="OC84" s="406"/>
      <c r="OD84" s="406"/>
      <c r="OE84" s="406"/>
      <c r="OF84" s="406"/>
      <c r="OG84" s="406"/>
      <c r="OH84" s="406"/>
      <c r="OI84" s="406"/>
      <c r="OJ84" s="406"/>
      <c r="OK84" s="406"/>
      <c r="OL84" s="406"/>
      <c r="OM84" s="406"/>
      <c r="ON84" s="406"/>
      <c r="OO84" s="406"/>
      <c r="OP84" s="406"/>
      <c r="OQ84" s="406"/>
      <c r="OR84" s="406"/>
      <c r="OS84" s="406"/>
      <c r="OT84" s="406"/>
      <c r="OU84" s="406"/>
      <c r="OV84" s="406"/>
      <c r="OW84" s="406"/>
      <c r="OX84" s="406"/>
      <c r="OY84" s="406"/>
      <c r="OZ84" s="406"/>
      <c r="PA84" s="406"/>
      <c r="PB84" s="406"/>
      <c r="PC84" s="406"/>
      <c r="PD84" s="406"/>
      <c r="PE84" s="406"/>
      <c r="PF84" s="406"/>
      <c r="PG84" s="406"/>
      <c r="PH84" s="406"/>
      <c r="PI84" s="406"/>
      <c r="PJ84" s="406"/>
      <c r="PK84" s="406"/>
      <c r="PL84" s="406"/>
      <c r="PM84" s="406"/>
      <c r="PN84" s="406"/>
      <c r="PO84" s="406"/>
      <c r="PP84" s="406"/>
      <c r="PQ84" s="406"/>
      <c r="PR84" s="406"/>
      <c r="PS84" s="406"/>
      <c r="PT84" s="406"/>
      <c r="PU84" s="406"/>
      <c r="PV84" s="406"/>
      <c r="PW84" s="406"/>
      <c r="PX84" s="406"/>
      <c r="PY84" s="406"/>
      <c r="PZ84" s="406"/>
      <c r="QA84" s="406"/>
      <c r="QB84" s="406"/>
      <c r="QC84" s="406"/>
      <c r="QD84" s="406"/>
      <c r="QE84" s="406"/>
      <c r="QF84" s="406"/>
      <c r="QG84" s="406"/>
      <c r="QH84" s="406"/>
      <c r="QI84" s="406"/>
      <c r="QJ84" s="406"/>
      <c r="QK84" s="406"/>
      <c r="QL84" s="406"/>
      <c r="QM84" s="406"/>
      <c r="QN84" s="406"/>
      <c r="QO84" s="406"/>
      <c r="QP84" s="406"/>
      <c r="QQ84" s="406"/>
      <c r="QR84" s="406"/>
      <c r="QS84" s="406"/>
      <c r="QT84" s="406"/>
      <c r="QU84" s="406"/>
      <c r="QV84" s="406"/>
      <c r="QW84" s="406"/>
      <c r="QX84" s="406"/>
      <c r="QY84" s="406"/>
      <c r="QZ84" s="406"/>
      <c r="RA84" s="406"/>
      <c r="RB84" s="406"/>
      <c r="RC84" s="406"/>
      <c r="RD84" s="406"/>
      <c r="RE84" s="406"/>
      <c r="RF84" s="406"/>
      <c r="RG84" s="406"/>
      <c r="RH84" s="406"/>
      <c r="RI84" s="406"/>
      <c r="RJ84" s="406"/>
      <c r="RK84" s="406"/>
      <c r="RL84" s="406"/>
      <c r="RM84" s="406"/>
      <c r="RN84" s="406"/>
      <c r="RO84" s="406"/>
      <c r="RP84" s="406"/>
      <c r="RQ84" s="406"/>
      <c r="RR84" s="406"/>
      <c r="RS84" s="406"/>
      <c r="RT84" s="406"/>
      <c r="RU84" s="406"/>
      <c r="RV84" s="406"/>
      <c r="RW84" s="406"/>
      <c r="RX84" s="406"/>
      <c r="RY84" s="406"/>
      <c r="RZ84" s="406"/>
      <c r="SA84" s="406"/>
      <c r="SB84" s="406"/>
      <c r="SC84" s="406"/>
      <c r="SD84" s="406"/>
      <c r="SE84" s="406"/>
      <c r="SF84" s="406"/>
      <c r="SG84" s="406"/>
    </row>
    <row r="85" spans="1:501">
      <c r="A85" s="395"/>
      <c r="B85" s="395">
        <v>0</v>
      </c>
      <c r="C85" s="395">
        <v>0</v>
      </c>
      <c r="D85" s="395">
        <v>0</v>
      </c>
      <c r="E85" s="395">
        <v>0</v>
      </c>
      <c r="F85" s="395">
        <v>0</v>
      </c>
      <c r="G85" s="395">
        <v>0</v>
      </c>
      <c r="H85" s="395">
        <v>0</v>
      </c>
      <c r="I85" s="395">
        <v>0</v>
      </c>
      <c r="J85" s="395">
        <v>0</v>
      </c>
      <c r="K85" s="395">
        <v>0</v>
      </c>
      <c r="L85" s="395">
        <v>0</v>
      </c>
      <c r="M85" s="395">
        <v>0</v>
      </c>
      <c r="N85" s="395"/>
      <c r="O85" s="398">
        <v>0</v>
      </c>
      <c r="P85" s="395">
        <v>0</v>
      </c>
      <c r="Q85" s="395">
        <v>0</v>
      </c>
      <c r="R85" s="395"/>
      <c r="S85" s="395"/>
      <c r="T85" s="395"/>
      <c r="U85" s="395"/>
      <c r="V85" s="395">
        <v>0</v>
      </c>
      <c r="W85" s="395" t="s">
        <v>397</v>
      </c>
      <c r="X85" s="395" t="s">
        <v>397</v>
      </c>
      <c r="Y85" s="395" t="s">
        <v>397</v>
      </c>
      <c r="Z85" s="395"/>
      <c r="AA85" s="395"/>
      <c r="AB85" s="395"/>
      <c r="AC85" s="395"/>
      <c r="AD85" s="395"/>
      <c r="AE85" s="395"/>
      <c r="AF85" s="397">
        <v>0</v>
      </c>
      <c r="AG85" s="395">
        <v>0</v>
      </c>
      <c r="AH85" s="406" t="s">
        <v>397</v>
      </c>
      <c r="AI85" s="406" t="s">
        <v>397</v>
      </c>
      <c r="AJ85" s="406" t="s">
        <v>397</v>
      </c>
      <c r="AK85" s="406" t="s">
        <v>397</v>
      </c>
      <c r="AL85" s="406" t="s">
        <v>397</v>
      </c>
      <c r="AM85" s="406" t="s">
        <v>397</v>
      </c>
      <c r="AN85" s="406" t="s">
        <v>397</v>
      </c>
      <c r="AO85" s="406" t="s">
        <v>397</v>
      </c>
      <c r="AP85" s="406" t="s">
        <v>397</v>
      </c>
      <c r="AQ85" s="406" t="s">
        <v>397</v>
      </c>
      <c r="AR85" s="406" t="s">
        <v>397</v>
      </c>
      <c r="AS85" s="406" t="s">
        <v>397</v>
      </c>
      <c r="AT85" s="406" t="s">
        <v>397</v>
      </c>
      <c r="AU85" s="406" t="s">
        <v>397</v>
      </c>
      <c r="AV85" s="406" t="s">
        <v>397</v>
      </c>
      <c r="AW85" s="406" t="s">
        <v>397</v>
      </c>
      <c r="AX85" s="406" t="s">
        <v>397</v>
      </c>
      <c r="AY85" s="406" t="s">
        <v>397</v>
      </c>
      <c r="AZ85" s="406" t="s">
        <v>397</v>
      </c>
      <c r="BA85" s="406" t="s">
        <v>397</v>
      </c>
      <c r="BB85" s="406" t="s">
        <v>397</v>
      </c>
      <c r="BC85" s="406" t="s">
        <v>397</v>
      </c>
      <c r="BD85" s="406" t="s">
        <v>397</v>
      </c>
      <c r="BE85" s="406" t="s">
        <v>397</v>
      </c>
      <c r="BF85" s="406" t="s">
        <v>397</v>
      </c>
      <c r="BG85" s="406" t="s">
        <v>397</v>
      </c>
      <c r="BH85" s="406" t="s">
        <v>397</v>
      </c>
      <c r="BI85" s="406" t="s">
        <v>397</v>
      </c>
      <c r="BJ85" s="406" t="s">
        <v>397</v>
      </c>
      <c r="BK85" s="406" t="s">
        <v>397</v>
      </c>
      <c r="BL85" s="406" t="s">
        <v>397</v>
      </c>
      <c r="BM85" s="406" t="s">
        <v>397</v>
      </c>
      <c r="BN85" s="406" t="s">
        <v>397</v>
      </c>
      <c r="BO85" s="406" t="s">
        <v>397</v>
      </c>
      <c r="BP85" s="406" t="s">
        <v>397</v>
      </c>
      <c r="BQ85" s="406" t="s">
        <v>397</v>
      </c>
      <c r="BR85" s="406" t="s">
        <v>397</v>
      </c>
      <c r="BS85" s="406" t="s">
        <v>397</v>
      </c>
      <c r="BT85" s="406" t="s">
        <v>397</v>
      </c>
      <c r="BU85" s="406" t="s">
        <v>397</v>
      </c>
      <c r="BV85" s="406" t="s">
        <v>397</v>
      </c>
      <c r="BW85" s="406" t="s">
        <v>397</v>
      </c>
      <c r="BX85" s="406" t="s">
        <v>397</v>
      </c>
      <c r="BY85" s="406" t="s">
        <v>397</v>
      </c>
      <c r="BZ85" s="406" t="s">
        <v>397</v>
      </c>
      <c r="CA85" s="406" t="s">
        <v>397</v>
      </c>
      <c r="CB85" s="406" t="s">
        <v>397</v>
      </c>
      <c r="CC85" s="406" t="s">
        <v>397</v>
      </c>
      <c r="CD85" s="406" t="s">
        <v>397</v>
      </c>
      <c r="CE85" s="406" t="s">
        <v>397</v>
      </c>
      <c r="CF85" s="406" t="s">
        <v>397</v>
      </c>
      <c r="CG85" s="406" t="s">
        <v>397</v>
      </c>
      <c r="CH85" s="406" t="s">
        <v>397</v>
      </c>
      <c r="CI85" s="406" t="s">
        <v>397</v>
      </c>
      <c r="CJ85" s="406" t="s">
        <v>397</v>
      </c>
      <c r="CK85" s="406" t="s">
        <v>397</v>
      </c>
      <c r="CL85" s="406" t="s">
        <v>397</v>
      </c>
      <c r="CM85" s="406" t="s">
        <v>397</v>
      </c>
      <c r="CN85" s="406" t="s">
        <v>397</v>
      </c>
      <c r="CO85" s="406" t="s">
        <v>397</v>
      </c>
      <c r="CP85" s="406" t="s">
        <v>397</v>
      </c>
      <c r="CQ85" s="406" t="s">
        <v>397</v>
      </c>
      <c r="CR85" s="406" t="s">
        <v>397</v>
      </c>
      <c r="CS85" s="406" t="s">
        <v>397</v>
      </c>
      <c r="CT85" s="406" t="s">
        <v>397</v>
      </c>
      <c r="CU85" s="406" t="s">
        <v>397</v>
      </c>
      <c r="CV85" s="406" t="s">
        <v>397</v>
      </c>
      <c r="CW85" s="406" t="s">
        <v>397</v>
      </c>
      <c r="CX85" s="406" t="s">
        <v>397</v>
      </c>
      <c r="CY85" s="406" t="s">
        <v>397</v>
      </c>
      <c r="CZ85" s="406" t="s">
        <v>397</v>
      </c>
      <c r="DA85" s="406" t="s">
        <v>397</v>
      </c>
      <c r="DB85" s="406" t="s">
        <v>397</v>
      </c>
      <c r="DC85" s="397"/>
      <c r="DD85" s="397"/>
      <c r="DE85" s="397"/>
      <c r="DF85" s="397" t="s">
        <v>397</v>
      </c>
      <c r="DG85" s="397" t="s">
        <v>397</v>
      </c>
      <c r="DH85" s="397" t="s">
        <v>397</v>
      </c>
      <c r="DI85" s="397" t="s">
        <v>397</v>
      </c>
      <c r="DJ85" s="397" t="s">
        <v>397</v>
      </c>
      <c r="DK85" s="397" t="s">
        <v>397</v>
      </c>
      <c r="DL85" s="397"/>
      <c r="DM85" s="397"/>
      <c r="DN85" s="397">
        <v>0</v>
      </c>
      <c r="DO85" s="395">
        <v>0</v>
      </c>
      <c r="DP85" s="406" t="s">
        <v>397</v>
      </c>
      <c r="DQ85" s="406" t="s">
        <v>397</v>
      </c>
      <c r="DR85" s="406" t="s">
        <v>397</v>
      </c>
      <c r="DS85" s="406" t="s">
        <v>397</v>
      </c>
      <c r="DT85" s="406" t="s">
        <v>397</v>
      </c>
      <c r="DU85" s="406" t="s">
        <v>397</v>
      </c>
      <c r="DV85" s="406" t="s">
        <v>397</v>
      </c>
      <c r="DW85" s="406" t="s">
        <v>397</v>
      </c>
      <c r="DX85" s="406" t="s">
        <v>397</v>
      </c>
      <c r="DY85" s="406" t="s">
        <v>397</v>
      </c>
      <c r="DZ85" s="406" t="s">
        <v>397</v>
      </c>
      <c r="EA85" s="406" t="s">
        <v>397</v>
      </c>
      <c r="EB85" s="406" t="s">
        <v>397</v>
      </c>
      <c r="EC85" s="406" t="s">
        <v>397</v>
      </c>
      <c r="ED85" s="406" t="s">
        <v>397</v>
      </c>
      <c r="EE85" s="406" t="s">
        <v>397</v>
      </c>
      <c r="EF85" s="406" t="s">
        <v>397</v>
      </c>
      <c r="EG85" s="406" t="s">
        <v>397</v>
      </c>
      <c r="EH85" s="406" t="s">
        <v>397</v>
      </c>
      <c r="EI85" s="406" t="s">
        <v>397</v>
      </c>
      <c r="EJ85" s="406" t="s">
        <v>397</v>
      </c>
      <c r="EK85" s="406" t="s">
        <v>397</v>
      </c>
      <c r="EL85" s="406" t="s">
        <v>397</v>
      </c>
      <c r="EM85" s="406" t="s">
        <v>397</v>
      </c>
      <c r="EN85" s="406" t="s">
        <v>397</v>
      </c>
      <c r="EO85" s="406" t="s">
        <v>397</v>
      </c>
      <c r="EP85" s="406" t="s">
        <v>397</v>
      </c>
      <c r="EQ85" s="406" t="s">
        <v>397</v>
      </c>
      <c r="ER85" s="406" t="s">
        <v>397</v>
      </c>
      <c r="ES85" s="406" t="s">
        <v>397</v>
      </c>
      <c r="ET85" s="406" t="s">
        <v>397</v>
      </c>
      <c r="EU85" s="406" t="s">
        <v>397</v>
      </c>
      <c r="EV85" s="406" t="s">
        <v>397</v>
      </c>
      <c r="EW85" s="406" t="s">
        <v>397</v>
      </c>
      <c r="EX85" s="406" t="s">
        <v>397</v>
      </c>
      <c r="EY85" s="406" t="s">
        <v>397</v>
      </c>
      <c r="EZ85" s="406" t="s">
        <v>397</v>
      </c>
      <c r="FA85" s="406" t="s">
        <v>397</v>
      </c>
      <c r="FB85" s="406" t="s">
        <v>397</v>
      </c>
      <c r="FC85" s="406" t="s">
        <v>397</v>
      </c>
      <c r="FD85" s="406" t="s">
        <v>397</v>
      </c>
      <c r="FE85" s="406" t="s">
        <v>397</v>
      </c>
      <c r="FF85" s="406" t="s">
        <v>397</v>
      </c>
      <c r="FG85" s="406" t="s">
        <v>397</v>
      </c>
      <c r="FH85" s="406" t="s">
        <v>397</v>
      </c>
      <c r="FI85" s="406" t="s">
        <v>397</v>
      </c>
      <c r="FJ85" s="406" t="s">
        <v>397</v>
      </c>
      <c r="FK85" s="406" t="s">
        <v>397</v>
      </c>
      <c r="FL85" s="406" t="s">
        <v>397</v>
      </c>
      <c r="FM85" s="406" t="s">
        <v>397</v>
      </c>
      <c r="FN85" s="406" t="s">
        <v>397</v>
      </c>
      <c r="FO85" s="406" t="s">
        <v>397</v>
      </c>
      <c r="FP85" s="406" t="s">
        <v>397</v>
      </c>
      <c r="FQ85" s="406" t="s">
        <v>397</v>
      </c>
      <c r="FR85" s="406" t="s">
        <v>397</v>
      </c>
      <c r="FS85" s="406" t="s">
        <v>397</v>
      </c>
      <c r="FT85" s="406" t="s">
        <v>397</v>
      </c>
      <c r="FU85" s="406" t="s">
        <v>397</v>
      </c>
      <c r="FV85" s="406" t="s">
        <v>397</v>
      </c>
      <c r="FW85" s="406" t="s">
        <v>397</v>
      </c>
      <c r="FX85" s="406" t="s">
        <v>397</v>
      </c>
      <c r="FY85" s="406" t="s">
        <v>397</v>
      </c>
      <c r="FZ85" s="406" t="s">
        <v>397</v>
      </c>
      <c r="GA85" s="406" t="s">
        <v>397</v>
      </c>
      <c r="GB85" s="406" t="s">
        <v>397</v>
      </c>
      <c r="GC85" s="406" t="s">
        <v>397</v>
      </c>
      <c r="GD85" s="406" t="s">
        <v>397</v>
      </c>
      <c r="GE85" s="406" t="s">
        <v>397</v>
      </c>
      <c r="GF85" s="406" t="s">
        <v>397</v>
      </c>
      <c r="GG85" s="406" t="s">
        <v>397</v>
      </c>
      <c r="GH85" s="406" t="s">
        <v>397</v>
      </c>
      <c r="GI85" s="406" t="s">
        <v>397</v>
      </c>
      <c r="GJ85" s="406" t="s">
        <v>397</v>
      </c>
      <c r="GK85" s="406" t="s">
        <v>397</v>
      </c>
      <c r="GL85" s="406" t="s">
        <v>397</v>
      </c>
      <c r="GM85" s="406" t="s">
        <v>397</v>
      </c>
      <c r="GN85" s="406" t="s">
        <v>397</v>
      </c>
      <c r="GO85" s="406" t="s">
        <v>397</v>
      </c>
      <c r="GP85" s="406" t="s">
        <v>397</v>
      </c>
      <c r="GQ85" s="406" t="s">
        <v>397</v>
      </c>
      <c r="GR85" s="406" t="s">
        <v>397</v>
      </c>
      <c r="GS85" s="406" t="s">
        <v>397</v>
      </c>
      <c r="GT85" s="406" t="s">
        <v>397</v>
      </c>
      <c r="GU85" s="406" t="s">
        <v>397</v>
      </c>
      <c r="GV85" s="406" t="s">
        <v>397</v>
      </c>
      <c r="GW85" s="406" t="s">
        <v>397</v>
      </c>
      <c r="GX85" s="406" t="s">
        <v>397</v>
      </c>
      <c r="GY85" s="406" t="s">
        <v>397</v>
      </c>
      <c r="GZ85" s="406" t="s">
        <v>397</v>
      </c>
      <c r="HA85" s="406" t="s">
        <v>397</v>
      </c>
      <c r="HB85" s="406" t="s">
        <v>397</v>
      </c>
      <c r="HC85" s="406" t="s">
        <v>397</v>
      </c>
      <c r="HD85" s="406" t="s">
        <v>397</v>
      </c>
      <c r="HE85" s="406" t="s">
        <v>397</v>
      </c>
      <c r="HF85" s="406" t="s">
        <v>397</v>
      </c>
      <c r="HG85" s="406" t="s">
        <v>397</v>
      </c>
      <c r="HH85" s="406" t="s">
        <v>397</v>
      </c>
      <c r="HI85" s="406" t="s">
        <v>397</v>
      </c>
      <c r="HJ85" s="406" t="s">
        <v>397</v>
      </c>
      <c r="HK85" s="406" t="s">
        <v>397</v>
      </c>
      <c r="HL85" s="406" t="s">
        <v>397</v>
      </c>
      <c r="HM85" s="406" t="s">
        <v>397</v>
      </c>
      <c r="HN85" s="406" t="s">
        <v>397</v>
      </c>
      <c r="HO85" s="406" t="s">
        <v>397</v>
      </c>
      <c r="HP85" s="406" t="s">
        <v>397</v>
      </c>
      <c r="HQ85" s="406" t="s">
        <v>397</v>
      </c>
      <c r="HR85" s="406" t="s">
        <v>397</v>
      </c>
      <c r="HS85" s="406" t="s">
        <v>397</v>
      </c>
      <c r="HT85" s="406" t="s">
        <v>397</v>
      </c>
      <c r="HU85" s="406" t="s">
        <v>397</v>
      </c>
      <c r="HV85" s="406" t="s">
        <v>397</v>
      </c>
      <c r="HW85" s="406" t="s">
        <v>397</v>
      </c>
      <c r="HX85" s="406" t="s">
        <v>397</v>
      </c>
      <c r="HY85" s="406" t="s">
        <v>397</v>
      </c>
      <c r="HZ85" s="406" t="s">
        <v>397</v>
      </c>
      <c r="IA85" s="406" t="s">
        <v>397</v>
      </c>
      <c r="IB85" s="406" t="s">
        <v>397</v>
      </c>
      <c r="IC85" s="406" t="s">
        <v>397</v>
      </c>
      <c r="ID85" s="406" t="s">
        <v>397</v>
      </c>
      <c r="IE85" s="406" t="s">
        <v>397</v>
      </c>
      <c r="IF85" s="406" t="s">
        <v>397</v>
      </c>
      <c r="IG85" s="406" t="s">
        <v>397</v>
      </c>
      <c r="IH85" s="406" t="s">
        <v>397</v>
      </c>
      <c r="II85" s="406" t="s">
        <v>397</v>
      </c>
      <c r="IJ85" s="406" t="s">
        <v>397</v>
      </c>
      <c r="IK85" s="406" t="s">
        <v>397</v>
      </c>
      <c r="IL85" s="406" t="s">
        <v>397</v>
      </c>
      <c r="IM85" s="406" t="s">
        <v>397</v>
      </c>
      <c r="IN85" s="406" t="s">
        <v>397</v>
      </c>
      <c r="IO85" s="406" t="s">
        <v>397</v>
      </c>
      <c r="IP85" s="406" t="s">
        <v>397</v>
      </c>
      <c r="IQ85" s="406" t="s">
        <v>397</v>
      </c>
      <c r="IR85" s="406" t="s">
        <v>397</v>
      </c>
      <c r="IS85" s="406" t="s">
        <v>397</v>
      </c>
      <c r="IT85" s="406" t="s">
        <v>397</v>
      </c>
      <c r="IU85" s="406" t="s">
        <v>397</v>
      </c>
      <c r="IV85" s="406" t="s">
        <v>397</v>
      </c>
      <c r="IW85" s="406" t="s">
        <v>397</v>
      </c>
      <c r="IX85" s="406" t="s">
        <v>397</v>
      </c>
      <c r="IY85" s="406" t="s">
        <v>397</v>
      </c>
      <c r="IZ85" s="406" t="s">
        <v>397</v>
      </c>
      <c r="JA85" s="406" t="s">
        <v>397</v>
      </c>
      <c r="JB85" s="406" t="s">
        <v>397</v>
      </c>
      <c r="JC85" s="406" t="s">
        <v>397</v>
      </c>
      <c r="JD85" s="406" t="s">
        <v>397</v>
      </c>
      <c r="JE85" s="406" t="s">
        <v>397</v>
      </c>
      <c r="JF85" s="406" t="s">
        <v>397</v>
      </c>
      <c r="JG85" s="406" t="s">
        <v>397</v>
      </c>
      <c r="JH85" s="406" t="s">
        <v>397</v>
      </c>
      <c r="JI85" s="406" t="s">
        <v>397</v>
      </c>
      <c r="JJ85" s="406" t="s">
        <v>397</v>
      </c>
      <c r="JK85" s="406" t="s">
        <v>397</v>
      </c>
      <c r="JL85" s="406" t="s">
        <v>397</v>
      </c>
      <c r="JM85" s="406" t="s">
        <v>397</v>
      </c>
      <c r="JN85" s="406" t="s">
        <v>397</v>
      </c>
      <c r="JO85" s="406" t="s">
        <v>397</v>
      </c>
      <c r="JP85" s="406" t="s">
        <v>397</v>
      </c>
      <c r="JQ85" s="406" t="s">
        <v>397</v>
      </c>
      <c r="JR85" s="406" t="s">
        <v>397</v>
      </c>
      <c r="JS85" s="406" t="s">
        <v>397</v>
      </c>
      <c r="JT85" s="406" t="s">
        <v>397</v>
      </c>
      <c r="JU85" s="406" t="s">
        <v>397</v>
      </c>
      <c r="JV85" s="406" t="s">
        <v>397</v>
      </c>
      <c r="JW85" s="406" t="s">
        <v>397</v>
      </c>
      <c r="JX85" s="406" t="s">
        <v>397</v>
      </c>
      <c r="JY85" s="406" t="s">
        <v>397</v>
      </c>
      <c r="JZ85" s="406" t="s">
        <v>397</v>
      </c>
      <c r="KA85" s="406" t="s">
        <v>397</v>
      </c>
      <c r="KB85" s="406" t="s">
        <v>397</v>
      </c>
      <c r="KC85" s="406" t="s">
        <v>397</v>
      </c>
      <c r="KD85" s="406" t="s">
        <v>397</v>
      </c>
      <c r="KE85" s="406" t="s">
        <v>397</v>
      </c>
      <c r="KF85" s="406" t="s">
        <v>397</v>
      </c>
      <c r="KG85" s="406" t="s">
        <v>397</v>
      </c>
      <c r="KH85" s="406" t="s">
        <v>397</v>
      </c>
      <c r="KI85" s="406" t="s">
        <v>397</v>
      </c>
      <c r="KJ85" s="406" t="s">
        <v>397</v>
      </c>
      <c r="KK85" s="406" t="s">
        <v>397</v>
      </c>
      <c r="KL85" s="406" t="s">
        <v>397</v>
      </c>
      <c r="KM85" s="406" t="s">
        <v>397</v>
      </c>
      <c r="KN85" s="406" t="s">
        <v>397</v>
      </c>
      <c r="KO85" s="406" t="s">
        <v>397</v>
      </c>
      <c r="KP85" s="406" t="s">
        <v>397</v>
      </c>
      <c r="KQ85" s="406" t="s">
        <v>397</v>
      </c>
      <c r="KR85" s="406" t="s">
        <v>397</v>
      </c>
      <c r="KS85" s="406" t="s">
        <v>397</v>
      </c>
      <c r="KT85" s="406" t="s">
        <v>397</v>
      </c>
      <c r="KU85" s="406"/>
      <c r="KV85" s="406"/>
      <c r="KW85" s="406"/>
      <c r="KX85" s="406"/>
      <c r="KY85" s="397"/>
      <c r="KZ85" s="397">
        <v>0</v>
      </c>
      <c r="LA85" s="397" t="s">
        <v>397</v>
      </c>
      <c r="LB85" s="397" t="s">
        <v>397</v>
      </c>
      <c r="LC85" s="397" t="s">
        <v>397</v>
      </c>
      <c r="LD85" s="397" t="s">
        <v>397</v>
      </c>
      <c r="LE85" s="397" t="s">
        <v>397</v>
      </c>
      <c r="LF85" s="397" t="s">
        <v>397</v>
      </c>
      <c r="LG85" s="397"/>
      <c r="LH85" s="406"/>
      <c r="LI85" s="406"/>
      <c r="LJ85" s="406"/>
      <c r="LK85" s="406"/>
      <c r="LL85" s="406"/>
      <c r="LM85" s="406"/>
      <c r="LN85" s="406"/>
      <c r="LO85" s="406"/>
      <c r="LP85" s="406"/>
      <c r="LQ85" s="406"/>
      <c r="LR85" s="406"/>
      <c r="LS85" s="406"/>
      <c r="LT85" s="406"/>
      <c r="LU85" s="406"/>
      <c r="LV85" s="406"/>
      <c r="LW85" s="406"/>
      <c r="LX85" s="406"/>
      <c r="LY85" s="406"/>
      <c r="LZ85" s="406"/>
      <c r="MA85" s="406"/>
      <c r="MB85" s="406"/>
      <c r="MC85" s="406"/>
      <c r="MD85" s="406"/>
      <c r="ME85" s="406"/>
      <c r="MF85" s="406"/>
      <c r="MG85" s="406"/>
      <c r="MH85" s="406"/>
      <c r="MI85" s="406"/>
      <c r="MJ85" s="406"/>
      <c r="MK85" s="406"/>
      <c r="ML85" s="406"/>
      <c r="MM85" s="406"/>
      <c r="MN85" s="406"/>
      <c r="MO85" s="406"/>
      <c r="MP85" s="406"/>
      <c r="MQ85" s="406"/>
      <c r="MR85" s="406"/>
      <c r="MS85" s="406"/>
      <c r="MT85" s="406"/>
      <c r="MU85" s="406"/>
      <c r="MV85" s="406"/>
      <c r="MW85" s="406"/>
      <c r="MX85" s="406"/>
      <c r="MY85" s="406"/>
      <c r="MZ85" s="406"/>
      <c r="NA85" s="406"/>
      <c r="NB85" s="406"/>
      <c r="NC85" s="406"/>
      <c r="ND85" s="406"/>
      <c r="NE85" s="406"/>
      <c r="NF85" s="406"/>
      <c r="NG85" s="406"/>
      <c r="NH85" s="406"/>
      <c r="NI85" s="406"/>
      <c r="NJ85" s="406"/>
      <c r="NK85" s="406"/>
      <c r="NL85" s="406"/>
      <c r="NM85" s="406"/>
      <c r="NN85" s="406"/>
      <c r="NO85" s="406"/>
      <c r="NP85" s="406"/>
      <c r="NQ85" s="406"/>
      <c r="NR85" s="406"/>
      <c r="NS85" s="406"/>
      <c r="NT85" s="406"/>
      <c r="NU85" s="406"/>
      <c r="NV85" s="406"/>
      <c r="NW85" s="406"/>
      <c r="NX85" s="406"/>
      <c r="NY85" s="406"/>
      <c r="NZ85" s="406"/>
      <c r="OA85" s="406"/>
      <c r="OB85" s="406"/>
      <c r="OC85" s="406"/>
      <c r="OD85" s="406"/>
      <c r="OE85" s="406"/>
      <c r="OF85" s="406"/>
      <c r="OG85" s="406"/>
      <c r="OH85" s="406"/>
      <c r="OI85" s="406"/>
      <c r="OJ85" s="406"/>
      <c r="OK85" s="406"/>
      <c r="OL85" s="406"/>
      <c r="OM85" s="406"/>
      <c r="ON85" s="406"/>
      <c r="OO85" s="406"/>
      <c r="OP85" s="406"/>
      <c r="OQ85" s="406"/>
      <c r="OR85" s="406"/>
      <c r="OS85" s="406"/>
      <c r="OT85" s="406"/>
      <c r="OU85" s="406"/>
      <c r="OV85" s="406"/>
      <c r="OW85" s="406"/>
      <c r="OX85" s="406"/>
      <c r="OY85" s="406"/>
      <c r="OZ85" s="406"/>
      <c r="PA85" s="406"/>
      <c r="PB85" s="406"/>
      <c r="PC85" s="406"/>
      <c r="PD85" s="406"/>
      <c r="PE85" s="406"/>
      <c r="PF85" s="406"/>
      <c r="PG85" s="406"/>
      <c r="PH85" s="406"/>
      <c r="PI85" s="406"/>
      <c r="PJ85" s="406"/>
      <c r="PK85" s="406"/>
      <c r="PL85" s="406"/>
      <c r="PM85" s="406"/>
      <c r="PN85" s="406"/>
      <c r="PO85" s="406"/>
      <c r="PP85" s="406"/>
      <c r="PQ85" s="406"/>
      <c r="PR85" s="406"/>
      <c r="PS85" s="406"/>
      <c r="PT85" s="406"/>
      <c r="PU85" s="406"/>
      <c r="PV85" s="406"/>
      <c r="PW85" s="406"/>
      <c r="PX85" s="406"/>
      <c r="PY85" s="406"/>
      <c r="PZ85" s="406"/>
      <c r="QA85" s="406"/>
      <c r="QB85" s="406"/>
      <c r="QC85" s="406"/>
      <c r="QD85" s="406"/>
      <c r="QE85" s="406"/>
      <c r="QF85" s="406"/>
      <c r="QG85" s="406"/>
      <c r="QH85" s="406"/>
      <c r="QI85" s="406"/>
      <c r="QJ85" s="406"/>
      <c r="QK85" s="406"/>
      <c r="QL85" s="406"/>
      <c r="QM85" s="406"/>
      <c r="QN85" s="406"/>
      <c r="QO85" s="406"/>
      <c r="QP85" s="406"/>
      <c r="QQ85" s="406"/>
      <c r="QR85" s="406"/>
      <c r="QS85" s="406"/>
      <c r="QT85" s="406"/>
      <c r="QU85" s="406"/>
      <c r="QV85" s="406"/>
      <c r="QW85" s="406"/>
      <c r="QX85" s="406"/>
      <c r="QY85" s="406"/>
      <c r="QZ85" s="406"/>
      <c r="RA85" s="406"/>
      <c r="RB85" s="406"/>
      <c r="RC85" s="406"/>
      <c r="RD85" s="406"/>
      <c r="RE85" s="406"/>
      <c r="RF85" s="406"/>
      <c r="RG85" s="406"/>
      <c r="RH85" s="406"/>
      <c r="RI85" s="406"/>
      <c r="RJ85" s="406"/>
      <c r="RK85" s="406"/>
      <c r="RL85" s="406"/>
      <c r="RM85" s="406"/>
      <c r="RN85" s="406"/>
      <c r="RO85" s="406"/>
      <c r="RP85" s="406"/>
      <c r="RQ85" s="406"/>
      <c r="RR85" s="406"/>
      <c r="RS85" s="406"/>
      <c r="RT85" s="406"/>
      <c r="RU85" s="406"/>
      <c r="RV85" s="406"/>
      <c r="RW85" s="406"/>
      <c r="RX85" s="406"/>
      <c r="RY85" s="406"/>
      <c r="RZ85" s="406"/>
      <c r="SA85" s="406"/>
      <c r="SB85" s="406"/>
      <c r="SC85" s="406"/>
      <c r="SD85" s="406"/>
      <c r="SE85" s="406"/>
      <c r="SF85" s="406"/>
      <c r="SG85" s="406"/>
    </row>
    <row r="86" spans="1:501">
      <c r="A86" s="395"/>
      <c r="B86" s="395" t="s">
        <v>484</v>
      </c>
      <c r="C86" s="395" t="s">
        <v>367</v>
      </c>
      <c r="D86" s="395" t="s">
        <v>368</v>
      </c>
      <c r="E86" s="395" t="s">
        <v>369</v>
      </c>
      <c r="F86" s="395" t="s">
        <v>370</v>
      </c>
      <c r="G86" s="395" t="s">
        <v>371</v>
      </c>
      <c r="H86" s="395" t="s">
        <v>372</v>
      </c>
      <c r="I86" s="395" t="s">
        <v>373</v>
      </c>
      <c r="J86" s="395" t="s">
        <v>374</v>
      </c>
      <c r="K86" s="395" t="s">
        <v>306</v>
      </c>
      <c r="L86" s="395" t="s">
        <v>375</v>
      </c>
      <c r="M86" s="395">
        <v>0</v>
      </c>
      <c r="N86" s="395"/>
      <c r="O86" s="398">
        <v>0</v>
      </c>
      <c r="P86" s="395">
        <v>0</v>
      </c>
      <c r="Q86" s="395">
        <v>0</v>
      </c>
      <c r="R86" s="395"/>
      <c r="S86" s="395"/>
      <c r="T86" s="395"/>
      <c r="U86" s="395"/>
      <c r="V86" s="395">
        <v>0</v>
      </c>
      <c r="W86" s="395" t="s">
        <v>397</v>
      </c>
      <c r="X86" s="395" t="s">
        <v>397</v>
      </c>
      <c r="Y86" s="395" t="s">
        <v>397</v>
      </c>
      <c r="Z86" s="395"/>
      <c r="AA86" s="395"/>
      <c r="AB86" s="395"/>
      <c r="AC86" s="395"/>
      <c r="AD86" s="395"/>
      <c r="AE86" s="395"/>
      <c r="AF86" s="397" t="s">
        <v>484</v>
      </c>
      <c r="AG86" s="395" t="s">
        <v>484</v>
      </c>
      <c r="AH86" s="406" t="s">
        <v>397</v>
      </c>
      <c r="AI86" s="406" t="s">
        <v>397</v>
      </c>
      <c r="AJ86" s="406" t="s">
        <v>397</v>
      </c>
      <c r="AK86" s="406" t="s">
        <v>397</v>
      </c>
      <c r="AL86" s="406" t="s">
        <v>397</v>
      </c>
      <c r="AM86" s="406" t="s">
        <v>397</v>
      </c>
      <c r="AN86" s="406" t="s">
        <v>397</v>
      </c>
      <c r="AO86" s="406" t="s">
        <v>397</v>
      </c>
      <c r="AP86" s="406" t="s">
        <v>397</v>
      </c>
      <c r="AQ86" s="406" t="s">
        <v>397</v>
      </c>
      <c r="AR86" s="406" t="s">
        <v>397</v>
      </c>
      <c r="AS86" s="406" t="s">
        <v>397</v>
      </c>
      <c r="AT86" s="406" t="s">
        <v>397</v>
      </c>
      <c r="AU86" s="406" t="s">
        <v>397</v>
      </c>
      <c r="AV86" s="406" t="s">
        <v>397</v>
      </c>
      <c r="AW86" s="406" t="s">
        <v>397</v>
      </c>
      <c r="AX86" s="406" t="s">
        <v>397</v>
      </c>
      <c r="AY86" s="406" t="s">
        <v>397</v>
      </c>
      <c r="AZ86" s="406" t="s">
        <v>397</v>
      </c>
      <c r="BA86" s="406" t="s">
        <v>397</v>
      </c>
      <c r="BB86" s="406" t="s">
        <v>397</v>
      </c>
      <c r="BC86" s="406" t="s">
        <v>397</v>
      </c>
      <c r="BD86" s="406" t="s">
        <v>397</v>
      </c>
      <c r="BE86" s="406" t="s">
        <v>397</v>
      </c>
      <c r="BF86" s="406" t="s">
        <v>397</v>
      </c>
      <c r="BG86" s="406" t="s">
        <v>397</v>
      </c>
      <c r="BH86" s="406" t="s">
        <v>397</v>
      </c>
      <c r="BI86" s="406" t="s">
        <v>397</v>
      </c>
      <c r="BJ86" s="406" t="s">
        <v>397</v>
      </c>
      <c r="BK86" s="406" t="s">
        <v>397</v>
      </c>
      <c r="BL86" s="406" t="s">
        <v>397</v>
      </c>
      <c r="BM86" s="406" t="s">
        <v>397</v>
      </c>
      <c r="BN86" s="406" t="s">
        <v>397</v>
      </c>
      <c r="BO86" s="406" t="s">
        <v>397</v>
      </c>
      <c r="BP86" s="406" t="s">
        <v>397</v>
      </c>
      <c r="BQ86" s="406" t="s">
        <v>397</v>
      </c>
      <c r="BR86" s="406" t="s">
        <v>397</v>
      </c>
      <c r="BS86" s="406" t="s">
        <v>397</v>
      </c>
      <c r="BT86" s="406" t="s">
        <v>397</v>
      </c>
      <c r="BU86" s="406" t="s">
        <v>397</v>
      </c>
      <c r="BV86" s="406" t="s">
        <v>397</v>
      </c>
      <c r="BW86" s="406" t="s">
        <v>397</v>
      </c>
      <c r="BX86" s="406" t="s">
        <v>397</v>
      </c>
      <c r="BY86" s="406" t="s">
        <v>397</v>
      </c>
      <c r="BZ86" s="406" t="s">
        <v>397</v>
      </c>
      <c r="CA86" s="406" t="s">
        <v>397</v>
      </c>
      <c r="CB86" s="406" t="s">
        <v>397</v>
      </c>
      <c r="CC86" s="406" t="s">
        <v>397</v>
      </c>
      <c r="CD86" s="406" t="s">
        <v>397</v>
      </c>
      <c r="CE86" s="406" t="s">
        <v>397</v>
      </c>
      <c r="CF86" s="406" t="s">
        <v>397</v>
      </c>
      <c r="CG86" s="406" t="s">
        <v>397</v>
      </c>
      <c r="CH86" s="406" t="s">
        <v>397</v>
      </c>
      <c r="CI86" s="406" t="s">
        <v>397</v>
      </c>
      <c r="CJ86" s="406" t="s">
        <v>397</v>
      </c>
      <c r="CK86" s="406" t="s">
        <v>397</v>
      </c>
      <c r="CL86" s="406" t="s">
        <v>397</v>
      </c>
      <c r="CM86" s="406" t="s">
        <v>397</v>
      </c>
      <c r="CN86" s="406" t="s">
        <v>397</v>
      </c>
      <c r="CO86" s="406" t="s">
        <v>397</v>
      </c>
      <c r="CP86" s="406" t="s">
        <v>397</v>
      </c>
      <c r="CQ86" s="406" t="s">
        <v>397</v>
      </c>
      <c r="CR86" s="406" t="s">
        <v>397</v>
      </c>
      <c r="CS86" s="406" t="s">
        <v>397</v>
      </c>
      <c r="CT86" s="406" t="s">
        <v>397</v>
      </c>
      <c r="CU86" s="406" t="s">
        <v>397</v>
      </c>
      <c r="CV86" s="406" t="s">
        <v>397</v>
      </c>
      <c r="CW86" s="406" t="s">
        <v>397</v>
      </c>
      <c r="CX86" s="406" t="s">
        <v>397</v>
      </c>
      <c r="CY86" s="406" t="s">
        <v>397</v>
      </c>
      <c r="CZ86" s="406" t="s">
        <v>397</v>
      </c>
      <c r="DA86" s="406" t="s">
        <v>397</v>
      </c>
      <c r="DB86" s="406" t="s">
        <v>397</v>
      </c>
      <c r="DC86" s="397"/>
      <c r="DD86" s="397"/>
      <c r="DE86" s="397"/>
      <c r="DF86" s="397" t="s">
        <v>397</v>
      </c>
      <c r="DG86" s="397" t="s">
        <v>397</v>
      </c>
      <c r="DH86" s="397" t="s">
        <v>397</v>
      </c>
      <c r="DI86" s="397" t="s">
        <v>397</v>
      </c>
      <c r="DJ86" s="397" t="s">
        <v>397</v>
      </c>
      <c r="DK86" s="397" t="s">
        <v>397</v>
      </c>
      <c r="DL86" s="397"/>
      <c r="DM86" s="397"/>
      <c r="DN86" s="397" t="s">
        <v>484</v>
      </c>
      <c r="DO86" s="395" t="s">
        <v>484</v>
      </c>
      <c r="DP86" s="406" t="s">
        <v>397</v>
      </c>
      <c r="DQ86" s="406" t="s">
        <v>397</v>
      </c>
      <c r="DR86" s="406" t="s">
        <v>397</v>
      </c>
      <c r="DS86" s="406" t="s">
        <v>397</v>
      </c>
      <c r="DT86" s="406" t="s">
        <v>397</v>
      </c>
      <c r="DU86" s="406" t="s">
        <v>397</v>
      </c>
      <c r="DV86" s="406" t="s">
        <v>397</v>
      </c>
      <c r="DW86" s="406" t="s">
        <v>397</v>
      </c>
      <c r="DX86" s="406" t="s">
        <v>397</v>
      </c>
      <c r="DY86" s="406" t="s">
        <v>397</v>
      </c>
      <c r="DZ86" s="406" t="s">
        <v>397</v>
      </c>
      <c r="EA86" s="406" t="s">
        <v>397</v>
      </c>
      <c r="EB86" s="406" t="s">
        <v>397</v>
      </c>
      <c r="EC86" s="406" t="s">
        <v>397</v>
      </c>
      <c r="ED86" s="406" t="s">
        <v>397</v>
      </c>
      <c r="EE86" s="406" t="s">
        <v>397</v>
      </c>
      <c r="EF86" s="406" t="s">
        <v>397</v>
      </c>
      <c r="EG86" s="406" t="s">
        <v>397</v>
      </c>
      <c r="EH86" s="406" t="s">
        <v>397</v>
      </c>
      <c r="EI86" s="406" t="s">
        <v>397</v>
      </c>
      <c r="EJ86" s="406" t="s">
        <v>397</v>
      </c>
      <c r="EK86" s="406" t="s">
        <v>397</v>
      </c>
      <c r="EL86" s="406" t="s">
        <v>397</v>
      </c>
      <c r="EM86" s="406" t="s">
        <v>397</v>
      </c>
      <c r="EN86" s="406" t="s">
        <v>397</v>
      </c>
      <c r="EO86" s="406" t="s">
        <v>397</v>
      </c>
      <c r="EP86" s="406" t="s">
        <v>397</v>
      </c>
      <c r="EQ86" s="406" t="s">
        <v>397</v>
      </c>
      <c r="ER86" s="406" t="s">
        <v>397</v>
      </c>
      <c r="ES86" s="406" t="s">
        <v>397</v>
      </c>
      <c r="ET86" s="406" t="s">
        <v>397</v>
      </c>
      <c r="EU86" s="406" t="s">
        <v>397</v>
      </c>
      <c r="EV86" s="406" t="s">
        <v>397</v>
      </c>
      <c r="EW86" s="406" t="s">
        <v>397</v>
      </c>
      <c r="EX86" s="406" t="s">
        <v>397</v>
      </c>
      <c r="EY86" s="406" t="s">
        <v>397</v>
      </c>
      <c r="EZ86" s="406" t="s">
        <v>397</v>
      </c>
      <c r="FA86" s="406" t="s">
        <v>397</v>
      </c>
      <c r="FB86" s="406" t="s">
        <v>397</v>
      </c>
      <c r="FC86" s="406" t="s">
        <v>397</v>
      </c>
      <c r="FD86" s="406" t="s">
        <v>397</v>
      </c>
      <c r="FE86" s="406" t="s">
        <v>397</v>
      </c>
      <c r="FF86" s="406" t="s">
        <v>397</v>
      </c>
      <c r="FG86" s="406" t="s">
        <v>397</v>
      </c>
      <c r="FH86" s="406" t="s">
        <v>397</v>
      </c>
      <c r="FI86" s="406" t="s">
        <v>397</v>
      </c>
      <c r="FJ86" s="406" t="s">
        <v>397</v>
      </c>
      <c r="FK86" s="406" t="s">
        <v>397</v>
      </c>
      <c r="FL86" s="406" t="s">
        <v>397</v>
      </c>
      <c r="FM86" s="406" t="s">
        <v>397</v>
      </c>
      <c r="FN86" s="406" t="s">
        <v>397</v>
      </c>
      <c r="FO86" s="406" t="s">
        <v>397</v>
      </c>
      <c r="FP86" s="406" t="s">
        <v>397</v>
      </c>
      <c r="FQ86" s="406" t="s">
        <v>397</v>
      </c>
      <c r="FR86" s="406" t="s">
        <v>397</v>
      </c>
      <c r="FS86" s="406" t="s">
        <v>397</v>
      </c>
      <c r="FT86" s="406" t="s">
        <v>397</v>
      </c>
      <c r="FU86" s="406" t="s">
        <v>397</v>
      </c>
      <c r="FV86" s="406" t="s">
        <v>397</v>
      </c>
      <c r="FW86" s="406" t="s">
        <v>397</v>
      </c>
      <c r="FX86" s="406" t="s">
        <v>397</v>
      </c>
      <c r="FY86" s="406" t="s">
        <v>397</v>
      </c>
      <c r="FZ86" s="406" t="s">
        <v>397</v>
      </c>
      <c r="GA86" s="406" t="s">
        <v>397</v>
      </c>
      <c r="GB86" s="406" t="s">
        <v>397</v>
      </c>
      <c r="GC86" s="406" t="s">
        <v>397</v>
      </c>
      <c r="GD86" s="406" t="s">
        <v>397</v>
      </c>
      <c r="GE86" s="406" t="s">
        <v>397</v>
      </c>
      <c r="GF86" s="406" t="s">
        <v>397</v>
      </c>
      <c r="GG86" s="406" t="s">
        <v>397</v>
      </c>
      <c r="GH86" s="406" t="s">
        <v>397</v>
      </c>
      <c r="GI86" s="406" t="s">
        <v>397</v>
      </c>
      <c r="GJ86" s="406" t="s">
        <v>397</v>
      </c>
      <c r="GK86" s="406" t="s">
        <v>397</v>
      </c>
      <c r="GL86" s="406" t="s">
        <v>397</v>
      </c>
      <c r="GM86" s="406" t="s">
        <v>397</v>
      </c>
      <c r="GN86" s="406" t="s">
        <v>397</v>
      </c>
      <c r="GO86" s="406" t="s">
        <v>397</v>
      </c>
      <c r="GP86" s="406" t="s">
        <v>397</v>
      </c>
      <c r="GQ86" s="406" t="s">
        <v>397</v>
      </c>
      <c r="GR86" s="406" t="s">
        <v>397</v>
      </c>
      <c r="GS86" s="406" t="s">
        <v>397</v>
      </c>
      <c r="GT86" s="406" t="s">
        <v>397</v>
      </c>
      <c r="GU86" s="406" t="s">
        <v>397</v>
      </c>
      <c r="GV86" s="406" t="s">
        <v>397</v>
      </c>
      <c r="GW86" s="406" t="s">
        <v>397</v>
      </c>
      <c r="GX86" s="406" t="s">
        <v>397</v>
      </c>
      <c r="GY86" s="406" t="s">
        <v>397</v>
      </c>
      <c r="GZ86" s="406" t="s">
        <v>397</v>
      </c>
      <c r="HA86" s="406" t="s">
        <v>397</v>
      </c>
      <c r="HB86" s="406" t="s">
        <v>397</v>
      </c>
      <c r="HC86" s="406" t="s">
        <v>397</v>
      </c>
      <c r="HD86" s="406" t="s">
        <v>397</v>
      </c>
      <c r="HE86" s="406" t="s">
        <v>397</v>
      </c>
      <c r="HF86" s="406" t="s">
        <v>397</v>
      </c>
      <c r="HG86" s="406" t="s">
        <v>397</v>
      </c>
      <c r="HH86" s="406" t="s">
        <v>397</v>
      </c>
      <c r="HI86" s="406" t="s">
        <v>397</v>
      </c>
      <c r="HJ86" s="406" t="s">
        <v>397</v>
      </c>
      <c r="HK86" s="406" t="s">
        <v>397</v>
      </c>
      <c r="HL86" s="406" t="s">
        <v>397</v>
      </c>
      <c r="HM86" s="406" t="s">
        <v>397</v>
      </c>
      <c r="HN86" s="406" t="s">
        <v>397</v>
      </c>
      <c r="HO86" s="406" t="s">
        <v>397</v>
      </c>
      <c r="HP86" s="406" t="s">
        <v>397</v>
      </c>
      <c r="HQ86" s="406" t="s">
        <v>397</v>
      </c>
      <c r="HR86" s="406" t="s">
        <v>397</v>
      </c>
      <c r="HS86" s="406" t="s">
        <v>397</v>
      </c>
      <c r="HT86" s="406" t="s">
        <v>397</v>
      </c>
      <c r="HU86" s="406" t="s">
        <v>397</v>
      </c>
      <c r="HV86" s="406" t="s">
        <v>397</v>
      </c>
      <c r="HW86" s="406" t="s">
        <v>397</v>
      </c>
      <c r="HX86" s="406" t="s">
        <v>397</v>
      </c>
      <c r="HY86" s="406" t="s">
        <v>397</v>
      </c>
      <c r="HZ86" s="406" t="s">
        <v>397</v>
      </c>
      <c r="IA86" s="406" t="s">
        <v>397</v>
      </c>
      <c r="IB86" s="406" t="s">
        <v>397</v>
      </c>
      <c r="IC86" s="406" t="s">
        <v>397</v>
      </c>
      <c r="ID86" s="406" t="s">
        <v>397</v>
      </c>
      <c r="IE86" s="406" t="s">
        <v>397</v>
      </c>
      <c r="IF86" s="406" t="s">
        <v>397</v>
      </c>
      <c r="IG86" s="406" t="s">
        <v>397</v>
      </c>
      <c r="IH86" s="406" t="s">
        <v>397</v>
      </c>
      <c r="II86" s="406" t="s">
        <v>397</v>
      </c>
      <c r="IJ86" s="406" t="s">
        <v>397</v>
      </c>
      <c r="IK86" s="406" t="s">
        <v>397</v>
      </c>
      <c r="IL86" s="406" t="s">
        <v>397</v>
      </c>
      <c r="IM86" s="406" t="s">
        <v>397</v>
      </c>
      <c r="IN86" s="406" t="s">
        <v>397</v>
      </c>
      <c r="IO86" s="406" t="s">
        <v>397</v>
      </c>
      <c r="IP86" s="406" t="s">
        <v>397</v>
      </c>
      <c r="IQ86" s="406" t="s">
        <v>397</v>
      </c>
      <c r="IR86" s="406" t="s">
        <v>397</v>
      </c>
      <c r="IS86" s="406" t="s">
        <v>397</v>
      </c>
      <c r="IT86" s="406" t="s">
        <v>397</v>
      </c>
      <c r="IU86" s="406" t="s">
        <v>397</v>
      </c>
      <c r="IV86" s="406" t="s">
        <v>397</v>
      </c>
      <c r="IW86" s="406" t="s">
        <v>397</v>
      </c>
      <c r="IX86" s="406" t="s">
        <v>397</v>
      </c>
      <c r="IY86" s="406" t="s">
        <v>397</v>
      </c>
      <c r="IZ86" s="406" t="s">
        <v>397</v>
      </c>
      <c r="JA86" s="406" t="s">
        <v>397</v>
      </c>
      <c r="JB86" s="406" t="s">
        <v>397</v>
      </c>
      <c r="JC86" s="406" t="s">
        <v>397</v>
      </c>
      <c r="JD86" s="406" t="s">
        <v>397</v>
      </c>
      <c r="JE86" s="406" t="s">
        <v>397</v>
      </c>
      <c r="JF86" s="406" t="s">
        <v>397</v>
      </c>
      <c r="JG86" s="406" t="s">
        <v>397</v>
      </c>
      <c r="JH86" s="406" t="s">
        <v>397</v>
      </c>
      <c r="JI86" s="406" t="s">
        <v>397</v>
      </c>
      <c r="JJ86" s="406" t="s">
        <v>397</v>
      </c>
      <c r="JK86" s="406" t="s">
        <v>397</v>
      </c>
      <c r="JL86" s="406" t="s">
        <v>397</v>
      </c>
      <c r="JM86" s="406" t="s">
        <v>397</v>
      </c>
      <c r="JN86" s="406" t="s">
        <v>397</v>
      </c>
      <c r="JO86" s="406" t="s">
        <v>397</v>
      </c>
      <c r="JP86" s="406" t="s">
        <v>397</v>
      </c>
      <c r="JQ86" s="406" t="s">
        <v>397</v>
      </c>
      <c r="JR86" s="406" t="s">
        <v>397</v>
      </c>
      <c r="JS86" s="406" t="s">
        <v>397</v>
      </c>
      <c r="JT86" s="406" t="s">
        <v>397</v>
      </c>
      <c r="JU86" s="406" t="s">
        <v>397</v>
      </c>
      <c r="JV86" s="406" t="s">
        <v>397</v>
      </c>
      <c r="JW86" s="406" t="s">
        <v>397</v>
      </c>
      <c r="JX86" s="406" t="s">
        <v>397</v>
      </c>
      <c r="JY86" s="406" t="s">
        <v>397</v>
      </c>
      <c r="JZ86" s="406" t="s">
        <v>397</v>
      </c>
      <c r="KA86" s="406" t="s">
        <v>397</v>
      </c>
      <c r="KB86" s="406" t="s">
        <v>397</v>
      </c>
      <c r="KC86" s="406" t="s">
        <v>397</v>
      </c>
      <c r="KD86" s="406" t="s">
        <v>397</v>
      </c>
      <c r="KE86" s="406" t="s">
        <v>397</v>
      </c>
      <c r="KF86" s="406" t="s">
        <v>397</v>
      </c>
      <c r="KG86" s="406" t="s">
        <v>397</v>
      </c>
      <c r="KH86" s="406" t="s">
        <v>397</v>
      </c>
      <c r="KI86" s="406" t="s">
        <v>397</v>
      </c>
      <c r="KJ86" s="406" t="s">
        <v>397</v>
      </c>
      <c r="KK86" s="406" t="s">
        <v>397</v>
      </c>
      <c r="KL86" s="406" t="s">
        <v>397</v>
      </c>
      <c r="KM86" s="406" t="s">
        <v>397</v>
      </c>
      <c r="KN86" s="406" t="s">
        <v>397</v>
      </c>
      <c r="KO86" s="406" t="s">
        <v>397</v>
      </c>
      <c r="KP86" s="406" t="s">
        <v>397</v>
      </c>
      <c r="KQ86" s="406" t="s">
        <v>397</v>
      </c>
      <c r="KR86" s="406" t="s">
        <v>397</v>
      </c>
      <c r="KS86" s="406" t="s">
        <v>397</v>
      </c>
      <c r="KT86" s="406" t="s">
        <v>397</v>
      </c>
      <c r="KU86" s="406"/>
      <c r="KV86" s="406"/>
      <c r="KW86" s="406"/>
      <c r="KX86" s="406"/>
      <c r="KY86" s="397"/>
      <c r="KZ86" s="397" t="s">
        <v>484</v>
      </c>
      <c r="LA86" s="397" t="s">
        <v>397</v>
      </c>
      <c r="LB86" s="397" t="s">
        <v>397</v>
      </c>
      <c r="LC86" s="397" t="s">
        <v>397</v>
      </c>
      <c r="LD86" s="397" t="s">
        <v>397</v>
      </c>
      <c r="LE86" s="397" t="s">
        <v>397</v>
      </c>
      <c r="LF86" s="397" t="s">
        <v>397</v>
      </c>
      <c r="LG86" s="397"/>
      <c r="LH86" s="406"/>
      <c r="LI86" s="406"/>
      <c r="LJ86" s="406"/>
      <c r="LK86" s="406"/>
      <c r="LL86" s="406"/>
      <c r="LM86" s="406"/>
      <c r="LN86" s="406"/>
      <c r="LO86" s="406"/>
      <c r="LP86" s="406"/>
      <c r="LQ86" s="406"/>
      <c r="LR86" s="406"/>
      <c r="LS86" s="406"/>
      <c r="LT86" s="406"/>
      <c r="LU86" s="406"/>
      <c r="LV86" s="406"/>
      <c r="LW86" s="406"/>
      <c r="LX86" s="406"/>
      <c r="LY86" s="406"/>
      <c r="LZ86" s="406"/>
      <c r="MA86" s="406"/>
      <c r="MB86" s="406"/>
      <c r="MC86" s="406"/>
      <c r="MD86" s="406"/>
      <c r="ME86" s="406"/>
      <c r="MF86" s="406"/>
      <c r="MG86" s="406"/>
      <c r="MH86" s="406"/>
      <c r="MI86" s="406"/>
      <c r="MJ86" s="406"/>
      <c r="MK86" s="406"/>
      <c r="ML86" s="406"/>
      <c r="MM86" s="406"/>
      <c r="MN86" s="406"/>
      <c r="MO86" s="406"/>
      <c r="MP86" s="406"/>
      <c r="MQ86" s="406"/>
      <c r="MR86" s="406"/>
      <c r="MS86" s="406"/>
      <c r="MT86" s="406"/>
      <c r="MU86" s="406"/>
      <c r="MV86" s="406"/>
      <c r="MW86" s="406"/>
      <c r="MX86" s="406"/>
      <c r="MY86" s="406"/>
      <c r="MZ86" s="406"/>
      <c r="NA86" s="406"/>
      <c r="NB86" s="406"/>
      <c r="NC86" s="406"/>
      <c r="ND86" s="406"/>
      <c r="NE86" s="406"/>
      <c r="NF86" s="406"/>
      <c r="NG86" s="406"/>
      <c r="NH86" s="406"/>
      <c r="NI86" s="406"/>
      <c r="NJ86" s="406"/>
      <c r="NK86" s="406"/>
      <c r="NL86" s="406"/>
      <c r="NM86" s="406"/>
      <c r="NN86" s="406"/>
      <c r="NO86" s="406"/>
      <c r="NP86" s="406"/>
      <c r="NQ86" s="406"/>
      <c r="NR86" s="406"/>
      <c r="NS86" s="406"/>
      <c r="NT86" s="406"/>
      <c r="NU86" s="406"/>
      <c r="NV86" s="406"/>
      <c r="NW86" s="406"/>
      <c r="NX86" s="406"/>
      <c r="NY86" s="406"/>
      <c r="NZ86" s="406"/>
      <c r="OA86" s="406"/>
      <c r="OB86" s="406"/>
      <c r="OC86" s="406"/>
      <c r="OD86" s="406"/>
      <c r="OE86" s="406"/>
      <c r="OF86" s="406"/>
      <c r="OG86" s="406"/>
      <c r="OH86" s="406"/>
      <c r="OI86" s="406"/>
      <c r="OJ86" s="406"/>
      <c r="OK86" s="406"/>
      <c r="OL86" s="406"/>
      <c r="OM86" s="406"/>
      <c r="ON86" s="406"/>
      <c r="OO86" s="406"/>
      <c r="OP86" s="406"/>
      <c r="OQ86" s="406"/>
      <c r="OR86" s="406"/>
      <c r="OS86" s="406"/>
      <c r="OT86" s="406"/>
      <c r="OU86" s="406"/>
      <c r="OV86" s="406"/>
      <c r="OW86" s="406"/>
      <c r="OX86" s="406"/>
      <c r="OY86" s="406"/>
      <c r="OZ86" s="406"/>
      <c r="PA86" s="406"/>
      <c r="PB86" s="406"/>
      <c r="PC86" s="406"/>
      <c r="PD86" s="406"/>
      <c r="PE86" s="406"/>
      <c r="PF86" s="406"/>
      <c r="PG86" s="406"/>
      <c r="PH86" s="406"/>
      <c r="PI86" s="406"/>
      <c r="PJ86" s="406"/>
      <c r="PK86" s="406"/>
      <c r="PL86" s="406"/>
      <c r="PM86" s="406"/>
      <c r="PN86" s="406"/>
      <c r="PO86" s="406"/>
      <c r="PP86" s="406"/>
      <c r="PQ86" s="406"/>
      <c r="PR86" s="406"/>
      <c r="PS86" s="406"/>
      <c r="PT86" s="406"/>
      <c r="PU86" s="406"/>
      <c r="PV86" s="406"/>
      <c r="PW86" s="406"/>
      <c r="PX86" s="406"/>
      <c r="PY86" s="406"/>
      <c r="PZ86" s="406"/>
      <c r="QA86" s="406"/>
      <c r="QB86" s="406"/>
      <c r="QC86" s="406"/>
      <c r="QD86" s="406"/>
      <c r="QE86" s="406"/>
      <c r="QF86" s="406"/>
      <c r="QG86" s="406"/>
      <c r="QH86" s="406"/>
      <c r="QI86" s="406"/>
      <c r="QJ86" s="406"/>
      <c r="QK86" s="406"/>
      <c r="QL86" s="406"/>
      <c r="QM86" s="406"/>
      <c r="QN86" s="406"/>
      <c r="QO86" s="406"/>
      <c r="QP86" s="406"/>
      <c r="QQ86" s="406"/>
      <c r="QR86" s="406"/>
      <c r="QS86" s="406"/>
      <c r="QT86" s="406"/>
      <c r="QU86" s="406"/>
      <c r="QV86" s="406"/>
      <c r="QW86" s="406"/>
      <c r="QX86" s="406"/>
      <c r="QY86" s="406"/>
      <c r="QZ86" s="406"/>
      <c r="RA86" s="406"/>
      <c r="RB86" s="406"/>
      <c r="RC86" s="406"/>
      <c r="RD86" s="406"/>
      <c r="RE86" s="406"/>
      <c r="RF86" s="406"/>
      <c r="RG86" s="406"/>
      <c r="RH86" s="406"/>
      <c r="RI86" s="406"/>
      <c r="RJ86" s="406"/>
      <c r="RK86" s="406"/>
      <c r="RL86" s="406"/>
      <c r="RM86" s="406"/>
      <c r="RN86" s="406"/>
      <c r="RO86" s="406"/>
      <c r="RP86" s="406"/>
      <c r="RQ86" s="406"/>
      <c r="RR86" s="406"/>
      <c r="RS86" s="406"/>
      <c r="RT86" s="406"/>
      <c r="RU86" s="406"/>
      <c r="RV86" s="406"/>
      <c r="RW86" s="406"/>
      <c r="RX86" s="406"/>
      <c r="RY86" s="406"/>
      <c r="RZ86" s="406"/>
      <c r="SA86" s="406"/>
      <c r="SB86" s="406"/>
      <c r="SC86" s="406"/>
      <c r="SD86" s="406"/>
      <c r="SE86" s="406"/>
      <c r="SF86" s="406"/>
      <c r="SG86" s="406"/>
    </row>
    <row r="87" spans="1:501">
      <c r="A87" s="433"/>
      <c r="B87" s="433" t="s">
        <v>485</v>
      </c>
      <c r="C87" s="433">
        <v>0</v>
      </c>
      <c r="D87" s="433">
        <v>0.31</v>
      </c>
      <c r="E87" s="433">
        <v>0.64</v>
      </c>
      <c r="F87" s="433">
        <v>0.25</v>
      </c>
      <c r="G87" s="433">
        <v>0.22</v>
      </c>
      <c r="H87" s="433">
        <v>0.39</v>
      </c>
      <c r="I87" s="433">
        <v>0.59</v>
      </c>
      <c r="J87" s="433">
        <v>0.62</v>
      </c>
      <c r="K87" s="433">
        <v>0.56999999999999995</v>
      </c>
      <c r="L87" s="433">
        <v>0.37</v>
      </c>
      <c r="M87" s="433">
        <v>0.41</v>
      </c>
      <c r="N87" s="433"/>
      <c r="O87" s="434">
        <v>0</v>
      </c>
      <c r="P87" s="433">
        <v>0</v>
      </c>
      <c r="Q87" s="433">
        <v>0</v>
      </c>
      <c r="R87" s="433"/>
      <c r="S87" s="433"/>
      <c r="T87" s="433"/>
      <c r="U87" s="433"/>
      <c r="V87" s="433">
        <v>0</v>
      </c>
      <c r="W87" s="433" t="s">
        <v>397</v>
      </c>
      <c r="X87" s="433" t="s">
        <v>397</v>
      </c>
      <c r="Y87" s="433" t="s">
        <v>397</v>
      </c>
      <c r="Z87" s="433"/>
      <c r="AA87" s="433"/>
      <c r="AB87" s="433"/>
      <c r="AC87" s="433"/>
      <c r="AD87" s="433"/>
      <c r="AE87" s="433"/>
      <c r="AF87" s="435" t="s">
        <v>485</v>
      </c>
      <c r="AG87" s="433" t="s">
        <v>485</v>
      </c>
      <c r="AH87" s="436" t="s">
        <v>397</v>
      </c>
      <c r="AI87" s="436" t="s">
        <v>397</v>
      </c>
      <c r="AJ87" s="436" t="s">
        <v>397</v>
      </c>
      <c r="AK87" s="436" t="s">
        <v>397</v>
      </c>
      <c r="AL87" s="436" t="s">
        <v>397</v>
      </c>
      <c r="AM87" s="436" t="s">
        <v>397</v>
      </c>
      <c r="AN87" s="436" t="s">
        <v>397</v>
      </c>
      <c r="AO87" s="436" t="s">
        <v>397</v>
      </c>
      <c r="AP87" s="436" t="s">
        <v>397</v>
      </c>
      <c r="AQ87" s="436" t="s">
        <v>397</v>
      </c>
      <c r="AR87" s="436" t="s">
        <v>397</v>
      </c>
      <c r="AS87" s="436" t="s">
        <v>397</v>
      </c>
      <c r="AT87" s="436" t="s">
        <v>397</v>
      </c>
      <c r="AU87" s="436" t="s">
        <v>397</v>
      </c>
      <c r="AV87" s="436" t="s">
        <v>397</v>
      </c>
      <c r="AW87" s="436" t="s">
        <v>397</v>
      </c>
      <c r="AX87" s="436" t="s">
        <v>397</v>
      </c>
      <c r="AY87" s="436" t="s">
        <v>397</v>
      </c>
      <c r="AZ87" s="436" t="s">
        <v>397</v>
      </c>
      <c r="BA87" s="436" t="s">
        <v>397</v>
      </c>
      <c r="BB87" s="436" t="s">
        <v>397</v>
      </c>
      <c r="BC87" s="436" t="s">
        <v>397</v>
      </c>
      <c r="BD87" s="436" t="s">
        <v>397</v>
      </c>
      <c r="BE87" s="436" t="s">
        <v>397</v>
      </c>
      <c r="BF87" s="436" t="s">
        <v>397</v>
      </c>
      <c r="BG87" s="436" t="s">
        <v>397</v>
      </c>
      <c r="BH87" s="436" t="s">
        <v>397</v>
      </c>
      <c r="BI87" s="436" t="s">
        <v>397</v>
      </c>
      <c r="BJ87" s="436" t="s">
        <v>397</v>
      </c>
      <c r="BK87" s="436" t="s">
        <v>397</v>
      </c>
      <c r="BL87" s="436" t="s">
        <v>397</v>
      </c>
      <c r="BM87" s="436" t="s">
        <v>397</v>
      </c>
      <c r="BN87" s="436" t="s">
        <v>397</v>
      </c>
      <c r="BO87" s="436" t="s">
        <v>397</v>
      </c>
      <c r="BP87" s="436" t="s">
        <v>397</v>
      </c>
      <c r="BQ87" s="436" t="s">
        <v>397</v>
      </c>
      <c r="BR87" s="436" t="s">
        <v>397</v>
      </c>
      <c r="BS87" s="436" t="s">
        <v>397</v>
      </c>
      <c r="BT87" s="436" t="s">
        <v>397</v>
      </c>
      <c r="BU87" s="436" t="s">
        <v>397</v>
      </c>
      <c r="BV87" s="436" t="s">
        <v>397</v>
      </c>
      <c r="BW87" s="436" t="s">
        <v>397</v>
      </c>
      <c r="BX87" s="436" t="s">
        <v>397</v>
      </c>
      <c r="BY87" s="436" t="s">
        <v>397</v>
      </c>
      <c r="BZ87" s="436" t="s">
        <v>397</v>
      </c>
      <c r="CA87" s="436" t="s">
        <v>397</v>
      </c>
      <c r="CB87" s="436" t="s">
        <v>397</v>
      </c>
      <c r="CC87" s="436" t="s">
        <v>397</v>
      </c>
      <c r="CD87" s="436" t="s">
        <v>397</v>
      </c>
      <c r="CE87" s="436" t="s">
        <v>397</v>
      </c>
      <c r="CF87" s="436" t="s">
        <v>397</v>
      </c>
      <c r="CG87" s="436" t="s">
        <v>397</v>
      </c>
      <c r="CH87" s="436" t="s">
        <v>397</v>
      </c>
      <c r="CI87" s="436" t="s">
        <v>397</v>
      </c>
      <c r="CJ87" s="436" t="s">
        <v>397</v>
      </c>
      <c r="CK87" s="436" t="s">
        <v>397</v>
      </c>
      <c r="CL87" s="436" t="s">
        <v>397</v>
      </c>
      <c r="CM87" s="436" t="s">
        <v>397</v>
      </c>
      <c r="CN87" s="436" t="s">
        <v>397</v>
      </c>
      <c r="CO87" s="436" t="s">
        <v>397</v>
      </c>
      <c r="CP87" s="436" t="s">
        <v>397</v>
      </c>
      <c r="CQ87" s="436" t="s">
        <v>397</v>
      </c>
      <c r="CR87" s="436" t="s">
        <v>397</v>
      </c>
      <c r="CS87" s="436" t="s">
        <v>397</v>
      </c>
      <c r="CT87" s="436" t="s">
        <v>397</v>
      </c>
      <c r="CU87" s="436" t="s">
        <v>397</v>
      </c>
      <c r="CV87" s="436" t="s">
        <v>397</v>
      </c>
      <c r="CW87" s="436" t="s">
        <v>397</v>
      </c>
      <c r="CX87" s="436" t="s">
        <v>397</v>
      </c>
      <c r="CY87" s="436" t="s">
        <v>397</v>
      </c>
      <c r="CZ87" s="436" t="s">
        <v>397</v>
      </c>
      <c r="DA87" s="436" t="s">
        <v>397</v>
      </c>
      <c r="DB87" s="436" t="s">
        <v>397</v>
      </c>
      <c r="DC87" s="435"/>
      <c r="DD87" s="435"/>
      <c r="DE87" s="435"/>
      <c r="DF87" s="435" t="s">
        <v>397</v>
      </c>
      <c r="DG87" s="435" t="s">
        <v>397</v>
      </c>
      <c r="DH87" s="435" t="s">
        <v>397</v>
      </c>
      <c r="DI87" s="435" t="s">
        <v>397</v>
      </c>
      <c r="DJ87" s="435" t="s">
        <v>397</v>
      </c>
      <c r="DK87" s="435" t="s">
        <v>397</v>
      </c>
      <c r="DL87" s="435"/>
      <c r="DM87" s="435"/>
      <c r="DN87" s="435" t="s">
        <v>485</v>
      </c>
      <c r="DO87" s="433" t="s">
        <v>485</v>
      </c>
      <c r="DP87" s="436" t="s">
        <v>397</v>
      </c>
      <c r="DQ87" s="436" t="s">
        <v>397</v>
      </c>
      <c r="DR87" s="436" t="s">
        <v>397</v>
      </c>
      <c r="DS87" s="436" t="s">
        <v>397</v>
      </c>
      <c r="DT87" s="436" t="s">
        <v>397</v>
      </c>
      <c r="DU87" s="436" t="s">
        <v>397</v>
      </c>
      <c r="DV87" s="436" t="s">
        <v>397</v>
      </c>
      <c r="DW87" s="436" t="s">
        <v>397</v>
      </c>
      <c r="DX87" s="436" t="s">
        <v>397</v>
      </c>
      <c r="DY87" s="436" t="s">
        <v>397</v>
      </c>
      <c r="DZ87" s="436" t="s">
        <v>397</v>
      </c>
      <c r="EA87" s="436" t="s">
        <v>397</v>
      </c>
      <c r="EB87" s="436" t="s">
        <v>397</v>
      </c>
      <c r="EC87" s="436" t="s">
        <v>397</v>
      </c>
      <c r="ED87" s="436" t="s">
        <v>397</v>
      </c>
      <c r="EE87" s="436" t="s">
        <v>397</v>
      </c>
      <c r="EF87" s="436" t="s">
        <v>397</v>
      </c>
      <c r="EG87" s="436" t="s">
        <v>397</v>
      </c>
      <c r="EH87" s="436" t="s">
        <v>397</v>
      </c>
      <c r="EI87" s="436" t="s">
        <v>397</v>
      </c>
      <c r="EJ87" s="436" t="s">
        <v>397</v>
      </c>
      <c r="EK87" s="436" t="s">
        <v>397</v>
      </c>
      <c r="EL87" s="436" t="s">
        <v>397</v>
      </c>
      <c r="EM87" s="436" t="s">
        <v>397</v>
      </c>
      <c r="EN87" s="436" t="s">
        <v>397</v>
      </c>
      <c r="EO87" s="436" t="s">
        <v>397</v>
      </c>
      <c r="EP87" s="436" t="s">
        <v>397</v>
      </c>
      <c r="EQ87" s="436" t="s">
        <v>397</v>
      </c>
      <c r="ER87" s="436" t="s">
        <v>397</v>
      </c>
      <c r="ES87" s="436" t="s">
        <v>397</v>
      </c>
      <c r="ET87" s="436" t="s">
        <v>397</v>
      </c>
      <c r="EU87" s="436" t="s">
        <v>397</v>
      </c>
      <c r="EV87" s="436" t="s">
        <v>397</v>
      </c>
      <c r="EW87" s="436" t="s">
        <v>397</v>
      </c>
      <c r="EX87" s="436" t="s">
        <v>397</v>
      </c>
      <c r="EY87" s="436" t="s">
        <v>397</v>
      </c>
      <c r="EZ87" s="436" t="s">
        <v>397</v>
      </c>
      <c r="FA87" s="436" t="s">
        <v>397</v>
      </c>
      <c r="FB87" s="436" t="s">
        <v>397</v>
      </c>
      <c r="FC87" s="436" t="s">
        <v>397</v>
      </c>
      <c r="FD87" s="436" t="s">
        <v>397</v>
      </c>
      <c r="FE87" s="436" t="s">
        <v>397</v>
      </c>
      <c r="FF87" s="436" t="s">
        <v>397</v>
      </c>
      <c r="FG87" s="436" t="s">
        <v>397</v>
      </c>
      <c r="FH87" s="436" t="s">
        <v>397</v>
      </c>
      <c r="FI87" s="436" t="s">
        <v>397</v>
      </c>
      <c r="FJ87" s="436" t="s">
        <v>397</v>
      </c>
      <c r="FK87" s="436" t="s">
        <v>397</v>
      </c>
      <c r="FL87" s="436" t="s">
        <v>397</v>
      </c>
      <c r="FM87" s="436" t="s">
        <v>397</v>
      </c>
      <c r="FN87" s="436" t="s">
        <v>397</v>
      </c>
      <c r="FO87" s="436" t="s">
        <v>397</v>
      </c>
      <c r="FP87" s="436" t="s">
        <v>397</v>
      </c>
      <c r="FQ87" s="436" t="s">
        <v>397</v>
      </c>
      <c r="FR87" s="436" t="s">
        <v>397</v>
      </c>
      <c r="FS87" s="436" t="s">
        <v>397</v>
      </c>
      <c r="FT87" s="436" t="s">
        <v>397</v>
      </c>
      <c r="FU87" s="436" t="s">
        <v>397</v>
      </c>
      <c r="FV87" s="436" t="s">
        <v>397</v>
      </c>
      <c r="FW87" s="436" t="s">
        <v>397</v>
      </c>
      <c r="FX87" s="436" t="s">
        <v>397</v>
      </c>
      <c r="FY87" s="436" t="s">
        <v>397</v>
      </c>
      <c r="FZ87" s="436" t="s">
        <v>397</v>
      </c>
      <c r="GA87" s="436" t="s">
        <v>397</v>
      </c>
      <c r="GB87" s="436" t="s">
        <v>397</v>
      </c>
      <c r="GC87" s="436" t="s">
        <v>397</v>
      </c>
      <c r="GD87" s="436" t="s">
        <v>397</v>
      </c>
      <c r="GE87" s="436" t="s">
        <v>397</v>
      </c>
      <c r="GF87" s="436" t="s">
        <v>397</v>
      </c>
      <c r="GG87" s="436" t="s">
        <v>397</v>
      </c>
      <c r="GH87" s="436" t="s">
        <v>397</v>
      </c>
      <c r="GI87" s="436" t="s">
        <v>397</v>
      </c>
      <c r="GJ87" s="436" t="s">
        <v>397</v>
      </c>
      <c r="GK87" s="436" t="s">
        <v>397</v>
      </c>
      <c r="GL87" s="436" t="s">
        <v>397</v>
      </c>
      <c r="GM87" s="436" t="s">
        <v>397</v>
      </c>
      <c r="GN87" s="436" t="s">
        <v>397</v>
      </c>
      <c r="GO87" s="436" t="s">
        <v>397</v>
      </c>
      <c r="GP87" s="436" t="s">
        <v>397</v>
      </c>
      <c r="GQ87" s="436" t="s">
        <v>397</v>
      </c>
      <c r="GR87" s="436" t="s">
        <v>397</v>
      </c>
      <c r="GS87" s="436" t="s">
        <v>397</v>
      </c>
      <c r="GT87" s="436" t="s">
        <v>397</v>
      </c>
      <c r="GU87" s="436" t="s">
        <v>397</v>
      </c>
      <c r="GV87" s="436" t="s">
        <v>397</v>
      </c>
      <c r="GW87" s="436" t="s">
        <v>397</v>
      </c>
      <c r="GX87" s="436" t="s">
        <v>397</v>
      </c>
      <c r="GY87" s="436" t="s">
        <v>397</v>
      </c>
      <c r="GZ87" s="436" t="s">
        <v>397</v>
      </c>
      <c r="HA87" s="436" t="s">
        <v>397</v>
      </c>
      <c r="HB87" s="436" t="s">
        <v>397</v>
      </c>
      <c r="HC87" s="436" t="s">
        <v>397</v>
      </c>
      <c r="HD87" s="436" t="s">
        <v>397</v>
      </c>
      <c r="HE87" s="436" t="s">
        <v>397</v>
      </c>
      <c r="HF87" s="436" t="s">
        <v>397</v>
      </c>
      <c r="HG87" s="436" t="s">
        <v>397</v>
      </c>
      <c r="HH87" s="436" t="s">
        <v>397</v>
      </c>
      <c r="HI87" s="436" t="s">
        <v>397</v>
      </c>
      <c r="HJ87" s="436" t="s">
        <v>397</v>
      </c>
      <c r="HK87" s="436" t="s">
        <v>397</v>
      </c>
      <c r="HL87" s="436" t="s">
        <v>397</v>
      </c>
      <c r="HM87" s="436" t="s">
        <v>397</v>
      </c>
      <c r="HN87" s="436" t="s">
        <v>397</v>
      </c>
      <c r="HO87" s="436" t="s">
        <v>397</v>
      </c>
      <c r="HP87" s="436" t="s">
        <v>397</v>
      </c>
      <c r="HQ87" s="436" t="s">
        <v>397</v>
      </c>
      <c r="HR87" s="436" t="s">
        <v>397</v>
      </c>
      <c r="HS87" s="436" t="s">
        <v>397</v>
      </c>
      <c r="HT87" s="436" t="s">
        <v>397</v>
      </c>
      <c r="HU87" s="436" t="s">
        <v>397</v>
      </c>
      <c r="HV87" s="436" t="s">
        <v>397</v>
      </c>
      <c r="HW87" s="436" t="s">
        <v>397</v>
      </c>
      <c r="HX87" s="436" t="s">
        <v>397</v>
      </c>
      <c r="HY87" s="436" t="s">
        <v>397</v>
      </c>
      <c r="HZ87" s="436" t="s">
        <v>397</v>
      </c>
      <c r="IA87" s="436" t="s">
        <v>397</v>
      </c>
      <c r="IB87" s="436" t="s">
        <v>397</v>
      </c>
      <c r="IC87" s="436" t="s">
        <v>397</v>
      </c>
      <c r="ID87" s="436" t="s">
        <v>397</v>
      </c>
      <c r="IE87" s="436" t="s">
        <v>397</v>
      </c>
      <c r="IF87" s="436" t="s">
        <v>397</v>
      </c>
      <c r="IG87" s="436" t="s">
        <v>397</v>
      </c>
      <c r="IH87" s="436" t="s">
        <v>397</v>
      </c>
      <c r="II87" s="436" t="s">
        <v>397</v>
      </c>
      <c r="IJ87" s="436" t="s">
        <v>397</v>
      </c>
      <c r="IK87" s="436" t="s">
        <v>397</v>
      </c>
      <c r="IL87" s="436" t="s">
        <v>397</v>
      </c>
      <c r="IM87" s="436" t="s">
        <v>397</v>
      </c>
      <c r="IN87" s="436" t="s">
        <v>397</v>
      </c>
      <c r="IO87" s="436" t="s">
        <v>397</v>
      </c>
      <c r="IP87" s="436" t="s">
        <v>397</v>
      </c>
      <c r="IQ87" s="436" t="s">
        <v>397</v>
      </c>
      <c r="IR87" s="436" t="s">
        <v>397</v>
      </c>
      <c r="IS87" s="436" t="s">
        <v>397</v>
      </c>
      <c r="IT87" s="436" t="s">
        <v>397</v>
      </c>
      <c r="IU87" s="436" t="s">
        <v>397</v>
      </c>
      <c r="IV87" s="436" t="s">
        <v>397</v>
      </c>
      <c r="IW87" s="436" t="s">
        <v>397</v>
      </c>
      <c r="IX87" s="436" t="s">
        <v>397</v>
      </c>
      <c r="IY87" s="436" t="s">
        <v>397</v>
      </c>
      <c r="IZ87" s="436" t="s">
        <v>397</v>
      </c>
      <c r="JA87" s="436" t="s">
        <v>397</v>
      </c>
      <c r="JB87" s="436" t="s">
        <v>397</v>
      </c>
      <c r="JC87" s="436" t="s">
        <v>397</v>
      </c>
      <c r="JD87" s="436" t="s">
        <v>397</v>
      </c>
      <c r="JE87" s="436" t="s">
        <v>397</v>
      </c>
      <c r="JF87" s="436" t="s">
        <v>397</v>
      </c>
      <c r="JG87" s="436" t="s">
        <v>397</v>
      </c>
      <c r="JH87" s="436" t="s">
        <v>397</v>
      </c>
      <c r="JI87" s="436" t="s">
        <v>397</v>
      </c>
      <c r="JJ87" s="436" t="s">
        <v>397</v>
      </c>
      <c r="JK87" s="436" t="s">
        <v>397</v>
      </c>
      <c r="JL87" s="436" t="s">
        <v>397</v>
      </c>
      <c r="JM87" s="436" t="s">
        <v>397</v>
      </c>
      <c r="JN87" s="436" t="s">
        <v>397</v>
      </c>
      <c r="JO87" s="436" t="s">
        <v>397</v>
      </c>
      <c r="JP87" s="436" t="s">
        <v>397</v>
      </c>
      <c r="JQ87" s="436" t="s">
        <v>397</v>
      </c>
      <c r="JR87" s="436" t="s">
        <v>397</v>
      </c>
      <c r="JS87" s="436" t="s">
        <v>397</v>
      </c>
      <c r="JT87" s="436" t="s">
        <v>397</v>
      </c>
      <c r="JU87" s="436" t="s">
        <v>397</v>
      </c>
      <c r="JV87" s="436" t="s">
        <v>397</v>
      </c>
      <c r="JW87" s="436" t="s">
        <v>397</v>
      </c>
      <c r="JX87" s="436" t="s">
        <v>397</v>
      </c>
      <c r="JY87" s="436" t="s">
        <v>397</v>
      </c>
      <c r="JZ87" s="436" t="s">
        <v>397</v>
      </c>
      <c r="KA87" s="436" t="s">
        <v>397</v>
      </c>
      <c r="KB87" s="436" t="s">
        <v>397</v>
      </c>
      <c r="KC87" s="436" t="s">
        <v>397</v>
      </c>
      <c r="KD87" s="436" t="s">
        <v>397</v>
      </c>
      <c r="KE87" s="436" t="s">
        <v>397</v>
      </c>
      <c r="KF87" s="436" t="s">
        <v>397</v>
      </c>
      <c r="KG87" s="436" t="s">
        <v>397</v>
      </c>
      <c r="KH87" s="436" t="s">
        <v>397</v>
      </c>
      <c r="KI87" s="436" t="s">
        <v>397</v>
      </c>
      <c r="KJ87" s="436" t="s">
        <v>397</v>
      </c>
      <c r="KK87" s="436" t="s">
        <v>397</v>
      </c>
      <c r="KL87" s="436" t="s">
        <v>397</v>
      </c>
      <c r="KM87" s="436" t="s">
        <v>397</v>
      </c>
      <c r="KN87" s="436" t="s">
        <v>397</v>
      </c>
      <c r="KO87" s="436" t="s">
        <v>397</v>
      </c>
      <c r="KP87" s="436" t="s">
        <v>397</v>
      </c>
      <c r="KQ87" s="436" t="s">
        <v>397</v>
      </c>
      <c r="KR87" s="436" t="s">
        <v>397</v>
      </c>
      <c r="KS87" s="436" t="s">
        <v>397</v>
      </c>
      <c r="KT87" s="436" t="s">
        <v>397</v>
      </c>
      <c r="KU87" s="436"/>
      <c r="KV87" s="436"/>
      <c r="KW87" s="436"/>
      <c r="KX87" s="436"/>
      <c r="KY87" s="435"/>
      <c r="KZ87" s="435" t="s">
        <v>485</v>
      </c>
      <c r="LA87" s="435" t="s">
        <v>397</v>
      </c>
      <c r="LB87" s="435" t="s">
        <v>397</v>
      </c>
      <c r="LC87" s="435" t="s">
        <v>397</v>
      </c>
      <c r="LD87" s="435" t="s">
        <v>397</v>
      </c>
      <c r="LE87" s="435" t="s">
        <v>397</v>
      </c>
      <c r="LF87" s="435" t="s">
        <v>397</v>
      </c>
      <c r="LG87" s="435"/>
      <c r="LH87" s="436"/>
      <c r="LI87" s="436"/>
      <c r="LJ87" s="436"/>
      <c r="LK87" s="436"/>
      <c r="LL87" s="436"/>
      <c r="LM87" s="436"/>
      <c r="LN87" s="436"/>
      <c r="LO87" s="436"/>
      <c r="LP87" s="436"/>
      <c r="LQ87" s="436"/>
      <c r="LR87" s="436"/>
      <c r="LS87" s="436"/>
      <c r="LT87" s="436"/>
      <c r="LU87" s="436"/>
      <c r="LV87" s="436"/>
      <c r="LW87" s="436"/>
      <c r="LX87" s="436"/>
      <c r="LY87" s="436"/>
      <c r="LZ87" s="436"/>
      <c r="MA87" s="436"/>
      <c r="MB87" s="436"/>
      <c r="MC87" s="436"/>
      <c r="MD87" s="436"/>
      <c r="ME87" s="436"/>
      <c r="MF87" s="436"/>
      <c r="MG87" s="436"/>
      <c r="MH87" s="436"/>
      <c r="MI87" s="436"/>
      <c r="MJ87" s="436"/>
      <c r="MK87" s="436"/>
      <c r="ML87" s="436"/>
      <c r="MM87" s="436"/>
      <c r="MN87" s="436"/>
      <c r="MO87" s="436"/>
      <c r="MP87" s="436"/>
      <c r="MQ87" s="436"/>
      <c r="MR87" s="436"/>
      <c r="MS87" s="436"/>
      <c r="MT87" s="436"/>
      <c r="MU87" s="436"/>
      <c r="MV87" s="436"/>
      <c r="MW87" s="436"/>
      <c r="MX87" s="436"/>
      <c r="MY87" s="436"/>
      <c r="MZ87" s="436"/>
      <c r="NA87" s="436"/>
      <c r="NB87" s="436"/>
      <c r="NC87" s="436"/>
      <c r="ND87" s="436"/>
      <c r="NE87" s="436"/>
      <c r="NF87" s="436"/>
      <c r="NG87" s="436"/>
      <c r="NH87" s="436"/>
      <c r="NI87" s="436"/>
      <c r="NJ87" s="436"/>
      <c r="NK87" s="436"/>
      <c r="NL87" s="436"/>
      <c r="NM87" s="436"/>
      <c r="NN87" s="436"/>
      <c r="NO87" s="436"/>
      <c r="NP87" s="436"/>
      <c r="NQ87" s="436"/>
      <c r="NR87" s="436"/>
      <c r="NS87" s="436"/>
      <c r="NT87" s="436"/>
      <c r="NU87" s="436"/>
      <c r="NV87" s="436"/>
      <c r="NW87" s="436"/>
      <c r="NX87" s="436"/>
      <c r="NY87" s="436"/>
      <c r="NZ87" s="436"/>
      <c r="OA87" s="436"/>
      <c r="OB87" s="436"/>
      <c r="OC87" s="436"/>
      <c r="OD87" s="436"/>
      <c r="OE87" s="436"/>
      <c r="OF87" s="436"/>
      <c r="OG87" s="436"/>
      <c r="OH87" s="436"/>
      <c r="OI87" s="436"/>
      <c r="OJ87" s="436"/>
      <c r="OK87" s="436"/>
      <c r="OL87" s="436"/>
      <c r="OM87" s="436"/>
      <c r="ON87" s="436"/>
      <c r="OO87" s="436"/>
      <c r="OP87" s="436"/>
      <c r="OQ87" s="436"/>
      <c r="OR87" s="436"/>
      <c r="OS87" s="436"/>
      <c r="OT87" s="436"/>
      <c r="OU87" s="436"/>
      <c r="OV87" s="436"/>
      <c r="OW87" s="436"/>
      <c r="OX87" s="436"/>
      <c r="OY87" s="436"/>
      <c r="OZ87" s="436"/>
      <c r="PA87" s="436"/>
      <c r="PB87" s="436"/>
      <c r="PC87" s="436"/>
      <c r="PD87" s="436"/>
      <c r="PE87" s="436"/>
      <c r="PF87" s="436"/>
      <c r="PG87" s="436"/>
      <c r="PH87" s="436"/>
      <c r="PI87" s="436"/>
      <c r="PJ87" s="436"/>
      <c r="PK87" s="436"/>
      <c r="PL87" s="436"/>
      <c r="PM87" s="436"/>
      <c r="PN87" s="436"/>
      <c r="PO87" s="436"/>
      <c r="PP87" s="436"/>
      <c r="PQ87" s="436"/>
      <c r="PR87" s="436"/>
      <c r="PS87" s="436"/>
      <c r="PT87" s="436"/>
      <c r="PU87" s="436"/>
      <c r="PV87" s="436"/>
      <c r="PW87" s="436"/>
      <c r="PX87" s="436"/>
      <c r="PY87" s="436"/>
      <c r="PZ87" s="436"/>
      <c r="QA87" s="436"/>
      <c r="QB87" s="436"/>
      <c r="QC87" s="436"/>
      <c r="QD87" s="436"/>
      <c r="QE87" s="436"/>
      <c r="QF87" s="436"/>
      <c r="QG87" s="436"/>
      <c r="QH87" s="436"/>
      <c r="QI87" s="436"/>
      <c r="QJ87" s="436"/>
      <c r="QK87" s="436"/>
      <c r="QL87" s="436"/>
      <c r="QM87" s="436"/>
      <c r="QN87" s="436"/>
      <c r="QO87" s="436"/>
      <c r="QP87" s="436"/>
      <c r="QQ87" s="436"/>
      <c r="QR87" s="436"/>
      <c r="QS87" s="436"/>
      <c r="QT87" s="436"/>
      <c r="QU87" s="436"/>
      <c r="QV87" s="436"/>
      <c r="QW87" s="436"/>
      <c r="QX87" s="436"/>
      <c r="QY87" s="436"/>
      <c r="QZ87" s="436"/>
      <c r="RA87" s="436"/>
      <c r="RB87" s="436"/>
      <c r="RC87" s="436"/>
      <c r="RD87" s="436"/>
      <c r="RE87" s="436"/>
      <c r="RF87" s="436"/>
      <c r="RG87" s="436"/>
      <c r="RH87" s="436"/>
      <c r="RI87" s="436"/>
      <c r="RJ87" s="436"/>
      <c r="RK87" s="436"/>
      <c r="RL87" s="436"/>
      <c r="RM87" s="436"/>
      <c r="RN87" s="436"/>
      <c r="RO87" s="436"/>
      <c r="RP87" s="436"/>
      <c r="RQ87" s="436"/>
      <c r="RR87" s="436"/>
      <c r="RS87" s="436"/>
      <c r="RT87" s="436"/>
      <c r="RU87" s="436"/>
      <c r="RV87" s="436"/>
      <c r="RW87" s="436"/>
      <c r="RX87" s="436"/>
      <c r="RY87" s="436"/>
      <c r="RZ87" s="436"/>
      <c r="SA87" s="436"/>
      <c r="SB87" s="436"/>
      <c r="SC87" s="436"/>
      <c r="SD87" s="436"/>
      <c r="SE87" s="436"/>
      <c r="SF87" s="436"/>
      <c r="SG87" s="436"/>
    </row>
    <row r="88" spans="1:501">
      <c r="A88" s="433"/>
      <c r="B88" s="433" t="s">
        <v>486</v>
      </c>
      <c r="C88" s="433">
        <v>0</v>
      </c>
      <c r="D88" s="433">
        <v>7.11</v>
      </c>
      <c r="E88" s="433">
        <v>16.59</v>
      </c>
      <c r="F88" s="433">
        <v>8.4700000000000006</v>
      </c>
      <c r="G88" s="433">
        <v>3.95</v>
      </c>
      <c r="H88" s="433">
        <v>8.1</v>
      </c>
      <c r="I88" s="433">
        <v>11.84</v>
      </c>
      <c r="J88" s="433">
        <v>9.9600000000000009</v>
      </c>
      <c r="K88" s="433">
        <v>10.34</v>
      </c>
      <c r="L88" s="433">
        <v>5.13</v>
      </c>
      <c r="M88" s="433">
        <v>6.83</v>
      </c>
      <c r="N88" s="433"/>
      <c r="O88" s="434">
        <v>0</v>
      </c>
      <c r="P88" s="433">
        <v>0</v>
      </c>
      <c r="Q88" s="433">
        <v>0</v>
      </c>
      <c r="R88" s="433">
        <v>0</v>
      </c>
      <c r="S88" s="433">
        <v>0</v>
      </c>
      <c r="T88" s="433">
        <v>0</v>
      </c>
      <c r="U88" s="433">
        <v>0</v>
      </c>
      <c r="V88" s="433">
        <v>0</v>
      </c>
      <c r="W88" s="433" t="s">
        <v>397</v>
      </c>
      <c r="X88" s="433" t="s">
        <v>397</v>
      </c>
      <c r="Y88" s="433" t="s">
        <v>397</v>
      </c>
      <c r="Z88" s="433"/>
      <c r="AA88" s="433"/>
      <c r="AB88" s="433"/>
      <c r="AC88" s="433"/>
      <c r="AD88" s="433"/>
      <c r="AE88" s="433"/>
      <c r="AF88" s="435" t="s">
        <v>486</v>
      </c>
      <c r="AG88" s="433" t="s">
        <v>486</v>
      </c>
      <c r="AH88" s="436" t="s">
        <v>397</v>
      </c>
      <c r="AI88" s="436" t="s">
        <v>397</v>
      </c>
      <c r="AJ88" s="436" t="s">
        <v>397</v>
      </c>
      <c r="AK88" s="436" t="s">
        <v>397</v>
      </c>
      <c r="AL88" s="436" t="s">
        <v>397</v>
      </c>
      <c r="AM88" s="436" t="s">
        <v>397</v>
      </c>
      <c r="AN88" s="436" t="s">
        <v>397</v>
      </c>
      <c r="AO88" s="436" t="s">
        <v>397</v>
      </c>
      <c r="AP88" s="436" t="s">
        <v>397</v>
      </c>
      <c r="AQ88" s="436" t="s">
        <v>397</v>
      </c>
      <c r="AR88" s="436" t="s">
        <v>397</v>
      </c>
      <c r="AS88" s="436" t="s">
        <v>397</v>
      </c>
      <c r="AT88" s="436" t="s">
        <v>397</v>
      </c>
      <c r="AU88" s="436" t="s">
        <v>397</v>
      </c>
      <c r="AV88" s="436" t="s">
        <v>397</v>
      </c>
      <c r="AW88" s="436" t="s">
        <v>397</v>
      </c>
      <c r="AX88" s="436" t="s">
        <v>397</v>
      </c>
      <c r="AY88" s="436" t="s">
        <v>397</v>
      </c>
      <c r="AZ88" s="436" t="s">
        <v>397</v>
      </c>
      <c r="BA88" s="436" t="s">
        <v>397</v>
      </c>
      <c r="BB88" s="436" t="s">
        <v>397</v>
      </c>
      <c r="BC88" s="436" t="s">
        <v>397</v>
      </c>
      <c r="BD88" s="436" t="s">
        <v>397</v>
      </c>
      <c r="BE88" s="436" t="s">
        <v>397</v>
      </c>
      <c r="BF88" s="436" t="s">
        <v>397</v>
      </c>
      <c r="BG88" s="436" t="s">
        <v>397</v>
      </c>
      <c r="BH88" s="436" t="s">
        <v>397</v>
      </c>
      <c r="BI88" s="436" t="s">
        <v>397</v>
      </c>
      <c r="BJ88" s="436" t="s">
        <v>397</v>
      </c>
      <c r="BK88" s="436" t="s">
        <v>397</v>
      </c>
      <c r="BL88" s="436" t="s">
        <v>397</v>
      </c>
      <c r="BM88" s="436" t="s">
        <v>397</v>
      </c>
      <c r="BN88" s="436" t="s">
        <v>397</v>
      </c>
      <c r="BO88" s="436" t="s">
        <v>397</v>
      </c>
      <c r="BP88" s="436" t="s">
        <v>397</v>
      </c>
      <c r="BQ88" s="436" t="s">
        <v>397</v>
      </c>
      <c r="BR88" s="436" t="s">
        <v>397</v>
      </c>
      <c r="BS88" s="436" t="s">
        <v>397</v>
      </c>
      <c r="BT88" s="436" t="s">
        <v>397</v>
      </c>
      <c r="BU88" s="436" t="s">
        <v>397</v>
      </c>
      <c r="BV88" s="436" t="s">
        <v>397</v>
      </c>
      <c r="BW88" s="436" t="s">
        <v>397</v>
      </c>
      <c r="BX88" s="436" t="s">
        <v>397</v>
      </c>
      <c r="BY88" s="436" t="s">
        <v>397</v>
      </c>
      <c r="BZ88" s="436" t="s">
        <v>397</v>
      </c>
      <c r="CA88" s="436" t="s">
        <v>397</v>
      </c>
      <c r="CB88" s="436" t="s">
        <v>397</v>
      </c>
      <c r="CC88" s="436" t="s">
        <v>397</v>
      </c>
      <c r="CD88" s="436" t="s">
        <v>397</v>
      </c>
      <c r="CE88" s="436" t="s">
        <v>397</v>
      </c>
      <c r="CF88" s="436" t="s">
        <v>397</v>
      </c>
      <c r="CG88" s="436" t="s">
        <v>397</v>
      </c>
      <c r="CH88" s="436" t="s">
        <v>397</v>
      </c>
      <c r="CI88" s="436" t="s">
        <v>397</v>
      </c>
      <c r="CJ88" s="436" t="s">
        <v>397</v>
      </c>
      <c r="CK88" s="436" t="s">
        <v>397</v>
      </c>
      <c r="CL88" s="436" t="s">
        <v>397</v>
      </c>
      <c r="CM88" s="436" t="s">
        <v>397</v>
      </c>
      <c r="CN88" s="436" t="s">
        <v>397</v>
      </c>
      <c r="CO88" s="436" t="s">
        <v>397</v>
      </c>
      <c r="CP88" s="436" t="s">
        <v>397</v>
      </c>
      <c r="CQ88" s="436" t="s">
        <v>397</v>
      </c>
      <c r="CR88" s="436" t="s">
        <v>397</v>
      </c>
      <c r="CS88" s="436" t="s">
        <v>397</v>
      </c>
      <c r="CT88" s="436" t="s">
        <v>397</v>
      </c>
      <c r="CU88" s="436" t="s">
        <v>397</v>
      </c>
      <c r="CV88" s="436" t="s">
        <v>397</v>
      </c>
      <c r="CW88" s="436" t="s">
        <v>397</v>
      </c>
      <c r="CX88" s="436" t="s">
        <v>397</v>
      </c>
      <c r="CY88" s="436" t="s">
        <v>397</v>
      </c>
      <c r="CZ88" s="436" t="s">
        <v>397</v>
      </c>
      <c r="DA88" s="436" t="s">
        <v>397</v>
      </c>
      <c r="DB88" s="436" t="s">
        <v>397</v>
      </c>
      <c r="DC88" s="435"/>
      <c r="DD88" s="435"/>
      <c r="DE88" s="435"/>
      <c r="DF88" s="435" t="s">
        <v>397</v>
      </c>
      <c r="DG88" s="435" t="s">
        <v>397</v>
      </c>
      <c r="DH88" s="435" t="s">
        <v>397</v>
      </c>
      <c r="DI88" s="435" t="s">
        <v>397</v>
      </c>
      <c r="DJ88" s="435" t="s">
        <v>397</v>
      </c>
      <c r="DK88" s="435" t="s">
        <v>397</v>
      </c>
      <c r="DL88" s="435"/>
      <c r="DM88" s="435"/>
      <c r="DN88" s="435" t="s">
        <v>486</v>
      </c>
      <c r="DO88" s="433" t="s">
        <v>486</v>
      </c>
      <c r="DP88" s="436" t="s">
        <v>397</v>
      </c>
      <c r="DQ88" s="436" t="s">
        <v>397</v>
      </c>
      <c r="DR88" s="436" t="s">
        <v>397</v>
      </c>
      <c r="DS88" s="436" t="s">
        <v>397</v>
      </c>
      <c r="DT88" s="436" t="s">
        <v>397</v>
      </c>
      <c r="DU88" s="436" t="s">
        <v>397</v>
      </c>
      <c r="DV88" s="436" t="s">
        <v>397</v>
      </c>
      <c r="DW88" s="436" t="s">
        <v>397</v>
      </c>
      <c r="DX88" s="436" t="s">
        <v>397</v>
      </c>
      <c r="DY88" s="436" t="s">
        <v>397</v>
      </c>
      <c r="DZ88" s="436" t="s">
        <v>397</v>
      </c>
      <c r="EA88" s="436" t="s">
        <v>397</v>
      </c>
      <c r="EB88" s="436" t="s">
        <v>397</v>
      </c>
      <c r="EC88" s="436" t="s">
        <v>397</v>
      </c>
      <c r="ED88" s="436" t="s">
        <v>397</v>
      </c>
      <c r="EE88" s="436" t="s">
        <v>397</v>
      </c>
      <c r="EF88" s="436" t="s">
        <v>397</v>
      </c>
      <c r="EG88" s="436" t="s">
        <v>397</v>
      </c>
      <c r="EH88" s="436" t="s">
        <v>397</v>
      </c>
      <c r="EI88" s="436" t="s">
        <v>397</v>
      </c>
      <c r="EJ88" s="436" t="s">
        <v>397</v>
      </c>
      <c r="EK88" s="436" t="s">
        <v>397</v>
      </c>
      <c r="EL88" s="436" t="s">
        <v>397</v>
      </c>
      <c r="EM88" s="436" t="s">
        <v>397</v>
      </c>
      <c r="EN88" s="436" t="s">
        <v>397</v>
      </c>
      <c r="EO88" s="436" t="s">
        <v>397</v>
      </c>
      <c r="EP88" s="436" t="s">
        <v>397</v>
      </c>
      <c r="EQ88" s="436" t="s">
        <v>397</v>
      </c>
      <c r="ER88" s="436" t="s">
        <v>397</v>
      </c>
      <c r="ES88" s="436" t="s">
        <v>397</v>
      </c>
      <c r="ET88" s="436" t="s">
        <v>397</v>
      </c>
      <c r="EU88" s="436" t="s">
        <v>397</v>
      </c>
      <c r="EV88" s="436" t="s">
        <v>397</v>
      </c>
      <c r="EW88" s="436" t="s">
        <v>397</v>
      </c>
      <c r="EX88" s="436" t="s">
        <v>397</v>
      </c>
      <c r="EY88" s="436" t="s">
        <v>397</v>
      </c>
      <c r="EZ88" s="436" t="s">
        <v>397</v>
      </c>
      <c r="FA88" s="436" t="s">
        <v>397</v>
      </c>
      <c r="FB88" s="436" t="s">
        <v>397</v>
      </c>
      <c r="FC88" s="436" t="s">
        <v>397</v>
      </c>
      <c r="FD88" s="436" t="s">
        <v>397</v>
      </c>
      <c r="FE88" s="436" t="s">
        <v>397</v>
      </c>
      <c r="FF88" s="436" t="s">
        <v>397</v>
      </c>
      <c r="FG88" s="436" t="s">
        <v>397</v>
      </c>
      <c r="FH88" s="436" t="s">
        <v>397</v>
      </c>
      <c r="FI88" s="436" t="s">
        <v>397</v>
      </c>
      <c r="FJ88" s="436" t="s">
        <v>397</v>
      </c>
      <c r="FK88" s="436" t="s">
        <v>397</v>
      </c>
      <c r="FL88" s="436" t="s">
        <v>397</v>
      </c>
      <c r="FM88" s="436" t="s">
        <v>397</v>
      </c>
      <c r="FN88" s="436" t="s">
        <v>397</v>
      </c>
      <c r="FO88" s="436" t="s">
        <v>397</v>
      </c>
      <c r="FP88" s="436" t="s">
        <v>397</v>
      </c>
      <c r="FQ88" s="436" t="s">
        <v>397</v>
      </c>
      <c r="FR88" s="436" t="s">
        <v>397</v>
      </c>
      <c r="FS88" s="436" t="s">
        <v>397</v>
      </c>
      <c r="FT88" s="436" t="s">
        <v>397</v>
      </c>
      <c r="FU88" s="436" t="s">
        <v>397</v>
      </c>
      <c r="FV88" s="436" t="s">
        <v>397</v>
      </c>
      <c r="FW88" s="436" t="s">
        <v>397</v>
      </c>
      <c r="FX88" s="436" t="s">
        <v>397</v>
      </c>
      <c r="FY88" s="436" t="s">
        <v>397</v>
      </c>
      <c r="FZ88" s="436" t="s">
        <v>397</v>
      </c>
      <c r="GA88" s="436" t="s">
        <v>397</v>
      </c>
      <c r="GB88" s="436" t="s">
        <v>397</v>
      </c>
      <c r="GC88" s="436" t="s">
        <v>397</v>
      </c>
      <c r="GD88" s="436" t="s">
        <v>397</v>
      </c>
      <c r="GE88" s="436" t="s">
        <v>397</v>
      </c>
      <c r="GF88" s="436" t="s">
        <v>397</v>
      </c>
      <c r="GG88" s="436" t="s">
        <v>397</v>
      </c>
      <c r="GH88" s="436" t="s">
        <v>397</v>
      </c>
      <c r="GI88" s="436" t="s">
        <v>397</v>
      </c>
      <c r="GJ88" s="436" t="s">
        <v>397</v>
      </c>
      <c r="GK88" s="436" t="s">
        <v>397</v>
      </c>
      <c r="GL88" s="436" t="s">
        <v>397</v>
      </c>
      <c r="GM88" s="436" t="s">
        <v>397</v>
      </c>
      <c r="GN88" s="436" t="s">
        <v>397</v>
      </c>
      <c r="GO88" s="436" t="s">
        <v>397</v>
      </c>
      <c r="GP88" s="436" t="s">
        <v>397</v>
      </c>
      <c r="GQ88" s="436" t="s">
        <v>397</v>
      </c>
      <c r="GR88" s="436" t="s">
        <v>397</v>
      </c>
      <c r="GS88" s="436" t="s">
        <v>397</v>
      </c>
      <c r="GT88" s="436" t="s">
        <v>397</v>
      </c>
      <c r="GU88" s="436" t="s">
        <v>397</v>
      </c>
      <c r="GV88" s="436" t="s">
        <v>397</v>
      </c>
      <c r="GW88" s="436" t="s">
        <v>397</v>
      </c>
      <c r="GX88" s="436" t="s">
        <v>397</v>
      </c>
      <c r="GY88" s="436" t="s">
        <v>397</v>
      </c>
      <c r="GZ88" s="436" t="s">
        <v>397</v>
      </c>
      <c r="HA88" s="436" t="s">
        <v>397</v>
      </c>
      <c r="HB88" s="436" t="s">
        <v>397</v>
      </c>
      <c r="HC88" s="436" t="s">
        <v>397</v>
      </c>
      <c r="HD88" s="436" t="s">
        <v>397</v>
      </c>
      <c r="HE88" s="436" t="s">
        <v>397</v>
      </c>
      <c r="HF88" s="436" t="s">
        <v>397</v>
      </c>
      <c r="HG88" s="436" t="s">
        <v>397</v>
      </c>
      <c r="HH88" s="436" t="s">
        <v>397</v>
      </c>
      <c r="HI88" s="436" t="s">
        <v>397</v>
      </c>
      <c r="HJ88" s="436" t="s">
        <v>397</v>
      </c>
      <c r="HK88" s="436" t="s">
        <v>397</v>
      </c>
      <c r="HL88" s="436" t="s">
        <v>397</v>
      </c>
      <c r="HM88" s="436" t="s">
        <v>397</v>
      </c>
      <c r="HN88" s="436" t="s">
        <v>397</v>
      </c>
      <c r="HO88" s="436" t="s">
        <v>397</v>
      </c>
      <c r="HP88" s="436" t="s">
        <v>397</v>
      </c>
      <c r="HQ88" s="436" t="s">
        <v>397</v>
      </c>
      <c r="HR88" s="436" t="s">
        <v>397</v>
      </c>
      <c r="HS88" s="436" t="s">
        <v>397</v>
      </c>
      <c r="HT88" s="436" t="s">
        <v>397</v>
      </c>
      <c r="HU88" s="436" t="s">
        <v>397</v>
      </c>
      <c r="HV88" s="436" t="s">
        <v>397</v>
      </c>
      <c r="HW88" s="436" t="s">
        <v>397</v>
      </c>
      <c r="HX88" s="436" t="s">
        <v>397</v>
      </c>
      <c r="HY88" s="436" t="s">
        <v>397</v>
      </c>
      <c r="HZ88" s="436" t="s">
        <v>397</v>
      </c>
      <c r="IA88" s="436" t="s">
        <v>397</v>
      </c>
      <c r="IB88" s="436" t="s">
        <v>397</v>
      </c>
      <c r="IC88" s="436" t="s">
        <v>397</v>
      </c>
      <c r="ID88" s="436" t="s">
        <v>397</v>
      </c>
      <c r="IE88" s="436" t="s">
        <v>397</v>
      </c>
      <c r="IF88" s="436" t="s">
        <v>397</v>
      </c>
      <c r="IG88" s="436" t="s">
        <v>397</v>
      </c>
      <c r="IH88" s="436" t="s">
        <v>397</v>
      </c>
      <c r="II88" s="436" t="s">
        <v>397</v>
      </c>
      <c r="IJ88" s="436" t="s">
        <v>397</v>
      </c>
      <c r="IK88" s="436" t="s">
        <v>397</v>
      </c>
      <c r="IL88" s="436" t="s">
        <v>397</v>
      </c>
      <c r="IM88" s="436" t="s">
        <v>397</v>
      </c>
      <c r="IN88" s="436" t="s">
        <v>397</v>
      </c>
      <c r="IO88" s="436" t="s">
        <v>397</v>
      </c>
      <c r="IP88" s="436" t="s">
        <v>397</v>
      </c>
      <c r="IQ88" s="436" t="s">
        <v>397</v>
      </c>
      <c r="IR88" s="436" t="s">
        <v>397</v>
      </c>
      <c r="IS88" s="436" t="s">
        <v>397</v>
      </c>
      <c r="IT88" s="436" t="s">
        <v>397</v>
      </c>
      <c r="IU88" s="436" t="s">
        <v>397</v>
      </c>
      <c r="IV88" s="436" t="s">
        <v>397</v>
      </c>
      <c r="IW88" s="436" t="s">
        <v>397</v>
      </c>
      <c r="IX88" s="436" t="s">
        <v>397</v>
      </c>
      <c r="IY88" s="436" t="s">
        <v>397</v>
      </c>
      <c r="IZ88" s="436" t="s">
        <v>397</v>
      </c>
      <c r="JA88" s="436" t="s">
        <v>397</v>
      </c>
      <c r="JB88" s="436" t="s">
        <v>397</v>
      </c>
      <c r="JC88" s="436" t="s">
        <v>397</v>
      </c>
      <c r="JD88" s="436" t="s">
        <v>397</v>
      </c>
      <c r="JE88" s="436" t="s">
        <v>397</v>
      </c>
      <c r="JF88" s="436" t="s">
        <v>397</v>
      </c>
      <c r="JG88" s="436" t="s">
        <v>397</v>
      </c>
      <c r="JH88" s="436" t="s">
        <v>397</v>
      </c>
      <c r="JI88" s="436" t="s">
        <v>397</v>
      </c>
      <c r="JJ88" s="436" t="s">
        <v>397</v>
      </c>
      <c r="JK88" s="436" t="s">
        <v>397</v>
      </c>
      <c r="JL88" s="436" t="s">
        <v>397</v>
      </c>
      <c r="JM88" s="436" t="s">
        <v>397</v>
      </c>
      <c r="JN88" s="436" t="s">
        <v>397</v>
      </c>
      <c r="JO88" s="436" t="s">
        <v>397</v>
      </c>
      <c r="JP88" s="436" t="s">
        <v>397</v>
      </c>
      <c r="JQ88" s="436" t="s">
        <v>397</v>
      </c>
      <c r="JR88" s="436" t="s">
        <v>397</v>
      </c>
      <c r="JS88" s="436" t="s">
        <v>397</v>
      </c>
      <c r="JT88" s="436" t="s">
        <v>397</v>
      </c>
      <c r="JU88" s="436" t="s">
        <v>397</v>
      </c>
      <c r="JV88" s="436" t="s">
        <v>397</v>
      </c>
      <c r="JW88" s="436" t="s">
        <v>397</v>
      </c>
      <c r="JX88" s="436" t="s">
        <v>397</v>
      </c>
      <c r="JY88" s="436" t="s">
        <v>397</v>
      </c>
      <c r="JZ88" s="436" t="s">
        <v>397</v>
      </c>
      <c r="KA88" s="436" t="s">
        <v>397</v>
      </c>
      <c r="KB88" s="436" t="s">
        <v>397</v>
      </c>
      <c r="KC88" s="436" t="s">
        <v>397</v>
      </c>
      <c r="KD88" s="436" t="s">
        <v>397</v>
      </c>
      <c r="KE88" s="436" t="s">
        <v>397</v>
      </c>
      <c r="KF88" s="436" t="s">
        <v>397</v>
      </c>
      <c r="KG88" s="436" t="s">
        <v>397</v>
      </c>
      <c r="KH88" s="436" t="s">
        <v>397</v>
      </c>
      <c r="KI88" s="436" t="s">
        <v>397</v>
      </c>
      <c r="KJ88" s="436" t="s">
        <v>397</v>
      </c>
      <c r="KK88" s="436" t="s">
        <v>397</v>
      </c>
      <c r="KL88" s="436" t="s">
        <v>397</v>
      </c>
      <c r="KM88" s="436" t="s">
        <v>397</v>
      </c>
      <c r="KN88" s="436" t="s">
        <v>397</v>
      </c>
      <c r="KO88" s="436" t="s">
        <v>397</v>
      </c>
      <c r="KP88" s="436" t="s">
        <v>397</v>
      </c>
      <c r="KQ88" s="436" t="s">
        <v>397</v>
      </c>
      <c r="KR88" s="436" t="s">
        <v>397</v>
      </c>
      <c r="KS88" s="436" t="s">
        <v>397</v>
      </c>
      <c r="KT88" s="436" t="s">
        <v>397</v>
      </c>
      <c r="KU88" s="436"/>
      <c r="KV88" s="436"/>
      <c r="KW88" s="436"/>
      <c r="KX88" s="436"/>
      <c r="KY88" s="435"/>
      <c r="KZ88" s="435" t="s">
        <v>486</v>
      </c>
      <c r="LA88" s="435" t="s">
        <v>397</v>
      </c>
      <c r="LB88" s="435" t="s">
        <v>397</v>
      </c>
      <c r="LC88" s="435" t="s">
        <v>397</v>
      </c>
      <c r="LD88" s="435" t="s">
        <v>397</v>
      </c>
      <c r="LE88" s="435" t="s">
        <v>397</v>
      </c>
      <c r="LF88" s="435" t="s">
        <v>397</v>
      </c>
      <c r="LG88" s="435"/>
      <c r="LH88" s="436"/>
      <c r="LI88" s="436"/>
      <c r="LJ88" s="436"/>
      <c r="LK88" s="436"/>
      <c r="LL88" s="436"/>
      <c r="LM88" s="436"/>
      <c r="LN88" s="436"/>
      <c r="LO88" s="436"/>
      <c r="LP88" s="436"/>
      <c r="LQ88" s="436"/>
      <c r="LR88" s="436"/>
      <c r="LS88" s="436"/>
      <c r="LT88" s="436"/>
      <c r="LU88" s="436"/>
      <c r="LV88" s="436"/>
      <c r="LW88" s="436"/>
      <c r="LX88" s="436"/>
      <c r="LY88" s="436"/>
      <c r="LZ88" s="436"/>
      <c r="MA88" s="436"/>
      <c r="MB88" s="436"/>
      <c r="MC88" s="436"/>
      <c r="MD88" s="436"/>
      <c r="ME88" s="436"/>
      <c r="MF88" s="436"/>
      <c r="MG88" s="436"/>
      <c r="MH88" s="436"/>
      <c r="MI88" s="436"/>
      <c r="MJ88" s="436"/>
      <c r="MK88" s="436"/>
      <c r="ML88" s="436"/>
      <c r="MM88" s="436"/>
      <c r="MN88" s="436"/>
      <c r="MO88" s="436"/>
      <c r="MP88" s="436"/>
      <c r="MQ88" s="436"/>
      <c r="MR88" s="436"/>
      <c r="MS88" s="436"/>
      <c r="MT88" s="436"/>
      <c r="MU88" s="436"/>
      <c r="MV88" s="436"/>
      <c r="MW88" s="436"/>
      <c r="MX88" s="436"/>
      <c r="MY88" s="436"/>
      <c r="MZ88" s="436"/>
      <c r="NA88" s="436"/>
      <c r="NB88" s="436"/>
      <c r="NC88" s="436"/>
      <c r="ND88" s="436"/>
      <c r="NE88" s="436"/>
      <c r="NF88" s="436"/>
      <c r="NG88" s="436"/>
      <c r="NH88" s="436"/>
      <c r="NI88" s="436"/>
      <c r="NJ88" s="436"/>
      <c r="NK88" s="436"/>
      <c r="NL88" s="436"/>
      <c r="NM88" s="436"/>
      <c r="NN88" s="436"/>
      <c r="NO88" s="436"/>
      <c r="NP88" s="436"/>
      <c r="NQ88" s="436"/>
      <c r="NR88" s="436"/>
      <c r="NS88" s="436"/>
      <c r="NT88" s="436"/>
      <c r="NU88" s="436"/>
      <c r="NV88" s="436"/>
      <c r="NW88" s="436"/>
      <c r="NX88" s="436"/>
      <c r="NY88" s="436"/>
      <c r="NZ88" s="436"/>
      <c r="OA88" s="436"/>
      <c r="OB88" s="436"/>
      <c r="OC88" s="436"/>
      <c r="OD88" s="436"/>
      <c r="OE88" s="436"/>
      <c r="OF88" s="436"/>
      <c r="OG88" s="436"/>
      <c r="OH88" s="436"/>
      <c r="OI88" s="436"/>
      <c r="OJ88" s="436"/>
      <c r="OK88" s="436"/>
      <c r="OL88" s="436"/>
      <c r="OM88" s="436"/>
      <c r="ON88" s="436"/>
      <c r="OO88" s="436"/>
      <c r="OP88" s="436"/>
      <c r="OQ88" s="436"/>
      <c r="OR88" s="436"/>
      <c r="OS88" s="436"/>
      <c r="OT88" s="436"/>
      <c r="OU88" s="436"/>
      <c r="OV88" s="436"/>
      <c r="OW88" s="436"/>
      <c r="OX88" s="436"/>
      <c r="OY88" s="436"/>
      <c r="OZ88" s="436"/>
      <c r="PA88" s="436"/>
      <c r="PB88" s="436"/>
      <c r="PC88" s="436"/>
      <c r="PD88" s="436"/>
      <c r="PE88" s="436"/>
      <c r="PF88" s="436"/>
      <c r="PG88" s="436"/>
      <c r="PH88" s="436"/>
      <c r="PI88" s="436"/>
      <c r="PJ88" s="436"/>
      <c r="PK88" s="436"/>
      <c r="PL88" s="436"/>
      <c r="PM88" s="436"/>
      <c r="PN88" s="436"/>
      <c r="PO88" s="436"/>
      <c r="PP88" s="436"/>
      <c r="PQ88" s="436"/>
      <c r="PR88" s="436"/>
      <c r="PS88" s="436"/>
      <c r="PT88" s="436"/>
      <c r="PU88" s="436"/>
      <c r="PV88" s="436"/>
      <c r="PW88" s="436"/>
      <c r="PX88" s="436"/>
      <c r="PY88" s="436"/>
      <c r="PZ88" s="436"/>
      <c r="QA88" s="436"/>
      <c r="QB88" s="436"/>
      <c r="QC88" s="436"/>
      <c r="QD88" s="436"/>
      <c r="QE88" s="436"/>
      <c r="QF88" s="436"/>
      <c r="QG88" s="436"/>
      <c r="QH88" s="436"/>
      <c r="QI88" s="436"/>
      <c r="QJ88" s="436"/>
      <c r="QK88" s="436"/>
      <c r="QL88" s="436"/>
      <c r="QM88" s="436"/>
      <c r="QN88" s="436"/>
      <c r="QO88" s="436"/>
      <c r="QP88" s="436"/>
      <c r="QQ88" s="436"/>
      <c r="QR88" s="436"/>
      <c r="QS88" s="436"/>
      <c r="QT88" s="436"/>
      <c r="QU88" s="436"/>
      <c r="QV88" s="436"/>
      <c r="QW88" s="436"/>
      <c r="QX88" s="436"/>
      <c r="QY88" s="436"/>
      <c r="QZ88" s="436"/>
      <c r="RA88" s="436"/>
      <c r="RB88" s="436"/>
      <c r="RC88" s="436"/>
      <c r="RD88" s="436"/>
      <c r="RE88" s="436"/>
      <c r="RF88" s="436"/>
      <c r="RG88" s="436"/>
      <c r="RH88" s="436"/>
      <c r="RI88" s="436"/>
      <c r="RJ88" s="436"/>
      <c r="RK88" s="436"/>
      <c r="RL88" s="436"/>
      <c r="RM88" s="436"/>
      <c r="RN88" s="436"/>
      <c r="RO88" s="436"/>
      <c r="RP88" s="436"/>
      <c r="RQ88" s="436"/>
      <c r="RR88" s="436"/>
      <c r="RS88" s="436"/>
      <c r="RT88" s="436"/>
      <c r="RU88" s="436"/>
      <c r="RV88" s="436"/>
      <c r="RW88" s="436"/>
      <c r="RX88" s="436"/>
      <c r="RY88" s="436"/>
      <c r="RZ88" s="436"/>
      <c r="SA88" s="436"/>
      <c r="SB88" s="436"/>
      <c r="SC88" s="436"/>
      <c r="SD88" s="436"/>
      <c r="SE88" s="436"/>
      <c r="SF88" s="436"/>
      <c r="SG88" s="436"/>
    </row>
    <row r="89" spans="1:501">
      <c r="A89" s="437"/>
      <c r="B89" s="433" t="s">
        <v>487</v>
      </c>
      <c r="C89" s="433">
        <v>0</v>
      </c>
      <c r="D89" s="433">
        <v>6.81</v>
      </c>
      <c r="E89" s="433">
        <v>22.25</v>
      </c>
      <c r="F89" s="433">
        <v>-2.1800000000000002</v>
      </c>
      <c r="G89" s="433">
        <v>4.0199999999999996</v>
      </c>
      <c r="H89" s="433">
        <v>7.5</v>
      </c>
      <c r="I89" s="433">
        <v>16.63</v>
      </c>
      <c r="J89" s="433">
        <v>13.3</v>
      </c>
      <c r="K89" s="433">
        <v>11.54</v>
      </c>
      <c r="L89" s="433">
        <v>5.66</v>
      </c>
      <c r="M89" s="433">
        <v>11.89</v>
      </c>
      <c r="N89" s="433"/>
      <c r="O89" s="434">
        <v>0</v>
      </c>
      <c r="P89" s="433">
        <v>0</v>
      </c>
      <c r="Q89" s="433">
        <v>0</v>
      </c>
      <c r="R89" s="433">
        <v>0</v>
      </c>
      <c r="S89" s="433">
        <v>0</v>
      </c>
      <c r="T89" s="433">
        <v>0</v>
      </c>
      <c r="U89" s="437">
        <v>11.51943804475664</v>
      </c>
      <c r="V89" s="433">
        <v>0</v>
      </c>
      <c r="W89" s="433" t="s">
        <v>397</v>
      </c>
      <c r="X89" s="433" t="s">
        <v>397</v>
      </c>
      <c r="Y89" s="433" t="s">
        <v>397</v>
      </c>
      <c r="Z89" s="433"/>
      <c r="AA89" s="433"/>
      <c r="AB89" s="433"/>
      <c r="AC89" s="433"/>
      <c r="AD89" s="433"/>
      <c r="AE89" s="433"/>
      <c r="AF89" s="435" t="s">
        <v>487</v>
      </c>
      <c r="AG89" s="433" t="s">
        <v>487</v>
      </c>
      <c r="AH89" s="436" t="s">
        <v>397</v>
      </c>
      <c r="AI89" s="436" t="s">
        <v>397</v>
      </c>
      <c r="AJ89" s="436" t="s">
        <v>397</v>
      </c>
      <c r="AK89" s="436" t="s">
        <v>397</v>
      </c>
      <c r="AL89" s="436" t="s">
        <v>397</v>
      </c>
      <c r="AM89" s="436" t="s">
        <v>397</v>
      </c>
      <c r="AN89" s="436" t="s">
        <v>397</v>
      </c>
      <c r="AO89" s="436" t="s">
        <v>397</v>
      </c>
      <c r="AP89" s="436" t="s">
        <v>397</v>
      </c>
      <c r="AQ89" s="438">
        <v>11.51943804475664</v>
      </c>
      <c r="AR89" s="436" t="s">
        <v>397</v>
      </c>
      <c r="AS89" s="436" t="s">
        <v>397</v>
      </c>
      <c r="AT89" s="436" t="s">
        <v>397</v>
      </c>
      <c r="AU89" s="436" t="s">
        <v>397</v>
      </c>
      <c r="AV89" s="436" t="s">
        <v>397</v>
      </c>
      <c r="AW89" s="436" t="s">
        <v>397</v>
      </c>
      <c r="AX89" s="436" t="s">
        <v>397</v>
      </c>
      <c r="AY89" s="436" t="s">
        <v>397</v>
      </c>
      <c r="AZ89" s="436" t="s">
        <v>397</v>
      </c>
      <c r="BA89" s="436" t="s">
        <v>397</v>
      </c>
      <c r="BB89" s="436" t="s">
        <v>397</v>
      </c>
      <c r="BC89" s="436" t="s">
        <v>397</v>
      </c>
      <c r="BD89" s="436" t="s">
        <v>397</v>
      </c>
      <c r="BE89" s="436" t="s">
        <v>397</v>
      </c>
      <c r="BF89" s="436" t="s">
        <v>397</v>
      </c>
      <c r="BG89" s="436" t="s">
        <v>397</v>
      </c>
      <c r="BH89" s="436" t="s">
        <v>397</v>
      </c>
      <c r="BI89" s="436" t="s">
        <v>397</v>
      </c>
      <c r="BJ89" s="436" t="s">
        <v>397</v>
      </c>
      <c r="BK89" s="436" t="s">
        <v>397</v>
      </c>
      <c r="BL89" s="436" t="s">
        <v>397</v>
      </c>
      <c r="BM89" s="436" t="s">
        <v>397</v>
      </c>
      <c r="BN89" s="436" t="s">
        <v>397</v>
      </c>
      <c r="BO89" s="436" t="s">
        <v>397</v>
      </c>
      <c r="BP89" s="436" t="s">
        <v>397</v>
      </c>
      <c r="BQ89" s="436" t="s">
        <v>397</v>
      </c>
      <c r="BR89" s="436" t="s">
        <v>397</v>
      </c>
      <c r="BS89" s="436" t="s">
        <v>397</v>
      </c>
      <c r="BT89" s="436" t="s">
        <v>397</v>
      </c>
      <c r="BU89" s="436" t="s">
        <v>397</v>
      </c>
      <c r="BV89" s="436" t="s">
        <v>397</v>
      </c>
      <c r="BW89" s="436" t="s">
        <v>397</v>
      </c>
      <c r="BX89" s="436" t="s">
        <v>397</v>
      </c>
      <c r="BY89" s="436" t="s">
        <v>397</v>
      </c>
      <c r="BZ89" s="436" t="s">
        <v>397</v>
      </c>
      <c r="CA89" s="436" t="s">
        <v>397</v>
      </c>
      <c r="CB89" s="436" t="s">
        <v>397</v>
      </c>
      <c r="CC89" s="436" t="s">
        <v>397</v>
      </c>
      <c r="CD89" s="436" t="s">
        <v>397</v>
      </c>
      <c r="CE89" s="436" t="s">
        <v>397</v>
      </c>
      <c r="CF89" s="436" t="s">
        <v>397</v>
      </c>
      <c r="CG89" s="436" t="s">
        <v>397</v>
      </c>
      <c r="CH89" s="436" t="s">
        <v>397</v>
      </c>
      <c r="CI89" s="436" t="s">
        <v>397</v>
      </c>
      <c r="CJ89" s="436" t="s">
        <v>397</v>
      </c>
      <c r="CK89" s="436" t="s">
        <v>397</v>
      </c>
      <c r="CL89" s="436" t="s">
        <v>397</v>
      </c>
      <c r="CM89" s="436" t="s">
        <v>397</v>
      </c>
      <c r="CN89" s="436" t="s">
        <v>397</v>
      </c>
      <c r="CO89" s="436" t="s">
        <v>397</v>
      </c>
      <c r="CP89" s="436" t="s">
        <v>397</v>
      </c>
      <c r="CQ89" s="436" t="s">
        <v>397</v>
      </c>
      <c r="CR89" s="436" t="s">
        <v>397</v>
      </c>
      <c r="CS89" s="436" t="s">
        <v>397</v>
      </c>
      <c r="CT89" s="436" t="s">
        <v>397</v>
      </c>
      <c r="CU89" s="436" t="s">
        <v>397</v>
      </c>
      <c r="CV89" s="436" t="s">
        <v>397</v>
      </c>
      <c r="CW89" s="436" t="s">
        <v>397</v>
      </c>
      <c r="CX89" s="436" t="s">
        <v>397</v>
      </c>
      <c r="CY89" s="436" t="s">
        <v>397</v>
      </c>
      <c r="CZ89" s="436" t="s">
        <v>397</v>
      </c>
      <c r="DA89" s="436" t="s">
        <v>397</v>
      </c>
      <c r="DB89" s="436" t="s">
        <v>397</v>
      </c>
      <c r="DC89" s="435"/>
      <c r="DD89" s="435"/>
      <c r="DE89" s="435"/>
      <c r="DF89" s="435" t="s">
        <v>397</v>
      </c>
      <c r="DG89" s="435" t="s">
        <v>397</v>
      </c>
      <c r="DH89" s="435" t="s">
        <v>397</v>
      </c>
      <c r="DI89" s="435" t="s">
        <v>397</v>
      </c>
      <c r="DJ89" s="435" t="s">
        <v>397</v>
      </c>
      <c r="DK89" s="435" t="s">
        <v>397</v>
      </c>
      <c r="DL89" s="435"/>
      <c r="DM89" s="435"/>
      <c r="DN89" s="435" t="s">
        <v>487</v>
      </c>
      <c r="DO89" s="433" t="s">
        <v>487</v>
      </c>
      <c r="DP89" s="436" t="s">
        <v>397</v>
      </c>
      <c r="DQ89" s="436" t="s">
        <v>397</v>
      </c>
      <c r="DR89" s="436" t="s">
        <v>397</v>
      </c>
      <c r="DS89" s="436" t="s">
        <v>397</v>
      </c>
      <c r="DT89" s="436" t="s">
        <v>397</v>
      </c>
      <c r="DU89" s="436" t="s">
        <v>397</v>
      </c>
      <c r="DV89" s="436" t="s">
        <v>397</v>
      </c>
      <c r="DW89" s="436" t="s">
        <v>397</v>
      </c>
      <c r="DX89" s="436" t="s">
        <v>397</v>
      </c>
      <c r="DY89" s="436" t="s">
        <v>397</v>
      </c>
      <c r="DZ89" s="436" t="s">
        <v>397</v>
      </c>
      <c r="EA89" s="436" t="s">
        <v>397</v>
      </c>
      <c r="EB89" s="436" t="s">
        <v>397</v>
      </c>
      <c r="EC89" s="436" t="s">
        <v>397</v>
      </c>
      <c r="ED89" s="436" t="s">
        <v>397</v>
      </c>
      <c r="EE89" s="436" t="s">
        <v>397</v>
      </c>
      <c r="EF89" s="436" t="s">
        <v>397</v>
      </c>
      <c r="EG89" s="436" t="s">
        <v>397</v>
      </c>
      <c r="EH89" s="436" t="s">
        <v>397</v>
      </c>
      <c r="EI89" s="436" t="s">
        <v>397</v>
      </c>
      <c r="EJ89" s="436" t="s">
        <v>397</v>
      </c>
      <c r="EK89" s="436" t="s">
        <v>397</v>
      </c>
      <c r="EL89" s="436" t="s">
        <v>397</v>
      </c>
      <c r="EM89" s="436" t="s">
        <v>397</v>
      </c>
      <c r="EN89" s="436" t="s">
        <v>397</v>
      </c>
      <c r="EO89" s="436" t="s">
        <v>397</v>
      </c>
      <c r="EP89" s="436" t="s">
        <v>397</v>
      </c>
      <c r="EQ89" s="436" t="s">
        <v>397</v>
      </c>
      <c r="ER89" s="436" t="s">
        <v>397</v>
      </c>
      <c r="ES89" s="436" t="s">
        <v>397</v>
      </c>
      <c r="ET89" s="436" t="s">
        <v>397</v>
      </c>
      <c r="EU89" s="436" t="s">
        <v>397</v>
      </c>
      <c r="EV89" s="436" t="s">
        <v>397</v>
      </c>
      <c r="EW89" s="436" t="s">
        <v>397</v>
      </c>
      <c r="EX89" s="436" t="s">
        <v>397</v>
      </c>
      <c r="EY89" s="436" t="s">
        <v>397</v>
      </c>
      <c r="EZ89" s="436" t="s">
        <v>397</v>
      </c>
      <c r="FA89" s="436" t="s">
        <v>397</v>
      </c>
      <c r="FB89" s="436" t="s">
        <v>397</v>
      </c>
      <c r="FC89" s="436" t="s">
        <v>397</v>
      </c>
      <c r="FD89" s="436" t="s">
        <v>397</v>
      </c>
      <c r="FE89" s="436" t="s">
        <v>397</v>
      </c>
      <c r="FF89" s="436" t="s">
        <v>397</v>
      </c>
      <c r="FG89" s="436" t="s">
        <v>397</v>
      </c>
      <c r="FH89" s="436" t="s">
        <v>397</v>
      </c>
      <c r="FI89" s="436" t="s">
        <v>397</v>
      </c>
      <c r="FJ89" s="436" t="s">
        <v>397</v>
      </c>
      <c r="FK89" s="436" t="s">
        <v>397</v>
      </c>
      <c r="FL89" s="436" t="s">
        <v>397</v>
      </c>
      <c r="FM89" s="436" t="s">
        <v>397</v>
      </c>
      <c r="FN89" s="436" t="s">
        <v>397</v>
      </c>
      <c r="FO89" s="436" t="s">
        <v>397</v>
      </c>
      <c r="FP89" s="436" t="s">
        <v>397</v>
      </c>
      <c r="FQ89" s="436" t="s">
        <v>397</v>
      </c>
      <c r="FR89" s="436" t="s">
        <v>397</v>
      </c>
      <c r="FS89" s="436" t="s">
        <v>397</v>
      </c>
      <c r="FT89" s="436" t="s">
        <v>397</v>
      </c>
      <c r="FU89" s="436" t="s">
        <v>397</v>
      </c>
      <c r="FV89" s="436" t="s">
        <v>397</v>
      </c>
      <c r="FW89" s="436" t="s">
        <v>397</v>
      </c>
      <c r="FX89" s="436" t="s">
        <v>397</v>
      </c>
      <c r="FY89" s="436" t="s">
        <v>397</v>
      </c>
      <c r="FZ89" s="436" t="s">
        <v>397</v>
      </c>
      <c r="GA89" s="436" t="s">
        <v>397</v>
      </c>
      <c r="GB89" s="436" t="s">
        <v>397</v>
      </c>
      <c r="GC89" s="436" t="s">
        <v>397</v>
      </c>
      <c r="GD89" s="436" t="s">
        <v>397</v>
      </c>
      <c r="GE89" s="436" t="s">
        <v>397</v>
      </c>
      <c r="GF89" s="436" t="s">
        <v>397</v>
      </c>
      <c r="GG89" s="436" t="s">
        <v>397</v>
      </c>
      <c r="GH89" s="436" t="s">
        <v>397</v>
      </c>
      <c r="GI89" s="436" t="s">
        <v>397</v>
      </c>
      <c r="GJ89" s="436" t="s">
        <v>397</v>
      </c>
      <c r="GK89" s="436" t="s">
        <v>397</v>
      </c>
      <c r="GL89" s="436" t="s">
        <v>397</v>
      </c>
      <c r="GM89" s="436" t="s">
        <v>397</v>
      </c>
      <c r="GN89" s="436" t="s">
        <v>397</v>
      </c>
      <c r="GO89" s="436" t="s">
        <v>397</v>
      </c>
      <c r="GP89" s="436" t="s">
        <v>397</v>
      </c>
      <c r="GQ89" s="436" t="s">
        <v>397</v>
      </c>
      <c r="GR89" s="436" t="s">
        <v>397</v>
      </c>
      <c r="GS89" s="436" t="s">
        <v>397</v>
      </c>
      <c r="GT89" s="436" t="s">
        <v>397</v>
      </c>
      <c r="GU89" s="436" t="s">
        <v>397</v>
      </c>
      <c r="GV89" s="436" t="s">
        <v>397</v>
      </c>
      <c r="GW89" s="436" t="s">
        <v>397</v>
      </c>
      <c r="GX89" s="436" t="s">
        <v>397</v>
      </c>
      <c r="GY89" s="436" t="s">
        <v>397</v>
      </c>
      <c r="GZ89" s="436" t="s">
        <v>397</v>
      </c>
      <c r="HA89" s="436" t="s">
        <v>397</v>
      </c>
      <c r="HB89" s="436" t="s">
        <v>397</v>
      </c>
      <c r="HC89" s="436" t="s">
        <v>397</v>
      </c>
      <c r="HD89" s="436" t="s">
        <v>397</v>
      </c>
      <c r="HE89" s="436" t="s">
        <v>397</v>
      </c>
      <c r="HF89" s="436" t="s">
        <v>397</v>
      </c>
      <c r="HG89" s="436" t="s">
        <v>397</v>
      </c>
      <c r="HH89" s="436" t="s">
        <v>397</v>
      </c>
      <c r="HI89" s="436" t="s">
        <v>397</v>
      </c>
      <c r="HJ89" s="436" t="s">
        <v>397</v>
      </c>
      <c r="HK89" s="436" t="s">
        <v>397</v>
      </c>
      <c r="HL89" s="436" t="s">
        <v>397</v>
      </c>
      <c r="HM89" s="436" t="s">
        <v>397</v>
      </c>
      <c r="HN89" s="436" t="s">
        <v>397</v>
      </c>
      <c r="HO89" s="436" t="s">
        <v>397</v>
      </c>
      <c r="HP89" s="436" t="s">
        <v>397</v>
      </c>
      <c r="HQ89" s="436" t="s">
        <v>397</v>
      </c>
      <c r="HR89" s="436" t="s">
        <v>397</v>
      </c>
      <c r="HS89" s="436" t="s">
        <v>397</v>
      </c>
      <c r="HT89" s="436" t="s">
        <v>397</v>
      </c>
      <c r="HU89" s="436" t="s">
        <v>397</v>
      </c>
      <c r="HV89" s="436" t="s">
        <v>397</v>
      </c>
      <c r="HW89" s="436" t="s">
        <v>397</v>
      </c>
      <c r="HX89" s="436" t="s">
        <v>397</v>
      </c>
      <c r="HY89" s="436" t="s">
        <v>397</v>
      </c>
      <c r="HZ89" s="436" t="s">
        <v>397</v>
      </c>
      <c r="IA89" s="436" t="s">
        <v>397</v>
      </c>
      <c r="IB89" s="436" t="s">
        <v>397</v>
      </c>
      <c r="IC89" s="436" t="s">
        <v>397</v>
      </c>
      <c r="ID89" s="436" t="s">
        <v>397</v>
      </c>
      <c r="IE89" s="436" t="s">
        <v>397</v>
      </c>
      <c r="IF89" s="436" t="s">
        <v>397</v>
      </c>
      <c r="IG89" s="436" t="s">
        <v>397</v>
      </c>
      <c r="IH89" s="436" t="s">
        <v>397</v>
      </c>
      <c r="II89" s="436" t="s">
        <v>397</v>
      </c>
      <c r="IJ89" s="436" t="s">
        <v>397</v>
      </c>
      <c r="IK89" s="436" t="s">
        <v>397</v>
      </c>
      <c r="IL89" s="436" t="s">
        <v>397</v>
      </c>
      <c r="IM89" s="436" t="s">
        <v>397</v>
      </c>
      <c r="IN89" s="436" t="s">
        <v>397</v>
      </c>
      <c r="IO89" s="436" t="s">
        <v>397</v>
      </c>
      <c r="IP89" s="436" t="s">
        <v>397</v>
      </c>
      <c r="IQ89" s="436" t="s">
        <v>397</v>
      </c>
      <c r="IR89" s="436" t="s">
        <v>397</v>
      </c>
      <c r="IS89" s="436" t="s">
        <v>397</v>
      </c>
      <c r="IT89" s="436" t="s">
        <v>397</v>
      </c>
      <c r="IU89" s="436" t="s">
        <v>397</v>
      </c>
      <c r="IV89" s="436" t="s">
        <v>397</v>
      </c>
      <c r="IW89" s="436" t="s">
        <v>397</v>
      </c>
      <c r="IX89" s="436" t="s">
        <v>397</v>
      </c>
      <c r="IY89" s="436" t="s">
        <v>397</v>
      </c>
      <c r="IZ89" s="436" t="s">
        <v>397</v>
      </c>
      <c r="JA89" s="436" t="s">
        <v>397</v>
      </c>
      <c r="JB89" s="436" t="s">
        <v>397</v>
      </c>
      <c r="JC89" s="436" t="s">
        <v>397</v>
      </c>
      <c r="JD89" s="436" t="s">
        <v>397</v>
      </c>
      <c r="JE89" s="436" t="s">
        <v>397</v>
      </c>
      <c r="JF89" s="436" t="s">
        <v>397</v>
      </c>
      <c r="JG89" s="436" t="s">
        <v>397</v>
      </c>
      <c r="JH89" s="436" t="s">
        <v>397</v>
      </c>
      <c r="JI89" s="436" t="s">
        <v>397</v>
      </c>
      <c r="JJ89" s="436" t="s">
        <v>397</v>
      </c>
      <c r="JK89" s="436" t="s">
        <v>397</v>
      </c>
      <c r="JL89" s="436" t="s">
        <v>397</v>
      </c>
      <c r="JM89" s="436" t="s">
        <v>397</v>
      </c>
      <c r="JN89" s="436" t="s">
        <v>397</v>
      </c>
      <c r="JO89" s="436" t="s">
        <v>397</v>
      </c>
      <c r="JP89" s="436" t="s">
        <v>397</v>
      </c>
      <c r="JQ89" s="436" t="s">
        <v>397</v>
      </c>
      <c r="JR89" s="436" t="s">
        <v>397</v>
      </c>
      <c r="JS89" s="436" t="s">
        <v>397</v>
      </c>
      <c r="JT89" s="436" t="s">
        <v>397</v>
      </c>
      <c r="JU89" s="436" t="s">
        <v>397</v>
      </c>
      <c r="JV89" s="436" t="s">
        <v>397</v>
      </c>
      <c r="JW89" s="436" t="s">
        <v>397</v>
      </c>
      <c r="JX89" s="436" t="s">
        <v>397</v>
      </c>
      <c r="JY89" s="436" t="s">
        <v>397</v>
      </c>
      <c r="JZ89" s="436" t="s">
        <v>397</v>
      </c>
      <c r="KA89" s="436" t="s">
        <v>397</v>
      </c>
      <c r="KB89" s="436" t="s">
        <v>397</v>
      </c>
      <c r="KC89" s="436" t="s">
        <v>397</v>
      </c>
      <c r="KD89" s="436" t="s">
        <v>397</v>
      </c>
      <c r="KE89" s="436" t="s">
        <v>397</v>
      </c>
      <c r="KF89" s="436" t="s">
        <v>397</v>
      </c>
      <c r="KG89" s="436" t="s">
        <v>397</v>
      </c>
      <c r="KH89" s="436" t="s">
        <v>397</v>
      </c>
      <c r="KI89" s="436" t="s">
        <v>397</v>
      </c>
      <c r="KJ89" s="436" t="s">
        <v>397</v>
      </c>
      <c r="KK89" s="436" t="s">
        <v>397</v>
      </c>
      <c r="KL89" s="436" t="s">
        <v>397</v>
      </c>
      <c r="KM89" s="436" t="s">
        <v>397</v>
      </c>
      <c r="KN89" s="436" t="s">
        <v>397</v>
      </c>
      <c r="KO89" s="436" t="s">
        <v>397</v>
      </c>
      <c r="KP89" s="436" t="s">
        <v>397</v>
      </c>
      <c r="KQ89" s="436" t="s">
        <v>397</v>
      </c>
      <c r="KR89" s="436" t="s">
        <v>397</v>
      </c>
      <c r="KS89" s="436" t="s">
        <v>397</v>
      </c>
      <c r="KT89" s="436" t="s">
        <v>397</v>
      </c>
      <c r="KU89" s="436"/>
      <c r="KV89" s="436"/>
      <c r="KW89" s="436"/>
      <c r="KX89" s="436"/>
      <c r="KY89" s="435"/>
      <c r="KZ89" s="435" t="s">
        <v>487</v>
      </c>
      <c r="LA89" s="435" t="s">
        <v>397</v>
      </c>
      <c r="LB89" s="435" t="s">
        <v>397</v>
      </c>
      <c r="LC89" s="435" t="s">
        <v>397</v>
      </c>
      <c r="LD89" s="435" t="s">
        <v>397</v>
      </c>
      <c r="LE89" s="435" t="s">
        <v>397</v>
      </c>
      <c r="LF89" s="435" t="s">
        <v>397</v>
      </c>
      <c r="LG89" s="435"/>
      <c r="LH89" s="436"/>
      <c r="LI89" s="436"/>
      <c r="LJ89" s="436"/>
      <c r="LK89" s="436"/>
      <c r="LL89" s="436"/>
      <c r="LM89" s="436"/>
      <c r="LN89" s="436"/>
      <c r="LO89" s="436"/>
      <c r="LP89" s="436"/>
      <c r="LQ89" s="436"/>
      <c r="LR89" s="436"/>
      <c r="LS89" s="436"/>
      <c r="LT89" s="436"/>
      <c r="LU89" s="436"/>
      <c r="LV89" s="436"/>
      <c r="LW89" s="436"/>
      <c r="LX89" s="436"/>
      <c r="LY89" s="436"/>
      <c r="LZ89" s="436"/>
      <c r="MA89" s="436"/>
      <c r="MB89" s="436"/>
      <c r="MC89" s="436"/>
      <c r="MD89" s="436"/>
      <c r="ME89" s="436"/>
      <c r="MF89" s="436"/>
      <c r="MG89" s="436"/>
      <c r="MH89" s="436"/>
      <c r="MI89" s="436"/>
      <c r="MJ89" s="436"/>
      <c r="MK89" s="436"/>
      <c r="ML89" s="436"/>
      <c r="MM89" s="436"/>
      <c r="MN89" s="436"/>
      <c r="MO89" s="436"/>
      <c r="MP89" s="436"/>
      <c r="MQ89" s="436"/>
      <c r="MR89" s="436"/>
      <c r="MS89" s="436"/>
      <c r="MT89" s="436"/>
      <c r="MU89" s="436"/>
      <c r="MV89" s="436"/>
      <c r="MW89" s="436"/>
      <c r="MX89" s="436"/>
      <c r="MY89" s="436"/>
      <c r="MZ89" s="436"/>
      <c r="NA89" s="436"/>
      <c r="NB89" s="436"/>
      <c r="NC89" s="436"/>
      <c r="ND89" s="436"/>
      <c r="NE89" s="436"/>
      <c r="NF89" s="436"/>
      <c r="NG89" s="436"/>
      <c r="NH89" s="436"/>
      <c r="NI89" s="436"/>
      <c r="NJ89" s="436"/>
      <c r="NK89" s="436"/>
      <c r="NL89" s="436"/>
      <c r="NM89" s="436"/>
      <c r="NN89" s="436"/>
      <c r="NO89" s="436"/>
      <c r="NP89" s="436"/>
      <c r="NQ89" s="436"/>
      <c r="NR89" s="436"/>
      <c r="NS89" s="436"/>
      <c r="NT89" s="436"/>
      <c r="NU89" s="436"/>
      <c r="NV89" s="436"/>
      <c r="NW89" s="436"/>
      <c r="NX89" s="436"/>
      <c r="NY89" s="436"/>
      <c r="NZ89" s="436"/>
      <c r="OA89" s="436"/>
      <c r="OB89" s="436"/>
      <c r="OC89" s="436"/>
      <c r="OD89" s="436"/>
      <c r="OE89" s="436"/>
      <c r="OF89" s="436"/>
      <c r="OG89" s="436"/>
      <c r="OH89" s="436"/>
      <c r="OI89" s="436"/>
      <c r="OJ89" s="436"/>
      <c r="OK89" s="436"/>
      <c r="OL89" s="436"/>
      <c r="OM89" s="436"/>
      <c r="ON89" s="436"/>
      <c r="OO89" s="436"/>
      <c r="OP89" s="436"/>
      <c r="OQ89" s="436"/>
      <c r="OR89" s="436"/>
      <c r="OS89" s="436"/>
      <c r="OT89" s="436"/>
      <c r="OU89" s="436"/>
      <c r="OV89" s="436"/>
      <c r="OW89" s="436"/>
      <c r="OX89" s="436"/>
      <c r="OY89" s="436"/>
      <c r="OZ89" s="436"/>
      <c r="PA89" s="436"/>
      <c r="PB89" s="436"/>
      <c r="PC89" s="436"/>
      <c r="PD89" s="436"/>
      <c r="PE89" s="436"/>
      <c r="PF89" s="436"/>
      <c r="PG89" s="436"/>
      <c r="PH89" s="436"/>
      <c r="PI89" s="436"/>
      <c r="PJ89" s="436"/>
      <c r="PK89" s="436"/>
      <c r="PL89" s="436"/>
      <c r="PM89" s="436"/>
      <c r="PN89" s="436"/>
      <c r="PO89" s="436"/>
      <c r="PP89" s="436"/>
      <c r="PQ89" s="436"/>
      <c r="PR89" s="436"/>
      <c r="PS89" s="436"/>
      <c r="PT89" s="436"/>
      <c r="PU89" s="436"/>
      <c r="PV89" s="436"/>
      <c r="PW89" s="436"/>
      <c r="PX89" s="436"/>
      <c r="PY89" s="436"/>
      <c r="PZ89" s="436"/>
      <c r="QA89" s="436"/>
      <c r="QB89" s="436"/>
      <c r="QC89" s="436"/>
      <c r="QD89" s="436"/>
      <c r="QE89" s="436"/>
      <c r="QF89" s="436"/>
      <c r="QG89" s="436"/>
      <c r="QH89" s="436"/>
      <c r="QI89" s="436"/>
      <c r="QJ89" s="436"/>
      <c r="QK89" s="436"/>
      <c r="QL89" s="436"/>
      <c r="QM89" s="436"/>
      <c r="QN89" s="436"/>
      <c r="QO89" s="436"/>
      <c r="QP89" s="436"/>
      <c r="QQ89" s="436"/>
      <c r="QR89" s="436"/>
      <c r="QS89" s="436"/>
      <c r="QT89" s="436"/>
      <c r="QU89" s="436"/>
      <c r="QV89" s="436"/>
      <c r="QW89" s="436"/>
      <c r="QX89" s="436"/>
      <c r="QY89" s="436"/>
      <c r="QZ89" s="436"/>
      <c r="RA89" s="436"/>
      <c r="RB89" s="436"/>
      <c r="RC89" s="436"/>
      <c r="RD89" s="436"/>
      <c r="RE89" s="436"/>
      <c r="RF89" s="436"/>
      <c r="RG89" s="436"/>
      <c r="RH89" s="436"/>
      <c r="RI89" s="436"/>
      <c r="RJ89" s="436"/>
      <c r="RK89" s="436"/>
      <c r="RL89" s="436"/>
      <c r="RM89" s="436"/>
      <c r="RN89" s="436"/>
      <c r="RO89" s="436"/>
      <c r="RP89" s="436"/>
      <c r="RQ89" s="436"/>
      <c r="RR89" s="436"/>
      <c r="RS89" s="436"/>
      <c r="RT89" s="436"/>
      <c r="RU89" s="436"/>
      <c r="RV89" s="436"/>
      <c r="RW89" s="436"/>
      <c r="RX89" s="436"/>
      <c r="RY89" s="436"/>
      <c r="RZ89" s="436"/>
      <c r="SA89" s="436"/>
      <c r="SB89" s="436"/>
      <c r="SC89" s="436"/>
      <c r="SD89" s="436"/>
      <c r="SE89" s="436"/>
      <c r="SF89" s="436"/>
      <c r="SG89" s="436"/>
    </row>
    <row r="90" spans="1:501">
      <c r="A90" s="433"/>
      <c r="B90" s="433" t="s">
        <v>488</v>
      </c>
      <c r="C90" s="433">
        <v>0</v>
      </c>
      <c r="D90" s="433">
        <v>0</v>
      </c>
      <c r="E90" s="433">
        <v>0</v>
      </c>
      <c r="F90" s="433">
        <v>0</v>
      </c>
      <c r="G90" s="433">
        <v>0</v>
      </c>
      <c r="H90" s="433">
        <v>0</v>
      </c>
      <c r="I90" s="433">
        <v>12.39</v>
      </c>
      <c r="J90" s="433">
        <v>0</v>
      </c>
      <c r="K90" s="433">
        <v>0</v>
      </c>
      <c r="L90" s="433">
        <v>6.74</v>
      </c>
      <c r="M90" s="433">
        <v>0</v>
      </c>
      <c r="N90" s="433"/>
      <c r="O90" s="434">
        <v>0</v>
      </c>
      <c r="P90" s="433">
        <v>0</v>
      </c>
      <c r="Q90" s="433">
        <v>0</v>
      </c>
      <c r="R90" s="433">
        <v>0</v>
      </c>
      <c r="S90" s="433">
        <v>0</v>
      </c>
      <c r="T90" s="433">
        <v>0</v>
      </c>
      <c r="U90" s="433">
        <v>0</v>
      </c>
      <c r="V90" s="433">
        <v>0</v>
      </c>
      <c r="W90" s="433" t="s">
        <v>397</v>
      </c>
      <c r="X90" s="433" t="s">
        <v>397</v>
      </c>
      <c r="Y90" s="433" t="s">
        <v>397</v>
      </c>
      <c r="Z90" s="433"/>
      <c r="AA90" s="433"/>
      <c r="AB90" s="433"/>
      <c r="AC90" s="433"/>
      <c r="AD90" s="433"/>
      <c r="AE90" s="433"/>
      <c r="AF90" s="435" t="s">
        <v>488</v>
      </c>
      <c r="AG90" s="433" t="s">
        <v>488</v>
      </c>
      <c r="AH90" s="436" t="s">
        <v>397</v>
      </c>
      <c r="AI90" s="436" t="s">
        <v>397</v>
      </c>
      <c r="AJ90" s="436" t="s">
        <v>397</v>
      </c>
      <c r="AK90" s="436" t="s">
        <v>397</v>
      </c>
      <c r="AL90" s="436" t="s">
        <v>397</v>
      </c>
      <c r="AM90" s="436" t="s">
        <v>397</v>
      </c>
      <c r="AN90" s="436" t="s">
        <v>397</v>
      </c>
      <c r="AO90" s="436" t="s">
        <v>397</v>
      </c>
      <c r="AP90" s="436" t="s">
        <v>397</v>
      </c>
      <c r="AQ90" s="436" t="s">
        <v>397</v>
      </c>
      <c r="AR90" s="436" t="s">
        <v>397</v>
      </c>
      <c r="AS90" s="436" t="s">
        <v>397</v>
      </c>
      <c r="AT90" s="436" t="s">
        <v>397</v>
      </c>
      <c r="AU90" s="436" t="s">
        <v>397</v>
      </c>
      <c r="AV90" s="436" t="s">
        <v>397</v>
      </c>
      <c r="AW90" s="436" t="s">
        <v>397</v>
      </c>
      <c r="AX90" s="436" t="s">
        <v>397</v>
      </c>
      <c r="AY90" s="436" t="s">
        <v>397</v>
      </c>
      <c r="AZ90" s="436" t="s">
        <v>397</v>
      </c>
      <c r="BA90" s="436" t="s">
        <v>397</v>
      </c>
      <c r="BB90" s="436" t="s">
        <v>397</v>
      </c>
      <c r="BC90" s="436" t="s">
        <v>397</v>
      </c>
      <c r="BD90" s="436" t="s">
        <v>397</v>
      </c>
      <c r="BE90" s="436" t="s">
        <v>397</v>
      </c>
      <c r="BF90" s="436" t="s">
        <v>397</v>
      </c>
      <c r="BG90" s="436" t="s">
        <v>397</v>
      </c>
      <c r="BH90" s="436" t="s">
        <v>397</v>
      </c>
      <c r="BI90" s="436" t="s">
        <v>397</v>
      </c>
      <c r="BJ90" s="436" t="s">
        <v>397</v>
      </c>
      <c r="BK90" s="436" t="s">
        <v>397</v>
      </c>
      <c r="BL90" s="436" t="s">
        <v>397</v>
      </c>
      <c r="BM90" s="436" t="s">
        <v>397</v>
      </c>
      <c r="BN90" s="436" t="s">
        <v>397</v>
      </c>
      <c r="BO90" s="436" t="s">
        <v>397</v>
      </c>
      <c r="BP90" s="436" t="s">
        <v>397</v>
      </c>
      <c r="BQ90" s="436" t="s">
        <v>397</v>
      </c>
      <c r="BR90" s="436" t="s">
        <v>397</v>
      </c>
      <c r="BS90" s="436" t="s">
        <v>397</v>
      </c>
      <c r="BT90" s="436" t="s">
        <v>397</v>
      </c>
      <c r="BU90" s="436" t="s">
        <v>397</v>
      </c>
      <c r="BV90" s="436" t="s">
        <v>397</v>
      </c>
      <c r="BW90" s="436" t="s">
        <v>397</v>
      </c>
      <c r="BX90" s="436" t="s">
        <v>397</v>
      </c>
      <c r="BY90" s="436" t="s">
        <v>397</v>
      </c>
      <c r="BZ90" s="436" t="s">
        <v>397</v>
      </c>
      <c r="CA90" s="436" t="s">
        <v>397</v>
      </c>
      <c r="CB90" s="436" t="s">
        <v>397</v>
      </c>
      <c r="CC90" s="436" t="s">
        <v>397</v>
      </c>
      <c r="CD90" s="436" t="s">
        <v>397</v>
      </c>
      <c r="CE90" s="436" t="s">
        <v>397</v>
      </c>
      <c r="CF90" s="436" t="s">
        <v>397</v>
      </c>
      <c r="CG90" s="436" t="s">
        <v>397</v>
      </c>
      <c r="CH90" s="436" t="s">
        <v>397</v>
      </c>
      <c r="CI90" s="436" t="s">
        <v>397</v>
      </c>
      <c r="CJ90" s="436" t="s">
        <v>397</v>
      </c>
      <c r="CK90" s="436" t="s">
        <v>397</v>
      </c>
      <c r="CL90" s="436" t="s">
        <v>397</v>
      </c>
      <c r="CM90" s="436" t="s">
        <v>397</v>
      </c>
      <c r="CN90" s="436" t="s">
        <v>397</v>
      </c>
      <c r="CO90" s="436" t="s">
        <v>397</v>
      </c>
      <c r="CP90" s="436" t="s">
        <v>397</v>
      </c>
      <c r="CQ90" s="436" t="s">
        <v>397</v>
      </c>
      <c r="CR90" s="436" t="s">
        <v>397</v>
      </c>
      <c r="CS90" s="436" t="s">
        <v>397</v>
      </c>
      <c r="CT90" s="436" t="s">
        <v>397</v>
      </c>
      <c r="CU90" s="436" t="s">
        <v>397</v>
      </c>
      <c r="CV90" s="436" t="s">
        <v>397</v>
      </c>
      <c r="CW90" s="436" t="s">
        <v>397</v>
      </c>
      <c r="CX90" s="436" t="s">
        <v>397</v>
      </c>
      <c r="CY90" s="436" t="s">
        <v>397</v>
      </c>
      <c r="CZ90" s="436" t="s">
        <v>397</v>
      </c>
      <c r="DA90" s="436" t="s">
        <v>397</v>
      </c>
      <c r="DB90" s="436" t="s">
        <v>397</v>
      </c>
      <c r="DC90" s="435"/>
      <c r="DD90" s="435"/>
      <c r="DE90" s="435"/>
      <c r="DF90" s="435" t="s">
        <v>397</v>
      </c>
      <c r="DG90" s="435" t="s">
        <v>397</v>
      </c>
      <c r="DH90" s="435" t="s">
        <v>397</v>
      </c>
      <c r="DI90" s="435" t="s">
        <v>397</v>
      </c>
      <c r="DJ90" s="435" t="s">
        <v>397</v>
      </c>
      <c r="DK90" s="435" t="s">
        <v>397</v>
      </c>
      <c r="DL90" s="435"/>
      <c r="DM90" s="435"/>
      <c r="DN90" s="435" t="s">
        <v>488</v>
      </c>
      <c r="DO90" s="433" t="s">
        <v>488</v>
      </c>
      <c r="DP90" s="436" t="s">
        <v>397</v>
      </c>
      <c r="DQ90" s="436" t="s">
        <v>397</v>
      </c>
      <c r="DR90" s="436" t="s">
        <v>397</v>
      </c>
      <c r="DS90" s="436" t="s">
        <v>397</v>
      </c>
      <c r="DT90" s="436" t="s">
        <v>397</v>
      </c>
      <c r="DU90" s="436" t="s">
        <v>397</v>
      </c>
      <c r="DV90" s="436" t="s">
        <v>397</v>
      </c>
      <c r="DW90" s="436" t="s">
        <v>397</v>
      </c>
      <c r="DX90" s="436" t="s">
        <v>397</v>
      </c>
      <c r="DY90" s="436" t="s">
        <v>397</v>
      </c>
      <c r="DZ90" s="436" t="s">
        <v>397</v>
      </c>
      <c r="EA90" s="436" t="s">
        <v>397</v>
      </c>
      <c r="EB90" s="436" t="s">
        <v>397</v>
      </c>
      <c r="EC90" s="436" t="s">
        <v>397</v>
      </c>
      <c r="ED90" s="436" t="s">
        <v>397</v>
      </c>
      <c r="EE90" s="436" t="s">
        <v>397</v>
      </c>
      <c r="EF90" s="436" t="s">
        <v>397</v>
      </c>
      <c r="EG90" s="436" t="s">
        <v>397</v>
      </c>
      <c r="EH90" s="436" t="s">
        <v>397</v>
      </c>
      <c r="EI90" s="436" t="s">
        <v>397</v>
      </c>
      <c r="EJ90" s="436" t="s">
        <v>397</v>
      </c>
      <c r="EK90" s="436" t="s">
        <v>397</v>
      </c>
      <c r="EL90" s="436" t="s">
        <v>397</v>
      </c>
      <c r="EM90" s="436" t="s">
        <v>397</v>
      </c>
      <c r="EN90" s="436" t="s">
        <v>397</v>
      </c>
      <c r="EO90" s="436" t="s">
        <v>397</v>
      </c>
      <c r="EP90" s="436" t="s">
        <v>397</v>
      </c>
      <c r="EQ90" s="436" t="s">
        <v>397</v>
      </c>
      <c r="ER90" s="436" t="s">
        <v>397</v>
      </c>
      <c r="ES90" s="436" t="s">
        <v>397</v>
      </c>
      <c r="ET90" s="436" t="s">
        <v>397</v>
      </c>
      <c r="EU90" s="436" t="s">
        <v>397</v>
      </c>
      <c r="EV90" s="436" t="s">
        <v>397</v>
      </c>
      <c r="EW90" s="436" t="s">
        <v>397</v>
      </c>
      <c r="EX90" s="436" t="s">
        <v>397</v>
      </c>
      <c r="EY90" s="436" t="s">
        <v>397</v>
      </c>
      <c r="EZ90" s="436" t="s">
        <v>397</v>
      </c>
      <c r="FA90" s="436" t="s">
        <v>397</v>
      </c>
      <c r="FB90" s="436" t="s">
        <v>397</v>
      </c>
      <c r="FC90" s="436" t="s">
        <v>397</v>
      </c>
      <c r="FD90" s="436" t="s">
        <v>397</v>
      </c>
      <c r="FE90" s="436" t="s">
        <v>397</v>
      </c>
      <c r="FF90" s="436" t="s">
        <v>397</v>
      </c>
      <c r="FG90" s="436" t="s">
        <v>397</v>
      </c>
      <c r="FH90" s="436" t="s">
        <v>397</v>
      </c>
      <c r="FI90" s="436" t="s">
        <v>397</v>
      </c>
      <c r="FJ90" s="436" t="s">
        <v>397</v>
      </c>
      <c r="FK90" s="436" t="s">
        <v>397</v>
      </c>
      <c r="FL90" s="436" t="s">
        <v>397</v>
      </c>
      <c r="FM90" s="436" t="s">
        <v>397</v>
      </c>
      <c r="FN90" s="436" t="s">
        <v>397</v>
      </c>
      <c r="FO90" s="436" t="s">
        <v>397</v>
      </c>
      <c r="FP90" s="436" t="s">
        <v>397</v>
      </c>
      <c r="FQ90" s="436" t="s">
        <v>397</v>
      </c>
      <c r="FR90" s="436" t="s">
        <v>397</v>
      </c>
      <c r="FS90" s="436" t="s">
        <v>397</v>
      </c>
      <c r="FT90" s="436" t="s">
        <v>397</v>
      </c>
      <c r="FU90" s="436" t="s">
        <v>397</v>
      </c>
      <c r="FV90" s="436" t="s">
        <v>397</v>
      </c>
      <c r="FW90" s="436" t="s">
        <v>397</v>
      </c>
      <c r="FX90" s="436" t="s">
        <v>397</v>
      </c>
      <c r="FY90" s="436" t="s">
        <v>397</v>
      </c>
      <c r="FZ90" s="436" t="s">
        <v>397</v>
      </c>
      <c r="GA90" s="436" t="s">
        <v>397</v>
      </c>
      <c r="GB90" s="436" t="s">
        <v>397</v>
      </c>
      <c r="GC90" s="436" t="s">
        <v>397</v>
      </c>
      <c r="GD90" s="436" t="s">
        <v>397</v>
      </c>
      <c r="GE90" s="436" t="s">
        <v>397</v>
      </c>
      <c r="GF90" s="436" t="s">
        <v>397</v>
      </c>
      <c r="GG90" s="436" t="s">
        <v>397</v>
      </c>
      <c r="GH90" s="436" t="s">
        <v>397</v>
      </c>
      <c r="GI90" s="436" t="s">
        <v>397</v>
      </c>
      <c r="GJ90" s="436" t="s">
        <v>397</v>
      </c>
      <c r="GK90" s="436" t="s">
        <v>397</v>
      </c>
      <c r="GL90" s="436" t="s">
        <v>397</v>
      </c>
      <c r="GM90" s="436" t="s">
        <v>397</v>
      </c>
      <c r="GN90" s="436" t="s">
        <v>397</v>
      </c>
      <c r="GO90" s="436" t="s">
        <v>397</v>
      </c>
      <c r="GP90" s="436" t="s">
        <v>397</v>
      </c>
      <c r="GQ90" s="436" t="s">
        <v>397</v>
      </c>
      <c r="GR90" s="436" t="s">
        <v>397</v>
      </c>
      <c r="GS90" s="436" t="s">
        <v>397</v>
      </c>
      <c r="GT90" s="436" t="s">
        <v>397</v>
      </c>
      <c r="GU90" s="436" t="s">
        <v>397</v>
      </c>
      <c r="GV90" s="436" t="s">
        <v>397</v>
      </c>
      <c r="GW90" s="436" t="s">
        <v>397</v>
      </c>
      <c r="GX90" s="436" t="s">
        <v>397</v>
      </c>
      <c r="GY90" s="436" t="s">
        <v>397</v>
      </c>
      <c r="GZ90" s="436" t="s">
        <v>397</v>
      </c>
      <c r="HA90" s="436" t="s">
        <v>397</v>
      </c>
      <c r="HB90" s="436" t="s">
        <v>397</v>
      </c>
      <c r="HC90" s="436" t="s">
        <v>397</v>
      </c>
      <c r="HD90" s="436" t="s">
        <v>397</v>
      </c>
      <c r="HE90" s="436" t="s">
        <v>397</v>
      </c>
      <c r="HF90" s="436" t="s">
        <v>397</v>
      </c>
      <c r="HG90" s="436" t="s">
        <v>397</v>
      </c>
      <c r="HH90" s="436" t="s">
        <v>397</v>
      </c>
      <c r="HI90" s="436" t="s">
        <v>397</v>
      </c>
      <c r="HJ90" s="436" t="s">
        <v>397</v>
      </c>
      <c r="HK90" s="436" t="s">
        <v>397</v>
      </c>
      <c r="HL90" s="436" t="s">
        <v>397</v>
      </c>
      <c r="HM90" s="436" t="s">
        <v>397</v>
      </c>
      <c r="HN90" s="436" t="s">
        <v>397</v>
      </c>
      <c r="HO90" s="436" t="s">
        <v>397</v>
      </c>
      <c r="HP90" s="436" t="s">
        <v>397</v>
      </c>
      <c r="HQ90" s="436" t="s">
        <v>397</v>
      </c>
      <c r="HR90" s="436" t="s">
        <v>397</v>
      </c>
      <c r="HS90" s="436" t="s">
        <v>397</v>
      </c>
      <c r="HT90" s="436" t="s">
        <v>397</v>
      </c>
      <c r="HU90" s="436" t="s">
        <v>397</v>
      </c>
      <c r="HV90" s="436" t="s">
        <v>397</v>
      </c>
      <c r="HW90" s="436" t="s">
        <v>397</v>
      </c>
      <c r="HX90" s="436" t="s">
        <v>397</v>
      </c>
      <c r="HY90" s="436" t="s">
        <v>397</v>
      </c>
      <c r="HZ90" s="436" t="s">
        <v>397</v>
      </c>
      <c r="IA90" s="436" t="s">
        <v>397</v>
      </c>
      <c r="IB90" s="436" t="s">
        <v>397</v>
      </c>
      <c r="IC90" s="436" t="s">
        <v>397</v>
      </c>
      <c r="ID90" s="436" t="s">
        <v>397</v>
      </c>
      <c r="IE90" s="436" t="s">
        <v>397</v>
      </c>
      <c r="IF90" s="436" t="s">
        <v>397</v>
      </c>
      <c r="IG90" s="436" t="s">
        <v>397</v>
      </c>
      <c r="IH90" s="436" t="s">
        <v>397</v>
      </c>
      <c r="II90" s="436" t="s">
        <v>397</v>
      </c>
      <c r="IJ90" s="436" t="s">
        <v>397</v>
      </c>
      <c r="IK90" s="436" t="s">
        <v>397</v>
      </c>
      <c r="IL90" s="436" t="s">
        <v>397</v>
      </c>
      <c r="IM90" s="436" t="s">
        <v>397</v>
      </c>
      <c r="IN90" s="436" t="s">
        <v>397</v>
      </c>
      <c r="IO90" s="436" t="s">
        <v>397</v>
      </c>
      <c r="IP90" s="436" t="s">
        <v>397</v>
      </c>
      <c r="IQ90" s="436" t="s">
        <v>397</v>
      </c>
      <c r="IR90" s="436" t="s">
        <v>397</v>
      </c>
      <c r="IS90" s="436" t="s">
        <v>397</v>
      </c>
      <c r="IT90" s="436" t="s">
        <v>397</v>
      </c>
      <c r="IU90" s="436" t="s">
        <v>397</v>
      </c>
      <c r="IV90" s="436" t="s">
        <v>397</v>
      </c>
      <c r="IW90" s="436" t="s">
        <v>397</v>
      </c>
      <c r="IX90" s="436" t="s">
        <v>397</v>
      </c>
      <c r="IY90" s="436" t="s">
        <v>397</v>
      </c>
      <c r="IZ90" s="436" t="s">
        <v>397</v>
      </c>
      <c r="JA90" s="436" t="s">
        <v>397</v>
      </c>
      <c r="JB90" s="436" t="s">
        <v>397</v>
      </c>
      <c r="JC90" s="436" t="s">
        <v>397</v>
      </c>
      <c r="JD90" s="436" t="s">
        <v>397</v>
      </c>
      <c r="JE90" s="436" t="s">
        <v>397</v>
      </c>
      <c r="JF90" s="436" t="s">
        <v>397</v>
      </c>
      <c r="JG90" s="436" t="s">
        <v>397</v>
      </c>
      <c r="JH90" s="436" t="s">
        <v>397</v>
      </c>
      <c r="JI90" s="436" t="s">
        <v>397</v>
      </c>
      <c r="JJ90" s="436" t="s">
        <v>397</v>
      </c>
      <c r="JK90" s="436" t="s">
        <v>397</v>
      </c>
      <c r="JL90" s="436" t="s">
        <v>397</v>
      </c>
      <c r="JM90" s="436" t="s">
        <v>397</v>
      </c>
      <c r="JN90" s="436" t="s">
        <v>397</v>
      </c>
      <c r="JO90" s="436" t="s">
        <v>397</v>
      </c>
      <c r="JP90" s="436" t="s">
        <v>397</v>
      </c>
      <c r="JQ90" s="436" t="s">
        <v>397</v>
      </c>
      <c r="JR90" s="436" t="s">
        <v>397</v>
      </c>
      <c r="JS90" s="436" t="s">
        <v>397</v>
      </c>
      <c r="JT90" s="436" t="s">
        <v>397</v>
      </c>
      <c r="JU90" s="436" t="s">
        <v>397</v>
      </c>
      <c r="JV90" s="436" t="s">
        <v>397</v>
      </c>
      <c r="JW90" s="436" t="s">
        <v>397</v>
      </c>
      <c r="JX90" s="436" t="s">
        <v>397</v>
      </c>
      <c r="JY90" s="436" t="s">
        <v>397</v>
      </c>
      <c r="JZ90" s="436" t="s">
        <v>397</v>
      </c>
      <c r="KA90" s="436" t="s">
        <v>397</v>
      </c>
      <c r="KB90" s="436" t="s">
        <v>397</v>
      </c>
      <c r="KC90" s="436" t="s">
        <v>397</v>
      </c>
      <c r="KD90" s="436" t="s">
        <v>397</v>
      </c>
      <c r="KE90" s="436" t="s">
        <v>397</v>
      </c>
      <c r="KF90" s="436" t="s">
        <v>397</v>
      </c>
      <c r="KG90" s="436" t="s">
        <v>397</v>
      </c>
      <c r="KH90" s="436" t="s">
        <v>397</v>
      </c>
      <c r="KI90" s="436" t="s">
        <v>397</v>
      </c>
      <c r="KJ90" s="436" t="s">
        <v>397</v>
      </c>
      <c r="KK90" s="436" t="s">
        <v>397</v>
      </c>
      <c r="KL90" s="436" t="s">
        <v>397</v>
      </c>
      <c r="KM90" s="436" t="s">
        <v>397</v>
      </c>
      <c r="KN90" s="436" t="s">
        <v>397</v>
      </c>
      <c r="KO90" s="436" t="s">
        <v>397</v>
      </c>
      <c r="KP90" s="436" t="s">
        <v>397</v>
      </c>
      <c r="KQ90" s="436" t="s">
        <v>397</v>
      </c>
      <c r="KR90" s="436" t="s">
        <v>397</v>
      </c>
      <c r="KS90" s="436" t="s">
        <v>397</v>
      </c>
      <c r="KT90" s="436" t="s">
        <v>397</v>
      </c>
      <c r="KU90" s="436"/>
      <c r="KV90" s="436"/>
      <c r="KW90" s="436"/>
      <c r="KX90" s="436"/>
      <c r="KY90" s="435"/>
      <c r="KZ90" s="435" t="s">
        <v>488</v>
      </c>
      <c r="LA90" s="435" t="s">
        <v>397</v>
      </c>
      <c r="LB90" s="435" t="s">
        <v>397</v>
      </c>
      <c r="LC90" s="435" t="s">
        <v>397</v>
      </c>
      <c r="LD90" s="435" t="s">
        <v>397</v>
      </c>
      <c r="LE90" s="435" t="s">
        <v>397</v>
      </c>
      <c r="LF90" s="435" t="s">
        <v>397</v>
      </c>
      <c r="LG90" s="435"/>
      <c r="LH90" s="436"/>
      <c r="LI90" s="436"/>
      <c r="LJ90" s="436"/>
      <c r="LK90" s="436"/>
      <c r="LL90" s="436"/>
      <c r="LM90" s="436"/>
      <c r="LN90" s="436"/>
      <c r="LO90" s="436"/>
      <c r="LP90" s="436"/>
      <c r="LQ90" s="436"/>
      <c r="LR90" s="436"/>
      <c r="LS90" s="436"/>
      <c r="LT90" s="436"/>
      <c r="LU90" s="436"/>
      <c r="LV90" s="436"/>
      <c r="LW90" s="436"/>
      <c r="LX90" s="436"/>
      <c r="LY90" s="436"/>
      <c r="LZ90" s="436"/>
      <c r="MA90" s="436"/>
      <c r="MB90" s="436"/>
      <c r="MC90" s="436"/>
      <c r="MD90" s="436"/>
      <c r="ME90" s="436"/>
      <c r="MF90" s="436"/>
      <c r="MG90" s="436"/>
      <c r="MH90" s="436"/>
      <c r="MI90" s="436"/>
      <c r="MJ90" s="436"/>
      <c r="MK90" s="436"/>
      <c r="ML90" s="436"/>
      <c r="MM90" s="436"/>
      <c r="MN90" s="436"/>
      <c r="MO90" s="436"/>
      <c r="MP90" s="436"/>
      <c r="MQ90" s="436"/>
      <c r="MR90" s="436"/>
      <c r="MS90" s="436"/>
      <c r="MT90" s="436"/>
      <c r="MU90" s="436"/>
      <c r="MV90" s="436"/>
      <c r="MW90" s="436"/>
      <c r="MX90" s="436"/>
      <c r="MY90" s="436"/>
      <c r="MZ90" s="436"/>
      <c r="NA90" s="436"/>
      <c r="NB90" s="436"/>
      <c r="NC90" s="436"/>
      <c r="ND90" s="436"/>
      <c r="NE90" s="436"/>
      <c r="NF90" s="436"/>
      <c r="NG90" s="436"/>
      <c r="NH90" s="436"/>
      <c r="NI90" s="436"/>
      <c r="NJ90" s="436"/>
      <c r="NK90" s="436"/>
      <c r="NL90" s="436"/>
      <c r="NM90" s="436"/>
      <c r="NN90" s="436"/>
      <c r="NO90" s="436"/>
      <c r="NP90" s="436"/>
      <c r="NQ90" s="436"/>
      <c r="NR90" s="436"/>
      <c r="NS90" s="436"/>
      <c r="NT90" s="436"/>
      <c r="NU90" s="436"/>
      <c r="NV90" s="436"/>
      <c r="NW90" s="436"/>
      <c r="NX90" s="436"/>
      <c r="NY90" s="436"/>
      <c r="NZ90" s="436"/>
      <c r="OA90" s="436"/>
      <c r="OB90" s="436"/>
      <c r="OC90" s="436"/>
      <c r="OD90" s="436"/>
      <c r="OE90" s="436"/>
      <c r="OF90" s="436"/>
      <c r="OG90" s="436"/>
      <c r="OH90" s="436"/>
      <c r="OI90" s="436"/>
      <c r="OJ90" s="436"/>
      <c r="OK90" s="436"/>
      <c r="OL90" s="436"/>
      <c r="OM90" s="436"/>
      <c r="ON90" s="436"/>
      <c r="OO90" s="436"/>
      <c r="OP90" s="436"/>
      <c r="OQ90" s="436"/>
      <c r="OR90" s="436"/>
      <c r="OS90" s="436"/>
      <c r="OT90" s="436"/>
      <c r="OU90" s="436"/>
      <c r="OV90" s="436"/>
      <c r="OW90" s="436"/>
      <c r="OX90" s="436"/>
      <c r="OY90" s="436"/>
      <c r="OZ90" s="436"/>
      <c r="PA90" s="436"/>
      <c r="PB90" s="436"/>
      <c r="PC90" s="436"/>
      <c r="PD90" s="436"/>
      <c r="PE90" s="436"/>
      <c r="PF90" s="436"/>
      <c r="PG90" s="436"/>
      <c r="PH90" s="436"/>
      <c r="PI90" s="436"/>
      <c r="PJ90" s="436"/>
      <c r="PK90" s="436"/>
      <c r="PL90" s="436"/>
      <c r="PM90" s="436"/>
      <c r="PN90" s="436"/>
      <c r="PO90" s="436"/>
      <c r="PP90" s="436"/>
      <c r="PQ90" s="436"/>
      <c r="PR90" s="436"/>
      <c r="PS90" s="436"/>
      <c r="PT90" s="436"/>
      <c r="PU90" s="436"/>
      <c r="PV90" s="436"/>
      <c r="PW90" s="436"/>
      <c r="PX90" s="436"/>
      <c r="PY90" s="436"/>
      <c r="PZ90" s="436"/>
      <c r="QA90" s="436"/>
      <c r="QB90" s="436"/>
      <c r="QC90" s="436"/>
      <c r="QD90" s="436"/>
      <c r="QE90" s="436"/>
      <c r="QF90" s="436"/>
      <c r="QG90" s="436"/>
      <c r="QH90" s="436"/>
      <c r="QI90" s="436"/>
      <c r="QJ90" s="436"/>
      <c r="QK90" s="436"/>
      <c r="QL90" s="436"/>
      <c r="QM90" s="436"/>
      <c r="QN90" s="436"/>
      <c r="QO90" s="436"/>
      <c r="QP90" s="436"/>
      <c r="QQ90" s="436"/>
      <c r="QR90" s="436"/>
      <c r="QS90" s="436"/>
      <c r="QT90" s="436"/>
      <c r="QU90" s="436"/>
      <c r="QV90" s="436"/>
      <c r="QW90" s="436"/>
      <c r="QX90" s="436"/>
      <c r="QY90" s="436"/>
      <c r="QZ90" s="436"/>
      <c r="RA90" s="436"/>
      <c r="RB90" s="436"/>
      <c r="RC90" s="436"/>
      <c r="RD90" s="436"/>
      <c r="RE90" s="436"/>
      <c r="RF90" s="436"/>
      <c r="RG90" s="436"/>
      <c r="RH90" s="436"/>
      <c r="RI90" s="436"/>
      <c r="RJ90" s="436"/>
      <c r="RK90" s="436"/>
      <c r="RL90" s="436"/>
      <c r="RM90" s="436"/>
      <c r="RN90" s="436"/>
      <c r="RO90" s="436"/>
      <c r="RP90" s="436"/>
      <c r="RQ90" s="436"/>
      <c r="RR90" s="436"/>
      <c r="RS90" s="436"/>
      <c r="RT90" s="436"/>
      <c r="RU90" s="436"/>
      <c r="RV90" s="436"/>
      <c r="RW90" s="436"/>
      <c r="RX90" s="436"/>
      <c r="RY90" s="436"/>
      <c r="RZ90" s="436"/>
      <c r="SA90" s="436"/>
      <c r="SB90" s="436"/>
      <c r="SC90" s="436"/>
      <c r="SD90" s="436"/>
      <c r="SE90" s="436"/>
      <c r="SF90" s="436"/>
      <c r="SG90" s="436"/>
    </row>
    <row r="91" spans="1:501">
      <c r="A91" s="433"/>
      <c r="B91" s="433" t="s">
        <v>489</v>
      </c>
      <c r="C91" s="433">
        <v>0.87</v>
      </c>
      <c r="D91" s="433">
        <v>0.72</v>
      </c>
      <c r="E91" s="433">
        <v>1.68</v>
      </c>
      <c r="F91" s="433">
        <v>1.46</v>
      </c>
      <c r="G91" s="433">
        <v>1.07</v>
      </c>
      <c r="H91" s="433">
        <v>1.62</v>
      </c>
      <c r="I91" s="433">
        <v>2.86</v>
      </c>
      <c r="J91" s="433">
        <v>3.02</v>
      </c>
      <c r="K91" s="433">
        <v>2.04</v>
      </c>
      <c r="L91" s="433">
        <v>1.35</v>
      </c>
      <c r="M91" s="433">
        <v>0</v>
      </c>
      <c r="N91" s="433"/>
      <c r="O91" s="434">
        <v>0</v>
      </c>
      <c r="P91" s="433">
        <v>0</v>
      </c>
      <c r="Q91" s="433">
        <v>0</v>
      </c>
      <c r="R91" s="433">
        <v>0</v>
      </c>
      <c r="S91" s="433">
        <v>0</v>
      </c>
      <c r="T91" s="433">
        <v>0</v>
      </c>
      <c r="U91" s="433">
        <v>0</v>
      </c>
      <c r="V91" s="433">
        <v>0</v>
      </c>
      <c r="W91" s="433" t="s">
        <v>397</v>
      </c>
      <c r="X91" s="433" t="s">
        <v>397</v>
      </c>
      <c r="Y91" s="433" t="s">
        <v>397</v>
      </c>
      <c r="Z91" s="433"/>
      <c r="AA91" s="433"/>
      <c r="AB91" s="433"/>
      <c r="AC91" s="433"/>
      <c r="AD91" s="433"/>
      <c r="AE91" s="433"/>
      <c r="AF91" s="435" t="s">
        <v>489</v>
      </c>
      <c r="AG91" s="433" t="s">
        <v>489</v>
      </c>
      <c r="AH91" s="436" t="s">
        <v>397</v>
      </c>
      <c r="AI91" s="436" t="s">
        <v>397</v>
      </c>
      <c r="AJ91" s="436" t="s">
        <v>397</v>
      </c>
      <c r="AK91" s="436" t="s">
        <v>397</v>
      </c>
      <c r="AL91" s="436" t="s">
        <v>397</v>
      </c>
      <c r="AM91" s="436" t="s">
        <v>397</v>
      </c>
      <c r="AN91" s="436" t="s">
        <v>397</v>
      </c>
      <c r="AO91" s="436" t="s">
        <v>397</v>
      </c>
      <c r="AP91" s="436" t="s">
        <v>397</v>
      </c>
      <c r="AQ91" s="436" t="s">
        <v>397</v>
      </c>
      <c r="AR91" s="436" t="s">
        <v>397</v>
      </c>
      <c r="AS91" s="436" t="s">
        <v>397</v>
      </c>
      <c r="AT91" s="436" t="s">
        <v>397</v>
      </c>
      <c r="AU91" s="436" t="s">
        <v>397</v>
      </c>
      <c r="AV91" s="436" t="s">
        <v>397</v>
      </c>
      <c r="AW91" s="436" t="s">
        <v>397</v>
      </c>
      <c r="AX91" s="436" t="s">
        <v>397</v>
      </c>
      <c r="AY91" s="436" t="s">
        <v>397</v>
      </c>
      <c r="AZ91" s="436" t="s">
        <v>397</v>
      </c>
      <c r="BA91" s="436" t="s">
        <v>397</v>
      </c>
      <c r="BB91" s="436" t="s">
        <v>397</v>
      </c>
      <c r="BC91" s="436" t="s">
        <v>397</v>
      </c>
      <c r="BD91" s="436" t="s">
        <v>397</v>
      </c>
      <c r="BE91" s="436" t="s">
        <v>397</v>
      </c>
      <c r="BF91" s="436" t="s">
        <v>397</v>
      </c>
      <c r="BG91" s="436" t="s">
        <v>397</v>
      </c>
      <c r="BH91" s="436" t="s">
        <v>397</v>
      </c>
      <c r="BI91" s="436" t="s">
        <v>397</v>
      </c>
      <c r="BJ91" s="436" t="s">
        <v>397</v>
      </c>
      <c r="BK91" s="436" t="s">
        <v>397</v>
      </c>
      <c r="BL91" s="436" t="s">
        <v>397</v>
      </c>
      <c r="BM91" s="436" t="s">
        <v>397</v>
      </c>
      <c r="BN91" s="436" t="s">
        <v>397</v>
      </c>
      <c r="BO91" s="436" t="s">
        <v>397</v>
      </c>
      <c r="BP91" s="436" t="s">
        <v>397</v>
      </c>
      <c r="BQ91" s="436" t="s">
        <v>397</v>
      </c>
      <c r="BR91" s="436" t="s">
        <v>397</v>
      </c>
      <c r="BS91" s="436" t="s">
        <v>397</v>
      </c>
      <c r="BT91" s="436" t="s">
        <v>397</v>
      </c>
      <c r="BU91" s="436" t="s">
        <v>397</v>
      </c>
      <c r="BV91" s="436" t="s">
        <v>397</v>
      </c>
      <c r="BW91" s="436" t="s">
        <v>397</v>
      </c>
      <c r="BX91" s="436" t="s">
        <v>397</v>
      </c>
      <c r="BY91" s="436" t="s">
        <v>397</v>
      </c>
      <c r="BZ91" s="436" t="s">
        <v>397</v>
      </c>
      <c r="CA91" s="436" t="s">
        <v>397</v>
      </c>
      <c r="CB91" s="436" t="s">
        <v>397</v>
      </c>
      <c r="CC91" s="436" t="s">
        <v>397</v>
      </c>
      <c r="CD91" s="436" t="s">
        <v>397</v>
      </c>
      <c r="CE91" s="436" t="s">
        <v>397</v>
      </c>
      <c r="CF91" s="436" t="s">
        <v>397</v>
      </c>
      <c r="CG91" s="436" t="s">
        <v>397</v>
      </c>
      <c r="CH91" s="436" t="s">
        <v>397</v>
      </c>
      <c r="CI91" s="436" t="s">
        <v>397</v>
      </c>
      <c r="CJ91" s="436" t="s">
        <v>397</v>
      </c>
      <c r="CK91" s="436" t="s">
        <v>397</v>
      </c>
      <c r="CL91" s="436" t="s">
        <v>397</v>
      </c>
      <c r="CM91" s="436" t="s">
        <v>397</v>
      </c>
      <c r="CN91" s="436" t="s">
        <v>397</v>
      </c>
      <c r="CO91" s="436" t="s">
        <v>397</v>
      </c>
      <c r="CP91" s="436" t="s">
        <v>397</v>
      </c>
      <c r="CQ91" s="436" t="s">
        <v>397</v>
      </c>
      <c r="CR91" s="436" t="s">
        <v>397</v>
      </c>
      <c r="CS91" s="436" t="s">
        <v>397</v>
      </c>
      <c r="CT91" s="436" t="s">
        <v>397</v>
      </c>
      <c r="CU91" s="436" t="s">
        <v>397</v>
      </c>
      <c r="CV91" s="436" t="s">
        <v>397</v>
      </c>
      <c r="CW91" s="436" t="s">
        <v>397</v>
      </c>
      <c r="CX91" s="436" t="s">
        <v>397</v>
      </c>
      <c r="CY91" s="436" t="s">
        <v>397</v>
      </c>
      <c r="CZ91" s="436" t="s">
        <v>397</v>
      </c>
      <c r="DA91" s="436" t="s">
        <v>397</v>
      </c>
      <c r="DB91" s="436" t="s">
        <v>397</v>
      </c>
      <c r="DC91" s="435"/>
      <c r="DD91" s="435"/>
      <c r="DE91" s="435"/>
      <c r="DF91" s="435" t="s">
        <v>397</v>
      </c>
      <c r="DG91" s="435" t="s">
        <v>397</v>
      </c>
      <c r="DH91" s="435" t="s">
        <v>397</v>
      </c>
      <c r="DI91" s="435" t="s">
        <v>397</v>
      </c>
      <c r="DJ91" s="435" t="s">
        <v>397</v>
      </c>
      <c r="DK91" s="435" t="s">
        <v>397</v>
      </c>
      <c r="DL91" s="435"/>
      <c r="DM91" s="435"/>
      <c r="DN91" s="435" t="s">
        <v>489</v>
      </c>
      <c r="DO91" s="433" t="s">
        <v>489</v>
      </c>
      <c r="DP91" s="436" t="s">
        <v>397</v>
      </c>
      <c r="DQ91" s="436" t="s">
        <v>397</v>
      </c>
      <c r="DR91" s="436" t="s">
        <v>397</v>
      </c>
      <c r="DS91" s="436" t="s">
        <v>397</v>
      </c>
      <c r="DT91" s="436" t="s">
        <v>397</v>
      </c>
      <c r="DU91" s="436" t="s">
        <v>397</v>
      </c>
      <c r="DV91" s="436" t="s">
        <v>397</v>
      </c>
      <c r="DW91" s="436" t="s">
        <v>397</v>
      </c>
      <c r="DX91" s="436" t="s">
        <v>397</v>
      </c>
      <c r="DY91" s="436" t="s">
        <v>397</v>
      </c>
      <c r="DZ91" s="436" t="s">
        <v>397</v>
      </c>
      <c r="EA91" s="436" t="s">
        <v>397</v>
      </c>
      <c r="EB91" s="436" t="s">
        <v>397</v>
      </c>
      <c r="EC91" s="436" t="s">
        <v>397</v>
      </c>
      <c r="ED91" s="436" t="s">
        <v>397</v>
      </c>
      <c r="EE91" s="436" t="s">
        <v>397</v>
      </c>
      <c r="EF91" s="436" t="s">
        <v>397</v>
      </c>
      <c r="EG91" s="436" t="s">
        <v>397</v>
      </c>
      <c r="EH91" s="436" t="s">
        <v>397</v>
      </c>
      <c r="EI91" s="436" t="s">
        <v>397</v>
      </c>
      <c r="EJ91" s="436" t="s">
        <v>397</v>
      </c>
      <c r="EK91" s="436" t="s">
        <v>397</v>
      </c>
      <c r="EL91" s="436" t="s">
        <v>397</v>
      </c>
      <c r="EM91" s="436" t="s">
        <v>397</v>
      </c>
      <c r="EN91" s="436" t="s">
        <v>397</v>
      </c>
      <c r="EO91" s="436" t="s">
        <v>397</v>
      </c>
      <c r="EP91" s="436" t="s">
        <v>397</v>
      </c>
      <c r="EQ91" s="436" t="s">
        <v>397</v>
      </c>
      <c r="ER91" s="436" t="s">
        <v>397</v>
      </c>
      <c r="ES91" s="436" t="s">
        <v>397</v>
      </c>
      <c r="ET91" s="436" t="s">
        <v>397</v>
      </c>
      <c r="EU91" s="436" t="s">
        <v>397</v>
      </c>
      <c r="EV91" s="436" t="s">
        <v>397</v>
      </c>
      <c r="EW91" s="436" t="s">
        <v>397</v>
      </c>
      <c r="EX91" s="436" t="s">
        <v>397</v>
      </c>
      <c r="EY91" s="436" t="s">
        <v>397</v>
      </c>
      <c r="EZ91" s="436" t="s">
        <v>397</v>
      </c>
      <c r="FA91" s="436" t="s">
        <v>397</v>
      </c>
      <c r="FB91" s="436" t="s">
        <v>397</v>
      </c>
      <c r="FC91" s="436" t="s">
        <v>397</v>
      </c>
      <c r="FD91" s="436" t="s">
        <v>397</v>
      </c>
      <c r="FE91" s="436" t="s">
        <v>397</v>
      </c>
      <c r="FF91" s="436" t="s">
        <v>397</v>
      </c>
      <c r="FG91" s="436" t="s">
        <v>397</v>
      </c>
      <c r="FH91" s="436" t="s">
        <v>397</v>
      </c>
      <c r="FI91" s="436" t="s">
        <v>397</v>
      </c>
      <c r="FJ91" s="436" t="s">
        <v>397</v>
      </c>
      <c r="FK91" s="436" t="s">
        <v>397</v>
      </c>
      <c r="FL91" s="436" t="s">
        <v>397</v>
      </c>
      <c r="FM91" s="436" t="s">
        <v>397</v>
      </c>
      <c r="FN91" s="436" t="s">
        <v>397</v>
      </c>
      <c r="FO91" s="436" t="s">
        <v>397</v>
      </c>
      <c r="FP91" s="436" t="s">
        <v>397</v>
      </c>
      <c r="FQ91" s="436" t="s">
        <v>397</v>
      </c>
      <c r="FR91" s="436" t="s">
        <v>397</v>
      </c>
      <c r="FS91" s="436" t="s">
        <v>397</v>
      </c>
      <c r="FT91" s="436" t="s">
        <v>397</v>
      </c>
      <c r="FU91" s="436" t="s">
        <v>397</v>
      </c>
      <c r="FV91" s="436" t="s">
        <v>397</v>
      </c>
      <c r="FW91" s="436" t="s">
        <v>397</v>
      </c>
      <c r="FX91" s="436" t="s">
        <v>397</v>
      </c>
      <c r="FY91" s="436" t="s">
        <v>397</v>
      </c>
      <c r="FZ91" s="436" t="s">
        <v>397</v>
      </c>
      <c r="GA91" s="436" t="s">
        <v>397</v>
      </c>
      <c r="GB91" s="436" t="s">
        <v>397</v>
      </c>
      <c r="GC91" s="436" t="s">
        <v>397</v>
      </c>
      <c r="GD91" s="436" t="s">
        <v>397</v>
      </c>
      <c r="GE91" s="436" t="s">
        <v>397</v>
      </c>
      <c r="GF91" s="436" t="s">
        <v>397</v>
      </c>
      <c r="GG91" s="436" t="s">
        <v>397</v>
      </c>
      <c r="GH91" s="436" t="s">
        <v>397</v>
      </c>
      <c r="GI91" s="436" t="s">
        <v>397</v>
      </c>
      <c r="GJ91" s="436" t="s">
        <v>397</v>
      </c>
      <c r="GK91" s="436" t="s">
        <v>397</v>
      </c>
      <c r="GL91" s="436" t="s">
        <v>397</v>
      </c>
      <c r="GM91" s="436" t="s">
        <v>397</v>
      </c>
      <c r="GN91" s="436" t="s">
        <v>397</v>
      </c>
      <c r="GO91" s="436" t="s">
        <v>397</v>
      </c>
      <c r="GP91" s="436" t="s">
        <v>397</v>
      </c>
      <c r="GQ91" s="436" t="s">
        <v>397</v>
      </c>
      <c r="GR91" s="436" t="s">
        <v>397</v>
      </c>
      <c r="GS91" s="436" t="s">
        <v>397</v>
      </c>
      <c r="GT91" s="436" t="s">
        <v>397</v>
      </c>
      <c r="GU91" s="436" t="s">
        <v>397</v>
      </c>
      <c r="GV91" s="436" t="s">
        <v>397</v>
      </c>
      <c r="GW91" s="436" t="s">
        <v>397</v>
      </c>
      <c r="GX91" s="436" t="s">
        <v>397</v>
      </c>
      <c r="GY91" s="436" t="s">
        <v>397</v>
      </c>
      <c r="GZ91" s="436" t="s">
        <v>397</v>
      </c>
      <c r="HA91" s="436" t="s">
        <v>397</v>
      </c>
      <c r="HB91" s="436" t="s">
        <v>397</v>
      </c>
      <c r="HC91" s="436" t="s">
        <v>397</v>
      </c>
      <c r="HD91" s="436" t="s">
        <v>397</v>
      </c>
      <c r="HE91" s="436" t="s">
        <v>397</v>
      </c>
      <c r="HF91" s="436" t="s">
        <v>397</v>
      </c>
      <c r="HG91" s="436" t="s">
        <v>397</v>
      </c>
      <c r="HH91" s="436" t="s">
        <v>397</v>
      </c>
      <c r="HI91" s="436" t="s">
        <v>397</v>
      </c>
      <c r="HJ91" s="436" t="s">
        <v>397</v>
      </c>
      <c r="HK91" s="436" t="s">
        <v>397</v>
      </c>
      <c r="HL91" s="436" t="s">
        <v>397</v>
      </c>
      <c r="HM91" s="436" t="s">
        <v>397</v>
      </c>
      <c r="HN91" s="436" t="s">
        <v>397</v>
      </c>
      <c r="HO91" s="436" t="s">
        <v>397</v>
      </c>
      <c r="HP91" s="436" t="s">
        <v>397</v>
      </c>
      <c r="HQ91" s="436" t="s">
        <v>397</v>
      </c>
      <c r="HR91" s="436" t="s">
        <v>397</v>
      </c>
      <c r="HS91" s="436" t="s">
        <v>397</v>
      </c>
      <c r="HT91" s="436" t="s">
        <v>397</v>
      </c>
      <c r="HU91" s="436" t="s">
        <v>397</v>
      </c>
      <c r="HV91" s="436" t="s">
        <v>397</v>
      </c>
      <c r="HW91" s="436" t="s">
        <v>397</v>
      </c>
      <c r="HX91" s="436" t="s">
        <v>397</v>
      </c>
      <c r="HY91" s="436" t="s">
        <v>397</v>
      </c>
      <c r="HZ91" s="436" t="s">
        <v>397</v>
      </c>
      <c r="IA91" s="436" t="s">
        <v>397</v>
      </c>
      <c r="IB91" s="436" t="s">
        <v>397</v>
      </c>
      <c r="IC91" s="436" t="s">
        <v>397</v>
      </c>
      <c r="ID91" s="436" t="s">
        <v>397</v>
      </c>
      <c r="IE91" s="436" t="s">
        <v>397</v>
      </c>
      <c r="IF91" s="436" t="s">
        <v>397</v>
      </c>
      <c r="IG91" s="436" t="s">
        <v>397</v>
      </c>
      <c r="IH91" s="436" t="s">
        <v>397</v>
      </c>
      <c r="II91" s="436" t="s">
        <v>397</v>
      </c>
      <c r="IJ91" s="436" t="s">
        <v>397</v>
      </c>
      <c r="IK91" s="436" t="s">
        <v>397</v>
      </c>
      <c r="IL91" s="436" t="s">
        <v>397</v>
      </c>
      <c r="IM91" s="436" t="s">
        <v>397</v>
      </c>
      <c r="IN91" s="436" t="s">
        <v>397</v>
      </c>
      <c r="IO91" s="436" t="s">
        <v>397</v>
      </c>
      <c r="IP91" s="436" t="s">
        <v>397</v>
      </c>
      <c r="IQ91" s="436" t="s">
        <v>397</v>
      </c>
      <c r="IR91" s="436" t="s">
        <v>397</v>
      </c>
      <c r="IS91" s="436" t="s">
        <v>397</v>
      </c>
      <c r="IT91" s="436" t="s">
        <v>397</v>
      </c>
      <c r="IU91" s="436" t="s">
        <v>397</v>
      </c>
      <c r="IV91" s="436" t="s">
        <v>397</v>
      </c>
      <c r="IW91" s="436" t="s">
        <v>397</v>
      </c>
      <c r="IX91" s="436" t="s">
        <v>397</v>
      </c>
      <c r="IY91" s="436" t="s">
        <v>397</v>
      </c>
      <c r="IZ91" s="436" t="s">
        <v>397</v>
      </c>
      <c r="JA91" s="436" t="s">
        <v>397</v>
      </c>
      <c r="JB91" s="436" t="s">
        <v>397</v>
      </c>
      <c r="JC91" s="436" t="s">
        <v>397</v>
      </c>
      <c r="JD91" s="436" t="s">
        <v>397</v>
      </c>
      <c r="JE91" s="436" t="s">
        <v>397</v>
      </c>
      <c r="JF91" s="436" t="s">
        <v>397</v>
      </c>
      <c r="JG91" s="436" t="s">
        <v>397</v>
      </c>
      <c r="JH91" s="436" t="s">
        <v>397</v>
      </c>
      <c r="JI91" s="436" t="s">
        <v>397</v>
      </c>
      <c r="JJ91" s="436" t="s">
        <v>397</v>
      </c>
      <c r="JK91" s="436" t="s">
        <v>397</v>
      </c>
      <c r="JL91" s="436" t="s">
        <v>397</v>
      </c>
      <c r="JM91" s="436" t="s">
        <v>397</v>
      </c>
      <c r="JN91" s="436" t="s">
        <v>397</v>
      </c>
      <c r="JO91" s="436" t="s">
        <v>397</v>
      </c>
      <c r="JP91" s="436" t="s">
        <v>397</v>
      </c>
      <c r="JQ91" s="436" t="s">
        <v>397</v>
      </c>
      <c r="JR91" s="436" t="s">
        <v>397</v>
      </c>
      <c r="JS91" s="436" t="s">
        <v>397</v>
      </c>
      <c r="JT91" s="436" t="s">
        <v>397</v>
      </c>
      <c r="JU91" s="436" t="s">
        <v>397</v>
      </c>
      <c r="JV91" s="436" t="s">
        <v>397</v>
      </c>
      <c r="JW91" s="436" t="s">
        <v>397</v>
      </c>
      <c r="JX91" s="436" t="s">
        <v>397</v>
      </c>
      <c r="JY91" s="436" t="s">
        <v>397</v>
      </c>
      <c r="JZ91" s="436" t="s">
        <v>397</v>
      </c>
      <c r="KA91" s="436" t="s">
        <v>397</v>
      </c>
      <c r="KB91" s="436" t="s">
        <v>397</v>
      </c>
      <c r="KC91" s="436" t="s">
        <v>397</v>
      </c>
      <c r="KD91" s="436" t="s">
        <v>397</v>
      </c>
      <c r="KE91" s="436" t="s">
        <v>397</v>
      </c>
      <c r="KF91" s="436" t="s">
        <v>397</v>
      </c>
      <c r="KG91" s="436" t="s">
        <v>397</v>
      </c>
      <c r="KH91" s="436" t="s">
        <v>397</v>
      </c>
      <c r="KI91" s="436" t="s">
        <v>397</v>
      </c>
      <c r="KJ91" s="436" t="s">
        <v>397</v>
      </c>
      <c r="KK91" s="436" t="s">
        <v>397</v>
      </c>
      <c r="KL91" s="436" t="s">
        <v>397</v>
      </c>
      <c r="KM91" s="436" t="s">
        <v>397</v>
      </c>
      <c r="KN91" s="436" t="s">
        <v>397</v>
      </c>
      <c r="KO91" s="436" t="s">
        <v>397</v>
      </c>
      <c r="KP91" s="436" t="s">
        <v>397</v>
      </c>
      <c r="KQ91" s="436" t="s">
        <v>397</v>
      </c>
      <c r="KR91" s="436" t="s">
        <v>397</v>
      </c>
      <c r="KS91" s="436" t="s">
        <v>397</v>
      </c>
      <c r="KT91" s="436" t="s">
        <v>397</v>
      </c>
      <c r="KU91" s="436"/>
      <c r="KV91" s="436"/>
      <c r="KW91" s="436"/>
      <c r="KX91" s="436"/>
      <c r="KY91" s="435"/>
      <c r="KZ91" s="435" t="s">
        <v>489</v>
      </c>
      <c r="LA91" s="435" t="s">
        <v>397</v>
      </c>
      <c r="LB91" s="435" t="s">
        <v>397</v>
      </c>
      <c r="LC91" s="435" t="s">
        <v>397</v>
      </c>
      <c r="LD91" s="435" t="s">
        <v>397</v>
      </c>
      <c r="LE91" s="435" t="s">
        <v>397</v>
      </c>
      <c r="LF91" s="435" t="s">
        <v>397</v>
      </c>
      <c r="LG91" s="435"/>
      <c r="LH91" s="436"/>
      <c r="LI91" s="436"/>
      <c r="LJ91" s="436"/>
      <c r="LK91" s="436"/>
      <c r="LL91" s="436"/>
      <c r="LM91" s="436"/>
      <c r="LN91" s="436"/>
      <c r="LO91" s="436"/>
      <c r="LP91" s="436"/>
      <c r="LQ91" s="436"/>
      <c r="LR91" s="436"/>
      <c r="LS91" s="436"/>
      <c r="LT91" s="436"/>
      <c r="LU91" s="436"/>
      <c r="LV91" s="436"/>
      <c r="LW91" s="436"/>
      <c r="LX91" s="436"/>
      <c r="LY91" s="436"/>
      <c r="LZ91" s="436"/>
      <c r="MA91" s="436"/>
      <c r="MB91" s="436"/>
      <c r="MC91" s="436"/>
      <c r="MD91" s="436"/>
      <c r="ME91" s="436"/>
      <c r="MF91" s="436"/>
      <c r="MG91" s="436"/>
      <c r="MH91" s="436"/>
      <c r="MI91" s="436"/>
      <c r="MJ91" s="436"/>
      <c r="MK91" s="436"/>
      <c r="ML91" s="436"/>
      <c r="MM91" s="436"/>
      <c r="MN91" s="436"/>
      <c r="MO91" s="436"/>
      <c r="MP91" s="436"/>
      <c r="MQ91" s="436"/>
      <c r="MR91" s="436"/>
      <c r="MS91" s="436"/>
      <c r="MT91" s="436"/>
      <c r="MU91" s="436"/>
      <c r="MV91" s="436"/>
      <c r="MW91" s="436"/>
      <c r="MX91" s="436"/>
      <c r="MY91" s="436"/>
      <c r="MZ91" s="436"/>
      <c r="NA91" s="436"/>
      <c r="NB91" s="436"/>
      <c r="NC91" s="436"/>
      <c r="ND91" s="436"/>
      <c r="NE91" s="436"/>
      <c r="NF91" s="436"/>
      <c r="NG91" s="436"/>
      <c r="NH91" s="436"/>
      <c r="NI91" s="436"/>
      <c r="NJ91" s="436"/>
      <c r="NK91" s="436"/>
      <c r="NL91" s="436"/>
      <c r="NM91" s="436"/>
      <c r="NN91" s="436"/>
      <c r="NO91" s="436"/>
      <c r="NP91" s="436"/>
      <c r="NQ91" s="436"/>
      <c r="NR91" s="436"/>
      <c r="NS91" s="436"/>
      <c r="NT91" s="436"/>
      <c r="NU91" s="436"/>
      <c r="NV91" s="436"/>
      <c r="NW91" s="436"/>
      <c r="NX91" s="436"/>
      <c r="NY91" s="436"/>
      <c r="NZ91" s="436"/>
      <c r="OA91" s="436"/>
      <c r="OB91" s="436"/>
      <c r="OC91" s="436"/>
      <c r="OD91" s="436"/>
      <c r="OE91" s="436"/>
      <c r="OF91" s="436"/>
      <c r="OG91" s="436"/>
      <c r="OH91" s="436"/>
      <c r="OI91" s="436"/>
      <c r="OJ91" s="436"/>
      <c r="OK91" s="436"/>
      <c r="OL91" s="436"/>
      <c r="OM91" s="436"/>
      <c r="ON91" s="436"/>
      <c r="OO91" s="436"/>
      <c r="OP91" s="436"/>
      <c r="OQ91" s="436"/>
      <c r="OR91" s="436"/>
      <c r="OS91" s="436"/>
      <c r="OT91" s="436"/>
      <c r="OU91" s="436"/>
      <c r="OV91" s="436"/>
      <c r="OW91" s="436"/>
      <c r="OX91" s="436"/>
      <c r="OY91" s="436"/>
      <c r="OZ91" s="436"/>
      <c r="PA91" s="436"/>
      <c r="PB91" s="436"/>
      <c r="PC91" s="436"/>
      <c r="PD91" s="436"/>
      <c r="PE91" s="436"/>
      <c r="PF91" s="436"/>
      <c r="PG91" s="436"/>
      <c r="PH91" s="436"/>
      <c r="PI91" s="436"/>
      <c r="PJ91" s="436"/>
      <c r="PK91" s="436"/>
      <c r="PL91" s="436"/>
      <c r="PM91" s="436"/>
      <c r="PN91" s="436"/>
      <c r="PO91" s="436"/>
      <c r="PP91" s="436"/>
      <c r="PQ91" s="436"/>
      <c r="PR91" s="436"/>
      <c r="PS91" s="436"/>
      <c r="PT91" s="436"/>
      <c r="PU91" s="436"/>
      <c r="PV91" s="436"/>
      <c r="PW91" s="436"/>
      <c r="PX91" s="436"/>
      <c r="PY91" s="436"/>
      <c r="PZ91" s="436"/>
      <c r="QA91" s="436"/>
      <c r="QB91" s="436"/>
      <c r="QC91" s="436"/>
      <c r="QD91" s="436"/>
      <c r="QE91" s="436"/>
      <c r="QF91" s="436"/>
      <c r="QG91" s="436"/>
      <c r="QH91" s="436"/>
      <c r="QI91" s="436"/>
      <c r="QJ91" s="436"/>
      <c r="QK91" s="436"/>
      <c r="QL91" s="436"/>
      <c r="QM91" s="436"/>
      <c r="QN91" s="436"/>
      <c r="QO91" s="436"/>
      <c r="QP91" s="436"/>
      <c r="QQ91" s="436"/>
      <c r="QR91" s="436"/>
      <c r="QS91" s="436"/>
      <c r="QT91" s="436"/>
      <c r="QU91" s="436"/>
      <c r="QV91" s="436"/>
      <c r="QW91" s="436"/>
      <c r="QX91" s="436"/>
      <c r="QY91" s="436"/>
      <c r="QZ91" s="436"/>
      <c r="RA91" s="436"/>
      <c r="RB91" s="436"/>
      <c r="RC91" s="436"/>
      <c r="RD91" s="436"/>
      <c r="RE91" s="436"/>
      <c r="RF91" s="436"/>
      <c r="RG91" s="436"/>
      <c r="RH91" s="436"/>
      <c r="RI91" s="436"/>
      <c r="RJ91" s="436"/>
      <c r="RK91" s="436"/>
      <c r="RL91" s="436"/>
      <c r="RM91" s="436"/>
      <c r="RN91" s="436"/>
      <c r="RO91" s="436"/>
      <c r="RP91" s="436"/>
      <c r="RQ91" s="436"/>
      <c r="RR91" s="436"/>
      <c r="RS91" s="436"/>
      <c r="RT91" s="436"/>
      <c r="RU91" s="436"/>
      <c r="RV91" s="436"/>
      <c r="RW91" s="436"/>
      <c r="RX91" s="436"/>
      <c r="RY91" s="436"/>
      <c r="RZ91" s="436"/>
      <c r="SA91" s="436"/>
      <c r="SB91" s="436"/>
      <c r="SC91" s="436"/>
      <c r="SD91" s="436"/>
      <c r="SE91" s="436"/>
      <c r="SF91" s="436"/>
      <c r="SG91" s="436"/>
    </row>
    <row r="92" spans="1:501">
      <c r="A92" s="433"/>
      <c r="B92" s="433" t="s">
        <v>490</v>
      </c>
      <c r="C92" s="433">
        <v>0</v>
      </c>
      <c r="D92" s="433">
        <v>2.35</v>
      </c>
      <c r="E92" s="433">
        <v>25.49</v>
      </c>
      <c r="F92" s="433">
        <v>-30.13</v>
      </c>
      <c r="G92" s="433">
        <v>22.21</v>
      </c>
      <c r="H92" s="433">
        <v>5.32</v>
      </c>
      <c r="I92" s="433">
        <v>-2.86</v>
      </c>
      <c r="J92" s="433">
        <v>4.99</v>
      </c>
      <c r="K92" s="433">
        <v>9.6999999999999993</v>
      </c>
      <c r="L92" s="433">
        <v>2.6</v>
      </c>
      <c r="M92" s="433">
        <v>0</v>
      </c>
      <c r="N92" s="433"/>
      <c r="O92" s="434">
        <v>0</v>
      </c>
      <c r="P92" s="433">
        <v>0</v>
      </c>
      <c r="Q92" s="433">
        <v>0</v>
      </c>
      <c r="R92" s="433">
        <v>0</v>
      </c>
      <c r="S92" s="433">
        <v>0</v>
      </c>
      <c r="T92" s="433">
        <v>0</v>
      </c>
      <c r="U92" s="433">
        <v>0</v>
      </c>
      <c r="V92" s="433">
        <v>0</v>
      </c>
      <c r="W92" s="433" t="s">
        <v>397</v>
      </c>
      <c r="X92" s="433" t="s">
        <v>397</v>
      </c>
      <c r="Y92" s="433" t="s">
        <v>397</v>
      </c>
      <c r="Z92" s="433"/>
      <c r="AA92" s="433"/>
      <c r="AB92" s="433"/>
      <c r="AC92" s="433"/>
      <c r="AD92" s="433"/>
      <c r="AE92" s="433"/>
      <c r="AF92" s="435" t="s">
        <v>490</v>
      </c>
      <c r="AG92" s="433" t="s">
        <v>490</v>
      </c>
      <c r="AH92" s="436" t="s">
        <v>397</v>
      </c>
      <c r="AI92" s="436" t="s">
        <v>397</v>
      </c>
      <c r="AJ92" s="436" t="s">
        <v>397</v>
      </c>
      <c r="AK92" s="436" t="s">
        <v>397</v>
      </c>
      <c r="AL92" s="436" t="s">
        <v>397</v>
      </c>
      <c r="AM92" s="436" t="s">
        <v>397</v>
      </c>
      <c r="AN92" s="436" t="s">
        <v>397</v>
      </c>
      <c r="AO92" s="436" t="s">
        <v>397</v>
      </c>
      <c r="AP92" s="436" t="s">
        <v>397</v>
      </c>
      <c r="AQ92" s="436" t="s">
        <v>397</v>
      </c>
      <c r="AR92" s="436" t="s">
        <v>397</v>
      </c>
      <c r="AS92" s="436" t="s">
        <v>397</v>
      </c>
      <c r="AT92" s="436" t="s">
        <v>397</v>
      </c>
      <c r="AU92" s="436" t="s">
        <v>397</v>
      </c>
      <c r="AV92" s="436" t="s">
        <v>397</v>
      </c>
      <c r="AW92" s="436" t="s">
        <v>397</v>
      </c>
      <c r="AX92" s="436" t="s">
        <v>397</v>
      </c>
      <c r="AY92" s="436" t="s">
        <v>397</v>
      </c>
      <c r="AZ92" s="436" t="s">
        <v>397</v>
      </c>
      <c r="BA92" s="436" t="s">
        <v>397</v>
      </c>
      <c r="BB92" s="436" t="s">
        <v>397</v>
      </c>
      <c r="BC92" s="436" t="s">
        <v>397</v>
      </c>
      <c r="BD92" s="436" t="s">
        <v>397</v>
      </c>
      <c r="BE92" s="436" t="s">
        <v>397</v>
      </c>
      <c r="BF92" s="436" t="s">
        <v>397</v>
      </c>
      <c r="BG92" s="436" t="s">
        <v>397</v>
      </c>
      <c r="BH92" s="436" t="s">
        <v>397</v>
      </c>
      <c r="BI92" s="436" t="s">
        <v>397</v>
      </c>
      <c r="BJ92" s="436" t="s">
        <v>397</v>
      </c>
      <c r="BK92" s="436" t="s">
        <v>397</v>
      </c>
      <c r="BL92" s="436" t="s">
        <v>397</v>
      </c>
      <c r="BM92" s="436" t="s">
        <v>397</v>
      </c>
      <c r="BN92" s="436" t="s">
        <v>397</v>
      </c>
      <c r="BO92" s="436" t="s">
        <v>397</v>
      </c>
      <c r="BP92" s="436" t="s">
        <v>397</v>
      </c>
      <c r="BQ92" s="436" t="s">
        <v>397</v>
      </c>
      <c r="BR92" s="436" t="s">
        <v>397</v>
      </c>
      <c r="BS92" s="436" t="s">
        <v>397</v>
      </c>
      <c r="BT92" s="436" t="s">
        <v>397</v>
      </c>
      <c r="BU92" s="436" t="s">
        <v>397</v>
      </c>
      <c r="BV92" s="436" t="s">
        <v>397</v>
      </c>
      <c r="BW92" s="436" t="s">
        <v>397</v>
      </c>
      <c r="BX92" s="436" t="s">
        <v>397</v>
      </c>
      <c r="BY92" s="436" t="s">
        <v>397</v>
      </c>
      <c r="BZ92" s="436" t="s">
        <v>397</v>
      </c>
      <c r="CA92" s="436" t="s">
        <v>397</v>
      </c>
      <c r="CB92" s="436" t="s">
        <v>397</v>
      </c>
      <c r="CC92" s="436" t="s">
        <v>397</v>
      </c>
      <c r="CD92" s="436" t="s">
        <v>397</v>
      </c>
      <c r="CE92" s="436" t="s">
        <v>397</v>
      </c>
      <c r="CF92" s="436" t="s">
        <v>397</v>
      </c>
      <c r="CG92" s="436" t="s">
        <v>397</v>
      </c>
      <c r="CH92" s="436" t="s">
        <v>397</v>
      </c>
      <c r="CI92" s="436" t="s">
        <v>397</v>
      </c>
      <c r="CJ92" s="436" t="s">
        <v>397</v>
      </c>
      <c r="CK92" s="436" t="s">
        <v>397</v>
      </c>
      <c r="CL92" s="436" t="s">
        <v>397</v>
      </c>
      <c r="CM92" s="436" t="s">
        <v>397</v>
      </c>
      <c r="CN92" s="436" t="s">
        <v>397</v>
      </c>
      <c r="CO92" s="436" t="s">
        <v>397</v>
      </c>
      <c r="CP92" s="436" t="s">
        <v>397</v>
      </c>
      <c r="CQ92" s="436" t="s">
        <v>397</v>
      </c>
      <c r="CR92" s="436" t="s">
        <v>397</v>
      </c>
      <c r="CS92" s="436" t="s">
        <v>397</v>
      </c>
      <c r="CT92" s="436" t="s">
        <v>397</v>
      </c>
      <c r="CU92" s="436" t="s">
        <v>397</v>
      </c>
      <c r="CV92" s="436" t="s">
        <v>397</v>
      </c>
      <c r="CW92" s="436" t="s">
        <v>397</v>
      </c>
      <c r="CX92" s="436" t="s">
        <v>397</v>
      </c>
      <c r="CY92" s="436" t="s">
        <v>397</v>
      </c>
      <c r="CZ92" s="436" t="s">
        <v>397</v>
      </c>
      <c r="DA92" s="436" t="s">
        <v>397</v>
      </c>
      <c r="DB92" s="436" t="s">
        <v>397</v>
      </c>
      <c r="DC92" s="435"/>
      <c r="DD92" s="435"/>
      <c r="DE92" s="435"/>
      <c r="DF92" s="435" t="s">
        <v>397</v>
      </c>
      <c r="DG92" s="435" t="s">
        <v>397</v>
      </c>
      <c r="DH92" s="435" t="s">
        <v>397</v>
      </c>
      <c r="DI92" s="435" t="s">
        <v>397</v>
      </c>
      <c r="DJ92" s="435" t="s">
        <v>397</v>
      </c>
      <c r="DK92" s="435" t="s">
        <v>397</v>
      </c>
      <c r="DL92" s="435"/>
      <c r="DM92" s="435"/>
      <c r="DN92" s="435" t="s">
        <v>490</v>
      </c>
      <c r="DO92" s="433" t="s">
        <v>490</v>
      </c>
      <c r="DP92" s="436" t="s">
        <v>397</v>
      </c>
      <c r="DQ92" s="436" t="s">
        <v>397</v>
      </c>
      <c r="DR92" s="436" t="s">
        <v>397</v>
      </c>
      <c r="DS92" s="436" t="s">
        <v>397</v>
      </c>
      <c r="DT92" s="436" t="s">
        <v>397</v>
      </c>
      <c r="DU92" s="436" t="s">
        <v>397</v>
      </c>
      <c r="DV92" s="436" t="s">
        <v>397</v>
      </c>
      <c r="DW92" s="436" t="s">
        <v>397</v>
      </c>
      <c r="DX92" s="436" t="s">
        <v>397</v>
      </c>
      <c r="DY92" s="436" t="s">
        <v>397</v>
      </c>
      <c r="DZ92" s="436" t="s">
        <v>397</v>
      </c>
      <c r="EA92" s="436" t="s">
        <v>397</v>
      </c>
      <c r="EB92" s="436" t="s">
        <v>397</v>
      </c>
      <c r="EC92" s="436" t="s">
        <v>397</v>
      </c>
      <c r="ED92" s="436" t="s">
        <v>397</v>
      </c>
      <c r="EE92" s="436" t="s">
        <v>397</v>
      </c>
      <c r="EF92" s="436" t="s">
        <v>397</v>
      </c>
      <c r="EG92" s="436" t="s">
        <v>397</v>
      </c>
      <c r="EH92" s="436" t="s">
        <v>397</v>
      </c>
      <c r="EI92" s="436" t="s">
        <v>397</v>
      </c>
      <c r="EJ92" s="436" t="s">
        <v>397</v>
      </c>
      <c r="EK92" s="436" t="s">
        <v>397</v>
      </c>
      <c r="EL92" s="436" t="s">
        <v>397</v>
      </c>
      <c r="EM92" s="436" t="s">
        <v>397</v>
      </c>
      <c r="EN92" s="436" t="s">
        <v>397</v>
      </c>
      <c r="EO92" s="436" t="s">
        <v>397</v>
      </c>
      <c r="EP92" s="436" t="s">
        <v>397</v>
      </c>
      <c r="EQ92" s="436" t="s">
        <v>397</v>
      </c>
      <c r="ER92" s="436" t="s">
        <v>397</v>
      </c>
      <c r="ES92" s="436" t="s">
        <v>397</v>
      </c>
      <c r="ET92" s="436" t="s">
        <v>397</v>
      </c>
      <c r="EU92" s="436" t="s">
        <v>397</v>
      </c>
      <c r="EV92" s="436" t="s">
        <v>397</v>
      </c>
      <c r="EW92" s="436" t="s">
        <v>397</v>
      </c>
      <c r="EX92" s="436" t="s">
        <v>397</v>
      </c>
      <c r="EY92" s="436" t="s">
        <v>397</v>
      </c>
      <c r="EZ92" s="436" t="s">
        <v>397</v>
      </c>
      <c r="FA92" s="436" t="s">
        <v>397</v>
      </c>
      <c r="FB92" s="436" t="s">
        <v>397</v>
      </c>
      <c r="FC92" s="436" t="s">
        <v>397</v>
      </c>
      <c r="FD92" s="436" t="s">
        <v>397</v>
      </c>
      <c r="FE92" s="436" t="s">
        <v>397</v>
      </c>
      <c r="FF92" s="436" t="s">
        <v>397</v>
      </c>
      <c r="FG92" s="436" t="s">
        <v>397</v>
      </c>
      <c r="FH92" s="436" t="s">
        <v>397</v>
      </c>
      <c r="FI92" s="436" t="s">
        <v>397</v>
      </c>
      <c r="FJ92" s="436" t="s">
        <v>397</v>
      </c>
      <c r="FK92" s="436" t="s">
        <v>397</v>
      </c>
      <c r="FL92" s="436" t="s">
        <v>397</v>
      </c>
      <c r="FM92" s="436" t="s">
        <v>397</v>
      </c>
      <c r="FN92" s="436" t="s">
        <v>397</v>
      </c>
      <c r="FO92" s="436" t="s">
        <v>397</v>
      </c>
      <c r="FP92" s="436" t="s">
        <v>397</v>
      </c>
      <c r="FQ92" s="436" t="s">
        <v>397</v>
      </c>
      <c r="FR92" s="436" t="s">
        <v>397</v>
      </c>
      <c r="FS92" s="436" t="s">
        <v>397</v>
      </c>
      <c r="FT92" s="436" t="s">
        <v>397</v>
      </c>
      <c r="FU92" s="436" t="s">
        <v>397</v>
      </c>
      <c r="FV92" s="436" t="s">
        <v>397</v>
      </c>
      <c r="FW92" s="436" t="s">
        <v>397</v>
      </c>
      <c r="FX92" s="436" t="s">
        <v>397</v>
      </c>
      <c r="FY92" s="436" t="s">
        <v>397</v>
      </c>
      <c r="FZ92" s="436" t="s">
        <v>397</v>
      </c>
      <c r="GA92" s="436" t="s">
        <v>397</v>
      </c>
      <c r="GB92" s="436" t="s">
        <v>397</v>
      </c>
      <c r="GC92" s="436" t="s">
        <v>397</v>
      </c>
      <c r="GD92" s="436" t="s">
        <v>397</v>
      </c>
      <c r="GE92" s="436" t="s">
        <v>397</v>
      </c>
      <c r="GF92" s="436" t="s">
        <v>397</v>
      </c>
      <c r="GG92" s="436" t="s">
        <v>397</v>
      </c>
      <c r="GH92" s="436" t="s">
        <v>397</v>
      </c>
      <c r="GI92" s="436" t="s">
        <v>397</v>
      </c>
      <c r="GJ92" s="436" t="s">
        <v>397</v>
      </c>
      <c r="GK92" s="436" t="s">
        <v>397</v>
      </c>
      <c r="GL92" s="436" t="s">
        <v>397</v>
      </c>
      <c r="GM92" s="436" t="s">
        <v>397</v>
      </c>
      <c r="GN92" s="436" t="s">
        <v>397</v>
      </c>
      <c r="GO92" s="436" t="s">
        <v>397</v>
      </c>
      <c r="GP92" s="436" t="s">
        <v>397</v>
      </c>
      <c r="GQ92" s="436" t="s">
        <v>397</v>
      </c>
      <c r="GR92" s="436" t="s">
        <v>397</v>
      </c>
      <c r="GS92" s="436" t="s">
        <v>397</v>
      </c>
      <c r="GT92" s="436" t="s">
        <v>397</v>
      </c>
      <c r="GU92" s="436" t="s">
        <v>397</v>
      </c>
      <c r="GV92" s="436" t="s">
        <v>397</v>
      </c>
      <c r="GW92" s="436" t="s">
        <v>397</v>
      </c>
      <c r="GX92" s="436" t="s">
        <v>397</v>
      </c>
      <c r="GY92" s="436" t="s">
        <v>397</v>
      </c>
      <c r="GZ92" s="436" t="s">
        <v>397</v>
      </c>
      <c r="HA92" s="436" t="s">
        <v>397</v>
      </c>
      <c r="HB92" s="436" t="s">
        <v>397</v>
      </c>
      <c r="HC92" s="436" t="s">
        <v>397</v>
      </c>
      <c r="HD92" s="436" t="s">
        <v>397</v>
      </c>
      <c r="HE92" s="436" t="s">
        <v>397</v>
      </c>
      <c r="HF92" s="436" t="s">
        <v>397</v>
      </c>
      <c r="HG92" s="436" t="s">
        <v>397</v>
      </c>
      <c r="HH92" s="436" t="s">
        <v>397</v>
      </c>
      <c r="HI92" s="436" t="s">
        <v>397</v>
      </c>
      <c r="HJ92" s="436" t="s">
        <v>397</v>
      </c>
      <c r="HK92" s="436" t="s">
        <v>397</v>
      </c>
      <c r="HL92" s="436" t="s">
        <v>397</v>
      </c>
      <c r="HM92" s="436" t="s">
        <v>397</v>
      </c>
      <c r="HN92" s="436" t="s">
        <v>397</v>
      </c>
      <c r="HO92" s="436" t="s">
        <v>397</v>
      </c>
      <c r="HP92" s="436" t="s">
        <v>397</v>
      </c>
      <c r="HQ92" s="436" t="s">
        <v>397</v>
      </c>
      <c r="HR92" s="436" t="s">
        <v>397</v>
      </c>
      <c r="HS92" s="436" t="s">
        <v>397</v>
      </c>
      <c r="HT92" s="436" t="s">
        <v>397</v>
      </c>
      <c r="HU92" s="436" t="s">
        <v>397</v>
      </c>
      <c r="HV92" s="436" t="s">
        <v>397</v>
      </c>
      <c r="HW92" s="436" t="s">
        <v>397</v>
      </c>
      <c r="HX92" s="436" t="s">
        <v>397</v>
      </c>
      <c r="HY92" s="436" t="s">
        <v>397</v>
      </c>
      <c r="HZ92" s="436" t="s">
        <v>397</v>
      </c>
      <c r="IA92" s="436" t="s">
        <v>397</v>
      </c>
      <c r="IB92" s="436" t="s">
        <v>397</v>
      </c>
      <c r="IC92" s="436" t="s">
        <v>397</v>
      </c>
      <c r="ID92" s="436" t="s">
        <v>397</v>
      </c>
      <c r="IE92" s="436" t="s">
        <v>397</v>
      </c>
      <c r="IF92" s="436" t="s">
        <v>397</v>
      </c>
      <c r="IG92" s="436" t="s">
        <v>397</v>
      </c>
      <c r="IH92" s="436" t="s">
        <v>397</v>
      </c>
      <c r="II92" s="436" t="s">
        <v>397</v>
      </c>
      <c r="IJ92" s="436" t="s">
        <v>397</v>
      </c>
      <c r="IK92" s="436" t="s">
        <v>397</v>
      </c>
      <c r="IL92" s="436" t="s">
        <v>397</v>
      </c>
      <c r="IM92" s="436" t="s">
        <v>397</v>
      </c>
      <c r="IN92" s="436" t="s">
        <v>397</v>
      </c>
      <c r="IO92" s="436" t="s">
        <v>397</v>
      </c>
      <c r="IP92" s="436" t="s">
        <v>397</v>
      </c>
      <c r="IQ92" s="436" t="s">
        <v>397</v>
      </c>
      <c r="IR92" s="436" t="s">
        <v>397</v>
      </c>
      <c r="IS92" s="436" t="s">
        <v>397</v>
      </c>
      <c r="IT92" s="436" t="s">
        <v>397</v>
      </c>
      <c r="IU92" s="436" t="s">
        <v>397</v>
      </c>
      <c r="IV92" s="436" t="s">
        <v>397</v>
      </c>
      <c r="IW92" s="436" t="s">
        <v>397</v>
      </c>
      <c r="IX92" s="436" t="s">
        <v>397</v>
      </c>
      <c r="IY92" s="436" t="s">
        <v>397</v>
      </c>
      <c r="IZ92" s="436" t="s">
        <v>397</v>
      </c>
      <c r="JA92" s="436" t="s">
        <v>397</v>
      </c>
      <c r="JB92" s="436" t="s">
        <v>397</v>
      </c>
      <c r="JC92" s="436" t="s">
        <v>397</v>
      </c>
      <c r="JD92" s="436" t="s">
        <v>397</v>
      </c>
      <c r="JE92" s="436" t="s">
        <v>397</v>
      </c>
      <c r="JF92" s="436" t="s">
        <v>397</v>
      </c>
      <c r="JG92" s="436" t="s">
        <v>397</v>
      </c>
      <c r="JH92" s="436" t="s">
        <v>397</v>
      </c>
      <c r="JI92" s="436" t="s">
        <v>397</v>
      </c>
      <c r="JJ92" s="436" t="s">
        <v>397</v>
      </c>
      <c r="JK92" s="436" t="s">
        <v>397</v>
      </c>
      <c r="JL92" s="436" t="s">
        <v>397</v>
      </c>
      <c r="JM92" s="436" t="s">
        <v>397</v>
      </c>
      <c r="JN92" s="436" t="s">
        <v>397</v>
      </c>
      <c r="JO92" s="436" t="s">
        <v>397</v>
      </c>
      <c r="JP92" s="436" t="s">
        <v>397</v>
      </c>
      <c r="JQ92" s="436" t="s">
        <v>397</v>
      </c>
      <c r="JR92" s="436" t="s">
        <v>397</v>
      </c>
      <c r="JS92" s="436" t="s">
        <v>397</v>
      </c>
      <c r="JT92" s="436" t="s">
        <v>397</v>
      </c>
      <c r="JU92" s="436" t="s">
        <v>397</v>
      </c>
      <c r="JV92" s="436" t="s">
        <v>397</v>
      </c>
      <c r="JW92" s="436" t="s">
        <v>397</v>
      </c>
      <c r="JX92" s="436" t="s">
        <v>397</v>
      </c>
      <c r="JY92" s="436" t="s">
        <v>397</v>
      </c>
      <c r="JZ92" s="436" t="s">
        <v>397</v>
      </c>
      <c r="KA92" s="436" t="s">
        <v>397</v>
      </c>
      <c r="KB92" s="436" t="s">
        <v>397</v>
      </c>
      <c r="KC92" s="436" t="s">
        <v>397</v>
      </c>
      <c r="KD92" s="436" t="s">
        <v>397</v>
      </c>
      <c r="KE92" s="436" t="s">
        <v>397</v>
      </c>
      <c r="KF92" s="436" t="s">
        <v>397</v>
      </c>
      <c r="KG92" s="436" t="s">
        <v>397</v>
      </c>
      <c r="KH92" s="436" t="s">
        <v>397</v>
      </c>
      <c r="KI92" s="436" t="s">
        <v>397</v>
      </c>
      <c r="KJ92" s="436" t="s">
        <v>397</v>
      </c>
      <c r="KK92" s="436" t="s">
        <v>397</v>
      </c>
      <c r="KL92" s="436" t="s">
        <v>397</v>
      </c>
      <c r="KM92" s="436" t="s">
        <v>397</v>
      </c>
      <c r="KN92" s="436" t="s">
        <v>397</v>
      </c>
      <c r="KO92" s="436" t="s">
        <v>397</v>
      </c>
      <c r="KP92" s="436" t="s">
        <v>397</v>
      </c>
      <c r="KQ92" s="436" t="s">
        <v>397</v>
      </c>
      <c r="KR92" s="436" t="s">
        <v>397</v>
      </c>
      <c r="KS92" s="436" t="s">
        <v>397</v>
      </c>
      <c r="KT92" s="436" t="s">
        <v>397</v>
      </c>
      <c r="KU92" s="436"/>
      <c r="KV92" s="436"/>
      <c r="KW92" s="436"/>
      <c r="KX92" s="436"/>
      <c r="KY92" s="435"/>
      <c r="KZ92" s="435" t="s">
        <v>490</v>
      </c>
      <c r="LA92" s="435" t="s">
        <v>397</v>
      </c>
      <c r="LB92" s="435" t="s">
        <v>397</v>
      </c>
      <c r="LC92" s="435" t="s">
        <v>397</v>
      </c>
      <c r="LD92" s="435" t="s">
        <v>397</v>
      </c>
      <c r="LE92" s="435" t="s">
        <v>397</v>
      </c>
      <c r="LF92" s="435" t="s">
        <v>397</v>
      </c>
      <c r="LG92" s="435"/>
      <c r="LH92" s="436"/>
      <c r="LI92" s="436"/>
      <c r="LJ92" s="436"/>
      <c r="LK92" s="436"/>
      <c r="LL92" s="436"/>
      <c r="LM92" s="436"/>
      <c r="LN92" s="436"/>
      <c r="LO92" s="436"/>
      <c r="LP92" s="436"/>
      <c r="LQ92" s="436"/>
      <c r="LR92" s="436"/>
      <c r="LS92" s="436"/>
      <c r="LT92" s="436"/>
      <c r="LU92" s="436"/>
      <c r="LV92" s="436"/>
      <c r="LW92" s="436"/>
      <c r="LX92" s="436"/>
      <c r="LY92" s="436"/>
      <c r="LZ92" s="436"/>
      <c r="MA92" s="436"/>
      <c r="MB92" s="436"/>
      <c r="MC92" s="436"/>
      <c r="MD92" s="436"/>
      <c r="ME92" s="436"/>
      <c r="MF92" s="436"/>
      <c r="MG92" s="436"/>
      <c r="MH92" s="436"/>
      <c r="MI92" s="436"/>
      <c r="MJ92" s="436"/>
      <c r="MK92" s="436"/>
      <c r="ML92" s="436"/>
      <c r="MM92" s="436"/>
      <c r="MN92" s="436"/>
      <c r="MO92" s="436"/>
      <c r="MP92" s="436"/>
      <c r="MQ92" s="436"/>
      <c r="MR92" s="436"/>
      <c r="MS92" s="436"/>
      <c r="MT92" s="436"/>
      <c r="MU92" s="436"/>
      <c r="MV92" s="436"/>
      <c r="MW92" s="436"/>
      <c r="MX92" s="436"/>
      <c r="MY92" s="436"/>
      <c r="MZ92" s="436"/>
      <c r="NA92" s="436"/>
      <c r="NB92" s="436"/>
      <c r="NC92" s="436"/>
      <c r="ND92" s="436"/>
      <c r="NE92" s="436"/>
      <c r="NF92" s="436"/>
      <c r="NG92" s="436"/>
      <c r="NH92" s="436"/>
      <c r="NI92" s="436"/>
      <c r="NJ92" s="436"/>
      <c r="NK92" s="436"/>
      <c r="NL92" s="436"/>
      <c r="NM92" s="436"/>
      <c r="NN92" s="436"/>
      <c r="NO92" s="436"/>
      <c r="NP92" s="436"/>
      <c r="NQ92" s="436"/>
      <c r="NR92" s="436"/>
      <c r="NS92" s="436"/>
      <c r="NT92" s="436"/>
      <c r="NU92" s="436"/>
      <c r="NV92" s="436"/>
      <c r="NW92" s="436"/>
      <c r="NX92" s="436"/>
      <c r="NY92" s="436"/>
      <c r="NZ92" s="436"/>
      <c r="OA92" s="436"/>
      <c r="OB92" s="436"/>
      <c r="OC92" s="436"/>
      <c r="OD92" s="436"/>
      <c r="OE92" s="436"/>
      <c r="OF92" s="436"/>
      <c r="OG92" s="436"/>
      <c r="OH92" s="436"/>
      <c r="OI92" s="436"/>
      <c r="OJ92" s="436"/>
      <c r="OK92" s="436"/>
      <c r="OL92" s="436"/>
      <c r="OM92" s="436"/>
      <c r="ON92" s="436"/>
      <c r="OO92" s="436"/>
      <c r="OP92" s="436"/>
      <c r="OQ92" s="436"/>
      <c r="OR92" s="436"/>
      <c r="OS92" s="436"/>
      <c r="OT92" s="436"/>
      <c r="OU92" s="436"/>
      <c r="OV92" s="436"/>
      <c r="OW92" s="436"/>
      <c r="OX92" s="436"/>
      <c r="OY92" s="436"/>
      <c r="OZ92" s="436"/>
      <c r="PA92" s="436"/>
      <c r="PB92" s="436"/>
      <c r="PC92" s="436"/>
      <c r="PD92" s="436"/>
      <c r="PE92" s="436"/>
      <c r="PF92" s="436"/>
      <c r="PG92" s="436"/>
      <c r="PH92" s="436"/>
      <c r="PI92" s="436"/>
      <c r="PJ92" s="436"/>
      <c r="PK92" s="436"/>
      <c r="PL92" s="436"/>
      <c r="PM92" s="436"/>
      <c r="PN92" s="436"/>
      <c r="PO92" s="436"/>
      <c r="PP92" s="436"/>
      <c r="PQ92" s="436"/>
      <c r="PR92" s="436"/>
      <c r="PS92" s="436"/>
      <c r="PT92" s="436"/>
      <c r="PU92" s="436"/>
      <c r="PV92" s="436"/>
      <c r="PW92" s="436"/>
      <c r="PX92" s="436"/>
      <c r="PY92" s="436"/>
      <c r="PZ92" s="436"/>
      <c r="QA92" s="436"/>
      <c r="QB92" s="436"/>
      <c r="QC92" s="436"/>
      <c r="QD92" s="436"/>
      <c r="QE92" s="436"/>
      <c r="QF92" s="436"/>
      <c r="QG92" s="436"/>
      <c r="QH92" s="436"/>
      <c r="QI92" s="436"/>
      <c r="QJ92" s="436"/>
      <c r="QK92" s="436"/>
      <c r="QL92" s="436"/>
      <c r="QM92" s="436"/>
      <c r="QN92" s="436"/>
      <c r="QO92" s="436"/>
      <c r="QP92" s="436"/>
      <c r="QQ92" s="436"/>
      <c r="QR92" s="436"/>
      <c r="QS92" s="436"/>
      <c r="QT92" s="436"/>
      <c r="QU92" s="436"/>
      <c r="QV92" s="436"/>
      <c r="QW92" s="436"/>
      <c r="QX92" s="436"/>
      <c r="QY92" s="436"/>
      <c r="QZ92" s="436"/>
      <c r="RA92" s="436"/>
      <c r="RB92" s="436"/>
      <c r="RC92" s="436"/>
      <c r="RD92" s="436"/>
      <c r="RE92" s="436"/>
      <c r="RF92" s="436"/>
      <c r="RG92" s="436"/>
      <c r="RH92" s="436"/>
      <c r="RI92" s="436"/>
      <c r="RJ92" s="436"/>
      <c r="RK92" s="436"/>
      <c r="RL92" s="436"/>
      <c r="RM92" s="436"/>
      <c r="RN92" s="436"/>
      <c r="RO92" s="436"/>
      <c r="RP92" s="436"/>
      <c r="RQ92" s="436"/>
      <c r="RR92" s="436"/>
      <c r="RS92" s="436"/>
      <c r="RT92" s="436"/>
      <c r="RU92" s="436"/>
      <c r="RV92" s="436"/>
      <c r="RW92" s="436"/>
      <c r="RX92" s="436"/>
      <c r="RY92" s="436"/>
      <c r="RZ92" s="436"/>
      <c r="SA92" s="436"/>
      <c r="SB92" s="436"/>
      <c r="SC92" s="436"/>
      <c r="SD92" s="436"/>
      <c r="SE92" s="436"/>
      <c r="SF92" s="436"/>
      <c r="SG92" s="436"/>
    </row>
    <row r="93" spans="1:501">
      <c r="A93" s="433"/>
      <c r="B93" s="433" t="s">
        <v>491</v>
      </c>
      <c r="C93" s="433">
        <v>0</v>
      </c>
      <c r="D93" s="433">
        <v>0</v>
      </c>
      <c r="E93" s="433">
        <v>0</v>
      </c>
      <c r="F93" s="433">
        <v>65.900000000000006</v>
      </c>
      <c r="G93" s="433">
        <v>135.03</v>
      </c>
      <c r="H93" s="433">
        <v>245.94</v>
      </c>
      <c r="I93" s="433">
        <v>374.4</v>
      </c>
      <c r="J93" s="433">
        <v>614.01</v>
      </c>
      <c r="K93" s="433">
        <v>408.99</v>
      </c>
      <c r="L93" s="433">
        <v>205.25</v>
      </c>
      <c r="M93" s="433">
        <v>0</v>
      </c>
      <c r="N93" s="433"/>
      <c r="O93" s="434">
        <v>0</v>
      </c>
      <c r="P93" s="433">
        <v>0</v>
      </c>
      <c r="Q93" s="433">
        <v>0</v>
      </c>
      <c r="R93" s="433">
        <v>0</v>
      </c>
      <c r="S93" s="433">
        <v>0</v>
      </c>
      <c r="T93" s="433">
        <v>0</v>
      </c>
      <c r="U93" s="433">
        <v>0</v>
      </c>
      <c r="V93" s="433">
        <v>0</v>
      </c>
      <c r="W93" s="433" t="s">
        <v>397</v>
      </c>
      <c r="X93" s="433" t="s">
        <v>397</v>
      </c>
      <c r="Y93" s="433" t="s">
        <v>397</v>
      </c>
      <c r="Z93" s="433"/>
      <c r="AA93" s="433"/>
      <c r="AB93" s="433"/>
      <c r="AC93" s="433"/>
      <c r="AD93" s="433"/>
      <c r="AE93" s="433"/>
      <c r="AF93" s="435" t="s">
        <v>491</v>
      </c>
      <c r="AG93" s="433" t="s">
        <v>491</v>
      </c>
      <c r="AH93" s="436" t="s">
        <v>397</v>
      </c>
      <c r="AI93" s="436" t="s">
        <v>397</v>
      </c>
      <c r="AJ93" s="436" t="s">
        <v>397</v>
      </c>
      <c r="AK93" s="436" t="s">
        <v>397</v>
      </c>
      <c r="AL93" s="436" t="s">
        <v>397</v>
      </c>
      <c r="AM93" s="436" t="s">
        <v>397</v>
      </c>
      <c r="AN93" s="436" t="s">
        <v>397</v>
      </c>
      <c r="AO93" s="436" t="s">
        <v>397</v>
      </c>
      <c r="AP93" s="436" t="s">
        <v>397</v>
      </c>
      <c r="AQ93" s="436" t="s">
        <v>397</v>
      </c>
      <c r="AR93" s="436" t="s">
        <v>397</v>
      </c>
      <c r="AS93" s="436" t="s">
        <v>397</v>
      </c>
      <c r="AT93" s="436" t="s">
        <v>397</v>
      </c>
      <c r="AU93" s="436" t="s">
        <v>397</v>
      </c>
      <c r="AV93" s="436" t="s">
        <v>397</v>
      </c>
      <c r="AW93" s="436" t="s">
        <v>397</v>
      </c>
      <c r="AX93" s="436" t="s">
        <v>397</v>
      </c>
      <c r="AY93" s="436" t="s">
        <v>397</v>
      </c>
      <c r="AZ93" s="436" t="s">
        <v>397</v>
      </c>
      <c r="BA93" s="436" t="s">
        <v>397</v>
      </c>
      <c r="BB93" s="436" t="s">
        <v>397</v>
      </c>
      <c r="BC93" s="436" t="s">
        <v>397</v>
      </c>
      <c r="BD93" s="436" t="s">
        <v>397</v>
      </c>
      <c r="BE93" s="436" t="s">
        <v>397</v>
      </c>
      <c r="BF93" s="436" t="s">
        <v>397</v>
      </c>
      <c r="BG93" s="436" t="s">
        <v>397</v>
      </c>
      <c r="BH93" s="436" t="s">
        <v>397</v>
      </c>
      <c r="BI93" s="436" t="s">
        <v>397</v>
      </c>
      <c r="BJ93" s="436" t="s">
        <v>397</v>
      </c>
      <c r="BK93" s="436" t="s">
        <v>397</v>
      </c>
      <c r="BL93" s="436" t="s">
        <v>397</v>
      </c>
      <c r="BM93" s="436" t="s">
        <v>397</v>
      </c>
      <c r="BN93" s="436" t="s">
        <v>397</v>
      </c>
      <c r="BO93" s="436" t="s">
        <v>397</v>
      </c>
      <c r="BP93" s="436" t="s">
        <v>397</v>
      </c>
      <c r="BQ93" s="436" t="s">
        <v>397</v>
      </c>
      <c r="BR93" s="436" t="s">
        <v>397</v>
      </c>
      <c r="BS93" s="436" t="s">
        <v>397</v>
      </c>
      <c r="BT93" s="436" t="s">
        <v>397</v>
      </c>
      <c r="BU93" s="436" t="s">
        <v>397</v>
      </c>
      <c r="BV93" s="436" t="s">
        <v>397</v>
      </c>
      <c r="BW93" s="436" t="s">
        <v>397</v>
      </c>
      <c r="BX93" s="436" t="s">
        <v>397</v>
      </c>
      <c r="BY93" s="436" t="s">
        <v>397</v>
      </c>
      <c r="BZ93" s="436" t="s">
        <v>397</v>
      </c>
      <c r="CA93" s="436" t="s">
        <v>397</v>
      </c>
      <c r="CB93" s="436" t="s">
        <v>397</v>
      </c>
      <c r="CC93" s="436" t="s">
        <v>397</v>
      </c>
      <c r="CD93" s="436" t="s">
        <v>397</v>
      </c>
      <c r="CE93" s="436" t="s">
        <v>397</v>
      </c>
      <c r="CF93" s="436" t="s">
        <v>397</v>
      </c>
      <c r="CG93" s="436" t="s">
        <v>397</v>
      </c>
      <c r="CH93" s="436" t="s">
        <v>397</v>
      </c>
      <c r="CI93" s="436" t="s">
        <v>397</v>
      </c>
      <c r="CJ93" s="436" t="s">
        <v>397</v>
      </c>
      <c r="CK93" s="436" t="s">
        <v>397</v>
      </c>
      <c r="CL93" s="436" t="s">
        <v>397</v>
      </c>
      <c r="CM93" s="436" t="s">
        <v>397</v>
      </c>
      <c r="CN93" s="436" t="s">
        <v>397</v>
      </c>
      <c r="CO93" s="436" t="s">
        <v>397</v>
      </c>
      <c r="CP93" s="436" t="s">
        <v>397</v>
      </c>
      <c r="CQ93" s="436" t="s">
        <v>397</v>
      </c>
      <c r="CR93" s="436" t="s">
        <v>397</v>
      </c>
      <c r="CS93" s="436" t="s">
        <v>397</v>
      </c>
      <c r="CT93" s="436" t="s">
        <v>397</v>
      </c>
      <c r="CU93" s="436" t="s">
        <v>397</v>
      </c>
      <c r="CV93" s="436" t="s">
        <v>397</v>
      </c>
      <c r="CW93" s="436" t="s">
        <v>397</v>
      </c>
      <c r="CX93" s="436" t="s">
        <v>397</v>
      </c>
      <c r="CY93" s="436" t="s">
        <v>397</v>
      </c>
      <c r="CZ93" s="436" t="s">
        <v>397</v>
      </c>
      <c r="DA93" s="436" t="s">
        <v>397</v>
      </c>
      <c r="DB93" s="436" t="s">
        <v>397</v>
      </c>
      <c r="DC93" s="435"/>
      <c r="DD93" s="435"/>
      <c r="DE93" s="435"/>
      <c r="DF93" s="435" t="s">
        <v>397</v>
      </c>
      <c r="DG93" s="435" t="s">
        <v>397</v>
      </c>
      <c r="DH93" s="435" t="s">
        <v>397</v>
      </c>
      <c r="DI93" s="435" t="s">
        <v>397</v>
      </c>
      <c r="DJ93" s="435" t="s">
        <v>397</v>
      </c>
      <c r="DK93" s="435" t="s">
        <v>397</v>
      </c>
      <c r="DL93" s="435"/>
      <c r="DM93" s="435"/>
      <c r="DN93" s="435" t="s">
        <v>491</v>
      </c>
      <c r="DO93" s="433" t="s">
        <v>491</v>
      </c>
      <c r="DP93" s="436" t="s">
        <v>397</v>
      </c>
      <c r="DQ93" s="436" t="s">
        <v>397</v>
      </c>
      <c r="DR93" s="436" t="s">
        <v>397</v>
      </c>
      <c r="DS93" s="436" t="s">
        <v>397</v>
      </c>
      <c r="DT93" s="436" t="s">
        <v>397</v>
      </c>
      <c r="DU93" s="436" t="s">
        <v>397</v>
      </c>
      <c r="DV93" s="436" t="s">
        <v>397</v>
      </c>
      <c r="DW93" s="436" t="s">
        <v>397</v>
      </c>
      <c r="DX93" s="436" t="s">
        <v>397</v>
      </c>
      <c r="DY93" s="436" t="s">
        <v>397</v>
      </c>
      <c r="DZ93" s="436" t="s">
        <v>397</v>
      </c>
      <c r="EA93" s="436" t="s">
        <v>397</v>
      </c>
      <c r="EB93" s="436" t="s">
        <v>397</v>
      </c>
      <c r="EC93" s="436" t="s">
        <v>397</v>
      </c>
      <c r="ED93" s="436" t="s">
        <v>397</v>
      </c>
      <c r="EE93" s="436" t="s">
        <v>397</v>
      </c>
      <c r="EF93" s="436" t="s">
        <v>397</v>
      </c>
      <c r="EG93" s="436" t="s">
        <v>397</v>
      </c>
      <c r="EH93" s="436" t="s">
        <v>397</v>
      </c>
      <c r="EI93" s="436" t="s">
        <v>397</v>
      </c>
      <c r="EJ93" s="436" t="s">
        <v>397</v>
      </c>
      <c r="EK93" s="436" t="s">
        <v>397</v>
      </c>
      <c r="EL93" s="436" t="s">
        <v>397</v>
      </c>
      <c r="EM93" s="436" t="s">
        <v>397</v>
      </c>
      <c r="EN93" s="436" t="s">
        <v>397</v>
      </c>
      <c r="EO93" s="436" t="s">
        <v>397</v>
      </c>
      <c r="EP93" s="436" t="s">
        <v>397</v>
      </c>
      <c r="EQ93" s="436" t="s">
        <v>397</v>
      </c>
      <c r="ER93" s="436" t="s">
        <v>397</v>
      </c>
      <c r="ES93" s="436" t="s">
        <v>397</v>
      </c>
      <c r="ET93" s="436" t="s">
        <v>397</v>
      </c>
      <c r="EU93" s="436" t="s">
        <v>397</v>
      </c>
      <c r="EV93" s="436" t="s">
        <v>397</v>
      </c>
      <c r="EW93" s="436" t="s">
        <v>397</v>
      </c>
      <c r="EX93" s="436" t="s">
        <v>397</v>
      </c>
      <c r="EY93" s="436" t="s">
        <v>397</v>
      </c>
      <c r="EZ93" s="436" t="s">
        <v>397</v>
      </c>
      <c r="FA93" s="436" t="s">
        <v>397</v>
      </c>
      <c r="FB93" s="436" t="s">
        <v>397</v>
      </c>
      <c r="FC93" s="436" t="s">
        <v>397</v>
      </c>
      <c r="FD93" s="436" t="s">
        <v>397</v>
      </c>
      <c r="FE93" s="436" t="s">
        <v>397</v>
      </c>
      <c r="FF93" s="436" t="s">
        <v>397</v>
      </c>
      <c r="FG93" s="436" t="s">
        <v>397</v>
      </c>
      <c r="FH93" s="436" t="s">
        <v>397</v>
      </c>
      <c r="FI93" s="436" t="s">
        <v>397</v>
      </c>
      <c r="FJ93" s="436" t="s">
        <v>397</v>
      </c>
      <c r="FK93" s="436" t="s">
        <v>397</v>
      </c>
      <c r="FL93" s="436" t="s">
        <v>397</v>
      </c>
      <c r="FM93" s="436" t="s">
        <v>397</v>
      </c>
      <c r="FN93" s="436" t="s">
        <v>397</v>
      </c>
      <c r="FO93" s="436" t="s">
        <v>397</v>
      </c>
      <c r="FP93" s="436" t="s">
        <v>397</v>
      </c>
      <c r="FQ93" s="436" t="s">
        <v>397</v>
      </c>
      <c r="FR93" s="436" t="s">
        <v>397</v>
      </c>
      <c r="FS93" s="436" t="s">
        <v>397</v>
      </c>
      <c r="FT93" s="436" t="s">
        <v>397</v>
      </c>
      <c r="FU93" s="436" t="s">
        <v>397</v>
      </c>
      <c r="FV93" s="436" t="s">
        <v>397</v>
      </c>
      <c r="FW93" s="436" t="s">
        <v>397</v>
      </c>
      <c r="FX93" s="436" t="s">
        <v>397</v>
      </c>
      <c r="FY93" s="436" t="s">
        <v>397</v>
      </c>
      <c r="FZ93" s="436" t="s">
        <v>397</v>
      </c>
      <c r="GA93" s="436" t="s">
        <v>397</v>
      </c>
      <c r="GB93" s="436" t="s">
        <v>397</v>
      </c>
      <c r="GC93" s="436" t="s">
        <v>397</v>
      </c>
      <c r="GD93" s="436" t="s">
        <v>397</v>
      </c>
      <c r="GE93" s="436" t="s">
        <v>397</v>
      </c>
      <c r="GF93" s="436" t="s">
        <v>397</v>
      </c>
      <c r="GG93" s="436" t="s">
        <v>397</v>
      </c>
      <c r="GH93" s="436" t="s">
        <v>397</v>
      </c>
      <c r="GI93" s="436" t="s">
        <v>397</v>
      </c>
      <c r="GJ93" s="436" t="s">
        <v>397</v>
      </c>
      <c r="GK93" s="436" t="s">
        <v>397</v>
      </c>
      <c r="GL93" s="436" t="s">
        <v>397</v>
      </c>
      <c r="GM93" s="436" t="s">
        <v>397</v>
      </c>
      <c r="GN93" s="436" t="s">
        <v>397</v>
      </c>
      <c r="GO93" s="436" t="s">
        <v>397</v>
      </c>
      <c r="GP93" s="436" t="s">
        <v>397</v>
      </c>
      <c r="GQ93" s="436" t="s">
        <v>397</v>
      </c>
      <c r="GR93" s="436" t="s">
        <v>397</v>
      </c>
      <c r="GS93" s="436" t="s">
        <v>397</v>
      </c>
      <c r="GT93" s="436" t="s">
        <v>397</v>
      </c>
      <c r="GU93" s="436" t="s">
        <v>397</v>
      </c>
      <c r="GV93" s="436" t="s">
        <v>397</v>
      </c>
      <c r="GW93" s="436" t="s">
        <v>397</v>
      </c>
      <c r="GX93" s="436" t="s">
        <v>397</v>
      </c>
      <c r="GY93" s="436" t="s">
        <v>397</v>
      </c>
      <c r="GZ93" s="436" t="s">
        <v>397</v>
      </c>
      <c r="HA93" s="436" t="s">
        <v>397</v>
      </c>
      <c r="HB93" s="436" t="s">
        <v>397</v>
      </c>
      <c r="HC93" s="436" t="s">
        <v>397</v>
      </c>
      <c r="HD93" s="436" t="s">
        <v>397</v>
      </c>
      <c r="HE93" s="436" t="s">
        <v>397</v>
      </c>
      <c r="HF93" s="436" t="s">
        <v>397</v>
      </c>
      <c r="HG93" s="436" t="s">
        <v>397</v>
      </c>
      <c r="HH93" s="436" t="s">
        <v>397</v>
      </c>
      <c r="HI93" s="436" t="s">
        <v>397</v>
      </c>
      <c r="HJ93" s="436" t="s">
        <v>397</v>
      </c>
      <c r="HK93" s="436" t="s">
        <v>397</v>
      </c>
      <c r="HL93" s="436" t="s">
        <v>397</v>
      </c>
      <c r="HM93" s="436" t="s">
        <v>397</v>
      </c>
      <c r="HN93" s="436" t="s">
        <v>397</v>
      </c>
      <c r="HO93" s="436" t="s">
        <v>397</v>
      </c>
      <c r="HP93" s="436" t="s">
        <v>397</v>
      </c>
      <c r="HQ93" s="436" t="s">
        <v>397</v>
      </c>
      <c r="HR93" s="436" t="s">
        <v>397</v>
      </c>
      <c r="HS93" s="436" t="s">
        <v>397</v>
      </c>
      <c r="HT93" s="436" t="s">
        <v>397</v>
      </c>
      <c r="HU93" s="436" t="s">
        <v>397</v>
      </c>
      <c r="HV93" s="436" t="s">
        <v>397</v>
      </c>
      <c r="HW93" s="436" t="s">
        <v>397</v>
      </c>
      <c r="HX93" s="436" t="s">
        <v>397</v>
      </c>
      <c r="HY93" s="436" t="s">
        <v>397</v>
      </c>
      <c r="HZ93" s="436" t="s">
        <v>397</v>
      </c>
      <c r="IA93" s="436" t="s">
        <v>397</v>
      </c>
      <c r="IB93" s="436" t="s">
        <v>397</v>
      </c>
      <c r="IC93" s="436" t="s">
        <v>397</v>
      </c>
      <c r="ID93" s="436" t="s">
        <v>397</v>
      </c>
      <c r="IE93" s="436" t="s">
        <v>397</v>
      </c>
      <c r="IF93" s="436" t="s">
        <v>397</v>
      </c>
      <c r="IG93" s="436" t="s">
        <v>397</v>
      </c>
      <c r="IH93" s="436" t="s">
        <v>397</v>
      </c>
      <c r="II93" s="436" t="s">
        <v>397</v>
      </c>
      <c r="IJ93" s="436" t="s">
        <v>397</v>
      </c>
      <c r="IK93" s="436" t="s">
        <v>397</v>
      </c>
      <c r="IL93" s="436" t="s">
        <v>397</v>
      </c>
      <c r="IM93" s="436" t="s">
        <v>397</v>
      </c>
      <c r="IN93" s="436" t="s">
        <v>397</v>
      </c>
      <c r="IO93" s="436" t="s">
        <v>397</v>
      </c>
      <c r="IP93" s="436" t="s">
        <v>397</v>
      </c>
      <c r="IQ93" s="436" t="s">
        <v>397</v>
      </c>
      <c r="IR93" s="436" t="s">
        <v>397</v>
      </c>
      <c r="IS93" s="436" t="s">
        <v>397</v>
      </c>
      <c r="IT93" s="436" t="s">
        <v>397</v>
      </c>
      <c r="IU93" s="436" t="s">
        <v>397</v>
      </c>
      <c r="IV93" s="436" t="s">
        <v>397</v>
      </c>
      <c r="IW93" s="436" t="s">
        <v>397</v>
      </c>
      <c r="IX93" s="436" t="s">
        <v>397</v>
      </c>
      <c r="IY93" s="436" t="s">
        <v>397</v>
      </c>
      <c r="IZ93" s="436" t="s">
        <v>397</v>
      </c>
      <c r="JA93" s="436" t="s">
        <v>397</v>
      </c>
      <c r="JB93" s="436" t="s">
        <v>397</v>
      </c>
      <c r="JC93" s="436" t="s">
        <v>397</v>
      </c>
      <c r="JD93" s="436" t="s">
        <v>397</v>
      </c>
      <c r="JE93" s="436" t="s">
        <v>397</v>
      </c>
      <c r="JF93" s="436" t="s">
        <v>397</v>
      </c>
      <c r="JG93" s="436" t="s">
        <v>397</v>
      </c>
      <c r="JH93" s="436" t="s">
        <v>397</v>
      </c>
      <c r="JI93" s="436" t="s">
        <v>397</v>
      </c>
      <c r="JJ93" s="436" t="s">
        <v>397</v>
      </c>
      <c r="JK93" s="436" t="s">
        <v>397</v>
      </c>
      <c r="JL93" s="436" t="s">
        <v>397</v>
      </c>
      <c r="JM93" s="436" t="s">
        <v>397</v>
      </c>
      <c r="JN93" s="436" t="s">
        <v>397</v>
      </c>
      <c r="JO93" s="436" t="s">
        <v>397</v>
      </c>
      <c r="JP93" s="436" t="s">
        <v>397</v>
      </c>
      <c r="JQ93" s="436" t="s">
        <v>397</v>
      </c>
      <c r="JR93" s="436" t="s">
        <v>397</v>
      </c>
      <c r="JS93" s="436" t="s">
        <v>397</v>
      </c>
      <c r="JT93" s="436" t="s">
        <v>397</v>
      </c>
      <c r="JU93" s="436" t="s">
        <v>397</v>
      </c>
      <c r="JV93" s="436" t="s">
        <v>397</v>
      </c>
      <c r="JW93" s="436" t="s">
        <v>397</v>
      </c>
      <c r="JX93" s="436" t="s">
        <v>397</v>
      </c>
      <c r="JY93" s="436" t="s">
        <v>397</v>
      </c>
      <c r="JZ93" s="436" t="s">
        <v>397</v>
      </c>
      <c r="KA93" s="436" t="s">
        <v>397</v>
      </c>
      <c r="KB93" s="436" t="s">
        <v>397</v>
      </c>
      <c r="KC93" s="436" t="s">
        <v>397</v>
      </c>
      <c r="KD93" s="436" t="s">
        <v>397</v>
      </c>
      <c r="KE93" s="436" t="s">
        <v>397</v>
      </c>
      <c r="KF93" s="436" t="s">
        <v>397</v>
      </c>
      <c r="KG93" s="436" t="s">
        <v>397</v>
      </c>
      <c r="KH93" s="436" t="s">
        <v>397</v>
      </c>
      <c r="KI93" s="436" t="s">
        <v>397</v>
      </c>
      <c r="KJ93" s="436" t="s">
        <v>397</v>
      </c>
      <c r="KK93" s="436" t="s">
        <v>397</v>
      </c>
      <c r="KL93" s="436" t="s">
        <v>397</v>
      </c>
      <c r="KM93" s="436" t="s">
        <v>397</v>
      </c>
      <c r="KN93" s="436" t="s">
        <v>397</v>
      </c>
      <c r="KO93" s="436" t="s">
        <v>397</v>
      </c>
      <c r="KP93" s="436" t="s">
        <v>397</v>
      </c>
      <c r="KQ93" s="436" t="s">
        <v>397</v>
      </c>
      <c r="KR93" s="436" t="s">
        <v>397</v>
      </c>
      <c r="KS93" s="436" t="s">
        <v>397</v>
      </c>
      <c r="KT93" s="436" t="s">
        <v>397</v>
      </c>
      <c r="KU93" s="436"/>
      <c r="KV93" s="436"/>
      <c r="KW93" s="436"/>
      <c r="KX93" s="436"/>
      <c r="KY93" s="435"/>
      <c r="KZ93" s="435" t="s">
        <v>491</v>
      </c>
      <c r="LA93" s="435" t="s">
        <v>397</v>
      </c>
      <c r="LB93" s="435" t="s">
        <v>397</v>
      </c>
      <c r="LC93" s="435" t="s">
        <v>397</v>
      </c>
      <c r="LD93" s="435" t="s">
        <v>397</v>
      </c>
      <c r="LE93" s="435" t="s">
        <v>397</v>
      </c>
      <c r="LF93" s="435" t="s">
        <v>397</v>
      </c>
      <c r="LG93" s="435"/>
      <c r="LH93" s="436"/>
      <c r="LI93" s="436"/>
      <c r="LJ93" s="436"/>
      <c r="LK93" s="436"/>
      <c r="LL93" s="436"/>
      <c r="LM93" s="436"/>
      <c r="LN93" s="436"/>
      <c r="LO93" s="436"/>
      <c r="LP93" s="436"/>
      <c r="LQ93" s="436"/>
      <c r="LR93" s="436"/>
      <c r="LS93" s="436"/>
      <c r="LT93" s="436"/>
      <c r="LU93" s="436"/>
      <c r="LV93" s="436"/>
      <c r="LW93" s="436"/>
      <c r="LX93" s="436"/>
      <c r="LY93" s="436"/>
      <c r="LZ93" s="436"/>
      <c r="MA93" s="436"/>
      <c r="MB93" s="436"/>
      <c r="MC93" s="436"/>
      <c r="MD93" s="436"/>
      <c r="ME93" s="436"/>
      <c r="MF93" s="436"/>
      <c r="MG93" s="436"/>
      <c r="MH93" s="436"/>
      <c r="MI93" s="436"/>
      <c r="MJ93" s="436"/>
      <c r="MK93" s="436"/>
      <c r="ML93" s="436"/>
      <c r="MM93" s="436"/>
      <c r="MN93" s="436"/>
      <c r="MO93" s="436"/>
      <c r="MP93" s="436"/>
      <c r="MQ93" s="436"/>
      <c r="MR93" s="436"/>
      <c r="MS93" s="436"/>
      <c r="MT93" s="436"/>
      <c r="MU93" s="436"/>
      <c r="MV93" s="436"/>
      <c r="MW93" s="436"/>
      <c r="MX93" s="436"/>
      <c r="MY93" s="436"/>
      <c r="MZ93" s="436"/>
      <c r="NA93" s="436"/>
      <c r="NB93" s="436"/>
      <c r="NC93" s="436"/>
      <c r="ND93" s="436"/>
      <c r="NE93" s="436"/>
      <c r="NF93" s="436"/>
      <c r="NG93" s="436"/>
      <c r="NH93" s="436"/>
      <c r="NI93" s="436"/>
      <c r="NJ93" s="436"/>
      <c r="NK93" s="436"/>
      <c r="NL93" s="436"/>
      <c r="NM93" s="436"/>
      <c r="NN93" s="436"/>
      <c r="NO93" s="436"/>
      <c r="NP93" s="436"/>
      <c r="NQ93" s="436"/>
      <c r="NR93" s="436"/>
      <c r="NS93" s="436"/>
      <c r="NT93" s="436"/>
      <c r="NU93" s="436"/>
      <c r="NV93" s="436"/>
      <c r="NW93" s="436"/>
      <c r="NX93" s="436"/>
      <c r="NY93" s="436"/>
      <c r="NZ93" s="436"/>
      <c r="OA93" s="436"/>
      <c r="OB93" s="436"/>
      <c r="OC93" s="436"/>
      <c r="OD93" s="436"/>
      <c r="OE93" s="436"/>
      <c r="OF93" s="436"/>
      <c r="OG93" s="436"/>
      <c r="OH93" s="436"/>
      <c r="OI93" s="436"/>
      <c r="OJ93" s="436"/>
      <c r="OK93" s="436"/>
      <c r="OL93" s="436"/>
      <c r="OM93" s="436"/>
      <c r="ON93" s="436"/>
      <c r="OO93" s="436"/>
      <c r="OP93" s="436"/>
      <c r="OQ93" s="436"/>
      <c r="OR93" s="436"/>
      <c r="OS93" s="436"/>
      <c r="OT93" s="436"/>
      <c r="OU93" s="436"/>
      <c r="OV93" s="436"/>
      <c r="OW93" s="436"/>
      <c r="OX93" s="436"/>
      <c r="OY93" s="436"/>
      <c r="OZ93" s="436"/>
      <c r="PA93" s="436"/>
      <c r="PB93" s="436"/>
      <c r="PC93" s="436"/>
      <c r="PD93" s="436"/>
      <c r="PE93" s="436"/>
      <c r="PF93" s="436"/>
      <c r="PG93" s="436"/>
      <c r="PH93" s="436"/>
      <c r="PI93" s="436"/>
      <c r="PJ93" s="436"/>
      <c r="PK93" s="436"/>
      <c r="PL93" s="436"/>
      <c r="PM93" s="436"/>
      <c r="PN93" s="436"/>
      <c r="PO93" s="436"/>
      <c r="PP93" s="436"/>
      <c r="PQ93" s="436"/>
      <c r="PR93" s="436"/>
      <c r="PS93" s="436"/>
      <c r="PT93" s="436"/>
      <c r="PU93" s="436"/>
      <c r="PV93" s="436"/>
      <c r="PW93" s="436"/>
      <c r="PX93" s="436"/>
      <c r="PY93" s="436"/>
      <c r="PZ93" s="436"/>
      <c r="QA93" s="436"/>
      <c r="QB93" s="436"/>
      <c r="QC93" s="436"/>
      <c r="QD93" s="436"/>
      <c r="QE93" s="436"/>
      <c r="QF93" s="436"/>
      <c r="QG93" s="436"/>
      <c r="QH93" s="436"/>
      <c r="QI93" s="436"/>
      <c r="QJ93" s="436"/>
      <c r="QK93" s="436"/>
      <c r="QL93" s="436"/>
      <c r="QM93" s="436"/>
      <c r="QN93" s="436"/>
      <c r="QO93" s="436"/>
      <c r="QP93" s="436"/>
      <c r="QQ93" s="436"/>
      <c r="QR93" s="436"/>
      <c r="QS93" s="436"/>
      <c r="QT93" s="436"/>
      <c r="QU93" s="436"/>
      <c r="QV93" s="436"/>
      <c r="QW93" s="436"/>
      <c r="QX93" s="436"/>
      <c r="QY93" s="436"/>
      <c r="QZ93" s="436"/>
      <c r="RA93" s="436"/>
      <c r="RB93" s="436"/>
      <c r="RC93" s="436"/>
      <c r="RD93" s="436"/>
      <c r="RE93" s="436"/>
      <c r="RF93" s="436"/>
      <c r="RG93" s="436"/>
      <c r="RH93" s="436"/>
      <c r="RI93" s="436"/>
      <c r="RJ93" s="436"/>
      <c r="RK93" s="436"/>
      <c r="RL93" s="436"/>
      <c r="RM93" s="436"/>
      <c r="RN93" s="436"/>
      <c r="RO93" s="436"/>
      <c r="RP93" s="436"/>
      <c r="RQ93" s="436"/>
      <c r="RR93" s="436"/>
      <c r="RS93" s="436"/>
      <c r="RT93" s="436"/>
      <c r="RU93" s="436"/>
      <c r="RV93" s="436"/>
      <c r="RW93" s="436"/>
      <c r="RX93" s="436"/>
      <c r="RY93" s="436"/>
      <c r="RZ93" s="436"/>
      <c r="SA93" s="436"/>
      <c r="SB93" s="436"/>
      <c r="SC93" s="436"/>
      <c r="SD93" s="436"/>
      <c r="SE93" s="436"/>
      <c r="SF93" s="436"/>
      <c r="SG93" s="436"/>
    </row>
    <row r="94" spans="1:501">
      <c r="A94" s="433"/>
      <c r="B94" s="433" t="s">
        <v>492</v>
      </c>
      <c r="C94" s="433">
        <v>0</v>
      </c>
      <c r="D94" s="433">
        <v>0</v>
      </c>
      <c r="E94" s="433">
        <v>-5.0999999999999996</v>
      </c>
      <c r="F94" s="433">
        <v>0</v>
      </c>
      <c r="G94" s="433">
        <v>0.02</v>
      </c>
      <c r="H94" s="433">
        <v>-0.12</v>
      </c>
      <c r="I94" s="433">
        <v>-5.12</v>
      </c>
      <c r="J94" s="433">
        <v>0.15</v>
      </c>
      <c r="K94" s="433">
        <v>-0.68</v>
      </c>
      <c r="L94" s="433">
        <v>0.04</v>
      </c>
      <c r="M94" s="433">
        <v>-0.78</v>
      </c>
      <c r="N94" s="433"/>
      <c r="O94" s="434">
        <v>0</v>
      </c>
      <c r="P94" s="433">
        <v>0</v>
      </c>
      <c r="Q94" s="433">
        <v>0</v>
      </c>
      <c r="R94" s="433">
        <v>0</v>
      </c>
      <c r="S94" s="433">
        <v>0</v>
      </c>
      <c r="T94" s="433">
        <v>0</v>
      </c>
      <c r="U94" s="433">
        <v>0</v>
      </c>
      <c r="V94" s="433">
        <v>0</v>
      </c>
      <c r="W94" s="433" t="s">
        <v>397</v>
      </c>
      <c r="X94" s="433" t="s">
        <v>397</v>
      </c>
      <c r="Y94" s="433" t="s">
        <v>397</v>
      </c>
      <c r="Z94" s="433"/>
      <c r="AA94" s="433"/>
      <c r="AB94" s="433"/>
      <c r="AC94" s="433"/>
      <c r="AD94" s="433"/>
      <c r="AE94" s="433"/>
      <c r="AF94" s="435" t="s">
        <v>492</v>
      </c>
      <c r="AG94" s="433" t="s">
        <v>492</v>
      </c>
      <c r="AH94" s="436" t="s">
        <v>397</v>
      </c>
      <c r="AI94" s="436" t="s">
        <v>397</v>
      </c>
      <c r="AJ94" s="436" t="s">
        <v>397</v>
      </c>
      <c r="AK94" s="436" t="s">
        <v>397</v>
      </c>
      <c r="AL94" s="436" t="s">
        <v>397</v>
      </c>
      <c r="AM94" s="436" t="s">
        <v>397</v>
      </c>
      <c r="AN94" s="436" t="s">
        <v>397</v>
      </c>
      <c r="AO94" s="436" t="s">
        <v>397</v>
      </c>
      <c r="AP94" s="436" t="s">
        <v>397</v>
      </c>
      <c r="AQ94" s="436" t="s">
        <v>397</v>
      </c>
      <c r="AR94" s="436" t="s">
        <v>397</v>
      </c>
      <c r="AS94" s="436" t="s">
        <v>397</v>
      </c>
      <c r="AT94" s="436" t="s">
        <v>397</v>
      </c>
      <c r="AU94" s="436" t="s">
        <v>397</v>
      </c>
      <c r="AV94" s="436" t="s">
        <v>397</v>
      </c>
      <c r="AW94" s="436" t="s">
        <v>397</v>
      </c>
      <c r="AX94" s="436" t="s">
        <v>397</v>
      </c>
      <c r="AY94" s="436" t="s">
        <v>397</v>
      </c>
      <c r="AZ94" s="436" t="s">
        <v>397</v>
      </c>
      <c r="BA94" s="436" t="s">
        <v>397</v>
      </c>
      <c r="BB94" s="436" t="s">
        <v>397</v>
      </c>
      <c r="BC94" s="436" t="s">
        <v>397</v>
      </c>
      <c r="BD94" s="436" t="s">
        <v>397</v>
      </c>
      <c r="BE94" s="436" t="s">
        <v>397</v>
      </c>
      <c r="BF94" s="436" t="s">
        <v>397</v>
      </c>
      <c r="BG94" s="436" t="s">
        <v>397</v>
      </c>
      <c r="BH94" s="436" t="s">
        <v>397</v>
      </c>
      <c r="BI94" s="436" t="s">
        <v>397</v>
      </c>
      <c r="BJ94" s="436" t="s">
        <v>397</v>
      </c>
      <c r="BK94" s="436" t="s">
        <v>397</v>
      </c>
      <c r="BL94" s="436" t="s">
        <v>397</v>
      </c>
      <c r="BM94" s="436" t="s">
        <v>397</v>
      </c>
      <c r="BN94" s="436" t="s">
        <v>397</v>
      </c>
      <c r="BO94" s="436" t="s">
        <v>397</v>
      </c>
      <c r="BP94" s="436" t="s">
        <v>397</v>
      </c>
      <c r="BQ94" s="436" t="s">
        <v>397</v>
      </c>
      <c r="BR94" s="436" t="s">
        <v>397</v>
      </c>
      <c r="BS94" s="436" t="s">
        <v>397</v>
      </c>
      <c r="BT94" s="436" t="s">
        <v>397</v>
      </c>
      <c r="BU94" s="436" t="s">
        <v>397</v>
      </c>
      <c r="BV94" s="436" t="s">
        <v>397</v>
      </c>
      <c r="BW94" s="436" t="s">
        <v>397</v>
      </c>
      <c r="BX94" s="436" t="s">
        <v>397</v>
      </c>
      <c r="BY94" s="436" t="s">
        <v>397</v>
      </c>
      <c r="BZ94" s="436" t="s">
        <v>397</v>
      </c>
      <c r="CA94" s="436" t="s">
        <v>397</v>
      </c>
      <c r="CB94" s="436" t="s">
        <v>397</v>
      </c>
      <c r="CC94" s="436" t="s">
        <v>397</v>
      </c>
      <c r="CD94" s="436" t="s">
        <v>397</v>
      </c>
      <c r="CE94" s="436" t="s">
        <v>397</v>
      </c>
      <c r="CF94" s="436" t="s">
        <v>397</v>
      </c>
      <c r="CG94" s="436" t="s">
        <v>397</v>
      </c>
      <c r="CH94" s="436" t="s">
        <v>397</v>
      </c>
      <c r="CI94" s="436" t="s">
        <v>397</v>
      </c>
      <c r="CJ94" s="436" t="s">
        <v>397</v>
      </c>
      <c r="CK94" s="436" t="s">
        <v>397</v>
      </c>
      <c r="CL94" s="436" t="s">
        <v>397</v>
      </c>
      <c r="CM94" s="436" t="s">
        <v>397</v>
      </c>
      <c r="CN94" s="436" t="s">
        <v>397</v>
      </c>
      <c r="CO94" s="436" t="s">
        <v>397</v>
      </c>
      <c r="CP94" s="436" t="s">
        <v>397</v>
      </c>
      <c r="CQ94" s="436" t="s">
        <v>397</v>
      </c>
      <c r="CR94" s="436" t="s">
        <v>397</v>
      </c>
      <c r="CS94" s="436" t="s">
        <v>397</v>
      </c>
      <c r="CT94" s="436" t="s">
        <v>397</v>
      </c>
      <c r="CU94" s="436" t="s">
        <v>397</v>
      </c>
      <c r="CV94" s="436" t="s">
        <v>397</v>
      </c>
      <c r="CW94" s="436" t="s">
        <v>397</v>
      </c>
      <c r="CX94" s="436" t="s">
        <v>397</v>
      </c>
      <c r="CY94" s="436" t="s">
        <v>397</v>
      </c>
      <c r="CZ94" s="436" t="s">
        <v>397</v>
      </c>
      <c r="DA94" s="436" t="s">
        <v>397</v>
      </c>
      <c r="DB94" s="436" t="s">
        <v>397</v>
      </c>
      <c r="DC94" s="435"/>
      <c r="DD94" s="435"/>
      <c r="DE94" s="435"/>
      <c r="DF94" s="435" t="s">
        <v>397</v>
      </c>
      <c r="DG94" s="435" t="s">
        <v>397</v>
      </c>
      <c r="DH94" s="435" t="s">
        <v>397</v>
      </c>
      <c r="DI94" s="435" t="s">
        <v>397</v>
      </c>
      <c r="DJ94" s="435" t="s">
        <v>397</v>
      </c>
      <c r="DK94" s="435" t="s">
        <v>397</v>
      </c>
      <c r="DL94" s="435"/>
      <c r="DM94" s="435"/>
      <c r="DN94" s="435" t="s">
        <v>492</v>
      </c>
      <c r="DO94" s="433" t="s">
        <v>492</v>
      </c>
      <c r="DP94" s="436" t="s">
        <v>397</v>
      </c>
      <c r="DQ94" s="436" t="s">
        <v>397</v>
      </c>
      <c r="DR94" s="436" t="s">
        <v>397</v>
      </c>
      <c r="DS94" s="436" t="s">
        <v>397</v>
      </c>
      <c r="DT94" s="436" t="s">
        <v>397</v>
      </c>
      <c r="DU94" s="436" t="s">
        <v>397</v>
      </c>
      <c r="DV94" s="436" t="s">
        <v>397</v>
      </c>
      <c r="DW94" s="436" t="s">
        <v>397</v>
      </c>
      <c r="DX94" s="436" t="s">
        <v>397</v>
      </c>
      <c r="DY94" s="436" t="s">
        <v>397</v>
      </c>
      <c r="DZ94" s="436" t="s">
        <v>397</v>
      </c>
      <c r="EA94" s="436" t="s">
        <v>397</v>
      </c>
      <c r="EB94" s="436" t="s">
        <v>397</v>
      </c>
      <c r="EC94" s="436" t="s">
        <v>397</v>
      </c>
      <c r="ED94" s="436" t="s">
        <v>397</v>
      </c>
      <c r="EE94" s="436" t="s">
        <v>397</v>
      </c>
      <c r="EF94" s="436" t="s">
        <v>397</v>
      </c>
      <c r="EG94" s="436" t="s">
        <v>397</v>
      </c>
      <c r="EH94" s="436" t="s">
        <v>397</v>
      </c>
      <c r="EI94" s="436" t="s">
        <v>397</v>
      </c>
      <c r="EJ94" s="436" t="s">
        <v>397</v>
      </c>
      <c r="EK94" s="436" t="s">
        <v>397</v>
      </c>
      <c r="EL94" s="436" t="s">
        <v>397</v>
      </c>
      <c r="EM94" s="436" t="s">
        <v>397</v>
      </c>
      <c r="EN94" s="436" t="s">
        <v>397</v>
      </c>
      <c r="EO94" s="436" t="s">
        <v>397</v>
      </c>
      <c r="EP94" s="436" t="s">
        <v>397</v>
      </c>
      <c r="EQ94" s="436" t="s">
        <v>397</v>
      </c>
      <c r="ER94" s="436" t="s">
        <v>397</v>
      </c>
      <c r="ES94" s="436" t="s">
        <v>397</v>
      </c>
      <c r="ET94" s="436" t="s">
        <v>397</v>
      </c>
      <c r="EU94" s="436" t="s">
        <v>397</v>
      </c>
      <c r="EV94" s="436" t="s">
        <v>397</v>
      </c>
      <c r="EW94" s="436" t="s">
        <v>397</v>
      </c>
      <c r="EX94" s="436" t="s">
        <v>397</v>
      </c>
      <c r="EY94" s="436" t="s">
        <v>397</v>
      </c>
      <c r="EZ94" s="436" t="s">
        <v>397</v>
      </c>
      <c r="FA94" s="436" t="s">
        <v>397</v>
      </c>
      <c r="FB94" s="436" t="s">
        <v>397</v>
      </c>
      <c r="FC94" s="436" t="s">
        <v>397</v>
      </c>
      <c r="FD94" s="436" t="s">
        <v>397</v>
      </c>
      <c r="FE94" s="436" t="s">
        <v>397</v>
      </c>
      <c r="FF94" s="436" t="s">
        <v>397</v>
      </c>
      <c r="FG94" s="436" t="s">
        <v>397</v>
      </c>
      <c r="FH94" s="436" t="s">
        <v>397</v>
      </c>
      <c r="FI94" s="436" t="s">
        <v>397</v>
      </c>
      <c r="FJ94" s="436" t="s">
        <v>397</v>
      </c>
      <c r="FK94" s="436" t="s">
        <v>397</v>
      </c>
      <c r="FL94" s="436" t="s">
        <v>397</v>
      </c>
      <c r="FM94" s="436" t="s">
        <v>397</v>
      </c>
      <c r="FN94" s="436" t="s">
        <v>397</v>
      </c>
      <c r="FO94" s="436" t="s">
        <v>397</v>
      </c>
      <c r="FP94" s="436" t="s">
        <v>397</v>
      </c>
      <c r="FQ94" s="436" t="s">
        <v>397</v>
      </c>
      <c r="FR94" s="436" t="s">
        <v>397</v>
      </c>
      <c r="FS94" s="436" t="s">
        <v>397</v>
      </c>
      <c r="FT94" s="436" t="s">
        <v>397</v>
      </c>
      <c r="FU94" s="436" t="s">
        <v>397</v>
      </c>
      <c r="FV94" s="436" t="s">
        <v>397</v>
      </c>
      <c r="FW94" s="436" t="s">
        <v>397</v>
      </c>
      <c r="FX94" s="436" t="s">
        <v>397</v>
      </c>
      <c r="FY94" s="436" t="s">
        <v>397</v>
      </c>
      <c r="FZ94" s="436" t="s">
        <v>397</v>
      </c>
      <c r="GA94" s="436" t="s">
        <v>397</v>
      </c>
      <c r="GB94" s="436" t="s">
        <v>397</v>
      </c>
      <c r="GC94" s="436" t="s">
        <v>397</v>
      </c>
      <c r="GD94" s="436" t="s">
        <v>397</v>
      </c>
      <c r="GE94" s="436" t="s">
        <v>397</v>
      </c>
      <c r="GF94" s="436" t="s">
        <v>397</v>
      </c>
      <c r="GG94" s="436" t="s">
        <v>397</v>
      </c>
      <c r="GH94" s="436" t="s">
        <v>397</v>
      </c>
      <c r="GI94" s="436" t="s">
        <v>397</v>
      </c>
      <c r="GJ94" s="436" t="s">
        <v>397</v>
      </c>
      <c r="GK94" s="436" t="s">
        <v>397</v>
      </c>
      <c r="GL94" s="436" t="s">
        <v>397</v>
      </c>
      <c r="GM94" s="436" t="s">
        <v>397</v>
      </c>
      <c r="GN94" s="436" t="s">
        <v>397</v>
      </c>
      <c r="GO94" s="436" t="s">
        <v>397</v>
      </c>
      <c r="GP94" s="436" t="s">
        <v>397</v>
      </c>
      <c r="GQ94" s="436" t="s">
        <v>397</v>
      </c>
      <c r="GR94" s="436" t="s">
        <v>397</v>
      </c>
      <c r="GS94" s="436" t="s">
        <v>397</v>
      </c>
      <c r="GT94" s="436" t="s">
        <v>397</v>
      </c>
      <c r="GU94" s="436" t="s">
        <v>397</v>
      </c>
      <c r="GV94" s="436" t="s">
        <v>397</v>
      </c>
      <c r="GW94" s="436" t="s">
        <v>397</v>
      </c>
      <c r="GX94" s="436" t="s">
        <v>397</v>
      </c>
      <c r="GY94" s="436" t="s">
        <v>397</v>
      </c>
      <c r="GZ94" s="436" t="s">
        <v>397</v>
      </c>
      <c r="HA94" s="436" t="s">
        <v>397</v>
      </c>
      <c r="HB94" s="436" t="s">
        <v>397</v>
      </c>
      <c r="HC94" s="436" t="s">
        <v>397</v>
      </c>
      <c r="HD94" s="436" t="s">
        <v>397</v>
      </c>
      <c r="HE94" s="436" t="s">
        <v>397</v>
      </c>
      <c r="HF94" s="436" t="s">
        <v>397</v>
      </c>
      <c r="HG94" s="436" t="s">
        <v>397</v>
      </c>
      <c r="HH94" s="436" t="s">
        <v>397</v>
      </c>
      <c r="HI94" s="436" t="s">
        <v>397</v>
      </c>
      <c r="HJ94" s="436" t="s">
        <v>397</v>
      </c>
      <c r="HK94" s="436" t="s">
        <v>397</v>
      </c>
      <c r="HL94" s="436" t="s">
        <v>397</v>
      </c>
      <c r="HM94" s="436" t="s">
        <v>397</v>
      </c>
      <c r="HN94" s="436" t="s">
        <v>397</v>
      </c>
      <c r="HO94" s="436" t="s">
        <v>397</v>
      </c>
      <c r="HP94" s="436" t="s">
        <v>397</v>
      </c>
      <c r="HQ94" s="436" t="s">
        <v>397</v>
      </c>
      <c r="HR94" s="436" t="s">
        <v>397</v>
      </c>
      <c r="HS94" s="436" t="s">
        <v>397</v>
      </c>
      <c r="HT94" s="436" t="s">
        <v>397</v>
      </c>
      <c r="HU94" s="436" t="s">
        <v>397</v>
      </c>
      <c r="HV94" s="436" t="s">
        <v>397</v>
      </c>
      <c r="HW94" s="436" t="s">
        <v>397</v>
      </c>
      <c r="HX94" s="436" t="s">
        <v>397</v>
      </c>
      <c r="HY94" s="436" t="s">
        <v>397</v>
      </c>
      <c r="HZ94" s="436" t="s">
        <v>397</v>
      </c>
      <c r="IA94" s="436" t="s">
        <v>397</v>
      </c>
      <c r="IB94" s="436" t="s">
        <v>397</v>
      </c>
      <c r="IC94" s="436" t="s">
        <v>397</v>
      </c>
      <c r="ID94" s="436" t="s">
        <v>397</v>
      </c>
      <c r="IE94" s="436" t="s">
        <v>397</v>
      </c>
      <c r="IF94" s="436" t="s">
        <v>397</v>
      </c>
      <c r="IG94" s="436" t="s">
        <v>397</v>
      </c>
      <c r="IH94" s="436" t="s">
        <v>397</v>
      </c>
      <c r="II94" s="436" t="s">
        <v>397</v>
      </c>
      <c r="IJ94" s="436" t="s">
        <v>397</v>
      </c>
      <c r="IK94" s="436" t="s">
        <v>397</v>
      </c>
      <c r="IL94" s="436" t="s">
        <v>397</v>
      </c>
      <c r="IM94" s="436" t="s">
        <v>397</v>
      </c>
      <c r="IN94" s="436" t="s">
        <v>397</v>
      </c>
      <c r="IO94" s="436" t="s">
        <v>397</v>
      </c>
      <c r="IP94" s="436" t="s">
        <v>397</v>
      </c>
      <c r="IQ94" s="436" t="s">
        <v>397</v>
      </c>
      <c r="IR94" s="436" t="s">
        <v>397</v>
      </c>
      <c r="IS94" s="436" t="s">
        <v>397</v>
      </c>
      <c r="IT94" s="436" t="s">
        <v>397</v>
      </c>
      <c r="IU94" s="436" t="s">
        <v>397</v>
      </c>
      <c r="IV94" s="436" t="s">
        <v>397</v>
      </c>
      <c r="IW94" s="436" t="s">
        <v>397</v>
      </c>
      <c r="IX94" s="436" t="s">
        <v>397</v>
      </c>
      <c r="IY94" s="436" t="s">
        <v>397</v>
      </c>
      <c r="IZ94" s="436" t="s">
        <v>397</v>
      </c>
      <c r="JA94" s="436" t="s">
        <v>397</v>
      </c>
      <c r="JB94" s="436" t="s">
        <v>397</v>
      </c>
      <c r="JC94" s="436" t="s">
        <v>397</v>
      </c>
      <c r="JD94" s="436" t="s">
        <v>397</v>
      </c>
      <c r="JE94" s="436" t="s">
        <v>397</v>
      </c>
      <c r="JF94" s="436" t="s">
        <v>397</v>
      </c>
      <c r="JG94" s="436" t="s">
        <v>397</v>
      </c>
      <c r="JH94" s="436" t="s">
        <v>397</v>
      </c>
      <c r="JI94" s="436" t="s">
        <v>397</v>
      </c>
      <c r="JJ94" s="436" t="s">
        <v>397</v>
      </c>
      <c r="JK94" s="436" t="s">
        <v>397</v>
      </c>
      <c r="JL94" s="436" t="s">
        <v>397</v>
      </c>
      <c r="JM94" s="436" t="s">
        <v>397</v>
      </c>
      <c r="JN94" s="436" t="s">
        <v>397</v>
      </c>
      <c r="JO94" s="436" t="s">
        <v>397</v>
      </c>
      <c r="JP94" s="436" t="s">
        <v>397</v>
      </c>
      <c r="JQ94" s="436" t="s">
        <v>397</v>
      </c>
      <c r="JR94" s="436" t="s">
        <v>397</v>
      </c>
      <c r="JS94" s="436" t="s">
        <v>397</v>
      </c>
      <c r="JT94" s="436" t="s">
        <v>397</v>
      </c>
      <c r="JU94" s="436" t="s">
        <v>397</v>
      </c>
      <c r="JV94" s="436" t="s">
        <v>397</v>
      </c>
      <c r="JW94" s="436" t="s">
        <v>397</v>
      </c>
      <c r="JX94" s="436" t="s">
        <v>397</v>
      </c>
      <c r="JY94" s="436" t="s">
        <v>397</v>
      </c>
      <c r="JZ94" s="436" t="s">
        <v>397</v>
      </c>
      <c r="KA94" s="436" t="s">
        <v>397</v>
      </c>
      <c r="KB94" s="436" t="s">
        <v>397</v>
      </c>
      <c r="KC94" s="436" t="s">
        <v>397</v>
      </c>
      <c r="KD94" s="436" t="s">
        <v>397</v>
      </c>
      <c r="KE94" s="436" t="s">
        <v>397</v>
      </c>
      <c r="KF94" s="436" t="s">
        <v>397</v>
      </c>
      <c r="KG94" s="436" t="s">
        <v>397</v>
      </c>
      <c r="KH94" s="436" t="s">
        <v>397</v>
      </c>
      <c r="KI94" s="436" t="s">
        <v>397</v>
      </c>
      <c r="KJ94" s="436" t="s">
        <v>397</v>
      </c>
      <c r="KK94" s="436" t="s">
        <v>397</v>
      </c>
      <c r="KL94" s="436" t="s">
        <v>397</v>
      </c>
      <c r="KM94" s="436" t="s">
        <v>397</v>
      </c>
      <c r="KN94" s="436" t="s">
        <v>397</v>
      </c>
      <c r="KO94" s="436" t="s">
        <v>397</v>
      </c>
      <c r="KP94" s="436" t="s">
        <v>397</v>
      </c>
      <c r="KQ94" s="436" t="s">
        <v>397</v>
      </c>
      <c r="KR94" s="436" t="s">
        <v>397</v>
      </c>
      <c r="KS94" s="436" t="s">
        <v>397</v>
      </c>
      <c r="KT94" s="436" t="s">
        <v>397</v>
      </c>
      <c r="KU94" s="436"/>
      <c r="KV94" s="436"/>
      <c r="KW94" s="436"/>
      <c r="KX94" s="436"/>
      <c r="KY94" s="435"/>
      <c r="KZ94" s="435" t="s">
        <v>492</v>
      </c>
      <c r="LA94" s="435" t="s">
        <v>397</v>
      </c>
      <c r="LB94" s="435" t="s">
        <v>397</v>
      </c>
      <c r="LC94" s="435" t="s">
        <v>397</v>
      </c>
      <c r="LD94" s="435" t="s">
        <v>397</v>
      </c>
      <c r="LE94" s="435" t="s">
        <v>397</v>
      </c>
      <c r="LF94" s="435" t="s">
        <v>397</v>
      </c>
      <c r="LG94" s="435"/>
      <c r="LH94" s="436"/>
      <c r="LI94" s="436"/>
      <c r="LJ94" s="436"/>
      <c r="LK94" s="436"/>
      <c r="LL94" s="436"/>
      <c r="LM94" s="436"/>
      <c r="LN94" s="436"/>
      <c r="LO94" s="436"/>
      <c r="LP94" s="436"/>
      <c r="LQ94" s="436"/>
      <c r="LR94" s="436"/>
      <c r="LS94" s="436"/>
      <c r="LT94" s="436"/>
      <c r="LU94" s="436"/>
      <c r="LV94" s="436"/>
      <c r="LW94" s="436"/>
      <c r="LX94" s="436"/>
      <c r="LY94" s="436"/>
      <c r="LZ94" s="436"/>
      <c r="MA94" s="436"/>
      <c r="MB94" s="436"/>
      <c r="MC94" s="436"/>
      <c r="MD94" s="436"/>
      <c r="ME94" s="436"/>
      <c r="MF94" s="436"/>
      <c r="MG94" s="436"/>
      <c r="MH94" s="436"/>
      <c r="MI94" s="436"/>
      <c r="MJ94" s="436"/>
      <c r="MK94" s="436"/>
      <c r="ML94" s="436"/>
      <c r="MM94" s="436"/>
      <c r="MN94" s="436"/>
      <c r="MO94" s="436"/>
      <c r="MP94" s="436"/>
      <c r="MQ94" s="436"/>
      <c r="MR94" s="436"/>
      <c r="MS94" s="436"/>
      <c r="MT94" s="436"/>
      <c r="MU94" s="436"/>
      <c r="MV94" s="436"/>
      <c r="MW94" s="436"/>
      <c r="MX94" s="436"/>
      <c r="MY94" s="436"/>
      <c r="MZ94" s="436"/>
      <c r="NA94" s="436"/>
      <c r="NB94" s="436"/>
      <c r="NC94" s="436"/>
      <c r="ND94" s="436"/>
      <c r="NE94" s="436"/>
      <c r="NF94" s="436"/>
      <c r="NG94" s="436"/>
      <c r="NH94" s="436"/>
      <c r="NI94" s="436"/>
      <c r="NJ94" s="436"/>
      <c r="NK94" s="436"/>
      <c r="NL94" s="436"/>
      <c r="NM94" s="436"/>
      <c r="NN94" s="436"/>
      <c r="NO94" s="436"/>
      <c r="NP94" s="436"/>
      <c r="NQ94" s="436"/>
      <c r="NR94" s="436"/>
      <c r="NS94" s="436"/>
      <c r="NT94" s="436"/>
      <c r="NU94" s="436"/>
      <c r="NV94" s="436"/>
      <c r="NW94" s="436"/>
      <c r="NX94" s="436"/>
      <c r="NY94" s="436"/>
      <c r="NZ94" s="436"/>
      <c r="OA94" s="436"/>
      <c r="OB94" s="436"/>
      <c r="OC94" s="436"/>
      <c r="OD94" s="436"/>
      <c r="OE94" s="436"/>
      <c r="OF94" s="436"/>
      <c r="OG94" s="436"/>
      <c r="OH94" s="436"/>
      <c r="OI94" s="436"/>
      <c r="OJ94" s="436"/>
      <c r="OK94" s="436"/>
      <c r="OL94" s="436"/>
      <c r="OM94" s="436"/>
      <c r="ON94" s="436"/>
      <c r="OO94" s="436"/>
      <c r="OP94" s="436"/>
      <c r="OQ94" s="436"/>
      <c r="OR94" s="436"/>
      <c r="OS94" s="436"/>
      <c r="OT94" s="436"/>
      <c r="OU94" s="436"/>
      <c r="OV94" s="436"/>
      <c r="OW94" s="436"/>
      <c r="OX94" s="436"/>
      <c r="OY94" s="436"/>
      <c r="OZ94" s="436"/>
      <c r="PA94" s="436"/>
      <c r="PB94" s="436"/>
      <c r="PC94" s="436"/>
      <c r="PD94" s="436"/>
      <c r="PE94" s="436"/>
      <c r="PF94" s="436"/>
      <c r="PG94" s="436"/>
      <c r="PH94" s="436"/>
      <c r="PI94" s="436"/>
      <c r="PJ94" s="436"/>
      <c r="PK94" s="436"/>
      <c r="PL94" s="436"/>
      <c r="PM94" s="436"/>
      <c r="PN94" s="436"/>
      <c r="PO94" s="436"/>
      <c r="PP94" s="436"/>
      <c r="PQ94" s="436"/>
      <c r="PR94" s="436"/>
      <c r="PS94" s="436"/>
      <c r="PT94" s="436"/>
      <c r="PU94" s="436"/>
      <c r="PV94" s="436"/>
      <c r="PW94" s="436"/>
      <c r="PX94" s="436"/>
      <c r="PY94" s="436"/>
      <c r="PZ94" s="436"/>
      <c r="QA94" s="436"/>
      <c r="QB94" s="436"/>
      <c r="QC94" s="436"/>
      <c r="QD94" s="436"/>
      <c r="QE94" s="436"/>
      <c r="QF94" s="436"/>
      <c r="QG94" s="436"/>
      <c r="QH94" s="436"/>
      <c r="QI94" s="436"/>
      <c r="QJ94" s="436"/>
      <c r="QK94" s="436"/>
      <c r="QL94" s="436"/>
      <c r="QM94" s="436"/>
      <c r="QN94" s="436"/>
      <c r="QO94" s="436"/>
      <c r="QP94" s="436"/>
      <c r="QQ94" s="436"/>
      <c r="QR94" s="436"/>
      <c r="QS94" s="436"/>
      <c r="QT94" s="436"/>
      <c r="QU94" s="436"/>
      <c r="QV94" s="436"/>
      <c r="QW94" s="436"/>
      <c r="QX94" s="436"/>
      <c r="QY94" s="436"/>
      <c r="QZ94" s="436"/>
      <c r="RA94" s="436"/>
      <c r="RB94" s="436"/>
      <c r="RC94" s="436"/>
      <c r="RD94" s="436"/>
      <c r="RE94" s="436"/>
      <c r="RF94" s="436"/>
      <c r="RG94" s="436"/>
      <c r="RH94" s="436"/>
      <c r="RI94" s="436"/>
      <c r="RJ94" s="436"/>
      <c r="RK94" s="436"/>
      <c r="RL94" s="436"/>
      <c r="RM94" s="436"/>
      <c r="RN94" s="436"/>
      <c r="RO94" s="436"/>
      <c r="RP94" s="436"/>
      <c r="RQ94" s="436"/>
      <c r="RR94" s="436"/>
      <c r="RS94" s="436"/>
      <c r="RT94" s="436"/>
      <c r="RU94" s="436"/>
      <c r="RV94" s="436"/>
      <c r="RW94" s="436"/>
      <c r="RX94" s="436"/>
      <c r="RY94" s="436"/>
      <c r="RZ94" s="436"/>
      <c r="SA94" s="436"/>
      <c r="SB94" s="436"/>
      <c r="SC94" s="436"/>
      <c r="SD94" s="436"/>
      <c r="SE94" s="436"/>
      <c r="SF94" s="436"/>
      <c r="SG94" s="436"/>
    </row>
    <row r="95" spans="1:501">
      <c r="A95" s="433"/>
      <c r="B95" s="433" t="s">
        <v>437</v>
      </c>
      <c r="C95" s="433">
        <v>0</v>
      </c>
      <c r="D95" s="433">
        <v>10.6</v>
      </c>
      <c r="E95" s="433">
        <v>7.57</v>
      </c>
      <c r="F95" s="433">
        <v>-67.180000000000007</v>
      </c>
      <c r="G95" s="433">
        <v>26.63</v>
      </c>
      <c r="H95" s="433">
        <v>21.59</v>
      </c>
      <c r="I95" s="433">
        <v>17.18</v>
      </c>
      <c r="J95" s="433">
        <v>22.73</v>
      </c>
      <c r="K95" s="433">
        <v>17.72</v>
      </c>
      <c r="L95" s="433">
        <v>23.93</v>
      </c>
      <c r="M95" s="433">
        <v>0</v>
      </c>
      <c r="N95" s="433"/>
      <c r="O95" s="434">
        <v>0</v>
      </c>
      <c r="P95" s="433">
        <v>0</v>
      </c>
      <c r="Q95" s="433">
        <v>0</v>
      </c>
      <c r="R95" s="433">
        <v>0</v>
      </c>
      <c r="S95" s="433">
        <v>0</v>
      </c>
      <c r="T95" s="433">
        <v>0</v>
      </c>
      <c r="U95" s="433">
        <v>0</v>
      </c>
      <c r="V95" s="433">
        <v>0</v>
      </c>
      <c r="W95" s="433" t="e">
        <v>#VALUE!</v>
      </c>
      <c r="X95" s="433" t="e">
        <v>#VALUE!</v>
      </c>
      <c r="Y95" s="433">
        <v>0</v>
      </c>
      <c r="Z95" s="433" t="s">
        <v>19</v>
      </c>
      <c r="AA95" s="433" t="s">
        <v>437</v>
      </c>
      <c r="AB95" s="433">
        <v>19.019019019019019</v>
      </c>
      <c r="AC95" s="433" t="e">
        <v>#VALUE!</v>
      </c>
      <c r="AD95" s="433" t="e">
        <v>#VALUE!</v>
      </c>
      <c r="AE95" s="433"/>
      <c r="AF95" s="439" t="s">
        <v>338</v>
      </c>
      <c r="AG95" s="433" t="s">
        <v>437</v>
      </c>
      <c r="AH95" s="436">
        <v>0</v>
      </c>
      <c r="AI95" s="436">
        <v>20.67</v>
      </c>
      <c r="AJ95" s="436">
        <v>9.77</v>
      </c>
      <c r="AK95" s="436">
        <v>-49.58</v>
      </c>
      <c r="AL95" s="436">
        <v>29.88</v>
      </c>
      <c r="AM95" s="436">
        <v>24.15</v>
      </c>
      <c r="AN95" s="436">
        <v>18.86</v>
      </c>
      <c r="AO95" s="436">
        <v>25.71</v>
      </c>
      <c r="AP95" s="436">
        <v>19.12</v>
      </c>
      <c r="AQ95" s="436">
        <v>0</v>
      </c>
      <c r="AR95" s="436">
        <v>0</v>
      </c>
      <c r="AS95" s="436" t="s">
        <v>338</v>
      </c>
      <c r="AT95" s="436" t="s">
        <v>397</v>
      </c>
      <c r="AU95" s="436" t="s">
        <v>397</v>
      </c>
      <c r="AV95" s="436" t="s">
        <v>397</v>
      </c>
      <c r="AW95" s="436" t="s">
        <v>397</v>
      </c>
      <c r="AX95" s="436" t="s">
        <v>397</v>
      </c>
      <c r="AY95" s="436" t="s">
        <v>397</v>
      </c>
      <c r="AZ95" s="436" t="s">
        <v>397</v>
      </c>
      <c r="BA95" s="436" t="s">
        <v>397</v>
      </c>
      <c r="BB95" s="436" t="s">
        <v>397</v>
      </c>
      <c r="BC95" s="436" t="s">
        <v>397</v>
      </c>
      <c r="BD95" s="436" t="s">
        <v>397</v>
      </c>
      <c r="BE95" s="436" t="s">
        <v>397</v>
      </c>
      <c r="BF95" s="436" t="s">
        <v>397</v>
      </c>
      <c r="BG95" s="436" t="s">
        <v>397</v>
      </c>
      <c r="BH95" s="436" t="s">
        <v>397</v>
      </c>
      <c r="BI95" s="436" t="s">
        <v>397</v>
      </c>
      <c r="BJ95" s="436" t="s">
        <v>397</v>
      </c>
      <c r="BK95" s="436" t="s">
        <v>397</v>
      </c>
      <c r="BL95" s="436" t="s">
        <v>397</v>
      </c>
      <c r="BM95" s="436" t="s">
        <v>397</v>
      </c>
      <c r="BN95" s="436" t="s">
        <v>397</v>
      </c>
      <c r="BO95" s="436" t="s">
        <v>397</v>
      </c>
      <c r="BP95" s="436" t="s">
        <v>397</v>
      </c>
      <c r="BQ95" s="436" t="s">
        <v>397</v>
      </c>
      <c r="BR95" s="436" t="s">
        <v>397</v>
      </c>
      <c r="BS95" s="436" t="s">
        <v>397</v>
      </c>
      <c r="BT95" s="436" t="s">
        <v>397</v>
      </c>
      <c r="BU95" s="436" t="s">
        <v>397</v>
      </c>
      <c r="BV95" s="436" t="s">
        <v>397</v>
      </c>
      <c r="BW95" s="436" t="s">
        <v>397</v>
      </c>
      <c r="BX95" s="436" t="s">
        <v>397</v>
      </c>
      <c r="BY95" s="436" t="s">
        <v>397</v>
      </c>
      <c r="BZ95" s="436" t="s">
        <v>397</v>
      </c>
      <c r="CA95" s="436" t="s">
        <v>397</v>
      </c>
      <c r="CB95" s="436" t="s">
        <v>397</v>
      </c>
      <c r="CC95" s="436" t="s">
        <v>397</v>
      </c>
      <c r="CD95" s="436" t="s">
        <v>397</v>
      </c>
      <c r="CE95" s="436" t="s">
        <v>397</v>
      </c>
      <c r="CF95" s="436" t="s">
        <v>397</v>
      </c>
      <c r="CG95" s="436" t="s">
        <v>397</v>
      </c>
      <c r="CH95" s="436" t="s">
        <v>397</v>
      </c>
      <c r="CI95" s="436" t="s">
        <v>397</v>
      </c>
      <c r="CJ95" s="436" t="s">
        <v>397</v>
      </c>
      <c r="CK95" s="436" t="s">
        <v>397</v>
      </c>
      <c r="CL95" s="436" t="s">
        <v>397</v>
      </c>
      <c r="CM95" s="436" t="s">
        <v>397</v>
      </c>
      <c r="CN95" s="436" t="s">
        <v>397</v>
      </c>
      <c r="CO95" s="436" t="s">
        <v>397</v>
      </c>
      <c r="CP95" s="436" t="s">
        <v>397</v>
      </c>
      <c r="CQ95" s="436" t="s">
        <v>397</v>
      </c>
      <c r="CR95" s="436" t="s">
        <v>397</v>
      </c>
      <c r="CS95" s="436" t="s">
        <v>397</v>
      </c>
      <c r="CT95" s="436" t="s">
        <v>397</v>
      </c>
      <c r="CU95" s="436" t="s">
        <v>397</v>
      </c>
      <c r="CV95" s="436" t="s">
        <v>397</v>
      </c>
      <c r="CW95" s="436" t="s">
        <v>397</v>
      </c>
      <c r="CX95" s="436" t="s">
        <v>397</v>
      </c>
      <c r="CY95" s="436" t="s">
        <v>397</v>
      </c>
      <c r="CZ95" s="436" t="s">
        <v>397</v>
      </c>
      <c r="DA95" s="436" t="s">
        <v>397</v>
      </c>
      <c r="DB95" s="436" t="s">
        <v>397</v>
      </c>
      <c r="DC95" s="435"/>
      <c r="DD95" s="440" t="b">
        <v>0</v>
      </c>
      <c r="DE95" s="441" t="s">
        <v>437</v>
      </c>
      <c r="DF95" s="435" t="s">
        <v>397</v>
      </c>
      <c r="DG95" s="441">
        <v>25.830258302583026</v>
      </c>
      <c r="DH95" s="441">
        <v>19.019019019019019</v>
      </c>
      <c r="DI95" s="441" t="e">
        <v>#VALUE!</v>
      </c>
      <c r="DJ95" s="441" t="e">
        <v>#VALUE!</v>
      </c>
      <c r="DK95" s="441">
        <v>0</v>
      </c>
      <c r="DL95" s="435"/>
      <c r="DM95" s="435"/>
      <c r="DN95" s="435" t="s">
        <v>338</v>
      </c>
      <c r="DO95" s="433" t="s">
        <v>437</v>
      </c>
      <c r="DP95" s="436">
        <v>0</v>
      </c>
      <c r="DQ95" s="436">
        <v>0</v>
      </c>
      <c r="DR95" s="436">
        <v>0</v>
      </c>
      <c r="DS95" s="436">
        <v>0</v>
      </c>
      <c r="DT95" s="436">
        <v>0</v>
      </c>
      <c r="DU95" s="436">
        <v>-2.52</v>
      </c>
      <c r="DV95" s="436">
        <v>0</v>
      </c>
      <c r="DW95" s="436">
        <v>0</v>
      </c>
      <c r="DX95" s="436">
        <v>26.73</v>
      </c>
      <c r="DY95" s="436">
        <v>2.85</v>
      </c>
      <c r="DZ95" s="436">
        <v>-137.03</v>
      </c>
      <c r="EA95" s="436">
        <v>3.52</v>
      </c>
      <c r="EB95" s="436">
        <v>-68.63</v>
      </c>
      <c r="EC95" s="436">
        <v>-7.24</v>
      </c>
      <c r="ED95" s="436">
        <v>49.57</v>
      </c>
      <c r="EE95" s="436">
        <v>41.17</v>
      </c>
      <c r="EF95" s="436">
        <v>36.1</v>
      </c>
      <c r="EG95" s="436">
        <v>14.83</v>
      </c>
      <c r="EH95" s="436">
        <v>29.2</v>
      </c>
      <c r="EI95" s="436">
        <v>13.86</v>
      </c>
      <c r="EJ95" s="436">
        <v>0</v>
      </c>
      <c r="EK95" s="436">
        <v>7.56</v>
      </c>
      <c r="EL95" s="436">
        <v>28.09</v>
      </c>
      <c r="EM95" s="436">
        <v>12.13</v>
      </c>
      <c r="EN95" s="436">
        <v>29.14</v>
      </c>
      <c r="EO95" s="436">
        <v>18.09</v>
      </c>
      <c r="EP95" s="436">
        <v>36.299999999999997</v>
      </c>
      <c r="EQ95" s="436">
        <v>21</v>
      </c>
      <c r="ER95" s="436">
        <v>28.77</v>
      </c>
      <c r="ES95" s="436">
        <v>1.1599999999999999</v>
      </c>
      <c r="ET95" s="436">
        <v>12</v>
      </c>
      <c r="EU95" s="436">
        <v>14.3</v>
      </c>
      <c r="EV95" s="436">
        <v>49.96</v>
      </c>
      <c r="EW95" s="436">
        <v>3.58</v>
      </c>
      <c r="EX95" s="436">
        <v>33.1</v>
      </c>
      <c r="EY95" s="436">
        <v>20.62</v>
      </c>
      <c r="EZ95" s="436">
        <v>0</v>
      </c>
      <c r="FA95" s="436">
        <v>0</v>
      </c>
      <c r="FB95" s="436" t="s">
        <v>338</v>
      </c>
      <c r="FC95" s="436" t="s">
        <v>397</v>
      </c>
      <c r="FD95" s="436" t="s">
        <v>397</v>
      </c>
      <c r="FE95" s="436" t="s">
        <v>397</v>
      </c>
      <c r="FF95" s="436" t="s">
        <v>397</v>
      </c>
      <c r="FG95" s="436" t="s">
        <v>397</v>
      </c>
      <c r="FH95" s="436" t="s">
        <v>397</v>
      </c>
      <c r="FI95" s="436" t="s">
        <v>397</v>
      </c>
      <c r="FJ95" s="436" t="s">
        <v>397</v>
      </c>
      <c r="FK95" s="436" t="s">
        <v>397</v>
      </c>
      <c r="FL95" s="436" t="s">
        <v>397</v>
      </c>
      <c r="FM95" s="436" t="s">
        <v>397</v>
      </c>
      <c r="FN95" s="436" t="s">
        <v>397</v>
      </c>
      <c r="FO95" s="436" t="s">
        <v>397</v>
      </c>
      <c r="FP95" s="436" t="s">
        <v>397</v>
      </c>
      <c r="FQ95" s="436" t="s">
        <v>397</v>
      </c>
      <c r="FR95" s="436" t="s">
        <v>397</v>
      </c>
      <c r="FS95" s="436" t="s">
        <v>397</v>
      </c>
      <c r="FT95" s="436" t="s">
        <v>397</v>
      </c>
      <c r="FU95" s="436" t="s">
        <v>397</v>
      </c>
      <c r="FV95" s="436" t="s">
        <v>397</v>
      </c>
      <c r="FW95" s="436" t="s">
        <v>397</v>
      </c>
      <c r="FX95" s="436" t="s">
        <v>397</v>
      </c>
      <c r="FY95" s="436" t="s">
        <v>397</v>
      </c>
      <c r="FZ95" s="436" t="s">
        <v>397</v>
      </c>
      <c r="GA95" s="436" t="s">
        <v>397</v>
      </c>
      <c r="GB95" s="436" t="s">
        <v>397</v>
      </c>
      <c r="GC95" s="436" t="s">
        <v>397</v>
      </c>
      <c r="GD95" s="436" t="s">
        <v>397</v>
      </c>
      <c r="GE95" s="436" t="s">
        <v>397</v>
      </c>
      <c r="GF95" s="436" t="s">
        <v>397</v>
      </c>
      <c r="GG95" s="436" t="s">
        <v>397</v>
      </c>
      <c r="GH95" s="436" t="s">
        <v>397</v>
      </c>
      <c r="GI95" s="436" t="s">
        <v>397</v>
      </c>
      <c r="GJ95" s="436" t="s">
        <v>397</v>
      </c>
      <c r="GK95" s="436" t="s">
        <v>397</v>
      </c>
      <c r="GL95" s="436" t="s">
        <v>397</v>
      </c>
      <c r="GM95" s="436" t="s">
        <v>397</v>
      </c>
      <c r="GN95" s="436" t="s">
        <v>397</v>
      </c>
      <c r="GO95" s="436" t="s">
        <v>397</v>
      </c>
      <c r="GP95" s="436" t="s">
        <v>397</v>
      </c>
      <c r="GQ95" s="436" t="s">
        <v>397</v>
      </c>
      <c r="GR95" s="436" t="s">
        <v>397</v>
      </c>
      <c r="GS95" s="436" t="s">
        <v>397</v>
      </c>
      <c r="GT95" s="436" t="s">
        <v>397</v>
      </c>
      <c r="GU95" s="436" t="s">
        <v>397</v>
      </c>
      <c r="GV95" s="436" t="s">
        <v>397</v>
      </c>
      <c r="GW95" s="436" t="s">
        <v>397</v>
      </c>
      <c r="GX95" s="436" t="s">
        <v>397</v>
      </c>
      <c r="GY95" s="436" t="s">
        <v>397</v>
      </c>
      <c r="GZ95" s="436" t="s">
        <v>397</v>
      </c>
      <c r="HA95" s="436" t="s">
        <v>397</v>
      </c>
      <c r="HB95" s="436" t="s">
        <v>397</v>
      </c>
      <c r="HC95" s="436" t="s">
        <v>397</v>
      </c>
      <c r="HD95" s="436" t="s">
        <v>397</v>
      </c>
      <c r="HE95" s="436" t="s">
        <v>397</v>
      </c>
      <c r="HF95" s="436" t="s">
        <v>397</v>
      </c>
      <c r="HG95" s="436" t="s">
        <v>397</v>
      </c>
      <c r="HH95" s="436" t="s">
        <v>397</v>
      </c>
      <c r="HI95" s="436" t="s">
        <v>397</v>
      </c>
      <c r="HJ95" s="436" t="s">
        <v>397</v>
      </c>
      <c r="HK95" s="436" t="s">
        <v>397</v>
      </c>
      <c r="HL95" s="436" t="s">
        <v>397</v>
      </c>
      <c r="HM95" s="436" t="s">
        <v>397</v>
      </c>
      <c r="HN95" s="436" t="s">
        <v>397</v>
      </c>
      <c r="HO95" s="436" t="s">
        <v>397</v>
      </c>
      <c r="HP95" s="436" t="s">
        <v>397</v>
      </c>
      <c r="HQ95" s="436" t="s">
        <v>397</v>
      </c>
      <c r="HR95" s="436" t="s">
        <v>397</v>
      </c>
      <c r="HS95" s="436" t="s">
        <v>397</v>
      </c>
      <c r="HT95" s="436" t="s">
        <v>397</v>
      </c>
      <c r="HU95" s="436" t="s">
        <v>397</v>
      </c>
      <c r="HV95" s="436" t="s">
        <v>397</v>
      </c>
      <c r="HW95" s="436" t="s">
        <v>397</v>
      </c>
      <c r="HX95" s="436" t="s">
        <v>397</v>
      </c>
      <c r="HY95" s="436" t="s">
        <v>397</v>
      </c>
      <c r="HZ95" s="436" t="s">
        <v>397</v>
      </c>
      <c r="IA95" s="436" t="s">
        <v>397</v>
      </c>
      <c r="IB95" s="436" t="s">
        <v>397</v>
      </c>
      <c r="IC95" s="436" t="s">
        <v>397</v>
      </c>
      <c r="ID95" s="436" t="s">
        <v>397</v>
      </c>
      <c r="IE95" s="436" t="s">
        <v>397</v>
      </c>
      <c r="IF95" s="436" t="s">
        <v>397</v>
      </c>
      <c r="IG95" s="436" t="s">
        <v>397</v>
      </c>
      <c r="IH95" s="436" t="s">
        <v>397</v>
      </c>
      <c r="II95" s="436" t="s">
        <v>397</v>
      </c>
      <c r="IJ95" s="436" t="s">
        <v>397</v>
      </c>
      <c r="IK95" s="436" t="s">
        <v>397</v>
      </c>
      <c r="IL95" s="436" t="s">
        <v>397</v>
      </c>
      <c r="IM95" s="436" t="s">
        <v>397</v>
      </c>
      <c r="IN95" s="436" t="s">
        <v>397</v>
      </c>
      <c r="IO95" s="436" t="s">
        <v>397</v>
      </c>
      <c r="IP95" s="436" t="s">
        <v>397</v>
      </c>
      <c r="IQ95" s="436" t="s">
        <v>397</v>
      </c>
      <c r="IR95" s="436" t="s">
        <v>397</v>
      </c>
      <c r="IS95" s="436" t="s">
        <v>397</v>
      </c>
      <c r="IT95" s="436" t="s">
        <v>397</v>
      </c>
      <c r="IU95" s="436" t="s">
        <v>397</v>
      </c>
      <c r="IV95" s="436" t="s">
        <v>397</v>
      </c>
      <c r="IW95" s="436" t="s">
        <v>397</v>
      </c>
      <c r="IX95" s="436" t="s">
        <v>397</v>
      </c>
      <c r="IY95" s="436" t="s">
        <v>397</v>
      </c>
      <c r="IZ95" s="436" t="s">
        <v>397</v>
      </c>
      <c r="JA95" s="436" t="s">
        <v>397</v>
      </c>
      <c r="JB95" s="436" t="s">
        <v>397</v>
      </c>
      <c r="JC95" s="436" t="s">
        <v>397</v>
      </c>
      <c r="JD95" s="436" t="s">
        <v>397</v>
      </c>
      <c r="JE95" s="436" t="s">
        <v>397</v>
      </c>
      <c r="JF95" s="436" t="s">
        <v>397</v>
      </c>
      <c r="JG95" s="436" t="s">
        <v>397</v>
      </c>
      <c r="JH95" s="436" t="s">
        <v>397</v>
      </c>
      <c r="JI95" s="436" t="s">
        <v>397</v>
      </c>
      <c r="JJ95" s="436" t="s">
        <v>397</v>
      </c>
      <c r="JK95" s="436" t="s">
        <v>397</v>
      </c>
      <c r="JL95" s="436" t="s">
        <v>397</v>
      </c>
      <c r="JM95" s="436" t="s">
        <v>397</v>
      </c>
      <c r="JN95" s="436" t="s">
        <v>397</v>
      </c>
      <c r="JO95" s="436" t="s">
        <v>397</v>
      </c>
      <c r="JP95" s="436" t="s">
        <v>397</v>
      </c>
      <c r="JQ95" s="436" t="s">
        <v>397</v>
      </c>
      <c r="JR95" s="436" t="s">
        <v>397</v>
      </c>
      <c r="JS95" s="436" t="s">
        <v>397</v>
      </c>
      <c r="JT95" s="436" t="s">
        <v>397</v>
      </c>
      <c r="JU95" s="436" t="s">
        <v>397</v>
      </c>
      <c r="JV95" s="436" t="s">
        <v>397</v>
      </c>
      <c r="JW95" s="436" t="s">
        <v>397</v>
      </c>
      <c r="JX95" s="436" t="s">
        <v>397</v>
      </c>
      <c r="JY95" s="436" t="s">
        <v>397</v>
      </c>
      <c r="JZ95" s="436" t="s">
        <v>397</v>
      </c>
      <c r="KA95" s="436" t="s">
        <v>397</v>
      </c>
      <c r="KB95" s="436" t="s">
        <v>397</v>
      </c>
      <c r="KC95" s="436" t="s">
        <v>397</v>
      </c>
      <c r="KD95" s="436" t="s">
        <v>397</v>
      </c>
      <c r="KE95" s="436" t="s">
        <v>397</v>
      </c>
      <c r="KF95" s="436" t="s">
        <v>397</v>
      </c>
      <c r="KG95" s="436" t="s">
        <v>397</v>
      </c>
      <c r="KH95" s="436" t="s">
        <v>397</v>
      </c>
      <c r="KI95" s="436" t="s">
        <v>397</v>
      </c>
      <c r="KJ95" s="436" t="s">
        <v>397</v>
      </c>
      <c r="KK95" s="436" t="s">
        <v>397</v>
      </c>
      <c r="KL95" s="436" t="s">
        <v>397</v>
      </c>
      <c r="KM95" s="436" t="s">
        <v>397</v>
      </c>
      <c r="KN95" s="436" t="s">
        <v>397</v>
      </c>
      <c r="KO95" s="436" t="s">
        <v>397</v>
      </c>
      <c r="KP95" s="436" t="s">
        <v>397</v>
      </c>
      <c r="KQ95" s="436" t="s">
        <v>397</v>
      </c>
      <c r="KR95" s="436" t="s">
        <v>397</v>
      </c>
      <c r="KS95" s="436" t="s">
        <v>397</v>
      </c>
      <c r="KT95" s="436" t="s">
        <v>397</v>
      </c>
      <c r="KU95" s="436"/>
      <c r="KV95" s="436"/>
      <c r="KW95" s="436"/>
      <c r="KX95" s="436"/>
      <c r="KY95" s="435"/>
      <c r="KZ95" s="435" t="s">
        <v>437</v>
      </c>
      <c r="LA95" s="435" t="s">
        <v>397</v>
      </c>
      <c r="LB95" s="435" t="s">
        <v>397</v>
      </c>
      <c r="LC95" s="435" t="s">
        <v>397</v>
      </c>
      <c r="LD95" s="435" t="s">
        <v>397</v>
      </c>
      <c r="LE95" s="435" t="s">
        <v>397</v>
      </c>
      <c r="LF95" s="435" t="s">
        <v>397</v>
      </c>
      <c r="LG95" s="435"/>
      <c r="LH95" s="436"/>
      <c r="LI95" s="436"/>
      <c r="LJ95" s="436"/>
      <c r="LK95" s="436"/>
      <c r="LL95" s="436"/>
      <c r="LM95" s="436"/>
      <c r="LN95" s="436"/>
      <c r="LO95" s="436"/>
      <c r="LP95" s="436"/>
      <c r="LQ95" s="436"/>
      <c r="LR95" s="436"/>
      <c r="LS95" s="436"/>
      <c r="LT95" s="436"/>
      <c r="LU95" s="436"/>
      <c r="LV95" s="436"/>
      <c r="LW95" s="436"/>
      <c r="LX95" s="436"/>
      <c r="LY95" s="436"/>
      <c r="LZ95" s="436"/>
      <c r="MA95" s="436"/>
      <c r="MB95" s="436"/>
      <c r="MC95" s="436"/>
      <c r="MD95" s="436"/>
      <c r="ME95" s="436"/>
      <c r="MF95" s="436"/>
      <c r="MG95" s="436"/>
      <c r="MH95" s="436"/>
      <c r="MI95" s="436"/>
      <c r="MJ95" s="436"/>
      <c r="MK95" s="436"/>
      <c r="ML95" s="436"/>
      <c r="MM95" s="436"/>
      <c r="MN95" s="436"/>
      <c r="MO95" s="436"/>
      <c r="MP95" s="436"/>
      <c r="MQ95" s="436"/>
      <c r="MR95" s="436"/>
      <c r="MS95" s="436"/>
      <c r="MT95" s="436"/>
      <c r="MU95" s="436"/>
      <c r="MV95" s="436"/>
      <c r="MW95" s="436"/>
      <c r="MX95" s="436"/>
      <c r="MY95" s="436"/>
      <c r="MZ95" s="436"/>
      <c r="NA95" s="436"/>
      <c r="NB95" s="436"/>
      <c r="NC95" s="436"/>
      <c r="ND95" s="436"/>
      <c r="NE95" s="436"/>
      <c r="NF95" s="436"/>
      <c r="NG95" s="436"/>
      <c r="NH95" s="436"/>
      <c r="NI95" s="436"/>
      <c r="NJ95" s="436"/>
      <c r="NK95" s="436"/>
      <c r="NL95" s="436"/>
      <c r="NM95" s="436"/>
      <c r="NN95" s="436"/>
      <c r="NO95" s="436"/>
      <c r="NP95" s="436"/>
      <c r="NQ95" s="436"/>
      <c r="NR95" s="436"/>
      <c r="NS95" s="436"/>
      <c r="NT95" s="436"/>
      <c r="NU95" s="436"/>
      <c r="NV95" s="436"/>
      <c r="NW95" s="436"/>
      <c r="NX95" s="436"/>
      <c r="NY95" s="436"/>
      <c r="NZ95" s="436"/>
      <c r="OA95" s="436"/>
      <c r="OB95" s="436"/>
      <c r="OC95" s="436"/>
      <c r="OD95" s="436"/>
      <c r="OE95" s="436"/>
      <c r="OF95" s="436"/>
      <c r="OG95" s="436"/>
      <c r="OH95" s="436"/>
      <c r="OI95" s="436"/>
      <c r="OJ95" s="436"/>
      <c r="OK95" s="436"/>
      <c r="OL95" s="436"/>
      <c r="OM95" s="436"/>
      <c r="ON95" s="436"/>
      <c r="OO95" s="436"/>
      <c r="OP95" s="436"/>
      <c r="OQ95" s="436"/>
      <c r="OR95" s="436"/>
      <c r="OS95" s="436"/>
      <c r="OT95" s="436"/>
      <c r="OU95" s="436"/>
      <c r="OV95" s="436"/>
      <c r="OW95" s="436"/>
      <c r="OX95" s="436"/>
      <c r="OY95" s="436"/>
      <c r="OZ95" s="436"/>
      <c r="PA95" s="436"/>
      <c r="PB95" s="436"/>
      <c r="PC95" s="436"/>
      <c r="PD95" s="436"/>
      <c r="PE95" s="436"/>
      <c r="PF95" s="436"/>
      <c r="PG95" s="436"/>
      <c r="PH95" s="436"/>
      <c r="PI95" s="436"/>
      <c r="PJ95" s="436"/>
      <c r="PK95" s="436"/>
      <c r="PL95" s="436"/>
      <c r="PM95" s="436"/>
      <c r="PN95" s="436"/>
      <c r="PO95" s="436"/>
      <c r="PP95" s="436"/>
      <c r="PQ95" s="436"/>
      <c r="PR95" s="436"/>
      <c r="PS95" s="436"/>
      <c r="PT95" s="436"/>
      <c r="PU95" s="436"/>
      <c r="PV95" s="436"/>
      <c r="PW95" s="436"/>
      <c r="PX95" s="436"/>
      <c r="PY95" s="436"/>
      <c r="PZ95" s="436"/>
      <c r="QA95" s="436"/>
      <c r="QB95" s="436"/>
      <c r="QC95" s="436"/>
      <c r="QD95" s="436"/>
      <c r="QE95" s="436"/>
      <c r="QF95" s="436"/>
      <c r="QG95" s="436"/>
      <c r="QH95" s="436"/>
      <c r="QI95" s="436"/>
      <c r="QJ95" s="436"/>
      <c r="QK95" s="436"/>
      <c r="QL95" s="436"/>
      <c r="QM95" s="436"/>
      <c r="QN95" s="436"/>
      <c r="QO95" s="436"/>
      <c r="QP95" s="436"/>
      <c r="QQ95" s="436"/>
      <c r="QR95" s="436"/>
      <c r="QS95" s="436"/>
      <c r="QT95" s="436"/>
      <c r="QU95" s="436"/>
      <c r="QV95" s="436"/>
      <c r="QW95" s="436"/>
      <c r="QX95" s="436"/>
      <c r="QY95" s="436"/>
      <c r="QZ95" s="436"/>
      <c r="RA95" s="436"/>
      <c r="RB95" s="436"/>
      <c r="RC95" s="436"/>
      <c r="RD95" s="436"/>
      <c r="RE95" s="436"/>
      <c r="RF95" s="436"/>
      <c r="RG95" s="436"/>
      <c r="RH95" s="436"/>
      <c r="RI95" s="436"/>
      <c r="RJ95" s="436"/>
      <c r="RK95" s="436"/>
      <c r="RL95" s="436"/>
      <c r="RM95" s="436"/>
      <c r="RN95" s="436"/>
      <c r="RO95" s="436"/>
      <c r="RP95" s="436"/>
      <c r="RQ95" s="436"/>
      <c r="RR95" s="436"/>
      <c r="RS95" s="436"/>
      <c r="RT95" s="436"/>
      <c r="RU95" s="436"/>
      <c r="RV95" s="436"/>
      <c r="RW95" s="436"/>
      <c r="RX95" s="436"/>
      <c r="RY95" s="436"/>
      <c r="RZ95" s="436"/>
      <c r="SA95" s="436"/>
      <c r="SB95" s="436"/>
      <c r="SC95" s="436"/>
      <c r="SD95" s="436"/>
      <c r="SE95" s="436"/>
      <c r="SF95" s="436"/>
      <c r="SG95" s="436"/>
    </row>
    <row r="96" spans="1:501">
      <c r="A96" s="433"/>
      <c r="B96" s="433" t="s">
        <v>438</v>
      </c>
      <c r="C96" s="433">
        <v>0</v>
      </c>
      <c r="D96" s="433">
        <v>5.19</v>
      </c>
      <c r="E96" s="433">
        <v>4.4400000000000004</v>
      </c>
      <c r="F96" s="433">
        <v>-18.059999999999999</v>
      </c>
      <c r="G96" s="433">
        <v>11.82</v>
      </c>
      <c r="H96" s="433">
        <v>8.16</v>
      </c>
      <c r="I96" s="433">
        <v>5.09</v>
      </c>
      <c r="J96" s="433">
        <v>8.3000000000000007</v>
      </c>
      <c r="K96" s="433">
        <v>6.91</v>
      </c>
      <c r="L96" s="433">
        <v>10.88</v>
      </c>
      <c r="M96" s="433">
        <v>0</v>
      </c>
      <c r="N96" s="433"/>
      <c r="O96" s="434">
        <v>0</v>
      </c>
      <c r="P96" s="433">
        <v>0</v>
      </c>
      <c r="Q96" s="433">
        <v>0</v>
      </c>
      <c r="R96" s="433">
        <v>0</v>
      </c>
      <c r="S96" s="433">
        <v>0</v>
      </c>
      <c r="T96" s="433">
        <v>0</v>
      </c>
      <c r="U96" s="433">
        <v>0</v>
      </c>
      <c r="V96" s="433">
        <v>0</v>
      </c>
      <c r="W96" s="433" t="s">
        <v>397</v>
      </c>
      <c r="X96" s="433" t="s">
        <v>397</v>
      </c>
      <c r="Y96" s="433" t="s">
        <v>397</v>
      </c>
      <c r="Z96" s="433"/>
      <c r="AA96" s="433"/>
      <c r="AB96" s="433"/>
      <c r="AC96" s="433"/>
      <c r="AD96" s="433"/>
      <c r="AE96" s="433"/>
      <c r="AF96" s="435" t="s">
        <v>438</v>
      </c>
      <c r="AG96" s="433" t="s">
        <v>438</v>
      </c>
      <c r="AH96" s="436" t="s">
        <v>397</v>
      </c>
      <c r="AI96" s="436" t="s">
        <v>397</v>
      </c>
      <c r="AJ96" s="436" t="s">
        <v>397</v>
      </c>
      <c r="AK96" s="436" t="s">
        <v>397</v>
      </c>
      <c r="AL96" s="436" t="s">
        <v>397</v>
      </c>
      <c r="AM96" s="436" t="s">
        <v>397</v>
      </c>
      <c r="AN96" s="436" t="s">
        <v>397</v>
      </c>
      <c r="AO96" s="436" t="s">
        <v>397</v>
      </c>
      <c r="AP96" s="436" t="s">
        <v>397</v>
      </c>
      <c r="AQ96" s="436" t="s">
        <v>397</v>
      </c>
      <c r="AR96" s="436" t="s">
        <v>397</v>
      </c>
      <c r="AS96" s="436" t="s">
        <v>397</v>
      </c>
      <c r="AT96" s="436" t="s">
        <v>397</v>
      </c>
      <c r="AU96" s="436" t="s">
        <v>397</v>
      </c>
      <c r="AV96" s="436" t="s">
        <v>397</v>
      </c>
      <c r="AW96" s="436" t="s">
        <v>397</v>
      </c>
      <c r="AX96" s="436" t="s">
        <v>397</v>
      </c>
      <c r="AY96" s="436" t="s">
        <v>397</v>
      </c>
      <c r="AZ96" s="436" t="s">
        <v>397</v>
      </c>
      <c r="BA96" s="436" t="s">
        <v>397</v>
      </c>
      <c r="BB96" s="436" t="s">
        <v>397</v>
      </c>
      <c r="BC96" s="436" t="s">
        <v>397</v>
      </c>
      <c r="BD96" s="436" t="s">
        <v>397</v>
      </c>
      <c r="BE96" s="436" t="s">
        <v>397</v>
      </c>
      <c r="BF96" s="436" t="s">
        <v>397</v>
      </c>
      <c r="BG96" s="436" t="s">
        <v>397</v>
      </c>
      <c r="BH96" s="436" t="s">
        <v>397</v>
      </c>
      <c r="BI96" s="436" t="s">
        <v>397</v>
      </c>
      <c r="BJ96" s="436" t="s">
        <v>397</v>
      </c>
      <c r="BK96" s="436" t="s">
        <v>397</v>
      </c>
      <c r="BL96" s="436" t="s">
        <v>397</v>
      </c>
      <c r="BM96" s="436" t="s">
        <v>397</v>
      </c>
      <c r="BN96" s="436" t="s">
        <v>397</v>
      </c>
      <c r="BO96" s="436" t="s">
        <v>397</v>
      </c>
      <c r="BP96" s="436" t="s">
        <v>397</v>
      </c>
      <c r="BQ96" s="436" t="s">
        <v>397</v>
      </c>
      <c r="BR96" s="436" t="s">
        <v>397</v>
      </c>
      <c r="BS96" s="436" t="s">
        <v>397</v>
      </c>
      <c r="BT96" s="436" t="s">
        <v>397</v>
      </c>
      <c r="BU96" s="436" t="s">
        <v>397</v>
      </c>
      <c r="BV96" s="436" t="s">
        <v>397</v>
      </c>
      <c r="BW96" s="436" t="s">
        <v>397</v>
      </c>
      <c r="BX96" s="436" t="s">
        <v>397</v>
      </c>
      <c r="BY96" s="436" t="s">
        <v>397</v>
      </c>
      <c r="BZ96" s="436" t="s">
        <v>397</v>
      </c>
      <c r="CA96" s="436" t="s">
        <v>397</v>
      </c>
      <c r="CB96" s="436" t="s">
        <v>397</v>
      </c>
      <c r="CC96" s="436" t="s">
        <v>397</v>
      </c>
      <c r="CD96" s="436" t="s">
        <v>397</v>
      </c>
      <c r="CE96" s="436" t="s">
        <v>397</v>
      </c>
      <c r="CF96" s="436" t="s">
        <v>397</v>
      </c>
      <c r="CG96" s="436" t="s">
        <v>397</v>
      </c>
      <c r="CH96" s="436" t="s">
        <v>397</v>
      </c>
      <c r="CI96" s="436" t="s">
        <v>397</v>
      </c>
      <c r="CJ96" s="436" t="s">
        <v>397</v>
      </c>
      <c r="CK96" s="436" t="s">
        <v>397</v>
      </c>
      <c r="CL96" s="436" t="s">
        <v>397</v>
      </c>
      <c r="CM96" s="436" t="s">
        <v>397</v>
      </c>
      <c r="CN96" s="436" t="s">
        <v>397</v>
      </c>
      <c r="CO96" s="436" t="s">
        <v>397</v>
      </c>
      <c r="CP96" s="436" t="s">
        <v>397</v>
      </c>
      <c r="CQ96" s="436" t="s">
        <v>397</v>
      </c>
      <c r="CR96" s="436" t="s">
        <v>397</v>
      </c>
      <c r="CS96" s="436" t="s">
        <v>397</v>
      </c>
      <c r="CT96" s="436" t="s">
        <v>397</v>
      </c>
      <c r="CU96" s="436" t="s">
        <v>397</v>
      </c>
      <c r="CV96" s="436" t="s">
        <v>397</v>
      </c>
      <c r="CW96" s="436" t="s">
        <v>397</v>
      </c>
      <c r="CX96" s="436" t="s">
        <v>397</v>
      </c>
      <c r="CY96" s="436" t="s">
        <v>397</v>
      </c>
      <c r="CZ96" s="436" t="s">
        <v>397</v>
      </c>
      <c r="DA96" s="436" t="s">
        <v>397</v>
      </c>
      <c r="DB96" s="436" t="s">
        <v>397</v>
      </c>
      <c r="DC96" s="435"/>
      <c r="DD96" s="435"/>
      <c r="DE96" s="435"/>
      <c r="DF96" s="435" t="s">
        <v>397</v>
      </c>
      <c r="DG96" s="435" t="s">
        <v>397</v>
      </c>
      <c r="DH96" s="435" t="s">
        <v>397</v>
      </c>
      <c r="DI96" s="435" t="s">
        <v>397</v>
      </c>
      <c r="DJ96" s="435" t="s">
        <v>397</v>
      </c>
      <c r="DK96" s="435" t="s">
        <v>397</v>
      </c>
      <c r="DL96" s="435"/>
      <c r="DM96" s="435"/>
      <c r="DN96" s="435" t="s">
        <v>438</v>
      </c>
      <c r="DO96" s="433" t="s">
        <v>438</v>
      </c>
      <c r="DP96" s="436" t="s">
        <v>397</v>
      </c>
      <c r="DQ96" s="436" t="s">
        <v>397</v>
      </c>
      <c r="DR96" s="436" t="s">
        <v>397</v>
      </c>
      <c r="DS96" s="436" t="s">
        <v>397</v>
      </c>
      <c r="DT96" s="436" t="s">
        <v>397</v>
      </c>
      <c r="DU96" s="436" t="s">
        <v>397</v>
      </c>
      <c r="DV96" s="436" t="s">
        <v>397</v>
      </c>
      <c r="DW96" s="436" t="s">
        <v>397</v>
      </c>
      <c r="DX96" s="436" t="s">
        <v>397</v>
      </c>
      <c r="DY96" s="436" t="s">
        <v>397</v>
      </c>
      <c r="DZ96" s="436" t="s">
        <v>397</v>
      </c>
      <c r="EA96" s="436" t="s">
        <v>397</v>
      </c>
      <c r="EB96" s="436" t="s">
        <v>397</v>
      </c>
      <c r="EC96" s="436" t="s">
        <v>397</v>
      </c>
      <c r="ED96" s="436" t="s">
        <v>397</v>
      </c>
      <c r="EE96" s="436" t="s">
        <v>397</v>
      </c>
      <c r="EF96" s="436" t="s">
        <v>397</v>
      </c>
      <c r="EG96" s="436" t="s">
        <v>397</v>
      </c>
      <c r="EH96" s="436" t="s">
        <v>397</v>
      </c>
      <c r="EI96" s="436" t="s">
        <v>397</v>
      </c>
      <c r="EJ96" s="436" t="s">
        <v>397</v>
      </c>
      <c r="EK96" s="436" t="s">
        <v>397</v>
      </c>
      <c r="EL96" s="436" t="s">
        <v>397</v>
      </c>
      <c r="EM96" s="436" t="s">
        <v>397</v>
      </c>
      <c r="EN96" s="436" t="s">
        <v>397</v>
      </c>
      <c r="EO96" s="436" t="s">
        <v>397</v>
      </c>
      <c r="EP96" s="436" t="s">
        <v>397</v>
      </c>
      <c r="EQ96" s="436" t="s">
        <v>397</v>
      </c>
      <c r="ER96" s="436" t="s">
        <v>397</v>
      </c>
      <c r="ES96" s="436" t="s">
        <v>397</v>
      </c>
      <c r="ET96" s="436" t="s">
        <v>397</v>
      </c>
      <c r="EU96" s="436" t="s">
        <v>397</v>
      </c>
      <c r="EV96" s="436" t="s">
        <v>397</v>
      </c>
      <c r="EW96" s="436" t="s">
        <v>397</v>
      </c>
      <c r="EX96" s="436" t="s">
        <v>397</v>
      </c>
      <c r="EY96" s="436" t="s">
        <v>397</v>
      </c>
      <c r="EZ96" s="436" t="s">
        <v>397</v>
      </c>
      <c r="FA96" s="436" t="s">
        <v>397</v>
      </c>
      <c r="FB96" s="436" t="s">
        <v>397</v>
      </c>
      <c r="FC96" s="436" t="s">
        <v>397</v>
      </c>
      <c r="FD96" s="436" t="s">
        <v>397</v>
      </c>
      <c r="FE96" s="436" t="s">
        <v>397</v>
      </c>
      <c r="FF96" s="436" t="s">
        <v>397</v>
      </c>
      <c r="FG96" s="436" t="s">
        <v>397</v>
      </c>
      <c r="FH96" s="436" t="s">
        <v>397</v>
      </c>
      <c r="FI96" s="436" t="s">
        <v>397</v>
      </c>
      <c r="FJ96" s="436" t="s">
        <v>397</v>
      </c>
      <c r="FK96" s="436" t="s">
        <v>397</v>
      </c>
      <c r="FL96" s="436" t="s">
        <v>397</v>
      </c>
      <c r="FM96" s="436" t="s">
        <v>397</v>
      </c>
      <c r="FN96" s="436" t="s">
        <v>397</v>
      </c>
      <c r="FO96" s="436" t="s">
        <v>397</v>
      </c>
      <c r="FP96" s="436" t="s">
        <v>397</v>
      </c>
      <c r="FQ96" s="436" t="s">
        <v>397</v>
      </c>
      <c r="FR96" s="436" t="s">
        <v>397</v>
      </c>
      <c r="FS96" s="436" t="s">
        <v>397</v>
      </c>
      <c r="FT96" s="436" t="s">
        <v>397</v>
      </c>
      <c r="FU96" s="436" t="s">
        <v>397</v>
      </c>
      <c r="FV96" s="436" t="s">
        <v>397</v>
      </c>
      <c r="FW96" s="436" t="s">
        <v>397</v>
      </c>
      <c r="FX96" s="436" t="s">
        <v>397</v>
      </c>
      <c r="FY96" s="436" t="s">
        <v>397</v>
      </c>
      <c r="FZ96" s="436" t="s">
        <v>397</v>
      </c>
      <c r="GA96" s="436" t="s">
        <v>397</v>
      </c>
      <c r="GB96" s="436" t="s">
        <v>397</v>
      </c>
      <c r="GC96" s="436" t="s">
        <v>397</v>
      </c>
      <c r="GD96" s="436" t="s">
        <v>397</v>
      </c>
      <c r="GE96" s="436" t="s">
        <v>397</v>
      </c>
      <c r="GF96" s="436" t="s">
        <v>397</v>
      </c>
      <c r="GG96" s="436" t="s">
        <v>397</v>
      </c>
      <c r="GH96" s="436" t="s">
        <v>397</v>
      </c>
      <c r="GI96" s="436" t="s">
        <v>397</v>
      </c>
      <c r="GJ96" s="436" t="s">
        <v>397</v>
      </c>
      <c r="GK96" s="436" t="s">
        <v>397</v>
      </c>
      <c r="GL96" s="436" t="s">
        <v>397</v>
      </c>
      <c r="GM96" s="436" t="s">
        <v>397</v>
      </c>
      <c r="GN96" s="436" t="s">
        <v>397</v>
      </c>
      <c r="GO96" s="436" t="s">
        <v>397</v>
      </c>
      <c r="GP96" s="436" t="s">
        <v>397</v>
      </c>
      <c r="GQ96" s="436" t="s">
        <v>397</v>
      </c>
      <c r="GR96" s="436" t="s">
        <v>397</v>
      </c>
      <c r="GS96" s="436" t="s">
        <v>397</v>
      </c>
      <c r="GT96" s="436" t="s">
        <v>397</v>
      </c>
      <c r="GU96" s="436" t="s">
        <v>397</v>
      </c>
      <c r="GV96" s="436" t="s">
        <v>397</v>
      </c>
      <c r="GW96" s="436" t="s">
        <v>397</v>
      </c>
      <c r="GX96" s="436" t="s">
        <v>397</v>
      </c>
      <c r="GY96" s="436" t="s">
        <v>397</v>
      </c>
      <c r="GZ96" s="436" t="s">
        <v>397</v>
      </c>
      <c r="HA96" s="436" t="s">
        <v>397</v>
      </c>
      <c r="HB96" s="436" t="s">
        <v>397</v>
      </c>
      <c r="HC96" s="436" t="s">
        <v>397</v>
      </c>
      <c r="HD96" s="436" t="s">
        <v>397</v>
      </c>
      <c r="HE96" s="436" t="s">
        <v>397</v>
      </c>
      <c r="HF96" s="436" t="s">
        <v>397</v>
      </c>
      <c r="HG96" s="436" t="s">
        <v>397</v>
      </c>
      <c r="HH96" s="436" t="s">
        <v>397</v>
      </c>
      <c r="HI96" s="436" t="s">
        <v>397</v>
      </c>
      <c r="HJ96" s="436" t="s">
        <v>397</v>
      </c>
      <c r="HK96" s="436" t="s">
        <v>397</v>
      </c>
      <c r="HL96" s="436" t="s">
        <v>397</v>
      </c>
      <c r="HM96" s="436" t="s">
        <v>397</v>
      </c>
      <c r="HN96" s="436" t="s">
        <v>397</v>
      </c>
      <c r="HO96" s="436" t="s">
        <v>397</v>
      </c>
      <c r="HP96" s="436" t="s">
        <v>397</v>
      </c>
      <c r="HQ96" s="436" t="s">
        <v>397</v>
      </c>
      <c r="HR96" s="436" t="s">
        <v>397</v>
      </c>
      <c r="HS96" s="436" t="s">
        <v>397</v>
      </c>
      <c r="HT96" s="436" t="s">
        <v>397</v>
      </c>
      <c r="HU96" s="436" t="s">
        <v>397</v>
      </c>
      <c r="HV96" s="436" t="s">
        <v>397</v>
      </c>
      <c r="HW96" s="436" t="s">
        <v>397</v>
      </c>
      <c r="HX96" s="436" t="s">
        <v>397</v>
      </c>
      <c r="HY96" s="436" t="s">
        <v>397</v>
      </c>
      <c r="HZ96" s="436" t="s">
        <v>397</v>
      </c>
      <c r="IA96" s="436" t="s">
        <v>397</v>
      </c>
      <c r="IB96" s="436" t="s">
        <v>397</v>
      </c>
      <c r="IC96" s="436" t="s">
        <v>397</v>
      </c>
      <c r="ID96" s="436" t="s">
        <v>397</v>
      </c>
      <c r="IE96" s="436" t="s">
        <v>397</v>
      </c>
      <c r="IF96" s="436" t="s">
        <v>397</v>
      </c>
      <c r="IG96" s="436" t="s">
        <v>397</v>
      </c>
      <c r="IH96" s="436" t="s">
        <v>397</v>
      </c>
      <c r="II96" s="436" t="s">
        <v>397</v>
      </c>
      <c r="IJ96" s="436" t="s">
        <v>397</v>
      </c>
      <c r="IK96" s="436" t="s">
        <v>397</v>
      </c>
      <c r="IL96" s="436" t="s">
        <v>397</v>
      </c>
      <c r="IM96" s="436" t="s">
        <v>397</v>
      </c>
      <c r="IN96" s="436" t="s">
        <v>397</v>
      </c>
      <c r="IO96" s="436" t="s">
        <v>397</v>
      </c>
      <c r="IP96" s="436" t="s">
        <v>397</v>
      </c>
      <c r="IQ96" s="436" t="s">
        <v>397</v>
      </c>
      <c r="IR96" s="436" t="s">
        <v>397</v>
      </c>
      <c r="IS96" s="436" t="s">
        <v>397</v>
      </c>
      <c r="IT96" s="436" t="s">
        <v>397</v>
      </c>
      <c r="IU96" s="436" t="s">
        <v>397</v>
      </c>
      <c r="IV96" s="436" t="s">
        <v>397</v>
      </c>
      <c r="IW96" s="436" t="s">
        <v>397</v>
      </c>
      <c r="IX96" s="436" t="s">
        <v>397</v>
      </c>
      <c r="IY96" s="436" t="s">
        <v>397</v>
      </c>
      <c r="IZ96" s="436" t="s">
        <v>397</v>
      </c>
      <c r="JA96" s="436" t="s">
        <v>397</v>
      </c>
      <c r="JB96" s="436" t="s">
        <v>397</v>
      </c>
      <c r="JC96" s="436" t="s">
        <v>397</v>
      </c>
      <c r="JD96" s="436" t="s">
        <v>397</v>
      </c>
      <c r="JE96" s="436" t="s">
        <v>397</v>
      </c>
      <c r="JF96" s="436" t="s">
        <v>397</v>
      </c>
      <c r="JG96" s="436" t="s">
        <v>397</v>
      </c>
      <c r="JH96" s="436" t="s">
        <v>397</v>
      </c>
      <c r="JI96" s="436" t="s">
        <v>397</v>
      </c>
      <c r="JJ96" s="436" t="s">
        <v>397</v>
      </c>
      <c r="JK96" s="436" t="s">
        <v>397</v>
      </c>
      <c r="JL96" s="436" t="s">
        <v>397</v>
      </c>
      <c r="JM96" s="436" t="s">
        <v>397</v>
      </c>
      <c r="JN96" s="436" t="s">
        <v>397</v>
      </c>
      <c r="JO96" s="436" t="s">
        <v>397</v>
      </c>
      <c r="JP96" s="436" t="s">
        <v>397</v>
      </c>
      <c r="JQ96" s="436" t="s">
        <v>397</v>
      </c>
      <c r="JR96" s="436" t="s">
        <v>397</v>
      </c>
      <c r="JS96" s="436" t="s">
        <v>397</v>
      </c>
      <c r="JT96" s="436" t="s">
        <v>397</v>
      </c>
      <c r="JU96" s="436" t="s">
        <v>397</v>
      </c>
      <c r="JV96" s="436" t="s">
        <v>397</v>
      </c>
      <c r="JW96" s="436" t="s">
        <v>397</v>
      </c>
      <c r="JX96" s="436" t="s">
        <v>397</v>
      </c>
      <c r="JY96" s="436" t="s">
        <v>397</v>
      </c>
      <c r="JZ96" s="436" t="s">
        <v>397</v>
      </c>
      <c r="KA96" s="436" t="s">
        <v>397</v>
      </c>
      <c r="KB96" s="436" t="s">
        <v>397</v>
      </c>
      <c r="KC96" s="436" t="s">
        <v>397</v>
      </c>
      <c r="KD96" s="436" t="s">
        <v>397</v>
      </c>
      <c r="KE96" s="436" t="s">
        <v>397</v>
      </c>
      <c r="KF96" s="436" t="s">
        <v>397</v>
      </c>
      <c r="KG96" s="436" t="s">
        <v>397</v>
      </c>
      <c r="KH96" s="436" t="s">
        <v>397</v>
      </c>
      <c r="KI96" s="436" t="s">
        <v>397</v>
      </c>
      <c r="KJ96" s="436" t="s">
        <v>397</v>
      </c>
      <c r="KK96" s="436" t="s">
        <v>397</v>
      </c>
      <c r="KL96" s="436" t="s">
        <v>397</v>
      </c>
      <c r="KM96" s="436" t="s">
        <v>397</v>
      </c>
      <c r="KN96" s="436" t="s">
        <v>397</v>
      </c>
      <c r="KO96" s="436" t="s">
        <v>397</v>
      </c>
      <c r="KP96" s="436" t="s">
        <v>397</v>
      </c>
      <c r="KQ96" s="436" t="s">
        <v>397</v>
      </c>
      <c r="KR96" s="436" t="s">
        <v>397</v>
      </c>
      <c r="KS96" s="436" t="s">
        <v>397</v>
      </c>
      <c r="KT96" s="436" t="s">
        <v>397</v>
      </c>
      <c r="KU96" s="436"/>
      <c r="KV96" s="436"/>
      <c r="KW96" s="436"/>
      <c r="KX96" s="436"/>
      <c r="KY96" s="435"/>
      <c r="KZ96" s="435" t="s">
        <v>438</v>
      </c>
      <c r="LA96" s="435" t="s">
        <v>397</v>
      </c>
      <c r="LB96" s="435" t="s">
        <v>397</v>
      </c>
      <c r="LC96" s="435" t="s">
        <v>397</v>
      </c>
      <c r="LD96" s="435" t="s">
        <v>397</v>
      </c>
      <c r="LE96" s="435" t="s">
        <v>397</v>
      </c>
      <c r="LF96" s="435" t="s">
        <v>397</v>
      </c>
      <c r="LG96" s="435"/>
      <c r="LH96" s="436"/>
      <c r="LI96" s="436"/>
      <c r="LJ96" s="436"/>
      <c r="LK96" s="436"/>
      <c r="LL96" s="436"/>
      <c r="LM96" s="436"/>
      <c r="LN96" s="436"/>
      <c r="LO96" s="436"/>
      <c r="LP96" s="436"/>
      <c r="LQ96" s="436"/>
      <c r="LR96" s="436"/>
      <c r="LS96" s="436"/>
      <c r="LT96" s="436"/>
      <c r="LU96" s="436"/>
      <c r="LV96" s="436"/>
      <c r="LW96" s="436"/>
      <c r="LX96" s="436"/>
      <c r="LY96" s="436"/>
      <c r="LZ96" s="436"/>
      <c r="MA96" s="436"/>
      <c r="MB96" s="436"/>
      <c r="MC96" s="436"/>
      <c r="MD96" s="436"/>
      <c r="ME96" s="436"/>
      <c r="MF96" s="436"/>
      <c r="MG96" s="436"/>
      <c r="MH96" s="436"/>
      <c r="MI96" s="436"/>
      <c r="MJ96" s="436"/>
      <c r="MK96" s="436"/>
      <c r="ML96" s="436"/>
      <c r="MM96" s="436"/>
      <c r="MN96" s="436"/>
      <c r="MO96" s="436"/>
      <c r="MP96" s="436"/>
      <c r="MQ96" s="436"/>
      <c r="MR96" s="436"/>
      <c r="MS96" s="436"/>
      <c r="MT96" s="436"/>
      <c r="MU96" s="436"/>
      <c r="MV96" s="436"/>
      <c r="MW96" s="436"/>
      <c r="MX96" s="436"/>
      <c r="MY96" s="436"/>
      <c r="MZ96" s="436"/>
      <c r="NA96" s="436"/>
      <c r="NB96" s="436"/>
      <c r="NC96" s="436"/>
      <c r="ND96" s="436"/>
      <c r="NE96" s="436"/>
      <c r="NF96" s="436"/>
      <c r="NG96" s="436"/>
      <c r="NH96" s="436"/>
      <c r="NI96" s="436"/>
      <c r="NJ96" s="436"/>
      <c r="NK96" s="436"/>
      <c r="NL96" s="436"/>
      <c r="NM96" s="436"/>
      <c r="NN96" s="436"/>
      <c r="NO96" s="436"/>
      <c r="NP96" s="436"/>
      <c r="NQ96" s="436"/>
      <c r="NR96" s="436"/>
      <c r="NS96" s="436"/>
      <c r="NT96" s="436"/>
      <c r="NU96" s="436"/>
      <c r="NV96" s="436"/>
      <c r="NW96" s="436"/>
      <c r="NX96" s="436"/>
      <c r="NY96" s="436"/>
      <c r="NZ96" s="436"/>
      <c r="OA96" s="436"/>
      <c r="OB96" s="436"/>
      <c r="OC96" s="436"/>
      <c r="OD96" s="436"/>
      <c r="OE96" s="436"/>
      <c r="OF96" s="436"/>
      <c r="OG96" s="436"/>
      <c r="OH96" s="436"/>
      <c r="OI96" s="436"/>
      <c r="OJ96" s="436"/>
      <c r="OK96" s="436"/>
      <c r="OL96" s="436"/>
      <c r="OM96" s="436"/>
      <c r="ON96" s="436"/>
      <c r="OO96" s="436"/>
      <c r="OP96" s="436"/>
      <c r="OQ96" s="436"/>
      <c r="OR96" s="436"/>
      <c r="OS96" s="436"/>
      <c r="OT96" s="436"/>
      <c r="OU96" s="436"/>
      <c r="OV96" s="436"/>
      <c r="OW96" s="436"/>
      <c r="OX96" s="436"/>
      <c r="OY96" s="436"/>
      <c r="OZ96" s="436"/>
      <c r="PA96" s="436"/>
      <c r="PB96" s="436"/>
      <c r="PC96" s="436"/>
      <c r="PD96" s="436"/>
      <c r="PE96" s="436"/>
      <c r="PF96" s="436"/>
      <c r="PG96" s="436"/>
      <c r="PH96" s="436"/>
      <c r="PI96" s="436"/>
      <c r="PJ96" s="436"/>
      <c r="PK96" s="436"/>
      <c r="PL96" s="436"/>
      <c r="PM96" s="436"/>
      <c r="PN96" s="436"/>
      <c r="PO96" s="436"/>
      <c r="PP96" s="436"/>
      <c r="PQ96" s="436"/>
      <c r="PR96" s="436"/>
      <c r="PS96" s="436"/>
      <c r="PT96" s="436"/>
      <c r="PU96" s="436"/>
      <c r="PV96" s="436"/>
      <c r="PW96" s="436"/>
      <c r="PX96" s="436"/>
      <c r="PY96" s="436"/>
      <c r="PZ96" s="436"/>
      <c r="QA96" s="436"/>
      <c r="QB96" s="436"/>
      <c r="QC96" s="436"/>
      <c r="QD96" s="436"/>
      <c r="QE96" s="436"/>
      <c r="QF96" s="436"/>
      <c r="QG96" s="436"/>
      <c r="QH96" s="436"/>
      <c r="QI96" s="436"/>
      <c r="QJ96" s="436"/>
      <c r="QK96" s="436"/>
      <c r="QL96" s="436"/>
      <c r="QM96" s="436"/>
      <c r="QN96" s="436"/>
      <c r="QO96" s="436"/>
      <c r="QP96" s="436"/>
      <c r="QQ96" s="436"/>
      <c r="QR96" s="436"/>
      <c r="QS96" s="436"/>
      <c r="QT96" s="436"/>
      <c r="QU96" s="436"/>
      <c r="QV96" s="436"/>
      <c r="QW96" s="436"/>
      <c r="QX96" s="436"/>
      <c r="QY96" s="436"/>
      <c r="QZ96" s="436"/>
      <c r="RA96" s="436"/>
      <c r="RB96" s="436"/>
      <c r="RC96" s="436"/>
      <c r="RD96" s="436"/>
      <c r="RE96" s="436"/>
      <c r="RF96" s="436"/>
      <c r="RG96" s="436"/>
      <c r="RH96" s="436"/>
      <c r="RI96" s="436"/>
      <c r="RJ96" s="436"/>
      <c r="RK96" s="436"/>
      <c r="RL96" s="436"/>
      <c r="RM96" s="436"/>
      <c r="RN96" s="436"/>
      <c r="RO96" s="436"/>
      <c r="RP96" s="436"/>
      <c r="RQ96" s="436"/>
      <c r="RR96" s="436"/>
      <c r="RS96" s="436"/>
      <c r="RT96" s="436"/>
      <c r="RU96" s="436"/>
      <c r="RV96" s="436"/>
      <c r="RW96" s="436"/>
      <c r="RX96" s="436"/>
      <c r="RY96" s="436"/>
      <c r="RZ96" s="436"/>
      <c r="SA96" s="436"/>
      <c r="SB96" s="436"/>
      <c r="SC96" s="436"/>
      <c r="SD96" s="436"/>
      <c r="SE96" s="436"/>
      <c r="SF96" s="436"/>
      <c r="SG96" s="436"/>
    </row>
    <row r="97" spans="1:501">
      <c r="A97" s="433"/>
      <c r="B97" s="433" t="s">
        <v>493</v>
      </c>
      <c r="C97" s="433">
        <v>0</v>
      </c>
      <c r="D97" s="433">
        <v>39.130000000000003</v>
      </c>
      <c r="E97" s="433">
        <v>25.98</v>
      </c>
      <c r="F97" s="433">
        <v>-169.38</v>
      </c>
      <c r="G97" s="433">
        <v>63.52</v>
      </c>
      <c r="H97" s="433">
        <v>67.319999999999993</v>
      </c>
      <c r="I97" s="433">
        <v>15.34</v>
      </c>
      <c r="J97" s="433">
        <v>42.67</v>
      </c>
      <c r="K97" s="433">
        <v>23.19</v>
      </c>
      <c r="L97" s="433">
        <v>26.11</v>
      </c>
      <c r="M97" s="433">
        <v>0</v>
      </c>
      <c r="N97" s="433"/>
      <c r="O97" s="434">
        <v>0</v>
      </c>
      <c r="P97" s="433">
        <v>0</v>
      </c>
      <c r="Q97" s="433">
        <v>0</v>
      </c>
      <c r="R97" s="433">
        <v>0</v>
      </c>
      <c r="S97" s="433">
        <v>0</v>
      </c>
      <c r="T97" s="433">
        <v>0</v>
      </c>
      <c r="U97" s="433">
        <v>0</v>
      </c>
      <c r="V97" s="433">
        <v>0</v>
      </c>
      <c r="W97" s="433" t="s">
        <v>397</v>
      </c>
      <c r="X97" s="433" t="s">
        <v>397</v>
      </c>
      <c r="Y97" s="433" t="s">
        <v>397</v>
      </c>
      <c r="Z97" s="433"/>
      <c r="AA97" s="433"/>
      <c r="AB97" s="433"/>
      <c r="AC97" s="433"/>
      <c r="AD97" s="433"/>
      <c r="AE97" s="433"/>
      <c r="AF97" s="435" t="s">
        <v>493</v>
      </c>
      <c r="AG97" s="433" t="s">
        <v>493</v>
      </c>
      <c r="AH97" s="436" t="s">
        <v>397</v>
      </c>
      <c r="AI97" s="436" t="s">
        <v>397</v>
      </c>
      <c r="AJ97" s="436" t="s">
        <v>397</v>
      </c>
      <c r="AK97" s="436" t="s">
        <v>397</v>
      </c>
      <c r="AL97" s="436" t="s">
        <v>397</v>
      </c>
      <c r="AM97" s="436" t="s">
        <v>397</v>
      </c>
      <c r="AN97" s="436" t="s">
        <v>397</v>
      </c>
      <c r="AO97" s="436" t="s">
        <v>397</v>
      </c>
      <c r="AP97" s="436" t="s">
        <v>397</v>
      </c>
      <c r="AQ97" s="436" t="s">
        <v>397</v>
      </c>
      <c r="AR97" s="436" t="s">
        <v>397</v>
      </c>
      <c r="AS97" s="436" t="s">
        <v>397</v>
      </c>
      <c r="AT97" s="436" t="s">
        <v>397</v>
      </c>
      <c r="AU97" s="436" t="s">
        <v>397</v>
      </c>
      <c r="AV97" s="436" t="s">
        <v>397</v>
      </c>
      <c r="AW97" s="436" t="s">
        <v>397</v>
      </c>
      <c r="AX97" s="436" t="s">
        <v>397</v>
      </c>
      <c r="AY97" s="436" t="s">
        <v>397</v>
      </c>
      <c r="AZ97" s="436" t="s">
        <v>397</v>
      </c>
      <c r="BA97" s="436" t="s">
        <v>397</v>
      </c>
      <c r="BB97" s="436" t="s">
        <v>397</v>
      </c>
      <c r="BC97" s="436" t="s">
        <v>397</v>
      </c>
      <c r="BD97" s="436" t="s">
        <v>397</v>
      </c>
      <c r="BE97" s="436" t="s">
        <v>397</v>
      </c>
      <c r="BF97" s="436" t="s">
        <v>397</v>
      </c>
      <c r="BG97" s="436" t="s">
        <v>397</v>
      </c>
      <c r="BH97" s="436" t="s">
        <v>397</v>
      </c>
      <c r="BI97" s="436" t="s">
        <v>397</v>
      </c>
      <c r="BJ97" s="436" t="s">
        <v>397</v>
      </c>
      <c r="BK97" s="436" t="s">
        <v>397</v>
      </c>
      <c r="BL97" s="436" t="s">
        <v>397</v>
      </c>
      <c r="BM97" s="436" t="s">
        <v>397</v>
      </c>
      <c r="BN97" s="436" t="s">
        <v>397</v>
      </c>
      <c r="BO97" s="436" t="s">
        <v>397</v>
      </c>
      <c r="BP97" s="436" t="s">
        <v>397</v>
      </c>
      <c r="BQ97" s="436" t="s">
        <v>397</v>
      </c>
      <c r="BR97" s="436" t="s">
        <v>397</v>
      </c>
      <c r="BS97" s="436" t="s">
        <v>397</v>
      </c>
      <c r="BT97" s="436" t="s">
        <v>397</v>
      </c>
      <c r="BU97" s="436" t="s">
        <v>397</v>
      </c>
      <c r="BV97" s="436" t="s">
        <v>397</v>
      </c>
      <c r="BW97" s="436" t="s">
        <v>397</v>
      </c>
      <c r="BX97" s="436" t="s">
        <v>397</v>
      </c>
      <c r="BY97" s="436" t="s">
        <v>397</v>
      </c>
      <c r="BZ97" s="436" t="s">
        <v>397</v>
      </c>
      <c r="CA97" s="436" t="s">
        <v>397</v>
      </c>
      <c r="CB97" s="436" t="s">
        <v>397</v>
      </c>
      <c r="CC97" s="436" t="s">
        <v>397</v>
      </c>
      <c r="CD97" s="436" t="s">
        <v>397</v>
      </c>
      <c r="CE97" s="436" t="s">
        <v>397</v>
      </c>
      <c r="CF97" s="436" t="s">
        <v>397</v>
      </c>
      <c r="CG97" s="436" t="s">
        <v>397</v>
      </c>
      <c r="CH97" s="436" t="s">
        <v>397</v>
      </c>
      <c r="CI97" s="436" t="s">
        <v>397</v>
      </c>
      <c r="CJ97" s="436" t="s">
        <v>397</v>
      </c>
      <c r="CK97" s="436" t="s">
        <v>397</v>
      </c>
      <c r="CL97" s="436" t="s">
        <v>397</v>
      </c>
      <c r="CM97" s="436" t="s">
        <v>397</v>
      </c>
      <c r="CN97" s="436" t="s">
        <v>397</v>
      </c>
      <c r="CO97" s="436" t="s">
        <v>397</v>
      </c>
      <c r="CP97" s="436" t="s">
        <v>397</v>
      </c>
      <c r="CQ97" s="436" t="s">
        <v>397</v>
      </c>
      <c r="CR97" s="436" t="s">
        <v>397</v>
      </c>
      <c r="CS97" s="436" t="s">
        <v>397</v>
      </c>
      <c r="CT97" s="436" t="s">
        <v>397</v>
      </c>
      <c r="CU97" s="436" t="s">
        <v>397</v>
      </c>
      <c r="CV97" s="436" t="s">
        <v>397</v>
      </c>
      <c r="CW97" s="436" t="s">
        <v>397</v>
      </c>
      <c r="CX97" s="436" t="s">
        <v>397</v>
      </c>
      <c r="CY97" s="436" t="s">
        <v>397</v>
      </c>
      <c r="CZ97" s="436" t="s">
        <v>397</v>
      </c>
      <c r="DA97" s="436" t="s">
        <v>397</v>
      </c>
      <c r="DB97" s="436" t="s">
        <v>397</v>
      </c>
      <c r="DC97" s="435"/>
      <c r="DD97" s="435"/>
      <c r="DE97" s="435"/>
      <c r="DF97" s="435" t="s">
        <v>397</v>
      </c>
      <c r="DG97" s="435" t="s">
        <v>397</v>
      </c>
      <c r="DH97" s="435" t="s">
        <v>397</v>
      </c>
      <c r="DI97" s="435" t="s">
        <v>397</v>
      </c>
      <c r="DJ97" s="435" t="s">
        <v>397</v>
      </c>
      <c r="DK97" s="435" t="s">
        <v>397</v>
      </c>
      <c r="DL97" s="435"/>
      <c r="DM97" s="435"/>
      <c r="DN97" s="435" t="s">
        <v>493</v>
      </c>
      <c r="DO97" s="433" t="s">
        <v>493</v>
      </c>
      <c r="DP97" s="436" t="s">
        <v>397</v>
      </c>
      <c r="DQ97" s="436" t="s">
        <v>397</v>
      </c>
      <c r="DR97" s="436" t="s">
        <v>397</v>
      </c>
      <c r="DS97" s="436" t="s">
        <v>397</v>
      </c>
      <c r="DT97" s="436" t="s">
        <v>397</v>
      </c>
      <c r="DU97" s="436" t="s">
        <v>397</v>
      </c>
      <c r="DV97" s="436" t="s">
        <v>397</v>
      </c>
      <c r="DW97" s="436" t="s">
        <v>397</v>
      </c>
      <c r="DX97" s="436" t="s">
        <v>397</v>
      </c>
      <c r="DY97" s="436" t="s">
        <v>397</v>
      </c>
      <c r="DZ97" s="436" t="s">
        <v>397</v>
      </c>
      <c r="EA97" s="436" t="s">
        <v>397</v>
      </c>
      <c r="EB97" s="436" t="s">
        <v>397</v>
      </c>
      <c r="EC97" s="436" t="s">
        <v>397</v>
      </c>
      <c r="ED97" s="436" t="s">
        <v>397</v>
      </c>
      <c r="EE97" s="436" t="s">
        <v>397</v>
      </c>
      <c r="EF97" s="436" t="s">
        <v>397</v>
      </c>
      <c r="EG97" s="436" t="s">
        <v>397</v>
      </c>
      <c r="EH97" s="436" t="s">
        <v>397</v>
      </c>
      <c r="EI97" s="436" t="s">
        <v>397</v>
      </c>
      <c r="EJ97" s="436" t="s">
        <v>397</v>
      </c>
      <c r="EK97" s="436" t="s">
        <v>397</v>
      </c>
      <c r="EL97" s="436" t="s">
        <v>397</v>
      </c>
      <c r="EM97" s="436" t="s">
        <v>397</v>
      </c>
      <c r="EN97" s="436" t="s">
        <v>397</v>
      </c>
      <c r="EO97" s="436" t="s">
        <v>397</v>
      </c>
      <c r="EP97" s="436" t="s">
        <v>397</v>
      </c>
      <c r="EQ97" s="436" t="s">
        <v>397</v>
      </c>
      <c r="ER97" s="436" t="s">
        <v>397</v>
      </c>
      <c r="ES97" s="436" t="s">
        <v>397</v>
      </c>
      <c r="ET97" s="436" t="s">
        <v>397</v>
      </c>
      <c r="EU97" s="436" t="s">
        <v>397</v>
      </c>
      <c r="EV97" s="436" t="s">
        <v>397</v>
      </c>
      <c r="EW97" s="436" t="s">
        <v>397</v>
      </c>
      <c r="EX97" s="436" t="s">
        <v>397</v>
      </c>
      <c r="EY97" s="436" t="s">
        <v>397</v>
      </c>
      <c r="EZ97" s="436" t="s">
        <v>397</v>
      </c>
      <c r="FA97" s="436" t="s">
        <v>397</v>
      </c>
      <c r="FB97" s="436" t="s">
        <v>397</v>
      </c>
      <c r="FC97" s="436" t="s">
        <v>397</v>
      </c>
      <c r="FD97" s="436" t="s">
        <v>397</v>
      </c>
      <c r="FE97" s="436" t="s">
        <v>397</v>
      </c>
      <c r="FF97" s="436" t="s">
        <v>397</v>
      </c>
      <c r="FG97" s="436" t="s">
        <v>397</v>
      </c>
      <c r="FH97" s="436" t="s">
        <v>397</v>
      </c>
      <c r="FI97" s="436" t="s">
        <v>397</v>
      </c>
      <c r="FJ97" s="436" t="s">
        <v>397</v>
      </c>
      <c r="FK97" s="436" t="s">
        <v>397</v>
      </c>
      <c r="FL97" s="436" t="s">
        <v>397</v>
      </c>
      <c r="FM97" s="436" t="s">
        <v>397</v>
      </c>
      <c r="FN97" s="436" t="s">
        <v>397</v>
      </c>
      <c r="FO97" s="436" t="s">
        <v>397</v>
      </c>
      <c r="FP97" s="436" t="s">
        <v>397</v>
      </c>
      <c r="FQ97" s="436" t="s">
        <v>397</v>
      </c>
      <c r="FR97" s="436" t="s">
        <v>397</v>
      </c>
      <c r="FS97" s="436" t="s">
        <v>397</v>
      </c>
      <c r="FT97" s="436" t="s">
        <v>397</v>
      </c>
      <c r="FU97" s="436" t="s">
        <v>397</v>
      </c>
      <c r="FV97" s="436" t="s">
        <v>397</v>
      </c>
      <c r="FW97" s="436" t="s">
        <v>397</v>
      </c>
      <c r="FX97" s="436" t="s">
        <v>397</v>
      </c>
      <c r="FY97" s="436" t="s">
        <v>397</v>
      </c>
      <c r="FZ97" s="436" t="s">
        <v>397</v>
      </c>
      <c r="GA97" s="436" t="s">
        <v>397</v>
      </c>
      <c r="GB97" s="436" t="s">
        <v>397</v>
      </c>
      <c r="GC97" s="436" t="s">
        <v>397</v>
      </c>
      <c r="GD97" s="436" t="s">
        <v>397</v>
      </c>
      <c r="GE97" s="436" t="s">
        <v>397</v>
      </c>
      <c r="GF97" s="436" t="s">
        <v>397</v>
      </c>
      <c r="GG97" s="436" t="s">
        <v>397</v>
      </c>
      <c r="GH97" s="436" t="s">
        <v>397</v>
      </c>
      <c r="GI97" s="436" t="s">
        <v>397</v>
      </c>
      <c r="GJ97" s="436" t="s">
        <v>397</v>
      </c>
      <c r="GK97" s="436" t="s">
        <v>397</v>
      </c>
      <c r="GL97" s="436" t="s">
        <v>397</v>
      </c>
      <c r="GM97" s="436" t="s">
        <v>397</v>
      </c>
      <c r="GN97" s="436" t="s">
        <v>397</v>
      </c>
      <c r="GO97" s="436" t="s">
        <v>397</v>
      </c>
      <c r="GP97" s="436" t="s">
        <v>397</v>
      </c>
      <c r="GQ97" s="436" t="s">
        <v>397</v>
      </c>
      <c r="GR97" s="436" t="s">
        <v>397</v>
      </c>
      <c r="GS97" s="436" t="s">
        <v>397</v>
      </c>
      <c r="GT97" s="436" t="s">
        <v>397</v>
      </c>
      <c r="GU97" s="436" t="s">
        <v>397</v>
      </c>
      <c r="GV97" s="436" t="s">
        <v>397</v>
      </c>
      <c r="GW97" s="436" t="s">
        <v>397</v>
      </c>
      <c r="GX97" s="436" t="s">
        <v>397</v>
      </c>
      <c r="GY97" s="436" t="s">
        <v>397</v>
      </c>
      <c r="GZ97" s="436" t="s">
        <v>397</v>
      </c>
      <c r="HA97" s="436" t="s">
        <v>397</v>
      </c>
      <c r="HB97" s="436" t="s">
        <v>397</v>
      </c>
      <c r="HC97" s="436" t="s">
        <v>397</v>
      </c>
      <c r="HD97" s="436" t="s">
        <v>397</v>
      </c>
      <c r="HE97" s="436" t="s">
        <v>397</v>
      </c>
      <c r="HF97" s="436" t="s">
        <v>397</v>
      </c>
      <c r="HG97" s="436" t="s">
        <v>397</v>
      </c>
      <c r="HH97" s="436" t="s">
        <v>397</v>
      </c>
      <c r="HI97" s="436" t="s">
        <v>397</v>
      </c>
      <c r="HJ97" s="436" t="s">
        <v>397</v>
      </c>
      <c r="HK97" s="436" t="s">
        <v>397</v>
      </c>
      <c r="HL97" s="436" t="s">
        <v>397</v>
      </c>
      <c r="HM97" s="436" t="s">
        <v>397</v>
      </c>
      <c r="HN97" s="436" t="s">
        <v>397</v>
      </c>
      <c r="HO97" s="436" t="s">
        <v>397</v>
      </c>
      <c r="HP97" s="436" t="s">
        <v>397</v>
      </c>
      <c r="HQ97" s="436" t="s">
        <v>397</v>
      </c>
      <c r="HR97" s="436" t="s">
        <v>397</v>
      </c>
      <c r="HS97" s="436" t="s">
        <v>397</v>
      </c>
      <c r="HT97" s="436" t="s">
        <v>397</v>
      </c>
      <c r="HU97" s="436" t="s">
        <v>397</v>
      </c>
      <c r="HV97" s="436" t="s">
        <v>397</v>
      </c>
      <c r="HW97" s="436" t="s">
        <v>397</v>
      </c>
      <c r="HX97" s="436" t="s">
        <v>397</v>
      </c>
      <c r="HY97" s="436" t="s">
        <v>397</v>
      </c>
      <c r="HZ97" s="436" t="s">
        <v>397</v>
      </c>
      <c r="IA97" s="436" t="s">
        <v>397</v>
      </c>
      <c r="IB97" s="436" t="s">
        <v>397</v>
      </c>
      <c r="IC97" s="436" t="s">
        <v>397</v>
      </c>
      <c r="ID97" s="436" t="s">
        <v>397</v>
      </c>
      <c r="IE97" s="436" t="s">
        <v>397</v>
      </c>
      <c r="IF97" s="436" t="s">
        <v>397</v>
      </c>
      <c r="IG97" s="436" t="s">
        <v>397</v>
      </c>
      <c r="IH97" s="436" t="s">
        <v>397</v>
      </c>
      <c r="II97" s="436" t="s">
        <v>397</v>
      </c>
      <c r="IJ97" s="436" t="s">
        <v>397</v>
      </c>
      <c r="IK97" s="436" t="s">
        <v>397</v>
      </c>
      <c r="IL97" s="436" t="s">
        <v>397</v>
      </c>
      <c r="IM97" s="436" t="s">
        <v>397</v>
      </c>
      <c r="IN97" s="436" t="s">
        <v>397</v>
      </c>
      <c r="IO97" s="436" t="s">
        <v>397</v>
      </c>
      <c r="IP97" s="436" t="s">
        <v>397</v>
      </c>
      <c r="IQ97" s="436" t="s">
        <v>397</v>
      </c>
      <c r="IR97" s="436" t="s">
        <v>397</v>
      </c>
      <c r="IS97" s="436" t="s">
        <v>397</v>
      </c>
      <c r="IT97" s="436" t="s">
        <v>397</v>
      </c>
      <c r="IU97" s="436" t="s">
        <v>397</v>
      </c>
      <c r="IV97" s="436" t="s">
        <v>397</v>
      </c>
      <c r="IW97" s="436" t="s">
        <v>397</v>
      </c>
      <c r="IX97" s="436" t="s">
        <v>397</v>
      </c>
      <c r="IY97" s="436" t="s">
        <v>397</v>
      </c>
      <c r="IZ97" s="436" t="s">
        <v>397</v>
      </c>
      <c r="JA97" s="436" t="s">
        <v>397</v>
      </c>
      <c r="JB97" s="436" t="s">
        <v>397</v>
      </c>
      <c r="JC97" s="436" t="s">
        <v>397</v>
      </c>
      <c r="JD97" s="436" t="s">
        <v>397</v>
      </c>
      <c r="JE97" s="436" t="s">
        <v>397</v>
      </c>
      <c r="JF97" s="436" t="s">
        <v>397</v>
      </c>
      <c r="JG97" s="436" t="s">
        <v>397</v>
      </c>
      <c r="JH97" s="436" t="s">
        <v>397</v>
      </c>
      <c r="JI97" s="436" t="s">
        <v>397</v>
      </c>
      <c r="JJ97" s="436" t="s">
        <v>397</v>
      </c>
      <c r="JK97" s="436" t="s">
        <v>397</v>
      </c>
      <c r="JL97" s="436" t="s">
        <v>397</v>
      </c>
      <c r="JM97" s="436" t="s">
        <v>397</v>
      </c>
      <c r="JN97" s="436" t="s">
        <v>397</v>
      </c>
      <c r="JO97" s="436" t="s">
        <v>397</v>
      </c>
      <c r="JP97" s="436" t="s">
        <v>397</v>
      </c>
      <c r="JQ97" s="436" t="s">
        <v>397</v>
      </c>
      <c r="JR97" s="436" t="s">
        <v>397</v>
      </c>
      <c r="JS97" s="436" t="s">
        <v>397</v>
      </c>
      <c r="JT97" s="436" t="s">
        <v>397</v>
      </c>
      <c r="JU97" s="436" t="s">
        <v>397</v>
      </c>
      <c r="JV97" s="436" t="s">
        <v>397</v>
      </c>
      <c r="JW97" s="436" t="s">
        <v>397</v>
      </c>
      <c r="JX97" s="436" t="s">
        <v>397</v>
      </c>
      <c r="JY97" s="436" t="s">
        <v>397</v>
      </c>
      <c r="JZ97" s="436" t="s">
        <v>397</v>
      </c>
      <c r="KA97" s="436" t="s">
        <v>397</v>
      </c>
      <c r="KB97" s="436" t="s">
        <v>397</v>
      </c>
      <c r="KC97" s="436" t="s">
        <v>397</v>
      </c>
      <c r="KD97" s="436" t="s">
        <v>397</v>
      </c>
      <c r="KE97" s="436" t="s">
        <v>397</v>
      </c>
      <c r="KF97" s="436" t="s">
        <v>397</v>
      </c>
      <c r="KG97" s="436" t="s">
        <v>397</v>
      </c>
      <c r="KH97" s="436" t="s">
        <v>397</v>
      </c>
      <c r="KI97" s="436" t="s">
        <v>397</v>
      </c>
      <c r="KJ97" s="436" t="s">
        <v>397</v>
      </c>
      <c r="KK97" s="436" t="s">
        <v>397</v>
      </c>
      <c r="KL97" s="436" t="s">
        <v>397</v>
      </c>
      <c r="KM97" s="436" t="s">
        <v>397</v>
      </c>
      <c r="KN97" s="436" t="s">
        <v>397</v>
      </c>
      <c r="KO97" s="436" t="s">
        <v>397</v>
      </c>
      <c r="KP97" s="436" t="s">
        <v>397</v>
      </c>
      <c r="KQ97" s="436" t="s">
        <v>397</v>
      </c>
      <c r="KR97" s="436" t="s">
        <v>397</v>
      </c>
      <c r="KS97" s="436" t="s">
        <v>397</v>
      </c>
      <c r="KT97" s="436" t="s">
        <v>397</v>
      </c>
      <c r="KU97" s="436"/>
      <c r="KV97" s="436"/>
      <c r="KW97" s="436"/>
      <c r="KX97" s="436"/>
      <c r="KY97" s="435"/>
      <c r="KZ97" s="435" t="s">
        <v>493</v>
      </c>
      <c r="LA97" s="435" t="s">
        <v>397</v>
      </c>
      <c r="LB97" s="435" t="s">
        <v>397</v>
      </c>
      <c r="LC97" s="435" t="s">
        <v>397</v>
      </c>
      <c r="LD97" s="435" t="s">
        <v>397</v>
      </c>
      <c r="LE97" s="435" t="s">
        <v>397</v>
      </c>
      <c r="LF97" s="435" t="s">
        <v>397</v>
      </c>
      <c r="LG97" s="435"/>
      <c r="LH97" s="436"/>
      <c r="LI97" s="436"/>
      <c r="LJ97" s="436"/>
      <c r="LK97" s="436"/>
      <c r="LL97" s="436"/>
      <c r="LM97" s="436"/>
      <c r="LN97" s="436"/>
      <c r="LO97" s="436"/>
      <c r="LP97" s="436"/>
      <c r="LQ97" s="436"/>
      <c r="LR97" s="436"/>
      <c r="LS97" s="436"/>
      <c r="LT97" s="436"/>
      <c r="LU97" s="436"/>
      <c r="LV97" s="436"/>
      <c r="LW97" s="436"/>
      <c r="LX97" s="436"/>
      <c r="LY97" s="436"/>
      <c r="LZ97" s="436"/>
      <c r="MA97" s="436"/>
      <c r="MB97" s="436"/>
      <c r="MC97" s="436"/>
      <c r="MD97" s="436"/>
      <c r="ME97" s="436"/>
      <c r="MF97" s="436"/>
      <c r="MG97" s="436"/>
      <c r="MH97" s="436"/>
      <c r="MI97" s="436"/>
      <c r="MJ97" s="436"/>
      <c r="MK97" s="436"/>
      <c r="ML97" s="436"/>
      <c r="MM97" s="436"/>
      <c r="MN97" s="436"/>
      <c r="MO97" s="436"/>
      <c r="MP97" s="436"/>
      <c r="MQ97" s="436"/>
      <c r="MR97" s="436"/>
      <c r="MS97" s="436"/>
      <c r="MT97" s="436"/>
      <c r="MU97" s="436"/>
      <c r="MV97" s="436"/>
      <c r="MW97" s="436"/>
      <c r="MX97" s="436"/>
      <c r="MY97" s="436"/>
      <c r="MZ97" s="436"/>
      <c r="NA97" s="436"/>
      <c r="NB97" s="436"/>
      <c r="NC97" s="436"/>
      <c r="ND97" s="436"/>
      <c r="NE97" s="436"/>
      <c r="NF97" s="436"/>
      <c r="NG97" s="436"/>
      <c r="NH97" s="436"/>
      <c r="NI97" s="436"/>
      <c r="NJ97" s="436"/>
      <c r="NK97" s="436"/>
      <c r="NL97" s="436"/>
      <c r="NM97" s="436"/>
      <c r="NN97" s="436"/>
      <c r="NO97" s="436"/>
      <c r="NP97" s="436"/>
      <c r="NQ97" s="436"/>
      <c r="NR97" s="436"/>
      <c r="NS97" s="436"/>
      <c r="NT97" s="436"/>
      <c r="NU97" s="436"/>
      <c r="NV97" s="436"/>
      <c r="NW97" s="436"/>
      <c r="NX97" s="436"/>
      <c r="NY97" s="436"/>
      <c r="NZ97" s="436"/>
      <c r="OA97" s="436"/>
      <c r="OB97" s="436"/>
      <c r="OC97" s="436"/>
      <c r="OD97" s="436"/>
      <c r="OE97" s="436"/>
      <c r="OF97" s="436"/>
      <c r="OG97" s="436"/>
      <c r="OH97" s="436"/>
      <c r="OI97" s="436"/>
      <c r="OJ97" s="436"/>
      <c r="OK97" s="436"/>
      <c r="OL97" s="436"/>
      <c r="OM97" s="436"/>
      <c r="ON97" s="436"/>
      <c r="OO97" s="436"/>
      <c r="OP97" s="436"/>
      <c r="OQ97" s="436"/>
      <c r="OR97" s="436"/>
      <c r="OS97" s="436"/>
      <c r="OT97" s="436"/>
      <c r="OU97" s="436"/>
      <c r="OV97" s="436"/>
      <c r="OW97" s="436"/>
      <c r="OX97" s="436"/>
      <c r="OY97" s="436"/>
      <c r="OZ97" s="436"/>
      <c r="PA97" s="436"/>
      <c r="PB97" s="436"/>
      <c r="PC97" s="436"/>
      <c r="PD97" s="436"/>
      <c r="PE97" s="436"/>
      <c r="PF97" s="436"/>
      <c r="PG97" s="436"/>
      <c r="PH97" s="436"/>
      <c r="PI97" s="436"/>
      <c r="PJ97" s="436"/>
      <c r="PK97" s="436"/>
      <c r="PL97" s="436"/>
      <c r="PM97" s="436"/>
      <c r="PN97" s="436"/>
      <c r="PO97" s="436"/>
      <c r="PP97" s="436"/>
      <c r="PQ97" s="436"/>
      <c r="PR97" s="436"/>
      <c r="PS97" s="436"/>
      <c r="PT97" s="436"/>
      <c r="PU97" s="436"/>
      <c r="PV97" s="436"/>
      <c r="PW97" s="436"/>
      <c r="PX97" s="436"/>
      <c r="PY97" s="436"/>
      <c r="PZ97" s="436"/>
      <c r="QA97" s="436"/>
      <c r="QB97" s="436"/>
      <c r="QC97" s="436"/>
      <c r="QD97" s="436"/>
      <c r="QE97" s="436"/>
      <c r="QF97" s="436"/>
      <c r="QG97" s="436"/>
      <c r="QH97" s="436"/>
      <c r="QI97" s="436"/>
      <c r="QJ97" s="436"/>
      <c r="QK97" s="436"/>
      <c r="QL97" s="436"/>
      <c r="QM97" s="436"/>
      <c r="QN97" s="436"/>
      <c r="QO97" s="436"/>
      <c r="QP97" s="436"/>
      <c r="QQ97" s="436"/>
      <c r="QR97" s="436"/>
      <c r="QS97" s="436"/>
      <c r="QT97" s="436"/>
      <c r="QU97" s="436"/>
      <c r="QV97" s="436"/>
      <c r="QW97" s="436"/>
      <c r="QX97" s="436"/>
      <c r="QY97" s="436"/>
      <c r="QZ97" s="436"/>
      <c r="RA97" s="436"/>
      <c r="RB97" s="436"/>
      <c r="RC97" s="436"/>
      <c r="RD97" s="436"/>
      <c r="RE97" s="436"/>
      <c r="RF97" s="436"/>
      <c r="RG97" s="436"/>
      <c r="RH97" s="436"/>
      <c r="RI97" s="436"/>
      <c r="RJ97" s="436"/>
      <c r="RK97" s="436"/>
      <c r="RL97" s="436"/>
      <c r="RM97" s="436"/>
      <c r="RN97" s="436"/>
      <c r="RO97" s="436"/>
      <c r="RP97" s="436"/>
      <c r="RQ97" s="436"/>
      <c r="RR97" s="436"/>
      <c r="RS97" s="436"/>
      <c r="RT97" s="436"/>
      <c r="RU97" s="436"/>
      <c r="RV97" s="436"/>
      <c r="RW97" s="436"/>
      <c r="RX97" s="436"/>
      <c r="RY97" s="436"/>
      <c r="RZ97" s="436"/>
      <c r="SA97" s="436"/>
      <c r="SB97" s="436"/>
      <c r="SC97" s="436"/>
      <c r="SD97" s="436"/>
      <c r="SE97" s="436"/>
      <c r="SF97" s="436"/>
      <c r="SG97" s="436"/>
    </row>
    <row r="98" spans="1:501">
      <c r="A98" s="395"/>
      <c r="B98" s="395" t="s">
        <v>448</v>
      </c>
      <c r="C98" s="395">
        <v>0</v>
      </c>
      <c r="D98" s="395">
        <v>0</v>
      </c>
      <c r="E98" s="395">
        <v>0</v>
      </c>
      <c r="F98" s="395">
        <v>0</v>
      </c>
      <c r="G98" s="395">
        <v>0</v>
      </c>
      <c r="H98" s="395">
        <v>9.36</v>
      </c>
      <c r="I98" s="395">
        <v>9.67</v>
      </c>
      <c r="J98" s="395">
        <v>15.43</v>
      </c>
      <c r="K98" s="395">
        <v>13.67</v>
      </c>
      <c r="L98" s="395">
        <v>9</v>
      </c>
      <c r="M98" s="395">
        <v>16.11</v>
      </c>
      <c r="N98" s="395"/>
      <c r="O98" s="398">
        <v>0</v>
      </c>
      <c r="P98" s="395">
        <v>0</v>
      </c>
      <c r="Q98" s="395">
        <v>0</v>
      </c>
      <c r="R98" s="395">
        <v>0</v>
      </c>
      <c r="S98" s="395">
        <v>0</v>
      </c>
      <c r="T98" s="395">
        <v>0</v>
      </c>
      <c r="U98" s="395">
        <v>0</v>
      </c>
      <c r="V98" s="395">
        <v>0</v>
      </c>
      <c r="W98" s="395" t="s">
        <v>397</v>
      </c>
      <c r="X98" s="395" t="s">
        <v>397</v>
      </c>
      <c r="Y98" s="395" t="s">
        <v>397</v>
      </c>
      <c r="Z98" s="395"/>
      <c r="AA98" s="395"/>
      <c r="AB98" s="395"/>
      <c r="AC98" s="395"/>
      <c r="AD98" s="395"/>
      <c r="AE98" s="395"/>
      <c r="AF98" s="397" t="s">
        <v>448</v>
      </c>
      <c r="AG98" s="395" t="s">
        <v>448</v>
      </c>
      <c r="AH98" s="426" t="s">
        <v>397</v>
      </c>
      <c r="AI98" s="426" t="s">
        <v>397</v>
      </c>
      <c r="AJ98" s="426" t="s">
        <v>397</v>
      </c>
      <c r="AK98" s="426" t="s">
        <v>397</v>
      </c>
      <c r="AL98" s="426" t="s">
        <v>397</v>
      </c>
      <c r="AM98" s="426" t="s">
        <v>397</v>
      </c>
      <c r="AN98" s="426" t="s">
        <v>397</v>
      </c>
      <c r="AO98" s="426" t="s">
        <v>397</v>
      </c>
      <c r="AP98" s="426" t="s">
        <v>397</v>
      </c>
      <c r="AQ98" s="426" t="s">
        <v>397</v>
      </c>
      <c r="AR98" s="426" t="s">
        <v>397</v>
      </c>
      <c r="AS98" s="426" t="s">
        <v>397</v>
      </c>
      <c r="AT98" s="426" t="s">
        <v>397</v>
      </c>
      <c r="AU98" s="426" t="s">
        <v>397</v>
      </c>
      <c r="AV98" s="426" t="s">
        <v>397</v>
      </c>
      <c r="AW98" s="426" t="s">
        <v>397</v>
      </c>
      <c r="AX98" s="426" t="s">
        <v>397</v>
      </c>
      <c r="AY98" s="426" t="s">
        <v>397</v>
      </c>
      <c r="AZ98" s="426" t="s">
        <v>397</v>
      </c>
      <c r="BA98" s="426" t="s">
        <v>397</v>
      </c>
      <c r="BB98" s="426" t="s">
        <v>397</v>
      </c>
      <c r="BC98" s="426" t="s">
        <v>397</v>
      </c>
      <c r="BD98" s="426" t="s">
        <v>397</v>
      </c>
      <c r="BE98" s="426" t="s">
        <v>397</v>
      </c>
      <c r="BF98" s="426" t="s">
        <v>397</v>
      </c>
      <c r="BG98" s="426" t="s">
        <v>397</v>
      </c>
      <c r="BH98" s="426" t="s">
        <v>397</v>
      </c>
      <c r="BI98" s="426" t="s">
        <v>397</v>
      </c>
      <c r="BJ98" s="426" t="s">
        <v>397</v>
      </c>
      <c r="BK98" s="426" t="s">
        <v>397</v>
      </c>
      <c r="BL98" s="426" t="s">
        <v>397</v>
      </c>
      <c r="BM98" s="426" t="s">
        <v>397</v>
      </c>
      <c r="BN98" s="426" t="s">
        <v>397</v>
      </c>
      <c r="BO98" s="426" t="s">
        <v>397</v>
      </c>
      <c r="BP98" s="426" t="s">
        <v>397</v>
      </c>
      <c r="BQ98" s="426" t="s">
        <v>397</v>
      </c>
      <c r="BR98" s="426" t="s">
        <v>397</v>
      </c>
      <c r="BS98" s="426" t="s">
        <v>397</v>
      </c>
      <c r="BT98" s="426" t="s">
        <v>397</v>
      </c>
      <c r="BU98" s="426" t="s">
        <v>397</v>
      </c>
      <c r="BV98" s="426" t="s">
        <v>397</v>
      </c>
      <c r="BW98" s="426" t="s">
        <v>397</v>
      </c>
      <c r="BX98" s="426" t="s">
        <v>397</v>
      </c>
      <c r="BY98" s="426" t="s">
        <v>397</v>
      </c>
      <c r="BZ98" s="426" t="s">
        <v>397</v>
      </c>
      <c r="CA98" s="426" t="s">
        <v>397</v>
      </c>
      <c r="CB98" s="426" t="s">
        <v>397</v>
      </c>
      <c r="CC98" s="426" t="s">
        <v>397</v>
      </c>
      <c r="CD98" s="426" t="s">
        <v>397</v>
      </c>
      <c r="CE98" s="426" t="s">
        <v>397</v>
      </c>
      <c r="CF98" s="426" t="s">
        <v>397</v>
      </c>
      <c r="CG98" s="426" t="s">
        <v>397</v>
      </c>
      <c r="CH98" s="426" t="s">
        <v>397</v>
      </c>
      <c r="CI98" s="426" t="s">
        <v>397</v>
      </c>
      <c r="CJ98" s="426" t="s">
        <v>397</v>
      </c>
      <c r="CK98" s="426" t="s">
        <v>397</v>
      </c>
      <c r="CL98" s="426" t="s">
        <v>397</v>
      </c>
      <c r="CM98" s="426" t="s">
        <v>397</v>
      </c>
      <c r="CN98" s="426" t="s">
        <v>397</v>
      </c>
      <c r="CO98" s="426" t="s">
        <v>397</v>
      </c>
      <c r="CP98" s="426" t="s">
        <v>397</v>
      </c>
      <c r="CQ98" s="426" t="s">
        <v>397</v>
      </c>
      <c r="CR98" s="426" t="s">
        <v>397</v>
      </c>
      <c r="CS98" s="426" t="s">
        <v>397</v>
      </c>
      <c r="CT98" s="426" t="s">
        <v>397</v>
      </c>
      <c r="CU98" s="426" t="s">
        <v>397</v>
      </c>
      <c r="CV98" s="426" t="s">
        <v>397</v>
      </c>
      <c r="CW98" s="426" t="s">
        <v>397</v>
      </c>
      <c r="CX98" s="426" t="s">
        <v>397</v>
      </c>
      <c r="CY98" s="426" t="s">
        <v>397</v>
      </c>
      <c r="CZ98" s="426" t="s">
        <v>397</v>
      </c>
      <c r="DA98" s="426" t="s">
        <v>397</v>
      </c>
      <c r="DB98" s="426" t="s">
        <v>397</v>
      </c>
      <c r="DC98" s="397"/>
      <c r="DD98" s="397"/>
      <c r="DE98" s="397"/>
      <c r="DF98" s="397" t="s">
        <v>397</v>
      </c>
      <c r="DG98" s="397" t="s">
        <v>397</v>
      </c>
      <c r="DH98" s="397" t="s">
        <v>397</v>
      </c>
      <c r="DI98" s="397" t="s">
        <v>397</v>
      </c>
      <c r="DJ98" s="397" t="s">
        <v>397</v>
      </c>
      <c r="DK98" s="397" t="s">
        <v>397</v>
      </c>
      <c r="DL98" s="397"/>
      <c r="DM98" s="397"/>
      <c r="DN98" s="397" t="s">
        <v>448</v>
      </c>
      <c r="DO98" s="395" t="s">
        <v>448</v>
      </c>
      <c r="DP98" s="426" t="s">
        <v>397</v>
      </c>
      <c r="DQ98" s="426" t="s">
        <v>397</v>
      </c>
      <c r="DR98" s="426" t="s">
        <v>397</v>
      </c>
      <c r="DS98" s="426" t="s">
        <v>397</v>
      </c>
      <c r="DT98" s="426" t="s">
        <v>397</v>
      </c>
      <c r="DU98" s="426" t="s">
        <v>397</v>
      </c>
      <c r="DV98" s="426" t="s">
        <v>397</v>
      </c>
      <c r="DW98" s="426" t="s">
        <v>397</v>
      </c>
      <c r="DX98" s="426" t="s">
        <v>397</v>
      </c>
      <c r="DY98" s="426" t="s">
        <v>397</v>
      </c>
      <c r="DZ98" s="426" t="s">
        <v>397</v>
      </c>
      <c r="EA98" s="426" t="s">
        <v>397</v>
      </c>
      <c r="EB98" s="426" t="s">
        <v>397</v>
      </c>
      <c r="EC98" s="426" t="s">
        <v>397</v>
      </c>
      <c r="ED98" s="426" t="s">
        <v>397</v>
      </c>
      <c r="EE98" s="426" t="s">
        <v>397</v>
      </c>
      <c r="EF98" s="426" t="s">
        <v>397</v>
      </c>
      <c r="EG98" s="426" t="s">
        <v>397</v>
      </c>
      <c r="EH98" s="426" t="s">
        <v>397</v>
      </c>
      <c r="EI98" s="426" t="s">
        <v>397</v>
      </c>
      <c r="EJ98" s="426" t="s">
        <v>397</v>
      </c>
      <c r="EK98" s="426" t="s">
        <v>397</v>
      </c>
      <c r="EL98" s="426" t="s">
        <v>397</v>
      </c>
      <c r="EM98" s="426" t="s">
        <v>397</v>
      </c>
      <c r="EN98" s="426" t="s">
        <v>397</v>
      </c>
      <c r="EO98" s="426" t="s">
        <v>397</v>
      </c>
      <c r="EP98" s="426" t="s">
        <v>397</v>
      </c>
      <c r="EQ98" s="426" t="s">
        <v>397</v>
      </c>
      <c r="ER98" s="426" t="s">
        <v>397</v>
      </c>
      <c r="ES98" s="426" t="s">
        <v>397</v>
      </c>
      <c r="ET98" s="426" t="s">
        <v>397</v>
      </c>
      <c r="EU98" s="426" t="s">
        <v>397</v>
      </c>
      <c r="EV98" s="426" t="s">
        <v>397</v>
      </c>
      <c r="EW98" s="426" t="s">
        <v>397</v>
      </c>
      <c r="EX98" s="426" t="s">
        <v>397</v>
      </c>
      <c r="EY98" s="426" t="s">
        <v>397</v>
      </c>
      <c r="EZ98" s="426" t="s">
        <v>397</v>
      </c>
      <c r="FA98" s="426" t="s">
        <v>397</v>
      </c>
      <c r="FB98" s="426" t="s">
        <v>397</v>
      </c>
      <c r="FC98" s="426" t="s">
        <v>397</v>
      </c>
      <c r="FD98" s="426" t="s">
        <v>397</v>
      </c>
      <c r="FE98" s="426" t="s">
        <v>397</v>
      </c>
      <c r="FF98" s="426" t="s">
        <v>397</v>
      </c>
      <c r="FG98" s="426" t="s">
        <v>397</v>
      </c>
      <c r="FH98" s="426" t="s">
        <v>397</v>
      </c>
      <c r="FI98" s="426" t="s">
        <v>397</v>
      </c>
      <c r="FJ98" s="426" t="s">
        <v>397</v>
      </c>
      <c r="FK98" s="426" t="s">
        <v>397</v>
      </c>
      <c r="FL98" s="426" t="s">
        <v>397</v>
      </c>
      <c r="FM98" s="426" t="s">
        <v>397</v>
      </c>
      <c r="FN98" s="426" t="s">
        <v>397</v>
      </c>
      <c r="FO98" s="426" t="s">
        <v>397</v>
      </c>
      <c r="FP98" s="426" t="s">
        <v>397</v>
      </c>
      <c r="FQ98" s="426" t="s">
        <v>397</v>
      </c>
      <c r="FR98" s="426" t="s">
        <v>397</v>
      </c>
      <c r="FS98" s="426" t="s">
        <v>397</v>
      </c>
      <c r="FT98" s="426" t="s">
        <v>397</v>
      </c>
      <c r="FU98" s="426" t="s">
        <v>397</v>
      </c>
      <c r="FV98" s="426" t="s">
        <v>397</v>
      </c>
      <c r="FW98" s="426" t="s">
        <v>397</v>
      </c>
      <c r="FX98" s="426" t="s">
        <v>397</v>
      </c>
      <c r="FY98" s="426" t="s">
        <v>397</v>
      </c>
      <c r="FZ98" s="426" t="s">
        <v>397</v>
      </c>
      <c r="GA98" s="426" t="s">
        <v>397</v>
      </c>
      <c r="GB98" s="426" t="s">
        <v>397</v>
      </c>
      <c r="GC98" s="426" t="s">
        <v>397</v>
      </c>
      <c r="GD98" s="426" t="s">
        <v>397</v>
      </c>
      <c r="GE98" s="426" t="s">
        <v>397</v>
      </c>
      <c r="GF98" s="426" t="s">
        <v>397</v>
      </c>
      <c r="GG98" s="426" t="s">
        <v>397</v>
      </c>
      <c r="GH98" s="426" t="s">
        <v>397</v>
      </c>
      <c r="GI98" s="426" t="s">
        <v>397</v>
      </c>
      <c r="GJ98" s="426" t="s">
        <v>397</v>
      </c>
      <c r="GK98" s="426" t="s">
        <v>397</v>
      </c>
      <c r="GL98" s="426" t="s">
        <v>397</v>
      </c>
      <c r="GM98" s="426" t="s">
        <v>397</v>
      </c>
      <c r="GN98" s="426" t="s">
        <v>397</v>
      </c>
      <c r="GO98" s="426" t="s">
        <v>397</v>
      </c>
      <c r="GP98" s="426" t="s">
        <v>397</v>
      </c>
      <c r="GQ98" s="426" t="s">
        <v>397</v>
      </c>
      <c r="GR98" s="426" t="s">
        <v>397</v>
      </c>
      <c r="GS98" s="426" t="s">
        <v>397</v>
      </c>
      <c r="GT98" s="426" t="s">
        <v>397</v>
      </c>
      <c r="GU98" s="426" t="s">
        <v>397</v>
      </c>
      <c r="GV98" s="426" t="s">
        <v>397</v>
      </c>
      <c r="GW98" s="426" t="s">
        <v>397</v>
      </c>
      <c r="GX98" s="426" t="s">
        <v>397</v>
      </c>
      <c r="GY98" s="426" t="s">
        <v>397</v>
      </c>
      <c r="GZ98" s="426" t="s">
        <v>397</v>
      </c>
      <c r="HA98" s="426" t="s">
        <v>397</v>
      </c>
      <c r="HB98" s="426" t="s">
        <v>397</v>
      </c>
      <c r="HC98" s="426" t="s">
        <v>397</v>
      </c>
      <c r="HD98" s="426" t="s">
        <v>397</v>
      </c>
      <c r="HE98" s="426" t="s">
        <v>397</v>
      </c>
      <c r="HF98" s="426" t="s">
        <v>397</v>
      </c>
      <c r="HG98" s="426" t="s">
        <v>397</v>
      </c>
      <c r="HH98" s="426" t="s">
        <v>397</v>
      </c>
      <c r="HI98" s="426" t="s">
        <v>397</v>
      </c>
      <c r="HJ98" s="426" t="s">
        <v>397</v>
      </c>
      <c r="HK98" s="426" t="s">
        <v>397</v>
      </c>
      <c r="HL98" s="426" t="s">
        <v>397</v>
      </c>
      <c r="HM98" s="426" t="s">
        <v>397</v>
      </c>
      <c r="HN98" s="426" t="s">
        <v>397</v>
      </c>
      <c r="HO98" s="426" t="s">
        <v>397</v>
      </c>
      <c r="HP98" s="426" t="s">
        <v>397</v>
      </c>
      <c r="HQ98" s="426" t="s">
        <v>397</v>
      </c>
      <c r="HR98" s="426" t="s">
        <v>397</v>
      </c>
      <c r="HS98" s="426" t="s">
        <v>397</v>
      </c>
      <c r="HT98" s="426" t="s">
        <v>397</v>
      </c>
      <c r="HU98" s="426" t="s">
        <v>397</v>
      </c>
      <c r="HV98" s="426" t="s">
        <v>397</v>
      </c>
      <c r="HW98" s="426" t="s">
        <v>397</v>
      </c>
      <c r="HX98" s="426" t="s">
        <v>397</v>
      </c>
      <c r="HY98" s="426" t="s">
        <v>397</v>
      </c>
      <c r="HZ98" s="426" t="s">
        <v>397</v>
      </c>
      <c r="IA98" s="426" t="s">
        <v>397</v>
      </c>
      <c r="IB98" s="426" t="s">
        <v>397</v>
      </c>
      <c r="IC98" s="426" t="s">
        <v>397</v>
      </c>
      <c r="ID98" s="426" t="s">
        <v>397</v>
      </c>
      <c r="IE98" s="426" t="s">
        <v>397</v>
      </c>
      <c r="IF98" s="426" t="s">
        <v>397</v>
      </c>
      <c r="IG98" s="426" t="s">
        <v>397</v>
      </c>
      <c r="IH98" s="426" t="s">
        <v>397</v>
      </c>
      <c r="II98" s="426" t="s">
        <v>397</v>
      </c>
      <c r="IJ98" s="426" t="s">
        <v>397</v>
      </c>
      <c r="IK98" s="426" t="s">
        <v>397</v>
      </c>
      <c r="IL98" s="426" t="s">
        <v>397</v>
      </c>
      <c r="IM98" s="426" t="s">
        <v>397</v>
      </c>
      <c r="IN98" s="426" t="s">
        <v>397</v>
      </c>
      <c r="IO98" s="426" t="s">
        <v>397</v>
      </c>
      <c r="IP98" s="426" t="s">
        <v>397</v>
      </c>
      <c r="IQ98" s="426" t="s">
        <v>397</v>
      </c>
      <c r="IR98" s="426" t="s">
        <v>397</v>
      </c>
      <c r="IS98" s="426" t="s">
        <v>397</v>
      </c>
      <c r="IT98" s="426" t="s">
        <v>397</v>
      </c>
      <c r="IU98" s="426" t="s">
        <v>397</v>
      </c>
      <c r="IV98" s="426" t="s">
        <v>397</v>
      </c>
      <c r="IW98" s="426" t="s">
        <v>397</v>
      </c>
      <c r="IX98" s="426" t="s">
        <v>397</v>
      </c>
      <c r="IY98" s="426" t="s">
        <v>397</v>
      </c>
      <c r="IZ98" s="426" t="s">
        <v>397</v>
      </c>
      <c r="JA98" s="426" t="s">
        <v>397</v>
      </c>
      <c r="JB98" s="426" t="s">
        <v>397</v>
      </c>
      <c r="JC98" s="426" t="s">
        <v>397</v>
      </c>
      <c r="JD98" s="426" t="s">
        <v>397</v>
      </c>
      <c r="JE98" s="426" t="s">
        <v>397</v>
      </c>
      <c r="JF98" s="426" t="s">
        <v>397</v>
      </c>
      <c r="JG98" s="426" t="s">
        <v>397</v>
      </c>
      <c r="JH98" s="426" t="s">
        <v>397</v>
      </c>
      <c r="JI98" s="426" t="s">
        <v>397</v>
      </c>
      <c r="JJ98" s="426" t="s">
        <v>397</v>
      </c>
      <c r="JK98" s="426" t="s">
        <v>397</v>
      </c>
      <c r="JL98" s="426" t="s">
        <v>397</v>
      </c>
      <c r="JM98" s="426" t="s">
        <v>397</v>
      </c>
      <c r="JN98" s="426" t="s">
        <v>397</v>
      </c>
      <c r="JO98" s="426" t="s">
        <v>397</v>
      </c>
      <c r="JP98" s="426" t="s">
        <v>397</v>
      </c>
      <c r="JQ98" s="426" t="s">
        <v>397</v>
      </c>
      <c r="JR98" s="426" t="s">
        <v>397</v>
      </c>
      <c r="JS98" s="426" t="s">
        <v>397</v>
      </c>
      <c r="JT98" s="426" t="s">
        <v>397</v>
      </c>
      <c r="JU98" s="426" t="s">
        <v>397</v>
      </c>
      <c r="JV98" s="426" t="s">
        <v>397</v>
      </c>
      <c r="JW98" s="426" t="s">
        <v>397</v>
      </c>
      <c r="JX98" s="426" t="s">
        <v>397</v>
      </c>
      <c r="JY98" s="426" t="s">
        <v>397</v>
      </c>
      <c r="JZ98" s="426" t="s">
        <v>397</v>
      </c>
      <c r="KA98" s="426" t="s">
        <v>397</v>
      </c>
      <c r="KB98" s="426" t="s">
        <v>397</v>
      </c>
      <c r="KC98" s="426" t="s">
        <v>397</v>
      </c>
      <c r="KD98" s="426" t="s">
        <v>397</v>
      </c>
      <c r="KE98" s="426" t="s">
        <v>397</v>
      </c>
      <c r="KF98" s="426" t="s">
        <v>397</v>
      </c>
      <c r="KG98" s="426" t="s">
        <v>397</v>
      </c>
      <c r="KH98" s="426" t="s">
        <v>397</v>
      </c>
      <c r="KI98" s="426" t="s">
        <v>397</v>
      </c>
      <c r="KJ98" s="426" t="s">
        <v>397</v>
      </c>
      <c r="KK98" s="426" t="s">
        <v>397</v>
      </c>
      <c r="KL98" s="426" t="s">
        <v>397</v>
      </c>
      <c r="KM98" s="426" t="s">
        <v>397</v>
      </c>
      <c r="KN98" s="426" t="s">
        <v>397</v>
      </c>
      <c r="KO98" s="426" t="s">
        <v>397</v>
      </c>
      <c r="KP98" s="426" t="s">
        <v>397</v>
      </c>
      <c r="KQ98" s="426" t="s">
        <v>397</v>
      </c>
      <c r="KR98" s="426" t="s">
        <v>397</v>
      </c>
      <c r="KS98" s="426" t="s">
        <v>397</v>
      </c>
      <c r="KT98" s="426" t="s">
        <v>397</v>
      </c>
      <c r="KU98" s="426"/>
      <c r="KV98" s="426"/>
      <c r="KW98" s="426"/>
      <c r="KX98" s="426"/>
      <c r="KY98" s="397"/>
      <c r="KZ98" s="397" t="s">
        <v>448</v>
      </c>
      <c r="LA98" s="397" t="s">
        <v>397</v>
      </c>
      <c r="LB98" s="397" t="s">
        <v>397</v>
      </c>
      <c r="LC98" s="397" t="s">
        <v>397</v>
      </c>
      <c r="LD98" s="397" t="s">
        <v>397</v>
      </c>
      <c r="LE98" s="397" t="s">
        <v>397</v>
      </c>
      <c r="LF98" s="397" t="s">
        <v>397</v>
      </c>
      <c r="LG98" s="397"/>
      <c r="LH98" s="426"/>
      <c r="LI98" s="426"/>
      <c r="LJ98" s="426"/>
      <c r="LK98" s="426"/>
      <c r="LL98" s="426"/>
      <c r="LM98" s="426"/>
      <c r="LN98" s="426"/>
      <c r="LO98" s="426"/>
      <c r="LP98" s="426"/>
      <c r="LQ98" s="426"/>
      <c r="LR98" s="426"/>
      <c r="LS98" s="426"/>
      <c r="LT98" s="426"/>
      <c r="LU98" s="426"/>
      <c r="LV98" s="426"/>
      <c r="LW98" s="426"/>
      <c r="LX98" s="426"/>
      <c r="LY98" s="426"/>
      <c r="LZ98" s="426"/>
      <c r="MA98" s="426"/>
      <c r="MB98" s="426"/>
      <c r="MC98" s="426"/>
      <c r="MD98" s="426"/>
      <c r="ME98" s="426"/>
      <c r="MF98" s="426"/>
      <c r="MG98" s="426"/>
      <c r="MH98" s="426"/>
      <c r="MI98" s="426"/>
      <c r="MJ98" s="426"/>
      <c r="MK98" s="426"/>
      <c r="ML98" s="426"/>
      <c r="MM98" s="426"/>
      <c r="MN98" s="426"/>
      <c r="MO98" s="426"/>
      <c r="MP98" s="426"/>
      <c r="MQ98" s="426"/>
      <c r="MR98" s="426"/>
      <c r="MS98" s="426"/>
      <c r="MT98" s="426"/>
      <c r="MU98" s="426"/>
      <c r="MV98" s="426"/>
      <c r="MW98" s="426"/>
      <c r="MX98" s="426"/>
      <c r="MY98" s="426"/>
      <c r="MZ98" s="426"/>
      <c r="NA98" s="426"/>
      <c r="NB98" s="426"/>
      <c r="NC98" s="426"/>
      <c r="ND98" s="426"/>
      <c r="NE98" s="426"/>
      <c r="NF98" s="426"/>
      <c r="NG98" s="426"/>
      <c r="NH98" s="426"/>
      <c r="NI98" s="426"/>
      <c r="NJ98" s="426"/>
      <c r="NK98" s="426"/>
      <c r="NL98" s="426"/>
      <c r="NM98" s="426"/>
      <c r="NN98" s="426"/>
      <c r="NO98" s="426"/>
      <c r="NP98" s="426"/>
      <c r="NQ98" s="426"/>
      <c r="NR98" s="426"/>
      <c r="NS98" s="426"/>
      <c r="NT98" s="426"/>
      <c r="NU98" s="426"/>
      <c r="NV98" s="426"/>
      <c r="NW98" s="426"/>
      <c r="NX98" s="426"/>
      <c r="NY98" s="426"/>
      <c r="NZ98" s="426"/>
      <c r="OA98" s="426"/>
      <c r="OB98" s="426"/>
      <c r="OC98" s="426"/>
      <c r="OD98" s="426"/>
      <c r="OE98" s="426"/>
      <c r="OF98" s="426"/>
      <c r="OG98" s="426"/>
      <c r="OH98" s="426"/>
      <c r="OI98" s="426"/>
      <c r="OJ98" s="426"/>
      <c r="OK98" s="426"/>
      <c r="OL98" s="426"/>
      <c r="OM98" s="426"/>
      <c r="ON98" s="426"/>
      <c r="OO98" s="426"/>
      <c r="OP98" s="426"/>
      <c r="OQ98" s="426"/>
      <c r="OR98" s="426"/>
      <c r="OS98" s="426"/>
      <c r="OT98" s="426"/>
      <c r="OU98" s="426"/>
      <c r="OV98" s="426"/>
      <c r="OW98" s="426"/>
      <c r="OX98" s="426"/>
      <c r="OY98" s="426"/>
      <c r="OZ98" s="426"/>
      <c r="PA98" s="426"/>
      <c r="PB98" s="426"/>
      <c r="PC98" s="426"/>
      <c r="PD98" s="426"/>
      <c r="PE98" s="426"/>
      <c r="PF98" s="426"/>
      <c r="PG98" s="426"/>
      <c r="PH98" s="426"/>
      <c r="PI98" s="426"/>
      <c r="PJ98" s="426"/>
      <c r="PK98" s="426"/>
      <c r="PL98" s="426"/>
      <c r="PM98" s="426"/>
      <c r="PN98" s="426"/>
      <c r="PO98" s="426"/>
      <c r="PP98" s="426"/>
      <c r="PQ98" s="426"/>
      <c r="PR98" s="426"/>
      <c r="PS98" s="426"/>
      <c r="PT98" s="426"/>
      <c r="PU98" s="426"/>
      <c r="PV98" s="426"/>
      <c r="PW98" s="426"/>
      <c r="PX98" s="426"/>
      <c r="PY98" s="426"/>
      <c r="PZ98" s="426"/>
      <c r="QA98" s="426"/>
      <c r="QB98" s="426"/>
      <c r="QC98" s="426"/>
      <c r="QD98" s="426"/>
      <c r="QE98" s="426"/>
      <c r="QF98" s="426"/>
      <c r="QG98" s="426"/>
      <c r="QH98" s="426"/>
      <c r="QI98" s="426"/>
      <c r="QJ98" s="426"/>
      <c r="QK98" s="426"/>
      <c r="QL98" s="426"/>
      <c r="QM98" s="426"/>
      <c r="QN98" s="426"/>
      <c r="QO98" s="426"/>
      <c r="QP98" s="426"/>
      <c r="QQ98" s="426"/>
      <c r="QR98" s="426"/>
      <c r="QS98" s="426"/>
      <c r="QT98" s="426"/>
      <c r="QU98" s="426"/>
      <c r="QV98" s="426"/>
      <c r="QW98" s="426"/>
      <c r="QX98" s="426"/>
      <c r="QY98" s="426"/>
      <c r="QZ98" s="426"/>
      <c r="RA98" s="426"/>
      <c r="RB98" s="426"/>
      <c r="RC98" s="426"/>
      <c r="RD98" s="426"/>
      <c r="RE98" s="426"/>
      <c r="RF98" s="426"/>
      <c r="RG98" s="426"/>
      <c r="RH98" s="426"/>
      <c r="RI98" s="426"/>
      <c r="RJ98" s="426"/>
      <c r="RK98" s="426"/>
      <c r="RL98" s="426"/>
      <c r="RM98" s="426"/>
      <c r="RN98" s="426"/>
      <c r="RO98" s="426"/>
      <c r="RP98" s="426"/>
      <c r="RQ98" s="426"/>
      <c r="RR98" s="426"/>
      <c r="RS98" s="426"/>
      <c r="RT98" s="426"/>
      <c r="RU98" s="426"/>
      <c r="RV98" s="426"/>
      <c r="RW98" s="426"/>
      <c r="RX98" s="426"/>
      <c r="RY98" s="426"/>
      <c r="RZ98" s="426"/>
      <c r="SA98" s="426"/>
      <c r="SB98" s="426"/>
      <c r="SC98" s="426"/>
      <c r="SD98" s="426"/>
      <c r="SE98" s="426"/>
      <c r="SF98" s="426"/>
      <c r="SG98" s="426"/>
    </row>
    <row r="99" spans="1:501">
      <c r="A99" s="433"/>
      <c r="B99" s="433" t="s">
        <v>447</v>
      </c>
      <c r="C99" s="433">
        <v>0</v>
      </c>
      <c r="D99" s="433">
        <v>0</v>
      </c>
      <c r="E99" s="433">
        <v>0</v>
      </c>
      <c r="F99" s="433">
        <v>0</v>
      </c>
      <c r="G99" s="433">
        <v>0</v>
      </c>
      <c r="H99" s="433">
        <v>1.25</v>
      </c>
      <c r="I99" s="433">
        <v>0.57999999999999996</v>
      </c>
      <c r="J99" s="433">
        <v>1.1599999999999999</v>
      </c>
      <c r="K99" s="433">
        <v>1.18</v>
      </c>
      <c r="L99" s="433">
        <v>1.59</v>
      </c>
      <c r="M99" s="433">
        <v>1.36</v>
      </c>
      <c r="N99" s="433"/>
      <c r="O99" s="434">
        <v>0</v>
      </c>
      <c r="P99" s="433">
        <v>0</v>
      </c>
      <c r="Q99" s="433">
        <v>0</v>
      </c>
      <c r="R99" s="433">
        <v>0</v>
      </c>
      <c r="S99" s="433">
        <v>0</v>
      </c>
      <c r="T99" s="433">
        <v>0</v>
      </c>
      <c r="U99" s="433">
        <v>0</v>
      </c>
      <c r="V99" s="433">
        <v>0</v>
      </c>
      <c r="W99" s="433" t="s">
        <v>397</v>
      </c>
      <c r="X99" s="433" t="s">
        <v>397</v>
      </c>
      <c r="Y99" s="433" t="s">
        <v>397</v>
      </c>
      <c r="Z99" s="433"/>
      <c r="AA99" s="433"/>
      <c r="AB99" s="433"/>
      <c r="AC99" s="433"/>
      <c r="AD99" s="433"/>
      <c r="AE99" s="433"/>
      <c r="AF99" s="435" t="s">
        <v>447</v>
      </c>
      <c r="AG99" s="433" t="s">
        <v>447</v>
      </c>
      <c r="AH99" s="442">
        <v>0</v>
      </c>
      <c r="AI99" s="442">
        <v>0</v>
      </c>
      <c r="AJ99" s="442">
        <v>0</v>
      </c>
      <c r="AK99" s="442">
        <v>0</v>
      </c>
      <c r="AL99" s="442">
        <v>0</v>
      </c>
      <c r="AM99" s="442">
        <v>1.2486126526082131</v>
      </c>
      <c r="AN99" s="442">
        <v>0.58169596690796277</v>
      </c>
      <c r="AO99" s="442">
        <v>0.7764505119453925</v>
      </c>
      <c r="AP99" s="442">
        <v>1.1848341232227488</v>
      </c>
      <c r="AQ99" s="442">
        <v>0</v>
      </c>
      <c r="AR99" s="442">
        <v>0</v>
      </c>
      <c r="AS99" s="442" t="s">
        <v>397</v>
      </c>
      <c r="AT99" s="442" t="s">
        <v>397</v>
      </c>
      <c r="AU99" s="442" t="s">
        <v>397</v>
      </c>
      <c r="AV99" s="442" t="s">
        <v>397</v>
      </c>
      <c r="AW99" s="442" t="s">
        <v>397</v>
      </c>
      <c r="AX99" s="442" t="s">
        <v>397</v>
      </c>
      <c r="AY99" s="442" t="s">
        <v>397</v>
      </c>
      <c r="AZ99" s="442" t="s">
        <v>397</v>
      </c>
      <c r="BA99" s="442" t="s">
        <v>397</v>
      </c>
      <c r="BB99" s="442" t="s">
        <v>397</v>
      </c>
      <c r="BC99" s="442" t="s">
        <v>397</v>
      </c>
      <c r="BD99" s="442" t="s">
        <v>397</v>
      </c>
      <c r="BE99" s="442" t="s">
        <v>397</v>
      </c>
      <c r="BF99" s="442" t="s">
        <v>397</v>
      </c>
      <c r="BG99" s="442" t="s">
        <v>397</v>
      </c>
      <c r="BH99" s="442" t="s">
        <v>397</v>
      </c>
      <c r="BI99" s="442" t="s">
        <v>397</v>
      </c>
      <c r="BJ99" s="442" t="s">
        <v>397</v>
      </c>
      <c r="BK99" s="442" t="s">
        <v>397</v>
      </c>
      <c r="BL99" s="442" t="s">
        <v>397</v>
      </c>
      <c r="BM99" s="442" t="s">
        <v>397</v>
      </c>
      <c r="BN99" s="442" t="s">
        <v>397</v>
      </c>
      <c r="BO99" s="442" t="s">
        <v>397</v>
      </c>
      <c r="BP99" s="442" t="s">
        <v>397</v>
      </c>
      <c r="BQ99" s="442" t="s">
        <v>397</v>
      </c>
      <c r="BR99" s="442" t="s">
        <v>397</v>
      </c>
      <c r="BS99" s="442" t="s">
        <v>397</v>
      </c>
      <c r="BT99" s="442" t="s">
        <v>397</v>
      </c>
      <c r="BU99" s="442" t="s">
        <v>397</v>
      </c>
      <c r="BV99" s="442" t="s">
        <v>397</v>
      </c>
      <c r="BW99" s="442" t="s">
        <v>397</v>
      </c>
      <c r="BX99" s="442" t="s">
        <v>397</v>
      </c>
      <c r="BY99" s="442" t="s">
        <v>397</v>
      </c>
      <c r="BZ99" s="442" t="s">
        <v>397</v>
      </c>
      <c r="CA99" s="442" t="s">
        <v>397</v>
      </c>
      <c r="CB99" s="442" t="s">
        <v>397</v>
      </c>
      <c r="CC99" s="442" t="s">
        <v>397</v>
      </c>
      <c r="CD99" s="442" t="s">
        <v>397</v>
      </c>
      <c r="CE99" s="442" t="s">
        <v>397</v>
      </c>
      <c r="CF99" s="442" t="s">
        <v>397</v>
      </c>
      <c r="CG99" s="442" t="s">
        <v>397</v>
      </c>
      <c r="CH99" s="442" t="s">
        <v>397</v>
      </c>
      <c r="CI99" s="442" t="s">
        <v>397</v>
      </c>
      <c r="CJ99" s="442" t="s">
        <v>397</v>
      </c>
      <c r="CK99" s="442" t="s">
        <v>397</v>
      </c>
      <c r="CL99" s="442" t="s">
        <v>397</v>
      </c>
      <c r="CM99" s="442" t="s">
        <v>397</v>
      </c>
      <c r="CN99" s="442" t="s">
        <v>397</v>
      </c>
      <c r="CO99" s="442" t="s">
        <v>397</v>
      </c>
      <c r="CP99" s="442" t="s">
        <v>397</v>
      </c>
      <c r="CQ99" s="442" t="s">
        <v>397</v>
      </c>
      <c r="CR99" s="442" t="s">
        <v>397</v>
      </c>
      <c r="CS99" s="442" t="s">
        <v>397</v>
      </c>
      <c r="CT99" s="442" t="s">
        <v>397</v>
      </c>
      <c r="CU99" s="442" t="s">
        <v>397</v>
      </c>
      <c r="CV99" s="442" t="s">
        <v>397</v>
      </c>
      <c r="CW99" s="442" t="s">
        <v>397</v>
      </c>
      <c r="CX99" s="442" t="s">
        <v>397</v>
      </c>
      <c r="CY99" s="442" t="s">
        <v>397</v>
      </c>
      <c r="CZ99" s="442" t="s">
        <v>397</v>
      </c>
      <c r="DA99" s="442" t="s">
        <v>397</v>
      </c>
      <c r="DB99" s="442" t="s">
        <v>397</v>
      </c>
      <c r="DC99" s="435"/>
      <c r="DD99" s="435"/>
      <c r="DE99" s="435"/>
      <c r="DF99" s="435" t="s">
        <v>397</v>
      </c>
      <c r="DG99" s="435" t="s">
        <v>397</v>
      </c>
      <c r="DH99" s="435" t="s">
        <v>397</v>
      </c>
      <c r="DI99" s="435" t="s">
        <v>397</v>
      </c>
      <c r="DJ99" s="435" t="s">
        <v>397</v>
      </c>
      <c r="DK99" s="435" t="s">
        <v>397</v>
      </c>
      <c r="DL99" s="435"/>
      <c r="DM99" s="435"/>
      <c r="DN99" s="435" t="s">
        <v>447</v>
      </c>
      <c r="DO99" s="433" t="s">
        <v>447</v>
      </c>
      <c r="DP99" s="442" t="s">
        <v>397</v>
      </c>
      <c r="DQ99" s="442" t="s">
        <v>397</v>
      </c>
      <c r="DR99" s="442" t="s">
        <v>397</v>
      </c>
      <c r="DS99" s="442" t="s">
        <v>397</v>
      </c>
      <c r="DT99" s="442" t="s">
        <v>397</v>
      </c>
      <c r="DU99" s="442" t="s">
        <v>397</v>
      </c>
      <c r="DV99" s="442" t="s">
        <v>397</v>
      </c>
      <c r="DW99" s="442" t="s">
        <v>397</v>
      </c>
      <c r="DX99" s="442" t="s">
        <v>397</v>
      </c>
      <c r="DY99" s="442" t="s">
        <v>397</v>
      </c>
      <c r="DZ99" s="442" t="s">
        <v>397</v>
      </c>
      <c r="EA99" s="442" t="s">
        <v>397</v>
      </c>
      <c r="EB99" s="442" t="s">
        <v>397</v>
      </c>
      <c r="EC99" s="442" t="s">
        <v>397</v>
      </c>
      <c r="ED99" s="442" t="s">
        <v>397</v>
      </c>
      <c r="EE99" s="442" t="s">
        <v>397</v>
      </c>
      <c r="EF99" s="442" t="s">
        <v>397</v>
      </c>
      <c r="EG99" s="442" t="s">
        <v>397</v>
      </c>
      <c r="EH99" s="442" t="s">
        <v>397</v>
      </c>
      <c r="EI99" s="442" t="s">
        <v>397</v>
      </c>
      <c r="EJ99" s="442" t="s">
        <v>397</v>
      </c>
      <c r="EK99" s="442" t="s">
        <v>397</v>
      </c>
      <c r="EL99" s="442" t="s">
        <v>397</v>
      </c>
      <c r="EM99" s="442" t="s">
        <v>397</v>
      </c>
      <c r="EN99" s="442" t="s">
        <v>397</v>
      </c>
      <c r="EO99" s="442" t="s">
        <v>397</v>
      </c>
      <c r="EP99" s="442" t="s">
        <v>397</v>
      </c>
      <c r="EQ99" s="442" t="s">
        <v>397</v>
      </c>
      <c r="ER99" s="442" t="s">
        <v>397</v>
      </c>
      <c r="ES99" s="442" t="s">
        <v>397</v>
      </c>
      <c r="ET99" s="442" t="s">
        <v>397</v>
      </c>
      <c r="EU99" s="442" t="s">
        <v>397</v>
      </c>
      <c r="EV99" s="442" t="s">
        <v>397</v>
      </c>
      <c r="EW99" s="442" t="s">
        <v>397</v>
      </c>
      <c r="EX99" s="442" t="s">
        <v>397</v>
      </c>
      <c r="EY99" s="442" t="s">
        <v>397</v>
      </c>
      <c r="EZ99" s="442" t="s">
        <v>397</v>
      </c>
      <c r="FA99" s="442" t="s">
        <v>397</v>
      </c>
      <c r="FB99" s="442" t="s">
        <v>397</v>
      </c>
      <c r="FC99" s="442" t="s">
        <v>397</v>
      </c>
      <c r="FD99" s="442" t="s">
        <v>397</v>
      </c>
      <c r="FE99" s="442" t="s">
        <v>397</v>
      </c>
      <c r="FF99" s="442" t="s">
        <v>397</v>
      </c>
      <c r="FG99" s="442" t="s">
        <v>397</v>
      </c>
      <c r="FH99" s="442" t="s">
        <v>397</v>
      </c>
      <c r="FI99" s="442" t="s">
        <v>397</v>
      </c>
      <c r="FJ99" s="442" t="s">
        <v>397</v>
      </c>
      <c r="FK99" s="442" t="s">
        <v>397</v>
      </c>
      <c r="FL99" s="442" t="s">
        <v>397</v>
      </c>
      <c r="FM99" s="442" t="s">
        <v>397</v>
      </c>
      <c r="FN99" s="442" t="s">
        <v>397</v>
      </c>
      <c r="FO99" s="442" t="s">
        <v>397</v>
      </c>
      <c r="FP99" s="442" t="s">
        <v>397</v>
      </c>
      <c r="FQ99" s="442" t="s">
        <v>397</v>
      </c>
      <c r="FR99" s="442" t="s">
        <v>397</v>
      </c>
      <c r="FS99" s="442" t="s">
        <v>397</v>
      </c>
      <c r="FT99" s="442" t="s">
        <v>397</v>
      </c>
      <c r="FU99" s="442" t="s">
        <v>397</v>
      </c>
      <c r="FV99" s="442" t="s">
        <v>397</v>
      </c>
      <c r="FW99" s="442" t="s">
        <v>397</v>
      </c>
      <c r="FX99" s="442" t="s">
        <v>397</v>
      </c>
      <c r="FY99" s="442" t="s">
        <v>397</v>
      </c>
      <c r="FZ99" s="442" t="s">
        <v>397</v>
      </c>
      <c r="GA99" s="442" t="s">
        <v>397</v>
      </c>
      <c r="GB99" s="442" t="s">
        <v>397</v>
      </c>
      <c r="GC99" s="442" t="s">
        <v>397</v>
      </c>
      <c r="GD99" s="442" t="s">
        <v>397</v>
      </c>
      <c r="GE99" s="442" t="s">
        <v>397</v>
      </c>
      <c r="GF99" s="442" t="s">
        <v>397</v>
      </c>
      <c r="GG99" s="442" t="s">
        <v>397</v>
      </c>
      <c r="GH99" s="442" t="s">
        <v>397</v>
      </c>
      <c r="GI99" s="442" t="s">
        <v>397</v>
      </c>
      <c r="GJ99" s="442" t="s">
        <v>397</v>
      </c>
      <c r="GK99" s="442" t="s">
        <v>397</v>
      </c>
      <c r="GL99" s="442" t="s">
        <v>397</v>
      </c>
      <c r="GM99" s="442" t="s">
        <v>397</v>
      </c>
      <c r="GN99" s="442" t="s">
        <v>397</v>
      </c>
      <c r="GO99" s="442" t="s">
        <v>397</v>
      </c>
      <c r="GP99" s="442" t="s">
        <v>397</v>
      </c>
      <c r="GQ99" s="442" t="s">
        <v>397</v>
      </c>
      <c r="GR99" s="442" t="s">
        <v>397</v>
      </c>
      <c r="GS99" s="442" t="s">
        <v>397</v>
      </c>
      <c r="GT99" s="442" t="s">
        <v>397</v>
      </c>
      <c r="GU99" s="442" t="s">
        <v>397</v>
      </c>
      <c r="GV99" s="442" t="s">
        <v>397</v>
      </c>
      <c r="GW99" s="442" t="s">
        <v>397</v>
      </c>
      <c r="GX99" s="442" t="s">
        <v>397</v>
      </c>
      <c r="GY99" s="442" t="s">
        <v>397</v>
      </c>
      <c r="GZ99" s="442" t="s">
        <v>397</v>
      </c>
      <c r="HA99" s="442" t="s">
        <v>397</v>
      </c>
      <c r="HB99" s="442" t="s">
        <v>397</v>
      </c>
      <c r="HC99" s="442" t="s">
        <v>397</v>
      </c>
      <c r="HD99" s="442" t="s">
        <v>397</v>
      </c>
      <c r="HE99" s="442" t="s">
        <v>397</v>
      </c>
      <c r="HF99" s="442" t="s">
        <v>397</v>
      </c>
      <c r="HG99" s="442" t="s">
        <v>397</v>
      </c>
      <c r="HH99" s="442" t="s">
        <v>397</v>
      </c>
      <c r="HI99" s="442" t="s">
        <v>397</v>
      </c>
      <c r="HJ99" s="442" t="s">
        <v>397</v>
      </c>
      <c r="HK99" s="442" t="s">
        <v>397</v>
      </c>
      <c r="HL99" s="442" t="s">
        <v>397</v>
      </c>
      <c r="HM99" s="442" t="s">
        <v>397</v>
      </c>
      <c r="HN99" s="442" t="s">
        <v>397</v>
      </c>
      <c r="HO99" s="442" t="s">
        <v>397</v>
      </c>
      <c r="HP99" s="442" t="s">
        <v>397</v>
      </c>
      <c r="HQ99" s="442" t="s">
        <v>397</v>
      </c>
      <c r="HR99" s="442" t="s">
        <v>397</v>
      </c>
      <c r="HS99" s="442" t="s">
        <v>397</v>
      </c>
      <c r="HT99" s="442" t="s">
        <v>397</v>
      </c>
      <c r="HU99" s="442" t="s">
        <v>397</v>
      </c>
      <c r="HV99" s="442" t="s">
        <v>397</v>
      </c>
      <c r="HW99" s="442" t="s">
        <v>397</v>
      </c>
      <c r="HX99" s="442" t="s">
        <v>397</v>
      </c>
      <c r="HY99" s="442" t="s">
        <v>397</v>
      </c>
      <c r="HZ99" s="442" t="s">
        <v>397</v>
      </c>
      <c r="IA99" s="442" t="s">
        <v>397</v>
      </c>
      <c r="IB99" s="442" t="s">
        <v>397</v>
      </c>
      <c r="IC99" s="442" t="s">
        <v>397</v>
      </c>
      <c r="ID99" s="442" t="s">
        <v>397</v>
      </c>
      <c r="IE99" s="442" t="s">
        <v>397</v>
      </c>
      <c r="IF99" s="442" t="s">
        <v>397</v>
      </c>
      <c r="IG99" s="442" t="s">
        <v>397</v>
      </c>
      <c r="IH99" s="442" t="s">
        <v>397</v>
      </c>
      <c r="II99" s="442" t="s">
        <v>397</v>
      </c>
      <c r="IJ99" s="442" t="s">
        <v>397</v>
      </c>
      <c r="IK99" s="442" t="s">
        <v>397</v>
      </c>
      <c r="IL99" s="442" t="s">
        <v>397</v>
      </c>
      <c r="IM99" s="442" t="s">
        <v>397</v>
      </c>
      <c r="IN99" s="442" t="s">
        <v>397</v>
      </c>
      <c r="IO99" s="442" t="s">
        <v>397</v>
      </c>
      <c r="IP99" s="442" t="s">
        <v>397</v>
      </c>
      <c r="IQ99" s="442" t="s">
        <v>397</v>
      </c>
      <c r="IR99" s="442" t="s">
        <v>397</v>
      </c>
      <c r="IS99" s="442" t="s">
        <v>397</v>
      </c>
      <c r="IT99" s="442" t="s">
        <v>397</v>
      </c>
      <c r="IU99" s="442" t="s">
        <v>397</v>
      </c>
      <c r="IV99" s="442" t="s">
        <v>397</v>
      </c>
      <c r="IW99" s="442" t="s">
        <v>397</v>
      </c>
      <c r="IX99" s="442" t="s">
        <v>397</v>
      </c>
      <c r="IY99" s="442" t="s">
        <v>397</v>
      </c>
      <c r="IZ99" s="442" t="s">
        <v>397</v>
      </c>
      <c r="JA99" s="442" t="s">
        <v>397</v>
      </c>
      <c r="JB99" s="442" t="s">
        <v>397</v>
      </c>
      <c r="JC99" s="442" t="s">
        <v>397</v>
      </c>
      <c r="JD99" s="442" t="s">
        <v>397</v>
      </c>
      <c r="JE99" s="442" t="s">
        <v>397</v>
      </c>
      <c r="JF99" s="442" t="s">
        <v>397</v>
      </c>
      <c r="JG99" s="442" t="s">
        <v>397</v>
      </c>
      <c r="JH99" s="442" t="s">
        <v>397</v>
      </c>
      <c r="JI99" s="442" t="s">
        <v>397</v>
      </c>
      <c r="JJ99" s="442" t="s">
        <v>397</v>
      </c>
      <c r="JK99" s="442" t="s">
        <v>397</v>
      </c>
      <c r="JL99" s="442" t="s">
        <v>397</v>
      </c>
      <c r="JM99" s="442" t="s">
        <v>397</v>
      </c>
      <c r="JN99" s="442" t="s">
        <v>397</v>
      </c>
      <c r="JO99" s="442" t="s">
        <v>397</v>
      </c>
      <c r="JP99" s="442" t="s">
        <v>397</v>
      </c>
      <c r="JQ99" s="442" t="s">
        <v>397</v>
      </c>
      <c r="JR99" s="442" t="s">
        <v>397</v>
      </c>
      <c r="JS99" s="442" t="s">
        <v>397</v>
      </c>
      <c r="JT99" s="442" t="s">
        <v>397</v>
      </c>
      <c r="JU99" s="442" t="s">
        <v>397</v>
      </c>
      <c r="JV99" s="442" t="s">
        <v>397</v>
      </c>
      <c r="JW99" s="442" t="s">
        <v>397</v>
      </c>
      <c r="JX99" s="442" t="s">
        <v>397</v>
      </c>
      <c r="JY99" s="442" t="s">
        <v>397</v>
      </c>
      <c r="JZ99" s="442" t="s">
        <v>397</v>
      </c>
      <c r="KA99" s="442" t="s">
        <v>397</v>
      </c>
      <c r="KB99" s="442" t="s">
        <v>397</v>
      </c>
      <c r="KC99" s="442" t="s">
        <v>397</v>
      </c>
      <c r="KD99" s="442" t="s">
        <v>397</v>
      </c>
      <c r="KE99" s="442" t="s">
        <v>397</v>
      </c>
      <c r="KF99" s="442" t="s">
        <v>397</v>
      </c>
      <c r="KG99" s="442" t="s">
        <v>397</v>
      </c>
      <c r="KH99" s="442" t="s">
        <v>397</v>
      </c>
      <c r="KI99" s="442" t="s">
        <v>397</v>
      </c>
      <c r="KJ99" s="442" t="s">
        <v>397</v>
      </c>
      <c r="KK99" s="442" t="s">
        <v>397</v>
      </c>
      <c r="KL99" s="442" t="s">
        <v>397</v>
      </c>
      <c r="KM99" s="442" t="s">
        <v>397</v>
      </c>
      <c r="KN99" s="442" t="s">
        <v>397</v>
      </c>
      <c r="KO99" s="442" t="s">
        <v>397</v>
      </c>
      <c r="KP99" s="442" t="s">
        <v>397</v>
      </c>
      <c r="KQ99" s="442" t="s">
        <v>397</v>
      </c>
      <c r="KR99" s="442" t="s">
        <v>397</v>
      </c>
      <c r="KS99" s="442" t="s">
        <v>397</v>
      </c>
      <c r="KT99" s="442" t="s">
        <v>397</v>
      </c>
      <c r="KU99" s="442"/>
      <c r="KV99" s="442"/>
      <c r="KW99" s="442"/>
      <c r="KX99" s="442"/>
      <c r="KY99" s="435"/>
      <c r="KZ99" s="435" t="s">
        <v>447</v>
      </c>
      <c r="LA99" s="435" t="s">
        <v>397</v>
      </c>
      <c r="LB99" s="435" t="s">
        <v>397</v>
      </c>
      <c r="LC99" s="435" t="s">
        <v>397</v>
      </c>
      <c r="LD99" s="435" t="s">
        <v>397</v>
      </c>
      <c r="LE99" s="435" t="s">
        <v>397</v>
      </c>
      <c r="LF99" s="435" t="s">
        <v>397</v>
      </c>
      <c r="LG99" s="435"/>
      <c r="LH99" s="442"/>
      <c r="LI99" s="442"/>
      <c r="LJ99" s="442"/>
      <c r="LK99" s="442"/>
      <c r="LL99" s="442"/>
      <c r="LM99" s="442"/>
      <c r="LN99" s="442"/>
      <c r="LO99" s="442"/>
      <c r="LP99" s="442"/>
      <c r="LQ99" s="442"/>
      <c r="LR99" s="442"/>
      <c r="LS99" s="442"/>
      <c r="LT99" s="442"/>
      <c r="LU99" s="442"/>
      <c r="LV99" s="442"/>
      <c r="LW99" s="442"/>
      <c r="LX99" s="442"/>
      <c r="LY99" s="442"/>
      <c r="LZ99" s="442"/>
      <c r="MA99" s="442"/>
      <c r="MB99" s="442"/>
      <c r="MC99" s="442"/>
      <c r="MD99" s="442"/>
      <c r="ME99" s="442"/>
      <c r="MF99" s="442"/>
      <c r="MG99" s="442"/>
      <c r="MH99" s="442"/>
      <c r="MI99" s="442"/>
      <c r="MJ99" s="442"/>
      <c r="MK99" s="442"/>
      <c r="ML99" s="442"/>
      <c r="MM99" s="442"/>
      <c r="MN99" s="442"/>
      <c r="MO99" s="442"/>
      <c r="MP99" s="442"/>
      <c r="MQ99" s="442"/>
      <c r="MR99" s="442"/>
      <c r="MS99" s="442"/>
      <c r="MT99" s="442"/>
      <c r="MU99" s="442"/>
      <c r="MV99" s="442"/>
      <c r="MW99" s="442"/>
      <c r="MX99" s="442"/>
      <c r="MY99" s="442"/>
      <c r="MZ99" s="442"/>
      <c r="NA99" s="442"/>
      <c r="NB99" s="442"/>
      <c r="NC99" s="442"/>
      <c r="ND99" s="442"/>
      <c r="NE99" s="442"/>
      <c r="NF99" s="442"/>
      <c r="NG99" s="442"/>
      <c r="NH99" s="442"/>
      <c r="NI99" s="442"/>
      <c r="NJ99" s="442"/>
      <c r="NK99" s="442"/>
      <c r="NL99" s="442"/>
      <c r="NM99" s="442"/>
      <c r="NN99" s="442"/>
      <c r="NO99" s="442"/>
      <c r="NP99" s="442"/>
      <c r="NQ99" s="442"/>
      <c r="NR99" s="442"/>
      <c r="NS99" s="442"/>
      <c r="NT99" s="442"/>
      <c r="NU99" s="442"/>
      <c r="NV99" s="442"/>
      <c r="NW99" s="442"/>
      <c r="NX99" s="442"/>
      <c r="NY99" s="442"/>
      <c r="NZ99" s="442"/>
      <c r="OA99" s="442"/>
      <c r="OB99" s="442"/>
      <c r="OC99" s="442"/>
      <c r="OD99" s="442"/>
      <c r="OE99" s="442"/>
      <c r="OF99" s="442"/>
      <c r="OG99" s="442"/>
      <c r="OH99" s="442"/>
      <c r="OI99" s="442"/>
      <c r="OJ99" s="442"/>
      <c r="OK99" s="442"/>
      <c r="OL99" s="442"/>
      <c r="OM99" s="442"/>
      <c r="ON99" s="442"/>
      <c r="OO99" s="442"/>
      <c r="OP99" s="442"/>
      <c r="OQ99" s="442"/>
      <c r="OR99" s="442"/>
      <c r="OS99" s="442"/>
      <c r="OT99" s="442"/>
      <c r="OU99" s="442"/>
      <c r="OV99" s="442"/>
      <c r="OW99" s="442"/>
      <c r="OX99" s="442"/>
      <c r="OY99" s="442"/>
      <c r="OZ99" s="442"/>
      <c r="PA99" s="442"/>
      <c r="PB99" s="442"/>
      <c r="PC99" s="442"/>
      <c r="PD99" s="442"/>
      <c r="PE99" s="442"/>
      <c r="PF99" s="442"/>
      <c r="PG99" s="442"/>
      <c r="PH99" s="442"/>
      <c r="PI99" s="442"/>
      <c r="PJ99" s="442"/>
      <c r="PK99" s="442"/>
      <c r="PL99" s="442"/>
      <c r="PM99" s="442"/>
      <c r="PN99" s="442"/>
      <c r="PO99" s="442"/>
      <c r="PP99" s="442"/>
      <c r="PQ99" s="442"/>
      <c r="PR99" s="442"/>
      <c r="PS99" s="442"/>
      <c r="PT99" s="442"/>
      <c r="PU99" s="442"/>
      <c r="PV99" s="442"/>
      <c r="PW99" s="442"/>
      <c r="PX99" s="442"/>
      <c r="PY99" s="442"/>
      <c r="PZ99" s="442"/>
      <c r="QA99" s="442"/>
      <c r="QB99" s="442"/>
      <c r="QC99" s="442"/>
      <c r="QD99" s="442"/>
      <c r="QE99" s="442"/>
      <c r="QF99" s="442"/>
      <c r="QG99" s="442"/>
      <c r="QH99" s="442"/>
      <c r="QI99" s="442"/>
      <c r="QJ99" s="442"/>
      <c r="QK99" s="442"/>
      <c r="QL99" s="442"/>
      <c r="QM99" s="442"/>
      <c r="QN99" s="442"/>
      <c r="QO99" s="442"/>
      <c r="QP99" s="442"/>
      <c r="QQ99" s="442"/>
      <c r="QR99" s="442"/>
      <c r="QS99" s="442"/>
      <c r="QT99" s="442"/>
      <c r="QU99" s="442"/>
      <c r="QV99" s="442"/>
      <c r="QW99" s="442"/>
      <c r="QX99" s="442"/>
      <c r="QY99" s="442"/>
      <c r="QZ99" s="442"/>
      <c r="RA99" s="442"/>
      <c r="RB99" s="442"/>
      <c r="RC99" s="442"/>
      <c r="RD99" s="442"/>
      <c r="RE99" s="442"/>
      <c r="RF99" s="442"/>
      <c r="RG99" s="442"/>
      <c r="RH99" s="442"/>
      <c r="RI99" s="442"/>
      <c r="RJ99" s="442"/>
      <c r="RK99" s="442"/>
      <c r="RL99" s="442"/>
      <c r="RM99" s="442"/>
      <c r="RN99" s="442"/>
      <c r="RO99" s="442"/>
      <c r="RP99" s="442"/>
      <c r="RQ99" s="442"/>
      <c r="RR99" s="442"/>
      <c r="RS99" s="442"/>
      <c r="RT99" s="442"/>
      <c r="RU99" s="442"/>
      <c r="RV99" s="442"/>
      <c r="RW99" s="442"/>
      <c r="RX99" s="442"/>
      <c r="RY99" s="442"/>
      <c r="RZ99" s="442"/>
      <c r="SA99" s="442"/>
      <c r="SB99" s="442"/>
      <c r="SC99" s="442"/>
      <c r="SD99" s="442"/>
      <c r="SE99" s="442"/>
      <c r="SF99" s="442"/>
      <c r="SG99" s="442"/>
    </row>
    <row r="100" spans="1:501">
      <c r="A100" s="395"/>
      <c r="B100" s="395" t="s">
        <v>494</v>
      </c>
      <c r="C100" s="395">
        <v>43.83</v>
      </c>
      <c r="D100" s="395">
        <v>15.79</v>
      </c>
      <c r="E100" s="395">
        <v>0.67</v>
      </c>
      <c r="F100" s="395">
        <v>57.16</v>
      </c>
      <c r="G100" s="395">
        <v>4.79</v>
      </c>
      <c r="H100" s="395">
        <v>21.95</v>
      </c>
      <c r="I100" s="395">
        <v>95.3</v>
      </c>
      <c r="J100" s="395">
        <v>43.08</v>
      </c>
      <c r="K100" s="395">
        <v>33.06</v>
      </c>
      <c r="L100" s="395">
        <v>35.97</v>
      </c>
      <c r="M100" s="395">
        <v>0</v>
      </c>
      <c r="N100" s="395"/>
      <c r="O100" s="398">
        <v>0</v>
      </c>
      <c r="P100" s="395">
        <v>0</v>
      </c>
      <c r="Q100" s="395">
        <v>0</v>
      </c>
      <c r="R100" s="395">
        <v>0</v>
      </c>
      <c r="S100" s="395">
        <v>0</v>
      </c>
      <c r="T100" s="395">
        <v>0</v>
      </c>
      <c r="U100" s="395">
        <v>0</v>
      </c>
      <c r="V100" s="395">
        <v>0</v>
      </c>
      <c r="W100" s="395" t="s">
        <v>397</v>
      </c>
      <c r="X100" s="395" t="s">
        <v>397</v>
      </c>
      <c r="Y100" s="395" t="s">
        <v>397</v>
      </c>
      <c r="Z100" s="395"/>
      <c r="AA100" s="395"/>
      <c r="AB100" s="395"/>
      <c r="AC100" s="395"/>
      <c r="AD100" s="395"/>
      <c r="AE100" s="395"/>
      <c r="AF100" s="397" t="s">
        <v>494</v>
      </c>
      <c r="AG100" s="395" t="s">
        <v>494</v>
      </c>
      <c r="AH100" s="406" t="s">
        <v>397</v>
      </c>
      <c r="AI100" s="406" t="s">
        <v>397</v>
      </c>
      <c r="AJ100" s="406" t="s">
        <v>397</v>
      </c>
      <c r="AK100" s="406" t="s">
        <v>397</v>
      </c>
      <c r="AL100" s="406" t="s">
        <v>397</v>
      </c>
      <c r="AM100" s="406" t="s">
        <v>397</v>
      </c>
      <c r="AN100" s="406" t="s">
        <v>397</v>
      </c>
      <c r="AO100" s="406" t="s">
        <v>397</v>
      </c>
      <c r="AP100" s="406" t="s">
        <v>397</v>
      </c>
      <c r="AQ100" s="406" t="s">
        <v>397</v>
      </c>
      <c r="AR100" s="406" t="s">
        <v>397</v>
      </c>
      <c r="AS100" s="406" t="s">
        <v>397</v>
      </c>
      <c r="AT100" s="406" t="s">
        <v>397</v>
      </c>
      <c r="AU100" s="406" t="s">
        <v>397</v>
      </c>
      <c r="AV100" s="406" t="s">
        <v>397</v>
      </c>
      <c r="AW100" s="406" t="s">
        <v>397</v>
      </c>
      <c r="AX100" s="406" t="s">
        <v>397</v>
      </c>
      <c r="AY100" s="406" t="s">
        <v>397</v>
      </c>
      <c r="AZ100" s="406" t="s">
        <v>397</v>
      </c>
      <c r="BA100" s="406" t="s">
        <v>397</v>
      </c>
      <c r="BB100" s="406" t="s">
        <v>397</v>
      </c>
      <c r="BC100" s="406" t="s">
        <v>397</v>
      </c>
      <c r="BD100" s="406" t="s">
        <v>397</v>
      </c>
      <c r="BE100" s="406" t="s">
        <v>397</v>
      </c>
      <c r="BF100" s="406" t="s">
        <v>397</v>
      </c>
      <c r="BG100" s="406" t="s">
        <v>397</v>
      </c>
      <c r="BH100" s="406" t="s">
        <v>397</v>
      </c>
      <c r="BI100" s="406" t="s">
        <v>397</v>
      </c>
      <c r="BJ100" s="406" t="s">
        <v>397</v>
      </c>
      <c r="BK100" s="406" t="s">
        <v>397</v>
      </c>
      <c r="BL100" s="406" t="s">
        <v>397</v>
      </c>
      <c r="BM100" s="406" t="s">
        <v>397</v>
      </c>
      <c r="BN100" s="406" t="s">
        <v>397</v>
      </c>
      <c r="BO100" s="406" t="s">
        <v>397</v>
      </c>
      <c r="BP100" s="406" t="s">
        <v>397</v>
      </c>
      <c r="BQ100" s="406" t="s">
        <v>397</v>
      </c>
      <c r="BR100" s="406" t="s">
        <v>397</v>
      </c>
      <c r="BS100" s="406" t="s">
        <v>397</v>
      </c>
      <c r="BT100" s="406" t="s">
        <v>397</v>
      </c>
      <c r="BU100" s="406" t="s">
        <v>397</v>
      </c>
      <c r="BV100" s="406" t="s">
        <v>397</v>
      </c>
      <c r="BW100" s="406" t="s">
        <v>397</v>
      </c>
      <c r="BX100" s="406" t="s">
        <v>397</v>
      </c>
      <c r="BY100" s="406" t="s">
        <v>397</v>
      </c>
      <c r="BZ100" s="406" t="s">
        <v>397</v>
      </c>
      <c r="CA100" s="406" t="s">
        <v>397</v>
      </c>
      <c r="CB100" s="406" t="s">
        <v>397</v>
      </c>
      <c r="CC100" s="406" t="s">
        <v>397</v>
      </c>
      <c r="CD100" s="406" t="s">
        <v>397</v>
      </c>
      <c r="CE100" s="406" t="s">
        <v>397</v>
      </c>
      <c r="CF100" s="406" t="s">
        <v>397</v>
      </c>
      <c r="CG100" s="406" t="s">
        <v>397</v>
      </c>
      <c r="CH100" s="406" t="s">
        <v>397</v>
      </c>
      <c r="CI100" s="406" t="s">
        <v>397</v>
      </c>
      <c r="CJ100" s="406" t="s">
        <v>397</v>
      </c>
      <c r="CK100" s="406" t="s">
        <v>397</v>
      </c>
      <c r="CL100" s="406" t="s">
        <v>397</v>
      </c>
      <c r="CM100" s="406" t="s">
        <v>397</v>
      </c>
      <c r="CN100" s="406" t="s">
        <v>397</v>
      </c>
      <c r="CO100" s="406" t="s">
        <v>397</v>
      </c>
      <c r="CP100" s="406" t="s">
        <v>397</v>
      </c>
      <c r="CQ100" s="406" t="s">
        <v>397</v>
      </c>
      <c r="CR100" s="406" t="s">
        <v>397</v>
      </c>
      <c r="CS100" s="406" t="s">
        <v>397</v>
      </c>
      <c r="CT100" s="406" t="s">
        <v>397</v>
      </c>
      <c r="CU100" s="406" t="s">
        <v>397</v>
      </c>
      <c r="CV100" s="406" t="s">
        <v>397</v>
      </c>
      <c r="CW100" s="406" t="s">
        <v>397</v>
      </c>
      <c r="CX100" s="406" t="s">
        <v>397</v>
      </c>
      <c r="CY100" s="406" t="s">
        <v>397</v>
      </c>
      <c r="CZ100" s="406" t="s">
        <v>397</v>
      </c>
      <c r="DA100" s="406" t="s">
        <v>397</v>
      </c>
      <c r="DB100" s="406" t="s">
        <v>397</v>
      </c>
      <c r="DC100" s="397"/>
      <c r="DD100" s="397"/>
      <c r="DE100" s="397"/>
      <c r="DF100" s="397" t="s">
        <v>397</v>
      </c>
      <c r="DG100" s="397" t="s">
        <v>397</v>
      </c>
      <c r="DH100" s="397" t="s">
        <v>397</v>
      </c>
      <c r="DI100" s="397" t="s">
        <v>397</v>
      </c>
      <c r="DJ100" s="397" t="s">
        <v>397</v>
      </c>
      <c r="DK100" s="397" t="s">
        <v>397</v>
      </c>
      <c r="DL100" s="397"/>
      <c r="DM100" s="397"/>
      <c r="DN100" s="397" t="s">
        <v>494</v>
      </c>
      <c r="DO100" s="395" t="s">
        <v>494</v>
      </c>
      <c r="DP100" s="406" t="s">
        <v>397</v>
      </c>
      <c r="DQ100" s="406" t="s">
        <v>397</v>
      </c>
      <c r="DR100" s="406" t="s">
        <v>397</v>
      </c>
      <c r="DS100" s="406" t="s">
        <v>397</v>
      </c>
      <c r="DT100" s="406" t="s">
        <v>397</v>
      </c>
      <c r="DU100" s="406" t="s">
        <v>397</v>
      </c>
      <c r="DV100" s="406" t="s">
        <v>397</v>
      </c>
      <c r="DW100" s="406" t="s">
        <v>397</v>
      </c>
      <c r="DX100" s="406" t="s">
        <v>397</v>
      </c>
      <c r="DY100" s="406" t="s">
        <v>397</v>
      </c>
      <c r="DZ100" s="406" t="s">
        <v>397</v>
      </c>
      <c r="EA100" s="406" t="s">
        <v>397</v>
      </c>
      <c r="EB100" s="406" t="s">
        <v>397</v>
      </c>
      <c r="EC100" s="406" t="s">
        <v>397</v>
      </c>
      <c r="ED100" s="406" t="s">
        <v>397</v>
      </c>
      <c r="EE100" s="406" t="s">
        <v>397</v>
      </c>
      <c r="EF100" s="406" t="s">
        <v>397</v>
      </c>
      <c r="EG100" s="406" t="s">
        <v>397</v>
      </c>
      <c r="EH100" s="406" t="s">
        <v>397</v>
      </c>
      <c r="EI100" s="406" t="s">
        <v>397</v>
      </c>
      <c r="EJ100" s="406" t="s">
        <v>397</v>
      </c>
      <c r="EK100" s="406" t="s">
        <v>397</v>
      </c>
      <c r="EL100" s="406" t="s">
        <v>397</v>
      </c>
      <c r="EM100" s="406" t="s">
        <v>397</v>
      </c>
      <c r="EN100" s="406" t="s">
        <v>397</v>
      </c>
      <c r="EO100" s="406" t="s">
        <v>397</v>
      </c>
      <c r="EP100" s="406" t="s">
        <v>397</v>
      </c>
      <c r="EQ100" s="406" t="s">
        <v>397</v>
      </c>
      <c r="ER100" s="406" t="s">
        <v>397</v>
      </c>
      <c r="ES100" s="406" t="s">
        <v>397</v>
      </c>
      <c r="ET100" s="406" t="s">
        <v>397</v>
      </c>
      <c r="EU100" s="406" t="s">
        <v>397</v>
      </c>
      <c r="EV100" s="406" t="s">
        <v>397</v>
      </c>
      <c r="EW100" s="406" t="s">
        <v>397</v>
      </c>
      <c r="EX100" s="406" t="s">
        <v>397</v>
      </c>
      <c r="EY100" s="406" t="s">
        <v>397</v>
      </c>
      <c r="EZ100" s="406" t="s">
        <v>397</v>
      </c>
      <c r="FA100" s="406" t="s">
        <v>397</v>
      </c>
      <c r="FB100" s="406" t="s">
        <v>397</v>
      </c>
      <c r="FC100" s="406" t="s">
        <v>397</v>
      </c>
      <c r="FD100" s="406" t="s">
        <v>397</v>
      </c>
      <c r="FE100" s="406" t="s">
        <v>397</v>
      </c>
      <c r="FF100" s="406" t="s">
        <v>397</v>
      </c>
      <c r="FG100" s="406" t="s">
        <v>397</v>
      </c>
      <c r="FH100" s="406" t="s">
        <v>397</v>
      </c>
      <c r="FI100" s="406" t="s">
        <v>397</v>
      </c>
      <c r="FJ100" s="406" t="s">
        <v>397</v>
      </c>
      <c r="FK100" s="406" t="s">
        <v>397</v>
      </c>
      <c r="FL100" s="406" t="s">
        <v>397</v>
      </c>
      <c r="FM100" s="406" t="s">
        <v>397</v>
      </c>
      <c r="FN100" s="406" t="s">
        <v>397</v>
      </c>
      <c r="FO100" s="406" t="s">
        <v>397</v>
      </c>
      <c r="FP100" s="406" t="s">
        <v>397</v>
      </c>
      <c r="FQ100" s="406" t="s">
        <v>397</v>
      </c>
      <c r="FR100" s="406" t="s">
        <v>397</v>
      </c>
      <c r="FS100" s="406" t="s">
        <v>397</v>
      </c>
      <c r="FT100" s="406" t="s">
        <v>397</v>
      </c>
      <c r="FU100" s="406" t="s">
        <v>397</v>
      </c>
      <c r="FV100" s="406" t="s">
        <v>397</v>
      </c>
      <c r="FW100" s="406" t="s">
        <v>397</v>
      </c>
      <c r="FX100" s="406" t="s">
        <v>397</v>
      </c>
      <c r="FY100" s="406" t="s">
        <v>397</v>
      </c>
      <c r="FZ100" s="406" t="s">
        <v>397</v>
      </c>
      <c r="GA100" s="406" t="s">
        <v>397</v>
      </c>
      <c r="GB100" s="406" t="s">
        <v>397</v>
      </c>
      <c r="GC100" s="406" t="s">
        <v>397</v>
      </c>
      <c r="GD100" s="406" t="s">
        <v>397</v>
      </c>
      <c r="GE100" s="406" t="s">
        <v>397</v>
      </c>
      <c r="GF100" s="406" t="s">
        <v>397</v>
      </c>
      <c r="GG100" s="406" t="s">
        <v>397</v>
      </c>
      <c r="GH100" s="406" t="s">
        <v>397</v>
      </c>
      <c r="GI100" s="406" t="s">
        <v>397</v>
      </c>
      <c r="GJ100" s="406" t="s">
        <v>397</v>
      </c>
      <c r="GK100" s="406" t="s">
        <v>397</v>
      </c>
      <c r="GL100" s="406" t="s">
        <v>397</v>
      </c>
      <c r="GM100" s="406" t="s">
        <v>397</v>
      </c>
      <c r="GN100" s="406" t="s">
        <v>397</v>
      </c>
      <c r="GO100" s="406" t="s">
        <v>397</v>
      </c>
      <c r="GP100" s="406" t="s">
        <v>397</v>
      </c>
      <c r="GQ100" s="406" t="s">
        <v>397</v>
      </c>
      <c r="GR100" s="406" t="s">
        <v>397</v>
      </c>
      <c r="GS100" s="406" t="s">
        <v>397</v>
      </c>
      <c r="GT100" s="406" t="s">
        <v>397</v>
      </c>
      <c r="GU100" s="406" t="s">
        <v>397</v>
      </c>
      <c r="GV100" s="406" t="s">
        <v>397</v>
      </c>
      <c r="GW100" s="406" t="s">
        <v>397</v>
      </c>
      <c r="GX100" s="406" t="s">
        <v>397</v>
      </c>
      <c r="GY100" s="406" t="s">
        <v>397</v>
      </c>
      <c r="GZ100" s="406" t="s">
        <v>397</v>
      </c>
      <c r="HA100" s="406" t="s">
        <v>397</v>
      </c>
      <c r="HB100" s="406" t="s">
        <v>397</v>
      </c>
      <c r="HC100" s="406" t="s">
        <v>397</v>
      </c>
      <c r="HD100" s="406" t="s">
        <v>397</v>
      </c>
      <c r="HE100" s="406" t="s">
        <v>397</v>
      </c>
      <c r="HF100" s="406" t="s">
        <v>397</v>
      </c>
      <c r="HG100" s="406" t="s">
        <v>397</v>
      </c>
      <c r="HH100" s="406" t="s">
        <v>397</v>
      </c>
      <c r="HI100" s="406" t="s">
        <v>397</v>
      </c>
      <c r="HJ100" s="406" t="s">
        <v>397</v>
      </c>
      <c r="HK100" s="406" t="s">
        <v>397</v>
      </c>
      <c r="HL100" s="406" t="s">
        <v>397</v>
      </c>
      <c r="HM100" s="406" t="s">
        <v>397</v>
      </c>
      <c r="HN100" s="406" t="s">
        <v>397</v>
      </c>
      <c r="HO100" s="406" t="s">
        <v>397</v>
      </c>
      <c r="HP100" s="406" t="s">
        <v>397</v>
      </c>
      <c r="HQ100" s="406" t="s">
        <v>397</v>
      </c>
      <c r="HR100" s="406" t="s">
        <v>397</v>
      </c>
      <c r="HS100" s="406" t="s">
        <v>397</v>
      </c>
      <c r="HT100" s="406" t="s">
        <v>397</v>
      </c>
      <c r="HU100" s="406" t="s">
        <v>397</v>
      </c>
      <c r="HV100" s="406" t="s">
        <v>397</v>
      </c>
      <c r="HW100" s="406" t="s">
        <v>397</v>
      </c>
      <c r="HX100" s="406" t="s">
        <v>397</v>
      </c>
      <c r="HY100" s="406" t="s">
        <v>397</v>
      </c>
      <c r="HZ100" s="406" t="s">
        <v>397</v>
      </c>
      <c r="IA100" s="406" t="s">
        <v>397</v>
      </c>
      <c r="IB100" s="406" t="s">
        <v>397</v>
      </c>
      <c r="IC100" s="406" t="s">
        <v>397</v>
      </c>
      <c r="ID100" s="406" t="s">
        <v>397</v>
      </c>
      <c r="IE100" s="406" t="s">
        <v>397</v>
      </c>
      <c r="IF100" s="406" t="s">
        <v>397</v>
      </c>
      <c r="IG100" s="406" t="s">
        <v>397</v>
      </c>
      <c r="IH100" s="406" t="s">
        <v>397</v>
      </c>
      <c r="II100" s="406" t="s">
        <v>397</v>
      </c>
      <c r="IJ100" s="406" t="s">
        <v>397</v>
      </c>
      <c r="IK100" s="406" t="s">
        <v>397</v>
      </c>
      <c r="IL100" s="406" t="s">
        <v>397</v>
      </c>
      <c r="IM100" s="406" t="s">
        <v>397</v>
      </c>
      <c r="IN100" s="406" t="s">
        <v>397</v>
      </c>
      <c r="IO100" s="406" t="s">
        <v>397</v>
      </c>
      <c r="IP100" s="406" t="s">
        <v>397</v>
      </c>
      <c r="IQ100" s="406" t="s">
        <v>397</v>
      </c>
      <c r="IR100" s="406" t="s">
        <v>397</v>
      </c>
      <c r="IS100" s="406" t="s">
        <v>397</v>
      </c>
      <c r="IT100" s="406" t="s">
        <v>397</v>
      </c>
      <c r="IU100" s="406" t="s">
        <v>397</v>
      </c>
      <c r="IV100" s="406" t="s">
        <v>397</v>
      </c>
      <c r="IW100" s="406" t="s">
        <v>397</v>
      </c>
      <c r="IX100" s="406" t="s">
        <v>397</v>
      </c>
      <c r="IY100" s="406" t="s">
        <v>397</v>
      </c>
      <c r="IZ100" s="406" t="s">
        <v>397</v>
      </c>
      <c r="JA100" s="406" t="s">
        <v>397</v>
      </c>
      <c r="JB100" s="406" t="s">
        <v>397</v>
      </c>
      <c r="JC100" s="406" t="s">
        <v>397</v>
      </c>
      <c r="JD100" s="406" t="s">
        <v>397</v>
      </c>
      <c r="JE100" s="406" t="s">
        <v>397</v>
      </c>
      <c r="JF100" s="406" t="s">
        <v>397</v>
      </c>
      <c r="JG100" s="406" t="s">
        <v>397</v>
      </c>
      <c r="JH100" s="406" t="s">
        <v>397</v>
      </c>
      <c r="JI100" s="406" t="s">
        <v>397</v>
      </c>
      <c r="JJ100" s="406" t="s">
        <v>397</v>
      </c>
      <c r="JK100" s="406" t="s">
        <v>397</v>
      </c>
      <c r="JL100" s="406" t="s">
        <v>397</v>
      </c>
      <c r="JM100" s="406" t="s">
        <v>397</v>
      </c>
      <c r="JN100" s="406" t="s">
        <v>397</v>
      </c>
      <c r="JO100" s="406" t="s">
        <v>397</v>
      </c>
      <c r="JP100" s="406" t="s">
        <v>397</v>
      </c>
      <c r="JQ100" s="406" t="s">
        <v>397</v>
      </c>
      <c r="JR100" s="406" t="s">
        <v>397</v>
      </c>
      <c r="JS100" s="406" t="s">
        <v>397</v>
      </c>
      <c r="JT100" s="406" t="s">
        <v>397</v>
      </c>
      <c r="JU100" s="406" t="s">
        <v>397</v>
      </c>
      <c r="JV100" s="406" t="s">
        <v>397</v>
      </c>
      <c r="JW100" s="406" t="s">
        <v>397</v>
      </c>
      <c r="JX100" s="406" t="s">
        <v>397</v>
      </c>
      <c r="JY100" s="406" t="s">
        <v>397</v>
      </c>
      <c r="JZ100" s="406" t="s">
        <v>397</v>
      </c>
      <c r="KA100" s="406" t="s">
        <v>397</v>
      </c>
      <c r="KB100" s="406" t="s">
        <v>397</v>
      </c>
      <c r="KC100" s="406" t="s">
        <v>397</v>
      </c>
      <c r="KD100" s="406" t="s">
        <v>397</v>
      </c>
      <c r="KE100" s="406" t="s">
        <v>397</v>
      </c>
      <c r="KF100" s="406" t="s">
        <v>397</v>
      </c>
      <c r="KG100" s="406" t="s">
        <v>397</v>
      </c>
      <c r="KH100" s="406" t="s">
        <v>397</v>
      </c>
      <c r="KI100" s="406" t="s">
        <v>397</v>
      </c>
      <c r="KJ100" s="406" t="s">
        <v>397</v>
      </c>
      <c r="KK100" s="406" t="s">
        <v>397</v>
      </c>
      <c r="KL100" s="406" t="s">
        <v>397</v>
      </c>
      <c r="KM100" s="406" t="s">
        <v>397</v>
      </c>
      <c r="KN100" s="406" t="s">
        <v>397</v>
      </c>
      <c r="KO100" s="406" t="s">
        <v>397</v>
      </c>
      <c r="KP100" s="406" t="s">
        <v>397</v>
      </c>
      <c r="KQ100" s="406" t="s">
        <v>397</v>
      </c>
      <c r="KR100" s="406" t="s">
        <v>397</v>
      </c>
      <c r="KS100" s="406" t="s">
        <v>397</v>
      </c>
      <c r="KT100" s="406" t="s">
        <v>397</v>
      </c>
      <c r="KU100" s="406"/>
      <c r="KV100" s="406"/>
      <c r="KW100" s="406"/>
      <c r="KX100" s="406"/>
      <c r="KY100" s="397"/>
      <c r="KZ100" s="397" t="s">
        <v>494</v>
      </c>
      <c r="LA100" s="397" t="s">
        <v>397</v>
      </c>
      <c r="LB100" s="397" t="s">
        <v>397</v>
      </c>
      <c r="LC100" s="397" t="s">
        <v>397</v>
      </c>
      <c r="LD100" s="397" t="s">
        <v>397</v>
      </c>
      <c r="LE100" s="397" t="s">
        <v>397</v>
      </c>
      <c r="LF100" s="397" t="s">
        <v>397</v>
      </c>
      <c r="LG100" s="397"/>
      <c r="LH100" s="406"/>
      <c r="LI100" s="406"/>
      <c r="LJ100" s="406"/>
      <c r="LK100" s="406"/>
      <c r="LL100" s="406"/>
      <c r="LM100" s="406"/>
      <c r="LN100" s="406"/>
      <c r="LO100" s="406"/>
      <c r="LP100" s="406"/>
      <c r="LQ100" s="406"/>
      <c r="LR100" s="406"/>
      <c r="LS100" s="406"/>
      <c r="LT100" s="406"/>
      <c r="LU100" s="406"/>
      <c r="LV100" s="406"/>
      <c r="LW100" s="406"/>
      <c r="LX100" s="406"/>
      <c r="LY100" s="406"/>
      <c r="LZ100" s="406"/>
      <c r="MA100" s="406"/>
      <c r="MB100" s="406"/>
      <c r="MC100" s="406"/>
      <c r="MD100" s="406"/>
      <c r="ME100" s="406"/>
      <c r="MF100" s="406"/>
      <c r="MG100" s="406"/>
      <c r="MH100" s="406"/>
      <c r="MI100" s="406"/>
      <c r="MJ100" s="406"/>
      <c r="MK100" s="406"/>
      <c r="ML100" s="406"/>
      <c r="MM100" s="406"/>
      <c r="MN100" s="406"/>
      <c r="MO100" s="406"/>
      <c r="MP100" s="406"/>
      <c r="MQ100" s="406"/>
      <c r="MR100" s="406"/>
      <c r="MS100" s="406"/>
      <c r="MT100" s="406"/>
      <c r="MU100" s="406"/>
      <c r="MV100" s="406"/>
      <c r="MW100" s="406"/>
      <c r="MX100" s="406"/>
      <c r="MY100" s="406"/>
      <c r="MZ100" s="406"/>
      <c r="NA100" s="406"/>
      <c r="NB100" s="406"/>
      <c r="NC100" s="406"/>
      <c r="ND100" s="406"/>
      <c r="NE100" s="406"/>
      <c r="NF100" s="406"/>
      <c r="NG100" s="406"/>
      <c r="NH100" s="406"/>
      <c r="NI100" s="406"/>
      <c r="NJ100" s="406"/>
      <c r="NK100" s="406"/>
      <c r="NL100" s="406"/>
      <c r="NM100" s="406"/>
      <c r="NN100" s="406"/>
      <c r="NO100" s="406"/>
      <c r="NP100" s="406"/>
      <c r="NQ100" s="406"/>
      <c r="NR100" s="406"/>
      <c r="NS100" s="406"/>
      <c r="NT100" s="406"/>
      <c r="NU100" s="406"/>
      <c r="NV100" s="406"/>
      <c r="NW100" s="406"/>
      <c r="NX100" s="406"/>
      <c r="NY100" s="406"/>
      <c r="NZ100" s="406"/>
      <c r="OA100" s="406"/>
      <c r="OB100" s="406"/>
      <c r="OC100" s="406"/>
      <c r="OD100" s="406"/>
      <c r="OE100" s="406"/>
      <c r="OF100" s="406"/>
      <c r="OG100" s="406"/>
      <c r="OH100" s="406"/>
      <c r="OI100" s="406"/>
      <c r="OJ100" s="406"/>
      <c r="OK100" s="406"/>
      <c r="OL100" s="406"/>
      <c r="OM100" s="406"/>
      <c r="ON100" s="406"/>
      <c r="OO100" s="406"/>
      <c r="OP100" s="406"/>
      <c r="OQ100" s="406"/>
      <c r="OR100" s="406"/>
      <c r="OS100" s="406"/>
      <c r="OT100" s="406"/>
      <c r="OU100" s="406"/>
      <c r="OV100" s="406"/>
      <c r="OW100" s="406"/>
      <c r="OX100" s="406"/>
      <c r="OY100" s="406"/>
      <c r="OZ100" s="406"/>
      <c r="PA100" s="406"/>
      <c r="PB100" s="406"/>
      <c r="PC100" s="406"/>
      <c r="PD100" s="406"/>
      <c r="PE100" s="406"/>
      <c r="PF100" s="406"/>
      <c r="PG100" s="406"/>
      <c r="PH100" s="406"/>
      <c r="PI100" s="406"/>
      <c r="PJ100" s="406"/>
      <c r="PK100" s="406"/>
      <c r="PL100" s="406"/>
      <c r="PM100" s="406"/>
      <c r="PN100" s="406"/>
      <c r="PO100" s="406"/>
      <c r="PP100" s="406"/>
      <c r="PQ100" s="406"/>
      <c r="PR100" s="406"/>
      <c r="PS100" s="406"/>
      <c r="PT100" s="406"/>
      <c r="PU100" s="406"/>
      <c r="PV100" s="406"/>
      <c r="PW100" s="406"/>
      <c r="PX100" s="406"/>
      <c r="PY100" s="406"/>
      <c r="PZ100" s="406"/>
      <c r="QA100" s="406"/>
      <c r="QB100" s="406"/>
      <c r="QC100" s="406"/>
      <c r="QD100" s="406"/>
      <c r="QE100" s="406"/>
      <c r="QF100" s="406"/>
      <c r="QG100" s="406"/>
      <c r="QH100" s="406"/>
      <c r="QI100" s="406"/>
      <c r="QJ100" s="406"/>
      <c r="QK100" s="406"/>
      <c r="QL100" s="406"/>
      <c r="QM100" s="406"/>
      <c r="QN100" s="406"/>
      <c r="QO100" s="406"/>
      <c r="QP100" s="406"/>
      <c r="QQ100" s="406"/>
      <c r="QR100" s="406"/>
      <c r="QS100" s="406"/>
      <c r="QT100" s="406"/>
      <c r="QU100" s="406"/>
      <c r="QV100" s="406"/>
      <c r="QW100" s="406"/>
      <c r="QX100" s="406"/>
      <c r="QY100" s="406"/>
      <c r="QZ100" s="406"/>
      <c r="RA100" s="406"/>
      <c r="RB100" s="406"/>
      <c r="RC100" s="406"/>
      <c r="RD100" s="406"/>
      <c r="RE100" s="406"/>
      <c r="RF100" s="406"/>
      <c r="RG100" s="406"/>
      <c r="RH100" s="406"/>
      <c r="RI100" s="406"/>
      <c r="RJ100" s="406"/>
      <c r="RK100" s="406"/>
      <c r="RL100" s="406"/>
      <c r="RM100" s="406"/>
      <c r="RN100" s="406"/>
      <c r="RO100" s="406"/>
      <c r="RP100" s="406"/>
      <c r="RQ100" s="406"/>
      <c r="RR100" s="406"/>
      <c r="RS100" s="406"/>
      <c r="RT100" s="406"/>
      <c r="RU100" s="406"/>
      <c r="RV100" s="406"/>
      <c r="RW100" s="406"/>
      <c r="RX100" s="406"/>
      <c r="RY100" s="406"/>
      <c r="RZ100" s="406"/>
      <c r="SA100" s="406"/>
      <c r="SB100" s="406"/>
      <c r="SC100" s="406"/>
      <c r="SD100" s="406"/>
      <c r="SE100" s="406"/>
      <c r="SF100" s="406"/>
      <c r="SG100" s="406"/>
    </row>
    <row r="101" spans="1:501">
      <c r="A101" s="395"/>
      <c r="B101" s="395" t="s">
        <v>439</v>
      </c>
      <c r="C101" s="395">
        <v>123.15</v>
      </c>
      <c r="D101" s="395">
        <v>104.38</v>
      </c>
      <c r="E101" s="395">
        <v>70.540000000000006</v>
      </c>
      <c r="F101" s="395">
        <v>271.89</v>
      </c>
      <c r="G101" s="395">
        <v>125.38</v>
      </c>
      <c r="H101" s="395">
        <v>164.77</v>
      </c>
      <c r="I101" s="395">
        <v>237.66</v>
      </c>
      <c r="J101" s="395">
        <v>169.72</v>
      </c>
      <c r="K101" s="395">
        <v>152.52000000000001</v>
      </c>
      <c r="L101" s="395">
        <v>118.65</v>
      </c>
      <c r="M101" s="395">
        <v>0</v>
      </c>
      <c r="N101" s="395"/>
      <c r="O101" s="398">
        <v>0</v>
      </c>
      <c r="P101" s="395">
        <v>0</v>
      </c>
      <c r="Q101" s="395">
        <v>0</v>
      </c>
      <c r="R101" s="395">
        <v>0</v>
      </c>
      <c r="S101" s="395">
        <v>0</v>
      </c>
      <c r="T101" s="395">
        <v>0</v>
      </c>
      <c r="U101" s="395">
        <v>0</v>
      </c>
      <c r="V101" s="395">
        <v>0</v>
      </c>
      <c r="W101" s="395" t="s">
        <v>397</v>
      </c>
      <c r="X101" s="395" t="s">
        <v>397</v>
      </c>
      <c r="Y101" s="395" t="s">
        <v>397</v>
      </c>
      <c r="Z101" s="395"/>
      <c r="AA101" s="395"/>
      <c r="AB101" s="395"/>
      <c r="AC101" s="395"/>
      <c r="AD101" s="395"/>
      <c r="AE101" s="395"/>
      <c r="AF101" s="400" t="s">
        <v>352</v>
      </c>
      <c r="AG101" s="395" t="s">
        <v>439</v>
      </c>
      <c r="AH101" s="406">
        <v>123.15</v>
      </c>
      <c r="AI101" s="406">
        <v>104.38</v>
      </c>
      <c r="AJ101" s="406">
        <v>70.540000000000006</v>
      </c>
      <c r="AK101" s="406">
        <v>271.89</v>
      </c>
      <c r="AL101" s="406">
        <v>125.38</v>
      </c>
      <c r="AM101" s="406">
        <v>165.04</v>
      </c>
      <c r="AN101" s="406">
        <v>237.66</v>
      </c>
      <c r="AO101" s="406">
        <v>169.72</v>
      </c>
      <c r="AP101" s="406">
        <v>152.52000000000001</v>
      </c>
      <c r="AQ101" s="406">
        <v>0</v>
      </c>
      <c r="AR101" s="406">
        <v>0</v>
      </c>
      <c r="AS101" s="406" t="s">
        <v>352</v>
      </c>
      <c r="AT101" s="406" t="s">
        <v>397</v>
      </c>
      <c r="AU101" s="406" t="s">
        <v>397</v>
      </c>
      <c r="AV101" s="406" t="s">
        <v>397</v>
      </c>
      <c r="AW101" s="406" t="s">
        <v>397</v>
      </c>
      <c r="AX101" s="406" t="s">
        <v>397</v>
      </c>
      <c r="AY101" s="406" t="s">
        <v>397</v>
      </c>
      <c r="AZ101" s="406" t="s">
        <v>397</v>
      </c>
      <c r="BA101" s="406" t="s">
        <v>397</v>
      </c>
      <c r="BB101" s="406" t="s">
        <v>397</v>
      </c>
      <c r="BC101" s="406" t="s">
        <v>397</v>
      </c>
      <c r="BD101" s="406" t="s">
        <v>397</v>
      </c>
      <c r="BE101" s="406" t="s">
        <v>397</v>
      </c>
      <c r="BF101" s="406" t="s">
        <v>397</v>
      </c>
      <c r="BG101" s="406" t="s">
        <v>397</v>
      </c>
      <c r="BH101" s="406" t="s">
        <v>397</v>
      </c>
      <c r="BI101" s="406" t="s">
        <v>397</v>
      </c>
      <c r="BJ101" s="406" t="s">
        <v>397</v>
      </c>
      <c r="BK101" s="406" t="s">
        <v>397</v>
      </c>
      <c r="BL101" s="406" t="s">
        <v>397</v>
      </c>
      <c r="BM101" s="406" t="s">
        <v>397</v>
      </c>
      <c r="BN101" s="406" t="s">
        <v>397</v>
      </c>
      <c r="BO101" s="406" t="s">
        <v>397</v>
      </c>
      <c r="BP101" s="406" t="s">
        <v>397</v>
      </c>
      <c r="BQ101" s="406" t="s">
        <v>397</v>
      </c>
      <c r="BR101" s="406" t="s">
        <v>397</v>
      </c>
      <c r="BS101" s="406" t="s">
        <v>397</v>
      </c>
      <c r="BT101" s="406" t="s">
        <v>397</v>
      </c>
      <c r="BU101" s="406" t="s">
        <v>397</v>
      </c>
      <c r="BV101" s="406" t="s">
        <v>397</v>
      </c>
      <c r="BW101" s="406" t="s">
        <v>397</v>
      </c>
      <c r="BX101" s="406" t="s">
        <v>397</v>
      </c>
      <c r="BY101" s="406" t="s">
        <v>397</v>
      </c>
      <c r="BZ101" s="406" t="s">
        <v>397</v>
      </c>
      <c r="CA101" s="406" t="s">
        <v>397</v>
      </c>
      <c r="CB101" s="406" t="s">
        <v>397</v>
      </c>
      <c r="CC101" s="406" t="s">
        <v>397</v>
      </c>
      <c r="CD101" s="406" t="s">
        <v>397</v>
      </c>
      <c r="CE101" s="406" t="s">
        <v>397</v>
      </c>
      <c r="CF101" s="406" t="s">
        <v>397</v>
      </c>
      <c r="CG101" s="406" t="s">
        <v>397</v>
      </c>
      <c r="CH101" s="406" t="s">
        <v>397</v>
      </c>
      <c r="CI101" s="406" t="s">
        <v>397</v>
      </c>
      <c r="CJ101" s="406" t="s">
        <v>397</v>
      </c>
      <c r="CK101" s="406" t="s">
        <v>397</v>
      </c>
      <c r="CL101" s="406" t="s">
        <v>397</v>
      </c>
      <c r="CM101" s="406" t="s">
        <v>397</v>
      </c>
      <c r="CN101" s="406" t="s">
        <v>397</v>
      </c>
      <c r="CO101" s="406" t="s">
        <v>397</v>
      </c>
      <c r="CP101" s="406" t="s">
        <v>397</v>
      </c>
      <c r="CQ101" s="406" t="s">
        <v>397</v>
      </c>
      <c r="CR101" s="406" t="s">
        <v>397</v>
      </c>
      <c r="CS101" s="406" t="s">
        <v>397</v>
      </c>
      <c r="CT101" s="406" t="s">
        <v>397</v>
      </c>
      <c r="CU101" s="406" t="s">
        <v>397</v>
      </c>
      <c r="CV101" s="406" t="s">
        <v>397</v>
      </c>
      <c r="CW101" s="406" t="s">
        <v>397</v>
      </c>
      <c r="CX101" s="406" t="s">
        <v>397</v>
      </c>
      <c r="CY101" s="406" t="s">
        <v>397</v>
      </c>
      <c r="CZ101" s="406" t="s">
        <v>397</v>
      </c>
      <c r="DA101" s="406" t="s">
        <v>397</v>
      </c>
      <c r="DB101" s="406" t="s">
        <v>397</v>
      </c>
      <c r="DC101" s="397"/>
      <c r="DD101" s="397"/>
      <c r="DE101" s="397"/>
      <c r="DF101" s="397" t="s">
        <v>397</v>
      </c>
      <c r="DG101" s="397" t="s">
        <v>397</v>
      </c>
      <c r="DH101" s="397" t="s">
        <v>397</v>
      </c>
      <c r="DI101" s="397" t="s">
        <v>397</v>
      </c>
      <c r="DJ101" s="397" t="s">
        <v>397</v>
      </c>
      <c r="DK101" s="397" t="s">
        <v>397</v>
      </c>
      <c r="DL101" s="397"/>
      <c r="DM101" s="397"/>
      <c r="DN101" s="397" t="s">
        <v>352</v>
      </c>
      <c r="DO101" s="395" t="s">
        <v>439</v>
      </c>
      <c r="DP101" s="406">
        <v>123.15</v>
      </c>
      <c r="DQ101" s="406">
        <v>0</v>
      </c>
      <c r="DR101" s="406">
        <v>0</v>
      </c>
      <c r="DS101" s="406">
        <v>0</v>
      </c>
      <c r="DT101" s="406">
        <v>104.38</v>
      </c>
      <c r="DU101" s="406">
        <v>82.39</v>
      </c>
      <c r="DV101" s="406">
        <v>0</v>
      </c>
      <c r="DW101" s="406">
        <v>57.05</v>
      </c>
      <c r="DX101" s="406">
        <v>70.540000000000006</v>
      </c>
      <c r="DY101" s="406">
        <v>75.59</v>
      </c>
      <c r="DZ101" s="406">
        <v>165.4</v>
      </c>
      <c r="EA101" s="406">
        <v>136.75</v>
      </c>
      <c r="EB101" s="406">
        <v>271.89</v>
      </c>
      <c r="EC101" s="406">
        <v>181.4</v>
      </c>
      <c r="ED101" s="406">
        <v>168.68</v>
      </c>
      <c r="EE101" s="406">
        <v>125.17</v>
      </c>
      <c r="EF101" s="406">
        <v>125.38</v>
      </c>
      <c r="EG101" s="406">
        <v>104.44</v>
      </c>
      <c r="EH101" s="406">
        <v>118.39</v>
      </c>
      <c r="EI101" s="406">
        <v>133.62</v>
      </c>
      <c r="EJ101" s="406">
        <v>165.04</v>
      </c>
      <c r="EK101" s="406">
        <v>161.69</v>
      </c>
      <c r="EL101" s="406">
        <v>185.7</v>
      </c>
      <c r="EM101" s="406">
        <v>191.86</v>
      </c>
      <c r="EN101" s="406">
        <v>237.66</v>
      </c>
      <c r="EO101" s="406">
        <v>220.79</v>
      </c>
      <c r="EP101" s="406">
        <v>194.73</v>
      </c>
      <c r="EQ101" s="406">
        <v>163.47999999999999</v>
      </c>
      <c r="ER101" s="406">
        <v>169.72</v>
      </c>
      <c r="ES101" s="406">
        <v>159</v>
      </c>
      <c r="ET101" s="406">
        <v>143.38</v>
      </c>
      <c r="EU101" s="406">
        <v>133.04</v>
      </c>
      <c r="EV101" s="406">
        <v>152.52000000000001</v>
      </c>
      <c r="EW101" s="406">
        <v>134.26</v>
      </c>
      <c r="EX101" s="406">
        <v>127.43</v>
      </c>
      <c r="EY101" s="406">
        <v>116.98</v>
      </c>
      <c r="EZ101" s="406">
        <v>0</v>
      </c>
      <c r="FA101" s="406">
        <v>0</v>
      </c>
      <c r="FB101" s="406" t="s">
        <v>352</v>
      </c>
      <c r="FC101" s="406" t="s">
        <v>397</v>
      </c>
      <c r="FD101" s="406" t="s">
        <v>397</v>
      </c>
      <c r="FE101" s="406" t="s">
        <v>397</v>
      </c>
      <c r="FF101" s="406" t="s">
        <v>397</v>
      </c>
      <c r="FG101" s="406" t="s">
        <v>397</v>
      </c>
      <c r="FH101" s="406" t="s">
        <v>397</v>
      </c>
      <c r="FI101" s="406" t="s">
        <v>397</v>
      </c>
      <c r="FJ101" s="406" t="s">
        <v>397</v>
      </c>
      <c r="FK101" s="406" t="s">
        <v>397</v>
      </c>
      <c r="FL101" s="406" t="s">
        <v>397</v>
      </c>
      <c r="FM101" s="406" t="s">
        <v>397</v>
      </c>
      <c r="FN101" s="406" t="s">
        <v>397</v>
      </c>
      <c r="FO101" s="406" t="s">
        <v>397</v>
      </c>
      <c r="FP101" s="406" t="s">
        <v>397</v>
      </c>
      <c r="FQ101" s="406" t="s">
        <v>397</v>
      </c>
      <c r="FR101" s="406" t="s">
        <v>397</v>
      </c>
      <c r="FS101" s="406" t="s">
        <v>397</v>
      </c>
      <c r="FT101" s="406" t="s">
        <v>397</v>
      </c>
      <c r="FU101" s="406" t="s">
        <v>397</v>
      </c>
      <c r="FV101" s="406" t="s">
        <v>397</v>
      </c>
      <c r="FW101" s="406" t="s">
        <v>397</v>
      </c>
      <c r="FX101" s="406" t="s">
        <v>397</v>
      </c>
      <c r="FY101" s="406" t="s">
        <v>397</v>
      </c>
      <c r="FZ101" s="406" t="s">
        <v>397</v>
      </c>
      <c r="GA101" s="406" t="s">
        <v>397</v>
      </c>
      <c r="GB101" s="406" t="s">
        <v>397</v>
      </c>
      <c r="GC101" s="406" t="s">
        <v>397</v>
      </c>
      <c r="GD101" s="406" t="s">
        <v>397</v>
      </c>
      <c r="GE101" s="406" t="s">
        <v>397</v>
      </c>
      <c r="GF101" s="406" t="s">
        <v>397</v>
      </c>
      <c r="GG101" s="406" t="s">
        <v>397</v>
      </c>
      <c r="GH101" s="406" t="s">
        <v>397</v>
      </c>
      <c r="GI101" s="406" t="s">
        <v>397</v>
      </c>
      <c r="GJ101" s="406" t="s">
        <v>397</v>
      </c>
      <c r="GK101" s="406" t="s">
        <v>397</v>
      </c>
      <c r="GL101" s="406" t="s">
        <v>397</v>
      </c>
      <c r="GM101" s="406" t="s">
        <v>397</v>
      </c>
      <c r="GN101" s="406" t="s">
        <v>397</v>
      </c>
      <c r="GO101" s="406" t="s">
        <v>397</v>
      </c>
      <c r="GP101" s="406" t="s">
        <v>397</v>
      </c>
      <c r="GQ101" s="406" t="s">
        <v>397</v>
      </c>
      <c r="GR101" s="406" t="s">
        <v>397</v>
      </c>
      <c r="GS101" s="406" t="s">
        <v>397</v>
      </c>
      <c r="GT101" s="406" t="s">
        <v>397</v>
      </c>
      <c r="GU101" s="406" t="s">
        <v>397</v>
      </c>
      <c r="GV101" s="406" t="s">
        <v>397</v>
      </c>
      <c r="GW101" s="406" t="s">
        <v>397</v>
      </c>
      <c r="GX101" s="406" t="s">
        <v>397</v>
      </c>
      <c r="GY101" s="406" t="s">
        <v>397</v>
      </c>
      <c r="GZ101" s="406" t="s">
        <v>397</v>
      </c>
      <c r="HA101" s="406" t="s">
        <v>397</v>
      </c>
      <c r="HB101" s="406" t="s">
        <v>397</v>
      </c>
      <c r="HC101" s="406" t="s">
        <v>397</v>
      </c>
      <c r="HD101" s="406" t="s">
        <v>397</v>
      </c>
      <c r="HE101" s="406" t="s">
        <v>397</v>
      </c>
      <c r="HF101" s="406" t="s">
        <v>397</v>
      </c>
      <c r="HG101" s="406" t="s">
        <v>397</v>
      </c>
      <c r="HH101" s="406" t="s">
        <v>397</v>
      </c>
      <c r="HI101" s="406" t="s">
        <v>397</v>
      </c>
      <c r="HJ101" s="406" t="s">
        <v>397</v>
      </c>
      <c r="HK101" s="406" t="s">
        <v>397</v>
      </c>
      <c r="HL101" s="406" t="s">
        <v>397</v>
      </c>
      <c r="HM101" s="406" t="s">
        <v>397</v>
      </c>
      <c r="HN101" s="406" t="s">
        <v>397</v>
      </c>
      <c r="HO101" s="406" t="s">
        <v>397</v>
      </c>
      <c r="HP101" s="406" t="s">
        <v>397</v>
      </c>
      <c r="HQ101" s="406" t="s">
        <v>397</v>
      </c>
      <c r="HR101" s="406" t="s">
        <v>397</v>
      </c>
      <c r="HS101" s="406" t="s">
        <v>397</v>
      </c>
      <c r="HT101" s="406" t="s">
        <v>397</v>
      </c>
      <c r="HU101" s="406" t="s">
        <v>397</v>
      </c>
      <c r="HV101" s="406" t="s">
        <v>397</v>
      </c>
      <c r="HW101" s="406" t="s">
        <v>397</v>
      </c>
      <c r="HX101" s="406" t="s">
        <v>397</v>
      </c>
      <c r="HY101" s="406" t="s">
        <v>397</v>
      </c>
      <c r="HZ101" s="406" t="s">
        <v>397</v>
      </c>
      <c r="IA101" s="406" t="s">
        <v>397</v>
      </c>
      <c r="IB101" s="406" t="s">
        <v>397</v>
      </c>
      <c r="IC101" s="406" t="s">
        <v>397</v>
      </c>
      <c r="ID101" s="406" t="s">
        <v>397</v>
      </c>
      <c r="IE101" s="406" t="s">
        <v>397</v>
      </c>
      <c r="IF101" s="406" t="s">
        <v>397</v>
      </c>
      <c r="IG101" s="406" t="s">
        <v>397</v>
      </c>
      <c r="IH101" s="406" t="s">
        <v>397</v>
      </c>
      <c r="II101" s="406" t="s">
        <v>397</v>
      </c>
      <c r="IJ101" s="406" t="s">
        <v>397</v>
      </c>
      <c r="IK101" s="406" t="s">
        <v>397</v>
      </c>
      <c r="IL101" s="406" t="s">
        <v>397</v>
      </c>
      <c r="IM101" s="406" t="s">
        <v>397</v>
      </c>
      <c r="IN101" s="406" t="s">
        <v>397</v>
      </c>
      <c r="IO101" s="406" t="s">
        <v>397</v>
      </c>
      <c r="IP101" s="406" t="s">
        <v>397</v>
      </c>
      <c r="IQ101" s="406" t="s">
        <v>397</v>
      </c>
      <c r="IR101" s="406" t="s">
        <v>397</v>
      </c>
      <c r="IS101" s="406" t="s">
        <v>397</v>
      </c>
      <c r="IT101" s="406" t="s">
        <v>397</v>
      </c>
      <c r="IU101" s="406" t="s">
        <v>397</v>
      </c>
      <c r="IV101" s="406" t="s">
        <v>397</v>
      </c>
      <c r="IW101" s="406" t="s">
        <v>397</v>
      </c>
      <c r="IX101" s="406" t="s">
        <v>397</v>
      </c>
      <c r="IY101" s="406" t="s">
        <v>397</v>
      </c>
      <c r="IZ101" s="406" t="s">
        <v>397</v>
      </c>
      <c r="JA101" s="406" t="s">
        <v>397</v>
      </c>
      <c r="JB101" s="406" t="s">
        <v>397</v>
      </c>
      <c r="JC101" s="406" t="s">
        <v>397</v>
      </c>
      <c r="JD101" s="406" t="s">
        <v>397</v>
      </c>
      <c r="JE101" s="406" t="s">
        <v>397</v>
      </c>
      <c r="JF101" s="406" t="s">
        <v>397</v>
      </c>
      <c r="JG101" s="406" t="s">
        <v>397</v>
      </c>
      <c r="JH101" s="406" t="s">
        <v>397</v>
      </c>
      <c r="JI101" s="406" t="s">
        <v>397</v>
      </c>
      <c r="JJ101" s="406" t="s">
        <v>397</v>
      </c>
      <c r="JK101" s="406" t="s">
        <v>397</v>
      </c>
      <c r="JL101" s="406" t="s">
        <v>397</v>
      </c>
      <c r="JM101" s="406" t="s">
        <v>397</v>
      </c>
      <c r="JN101" s="406" t="s">
        <v>397</v>
      </c>
      <c r="JO101" s="406" t="s">
        <v>397</v>
      </c>
      <c r="JP101" s="406" t="s">
        <v>397</v>
      </c>
      <c r="JQ101" s="406" t="s">
        <v>397</v>
      </c>
      <c r="JR101" s="406" t="s">
        <v>397</v>
      </c>
      <c r="JS101" s="406" t="s">
        <v>397</v>
      </c>
      <c r="JT101" s="406" t="s">
        <v>397</v>
      </c>
      <c r="JU101" s="406" t="s">
        <v>397</v>
      </c>
      <c r="JV101" s="406" t="s">
        <v>397</v>
      </c>
      <c r="JW101" s="406" t="s">
        <v>397</v>
      </c>
      <c r="JX101" s="406" t="s">
        <v>397</v>
      </c>
      <c r="JY101" s="406" t="s">
        <v>397</v>
      </c>
      <c r="JZ101" s="406" t="s">
        <v>397</v>
      </c>
      <c r="KA101" s="406" t="s">
        <v>397</v>
      </c>
      <c r="KB101" s="406" t="s">
        <v>397</v>
      </c>
      <c r="KC101" s="406" t="s">
        <v>397</v>
      </c>
      <c r="KD101" s="406" t="s">
        <v>397</v>
      </c>
      <c r="KE101" s="406" t="s">
        <v>397</v>
      </c>
      <c r="KF101" s="406" t="s">
        <v>397</v>
      </c>
      <c r="KG101" s="406" t="s">
        <v>397</v>
      </c>
      <c r="KH101" s="406" t="s">
        <v>397</v>
      </c>
      <c r="KI101" s="406" t="s">
        <v>397</v>
      </c>
      <c r="KJ101" s="406" t="s">
        <v>397</v>
      </c>
      <c r="KK101" s="406" t="s">
        <v>397</v>
      </c>
      <c r="KL101" s="406" t="s">
        <v>397</v>
      </c>
      <c r="KM101" s="406" t="s">
        <v>397</v>
      </c>
      <c r="KN101" s="406" t="s">
        <v>397</v>
      </c>
      <c r="KO101" s="406" t="s">
        <v>397</v>
      </c>
      <c r="KP101" s="406" t="s">
        <v>397</v>
      </c>
      <c r="KQ101" s="406" t="s">
        <v>397</v>
      </c>
      <c r="KR101" s="406" t="s">
        <v>397</v>
      </c>
      <c r="KS101" s="406" t="s">
        <v>397</v>
      </c>
      <c r="KT101" s="406" t="s">
        <v>397</v>
      </c>
      <c r="KU101" s="406"/>
      <c r="KV101" s="406"/>
      <c r="KW101" s="406"/>
      <c r="KX101" s="406"/>
      <c r="KY101" s="397"/>
      <c r="KZ101" s="397" t="s">
        <v>439</v>
      </c>
      <c r="LA101" s="397" t="s">
        <v>397</v>
      </c>
      <c r="LB101" s="397" t="s">
        <v>397</v>
      </c>
      <c r="LC101" s="397" t="s">
        <v>397</v>
      </c>
      <c r="LD101" s="397" t="s">
        <v>397</v>
      </c>
      <c r="LE101" s="397" t="s">
        <v>397</v>
      </c>
      <c r="LF101" s="397" t="s">
        <v>397</v>
      </c>
      <c r="LG101" s="397"/>
      <c r="LH101" s="406"/>
      <c r="LI101" s="406"/>
      <c r="LJ101" s="406"/>
      <c r="LK101" s="406"/>
      <c r="LL101" s="406"/>
      <c r="LM101" s="406"/>
      <c r="LN101" s="406"/>
      <c r="LO101" s="406"/>
      <c r="LP101" s="406"/>
      <c r="LQ101" s="406"/>
      <c r="LR101" s="406"/>
      <c r="LS101" s="406"/>
      <c r="LT101" s="406"/>
      <c r="LU101" s="406"/>
      <c r="LV101" s="406"/>
      <c r="LW101" s="406"/>
      <c r="LX101" s="406"/>
      <c r="LY101" s="406"/>
      <c r="LZ101" s="406"/>
      <c r="MA101" s="406"/>
      <c r="MB101" s="406"/>
      <c r="MC101" s="406"/>
      <c r="MD101" s="406"/>
      <c r="ME101" s="406"/>
      <c r="MF101" s="406"/>
      <c r="MG101" s="406"/>
      <c r="MH101" s="406"/>
      <c r="MI101" s="406"/>
      <c r="MJ101" s="406"/>
      <c r="MK101" s="406"/>
      <c r="ML101" s="406"/>
      <c r="MM101" s="406"/>
      <c r="MN101" s="406"/>
      <c r="MO101" s="406"/>
      <c r="MP101" s="406"/>
      <c r="MQ101" s="406"/>
      <c r="MR101" s="406"/>
      <c r="MS101" s="406"/>
      <c r="MT101" s="406"/>
      <c r="MU101" s="406"/>
      <c r="MV101" s="406"/>
      <c r="MW101" s="406"/>
      <c r="MX101" s="406"/>
      <c r="MY101" s="406"/>
      <c r="MZ101" s="406"/>
      <c r="NA101" s="406"/>
      <c r="NB101" s="406"/>
      <c r="NC101" s="406"/>
      <c r="ND101" s="406"/>
      <c r="NE101" s="406"/>
      <c r="NF101" s="406"/>
      <c r="NG101" s="406"/>
      <c r="NH101" s="406"/>
      <c r="NI101" s="406"/>
      <c r="NJ101" s="406"/>
      <c r="NK101" s="406"/>
      <c r="NL101" s="406"/>
      <c r="NM101" s="406"/>
      <c r="NN101" s="406"/>
      <c r="NO101" s="406"/>
      <c r="NP101" s="406"/>
      <c r="NQ101" s="406"/>
      <c r="NR101" s="406"/>
      <c r="NS101" s="406"/>
      <c r="NT101" s="406"/>
      <c r="NU101" s="406"/>
      <c r="NV101" s="406"/>
      <c r="NW101" s="406"/>
      <c r="NX101" s="406"/>
      <c r="NY101" s="406"/>
      <c r="NZ101" s="406"/>
      <c r="OA101" s="406"/>
      <c r="OB101" s="406"/>
      <c r="OC101" s="406"/>
      <c r="OD101" s="406"/>
      <c r="OE101" s="406"/>
      <c r="OF101" s="406"/>
      <c r="OG101" s="406"/>
      <c r="OH101" s="406"/>
      <c r="OI101" s="406"/>
      <c r="OJ101" s="406"/>
      <c r="OK101" s="406"/>
      <c r="OL101" s="406"/>
      <c r="OM101" s="406"/>
      <c r="ON101" s="406"/>
      <c r="OO101" s="406"/>
      <c r="OP101" s="406"/>
      <c r="OQ101" s="406"/>
      <c r="OR101" s="406"/>
      <c r="OS101" s="406"/>
      <c r="OT101" s="406"/>
      <c r="OU101" s="406"/>
      <c r="OV101" s="406"/>
      <c r="OW101" s="406"/>
      <c r="OX101" s="406"/>
      <c r="OY101" s="406"/>
      <c r="OZ101" s="406"/>
      <c r="PA101" s="406"/>
      <c r="PB101" s="406"/>
      <c r="PC101" s="406"/>
      <c r="PD101" s="406"/>
      <c r="PE101" s="406"/>
      <c r="PF101" s="406"/>
      <c r="PG101" s="406"/>
      <c r="PH101" s="406"/>
      <c r="PI101" s="406"/>
      <c r="PJ101" s="406"/>
      <c r="PK101" s="406"/>
      <c r="PL101" s="406"/>
      <c r="PM101" s="406"/>
      <c r="PN101" s="406"/>
      <c r="PO101" s="406"/>
      <c r="PP101" s="406"/>
      <c r="PQ101" s="406"/>
      <c r="PR101" s="406"/>
      <c r="PS101" s="406"/>
      <c r="PT101" s="406"/>
      <c r="PU101" s="406"/>
      <c r="PV101" s="406"/>
      <c r="PW101" s="406"/>
      <c r="PX101" s="406"/>
      <c r="PY101" s="406"/>
      <c r="PZ101" s="406"/>
      <c r="QA101" s="406"/>
      <c r="QB101" s="406"/>
      <c r="QC101" s="406"/>
      <c r="QD101" s="406"/>
      <c r="QE101" s="406"/>
      <c r="QF101" s="406"/>
      <c r="QG101" s="406"/>
      <c r="QH101" s="406"/>
      <c r="QI101" s="406"/>
      <c r="QJ101" s="406"/>
      <c r="QK101" s="406"/>
      <c r="QL101" s="406"/>
      <c r="QM101" s="406"/>
      <c r="QN101" s="406"/>
      <c r="QO101" s="406"/>
      <c r="QP101" s="406"/>
      <c r="QQ101" s="406"/>
      <c r="QR101" s="406"/>
      <c r="QS101" s="406"/>
      <c r="QT101" s="406"/>
      <c r="QU101" s="406"/>
      <c r="QV101" s="406"/>
      <c r="QW101" s="406"/>
      <c r="QX101" s="406"/>
      <c r="QY101" s="406"/>
      <c r="QZ101" s="406"/>
      <c r="RA101" s="406"/>
      <c r="RB101" s="406"/>
      <c r="RC101" s="406"/>
      <c r="RD101" s="406"/>
      <c r="RE101" s="406"/>
      <c r="RF101" s="406"/>
      <c r="RG101" s="406"/>
      <c r="RH101" s="406"/>
      <c r="RI101" s="406"/>
      <c r="RJ101" s="406"/>
      <c r="RK101" s="406"/>
      <c r="RL101" s="406"/>
      <c r="RM101" s="406"/>
      <c r="RN101" s="406"/>
      <c r="RO101" s="406"/>
      <c r="RP101" s="406"/>
      <c r="RQ101" s="406"/>
      <c r="RR101" s="406"/>
      <c r="RS101" s="406"/>
      <c r="RT101" s="406"/>
      <c r="RU101" s="406"/>
      <c r="RV101" s="406"/>
      <c r="RW101" s="406"/>
      <c r="RX101" s="406"/>
      <c r="RY101" s="406"/>
      <c r="RZ101" s="406"/>
      <c r="SA101" s="406"/>
      <c r="SB101" s="406"/>
      <c r="SC101" s="406"/>
      <c r="SD101" s="406"/>
      <c r="SE101" s="406"/>
      <c r="SF101" s="406"/>
      <c r="SG101" s="406"/>
    </row>
    <row r="102" spans="1:501">
      <c r="A102" s="395"/>
      <c r="B102" s="395" t="s">
        <v>495</v>
      </c>
      <c r="C102" s="395">
        <v>183.05</v>
      </c>
      <c r="D102" s="395">
        <v>179.15</v>
      </c>
      <c r="E102" s="395">
        <v>227.98</v>
      </c>
      <c r="F102" s="395">
        <v>107.08</v>
      </c>
      <c r="G102" s="395">
        <v>161.13</v>
      </c>
      <c r="H102" s="395">
        <v>122.99</v>
      </c>
      <c r="I102" s="395">
        <v>70.12</v>
      </c>
      <c r="J102" s="395">
        <v>104.05</v>
      </c>
      <c r="K102" s="395">
        <v>124.19</v>
      </c>
      <c r="L102" s="395">
        <v>131.83000000000001</v>
      </c>
      <c r="M102" s="395">
        <v>0</v>
      </c>
      <c r="N102" s="395"/>
      <c r="O102" s="398">
        <v>0</v>
      </c>
      <c r="P102" s="395">
        <v>0</v>
      </c>
      <c r="Q102" s="395">
        <v>0</v>
      </c>
      <c r="R102" s="395">
        <v>0</v>
      </c>
      <c r="S102" s="395">
        <v>0</v>
      </c>
      <c r="T102" s="395">
        <v>0</v>
      </c>
      <c r="U102" s="395">
        <v>0</v>
      </c>
      <c r="V102" s="395">
        <v>0</v>
      </c>
      <c r="W102" s="395" t="s">
        <v>397</v>
      </c>
      <c r="X102" s="395" t="s">
        <v>397</v>
      </c>
      <c r="Y102" s="395" t="s">
        <v>397</v>
      </c>
      <c r="Z102" s="395"/>
      <c r="AA102" s="395"/>
      <c r="AB102" s="395"/>
      <c r="AC102" s="395"/>
      <c r="AD102" s="395"/>
      <c r="AE102" s="395"/>
      <c r="AF102" s="397" t="s">
        <v>495</v>
      </c>
      <c r="AG102" s="395" t="s">
        <v>495</v>
      </c>
      <c r="AH102" s="406" t="s">
        <v>397</v>
      </c>
      <c r="AI102" s="406" t="s">
        <v>397</v>
      </c>
      <c r="AJ102" s="406" t="s">
        <v>397</v>
      </c>
      <c r="AK102" s="406" t="s">
        <v>397</v>
      </c>
      <c r="AL102" s="406" t="s">
        <v>397</v>
      </c>
      <c r="AM102" s="406" t="s">
        <v>397</v>
      </c>
      <c r="AN102" s="406" t="s">
        <v>397</v>
      </c>
      <c r="AO102" s="406" t="s">
        <v>397</v>
      </c>
      <c r="AP102" s="406" t="s">
        <v>397</v>
      </c>
      <c r="AQ102" s="406" t="s">
        <v>397</v>
      </c>
      <c r="AR102" s="406" t="s">
        <v>397</v>
      </c>
      <c r="AS102" s="406" t="s">
        <v>397</v>
      </c>
      <c r="AT102" s="406" t="s">
        <v>397</v>
      </c>
      <c r="AU102" s="406" t="s">
        <v>397</v>
      </c>
      <c r="AV102" s="406" t="s">
        <v>397</v>
      </c>
      <c r="AW102" s="406" t="s">
        <v>397</v>
      </c>
      <c r="AX102" s="406" t="s">
        <v>397</v>
      </c>
      <c r="AY102" s="406" t="s">
        <v>397</v>
      </c>
      <c r="AZ102" s="406" t="s">
        <v>397</v>
      </c>
      <c r="BA102" s="406" t="s">
        <v>397</v>
      </c>
      <c r="BB102" s="406" t="s">
        <v>397</v>
      </c>
      <c r="BC102" s="406" t="s">
        <v>397</v>
      </c>
      <c r="BD102" s="406" t="s">
        <v>397</v>
      </c>
      <c r="BE102" s="406" t="s">
        <v>397</v>
      </c>
      <c r="BF102" s="406" t="s">
        <v>397</v>
      </c>
      <c r="BG102" s="406" t="s">
        <v>397</v>
      </c>
      <c r="BH102" s="406" t="s">
        <v>397</v>
      </c>
      <c r="BI102" s="406" t="s">
        <v>397</v>
      </c>
      <c r="BJ102" s="406" t="s">
        <v>397</v>
      </c>
      <c r="BK102" s="406" t="s">
        <v>397</v>
      </c>
      <c r="BL102" s="406" t="s">
        <v>397</v>
      </c>
      <c r="BM102" s="406" t="s">
        <v>397</v>
      </c>
      <c r="BN102" s="406" t="s">
        <v>397</v>
      </c>
      <c r="BO102" s="406" t="s">
        <v>397</v>
      </c>
      <c r="BP102" s="406" t="s">
        <v>397</v>
      </c>
      <c r="BQ102" s="406" t="s">
        <v>397</v>
      </c>
      <c r="BR102" s="406" t="s">
        <v>397</v>
      </c>
      <c r="BS102" s="406" t="s">
        <v>397</v>
      </c>
      <c r="BT102" s="406" t="s">
        <v>397</v>
      </c>
      <c r="BU102" s="406" t="s">
        <v>397</v>
      </c>
      <c r="BV102" s="406" t="s">
        <v>397</v>
      </c>
      <c r="BW102" s="406" t="s">
        <v>397</v>
      </c>
      <c r="BX102" s="406" t="s">
        <v>397</v>
      </c>
      <c r="BY102" s="406" t="s">
        <v>397</v>
      </c>
      <c r="BZ102" s="406" t="s">
        <v>397</v>
      </c>
      <c r="CA102" s="406" t="s">
        <v>397</v>
      </c>
      <c r="CB102" s="406" t="s">
        <v>397</v>
      </c>
      <c r="CC102" s="406" t="s">
        <v>397</v>
      </c>
      <c r="CD102" s="406" t="s">
        <v>397</v>
      </c>
      <c r="CE102" s="406" t="s">
        <v>397</v>
      </c>
      <c r="CF102" s="406" t="s">
        <v>397</v>
      </c>
      <c r="CG102" s="406" t="s">
        <v>397</v>
      </c>
      <c r="CH102" s="406" t="s">
        <v>397</v>
      </c>
      <c r="CI102" s="406" t="s">
        <v>397</v>
      </c>
      <c r="CJ102" s="406" t="s">
        <v>397</v>
      </c>
      <c r="CK102" s="406" t="s">
        <v>397</v>
      </c>
      <c r="CL102" s="406" t="s">
        <v>397</v>
      </c>
      <c r="CM102" s="406" t="s">
        <v>397</v>
      </c>
      <c r="CN102" s="406" t="s">
        <v>397</v>
      </c>
      <c r="CO102" s="406" t="s">
        <v>397</v>
      </c>
      <c r="CP102" s="406" t="s">
        <v>397</v>
      </c>
      <c r="CQ102" s="406" t="s">
        <v>397</v>
      </c>
      <c r="CR102" s="406" t="s">
        <v>397</v>
      </c>
      <c r="CS102" s="406" t="s">
        <v>397</v>
      </c>
      <c r="CT102" s="406" t="s">
        <v>397</v>
      </c>
      <c r="CU102" s="406" t="s">
        <v>397</v>
      </c>
      <c r="CV102" s="406" t="s">
        <v>397</v>
      </c>
      <c r="CW102" s="406" t="s">
        <v>397</v>
      </c>
      <c r="CX102" s="406" t="s">
        <v>397</v>
      </c>
      <c r="CY102" s="406" t="s">
        <v>397</v>
      </c>
      <c r="CZ102" s="406" t="s">
        <v>397</v>
      </c>
      <c r="DA102" s="406" t="s">
        <v>397</v>
      </c>
      <c r="DB102" s="406" t="s">
        <v>397</v>
      </c>
      <c r="DC102" s="397"/>
      <c r="DD102" s="397"/>
      <c r="DE102" s="397"/>
      <c r="DF102" s="397" t="s">
        <v>397</v>
      </c>
      <c r="DG102" s="397" t="s">
        <v>397</v>
      </c>
      <c r="DH102" s="397" t="s">
        <v>397</v>
      </c>
      <c r="DI102" s="397" t="s">
        <v>397</v>
      </c>
      <c r="DJ102" s="397" t="s">
        <v>397</v>
      </c>
      <c r="DK102" s="397" t="s">
        <v>397</v>
      </c>
      <c r="DL102" s="397"/>
      <c r="DM102" s="397"/>
      <c r="DN102" s="397" t="s">
        <v>495</v>
      </c>
      <c r="DO102" s="395" t="s">
        <v>495</v>
      </c>
      <c r="DP102" s="406" t="s">
        <v>397</v>
      </c>
      <c r="DQ102" s="406" t="s">
        <v>397</v>
      </c>
      <c r="DR102" s="406" t="s">
        <v>397</v>
      </c>
      <c r="DS102" s="406" t="s">
        <v>397</v>
      </c>
      <c r="DT102" s="406" t="s">
        <v>397</v>
      </c>
      <c r="DU102" s="406" t="s">
        <v>397</v>
      </c>
      <c r="DV102" s="406" t="s">
        <v>397</v>
      </c>
      <c r="DW102" s="406" t="s">
        <v>397</v>
      </c>
      <c r="DX102" s="406" t="s">
        <v>397</v>
      </c>
      <c r="DY102" s="406" t="s">
        <v>397</v>
      </c>
      <c r="DZ102" s="406" t="s">
        <v>397</v>
      </c>
      <c r="EA102" s="406" t="s">
        <v>397</v>
      </c>
      <c r="EB102" s="406" t="s">
        <v>397</v>
      </c>
      <c r="EC102" s="406" t="s">
        <v>397</v>
      </c>
      <c r="ED102" s="406" t="s">
        <v>397</v>
      </c>
      <c r="EE102" s="406" t="s">
        <v>397</v>
      </c>
      <c r="EF102" s="406" t="s">
        <v>397</v>
      </c>
      <c r="EG102" s="406" t="s">
        <v>397</v>
      </c>
      <c r="EH102" s="406" t="s">
        <v>397</v>
      </c>
      <c r="EI102" s="406" t="s">
        <v>397</v>
      </c>
      <c r="EJ102" s="406" t="s">
        <v>397</v>
      </c>
      <c r="EK102" s="406" t="s">
        <v>397</v>
      </c>
      <c r="EL102" s="406" t="s">
        <v>397</v>
      </c>
      <c r="EM102" s="406" t="s">
        <v>397</v>
      </c>
      <c r="EN102" s="406" t="s">
        <v>397</v>
      </c>
      <c r="EO102" s="406" t="s">
        <v>397</v>
      </c>
      <c r="EP102" s="406" t="s">
        <v>397</v>
      </c>
      <c r="EQ102" s="406" t="s">
        <v>397</v>
      </c>
      <c r="ER102" s="406" t="s">
        <v>397</v>
      </c>
      <c r="ES102" s="406" t="s">
        <v>397</v>
      </c>
      <c r="ET102" s="406" t="s">
        <v>397</v>
      </c>
      <c r="EU102" s="406" t="s">
        <v>397</v>
      </c>
      <c r="EV102" s="406" t="s">
        <v>397</v>
      </c>
      <c r="EW102" s="406" t="s">
        <v>397</v>
      </c>
      <c r="EX102" s="406" t="s">
        <v>397</v>
      </c>
      <c r="EY102" s="406" t="s">
        <v>397</v>
      </c>
      <c r="EZ102" s="406" t="s">
        <v>397</v>
      </c>
      <c r="FA102" s="406" t="s">
        <v>397</v>
      </c>
      <c r="FB102" s="406" t="s">
        <v>397</v>
      </c>
      <c r="FC102" s="406" t="s">
        <v>397</v>
      </c>
      <c r="FD102" s="406" t="s">
        <v>397</v>
      </c>
      <c r="FE102" s="406" t="s">
        <v>397</v>
      </c>
      <c r="FF102" s="406" t="s">
        <v>397</v>
      </c>
      <c r="FG102" s="406" t="s">
        <v>397</v>
      </c>
      <c r="FH102" s="406" t="s">
        <v>397</v>
      </c>
      <c r="FI102" s="406" t="s">
        <v>397</v>
      </c>
      <c r="FJ102" s="406" t="s">
        <v>397</v>
      </c>
      <c r="FK102" s="406" t="s">
        <v>397</v>
      </c>
      <c r="FL102" s="406" t="s">
        <v>397</v>
      </c>
      <c r="FM102" s="406" t="s">
        <v>397</v>
      </c>
      <c r="FN102" s="406" t="s">
        <v>397</v>
      </c>
      <c r="FO102" s="406" t="s">
        <v>397</v>
      </c>
      <c r="FP102" s="406" t="s">
        <v>397</v>
      </c>
      <c r="FQ102" s="406" t="s">
        <v>397</v>
      </c>
      <c r="FR102" s="406" t="s">
        <v>397</v>
      </c>
      <c r="FS102" s="406" t="s">
        <v>397</v>
      </c>
      <c r="FT102" s="406" t="s">
        <v>397</v>
      </c>
      <c r="FU102" s="406" t="s">
        <v>397</v>
      </c>
      <c r="FV102" s="406" t="s">
        <v>397</v>
      </c>
      <c r="FW102" s="406" t="s">
        <v>397</v>
      </c>
      <c r="FX102" s="406" t="s">
        <v>397</v>
      </c>
      <c r="FY102" s="406" t="s">
        <v>397</v>
      </c>
      <c r="FZ102" s="406" t="s">
        <v>397</v>
      </c>
      <c r="GA102" s="406" t="s">
        <v>397</v>
      </c>
      <c r="GB102" s="406" t="s">
        <v>397</v>
      </c>
      <c r="GC102" s="406" t="s">
        <v>397</v>
      </c>
      <c r="GD102" s="406" t="s">
        <v>397</v>
      </c>
      <c r="GE102" s="406" t="s">
        <v>397</v>
      </c>
      <c r="GF102" s="406" t="s">
        <v>397</v>
      </c>
      <c r="GG102" s="406" t="s">
        <v>397</v>
      </c>
      <c r="GH102" s="406" t="s">
        <v>397</v>
      </c>
      <c r="GI102" s="406" t="s">
        <v>397</v>
      </c>
      <c r="GJ102" s="406" t="s">
        <v>397</v>
      </c>
      <c r="GK102" s="406" t="s">
        <v>397</v>
      </c>
      <c r="GL102" s="406" t="s">
        <v>397</v>
      </c>
      <c r="GM102" s="406" t="s">
        <v>397</v>
      </c>
      <c r="GN102" s="406" t="s">
        <v>397</v>
      </c>
      <c r="GO102" s="406" t="s">
        <v>397</v>
      </c>
      <c r="GP102" s="406" t="s">
        <v>397</v>
      </c>
      <c r="GQ102" s="406" t="s">
        <v>397</v>
      </c>
      <c r="GR102" s="406" t="s">
        <v>397</v>
      </c>
      <c r="GS102" s="406" t="s">
        <v>397</v>
      </c>
      <c r="GT102" s="406" t="s">
        <v>397</v>
      </c>
      <c r="GU102" s="406" t="s">
        <v>397</v>
      </c>
      <c r="GV102" s="406" t="s">
        <v>397</v>
      </c>
      <c r="GW102" s="406" t="s">
        <v>397</v>
      </c>
      <c r="GX102" s="406" t="s">
        <v>397</v>
      </c>
      <c r="GY102" s="406" t="s">
        <v>397</v>
      </c>
      <c r="GZ102" s="406" t="s">
        <v>397</v>
      </c>
      <c r="HA102" s="406" t="s">
        <v>397</v>
      </c>
      <c r="HB102" s="406" t="s">
        <v>397</v>
      </c>
      <c r="HC102" s="406" t="s">
        <v>397</v>
      </c>
      <c r="HD102" s="406" t="s">
        <v>397</v>
      </c>
      <c r="HE102" s="406" t="s">
        <v>397</v>
      </c>
      <c r="HF102" s="406" t="s">
        <v>397</v>
      </c>
      <c r="HG102" s="406" t="s">
        <v>397</v>
      </c>
      <c r="HH102" s="406" t="s">
        <v>397</v>
      </c>
      <c r="HI102" s="406" t="s">
        <v>397</v>
      </c>
      <c r="HJ102" s="406" t="s">
        <v>397</v>
      </c>
      <c r="HK102" s="406" t="s">
        <v>397</v>
      </c>
      <c r="HL102" s="406" t="s">
        <v>397</v>
      </c>
      <c r="HM102" s="406" t="s">
        <v>397</v>
      </c>
      <c r="HN102" s="406" t="s">
        <v>397</v>
      </c>
      <c r="HO102" s="406" t="s">
        <v>397</v>
      </c>
      <c r="HP102" s="406" t="s">
        <v>397</v>
      </c>
      <c r="HQ102" s="406" t="s">
        <v>397</v>
      </c>
      <c r="HR102" s="406" t="s">
        <v>397</v>
      </c>
      <c r="HS102" s="406" t="s">
        <v>397</v>
      </c>
      <c r="HT102" s="406" t="s">
        <v>397</v>
      </c>
      <c r="HU102" s="406" t="s">
        <v>397</v>
      </c>
      <c r="HV102" s="406" t="s">
        <v>397</v>
      </c>
      <c r="HW102" s="406" t="s">
        <v>397</v>
      </c>
      <c r="HX102" s="406" t="s">
        <v>397</v>
      </c>
      <c r="HY102" s="406" t="s">
        <v>397</v>
      </c>
      <c r="HZ102" s="406" t="s">
        <v>397</v>
      </c>
      <c r="IA102" s="406" t="s">
        <v>397</v>
      </c>
      <c r="IB102" s="406" t="s">
        <v>397</v>
      </c>
      <c r="IC102" s="406" t="s">
        <v>397</v>
      </c>
      <c r="ID102" s="406" t="s">
        <v>397</v>
      </c>
      <c r="IE102" s="406" t="s">
        <v>397</v>
      </c>
      <c r="IF102" s="406" t="s">
        <v>397</v>
      </c>
      <c r="IG102" s="406" t="s">
        <v>397</v>
      </c>
      <c r="IH102" s="406" t="s">
        <v>397</v>
      </c>
      <c r="II102" s="406" t="s">
        <v>397</v>
      </c>
      <c r="IJ102" s="406" t="s">
        <v>397</v>
      </c>
      <c r="IK102" s="406" t="s">
        <v>397</v>
      </c>
      <c r="IL102" s="406" t="s">
        <v>397</v>
      </c>
      <c r="IM102" s="406" t="s">
        <v>397</v>
      </c>
      <c r="IN102" s="406" t="s">
        <v>397</v>
      </c>
      <c r="IO102" s="406" t="s">
        <v>397</v>
      </c>
      <c r="IP102" s="406" t="s">
        <v>397</v>
      </c>
      <c r="IQ102" s="406" t="s">
        <v>397</v>
      </c>
      <c r="IR102" s="406" t="s">
        <v>397</v>
      </c>
      <c r="IS102" s="406" t="s">
        <v>397</v>
      </c>
      <c r="IT102" s="406" t="s">
        <v>397</v>
      </c>
      <c r="IU102" s="406" t="s">
        <v>397</v>
      </c>
      <c r="IV102" s="406" t="s">
        <v>397</v>
      </c>
      <c r="IW102" s="406" t="s">
        <v>397</v>
      </c>
      <c r="IX102" s="406" t="s">
        <v>397</v>
      </c>
      <c r="IY102" s="406" t="s">
        <v>397</v>
      </c>
      <c r="IZ102" s="406" t="s">
        <v>397</v>
      </c>
      <c r="JA102" s="406" t="s">
        <v>397</v>
      </c>
      <c r="JB102" s="406" t="s">
        <v>397</v>
      </c>
      <c r="JC102" s="406" t="s">
        <v>397</v>
      </c>
      <c r="JD102" s="406" t="s">
        <v>397</v>
      </c>
      <c r="JE102" s="406" t="s">
        <v>397</v>
      </c>
      <c r="JF102" s="406" t="s">
        <v>397</v>
      </c>
      <c r="JG102" s="406" t="s">
        <v>397</v>
      </c>
      <c r="JH102" s="406" t="s">
        <v>397</v>
      </c>
      <c r="JI102" s="406" t="s">
        <v>397</v>
      </c>
      <c r="JJ102" s="406" t="s">
        <v>397</v>
      </c>
      <c r="JK102" s="406" t="s">
        <v>397</v>
      </c>
      <c r="JL102" s="406" t="s">
        <v>397</v>
      </c>
      <c r="JM102" s="406" t="s">
        <v>397</v>
      </c>
      <c r="JN102" s="406" t="s">
        <v>397</v>
      </c>
      <c r="JO102" s="406" t="s">
        <v>397</v>
      </c>
      <c r="JP102" s="406" t="s">
        <v>397</v>
      </c>
      <c r="JQ102" s="406" t="s">
        <v>397</v>
      </c>
      <c r="JR102" s="406" t="s">
        <v>397</v>
      </c>
      <c r="JS102" s="406" t="s">
        <v>397</v>
      </c>
      <c r="JT102" s="406" t="s">
        <v>397</v>
      </c>
      <c r="JU102" s="406" t="s">
        <v>397</v>
      </c>
      <c r="JV102" s="406" t="s">
        <v>397</v>
      </c>
      <c r="JW102" s="406" t="s">
        <v>397</v>
      </c>
      <c r="JX102" s="406" t="s">
        <v>397</v>
      </c>
      <c r="JY102" s="406" t="s">
        <v>397</v>
      </c>
      <c r="JZ102" s="406" t="s">
        <v>397</v>
      </c>
      <c r="KA102" s="406" t="s">
        <v>397</v>
      </c>
      <c r="KB102" s="406" t="s">
        <v>397</v>
      </c>
      <c r="KC102" s="406" t="s">
        <v>397</v>
      </c>
      <c r="KD102" s="406" t="s">
        <v>397</v>
      </c>
      <c r="KE102" s="406" t="s">
        <v>397</v>
      </c>
      <c r="KF102" s="406" t="s">
        <v>397</v>
      </c>
      <c r="KG102" s="406" t="s">
        <v>397</v>
      </c>
      <c r="KH102" s="406" t="s">
        <v>397</v>
      </c>
      <c r="KI102" s="406" t="s">
        <v>397</v>
      </c>
      <c r="KJ102" s="406" t="s">
        <v>397</v>
      </c>
      <c r="KK102" s="406" t="s">
        <v>397</v>
      </c>
      <c r="KL102" s="406" t="s">
        <v>397</v>
      </c>
      <c r="KM102" s="406" t="s">
        <v>397</v>
      </c>
      <c r="KN102" s="406" t="s">
        <v>397</v>
      </c>
      <c r="KO102" s="406" t="s">
        <v>397</v>
      </c>
      <c r="KP102" s="406" t="s">
        <v>397</v>
      </c>
      <c r="KQ102" s="406" t="s">
        <v>397</v>
      </c>
      <c r="KR102" s="406" t="s">
        <v>397</v>
      </c>
      <c r="KS102" s="406" t="s">
        <v>397</v>
      </c>
      <c r="KT102" s="406" t="s">
        <v>397</v>
      </c>
      <c r="KU102" s="406"/>
      <c r="KV102" s="406"/>
      <c r="KW102" s="406"/>
      <c r="KX102" s="406"/>
      <c r="KY102" s="397"/>
      <c r="KZ102" s="397" t="s">
        <v>495</v>
      </c>
      <c r="LA102" s="397" t="s">
        <v>397</v>
      </c>
      <c r="LB102" s="397" t="s">
        <v>397</v>
      </c>
      <c r="LC102" s="397" t="s">
        <v>397</v>
      </c>
      <c r="LD102" s="397" t="s">
        <v>397</v>
      </c>
      <c r="LE102" s="397" t="s">
        <v>397</v>
      </c>
      <c r="LF102" s="397" t="s">
        <v>397</v>
      </c>
      <c r="LG102" s="397"/>
      <c r="LH102" s="406"/>
      <c r="LI102" s="406"/>
      <c r="LJ102" s="406"/>
      <c r="LK102" s="406"/>
      <c r="LL102" s="406"/>
      <c r="LM102" s="406"/>
      <c r="LN102" s="406"/>
      <c r="LO102" s="406"/>
      <c r="LP102" s="406"/>
      <c r="LQ102" s="406"/>
      <c r="LR102" s="406"/>
      <c r="LS102" s="406"/>
      <c r="LT102" s="406"/>
      <c r="LU102" s="406"/>
      <c r="LV102" s="406"/>
      <c r="LW102" s="406"/>
      <c r="LX102" s="406"/>
      <c r="LY102" s="406"/>
      <c r="LZ102" s="406"/>
      <c r="MA102" s="406"/>
      <c r="MB102" s="406"/>
      <c r="MC102" s="406"/>
      <c r="MD102" s="406"/>
      <c r="ME102" s="406"/>
      <c r="MF102" s="406"/>
      <c r="MG102" s="406"/>
      <c r="MH102" s="406"/>
      <c r="MI102" s="406"/>
      <c r="MJ102" s="406"/>
      <c r="MK102" s="406"/>
      <c r="ML102" s="406"/>
      <c r="MM102" s="406"/>
      <c r="MN102" s="406"/>
      <c r="MO102" s="406"/>
      <c r="MP102" s="406"/>
      <c r="MQ102" s="406"/>
      <c r="MR102" s="406"/>
      <c r="MS102" s="406"/>
      <c r="MT102" s="406"/>
      <c r="MU102" s="406"/>
      <c r="MV102" s="406"/>
      <c r="MW102" s="406"/>
      <c r="MX102" s="406"/>
      <c r="MY102" s="406"/>
      <c r="MZ102" s="406"/>
      <c r="NA102" s="406"/>
      <c r="NB102" s="406"/>
      <c r="NC102" s="406"/>
      <c r="ND102" s="406"/>
      <c r="NE102" s="406"/>
      <c r="NF102" s="406"/>
      <c r="NG102" s="406"/>
      <c r="NH102" s="406"/>
      <c r="NI102" s="406"/>
      <c r="NJ102" s="406"/>
      <c r="NK102" s="406"/>
      <c r="NL102" s="406"/>
      <c r="NM102" s="406"/>
      <c r="NN102" s="406"/>
      <c r="NO102" s="406"/>
      <c r="NP102" s="406"/>
      <c r="NQ102" s="406"/>
      <c r="NR102" s="406"/>
      <c r="NS102" s="406"/>
      <c r="NT102" s="406"/>
      <c r="NU102" s="406"/>
      <c r="NV102" s="406"/>
      <c r="NW102" s="406"/>
      <c r="NX102" s="406"/>
      <c r="NY102" s="406"/>
      <c r="NZ102" s="406"/>
      <c r="OA102" s="406"/>
      <c r="OB102" s="406"/>
      <c r="OC102" s="406"/>
      <c r="OD102" s="406"/>
      <c r="OE102" s="406"/>
      <c r="OF102" s="406"/>
      <c r="OG102" s="406"/>
      <c r="OH102" s="406"/>
      <c r="OI102" s="406"/>
      <c r="OJ102" s="406"/>
      <c r="OK102" s="406"/>
      <c r="OL102" s="406"/>
      <c r="OM102" s="406"/>
      <c r="ON102" s="406"/>
      <c r="OO102" s="406"/>
      <c r="OP102" s="406"/>
      <c r="OQ102" s="406"/>
      <c r="OR102" s="406"/>
      <c r="OS102" s="406"/>
      <c r="OT102" s="406"/>
      <c r="OU102" s="406"/>
      <c r="OV102" s="406"/>
      <c r="OW102" s="406"/>
      <c r="OX102" s="406"/>
      <c r="OY102" s="406"/>
      <c r="OZ102" s="406"/>
      <c r="PA102" s="406"/>
      <c r="PB102" s="406"/>
      <c r="PC102" s="406"/>
      <c r="PD102" s="406"/>
      <c r="PE102" s="406"/>
      <c r="PF102" s="406"/>
      <c r="PG102" s="406"/>
      <c r="PH102" s="406"/>
      <c r="PI102" s="406"/>
      <c r="PJ102" s="406"/>
      <c r="PK102" s="406"/>
      <c r="PL102" s="406"/>
      <c r="PM102" s="406"/>
      <c r="PN102" s="406"/>
      <c r="PO102" s="406"/>
      <c r="PP102" s="406"/>
      <c r="PQ102" s="406"/>
      <c r="PR102" s="406"/>
      <c r="PS102" s="406"/>
      <c r="PT102" s="406"/>
      <c r="PU102" s="406"/>
      <c r="PV102" s="406"/>
      <c r="PW102" s="406"/>
      <c r="PX102" s="406"/>
      <c r="PY102" s="406"/>
      <c r="PZ102" s="406"/>
      <c r="QA102" s="406"/>
      <c r="QB102" s="406"/>
      <c r="QC102" s="406"/>
      <c r="QD102" s="406"/>
      <c r="QE102" s="406"/>
      <c r="QF102" s="406"/>
      <c r="QG102" s="406"/>
      <c r="QH102" s="406"/>
      <c r="QI102" s="406"/>
      <c r="QJ102" s="406"/>
      <c r="QK102" s="406"/>
      <c r="QL102" s="406"/>
      <c r="QM102" s="406"/>
      <c r="QN102" s="406"/>
      <c r="QO102" s="406"/>
      <c r="QP102" s="406"/>
      <c r="QQ102" s="406"/>
      <c r="QR102" s="406"/>
      <c r="QS102" s="406"/>
      <c r="QT102" s="406"/>
      <c r="QU102" s="406"/>
      <c r="QV102" s="406"/>
      <c r="QW102" s="406"/>
      <c r="QX102" s="406"/>
      <c r="QY102" s="406"/>
      <c r="QZ102" s="406"/>
      <c r="RA102" s="406"/>
      <c r="RB102" s="406"/>
      <c r="RC102" s="406"/>
      <c r="RD102" s="406"/>
      <c r="RE102" s="406"/>
      <c r="RF102" s="406"/>
      <c r="RG102" s="406"/>
      <c r="RH102" s="406"/>
      <c r="RI102" s="406"/>
      <c r="RJ102" s="406"/>
      <c r="RK102" s="406"/>
      <c r="RL102" s="406"/>
      <c r="RM102" s="406"/>
      <c r="RN102" s="406"/>
      <c r="RO102" s="406"/>
      <c r="RP102" s="406"/>
      <c r="RQ102" s="406"/>
      <c r="RR102" s="406"/>
      <c r="RS102" s="406"/>
      <c r="RT102" s="406"/>
      <c r="RU102" s="406"/>
      <c r="RV102" s="406"/>
      <c r="RW102" s="406"/>
      <c r="RX102" s="406"/>
      <c r="RY102" s="406"/>
      <c r="RZ102" s="406"/>
      <c r="SA102" s="406"/>
      <c r="SB102" s="406"/>
      <c r="SC102" s="406"/>
      <c r="SD102" s="406"/>
      <c r="SE102" s="406"/>
      <c r="SF102" s="406"/>
      <c r="SG102" s="406"/>
    </row>
    <row r="103" spans="1:501">
      <c r="A103" s="395"/>
      <c r="B103" s="395" t="s">
        <v>440</v>
      </c>
      <c r="C103" s="395">
        <v>201.29</v>
      </c>
      <c r="D103" s="395">
        <v>205.29</v>
      </c>
      <c r="E103" s="395">
        <v>253.61</v>
      </c>
      <c r="F103" s="395">
        <v>135.12</v>
      </c>
      <c r="G103" s="395">
        <v>199.69</v>
      </c>
      <c r="H103" s="395">
        <v>166.29</v>
      </c>
      <c r="I103" s="395">
        <v>135.41999999999999</v>
      </c>
      <c r="J103" s="395">
        <v>145.31</v>
      </c>
      <c r="K103" s="395">
        <v>165.55</v>
      </c>
      <c r="L103" s="395">
        <v>199.1</v>
      </c>
      <c r="M103" s="395">
        <v>0</v>
      </c>
      <c r="N103" s="395"/>
      <c r="O103" s="398">
        <v>0</v>
      </c>
      <c r="P103" s="395">
        <v>0</v>
      </c>
      <c r="Q103" s="395">
        <v>0</v>
      </c>
      <c r="R103" s="395">
        <v>0</v>
      </c>
      <c r="S103" s="395">
        <v>0</v>
      </c>
      <c r="T103" s="395">
        <v>0</v>
      </c>
      <c r="U103" s="395">
        <v>0</v>
      </c>
      <c r="V103" s="395">
        <v>0</v>
      </c>
      <c r="W103" s="395" t="s">
        <v>397</v>
      </c>
      <c r="X103" s="395" t="s">
        <v>397</v>
      </c>
      <c r="Y103" s="395" t="s">
        <v>397</v>
      </c>
      <c r="Z103" s="395"/>
      <c r="AA103" s="395"/>
      <c r="AB103" s="395"/>
      <c r="AC103" s="395"/>
      <c r="AD103" s="395"/>
      <c r="AE103" s="395"/>
      <c r="AF103" s="397" t="s">
        <v>440</v>
      </c>
      <c r="AG103" s="395" t="s">
        <v>440</v>
      </c>
      <c r="AH103" s="406" t="s">
        <v>397</v>
      </c>
      <c r="AI103" s="406" t="s">
        <v>397</v>
      </c>
      <c r="AJ103" s="406" t="s">
        <v>397</v>
      </c>
      <c r="AK103" s="406" t="s">
        <v>397</v>
      </c>
      <c r="AL103" s="406" t="s">
        <v>397</v>
      </c>
      <c r="AM103" s="406" t="s">
        <v>397</v>
      </c>
      <c r="AN103" s="406" t="s">
        <v>397</v>
      </c>
      <c r="AO103" s="406" t="s">
        <v>397</v>
      </c>
      <c r="AP103" s="406" t="s">
        <v>397</v>
      </c>
      <c r="AQ103" s="406" t="s">
        <v>397</v>
      </c>
      <c r="AR103" s="406" t="s">
        <v>397</v>
      </c>
      <c r="AS103" s="406" t="s">
        <v>397</v>
      </c>
      <c r="AT103" s="406" t="s">
        <v>397</v>
      </c>
      <c r="AU103" s="406" t="s">
        <v>397</v>
      </c>
      <c r="AV103" s="406" t="s">
        <v>397</v>
      </c>
      <c r="AW103" s="406" t="s">
        <v>397</v>
      </c>
      <c r="AX103" s="406" t="s">
        <v>397</v>
      </c>
      <c r="AY103" s="406" t="s">
        <v>397</v>
      </c>
      <c r="AZ103" s="406" t="s">
        <v>397</v>
      </c>
      <c r="BA103" s="406" t="s">
        <v>397</v>
      </c>
      <c r="BB103" s="406" t="s">
        <v>397</v>
      </c>
      <c r="BC103" s="406" t="s">
        <v>397</v>
      </c>
      <c r="BD103" s="406" t="s">
        <v>397</v>
      </c>
      <c r="BE103" s="406" t="s">
        <v>397</v>
      </c>
      <c r="BF103" s="406" t="s">
        <v>397</v>
      </c>
      <c r="BG103" s="406" t="s">
        <v>397</v>
      </c>
      <c r="BH103" s="406" t="s">
        <v>397</v>
      </c>
      <c r="BI103" s="406" t="s">
        <v>397</v>
      </c>
      <c r="BJ103" s="406" t="s">
        <v>397</v>
      </c>
      <c r="BK103" s="406" t="s">
        <v>397</v>
      </c>
      <c r="BL103" s="406" t="s">
        <v>397</v>
      </c>
      <c r="BM103" s="406" t="s">
        <v>397</v>
      </c>
      <c r="BN103" s="406" t="s">
        <v>397</v>
      </c>
      <c r="BO103" s="406" t="s">
        <v>397</v>
      </c>
      <c r="BP103" s="406" t="s">
        <v>397</v>
      </c>
      <c r="BQ103" s="406" t="s">
        <v>397</v>
      </c>
      <c r="BR103" s="406" t="s">
        <v>397</v>
      </c>
      <c r="BS103" s="406" t="s">
        <v>397</v>
      </c>
      <c r="BT103" s="406" t="s">
        <v>397</v>
      </c>
      <c r="BU103" s="406" t="s">
        <v>397</v>
      </c>
      <c r="BV103" s="406" t="s">
        <v>397</v>
      </c>
      <c r="BW103" s="406" t="s">
        <v>397</v>
      </c>
      <c r="BX103" s="406" t="s">
        <v>397</v>
      </c>
      <c r="BY103" s="406" t="s">
        <v>397</v>
      </c>
      <c r="BZ103" s="406" t="s">
        <v>397</v>
      </c>
      <c r="CA103" s="406" t="s">
        <v>397</v>
      </c>
      <c r="CB103" s="406" t="s">
        <v>397</v>
      </c>
      <c r="CC103" s="406" t="s">
        <v>397</v>
      </c>
      <c r="CD103" s="406" t="s">
        <v>397</v>
      </c>
      <c r="CE103" s="406" t="s">
        <v>397</v>
      </c>
      <c r="CF103" s="406" t="s">
        <v>397</v>
      </c>
      <c r="CG103" s="406" t="s">
        <v>397</v>
      </c>
      <c r="CH103" s="406" t="s">
        <v>397</v>
      </c>
      <c r="CI103" s="406" t="s">
        <v>397</v>
      </c>
      <c r="CJ103" s="406" t="s">
        <v>397</v>
      </c>
      <c r="CK103" s="406" t="s">
        <v>397</v>
      </c>
      <c r="CL103" s="406" t="s">
        <v>397</v>
      </c>
      <c r="CM103" s="406" t="s">
        <v>397</v>
      </c>
      <c r="CN103" s="406" t="s">
        <v>397</v>
      </c>
      <c r="CO103" s="406" t="s">
        <v>397</v>
      </c>
      <c r="CP103" s="406" t="s">
        <v>397</v>
      </c>
      <c r="CQ103" s="406" t="s">
        <v>397</v>
      </c>
      <c r="CR103" s="406" t="s">
        <v>397</v>
      </c>
      <c r="CS103" s="406" t="s">
        <v>397</v>
      </c>
      <c r="CT103" s="406" t="s">
        <v>397</v>
      </c>
      <c r="CU103" s="406" t="s">
        <v>397</v>
      </c>
      <c r="CV103" s="406" t="s">
        <v>397</v>
      </c>
      <c r="CW103" s="406" t="s">
        <v>397</v>
      </c>
      <c r="CX103" s="406" t="s">
        <v>397</v>
      </c>
      <c r="CY103" s="406" t="s">
        <v>397</v>
      </c>
      <c r="CZ103" s="406" t="s">
        <v>397</v>
      </c>
      <c r="DA103" s="406" t="s">
        <v>397</v>
      </c>
      <c r="DB103" s="406" t="s">
        <v>397</v>
      </c>
      <c r="DC103" s="397"/>
      <c r="DD103" s="397"/>
      <c r="DE103" s="397"/>
      <c r="DF103" s="397" t="s">
        <v>397</v>
      </c>
      <c r="DG103" s="397" t="s">
        <v>397</v>
      </c>
      <c r="DH103" s="397" t="s">
        <v>397</v>
      </c>
      <c r="DI103" s="397" t="s">
        <v>397</v>
      </c>
      <c r="DJ103" s="397" t="s">
        <v>397</v>
      </c>
      <c r="DK103" s="397" t="s">
        <v>397</v>
      </c>
      <c r="DL103" s="397"/>
      <c r="DM103" s="397"/>
      <c r="DN103" s="397" t="s">
        <v>440</v>
      </c>
      <c r="DO103" s="395" t="s">
        <v>440</v>
      </c>
      <c r="DP103" s="406" t="s">
        <v>397</v>
      </c>
      <c r="DQ103" s="406" t="s">
        <v>397</v>
      </c>
      <c r="DR103" s="406" t="s">
        <v>397</v>
      </c>
      <c r="DS103" s="406" t="s">
        <v>397</v>
      </c>
      <c r="DT103" s="406" t="s">
        <v>397</v>
      </c>
      <c r="DU103" s="406" t="s">
        <v>397</v>
      </c>
      <c r="DV103" s="406" t="s">
        <v>397</v>
      </c>
      <c r="DW103" s="406" t="s">
        <v>397</v>
      </c>
      <c r="DX103" s="406" t="s">
        <v>397</v>
      </c>
      <c r="DY103" s="406" t="s">
        <v>397</v>
      </c>
      <c r="DZ103" s="406" t="s">
        <v>397</v>
      </c>
      <c r="EA103" s="406" t="s">
        <v>397</v>
      </c>
      <c r="EB103" s="406" t="s">
        <v>397</v>
      </c>
      <c r="EC103" s="406" t="s">
        <v>397</v>
      </c>
      <c r="ED103" s="406" t="s">
        <v>397</v>
      </c>
      <c r="EE103" s="406" t="s">
        <v>397</v>
      </c>
      <c r="EF103" s="406" t="s">
        <v>397</v>
      </c>
      <c r="EG103" s="406" t="s">
        <v>397</v>
      </c>
      <c r="EH103" s="406" t="s">
        <v>397</v>
      </c>
      <c r="EI103" s="406" t="s">
        <v>397</v>
      </c>
      <c r="EJ103" s="406" t="s">
        <v>397</v>
      </c>
      <c r="EK103" s="406" t="s">
        <v>397</v>
      </c>
      <c r="EL103" s="406" t="s">
        <v>397</v>
      </c>
      <c r="EM103" s="406" t="s">
        <v>397</v>
      </c>
      <c r="EN103" s="406" t="s">
        <v>397</v>
      </c>
      <c r="EO103" s="406" t="s">
        <v>397</v>
      </c>
      <c r="EP103" s="406" t="s">
        <v>397</v>
      </c>
      <c r="EQ103" s="406" t="s">
        <v>397</v>
      </c>
      <c r="ER103" s="406" t="s">
        <v>397</v>
      </c>
      <c r="ES103" s="406" t="s">
        <v>397</v>
      </c>
      <c r="ET103" s="406" t="s">
        <v>397</v>
      </c>
      <c r="EU103" s="406" t="s">
        <v>397</v>
      </c>
      <c r="EV103" s="406" t="s">
        <v>397</v>
      </c>
      <c r="EW103" s="406" t="s">
        <v>397</v>
      </c>
      <c r="EX103" s="406" t="s">
        <v>397</v>
      </c>
      <c r="EY103" s="406" t="s">
        <v>397</v>
      </c>
      <c r="EZ103" s="406" t="s">
        <v>397</v>
      </c>
      <c r="FA103" s="406" t="s">
        <v>397</v>
      </c>
      <c r="FB103" s="406" t="s">
        <v>397</v>
      </c>
      <c r="FC103" s="406" t="s">
        <v>397</v>
      </c>
      <c r="FD103" s="406" t="s">
        <v>397</v>
      </c>
      <c r="FE103" s="406" t="s">
        <v>397</v>
      </c>
      <c r="FF103" s="406" t="s">
        <v>397</v>
      </c>
      <c r="FG103" s="406" t="s">
        <v>397</v>
      </c>
      <c r="FH103" s="406" t="s">
        <v>397</v>
      </c>
      <c r="FI103" s="406" t="s">
        <v>397</v>
      </c>
      <c r="FJ103" s="406" t="s">
        <v>397</v>
      </c>
      <c r="FK103" s="406" t="s">
        <v>397</v>
      </c>
      <c r="FL103" s="406" t="s">
        <v>397</v>
      </c>
      <c r="FM103" s="406" t="s">
        <v>397</v>
      </c>
      <c r="FN103" s="406" t="s">
        <v>397</v>
      </c>
      <c r="FO103" s="406" t="s">
        <v>397</v>
      </c>
      <c r="FP103" s="406" t="s">
        <v>397</v>
      </c>
      <c r="FQ103" s="406" t="s">
        <v>397</v>
      </c>
      <c r="FR103" s="406" t="s">
        <v>397</v>
      </c>
      <c r="FS103" s="406" t="s">
        <v>397</v>
      </c>
      <c r="FT103" s="406" t="s">
        <v>397</v>
      </c>
      <c r="FU103" s="406" t="s">
        <v>397</v>
      </c>
      <c r="FV103" s="406" t="s">
        <v>397</v>
      </c>
      <c r="FW103" s="406" t="s">
        <v>397</v>
      </c>
      <c r="FX103" s="406" t="s">
        <v>397</v>
      </c>
      <c r="FY103" s="406" t="s">
        <v>397</v>
      </c>
      <c r="FZ103" s="406" t="s">
        <v>397</v>
      </c>
      <c r="GA103" s="406" t="s">
        <v>397</v>
      </c>
      <c r="GB103" s="406" t="s">
        <v>397</v>
      </c>
      <c r="GC103" s="406" t="s">
        <v>397</v>
      </c>
      <c r="GD103" s="406" t="s">
        <v>397</v>
      </c>
      <c r="GE103" s="406" t="s">
        <v>397</v>
      </c>
      <c r="GF103" s="406" t="s">
        <v>397</v>
      </c>
      <c r="GG103" s="406" t="s">
        <v>397</v>
      </c>
      <c r="GH103" s="406" t="s">
        <v>397</v>
      </c>
      <c r="GI103" s="406" t="s">
        <v>397</v>
      </c>
      <c r="GJ103" s="406" t="s">
        <v>397</v>
      </c>
      <c r="GK103" s="406" t="s">
        <v>397</v>
      </c>
      <c r="GL103" s="406" t="s">
        <v>397</v>
      </c>
      <c r="GM103" s="406" t="s">
        <v>397</v>
      </c>
      <c r="GN103" s="406" t="s">
        <v>397</v>
      </c>
      <c r="GO103" s="406" t="s">
        <v>397</v>
      </c>
      <c r="GP103" s="406" t="s">
        <v>397</v>
      </c>
      <c r="GQ103" s="406" t="s">
        <v>397</v>
      </c>
      <c r="GR103" s="406" t="s">
        <v>397</v>
      </c>
      <c r="GS103" s="406" t="s">
        <v>397</v>
      </c>
      <c r="GT103" s="406" t="s">
        <v>397</v>
      </c>
      <c r="GU103" s="406" t="s">
        <v>397</v>
      </c>
      <c r="GV103" s="406" t="s">
        <v>397</v>
      </c>
      <c r="GW103" s="406" t="s">
        <v>397</v>
      </c>
      <c r="GX103" s="406" t="s">
        <v>397</v>
      </c>
      <c r="GY103" s="406" t="s">
        <v>397</v>
      </c>
      <c r="GZ103" s="406" t="s">
        <v>397</v>
      </c>
      <c r="HA103" s="406" t="s">
        <v>397</v>
      </c>
      <c r="HB103" s="406" t="s">
        <v>397</v>
      </c>
      <c r="HC103" s="406" t="s">
        <v>397</v>
      </c>
      <c r="HD103" s="406" t="s">
        <v>397</v>
      </c>
      <c r="HE103" s="406" t="s">
        <v>397</v>
      </c>
      <c r="HF103" s="406" t="s">
        <v>397</v>
      </c>
      <c r="HG103" s="406" t="s">
        <v>397</v>
      </c>
      <c r="HH103" s="406" t="s">
        <v>397</v>
      </c>
      <c r="HI103" s="406" t="s">
        <v>397</v>
      </c>
      <c r="HJ103" s="406" t="s">
        <v>397</v>
      </c>
      <c r="HK103" s="406" t="s">
        <v>397</v>
      </c>
      <c r="HL103" s="406" t="s">
        <v>397</v>
      </c>
      <c r="HM103" s="406" t="s">
        <v>397</v>
      </c>
      <c r="HN103" s="406" t="s">
        <v>397</v>
      </c>
      <c r="HO103" s="406" t="s">
        <v>397</v>
      </c>
      <c r="HP103" s="406" t="s">
        <v>397</v>
      </c>
      <c r="HQ103" s="406" t="s">
        <v>397</v>
      </c>
      <c r="HR103" s="406" t="s">
        <v>397</v>
      </c>
      <c r="HS103" s="406" t="s">
        <v>397</v>
      </c>
      <c r="HT103" s="406" t="s">
        <v>397</v>
      </c>
      <c r="HU103" s="406" t="s">
        <v>397</v>
      </c>
      <c r="HV103" s="406" t="s">
        <v>397</v>
      </c>
      <c r="HW103" s="406" t="s">
        <v>397</v>
      </c>
      <c r="HX103" s="406" t="s">
        <v>397</v>
      </c>
      <c r="HY103" s="406" t="s">
        <v>397</v>
      </c>
      <c r="HZ103" s="406" t="s">
        <v>397</v>
      </c>
      <c r="IA103" s="406" t="s">
        <v>397</v>
      </c>
      <c r="IB103" s="406" t="s">
        <v>397</v>
      </c>
      <c r="IC103" s="406" t="s">
        <v>397</v>
      </c>
      <c r="ID103" s="406" t="s">
        <v>397</v>
      </c>
      <c r="IE103" s="406" t="s">
        <v>397</v>
      </c>
      <c r="IF103" s="406" t="s">
        <v>397</v>
      </c>
      <c r="IG103" s="406" t="s">
        <v>397</v>
      </c>
      <c r="IH103" s="406" t="s">
        <v>397</v>
      </c>
      <c r="II103" s="406" t="s">
        <v>397</v>
      </c>
      <c r="IJ103" s="406" t="s">
        <v>397</v>
      </c>
      <c r="IK103" s="406" t="s">
        <v>397</v>
      </c>
      <c r="IL103" s="406" t="s">
        <v>397</v>
      </c>
      <c r="IM103" s="406" t="s">
        <v>397</v>
      </c>
      <c r="IN103" s="406" t="s">
        <v>397</v>
      </c>
      <c r="IO103" s="406" t="s">
        <v>397</v>
      </c>
      <c r="IP103" s="406" t="s">
        <v>397</v>
      </c>
      <c r="IQ103" s="406" t="s">
        <v>397</v>
      </c>
      <c r="IR103" s="406" t="s">
        <v>397</v>
      </c>
      <c r="IS103" s="406" t="s">
        <v>397</v>
      </c>
      <c r="IT103" s="406" t="s">
        <v>397</v>
      </c>
      <c r="IU103" s="406" t="s">
        <v>397</v>
      </c>
      <c r="IV103" s="406" t="s">
        <v>397</v>
      </c>
      <c r="IW103" s="406" t="s">
        <v>397</v>
      </c>
      <c r="IX103" s="406" t="s">
        <v>397</v>
      </c>
      <c r="IY103" s="406" t="s">
        <v>397</v>
      </c>
      <c r="IZ103" s="406" t="s">
        <v>397</v>
      </c>
      <c r="JA103" s="406" t="s">
        <v>397</v>
      </c>
      <c r="JB103" s="406" t="s">
        <v>397</v>
      </c>
      <c r="JC103" s="406" t="s">
        <v>397</v>
      </c>
      <c r="JD103" s="406" t="s">
        <v>397</v>
      </c>
      <c r="JE103" s="406" t="s">
        <v>397</v>
      </c>
      <c r="JF103" s="406" t="s">
        <v>397</v>
      </c>
      <c r="JG103" s="406" t="s">
        <v>397</v>
      </c>
      <c r="JH103" s="406" t="s">
        <v>397</v>
      </c>
      <c r="JI103" s="406" t="s">
        <v>397</v>
      </c>
      <c r="JJ103" s="406" t="s">
        <v>397</v>
      </c>
      <c r="JK103" s="406" t="s">
        <v>397</v>
      </c>
      <c r="JL103" s="406" t="s">
        <v>397</v>
      </c>
      <c r="JM103" s="406" t="s">
        <v>397</v>
      </c>
      <c r="JN103" s="406" t="s">
        <v>397</v>
      </c>
      <c r="JO103" s="406" t="s">
        <v>397</v>
      </c>
      <c r="JP103" s="406" t="s">
        <v>397</v>
      </c>
      <c r="JQ103" s="406" t="s">
        <v>397</v>
      </c>
      <c r="JR103" s="406" t="s">
        <v>397</v>
      </c>
      <c r="JS103" s="406" t="s">
        <v>397</v>
      </c>
      <c r="JT103" s="406" t="s">
        <v>397</v>
      </c>
      <c r="JU103" s="406" t="s">
        <v>397</v>
      </c>
      <c r="JV103" s="406" t="s">
        <v>397</v>
      </c>
      <c r="JW103" s="406" t="s">
        <v>397</v>
      </c>
      <c r="JX103" s="406" t="s">
        <v>397</v>
      </c>
      <c r="JY103" s="406" t="s">
        <v>397</v>
      </c>
      <c r="JZ103" s="406" t="s">
        <v>397</v>
      </c>
      <c r="KA103" s="406" t="s">
        <v>397</v>
      </c>
      <c r="KB103" s="406" t="s">
        <v>397</v>
      </c>
      <c r="KC103" s="406" t="s">
        <v>397</v>
      </c>
      <c r="KD103" s="406" t="s">
        <v>397</v>
      </c>
      <c r="KE103" s="406" t="s">
        <v>397</v>
      </c>
      <c r="KF103" s="406" t="s">
        <v>397</v>
      </c>
      <c r="KG103" s="406" t="s">
        <v>397</v>
      </c>
      <c r="KH103" s="406" t="s">
        <v>397</v>
      </c>
      <c r="KI103" s="406" t="s">
        <v>397</v>
      </c>
      <c r="KJ103" s="406" t="s">
        <v>397</v>
      </c>
      <c r="KK103" s="406" t="s">
        <v>397</v>
      </c>
      <c r="KL103" s="406" t="s">
        <v>397</v>
      </c>
      <c r="KM103" s="406" t="s">
        <v>397</v>
      </c>
      <c r="KN103" s="406" t="s">
        <v>397</v>
      </c>
      <c r="KO103" s="406" t="s">
        <v>397</v>
      </c>
      <c r="KP103" s="406" t="s">
        <v>397</v>
      </c>
      <c r="KQ103" s="406" t="s">
        <v>397</v>
      </c>
      <c r="KR103" s="406" t="s">
        <v>397</v>
      </c>
      <c r="KS103" s="406" t="s">
        <v>397</v>
      </c>
      <c r="KT103" s="406" t="s">
        <v>397</v>
      </c>
      <c r="KU103" s="406"/>
      <c r="KV103" s="406"/>
      <c r="KW103" s="406"/>
      <c r="KX103" s="406"/>
      <c r="KY103" s="397"/>
      <c r="KZ103" s="397" t="s">
        <v>440</v>
      </c>
      <c r="LA103" s="397" t="s">
        <v>397</v>
      </c>
      <c r="LB103" s="397" t="s">
        <v>397</v>
      </c>
      <c r="LC103" s="397" t="s">
        <v>397</v>
      </c>
      <c r="LD103" s="397" t="s">
        <v>397</v>
      </c>
      <c r="LE103" s="397" t="s">
        <v>397</v>
      </c>
      <c r="LF103" s="397" t="s">
        <v>397</v>
      </c>
      <c r="LG103" s="397"/>
      <c r="LH103" s="406"/>
      <c r="LI103" s="406"/>
      <c r="LJ103" s="406"/>
      <c r="LK103" s="406"/>
      <c r="LL103" s="406"/>
      <c r="LM103" s="406"/>
      <c r="LN103" s="406"/>
      <c r="LO103" s="406"/>
      <c r="LP103" s="406"/>
      <c r="LQ103" s="406"/>
      <c r="LR103" s="406"/>
      <c r="LS103" s="406"/>
      <c r="LT103" s="406"/>
      <c r="LU103" s="406"/>
      <c r="LV103" s="406"/>
      <c r="LW103" s="406"/>
      <c r="LX103" s="406"/>
      <c r="LY103" s="406"/>
      <c r="LZ103" s="406"/>
      <c r="MA103" s="406"/>
      <c r="MB103" s="406"/>
      <c r="MC103" s="406"/>
      <c r="MD103" s="406"/>
      <c r="ME103" s="406"/>
      <c r="MF103" s="406"/>
      <c r="MG103" s="406"/>
      <c r="MH103" s="406"/>
      <c r="MI103" s="406"/>
      <c r="MJ103" s="406"/>
      <c r="MK103" s="406"/>
      <c r="ML103" s="406"/>
      <c r="MM103" s="406"/>
      <c r="MN103" s="406"/>
      <c r="MO103" s="406"/>
      <c r="MP103" s="406"/>
      <c r="MQ103" s="406"/>
      <c r="MR103" s="406"/>
      <c r="MS103" s="406"/>
      <c r="MT103" s="406"/>
      <c r="MU103" s="406"/>
      <c r="MV103" s="406"/>
      <c r="MW103" s="406"/>
      <c r="MX103" s="406"/>
      <c r="MY103" s="406"/>
      <c r="MZ103" s="406"/>
      <c r="NA103" s="406"/>
      <c r="NB103" s="406"/>
      <c r="NC103" s="406"/>
      <c r="ND103" s="406"/>
      <c r="NE103" s="406"/>
      <c r="NF103" s="406"/>
      <c r="NG103" s="406"/>
      <c r="NH103" s="406"/>
      <c r="NI103" s="406"/>
      <c r="NJ103" s="406"/>
      <c r="NK103" s="406"/>
      <c r="NL103" s="406"/>
      <c r="NM103" s="406"/>
      <c r="NN103" s="406"/>
      <c r="NO103" s="406"/>
      <c r="NP103" s="406"/>
      <c r="NQ103" s="406"/>
      <c r="NR103" s="406"/>
      <c r="NS103" s="406"/>
      <c r="NT103" s="406"/>
      <c r="NU103" s="406"/>
      <c r="NV103" s="406"/>
      <c r="NW103" s="406"/>
      <c r="NX103" s="406"/>
      <c r="NY103" s="406"/>
      <c r="NZ103" s="406"/>
      <c r="OA103" s="406"/>
      <c r="OB103" s="406"/>
      <c r="OC103" s="406"/>
      <c r="OD103" s="406"/>
      <c r="OE103" s="406"/>
      <c r="OF103" s="406"/>
      <c r="OG103" s="406"/>
      <c r="OH103" s="406"/>
      <c r="OI103" s="406"/>
      <c r="OJ103" s="406"/>
      <c r="OK103" s="406"/>
      <c r="OL103" s="406"/>
      <c r="OM103" s="406"/>
      <c r="ON103" s="406"/>
      <c r="OO103" s="406"/>
      <c r="OP103" s="406"/>
      <c r="OQ103" s="406"/>
      <c r="OR103" s="406"/>
      <c r="OS103" s="406"/>
      <c r="OT103" s="406"/>
      <c r="OU103" s="406"/>
      <c r="OV103" s="406"/>
      <c r="OW103" s="406"/>
      <c r="OX103" s="406"/>
      <c r="OY103" s="406"/>
      <c r="OZ103" s="406"/>
      <c r="PA103" s="406"/>
      <c r="PB103" s="406"/>
      <c r="PC103" s="406"/>
      <c r="PD103" s="406"/>
      <c r="PE103" s="406"/>
      <c r="PF103" s="406"/>
      <c r="PG103" s="406"/>
      <c r="PH103" s="406"/>
      <c r="PI103" s="406"/>
      <c r="PJ103" s="406"/>
      <c r="PK103" s="406"/>
      <c r="PL103" s="406"/>
      <c r="PM103" s="406"/>
      <c r="PN103" s="406"/>
      <c r="PO103" s="406"/>
      <c r="PP103" s="406"/>
      <c r="PQ103" s="406"/>
      <c r="PR103" s="406"/>
      <c r="PS103" s="406"/>
      <c r="PT103" s="406"/>
      <c r="PU103" s="406"/>
      <c r="PV103" s="406"/>
      <c r="PW103" s="406"/>
      <c r="PX103" s="406"/>
      <c r="PY103" s="406"/>
      <c r="PZ103" s="406"/>
      <c r="QA103" s="406"/>
      <c r="QB103" s="406"/>
      <c r="QC103" s="406"/>
      <c r="QD103" s="406"/>
      <c r="QE103" s="406"/>
      <c r="QF103" s="406"/>
      <c r="QG103" s="406"/>
      <c r="QH103" s="406"/>
      <c r="QI103" s="406"/>
      <c r="QJ103" s="406"/>
      <c r="QK103" s="406"/>
      <c r="QL103" s="406"/>
      <c r="QM103" s="406"/>
      <c r="QN103" s="406"/>
      <c r="QO103" s="406"/>
      <c r="QP103" s="406"/>
      <c r="QQ103" s="406"/>
      <c r="QR103" s="406"/>
      <c r="QS103" s="406"/>
      <c r="QT103" s="406"/>
      <c r="QU103" s="406"/>
      <c r="QV103" s="406"/>
      <c r="QW103" s="406"/>
      <c r="QX103" s="406"/>
      <c r="QY103" s="406"/>
      <c r="QZ103" s="406"/>
      <c r="RA103" s="406"/>
      <c r="RB103" s="406"/>
      <c r="RC103" s="406"/>
      <c r="RD103" s="406"/>
      <c r="RE103" s="406"/>
      <c r="RF103" s="406"/>
      <c r="RG103" s="406"/>
      <c r="RH103" s="406"/>
      <c r="RI103" s="406"/>
      <c r="RJ103" s="406"/>
      <c r="RK103" s="406"/>
      <c r="RL103" s="406"/>
      <c r="RM103" s="406"/>
      <c r="RN103" s="406"/>
      <c r="RO103" s="406"/>
      <c r="RP103" s="406"/>
      <c r="RQ103" s="406"/>
      <c r="RR103" s="406"/>
      <c r="RS103" s="406"/>
      <c r="RT103" s="406"/>
      <c r="RU103" s="406"/>
      <c r="RV103" s="406"/>
      <c r="RW103" s="406"/>
      <c r="RX103" s="406"/>
      <c r="RY103" s="406"/>
      <c r="RZ103" s="406"/>
      <c r="SA103" s="406"/>
      <c r="SB103" s="406"/>
      <c r="SC103" s="406"/>
      <c r="SD103" s="406"/>
      <c r="SE103" s="406"/>
      <c r="SF103" s="406"/>
      <c r="SG103" s="406"/>
    </row>
    <row r="104" spans="1:501">
      <c r="A104" s="395"/>
      <c r="B104" s="395" t="s">
        <v>496</v>
      </c>
      <c r="C104" s="395">
        <v>0</v>
      </c>
      <c r="D104" s="395">
        <v>64.27</v>
      </c>
      <c r="E104" s="395">
        <v>1514.68</v>
      </c>
      <c r="F104" s="395">
        <v>30.25</v>
      </c>
      <c r="G104" s="395">
        <v>565.48</v>
      </c>
      <c r="H104" s="395">
        <v>91.04</v>
      </c>
      <c r="I104" s="395">
        <v>25.32</v>
      </c>
      <c r="J104" s="395">
        <v>69.319999999999993</v>
      </c>
      <c r="K104" s="395">
        <v>58.93</v>
      </c>
      <c r="L104" s="395">
        <v>73.39</v>
      </c>
      <c r="M104" s="395">
        <v>0</v>
      </c>
      <c r="N104" s="395"/>
      <c r="O104" s="398">
        <v>0</v>
      </c>
      <c r="P104" s="395">
        <v>0</v>
      </c>
      <c r="Q104" s="395">
        <v>0</v>
      </c>
      <c r="R104" s="395">
        <v>0</v>
      </c>
      <c r="S104" s="395">
        <v>0</v>
      </c>
      <c r="T104" s="395">
        <v>0</v>
      </c>
      <c r="U104" s="395">
        <v>0</v>
      </c>
      <c r="V104" s="395">
        <v>0</v>
      </c>
      <c r="W104" s="395" t="s">
        <v>397</v>
      </c>
      <c r="X104" s="395" t="s">
        <v>397</v>
      </c>
      <c r="Y104" s="395" t="s">
        <v>397</v>
      </c>
      <c r="Z104" s="395"/>
      <c r="AA104" s="395"/>
      <c r="AB104" s="395"/>
      <c r="AC104" s="395"/>
      <c r="AD104" s="395"/>
      <c r="AE104" s="395"/>
      <c r="AF104" s="397" t="s">
        <v>496</v>
      </c>
      <c r="AG104" s="395" t="s">
        <v>496</v>
      </c>
      <c r="AH104" s="406" t="s">
        <v>397</v>
      </c>
      <c r="AI104" s="406" t="s">
        <v>397</v>
      </c>
      <c r="AJ104" s="406" t="s">
        <v>397</v>
      </c>
      <c r="AK104" s="406" t="s">
        <v>397</v>
      </c>
      <c r="AL104" s="406" t="s">
        <v>397</v>
      </c>
      <c r="AM104" s="406" t="s">
        <v>397</v>
      </c>
      <c r="AN104" s="406" t="s">
        <v>397</v>
      </c>
      <c r="AO104" s="406" t="s">
        <v>397</v>
      </c>
      <c r="AP104" s="406" t="s">
        <v>397</v>
      </c>
      <c r="AQ104" s="406" t="s">
        <v>397</v>
      </c>
      <c r="AR104" s="406" t="s">
        <v>397</v>
      </c>
      <c r="AS104" s="406" t="s">
        <v>397</v>
      </c>
      <c r="AT104" s="406" t="s">
        <v>397</v>
      </c>
      <c r="AU104" s="406" t="s">
        <v>397</v>
      </c>
      <c r="AV104" s="406" t="s">
        <v>397</v>
      </c>
      <c r="AW104" s="406" t="s">
        <v>397</v>
      </c>
      <c r="AX104" s="406" t="s">
        <v>397</v>
      </c>
      <c r="AY104" s="406" t="s">
        <v>397</v>
      </c>
      <c r="AZ104" s="406" t="s">
        <v>397</v>
      </c>
      <c r="BA104" s="406" t="s">
        <v>397</v>
      </c>
      <c r="BB104" s="406" t="s">
        <v>397</v>
      </c>
      <c r="BC104" s="406" t="s">
        <v>397</v>
      </c>
      <c r="BD104" s="406" t="s">
        <v>397</v>
      </c>
      <c r="BE104" s="406" t="s">
        <v>397</v>
      </c>
      <c r="BF104" s="406" t="s">
        <v>397</v>
      </c>
      <c r="BG104" s="406" t="s">
        <v>397</v>
      </c>
      <c r="BH104" s="406" t="s">
        <v>397</v>
      </c>
      <c r="BI104" s="406" t="s">
        <v>397</v>
      </c>
      <c r="BJ104" s="406" t="s">
        <v>397</v>
      </c>
      <c r="BK104" s="406" t="s">
        <v>397</v>
      </c>
      <c r="BL104" s="406" t="s">
        <v>397</v>
      </c>
      <c r="BM104" s="406" t="s">
        <v>397</v>
      </c>
      <c r="BN104" s="406" t="s">
        <v>397</v>
      </c>
      <c r="BO104" s="406" t="s">
        <v>397</v>
      </c>
      <c r="BP104" s="406" t="s">
        <v>397</v>
      </c>
      <c r="BQ104" s="406" t="s">
        <v>397</v>
      </c>
      <c r="BR104" s="406" t="s">
        <v>397</v>
      </c>
      <c r="BS104" s="406" t="s">
        <v>397</v>
      </c>
      <c r="BT104" s="406" t="s">
        <v>397</v>
      </c>
      <c r="BU104" s="406" t="s">
        <v>397</v>
      </c>
      <c r="BV104" s="406" t="s">
        <v>397</v>
      </c>
      <c r="BW104" s="406" t="s">
        <v>397</v>
      </c>
      <c r="BX104" s="406" t="s">
        <v>397</v>
      </c>
      <c r="BY104" s="406" t="s">
        <v>397</v>
      </c>
      <c r="BZ104" s="406" t="s">
        <v>397</v>
      </c>
      <c r="CA104" s="406" t="s">
        <v>397</v>
      </c>
      <c r="CB104" s="406" t="s">
        <v>397</v>
      </c>
      <c r="CC104" s="406" t="s">
        <v>397</v>
      </c>
      <c r="CD104" s="406" t="s">
        <v>397</v>
      </c>
      <c r="CE104" s="406" t="s">
        <v>397</v>
      </c>
      <c r="CF104" s="406" t="s">
        <v>397</v>
      </c>
      <c r="CG104" s="406" t="s">
        <v>397</v>
      </c>
      <c r="CH104" s="406" t="s">
        <v>397</v>
      </c>
      <c r="CI104" s="406" t="s">
        <v>397</v>
      </c>
      <c r="CJ104" s="406" t="s">
        <v>397</v>
      </c>
      <c r="CK104" s="406" t="s">
        <v>397</v>
      </c>
      <c r="CL104" s="406" t="s">
        <v>397</v>
      </c>
      <c r="CM104" s="406" t="s">
        <v>397</v>
      </c>
      <c r="CN104" s="406" t="s">
        <v>397</v>
      </c>
      <c r="CO104" s="406" t="s">
        <v>397</v>
      </c>
      <c r="CP104" s="406" t="s">
        <v>397</v>
      </c>
      <c r="CQ104" s="406" t="s">
        <v>397</v>
      </c>
      <c r="CR104" s="406" t="s">
        <v>397</v>
      </c>
      <c r="CS104" s="406" t="s">
        <v>397</v>
      </c>
      <c r="CT104" s="406" t="s">
        <v>397</v>
      </c>
      <c r="CU104" s="406" t="s">
        <v>397</v>
      </c>
      <c r="CV104" s="406" t="s">
        <v>397</v>
      </c>
      <c r="CW104" s="406" t="s">
        <v>397</v>
      </c>
      <c r="CX104" s="406" t="s">
        <v>397</v>
      </c>
      <c r="CY104" s="406" t="s">
        <v>397</v>
      </c>
      <c r="CZ104" s="406" t="s">
        <v>397</v>
      </c>
      <c r="DA104" s="406" t="s">
        <v>397</v>
      </c>
      <c r="DB104" s="406" t="s">
        <v>397</v>
      </c>
      <c r="DC104" s="397"/>
      <c r="DD104" s="397"/>
      <c r="DE104" s="397"/>
      <c r="DF104" s="397" t="s">
        <v>397</v>
      </c>
      <c r="DG104" s="397" t="s">
        <v>397</v>
      </c>
      <c r="DH104" s="397" t="s">
        <v>397</v>
      </c>
      <c r="DI104" s="397" t="s">
        <v>397</v>
      </c>
      <c r="DJ104" s="397" t="s">
        <v>397</v>
      </c>
      <c r="DK104" s="397" t="s">
        <v>397</v>
      </c>
      <c r="DL104" s="397"/>
      <c r="DM104" s="397"/>
      <c r="DN104" s="397" t="s">
        <v>496</v>
      </c>
      <c r="DO104" s="395" t="s">
        <v>496</v>
      </c>
      <c r="DP104" s="406" t="s">
        <v>397</v>
      </c>
      <c r="DQ104" s="406" t="s">
        <v>397</v>
      </c>
      <c r="DR104" s="406" t="s">
        <v>397</v>
      </c>
      <c r="DS104" s="406" t="s">
        <v>397</v>
      </c>
      <c r="DT104" s="406" t="s">
        <v>397</v>
      </c>
      <c r="DU104" s="406" t="s">
        <v>397</v>
      </c>
      <c r="DV104" s="406" t="s">
        <v>397</v>
      </c>
      <c r="DW104" s="406" t="s">
        <v>397</v>
      </c>
      <c r="DX104" s="406" t="s">
        <v>397</v>
      </c>
      <c r="DY104" s="406" t="s">
        <v>397</v>
      </c>
      <c r="DZ104" s="406" t="s">
        <v>397</v>
      </c>
      <c r="EA104" s="406" t="s">
        <v>397</v>
      </c>
      <c r="EB104" s="406" t="s">
        <v>397</v>
      </c>
      <c r="EC104" s="406" t="s">
        <v>397</v>
      </c>
      <c r="ED104" s="406" t="s">
        <v>397</v>
      </c>
      <c r="EE104" s="406" t="s">
        <v>397</v>
      </c>
      <c r="EF104" s="406" t="s">
        <v>397</v>
      </c>
      <c r="EG104" s="406" t="s">
        <v>397</v>
      </c>
      <c r="EH104" s="406" t="s">
        <v>397</v>
      </c>
      <c r="EI104" s="406" t="s">
        <v>397</v>
      </c>
      <c r="EJ104" s="406" t="s">
        <v>397</v>
      </c>
      <c r="EK104" s="406" t="s">
        <v>397</v>
      </c>
      <c r="EL104" s="406" t="s">
        <v>397</v>
      </c>
      <c r="EM104" s="406" t="s">
        <v>397</v>
      </c>
      <c r="EN104" s="406" t="s">
        <v>397</v>
      </c>
      <c r="EO104" s="406" t="s">
        <v>397</v>
      </c>
      <c r="EP104" s="406" t="s">
        <v>397</v>
      </c>
      <c r="EQ104" s="406" t="s">
        <v>397</v>
      </c>
      <c r="ER104" s="406" t="s">
        <v>397</v>
      </c>
      <c r="ES104" s="406" t="s">
        <v>397</v>
      </c>
      <c r="ET104" s="406" t="s">
        <v>397</v>
      </c>
      <c r="EU104" s="406" t="s">
        <v>397</v>
      </c>
      <c r="EV104" s="406" t="s">
        <v>397</v>
      </c>
      <c r="EW104" s="406" t="s">
        <v>397</v>
      </c>
      <c r="EX104" s="406" t="s">
        <v>397</v>
      </c>
      <c r="EY104" s="406" t="s">
        <v>397</v>
      </c>
      <c r="EZ104" s="406" t="s">
        <v>397</v>
      </c>
      <c r="FA104" s="406" t="s">
        <v>397</v>
      </c>
      <c r="FB104" s="406" t="s">
        <v>397</v>
      </c>
      <c r="FC104" s="406" t="s">
        <v>397</v>
      </c>
      <c r="FD104" s="406" t="s">
        <v>397</v>
      </c>
      <c r="FE104" s="406" t="s">
        <v>397</v>
      </c>
      <c r="FF104" s="406" t="s">
        <v>397</v>
      </c>
      <c r="FG104" s="406" t="s">
        <v>397</v>
      </c>
      <c r="FH104" s="406" t="s">
        <v>397</v>
      </c>
      <c r="FI104" s="406" t="s">
        <v>397</v>
      </c>
      <c r="FJ104" s="406" t="s">
        <v>397</v>
      </c>
      <c r="FK104" s="406" t="s">
        <v>397</v>
      </c>
      <c r="FL104" s="406" t="s">
        <v>397</v>
      </c>
      <c r="FM104" s="406" t="s">
        <v>397</v>
      </c>
      <c r="FN104" s="406" t="s">
        <v>397</v>
      </c>
      <c r="FO104" s="406" t="s">
        <v>397</v>
      </c>
      <c r="FP104" s="406" t="s">
        <v>397</v>
      </c>
      <c r="FQ104" s="406" t="s">
        <v>397</v>
      </c>
      <c r="FR104" s="406" t="s">
        <v>397</v>
      </c>
      <c r="FS104" s="406" t="s">
        <v>397</v>
      </c>
      <c r="FT104" s="406" t="s">
        <v>397</v>
      </c>
      <c r="FU104" s="406" t="s">
        <v>397</v>
      </c>
      <c r="FV104" s="406" t="s">
        <v>397</v>
      </c>
      <c r="FW104" s="406" t="s">
        <v>397</v>
      </c>
      <c r="FX104" s="406" t="s">
        <v>397</v>
      </c>
      <c r="FY104" s="406" t="s">
        <v>397</v>
      </c>
      <c r="FZ104" s="406" t="s">
        <v>397</v>
      </c>
      <c r="GA104" s="406" t="s">
        <v>397</v>
      </c>
      <c r="GB104" s="406" t="s">
        <v>397</v>
      </c>
      <c r="GC104" s="406" t="s">
        <v>397</v>
      </c>
      <c r="GD104" s="406" t="s">
        <v>397</v>
      </c>
      <c r="GE104" s="406" t="s">
        <v>397</v>
      </c>
      <c r="GF104" s="406" t="s">
        <v>397</v>
      </c>
      <c r="GG104" s="406" t="s">
        <v>397</v>
      </c>
      <c r="GH104" s="406" t="s">
        <v>397</v>
      </c>
      <c r="GI104" s="406" t="s">
        <v>397</v>
      </c>
      <c r="GJ104" s="406" t="s">
        <v>397</v>
      </c>
      <c r="GK104" s="406" t="s">
        <v>397</v>
      </c>
      <c r="GL104" s="406" t="s">
        <v>397</v>
      </c>
      <c r="GM104" s="406" t="s">
        <v>397</v>
      </c>
      <c r="GN104" s="406" t="s">
        <v>397</v>
      </c>
      <c r="GO104" s="406" t="s">
        <v>397</v>
      </c>
      <c r="GP104" s="406" t="s">
        <v>397</v>
      </c>
      <c r="GQ104" s="406" t="s">
        <v>397</v>
      </c>
      <c r="GR104" s="406" t="s">
        <v>397</v>
      </c>
      <c r="GS104" s="406" t="s">
        <v>397</v>
      </c>
      <c r="GT104" s="406" t="s">
        <v>397</v>
      </c>
      <c r="GU104" s="406" t="s">
        <v>397</v>
      </c>
      <c r="GV104" s="406" t="s">
        <v>397</v>
      </c>
      <c r="GW104" s="406" t="s">
        <v>397</v>
      </c>
      <c r="GX104" s="406" t="s">
        <v>397</v>
      </c>
      <c r="GY104" s="406" t="s">
        <v>397</v>
      </c>
      <c r="GZ104" s="406" t="s">
        <v>397</v>
      </c>
      <c r="HA104" s="406" t="s">
        <v>397</v>
      </c>
      <c r="HB104" s="406" t="s">
        <v>397</v>
      </c>
      <c r="HC104" s="406" t="s">
        <v>397</v>
      </c>
      <c r="HD104" s="406" t="s">
        <v>397</v>
      </c>
      <c r="HE104" s="406" t="s">
        <v>397</v>
      </c>
      <c r="HF104" s="406" t="s">
        <v>397</v>
      </c>
      <c r="HG104" s="406" t="s">
        <v>397</v>
      </c>
      <c r="HH104" s="406" t="s">
        <v>397</v>
      </c>
      <c r="HI104" s="406" t="s">
        <v>397</v>
      </c>
      <c r="HJ104" s="406" t="s">
        <v>397</v>
      </c>
      <c r="HK104" s="406" t="s">
        <v>397</v>
      </c>
      <c r="HL104" s="406" t="s">
        <v>397</v>
      </c>
      <c r="HM104" s="406" t="s">
        <v>397</v>
      </c>
      <c r="HN104" s="406" t="s">
        <v>397</v>
      </c>
      <c r="HO104" s="406" t="s">
        <v>397</v>
      </c>
      <c r="HP104" s="406" t="s">
        <v>397</v>
      </c>
      <c r="HQ104" s="406" t="s">
        <v>397</v>
      </c>
      <c r="HR104" s="406" t="s">
        <v>397</v>
      </c>
      <c r="HS104" s="406" t="s">
        <v>397</v>
      </c>
      <c r="HT104" s="406" t="s">
        <v>397</v>
      </c>
      <c r="HU104" s="406" t="s">
        <v>397</v>
      </c>
      <c r="HV104" s="406" t="s">
        <v>397</v>
      </c>
      <c r="HW104" s="406" t="s">
        <v>397</v>
      </c>
      <c r="HX104" s="406" t="s">
        <v>397</v>
      </c>
      <c r="HY104" s="406" t="s">
        <v>397</v>
      </c>
      <c r="HZ104" s="406" t="s">
        <v>397</v>
      </c>
      <c r="IA104" s="406" t="s">
        <v>397</v>
      </c>
      <c r="IB104" s="406" t="s">
        <v>397</v>
      </c>
      <c r="IC104" s="406" t="s">
        <v>397</v>
      </c>
      <c r="ID104" s="406" t="s">
        <v>397</v>
      </c>
      <c r="IE104" s="406" t="s">
        <v>397</v>
      </c>
      <c r="IF104" s="406" t="s">
        <v>397</v>
      </c>
      <c r="IG104" s="406" t="s">
        <v>397</v>
      </c>
      <c r="IH104" s="406" t="s">
        <v>397</v>
      </c>
      <c r="II104" s="406" t="s">
        <v>397</v>
      </c>
      <c r="IJ104" s="406" t="s">
        <v>397</v>
      </c>
      <c r="IK104" s="406" t="s">
        <v>397</v>
      </c>
      <c r="IL104" s="406" t="s">
        <v>397</v>
      </c>
      <c r="IM104" s="406" t="s">
        <v>397</v>
      </c>
      <c r="IN104" s="406" t="s">
        <v>397</v>
      </c>
      <c r="IO104" s="406" t="s">
        <v>397</v>
      </c>
      <c r="IP104" s="406" t="s">
        <v>397</v>
      </c>
      <c r="IQ104" s="406" t="s">
        <v>397</v>
      </c>
      <c r="IR104" s="406" t="s">
        <v>397</v>
      </c>
      <c r="IS104" s="406" t="s">
        <v>397</v>
      </c>
      <c r="IT104" s="406" t="s">
        <v>397</v>
      </c>
      <c r="IU104" s="406" t="s">
        <v>397</v>
      </c>
      <c r="IV104" s="406" t="s">
        <v>397</v>
      </c>
      <c r="IW104" s="406" t="s">
        <v>397</v>
      </c>
      <c r="IX104" s="406" t="s">
        <v>397</v>
      </c>
      <c r="IY104" s="406" t="s">
        <v>397</v>
      </c>
      <c r="IZ104" s="406" t="s">
        <v>397</v>
      </c>
      <c r="JA104" s="406" t="s">
        <v>397</v>
      </c>
      <c r="JB104" s="406" t="s">
        <v>397</v>
      </c>
      <c r="JC104" s="406" t="s">
        <v>397</v>
      </c>
      <c r="JD104" s="406" t="s">
        <v>397</v>
      </c>
      <c r="JE104" s="406" t="s">
        <v>397</v>
      </c>
      <c r="JF104" s="406" t="s">
        <v>397</v>
      </c>
      <c r="JG104" s="406" t="s">
        <v>397</v>
      </c>
      <c r="JH104" s="406" t="s">
        <v>397</v>
      </c>
      <c r="JI104" s="406" t="s">
        <v>397</v>
      </c>
      <c r="JJ104" s="406" t="s">
        <v>397</v>
      </c>
      <c r="JK104" s="406" t="s">
        <v>397</v>
      </c>
      <c r="JL104" s="406" t="s">
        <v>397</v>
      </c>
      <c r="JM104" s="406" t="s">
        <v>397</v>
      </c>
      <c r="JN104" s="406" t="s">
        <v>397</v>
      </c>
      <c r="JO104" s="406" t="s">
        <v>397</v>
      </c>
      <c r="JP104" s="406" t="s">
        <v>397</v>
      </c>
      <c r="JQ104" s="406" t="s">
        <v>397</v>
      </c>
      <c r="JR104" s="406" t="s">
        <v>397</v>
      </c>
      <c r="JS104" s="406" t="s">
        <v>397</v>
      </c>
      <c r="JT104" s="406" t="s">
        <v>397</v>
      </c>
      <c r="JU104" s="406" t="s">
        <v>397</v>
      </c>
      <c r="JV104" s="406" t="s">
        <v>397</v>
      </c>
      <c r="JW104" s="406" t="s">
        <v>397</v>
      </c>
      <c r="JX104" s="406" t="s">
        <v>397</v>
      </c>
      <c r="JY104" s="406" t="s">
        <v>397</v>
      </c>
      <c r="JZ104" s="406" t="s">
        <v>397</v>
      </c>
      <c r="KA104" s="406" t="s">
        <v>397</v>
      </c>
      <c r="KB104" s="406" t="s">
        <v>397</v>
      </c>
      <c r="KC104" s="406" t="s">
        <v>397</v>
      </c>
      <c r="KD104" s="406" t="s">
        <v>397</v>
      </c>
      <c r="KE104" s="406" t="s">
        <v>397</v>
      </c>
      <c r="KF104" s="406" t="s">
        <v>397</v>
      </c>
      <c r="KG104" s="406" t="s">
        <v>397</v>
      </c>
      <c r="KH104" s="406" t="s">
        <v>397</v>
      </c>
      <c r="KI104" s="406" t="s">
        <v>397</v>
      </c>
      <c r="KJ104" s="406" t="s">
        <v>397</v>
      </c>
      <c r="KK104" s="406" t="s">
        <v>397</v>
      </c>
      <c r="KL104" s="406" t="s">
        <v>397</v>
      </c>
      <c r="KM104" s="406" t="s">
        <v>397</v>
      </c>
      <c r="KN104" s="406" t="s">
        <v>397</v>
      </c>
      <c r="KO104" s="406" t="s">
        <v>397</v>
      </c>
      <c r="KP104" s="406" t="s">
        <v>397</v>
      </c>
      <c r="KQ104" s="406" t="s">
        <v>397</v>
      </c>
      <c r="KR104" s="406" t="s">
        <v>397</v>
      </c>
      <c r="KS104" s="406" t="s">
        <v>397</v>
      </c>
      <c r="KT104" s="406" t="s">
        <v>397</v>
      </c>
      <c r="KU104" s="406"/>
      <c r="KV104" s="406"/>
      <c r="KW104" s="406"/>
      <c r="KX104" s="406"/>
      <c r="KY104" s="397"/>
      <c r="KZ104" s="397" t="s">
        <v>496</v>
      </c>
      <c r="LA104" s="397" t="s">
        <v>397</v>
      </c>
      <c r="LB104" s="397" t="s">
        <v>397</v>
      </c>
      <c r="LC104" s="397" t="s">
        <v>397</v>
      </c>
      <c r="LD104" s="397" t="s">
        <v>397</v>
      </c>
      <c r="LE104" s="397" t="s">
        <v>397</v>
      </c>
      <c r="LF104" s="397" t="s">
        <v>397</v>
      </c>
      <c r="LG104" s="397"/>
      <c r="LH104" s="406"/>
      <c r="LI104" s="406"/>
      <c r="LJ104" s="406"/>
      <c r="LK104" s="406"/>
      <c r="LL104" s="406"/>
      <c r="LM104" s="406"/>
      <c r="LN104" s="406"/>
      <c r="LO104" s="406"/>
      <c r="LP104" s="406"/>
      <c r="LQ104" s="406"/>
      <c r="LR104" s="406"/>
      <c r="LS104" s="406"/>
      <c r="LT104" s="406"/>
      <c r="LU104" s="406"/>
      <c r="LV104" s="406"/>
      <c r="LW104" s="406"/>
      <c r="LX104" s="406"/>
      <c r="LY104" s="406"/>
      <c r="LZ104" s="406"/>
      <c r="MA104" s="406"/>
      <c r="MB104" s="406"/>
      <c r="MC104" s="406"/>
      <c r="MD104" s="406"/>
      <c r="ME104" s="406"/>
      <c r="MF104" s="406"/>
      <c r="MG104" s="406"/>
      <c r="MH104" s="406"/>
      <c r="MI104" s="406"/>
      <c r="MJ104" s="406"/>
      <c r="MK104" s="406"/>
      <c r="ML104" s="406"/>
      <c r="MM104" s="406"/>
      <c r="MN104" s="406"/>
      <c r="MO104" s="406"/>
      <c r="MP104" s="406"/>
      <c r="MQ104" s="406"/>
      <c r="MR104" s="406"/>
      <c r="MS104" s="406"/>
      <c r="MT104" s="406"/>
      <c r="MU104" s="406"/>
      <c r="MV104" s="406"/>
      <c r="MW104" s="406"/>
      <c r="MX104" s="406"/>
      <c r="MY104" s="406"/>
      <c r="MZ104" s="406"/>
      <c r="NA104" s="406"/>
      <c r="NB104" s="406"/>
      <c r="NC104" s="406"/>
      <c r="ND104" s="406"/>
      <c r="NE104" s="406"/>
      <c r="NF104" s="406"/>
      <c r="NG104" s="406"/>
      <c r="NH104" s="406"/>
      <c r="NI104" s="406"/>
      <c r="NJ104" s="406"/>
      <c r="NK104" s="406"/>
      <c r="NL104" s="406"/>
      <c r="NM104" s="406"/>
      <c r="NN104" s="406"/>
      <c r="NO104" s="406"/>
      <c r="NP104" s="406"/>
      <c r="NQ104" s="406"/>
      <c r="NR104" s="406"/>
      <c r="NS104" s="406"/>
      <c r="NT104" s="406"/>
      <c r="NU104" s="406"/>
      <c r="NV104" s="406"/>
      <c r="NW104" s="406"/>
      <c r="NX104" s="406"/>
      <c r="NY104" s="406"/>
      <c r="NZ104" s="406"/>
      <c r="OA104" s="406"/>
      <c r="OB104" s="406"/>
      <c r="OC104" s="406"/>
      <c r="OD104" s="406"/>
      <c r="OE104" s="406"/>
      <c r="OF104" s="406"/>
      <c r="OG104" s="406"/>
      <c r="OH104" s="406"/>
      <c r="OI104" s="406"/>
      <c r="OJ104" s="406"/>
      <c r="OK104" s="406"/>
      <c r="OL104" s="406"/>
      <c r="OM104" s="406"/>
      <c r="ON104" s="406"/>
      <c r="OO104" s="406"/>
      <c r="OP104" s="406"/>
      <c r="OQ104" s="406"/>
      <c r="OR104" s="406"/>
      <c r="OS104" s="406"/>
      <c r="OT104" s="406"/>
      <c r="OU104" s="406"/>
      <c r="OV104" s="406"/>
      <c r="OW104" s="406"/>
      <c r="OX104" s="406"/>
      <c r="OY104" s="406"/>
      <c r="OZ104" s="406"/>
      <c r="PA104" s="406"/>
      <c r="PB104" s="406"/>
      <c r="PC104" s="406"/>
      <c r="PD104" s="406"/>
      <c r="PE104" s="406"/>
      <c r="PF104" s="406"/>
      <c r="PG104" s="406"/>
      <c r="PH104" s="406"/>
      <c r="PI104" s="406"/>
      <c r="PJ104" s="406"/>
      <c r="PK104" s="406"/>
      <c r="PL104" s="406"/>
      <c r="PM104" s="406"/>
      <c r="PN104" s="406"/>
      <c r="PO104" s="406"/>
      <c r="PP104" s="406"/>
      <c r="PQ104" s="406"/>
      <c r="PR104" s="406"/>
      <c r="PS104" s="406"/>
      <c r="PT104" s="406"/>
      <c r="PU104" s="406"/>
      <c r="PV104" s="406"/>
      <c r="PW104" s="406"/>
      <c r="PX104" s="406"/>
      <c r="PY104" s="406"/>
      <c r="PZ104" s="406"/>
      <c r="QA104" s="406"/>
      <c r="QB104" s="406"/>
      <c r="QC104" s="406"/>
      <c r="QD104" s="406"/>
      <c r="QE104" s="406"/>
      <c r="QF104" s="406"/>
      <c r="QG104" s="406"/>
      <c r="QH104" s="406"/>
      <c r="QI104" s="406"/>
      <c r="QJ104" s="406"/>
      <c r="QK104" s="406"/>
      <c r="QL104" s="406"/>
      <c r="QM104" s="406"/>
      <c r="QN104" s="406"/>
      <c r="QO104" s="406"/>
      <c r="QP104" s="406"/>
      <c r="QQ104" s="406"/>
      <c r="QR104" s="406"/>
      <c r="QS104" s="406"/>
      <c r="QT104" s="406"/>
      <c r="QU104" s="406"/>
      <c r="QV104" s="406"/>
      <c r="QW104" s="406"/>
      <c r="QX104" s="406"/>
      <c r="QY104" s="406"/>
      <c r="QZ104" s="406"/>
      <c r="RA104" s="406"/>
      <c r="RB104" s="406"/>
      <c r="RC104" s="406"/>
      <c r="RD104" s="406"/>
      <c r="RE104" s="406"/>
      <c r="RF104" s="406"/>
      <c r="RG104" s="406"/>
      <c r="RH104" s="406"/>
      <c r="RI104" s="406"/>
      <c r="RJ104" s="406"/>
      <c r="RK104" s="406"/>
      <c r="RL104" s="406"/>
      <c r="RM104" s="406"/>
      <c r="RN104" s="406"/>
      <c r="RO104" s="406"/>
      <c r="RP104" s="406"/>
      <c r="RQ104" s="406"/>
      <c r="RR104" s="406"/>
      <c r="RS104" s="406"/>
      <c r="RT104" s="406"/>
      <c r="RU104" s="406"/>
      <c r="RV104" s="406"/>
      <c r="RW104" s="406"/>
      <c r="RX104" s="406"/>
      <c r="RY104" s="406"/>
      <c r="RZ104" s="406"/>
      <c r="SA104" s="406"/>
      <c r="SB104" s="406"/>
      <c r="SC104" s="406"/>
      <c r="SD104" s="406"/>
      <c r="SE104" s="406"/>
      <c r="SF104" s="406"/>
      <c r="SG104" s="406"/>
    </row>
    <row r="105" spans="1:501">
      <c r="A105" s="395"/>
      <c r="B105" s="395" t="s">
        <v>497</v>
      </c>
      <c r="C105" s="395">
        <v>0</v>
      </c>
      <c r="D105" s="395">
        <v>128.65</v>
      </c>
      <c r="E105" s="395">
        <v>82.84</v>
      </c>
      <c r="F105" s="395">
        <v>53.29</v>
      </c>
      <c r="G105" s="395">
        <v>49.2</v>
      </c>
      <c r="H105" s="395">
        <v>48.41</v>
      </c>
      <c r="I105" s="395">
        <v>56.06</v>
      </c>
      <c r="J105" s="395">
        <v>52.4</v>
      </c>
      <c r="K105" s="395">
        <v>71.22</v>
      </c>
      <c r="L105" s="395">
        <v>37.869999999999997</v>
      </c>
      <c r="M105" s="395">
        <v>0</v>
      </c>
      <c r="N105" s="395"/>
      <c r="O105" s="398">
        <v>0</v>
      </c>
      <c r="P105" s="395">
        <v>0</v>
      </c>
      <c r="Q105" s="395">
        <v>0</v>
      </c>
      <c r="R105" s="395">
        <v>0</v>
      </c>
      <c r="S105" s="395">
        <v>0</v>
      </c>
      <c r="T105" s="395">
        <v>0</v>
      </c>
      <c r="U105" s="395">
        <v>0</v>
      </c>
      <c r="V105" s="395">
        <v>0</v>
      </c>
      <c r="W105" s="395" t="s">
        <v>397</v>
      </c>
      <c r="X105" s="395" t="s">
        <v>397</v>
      </c>
      <c r="Y105" s="395" t="s">
        <v>397</v>
      </c>
      <c r="Z105" s="395"/>
      <c r="AA105" s="395"/>
      <c r="AB105" s="395"/>
      <c r="AC105" s="395"/>
      <c r="AD105" s="395"/>
      <c r="AE105" s="395"/>
      <c r="AF105" s="397" t="s">
        <v>497</v>
      </c>
      <c r="AG105" s="395" t="s">
        <v>497</v>
      </c>
      <c r="AH105" s="406" t="s">
        <v>397</v>
      </c>
      <c r="AI105" s="406" t="s">
        <v>397</v>
      </c>
      <c r="AJ105" s="406" t="s">
        <v>397</v>
      </c>
      <c r="AK105" s="406" t="s">
        <v>397</v>
      </c>
      <c r="AL105" s="406" t="s">
        <v>397</v>
      </c>
      <c r="AM105" s="406" t="s">
        <v>397</v>
      </c>
      <c r="AN105" s="406" t="s">
        <v>397</v>
      </c>
      <c r="AO105" s="406" t="s">
        <v>397</v>
      </c>
      <c r="AP105" s="406" t="s">
        <v>397</v>
      </c>
      <c r="AQ105" s="406" t="s">
        <v>397</v>
      </c>
      <c r="AR105" s="406" t="s">
        <v>397</v>
      </c>
      <c r="AS105" s="406" t="s">
        <v>397</v>
      </c>
      <c r="AT105" s="406" t="s">
        <v>397</v>
      </c>
      <c r="AU105" s="406" t="s">
        <v>397</v>
      </c>
      <c r="AV105" s="406" t="s">
        <v>397</v>
      </c>
      <c r="AW105" s="406" t="s">
        <v>397</v>
      </c>
      <c r="AX105" s="406" t="s">
        <v>397</v>
      </c>
      <c r="AY105" s="406" t="s">
        <v>397</v>
      </c>
      <c r="AZ105" s="406" t="s">
        <v>397</v>
      </c>
      <c r="BA105" s="406" t="s">
        <v>397</v>
      </c>
      <c r="BB105" s="406" t="s">
        <v>397</v>
      </c>
      <c r="BC105" s="406" t="s">
        <v>397</v>
      </c>
      <c r="BD105" s="406" t="s">
        <v>397</v>
      </c>
      <c r="BE105" s="406" t="s">
        <v>397</v>
      </c>
      <c r="BF105" s="406" t="s">
        <v>397</v>
      </c>
      <c r="BG105" s="406" t="s">
        <v>397</v>
      </c>
      <c r="BH105" s="406" t="s">
        <v>397</v>
      </c>
      <c r="BI105" s="406" t="s">
        <v>397</v>
      </c>
      <c r="BJ105" s="406" t="s">
        <v>397</v>
      </c>
      <c r="BK105" s="406" t="s">
        <v>397</v>
      </c>
      <c r="BL105" s="406" t="s">
        <v>397</v>
      </c>
      <c r="BM105" s="406" t="s">
        <v>397</v>
      </c>
      <c r="BN105" s="406" t="s">
        <v>397</v>
      </c>
      <c r="BO105" s="406" t="s">
        <v>397</v>
      </c>
      <c r="BP105" s="406" t="s">
        <v>397</v>
      </c>
      <c r="BQ105" s="406" t="s">
        <v>397</v>
      </c>
      <c r="BR105" s="406" t="s">
        <v>397</v>
      </c>
      <c r="BS105" s="406" t="s">
        <v>397</v>
      </c>
      <c r="BT105" s="406" t="s">
        <v>397</v>
      </c>
      <c r="BU105" s="406" t="s">
        <v>397</v>
      </c>
      <c r="BV105" s="406" t="s">
        <v>397</v>
      </c>
      <c r="BW105" s="406" t="s">
        <v>397</v>
      </c>
      <c r="BX105" s="406" t="s">
        <v>397</v>
      </c>
      <c r="BY105" s="406" t="s">
        <v>397</v>
      </c>
      <c r="BZ105" s="406" t="s">
        <v>397</v>
      </c>
      <c r="CA105" s="406" t="s">
        <v>397</v>
      </c>
      <c r="CB105" s="406" t="s">
        <v>397</v>
      </c>
      <c r="CC105" s="406" t="s">
        <v>397</v>
      </c>
      <c r="CD105" s="406" t="s">
        <v>397</v>
      </c>
      <c r="CE105" s="406" t="s">
        <v>397</v>
      </c>
      <c r="CF105" s="406" t="s">
        <v>397</v>
      </c>
      <c r="CG105" s="406" t="s">
        <v>397</v>
      </c>
      <c r="CH105" s="406" t="s">
        <v>397</v>
      </c>
      <c r="CI105" s="406" t="s">
        <v>397</v>
      </c>
      <c r="CJ105" s="406" t="s">
        <v>397</v>
      </c>
      <c r="CK105" s="406" t="s">
        <v>397</v>
      </c>
      <c r="CL105" s="406" t="s">
        <v>397</v>
      </c>
      <c r="CM105" s="406" t="s">
        <v>397</v>
      </c>
      <c r="CN105" s="406" t="s">
        <v>397</v>
      </c>
      <c r="CO105" s="406" t="s">
        <v>397</v>
      </c>
      <c r="CP105" s="406" t="s">
        <v>397</v>
      </c>
      <c r="CQ105" s="406" t="s">
        <v>397</v>
      </c>
      <c r="CR105" s="406" t="s">
        <v>397</v>
      </c>
      <c r="CS105" s="406" t="s">
        <v>397</v>
      </c>
      <c r="CT105" s="406" t="s">
        <v>397</v>
      </c>
      <c r="CU105" s="406" t="s">
        <v>397</v>
      </c>
      <c r="CV105" s="406" t="s">
        <v>397</v>
      </c>
      <c r="CW105" s="406" t="s">
        <v>397</v>
      </c>
      <c r="CX105" s="406" t="s">
        <v>397</v>
      </c>
      <c r="CY105" s="406" t="s">
        <v>397</v>
      </c>
      <c r="CZ105" s="406" t="s">
        <v>397</v>
      </c>
      <c r="DA105" s="406" t="s">
        <v>397</v>
      </c>
      <c r="DB105" s="406" t="s">
        <v>397</v>
      </c>
      <c r="DC105" s="397"/>
      <c r="DD105" s="397"/>
      <c r="DE105" s="397"/>
      <c r="DF105" s="397" t="s">
        <v>397</v>
      </c>
      <c r="DG105" s="397" t="s">
        <v>397</v>
      </c>
      <c r="DH105" s="397" t="s">
        <v>397</v>
      </c>
      <c r="DI105" s="397" t="s">
        <v>397</v>
      </c>
      <c r="DJ105" s="397" t="s">
        <v>397</v>
      </c>
      <c r="DK105" s="397" t="s">
        <v>397</v>
      </c>
      <c r="DL105" s="397"/>
      <c r="DM105" s="397"/>
      <c r="DN105" s="397" t="s">
        <v>497</v>
      </c>
      <c r="DO105" s="395" t="s">
        <v>497</v>
      </c>
      <c r="DP105" s="406" t="s">
        <v>397</v>
      </c>
      <c r="DQ105" s="406" t="s">
        <v>397</v>
      </c>
      <c r="DR105" s="406" t="s">
        <v>397</v>
      </c>
      <c r="DS105" s="406" t="s">
        <v>397</v>
      </c>
      <c r="DT105" s="406" t="s">
        <v>397</v>
      </c>
      <c r="DU105" s="406" t="s">
        <v>397</v>
      </c>
      <c r="DV105" s="406" t="s">
        <v>397</v>
      </c>
      <c r="DW105" s="406" t="s">
        <v>397</v>
      </c>
      <c r="DX105" s="406" t="s">
        <v>397</v>
      </c>
      <c r="DY105" s="406" t="s">
        <v>397</v>
      </c>
      <c r="DZ105" s="406" t="s">
        <v>397</v>
      </c>
      <c r="EA105" s="406" t="s">
        <v>397</v>
      </c>
      <c r="EB105" s="406" t="s">
        <v>397</v>
      </c>
      <c r="EC105" s="406" t="s">
        <v>397</v>
      </c>
      <c r="ED105" s="406" t="s">
        <v>397</v>
      </c>
      <c r="EE105" s="406" t="s">
        <v>397</v>
      </c>
      <c r="EF105" s="406" t="s">
        <v>397</v>
      </c>
      <c r="EG105" s="406" t="s">
        <v>397</v>
      </c>
      <c r="EH105" s="406" t="s">
        <v>397</v>
      </c>
      <c r="EI105" s="406" t="s">
        <v>397</v>
      </c>
      <c r="EJ105" s="406" t="s">
        <v>397</v>
      </c>
      <c r="EK105" s="406" t="s">
        <v>397</v>
      </c>
      <c r="EL105" s="406" t="s">
        <v>397</v>
      </c>
      <c r="EM105" s="406" t="s">
        <v>397</v>
      </c>
      <c r="EN105" s="406" t="s">
        <v>397</v>
      </c>
      <c r="EO105" s="406" t="s">
        <v>397</v>
      </c>
      <c r="EP105" s="406" t="s">
        <v>397</v>
      </c>
      <c r="EQ105" s="406" t="s">
        <v>397</v>
      </c>
      <c r="ER105" s="406" t="s">
        <v>397</v>
      </c>
      <c r="ES105" s="406" t="s">
        <v>397</v>
      </c>
      <c r="ET105" s="406" t="s">
        <v>397</v>
      </c>
      <c r="EU105" s="406" t="s">
        <v>397</v>
      </c>
      <c r="EV105" s="406" t="s">
        <v>397</v>
      </c>
      <c r="EW105" s="406" t="s">
        <v>397</v>
      </c>
      <c r="EX105" s="406" t="s">
        <v>397</v>
      </c>
      <c r="EY105" s="406" t="s">
        <v>397</v>
      </c>
      <c r="EZ105" s="406" t="s">
        <v>397</v>
      </c>
      <c r="FA105" s="406" t="s">
        <v>397</v>
      </c>
      <c r="FB105" s="406" t="s">
        <v>397</v>
      </c>
      <c r="FC105" s="406" t="s">
        <v>397</v>
      </c>
      <c r="FD105" s="406" t="s">
        <v>397</v>
      </c>
      <c r="FE105" s="406" t="s">
        <v>397</v>
      </c>
      <c r="FF105" s="406" t="s">
        <v>397</v>
      </c>
      <c r="FG105" s="406" t="s">
        <v>397</v>
      </c>
      <c r="FH105" s="406" t="s">
        <v>397</v>
      </c>
      <c r="FI105" s="406" t="s">
        <v>397</v>
      </c>
      <c r="FJ105" s="406" t="s">
        <v>397</v>
      </c>
      <c r="FK105" s="406" t="s">
        <v>397</v>
      </c>
      <c r="FL105" s="406" t="s">
        <v>397</v>
      </c>
      <c r="FM105" s="406" t="s">
        <v>397</v>
      </c>
      <c r="FN105" s="406" t="s">
        <v>397</v>
      </c>
      <c r="FO105" s="406" t="s">
        <v>397</v>
      </c>
      <c r="FP105" s="406" t="s">
        <v>397</v>
      </c>
      <c r="FQ105" s="406" t="s">
        <v>397</v>
      </c>
      <c r="FR105" s="406" t="s">
        <v>397</v>
      </c>
      <c r="FS105" s="406" t="s">
        <v>397</v>
      </c>
      <c r="FT105" s="406" t="s">
        <v>397</v>
      </c>
      <c r="FU105" s="406" t="s">
        <v>397</v>
      </c>
      <c r="FV105" s="406" t="s">
        <v>397</v>
      </c>
      <c r="FW105" s="406" t="s">
        <v>397</v>
      </c>
      <c r="FX105" s="406" t="s">
        <v>397</v>
      </c>
      <c r="FY105" s="406" t="s">
        <v>397</v>
      </c>
      <c r="FZ105" s="406" t="s">
        <v>397</v>
      </c>
      <c r="GA105" s="406" t="s">
        <v>397</v>
      </c>
      <c r="GB105" s="406" t="s">
        <v>397</v>
      </c>
      <c r="GC105" s="406" t="s">
        <v>397</v>
      </c>
      <c r="GD105" s="406" t="s">
        <v>397</v>
      </c>
      <c r="GE105" s="406" t="s">
        <v>397</v>
      </c>
      <c r="GF105" s="406" t="s">
        <v>397</v>
      </c>
      <c r="GG105" s="406" t="s">
        <v>397</v>
      </c>
      <c r="GH105" s="406" t="s">
        <v>397</v>
      </c>
      <c r="GI105" s="406" t="s">
        <v>397</v>
      </c>
      <c r="GJ105" s="406" t="s">
        <v>397</v>
      </c>
      <c r="GK105" s="406" t="s">
        <v>397</v>
      </c>
      <c r="GL105" s="406" t="s">
        <v>397</v>
      </c>
      <c r="GM105" s="406" t="s">
        <v>397</v>
      </c>
      <c r="GN105" s="406" t="s">
        <v>397</v>
      </c>
      <c r="GO105" s="406" t="s">
        <v>397</v>
      </c>
      <c r="GP105" s="406" t="s">
        <v>397</v>
      </c>
      <c r="GQ105" s="406" t="s">
        <v>397</v>
      </c>
      <c r="GR105" s="406" t="s">
        <v>397</v>
      </c>
      <c r="GS105" s="406" t="s">
        <v>397</v>
      </c>
      <c r="GT105" s="406" t="s">
        <v>397</v>
      </c>
      <c r="GU105" s="406" t="s">
        <v>397</v>
      </c>
      <c r="GV105" s="406" t="s">
        <v>397</v>
      </c>
      <c r="GW105" s="406" t="s">
        <v>397</v>
      </c>
      <c r="GX105" s="406" t="s">
        <v>397</v>
      </c>
      <c r="GY105" s="406" t="s">
        <v>397</v>
      </c>
      <c r="GZ105" s="406" t="s">
        <v>397</v>
      </c>
      <c r="HA105" s="406" t="s">
        <v>397</v>
      </c>
      <c r="HB105" s="406" t="s">
        <v>397</v>
      </c>
      <c r="HC105" s="406" t="s">
        <v>397</v>
      </c>
      <c r="HD105" s="406" t="s">
        <v>397</v>
      </c>
      <c r="HE105" s="406" t="s">
        <v>397</v>
      </c>
      <c r="HF105" s="406" t="s">
        <v>397</v>
      </c>
      <c r="HG105" s="406" t="s">
        <v>397</v>
      </c>
      <c r="HH105" s="406" t="s">
        <v>397</v>
      </c>
      <c r="HI105" s="406" t="s">
        <v>397</v>
      </c>
      <c r="HJ105" s="406" t="s">
        <v>397</v>
      </c>
      <c r="HK105" s="406" t="s">
        <v>397</v>
      </c>
      <c r="HL105" s="406" t="s">
        <v>397</v>
      </c>
      <c r="HM105" s="406" t="s">
        <v>397</v>
      </c>
      <c r="HN105" s="406" t="s">
        <v>397</v>
      </c>
      <c r="HO105" s="406" t="s">
        <v>397</v>
      </c>
      <c r="HP105" s="406" t="s">
        <v>397</v>
      </c>
      <c r="HQ105" s="406" t="s">
        <v>397</v>
      </c>
      <c r="HR105" s="406" t="s">
        <v>397</v>
      </c>
      <c r="HS105" s="406" t="s">
        <v>397</v>
      </c>
      <c r="HT105" s="406" t="s">
        <v>397</v>
      </c>
      <c r="HU105" s="406" t="s">
        <v>397</v>
      </c>
      <c r="HV105" s="406" t="s">
        <v>397</v>
      </c>
      <c r="HW105" s="406" t="s">
        <v>397</v>
      </c>
      <c r="HX105" s="406" t="s">
        <v>397</v>
      </c>
      <c r="HY105" s="406" t="s">
        <v>397</v>
      </c>
      <c r="HZ105" s="406" t="s">
        <v>397</v>
      </c>
      <c r="IA105" s="406" t="s">
        <v>397</v>
      </c>
      <c r="IB105" s="406" t="s">
        <v>397</v>
      </c>
      <c r="IC105" s="406" t="s">
        <v>397</v>
      </c>
      <c r="ID105" s="406" t="s">
        <v>397</v>
      </c>
      <c r="IE105" s="406" t="s">
        <v>397</v>
      </c>
      <c r="IF105" s="406" t="s">
        <v>397</v>
      </c>
      <c r="IG105" s="406" t="s">
        <v>397</v>
      </c>
      <c r="IH105" s="406" t="s">
        <v>397</v>
      </c>
      <c r="II105" s="406" t="s">
        <v>397</v>
      </c>
      <c r="IJ105" s="406" t="s">
        <v>397</v>
      </c>
      <c r="IK105" s="406" t="s">
        <v>397</v>
      </c>
      <c r="IL105" s="406" t="s">
        <v>397</v>
      </c>
      <c r="IM105" s="406" t="s">
        <v>397</v>
      </c>
      <c r="IN105" s="406" t="s">
        <v>397</v>
      </c>
      <c r="IO105" s="406" t="s">
        <v>397</v>
      </c>
      <c r="IP105" s="406" t="s">
        <v>397</v>
      </c>
      <c r="IQ105" s="406" t="s">
        <v>397</v>
      </c>
      <c r="IR105" s="406" t="s">
        <v>397</v>
      </c>
      <c r="IS105" s="406" t="s">
        <v>397</v>
      </c>
      <c r="IT105" s="406" t="s">
        <v>397</v>
      </c>
      <c r="IU105" s="406" t="s">
        <v>397</v>
      </c>
      <c r="IV105" s="406" t="s">
        <v>397</v>
      </c>
      <c r="IW105" s="406" t="s">
        <v>397</v>
      </c>
      <c r="IX105" s="406" t="s">
        <v>397</v>
      </c>
      <c r="IY105" s="406" t="s">
        <v>397</v>
      </c>
      <c r="IZ105" s="406" t="s">
        <v>397</v>
      </c>
      <c r="JA105" s="406" t="s">
        <v>397</v>
      </c>
      <c r="JB105" s="406" t="s">
        <v>397</v>
      </c>
      <c r="JC105" s="406" t="s">
        <v>397</v>
      </c>
      <c r="JD105" s="406" t="s">
        <v>397</v>
      </c>
      <c r="JE105" s="406" t="s">
        <v>397</v>
      </c>
      <c r="JF105" s="406" t="s">
        <v>397</v>
      </c>
      <c r="JG105" s="406" t="s">
        <v>397</v>
      </c>
      <c r="JH105" s="406" t="s">
        <v>397</v>
      </c>
      <c r="JI105" s="406" t="s">
        <v>397</v>
      </c>
      <c r="JJ105" s="406" t="s">
        <v>397</v>
      </c>
      <c r="JK105" s="406" t="s">
        <v>397</v>
      </c>
      <c r="JL105" s="406" t="s">
        <v>397</v>
      </c>
      <c r="JM105" s="406" t="s">
        <v>397</v>
      </c>
      <c r="JN105" s="406" t="s">
        <v>397</v>
      </c>
      <c r="JO105" s="406" t="s">
        <v>397</v>
      </c>
      <c r="JP105" s="406" t="s">
        <v>397</v>
      </c>
      <c r="JQ105" s="406" t="s">
        <v>397</v>
      </c>
      <c r="JR105" s="406" t="s">
        <v>397</v>
      </c>
      <c r="JS105" s="406" t="s">
        <v>397</v>
      </c>
      <c r="JT105" s="406" t="s">
        <v>397</v>
      </c>
      <c r="JU105" s="406" t="s">
        <v>397</v>
      </c>
      <c r="JV105" s="406" t="s">
        <v>397</v>
      </c>
      <c r="JW105" s="406" t="s">
        <v>397</v>
      </c>
      <c r="JX105" s="406" t="s">
        <v>397</v>
      </c>
      <c r="JY105" s="406" t="s">
        <v>397</v>
      </c>
      <c r="JZ105" s="406" t="s">
        <v>397</v>
      </c>
      <c r="KA105" s="406" t="s">
        <v>397</v>
      </c>
      <c r="KB105" s="406" t="s">
        <v>397</v>
      </c>
      <c r="KC105" s="406" t="s">
        <v>397</v>
      </c>
      <c r="KD105" s="406" t="s">
        <v>397</v>
      </c>
      <c r="KE105" s="406" t="s">
        <v>397</v>
      </c>
      <c r="KF105" s="406" t="s">
        <v>397</v>
      </c>
      <c r="KG105" s="406" t="s">
        <v>397</v>
      </c>
      <c r="KH105" s="406" t="s">
        <v>397</v>
      </c>
      <c r="KI105" s="406" t="s">
        <v>397</v>
      </c>
      <c r="KJ105" s="406" t="s">
        <v>397</v>
      </c>
      <c r="KK105" s="406" t="s">
        <v>397</v>
      </c>
      <c r="KL105" s="406" t="s">
        <v>397</v>
      </c>
      <c r="KM105" s="406" t="s">
        <v>397</v>
      </c>
      <c r="KN105" s="406" t="s">
        <v>397</v>
      </c>
      <c r="KO105" s="406" t="s">
        <v>397</v>
      </c>
      <c r="KP105" s="406" t="s">
        <v>397</v>
      </c>
      <c r="KQ105" s="406" t="s">
        <v>397</v>
      </c>
      <c r="KR105" s="406" t="s">
        <v>397</v>
      </c>
      <c r="KS105" s="406" t="s">
        <v>397</v>
      </c>
      <c r="KT105" s="406" t="s">
        <v>397</v>
      </c>
      <c r="KU105" s="406"/>
      <c r="KV105" s="406"/>
      <c r="KW105" s="406"/>
      <c r="KX105" s="406"/>
      <c r="KY105" s="397"/>
      <c r="KZ105" s="397" t="s">
        <v>497</v>
      </c>
      <c r="LA105" s="397" t="s">
        <v>397</v>
      </c>
      <c r="LB105" s="397" t="s">
        <v>397</v>
      </c>
      <c r="LC105" s="397" t="s">
        <v>397</v>
      </c>
      <c r="LD105" s="397" t="s">
        <v>397</v>
      </c>
      <c r="LE105" s="397" t="s">
        <v>397</v>
      </c>
      <c r="LF105" s="397" t="s">
        <v>397</v>
      </c>
      <c r="LG105" s="397"/>
      <c r="LH105" s="406"/>
      <c r="LI105" s="406"/>
      <c r="LJ105" s="406"/>
      <c r="LK105" s="406"/>
      <c r="LL105" s="406"/>
      <c r="LM105" s="406"/>
      <c r="LN105" s="406"/>
      <c r="LO105" s="406"/>
      <c r="LP105" s="406"/>
      <c r="LQ105" s="406"/>
      <c r="LR105" s="406"/>
      <c r="LS105" s="406"/>
      <c r="LT105" s="406"/>
      <c r="LU105" s="406"/>
      <c r="LV105" s="406"/>
      <c r="LW105" s="406"/>
      <c r="LX105" s="406"/>
      <c r="LY105" s="406"/>
      <c r="LZ105" s="406"/>
      <c r="MA105" s="406"/>
      <c r="MB105" s="406"/>
      <c r="MC105" s="406"/>
      <c r="MD105" s="406"/>
      <c r="ME105" s="406"/>
      <c r="MF105" s="406"/>
      <c r="MG105" s="406"/>
      <c r="MH105" s="406"/>
      <c r="MI105" s="406"/>
      <c r="MJ105" s="406"/>
      <c r="MK105" s="406"/>
      <c r="ML105" s="406"/>
      <c r="MM105" s="406"/>
      <c r="MN105" s="406"/>
      <c r="MO105" s="406"/>
      <c r="MP105" s="406"/>
      <c r="MQ105" s="406"/>
      <c r="MR105" s="406"/>
      <c r="MS105" s="406"/>
      <c r="MT105" s="406"/>
      <c r="MU105" s="406"/>
      <c r="MV105" s="406"/>
      <c r="MW105" s="406"/>
      <c r="MX105" s="406"/>
      <c r="MY105" s="406"/>
      <c r="MZ105" s="406"/>
      <c r="NA105" s="406"/>
      <c r="NB105" s="406"/>
      <c r="NC105" s="406"/>
      <c r="ND105" s="406"/>
      <c r="NE105" s="406"/>
      <c r="NF105" s="406"/>
      <c r="NG105" s="406"/>
      <c r="NH105" s="406"/>
      <c r="NI105" s="406"/>
      <c r="NJ105" s="406"/>
      <c r="NK105" s="406"/>
      <c r="NL105" s="406"/>
      <c r="NM105" s="406"/>
      <c r="NN105" s="406"/>
      <c r="NO105" s="406"/>
      <c r="NP105" s="406"/>
      <c r="NQ105" s="406"/>
      <c r="NR105" s="406"/>
      <c r="NS105" s="406"/>
      <c r="NT105" s="406"/>
      <c r="NU105" s="406"/>
      <c r="NV105" s="406"/>
      <c r="NW105" s="406"/>
      <c r="NX105" s="406"/>
      <c r="NY105" s="406"/>
      <c r="NZ105" s="406"/>
      <c r="OA105" s="406"/>
      <c r="OB105" s="406"/>
      <c r="OC105" s="406"/>
      <c r="OD105" s="406"/>
      <c r="OE105" s="406"/>
      <c r="OF105" s="406"/>
      <c r="OG105" s="406"/>
      <c r="OH105" s="406"/>
      <c r="OI105" s="406"/>
      <c r="OJ105" s="406"/>
      <c r="OK105" s="406"/>
      <c r="OL105" s="406"/>
      <c r="OM105" s="406"/>
      <c r="ON105" s="406"/>
      <c r="OO105" s="406"/>
      <c r="OP105" s="406"/>
      <c r="OQ105" s="406"/>
      <c r="OR105" s="406"/>
      <c r="OS105" s="406"/>
      <c r="OT105" s="406"/>
      <c r="OU105" s="406"/>
      <c r="OV105" s="406"/>
      <c r="OW105" s="406"/>
      <c r="OX105" s="406"/>
      <c r="OY105" s="406"/>
      <c r="OZ105" s="406"/>
      <c r="PA105" s="406"/>
      <c r="PB105" s="406"/>
      <c r="PC105" s="406"/>
      <c r="PD105" s="406"/>
      <c r="PE105" s="406"/>
      <c r="PF105" s="406"/>
      <c r="PG105" s="406"/>
      <c r="PH105" s="406"/>
      <c r="PI105" s="406"/>
      <c r="PJ105" s="406"/>
      <c r="PK105" s="406"/>
      <c r="PL105" s="406"/>
      <c r="PM105" s="406"/>
      <c r="PN105" s="406"/>
      <c r="PO105" s="406"/>
      <c r="PP105" s="406"/>
      <c r="PQ105" s="406"/>
      <c r="PR105" s="406"/>
      <c r="PS105" s="406"/>
      <c r="PT105" s="406"/>
      <c r="PU105" s="406"/>
      <c r="PV105" s="406"/>
      <c r="PW105" s="406"/>
      <c r="PX105" s="406"/>
      <c r="PY105" s="406"/>
      <c r="PZ105" s="406"/>
      <c r="QA105" s="406"/>
      <c r="QB105" s="406"/>
      <c r="QC105" s="406"/>
      <c r="QD105" s="406"/>
      <c r="QE105" s="406"/>
      <c r="QF105" s="406"/>
      <c r="QG105" s="406"/>
      <c r="QH105" s="406"/>
      <c r="QI105" s="406"/>
      <c r="QJ105" s="406"/>
      <c r="QK105" s="406"/>
      <c r="QL105" s="406"/>
      <c r="QM105" s="406"/>
      <c r="QN105" s="406"/>
      <c r="QO105" s="406"/>
      <c r="QP105" s="406"/>
      <c r="QQ105" s="406"/>
      <c r="QR105" s="406"/>
      <c r="QS105" s="406"/>
      <c r="QT105" s="406"/>
      <c r="QU105" s="406"/>
      <c r="QV105" s="406"/>
      <c r="QW105" s="406"/>
      <c r="QX105" s="406"/>
      <c r="QY105" s="406"/>
      <c r="QZ105" s="406"/>
      <c r="RA105" s="406"/>
      <c r="RB105" s="406"/>
      <c r="RC105" s="406"/>
      <c r="RD105" s="406"/>
      <c r="RE105" s="406"/>
      <c r="RF105" s="406"/>
      <c r="RG105" s="406"/>
      <c r="RH105" s="406"/>
      <c r="RI105" s="406"/>
      <c r="RJ105" s="406"/>
      <c r="RK105" s="406"/>
      <c r="RL105" s="406"/>
      <c r="RM105" s="406"/>
      <c r="RN105" s="406"/>
      <c r="RO105" s="406"/>
      <c r="RP105" s="406"/>
      <c r="RQ105" s="406"/>
      <c r="RR105" s="406"/>
      <c r="RS105" s="406"/>
      <c r="RT105" s="406"/>
      <c r="RU105" s="406"/>
      <c r="RV105" s="406"/>
      <c r="RW105" s="406"/>
      <c r="RX105" s="406"/>
      <c r="RY105" s="406"/>
      <c r="RZ105" s="406"/>
      <c r="SA105" s="406"/>
      <c r="SB105" s="406"/>
      <c r="SC105" s="406"/>
      <c r="SD105" s="406"/>
      <c r="SE105" s="406"/>
      <c r="SF105" s="406"/>
      <c r="SG105" s="406"/>
    </row>
    <row r="106" spans="1:501">
      <c r="A106" s="395"/>
      <c r="B106" s="395" t="s">
        <v>498</v>
      </c>
      <c r="C106" s="395">
        <v>0</v>
      </c>
      <c r="D106" s="395">
        <v>37.229999999999997</v>
      </c>
      <c r="E106" s="395">
        <v>21.93</v>
      </c>
      <c r="F106" s="395">
        <v>40.43</v>
      </c>
      <c r="G106" s="395">
        <v>25.06</v>
      </c>
      <c r="H106" s="395">
        <v>50.66</v>
      </c>
      <c r="I106" s="395">
        <v>103.42</v>
      </c>
      <c r="J106" s="395">
        <v>45.53</v>
      </c>
      <c r="K106" s="395">
        <v>52.82</v>
      </c>
      <c r="L106" s="395">
        <v>61.57</v>
      </c>
      <c r="M106" s="395">
        <v>0</v>
      </c>
      <c r="N106" s="395"/>
      <c r="O106" s="398">
        <v>0</v>
      </c>
      <c r="P106" s="395">
        <v>0</v>
      </c>
      <c r="Q106" s="395">
        <v>0</v>
      </c>
      <c r="R106" s="395">
        <v>0</v>
      </c>
      <c r="S106" s="395">
        <v>0</v>
      </c>
      <c r="T106" s="395">
        <v>0</v>
      </c>
      <c r="U106" s="395">
        <v>0</v>
      </c>
      <c r="V106" s="395">
        <v>0</v>
      </c>
      <c r="W106" s="395" t="s">
        <v>397</v>
      </c>
      <c r="X106" s="395" t="s">
        <v>397</v>
      </c>
      <c r="Y106" s="395" t="s">
        <v>397</v>
      </c>
      <c r="Z106" s="395"/>
      <c r="AA106" s="395"/>
      <c r="AB106" s="395"/>
      <c r="AC106" s="395"/>
      <c r="AD106" s="395"/>
      <c r="AE106" s="395"/>
      <c r="AF106" s="397" t="s">
        <v>498</v>
      </c>
      <c r="AG106" s="395" t="s">
        <v>498</v>
      </c>
      <c r="AH106" s="406" t="s">
        <v>397</v>
      </c>
      <c r="AI106" s="406" t="s">
        <v>397</v>
      </c>
      <c r="AJ106" s="406" t="s">
        <v>397</v>
      </c>
      <c r="AK106" s="406" t="s">
        <v>397</v>
      </c>
      <c r="AL106" s="406" t="s">
        <v>397</v>
      </c>
      <c r="AM106" s="406" t="s">
        <v>397</v>
      </c>
      <c r="AN106" s="406" t="s">
        <v>397</v>
      </c>
      <c r="AO106" s="406" t="s">
        <v>397</v>
      </c>
      <c r="AP106" s="406" t="s">
        <v>397</v>
      </c>
      <c r="AQ106" s="406" t="s">
        <v>397</v>
      </c>
      <c r="AR106" s="406" t="s">
        <v>397</v>
      </c>
      <c r="AS106" s="406" t="s">
        <v>397</v>
      </c>
      <c r="AT106" s="406" t="s">
        <v>397</v>
      </c>
      <c r="AU106" s="406" t="s">
        <v>397</v>
      </c>
      <c r="AV106" s="406" t="s">
        <v>397</v>
      </c>
      <c r="AW106" s="406" t="s">
        <v>397</v>
      </c>
      <c r="AX106" s="406" t="s">
        <v>397</v>
      </c>
      <c r="AY106" s="406" t="s">
        <v>397</v>
      </c>
      <c r="AZ106" s="406" t="s">
        <v>397</v>
      </c>
      <c r="BA106" s="406" t="s">
        <v>397</v>
      </c>
      <c r="BB106" s="406" t="s">
        <v>397</v>
      </c>
      <c r="BC106" s="406" t="s">
        <v>397</v>
      </c>
      <c r="BD106" s="406" t="s">
        <v>397</v>
      </c>
      <c r="BE106" s="406" t="s">
        <v>397</v>
      </c>
      <c r="BF106" s="406" t="s">
        <v>397</v>
      </c>
      <c r="BG106" s="406" t="s">
        <v>397</v>
      </c>
      <c r="BH106" s="406" t="s">
        <v>397</v>
      </c>
      <c r="BI106" s="406" t="s">
        <v>397</v>
      </c>
      <c r="BJ106" s="406" t="s">
        <v>397</v>
      </c>
      <c r="BK106" s="406" t="s">
        <v>397</v>
      </c>
      <c r="BL106" s="406" t="s">
        <v>397</v>
      </c>
      <c r="BM106" s="406" t="s">
        <v>397</v>
      </c>
      <c r="BN106" s="406" t="s">
        <v>397</v>
      </c>
      <c r="BO106" s="406" t="s">
        <v>397</v>
      </c>
      <c r="BP106" s="406" t="s">
        <v>397</v>
      </c>
      <c r="BQ106" s="406" t="s">
        <v>397</v>
      </c>
      <c r="BR106" s="406" t="s">
        <v>397</v>
      </c>
      <c r="BS106" s="406" t="s">
        <v>397</v>
      </c>
      <c r="BT106" s="406" t="s">
        <v>397</v>
      </c>
      <c r="BU106" s="406" t="s">
        <v>397</v>
      </c>
      <c r="BV106" s="406" t="s">
        <v>397</v>
      </c>
      <c r="BW106" s="406" t="s">
        <v>397</v>
      </c>
      <c r="BX106" s="406" t="s">
        <v>397</v>
      </c>
      <c r="BY106" s="406" t="s">
        <v>397</v>
      </c>
      <c r="BZ106" s="406" t="s">
        <v>397</v>
      </c>
      <c r="CA106" s="406" t="s">
        <v>397</v>
      </c>
      <c r="CB106" s="406" t="s">
        <v>397</v>
      </c>
      <c r="CC106" s="406" t="s">
        <v>397</v>
      </c>
      <c r="CD106" s="406" t="s">
        <v>397</v>
      </c>
      <c r="CE106" s="406" t="s">
        <v>397</v>
      </c>
      <c r="CF106" s="406" t="s">
        <v>397</v>
      </c>
      <c r="CG106" s="406" t="s">
        <v>397</v>
      </c>
      <c r="CH106" s="406" t="s">
        <v>397</v>
      </c>
      <c r="CI106" s="406" t="s">
        <v>397</v>
      </c>
      <c r="CJ106" s="406" t="s">
        <v>397</v>
      </c>
      <c r="CK106" s="406" t="s">
        <v>397</v>
      </c>
      <c r="CL106" s="406" t="s">
        <v>397</v>
      </c>
      <c r="CM106" s="406" t="s">
        <v>397</v>
      </c>
      <c r="CN106" s="406" t="s">
        <v>397</v>
      </c>
      <c r="CO106" s="406" t="s">
        <v>397</v>
      </c>
      <c r="CP106" s="406" t="s">
        <v>397</v>
      </c>
      <c r="CQ106" s="406" t="s">
        <v>397</v>
      </c>
      <c r="CR106" s="406" t="s">
        <v>397</v>
      </c>
      <c r="CS106" s="406" t="s">
        <v>397</v>
      </c>
      <c r="CT106" s="406" t="s">
        <v>397</v>
      </c>
      <c r="CU106" s="406" t="s">
        <v>397</v>
      </c>
      <c r="CV106" s="406" t="s">
        <v>397</v>
      </c>
      <c r="CW106" s="406" t="s">
        <v>397</v>
      </c>
      <c r="CX106" s="406" t="s">
        <v>397</v>
      </c>
      <c r="CY106" s="406" t="s">
        <v>397</v>
      </c>
      <c r="CZ106" s="406" t="s">
        <v>397</v>
      </c>
      <c r="DA106" s="406" t="s">
        <v>397</v>
      </c>
      <c r="DB106" s="406" t="s">
        <v>397</v>
      </c>
      <c r="DC106" s="397"/>
      <c r="DD106" s="397"/>
      <c r="DE106" s="397"/>
      <c r="DF106" s="397" t="s">
        <v>397</v>
      </c>
      <c r="DG106" s="397" t="s">
        <v>397</v>
      </c>
      <c r="DH106" s="397" t="s">
        <v>397</v>
      </c>
      <c r="DI106" s="397" t="s">
        <v>397</v>
      </c>
      <c r="DJ106" s="397" t="s">
        <v>397</v>
      </c>
      <c r="DK106" s="397" t="s">
        <v>397</v>
      </c>
      <c r="DL106" s="397"/>
      <c r="DM106" s="397"/>
      <c r="DN106" s="397" t="s">
        <v>498</v>
      </c>
      <c r="DO106" s="395" t="s">
        <v>498</v>
      </c>
      <c r="DP106" s="406" t="s">
        <v>397</v>
      </c>
      <c r="DQ106" s="406" t="s">
        <v>397</v>
      </c>
      <c r="DR106" s="406" t="s">
        <v>397</v>
      </c>
      <c r="DS106" s="406" t="s">
        <v>397</v>
      </c>
      <c r="DT106" s="406" t="s">
        <v>397</v>
      </c>
      <c r="DU106" s="406" t="s">
        <v>397</v>
      </c>
      <c r="DV106" s="406" t="s">
        <v>397</v>
      </c>
      <c r="DW106" s="406" t="s">
        <v>397</v>
      </c>
      <c r="DX106" s="406" t="s">
        <v>397</v>
      </c>
      <c r="DY106" s="406" t="s">
        <v>397</v>
      </c>
      <c r="DZ106" s="406" t="s">
        <v>397</v>
      </c>
      <c r="EA106" s="406" t="s">
        <v>397</v>
      </c>
      <c r="EB106" s="406" t="s">
        <v>397</v>
      </c>
      <c r="EC106" s="406" t="s">
        <v>397</v>
      </c>
      <c r="ED106" s="406" t="s">
        <v>397</v>
      </c>
      <c r="EE106" s="406" t="s">
        <v>397</v>
      </c>
      <c r="EF106" s="406" t="s">
        <v>397</v>
      </c>
      <c r="EG106" s="406" t="s">
        <v>397</v>
      </c>
      <c r="EH106" s="406" t="s">
        <v>397</v>
      </c>
      <c r="EI106" s="406" t="s">
        <v>397</v>
      </c>
      <c r="EJ106" s="406" t="s">
        <v>397</v>
      </c>
      <c r="EK106" s="406" t="s">
        <v>397</v>
      </c>
      <c r="EL106" s="406" t="s">
        <v>397</v>
      </c>
      <c r="EM106" s="406" t="s">
        <v>397</v>
      </c>
      <c r="EN106" s="406" t="s">
        <v>397</v>
      </c>
      <c r="EO106" s="406" t="s">
        <v>397</v>
      </c>
      <c r="EP106" s="406" t="s">
        <v>397</v>
      </c>
      <c r="EQ106" s="406" t="s">
        <v>397</v>
      </c>
      <c r="ER106" s="406" t="s">
        <v>397</v>
      </c>
      <c r="ES106" s="406" t="s">
        <v>397</v>
      </c>
      <c r="ET106" s="406" t="s">
        <v>397</v>
      </c>
      <c r="EU106" s="406" t="s">
        <v>397</v>
      </c>
      <c r="EV106" s="406" t="s">
        <v>397</v>
      </c>
      <c r="EW106" s="406" t="s">
        <v>397</v>
      </c>
      <c r="EX106" s="406" t="s">
        <v>397</v>
      </c>
      <c r="EY106" s="406" t="s">
        <v>397</v>
      </c>
      <c r="EZ106" s="406" t="s">
        <v>397</v>
      </c>
      <c r="FA106" s="406" t="s">
        <v>397</v>
      </c>
      <c r="FB106" s="406" t="s">
        <v>397</v>
      </c>
      <c r="FC106" s="406" t="s">
        <v>397</v>
      </c>
      <c r="FD106" s="406" t="s">
        <v>397</v>
      </c>
      <c r="FE106" s="406" t="s">
        <v>397</v>
      </c>
      <c r="FF106" s="406" t="s">
        <v>397</v>
      </c>
      <c r="FG106" s="406" t="s">
        <v>397</v>
      </c>
      <c r="FH106" s="406" t="s">
        <v>397</v>
      </c>
      <c r="FI106" s="406" t="s">
        <v>397</v>
      </c>
      <c r="FJ106" s="406" t="s">
        <v>397</v>
      </c>
      <c r="FK106" s="406" t="s">
        <v>397</v>
      </c>
      <c r="FL106" s="406" t="s">
        <v>397</v>
      </c>
      <c r="FM106" s="406" t="s">
        <v>397</v>
      </c>
      <c r="FN106" s="406" t="s">
        <v>397</v>
      </c>
      <c r="FO106" s="406" t="s">
        <v>397</v>
      </c>
      <c r="FP106" s="406" t="s">
        <v>397</v>
      </c>
      <c r="FQ106" s="406" t="s">
        <v>397</v>
      </c>
      <c r="FR106" s="406" t="s">
        <v>397</v>
      </c>
      <c r="FS106" s="406" t="s">
        <v>397</v>
      </c>
      <c r="FT106" s="406" t="s">
        <v>397</v>
      </c>
      <c r="FU106" s="406" t="s">
        <v>397</v>
      </c>
      <c r="FV106" s="406" t="s">
        <v>397</v>
      </c>
      <c r="FW106" s="406" t="s">
        <v>397</v>
      </c>
      <c r="FX106" s="406" t="s">
        <v>397</v>
      </c>
      <c r="FY106" s="406" t="s">
        <v>397</v>
      </c>
      <c r="FZ106" s="406" t="s">
        <v>397</v>
      </c>
      <c r="GA106" s="406" t="s">
        <v>397</v>
      </c>
      <c r="GB106" s="406" t="s">
        <v>397</v>
      </c>
      <c r="GC106" s="406" t="s">
        <v>397</v>
      </c>
      <c r="GD106" s="406" t="s">
        <v>397</v>
      </c>
      <c r="GE106" s="406" t="s">
        <v>397</v>
      </c>
      <c r="GF106" s="406" t="s">
        <v>397</v>
      </c>
      <c r="GG106" s="406" t="s">
        <v>397</v>
      </c>
      <c r="GH106" s="406" t="s">
        <v>397</v>
      </c>
      <c r="GI106" s="406" t="s">
        <v>397</v>
      </c>
      <c r="GJ106" s="406" t="s">
        <v>397</v>
      </c>
      <c r="GK106" s="406" t="s">
        <v>397</v>
      </c>
      <c r="GL106" s="406" t="s">
        <v>397</v>
      </c>
      <c r="GM106" s="406" t="s">
        <v>397</v>
      </c>
      <c r="GN106" s="406" t="s">
        <v>397</v>
      </c>
      <c r="GO106" s="406" t="s">
        <v>397</v>
      </c>
      <c r="GP106" s="406" t="s">
        <v>397</v>
      </c>
      <c r="GQ106" s="406" t="s">
        <v>397</v>
      </c>
      <c r="GR106" s="406" t="s">
        <v>397</v>
      </c>
      <c r="GS106" s="406" t="s">
        <v>397</v>
      </c>
      <c r="GT106" s="406" t="s">
        <v>397</v>
      </c>
      <c r="GU106" s="406" t="s">
        <v>397</v>
      </c>
      <c r="GV106" s="406" t="s">
        <v>397</v>
      </c>
      <c r="GW106" s="406" t="s">
        <v>397</v>
      </c>
      <c r="GX106" s="406" t="s">
        <v>397</v>
      </c>
      <c r="GY106" s="406" t="s">
        <v>397</v>
      </c>
      <c r="GZ106" s="406" t="s">
        <v>397</v>
      </c>
      <c r="HA106" s="406" t="s">
        <v>397</v>
      </c>
      <c r="HB106" s="406" t="s">
        <v>397</v>
      </c>
      <c r="HC106" s="406" t="s">
        <v>397</v>
      </c>
      <c r="HD106" s="406" t="s">
        <v>397</v>
      </c>
      <c r="HE106" s="406" t="s">
        <v>397</v>
      </c>
      <c r="HF106" s="406" t="s">
        <v>397</v>
      </c>
      <c r="HG106" s="406" t="s">
        <v>397</v>
      </c>
      <c r="HH106" s="406" t="s">
        <v>397</v>
      </c>
      <c r="HI106" s="406" t="s">
        <v>397</v>
      </c>
      <c r="HJ106" s="406" t="s">
        <v>397</v>
      </c>
      <c r="HK106" s="406" t="s">
        <v>397</v>
      </c>
      <c r="HL106" s="406" t="s">
        <v>397</v>
      </c>
      <c r="HM106" s="406" t="s">
        <v>397</v>
      </c>
      <c r="HN106" s="406" t="s">
        <v>397</v>
      </c>
      <c r="HO106" s="406" t="s">
        <v>397</v>
      </c>
      <c r="HP106" s="406" t="s">
        <v>397</v>
      </c>
      <c r="HQ106" s="406" t="s">
        <v>397</v>
      </c>
      <c r="HR106" s="406" t="s">
        <v>397</v>
      </c>
      <c r="HS106" s="406" t="s">
        <v>397</v>
      </c>
      <c r="HT106" s="406" t="s">
        <v>397</v>
      </c>
      <c r="HU106" s="406" t="s">
        <v>397</v>
      </c>
      <c r="HV106" s="406" t="s">
        <v>397</v>
      </c>
      <c r="HW106" s="406" t="s">
        <v>397</v>
      </c>
      <c r="HX106" s="406" t="s">
        <v>397</v>
      </c>
      <c r="HY106" s="406" t="s">
        <v>397</v>
      </c>
      <c r="HZ106" s="406" t="s">
        <v>397</v>
      </c>
      <c r="IA106" s="406" t="s">
        <v>397</v>
      </c>
      <c r="IB106" s="406" t="s">
        <v>397</v>
      </c>
      <c r="IC106" s="406" t="s">
        <v>397</v>
      </c>
      <c r="ID106" s="406" t="s">
        <v>397</v>
      </c>
      <c r="IE106" s="406" t="s">
        <v>397</v>
      </c>
      <c r="IF106" s="406" t="s">
        <v>397</v>
      </c>
      <c r="IG106" s="406" t="s">
        <v>397</v>
      </c>
      <c r="IH106" s="406" t="s">
        <v>397</v>
      </c>
      <c r="II106" s="406" t="s">
        <v>397</v>
      </c>
      <c r="IJ106" s="406" t="s">
        <v>397</v>
      </c>
      <c r="IK106" s="406" t="s">
        <v>397</v>
      </c>
      <c r="IL106" s="406" t="s">
        <v>397</v>
      </c>
      <c r="IM106" s="406" t="s">
        <v>397</v>
      </c>
      <c r="IN106" s="406" t="s">
        <v>397</v>
      </c>
      <c r="IO106" s="406" t="s">
        <v>397</v>
      </c>
      <c r="IP106" s="406" t="s">
        <v>397</v>
      </c>
      <c r="IQ106" s="406" t="s">
        <v>397</v>
      </c>
      <c r="IR106" s="406" t="s">
        <v>397</v>
      </c>
      <c r="IS106" s="406" t="s">
        <v>397</v>
      </c>
      <c r="IT106" s="406" t="s">
        <v>397</v>
      </c>
      <c r="IU106" s="406" t="s">
        <v>397</v>
      </c>
      <c r="IV106" s="406" t="s">
        <v>397</v>
      </c>
      <c r="IW106" s="406" t="s">
        <v>397</v>
      </c>
      <c r="IX106" s="406" t="s">
        <v>397</v>
      </c>
      <c r="IY106" s="406" t="s">
        <v>397</v>
      </c>
      <c r="IZ106" s="406" t="s">
        <v>397</v>
      </c>
      <c r="JA106" s="406" t="s">
        <v>397</v>
      </c>
      <c r="JB106" s="406" t="s">
        <v>397</v>
      </c>
      <c r="JC106" s="406" t="s">
        <v>397</v>
      </c>
      <c r="JD106" s="406" t="s">
        <v>397</v>
      </c>
      <c r="JE106" s="406" t="s">
        <v>397</v>
      </c>
      <c r="JF106" s="406" t="s">
        <v>397</v>
      </c>
      <c r="JG106" s="406" t="s">
        <v>397</v>
      </c>
      <c r="JH106" s="406" t="s">
        <v>397</v>
      </c>
      <c r="JI106" s="406" t="s">
        <v>397</v>
      </c>
      <c r="JJ106" s="406" t="s">
        <v>397</v>
      </c>
      <c r="JK106" s="406" t="s">
        <v>397</v>
      </c>
      <c r="JL106" s="406" t="s">
        <v>397</v>
      </c>
      <c r="JM106" s="406" t="s">
        <v>397</v>
      </c>
      <c r="JN106" s="406" t="s">
        <v>397</v>
      </c>
      <c r="JO106" s="406" t="s">
        <v>397</v>
      </c>
      <c r="JP106" s="406" t="s">
        <v>397</v>
      </c>
      <c r="JQ106" s="406" t="s">
        <v>397</v>
      </c>
      <c r="JR106" s="406" t="s">
        <v>397</v>
      </c>
      <c r="JS106" s="406" t="s">
        <v>397</v>
      </c>
      <c r="JT106" s="406" t="s">
        <v>397</v>
      </c>
      <c r="JU106" s="406" t="s">
        <v>397</v>
      </c>
      <c r="JV106" s="406" t="s">
        <v>397</v>
      </c>
      <c r="JW106" s="406" t="s">
        <v>397</v>
      </c>
      <c r="JX106" s="406" t="s">
        <v>397</v>
      </c>
      <c r="JY106" s="406" t="s">
        <v>397</v>
      </c>
      <c r="JZ106" s="406" t="s">
        <v>397</v>
      </c>
      <c r="KA106" s="406" t="s">
        <v>397</v>
      </c>
      <c r="KB106" s="406" t="s">
        <v>397</v>
      </c>
      <c r="KC106" s="406" t="s">
        <v>397</v>
      </c>
      <c r="KD106" s="406" t="s">
        <v>397</v>
      </c>
      <c r="KE106" s="406" t="s">
        <v>397</v>
      </c>
      <c r="KF106" s="406" t="s">
        <v>397</v>
      </c>
      <c r="KG106" s="406" t="s">
        <v>397</v>
      </c>
      <c r="KH106" s="406" t="s">
        <v>397</v>
      </c>
      <c r="KI106" s="406" t="s">
        <v>397</v>
      </c>
      <c r="KJ106" s="406" t="s">
        <v>397</v>
      </c>
      <c r="KK106" s="406" t="s">
        <v>397</v>
      </c>
      <c r="KL106" s="406" t="s">
        <v>397</v>
      </c>
      <c r="KM106" s="406" t="s">
        <v>397</v>
      </c>
      <c r="KN106" s="406" t="s">
        <v>397</v>
      </c>
      <c r="KO106" s="406" t="s">
        <v>397</v>
      </c>
      <c r="KP106" s="406" t="s">
        <v>397</v>
      </c>
      <c r="KQ106" s="406" t="s">
        <v>397</v>
      </c>
      <c r="KR106" s="406" t="s">
        <v>397</v>
      </c>
      <c r="KS106" s="406" t="s">
        <v>397</v>
      </c>
      <c r="KT106" s="406" t="s">
        <v>397</v>
      </c>
      <c r="KU106" s="406"/>
      <c r="KV106" s="406"/>
      <c r="KW106" s="406"/>
      <c r="KX106" s="406"/>
      <c r="KY106" s="397"/>
      <c r="KZ106" s="397" t="s">
        <v>498</v>
      </c>
      <c r="LA106" s="397" t="s">
        <v>397</v>
      </c>
      <c r="LB106" s="397" t="s">
        <v>397</v>
      </c>
      <c r="LC106" s="397" t="s">
        <v>397</v>
      </c>
      <c r="LD106" s="397" t="s">
        <v>397</v>
      </c>
      <c r="LE106" s="397" t="s">
        <v>397</v>
      </c>
      <c r="LF106" s="397" t="s">
        <v>397</v>
      </c>
      <c r="LG106" s="397"/>
      <c r="LH106" s="406"/>
      <c r="LI106" s="406"/>
      <c r="LJ106" s="406"/>
      <c r="LK106" s="406"/>
      <c r="LL106" s="406"/>
      <c r="LM106" s="406"/>
      <c r="LN106" s="406"/>
      <c r="LO106" s="406"/>
      <c r="LP106" s="406"/>
      <c r="LQ106" s="406"/>
      <c r="LR106" s="406"/>
      <c r="LS106" s="406"/>
      <c r="LT106" s="406"/>
      <c r="LU106" s="406"/>
      <c r="LV106" s="406"/>
      <c r="LW106" s="406"/>
      <c r="LX106" s="406"/>
      <c r="LY106" s="406"/>
      <c r="LZ106" s="406"/>
      <c r="MA106" s="406"/>
      <c r="MB106" s="406"/>
      <c r="MC106" s="406"/>
      <c r="MD106" s="406"/>
      <c r="ME106" s="406"/>
      <c r="MF106" s="406"/>
      <c r="MG106" s="406"/>
      <c r="MH106" s="406"/>
      <c r="MI106" s="406"/>
      <c r="MJ106" s="406"/>
      <c r="MK106" s="406"/>
      <c r="ML106" s="406"/>
      <c r="MM106" s="406"/>
      <c r="MN106" s="406"/>
      <c r="MO106" s="406"/>
      <c r="MP106" s="406"/>
      <c r="MQ106" s="406"/>
      <c r="MR106" s="406"/>
      <c r="MS106" s="406"/>
      <c r="MT106" s="406"/>
      <c r="MU106" s="406"/>
      <c r="MV106" s="406"/>
      <c r="MW106" s="406"/>
      <c r="MX106" s="406"/>
      <c r="MY106" s="406"/>
      <c r="MZ106" s="406"/>
      <c r="NA106" s="406"/>
      <c r="NB106" s="406"/>
      <c r="NC106" s="406"/>
      <c r="ND106" s="406"/>
      <c r="NE106" s="406"/>
      <c r="NF106" s="406"/>
      <c r="NG106" s="406"/>
      <c r="NH106" s="406"/>
      <c r="NI106" s="406"/>
      <c r="NJ106" s="406"/>
      <c r="NK106" s="406"/>
      <c r="NL106" s="406"/>
      <c r="NM106" s="406"/>
      <c r="NN106" s="406"/>
      <c r="NO106" s="406"/>
      <c r="NP106" s="406"/>
      <c r="NQ106" s="406"/>
      <c r="NR106" s="406"/>
      <c r="NS106" s="406"/>
      <c r="NT106" s="406"/>
      <c r="NU106" s="406"/>
      <c r="NV106" s="406"/>
      <c r="NW106" s="406"/>
      <c r="NX106" s="406"/>
      <c r="NY106" s="406"/>
      <c r="NZ106" s="406"/>
      <c r="OA106" s="406"/>
      <c r="OB106" s="406"/>
      <c r="OC106" s="406"/>
      <c r="OD106" s="406"/>
      <c r="OE106" s="406"/>
      <c r="OF106" s="406"/>
      <c r="OG106" s="406"/>
      <c r="OH106" s="406"/>
      <c r="OI106" s="406"/>
      <c r="OJ106" s="406"/>
      <c r="OK106" s="406"/>
      <c r="OL106" s="406"/>
      <c r="OM106" s="406"/>
      <c r="ON106" s="406"/>
      <c r="OO106" s="406"/>
      <c r="OP106" s="406"/>
      <c r="OQ106" s="406"/>
      <c r="OR106" s="406"/>
      <c r="OS106" s="406"/>
      <c r="OT106" s="406"/>
      <c r="OU106" s="406"/>
      <c r="OV106" s="406"/>
      <c r="OW106" s="406"/>
      <c r="OX106" s="406"/>
      <c r="OY106" s="406"/>
      <c r="OZ106" s="406"/>
      <c r="PA106" s="406"/>
      <c r="PB106" s="406"/>
      <c r="PC106" s="406"/>
      <c r="PD106" s="406"/>
      <c r="PE106" s="406"/>
      <c r="PF106" s="406"/>
      <c r="PG106" s="406"/>
      <c r="PH106" s="406"/>
      <c r="PI106" s="406"/>
      <c r="PJ106" s="406"/>
      <c r="PK106" s="406"/>
      <c r="PL106" s="406"/>
      <c r="PM106" s="406"/>
      <c r="PN106" s="406"/>
      <c r="PO106" s="406"/>
      <c r="PP106" s="406"/>
      <c r="PQ106" s="406"/>
      <c r="PR106" s="406"/>
      <c r="PS106" s="406"/>
      <c r="PT106" s="406"/>
      <c r="PU106" s="406"/>
      <c r="PV106" s="406"/>
      <c r="PW106" s="406"/>
      <c r="PX106" s="406"/>
      <c r="PY106" s="406"/>
      <c r="PZ106" s="406"/>
      <c r="QA106" s="406"/>
      <c r="QB106" s="406"/>
      <c r="QC106" s="406"/>
      <c r="QD106" s="406"/>
      <c r="QE106" s="406"/>
      <c r="QF106" s="406"/>
      <c r="QG106" s="406"/>
      <c r="QH106" s="406"/>
      <c r="QI106" s="406"/>
      <c r="QJ106" s="406"/>
      <c r="QK106" s="406"/>
      <c r="QL106" s="406"/>
      <c r="QM106" s="406"/>
      <c r="QN106" s="406"/>
      <c r="QO106" s="406"/>
      <c r="QP106" s="406"/>
      <c r="QQ106" s="406"/>
      <c r="QR106" s="406"/>
      <c r="QS106" s="406"/>
      <c r="QT106" s="406"/>
      <c r="QU106" s="406"/>
      <c r="QV106" s="406"/>
      <c r="QW106" s="406"/>
      <c r="QX106" s="406"/>
      <c r="QY106" s="406"/>
      <c r="QZ106" s="406"/>
      <c r="RA106" s="406"/>
      <c r="RB106" s="406"/>
      <c r="RC106" s="406"/>
      <c r="RD106" s="406"/>
      <c r="RE106" s="406"/>
      <c r="RF106" s="406"/>
      <c r="RG106" s="406"/>
      <c r="RH106" s="406"/>
      <c r="RI106" s="406"/>
      <c r="RJ106" s="406"/>
      <c r="RK106" s="406"/>
      <c r="RL106" s="406"/>
      <c r="RM106" s="406"/>
      <c r="RN106" s="406"/>
      <c r="RO106" s="406"/>
      <c r="RP106" s="406"/>
      <c r="RQ106" s="406"/>
      <c r="RR106" s="406"/>
      <c r="RS106" s="406"/>
      <c r="RT106" s="406"/>
      <c r="RU106" s="406"/>
      <c r="RV106" s="406"/>
      <c r="RW106" s="406"/>
      <c r="RX106" s="406"/>
      <c r="RY106" s="406"/>
      <c r="RZ106" s="406"/>
      <c r="SA106" s="406"/>
      <c r="SB106" s="406"/>
      <c r="SC106" s="406"/>
      <c r="SD106" s="406"/>
      <c r="SE106" s="406"/>
      <c r="SF106" s="406"/>
      <c r="SG106" s="406"/>
    </row>
    <row r="107" spans="1:501">
      <c r="A107" s="395"/>
      <c r="B107" s="395" t="s">
        <v>499</v>
      </c>
      <c r="C107" s="395">
        <v>36.19</v>
      </c>
      <c r="D107" s="395">
        <v>53.68</v>
      </c>
      <c r="E107" s="395">
        <v>61.83</v>
      </c>
      <c r="F107" s="395">
        <v>79.239999999999995</v>
      </c>
      <c r="G107" s="395">
        <v>52.14</v>
      </c>
      <c r="H107" s="395">
        <v>76.12</v>
      </c>
      <c r="I107" s="395">
        <v>63.97</v>
      </c>
      <c r="J107" s="395">
        <v>59.21</v>
      </c>
      <c r="K107" s="395">
        <v>61.31</v>
      </c>
      <c r="L107" s="395">
        <v>23.38</v>
      </c>
      <c r="M107" s="395">
        <v>0</v>
      </c>
      <c r="N107" s="395"/>
      <c r="O107" s="398">
        <v>0</v>
      </c>
      <c r="P107" s="395">
        <v>0</v>
      </c>
      <c r="Q107" s="395">
        <v>0</v>
      </c>
      <c r="R107" s="395">
        <v>0</v>
      </c>
      <c r="S107" s="395">
        <v>0</v>
      </c>
      <c r="T107" s="395">
        <v>0</v>
      </c>
      <c r="U107" s="395">
        <v>0</v>
      </c>
      <c r="V107" s="395">
        <v>0</v>
      </c>
      <c r="W107" s="395" t="s">
        <v>397</v>
      </c>
      <c r="X107" s="395" t="s">
        <v>397</v>
      </c>
      <c r="Y107" s="395" t="s">
        <v>397</v>
      </c>
      <c r="Z107" s="395"/>
      <c r="AA107" s="395"/>
      <c r="AB107" s="395"/>
      <c r="AC107" s="395"/>
      <c r="AD107" s="395"/>
      <c r="AE107" s="395"/>
      <c r="AF107" s="397" t="s">
        <v>499</v>
      </c>
      <c r="AG107" s="395" t="s">
        <v>499</v>
      </c>
      <c r="AH107" s="406" t="s">
        <v>397</v>
      </c>
      <c r="AI107" s="406" t="s">
        <v>397</v>
      </c>
      <c r="AJ107" s="406" t="s">
        <v>397</v>
      </c>
      <c r="AK107" s="406" t="s">
        <v>397</v>
      </c>
      <c r="AL107" s="406" t="s">
        <v>397</v>
      </c>
      <c r="AM107" s="406" t="s">
        <v>397</v>
      </c>
      <c r="AN107" s="406" t="s">
        <v>397</v>
      </c>
      <c r="AO107" s="406" t="s">
        <v>397</v>
      </c>
      <c r="AP107" s="406" t="s">
        <v>397</v>
      </c>
      <c r="AQ107" s="406" t="s">
        <v>397</v>
      </c>
      <c r="AR107" s="406" t="s">
        <v>397</v>
      </c>
      <c r="AS107" s="406" t="s">
        <v>397</v>
      </c>
      <c r="AT107" s="406" t="s">
        <v>397</v>
      </c>
      <c r="AU107" s="406" t="s">
        <v>397</v>
      </c>
      <c r="AV107" s="406" t="s">
        <v>397</v>
      </c>
      <c r="AW107" s="406" t="s">
        <v>397</v>
      </c>
      <c r="AX107" s="406" t="s">
        <v>397</v>
      </c>
      <c r="AY107" s="406" t="s">
        <v>397</v>
      </c>
      <c r="AZ107" s="406" t="s">
        <v>397</v>
      </c>
      <c r="BA107" s="406" t="s">
        <v>397</v>
      </c>
      <c r="BB107" s="406" t="s">
        <v>397</v>
      </c>
      <c r="BC107" s="406" t="s">
        <v>397</v>
      </c>
      <c r="BD107" s="406" t="s">
        <v>397</v>
      </c>
      <c r="BE107" s="406" t="s">
        <v>397</v>
      </c>
      <c r="BF107" s="406" t="s">
        <v>397</v>
      </c>
      <c r="BG107" s="406" t="s">
        <v>397</v>
      </c>
      <c r="BH107" s="406" t="s">
        <v>397</v>
      </c>
      <c r="BI107" s="406" t="s">
        <v>397</v>
      </c>
      <c r="BJ107" s="406" t="s">
        <v>397</v>
      </c>
      <c r="BK107" s="406" t="s">
        <v>397</v>
      </c>
      <c r="BL107" s="406" t="s">
        <v>397</v>
      </c>
      <c r="BM107" s="406" t="s">
        <v>397</v>
      </c>
      <c r="BN107" s="406" t="s">
        <v>397</v>
      </c>
      <c r="BO107" s="406" t="s">
        <v>397</v>
      </c>
      <c r="BP107" s="406" t="s">
        <v>397</v>
      </c>
      <c r="BQ107" s="406" t="s">
        <v>397</v>
      </c>
      <c r="BR107" s="406" t="s">
        <v>397</v>
      </c>
      <c r="BS107" s="406" t="s">
        <v>397</v>
      </c>
      <c r="BT107" s="406" t="s">
        <v>397</v>
      </c>
      <c r="BU107" s="406" t="s">
        <v>397</v>
      </c>
      <c r="BV107" s="406" t="s">
        <v>397</v>
      </c>
      <c r="BW107" s="406" t="s">
        <v>397</v>
      </c>
      <c r="BX107" s="406" t="s">
        <v>397</v>
      </c>
      <c r="BY107" s="406" t="s">
        <v>397</v>
      </c>
      <c r="BZ107" s="406" t="s">
        <v>397</v>
      </c>
      <c r="CA107" s="406" t="s">
        <v>397</v>
      </c>
      <c r="CB107" s="406" t="s">
        <v>397</v>
      </c>
      <c r="CC107" s="406" t="s">
        <v>397</v>
      </c>
      <c r="CD107" s="406" t="s">
        <v>397</v>
      </c>
      <c r="CE107" s="406" t="s">
        <v>397</v>
      </c>
      <c r="CF107" s="406" t="s">
        <v>397</v>
      </c>
      <c r="CG107" s="406" t="s">
        <v>397</v>
      </c>
      <c r="CH107" s="406" t="s">
        <v>397</v>
      </c>
      <c r="CI107" s="406" t="s">
        <v>397</v>
      </c>
      <c r="CJ107" s="406" t="s">
        <v>397</v>
      </c>
      <c r="CK107" s="406" t="s">
        <v>397</v>
      </c>
      <c r="CL107" s="406" t="s">
        <v>397</v>
      </c>
      <c r="CM107" s="406" t="s">
        <v>397</v>
      </c>
      <c r="CN107" s="406" t="s">
        <v>397</v>
      </c>
      <c r="CO107" s="406" t="s">
        <v>397</v>
      </c>
      <c r="CP107" s="406" t="s">
        <v>397</v>
      </c>
      <c r="CQ107" s="406" t="s">
        <v>397</v>
      </c>
      <c r="CR107" s="406" t="s">
        <v>397</v>
      </c>
      <c r="CS107" s="406" t="s">
        <v>397</v>
      </c>
      <c r="CT107" s="406" t="s">
        <v>397</v>
      </c>
      <c r="CU107" s="406" t="s">
        <v>397</v>
      </c>
      <c r="CV107" s="406" t="s">
        <v>397</v>
      </c>
      <c r="CW107" s="406" t="s">
        <v>397</v>
      </c>
      <c r="CX107" s="406" t="s">
        <v>397</v>
      </c>
      <c r="CY107" s="406" t="s">
        <v>397</v>
      </c>
      <c r="CZ107" s="406" t="s">
        <v>397</v>
      </c>
      <c r="DA107" s="406" t="s">
        <v>397</v>
      </c>
      <c r="DB107" s="406" t="s">
        <v>397</v>
      </c>
      <c r="DC107" s="397"/>
      <c r="DD107" s="397"/>
      <c r="DE107" s="397"/>
      <c r="DF107" s="397" t="s">
        <v>397</v>
      </c>
      <c r="DG107" s="397" t="s">
        <v>397</v>
      </c>
      <c r="DH107" s="397" t="s">
        <v>397</v>
      </c>
      <c r="DI107" s="397" t="s">
        <v>397</v>
      </c>
      <c r="DJ107" s="397" t="s">
        <v>397</v>
      </c>
      <c r="DK107" s="397" t="s">
        <v>397</v>
      </c>
      <c r="DL107" s="397"/>
      <c r="DM107" s="397"/>
      <c r="DN107" s="397" t="s">
        <v>499</v>
      </c>
      <c r="DO107" s="395" t="s">
        <v>499</v>
      </c>
      <c r="DP107" s="406" t="s">
        <v>397</v>
      </c>
      <c r="DQ107" s="406" t="s">
        <v>397</v>
      </c>
      <c r="DR107" s="406" t="s">
        <v>397</v>
      </c>
      <c r="DS107" s="406" t="s">
        <v>397</v>
      </c>
      <c r="DT107" s="406" t="s">
        <v>397</v>
      </c>
      <c r="DU107" s="406" t="s">
        <v>397</v>
      </c>
      <c r="DV107" s="406" t="s">
        <v>397</v>
      </c>
      <c r="DW107" s="406" t="s">
        <v>397</v>
      </c>
      <c r="DX107" s="406" t="s">
        <v>397</v>
      </c>
      <c r="DY107" s="406" t="s">
        <v>397</v>
      </c>
      <c r="DZ107" s="406" t="s">
        <v>397</v>
      </c>
      <c r="EA107" s="406" t="s">
        <v>397</v>
      </c>
      <c r="EB107" s="406" t="s">
        <v>397</v>
      </c>
      <c r="EC107" s="406" t="s">
        <v>397</v>
      </c>
      <c r="ED107" s="406" t="s">
        <v>397</v>
      </c>
      <c r="EE107" s="406" t="s">
        <v>397</v>
      </c>
      <c r="EF107" s="406" t="s">
        <v>397</v>
      </c>
      <c r="EG107" s="406" t="s">
        <v>397</v>
      </c>
      <c r="EH107" s="406" t="s">
        <v>397</v>
      </c>
      <c r="EI107" s="406" t="s">
        <v>397</v>
      </c>
      <c r="EJ107" s="406" t="s">
        <v>397</v>
      </c>
      <c r="EK107" s="406" t="s">
        <v>397</v>
      </c>
      <c r="EL107" s="406" t="s">
        <v>397</v>
      </c>
      <c r="EM107" s="406" t="s">
        <v>397</v>
      </c>
      <c r="EN107" s="406" t="s">
        <v>397</v>
      </c>
      <c r="EO107" s="406" t="s">
        <v>397</v>
      </c>
      <c r="EP107" s="406" t="s">
        <v>397</v>
      </c>
      <c r="EQ107" s="406" t="s">
        <v>397</v>
      </c>
      <c r="ER107" s="406" t="s">
        <v>397</v>
      </c>
      <c r="ES107" s="406" t="s">
        <v>397</v>
      </c>
      <c r="ET107" s="406" t="s">
        <v>397</v>
      </c>
      <c r="EU107" s="406" t="s">
        <v>397</v>
      </c>
      <c r="EV107" s="406" t="s">
        <v>397</v>
      </c>
      <c r="EW107" s="406" t="s">
        <v>397</v>
      </c>
      <c r="EX107" s="406" t="s">
        <v>397</v>
      </c>
      <c r="EY107" s="406" t="s">
        <v>397</v>
      </c>
      <c r="EZ107" s="406" t="s">
        <v>397</v>
      </c>
      <c r="FA107" s="406" t="s">
        <v>397</v>
      </c>
      <c r="FB107" s="406" t="s">
        <v>397</v>
      </c>
      <c r="FC107" s="406" t="s">
        <v>397</v>
      </c>
      <c r="FD107" s="406" t="s">
        <v>397</v>
      </c>
      <c r="FE107" s="406" t="s">
        <v>397</v>
      </c>
      <c r="FF107" s="406" t="s">
        <v>397</v>
      </c>
      <c r="FG107" s="406" t="s">
        <v>397</v>
      </c>
      <c r="FH107" s="406" t="s">
        <v>397</v>
      </c>
      <c r="FI107" s="406" t="s">
        <v>397</v>
      </c>
      <c r="FJ107" s="406" t="s">
        <v>397</v>
      </c>
      <c r="FK107" s="406" t="s">
        <v>397</v>
      </c>
      <c r="FL107" s="406" t="s">
        <v>397</v>
      </c>
      <c r="FM107" s="406" t="s">
        <v>397</v>
      </c>
      <c r="FN107" s="406" t="s">
        <v>397</v>
      </c>
      <c r="FO107" s="406" t="s">
        <v>397</v>
      </c>
      <c r="FP107" s="406" t="s">
        <v>397</v>
      </c>
      <c r="FQ107" s="406" t="s">
        <v>397</v>
      </c>
      <c r="FR107" s="406" t="s">
        <v>397</v>
      </c>
      <c r="FS107" s="406" t="s">
        <v>397</v>
      </c>
      <c r="FT107" s="406" t="s">
        <v>397</v>
      </c>
      <c r="FU107" s="406" t="s">
        <v>397</v>
      </c>
      <c r="FV107" s="406" t="s">
        <v>397</v>
      </c>
      <c r="FW107" s="406" t="s">
        <v>397</v>
      </c>
      <c r="FX107" s="406" t="s">
        <v>397</v>
      </c>
      <c r="FY107" s="406" t="s">
        <v>397</v>
      </c>
      <c r="FZ107" s="406" t="s">
        <v>397</v>
      </c>
      <c r="GA107" s="406" t="s">
        <v>397</v>
      </c>
      <c r="GB107" s="406" t="s">
        <v>397</v>
      </c>
      <c r="GC107" s="406" t="s">
        <v>397</v>
      </c>
      <c r="GD107" s="406" t="s">
        <v>397</v>
      </c>
      <c r="GE107" s="406" t="s">
        <v>397</v>
      </c>
      <c r="GF107" s="406" t="s">
        <v>397</v>
      </c>
      <c r="GG107" s="406" t="s">
        <v>397</v>
      </c>
      <c r="GH107" s="406" t="s">
        <v>397</v>
      </c>
      <c r="GI107" s="406" t="s">
        <v>397</v>
      </c>
      <c r="GJ107" s="406" t="s">
        <v>397</v>
      </c>
      <c r="GK107" s="406" t="s">
        <v>397</v>
      </c>
      <c r="GL107" s="406" t="s">
        <v>397</v>
      </c>
      <c r="GM107" s="406" t="s">
        <v>397</v>
      </c>
      <c r="GN107" s="406" t="s">
        <v>397</v>
      </c>
      <c r="GO107" s="406" t="s">
        <v>397</v>
      </c>
      <c r="GP107" s="406" t="s">
        <v>397</v>
      </c>
      <c r="GQ107" s="406" t="s">
        <v>397</v>
      </c>
      <c r="GR107" s="406" t="s">
        <v>397</v>
      </c>
      <c r="GS107" s="406" t="s">
        <v>397</v>
      </c>
      <c r="GT107" s="406" t="s">
        <v>397</v>
      </c>
      <c r="GU107" s="406" t="s">
        <v>397</v>
      </c>
      <c r="GV107" s="406" t="s">
        <v>397</v>
      </c>
      <c r="GW107" s="406" t="s">
        <v>397</v>
      </c>
      <c r="GX107" s="406" t="s">
        <v>397</v>
      </c>
      <c r="GY107" s="406" t="s">
        <v>397</v>
      </c>
      <c r="GZ107" s="406" t="s">
        <v>397</v>
      </c>
      <c r="HA107" s="406" t="s">
        <v>397</v>
      </c>
      <c r="HB107" s="406" t="s">
        <v>397</v>
      </c>
      <c r="HC107" s="406" t="s">
        <v>397</v>
      </c>
      <c r="HD107" s="406" t="s">
        <v>397</v>
      </c>
      <c r="HE107" s="406" t="s">
        <v>397</v>
      </c>
      <c r="HF107" s="406" t="s">
        <v>397</v>
      </c>
      <c r="HG107" s="406" t="s">
        <v>397</v>
      </c>
      <c r="HH107" s="406" t="s">
        <v>397</v>
      </c>
      <c r="HI107" s="406" t="s">
        <v>397</v>
      </c>
      <c r="HJ107" s="406" t="s">
        <v>397</v>
      </c>
      <c r="HK107" s="406" t="s">
        <v>397</v>
      </c>
      <c r="HL107" s="406" t="s">
        <v>397</v>
      </c>
      <c r="HM107" s="406" t="s">
        <v>397</v>
      </c>
      <c r="HN107" s="406" t="s">
        <v>397</v>
      </c>
      <c r="HO107" s="406" t="s">
        <v>397</v>
      </c>
      <c r="HP107" s="406" t="s">
        <v>397</v>
      </c>
      <c r="HQ107" s="406" t="s">
        <v>397</v>
      </c>
      <c r="HR107" s="406" t="s">
        <v>397</v>
      </c>
      <c r="HS107" s="406" t="s">
        <v>397</v>
      </c>
      <c r="HT107" s="406" t="s">
        <v>397</v>
      </c>
      <c r="HU107" s="406" t="s">
        <v>397</v>
      </c>
      <c r="HV107" s="406" t="s">
        <v>397</v>
      </c>
      <c r="HW107" s="406" t="s">
        <v>397</v>
      </c>
      <c r="HX107" s="406" t="s">
        <v>397</v>
      </c>
      <c r="HY107" s="406" t="s">
        <v>397</v>
      </c>
      <c r="HZ107" s="406" t="s">
        <v>397</v>
      </c>
      <c r="IA107" s="406" t="s">
        <v>397</v>
      </c>
      <c r="IB107" s="406" t="s">
        <v>397</v>
      </c>
      <c r="IC107" s="406" t="s">
        <v>397</v>
      </c>
      <c r="ID107" s="406" t="s">
        <v>397</v>
      </c>
      <c r="IE107" s="406" t="s">
        <v>397</v>
      </c>
      <c r="IF107" s="406" t="s">
        <v>397</v>
      </c>
      <c r="IG107" s="406" t="s">
        <v>397</v>
      </c>
      <c r="IH107" s="406" t="s">
        <v>397</v>
      </c>
      <c r="II107" s="406" t="s">
        <v>397</v>
      </c>
      <c r="IJ107" s="406" t="s">
        <v>397</v>
      </c>
      <c r="IK107" s="406" t="s">
        <v>397</v>
      </c>
      <c r="IL107" s="406" t="s">
        <v>397</v>
      </c>
      <c r="IM107" s="406" t="s">
        <v>397</v>
      </c>
      <c r="IN107" s="406" t="s">
        <v>397</v>
      </c>
      <c r="IO107" s="406" t="s">
        <v>397</v>
      </c>
      <c r="IP107" s="406" t="s">
        <v>397</v>
      </c>
      <c r="IQ107" s="406" t="s">
        <v>397</v>
      </c>
      <c r="IR107" s="406" t="s">
        <v>397</v>
      </c>
      <c r="IS107" s="406" t="s">
        <v>397</v>
      </c>
      <c r="IT107" s="406" t="s">
        <v>397</v>
      </c>
      <c r="IU107" s="406" t="s">
        <v>397</v>
      </c>
      <c r="IV107" s="406" t="s">
        <v>397</v>
      </c>
      <c r="IW107" s="406" t="s">
        <v>397</v>
      </c>
      <c r="IX107" s="406" t="s">
        <v>397</v>
      </c>
      <c r="IY107" s="406" t="s">
        <v>397</v>
      </c>
      <c r="IZ107" s="406" t="s">
        <v>397</v>
      </c>
      <c r="JA107" s="406" t="s">
        <v>397</v>
      </c>
      <c r="JB107" s="406" t="s">
        <v>397</v>
      </c>
      <c r="JC107" s="406" t="s">
        <v>397</v>
      </c>
      <c r="JD107" s="406" t="s">
        <v>397</v>
      </c>
      <c r="JE107" s="406" t="s">
        <v>397</v>
      </c>
      <c r="JF107" s="406" t="s">
        <v>397</v>
      </c>
      <c r="JG107" s="406" t="s">
        <v>397</v>
      </c>
      <c r="JH107" s="406" t="s">
        <v>397</v>
      </c>
      <c r="JI107" s="406" t="s">
        <v>397</v>
      </c>
      <c r="JJ107" s="406" t="s">
        <v>397</v>
      </c>
      <c r="JK107" s="406" t="s">
        <v>397</v>
      </c>
      <c r="JL107" s="406" t="s">
        <v>397</v>
      </c>
      <c r="JM107" s="406" t="s">
        <v>397</v>
      </c>
      <c r="JN107" s="406" t="s">
        <v>397</v>
      </c>
      <c r="JO107" s="406" t="s">
        <v>397</v>
      </c>
      <c r="JP107" s="406" t="s">
        <v>397</v>
      </c>
      <c r="JQ107" s="406" t="s">
        <v>397</v>
      </c>
      <c r="JR107" s="406" t="s">
        <v>397</v>
      </c>
      <c r="JS107" s="406" t="s">
        <v>397</v>
      </c>
      <c r="JT107" s="406" t="s">
        <v>397</v>
      </c>
      <c r="JU107" s="406" t="s">
        <v>397</v>
      </c>
      <c r="JV107" s="406" t="s">
        <v>397</v>
      </c>
      <c r="JW107" s="406" t="s">
        <v>397</v>
      </c>
      <c r="JX107" s="406" t="s">
        <v>397</v>
      </c>
      <c r="JY107" s="406" t="s">
        <v>397</v>
      </c>
      <c r="JZ107" s="406" t="s">
        <v>397</v>
      </c>
      <c r="KA107" s="406" t="s">
        <v>397</v>
      </c>
      <c r="KB107" s="406" t="s">
        <v>397</v>
      </c>
      <c r="KC107" s="406" t="s">
        <v>397</v>
      </c>
      <c r="KD107" s="406" t="s">
        <v>397</v>
      </c>
      <c r="KE107" s="406" t="s">
        <v>397</v>
      </c>
      <c r="KF107" s="406" t="s">
        <v>397</v>
      </c>
      <c r="KG107" s="406" t="s">
        <v>397</v>
      </c>
      <c r="KH107" s="406" t="s">
        <v>397</v>
      </c>
      <c r="KI107" s="406" t="s">
        <v>397</v>
      </c>
      <c r="KJ107" s="406" t="s">
        <v>397</v>
      </c>
      <c r="KK107" s="406" t="s">
        <v>397</v>
      </c>
      <c r="KL107" s="406" t="s">
        <v>397</v>
      </c>
      <c r="KM107" s="406" t="s">
        <v>397</v>
      </c>
      <c r="KN107" s="406" t="s">
        <v>397</v>
      </c>
      <c r="KO107" s="406" t="s">
        <v>397</v>
      </c>
      <c r="KP107" s="406" t="s">
        <v>397</v>
      </c>
      <c r="KQ107" s="406" t="s">
        <v>397</v>
      </c>
      <c r="KR107" s="406" t="s">
        <v>397</v>
      </c>
      <c r="KS107" s="406" t="s">
        <v>397</v>
      </c>
      <c r="KT107" s="406" t="s">
        <v>397</v>
      </c>
      <c r="KU107" s="406"/>
      <c r="KV107" s="406"/>
      <c r="KW107" s="406"/>
      <c r="KX107" s="406"/>
      <c r="KY107" s="397"/>
      <c r="KZ107" s="397" t="s">
        <v>499</v>
      </c>
      <c r="LA107" s="397" t="s">
        <v>397</v>
      </c>
      <c r="LB107" s="397" t="s">
        <v>397</v>
      </c>
      <c r="LC107" s="397" t="s">
        <v>397</v>
      </c>
      <c r="LD107" s="397" t="s">
        <v>397</v>
      </c>
      <c r="LE107" s="397" t="s">
        <v>397</v>
      </c>
      <c r="LF107" s="397" t="s">
        <v>397</v>
      </c>
      <c r="LG107" s="397"/>
      <c r="LH107" s="406"/>
      <c r="LI107" s="406"/>
      <c r="LJ107" s="406"/>
      <c r="LK107" s="406"/>
      <c r="LL107" s="406"/>
      <c r="LM107" s="406"/>
      <c r="LN107" s="406"/>
      <c r="LO107" s="406"/>
      <c r="LP107" s="406"/>
      <c r="LQ107" s="406"/>
      <c r="LR107" s="406"/>
      <c r="LS107" s="406"/>
      <c r="LT107" s="406"/>
      <c r="LU107" s="406"/>
      <c r="LV107" s="406"/>
      <c r="LW107" s="406"/>
      <c r="LX107" s="406"/>
      <c r="LY107" s="406"/>
      <c r="LZ107" s="406"/>
      <c r="MA107" s="406"/>
      <c r="MB107" s="406"/>
      <c r="MC107" s="406"/>
      <c r="MD107" s="406"/>
      <c r="ME107" s="406"/>
      <c r="MF107" s="406"/>
      <c r="MG107" s="406"/>
      <c r="MH107" s="406"/>
      <c r="MI107" s="406"/>
      <c r="MJ107" s="406"/>
      <c r="MK107" s="406"/>
      <c r="ML107" s="406"/>
      <c r="MM107" s="406"/>
      <c r="MN107" s="406"/>
      <c r="MO107" s="406"/>
      <c r="MP107" s="406"/>
      <c r="MQ107" s="406"/>
      <c r="MR107" s="406"/>
      <c r="MS107" s="406"/>
      <c r="MT107" s="406"/>
      <c r="MU107" s="406"/>
      <c r="MV107" s="406"/>
      <c r="MW107" s="406"/>
      <c r="MX107" s="406"/>
      <c r="MY107" s="406"/>
      <c r="MZ107" s="406"/>
      <c r="NA107" s="406"/>
      <c r="NB107" s="406"/>
      <c r="NC107" s="406"/>
      <c r="ND107" s="406"/>
      <c r="NE107" s="406"/>
      <c r="NF107" s="406"/>
      <c r="NG107" s="406"/>
      <c r="NH107" s="406"/>
      <c r="NI107" s="406"/>
      <c r="NJ107" s="406"/>
      <c r="NK107" s="406"/>
      <c r="NL107" s="406"/>
      <c r="NM107" s="406"/>
      <c r="NN107" s="406"/>
      <c r="NO107" s="406"/>
      <c r="NP107" s="406"/>
      <c r="NQ107" s="406"/>
      <c r="NR107" s="406"/>
      <c r="NS107" s="406"/>
      <c r="NT107" s="406"/>
      <c r="NU107" s="406"/>
      <c r="NV107" s="406"/>
      <c r="NW107" s="406"/>
      <c r="NX107" s="406"/>
      <c r="NY107" s="406"/>
      <c r="NZ107" s="406"/>
      <c r="OA107" s="406"/>
      <c r="OB107" s="406"/>
      <c r="OC107" s="406"/>
      <c r="OD107" s="406"/>
      <c r="OE107" s="406"/>
      <c r="OF107" s="406"/>
      <c r="OG107" s="406"/>
      <c r="OH107" s="406"/>
      <c r="OI107" s="406"/>
      <c r="OJ107" s="406"/>
      <c r="OK107" s="406"/>
      <c r="OL107" s="406"/>
      <c r="OM107" s="406"/>
      <c r="ON107" s="406"/>
      <c r="OO107" s="406"/>
      <c r="OP107" s="406"/>
      <c r="OQ107" s="406"/>
      <c r="OR107" s="406"/>
      <c r="OS107" s="406"/>
      <c r="OT107" s="406"/>
      <c r="OU107" s="406"/>
      <c r="OV107" s="406"/>
      <c r="OW107" s="406"/>
      <c r="OX107" s="406"/>
      <c r="OY107" s="406"/>
      <c r="OZ107" s="406"/>
      <c r="PA107" s="406"/>
      <c r="PB107" s="406"/>
      <c r="PC107" s="406"/>
      <c r="PD107" s="406"/>
      <c r="PE107" s="406"/>
      <c r="PF107" s="406"/>
      <c r="PG107" s="406"/>
      <c r="PH107" s="406"/>
      <c r="PI107" s="406"/>
      <c r="PJ107" s="406"/>
      <c r="PK107" s="406"/>
      <c r="PL107" s="406"/>
      <c r="PM107" s="406"/>
      <c r="PN107" s="406"/>
      <c r="PO107" s="406"/>
      <c r="PP107" s="406"/>
      <c r="PQ107" s="406"/>
      <c r="PR107" s="406"/>
      <c r="PS107" s="406"/>
      <c r="PT107" s="406"/>
      <c r="PU107" s="406"/>
      <c r="PV107" s="406"/>
      <c r="PW107" s="406"/>
      <c r="PX107" s="406"/>
      <c r="PY107" s="406"/>
      <c r="PZ107" s="406"/>
      <c r="QA107" s="406"/>
      <c r="QB107" s="406"/>
      <c r="QC107" s="406"/>
      <c r="QD107" s="406"/>
      <c r="QE107" s="406"/>
      <c r="QF107" s="406"/>
      <c r="QG107" s="406"/>
      <c r="QH107" s="406"/>
      <c r="QI107" s="406"/>
      <c r="QJ107" s="406"/>
      <c r="QK107" s="406"/>
      <c r="QL107" s="406"/>
      <c r="QM107" s="406"/>
      <c r="QN107" s="406"/>
      <c r="QO107" s="406"/>
      <c r="QP107" s="406"/>
      <c r="QQ107" s="406"/>
      <c r="QR107" s="406"/>
      <c r="QS107" s="406"/>
      <c r="QT107" s="406"/>
      <c r="QU107" s="406"/>
      <c r="QV107" s="406"/>
      <c r="QW107" s="406"/>
      <c r="QX107" s="406"/>
      <c r="QY107" s="406"/>
      <c r="QZ107" s="406"/>
      <c r="RA107" s="406"/>
      <c r="RB107" s="406"/>
      <c r="RC107" s="406"/>
      <c r="RD107" s="406"/>
      <c r="RE107" s="406"/>
      <c r="RF107" s="406"/>
      <c r="RG107" s="406"/>
      <c r="RH107" s="406"/>
      <c r="RI107" s="406"/>
      <c r="RJ107" s="406"/>
      <c r="RK107" s="406"/>
      <c r="RL107" s="406"/>
      <c r="RM107" s="406"/>
      <c r="RN107" s="406"/>
      <c r="RO107" s="406"/>
      <c r="RP107" s="406"/>
      <c r="RQ107" s="406"/>
      <c r="RR107" s="406"/>
      <c r="RS107" s="406"/>
      <c r="RT107" s="406"/>
      <c r="RU107" s="406"/>
      <c r="RV107" s="406"/>
      <c r="RW107" s="406"/>
      <c r="RX107" s="406"/>
      <c r="RY107" s="406"/>
      <c r="RZ107" s="406"/>
      <c r="SA107" s="406"/>
      <c r="SB107" s="406"/>
      <c r="SC107" s="406"/>
      <c r="SD107" s="406"/>
      <c r="SE107" s="406"/>
      <c r="SF107" s="406"/>
      <c r="SG107" s="406"/>
    </row>
    <row r="108" spans="1:501">
      <c r="A108" s="395"/>
      <c r="B108" s="395" t="s">
        <v>500</v>
      </c>
      <c r="C108" s="395">
        <v>-36.19</v>
      </c>
      <c r="D108" s="395">
        <v>112.2</v>
      </c>
      <c r="E108" s="395">
        <v>42.94</v>
      </c>
      <c r="F108" s="395">
        <v>14.48</v>
      </c>
      <c r="G108" s="395">
        <v>22.12</v>
      </c>
      <c r="H108" s="395">
        <v>22.95</v>
      </c>
      <c r="I108" s="395">
        <v>95.51</v>
      </c>
      <c r="J108" s="395">
        <v>38.72</v>
      </c>
      <c r="K108" s="395">
        <v>62.73</v>
      </c>
      <c r="L108" s="395">
        <v>76.06</v>
      </c>
      <c r="M108" s="395">
        <v>0</v>
      </c>
      <c r="N108" s="395"/>
      <c r="O108" s="398">
        <v>0</v>
      </c>
      <c r="P108" s="395">
        <v>0</v>
      </c>
      <c r="Q108" s="395">
        <v>0</v>
      </c>
      <c r="R108" s="395">
        <v>0</v>
      </c>
      <c r="S108" s="395">
        <v>0</v>
      </c>
      <c r="T108" s="395">
        <v>0</v>
      </c>
      <c r="U108" s="395">
        <v>0</v>
      </c>
      <c r="V108" s="395">
        <v>0</v>
      </c>
      <c r="W108" s="395" t="s">
        <v>397</v>
      </c>
      <c r="X108" s="395" t="s">
        <v>397</v>
      </c>
      <c r="Y108" s="395" t="s">
        <v>397</v>
      </c>
      <c r="Z108" s="395"/>
      <c r="AA108" s="395"/>
      <c r="AB108" s="395"/>
      <c r="AC108" s="395"/>
      <c r="AD108" s="395"/>
      <c r="AE108" s="395"/>
      <c r="AF108" s="397" t="s">
        <v>500</v>
      </c>
      <c r="AG108" s="395" t="s">
        <v>500</v>
      </c>
      <c r="AH108" s="406" t="s">
        <v>397</v>
      </c>
      <c r="AI108" s="406" t="s">
        <v>397</v>
      </c>
      <c r="AJ108" s="406" t="s">
        <v>397</v>
      </c>
      <c r="AK108" s="406" t="s">
        <v>397</v>
      </c>
      <c r="AL108" s="406" t="s">
        <v>397</v>
      </c>
      <c r="AM108" s="406" t="s">
        <v>397</v>
      </c>
      <c r="AN108" s="406" t="s">
        <v>397</v>
      </c>
      <c r="AO108" s="406" t="s">
        <v>397</v>
      </c>
      <c r="AP108" s="406" t="s">
        <v>397</v>
      </c>
      <c r="AQ108" s="406" t="s">
        <v>397</v>
      </c>
      <c r="AR108" s="406" t="s">
        <v>397</v>
      </c>
      <c r="AS108" s="406" t="s">
        <v>397</v>
      </c>
      <c r="AT108" s="406" t="s">
        <v>397</v>
      </c>
      <c r="AU108" s="406" t="s">
        <v>397</v>
      </c>
      <c r="AV108" s="406" t="s">
        <v>397</v>
      </c>
      <c r="AW108" s="406" t="s">
        <v>397</v>
      </c>
      <c r="AX108" s="406" t="s">
        <v>397</v>
      </c>
      <c r="AY108" s="406" t="s">
        <v>397</v>
      </c>
      <c r="AZ108" s="406" t="s">
        <v>397</v>
      </c>
      <c r="BA108" s="406" t="s">
        <v>397</v>
      </c>
      <c r="BB108" s="406" t="s">
        <v>397</v>
      </c>
      <c r="BC108" s="406" t="s">
        <v>397</v>
      </c>
      <c r="BD108" s="406" t="s">
        <v>397</v>
      </c>
      <c r="BE108" s="406" t="s">
        <v>397</v>
      </c>
      <c r="BF108" s="406" t="s">
        <v>397</v>
      </c>
      <c r="BG108" s="406" t="s">
        <v>397</v>
      </c>
      <c r="BH108" s="406" t="s">
        <v>397</v>
      </c>
      <c r="BI108" s="406" t="s">
        <v>397</v>
      </c>
      <c r="BJ108" s="406" t="s">
        <v>397</v>
      </c>
      <c r="BK108" s="406" t="s">
        <v>397</v>
      </c>
      <c r="BL108" s="406" t="s">
        <v>397</v>
      </c>
      <c r="BM108" s="406" t="s">
        <v>397</v>
      </c>
      <c r="BN108" s="406" t="s">
        <v>397</v>
      </c>
      <c r="BO108" s="406" t="s">
        <v>397</v>
      </c>
      <c r="BP108" s="406" t="s">
        <v>397</v>
      </c>
      <c r="BQ108" s="406" t="s">
        <v>397</v>
      </c>
      <c r="BR108" s="406" t="s">
        <v>397</v>
      </c>
      <c r="BS108" s="406" t="s">
        <v>397</v>
      </c>
      <c r="BT108" s="406" t="s">
        <v>397</v>
      </c>
      <c r="BU108" s="406" t="s">
        <v>397</v>
      </c>
      <c r="BV108" s="406" t="s">
        <v>397</v>
      </c>
      <c r="BW108" s="406" t="s">
        <v>397</v>
      </c>
      <c r="BX108" s="406" t="s">
        <v>397</v>
      </c>
      <c r="BY108" s="406" t="s">
        <v>397</v>
      </c>
      <c r="BZ108" s="406" t="s">
        <v>397</v>
      </c>
      <c r="CA108" s="406" t="s">
        <v>397</v>
      </c>
      <c r="CB108" s="406" t="s">
        <v>397</v>
      </c>
      <c r="CC108" s="406" t="s">
        <v>397</v>
      </c>
      <c r="CD108" s="406" t="s">
        <v>397</v>
      </c>
      <c r="CE108" s="406" t="s">
        <v>397</v>
      </c>
      <c r="CF108" s="406" t="s">
        <v>397</v>
      </c>
      <c r="CG108" s="406" t="s">
        <v>397</v>
      </c>
      <c r="CH108" s="406" t="s">
        <v>397</v>
      </c>
      <c r="CI108" s="406" t="s">
        <v>397</v>
      </c>
      <c r="CJ108" s="406" t="s">
        <v>397</v>
      </c>
      <c r="CK108" s="406" t="s">
        <v>397</v>
      </c>
      <c r="CL108" s="406" t="s">
        <v>397</v>
      </c>
      <c r="CM108" s="406" t="s">
        <v>397</v>
      </c>
      <c r="CN108" s="406" t="s">
        <v>397</v>
      </c>
      <c r="CO108" s="406" t="s">
        <v>397</v>
      </c>
      <c r="CP108" s="406" t="s">
        <v>397</v>
      </c>
      <c r="CQ108" s="406" t="s">
        <v>397</v>
      </c>
      <c r="CR108" s="406" t="s">
        <v>397</v>
      </c>
      <c r="CS108" s="406" t="s">
        <v>397</v>
      </c>
      <c r="CT108" s="406" t="s">
        <v>397</v>
      </c>
      <c r="CU108" s="406" t="s">
        <v>397</v>
      </c>
      <c r="CV108" s="406" t="s">
        <v>397</v>
      </c>
      <c r="CW108" s="406" t="s">
        <v>397</v>
      </c>
      <c r="CX108" s="406" t="s">
        <v>397</v>
      </c>
      <c r="CY108" s="406" t="s">
        <v>397</v>
      </c>
      <c r="CZ108" s="406" t="s">
        <v>397</v>
      </c>
      <c r="DA108" s="406" t="s">
        <v>397</v>
      </c>
      <c r="DB108" s="406" t="s">
        <v>397</v>
      </c>
      <c r="DC108" s="397"/>
      <c r="DD108" s="397"/>
      <c r="DE108" s="397"/>
      <c r="DF108" s="397" t="s">
        <v>397</v>
      </c>
      <c r="DG108" s="397" t="s">
        <v>397</v>
      </c>
      <c r="DH108" s="397" t="s">
        <v>397</v>
      </c>
      <c r="DI108" s="397" t="s">
        <v>397</v>
      </c>
      <c r="DJ108" s="397" t="s">
        <v>397</v>
      </c>
      <c r="DK108" s="397" t="s">
        <v>397</v>
      </c>
      <c r="DL108" s="397"/>
      <c r="DM108" s="397"/>
      <c r="DN108" s="397" t="s">
        <v>500</v>
      </c>
      <c r="DO108" s="395" t="s">
        <v>500</v>
      </c>
      <c r="DP108" s="406" t="s">
        <v>397</v>
      </c>
      <c r="DQ108" s="406" t="s">
        <v>397</v>
      </c>
      <c r="DR108" s="406" t="s">
        <v>397</v>
      </c>
      <c r="DS108" s="406" t="s">
        <v>397</v>
      </c>
      <c r="DT108" s="406" t="s">
        <v>397</v>
      </c>
      <c r="DU108" s="406" t="s">
        <v>397</v>
      </c>
      <c r="DV108" s="406" t="s">
        <v>397</v>
      </c>
      <c r="DW108" s="406" t="s">
        <v>397</v>
      </c>
      <c r="DX108" s="406" t="s">
        <v>397</v>
      </c>
      <c r="DY108" s="406" t="s">
        <v>397</v>
      </c>
      <c r="DZ108" s="406" t="s">
        <v>397</v>
      </c>
      <c r="EA108" s="406" t="s">
        <v>397</v>
      </c>
      <c r="EB108" s="406" t="s">
        <v>397</v>
      </c>
      <c r="EC108" s="406" t="s">
        <v>397</v>
      </c>
      <c r="ED108" s="406" t="s">
        <v>397</v>
      </c>
      <c r="EE108" s="406" t="s">
        <v>397</v>
      </c>
      <c r="EF108" s="406" t="s">
        <v>397</v>
      </c>
      <c r="EG108" s="406" t="s">
        <v>397</v>
      </c>
      <c r="EH108" s="406" t="s">
        <v>397</v>
      </c>
      <c r="EI108" s="406" t="s">
        <v>397</v>
      </c>
      <c r="EJ108" s="406" t="s">
        <v>397</v>
      </c>
      <c r="EK108" s="406" t="s">
        <v>397</v>
      </c>
      <c r="EL108" s="406" t="s">
        <v>397</v>
      </c>
      <c r="EM108" s="406" t="s">
        <v>397</v>
      </c>
      <c r="EN108" s="406" t="s">
        <v>397</v>
      </c>
      <c r="EO108" s="406" t="s">
        <v>397</v>
      </c>
      <c r="EP108" s="406" t="s">
        <v>397</v>
      </c>
      <c r="EQ108" s="406" t="s">
        <v>397</v>
      </c>
      <c r="ER108" s="406" t="s">
        <v>397</v>
      </c>
      <c r="ES108" s="406" t="s">
        <v>397</v>
      </c>
      <c r="ET108" s="406" t="s">
        <v>397</v>
      </c>
      <c r="EU108" s="406" t="s">
        <v>397</v>
      </c>
      <c r="EV108" s="406" t="s">
        <v>397</v>
      </c>
      <c r="EW108" s="406" t="s">
        <v>397</v>
      </c>
      <c r="EX108" s="406" t="s">
        <v>397</v>
      </c>
      <c r="EY108" s="406" t="s">
        <v>397</v>
      </c>
      <c r="EZ108" s="406" t="s">
        <v>397</v>
      </c>
      <c r="FA108" s="406" t="s">
        <v>397</v>
      </c>
      <c r="FB108" s="406" t="s">
        <v>397</v>
      </c>
      <c r="FC108" s="406" t="s">
        <v>397</v>
      </c>
      <c r="FD108" s="406" t="s">
        <v>397</v>
      </c>
      <c r="FE108" s="406" t="s">
        <v>397</v>
      </c>
      <c r="FF108" s="406" t="s">
        <v>397</v>
      </c>
      <c r="FG108" s="406" t="s">
        <v>397</v>
      </c>
      <c r="FH108" s="406" t="s">
        <v>397</v>
      </c>
      <c r="FI108" s="406" t="s">
        <v>397</v>
      </c>
      <c r="FJ108" s="406" t="s">
        <v>397</v>
      </c>
      <c r="FK108" s="406" t="s">
        <v>397</v>
      </c>
      <c r="FL108" s="406" t="s">
        <v>397</v>
      </c>
      <c r="FM108" s="406" t="s">
        <v>397</v>
      </c>
      <c r="FN108" s="406" t="s">
        <v>397</v>
      </c>
      <c r="FO108" s="406" t="s">
        <v>397</v>
      </c>
      <c r="FP108" s="406" t="s">
        <v>397</v>
      </c>
      <c r="FQ108" s="406" t="s">
        <v>397</v>
      </c>
      <c r="FR108" s="406" t="s">
        <v>397</v>
      </c>
      <c r="FS108" s="406" t="s">
        <v>397</v>
      </c>
      <c r="FT108" s="406" t="s">
        <v>397</v>
      </c>
      <c r="FU108" s="406" t="s">
        <v>397</v>
      </c>
      <c r="FV108" s="406" t="s">
        <v>397</v>
      </c>
      <c r="FW108" s="406" t="s">
        <v>397</v>
      </c>
      <c r="FX108" s="406" t="s">
        <v>397</v>
      </c>
      <c r="FY108" s="406" t="s">
        <v>397</v>
      </c>
      <c r="FZ108" s="406" t="s">
        <v>397</v>
      </c>
      <c r="GA108" s="406" t="s">
        <v>397</v>
      </c>
      <c r="GB108" s="406" t="s">
        <v>397</v>
      </c>
      <c r="GC108" s="406" t="s">
        <v>397</v>
      </c>
      <c r="GD108" s="406" t="s">
        <v>397</v>
      </c>
      <c r="GE108" s="406" t="s">
        <v>397</v>
      </c>
      <c r="GF108" s="406" t="s">
        <v>397</v>
      </c>
      <c r="GG108" s="406" t="s">
        <v>397</v>
      </c>
      <c r="GH108" s="406" t="s">
        <v>397</v>
      </c>
      <c r="GI108" s="406" t="s">
        <v>397</v>
      </c>
      <c r="GJ108" s="406" t="s">
        <v>397</v>
      </c>
      <c r="GK108" s="406" t="s">
        <v>397</v>
      </c>
      <c r="GL108" s="406" t="s">
        <v>397</v>
      </c>
      <c r="GM108" s="406" t="s">
        <v>397</v>
      </c>
      <c r="GN108" s="406" t="s">
        <v>397</v>
      </c>
      <c r="GO108" s="406" t="s">
        <v>397</v>
      </c>
      <c r="GP108" s="406" t="s">
        <v>397</v>
      </c>
      <c r="GQ108" s="406" t="s">
        <v>397</v>
      </c>
      <c r="GR108" s="406" t="s">
        <v>397</v>
      </c>
      <c r="GS108" s="406" t="s">
        <v>397</v>
      </c>
      <c r="GT108" s="406" t="s">
        <v>397</v>
      </c>
      <c r="GU108" s="406" t="s">
        <v>397</v>
      </c>
      <c r="GV108" s="406" t="s">
        <v>397</v>
      </c>
      <c r="GW108" s="406" t="s">
        <v>397</v>
      </c>
      <c r="GX108" s="406" t="s">
        <v>397</v>
      </c>
      <c r="GY108" s="406" t="s">
        <v>397</v>
      </c>
      <c r="GZ108" s="406" t="s">
        <v>397</v>
      </c>
      <c r="HA108" s="406" t="s">
        <v>397</v>
      </c>
      <c r="HB108" s="406" t="s">
        <v>397</v>
      </c>
      <c r="HC108" s="406" t="s">
        <v>397</v>
      </c>
      <c r="HD108" s="406" t="s">
        <v>397</v>
      </c>
      <c r="HE108" s="406" t="s">
        <v>397</v>
      </c>
      <c r="HF108" s="406" t="s">
        <v>397</v>
      </c>
      <c r="HG108" s="406" t="s">
        <v>397</v>
      </c>
      <c r="HH108" s="406" t="s">
        <v>397</v>
      </c>
      <c r="HI108" s="406" t="s">
        <v>397</v>
      </c>
      <c r="HJ108" s="406" t="s">
        <v>397</v>
      </c>
      <c r="HK108" s="406" t="s">
        <v>397</v>
      </c>
      <c r="HL108" s="406" t="s">
        <v>397</v>
      </c>
      <c r="HM108" s="406" t="s">
        <v>397</v>
      </c>
      <c r="HN108" s="406" t="s">
        <v>397</v>
      </c>
      <c r="HO108" s="406" t="s">
        <v>397</v>
      </c>
      <c r="HP108" s="406" t="s">
        <v>397</v>
      </c>
      <c r="HQ108" s="406" t="s">
        <v>397</v>
      </c>
      <c r="HR108" s="406" t="s">
        <v>397</v>
      </c>
      <c r="HS108" s="406" t="s">
        <v>397</v>
      </c>
      <c r="HT108" s="406" t="s">
        <v>397</v>
      </c>
      <c r="HU108" s="406" t="s">
        <v>397</v>
      </c>
      <c r="HV108" s="406" t="s">
        <v>397</v>
      </c>
      <c r="HW108" s="406" t="s">
        <v>397</v>
      </c>
      <c r="HX108" s="406" t="s">
        <v>397</v>
      </c>
      <c r="HY108" s="406" t="s">
        <v>397</v>
      </c>
      <c r="HZ108" s="406" t="s">
        <v>397</v>
      </c>
      <c r="IA108" s="406" t="s">
        <v>397</v>
      </c>
      <c r="IB108" s="406" t="s">
        <v>397</v>
      </c>
      <c r="IC108" s="406" t="s">
        <v>397</v>
      </c>
      <c r="ID108" s="406" t="s">
        <v>397</v>
      </c>
      <c r="IE108" s="406" t="s">
        <v>397</v>
      </c>
      <c r="IF108" s="406" t="s">
        <v>397</v>
      </c>
      <c r="IG108" s="406" t="s">
        <v>397</v>
      </c>
      <c r="IH108" s="406" t="s">
        <v>397</v>
      </c>
      <c r="II108" s="406" t="s">
        <v>397</v>
      </c>
      <c r="IJ108" s="406" t="s">
        <v>397</v>
      </c>
      <c r="IK108" s="406" t="s">
        <v>397</v>
      </c>
      <c r="IL108" s="406" t="s">
        <v>397</v>
      </c>
      <c r="IM108" s="406" t="s">
        <v>397</v>
      </c>
      <c r="IN108" s="406" t="s">
        <v>397</v>
      </c>
      <c r="IO108" s="406" t="s">
        <v>397</v>
      </c>
      <c r="IP108" s="406" t="s">
        <v>397</v>
      </c>
      <c r="IQ108" s="406" t="s">
        <v>397</v>
      </c>
      <c r="IR108" s="406" t="s">
        <v>397</v>
      </c>
      <c r="IS108" s="406" t="s">
        <v>397</v>
      </c>
      <c r="IT108" s="406" t="s">
        <v>397</v>
      </c>
      <c r="IU108" s="406" t="s">
        <v>397</v>
      </c>
      <c r="IV108" s="406" t="s">
        <v>397</v>
      </c>
      <c r="IW108" s="406" t="s">
        <v>397</v>
      </c>
      <c r="IX108" s="406" t="s">
        <v>397</v>
      </c>
      <c r="IY108" s="406" t="s">
        <v>397</v>
      </c>
      <c r="IZ108" s="406" t="s">
        <v>397</v>
      </c>
      <c r="JA108" s="406" t="s">
        <v>397</v>
      </c>
      <c r="JB108" s="406" t="s">
        <v>397</v>
      </c>
      <c r="JC108" s="406" t="s">
        <v>397</v>
      </c>
      <c r="JD108" s="406" t="s">
        <v>397</v>
      </c>
      <c r="JE108" s="406" t="s">
        <v>397</v>
      </c>
      <c r="JF108" s="406" t="s">
        <v>397</v>
      </c>
      <c r="JG108" s="406" t="s">
        <v>397</v>
      </c>
      <c r="JH108" s="406" t="s">
        <v>397</v>
      </c>
      <c r="JI108" s="406" t="s">
        <v>397</v>
      </c>
      <c r="JJ108" s="406" t="s">
        <v>397</v>
      </c>
      <c r="JK108" s="406" t="s">
        <v>397</v>
      </c>
      <c r="JL108" s="406" t="s">
        <v>397</v>
      </c>
      <c r="JM108" s="406" t="s">
        <v>397</v>
      </c>
      <c r="JN108" s="406" t="s">
        <v>397</v>
      </c>
      <c r="JO108" s="406" t="s">
        <v>397</v>
      </c>
      <c r="JP108" s="406" t="s">
        <v>397</v>
      </c>
      <c r="JQ108" s="406" t="s">
        <v>397</v>
      </c>
      <c r="JR108" s="406" t="s">
        <v>397</v>
      </c>
      <c r="JS108" s="406" t="s">
        <v>397</v>
      </c>
      <c r="JT108" s="406" t="s">
        <v>397</v>
      </c>
      <c r="JU108" s="406" t="s">
        <v>397</v>
      </c>
      <c r="JV108" s="406" t="s">
        <v>397</v>
      </c>
      <c r="JW108" s="406" t="s">
        <v>397</v>
      </c>
      <c r="JX108" s="406" t="s">
        <v>397</v>
      </c>
      <c r="JY108" s="406" t="s">
        <v>397</v>
      </c>
      <c r="JZ108" s="406" t="s">
        <v>397</v>
      </c>
      <c r="KA108" s="406" t="s">
        <v>397</v>
      </c>
      <c r="KB108" s="406" t="s">
        <v>397</v>
      </c>
      <c r="KC108" s="406" t="s">
        <v>397</v>
      </c>
      <c r="KD108" s="406" t="s">
        <v>397</v>
      </c>
      <c r="KE108" s="406" t="s">
        <v>397</v>
      </c>
      <c r="KF108" s="406" t="s">
        <v>397</v>
      </c>
      <c r="KG108" s="406" t="s">
        <v>397</v>
      </c>
      <c r="KH108" s="406" t="s">
        <v>397</v>
      </c>
      <c r="KI108" s="406" t="s">
        <v>397</v>
      </c>
      <c r="KJ108" s="406" t="s">
        <v>397</v>
      </c>
      <c r="KK108" s="406" t="s">
        <v>397</v>
      </c>
      <c r="KL108" s="406" t="s">
        <v>397</v>
      </c>
      <c r="KM108" s="406" t="s">
        <v>397</v>
      </c>
      <c r="KN108" s="406" t="s">
        <v>397</v>
      </c>
      <c r="KO108" s="406" t="s">
        <v>397</v>
      </c>
      <c r="KP108" s="406" t="s">
        <v>397</v>
      </c>
      <c r="KQ108" s="406" t="s">
        <v>397</v>
      </c>
      <c r="KR108" s="406" t="s">
        <v>397</v>
      </c>
      <c r="KS108" s="406" t="s">
        <v>397</v>
      </c>
      <c r="KT108" s="406" t="s">
        <v>397</v>
      </c>
      <c r="KU108" s="406"/>
      <c r="KV108" s="406"/>
      <c r="KW108" s="406"/>
      <c r="KX108" s="406"/>
      <c r="KY108" s="397"/>
      <c r="KZ108" s="397" t="s">
        <v>500</v>
      </c>
      <c r="LA108" s="397" t="s">
        <v>397</v>
      </c>
      <c r="LB108" s="397" t="s">
        <v>397</v>
      </c>
      <c r="LC108" s="397" t="s">
        <v>397</v>
      </c>
      <c r="LD108" s="397" t="s">
        <v>397</v>
      </c>
      <c r="LE108" s="397" t="s">
        <v>397</v>
      </c>
      <c r="LF108" s="397" t="s">
        <v>397</v>
      </c>
      <c r="LG108" s="397"/>
      <c r="LH108" s="406"/>
      <c r="LI108" s="406"/>
      <c r="LJ108" s="406"/>
      <c r="LK108" s="406"/>
      <c r="LL108" s="406"/>
      <c r="LM108" s="406"/>
      <c r="LN108" s="406"/>
      <c r="LO108" s="406"/>
      <c r="LP108" s="406"/>
      <c r="LQ108" s="406"/>
      <c r="LR108" s="406"/>
      <c r="LS108" s="406"/>
      <c r="LT108" s="406"/>
      <c r="LU108" s="406"/>
      <c r="LV108" s="406"/>
      <c r="LW108" s="406"/>
      <c r="LX108" s="406"/>
      <c r="LY108" s="406"/>
      <c r="LZ108" s="406"/>
      <c r="MA108" s="406"/>
      <c r="MB108" s="406"/>
      <c r="MC108" s="406"/>
      <c r="MD108" s="406"/>
      <c r="ME108" s="406"/>
      <c r="MF108" s="406"/>
      <c r="MG108" s="406"/>
      <c r="MH108" s="406"/>
      <c r="MI108" s="406"/>
      <c r="MJ108" s="406"/>
      <c r="MK108" s="406"/>
      <c r="ML108" s="406"/>
      <c r="MM108" s="406"/>
      <c r="MN108" s="406"/>
      <c r="MO108" s="406"/>
      <c r="MP108" s="406"/>
      <c r="MQ108" s="406"/>
      <c r="MR108" s="406"/>
      <c r="MS108" s="406"/>
      <c r="MT108" s="406"/>
      <c r="MU108" s="406"/>
      <c r="MV108" s="406"/>
      <c r="MW108" s="406"/>
      <c r="MX108" s="406"/>
      <c r="MY108" s="406"/>
      <c r="MZ108" s="406"/>
      <c r="NA108" s="406"/>
      <c r="NB108" s="406"/>
      <c r="NC108" s="406"/>
      <c r="ND108" s="406"/>
      <c r="NE108" s="406"/>
      <c r="NF108" s="406"/>
      <c r="NG108" s="406"/>
      <c r="NH108" s="406"/>
      <c r="NI108" s="406"/>
      <c r="NJ108" s="406"/>
      <c r="NK108" s="406"/>
      <c r="NL108" s="406"/>
      <c r="NM108" s="406"/>
      <c r="NN108" s="406"/>
      <c r="NO108" s="406"/>
      <c r="NP108" s="406"/>
      <c r="NQ108" s="406"/>
      <c r="NR108" s="406"/>
      <c r="NS108" s="406"/>
      <c r="NT108" s="406"/>
      <c r="NU108" s="406"/>
      <c r="NV108" s="406"/>
      <c r="NW108" s="406"/>
      <c r="NX108" s="406"/>
      <c r="NY108" s="406"/>
      <c r="NZ108" s="406"/>
      <c r="OA108" s="406"/>
      <c r="OB108" s="406"/>
      <c r="OC108" s="406"/>
      <c r="OD108" s="406"/>
      <c r="OE108" s="406"/>
      <c r="OF108" s="406"/>
      <c r="OG108" s="406"/>
      <c r="OH108" s="406"/>
      <c r="OI108" s="406"/>
      <c r="OJ108" s="406"/>
      <c r="OK108" s="406"/>
      <c r="OL108" s="406"/>
      <c r="OM108" s="406"/>
      <c r="ON108" s="406"/>
      <c r="OO108" s="406"/>
      <c r="OP108" s="406"/>
      <c r="OQ108" s="406"/>
      <c r="OR108" s="406"/>
      <c r="OS108" s="406"/>
      <c r="OT108" s="406"/>
      <c r="OU108" s="406"/>
      <c r="OV108" s="406"/>
      <c r="OW108" s="406"/>
      <c r="OX108" s="406"/>
      <c r="OY108" s="406"/>
      <c r="OZ108" s="406"/>
      <c r="PA108" s="406"/>
      <c r="PB108" s="406"/>
      <c r="PC108" s="406"/>
      <c r="PD108" s="406"/>
      <c r="PE108" s="406"/>
      <c r="PF108" s="406"/>
      <c r="PG108" s="406"/>
      <c r="PH108" s="406"/>
      <c r="PI108" s="406"/>
      <c r="PJ108" s="406"/>
      <c r="PK108" s="406"/>
      <c r="PL108" s="406"/>
      <c r="PM108" s="406"/>
      <c r="PN108" s="406"/>
      <c r="PO108" s="406"/>
      <c r="PP108" s="406"/>
      <c r="PQ108" s="406"/>
      <c r="PR108" s="406"/>
      <c r="PS108" s="406"/>
      <c r="PT108" s="406"/>
      <c r="PU108" s="406"/>
      <c r="PV108" s="406"/>
      <c r="PW108" s="406"/>
      <c r="PX108" s="406"/>
      <c r="PY108" s="406"/>
      <c r="PZ108" s="406"/>
      <c r="QA108" s="406"/>
      <c r="QB108" s="406"/>
      <c r="QC108" s="406"/>
      <c r="QD108" s="406"/>
      <c r="QE108" s="406"/>
      <c r="QF108" s="406"/>
      <c r="QG108" s="406"/>
      <c r="QH108" s="406"/>
      <c r="QI108" s="406"/>
      <c r="QJ108" s="406"/>
      <c r="QK108" s="406"/>
      <c r="QL108" s="406"/>
      <c r="QM108" s="406"/>
      <c r="QN108" s="406"/>
      <c r="QO108" s="406"/>
      <c r="QP108" s="406"/>
      <c r="QQ108" s="406"/>
      <c r="QR108" s="406"/>
      <c r="QS108" s="406"/>
      <c r="QT108" s="406"/>
      <c r="QU108" s="406"/>
      <c r="QV108" s="406"/>
      <c r="QW108" s="406"/>
      <c r="QX108" s="406"/>
      <c r="QY108" s="406"/>
      <c r="QZ108" s="406"/>
      <c r="RA108" s="406"/>
      <c r="RB108" s="406"/>
      <c r="RC108" s="406"/>
      <c r="RD108" s="406"/>
      <c r="RE108" s="406"/>
      <c r="RF108" s="406"/>
      <c r="RG108" s="406"/>
      <c r="RH108" s="406"/>
      <c r="RI108" s="406"/>
      <c r="RJ108" s="406"/>
      <c r="RK108" s="406"/>
      <c r="RL108" s="406"/>
      <c r="RM108" s="406"/>
      <c r="RN108" s="406"/>
      <c r="RO108" s="406"/>
      <c r="RP108" s="406"/>
      <c r="RQ108" s="406"/>
      <c r="RR108" s="406"/>
      <c r="RS108" s="406"/>
      <c r="RT108" s="406"/>
      <c r="RU108" s="406"/>
      <c r="RV108" s="406"/>
      <c r="RW108" s="406"/>
      <c r="RX108" s="406"/>
      <c r="RY108" s="406"/>
      <c r="RZ108" s="406"/>
      <c r="SA108" s="406"/>
      <c r="SB108" s="406"/>
      <c r="SC108" s="406"/>
      <c r="SD108" s="406"/>
      <c r="SE108" s="406"/>
      <c r="SF108" s="406"/>
      <c r="SG108" s="406"/>
    </row>
    <row r="109" spans="1:501">
      <c r="A109" s="395"/>
      <c r="B109" s="395" t="s">
        <v>501</v>
      </c>
      <c r="C109" s="395">
        <v>903</v>
      </c>
      <c r="D109" s="395">
        <v>961</v>
      </c>
      <c r="E109" s="395">
        <v>1303</v>
      </c>
      <c r="F109" s="395">
        <v>1303</v>
      </c>
      <c r="G109" s="395">
        <v>443</v>
      </c>
      <c r="H109" s="395">
        <v>1305</v>
      </c>
      <c r="I109" s="395">
        <v>1305</v>
      </c>
      <c r="J109" s="395">
        <v>1186</v>
      </c>
      <c r="K109" s="395">
        <v>1305</v>
      </c>
      <c r="L109" s="395">
        <v>1305</v>
      </c>
      <c r="M109" s="395">
        <v>1305</v>
      </c>
      <c r="N109" s="395"/>
      <c r="O109" s="398">
        <v>0</v>
      </c>
      <c r="P109" s="395">
        <v>0</v>
      </c>
      <c r="Q109" s="395">
        <v>0</v>
      </c>
      <c r="R109" s="395">
        <v>0</v>
      </c>
      <c r="S109" s="395">
        <v>0</v>
      </c>
      <c r="T109" s="395">
        <v>0</v>
      </c>
      <c r="U109" s="395">
        <v>0</v>
      </c>
      <c r="V109" s="395">
        <v>0</v>
      </c>
      <c r="W109" s="395" t="s">
        <v>397</v>
      </c>
      <c r="X109" s="395" t="s">
        <v>397</v>
      </c>
      <c r="Y109" s="395" t="s">
        <v>397</v>
      </c>
      <c r="Z109" s="395"/>
      <c r="AA109" s="395"/>
      <c r="AB109" s="395"/>
      <c r="AC109" s="395"/>
      <c r="AD109" s="395"/>
      <c r="AE109" s="395"/>
      <c r="AF109" s="397" t="s">
        <v>501</v>
      </c>
      <c r="AG109" s="395" t="s">
        <v>501</v>
      </c>
      <c r="AH109" s="406" t="s">
        <v>397</v>
      </c>
      <c r="AI109" s="406" t="s">
        <v>397</v>
      </c>
      <c r="AJ109" s="406" t="s">
        <v>397</v>
      </c>
      <c r="AK109" s="406" t="s">
        <v>397</v>
      </c>
      <c r="AL109" s="406" t="s">
        <v>397</v>
      </c>
      <c r="AM109" s="406" t="s">
        <v>397</v>
      </c>
      <c r="AN109" s="406" t="s">
        <v>397</v>
      </c>
      <c r="AO109" s="406" t="s">
        <v>397</v>
      </c>
      <c r="AP109" s="406" t="s">
        <v>397</v>
      </c>
      <c r="AQ109" s="406" t="s">
        <v>397</v>
      </c>
      <c r="AR109" s="406" t="s">
        <v>397</v>
      </c>
      <c r="AS109" s="406" t="s">
        <v>397</v>
      </c>
      <c r="AT109" s="406" t="s">
        <v>397</v>
      </c>
      <c r="AU109" s="406" t="s">
        <v>397</v>
      </c>
      <c r="AV109" s="406" t="s">
        <v>397</v>
      </c>
      <c r="AW109" s="406" t="s">
        <v>397</v>
      </c>
      <c r="AX109" s="406" t="s">
        <v>397</v>
      </c>
      <c r="AY109" s="406" t="s">
        <v>397</v>
      </c>
      <c r="AZ109" s="406" t="s">
        <v>397</v>
      </c>
      <c r="BA109" s="406" t="s">
        <v>397</v>
      </c>
      <c r="BB109" s="406" t="s">
        <v>397</v>
      </c>
      <c r="BC109" s="406" t="s">
        <v>397</v>
      </c>
      <c r="BD109" s="406" t="s">
        <v>397</v>
      </c>
      <c r="BE109" s="406" t="s">
        <v>397</v>
      </c>
      <c r="BF109" s="406" t="s">
        <v>397</v>
      </c>
      <c r="BG109" s="406" t="s">
        <v>397</v>
      </c>
      <c r="BH109" s="406" t="s">
        <v>397</v>
      </c>
      <c r="BI109" s="406" t="s">
        <v>397</v>
      </c>
      <c r="BJ109" s="406" t="s">
        <v>397</v>
      </c>
      <c r="BK109" s="406" t="s">
        <v>397</v>
      </c>
      <c r="BL109" s="406" t="s">
        <v>397</v>
      </c>
      <c r="BM109" s="406" t="s">
        <v>397</v>
      </c>
      <c r="BN109" s="406" t="s">
        <v>397</v>
      </c>
      <c r="BO109" s="406" t="s">
        <v>397</v>
      </c>
      <c r="BP109" s="406" t="s">
        <v>397</v>
      </c>
      <c r="BQ109" s="406" t="s">
        <v>397</v>
      </c>
      <c r="BR109" s="406" t="s">
        <v>397</v>
      </c>
      <c r="BS109" s="406" t="s">
        <v>397</v>
      </c>
      <c r="BT109" s="406" t="s">
        <v>397</v>
      </c>
      <c r="BU109" s="406" t="s">
        <v>397</v>
      </c>
      <c r="BV109" s="406" t="s">
        <v>397</v>
      </c>
      <c r="BW109" s="406" t="s">
        <v>397</v>
      </c>
      <c r="BX109" s="406" t="s">
        <v>397</v>
      </c>
      <c r="BY109" s="406" t="s">
        <v>397</v>
      </c>
      <c r="BZ109" s="406" t="s">
        <v>397</v>
      </c>
      <c r="CA109" s="406" t="s">
        <v>397</v>
      </c>
      <c r="CB109" s="406" t="s">
        <v>397</v>
      </c>
      <c r="CC109" s="406" t="s">
        <v>397</v>
      </c>
      <c r="CD109" s="406" t="s">
        <v>397</v>
      </c>
      <c r="CE109" s="406" t="s">
        <v>397</v>
      </c>
      <c r="CF109" s="406" t="s">
        <v>397</v>
      </c>
      <c r="CG109" s="406" t="s">
        <v>397</v>
      </c>
      <c r="CH109" s="406" t="s">
        <v>397</v>
      </c>
      <c r="CI109" s="406" t="s">
        <v>397</v>
      </c>
      <c r="CJ109" s="406" t="s">
        <v>397</v>
      </c>
      <c r="CK109" s="406" t="s">
        <v>397</v>
      </c>
      <c r="CL109" s="406" t="s">
        <v>397</v>
      </c>
      <c r="CM109" s="406" t="s">
        <v>397</v>
      </c>
      <c r="CN109" s="406" t="s">
        <v>397</v>
      </c>
      <c r="CO109" s="406" t="s">
        <v>397</v>
      </c>
      <c r="CP109" s="406" t="s">
        <v>397</v>
      </c>
      <c r="CQ109" s="406" t="s">
        <v>397</v>
      </c>
      <c r="CR109" s="406" t="s">
        <v>397</v>
      </c>
      <c r="CS109" s="406" t="s">
        <v>397</v>
      </c>
      <c r="CT109" s="406" t="s">
        <v>397</v>
      </c>
      <c r="CU109" s="406" t="s">
        <v>397</v>
      </c>
      <c r="CV109" s="406" t="s">
        <v>397</v>
      </c>
      <c r="CW109" s="406" t="s">
        <v>397</v>
      </c>
      <c r="CX109" s="406" t="s">
        <v>397</v>
      </c>
      <c r="CY109" s="406" t="s">
        <v>397</v>
      </c>
      <c r="CZ109" s="406" t="s">
        <v>397</v>
      </c>
      <c r="DA109" s="406" t="s">
        <v>397</v>
      </c>
      <c r="DB109" s="406" t="s">
        <v>397</v>
      </c>
      <c r="DC109" s="397"/>
      <c r="DD109" s="397"/>
      <c r="DE109" s="397"/>
      <c r="DF109" s="397" t="s">
        <v>397</v>
      </c>
      <c r="DG109" s="397" t="s">
        <v>397</v>
      </c>
      <c r="DH109" s="397" t="s">
        <v>397</v>
      </c>
      <c r="DI109" s="397" t="s">
        <v>397</v>
      </c>
      <c r="DJ109" s="397" t="s">
        <v>397</v>
      </c>
      <c r="DK109" s="397" t="s">
        <v>397</v>
      </c>
      <c r="DL109" s="397"/>
      <c r="DM109" s="397"/>
      <c r="DN109" s="397" t="s">
        <v>501</v>
      </c>
      <c r="DO109" s="395" t="s">
        <v>501</v>
      </c>
      <c r="DP109" s="406" t="s">
        <v>397</v>
      </c>
      <c r="DQ109" s="406" t="s">
        <v>397</v>
      </c>
      <c r="DR109" s="406" t="s">
        <v>397</v>
      </c>
      <c r="DS109" s="406" t="s">
        <v>397</v>
      </c>
      <c r="DT109" s="406" t="s">
        <v>397</v>
      </c>
      <c r="DU109" s="406" t="s">
        <v>397</v>
      </c>
      <c r="DV109" s="406" t="s">
        <v>397</v>
      </c>
      <c r="DW109" s="406" t="s">
        <v>397</v>
      </c>
      <c r="DX109" s="406" t="s">
        <v>397</v>
      </c>
      <c r="DY109" s="406" t="s">
        <v>397</v>
      </c>
      <c r="DZ109" s="406" t="s">
        <v>397</v>
      </c>
      <c r="EA109" s="406" t="s">
        <v>397</v>
      </c>
      <c r="EB109" s="406" t="s">
        <v>397</v>
      </c>
      <c r="EC109" s="406" t="s">
        <v>397</v>
      </c>
      <c r="ED109" s="406" t="s">
        <v>397</v>
      </c>
      <c r="EE109" s="406" t="s">
        <v>397</v>
      </c>
      <c r="EF109" s="406" t="s">
        <v>397</v>
      </c>
      <c r="EG109" s="406" t="s">
        <v>397</v>
      </c>
      <c r="EH109" s="406" t="s">
        <v>397</v>
      </c>
      <c r="EI109" s="406" t="s">
        <v>397</v>
      </c>
      <c r="EJ109" s="406" t="s">
        <v>397</v>
      </c>
      <c r="EK109" s="406" t="s">
        <v>397</v>
      </c>
      <c r="EL109" s="406" t="s">
        <v>397</v>
      </c>
      <c r="EM109" s="406" t="s">
        <v>397</v>
      </c>
      <c r="EN109" s="406" t="s">
        <v>397</v>
      </c>
      <c r="EO109" s="406" t="s">
        <v>397</v>
      </c>
      <c r="EP109" s="406" t="s">
        <v>397</v>
      </c>
      <c r="EQ109" s="406" t="s">
        <v>397</v>
      </c>
      <c r="ER109" s="406" t="s">
        <v>397</v>
      </c>
      <c r="ES109" s="406" t="s">
        <v>397</v>
      </c>
      <c r="ET109" s="406" t="s">
        <v>397</v>
      </c>
      <c r="EU109" s="406" t="s">
        <v>397</v>
      </c>
      <c r="EV109" s="406" t="s">
        <v>397</v>
      </c>
      <c r="EW109" s="406" t="s">
        <v>397</v>
      </c>
      <c r="EX109" s="406" t="s">
        <v>397</v>
      </c>
      <c r="EY109" s="406" t="s">
        <v>397</v>
      </c>
      <c r="EZ109" s="406" t="s">
        <v>397</v>
      </c>
      <c r="FA109" s="406" t="s">
        <v>397</v>
      </c>
      <c r="FB109" s="406" t="s">
        <v>397</v>
      </c>
      <c r="FC109" s="406" t="s">
        <v>397</v>
      </c>
      <c r="FD109" s="406" t="s">
        <v>397</v>
      </c>
      <c r="FE109" s="406" t="s">
        <v>397</v>
      </c>
      <c r="FF109" s="406" t="s">
        <v>397</v>
      </c>
      <c r="FG109" s="406" t="s">
        <v>397</v>
      </c>
      <c r="FH109" s="406" t="s">
        <v>397</v>
      </c>
      <c r="FI109" s="406" t="s">
        <v>397</v>
      </c>
      <c r="FJ109" s="406" t="s">
        <v>397</v>
      </c>
      <c r="FK109" s="406" t="s">
        <v>397</v>
      </c>
      <c r="FL109" s="406" t="s">
        <v>397</v>
      </c>
      <c r="FM109" s="406" t="s">
        <v>397</v>
      </c>
      <c r="FN109" s="406" t="s">
        <v>397</v>
      </c>
      <c r="FO109" s="406" t="s">
        <v>397</v>
      </c>
      <c r="FP109" s="406" t="s">
        <v>397</v>
      </c>
      <c r="FQ109" s="406" t="s">
        <v>397</v>
      </c>
      <c r="FR109" s="406" t="s">
        <v>397</v>
      </c>
      <c r="FS109" s="406" t="s">
        <v>397</v>
      </c>
      <c r="FT109" s="406" t="s">
        <v>397</v>
      </c>
      <c r="FU109" s="406" t="s">
        <v>397</v>
      </c>
      <c r="FV109" s="406" t="s">
        <v>397</v>
      </c>
      <c r="FW109" s="406" t="s">
        <v>397</v>
      </c>
      <c r="FX109" s="406" t="s">
        <v>397</v>
      </c>
      <c r="FY109" s="406" t="s">
        <v>397</v>
      </c>
      <c r="FZ109" s="406" t="s">
        <v>397</v>
      </c>
      <c r="GA109" s="406" t="s">
        <v>397</v>
      </c>
      <c r="GB109" s="406" t="s">
        <v>397</v>
      </c>
      <c r="GC109" s="406" t="s">
        <v>397</v>
      </c>
      <c r="GD109" s="406" t="s">
        <v>397</v>
      </c>
      <c r="GE109" s="406" t="s">
        <v>397</v>
      </c>
      <c r="GF109" s="406" t="s">
        <v>397</v>
      </c>
      <c r="GG109" s="406" t="s">
        <v>397</v>
      </c>
      <c r="GH109" s="406" t="s">
        <v>397</v>
      </c>
      <c r="GI109" s="406" t="s">
        <v>397</v>
      </c>
      <c r="GJ109" s="406" t="s">
        <v>397</v>
      </c>
      <c r="GK109" s="406" t="s">
        <v>397</v>
      </c>
      <c r="GL109" s="406" t="s">
        <v>397</v>
      </c>
      <c r="GM109" s="406" t="s">
        <v>397</v>
      </c>
      <c r="GN109" s="406" t="s">
        <v>397</v>
      </c>
      <c r="GO109" s="406" t="s">
        <v>397</v>
      </c>
      <c r="GP109" s="406" t="s">
        <v>397</v>
      </c>
      <c r="GQ109" s="406" t="s">
        <v>397</v>
      </c>
      <c r="GR109" s="406" t="s">
        <v>397</v>
      </c>
      <c r="GS109" s="406" t="s">
        <v>397</v>
      </c>
      <c r="GT109" s="406" t="s">
        <v>397</v>
      </c>
      <c r="GU109" s="406" t="s">
        <v>397</v>
      </c>
      <c r="GV109" s="406" t="s">
        <v>397</v>
      </c>
      <c r="GW109" s="406" t="s">
        <v>397</v>
      </c>
      <c r="GX109" s="406" t="s">
        <v>397</v>
      </c>
      <c r="GY109" s="406" t="s">
        <v>397</v>
      </c>
      <c r="GZ109" s="406" t="s">
        <v>397</v>
      </c>
      <c r="HA109" s="406" t="s">
        <v>397</v>
      </c>
      <c r="HB109" s="406" t="s">
        <v>397</v>
      </c>
      <c r="HC109" s="406" t="s">
        <v>397</v>
      </c>
      <c r="HD109" s="406" t="s">
        <v>397</v>
      </c>
      <c r="HE109" s="406" t="s">
        <v>397</v>
      </c>
      <c r="HF109" s="406" t="s">
        <v>397</v>
      </c>
      <c r="HG109" s="406" t="s">
        <v>397</v>
      </c>
      <c r="HH109" s="406" t="s">
        <v>397</v>
      </c>
      <c r="HI109" s="406" t="s">
        <v>397</v>
      </c>
      <c r="HJ109" s="406" t="s">
        <v>397</v>
      </c>
      <c r="HK109" s="406" t="s">
        <v>397</v>
      </c>
      <c r="HL109" s="406" t="s">
        <v>397</v>
      </c>
      <c r="HM109" s="406" t="s">
        <v>397</v>
      </c>
      <c r="HN109" s="406" t="s">
        <v>397</v>
      </c>
      <c r="HO109" s="406" t="s">
        <v>397</v>
      </c>
      <c r="HP109" s="406" t="s">
        <v>397</v>
      </c>
      <c r="HQ109" s="406" t="s">
        <v>397</v>
      </c>
      <c r="HR109" s="406" t="s">
        <v>397</v>
      </c>
      <c r="HS109" s="406" t="s">
        <v>397</v>
      </c>
      <c r="HT109" s="406" t="s">
        <v>397</v>
      </c>
      <c r="HU109" s="406" t="s">
        <v>397</v>
      </c>
      <c r="HV109" s="406" t="s">
        <v>397</v>
      </c>
      <c r="HW109" s="406" t="s">
        <v>397</v>
      </c>
      <c r="HX109" s="406" t="s">
        <v>397</v>
      </c>
      <c r="HY109" s="406" t="s">
        <v>397</v>
      </c>
      <c r="HZ109" s="406" t="s">
        <v>397</v>
      </c>
      <c r="IA109" s="406" t="s">
        <v>397</v>
      </c>
      <c r="IB109" s="406" t="s">
        <v>397</v>
      </c>
      <c r="IC109" s="406" t="s">
        <v>397</v>
      </c>
      <c r="ID109" s="406" t="s">
        <v>397</v>
      </c>
      <c r="IE109" s="406" t="s">
        <v>397</v>
      </c>
      <c r="IF109" s="406" t="s">
        <v>397</v>
      </c>
      <c r="IG109" s="406" t="s">
        <v>397</v>
      </c>
      <c r="IH109" s="406" t="s">
        <v>397</v>
      </c>
      <c r="II109" s="406" t="s">
        <v>397</v>
      </c>
      <c r="IJ109" s="406" t="s">
        <v>397</v>
      </c>
      <c r="IK109" s="406" t="s">
        <v>397</v>
      </c>
      <c r="IL109" s="406" t="s">
        <v>397</v>
      </c>
      <c r="IM109" s="406" t="s">
        <v>397</v>
      </c>
      <c r="IN109" s="406" t="s">
        <v>397</v>
      </c>
      <c r="IO109" s="406" t="s">
        <v>397</v>
      </c>
      <c r="IP109" s="406" t="s">
        <v>397</v>
      </c>
      <c r="IQ109" s="406" t="s">
        <v>397</v>
      </c>
      <c r="IR109" s="406" t="s">
        <v>397</v>
      </c>
      <c r="IS109" s="406" t="s">
        <v>397</v>
      </c>
      <c r="IT109" s="406" t="s">
        <v>397</v>
      </c>
      <c r="IU109" s="406" t="s">
        <v>397</v>
      </c>
      <c r="IV109" s="406" t="s">
        <v>397</v>
      </c>
      <c r="IW109" s="406" t="s">
        <v>397</v>
      </c>
      <c r="IX109" s="406" t="s">
        <v>397</v>
      </c>
      <c r="IY109" s="406" t="s">
        <v>397</v>
      </c>
      <c r="IZ109" s="406" t="s">
        <v>397</v>
      </c>
      <c r="JA109" s="406" t="s">
        <v>397</v>
      </c>
      <c r="JB109" s="406" t="s">
        <v>397</v>
      </c>
      <c r="JC109" s="406" t="s">
        <v>397</v>
      </c>
      <c r="JD109" s="406" t="s">
        <v>397</v>
      </c>
      <c r="JE109" s="406" t="s">
        <v>397</v>
      </c>
      <c r="JF109" s="406" t="s">
        <v>397</v>
      </c>
      <c r="JG109" s="406" t="s">
        <v>397</v>
      </c>
      <c r="JH109" s="406" t="s">
        <v>397</v>
      </c>
      <c r="JI109" s="406" t="s">
        <v>397</v>
      </c>
      <c r="JJ109" s="406" t="s">
        <v>397</v>
      </c>
      <c r="JK109" s="406" t="s">
        <v>397</v>
      </c>
      <c r="JL109" s="406" t="s">
        <v>397</v>
      </c>
      <c r="JM109" s="406" t="s">
        <v>397</v>
      </c>
      <c r="JN109" s="406" t="s">
        <v>397</v>
      </c>
      <c r="JO109" s="406" t="s">
        <v>397</v>
      </c>
      <c r="JP109" s="406" t="s">
        <v>397</v>
      </c>
      <c r="JQ109" s="406" t="s">
        <v>397</v>
      </c>
      <c r="JR109" s="406" t="s">
        <v>397</v>
      </c>
      <c r="JS109" s="406" t="s">
        <v>397</v>
      </c>
      <c r="JT109" s="406" t="s">
        <v>397</v>
      </c>
      <c r="JU109" s="406" t="s">
        <v>397</v>
      </c>
      <c r="JV109" s="406" t="s">
        <v>397</v>
      </c>
      <c r="JW109" s="406" t="s">
        <v>397</v>
      </c>
      <c r="JX109" s="406" t="s">
        <v>397</v>
      </c>
      <c r="JY109" s="406" t="s">
        <v>397</v>
      </c>
      <c r="JZ109" s="406" t="s">
        <v>397</v>
      </c>
      <c r="KA109" s="406" t="s">
        <v>397</v>
      </c>
      <c r="KB109" s="406" t="s">
        <v>397</v>
      </c>
      <c r="KC109" s="406" t="s">
        <v>397</v>
      </c>
      <c r="KD109" s="406" t="s">
        <v>397</v>
      </c>
      <c r="KE109" s="406" t="s">
        <v>397</v>
      </c>
      <c r="KF109" s="406" t="s">
        <v>397</v>
      </c>
      <c r="KG109" s="406" t="s">
        <v>397</v>
      </c>
      <c r="KH109" s="406" t="s">
        <v>397</v>
      </c>
      <c r="KI109" s="406" t="s">
        <v>397</v>
      </c>
      <c r="KJ109" s="406" t="s">
        <v>397</v>
      </c>
      <c r="KK109" s="406" t="s">
        <v>397</v>
      </c>
      <c r="KL109" s="406" t="s">
        <v>397</v>
      </c>
      <c r="KM109" s="406" t="s">
        <v>397</v>
      </c>
      <c r="KN109" s="406" t="s">
        <v>397</v>
      </c>
      <c r="KO109" s="406" t="s">
        <v>397</v>
      </c>
      <c r="KP109" s="406" t="s">
        <v>397</v>
      </c>
      <c r="KQ109" s="406" t="s">
        <v>397</v>
      </c>
      <c r="KR109" s="406" t="s">
        <v>397</v>
      </c>
      <c r="KS109" s="406" t="s">
        <v>397</v>
      </c>
      <c r="KT109" s="406" t="s">
        <v>397</v>
      </c>
      <c r="KU109" s="406"/>
      <c r="KV109" s="406"/>
      <c r="KW109" s="406"/>
      <c r="KX109" s="406"/>
      <c r="KY109" s="397"/>
      <c r="KZ109" s="397" t="s">
        <v>501</v>
      </c>
      <c r="LA109" s="397" t="s">
        <v>397</v>
      </c>
      <c r="LB109" s="397" t="s">
        <v>397</v>
      </c>
      <c r="LC109" s="397" t="s">
        <v>397</v>
      </c>
      <c r="LD109" s="397" t="s">
        <v>397</v>
      </c>
      <c r="LE109" s="397" t="s">
        <v>397</v>
      </c>
      <c r="LF109" s="397" t="s">
        <v>397</v>
      </c>
      <c r="LG109" s="397"/>
      <c r="LH109" s="406"/>
      <c r="LI109" s="406"/>
      <c r="LJ109" s="406"/>
      <c r="LK109" s="406"/>
      <c r="LL109" s="406"/>
      <c r="LM109" s="406"/>
      <c r="LN109" s="406"/>
      <c r="LO109" s="406"/>
      <c r="LP109" s="406"/>
      <c r="LQ109" s="406"/>
      <c r="LR109" s="406"/>
      <c r="LS109" s="406"/>
      <c r="LT109" s="406"/>
      <c r="LU109" s="406"/>
      <c r="LV109" s="406"/>
      <c r="LW109" s="406"/>
      <c r="LX109" s="406"/>
      <c r="LY109" s="406"/>
      <c r="LZ109" s="406"/>
      <c r="MA109" s="406"/>
      <c r="MB109" s="406"/>
      <c r="MC109" s="406"/>
      <c r="MD109" s="406"/>
      <c r="ME109" s="406"/>
      <c r="MF109" s="406"/>
      <c r="MG109" s="406"/>
      <c r="MH109" s="406"/>
      <c r="MI109" s="406"/>
      <c r="MJ109" s="406"/>
      <c r="MK109" s="406"/>
      <c r="ML109" s="406"/>
      <c r="MM109" s="406"/>
      <c r="MN109" s="406"/>
      <c r="MO109" s="406"/>
      <c r="MP109" s="406"/>
      <c r="MQ109" s="406"/>
      <c r="MR109" s="406"/>
      <c r="MS109" s="406"/>
      <c r="MT109" s="406"/>
      <c r="MU109" s="406"/>
      <c r="MV109" s="406"/>
      <c r="MW109" s="406"/>
      <c r="MX109" s="406"/>
      <c r="MY109" s="406"/>
      <c r="MZ109" s="406"/>
      <c r="NA109" s="406"/>
      <c r="NB109" s="406"/>
      <c r="NC109" s="406"/>
      <c r="ND109" s="406"/>
      <c r="NE109" s="406"/>
      <c r="NF109" s="406"/>
      <c r="NG109" s="406"/>
      <c r="NH109" s="406"/>
      <c r="NI109" s="406"/>
      <c r="NJ109" s="406"/>
      <c r="NK109" s="406"/>
      <c r="NL109" s="406"/>
      <c r="NM109" s="406"/>
      <c r="NN109" s="406"/>
      <c r="NO109" s="406"/>
      <c r="NP109" s="406"/>
      <c r="NQ109" s="406"/>
      <c r="NR109" s="406"/>
      <c r="NS109" s="406"/>
      <c r="NT109" s="406"/>
      <c r="NU109" s="406"/>
      <c r="NV109" s="406"/>
      <c r="NW109" s="406"/>
      <c r="NX109" s="406"/>
      <c r="NY109" s="406"/>
      <c r="NZ109" s="406"/>
      <c r="OA109" s="406"/>
      <c r="OB109" s="406"/>
      <c r="OC109" s="406"/>
      <c r="OD109" s="406"/>
      <c r="OE109" s="406"/>
      <c r="OF109" s="406"/>
      <c r="OG109" s="406"/>
      <c r="OH109" s="406"/>
      <c r="OI109" s="406"/>
      <c r="OJ109" s="406"/>
      <c r="OK109" s="406"/>
      <c r="OL109" s="406"/>
      <c r="OM109" s="406"/>
      <c r="ON109" s="406"/>
      <c r="OO109" s="406"/>
      <c r="OP109" s="406"/>
      <c r="OQ109" s="406"/>
      <c r="OR109" s="406"/>
      <c r="OS109" s="406"/>
      <c r="OT109" s="406"/>
      <c r="OU109" s="406"/>
      <c r="OV109" s="406"/>
      <c r="OW109" s="406"/>
      <c r="OX109" s="406"/>
      <c r="OY109" s="406"/>
      <c r="OZ109" s="406"/>
      <c r="PA109" s="406"/>
      <c r="PB109" s="406"/>
      <c r="PC109" s="406"/>
      <c r="PD109" s="406"/>
      <c r="PE109" s="406"/>
      <c r="PF109" s="406"/>
      <c r="PG109" s="406"/>
      <c r="PH109" s="406"/>
      <c r="PI109" s="406"/>
      <c r="PJ109" s="406"/>
      <c r="PK109" s="406"/>
      <c r="PL109" s="406"/>
      <c r="PM109" s="406"/>
      <c r="PN109" s="406"/>
      <c r="PO109" s="406"/>
      <c r="PP109" s="406"/>
      <c r="PQ109" s="406"/>
      <c r="PR109" s="406"/>
      <c r="PS109" s="406"/>
      <c r="PT109" s="406"/>
      <c r="PU109" s="406"/>
      <c r="PV109" s="406"/>
      <c r="PW109" s="406"/>
      <c r="PX109" s="406"/>
      <c r="PY109" s="406"/>
      <c r="PZ109" s="406"/>
      <c r="QA109" s="406"/>
      <c r="QB109" s="406"/>
      <c r="QC109" s="406"/>
      <c r="QD109" s="406"/>
      <c r="QE109" s="406"/>
      <c r="QF109" s="406"/>
      <c r="QG109" s="406"/>
      <c r="QH109" s="406"/>
      <c r="QI109" s="406"/>
      <c r="QJ109" s="406"/>
      <c r="QK109" s="406"/>
      <c r="QL109" s="406"/>
      <c r="QM109" s="406"/>
      <c r="QN109" s="406"/>
      <c r="QO109" s="406"/>
      <c r="QP109" s="406"/>
      <c r="QQ109" s="406"/>
      <c r="QR109" s="406"/>
      <c r="QS109" s="406"/>
      <c r="QT109" s="406"/>
      <c r="QU109" s="406"/>
      <c r="QV109" s="406"/>
      <c r="QW109" s="406"/>
      <c r="QX109" s="406"/>
      <c r="QY109" s="406"/>
      <c r="QZ109" s="406"/>
      <c r="RA109" s="406"/>
      <c r="RB109" s="406"/>
      <c r="RC109" s="406"/>
      <c r="RD109" s="406"/>
      <c r="RE109" s="406"/>
      <c r="RF109" s="406"/>
      <c r="RG109" s="406"/>
      <c r="RH109" s="406"/>
      <c r="RI109" s="406"/>
      <c r="RJ109" s="406"/>
      <c r="RK109" s="406"/>
      <c r="RL109" s="406"/>
      <c r="RM109" s="406"/>
      <c r="RN109" s="406"/>
      <c r="RO109" s="406"/>
      <c r="RP109" s="406"/>
      <c r="RQ109" s="406"/>
      <c r="RR109" s="406"/>
      <c r="RS109" s="406"/>
      <c r="RT109" s="406"/>
      <c r="RU109" s="406"/>
      <c r="RV109" s="406"/>
      <c r="RW109" s="406"/>
      <c r="RX109" s="406"/>
      <c r="RY109" s="406"/>
      <c r="RZ109" s="406"/>
      <c r="SA109" s="406"/>
      <c r="SB109" s="406"/>
      <c r="SC109" s="406"/>
      <c r="SD109" s="406"/>
      <c r="SE109" s="406"/>
      <c r="SF109" s="406"/>
      <c r="SG109" s="406"/>
    </row>
    <row r="110" spans="1:501">
      <c r="A110" s="395"/>
      <c r="B110" s="395">
        <v>0</v>
      </c>
      <c r="C110" s="395">
        <v>0</v>
      </c>
      <c r="D110" s="395">
        <v>0</v>
      </c>
      <c r="E110" s="395">
        <v>0</v>
      </c>
      <c r="F110" s="395">
        <v>0</v>
      </c>
      <c r="G110" s="395">
        <v>0</v>
      </c>
      <c r="H110" s="395">
        <v>0</v>
      </c>
      <c r="I110" s="395">
        <v>0</v>
      </c>
      <c r="J110" s="395">
        <v>0</v>
      </c>
      <c r="K110" s="395">
        <v>0</v>
      </c>
      <c r="L110" s="395">
        <v>0</v>
      </c>
      <c r="M110" s="395">
        <v>0</v>
      </c>
      <c r="N110" s="395"/>
      <c r="O110" s="398">
        <v>0</v>
      </c>
      <c r="P110" s="395">
        <v>0</v>
      </c>
      <c r="Q110" s="395">
        <v>0</v>
      </c>
      <c r="R110" s="395">
        <v>0</v>
      </c>
      <c r="S110" s="395">
        <v>0</v>
      </c>
      <c r="T110" s="395">
        <v>0</v>
      </c>
      <c r="U110" s="395">
        <v>0</v>
      </c>
      <c r="V110" s="395">
        <v>0</v>
      </c>
      <c r="W110" s="395" t="s">
        <v>397</v>
      </c>
      <c r="X110" s="395" t="s">
        <v>397</v>
      </c>
      <c r="Y110" s="395" t="s">
        <v>397</v>
      </c>
      <c r="Z110" s="395"/>
      <c r="AA110" s="395"/>
      <c r="AB110" s="395"/>
      <c r="AC110" s="395"/>
      <c r="AD110" s="395"/>
      <c r="AE110" s="395"/>
      <c r="AF110" s="397">
        <v>0</v>
      </c>
      <c r="AG110" s="395">
        <v>0</v>
      </c>
      <c r="AH110" s="406" t="s">
        <v>397</v>
      </c>
      <c r="AI110" s="406" t="s">
        <v>397</v>
      </c>
      <c r="AJ110" s="406" t="s">
        <v>397</v>
      </c>
      <c r="AK110" s="406" t="s">
        <v>397</v>
      </c>
      <c r="AL110" s="406" t="s">
        <v>397</v>
      </c>
      <c r="AM110" s="406" t="s">
        <v>397</v>
      </c>
      <c r="AN110" s="406" t="s">
        <v>397</v>
      </c>
      <c r="AO110" s="406" t="s">
        <v>397</v>
      </c>
      <c r="AP110" s="406" t="s">
        <v>397</v>
      </c>
      <c r="AQ110" s="406" t="s">
        <v>397</v>
      </c>
      <c r="AR110" s="406" t="s">
        <v>397</v>
      </c>
      <c r="AS110" s="406" t="s">
        <v>397</v>
      </c>
      <c r="AT110" s="406" t="s">
        <v>397</v>
      </c>
      <c r="AU110" s="406" t="s">
        <v>397</v>
      </c>
      <c r="AV110" s="406" t="s">
        <v>397</v>
      </c>
      <c r="AW110" s="406" t="s">
        <v>397</v>
      </c>
      <c r="AX110" s="406" t="s">
        <v>397</v>
      </c>
      <c r="AY110" s="406" t="s">
        <v>397</v>
      </c>
      <c r="AZ110" s="406" t="s">
        <v>397</v>
      </c>
      <c r="BA110" s="406" t="s">
        <v>397</v>
      </c>
      <c r="BB110" s="406" t="s">
        <v>397</v>
      </c>
      <c r="BC110" s="406" t="s">
        <v>397</v>
      </c>
      <c r="BD110" s="406" t="s">
        <v>397</v>
      </c>
      <c r="BE110" s="406" t="s">
        <v>397</v>
      </c>
      <c r="BF110" s="406" t="s">
        <v>397</v>
      </c>
      <c r="BG110" s="406" t="s">
        <v>397</v>
      </c>
      <c r="BH110" s="406" t="s">
        <v>397</v>
      </c>
      <c r="BI110" s="406" t="s">
        <v>397</v>
      </c>
      <c r="BJ110" s="406" t="s">
        <v>397</v>
      </c>
      <c r="BK110" s="406" t="s">
        <v>397</v>
      </c>
      <c r="BL110" s="406" t="s">
        <v>397</v>
      </c>
      <c r="BM110" s="406" t="s">
        <v>397</v>
      </c>
      <c r="BN110" s="406" t="s">
        <v>397</v>
      </c>
      <c r="BO110" s="406" t="s">
        <v>397</v>
      </c>
      <c r="BP110" s="406" t="s">
        <v>397</v>
      </c>
      <c r="BQ110" s="406" t="s">
        <v>397</v>
      </c>
      <c r="BR110" s="406" t="s">
        <v>397</v>
      </c>
      <c r="BS110" s="406" t="s">
        <v>397</v>
      </c>
      <c r="BT110" s="406" t="s">
        <v>397</v>
      </c>
      <c r="BU110" s="406" t="s">
        <v>397</v>
      </c>
      <c r="BV110" s="406" t="s">
        <v>397</v>
      </c>
      <c r="BW110" s="406" t="s">
        <v>397</v>
      </c>
      <c r="BX110" s="406" t="s">
        <v>397</v>
      </c>
      <c r="BY110" s="406" t="s">
        <v>397</v>
      </c>
      <c r="BZ110" s="406" t="s">
        <v>397</v>
      </c>
      <c r="CA110" s="406" t="s">
        <v>397</v>
      </c>
      <c r="CB110" s="406" t="s">
        <v>397</v>
      </c>
      <c r="CC110" s="406" t="s">
        <v>397</v>
      </c>
      <c r="CD110" s="406" t="s">
        <v>397</v>
      </c>
      <c r="CE110" s="406" t="s">
        <v>397</v>
      </c>
      <c r="CF110" s="406" t="s">
        <v>397</v>
      </c>
      <c r="CG110" s="406" t="s">
        <v>397</v>
      </c>
      <c r="CH110" s="406" t="s">
        <v>397</v>
      </c>
      <c r="CI110" s="406" t="s">
        <v>397</v>
      </c>
      <c r="CJ110" s="406" t="s">
        <v>397</v>
      </c>
      <c r="CK110" s="406" t="s">
        <v>397</v>
      </c>
      <c r="CL110" s="406" t="s">
        <v>397</v>
      </c>
      <c r="CM110" s="406" t="s">
        <v>397</v>
      </c>
      <c r="CN110" s="406" t="s">
        <v>397</v>
      </c>
      <c r="CO110" s="406" t="s">
        <v>397</v>
      </c>
      <c r="CP110" s="406" t="s">
        <v>397</v>
      </c>
      <c r="CQ110" s="406" t="s">
        <v>397</v>
      </c>
      <c r="CR110" s="406" t="s">
        <v>397</v>
      </c>
      <c r="CS110" s="406" t="s">
        <v>397</v>
      </c>
      <c r="CT110" s="406" t="s">
        <v>397</v>
      </c>
      <c r="CU110" s="406" t="s">
        <v>397</v>
      </c>
      <c r="CV110" s="406" t="s">
        <v>397</v>
      </c>
      <c r="CW110" s="406" t="s">
        <v>397</v>
      </c>
      <c r="CX110" s="406" t="s">
        <v>397</v>
      </c>
      <c r="CY110" s="406" t="s">
        <v>397</v>
      </c>
      <c r="CZ110" s="406" t="s">
        <v>397</v>
      </c>
      <c r="DA110" s="406" t="s">
        <v>397</v>
      </c>
      <c r="DB110" s="406" t="s">
        <v>397</v>
      </c>
      <c r="DC110" s="397"/>
      <c r="DD110" s="397"/>
      <c r="DE110" s="397"/>
      <c r="DF110" s="397" t="s">
        <v>397</v>
      </c>
      <c r="DG110" s="397" t="s">
        <v>397</v>
      </c>
      <c r="DH110" s="397" t="s">
        <v>397</v>
      </c>
      <c r="DI110" s="397" t="s">
        <v>397</v>
      </c>
      <c r="DJ110" s="397" t="s">
        <v>397</v>
      </c>
      <c r="DK110" s="397" t="s">
        <v>397</v>
      </c>
      <c r="DL110" s="397"/>
      <c r="DM110" s="397"/>
      <c r="DN110" s="397">
        <v>0</v>
      </c>
      <c r="DO110" s="395">
        <v>0</v>
      </c>
      <c r="DP110" s="406" t="s">
        <v>397</v>
      </c>
      <c r="DQ110" s="406" t="s">
        <v>397</v>
      </c>
      <c r="DR110" s="406" t="s">
        <v>397</v>
      </c>
      <c r="DS110" s="406" t="s">
        <v>397</v>
      </c>
      <c r="DT110" s="406" t="s">
        <v>397</v>
      </c>
      <c r="DU110" s="406" t="s">
        <v>397</v>
      </c>
      <c r="DV110" s="406" t="s">
        <v>397</v>
      </c>
      <c r="DW110" s="406" t="s">
        <v>397</v>
      </c>
      <c r="DX110" s="406" t="s">
        <v>397</v>
      </c>
      <c r="DY110" s="406" t="s">
        <v>397</v>
      </c>
      <c r="DZ110" s="406" t="s">
        <v>397</v>
      </c>
      <c r="EA110" s="406" t="s">
        <v>397</v>
      </c>
      <c r="EB110" s="406" t="s">
        <v>397</v>
      </c>
      <c r="EC110" s="406" t="s">
        <v>397</v>
      </c>
      <c r="ED110" s="406" t="s">
        <v>397</v>
      </c>
      <c r="EE110" s="406" t="s">
        <v>397</v>
      </c>
      <c r="EF110" s="406" t="s">
        <v>397</v>
      </c>
      <c r="EG110" s="406" t="s">
        <v>397</v>
      </c>
      <c r="EH110" s="406" t="s">
        <v>397</v>
      </c>
      <c r="EI110" s="406" t="s">
        <v>397</v>
      </c>
      <c r="EJ110" s="406" t="s">
        <v>397</v>
      </c>
      <c r="EK110" s="406" t="s">
        <v>397</v>
      </c>
      <c r="EL110" s="406" t="s">
        <v>397</v>
      </c>
      <c r="EM110" s="406" t="s">
        <v>397</v>
      </c>
      <c r="EN110" s="406" t="s">
        <v>397</v>
      </c>
      <c r="EO110" s="406" t="s">
        <v>397</v>
      </c>
      <c r="EP110" s="406" t="s">
        <v>397</v>
      </c>
      <c r="EQ110" s="406" t="s">
        <v>397</v>
      </c>
      <c r="ER110" s="406" t="s">
        <v>397</v>
      </c>
      <c r="ES110" s="406" t="s">
        <v>397</v>
      </c>
      <c r="ET110" s="406" t="s">
        <v>397</v>
      </c>
      <c r="EU110" s="406" t="s">
        <v>397</v>
      </c>
      <c r="EV110" s="406" t="s">
        <v>397</v>
      </c>
      <c r="EW110" s="406" t="s">
        <v>397</v>
      </c>
      <c r="EX110" s="406" t="s">
        <v>397</v>
      </c>
      <c r="EY110" s="406" t="s">
        <v>397</v>
      </c>
      <c r="EZ110" s="406" t="s">
        <v>397</v>
      </c>
      <c r="FA110" s="406" t="s">
        <v>397</v>
      </c>
      <c r="FB110" s="406" t="s">
        <v>397</v>
      </c>
      <c r="FC110" s="406" t="s">
        <v>397</v>
      </c>
      <c r="FD110" s="406" t="s">
        <v>397</v>
      </c>
      <c r="FE110" s="406" t="s">
        <v>397</v>
      </c>
      <c r="FF110" s="406" t="s">
        <v>397</v>
      </c>
      <c r="FG110" s="406" t="s">
        <v>397</v>
      </c>
      <c r="FH110" s="406" t="s">
        <v>397</v>
      </c>
      <c r="FI110" s="406" t="s">
        <v>397</v>
      </c>
      <c r="FJ110" s="406" t="s">
        <v>397</v>
      </c>
      <c r="FK110" s="406" t="s">
        <v>397</v>
      </c>
      <c r="FL110" s="406" t="s">
        <v>397</v>
      </c>
      <c r="FM110" s="406" t="s">
        <v>397</v>
      </c>
      <c r="FN110" s="406" t="s">
        <v>397</v>
      </c>
      <c r="FO110" s="406" t="s">
        <v>397</v>
      </c>
      <c r="FP110" s="406" t="s">
        <v>397</v>
      </c>
      <c r="FQ110" s="406" t="s">
        <v>397</v>
      </c>
      <c r="FR110" s="406" t="s">
        <v>397</v>
      </c>
      <c r="FS110" s="406" t="s">
        <v>397</v>
      </c>
      <c r="FT110" s="406" t="s">
        <v>397</v>
      </c>
      <c r="FU110" s="406" t="s">
        <v>397</v>
      </c>
      <c r="FV110" s="406" t="s">
        <v>397</v>
      </c>
      <c r="FW110" s="406" t="s">
        <v>397</v>
      </c>
      <c r="FX110" s="406" t="s">
        <v>397</v>
      </c>
      <c r="FY110" s="406" t="s">
        <v>397</v>
      </c>
      <c r="FZ110" s="406" t="s">
        <v>397</v>
      </c>
      <c r="GA110" s="406" t="s">
        <v>397</v>
      </c>
      <c r="GB110" s="406" t="s">
        <v>397</v>
      </c>
      <c r="GC110" s="406" t="s">
        <v>397</v>
      </c>
      <c r="GD110" s="406" t="s">
        <v>397</v>
      </c>
      <c r="GE110" s="406" t="s">
        <v>397</v>
      </c>
      <c r="GF110" s="406" t="s">
        <v>397</v>
      </c>
      <c r="GG110" s="406" t="s">
        <v>397</v>
      </c>
      <c r="GH110" s="406" t="s">
        <v>397</v>
      </c>
      <c r="GI110" s="406" t="s">
        <v>397</v>
      </c>
      <c r="GJ110" s="406" t="s">
        <v>397</v>
      </c>
      <c r="GK110" s="406" t="s">
        <v>397</v>
      </c>
      <c r="GL110" s="406" t="s">
        <v>397</v>
      </c>
      <c r="GM110" s="406" t="s">
        <v>397</v>
      </c>
      <c r="GN110" s="406" t="s">
        <v>397</v>
      </c>
      <c r="GO110" s="406" t="s">
        <v>397</v>
      </c>
      <c r="GP110" s="406" t="s">
        <v>397</v>
      </c>
      <c r="GQ110" s="406" t="s">
        <v>397</v>
      </c>
      <c r="GR110" s="406" t="s">
        <v>397</v>
      </c>
      <c r="GS110" s="406" t="s">
        <v>397</v>
      </c>
      <c r="GT110" s="406" t="s">
        <v>397</v>
      </c>
      <c r="GU110" s="406" t="s">
        <v>397</v>
      </c>
      <c r="GV110" s="406" t="s">
        <v>397</v>
      </c>
      <c r="GW110" s="406" t="s">
        <v>397</v>
      </c>
      <c r="GX110" s="406" t="s">
        <v>397</v>
      </c>
      <c r="GY110" s="406" t="s">
        <v>397</v>
      </c>
      <c r="GZ110" s="406" t="s">
        <v>397</v>
      </c>
      <c r="HA110" s="406" t="s">
        <v>397</v>
      </c>
      <c r="HB110" s="406" t="s">
        <v>397</v>
      </c>
      <c r="HC110" s="406" t="s">
        <v>397</v>
      </c>
      <c r="HD110" s="406" t="s">
        <v>397</v>
      </c>
      <c r="HE110" s="406" t="s">
        <v>397</v>
      </c>
      <c r="HF110" s="406" t="s">
        <v>397</v>
      </c>
      <c r="HG110" s="406" t="s">
        <v>397</v>
      </c>
      <c r="HH110" s="406" t="s">
        <v>397</v>
      </c>
      <c r="HI110" s="406" t="s">
        <v>397</v>
      </c>
      <c r="HJ110" s="406" t="s">
        <v>397</v>
      </c>
      <c r="HK110" s="406" t="s">
        <v>397</v>
      </c>
      <c r="HL110" s="406" t="s">
        <v>397</v>
      </c>
      <c r="HM110" s="406" t="s">
        <v>397</v>
      </c>
      <c r="HN110" s="406" t="s">
        <v>397</v>
      </c>
      <c r="HO110" s="406" t="s">
        <v>397</v>
      </c>
      <c r="HP110" s="406" t="s">
        <v>397</v>
      </c>
      <c r="HQ110" s="406" t="s">
        <v>397</v>
      </c>
      <c r="HR110" s="406" t="s">
        <v>397</v>
      </c>
      <c r="HS110" s="406" t="s">
        <v>397</v>
      </c>
      <c r="HT110" s="406" t="s">
        <v>397</v>
      </c>
      <c r="HU110" s="406" t="s">
        <v>397</v>
      </c>
      <c r="HV110" s="406" t="s">
        <v>397</v>
      </c>
      <c r="HW110" s="406" t="s">
        <v>397</v>
      </c>
      <c r="HX110" s="406" t="s">
        <v>397</v>
      </c>
      <c r="HY110" s="406" t="s">
        <v>397</v>
      </c>
      <c r="HZ110" s="406" t="s">
        <v>397</v>
      </c>
      <c r="IA110" s="406" t="s">
        <v>397</v>
      </c>
      <c r="IB110" s="406" t="s">
        <v>397</v>
      </c>
      <c r="IC110" s="406" t="s">
        <v>397</v>
      </c>
      <c r="ID110" s="406" t="s">
        <v>397</v>
      </c>
      <c r="IE110" s="406" t="s">
        <v>397</v>
      </c>
      <c r="IF110" s="406" t="s">
        <v>397</v>
      </c>
      <c r="IG110" s="406" t="s">
        <v>397</v>
      </c>
      <c r="IH110" s="406" t="s">
        <v>397</v>
      </c>
      <c r="II110" s="406" t="s">
        <v>397</v>
      </c>
      <c r="IJ110" s="406" t="s">
        <v>397</v>
      </c>
      <c r="IK110" s="406" t="s">
        <v>397</v>
      </c>
      <c r="IL110" s="406" t="s">
        <v>397</v>
      </c>
      <c r="IM110" s="406" t="s">
        <v>397</v>
      </c>
      <c r="IN110" s="406" t="s">
        <v>397</v>
      </c>
      <c r="IO110" s="406" t="s">
        <v>397</v>
      </c>
      <c r="IP110" s="406" t="s">
        <v>397</v>
      </c>
      <c r="IQ110" s="406" t="s">
        <v>397</v>
      </c>
      <c r="IR110" s="406" t="s">
        <v>397</v>
      </c>
      <c r="IS110" s="406" t="s">
        <v>397</v>
      </c>
      <c r="IT110" s="406" t="s">
        <v>397</v>
      </c>
      <c r="IU110" s="406" t="s">
        <v>397</v>
      </c>
      <c r="IV110" s="406" t="s">
        <v>397</v>
      </c>
      <c r="IW110" s="406" t="s">
        <v>397</v>
      </c>
      <c r="IX110" s="406" t="s">
        <v>397</v>
      </c>
      <c r="IY110" s="406" t="s">
        <v>397</v>
      </c>
      <c r="IZ110" s="406" t="s">
        <v>397</v>
      </c>
      <c r="JA110" s="406" t="s">
        <v>397</v>
      </c>
      <c r="JB110" s="406" t="s">
        <v>397</v>
      </c>
      <c r="JC110" s="406" t="s">
        <v>397</v>
      </c>
      <c r="JD110" s="406" t="s">
        <v>397</v>
      </c>
      <c r="JE110" s="406" t="s">
        <v>397</v>
      </c>
      <c r="JF110" s="406" t="s">
        <v>397</v>
      </c>
      <c r="JG110" s="406" t="s">
        <v>397</v>
      </c>
      <c r="JH110" s="406" t="s">
        <v>397</v>
      </c>
      <c r="JI110" s="406" t="s">
        <v>397</v>
      </c>
      <c r="JJ110" s="406" t="s">
        <v>397</v>
      </c>
      <c r="JK110" s="406" t="s">
        <v>397</v>
      </c>
      <c r="JL110" s="406" t="s">
        <v>397</v>
      </c>
      <c r="JM110" s="406" t="s">
        <v>397</v>
      </c>
      <c r="JN110" s="406" t="s">
        <v>397</v>
      </c>
      <c r="JO110" s="406" t="s">
        <v>397</v>
      </c>
      <c r="JP110" s="406" t="s">
        <v>397</v>
      </c>
      <c r="JQ110" s="406" t="s">
        <v>397</v>
      </c>
      <c r="JR110" s="406" t="s">
        <v>397</v>
      </c>
      <c r="JS110" s="406" t="s">
        <v>397</v>
      </c>
      <c r="JT110" s="406" t="s">
        <v>397</v>
      </c>
      <c r="JU110" s="406" t="s">
        <v>397</v>
      </c>
      <c r="JV110" s="406" t="s">
        <v>397</v>
      </c>
      <c r="JW110" s="406" t="s">
        <v>397</v>
      </c>
      <c r="JX110" s="406" t="s">
        <v>397</v>
      </c>
      <c r="JY110" s="406" t="s">
        <v>397</v>
      </c>
      <c r="JZ110" s="406" t="s">
        <v>397</v>
      </c>
      <c r="KA110" s="406" t="s">
        <v>397</v>
      </c>
      <c r="KB110" s="406" t="s">
        <v>397</v>
      </c>
      <c r="KC110" s="406" t="s">
        <v>397</v>
      </c>
      <c r="KD110" s="406" t="s">
        <v>397</v>
      </c>
      <c r="KE110" s="406" t="s">
        <v>397</v>
      </c>
      <c r="KF110" s="406" t="s">
        <v>397</v>
      </c>
      <c r="KG110" s="406" t="s">
        <v>397</v>
      </c>
      <c r="KH110" s="406" t="s">
        <v>397</v>
      </c>
      <c r="KI110" s="406" t="s">
        <v>397</v>
      </c>
      <c r="KJ110" s="406" t="s">
        <v>397</v>
      </c>
      <c r="KK110" s="406" t="s">
        <v>397</v>
      </c>
      <c r="KL110" s="406" t="s">
        <v>397</v>
      </c>
      <c r="KM110" s="406" t="s">
        <v>397</v>
      </c>
      <c r="KN110" s="406" t="s">
        <v>397</v>
      </c>
      <c r="KO110" s="406" t="s">
        <v>397</v>
      </c>
      <c r="KP110" s="406" t="s">
        <v>397</v>
      </c>
      <c r="KQ110" s="406" t="s">
        <v>397</v>
      </c>
      <c r="KR110" s="406" t="s">
        <v>397</v>
      </c>
      <c r="KS110" s="406" t="s">
        <v>397</v>
      </c>
      <c r="KT110" s="406" t="s">
        <v>397</v>
      </c>
      <c r="KU110" s="406"/>
      <c r="KV110" s="406"/>
      <c r="KW110" s="406"/>
      <c r="KX110" s="406"/>
      <c r="KY110" s="397"/>
      <c r="KZ110" s="397">
        <v>0</v>
      </c>
      <c r="LA110" s="397" t="s">
        <v>397</v>
      </c>
      <c r="LB110" s="397" t="s">
        <v>397</v>
      </c>
      <c r="LC110" s="397" t="s">
        <v>397</v>
      </c>
      <c r="LD110" s="397" t="s">
        <v>397</v>
      </c>
      <c r="LE110" s="397" t="s">
        <v>397</v>
      </c>
      <c r="LF110" s="397" t="s">
        <v>397</v>
      </c>
      <c r="LG110" s="397"/>
      <c r="LH110" s="406"/>
      <c r="LI110" s="406"/>
      <c r="LJ110" s="406"/>
      <c r="LK110" s="406"/>
      <c r="LL110" s="406"/>
      <c r="LM110" s="406"/>
      <c r="LN110" s="406"/>
      <c r="LO110" s="406"/>
      <c r="LP110" s="406"/>
      <c r="LQ110" s="406"/>
      <c r="LR110" s="406"/>
      <c r="LS110" s="406"/>
      <c r="LT110" s="406"/>
      <c r="LU110" s="406"/>
      <c r="LV110" s="406"/>
      <c r="LW110" s="406"/>
      <c r="LX110" s="406"/>
      <c r="LY110" s="406"/>
      <c r="LZ110" s="406"/>
      <c r="MA110" s="406"/>
      <c r="MB110" s="406"/>
      <c r="MC110" s="406"/>
      <c r="MD110" s="406"/>
      <c r="ME110" s="406"/>
      <c r="MF110" s="406"/>
      <c r="MG110" s="406"/>
      <c r="MH110" s="406"/>
      <c r="MI110" s="406"/>
      <c r="MJ110" s="406"/>
      <c r="MK110" s="406"/>
      <c r="ML110" s="406"/>
      <c r="MM110" s="406"/>
      <c r="MN110" s="406"/>
      <c r="MO110" s="406"/>
      <c r="MP110" s="406"/>
      <c r="MQ110" s="406"/>
      <c r="MR110" s="406"/>
      <c r="MS110" s="406"/>
      <c r="MT110" s="406"/>
      <c r="MU110" s="406"/>
      <c r="MV110" s="406"/>
      <c r="MW110" s="406"/>
      <c r="MX110" s="406"/>
      <c r="MY110" s="406"/>
      <c r="MZ110" s="406"/>
      <c r="NA110" s="406"/>
      <c r="NB110" s="406"/>
      <c r="NC110" s="406"/>
      <c r="ND110" s="406"/>
      <c r="NE110" s="406"/>
      <c r="NF110" s="406"/>
      <c r="NG110" s="406"/>
      <c r="NH110" s="406"/>
      <c r="NI110" s="406"/>
      <c r="NJ110" s="406"/>
      <c r="NK110" s="406"/>
      <c r="NL110" s="406"/>
      <c r="NM110" s="406"/>
      <c r="NN110" s="406"/>
      <c r="NO110" s="406"/>
      <c r="NP110" s="406"/>
      <c r="NQ110" s="406"/>
      <c r="NR110" s="406"/>
      <c r="NS110" s="406"/>
      <c r="NT110" s="406"/>
      <c r="NU110" s="406"/>
      <c r="NV110" s="406"/>
      <c r="NW110" s="406"/>
      <c r="NX110" s="406"/>
      <c r="NY110" s="406"/>
      <c r="NZ110" s="406"/>
      <c r="OA110" s="406"/>
      <c r="OB110" s="406"/>
      <c r="OC110" s="406"/>
      <c r="OD110" s="406"/>
      <c r="OE110" s="406"/>
      <c r="OF110" s="406"/>
      <c r="OG110" s="406"/>
      <c r="OH110" s="406"/>
      <c r="OI110" s="406"/>
      <c r="OJ110" s="406"/>
      <c r="OK110" s="406"/>
      <c r="OL110" s="406"/>
      <c r="OM110" s="406"/>
      <c r="ON110" s="406"/>
      <c r="OO110" s="406"/>
      <c r="OP110" s="406"/>
      <c r="OQ110" s="406"/>
      <c r="OR110" s="406"/>
      <c r="OS110" s="406"/>
      <c r="OT110" s="406"/>
      <c r="OU110" s="406"/>
      <c r="OV110" s="406"/>
      <c r="OW110" s="406"/>
      <c r="OX110" s="406"/>
      <c r="OY110" s="406"/>
      <c r="OZ110" s="406"/>
      <c r="PA110" s="406"/>
      <c r="PB110" s="406"/>
      <c r="PC110" s="406"/>
      <c r="PD110" s="406"/>
      <c r="PE110" s="406"/>
      <c r="PF110" s="406"/>
      <c r="PG110" s="406"/>
      <c r="PH110" s="406"/>
      <c r="PI110" s="406"/>
      <c r="PJ110" s="406"/>
      <c r="PK110" s="406"/>
      <c r="PL110" s="406"/>
      <c r="PM110" s="406"/>
      <c r="PN110" s="406"/>
      <c r="PO110" s="406"/>
      <c r="PP110" s="406"/>
      <c r="PQ110" s="406"/>
      <c r="PR110" s="406"/>
      <c r="PS110" s="406"/>
      <c r="PT110" s="406"/>
      <c r="PU110" s="406"/>
      <c r="PV110" s="406"/>
      <c r="PW110" s="406"/>
      <c r="PX110" s="406"/>
      <c r="PY110" s="406"/>
      <c r="PZ110" s="406"/>
      <c r="QA110" s="406"/>
      <c r="QB110" s="406"/>
      <c r="QC110" s="406"/>
      <c r="QD110" s="406"/>
      <c r="QE110" s="406"/>
      <c r="QF110" s="406"/>
      <c r="QG110" s="406"/>
      <c r="QH110" s="406"/>
      <c r="QI110" s="406"/>
      <c r="QJ110" s="406"/>
      <c r="QK110" s="406"/>
      <c r="QL110" s="406"/>
      <c r="QM110" s="406"/>
      <c r="QN110" s="406"/>
      <c r="QO110" s="406"/>
      <c r="QP110" s="406"/>
      <c r="QQ110" s="406"/>
      <c r="QR110" s="406"/>
      <c r="QS110" s="406"/>
      <c r="QT110" s="406"/>
      <c r="QU110" s="406"/>
      <c r="QV110" s="406"/>
      <c r="QW110" s="406"/>
      <c r="QX110" s="406"/>
      <c r="QY110" s="406"/>
      <c r="QZ110" s="406"/>
      <c r="RA110" s="406"/>
      <c r="RB110" s="406"/>
      <c r="RC110" s="406"/>
      <c r="RD110" s="406"/>
      <c r="RE110" s="406"/>
      <c r="RF110" s="406"/>
      <c r="RG110" s="406"/>
      <c r="RH110" s="406"/>
      <c r="RI110" s="406"/>
      <c r="RJ110" s="406"/>
      <c r="RK110" s="406"/>
      <c r="RL110" s="406"/>
      <c r="RM110" s="406"/>
      <c r="RN110" s="406"/>
      <c r="RO110" s="406"/>
      <c r="RP110" s="406"/>
      <c r="RQ110" s="406"/>
      <c r="RR110" s="406"/>
      <c r="RS110" s="406"/>
      <c r="RT110" s="406"/>
      <c r="RU110" s="406"/>
      <c r="RV110" s="406"/>
      <c r="RW110" s="406"/>
      <c r="RX110" s="406"/>
      <c r="RY110" s="406"/>
      <c r="RZ110" s="406"/>
      <c r="SA110" s="406"/>
      <c r="SB110" s="406"/>
      <c r="SC110" s="406"/>
      <c r="SD110" s="406"/>
      <c r="SE110" s="406"/>
      <c r="SF110" s="406"/>
      <c r="SG110" s="406"/>
    </row>
    <row r="111" spans="1:501">
      <c r="A111" s="395"/>
      <c r="B111" s="395" t="s">
        <v>353</v>
      </c>
      <c r="C111" s="395" t="s">
        <v>367</v>
      </c>
      <c r="D111" s="395" t="s">
        <v>368</v>
      </c>
      <c r="E111" s="395" t="s">
        <v>369</v>
      </c>
      <c r="F111" s="395" t="s">
        <v>370</v>
      </c>
      <c r="G111" s="395" t="s">
        <v>371</v>
      </c>
      <c r="H111" s="395" t="s">
        <v>372</v>
      </c>
      <c r="I111" s="395" t="s">
        <v>373</v>
      </c>
      <c r="J111" s="395" t="s">
        <v>374</v>
      </c>
      <c r="K111" s="395" t="s">
        <v>306</v>
      </c>
      <c r="L111" s="395" t="s">
        <v>375</v>
      </c>
      <c r="M111" s="395">
        <v>0</v>
      </c>
      <c r="N111" s="395"/>
      <c r="O111" s="398" t="s">
        <v>176</v>
      </c>
      <c r="P111" s="395" t="s">
        <v>376</v>
      </c>
      <c r="Q111" s="395" t="s">
        <v>377</v>
      </c>
      <c r="R111" s="395" t="s">
        <v>378</v>
      </c>
      <c r="S111" s="395" t="s">
        <v>379</v>
      </c>
      <c r="T111" s="395" t="s">
        <v>380</v>
      </c>
      <c r="U111" s="395" t="s">
        <v>381</v>
      </c>
      <c r="V111" s="395">
        <v>0</v>
      </c>
      <c r="W111" s="395" t="s">
        <v>397</v>
      </c>
      <c r="X111" s="395" t="s">
        <v>397</v>
      </c>
      <c r="Y111" s="395" t="s">
        <v>397</v>
      </c>
      <c r="Z111" s="395"/>
      <c r="AA111" s="395"/>
      <c r="AB111" s="395"/>
      <c r="AC111" s="395"/>
      <c r="AD111" s="395"/>
      <c r="AE111" s="395"/>
      <c r="AF111" s="397" t="s">
        <v>353</v>
      </c>
      <c r="AG111" s="395" t="s">
        <v>353</v>
      </c>
      <c r="AH111" s="406" t="s">
        <v>397</v>
      </c>
      <c r="AI111" s="406" t="s">
        <v>397</v>
      </c>
      <c r="AJ111" s="406" t="s">
        <v>397</v>
      </c>
      <c r="AK111" s="406" t="s">
        <v>397</v>
      </c>
      <c r="AL111" s="406" t="s">
        <v>397</v>
      </c>
      <c r="AM111" s="406" t="s">
        <v>397</v>
      </c>
      <c r="AN111" s="406" t="s">
        <v>397</v>
      </c>
      <c r="AO111" s="406" t="s">
        <v>397</v>
      </c>
      <c r="AP111" s="406" t="s">
        <v>397</v>
      </c>
      <c r="AQ111" s="406" t="s">
        <v>397</v>
      </c>
      <c r="AR111" s="406" t="s">
        <v>397</v>
      </c>
      <c r="AS111" s="406" t="s">
        <v>397</v>
      </c>
      <c r="AT111" s="406" t="s">
        <v>397</v>
      </c>
      <c r="AU111" s="406" t="s">
        <v>397</v>
      </c>
      <c r="AV111" s="406" t="s">
        <v>397</v>
      </c>
      <c r="AW111" s="406" t="s">
        <v>397</v>
      </c>
      <c r="AX111" s="406" t="s">
        <v>397</v>
      </c>
      <c r="AY111" s="406" t="s">
        <v>397</v>
      </c>
      <c r="AZ111" s="406" t="s">
        <v>397</v>
      </c>
      <c r="BA111" s="406" t="s">
        <v>397</v>
      </c>
      <c r="BB111" s="406" t="s">
        <v>397</v>
      </c>
      <c r="BC111" s="406" t="s">
        <v>397</v>
      </c>
      <c r="BD111" s="406" t="s">
        <v>397</v>
      </c>
      <c r="BE111" s="406" t="s">
        <v>397</v>
      </c>
      <c r="BF111" s="406" t="s">
        <v>397</v>
      </c>
      <c r="BG111" s="406" t="s">
        <v>397</v>
      </c>
      <c r="BH111" s="406" t="s">
        <v>397</v>
      </c>
      <c r="BI111" s="406" t="s">
        <v>397</v>
      </c>
      <c r="BJ111" s="406" t="s">
        <v>397</v>
      </c>
      <c r="BK111" s="406" t="s">
        <v>397</v>
      </c>
      <c r="BL111" s="406" t="s">
        <v>397</v>
      </c>
      <c r="BM111" s="406" t="s">
        <v>397</v>
      </c>
      <c r="BN111" s="406" t="s">
        <v>397</v>
      </c>
      <c r="BO111" s="406" t="s">
        <v>397</v>
      </c>
      <c r="BP111" s="406" t="s">
        <v>397</v>
      </c>
      <c r="BQ111" s="406" t="s">
        <v>397</v>
      </c>
      <c r="BR111" s="406" t="s">
        <v>397</v>
      </c>
      <c r="BS111" s="406" t="s">
        <v>397</v>
      </c>
      <c r="BT111" s="406" t="s">
        <v>397</v>
      </c>
      <c r="BU111" s="406" t="s">
        <v>397</v>
      </c>
      <c r="BV111" s="406" t="s">
        <v>397</v>
      </c>
      <c r="BW111" s="406" t="s">
        <v>397</v>
      </c>
      <c r="BX111" s="406" t="s">
        <v>397</v>
      </c>
      <c r="BY111" s="406" t="s">
        <v>397</v>
      </c>
      <c r="BZ111" s="406" t="s">
        <v>397</v>
      </c>
      <c r="CA111" s="406" t="s">
        <v>397</v>
      </c>
      <c r="CB111" s="406" t="s">
        <v>397</v>
      </c>
      <c r="CC111" s="406" t="s">
        <v>397</v>
      </c>
      <c r="CD111" s="406" t="s">
        <v>397</v>
      </c>
      <c r="CE111" s="406" t="s">
        <v>397</v>
      </c>
      <c r="CF111" s="406" t="s">
        <v>397</v>
      </c>
      <c r="CG111" s="406" t="s">
        <v>397</v>
      </c>
      <c r="CH111" s="406" t="s">
        <v>397</v>
      </c>
      <c r="CI111" s="406" t="s">
        <v>397</v>
      </c>
      <c r="CJ111" s="406" t="s">
        <v>397</v>
      </c>
      <c r="CK111" s="406" t="s">
        <v>397</v>
      </c>
      <c r="CL111" s="406" t="s">
        <v>397</v>
      </c>
      <c r="CM111" s="406" t="s">
        <v>397</v>
      </c>
      <c r="CN111" s="406" t="s">
        <v>397</v>
      </c>
      <c r="CO111" s="406" t="s">
        <v>397</v>
      </c>
      <c r="CP111" s="406" t="s">
        <v>397</v>
      </c>
      <c r="CQ111" s="406" t="s">
        <v>397</v>
      </c>
      <c r="CR111" s="406" t="s">
        <v>397</v>
      </c>
      <c r="CS111" s="406" t="s">
        <v>397</v>
      </c>
      <c r="CT111" s="406" t="s">
        <v>397</v>
      </c>
      <c r="CU111" s="406" t="s">
        <v>397</v>
      </c>
      <c r="CV111" s="406" t="s">
        <v>397</v>
      </c>
      <c r="CW111" s="406" t="s">
        <v>397</v>
      </c>
      <c r="CX111" s="406" t="s">
        <v>397</v>
      </c>
      <c r="CY111" s="406" t="s">
        <v>397</v>
      </c>
      <c r="CZ111" s="406" t="s">
        <v>397</v>
      </c>
      <c r="DA111" s="406" t="s">
        <v>397</v>
      </c>
      <c r="DB111" s="406" t="s">
        <v>397</v>
      </c>
      <c r="DC111" s="397"/>
      <c r="DD111" s="397"/>
      <c r="DE111" s="397"/>
      <c r="DF111" s="397" t="s">
        <v>397</v>
      </c>
      <c r="DG111" s="397" t="s">
        <v>397</v>
      </c>
      <c r="DH111" s="397" t="s">
        <v>397</v>
      </c>
      <c r="DI111" s="397" t="s">
        <v>397</v>
      </c>
      <c r="DJ111" s="397" t="s">
        <v>397</v>
      </c>
      <c r="DK111" s="397" t="s">
        <v>397</v>
      </c>
      <c r="DL111" s="397"/>
      <c r="DM111" s="397"/>
      <c r="DN111" s="397" t="s">
        <v>353</v>
      </c>
      <c r="DO111" s="395" t="s">
        <v>353</v>
      </c>
      <c r="DP111" s="406" t="s">
        <v>397</v>
      </c>
      <c r="DQ111" s="406" t="s">
        <v>397</v>
      </c>
      <c r="DR111" s="406" t="s">
        <v>397</v>
      </c>
      <c r="DS111" s="406" t="s">
        <v>397</v>
      </c>
      <c r="DT111" s="406" t="s">
        <v>397</v>
      </c>
      <c r="DU111" s="406" t="s">
        <v>397</v>
      </c>
      <c r="DV111" s="406" t="s">
        <v>397</v>
      </c>
      <c r="DW111" s="406" t="s">
        <v>397</v>
      </c>
      <c r="DX111" s="406" t="s">
        <v>397</v>
      </c>
      <c r="DY111" s="406" t="s">
        <v>397</v>
      </c>
      <c r="DZ111" s="406" t="s">
        <v>397</v>
      </c>
      <c r="EA111" s="406" t="s">
        <v>397</v>
      </c>
      <c r="EB111" s="406" t="s">
        <v>397</v>
      </c>
      <c r="EC111" s="406" t="s">
        <v>397</v>
      </c>
      <c r="ED111" s="406" t="s">
        <v>397</v>
      </c>
      <c r="EE111" s="406" t="s">
        <v>397</v>
      </c>
      <c r="EF111" s="406" t="s">
        <v>397</v>
      </c>
      <c r="EG111" s="406" t="s">
        <v>397</v>
      </c>
      <c r="EH111" s="406" t="s">
        <v>397</v>
      </c>
      <c r="EI111" s="406" t="s">
        <v>397</v>
      </c>
      <c r="EJ111" s="406" t="s">
        <v>397</v>
      </c>
      <c r="EK111" s="406" t="s">
        <v>397</v>
      </c>
      <c r="EL111" s="406" t="s">
        <v>397</v>
      </c>
      <c r="EM111" s="406" t="s">
        <v>397</v>
      </c>
      <c r="EN111" s="406" t="s">
        <v>397</v>
      </c>
      <c r="EO111" s="406" t="s">
        <v>397</v>
      </c>
      <c r="EP111" s="406" t="s">
        <v>397</v>
      </c>
      <c r="EQ111" s="406" t="s">
        <v>397</v>
      </c>
      <c r="ER111" s="406" t="s">
        <v>397</v>
      </c>
      <c r="ES111" s="406" t="s">
        <v>397</v>
      </c>
      <c r="ET111" s="406" t="s">
        <v>397</v>
      </c>
      <c r="EU111" s="406" t="s">
        <v>397</v>
      </c>
      <c r="EV111" s="406" t="s">
        <v>397</v>
      </c>
      <c r="EW111" s="406" t="s">
        <v>397</v>
      </c>
      <c r="EX111" s="406" t="s">
        <v>397</v>
      </c>
      <c r="EY111" s="406" t="s">
        <v>397</v>
      </c>
      <c r="EZ111" s="406" t="s">
        <v>397</v>
      </c>
      <c r="FA111" s="406" t="s">
        <v>397</v>
      </c>
      <c r="FB111" s="406" t="s">
        <v>397</v>
      </c>
      <c r="FC111" s="406" t="s">
        <v>397</v>
      </c>
      <c r="FD111" s="406" t="s">
        <v>397</v>
      </c>
      <c r="FE111" s="406" t="s">
        <v>397</v>
      </c>
      <c r="FF111" s="406" t="s">
        <v>397</v>
      </c>
      <c r="FG111" s="406" t="s">
        <v>397</v>
      </c>
      <c r="FH111" s="406" t="s">
        <v>397</v>
      </c>
      <c r="FI111" s="406" t="s">
        <v>397</v>
      </c>
      <c r="FJ111" s="406" t="s">
        <v>397</v>
      </c>
      <c r="FK111" s="406" t="s">
        <v>397</v>
      </c>
      <c r="FL111" s="406" t="s">
        <v>397</v>
      </c>
      <c r="FM111" s="406" t="s">
        <v>397</v>
      </c>
      <c r="FN111" s="406" t="s">
        <v>397</v>
      </c>
      <c r="FO111" s="406" t="s">
        <v>397</v>
      </c>
      <c r="FP111" s="406" t="s">
        <v>397</v>
      </c>
      <c r="FQ111" s="406" t="s">
        <v>397</v>
      </c>
      <c r="FR111" s="406" t="s">
        <v>397</v>
      </c>
      <c r="FS111" s="406" t="s">
        <v>397</v>
      </c>
      <c r="FT111" s="406" t="s">
        <v>397</v>
      </c>
      <c r="FU111" s="406" t="s">
        <v>397</v>
      </c>
      <c r="FV111" s="406" t="s">
        <v>397</v>
      </c>
      <c r="FW111" s="406" t="s">
        <v>397</v>
      </c>
      <c r="FX111" s="406" t="s">
        <v>397</v>
      </c>
      <c r="FY111" s="406" t="s">
        <v>397</v>
      </c>
      <c r="FZ111" s="406" t="s">
        <v>397</v>
      </c>
      <c r="GA111" s="406" t="s">
        <v>397</v>
      </c>
      <c r="GB111" s="406" t="s">
        <v>397</v>
      </c>
      <c r="GC111" s="406" t="s">
        <v>397</v>
      </c>
      <c r="GD111" s="406" t="s">
        <v>397</v>
      </c>
      <c r="GE111" s="406" t="s">
        <v>397</v>
      </c>
      <c r="GF111" s="406" t="s">
        <v>397</v>
      </c>
      <c r="GG111" s="406" t="s">
        <v>397</v>
      </c>
      <c r="GH111" s="406" t="s">
        <v>397</v>
      </c>
      <c r="GI111" s="406" t="s">
        <v>397</v>
      </c>
      <c r="GJ111" s="406" t="s">
        <v>397</v>
      </c>
      <c r="GK111" s="406" t="s">
        <v>397</v>
      </c>
      <c r="GL111" s="406" t="s">
        <v>397</v>
      </c>
      <c r="GM111" s="406" t="s">
        <v>397</v>
      </c>
      <c r="GN111" s="406" t="s">
        <v>397</v>
      </c>
      <c r="GO111" s="406" t="s">
        <v>397</v>
      </c>
      <c r="GP111" s="406" t="s">
        <v>397</v>
      </c>
      <c r="GQ111" s="406" t="s">
        <v>397</v>
      </c>
      <c r="GR111" s="406" t="s">
        <v>397</v>
      </c>
      <c r="GS111" s="406" t="s">
        <v>397</v>
      </c>
      <c r="GT111" s="406" t="s">
        <v>397</v>
      </c>
      <c r="GU111" s="406" t="s">
        <v>397</v>
      </c>
      <c r="GV111" s="406" t="s">
        <v>397</v>
      </c>
      <c r="GW111" s="406" t="s">
        <v>397</v>
      </c>
      <c r="GX111" s="406" t="s">
        <v>397</v>
      </c>
      <c r="GY111" s="406" t="s">
        <v>397</v>
      </c>
      <c r="GZ111" s="406" t="s">
        <v>397</v>
      </c>
      <c r="HA111" s="406" t="s">
        <v>397</v>
      </c>
      <c r="HB111" s="406" t="s">
        <v>397</v>
      </c>
      <c r="HC111" s="406" t="s">
        <v>397</v>
      </c>
      <c r="HD111" s="406" t="s">
        <v>397</v>
      </c>
      <c r="HE111" s="406" t="s">
        <v>397</v>
      </c>
      <c r="HF111" s="406" t="s">
        <v>397</v>
      </c>
      <c r="HG111" s="406" t="s">
        <v>397</v>
      </c>
      <c r="HH111" s="406" t="s">
        <v>397</v>
      </c>
      <c r="HI111" s="406" t="s">
        <v>397</v>
      </c>
      <c r="HJ111" s="406" t="s">
        <v>397</v>
      </c>
      <c r="HK111" s="406" t="s">
        <v>397</v>
      </c>
      <c r="HL111" s="406" t="s">
        <v>397</v>
      </c>
      <c r="HM111" s="406" t="s">
        <v>397</v>
      </c>
      <c r="HN111" s="406" t="s">
        <v>397</v>
      </c>
      <c r="HO111" s="406" t="s">
        <v>397</v>
      </c>
      <c r="HP111" s="406" t="s">
        <v>397</v>
      </c>
      <c r="HQ111" s="406" t="s">
        <v>397</v>
      </c>
      <c r="HR111" s="406" t="s">
        <v>397</v>
      </c>
      <c r="HS111" s="406" t="s">
        <v>397</v>
      </c>
      <c r="HT111" s="406" t="s">
        <v>397</v>
      </c>
      <c r="HU111" s="406" t="s">
        <v>397</v>
      </c>
      <c r="HV111" s="406" t="s">
        <v>397</v>
      </c>
      <c r="HW111" s="406" t="s">
        <v>397</v>
      </c>
      <c r="HX111" s="406" t="s">
        <v>397</v>
      </c>
      <c r="HY111" s="406" t="s">
        <v>397</v>
      </c>
      <c r="HZ111" s="406" t="s">
        <v>397</v>
      </c>
      <c r="IA111" s="406" t="s">
        <v>397</v>
      </c>
      <c r="IB111" s="406" t="s">
        <v>397</v>
      </c>
      <c r="IC111" s="406" t="s">
        <v>397</v>
      </c>
      <c r="ID111" s="406" t="s">
        <v>397</v>
      </c>
      <c r="IE111" s="406" t="s">
        <v>397</v>
      </c>
      <c r="IF111" s="406" t="s">
        <v>397</v>
      </c>
      <c r="IG111" s="406" t="s">
        <v>397</v>
      </c>
      <c r="IH111" s="406" t="s">
        <v>397</v>
      </c>
      <c r="II111" s="406" t="s">
        <v>397</v>
      </c>
      <c r="IJ111" s="406" t="s">
        <v>397</v>
      </c>
      <c r="IK111" s="406" t="s">
        <v>397</v>
      </c>
      <c r="IL111" s="406" t="s">
        <v>397</v>
      </c>
      <c r="IM111" s="406" t="s">
        <v>397</v>
      </c>
      <c r="IN111" s="406" t="s">
        <v>397</v>
      </c>
      <c r="IO111" s="406" t="s">
        <v>397</v>
      </c>
      <c r="IP111" s="406" t="s">
        <v>397</v>
      </c>
      <c r="IQ111" s="406" t="s">
        <v>397</v>
      </c>
      <c r="IR111" s="406" t="s">
        <v>397</v>
      </c>
      <c r="IS111" s="406" t="s">
        <v>397</v>
      </c>
      <c r="IT111" s="406" t="s">
        <v>397</v>
      </c>
      <c r="IU111" s="406" t="s">
        <v>397</v>
      </c>
      <c r="IV111" s="406" t="s">
        <v>397</v>
      </c>
      <c r="IW111" s="406" t="s">
        <v>397</v>
      </c>
      <c r="IX111" s="406" t="s">
        <v>397</v>
      </c>
      <c r="IY111" s="406" t="s">
        <v>397</v>
      </c>
      <c r="IZ111" s="406" t="s">
        <v>397</v>
      </c>
      <c r="JA111" s="406" t="s">
        <v>397</v>
      </c>
      <c r="JB111" s="406" t="s">
        <v>397</v>
      </c>
      <c r="JC111" s="406" t="s">
        <v>397</v>
      </c>
      <c r="JD111" s="406" t="s">
        <v>397</v>
      </c>
      <c r="JE111" s="406" t="s">
        <v>397</v>
      </c>
      <c r="JF111" s="406" t="s">
        <v>397</v>
      </c>
      <c r="JG111" s="406" t="s">
        <v>397</v>
      </c>
      <c r="JH111" s="406" t="s">
        <v>397</v>
      </c>
      <c r="JI111" s="406" t="s">
        <v>397</v>
      </c>
      <c r="JJ111" s="406" t="s">
        <v>397</v>
      </c>
      <c r="JK111" s="406" t="s">
        <v>397</v>
      </c>
      <c r="JL111" s="406" t="s">
        <v>397</v>
      </c>
      <c r="JM111" s="406" t="s">
        <v>397</v>
      </c>
      <c r="JN111" s="406" t="s">
        <v>397</v>
      </c>
      <c r="JO111" s="406" t="s">
        <v>397</v>
      </c>
      <c r="JP111" s="406" t="s">
        <v>397</v>
      </c>
      <c r="JQ111" s="406" t="s">
        <v>397</v>
      </c>
      <c r="JR111" s="406" t="s">
        <v>397</v>
      </c>
      <c r="JS111" s="406" t="s">
        <v>397</v>
      </c>
      <c r="JT111" s="406" t="s">
        <v>397</v>
      </c>
      <c r="JU111" s="406" t="s">
        <v>397</v>
      </c>
      <c r="JV111" s="406" t="s">
        <v>397</v>
      </c>
      <c r="JW111" s="406" t="s">
        <v>397</v>
      </c>
      <c r="JX111" s="406" t="s">
        <v>397</v>
      </c>
      <c r="JY111" s="406" t="s">
        <v>397</v>
      </c>
      <c r="JZ111" s="406" t="s">
        <v>397</v>
      </c>
      <c r="KA111" s="406" t="s">
        <v>397</v>
      </c>
      <c r="KB111" s="406" t="s">
        <v>397</v>
      </c>
      <c r="KC111" s="406" t="s">
        <v>397</v>
      </c>
      <c r="KD111" s="406" t="s">
        <v>397</v>
      </c>
      <c r="KE111" s="406" t="s">
        <v>397</v>
      </c>
      <c r="KF111" s="406" t="s">
        <v>397</v>
      </c>
      <c r="KG111" s="406" t="s">
        <v>397</v>
      </c>
      <c r="KH111" s="406" t="s">
        <v>397</v>
      </c>
      <c r="KI111" s="406" t="s">
        <v>397</v>
      </c>
      <c r="KJ111" s="406" t="s">
        <v>397</v>
      </c>
      <c r="KK111" s="406" t="s">
        <v>397</v>
      </c>
      <c r="KL111" s="406" t="s">
        <v>397</v>
      </c>
      <c r="KM111" s="406" t="s">
        <v>397</v>
      </c>
      <c r="KN111" s="406" t="s">
        <v>397</v>
      </c>
      <c r="KO111" s="406" t="s">
        <v>397</v>
      </c>
      <c r="KP111" s="406" t="s">
        <v>397</v>
      </c>
      <c r="KQ111" s="406" t="s">
        <v>397</v>
      </c>
      <c r="KR111" s="406" t="s">
        <v>397</v>
      </c>
      <c r="KS111" s="406" t="s">
        <v>397</v>
      </c>
      <c r="KT111" s="406" t="s">
        <v>397</v>
      </c>
      <c r="KU111" s="406"/>
      <c r="KV111" s="406"/>
      <c r="KW111" s="406"/>
      <c r="KX111" s="406"/>
      <c r="KY111" s="397"/>
      <c r="KZ111" s="397" t="s">
        <v>353</v>
      </c>
      <c r="LA111" s="397" t="s">
        <v>397</v>
      </c>
      <c r="LB111" s="397" t="s">
        <v>397</v>
      </c>
      <c r="LC111" s="397" t="s">
        <v>397</v>
      </c>
      <c r="LD111" s="397" t="s">
        <v>397</v>
      </c>
      <c r="LE111" s="397" t="s">
        <v>397</v>
      </c>
      <c r="LF111" s="397" t="s">
        <v>397</v>
      </c>
      <c r="LG111" s="397"/>
      <c r="LH111" s="406"/>
      <c r="LI111" s="406"/>
      <c r="LJ111" s="406"/>
      <c r="LK111" s="406"/>
      <c r="LL111" s="406"/>
      <c r="LM111" s="406"/>
      <c r="LN111" s="406"/>
      <c r="LO111" s="406"/>
      <c r="LP111" s="406"/>
      <c r="LQ111" s="406"/>
      <c r="LR111" s="406"/>
      <c r="LS111" s="406"/>
      <c r="LT111" s="406"/>
      <c r="LU111" s="406"/>
      <c r="LV111" s="406"/>
      <c r="LW111" s="406"/>
      <c r="LX111" s="406"/>
      <c r="LY111" s="406"/>
      <c r="LZ111" s="406"/>
      <c r="MA111" s="406"/>
      <c r="MB111" s="406"/>
      <c r="MC111" s="406"/>
      <c r="MD111" s="406"/>
      <c r="ME111" s="406"/>
      <c r="MF111" s="406"/>
      <c r="MG111" s="406"/>
      <c r="MH111" s="406"/>
      <c r="MI111" s="406"/>
      <c r="MJ111" s="406"/>
      <c r="MK111" s="406"/>
      <c r="ML111" s="406"/>
      <c r="MM111" s="406"/>
      <c r="MN111" s="406"/>
      <c r="MO111" s="406"/>
      <c r="MP111" s="406"/>
      <c r="MQ111" s="406"/>
      <c r="MR111" s="406"/>
      <c r="MS111" s="406"/>
      <c r="MT111" s="406"/>
      <c r="MU111" s="406"/>
      <c r="MV111" s="406"/>
      <c r="MW111" s="406"/>
      <c r="MX111" s="406"/>
      <c r="MY111" s="406"/>
      <c r="MZ111" s="406"/>
      <c r="NA111" s="406"/>
      <c r="NB111" s="406"/>
      <c r="NC111" s="406"/>
      <c r="ND111" s="406"/>
      <c r="NE111" s="406"/>
      <c r="NF111" s="406"/>
      <c r="NG111" s="406"/>
      <c r="NH111" s="406"/>
      <c r="NI111" s="406"/>
      <c r="NJ111" s="406"/>
      <c r="NK111" s="406"/>
      <c r="NL111" s="406"/>
      <c r="NM111" s="406"/>
      <c r="NN111" s="406"/>
      <c r="NO111" s="406"/>
      <c r="NP111" s="406"/>
      <c r="NQ111" s="406"/>
      <c r="NR111" s="406"/>
      <c r="NS111" s="406"/>
      <c r="NT111" s="406"/>
      <c r="NU111" s="406"/>
      <c r="NV111" s="406"/>
      <c r="NW111" s="406"/>
      <c r="NX111" s="406"/>
      <c r="NY111" s="406"/>
      <c r="NZ111" s="406"/>
      <c r="OA111" s="406"/>
      <c r="OB111" s="406"/>
      <c r="OC111" s="406"/>
      <c r="OD111" s="406"/>
      <c r="OE111" s="406"/>
      <c r="OF111" s="406"/>
      <c r="OG111" s="406"/>
      <c r="OH111" s="406"/>
      <c r="OI111" s="406"/>
      <c r="OJ111" s="406"/>
      <c r="OK111" s="406"/>
      <c r="OL111" s="406"/>
      <c r="OM111" s="406"/>
      <c r="ON111" s="406"/>
      <c r="OO111" s="406"/>
      <c r="OP111" s="406"/>
      <c r="OQ111" s="406"/>
      <c r="OR111" s="406"/>
      <c r="OS111" s="406"/>
      <c r="OT111" s="406"/>
      <c r="OU111" s="406"/>
      <c r="OV111" s="406"/>
      <c r="OW111" s="406"/>
      <c r="OX111" s="406"/>
      <c r="OY111" s="406"/>
      <c r="OZ111" s="406"/>
      <c r="PA111" s="406"/>
      <c r="PB111" s="406"/>
      <c r="PC111" s="406"/>
      <c r="PD111" s="406"/>
      <c r="PE111" s="406"/>
      <c r="PF111" s="406"/>
      <c r="PG111" s="406"/>
      <c r="PH111" s="406"/>
      <c r="PI111" s="406"/>
      <c r="PJ111" s="406"/>
      <c r="PK111" s="406"/>
      <c r="PL111" s="406"/>
      <c r="PM111" s="406"/>
      <c r="PN111" s="406"/>
      <c r="PO111" s="406"/>
      <c r="PP111" s="406"/>
      <c r="PQ111" s="406"/>
      <c r="PR111" s="406"/>
      <c r="PS111" s="406"/>
      <c r="PT111" s="406"/>
      <c r="PU111" s="406"/>
      <c r="PV111" s="406"/>
      <c r="PW111" s="406"/>
      <c r="PX111" s="406"/>
      <c r="PY111" s="406"/>
      <c r="PZ111" s="406"/>
      <c r="QA111" s="406"/>
      <c r="QB111" s="406"/>
      <c r="QC111" s="406"/>
      <c r="QD111" s="406"/>
      <c r="QE111" s="406"/>
      <c r="QF111" s="406"/>
      <c r="QG111" s="406"/>
      <c r="QH111" s="406"/>
      <c r="QI111" s="406"/>
      <c r="QJ111" s="406"/>
      <c r="QK111" s="406"/>
      <c r="QL111" s="406"/>
      <c r="QM111" s="406"/>
      <c r="QN111" s="406"/>
      <c r="QO111" s="406"/>
      <c r="QP111" s="406"/>
      <c r="QQ111" s="406"/>
      <c r="QR111" s="406"/>
      <c r="QS111" s="406"/>
      <c r="QT111" s="406"/>
      <c r="QU111" s="406"/>
      <c r="QV111" s="406"/>
      <c r="QW111" s="406"/>
      <c r="QX111" s="406"/>
      <c r="QY111" s="406"/>
      <c r="QZ111" s="406"/>
      <c r="RA111" s="406"/>
      <c r="RB111" s="406"/>
      <c r="RC111" s="406"/>
      <c r="RD111" s="406"/>
      <c r="RE111" s="406"/>
      <c r="RF111" s="406"/>
      <c r="RG111" s="406"/>
      <c r="RH111" s="406"/>
      <c r="RI111" s="406"/>
      <c r="RJ111" s="406"/>
      <c r="RK111" s="406"/>
      <c r="RL111" s="406"/>
      <c r="RM111" s="406"/>
      <c r="RN111" s="406"/>
      <c r="RO111" s="406"/>
      <c r="RP111" s="406"/>
      <c r="RQ111" s="406"/>
      <c r="RR111" s="406"/>
      <c r="RS111" s="406"/>
      <c r="RT111" s="406"/>
      <c r="RU111" s="406"/>
      <c r="RV111" s="406"/>
      <c r="RW111" s="406"/>
      <c r="RX111" s="406"/>
      <c r="RY111" s="406"/>
      <c r="RZ111" s="406"/>
      <c r="SA111" s="406"/>
      <c r="SB111" s="406"/>
      <c r="SC111" s="406"/>
      <c r="SD111" s="406"/>
      <c r="SE111" s="406"/>
      <c r="SF111" s="406"/>
      <c r="SG111" s="406"/>
    </row>
    <row r="112" spans="1:501">
      <c r="A112" s="395"/>
      <c r="B112" s="395" t="s">
        <v>151</v>
      </c>
      <c r="C112" s="395">
        <v>716</v>
      </c>
      <c r="D112" s="395">
        <v>714</v>
      </c>
      <c r="E112" s="395">
        <v>791</v>
      </c>
      <c r="F112" s="395">
        <v>1041</v>
      </c>
      <c r="G112" s="395">
        <v>1120</v>
      </c>
      <c r="H112" s="395">
        <v>1218</v>
      </c>
      <c r="I112" s="395">
        <v>1706</v>
      </c>
      <c r="J112" s="395">
        <v>2250</v>
      </c>
      <c r="K112" s="395">
        <v>1929</v>
      </c>
      <c r="L112" s="395">
        <v>2217</v>
      </c>
      <c r="M112" s="395">
        <v>2333</v>
      </c>
      <c r="N112" s="395"/>
      <c r="O112" s="398" t="s">
        <v>151</v>
      </c>
      <c r="P112" s="395">
        <v>444</v>
      </c>
      <c r="Q112" s="395">
        <v>763</v>
      </c>
      <c r="R112" s="395">
        <v>444</v>
      </c>
      <c r="S112" s="395">
        <v>582</v>
      </c>
      <c r="T112" s="395">
        <v>428</v>
      </c>
      <c r="U112" s="395">
        <v>879</v>
      </c>
      <c r="V112" s="395">
        <v>0</v>
      </c>
      <c r="W112" s="395" t="s">
        <v>397</v>
      </c>
      <c r="X112" s="395" t="s">
        <v>397</v>
      </c>
      <c r="Y112" s="395" t="s">
        <v>397</v>
      </c>
      <c r="Z112" s="395"/>
      <c r="AA112" s="395"/>
      <c r="AB112" s="395"/>
      <c r="AC112" s="395"/>
      <c r="AD112" s="395"/>
      <c r="AE112" s="395"/>
      <c r="AF112" s="397" t="s">
        <v>151</v>
      </c>
      <c r="AG112" s="395" t="s">
        <v>151</v>
      </c>
      <c r="AH112" s="406">
        <v>716</v>
      </c>
      <c r="AI112" s="406">
        <v>714</v>
      </c>
      <c r="AJ112" s="406">
        <v>791</v>
      </c>
      <c r="AK112" s="406">
        <v>1041</v>
      </c>
      <c r="AL112" s="406">
        <v>1120</v>
      </c>
      <c r="AM112" s="406">
        <v>1218</v>
      </c>
      <c r="AN112" s="406">
        <v>1706</v>
      </c>
      <c r="AO112" s="406">
        <v>2250</v>
      </c>
      <c r="AP112" s="406">
        <v>1929</v>
      </c>
      <c r="AQ112" s="406">
        <v>2333</v>
      </c>
      <c r="AR112" s="406">
        <v>0</v>
      </c>
      <c r="AS112" s="406" t="s">
        <v>151</v>
      </c>
      <c r="AT112" s="406" t="s">
        <v>397</v>
      </c>
      <c r="AU112" s="406" t="s">
        <v>397</v>
      </c>
      <c r="AV112" s="406" t="s">
        <v>397</v>
      </c>
      <c r="AW112" s="406" t="s">
        <v>397</v>
      </c>
      <c r="AX112" s="406" t="s">
        <v>397</v>
      </c>
      <c r="AY112" s="406" t="s">
        <v>397</v>
      </c>
      <c r="AZ112" s="406" t="s">
        <v>397</v>
      </c>
      <c r="BA112" s="406" t="s">
        <v>397</v>
      </c>
      <c r="BB112" s="406" t="s">
        <v>397</v>
      </c>
      <c r="BC112" s="406" t="s">
        <v>397</v>
      </c>
      <c r="BD112" s="406" t="s">
        <v>397</v>
      </c>
      <c r="BE112" s="406" t="s">
        <v>397</v>
      </c>
      <c r="BF112" s="406" t="s">
        <v>397</v>
      </c>
      <c r="BG112" s="406" t="s">
        <v>397</v>
      </c>
      <c r="BH112" s="406" t="s">
        <v>397</v>
      </c>
      <c r="BI112" s="406" t="s">
        <v>397</v>
      </c>
      <c r="BJ112" s="406" t="s">
        <v>397</v>
      </c>
      <c r="BK112" s="406" t="s">
        <v>397</v>
      </c>
      <c r="BL112" s="406" t="s">
        <v>397</v>
      </c>
      <c r="BM112" s="406" t="s">
        <v>397</v>
      </c>
      <c r="BN112" s="406" t="s">
        <v>397</v>
      </c>
      <c r="BO112" s="406" t="s">
        <v>397</v>
      </c>
      <c r="BP112" s="406" t="s">
        <v>397</v>
      </c>
      <c r="BQ112" s="406" t="s">
        <v>397</v>
      </c>
      <c r="BR112" s="406" t="s">
        <v>397</v>
      </c>
      <c r="BS112" s="406" t="s">
        <v>397</v>
      </c>
      <c r="BT112" s="406" t="s">
        <v>397</v>
      </c>
      <c r="BU112" s="406" t="s">
        <v>397</v>
      </c>
      <c r="BV112" s="406" t="s">
        <v>397</v>
      </c>
      <c r="BW112" s="406" t="s">
        <v>397</v>
      </c>
      <c r="BX112" s="406" t="s">
        <v>397</v>
      </c>
      <c r="BY112" s="406" t="s">
        <v>397</v>
      </c>
      <c r="BZ112" s="406" t="s">
        <v>397</v>
      </c>
      <c r="CA112" s="406" t="s">
        <v>397</v>
      </c>
      <c r="CB112" s="406" t="s">
        <v>397</v>
      </c>
      <c r="CC112" s="406" t="s">
        <v>397</v>
      </c>
      <c r="CD112" s="406" t="s">
        <v>397</v>
      </c>
      <c r="CE112" s="406" t="s">
        <v>397</v>
      </c>
      <c r="CF112" s="406" t="s">
        <v>397</v>
      </c>
      <c r="CG112" s="406" t="s">
        <v>397</v>
      </c>
      <c r="CH112" s="406" t="s">
        <v>397</v>
      </c>
      <c r="CI112" s="406" t="s">
        <v>397</v>
      </c>
      <c r="CJ112" s="406" t="s">
        <v>397</v>
      </c>
      <c r="CK112" s="406" t="s">
        <v>397</v>
      </c>
      <c r="CL112" s="406" t="s">
        <v>397</v>
      </c>
      <c r="CM112" s="406" t="s">
        <v>397</v>
      </c>
      <c r="CN112" s="406" t="s">
        <v>397</v>
      </c>
      <c r="CO112" s="406" t="s">
        <v>397</v>
      </c>
      <c r="CP112" s="406" t="s">
        <v>397</v>
      </c>
      <c r="CQ112" s="406" t="s">
        <v>397</v>
      </c>
      <c r="CR112" s="406" t="s">
        <v>397</v>
      </c>
      <c r="CS112" s="406" t="s">
        <v>397</v>
      </c>
      <c r="CT112" s="406" t="s">
        <v>397</v>
      </c>
      <c r="CU112" s="406" t="s">
        <v>397</v>
      </c>
      <c r="CV112" s="406" t="s">
        <v>397</v>
      </c>
      <c r="CW112" s="406" t="s">
        <v>397</v>
      </c>
      <c r="CX112" s="406" t="s">
        <v>397</v>
      </c>
      <c r="CY112" s="406" t="s">
        <v>397</v>
      </c>
      <c r="CZ112" s="406" t="s">
        <v>397</v>
      </c>
      <c r="DA112" s="406" t="s">
        <v>397</v>
      </c>
      <c r="DB112" s="406" t="s">
        <v>397</v>
      </c>
      <c r="DC112" s="397"/>
      <c r="DD112" s="397"/>
      <c r="DE112" s="397"/>
      <c r="DF112" s="397" t="s">
        <v>397</v>
      </c>
      <c r="DG112" s="397" t="s">
        <v>397</v>
      </c>
      <c r="DH112" s="397" t="s">
        <v>397</v>
      </c>
      <c r="DI112" s="397" t="s">
        <v>397</v>
      </c>
      <c r="DJ112" s="397" t="s">
        <v>397</v>
      </c>
      <c r="DK112" s="397" t="s">
        <v>397</v>
      </c>
      <c r="DL112" s="397"/>
      <c r="DM112" s="397"/>
      <c r="DN112" s="397" t="s">
        <v>151</v>
      </c>
      <c r="DO112" s="395" t="s">
        <v>151</v>
      </c>
      <c r="DP112" s="406">
        <v>0</v>
      </c>
      <c r="DQ112" s="406">
        <v>85</v>
      </c>
      <c r="DR112" s="406">
        <v>0</v>
      </c>
      <c r="DS112" s="406">
        <v>172</v>
      </c>
      <c r="DT112" s="406">
        <v>0</v>
      </c>
      <c r="DU112" s="406">
        <v>116</v>
      </c>
      <c r="DV112" s="406">
        <v>169</v>
      </c>
      <c r="DW112" s="406">
        <v>156</v>
      </c>
      <c r="DX112" s="406">
        <v>349</v>
      </c>
      <c r="DY112" s="406">
        <v>174</v>
      </c>
      <c r="DZ112" s="406">
        <v>259</v>
      </c>
      <c r="EA112" s="406">
        <v>208</v>
      </c>
      <c r="EB112" s="406">
        <v>400</v>
      </c>
      <c r="EC112" s="406">
        <v>185</v>
      </c>
      <c r="ED112" s="406">
        <v>291</v>
      </c>
      <c r="EE112" s="406">
        <v>282</v>
      </c>
      <c r="EF112" s="406">
        <v>362</v>
      </c>
      <c r="EG112" s="406">
        <v>211</v>
      </c>
      <c r="EH112" s="406">
        <v>234</v>
      </c>
      <c r="EI112" s="406">
        <v>257</v>
      </c>
      <c r="EJ112" s="406">
        <v>515</v>
      </c>
      <c r="EK112" s="406">
        <v>219</v>
      </c>
      <c r="EL112" s="406">
        <v>368</v>
      </c>
      <c r="EM112" s="406">
        <v>347</v>
      </c>
      <c r="EN112" s="406">
        <v>771</v>
      </c>
      <c r="EO112" s="406">
        <v>395</v>
      </c>
      <c r="EP112" s="406">
        <v>502</v>
      </c>
      <c r="EQ112" s="406">
        <v>524</v>
      </c>
      <c r="ER112" s="406">
        <v>829</v>
      </c>
      <c r="ES112" s="406">
        <v>331</v>
      </c>
      <c r="ET112" s="406">
        <v>390</v>
      </c>
      <c r="EU112" s="406">
        <v>444</v>
      </c>
      <c r="EV112" s="406">
        <v>763</v>
      </c>
      <c r="EW112" s="406">
        <v>444</v>
      </c>
      <c r="EX112" s="406">
        <v>582</v>
      </c>
      <c r="EY112" s="406">
        <v>428</v>
      </c>
      <c r="EZ112" s="406">
        <v>879</v>
      </c>
      <c r="FA112" s="406">
        <v>0</v>
      </c>
      <c r="FB112" s="406" t="s">
        <v>151</v>
      </c>
      <c r="FC112" s="406" t="s">
        <v>397</v>
      </c>
      <c r="FD112" s="406" t="s">
        <v>397</v>
      </c>
      <c r="FE112" s="406" t="s">
        <v>397</v>
      </c>
      <c r="FF112" s="406" t="s">
        <v>397</v>
      </c>
      <c r="FG112" s="406" t="s">
        <v>397</v>
      </c>
      <c r="FH112" s="406" t="s">
        <v>397</v>
      </c>
      <c r="FI112" s="406" t="s">
        <v>397</v>
      </c>
      <c r="FJ112" s="406" t="s">
        <v>397</v>
      </c>
      <c r="FK112" s="406" t="s">
        <v>397</v>
      </c>
      <c r="FL112" s="406" t="s">
        <v>397</v>
      </c>
      <c r="FM112" s="406" t="s">
        <v>397</v>
      </c>
      <c r="FN112" s="406" t="s">
        <v>397</v>
      </c>
      <c r="FO112" s="406" t="s">
        <v>397</v>
      </c>
      <c r="FP112" s="406" t="s">
        <v>397</v>
      </c>
      <c r="FQ112" s="406" t="s">
        <v>397</v>
      </c>
      <c r="FR112" s="406" t="s">
        <v>397</v>
      </c>
      <c r="FS112" s="406" t="s">
        <v>397</v>
      </c>
      <c r="FT112" s="406" t="s">
        <v>397</v>
      </c>
      <c r="FU112" s="406" t="s">
        <v>397</v>
      </c>
      <c r="FV112" s="406" t="s">
        <v>397</v>
      </c>
      <c r="FW112" s="406" t="s">
        <v>397</v>
      </c>
      <c r="FX112" s="406" t="s">
        <v>397</v>
      </c>
      <c r="FY112" s="406" t="s">
        <v>397</v>
      </c>
      <c r="FZ112" s="406" t="s">
        <v>397</v>
      </c>
      <c r="GA112" s="406" t="s">
        <v>397</v>
      </c>
      <c r="GB112" s="406" t="s">
        <v>397</v>
      </c>
      <c r="GC112" s="406" t="s">
        <v>397</v>
      </c>
      <c r="GD112" s="406" t="s">
        <v>397</v>
      </c>
      <c r="GE112" s="406" t="s">
        <v>397</v>
      </c>
      <c r="GF112" s="406" t="s">
        <v>397</v>
      </c>
      <c r="GG112" s="406" t="s">
        <v>397</v>
      </c>
      <c r="GH112" s="406" t="s">
        <v>397</v>
      </c>
      <c r="GI112" s="406" t="s">
        <v>397</v>
      </c>
      <c r="GJ112" s="406" t="s">
        <v>397</v>
      </c>
      <c r="GK112" s="406" t="s">
        <v>397</v>
      </c>
      <c r="GL112" s="406" t="s">
        <v>397</v>
      </c>
      <c r="GM112" s="406" t="s">
        <v>397</v>
      </c>
      <c r="GN112" s="406" t="s">
        <v>397</v>
      </c>
      <c r="GO112" s="406" t="s">
        <v>397</v>
      </c>
      <c r="GP112" s="406" t="s">
        <v>397</v>
      </c>
      <c r="GQ112" s="406" t="s">
        <v>397</v>
      </c>
      <c r="GR112" s="406" t="s">
        <v>397</v>
      </c>
      <c r="GS112" s="406" t="s">
        <v>397</v>
      </c>
      <c r="GT112" s="406" t="s">
        <v>397</v>
      </c>
      <c r="GU112" s="406" t="s">
        <v>397</v>
      </c>
      <c r="GV112" s="406" t="s">
        <v>397</v>
      </c>
      <c r="GW112" s="406" t="s">
        <v>397</v>
      </c>
      <c r="GX112" s="406" t="s">
        <v>397</v>
      </c>
      <c r="GY112" s="406" t="s">
        <v>397</v>
      </c>
      <c r="GZ112" s="406" t="s">
        <v>397</v>
      </c>
      <c r="HA112" s="406" t="s">
        <v>397</v>
      </c>
      <c r="HB112" s="406" t="s">
        <v>397</v>
      </c>
      <c r="HC112" s="406" t="s">
        <v>397</v>
      </c>
      <c r="HD112" s="406" t="s">
        <v>397</v>
      </c>
      <c r="HE112" s="406" t="s">
        <v>397</v>
      </c>
      <c r="HF112" s="406" t="s">
        <v>397</v>
      </c>
      <c r="HG112" s="406" t="s">
        <v>397</v>
      </c>
      <c r="HH112" s="406" t="s">
        <v>397</v>
      </c>
      <c r="HI112" s="406" t="s">
        <v>397</v>
      </c>
      <c r="HJ112" s="406" t="s">
        <v>397</v>
      </c>
      <c r="HK112" s="406" t="s">
        <v>397</v>
      </c>
      <c r="HL112" s="406" t="s">
        <v>397</v>
      </c>
      <c r="HM112" s="406" t="s">
        <v>397</v>
      </c>
      <c r="HN112" s="406" t="s">
        <v>397</v>
      </c>
      <c r="HO112" s="406" t="s">
        <v>397</v>
      </c>
      <c r="HP112" s="406" t="s">
        <v>397</v>
      </c>
      <c r="HQ112" s="406" t="s">
        <v>397</v>
      </c>
      <c r="HR112" s="406" t="s">
        <v>397</v>
      </c>
      <c r="HS112" s="406" t="s">
        <v>397</v>
      </c>
      <c r="HT112" s="406" t="s">
        <v>397</v>
      </c>
      <c r="HU112" s="406" t="s">
        <v>397</v>
      </c>
      <c r="HV112" s="406" t="s">
        <v>397</v>
      </c>
      <c r="HW112" s="406" t="s">
        <v>397</v>
      </c>
      <c r="HX112" s="406" t="s">
        <v>397</v>
      </c>
      <c r="HY112" s="406" t="s">
        <v>397</v>
      </c>
      <c r="HZ112" s="406" t="s">
        <v>397</v>
      </c>
      <c r="IA112" s="406" t="s">
        <v>397</v>
      </c>
      <c r="IB112" s="406" t="s">
        <v>397</v>
      </c>
      <c r="IC112" s="406" t="s">
        <v>397</v>
      </c>
      <c r="ID112" s="406" t="s">
        <v>397</v>
      </c>
      <c r="IE112" s="406" t="s">
        <v>397</v>
      </c>
      <c r="IF112" s="406" t="s">
        <v>397</v>
      </c>
      <c r="IG112" s="406" t="s">
        <v>397</v>
      </c>
      <c r="IH112" s="406" t="s">
        <v>397</v>
      </c>
      <c r="II112" s="406" t="s">
        <v>397</v>
      </c>
      <c r="IJ112" s="406" t="s">
        <v>397</v>
      </c>
      <c r="IK112" s="406" t="s">
        <v>397</v>
      </c>
      <c r="IL112" s="406" t="s">
        <v>397</v>
      </c>
      <c r="IM112" s="406" t="s">
        <v>397</v>
      </c>
      <c r="IN112" s="406" t="s">
        <v>397</v>
      </c>
      <c r="IO112" s="406" t="s">
        <v>397</v>
      </c>
      <c r="IP112" s="406" t="s">
        <v>397</v>
      </c>
      <c r="IQ112" s="406" t="s">
        <v>397</v>
      </c>
      <c r="IR112" s="406" t="s">
        <v>397</v>
      </c>
      <c r="IS112" s="406" t="s">
        <v>397</v>
      </c>
      <c r="IT112" s="406" t="s">
        <v>397</v>
      </c>
      <c r="IU112" s="406" t="s">
        <v>397</v>
      </c>
      <c r="IV112" s="406" t="s">
        <v>397</v>
      </c>
      <c r="IW112" s="406" t="s">
        <v>397</v>
      </c>
      <c r="IX112" s="406" t="s">
        <v>397</v>
      </c>
      <c r="IY112" s="406" t="s">
        <v>397</v>
      </c>
      <c r="IZ112" s="406" t="s">
        <v>397</v>
      </c>
      <c r="JA112" s="406" t="s">
        <v>397</v>
      </c>
      <c r="JB112" s="406" t="s">
        <v>397</v>
      </c>
      <c r="JC112" s="406" t="s">
        <v>397</v>
      </c>
      <c r="JD112" s="406" t="s">
        <v>397</v>
      </c>
      <c r="JE112" s="406" t="s">
        <v>397</v>
      </c>
      <c r="JF112" s="406" t="s">
        <v>397</v>
      </c>
      <c r="JG112" s="406" t="s">
        <v>397</v>
      </c>
      <c r="JH112" s="406" t="s">
        <v>397</v>
      </c>
      <c r="JI112" s="406" t="s">
        <v>397</v>
      </c>
      <c r="JJ112" s="406" t="s">
        <v>397</v>
      </c>
      <c r="JK112" s="406" t="s">
        <v>397</v>
      </c>
      <c r="JL112" s="406" t="s">
        <v>397</v>
      </c>
      <c r="JM112" s="406" t="s">
        <v>397</v>
      </c>
      <c r="JN112" s="406" t="s">
        <v>397</v>
      </c>
      <c r="JO112" s="406" t="s">
        <v>397</v>
      </c>
      <c r="JP112" s="406" t="s">
        <v>397</v>
      </c>
      <c r="JQ112" s="406" t="s">
        <v>397</v>
      </c>
      <c r="JR112" s="406" t="s">
        <v>397</v>
      </c>
      <c r="JS112" s="406" t="s">
        <v>397</v>
      </c>
      <c r="JT112" s="406" t="s">
        <v>397</v>
      </c>
      <c r="JU112" s="406" t="s">
        <v>397</v>
      </c>
      <c r="JV112" s="406" t="s">
        <v>397</v>
      </c>
      <c r="JW112" s="406" t="s">
        <v>397</v>
      </c>
      <c r="JX112" s="406" t="s">
        <v>397</v>
      </c>
      <c r="JY112" s="406" t="s">
        <v>397</v>
      </c>
      <c r="JZ112" s="406" t="s">
        <v>397</v>
      </c>
      <c r="KA112" s="406" t="s">
        <v>397</v>
      </c>
      <c r="KB112" s="406" t="s">
        <v>397</v>
      </c>
      <c r="KC112" s="406" t="s">
        <v>397</v>
      </c>
      <c r="KD112" s="406" t="s">
        <v>397</v>
      </c>
      <c r="KE112" s="406" t="s">
        <v>397</v>
      </c>
      <c r="KF112" s="406" t="s">
        <v>397</v>
      </c>
      <c r="KG112" s="406" t="s">
        <v>397</v>
      </c>
      <c r="KH112" s="406" t="s">
        <v>397</v>
      </c>
      <c r="KI112" s="406" t="s">
        <v>397</v>
      </c>
      <c r="KJ112" s="406" t="s">
        <v>397</v>
      </c>
      <c r="KK112" s="406" t="s">
        <v>397</v>
      </c>
      <c r="KL112" s="406" t="s">
        <v>397</v>
      </c>
      <c r="KM112" s="406" t="s">
        <v>397</v>
      </c>
      <c r="KN112" s="406" t="s">
        <v>397</v>
      </c>
      <c r="KO112" s="406" t="s">
        <v>397</v>
      </c>
      <c r="KP112" s="406" t="s">
        <v>397</v>
      </c>
      <c r="KQ112" s="406" t="s">
        <v>397</v>
      </c>
      <c r="KR112" s="406" t="s">
        <v>397</v>
      </c>
      <c r="KS112" s="406" t="s">
        <v>397</v>
      </c>
      <c r="KT112" s="406" t="s">
        <v>397</v>
      </c>
      <c r="KU112" s="406"/>
      <c r="KV112" s="406"/>
      <c r="KW112" s="406"/>
      <c r="KX112" s="406"/>
      <c r="KY112" s="397"/>
      <c r="KZ112" s="397" t="s">
        <v>151</v>
      </c>
      <c r="LA112" s="397" t="s">
        <v>397</v>
      </c>
      <c r="LB112" s="397" t="s">
        <v>397</v>
      </c>
      <c r="LC112" s="397" t="s">
        <v>397</v>
      </c>
      <c r="LD112" s="397" t="s">
        <v>397</v>
      </c>
      <c r="LE112" s="397" t="s">
        <v>397</v>
      </c>
      <c r="LF112" s="397" t="s">
        <v>397</v>
      </c>
      <c r="LG112" s="397"/>
      <c r="LH112" s="406"/>
      <c r="LI112" s="406"/>
      <c r="LJ112" s="406"/>
      <c r="LK112" s="406"/>
      <c r="LL112" s="406"/>
      <c r="LM112" s="406"/>
      <c r="LN112" s="406"/>
      <c r="LO112" s="406"/>
      <c r="LP112" s="406"/>
      <c r="LQ112" s="406"/>
      <c r="LR112" s="406"/>
      <c r="LS112" s="406"/>
      <c r="LT112" s="406"/>
      <c r="LU112" s="406"/>
      <c r="LV112" s="406"/>
      <c r="LW112" s="406"/>
      <c r="LX112" s="406"/>
      <c r="LY112" s="406"/>
      <c r="LZ112" s="406"/>
      <c r="MA112" s="406"/>
      <c r="MB112" s="406"/>
      <c r="MC112" s="406"/>
      <c r="MD112" s="406"/>
      <c r="ME112" s="406"/>
      <c r="MF112" s="406"/>
      <c r="MG112" s="406"/>
      <c r="MH112" s="406"/>
      <c r="MI112" s="406"/>
      <c r="MJ112" s="406"/>
      <c r="MK112" s="406"/>
      <c r="ML112" s="406"/>
      <c r="MM112" s="406"/>
      <c r="MN112" s="406"/>
      <c r="MO112" s="406"/>
      <c r="MP112" s="406"/>
      <c r="MQ112" s="406"/>
      <c r="MR112" s="406"/>
      <c r="MS112" s="406"/>
      <c r="MT112" s="406"/>
      <c r="MU112" s="406"/>
      <c r="MV112" s="406"/>
      <c r="MW112" s="406"/>
      <c r="MX112" s="406"/>
      <c r="MY112" s="406"/>
      <c r="MZ112" s="406"/>
      <c r="NA112" s="406"/>
      <c r="NB112" s="406"/>
      <c r="NC112" s="406"/>
      <c r="ND112" s="406"/>
      <c r="NE112" s="406"/>
      <c r="NF112" s="406"/>
      <c r="NG112" s="406"/>
      <c r="NH112" s="406"/>
      <c r="NI112" s="406"/>
      <c r="NJ112" s="406"/>
      <c r="NK112" s="406"/>
      <c r="NL112" s="406"/>
      <c r="NM112" s="406"/>
      <c r="NN112" s="406"/>
      <c r="NO112" s="406"/>
      <c r="NP112" s="406"/>
      <c r="NQ112" s="406"/>
      <c r="NR112" s="406"/>
      <c r="NS112" s="406"/>
      <c r="NT112" s="406"/>
      <c r="NU112" s="406"/>
      <c r="NV112" s="406"/>
      <c r="NW112" s="406"/>
      <c r="NX112" s="406"/>
      <c r="NY112" s="406"/>
      <c r="NZ112" s="406"/>
      <c r="OA112" s="406"/>
      <c r="OB112" s="406"/>
      <c r="OC112" s="406"/>
      <c r="OD112" s="406"/>
      <c r="OE112" s="406"/>
      <c r="OF112" s="406"/>
      <c r="OG112" s="406"/>
      <c r="OH112" s="406"/>
      <c r="OI112" s="406"/>
      <c r="OJ112" s="406"/>
      <c r="OK112" s="406"/>
      <c r="OL112" s="406"/>
      <c r="OM112" s="406"/>
      <c r="ON112" s="406"/>
      <c r="OO112" s="406"/>
      <c r="OP112" s="406"/>
      <c r="OQ112" s="406"/>
      <c r="OR112" s="406"/>
      <c r="OS112" s="406"/>
      <c r="OT112" s="406"/>
      <c r="OU112" s="406"/>
      <c r="OV112" s="406"/>
      <c r="OW112" s="406"/>
      <c r="OX112" s="406"/>
      <c r="OY112" s="406"/>
      <c r="OZ112" s="406"/>
      <c r="PA112" s="406"/>
      <c r="PB112" s="406"/>
      <c r="PC112" s="406"/>
      <c r="PD112" s="406"/>
      <c r="PE112" s="406"/>
      <c r="PF112" s="406"/>
      <c r="PG112" s="406"/>
      <c r="PH112" s="406"/>
      <c r="PI112" s="406"/>
      <c r="PJ112" s="406"/>
      <c r="PK112" s="406"/>
      <c r="PL112" s="406"/>
      <c r="PM112" s="406"/>
      <c r="PN112" s="406"/>
      <c r="PO112" s="406"/>
      <c r="PP112" s="406"/>
      <c r="PQ112" s="406"/>
      <c r="PR112" s="406"/>
      <c r="PS112" s="406"/>
      <c r="PT112" s="406"/>
      <c r="PU112" s="406"/>
      <c r="PV112" s="406"/>
      <c r="PW112" s="406"/>
      <c r="PX112" s="406"/>
      <c r="PY112" s="406"/>
      <c r="PZ112" s="406"/>
      <c r="QA112" s="406"/>
      <c r="QB112" s="406"/>
      <c r="QC112" s="406"/>
      <c r="QD112" s="406"/>
      <c r="QE112" s="406"/>
      <c r="QF112" s="406"/>
      <c r="QG112" s="406"/>
      <c r="QH112" s="406"/>
      <c r="QI112" s="406"/>
      <c r="QJ112" s="406"/>
      <c r="QK112" s="406"/>
      <c r="QL112" s="406"/>
      <c r="QM112" s="406"/>
      <c r="QN112" s="406"/>
      <c r="QO112" s="406"/>
      <c r="QP112" s="406"/>
      <c r="QQ112" s="406"/>
      <c r="QR112" s="406"/>
      <c r="QS112" s="406"/>
      <c r="QT112" s="406"/>
      <c r="QU112" s="406"/>
      <c r="QV112" s="406"/>
      <c r="QW112" s="406"/>
      <c r="QX112" s="406"/>
      <c r="QY112" s="406"/>
      <c r="QZ112" s="406"/>
      <c r="RA112" s="406"/>
      <c r="RB112" s="406"/>
      <c r="RC112" s="406"/>
      <c r="RD112" s="406"/>
      <c r="RE112" s="406"/>
      <c r="RF112" s="406"/>
      <c r="RG112" s="406"/>
      <c r="RH112" s="406"/>
      <c r="RI112" s="406"/>
      <c r="RJ112" s="406"/>
      <c r="RK112" s="406"/>
      <c r="RL112" s="406"/>
      <c r="RM112" s="406"/>
      <c r="RN112" s="406"/>
      <c r="RO112" s="406"/>
      <c r="RP112" s="406"/>
      <c r="RQ112" s="406"/>
      <c r="RR112" s="406"/>
      <c r="RS112" s="406"/>
      <c r="RT112" s="406"/>
      <c r="RU112" s="406"/>
      <c r="RV112" s="406"/>
      <c r="RW112" s="406"/>
      <c r="RX112" s="406"/>
      <c r="RY112" s="406"/>
      <c r="RZ112" s="406"/>
      <c r="SA112" s="406"/>
      <c r="SB112" s="406"/>
      <c r="SC112" s="406"/>
      <c r="SD112" s="406"/>
      <c r="SE112" s="406"/>
      <c r="SF112" s="406"/>
      <c r="SG112" s="406"/>
    </row>
    <row r="113" spans="1:501">
      <c r="A113" s="395"/>
      <c r="B113" s="395" t="s">
        <v>177</v>
      </c>
      <c r="C113" s="395">
        <v>0</v>
      </c>
      <c r="D113" s="395">
        <v>657</v>
      </c>
      <c r="E113" s="395">
        <v>667</v>
      </c>
      <c r="F113" s="395">
        <v>905</v>
      </c>
      <c r="G113" s="395">
        <v>949</v>
      </c>
      <c r="H113" s="395">
        <v>1024</v>
      </c>
      <c r="I113" s="395">
        <v>1448</v>
      </c>
      <c r="J113" s="395">
        <v>1921</v>
      </c>
      <c r="K113" s="395">
        <v>1593</v>
      </c>
      <c r="L113" s="395">
        <v>1818</v>
      </c>
      <c r="M113" s="395">
        <v>0</v>
      </c>
      <c r="N113" s="395"/>
      <c r="O113" s="398" t="s">
        <v>177</v>
      </c>
      <c r="P113" s="395">
        <v>371</v>
      </c>
      <c r="Q113" s="395">
        <v>619</v>
      </c>
      <c r="R113" s="395">
        <v>388</v>
      </c>
      <c r="S113" s="395">
        <v>469</v>
      </c>
      <c r="T113" s="395">
        <v>342</v>
      </c>
      <c r="U113" s="395">
        <v>0</v>
      </c>
      <c r="V113" s="395">
        <v>0</v>
      </c>
      <c r="W113" s="395" t="s">
        <v>397</v>
      </c>
      <c r="X113" s="395" t="s">
        <v>397</v>
      </c>
      <c r="Y113" s="395" t="s">
        <v>397</v>
      </c>
      <c r="Z113" s="395"/>
      <c r="AA113" s="395"/>
      <c r="AB113" s="395"/>
      <c r="AC113" s="395"/>
      <c r="AD113" s="395"/>
      <c r="AE113" s="395"/>
      <c r="AF113" s="397" t="s">
        <v>177</v>
      </c>
      <c r="AG113" s="395" t="s">
        <v>177</v>
      </c>
      <c r="AH113" s="406" t="s">
        <v>397</v>
      </c>
      <c r="AI113" s="406" t="s">
        <v>397</v>
      </c>
      <c r="AJ113" s="406" t="s">
        <v>397</v>
      </c>
      <c r="AK113" s="406" t="s">
        <v>397</v>
      </c>
      <c r="AL113" s="406" t="s">
        <v>397</v>
      </c>
      <c r="AM113" s="406" t="s">
        <v>397</v>
      </c>
      <c r="AN113" s="406" t="s">
        <v>397</v>
      </c>
      <c r="AO113" s="406" t="s">
        <v>397</v>
      </c>
      <c r="AP113" s="406" t="s">
        <v>397</v>
      </c>
      <c r="AQ113" s="406" t="s">
        <v>397</v>
      </c>
      <c r="AR113" s="406" t="s">
        <v>397</v>
      </c>
      <c r="AS113" s="406" t="s">
        <v>397</v>
      </c>
      <c r="AT113" s="406" t="s">
        <v>397</v>
      </c>
      <c r="AU113" s="406" t="s">
        <v>397</v>
      </c>
      <c r="AV113" s="406" t="s">
        <v>397</v>
      </c>
      <c r="AW113" s="406" t="s">
        <v>397</v>
      </c>
      <c r="AX113" s="406" t="s">
        <v>397</v>
      </c>
      <c r="AY113" s="406" t="s">
        <v>397</v>
      </c>
      <c r="AZ113" s="406" t="s">
        <v>397</v>
      </c>
      <c r="BA113" s="406" t="s">
        <v>397</v>
      </c>
      <c r="BB113" s="406" t="s">
        <v>397</v>
      </c>
      <c r="BC113" s="406" t="s">
        <v>397</v>
      </c>
      <c r="BD113" s="406" t="s">
        <v>397</v>
      </c>
      <c r="BE113" s="406" t="s">
        <v>397</v>
      </c>
      <c r="BF113" s="406" t="s">
        <v>397</v>
      </c>
      <c r="BG113" s="406" t="s">
        <v>397</v>
      </c>
      <c r="BH113" s="406" t="s">
        <v>397</v>
      </c>
      <c r="BI113" s="406" t="s">
        <v>397</v>
      </c>
      <c r="BJ113" s="406" t="s">
        <v>397</v>
      </c>
      <c r="BK113" s="406" t="s">
        <v>397</v>
      </c>
      <c r="BL113" s="406" t="s">
        <v>397</v>
      </c>
      <c r="BM113" s="406" t="s">
        <v>397</v>
      </c>
      <c r="BN113" s="406" t="s">
        <v>397</v>
      </c>
      <c r="BO113" s="406" t="s">
        <v>397</v>
      </c>
      <c r="BP113" s="406" t="s">
        <v>397</v>
      </c>
      <c r="BQ113" s="406" t="s">
        <v>397</v>
      </c>
      <c r="BR113" s="406" t="s">
        <v>397</v>
      </c>
      <c r="BS113" s="406" t="s">
        <v>397</v>
      </c>
      <c r="BT113" s="406" t="s">
        <v>397</v>
      </c>
      <c r="BU113" s="406" t="s">
        <v>397</v>
      </c>
      <c r="BV113" s="406" t="s">
        <v>397</v>
      </c>
      <c r="BW113" s="406" t="s">
        <v>397</v>
      </c>
      <c r="BX113" s="406" t="s">
        <v>397</v>
      </c>
      <c r="BY113" s="406" t="s">
        <v>397</v>
      </c>
      <c r="BZ113" s="406" t="s">
        <v>397</v>
      </c>
      <c r="CA113" s="406" t="s">
        <v>397</v>
      </c>
      <c r="CB113" s="406" t="s">
        <v>397</v>
      </c>
      <c r="CC113" s="406" t="s">
        <v>397</v>
      </c>
      <c r="CD113" s="406" t="s">
        <v>397</v>
      </c>
      <c r="CE113" s="406" t="s">
        <v>397</v>
      </c>
      <c r="CF113" s="406" t="s">
        <v>397</v>
      </c>
      <c r="CG113" s="406" t="s">
        <v>397</v>
      </c>
      <c r="CH113" s="406" t="s">
        <v>397</v>
      </c>
      <c r="CI113" s="406" t="s">
        <v>397</v>
      </c>
      <c r="CJ113" s="406" t="s">
        <v>397</v>
      </c>
      <c r="CK113" s="406" t="s">
        <v>397</v>
      </c>
      <c r="CL113" s="406" t="s">
        <v>397</v>
      </c>
      <c r="CM113" s="406" t="s">
        <v>397</v>
      </c>
      <c r="CN113" s="406" t="s">
        <v>397</v>
      </c>
      <c r="CO113" s="406" t="s">
        <v>397</v>
      </c>
      <c r="CP113" s="406" t="s">
        <v>397</v>
      </c>
      <c r="CQ113" s="406" t="s">
        <v>397</v>
      </c>
      <c r="CR113" s="406" t="s">
        <v>397</v>
      </c>
      <c r="CS113" s="406" t="s">
        <v>397</v>
      </c>
      <c r="CT113" s="406" t="s">
        <v>397</v>
      </c>
      <c r="CU113" s="406" t="s">
        <v>397</v>
      </c>
      <c r="CV113" s="406" t="s">
        <v>397</v>
      </c>
      <c r="CW113" s="406" t="s">
        <v>397</v>
      </c>
      <c r="CX113" s="406" t="s">
        <v>397</v>
      </c>
      <c r="CY113" s="406" t="s">
        <v>397</v>
      </c>
      <c r="CZ113" s="406" t="s">
        <v>397</v>
      </c>
      <c r="DA113" s="406" t="s">
        <v>397</v>
      </c>
      <c r="DB113" s="406" t="s">
        <v>397</v>
      </c>
      <c r="DC113" s="397"/>
      <c r="DD113" s="397"/>
      <c r="DE113" s="397"/>
      <c r="DF113" s="397" t="s">
        <v>397</v>
      </c>
      <c r="DG113" s="397" t="s">
        <v>397</v>
      </c>
      <c r="DH113" s="397" t="s">
        <v>397</v>
      </c>
      <c r="DI113" s="397" t="s">
        <v>397</v>
      </c>
      <c r="DJ113" s="397" t="s">
        <v>397</v>
      </c>
      <c r="DK113" s="397" t="s">
        <v>397</v>
      </c>
      <c r="DL113" s="397"/>
      <c r="DM113" s="397"/>
      <c r="DN113" s="397" t="s">
        <v>177</v>
      </c>
      <c r="DO113" s="395" t="s">
        <v>177</v>
      </c>
      <c r="DP113" s="406" t="s">
        <v>397</v>
      </c>
      <c r="DQ113" s="406" t="s">
        <v>397</v>
      </c>
      <c r="DR113" s="406" t="s">
        <v>397</v>
      </c>
      <c r="DS113" s="406" t="s">
        <v>397</v>
      </c>
      <c r="DT113" s="406" t="s">
        <v>397</v>
      </c>
      <c r="DU113" s="406" t="s">
        <v>397</v>
      </c>
      <c r="DV113" s="406" t="s">
        <v>397</v>
      </c>
      <c r="DW113" s="406" t="s">
        <v>397</v>
      </c>
      <c r="DX113" s="406" t="s">
        <v>397</v>
      </c>
      <c r="DY113" s="406" t="s">
        <v>397</v>
      </c>
      <c r="DZ113" s="406" t="s">
        <v>397</v>
      </c>
      <c r="EA113" s="406" t="s">
        <v>397</v>
      </c>
      <c r="EB113" s="406" t="s">
        <v>397</v>
      </c>
      <c r="EC113" s="406" t="s">
        <v>397</v>
      </c>
      <c r="ED113" s="406" t="s">
        <v>397</v>
      </c>
      <c r="EE113" s="406" t="s">
        <v>397</v>
      </c>
      <c r="EF113" s="406" t="s">
        <v>397</v>
      </c>
      <c r="EG113" s="406" t="s">
        <v>397</v>
      </c>
      <c r="EH113" s="406" t="s">
        <v>397</v>
      </c>
      <c r="EI113" s="406" t="s">
        <v>397</v>
      </c>
      <c r="EJ113" s="406" t="s">
        <v>397</v>
      </c>
      <c r="EK113" s="406" t="s">
        <v>397</v>
      </c>
      <c r="EL113" s="406" t="s">
        <v>397</v>
      </c>
      <c r="EM113" s="406" t="s">
        <v>397</v>
      </c>
      <c r="EN113" s="406" t="s">
        <v>397</v>
      </c>
      <c r="EO113" s="406" t="s">
        <v>397</v>
      </c>
      <c r="EP113" s="406" t="s">
        <v>397</v>
      </c>
      <c r="EQ113" s="406" t="s">
        <v>397</v>
      </c>
      <c r="ER113" s="406" t="s">
        <v>397</v>
      </c>
      <c r="ES113" s="406" t="s">
        <v>397</v>
      </c>
      <c r="ET113" s="406" t="s">
        <v>397</v>
      </c>
      <c r="EU113" s="406" t="s">
        <v>397</v>
      </c>
      <c r="EV113" s="406" t="s">
        <v>397</v>
      </c>
      <c r="EW113" s="406" t="s">
        <v>397</v>
      </c>
      <c r="EX113" s="406" t="s">
        <v>397</v>
      </c>
      <c r="EY113" s="406" t="s">
        <v>397</v>
      </c>
      <c r="EZ113" s="406" t="s">
        <v>397</v>
      </c>
      <c r="FA113" s="406" t="s">
        <v>397</v>
      </c>
      <c r="FB113" s="406" t="s">
        <v>397</v>
      </c>
      <c r="FC113" s="406" t="s">
        <v>397</v>
      </c>
      <c r="FD113" s="406" t="s">
        <v>397</v>
      </c>
      <c r="FE113" s="406" t="s">
        <v>397</v>
      </c>
      <c r="FF113" s="406" t="s">
        <v>397</v>
      </c>
      <c r="FG113" s="406" t="s">
        <v>397</v>
      </c>
      <c r="FH113" s="406" t="s">
        <v>397</v>
      </c>
      <c r="FI113" s="406" t="s">
        <v>397</v>
      </c>
      <c r="FJ113" s="406" t="s">
        <v>397</v>
      </c>
      <c r="FK113" s="406" t="s">
        <v>397</v>
      </c>
      <c r="FL113" s="406" t="s">
        <v>397</v>
      </c>
      <c r="FM113" s="406" t="s">
        <v>397</v>
      </c>
      <c r="FN113" s="406" t="s">
        <v>397</v>
      </c>
      <c r="FO113" s="406" t="s">
        <v>397</v>
      </c>
      <c r="FP113" s="406" t="s">
        <v>397</v>
      </c>
      <c r="FQ113" s="406" t="s">
        <v>397</v>
      </c>
      <c r="FR113" s="406" t="s">
        <v>397</v>
      </c>
      <c r="FS113" s="406" t="s">
        <v>397</v>
      </c>
      <c r="FT113" s="406" t="s">
        <v>397</v>
      </c>
      <c r="FU113" s="406" t="s">
        <v>397</v>
      </c>
      <c r="FV113" s="406" t="s">
        <v>397</v>
      </c>
      <c r="FW113" s="406" t="s">
        <v>397</v>
      </c>
      <c r="FX113" s="406" t="s">
        <v>397</v>
      </c>
      <c r="FY113" s="406" t="s">
        <v>397</v>
      </c>
      <c r="FZ113" s="406" t="s">
        <v>397</v>
      </c>
      <c r="GA113" s="406" t="s">
        <v>397</v>
      </c>
      <c r="GB113" s="406" t="s">
        <v>397</v>
      </c>
      <c r="GC113" s="406" t="s">
        <v>397</v>
      </c>
      <c r="GD113" s="406" t="s">
        <v>397</v>
      </c>
      <c r="GE113" s="406" t="s">
        <v>397</v>
      </c>
      <c r="GF113" s="406" t="s">
        <v>397</v>
      </c>
      <c r="GG113" s="406" t="s">
        <v>397</v>
      </c>
      <c r="GH113" s="406" t="s">
        <v>397</v>
      </c>
      <c r="GI113" s="406" t="s">
        <v>397</v>
      </c>
      <c r="GJ113" s="406" t="s">
        <v>397</v>
      </c>
      <c r="GK113" s="406" t="s">
        <v>397</v>
      </c>
      <c r="GL113" s="406" t="s">
        <v>397</v>
      </c>
      <c r="GM113" s="406" t="s">
        <v>397</v>
      </c>
      <c r="GN113" s="406" t="s">
        <v>397</v>
      </c>
      <c r="GO113" s="406" t="s">
        <v>397</v>
      </c>
      <c r="GP113" s="406" t="s">
        <v>397</v>
      </c>
      <c r="GQ113" s="406" t="s">
        <v>397</v>
      </c>
      <c r="GR113" s="406" t="s">
        <v>397</v>
      </c>
      <c r="GS113" s="406" t="s">
        <v>397</v>
      </c>
      <c r="GT113" s="406" t="s">
        <v>397</v>
      </c>
      <c r="GU113" s="406" t="s">
        <v>397</v>
      </c>
      <c r="GV113" s="406" t="s">
        <v>397</v>
      </c>
      <c r="GW113" s="406" t="s">
        <v>397</v>
      </c>
      <c r="GX113" s="406" t="s">
        <v>397</v>
      </c>
      <c r="GY113" s="406" t="s">
        <v>397</v>
      </c>
      <c r="GZ113" s="406" t="s">
        <v>397</v>
      </c>
      <c r="HA113" s="406" t="s">
        <v>397</v>
      </c>
      <c r="HB113" s="406" t="s">
        <v>397</v>
      </c>
      <c r="HC113" s="406" t="s">
        <v>397</v>
      </c>
      <c r="HD113" s="406" t="s">
        <v>397</v>
      </c>
      <c r="HE113" s="406" t="s">
        <v>397</v>
      </c>
      <c r="HF113" s="406" t="s">
        <v>397</v>
      </c>
      <c r="HG113" s="406" t="s">
        <v>397</v>
      </c>
      <c r="HH113" s="406" t="s">
        <v>397</v>
      </c>
      <c r="HI113" s="406" t="s">
        <v>397</v>
      </c>
      <c r="HJ113" s="406" t="s">
        <v>397</v>
      </c>
      <c r="HK113" s="406" t="s">
        <v>397</v>
      </c>
      <c r="HL113" s="406" t="s">
        <v>397</v>
      </c>
      <c r="HM113" s="406" t="s">
        <v>397</v>
      </c>
      <c r="HN113" s="406" t="s">
        <v>397</v>
      </c>
      <c r="HO113" s="406" t="s">
        <v>397</v>
      </c>
      <c r="HP113" s="406" t="s">
        <v>397</v>
      </c>
      <c r="HQ113" s="406" t="s">
        <v>397</v>
      </c>
      <c r="HR113" s="406" t="s">
        <v>397</v>
      </c>
      <c r="HS113" s="406" t="s">
        <v>397</v>
      </c>
      <c r="HT113" s="406" t="s">
        <v>397</v>
      </c>
      <c r="HU113" s="406" t="s">
        <v>397</v>
      </c>
      <c r="HV113" s="406" t="s">
        <v>397</v>
      </c>
      <c r="HW113" s="406" t="s">
        <v>397</v>
      </c>
      <c r="HX113" s="406" t="s">
        <v>397</v>
      </c>
      <c r="HY113" s="406" t="s">
        <v>397</v>
      </c>
      <c r="HZ113" s="406" t="s">
        <v>397</v>
      </c>
      <c r="IA113" s="406" t="s">
        <v>397</v>
      </c>
      <c r="IB113" s="406" t="s">
        <v>397</v>
      </c>
      <c r="IC113" s="406" t="s">
        <v>397</v>
      </c>
      <c r="ID113" s="406" t="s">
        <v>397</v>
      </c>
      <c r="IE113" s="406" t="s">
        <v>397</v>
      </c>
      <c r="IF113" s="406" t="s">
        <v>397</v>
      </c>
      <c r="IG113" s="406" t="s">
        <v>397</v>
      </c>
      <c r="IH113" s="406" t="s">
        <v>397</v>
      </c>
      <c r="II113" s="406" t="s">
        <v>397</v>
      </c>
      <c r="IJ113" s="406" t="s">
        <v>397</v>
      </c>
      <c r="IK113" s="406" t="s">
        <v>397</v>
      </c>
      <c r="IL113" s="406" t="s">
        <v>397</v>
      </c>
      <c r="IM113" s="406" t="s">
        <v>397</v>
      </c>
      <c r="IN113" s="406" t="s">
        <v>397</v>
      </c>
      <c r="IO113" s="406" t="s">
        <v>397</v>
      </c>
      <c r="IP113" s="406" t="s">
        <v>397</v>
      </c>
      <c r="IQ113" s="406" t="s">
        <v>397</v>
      </c>
      <c r="IR113" s="406" t="s">
        <v>397</v>
      </c>
      <c r="IS113" s="406" t="s">
        <v>397</v>
      </c>
      <c r="IT113" s="406" t="s">
        <v>397</v>
      </c>
      <c r="IU113" s="406" t="s">
        <v>397</v>
      </c>
      <c r="IV113" s="406" t="s">
        <v>397</v>
      </c>
      <c r="IW113" s="406" t="s">
        <v>397</v>
      </c>
      <c r="IX113" s="406" t="s">
        <v>397</v>
      </c>
      <c r="IY113" s="406" t="s">
        <v>397</v>
      </c>
      <c r="IZ113" s="406" t="s">
        <v>397</v>
      </c>
      <c r="JA113" s="406" t="s">
        <v>397</v>
      </c>
      <c r="JB113" s="406" t="s">
        <v>397</v>
      </c>
      <c r="JC113" s="406" t="s">
        <v>397</v>
      </c>
      <c r="JD113" s="406" t="s">
        <v>397</v>
      </c>
      <c r="JE113" s="406" t="s">
        <v>397</v>
      </c>
      <c r="JF113" s="406" t="s">
        <v>397</v>
      </c>
      <c r="JG113" s="406" t="s">
        <v>397</v>
      </c>
      <c r="JH113" s="406" t="s">
        <v>397</v>
      </c>
      <c r="JI113" s="406" t="s">
        <v>397</v>
      </c>
      <c r="JJ113" s="406" t="s">
        <v>397</v>
      </c>
      <c r="JK113" s="406" t="s">
        <v>397</v>
      </c>
      <c r="JL113" s="406" t="s">
        <v>397</v>
      </c>
      <c r="JM113" s="406" t="s">
        <v>397</v>
      </c>
      <c r="JN113" s="406" t="s">
        <v>397</v>
      </c>
      <c r="JO113" s="406" t="s">
        <v>397</v>
      </c>
      <c r="JP113" s="406" t="s">
        <v>397</v>
      </c>
      <c r="JQ113" s="406" t="s">
        <v>397</v>
      </c>
      <c r="JR113" s="406" t="s">
        <v>397</v>
      </c>
      <c r="JS113" s="406" t="s">
        <v>397</v>
      </c>
      <c r="JT113" s="406" t="s">
        <v>397</v>
      </c>
      <c r="JU113" s="406" t="s">
        <v>397</v>
      </c>
      <c r="JV113" s="406" t="s">
        <v>397</v>
      </c>
      <c r="JW113" s="406" t="s">
        <v>397</v>
      </c>
      <c r="JX113" s="406" t="s">
        <v>397</v>
      </c>
      <c r="JY113" s="406" t="s">
        <v>397</v>
      </c>
      <c r="JZ113" s="406" t="s">
        <v>397</v>
      </c>
      <c r="KA113" s="406" t="s">
        <v>397</v>
      </c>
      <c r="KB113" s="406" t="s">
        <v>397</v>
      </c>
      <c r="KC113" s="406" t="s">
        <v>397</v>
      </c>
      <c r="KD113" s="406" t="s">
        <v>397</v>
      </c>
      <c r="KE113" s="406" t="s">
        <v>397</v>
      </c>
      <c r="KF113" s="406" t="s">
        <v>397</v>
      </c>
      <c r="KG113" s="406" t="s">
        <v>397</v>
      </c>
      <c r="KH113" s="406" t="s">
        <v>397</v>
      </c>
      <c r="KI113" s="406" t="s">
        <v>397</v>
      </c>
      <c r="KJ113" s="406" t="s">
        <v>397</v>
      </c>
      <c r="KK113" s="406" t="s">
        <v>397</v>
      </c>
      <c r="KL113" s="406" t="s">
        <v>397</v>
      </c>
      <c r="KM113" s="406" t="s">
        <v>397</v>
      </c>
      <c r="KN113" s="406" t="s">
        <v>397</v>
      </c>
      <c r="KO113" s="406" t="s">
        <v>397</v>
      </c>
      <c r="KP113" s="406" t="s">
        <v>397</v>
      </c>
      <c r="KQ113" s="406" t="s">
        <v>397</v>
      </c>
      <c r="KR113" s="406" t="s">
        <v>397</v>
      </c>
      <c r="KS113" s="406" t="s">
        <v>397</v>
      </c>
      <c r="KT113" s="406" t="s">
        <v>397</v>
      </c>
      <c r="KU113" s="406"/>
      <c r="KV113" s="406"/>
      <c r="KW113" s="406"/>
      <c r="KX113" s="406"/>
      <c r="KY113" s="397"/>
      <c r="KZ113" s="397" t="s">
        <v>177</v>
      </c>
      <c r="LA113" s="397" t="s">
        <v>397</v>
      </c>
      <c r="LB113" s="397" t="s">
        <v>397</v>
      </c>
      <c r="LC113" s="397" t="s">
        <v>397</v>
      </c>
      <c r="LD113" s="397" t="s">
        <v>397</v>
      </c>
      <c r="LE113" s="397" t="s">
        <v>397</v>
      </c>
      <c r="LF113" s="397" t="s">
        <v>397</v>
      </c>
      <c r="LG113" s="397"/>
      <c r="LH113" s="406"/>
      <c r="LI113" s="406"/>
      <c r="LJ113" s="406"/>
      <c r="LK113" s="406"/>
      <c r="LL113" s="406"/>
      <c r="LM113" s="406"/>
      <c r="LN113" s="406"/>
      <c r="LO113" s="406"/>
      <c r="LP113" s="406"/>
      <c r="LQ113" s="406"/>
      <c r="LR113" s="406"/>
      <c r="LS113" s="406"/>
      <c r="LT113" s="406"/>
      <c r="LU113" s="406"/>
      <c r="LV113" s="406"/>
      <c r="LW113" s="406"/>
      <c r="LX113" s="406"/>
      <c r="LY113" s="406"/>
      <c r="LZ113" s="406"/>
      <c r="MA113" s="406"/>
      <c r="MB113" s="406"/>
      <c r="MC113" s="406"/>
      <c r="MD113" s="406"/>
      <c r="ME113" s="406"/>
      <c r="MF113" s="406"/>
      <c r="MG113" s="406"/>
      <c r="MH113" s="406"/>
      <c r="MI113" s="406"/>
      <c r="MJ113" s="406"/>
      <c r="MK113" s="406"/>
      <c r="ML113" s="406"/>
      <c r="MM113" s="406"/>
      <c r="MN113" s="406"/>
      <c r="MO113" s="406"/>
      <c r="MP113" s="406"/>
      <c r="MQ113" s="406"/>
      <c r="MR113" s="406"/>
      <c r="MS113" s="406"/>
      <c r="MT113" s="406"/>
      <c r="MU113" s="406"/>
      <c r="MV113" s="406"/>
      <c r="MW113" s="406"/>
      <c r="MX113" s="406"/>
      <c r="MY113" s="406"/>
      <c r="MZ113" s="406"/>
      <c r="NA113" s="406"/>
      <c r="NB113" s="406"/>
      <c r="NC113" s="406"/>
      <c r="ND113" s="406"/>
      <c r="NE113" s="406"/>
      <c r="NF113" s="406"/>
      <c r="NG113" s="406"/>
      <c r="NH113" s="406"/>
      <c r="NI113" s="406"/>
      <c r="NJ113" s="406"/>
      <c r="NK113" s="406"/>
      <c r="NL113" s="406"/>
      <c r="NM113" s="406"/>
      <c r="NN113" s="406"/>
      <c r="NO113" s="406"/>
      <c r="NP113" s="406"/>
      <c r="NQ113" s="406"/>
      <c r="NR113" s="406"/>
      <c r="NS113" s="406"/>
      <c r="NT113" s="406"/>
      <c r="NU113" s="406"/>
      <c r="NV113" s="406"/>
      <c r="NW113" s="406"/>
      <c r="NX113" s="406"/>
      <c r="NY113" s="406"/>
      <c r="NZ113" s="406"/>
      <c r="OA113" s="406"/>
      <c r="OB113" s="406"/>
      <c r="OC113" s="406"/>
      <c r="OD113" s="406"/>
      <c r="OE113" s="406"/>
      <c r="OF113" s="406"/>
      <c r="OG113" s="406"/>
      <c r="OH113" s="406"/>
      <c r="OI113" s="406"/>
      <c r="OJ113" s="406"/>
      <c r="OK113" s="406"/>
      <c r="OL113" s="406"/>
      <c r="OM113" s="406"/>
      <c r="ON113" s="406"/>
      <c r="OO113" s="406"/>
      <c r="OP113" s="406"/>
      <c r="OQ113" s="406"/>
      <c r="OR113" s="406"/>
      <c r="OS113" s="406"/>
      <c r="OT113" s="406"/>
      <c r="OU113" s="406"/>
      <c r="OV113" s="406"/>
      <c r="OW113" s="406"/>
      <c r="OX113" s="406"/>
      <c r="OY113" s="406"/>
      <c r="OZ113" s="406"/>
      <c r="PA113" s="406"/>
      <c r="PB113" s="406"/>
      <c r="PC113" s="406"/>
      <c r="PD113" s="406"/>
      <c r="PE113" s="406"/>
      <c r="PF113" s="406"/>
      <c r="PG113" s="406"/>
      <c r="PH113" s="406"/>
      <c r="PI113" s="406"/>
      <c r="PJ113" s="406"/>
      <c r="PK113" s="406"/>
      <c r="PL113" s="406"/>
      <c r="PM113" s="406"/>
      <c r="PN113" s="406"/>
      <c r="PO113" s="406"/>
      <c r="PP113" s="406"/>
      <c r="PQ113" s="406"/>
      <c r="PR113" s="406"/>
      <c r="PS113" s="406"/>
      <c r="PT113" s="406"/>
      <c r="PU113" s="406"/>
      <c r="PV113" s="406"/>
      <c r="PW113" s="406"/>
      <c r="PX113" s="406"/>
      <c r="PY113" s="406"/>
      <c r="PZ113" s="406"/>
      <c r="QA113" s="406"/>
      <c r="QB113" s="406"/>
      <c r="QC113" s="406"/>
      <c r="QD113" s="406"/>
      <c r="QE113" s="406"/>
      <c r="QF113" s="406"/>
      <c r="QG113" s="406"/>
      <c r="QH113" s="406"/>
      <c r="QI113" s="406"/>
      <c r="QJ113" s="406"/>
      <c r="QK113" s="406"/>
      <c r="QL113" s="406"/>
      <c r="QM113" s="406"/>
      <c r="QN113" s="406"/>
      <c r="QO113" s="406"/>
      <c r="QP113" s="406"/>
      <c r="QQ113" s="406"/>
      <c r="QR113" s="406"/>
      <c r="QS113" s="406"/>
      <c r="QT113" s="406"/>
      <c r="QU113" s="406"/>
      <c r="QV113" s="406"/>
      <c r="QW113" s="406"/>
      <c r="QX113" s="406"/>
      <c r="QY113" s="406"/>
      <c r="QZ113" s="406"/>
      <c r="RA113" s="406"/>
      <c r="RB113" s="406"/>
      <c r="RC113" s="406"/>
      <c r="RD113" s="406"/>
      <c r="RE113" s="406"/>
      <c r="RF113" s="406"/>
      <c r="RG113" s="406"/>
      <c r="RH113" s="406"/>
      <c r="RI113" s="406"/>
      <c r="RJ113" s="406"/>
      <c r="RK113" s="406"/>
      <c r="RL113" s="406"/>
      <c r="RM113" s="406"/>
      <c r="RN113" s="406"/>
      <c r="RO113" s="406"/>
      <c r="RP113" s="406"/>
      <c r="RQ113" s="406"/>
      <c r="RR113" s="406"/>
      <c r="RS113" s="406"/>
      <c r="RT113" s="406"/>
      <c r="RU113" s="406"/>
      <c r="RV113" s="406"/>
      <c r="RW113" s="406"/>
      <c r="RX113" s="406"/>
      <c r="RY113" s="406"/>
      <c r="RZ113" s="406"/>
      <c r="SA113" s="406"/>
      <c r="SB113" s="406"/>
      <c r="SC113" s="406"/>
      <c r="SD113" s="406"/>
      <c r="SE113" s="406"/>
      <c r="SF113" s="406"/>
      <c r="SG113" s="406"/>
    </row>
    <row r="114" spans="1:501">
      <c r="A114" s="395"/>
      <c r="B114" s="443" t="s">
        <v>178</v>
      </c>
      <c r="C114" s="395">
        <v>0</v>
      </c>
      <c r="D114" s="395">
        <v>57</v>
      </c>
      <c r="E114" s="395">
        <v>124</v>
      </c>
      <c r="F114" s="395">
        <v>136</v>
      </c>
      <c r="G114" s="395">
        <v>171</v>
      </c>
      <c r="H114" s="395">
        <v>194</v>
      </c>
      <c r="I114" s="395">
        <v>258</v>
      </c>
      <c r="J114" s="395">
        <v>329</v>
      </c>
      <c r="K114" s="395">
        <v>336</v>
      </c>
      <c r="L114" s="395">
        <v>399</v>
      </c>
      <c r="M114" s="395">
        <v>0</v>
      </c>
      <c r="N114" s="395"/>
      <c r="O114" s="444" t="s">
        <v>178</v>
      </c>
      <c r="P114" s="395">
        <v>73</v>
      </c>
      <c r="Q114" s="395">
        <v>144</v>
      </c>
      <c r="R114" s="395">
        <v>56</v>
      </c>
      <c r="S114" s="395">
        <v>113</v>
      </c>
      <c r="T114" s="395">
        <v>86</v>
      </c>
      <c r="U114" s="395">
        <v>0</v>
      </c>
      <c r="V114" s="395">
        <v>0</v>
      </c>
      <c r="W114" s="395" t="s">
        <v>397</v>
      </c>
      <c r="X114" s="395" t="s">
        <v>397</v>
      </c>
      <c r="Y114" s="395" t="s">
        <v>397</v>
      </c>
      <c r="Z114" s="395"/>
      <c r="AA114" s="395"/>
      <c r="AB114" s="395"/>
      <c r="AC114" s="395"/>
      <c r="AD114" s="395"/>
      <c r="AE114" s="395"/>
      <c r="AF114" s="397" t="s">
        <v>178</v>
      </c>
      <c r="AG114" s="395" t="s">
        <v>178</v>
      </c>
      <c r="AH114" s="406" t="s">
        <v>397</v>
      </c>
      <c r="AI114" s="406" t="s">
        <v>397</v>
      </c>
      <c r="AJ114" s="406" t="s">
        <v>397</v>
      </c>
      <c r="AK114" s="406" t="s">
        <v>397</v>
      </c>
      <c r="AL114" s="406" t="s">
        <v>397</v>
      </c>
      <c r="AM114" s="406" t="s">
        <v>397</v>
      </c>
      <c r="AN114" s="406" t="s">
        <v>397</v>
      </c>
      <c r="AO114" s="406" t="s">
        <v>397</v>
      </c>
      <c r="AP114" s="406" t="s">
        <v>397</v>
      </c>
      <c r="AQ114" s="406" t="s">
        <v>397</v>
      </c>
      <c r="AR114" s="406" t="s">
        <v>397</v>
      </c>
      <c r="AS114" s="406" t="s">
        <v>397</v>
      </c>
      <c r="AT114" s="406" t="s">
        <v>397</v>
      </c>
      <c r="AU114" s="406" t="s">
        <v>397</v>
      </c>
      <c r="AV114" s="406" t="s">
        <v>397</v>
      </c>
      <c r="AW114" s="406" t="s">
        <v>397</v>
      </c>
      <c r="AX114" s="406" t="s">
        <v>397</v>
      </c>
      <c r="AY114" s="406" t="s">
        <v>397</v>
      </c>
      <c r="AZ114" s="406" t="s">
        <v>397</v>
      </c>
      <c r="BA114" s="406" t="s">
        <v>397</v>
      </c>
      <c r="BB114" s="406" t="s">
        <v>397</v>
      </c>
      <c r="BC114" s="406" t="s">
        <v>397</v>
      </c>
      <c r="BD114" s="406" t="s">
        <v>397</v>
      </c>
      <c r="BE114" s="406" t="s">
        <v>397</v>
      </c>
      <c r="BF114" s="406" t="s">
        <v>397</v>
      </c>
      <c r="BG114" s="406" t="s">
        <v>397</v>
      </c>
      <c r="BH114" s="406" t="s">
        <v>397</v>
      </c>
      <c r="BI114" s="406" t="s">
        <v>397</v>
      </c>
      <c r="BJ114" s="406" t="s">
        <v>397</v>
      </c>
      <c r="BK114" s="406" t="s">
        <v>397</v>
      </c>
      <c r="BL114" s="406" t="s">
        <v>397</v>
      </c>
      <c r="BM114" s="406" t="s">
        <v>397</v>
      </c>
      <c r="BN114" s="406" t="s">
        <v>397</v>
      </c>
      <c r="BO114" s="406" t="s">
        <v>397</v>
      </c>
      <c r="BP114" s="406" t="s">
        <v>397</v>
      </c>
      <c r="BQ114" s="406" t="s">
        <v>397</v>
      </c>
      <c r="BR114" s="406" t="s">
        <v>397</v>
      </c>
      <c r="BS114" s="406" t="s">
        <v>397</v>
      </c>
      <c r="BT114" s="406" t="s">
        <v>397</v>
      </c>
      <c r="BU114" s="406" t="s">
        <v>397</v>
      </c>
      <c r="BV114" s="406" t="s">
        <v>397</v>
      </c>
      <c r="BW114" s="406" t="s">
        <v>397</v>
      </c>
      <c r="BX114" s="406" t="s">
        <v>397</v>
      </c>
      <c r="BY114" s="406" t="s">
        <v>397</v>
      </c>
      <c r="BZ114" s="406" t="s">
        <v>397</v>
      </c>
      <c r="CA114" s="406" t="s">
        <v>397</v>
      </c>
      <c r="CB114" s="406" t="s">
        <v>397</v>
      </c>
      <c r="CC114" s="406" t="s">
        <v>397</v>
      </c>
      <c r="CD114" s="406" t="s">
        <v>397</v>
      </c>
      <c r="CE114" s="406" t="s">
        <v>397</v>
      </c>
      <c r="CF114" s="406" t="s">
        <v>397</v>
      </c>
      <c r="CG114" s="406" t="s">
        <v>397</v>
      </c>
      <c r="CH114" s="406" t="s">
        <v>397</v>
      </c>
      <c r="CI114" s="406" t="s">
        <v>397</v>
      </c>
      <c r="CJ114" s="406" t="s">
        <v>397</v>
      </c>
      <c r="CK114" s="406" t="s">
        <v>397</v>
      </c>
      <c r="CL114" s="406" t="s">
        <v>397</v>
      </c>
      <c r="CM114" s="406" t="s">
        <v>397</v>
      </c>
      <c r="CN114" s="406" t="s">
        <v>397</v>
      </c>
      <c r="CO114" s="406" t="s">
        <v>397</v>
      </c>
      <c r="CP114" s="406" t="s">
        <v>397</v>
      </c>
      <c r="CQ114" s="406" t="s">
        <v>397</v>
      </c>
      <c r="CR114" s="406" t="s">
        <v>397</v>
      </c>
      <c r="CS114" s="406" t="s">
        <v>397</v>
      </c>
      <c r="CT114" s="406" t="s">
        <v>397</v>
      </c>
      <c r="CU114" s="406" t="s">
        <v>397</v>
      </c>
      <c r="CV114" s="406" t="s">
        <v>397</v>
      </c>
      <c r="CW114" s="406" t="s">
        <v>397</v>
      </c>
      <c r="CX114" s="406" t="s">
        <v>397</v>
      </c>
      <c r="CY114" s="406" t="s">
        <v>397</v>
      </c>
      <c r="CZ114" s="406" t="s">
        <v>397</v>
      </c>
      <c r="DA114" s="406" t="s">
        <v>397</v>
      </c>
      <c r="DB114" s="406" t="s">
        <v>397</v>
      </c>
      <c r="DC114" s="397"/>
      <c r="DD114" s="397"/>
      <c r="DE114" s="397"/>
      <c r="DF114" s="397" t="s">
        <v>397</v>
      </c>
      <c r="DG114" s="397" t="s">
        <v>397</v>
      </c>
      <c r="DH114" s="397" t="s">
        <v>397</v>
      </c>
      <c r="DI114" s="397" t="s">
        <v>397</v>
      </c>
      <c r="DJ114" s="397" t="s">
        <v>397</v>
      </c>
      <c r="DK114" s="397" t="s">
        <v>397</v>
      </c>
      <c r="DL114" s="397"/>
      <c r="DM114" s="397"/>
      <c r="DN114" s="397" t="s">
        <v>178</v>
      </c>
      <c r="DO114" s="395" t="s">
        <v>178</v>
      </c>
      <c r="DP114" s="406" t="s">
        <v>397</v>
      </c>
      <c r="DQ114" s="406" t="s">
        <v>397</v>
      </c>
      <c r="DR114" s="406" t="s">
        <v>397</v>
      </c>
      <c r="DS114" s="406" t="s">
        <v>397</v>
      </c>
      <c r="DT114" s="406" t="s">
        <v>397</v>
      </c>
      <c r="DU114" s="406" t="s">
        <v>397</v>
      </c>
      <c r="DV114" s="406" t="s">
        <v>397</v>
      </c>
      <c r="DW114" s="406" t="s">
        <v>397</v>
      </c>
      <c r="DX114" s="406" t="s">
        <v>397</v>
      </c>
      <c r="DY114" s="406" t="s">
        <v>397</v>
      </c>
      <c r="DZ114" s="406" t="s">
        <v>397</v>
      </c>
      <c r="EA114" s="406" t="s">
        <v>397</v>
      </c>
      <c r="EB114" s="406" t="s">
        <v>397</v>
      </c>
      <c r="EC114" s="406" t="s">
        <v>397</v>
      </c>
      <c r="ED114" s="406" t="s">
        <v>397</v>
      </c>
      <c r="EE114" s="406" t="s">
        <v>397</v>
      </c>
      <c r="EF114" s="406" t="s">
        <v>397</v>
      </c>
      <c r="EG114" s="406" t="s">
        <v>397</v>
      </c>
      <c r="EH114" s="406" t="s">
        <v>397</v>
      </c>
      <c r="EI114" s="406" t="s">
        <v>397</v>
      </c>
      <c r="EJ114" s="406" t="s">
        <v>397</v>
      </c>
      <c r="EK114" s="406" t="s">
        <v>397</v>
      </c>
      <c r="EL114" s="406" t="s">
        <v>397</v>
      </c>
      <c r="EM114" s="406" t="s">
        <v>397</v>
      </c>
      <c r="EN114" s="406" t="s">
        <v>397</v>
      </c>
      <c r="EO114" s="406" t="s">
        <v>397</v>
      </c>
      <c r="EP114" s="406" t="s">
        <v>397</v>
      </c>
      <c r="EQ114" s="406" t="s">
        <v>397</v>
      </c>
      <c r="ER114" s="406" t="s">
        <v>397</v>
      </c>
      <c r="ES114" s="406" t="s">
        <v>397</v>
      </c>
      <c r="ET114" s="406" t="s">
        <v>397</v>
      </c>
      <c r="EU114" s="406" t="s">
        <v>397</v>
      </c>
      <c r="EV114" s="406" t="s">
        <v>397</v>
      </c>
      <c r="EW114" s="406" t="s">
        <v>397</v>
      </c>
      <c r="EX114" s="406" t="s">
        <v>397</v>
      </c>
      <c r="EY114" s="406" t="s">
        <v>397</v>
      </c>
      <c r="EZ114" s="406" t="s">
        <v>397</v>
      </c>
      <c r="FA114" s="406" t="s">
        <v>397</v>
      </c>
      <c r="FB114" s="406" t="s">
        <v>397</v>
      </c>
      <c r="FC114" s="406" t="s">
        <v>397</v>
      </c>
      <c r="FD114" s="406" t="s">
        <v>397</v>
      </c>
      <c r="FE114" s="406" t="s">
        <v>397</v>
      </c>
      <c r="FF114" s="406" t="s">
        <v>397</v>
      </c>
      <c r="FG114" s="406" t="s">
        <v>397</v>
      </c>
      <c r="FH114" s="406" t="s">
        <v>397</v>
      </c>
      <c r="FI114" s="406" t="s">
        <v>397</v>
      </c>
      <c r="FJ114" s="406" t="s">
        <v>397</v>
      </c>
      <c r="FK114" s="406" t="s">
        <v>397</v>
      </c>
      <c r="FL114" s="406" t="s">
        <v>397</v>
      </c>
      <c r="FM114" s="406" t="s">
        <v>397</v>
      </c>
      <c r="FN114" s="406" t="s">
        <v>397</v>
      </c>
      <c r="FO114" s="406" t="s">
        <v>397</v>
      </c>
      <c r="FP114" s="406" t="s">
        <v>397</v>
      </c>
      <c r="FQ114" s="406" t="s">
        <v>397</v>
      </c>
      <c r="FR114" s="406" t="s">
        <v>397</v>
      </c>
      <c r="FS114" s="406" t="s">
        <v>397</v>
      </c>
      <c r="FT114" s="406" t="s">
        <v>397</v>
      </c>
      <c r="FU114" s="406" t="s">
        <v>397</v>
      </c>
      <c r="FV114" s="406" t="s">
        <v>397</v>
      </c>
      <c r="FW114" s="406" t="s">
        <v>397</v>
      </c>
      <c r="FX114" s="406" t="s">
        <v>397</v>
      </c>
      <c r="FY114" s="406" t="s">
        <v>397</v>
      </c>
      <c r="FZ114" s="406" t="s">
        <v>397</v>
      </c>
      <c r="GA114" s="406" t="s">
        <v>397</v>
      </c>
      <c r="GB114" s="406" t="s">
        <v>397</v>
      </c>
      <c r="GC114" s="406" t="s">
        <v>397</v>
      </c>
      <c r="GD114" s="406" t="s">
        <v>397</v>
      </c>
      <c r="GE114" s="406" t="s">
        <v>397</v>
      </c>
      <c r="GF114" s="406" t="s">
        <v>397</v>
      </c>
      <c r="GG114" s="406" t="s">
        <v>397</v>
      </c>
      <c r="GH114" s="406" t="s">
        <v>397</v>
      </c>
      <c r="GI114" s="406" t="s">
        <v>397</v>
      </c>
      <c r="GJ114" s="406" t="s">
        <v>397</v>
      </c>
      <c r="GK114" s="406" t="s">
        <v>397</v>
      </c>
      <c r="GL114" s="406" t="s">
        <v>397</v>
      </c>
      <c r="GM114" s="406" t="s">
        <v>397</v>
      </c>
      <c r="GN114" s="406" t="s">
        <v>397</v>
      </c>
      <c r="GO114" s="406" t="s">
        <v>397</v>
      </c>
      <c r="GP114" s="406" t="s">
        <v>397</v>
      </c>
      <c r="GQ114" s="406" t="s">
        <v>397</v>
      </c>
      <c r="GR114" s="406" t="s">
        <v>397</v>
      </c>
      <c r="GS114" s="406" t="s">
        <v>397</v>
      </c>
      <c r="GT114" s="406" t="s">
        <v>397</v>
      </c>
      <c r="GU114" s="406" t="s">
        <v>397</v>
      </c>
      <c r="GV114" s="406" t="s">
        <v>397</v>
      </c>
      <c r="GW114" s="406" t="s">
        <v>397</v>
      </c>
      <c r="GX114" s="406" t="s">
        <v>397</v>
      </c>
      <c r="GY114" s="406" t="s">
        <v>397</v>
      </c>
      <c r="GZ114" s="406" t="s">
        <v>397</v>
      </c>
      <c r="HA114" s="406" t="s">
        <v>397</v>
      </c>
      <c r="HB114" s="406" t="s">
        <v>397</v>
      </c>
      <c r="HC114" s="406" t="s">
        <v>397</v>
      </c>
      <c r="HD114" s="406" t="s">
        <v>397</v>
      </c>
      <c r="HE114" s="406" t="s">
        <v>397</v>
      </c>
      <c r="HF114" s="406" t="s">
        <v>397</v>
      </c>
      <c r="HG114" s="406" t="s">
        <v>397</v>
      </c>
      <c r="HH114" s="406" t="s">
        <v>397</v>
      </c>
      <c r="HI114" s="406" t="s">
        <v>397</v>
      </c>
      <c r="HJ114" s="406" t="s">
        <v>397</v>
      </c>
      <c r="HK114" s="406" t="s">
        <v>397</v>
      </c>
      <c r="HL114" s="406" t="s">
        <v>397</v>
      </c>
      <c r="HM114" s="406" t="s">
        <v>397</v>
      </c>
      <c r="HN114" s="406" t="s">
        <v>397</v>
      </c>
      <c r="HO114" s="406" t="s">
        <v>397</v>
      </c>
      <c r="HP114" s="406" t="s">
        <v>397</v>
      </c>
      <c r="HQ114" s="406" t="s">
        <v>397</v>
      </c>
      <c r="HR114" s="406" t="s">
        <v>397</v>
      </c>
      <c r="HS114" s="406" t="s">
        <v>397</v>
      </c>
      <c r="HT114" s="406" t="s">
        <v>397</v>
      </c>
      <c r="HU114" s="406" t="s">
        <v>397</v>
      </c>
      <c r="HV114" s="406" t="s">
        <v>397</v>
      </c>
      <c r="HW114" s="406" t="s">
        <v>397</v>
      </c>
      <c r="HX114" s="406" t="s">
        <v>397</v>
      </c>
      <c r="HY114" s="406" t="s">
        <v>397</v>
      </c>
      <c r="HZ114" s="406" t="s">
        <v>397</v>
      </c>
      <c r="IA114" s="406" t="s">
        <v>397</v>
      </c>
      <c r="IB114" s="406" t="s">
        <v>397</v>
      </c>
      <c r="IC114" s="406" t="s">
        <v>397</v>
      </c>
      <c r="ID114" s="406" t="s">
        <v>397</v>
      </c>
      <c r="IE114" s="406" t="s">
        <v>397</v>
      </c>
      <c r="IF114" s="406" t="s">
        <v>397</v>
      </c>
      <c r="IG114" s="406" t="s">
        <v>397</v>
      </c>
      <c r="IH114" s="406" t="s">
        <v>397</v>
      </c>
      <c r="II114" s="406" t="s">
        <v>397</v>
      </c>
      <c r="IJ114" s="406" t="s">
        <v>397</v>
      </c>
      <c r="IK114" s="406" t="s">
        <v>397</v>
      </c>
      <c r="IL114" s="406" t="s">
        <v>397</v>
      </c>
      <c r="IM114" s="406" t="s">
        <v>397</v>
      </c>
      <c r="IN114" s="406" t="s">
        <v>397</v>
      </c>
      <c r="IO114" s="406" t="s">
        <v>397</v>
      </c>
      <c r="IP114" s="406" t="s">
        <v>397</v>
      </c>
      <c r="IQ114" s="406" t="s">
        <v>397</v>
      </c>
      <c r="IR114" s="406" t="s">
        <v>397</v>
      </c>
      <c r="IS114" s="406" t="s">
        <v>397</v>
      </c>
      <c r="IT114" s="406" t="s">
        <v>397</v>
      </c>
      <c r="IU114" s="406" t="s">
        <v>397</v>
      </c>
      <c r="IV114" s="406" t="s">
        <v>397</v>
      </c>
      <c r="IW114" s="406" t="s">
        <v>397</v>
      </c>
      <c r="IX114" s="406" t="s">
        <v>397</v>
      </c>
      <c r="IY114" s="406" t="s">
        <v>397</v>
      </c>
      <c r="IZ114" s="406" t="s">
        <v>397</v>
      </c>
      <c r="JA114" s="406" t="s">
        <v>397</v>
      </c>
      <c r="JB114" s="406" t="s">
        <v>397</v>
      </c>
      <c r="JC114" s="406" t="s">
        <v>397</v>
      </c>
      <c r="JD114" s="406" t="s">
        <v>397</v>
      </c>
      <c r="JE114" s="406" t="s">
        <v>397</v>
      </c>
      <c r="JF114" s="406" t="s">
        <v>397</v>
      </c>
      <c r="JG114" s="406" t="s">
        <v>397</v>
      </c>
      <c r="JH114" s="406" t="s">
        <v>397</v>
      </c>
      <c r="JI114" s="406" t="s">
        <v>397</v>
      </c>
      <c r="JJ114" s="406" t="s">
        <v>397</v>
      </c>
      <c r="JK114" s="406" t="s">
        <v>397</v>
      </c>
      <c r="JL114" s="406" t="s">
        <v>397</v>
      </c>
      <c r="JM114" s="406" t="s">
        <v>397</v>
      </c>
      <c r="JN114" s="406" t="s">
        <v>397</v>
      </c>
      <c r="JO114" s="406" t="s">
        <v>397</v>
      </c>
      <c r="JP114" s="406" t="s">
        <v>397</v>
      </c>
      <c r="JQ114" s="406" t="s">
        <v>397</v>
      </c>
      <c r="JR114" s="406" t="s">
        <v>397</v>
      </c>
      <c r="JS114" s="406" t="s">
        <v>397</v>
      </c>
      <c r="JT114" s="406" t="s">
        <v>397</v>
      </c>
      <c r="JU114" s="406" t="s">
        <v>397</v>
      </c>
      <c r="JV114" s="406" t="s">
        <v>397</v>
      </c>
      <c r="JW114" s="406" t="s">
        <v>397</v>
      </c>
      <c r="JX114" s="406" t="s">
        <v>397</v>
      </c>
      <c r="JY114" s="406" t="s">
        <v>397</v>
      </c>
      <c r="JZ114" s="406" t="s">
        <v>397</v>
      </c>
      <c r="KA114" s="406" t="s">
        <v>397</v>
      </c>
      <c r="KB114" s="406" t="s">
        <v>397</v>
      </c>
      <c r="KC114" s="406" t="s">
        <v>397</v>
      </c>
      <c r="KD114" s="406" t="s">
        <v>397</v>
      </c>
      <c r="KE114" s="406" t="s">
        <v>397</v>
      </c>
      <c r="KF114" s="406" t="s">
        <v>397</v>
      </c>
      <c r="KG114" s="406" t="s">
        <v>397</v>
      </c>
      <c r="KH114" s="406" t="s">
        <v>397</v>
      </c>
      <c r="KI114" s="406" t="s">
        <v>397</v>
      </c>
      <c r="KJ114" s="406" t="s">
        <v>397</v>
      </c>
      <c r="KK114" s="406" t="s">
        <v>397</v>
      </c>
      <c r="KL114" s="406" t="s">
        <v>397</v>
      </c>
      <c r="KM114" s="406" t="s">
        <v>397</v>
      </c>
      <c r="KN114" s="406" t="s">
        <v>397</v>
      </c>
      <c r="KO114" s="406" t="s">
        <v>397</v>
      </c>
      <c r="KP114" s="406" t="s">
        <v>397</v>
      </c>
      <c r="KQ114" s="406" t="s">
        <v>397</v>
      </c>
      <c r="KR114" s="406" t="s">
        <v>397</v>
      </c>
      <c r="KS114" s="406" t="s">
        <v>397</v>
      </c>
      <c r="KT114" s="406" t="s">
        <v>397</v>
      </c>
      <c r="KU114" s="406"/>
      <c r="KV114" s="406"/>
      <c r="KW114" s="406"/>
      <c r="KX114" s="406"/>
      <c r="KY114" s="397"/>
      <c r="KZ114" s="397" t="s">
        <v>178</v>
      </c>
      <c r="LA114" s="397" t="s">
        <v>397</v>
      </c>
      <c r="LB114" s="397" t="s">
        <v>397</v>
      </c>
      <c r="LC114" s="397" t="s">
        <v>397</v>
      </c>
      <c r="LD114" s="397" t="s">
        <v>397</v>
      </c>
      <c r="LE114" s="397" t="s">
        <v>397</v>
      </c>
      <c r="LF114" s="397" t="s">
        <v>397</v>
      </c>
      <c r="LG114" s="397"/>
      <c r="LH114" s="406"/>
      <c r="LI114" s="406"/>
      <c r="LJ114" s="406"/>
      <c r="LK114" s="406"/>
      <c r="LL114" s="406"/>
      <c r="LM114" s="406"/>
      <c r="LN114" s="406"/>
      <c r="LO114" s="406"/>
      <c r="LP114" s="406"/>
      <c r="LQ114" s="406"/>
      <c r="LR114" s="406"/>
      <c r="LS114" s="406"/>
      <c r="LT114" s="406"/>
      <c r="LU114" s="406"/>
      <c r="LV114" s="406"/>
      <c r="LW114" s="406"/>
      <c r="LX114" s="406"/>
      <c r="LY114" s="406"/>
      <c r="LZ114" s="406"/>
      <c r="MA114" s="406"/>
      <c r="MB114" s="406"/>
      <c r="MC114" s="406"/>
      <c r="MD114" s="406"/>
      <c r="ME114" s="406"/>
      <c r="MF114" s="406"/>
      <c r="MG114" s="406"/>
      <c r="MH114" s="406"/>
      <c r="MI114" s="406"/>
      <c r="MJ114" s="406"/>
      <c r="MK114" s="406"/>
      <c r="ML114" s="406"/>
      <c r="MM114" s="406"/>
      <c r="MN114" s="406"/>
      <c r="MO114" s="406"/>
      <c r="MP114" s="406"/>
      <c r="MQ114" s="406"/>
      <c r="MR114" s="406"/>
      <c r="MS114" s="406"/>
      <c r="MT114" s="406"/>
      <c r="MU114" s="406"/>
      <c r="MV114" s="406"/>
      <c r="MW114" s="406"/>
      <c r="MX114" s="406"/>
      <c r="MY114" s="406"/>
      <c r="MZ114" s="406"/>
      <c r="NA114" s="406"/>
      <c r="NB114" s="406"/>
      <c r="NC114" s="406"/>
      <c r="ND114" s="406"/>
      <c r="NE114" s="406"/>
      <c r="NF114" s="406"/>
      <c r="NG114" s="406"/>
      <c r="NH114" s="406"/>
      <c r="NI114" s="406"/>
      <c r="NJ114" s="406"/>
      <c r="NK114" s="406"/>
      <c r="NL114" s="406"/>
      <c r="NM114" s="406"/>
      <c r="NN114" s="406"/>
      <c r="NO114" s="406"/>
      <c r="NP114" s="406"/>
      <c r="NQ114" s="406"/>
      <c r="NR114" s="406"/>
      <c r="NS114" s="406"/>
      <c r="NT114" s="406"/>
      <c r="NU114" s="406"/>
      <c r="NV114" s="406"/>
      <c r="NW114" s="406"/>
      <c r="NX114" s="406"/>
      <c r="NY114" s="406"/>
      <c r="NZ114" s="406"/>
      <c r="OA114" s="406"/>
      <c r="OB114" s="406"/>
      <c r="OC114" s="406"/>
      <c r="OD114" s="406"/>
      <c r="OE114" s="406"/>
      <c r="OF114" s="406"/>
      <c r="OG114" s="406"/>
      <c r="OH114" s="406"/>
      <c r="OI114" s="406"/>
      <c r="OJ114" s="406"/>
      <c r="OK114" s="406"/>
      <c r="OL114" s="406"/>
      <c r="OM114" s="406"/>
      <c r="ON114" s="406"/>
      <c r="OO114" s="406"/>
      <c r="OP114" s="406"/>
      <c r="OQ114" s="406"/>
      <c r="OR114" s="406"/>
      <c r="OS114" s="406"/>
      <c r="OT114" s="406"/>
      <c r="OU114" s="406"/>
      <c r="OV114" s="406"/>
      <c r="OW114" s="406"/>
      <c r="OX114" s="406"/>
      <c r="OY114" s="406"/>
      <c r="OZ114" s="406"/>
      <c r="PA114" s="406"/>
      <c r="PB114" s="406"/>
      <c r="PC114" s="406"/>
      <c r="PD114" s="406"/>
      <c r="PE114" s="406"/>
      <c r="PF114" s="406"/>
      <c r="PG114" s="406"/>
      <c r="PH114" s="406"/>
      <c r="PI114" s="406"/>
      <c r="PJ114" s="406"/>
      <c r="PK114" s="406"/>
      <c r="PL114" s="406"/>
      <c r="PM114" s="406"/>
      <c r="PN114" s="406"/>
      <c r="PO114" s="406"/>
      <c r="PP114" s="406"/>
      <c r="PQ114" s="406"/>
      <c r="PR114" s="406"/>
      <c r="PS114" s="406"/>
      <c r="PT114" s="406"/>
      <c r="PU114" s="406"/>
      <c r="PV114" s="406"/>
      <c r="PW114" s="406"/>
      <c r="PX114" s="406"/>
      <c r="PY114" s="406"/>
      <c r="PZ114" s="406"/>
      <c r="QA114" s="406"/>
      <c r="QB114" s="406"/>
      <c r="QC114" s="406"/>
      <c r="QD114" s="406"/>
      <c r="QE114" s="406"/>
      <c r="QF114" s="406"/>
      <c r="QG114" s="406"/>
      <c r="QH114" s="406"/>
      <c r="QI114" s="406"/>
      <c r="QJ114" s="406"/>
      <c r="QK114" s="406"/>
      <c r="QL114" s="406"/>
      <c r="QM114" s="406"/>
      <c r="QN114" s="406"/>
      <c r="QO114" s="406"/>
      <c r="QP114" s="406"/>
      <c r="QQ114" s="406"/>
      <c r="QR114" s="406"/>
      <c r="QS114" s="406"/>
      <c r="QT114" s="406"/>
      <c r="QU114" s="406"/>
      <c r="QV114" s="406"/>
      <c r="QW114" s="406"/>
      <c r="QX114" s="406"/>
      <c r="QY114" s="406"/>
      <c r="QZ114" s="406"/>
      <c r="RA114" s="406"/>
      <c r="RB114" s="406"/>
      <c r="RC114" s="406"/>
      <c r="RD114" s="406"/>
      <c r="RE114" s="406"/>
      <c r="RF114" s="406"/>
      <c r="RG114" s="406"/>
      <c r="RH114" s="406"/>
      <c r="RI114" s="406"/>
      <c r="RJ114" s="406"/>
      <c r="RK114" s="406"/>
      <c r="RL114" s="406"/>
      <c r="RM114" s="406"/>
      <c r="RN114" s="406"/>
      <c r="RO114" s="406"/>
      <c r="RP114" s="406"/>
      <c r="RQ114" s="406"/>
      <c r="RR114" s="406"/>
      <c r="RS114" s="406"/>
      <c r="RT114" s="406"/>
      <c r="RU114" s="406"/>
      <c r="RV114" s="406"/>
      <c r="RW114" s="406"/>
      <c r="RX114" s="406"/>
      <c r="RY114" s="406"/>
      <c r="RZ114" s="406"/>
      <c r="SA114" s="406"/>
      <c r="SB114" s="406"/>
      <c r="SC114" s="406"/>
      <c r="SD114" s="406"/>
      <c r="SE114" s="406"/>
      <c r="SF114" s="406"/>
      <c r="SG114" s="406"/>
    </row>
    <row r="115" spans="1:501">
      <c r="A115" s="395"/>
      <c r="B115" s="395" t="s">
        <v>179</v>
      </c>
      <c r="C115" s="395">
        <v>0</v>
      </c>
      <c r="D115" s="395">
        <v>41</v>
      </c>
      <c r="E115" s="395">
        <v>94</v>
      </c>
      <c r="F115" s="395">
        <v>105</v>
      </c>
      <c r="G115" s="395">
        <v>109</v>
      </c>
      <c r="H115" s="395">
        <v>136</v>
      </c>
      <c r="I115" s="395">
        <v>173</v>
      </c>
      <c r="J115" s="395">
        <v>189</v>
      </c>
      <c r="K115" s="395">
        <v>230</v>
      </c>
      <c r="L115" s="395">
        <v>240</v>
      </c>
      <c r="M115" s="395">
        <v>0</v>
      </c>
      <c r="N115" s="395"/>
      <c r="O115" s="398" t="s">
        <v>179</v>
      </c>
      <c r="P115" s="395">
        <v>48</v>
      </c>
      <c r="Q115" s="395">
        <v>80</v>
      </c>
      <c r="R115" s="395">
        <v>51</v>
      </c>
      <c r="S115" s="395">
        <v>57</v>
      </c>
      <c r="T115" s="395">
        <v>52</v>
      </c>
      <c r="U115" s="395">
        <v>0</v>
      </c>
      <c r="V115" s="395">
        <v>0</v>
      </c>
      <c r="W115" s="395" t="s">
        <v>397</v>
      </c>
      <c r="X115" s="395" t="s">
        <v>397</v>
      </c>
      <c r="Y115" s="395" t="s">
        <v>397</v>
      </c>
      <c r="Z115" s="395"/>
      <c r="AA115" s="395"/>
      <c r="AB115" s="395"/>
      <c r="AC115" s="395"/>
      <c r="AD115" s="395"/>
      <c r="AE115" s="395"/>
      <c r="AF115" s="397" t="s">
        <v>179</v>
      </c>
      <c r="AG115" s="395" t="s">
        <v>179</v>
      </c>
      <c r="AH115" s="406" t="s">
        <v>397</v>
      </c>
      <c r="AI115" s="406" t="s">
        <v>397</v>
      </c>
      <c r="AJ115" s="406" t="s">
        <v>397</v>
      </c>
      <c r="AK115" s="406" t="s">
        <v>397</v>
      </c>
      <c r="AL115" s="406" t="s">
        <v>397</v>
      </c>
      <c r="AM115" s="406" t="s">
        <v>397</v>
      </c>
      <c r="AN115" s="406" t="s">
        <v>397</v>
      </c>
      <c r="AO115" s="406" t="s">
        <v>397</v>
      </c>
      <c r="AP115" s="406" t="s">
        <v>397</v>
      </c>
      <c r="AQ115" s="406" t="s">
        <v>397</v>
      </c>
      <c r="AR115" s="406" t="s">
        <v>397</v>
      </c>
      <c r="AS115" s="406" t="s">
        <v>397</v>
      </c>
      <c r="AT115" s="406" t="s">
        <v>397</v>
      </c>
      <c r="AU115" s="406" t="s">
        <v>397</v>
      </c>
      <c r="AV115" s="406" t="s">
        <v>397</v>
      </c>
      <c r="AW115" s="406" t="s">
        <v>397</v>
      </c>
      <c r="AX115" s="406" t="s">
        <v>397</v>
      </c>
      <c r="AY115" s="406" t="s">
        <v>397</v>
      </c>
      <c r="AZ115" s="406" t="s">
        <v>397</v>
      </c>
      <c r="BA115" s="406" t="s">
        <v>397</v>
      </c>
      <c r="BB115" s="406" t="s">
        <v>397</v>
      </c>
      <c r="BC115" s="406" t="s">
        <v>397</v>
      </c>
      <c r="BD115" s="406" t="s">
        <v>397</v>
      </c>
      <c r="BE115" s="406" t="s">
        <v>397</v>
      </c>
      <c r="BF115" s="406" t="s">
        <v>397</v>
      </c>
      <c r="BG115" s="406" t="s">
        <v>397</v>
      </c>
      <c r="BH115" s="406" t="s">
        <v>397</v>
      </c>
      <c r="BI115" s="406" t="s">
        <v>397</v>
      </c>
      <c r="BJ115" s="406" t="s">
        <v>397</v>
      </c>
      <c r="BK115" s="406" t="s">
        <v>397</v>
      </c>
      <c r="BL115" s="406" t="s">
        <v>397</v>
      </c>
      <c r="BM115" s="406" t="s">
        <v>397</v>
      </c>
      <c r="BN115" s="406" t="s">
        <v>397</v>
      </c>
      <c r="BO115" s="406" t="s">
        <v>397</v>
      </c>
      <c r="BP115" s="406" t="s">
        <v>397</v>
      </c>
      <c r="BQ115" s="406" t="s">
        <v>397</v>
      </c>
      <c r="BR115" s="406" t="s">
        <v>397</v>
      </c>
      <c r="BS115" s="406" t="s">
        <v>397</v>
      </c>
      <c r="BT115" s="406" t="s">
        <v>397</v>
      </c>
      <c r="BU115" s="406" t="s">
        <v>397</v>
      </c>
      <c r="BV115" s="406" t="s">
        <v>397</v>
      </c>
      <c r="BW115" s="406" t="s">
        <v>397</v>
      </c>
      <c r="BX115" s="406" t="s">
        <v>397</v>
      </c>
      <c r="BY115" s="406" t="s">
        <v>397</v>
      </c>
      <c r="BZ115" s="406" t="s">
        <v>397</v>
      </c>
      <c r="CA115" s="406" t="s">
        <v>397</v>
      </c>
      <c r="CB115" s="406" t="s">
        <v>397</v>
      </c>
      <c r="CC115" s="406" t="s">
        <v>397</v>
      </c>
      <c r="CD115" s="406" t="s">
        <v>397</v>
      </c>
      <c r="CE115" s="406" t="s">
        <v>397</v>
      </c>
      <c r="CF115" s="406" t="s">
        <v>397</v>
      </c>
      <c r="CG115" s="406" t="s">
        <v>397</v>
      </c>
      <c r="CH115" s="406" t="s">
        <v>397</v>
      </c>
      <c r="CI115" s="406" t="s">
        <v>397</v>
      </c>
      <c r="CJ115" s="406" t="s">
        <v>397</v>
      </c>
      <c r="CK115" s="406" t="s">
        <v>397</v>
      </c>
      <c r="CL115" s="406" t="s">
        <v>397</v>
      </c>
      <c r="CM115" s="406" t="s">
        <v>397</v>
      </c>
      <c r="CN115" s="406" t="s">
        <v>397</v>
      </c>
      <c r="CO115" s="406" t="s">
        <v>397</v>
      </c>
      <c r="CP115" s="406" t="s">
        <v>397</v>
      </c>
      <c r="CQ115" s="406" t="s">
        <v>397</v>
      </c>
      <c r="CR115" s="406" t="s">
        <v>397</v>
      </c>
      <c r="CS115" s="406" t="s">
        <v>397</v>
      </c>
      <c r="CT115" s="406" t="s">
        <v>397</v>
      </c>
      <c r="CU115" s="406" t="s">
        <v>397</v>
      </c>
      <c r="CV115" s="406" t="s">
        <v>397</v>
      </c>
      <c r="CW115" s="406" t="s">
        <v>397</v>
      </c>
      <c r="CX115" s="406" t="s">
        <v>397</v>
      </c>
      <c r="CY115" s="406" t="s">
        <v>397</v>
      </c>
      <c r="CZ115" s="406" t="s">
        <v>397</v>
      </c>
      <c r="DA115" s="406" t="s">
        <v>397</v>
      </c>
      <c r="DB115" s="406" t="s">
        <v>397</v>
      </c>
      <c r="DC115" s="397"/>
      <c r="DD115" s="397"/>
      <c r="DE115" s="397"/>
      <c r="DF115" s="397" t="s">
        <v>397</v>
      </c>
      <c r="DG115" s="397" t="s">
        <v>397</v>
      </c>
      <c r="DH115" s="397" t="s">
        <v>397</v>
      </c>
      <c r="DI115" s="397" t="s">
        <v>397</v>
      </c>
      <c r="DJ115" s="397" t="s">
        <v>397</v>
      </c>
      <c r="DK115" s="397" t="s">
        <v>397</v>
      </c>
      <c r="DL115" s="397"/>
      <c r="DM115" s="397"/>
      <c r="DN115" s="397" t="s">
        <v>179</v>
      </c>
      <c r="DO115" s="395" t="s">
        <v>179</v>
      </c>
      <c r="DP115" s="406" t="s">
        <v>397</v>
      </c>
      <c r="DQ115" s="406" t="s">
        <v>397</v>
      </c>
      <c r="DR115" s="406" t="s">
        <v>397</v>
      </c>
      <c r="DS115" s="406" t="s">
        <v>397</v>
      </c>
      <c r="DT115" s="406" t="s">
        <v>397</v>
      </c>
      <c r="DU115" s="406" t="s">
        <v>397</v>
      </c>
      <c r="DV115" s="406" t="s">
        <v>397</v>
      </c>
      <c r="DW115" s="406" t="s">
        <v>397</v>
      </c>
      <c r="DX115" s="406" t="s">
        <v>397</v>
      </c>
      <c r="DY115" s="406" t="s">
        <v>397</v>
      </c>
      <c r="DZ115" s="406" t="s">
        <v>397</v>
      </c>
      <c r="EA115" s="406" t="s">
        <v>397</v>
      </c>
      <c r="EB115" s="406" t="s">
        <v>397</v>
      </c>
      <c r="EC115" s="406" t="s">
        <v>397</v>
      </c>
      <c r="ED115" s="406" t="s">
        <v>397</v>
      </c>
      <c r="EE115" s="406" t="s">
        <v>397</v>
      </c>
      <c r="EF115" s="406" t="s">
        <v>397</v>
      </c>
      <c r="EG115" s="406" t="s">
        <v>397</v>
      </c>
      <c r="EH115" s="406" t="s">
        <v>397</v>
      </c>
      <c r="EI115" s="406" t="s">
        <v>397</v>
      </c>
      <c r="EJ115" s="406" t="s">
        <v>397</v>
      </c>
      <c r="EK115" s="406" t="s">
        <v>397</v>
      </c>
      <c r="EL115" s="406" t="s">
        <v>397</v>
      </c>
      <c r="EM115" s="406" t="s">
        <v>397</v>
      </c>
      <c r="EN115" s="406" t="s">
        <v>397</v>
      </c>
      <c r="EO115" s="406" t="s">
        <v>397</v>
      </c>
      <c r="EP115" s="406" t="s">
        <v>397</v>
      </c>
      <c r="EQ115" s="406" t="s">
        <v>397</v>
      </c>
      <c r="ER115" s="406" t="s">
        <v>397</v>
      </c>
      <c r="ES115" s="406" t="s">
        <v>397</v>
      </c>
      <c r="ET115" s="406" t="s">
        <v>397</v>
      </c>
      <c r="EU115" s="406" t="s">
        <v>397</v>
      </c>
      <c r="EV115" s="406" t="s">
        <v>397</v>
      </c>
      <c r="EW115" s="406" t="s">
        <v>397</v>
      </c>
      <c r="EX115" s="406" t="s">
        <v>397</v>
      </c>
      <c r="EY115" s="406" t="s">
        <v>397</v>
      </c>
      <c r="EZ115" s="406" t="s">
        <v>397</v>
      </c>
      <c r="FA115" s="406" t="s">
        <v>397</v>
      </c>
      <c r="FB115" s="406" t="s">
        <v>397</v>
      </c>
      <c r="FC115" s="406" t="s">
        <v>397</v>
      </c>
      <c r="FD115" s="406" t="s">
        <v>397</v>
      </c>
      <c r="FE115" s="406" t="s">
        <v>397</v>
      </c>
      <c r="FF115" s="406" t="s">
        <v>397</v>
      </c>
      <c r="FG115" s="406" t="s">
        <v>397</v>
      </c>
      <c r="FH115" s="406" t="s">
        <v>397</v>
      </c>
      <c r="FI115" s="406" t="s">
        <v>397</v>
      </c>
      <c r="FJ115" s="406" t="s">
        <v>397</v>
      </c>
      <c r="FK115" s="406" t="s">
        <v>397</v>
      </c>
      <c r="FL115" s="406" t="s">
        <v>397</v>
      </c>
      <c r="FM115" s="406" t="s">
        <v>397</v>
      </c>
      <c r="FN115" s="406" t="s">
        <v>397</v>
      </c>
      <c r="FO115" s="406" t="s">
        <v>397</v>
      </c>
      <c r="FP115" s="406" t="s">
        <v>397</v>
      </c>
      <c r="FQ115" s="406" t="s">
        <v>397</v>
      </c>
      <c r="FR115" s="406" t="s">
        <v>397</v>
      </c>
      <c r="FS115" s="406" t="s">
        <v>397</v>
      </c>
      <c r="FT115" s="406" t="s">
        <v>397</v>
      </c>
      <c r="FU115" s="406" t="s">
        <v>397</v>
      </c>
      <c r="FV115" s="406" t="s">
        <v>397</v>
      </c>
      <c r="FW115" s="406" t="s">
        <v>397</v>
      </c>
      <c r="FX115" s="406" t="s">
        <v>397</v>
      </c>
      <c r="FY115" s="406" t="s">
        <v>397</v>
      </c>
      <c r="FZ115" s="406" t="s">
        <v>397</v>
      </c>
      <c r="GA115" s="406" t="s">
        <v>397</v>
      </c>
      <c r="GB115" s="406" t="s">
        <v>397</v>
      </c>
      <c r="GC115" s="406" t="s">
        <v>397</v>
      </c>
      <c r="GD115" s="406" t="s">
        <v>397</v>
      </c>
      <c r="GE115" s="406" t="s">
        <v>397</v>
      </c>
      <c r="GF115" s="406" t="s">
        <v>397</v>
      </c>
      <c r="GG115" s="406" t="s">
        <v>397</v>
      </c>
      <c r="GH115" s="406" t="s">
        <v>397</v>
      </c>
      <c r="GI115" s="406" t="s">
        <v>397</v>
      </c>
      <c r="GJ115" s="406" t="s">
        <v>397</v>
      </c>
      <c r="GK115" s="406" t="s">
        <v>397</v>
      </c>
      <c r="GL115" s="406" t="s">
        <v>397</v>
      </c>
      <c r="GM115" s="406" t="s">
        <v>397</v>
      </c>
      <c r="GN115" s="406" t="s">
        <v>397</v>
      </c>
      <c r="GO115" s="406" t="s">
        <v>397</v>
      </c>
      <c r="GP115" s="406" t="s">
        <v>397</v>
      </c>
      <c r="GQ115" s="406" t="s">
        <v>397</v>
      </c>
      <c r="GR115" s="406" t="s">
        <v>397</v>
      </c>
      <c r="GS115" s="406" t="s">
        <v>397</v>
      </c>
      <c r="GT115" s="406" t="s">
        <v>397</v>
      </c>
      <c r="GU115" s="406" t="s">
        <v>397</v>
      </c>
      <c r="GV115" s="406" t="s">
        <v>397</v>
      </c>
      <c r="GW115" s="406" t="s">
        <v>397</v>
      </c>
      <c r="GX115" s="406" t="s">
        <v>397</v>
      </c>
      <c r="GY115" s="406" t="s">
        <v>397</v>
      </c>
      <c r="GZ115" s="406" t="s">
        <v>397</v>
      </c>
      <c r="HA115" s="406" t="s">
        <v>397</v>
      </c>
      <c r="HB115" s="406" t="s">
        <v>397</v>
      </c>
      <c r="HC115" s="406" t="s">
        <v>397</v>
      </c>
      <c r="HD115" s="406" t="s">
        <v>397</v>
      </c>
      <c r="HE115" s="406" t="s">
        <v>397</v>
      </c>
      <c r="HF115" s="406" t="s">
        <v>397</v>
      </c>
      <c r="HG115" s="406" t="s">
        <v>397</v>
      </c>
      <c r="HH115" s="406" t="s">
        <v>397</v>
      </c>
      <c r="HI115" s="406" t="s">
        <v>397</v>
      </c>
      <c r="HJ115" s="406" t="s">
        <v>397</v>
      </c>
      <c r="HK115" s="406" t="s">
        <v>397</v>
      </c>
      <c r="HL115" s="406" t="s">
        <v>397</v>
      </c>
      <c r="HM115" s="406" t="s">
        <v>397</v>
      </c>
      <c r="HN115" s="406" t="s">
        <v>397</v>
      </c>
      <c r="HO115" s="406" t="s">
        <v>397</v>
      </c>
      <c r="HP115" s="406" t="s">
        <v>397</v>
      </c>
      <c r="HQ115" s="406" t="s">
        <v>397</v>
      </c>
      <c r="HR115" s="406" t="s">
        <v>397</v>
      </c>
      <c r="HS115" s="406" t="s">
        <v>397</v>
      </c>
      <c r="HT115" s="406" t="s">
        <v>397</v>
      </c>
      <c r="HU115" s="406" t="s">
        <v>397</v>
      </c>
      <c r="HV115" s="406" t="s">
        <v>397</v>
      </c>
      <c r="HW115" s="406" t="s">
        <v>397</v>
      </c>
      <c r="HX115" s="406" t="s">
        <v>397</v>
      </c>
      <c r="HY115" s="406" t="s">
        <v>397</v>
      </c>
      <c r="HZ115" s="406" t="s">
        <v>397</v>
      </c>
      <c r="IA115" s="406" t="s">
        <v>397</v>
      </c>
      <c r="IB115" s="406" t="s">
        <v>397</v>
      </c>
      <c r="IC115" s="406" t="s">
        <v>397</v>
      </c>
      <c r="ID115" s="406" t="s">
        <v>397</v>
      </c>
      <c r="IE115" s="406" t="s">
        <v>397</v>
      </c>
      <c r="IF115" s="406" t="s">
        <v>397</v>
      </c>
      <c r="IG115" s="406" t="s">
        <v>397</v>
      </c>
      <c r="IH115" s="406" t="s">
        <v>397</v>
      </c>
      <c r="II115" s="406" t="s">
        <v>397</v>
      </c>
      <c r="IJ115" s="406" t="s">
        <v>397</v>
      </c>
      <c r="IK115" s="406" t="s">
        <v>397</v>
      </c>
      <c r="IL115" s="406" t="s">
        <v>397</v>
      </c>
      <c r="IM115" s="406" t="s">
        <v>397</v>
      </c>
      <c r="IN115" s="406" t="s">
        <v>397</v>
      </c>
      <c r="IO115" s="406" t="s">
        <v>397</v>
      </c>
      <c r="IP115" s="406" t="s">
        <v>397</v>
      </c>
      <c r="IQ115" s="406" t="s">
        <v>397</v>
      </c>
      <c r="IR115" s="406" t="s">
        <v>397</v>
      </c>
      <c r="IS115" s="406" t="s">
        <v>397</v>
      </c>
      <c r="IT115" s="406" t="s">
        <v>397</v>
      </c>
      <c r="IU115" s="406" t="s">
        <v>397</v>
      </c>
      <c r="IV115" s="406" t="s">
        <v>397</v>
      </c>
      <c r="IW115" s="406" t="s">
        <v>397</v>
      </c>
      <c r="IX115" s="406" t="s">
        <v>397</v>
      </c>
      <c r="IY115" s="406" t="s">
        <v>397</v>
      </c>
      <c r="IZ115" s="406" t="s">
        <v>397</v>
      </c>
      <c r="JA115" s="406" t="s">
        <v>397</v>
      </c>
      <c r="JB115" s="406" t="s">
        <v>397</v>
      </c>
      <c r="JC115" s="406" t="s">
        <v>397</v>
      </c>
      <c r="JD115" s="406" t="s">
        <v>397</v>
      </c>
      <c r="JE115" s="406" t="s">
        <v>397</v>
      </c>
      <c r="JF115" s="406" t="s">
        <v>397</v>
      </c>
      <c r="JG115" s="406" t="s">
        <v>397</v>
      </c>
      <c r="JH115" s="406" t="s">
        <v>397</v>
      </c>
      <c r="JI115" s="406" t="s">
        <v>397</v>
      </c>
      <c r="JJ115" s="406" t="s">
        <v>397</v>
      </c>
      <c r="JK115" s="406" t="s">
        <v>397</v>
      </c>
      <c r="JL115" s="406" t="s">
        <v>397</v>
      </c>
      <c r="JM115" s="406" t="s">
        <v>397</v>
      </c>
      <c r="JN115" s="406" t="s">
        <v>397</v>
      </c>
      <c r="JO115" s="406" t="s">
        <v>397</v>
      </c>
      <c r="JP115" s="406" t="s">
        <v>397</v>
      </c>
      <c r="JQ115" s="406" t="s">
        <v>397</v>
      </c>
      <c r="JR115" s="406" t="s">
        <v>397</v>
      </c>
      <c r="JS115" s="406" t="s">
        <v>397</v>
      </c>
      <c r="JT115" s="406" t="s">
        <v>397</v>
      </c>
      <c r="JU115" s="406" t="s">
        <v>397</v>
      </c>
      <c r="JV115" s="406" t="s">
        <v>397</v>
      </c>
      <c r="JW115" s="406" t="s">
        <v>397</v>
      </c>
      <c r="JX115" s="406" t="s">
        <v>397</v>
      </c>
      <c r="JY115" s="406" t="s">
        <v>397</v>
      </c>
      <c r="JZ115" s="406" t="s">
        <v>397</v>
      </c>
      <c r="KA115" s="406" t="s">
        <v>397</v>
      </c>
      <c r="KB115" s="406" t="s">
        <v>397</v>
      </c>
      <c r="KC115" s="406" t="s">
        <v>397</v>
      </c>
      <c r="KD115" s="406" t="s">
        <v>397</v>
      </c>
      <c r="KE115" s="406" t="s">
        <v>397</v>
      </c>
      <c r="KF115" s="406" t="s">
        <v>397</v>
      </c>
      <c r="KG115" s="406" t="s">
        <v>397</v>
      </c>
      <c r="KH115" s="406" t="s">
        <v>397</v>
      </c>
      <c r="KI115" s="406" t="s">
        <v>397</v>
      </c>
      <c r="KJ115" s="406" t="s">
        <v>397</v>
      </c>
      <c r="KK115" s="406" t="s">
        <v>397</v>
      </c>
      <c r="KL115" s="406" t="s">
        <v>397</v>
      </c>
      <c r="KM115" s="406" t="s">
        <v>397</v>
      </c>
      <c r="KN115" s="406" t="s">
        <v>397</v>
      </c>
      <c r="KO115" s="406" t="s">
        <v>397</v>
      </c>
      <c r="KP115" s="406" t="s">
        <v>397</v>
      </c>
      <c r="KQ115" s="406" t="s">
        <v>397</v>
      </c>
      <c r="KR115" s="406" t="s">
        <v>397</v>
      </c>
      <c r="KS115" s="406" t="s">
        <v>397</v>
      </c>
      <c r="KT115" s="406" t="s">
        <v>397</v>
      </c>
      <c r="KU115" s="406"/>
      <c r="KV115" s="406"/>
      <c r="KW115" s="406"/>
      <c r="KX115" s="406"/>
      <c r="KY115" s="397"/>
      <c r="KZ115" s="397" t="s">
        <v>179</v>
      </c>
      <c r="LA115" s="397" t="s">
        <v>397</v>
      </c>
      <c r="LB115" s="397" t="s">
        <v>397</v>
      </c>
      <c r="LC115" s="397" t="s">
        <v>397</v>
      </c>
      <c r="LD115" s="397" t="s">
        <v>397</v>
      </c>
      <c r="LE115" s="397" t="s">
        <v>397</v>
      </c>
      <c r="LF115" s="397" t="s">
        <v>397</v>
      </c>
      <c r="LG115" s="397"/>
      <c r="LH115" s="406"/>
      <c r="LI115" s="406"/>
      <c r="LJ115" s="406"/>
      <c r="LK115" s="406"/>
      <c r="LL115" s="406"/>
      <c r="LM115" s="406"/>
      <c r="LN115" s="406"/>
      <c r="LO115" s="406"/>
      <c r="LP115" s="406"/>
      <c r="LQ115" s="406"/>
      <c r="LR115" s="406"/>
      <c r="LS115" s="406"/>
      <c r="LT115" s="406"/>
      <c r="LU115" s="406"/>
      <c r="LV115" s="406"/>
      <c r="LW115" s="406"/>
      <c r="LX115" s="406"/>
      <c r="LY115" s="406"/>
      <c r="LZ115" s="406"/>
      <c r="MA115" s="406"/>
      <c r="MB115" s="406"/>
      <c r="MC115" s="406"/>
      <c r="MD115" s="406"/>
      <c r="ME115" s="406"/>
      <c r="MF115" s="406"/>
      <c r="MG115" s="406"/>
      <c r="MH115" s="406"/>
      <c r="MI115" s="406"/>
      <c r="MJ115" s="406"/>
      <c r="MK115" s="406"/>
      <c r="ML115" s="406"/>
      <c r="MM115" s="406"/>
      <c r="MN115" s="406"/>
      <c r="MO115" s="406"/>
      <c r="MP115" s="406"/>
      <c r="MQ115" s="406"/>
      <c r="MR115" s="406"/>
      <c r="MS115" s="406"/>
      <c r="MT115" s="406"/>
      <c r="MU115" s="406"/>
      <c r="MV115" s="406"/>
      <c r="MW115" s="406"/>
      <c r="MX115" s="406"/>
      <c r="MY115" s="406"/>
      <c r="MZ115" s="406"/>
      <c r="NA115" s="406"/>
      <c r="NB115" s="406"/>
      <c r="NC115" s="406"/>
      <c r="ND115" s="406"/>
      <c r="NE115" s="406"/>
      <c r="NF115" s="406"/>
      <c r="NG115" s="406"/>
      <c r="NH115" s="406"/>
      <c r="NI115" s="406"/>
      <c r="NJ115" s="406"/>
      <c r="NK115" s="406"/>
      <c r="NL115" s="406"/>
      <c r="NM115" s="406"/>
      <c r="NN115" s="406"/>
      <c r="NO115" s="406"/>
      <c r="NP115" s="406"/>
      <c r="NQ115" s="406"/>
      <c r="NR115" s="406"/>
      <c r="NS115" s="406"/>
      <c r="NT115" s="406"/>
      <c r="NU115" s="406"/>
      <c r="NV115" s="406"/>
      <c r="NW115" s="406"/>
      <c r="NX115" s="406"/>
      <c r="NY115" s="406"/>
      <c r="NZ115" s="406"/>
      <c r="OA115" s="406"/>
      <c r="OB115" s="406"/>
      <c r="OC115" s="406"/>
      <c r="OD115" s="406"/>
      <c r="OE115" s="406"/>
      <c r="OF115" s="406"/>
      <c r="OG115" s="406"/>
      <c r="OH115" s="406"/>
      <c r="OI115" s="406"/>
      <c r="OJ115" s="406"/>
      <c r="OK115" s="406"/>
      <c r="OL115" s="406"/>
      <c r="OM115" s="406"/>
      <c r="ON115" s="406"/>
      <c r="OO115" s="406"/>
      <c r="OP115" s="406"/>
      <c r="OQ115" s="406"/>
      <c r="OR115" s="406"/>
      <c r="OS115" s="406"/>
      <c r="OT115" s="406"/>
      <c r="OU115" s="406"/>
      <c r="OV115" s="406"/>
      <c r="OW115" s="406"/>
      <c r="OX115" s="406"/>
      <c r="OY115" s="406"/>
      <c r="OZ115" s="406"/>
      <c r="PA115" s="406"/>
      <c r="PB115" s="406"/>
      <c r="PC115" s="406"/>
      <c r="PD115" s="406"/>
      <c r="PE115" s="406"/>
      <c r="PF115" s="406"/>
      <c r="PG115" s="406"/>
      <c r="PH115" s="406"/>
      <c r="PI115" s="406"/>
      <c r="PJ115" s="406"/>
      <c r="PK115" s="406"/>
      <c r="PL115" s="406"/>
      <c r="PM115" s="406"/>
      <c r="PN115" s="406"/>
      <c r="PO115" s="406"/>
      <c r="PP115" s="406"/>
      <c r="PQ115" s="406"/>
      <c r="PR115" s="406"/>
      <c r="PS115" s="406"/>
      <c r="PT115" s="406"/>
      <c r="PU115" s="406"/>
      <c r="PV115" s="406"/>
      <c r="PW115" s="406"/>
      <c r="PX115" s="406"/>
      <c r="PY115" s="406"/>
      <c r="PZ115" s="406"/>
      <c r="QA115" s="406"/>
      <c r="QB115" s="406"/>
      <c r="QC115" s="406"/>
      <c r="QD115" s="406"/>
      <c r="QE115" s="406"/>
      <c r="QF115" s="406"/>
      <c r="QG115" s="406"/>
      <c r="QH115" s="406"/>
      <c r="QI115" s="406"/>
      <c r="QJ115" s="406"/>
      <c r="QK115" s="406"/>
      <c r="QL115" s="406"/>
      <c r="QM115" s="406"/>
      <c r="QN115" s="406"/>
      <c r="QO115" s="406"/>
      <c r="QP115" s="406"/>
      <c r="QQ115" s="406"/>
      <c r="QR115" s="406"/>
      <c r="QS115" s="406"/>
      <c r="QT115" s="406"/>
      <c r="QU115" s="406"/>
      <c r="QV115" s="406"/>
      <c r="QW115" s="406"/>
      <c r="QX115" s="406"/>
      <c r="QY115" s="406"/>
      <c r="QZ115" s="406"/>
      <c r="RA115" s="406"/>
      <c r="RB115" s="406"/>
      <c r="RC115" s="406"/>
      <c r="RD115" s="406"/>
      <c r="RE115" s="406"/>
      <c r="RF115" s="406"/>
      <c r="RG115" s="406"/>
      <c r="RH115" s="406"/>
      <c r="RI115" s="406"/>
      <c r="RJ115" s="406"/>
      <c r="RK115" s="406"/>
      <c r="RL115" s="406"/>
      <c r="RM115" s="406"/>
      <c r="RN115" s="406"/>
      <c r="RO115" s="406"/>
      <c r="RP115" s="406"/>
      <c r="RQ115" s="406"/>
      <c r="RR115" s="406"/>
      <c r="RS115" s="406"/>
      <c r="RT115" s="406"/>
      <c r="RU115" s="406"/>
      <c r="RV115" s="406"/>
      <c r="RW115" s="406"/>
      <c r="RX115" s="406"/>
      <c r="RY115" s="406"/>
      <c r="RZ115" s="406"/>
      <c r="SA115" s="406"/>
      <c r="SB115" s="406"/>
      <c r="SC115" s="406"/>
      <c r="SD115" s="406"/>
      <c r="SE115" s="406"/>
      <c r="SF115" s="406"/>
      <c r="SG115" s="406"/>
    </row>
    <row r="116" spans="1:501">
      <c r="A116" s="395"/>
      <c r="B116" s="395" t="s">
        <v>180</v>
      </c>
      <c r="C116" s="395">
        <v>0</v>
      </c>
      <c r="D116" s="395">
        <v>0</v>
      </c>
      <c r="E116" s="395">
        <v>0</v>
      </c>
      <c r="F116" s="395">
        <v>4</v>
      </c>
      <c r="G116" s="395">
        <v>2</v>
      </c>
      <c r="H116" s="395">
        <v>2</v>
      </c>
      <c r="I116" s="395">
        <v>3</v>
      </c>
      <c r="J116" s="395">
        <v>2</v>
      </c>
      <c r="K116" s="395">
        <v>3</v>
      </c>
      <c r="L116" s="395">
        <v>4</v>
      </c>
      <c r="M116" s="395">
        <v>0</v>
      </c>
      <c r="N116" s="395"/>
      <c r="O116" s="398" t="s">
        <v>180</v>
      </c>
      <c r="P116" s="395">
        <v>1</v>
      </c>
      <c r="Q116" s="395">
        <v>1</v>
      </c>
      <c r="R116" s="395">
        <v>1</v>
      </c>
      <c r="S116" s="395">
        <v>1</v>
      </c>
      <c r="T116" s="395">
        <v>1</v>
      </c>
      <c r="U116" s="395">
        <v>0</v>
      </c>
      <c r="V116" s="395">
        <v>0</v>
      </c>
      <c r="W116" s="395" t="s">
        <v>397</v>
      </c>
      <c r="X116" s="395" t="s">
        <v>397</v>
      </c>
      <c r="Y116" s="395" t="s">
        <v>397</v>
      </c>
      <c r="Z116" s="395"/>
      <c r="AA116" s="395"/>
      <c r="AB116" s="395"/>
      <c r="AC116" s="395"/>
      <c r="AD116" s="395"/>
      <c r="AE116" s="395"/>
      <c r="AF116" s="397" t="s">
        <v>180</v>
      </c>
      <c r="AG116" s="395" t="s">
        <v>180</v>
      </c>
      <c r="AH116" s="406" t="s">
        <v>397</v>
      </c>
      <c r="AI116" s="406" t="s">
        <v>397</v>
      </c>
      <c r="AJ116" s="406" t="s">
        <v>397</v>
      </c>
      <c r="AK116" s="406" t="s">
        <v>397</v>
      </c>
      <c r="AL116" s="406" t="s">
        <v>397</v>
      </c>
      <c r="AM116" s="406" t="s">
        <v>397</v>
      </c>
      <c r="AN116" s="406" t="s">
        <v>397</v>
      </c>
      <c r="AO116" s="406" t="s">
        <v>397</v>
      </c>
      <c r="AP116" s="406" t="s">
        <v>397</v>
      </c>
      <c r="AQ116" s="406" t="s">
        <v>397</v>
      </c>
      <c r="AR116" s="406" t="s">
        <v>397</v>
      </c>
      <c r="AS116" s="406" t="s">
        <v>397</v>
      </c>
      <c r="AT116" s="406" t="s">
        <v>397</v>
      </c>
      <c r="AU116" s="406" t="s">
        <v>397</v>
      </c>
      <c r="AV116" s="406" t="s">
        <v>397</v>
      </c>
      <c r="AW116" s="406" t="s">
        <v>397</v>
      </c>
      <c r="AX116" s="406" t="s">
        <v>397</v>
      </c>
      <c r="AY116" s="406" t="s">
        <v>397</v>
      </c>
      <c r="AZ116" s="406" t="s">
        <v>397</v>
      </c>
      <c r="BA116" s="406" t="s">
        <v>397</v>
      </c>
      <c r="BB116" s="406" t="s">
        <v>397</v>
      </c>
      <c r="BC116" s="406" t="s">
        <v>397</v>
      </c>
      <c r="BD116" s="406" t="s">
        <v>397</v>
      </c>
      <c r="BE116" s="406" t="s">
        <v>397</v>
      </c>
      <c r="BF116" s="406" t="s">
        <v>397</v>
      </c>
      <c r="BG116" s="406" t="s">
        <v>397</v>
      </c>
      <c r="BH116" s="406" t="s">
        <v>397</v>
      </c>
      <c r="BI116" s="406" t="s">
        <v>397</v>
      </c>
      <c r="BJ116" s="406" t="s">
        <v>397</v>
      </c>
      <c r="BK116" s="406" t="s">
        <v>397</v>
      </c>
      <c r="BL116" s="406" t="s">
        <v>397</v>
      </c>
      <c r="BM116" s="406" t="s">
        <v>397</v>
      </c>
      <c r="BN116" s="406" t="s">
        <v>397</v>
      </c>
      <c r="BO116" s="406" t="s">
        <v>397</v>
      </c>
      <c r="BP116" s="406" t="s">
        <v>397</v>
      </c>
      <c r="BQ116" s="406" t="s">
        <v>397</v>
      </c>
      <c r="BR116" s="406" t="s">
        <v>397</v>
      </c>
      <c r="BS116" s="406" t="s">
        <v>397</v>
      </c>
      <c r="BT116" s="406" t="s">
        <v>397</v>
      </c>
      <c r="BU116" s="406" t="s">
        <v>397</v>
      </c>
      <c r="BV116" s="406" t="s">
        <v>397</v>
      </c>
      <c r="BW116" s="406" t="s">
        <v>397</v>
      </c>
      <c r="BX116" s="406" t="s">
        <v>397</v>
      </c>
      <c r="BY116" s="406" t="s">
        <v>397</v>
      </c>
      <c r="BZ116" s="406" t="s">
        <v>397</v>
      </c>
      <c r="CA116" s="406" t="s">
        <v>397</v>
      </c>
      <c r="CB116" s="406" t="s">
        <v>397</v>
      </c>
      <c r="CC116" s="406" t="s">
        <v>397</v>
      </c>
      <c r="CD116" s="406" t="s">
        <v>397</v>
      </c>
      <c r="CE116" s="406" t="s">
        <v>397</v>
      </c>
      <c r="CF116" s="406" t="s">
        <v>397</v>
      </c>
      <c r="CG116" s="406" t="s">
        <v>397</v>
      </c>
      <c r="CH116" s="406" t="s">
        <v>397</v>
      </c>
      <c r="CI116" s="406" t="s">
        <v>397</v>
      </c>
      <c r="CJ116" s="406" t="s">
        <v>397</v>
      </c>
      <c r="CK116" s="406" t="s">
        <v>397</v>
      </c>
      <c r="CL116" s="406" t="s">
        <v>397</v>
      </c>
      <c r="CM116" s="406" t="s">
        <v>397</v>
      </c>
      <c r="CN116" s="406" t="s">
        <v>397</v>
      </c>
      <c r="CO116" s="406" t="s">
        <v>397</v>
      </c>
      <c r="CP116" s="406" t="s">
        <v>397</v>
      </c>
      <c r="CQ116" s="406" t="s">
        <v>397</v>
      </c>
      <c r="CR116" s="406" t="s">
        <v>397</v>
      </c>
      <c r="CS116" s="406" t="s">
        <v>397</v>
      </c>
      <c r="CT116" s="406" t="s">
        <v>397</v>
      </c>
      <c r="CU116" s="406" t="s">
        <v>397</v>
      </c>
      <c r="CV116" s="406" t="s">
        <v>397</v>
      </c>
      <c r="CW116" s="406" t="s">
        <v>397</v>
      </c>
      <c r="CX116" s="406" t="s">
        <v>397</v>
      </c>
      <c r="CY116" s="406" t="s">
        <v>397</v>
      </c>
      <c r="CZ116" s="406" t="s">
        <v>397</v>
      </c>
      <c r="DA116" s="406" t="s">
        <v>397</v>
      </c>
      <c r="DB116" s="406" t="s">
        <v>397</v>
      </c>
      <c r="DC116" s="397"/>
      <c r="DD116" s="397"/>
      <c r="DE116" s="397"/>
      <c r="DF116" s="397" t="s">
        <v>397</v>
      </c>
      <c r="DG116" s="397" t="s">
        <v>397</v>
      </c>
      <c r="DH116" s="397" t="s">
        <v>397</v>
      </c>
      <c r="DI116" s="397" t="s">
        <v>397</v>
      </c>
      <c r="DJ116" s="397" t="s">
        <v>397</v>
      </c>
      <c r="DK116" s="397" t="s">
        <v>397</v>
      </c>
      <c r="DL116" s="397"/>
      <c r="DM116" s="397"/>
      <c r="DN116" s="397" t="s">
        <v>180</v>
      </c>
      <c r="DO116" s="395" t="s">
        <v>180</v>
      </c>
      <c r="DP116" s="406" t="s">
        <v>397</v>
      </c>
      <c r="DQ116" s="406" t="s">
        <v>397</v>
      </c>
      <c r="DR116" s="406" t="s">
        <v>397</v>
      </c>
      <c r="DS116" s="406" t="s">
        <v>397</v>
      </c>
      <c r="DT116" s="406" t="s">
        <v>397</v>
      </c>
      <c r="DU116" s="406" t="s">
        <v>397</v>
      </c>
      <c r="DV116" s="406" t="s">
        <v>397</v>
      </c>
      <c r="DW116" s="406" t="s">
        <v>397</v>
      </c>
      <c r="DX116" s="406" t="s">
        <v>397</v>
      </c>
      <c r="DY116" s="406" t="s">
        <v>397</v>
      </c>
      <c r="DZ116" s="406" t="s">
        <v>397</v>
      </c>
      <c r="EA116" s="406" t="s">
        <v>397</v>
      </c>
      <c r="EB116" s="406" t="s">
        <v>397</v>
      </c>
      <c r="EC116" s="406" t="s">
        <v>397</v>
      </c>
      <c r="ED116" s="406" t="s">
        <v>397</v>
      </c>
      <c r="EE116" s="406" t="s">
        <v>397</v>
      </c>
      <c r="EF116" s="406" t="s">
        <v>397</v>
      </c>
      <c r="EG116" s="406" t="s">
        <v>397</v>
      </c>
      <c r="EH116" s="406" t="s">
        <v>397</v>
      </c>
      <c r="EI116" s="406" t="s">
        <v>397</v>
      </c>
      <c r="EJ116" s="406" t="s">
        <v>397</v>
      </c>
      <c r="EK116" s="406" t="s">
        <v>397</v>
      </c>
      <c r="EL116" s="406" t="s">
        <v>397</v>
      </c>
      <c r="EM116" s="406" t="s">
        <v>397</v>
      </c>
      <c r="EN116" s="406" t="s">
        <v>397</v>
      </c>
      <c r="EO116" s="406" t="s">
        <v>397</v>
      </c>
      <c r="EP116" s="406" t="s">
        <v>397</v>
      </c>
      <c r="EQ116" s="406" t="s">
        <v>397</v>
      </c>
      <c r="ER116" s="406" t="s">
        <v>397</v>
      </c>
      <c r="ES116" s="406" t="s">
        <v>397</v>
      </c>
      <c r="ET116" s="406" t="s">
        <v>397</v>
      </c>
      <c r="EU116" s="406" t="s">
        <v>397</v>
      </c>
      <c r="EV116" s="406" t="s">
        <v>397</v>
      </c>
      <c r="EW116" s="406" t="s">
        <v>397</v>
      </c>
      <c r="EX116" s="406" t="s">
        <v>397</v>
      </c>
      <c r="EY116" s="406" t="s">
        <v>397</v>
      </c>
      <c r="EZ116" s="406" t="s">
        <v>397</v>
      </c>
      <c r="FA116" s="406" t="s">
        <v>397</v>
      </c>
      <c r="FB116" s="406" t="s">
        <v>397</v>
      </c>
      <c r="FC116" s="406" t="s">
        <v>397</v>
      </c>
      <c r="FD116" s="406" t="s">
        <v>397</v>
      </c>
      <c r="FE116" s="406" t="s">
        <v>397</v>
      </c>
      <c r="FF116" s="406" t="s">
        <v>397</v>
      </c>
      <c r="FG116" s="406" t="s">
        <v>397</v>
      </c>
      <c r="FH116" s="406" t="s">
        <v>397</v>
      </c>
      <c r="FI116" s="406" t="s">
        <v>397</v>
      </c>
      <c r="FJ116" s="406" t="s">
        <v>397</v>
      </c>
      <c r="FK116" s="406" t="s">
        <v>397</v>
      </c>
      <c r="FL116" s="406" t="s">
        <v>397</v>
      </c>
      <c r="FM116" s="406" t="s">
        <v>397</v>
      </c>
      <c r="FN116" s="406" t="s">
        <v>397</v>
      </c>
      <c r="FO116" s="406" t="s">
        <v>397</v>
      </c>
      <c r="FP116" s="406" t="s">
        <v>397</v>
      </c>
      <c r="FQ116" s="406" t="s">
        <v>397</v>
      </c>
      <c r="FR116" s="406" t="s">
        <v>397</v>
      </c>
      <c r="FS116" s="406" t="s">
        <v>397</v>
      </c>
      <c r="FT116" s="406" t="s">
        <v>397</v>
      </c>
      <c r="FU116" s="406" t="s">
        <v>397</v>
      </c>
      <c r="FV116" s="406" t="s">
        <v>397</v>
      </c>
      <c r="FW116" s="406" t="s">
        <v>397</v>
      </c>
      <c r="FX116" s="406" t="s">
        <v>397</v>
      </c>
      <c r="FY116" s="406" t="s">
        <v>397</v>
      </c>
      <c r="FZ116" s="406" t="s">
        <v>397</v>
      </c>
      <c r="GA116" s="406" t="s">
        <v>397</v>
      </c>
      <c r="GB116" s="406" t="s">
        <v>397</v>
      </c>
      <c r="GC116" s="406" t="s">
        <v>397</v>
      </c>
      <c r="GD116" s="406" t="s">
        <v>397</v>
      </c>
      <c r="GE116" s="406" t="s">
        <v>397</v>
      </c>
      <c r="GF116" s="406" t="s">
        <v>397</v>
      </c>
      <c r="GG116" s="406" t="s">
        <v>397</v>
      </c>
      <c r="GH116" s="406" t="s">
        <v>397</v>
      </c>
      <c r="GI116" s="406" t="s">
        <v>397</v>
      </c>
      <c r="GJ116" s="406" t="s">
        <v>397</v>
      </c>
      <c r="GK116" s="406" t="s">
        <v>397</v>
      </c>
      <c r="GL116" s="406" t="s">
        <v>397</v>
      </c>
      <c r="GM116" s="406" t="s">
        <v>397</v>
      </c>
      <c r="GN116" s="406" t="s">
        <v>397</v>
      </c>
      <c r="GO116" s="406" t="s">
        <v>397</v>
      </c>
      <c r="GP116" s="406" t="s">
        <v>397</v>
      </c>
      <c r="GQ116" s="406" t="s">
        <v>397</v>
      </c>
      <c r="GR116" s="406" t="s">
        <v>397</v>
      </c>
      <c r="GS116" s="406" t="s">
        <v>397</v>
      </c>
      <c r="GT116" s="406" t="s">
        <v>397</v>
      </c>
      <c r="GU116" s="406" t="s">
        <v>397</v>
      </c>
      <c r="GV116" s="406" t="s">
        <v>397</v>
      </c>
      <c r="GW116" s="406" t="s">
        <v>397</v>
      </c>
      <c r="GX116" s="406" t="s">
        <v>397</v>
      </c>
      <c r="GY116" s="406" t="s">
        <v>397</v>
      </c>
      <c r="GZ116" s="406" t="s">
        <v>397</v>
      </c>
      <c r="HA116" s="406" t="s">
        <v>397</v>
      </c>
      <c r="HB116" s="406" t="s">
        <v>397</v>
      </c>
      <c r="HC116" s="406" t="s">
        <v>397</v>
      </c>
      <c r="HD116" s="406" t="s">
        <v>397</v>
      </c>
      <c r="HE116" s="406" t="s">
        <v>397</v>
      </c>
      <c r="HF116" s="406" t="s">
        <v>397</v>
      </c>
      <c r="HG116" s="406" t="s">
        <v>397</v>
      </c>
      <c r="HH116" s="406" t="s">
        <v>397</v>
      </c>
      <c r="HI116" s="406" t="s">
        <v>397</v>
      </c>
      <c r="HJ116" s="406" t="s">
        <v>397</v>
      </c>
      <c r="HK116" s="406" t="s">
        <v>397</v>
      </c>
      <c r="HL116" s="406" t="s">
        <v>397</v>
      </c>
      <c r="HM116" s="406" t="s">
        <v>397</v>
      </c>
      <c r="HN116" s="406" t="s">
        <v>397</v>
      </c>
      <c r="HO116" s="406" t="s">
        <v>397</v>
      </c>
      <c r="HP116" s="406" t="s">
        <v>397</v>
      </c>
      <c r="HQ116" s="406" t="s">
        <v>397</v>
      </c>
      <c r="HR116" s="406" t="s">
        <v>397</v>
      </c>
      <c r="HS116" s="406" t="s">
        <v>397</v>
      </c>
      <c r="HT116" s="406" t="s">
        <v>397</v>
      </c>
      <c r="HU116" s="406" t="s">
        <v>397</v>
      </c>
      <c r="HV116" s="406" t="s">
        <v>397</v>
      </c>
      <c r="HW116" s="406" t="s">
        <v>397</v>
      </c>
      <c r="HX116" s="406" t="s">
        <v>397</v>
      </c>
      <c r="HY116" s="406" t="s">
        <v>397</v>
      </c>
      <c r="HZ116" s="406" t="s">
        <v>397</v>
      </c>
      <c r="IA116" s="406" t="s">
        <v>397</v>
      </c>
      <c r="IB116" s="406" t="s">
        <v>397</v>
      </c>
      <c r="IC116" s="406" t="s">
        <v>397</v>
      </c>
      <c r="ID116" s="406" t="s">
        <v>397</v>
      </c>
      <c r="IE116" s="406" t="s">
        <v>397</v>
      </c>
      <c r="IF116" s="406" t="s">
        <v>397</v>
      </c>
      <c r="IG116" s="406" t="s">
        <v>397</v>
      </c>
      <c r="IH116" s="406" t="s">
        <v>397</v>
      </c>
      <c r="II116" s="406" t="s">
        <v>397</v>
      </c>
      <c r="IJ116" s="406" t="s">
        <v>397</v>
      </c>
      <c r="IK116" s="406" t="s">
        <v>397</v>
      </c>
      <c r="IL116" s="406" t="s">
        <v>397</v>
      </c>
      <c r="IM116" s="406" t="s">
        <v>397</v>
      </c>
      <c r="IN116" s="406" t="s">
        <v>397</v>
      </c>
      <c r="IO116" s="406" t="s">
        <v>397</v>
      </c>
      <c r="IP116" s="406" t="s">
        <v>397</v>
      </c>
      <c r="IQ116" s="406" t="s">
        <v>397</v>
      </c>
      <c r="IR116" s="406" t="s">
        <v>397</v>
      </c>
      <c r="IS116" s="406" t="s">
        <v>397</v>
      </c>
      <c r="IT116" s="406" t="s">
        <v>397</v>
      </c>
      <c r="IU116" s="406" t="s">
        <v>397</v>
      </c>
      <c r="IV116" s="406" t="s">
        <v>397</v>
      </c>
      <c r="IW116" s="406" t="s">
        <v>397</v>
      </c>
      <c r="IX116" s="406" t="s">
        <v>397</v>
      </c>
      <c r="IY116" s="406" t="s">
        <v>397</v>
      </c>
      <c r="IZ116" s="406" t="s">
        <v>397</v>
      </c>
      <c r="JA116" s="406" t="s">
        <v>397</v>
      </c>
      <c r="JB116" s="406" t="s">
        <v>397</v>
      </c>
      <c r="JC116" s="406" t="s">
        <v>397</v>
      </c>
      <c r="JD116" s="406" t="s">
        <v>397</v>
      </c>
      <c r="JE116" s="406" t="s">
        <v>397</v>
      </c>
      <c r="JF116" s="406" t="s">
        <v>397</v>
      </c>
      <c r="JG116" s="406" t="s">
        <v>397</v>
      </c>
      <c r="JH116" s="406" t="s">
        <v>397</v>
      </c>
      <c r="JI116" s="406" t="s">
        <v>397</v>
      </c>
      <c r="JJ116" s="406" t="s">
        <v>397</v>
      </c>
      <c r="JK116" s="406" t="s">
        <v>397</v>
      </c>
      <c r="JL116" s="406" t="s">
        <v>397</v>
      </c>
      <c r="JM116" s="406" t="s">
        <v>397</v>
      </c>
      <c r="JN116" s="406" t="s">
        <v>397</v>
      </c>
      <c r="JO116" s="406" t="s">
        <v>397</v>
      </c>
      <c r="JP116" s="406" t="s">
        <v>397</v>
      </c>
      <c r="JQ116" s="406" t="s">
        <v>397</v>
      </c>
      <c r="JR116" s="406" t="s">
        <v>397</v>
      </c>
      <c r="JS116" s="406" t="s">
        <v>397</v>
      </c>
      <c r="JT116" s="406" t="s">
        <v>397</v>
      </c>
      <c r="JU116" s="406" t="s">
        <v>397</v>
      </c>
      <c r="JV116" s="406" t="s">
        <v>397</v>
      </c>
      <c r="JW116" s="406" t="s">
        <v>397</v>
      </c>
      <c r="JX116" s="406" t="s">
        <v>397</v>
      </c>
      <c r="JY116" s="406" t="s">
        <v>397</v>
      </c>
      <c r="JZ116" s="406" t="s">
        <v>397</v>
      </c>
      <c r="KA116" s="406" t="s">
        <v>397</v>
      </c>
      <c r="KB116" s="406" t="s">
        <v>397</v>
      </c>
      <c r="KC116" s="406" t="s">
        <v>397</v>
      </c>
      <c r="KD116" s="406" t="s">
        <v>397</v>
      </c>
      <c r="KE116" s="406" t="s">
        <v>397</v>
      </c>
      <c r="KF116" s="406" t="s">
        <v>397</v>
      </c>
      <c r="KG116" s="406" t="s">
        <v>397</v>
      </c>
      <c r="KH116" s="406" t="s">
        <v>397</v>
      </c>
      <c r="KI116" s="406" t="s">
        <v>397</v>
      </c>
      <c r="KJ116" s="406" t="s">
        <v>397</v>
      </c>
      <c r="KK116" s="406" t="s">
        <v>397</v>
      </c>
      <c r="KL116" s="406" t="s">
        <v>397</v>
      </c>
      <c r="KM116" s="406" t="s">
        <v>397</v>
      </c>
      <c r="KN116" s="406" t="s">
        <v>397</v>
      </c>
      <c r="KO116" s="406" t="s">
        <v>397</v>
      </c>
      <c r="KP116" s="406" t="s">
        <v>397</v>
      </c>
      <c r="KQ116" s="406" t="s">
        <v>397</v>
      </c>
      <c r="KR116" s="406" t="s">
        <v>397</v>
      </c>
      <c r="KS116" s="406" t="s">
        <v>397</v>
      </c>
      <c r="KT116" s="406" t="s">
        <v>397</v>
      </c>
      <c r="KU116" s="406"/>
      <c r="KV116" s="406"/>
      <c r="KW116" s="406"/>
      <c r="KX116" s="406"/>
      <c r="KY116" s="397"/>
      <c r="KZ116" s="397" t="s">
        <v>180</v>
      </c>
      <c r="LA116" s="397" t="s">
        <v>397</v>
      </c>
      <c r="LB116" s="397" t="s">
        <v>397</v>
      </c>
      <c r="LC116" s="397" t="s">
        <v>397</v>
      </c>
      <c r="LD116" s="397" t="s">
        <v>397</v>
      </c>
      <c r="LE116" s="397" t="s">
        <v>397</v>
      </c>
      <c r="LF116" s="397" t="s">
        <v>397</v>
      </c>
      <c r="LG116" s="397"/>
      <c r="LH116" s="406"/>
      <c r="LI116" s="406"/>
      <c r="LJ116" s="406"/>
      <c r="LK116" s="406"/>
      <c r="LL116" s="406"/>
      <c r="LM116" s="406"/>
      <c r="LN116" s="406"/>
      <c r="LO116" s="406"/>
      <c r="LP116" s="406"/>
      <c r="LQ116" s="406"/>
      <c r="LR116" s="406"/>
      <c r="LS116" s="406"/>
      <c r="LT116" s="406"/>
      <c r="LU116" s="406"/>
      <c r="LV116" s="406"/>
      <c r="LW116" s="406"/>
      <c r="LX116" s="406"/>
      <c r="LY116" s="406"/>
      <c r="LZ116" s="406"/>
      <c r="MA116" s="406"/>
      <c r="MB116" s="406"/>
      <c r="MC116" s="406"/>
      <c r="MD116" s="406"/>
      <c r="ME116" s="406"/>
      <c r="MF116" s="406"/>
      <c r="MG116" s="406"/>
      <c r="MH116" s="406"/>
      <c r="MI116" s="406"/>
      <c r="MJ116" s="406"/>
      <c r="MK116" s="406"/>
      <c r="ML116" s="406"/>
      <c r="MM116" s="406"/>
      <c r="MN116" s="406"/>
      <c r="MO116" s="406"/>
      <c r="MP116" s="406"/>
      <c r="MQ116" s="406"/>
      <c r="MR116" s="406"/>
      <c r="MS116" s="406"/>
      <c r="MT116" s="406"/>
      <c r="MU116" s="406"/>
      <c r="MV116" s="406"/>
      <c r="MW116" s="406"/>
      <c r="MX116" s="406"/>
      <c r="MY116" s="406"/>
      <c r="MZ116" s="406"/>
      <c r="NA116" s="406"/>
      <c r="NB116" s="406"/>
      <c r="NC116" s="406"/>
      <c r="ND116" s="406"/>
      <c r="NE116" s="406"/>
      <c r="NF116" s="406"/>
      <c r="NG116" s="406"/>
      <c r="NH116" s="406"/>
      <c r="NI116" s="406"/>
      <c r="NJ116" s="406"/>
      <c r="NK116" s="406"/>
      <c r="NL116" s="406"/>
      <c r="NM116" s="406"/>
      <c r="NN116" s="406"/>
      <c r="NO116" s="406"/>
      <c r="NP116" s="406"/>
      <c r="NQ116" s="406"/>
      <c r="NR116" s="406"/>
      <c r="NS116" s="406"/>
      <c r="NT116" s="406"/>
      <c r="NU116" s="406"/>
      <c r="NV116" s="406"/>
      <c r="NW116" s="406"/>
      <c r="NX116" s="406"/>
      <c r="NY116" s="406"/>
      <c r="NZ116" s="406"/>
      <c r="OA116" s="406"/>
      <c r="OB116" s="406"/>
      <c r="OC116" s="406"/>
      <c r="OD116" s="406"/>
      <c r="OE116" s="406"/>
      <c r="OF116" s="406"/>
      <c r="OG116" s="406"/>
      <c r="OH116" s="406"/>
      <c r="OI116" s="406"/>
      <c r="OJ116" s="406"/>
      <c r="OK116" s="406"/>
      <c r="OL116" s="406"/>
      <c r="OM116" s="406"/>
      <c r="ON116" s="406"/>
      <c r="OO116" s="406"/>
      <c r="OP116" s="406"/>
      <c r="OQ116" s="406"/>
      <c r="OR116" s="406"/>
      <c r="OS116" s="406"/>
      <c r="OT116" s="406"/>
      <c r="OU116" s="406"/>
      <c r="OV116" s="406"/>
      <c r="OW116" s="406"/>
      <c r="OX116" s="406"/>
      <c r="OY116" s="406"/>
      <c r="OZ116" s="406"/>
      <c r="PA116" s="406"/>
      <c r="PB116" s="406"/>
      <c r="PC116" s="406"/>
      <c r="PD116" s="406"/>
      <c r="PE116" s="406"/>
      <c r="PF116" s="406"/>
      <c r="PG116" s="406"/>
      <c r="PH116" s="406"/>
      <c r="PI116" s="406"/>
      <c r="PJ116" s="406"/>
      <c r="PK116" s="406"/>
      <c r="PL116" s="406"/>
      <c r="PM116" s="406"/>
      <c r="PN116" s="406"/>
      <c r="PO116" s="406"/>
      <c r="PP116" s="406"/>
      <c r="PQ116" s="406"/>
      <c r="PR116" s="406"/>
      <c r="PS116" s="406"/>
      <c r="PT116" s="406"/>
      <c r="PU116" s="406"/>
      <c r="PV116" s="406"/>
      <c r="PW116" s="406"/>
      <c r="PX116" s="406"/>
      <c r="PY116" s="406"/>
      <c r="PZ116" s="406"/>
      <c r="QA116" s="406"/>
      <c r="QB116" s="406"/>
      <c r="QC116" s="406"/>
      <c r="QD116" s="406"/>
      <c r="QE116" s="406"/>
      <c r="QF116" s="406"/>
      <c r="QG116" s="406"/>
      <c r="QH116" s="406"/>
      <c r="QI116" s="406"/>
      <c r="QJ116" s="406"/>
      <c r="QK116" s="406"/>
      <c r="QL116" s="406"/>
      <c r="QM116" s="406"/>
      <c r="QN116" s="406"/>
      <c r="QO116" s="406"/>
      <c r="QP116" s="406"/>
      <c r="QQ116" s="406"/>
      <c r="QR116" s="406"/>
      <c r="QS116" s="406"/>
      <c r="QT116" s="406"/>
      <c r="QU116" s="406"/>
      <c r="QV116" s="406"/>
      <c r="QW116" s="406"/>
      <c r="QX116" s="406"/>
      <c r="QY116" s="406"/>
      <c r="QZ116" s="406"/>
      <c r="RA116" s="406"/>
      <c r="RB116" s="406"/>
      <c r="RC116" s="406"/>
      <c r="RD116" s="406"/>
      <c r="RE116" s="406"/>
      <c r="RF116" s="406"/>
      <c r="RG116" s="406"/>
      <c r="RH116" s="406"/>
      <c r="RI116" s="406"/>
      <c r="RJ116" s="406"/>
      <c r="RK116" s="406"/>
      <c r="RL116" s="406"/>
      <c r="RM116" s="406"/>
      <c r="RN116" s="406"/>
      <c r="RO116" s="406"/>
      <c r="RP116" s="406"/>
      <c r="RQ116" s="406"/>
      <c r="RR116" s="406"/>
      <c r="RS116" s="406"/>
      <c r="RT116" s="406"/>
      <c r="RU116" s="406"/>
      <c r="RV116" s="406"/>
      <c r="RW116" s="406"/>
      <c r="RX116" s="406"/>
      <c r="RY116" s="406"/>
      <c r="RZ116" s="406"/>
      <c r="SA116" s="406"/>
      <c r="SB116" s="406"/>
      <c r="SC116" s="406"/>
      <c r="SD116" s="406"/>
      <c r="SE116" s="406"/>
      <c r="SF116" s="406"/>
      <c r="SG116" s="406"/>
    </row>
    <row r="117" spans="1:501">
      <c r="A117" s="395"/>
      <c r="B117" s="443" t="s">
        <v>181</v>
      </c>
      <c r="C117" s="395">
        <v>42</v>
      </c>
      <c r="D117" s="395">
        <v>35</v>
      </c>
      <c r="E117" s="395">
        <v>31</v>
      </c>
      <c r="F117" s="395">
        <v>31</v>
      </c>
      <c r="G117" s="395">
        <v>61</v>
      </c>
      <c r="H117" s="395">
        <v>58</v>
      </c>
      <c r="I117" s="395">
        <v>85</v>
      </c>
      <c r="J117" s="395">
        <v>140</v>
      </c>
      <c r="K117" s="395">
        <v>107</v>
      </c>
      <c r="L117" s="395">
        <v>160</v>
      </c>
      <c r="M117" s="395">
        <v>141</v>
      </c>
      <c r="N117" s="395"/>
      <c r="O117" s="444" t="s">
        <v>181</v>
      </c>
      <c r="P117" s="395">
        <v>25</v>
      </c>
      <c r="Q117" s="395">
        <v>64</v>
      </c>
      <c r="R117" s="395">
        <v>6</v>
      </c>
      <c r="S117" s="395">
        <v>56</v>
      </c>
      <c r="T117" s="395">
        <v>34</v>
      </c>
      <c r="U117" s="395">
        <v>45</v>
      </c>
      <c r="V117" s="395">
        <v>0</v>
      </c>
      <c r="W117" s="395" t="s">
        <v>397</v>
      </c>
      <c r="X117" s="395" t="s">
        <v>397</v>
      </c>
      <c r="Y117" s="395" t="s">
        <v>397</v>
      </c>
      <c r="Z117" s="395"/>
      <c r="AA117" s="395"/>
      <c r="AB117" s="395"/>
      <c r="AC117" s="395"/>
      <c r="AD117" s="395"/>
      <c r="AE117" s="395"/>
      <c r="AF117" s="397" t="s">
        <v>181</v>
      </c>
      <c r="AG117" s="395" t="s">
        <v>181</v>
      </c>
      <c r="AH117" s="406" t="s">
        <v>397</v>
      </c>
      <c r="AI117" s="406" t="s">
        <v>397</v>
      </c>
      <c r="AJ117" s="406" t="s">
        <v>397</v>
      </c>
      <c r="AK117" s="406" t="s">
        <v>397</v>
      </c>
      <c r="AL117" s="406" t="s">
        <v>397</v>
      </c>
      <c r="AM117" s="406" t="s">
        <v>397</v>
      </c>
      <c r="AN117" s="406" t="s">
        <v>397</v>
      </c>
      <c r="AO117" s="406" t="s">
        <v>397</v>
      </c>
      <c r="AP117" s="406" t="s">
        <v>397</v>
      </c>
      <c r="AQ117" s="406" t="s">
        <v>397</v>
      </c>
      <c r="AR117" s="406" t="s">
        <v>397</v>
      </c>
      <c r="AS117" s="406" t="s">
        <v>397</v>
      </c>
      <c r="AT117" s="406" t="s">
        <v>397</v>
      </c>
      <c r="AU117" s="406" t="s">
        <v>397</v>
      </c>
      <c r="AV117" s="406" t="s">
        <v>397</v>
      </c>
      <c r="AW117" s="406" t="s">
        <v>397</v>
      </c>
      <c r="AX117" s="406" t="s">
        <v>397</v>
      </c>
      <c r="AY117" s="406" t="s">
        <v>397</v>
      </c>
      <c r="AZ117" s="406" t="s">
        <v>397</v>
      </c>
      <c r="BA117" s="406" t="s">
        <v>397</v>
      </c>
      <c r="BB117" s="406" t="s">
        <v>397</v>
      </c>
      <c r="BC117" s="406" t="s">
        <v>397</v>
      </c>
      <c r="BD117" s="406" t="s">
        <v>397</v>
      </c>
      <c r="BE117" s="406" t="s">
        <v>397</v>
      </c>
      <c r="BF117" s="406" t="s">
        <v>397</v>
      </c>
      <c r="BG117" s="406" t="s">
        <v>397</v>
      </c>
      <c r="BH117" s="406" t="s">
        <v>397</v>
      </c>
      <c r="BI117" s="406" t="s">
        <v>397</v>
      </c>
      <c r="BJ117" s="406" t="s">
        <v>397</v>
      </c>
      <c r="BK117" s="406" t="s">
        <v>397</v>
      </c>
      <c r="BL117" s="406" t="s">
        <v>397</v>
      </c>
      <c r="BM117" s="406" t="s">
        <v>397</v>
      </c>
      <c r="BN117" s="406" t="s">
        <v>397</v>
      </c>
      <c r="BO117" s="406" t="s">
        <v>397</v>
      </c>
      <c r="BP117" s="406" t="s">
        <v>397</v>
      </c>
      <c r="BQ117" s="406" t="s">
        <v>397</v>
      </c>
      <c r="BR117" s="406" t="s">
        <v>397</v>
      </c>
      <c r="BS117" s="406" t="s">
        <v>397</v>
      </c>
      <c r="BT117" s="406" t="s">
        <v>397</v>
      </c>
      <c r="BU117" s="406" t="s">
        <v>397</v>
      </c>
      <c r="BV117" s="406" t="s">
        <v>397</v>
      </c>
      <c r="BW117" s="406" t="s">
        <v>397</v>
      </c>
      <c r="BX117" s="406" t="s">
        <v>397</v>
      </c>
      <c r="BY117" s="406" t="s">
        <v>397</v>
      </c>
      <c r="BZ117" s="406" t="s">
        <v>397</v>
      </c>
      <c r="CA117" s="406" t="s">
        <v>397</v>
      </c>
      <c r="CB117" s="406" t="s">
        <v>397</v>
      </c>
      <c r="CC117" s="406" t="s">
        <v>397</v>
      </c>
      <c r="CD117" s="406" t="s">
        <v>397</v>
      </c>
      <c r="CE117" s="406" t="s">
        <v>397</v>
      </c>
      <c r="CF117" s="406" t="s">
        <v>397</v>
      </c>
      <c r="CG117" s="406" t="s">
        <v>397</v>
      </c>
      <c r="CH117" s="406" t="s">
        <v>397</v>
      </c>
      <c r="CI117" s="406" t="s">
        <v>397</v>
      </c>
      <c r="CJ117" s="406" t="s">
        <v>397</v>
      </c>
      <c r="CK117" s="406" t="s">
        <v>397</v>
      </c>
      <c r="CL117" s="406" t="s">
        <v>397</v>
      </c>
      <c r="CM117" s="406" t="s">
        <v>397</v>
      </c>
      <c r="CN117" s="406" t="s">
        <v>397</v>
      </c>
      <c r="CO117" s="406" t="s">
        <v>397</v>
      </c>
      <c r="CP117" s="406" t="s">
        <v>397</v>
      </c>
      <c r="CQ117" s="406" t="s">
        <v>397</v>
      </c>
      <c r="CR117" s="406" t="s">
        <v>397</v>
      </c>
      <c r="CS117" s="406" t="s">
        <v>397</v>
      </c>
      <c r="CT117" s="406" t="s">
        <v>397</v>
      </c>
      <c r="CU117" s="406" t="s">
        <v>397</v>
      </c>
      <c r="CV117" s="406" t="s">
        <v>397</v>
      </c>
      <c r="CW117" s="406" t="s">
        <v>397</v>
      </c>
      <c r="CX117" s="406" t="s">
        <v>397</v>
      </c>
      <c r="CY117" s="406" t="s">
        <v>397</v>
      </c>
      <c r="CZ117" s="406" t="s">
        <v>397</v>
      </c>
      <c r="DA117" s="406" t="s">
        <v>397</v>
      </c>
      <c r="DB117" s="406" t="s">
        <v>397</v>
      </c>
      <c r="DC117" s="397"/>
      <c r="DD117" s="397"/>
      <c r="DE117" s="397"/>
      <c r="DF117" s="397" t="s">
        <v>397</v>
      </c>
      <c r="DG117" s="397" t="s">
        <v>397</v>
      </c>
      <c r="DH117" s="397" t="s">
        <v>397</v>
      </c>
      <c r="DI117" s="397" t="s">
        <v>397</v>
      </c>
      <c r="DJ117" s="397" t="s">
        <v>397</v>
      </c>
      <c r="DK117" s="397" t="s">
        <v>397</v>
      </c>
      <c r="DL117" s="397"/>
      <c r="DM117" s="397"/>
      <c r="DN117" s="397" t="s">
        <v>181</v>
      </c>
      <c r="DO117" s="395" t="s">
        <v>181</v>
      </c>
      <c r="DP117" s="406" t="s">
        <v>397</v>
      </c>
      <c r="DQ117" s="406" t="s">
        <v>397</v>
      </c>
      <c r="DR117" s="406" t="s">
        <v>397</v>
      </c>
      <c r="DS117" s="406" t="s">
        <v>397</v>
      </c>
      <c r="DT117" s="406" t="s">
        <v>397</v>
      </c>
      <c r="DU117" s="406" t="s">
        <v>397</v>
      </c>
      <c r="DV117" s="406" t="s">
        <v>397</v>
      </c>
      <c r="DW117" s="406" t="s">
        <v>397</v>
      </c>
      <c r="DX117" s="406" t="s">
        <v>397</v>
      </c>
      <c r="DY117" s="406" t="s">
        <v>397</v>
      </c>
      <c r="DZ117" s="406" t="s">
        <v>397</v>
      </c>
      <c r="EA117" s="406" t="s">
        <v>397</v>
      </c>
      <c r="EB117" s="406" t="s">
        <v>397</v>
      </c>
      <c r="EC117" s="406" t="s">
        <v>397</v>
      </c>
      <c r="ED117" s="406" t="s">
        <v>397</v>
      </c>
      <c r="EE117" s="406" t="s">
        <v>397</v>
      </c>
      <c r="EF117" s="406" t="s">
        <v>397</v>
      </c>
      <c r="EG117" s="406" t="s">
        <v>397</v>
      </c>
      <c r="EH117" s="406" t="s">
        <v>397</v>
      </c>
      <c r="EI117" s="406" t="s">
        <v>397</v>
      </c>
      <c r="EJ117" s="406" t="s">
        <v>397</v>
      </c>
      <c r="EK117" s="406" t="s">
        <v>397</v>
      </c>
      <c r="EL117" s="406" t="s">
        <v>397</v>
      </c>
      <c r="EM117" s="406" t="s">
        <v>397</v>
      </c>
      <c r="EN117" s="406" t="s">
        <v>397</v>
      </c>
      <c r="EO117" s="406" t="s">
        <v>397</v>
      </c>
      <c r="EP117" s="406" t="s">
        <v>397</v>
      </c>
      <c r="EQ117" s="406" t="s">
        <v>397</v>
      </c>
      <c r="ER117" s="406" t="s">
        <v>397</v>
      </c>
      <c r="ES117" s="406" t="s">
        <v>397</v>
      </c>
      <c r="ET117" s="406" t="s">
        <v>397</v>
      </c>
      <c r="EU117" s="406" t="s">
        <v>397</v>
      </c>
      <c r="EV117" s="406" t="s">
        <v>397</v>
      </c>
      <c r="EW117" s="406" t="s">
        <v>397</v>
      </c>
      <c r="EX117" s="406" t="s">
        <v>397</v>
      </c>
      <c r="EY117" s="406" t="s">
        <v>397</v>
      </c>
      <c r="EZ117" s="406" t="s">
        <v>397</v>
      </c>
      <c r="FA117" s="406" t="s">
        <v>397</v>
      </c>
      <c r="FB117" s="406" t="s">
        <v>397</v>
      </c>
      <c r="FC117" s="406" t="s">
        <v>397</v>
      </c>
      <c r="FD117" s="406" t="s">
        <v>397</v>
      </c>
      <c r="FE117" s="406" t="s">
        <v>397</v>
      </c>
      <c r="FF117" s="406" t="s">
        <v>397</v>
      </c>
      <c r="FG117" s="406" t="s">
        <v>397</v>
      </c>
      <c r="FH117" s="406" t="s">
        <v>397</v>
      </c>
      <c r="FI117" s="406" t="s">
        <v>397</v>
      </c>
      <c r="FJ117" s="406" t="s">
        <v>397</v>
      </c>
      <c r="FK117" s="406" t="s">
        <v>397</v>
      </c>
      <c r="FL117" s="406" t="s">
        <v>397</v>
      </c>
      <c r="FM117" s="406" t="s">
        <v>397</v>
      </c>
      <c r="FN117" s="406" t="s">
        <v>397</v>
      </c>
      <c r="FO117" s="406" t="s">
        <v>397</v>
      </c>
      <c r="FP117" s="406" t="s">
        <v>397</v>
      </c>
      <c r="FQ117" s="406" t="s">
        <v>397</v>
      </c>
      <c r="FR117" s="406" t="s">
        <v>397</v>
      </c>
      <c r="FS117" s="406" t="s">
        <v>397</v>
      </c>
      <c r="FT117" s="406" t="s">
        <v>397</v>
      </c>
      <c r="FU117" s="406" t="s">
        <v>397</v>
      </c>
      <c r="FV117" s="406" t="s">
        <v>397</v>
      </c>
      <c r="FW117" s="406" t="s">
        <v>397</v>
      </c>
      <c r="FX117" s="406" t="s">
        <v>397</v>
      </c>
      <c r="FY117" s="406" t="s">
        <v>397</v>
      </c>
      <c r="FZ117" s="406" t="s">
        <v>397</v>
      </c>
      <c r="GA117" s="406" t="s">
        <v>397</v>
      </c>
      <c r="GB117" s="406" t="s">
        <v>397</v>
      </c>
      <c r="GC117" s="406" t="s">
        <v>397</v>
      </c>
      <c r="GD117" s="406" t="s">
        <v>397</v>
      </c>
      <c r="GE117" s="406" t="s">
        <v>397</v>
      </c>
      <c r="GF117" s="406" t="s">
        <v>397</v>
      </c>
      <c r="GG117" s="406" t="s">
        <v>397</v>
      </c>
      <c r="GH117" s="406" t="s">
        <v>397</v>
      </c>
      <c r="GI117" s="406" t="s">
        <v>397</v>
      </c>
      <c r="GJ117" s="406" t="s">
        <v>397</v>
      </c>
      <c r="GK117" s="406" t="s">
        <v>397</v>
      </c>
      <c r="GL117" s="406" t="s">
        <v>397</v>
      </c>
      <c r="GM117" s="406" t="s">
        <v>397</v>
      </c>
      <c r="GN117" s="406" t="s">
        <v>397</v>
      </c>
      <c r="GO117" s="406" t="s">
        <v>397</v>
      </c>
      <c r="GP117" s="406" t="s">
        <v>397</v>
      </c>
      <c r="GQ117" s="406" t="s">
        <v>397</v>
      </c>
      <c r="GR117" s="406" t="s">
        <v>397</v>
      </c>
      <c r="GS117" s="406" t="s">
        <v>397</v>
      </c>
      <c r="GT117" s="406" t="s">
        <v>397</v>
      </c>
      <c r="GU117" s="406" t="s">
        <v>397</v>
      </c>
      <c r="GV117" s="406" t="s">
        <v>397</v>
      </c>
      <c r="GW117" s="406" t="s">
        <v>397</v>
      </c>
      <c r="GX117" s="406" t="s">
        <v>397</v>
      </c>
      <c r="GY117" s="406" t="s">
        <v>397</v>
      </c>
      <c r="GZ117" s="406" t="s">
        <v>397</v>
      </c>
      <c r="HA117" s="406" t="s">
        <v>397</v>
      </c>
      <c r="HB117" s="406" t="s">
        <v>397</v>
      </c>
      <c r="HC117" s="406" t="s">
        <v>397</v>
      </c>
      <c r="HD117" s="406" t="s">
        <v>397</v>
      </c>
      <c r="HE117" s="406" t="s">
        <v>397</v>
      </c>
      <c r="HF117" s="406" t="s">
        <v>397</v>
      </c>
      <c r="HG117" s="406" t="s">
        <v>397</v>
      </c>
      <c r="HH117" s="406" t="s">
        <v>397</v>
      </c>
      <c r="HI117" s="406" t="s">
        <v>397</v>
      </c>
      <c r="HJ117" s="406" t="s">
        <v>397</v>
      </c>
      <c r="HK117" s="406" t="s">
        <v>397</v>
      </c>
      <c r="HL117" s="406" t="s">
        <v>397</v>
      </c>
      <c r="HM117" s="406" t="s">
        <v>397</v>
      </c>
      <c r="HN117" s="406" t="s">
        <v>397</v>
      </c>
      <c r="HO117" s="406" t="s">
        <v>397</v>
      </c>
      <c r="HP117" s="406" t="s">
        <v>397</v>
      </c>
      <c r="HQ117" s="406" t="s">
        <v>397</v>
      </c>
      <c r="HR117" s="406" t="s">
        <v>397</v>
      </c>
      <c r="HS117" s="406" t="s">
        <v>397</v>
      </c>
      <c r="HT117" s="406" t="s">
        <v>397</v>
      </c>
      <c r="HU117" s="406" t="s">
        <v>397</v>
      </c>
      <c r="HV117" s="406" t="s">
        <v>397</v>
      </c>
      <c r="HW117" s="406" t="s">
        <v>397</v>
      </c>
      <c r="HX117" s="406" t="s">
        <v>397</v>
      </c>
      <c r="HY117" s="406" t="s">
        <v>397</v>
      </c>
      <c r="HZ117" s="406" t="s">
        <v>397</v>
      </c>
      <c r="IA117" s="406" t="s">
        <v>397</v>
      </c>
      <c r="IB117" s="406" t="s">
        <v>397</v>
      </c>
      <c r="IC117" s="406" t="s">
        <v>397</v>
      </c>
      <c r="ID117" s="406" t="s">
        <v>397</v>
      </c>
      <c r="IE117" s="406" t="s">
        <v>397</v>
      </c>
      <c r="IF117" s="406" t="s">
        <v>397</v>
      </c>
      <c r="IG117" s="406" t="s">
        <v>397</v>
      </c>
      <c r="IH117" s="406" t="s">
        <v>397</v>
      </c>
      <c r="II117" s="406" t="s">
        <v>397</v>
      </c>
      <c r="IJ117" s="406" t="s">
        <v>397</v>
      </c>
      <c r="IK117" s="406" t="s">
        <v>397</v>
      </c>
      <c r="IL117" s="406" t="s">
        <v>397</v>
      </c>
      <c r="IM117" s="406" t="s">
        <v>397</v>
      </c>
      <c r="IN117" s="406" t="s">
        <v>397</v>
      </c>
      <c r="IO117" s="406" t="s">
        <v>397</v>
      </c>
      <c r="IP117" s="406" t="s">
        <v>397</v>
      </c>
      <c r="IQ117" s="406" t="s">
        <v>397</v>
      </c>
      <c r="IR117" s="406" t="s">
        <v>397</v>
      </c>
      <c r="IS117" s="406" t="s">
        <v>397</v>
      </c>
      <c r="IT117" s="406" t="s">
        <v>397</v>
      </c>
      <c r="IU117" s="406" t="s">
        <v>397</v>
      </c>
      <c r="IV117" s="406" t="s">
        <v>397</v>
      </c>
      <c r="IW117" s="406" t="s">
        <v>397</v>
      </c>
      <c r="IX117" s="406" t="s">
        <v>397</v>
      </c>
      <c r="IY117" s="406" t="s">
        <v>397</v>
      </c>
      <c r="IZ117" s="406" t="s">
        <v>397</v>
      </c>
      <c r="JA117" s="406" t="s">
        <v>397</v>
      </c>
      <c r="JB117" s="406" t="s">
        <v>397</v>
      </c>
      <c r="JC117" s="406" t="s">
        <v>397</v>
      </c>
      <c r="JD117" s="406" t="s">
        <v>397</v>
      </c>
      <c r="JE117" s="406" t="s">
        <v>397</v>
      </c>
      <c r="JF117" s="406" t="s">
        <v>397</v>
      </c>
      <c r="JG117" s="406" t="s">
        <v>397</v>
      </c>
      <c r="JH117" s="406" t="s">
        <v>397</v>
      </c>
      <c r="JI117" s="406" t="s">
        <v>397</v>
      </c>
      <c r="JJ117" s="406" t="s">
        <v>397</v>
      </c>
      <c r="JK117" s="406" t="s">
        <v>397</v>
      </c>
      <c r="JL117" s="406" t="s">
        <v>397</v>
      </c>
      <c r="JM117" s="406" t="s">
        <v>397</v>
      </c>
      <c r="JN117" s="406" t="s">
        <v>397</v>
      </c>
      <c r="JO117" s="406" t="s">
        <v>397</v>
      </c>
      <c r="JP117" s="406" t="s">
        <v>397</v>
      </c>
      <c r="JQ117" s="406" t="s">
        <v>397</v>
      </c>
      <c r="JR117" s="406" t="s">
        <v>397</v>
      </c>
      <c r="JS117" s="406" t="s">
        <v>397</v>
      </c>
      <c r="JT117" s="406" t="s">
        <v>397</v>
      </c>
      <c r="JU117" s="406" t="s">
        <v>397</v>
      </c>
      <c r="JV117" s="406" t="s">
        <v>397</v>
      </c>
      <c r="JW117" s="406" t="s">
        <v>397</v>
      </c>
      <c r="JX117" s="406" t="s">
        <v>397</v>
      </c>
      <c r="JY117" s="406" t="s">
        <v>397</v>
      </c>
      <c r="JZ117" s="406" t="s">
        <v>397</v>
      </c>
      <c r="KA117" s="406" t="s">
        <v>397</v>
      </c>
      <c r="KB117" s="406" t="s">
        <v>397</v>
      </c>
      <c r="KC117" s="406" t="s">
        <v>397</v>
      </c>
      <c r="KD117" s="406" t="s">
        <v>397</v>
      </c>
      <c r="KE117" s="406" t="s">
        <v>397</v>
      </c>
      <c r="KF117" s="406" t="s">
        <v>397</v>
      </c>
      <c r="KG117" s="406" t="s">
        <v>397</v>
      </c>
      <c r="KH117" s="406" t="s">
        <v>397</v>
      </c>
      <c r="KI117" s="406" t="s">
        <v>397</v>
      </c>
      <c r="KJ117" s="406" t="s">
        <v>397</v>
      </c>
      <c r="KK117" s="406" t="s">
        <v>397</v>
      </c>
      <c r="KL117" s="406" t="s">
        <v>397</v>
      </c>
      <c r="KM117" s="406" t="s">
        <v>397</v>
      </c>
      <c r="KN117" s="406" t="s">
        <v>397</v>
      </c>
      <c r="KO117" s="406" t="s">
        <v>397</v>
      </c>
      <c r="KP117" s="406" t="s">
        <v>397</v>
      </c>
      <c r="KQ117" s="406" t="s">
        <v>397</v>
      </c>
      <c r="KR117" s="406" t="s">
        <v>397</v>
      </c>
      <c r="KS117" s="406" t="s">
        <v>397</v>
      </c>
      <c r="KT117" s="406" t="s">
        <v>397</v>
      </c>
      <c r="KU117" s="406"/>
      <c r="KV117" s="406"/>
      <c r="KW117" s="406"/>
      <c r="KX117" s="406"/>
      <c r="KY117" s="397"/>
      <c r="KZ117" s="397" t="s">
        <v>181</v>
      </c>
      <c r="LA117" s="397" t="s">
        <v>397</v>
      </c>
      <c r="LB117" s="397" t="s">
        <v>397</v>
      </c>
      <c r="LC117" s="397" t="s">
        <v>397</v>
      </c>
      <c r="LD117" s="397" t="s">
        <v>397</v>
      </c>
      <c r="LE117" s="397" t="s">
        <v>397</v>
      </c>
      <c r="LF117" s="397" t="s">
        <v>397</v>
      </c>
      <c r="LG117" s="397"/>
      <c r="LH117" s="406"/>
      <c r="LI117" s="406"/>
      <c r="LJ117" s="406"/>
      <c r="LK117" s="406"/>
      <c r="LL117" s="406"/>
      <c r="LM117" s="406"/>
      <c r="LN117" s="406"/>
      <c r="LO117" s="406"/>
      <c r="LP117" s="406"/>
      <c r="LQ117" s="406"/>
      <c r="LR117" s="406"/>
      <c r="LS117" s="406"/>
      <c r="LT117" s="406"/>
      <c r="LU117" s="406"/>
      <c r="LV117" s="406"/>
      <c r="LW117" s="406"/>
      <c r="LX117" s="406"/>
      <c r="LY117" s="406"/>
      <c r="LZ117" s="406"/>
      <c r="MA117" s="406"/>
      <c r="MB117" s="406"/>
      <c r="MC117" s="406"/>
      <c r="MD117" s="406"/>
      <c r="ME117" s="406"/>
      <c r="MF117" s="406"/>
      <c r="MG117" s="406"/>
      <c r="MH117" s="406"/>
      <c r="MI117" s="406"/>
      <c r="MJ117" s="406"/>
      <c r="MK117" s="406"/>
      <c r="ML117" s="406"/>
      <c r="MM117" s="406"/>
      <c r="MN117" s="406"/>
      <c r="MO117" s="406"/>
      <c r="MP117" s="406"/>
      <c r="MQ117" s="406"/>
      <c r="MR117" s="406"/>
      <c r="MS117" s="406"/>
      <c r="MT117" s="406"/>
      <c r="MU117" s="406"/>
      <c r="MV117" s="406"/>
      <c r="MW117" s="406"/>
      <c r="MX117" s="406"/>
      <c r="MY117" s="406"/>
      <c r="MZ117" s="406"/>
      <c r="NA117" s="406"/>
      <c r="NB117" s="406"/>
      <c r="NC117" s="406"/>
      <c r="ND117" s="406"/>
      <c r="NE117" s="406"/>
      <c r="NF117" s="406"/>
      <c r="NG117" s="406"/>
      <c r="NH117" s="406"/>
      <c r="NI117" s="406"/>
      <c r="NJ117" s="406"/>
      <c r="NK117" s="406"/>
      <c r="NL117" s="406"/>
      <c r="NM117" s="406"/>
      <c r="NN117" s="406"/>
      <c r="NO117" s="406"/>
      <c r="NP117" s="406"/>
      <c r="NQ117" s="406"/>
      <c r="NR117" s="406"/>
      <c r="NS117" s="406"/>
      <c r="NT117" s="406"/>
      <c r="NU117" s="406"/>
      <c r="NV117" s="406"/>
      <c r="NW117" s="406"/>
      <c r="NX117" s="406"/>
      <c r="NY117" s="406"/>
      <c r="NZ117" s="406"/>
      <c r="OA117" s="406"/>
      <c r="OB117" s="406"/>
      <c r="OC117" s="406"/>
      <c r="OD117" s="406"/>
      <c r="OE117" s="406"/>
      <c r="OF117" s="406"/>
      <c r="OG117" s="406"/>
      <c r="OH117" s="406"/>
      <c r="OI117" s="406"/>
      <c r="OJ117" s="406"/>
      <c r="OK117" s="406"/>
      <c r="OL117" s="406"/>
      <c r="OM117" s="406"/>
      <c r="ON117" s="406"/>
      <c r="OO117" s="406"/>
      <c r="OP117" s="406"/>
      <c r="OQ117" s="406"/>
      <c r="OR117" s="406"/>
      <c r="OS117" s="406"/>
      <c r="OT117" s="406"/>
      <c r="OU117" s="406"/>
      <c r="OV117" s="406"/>
      <c r="OW117" s="406"/>
      <c r="OX117" s="406"/>
      <c r="OY117" s="406"/>
      <c r="OZ117" s="406"/>
      <c r="PA117" s="406"/>
      <c r="PB117" s="406"/>
      <c r="PC117" s="406"/>
      <c r="PD117" s="406"/>
      <c r="PE117" s="406"/>
      <c r="PF117" s="406"/>
      <c r="PG117" s="406"/>
      <c r="PH117" s="406"/>
      <c r="PI117" s="406"/>
      <c r="PJ117" s="406"/>
      <c r="PK117" s="406"/>
      <c r="PL117" s="406"/>
      <c r="PM117" s="406"/>
      <c r="PN117" s="406"/>
      <c r="PO117" s="406"/>
      <c r="PP117" s="406"/>
      <c r="PQ117" s="406"/>
      <c r="PR117" s="406"/>
      <c r="PS117" s="406"/>
      <c r="PT117" s="406"/>
      <c r="PU117" s="406"/>
      <c r="PV117" s="406"/>
      <c r="PW117" s="406"/>
      <c r="PX117" s="406"/>
      <c r="PY117" s="406"/>
      <c r="PZ117" s="406"/>
      <c r="QA117" s="406"/>
      <c r="QB117" s="406"/>
      <c r="QC117" s="406"/>
      <c r="QD117" s="406"/>
      <c r="QE117" s="406"/>
      <c r="QF117" s="406"/>
      <c r="QG117" s="406"/>
      <c r="QH117" s="406"/>
      <c r="QI117" s="406"/>
      <c r="QJ117" s="406"/>
      <c r="QK117" s="406"/>
      <c r="QL117" s="406"/>
      <c r="QM117" s="406"/>
      <c r="QN117" s="406"/>
      <c r="QO117" s="406"/>
      <c r="QP117" s="406"/>
      <c r="QQ117" s="406"/>
      <c r="QR117" s="406"/>
      <c r="QS117" s="406"/>
      <c r="QT117" s="406"/>
      <c r="QU117" s="406"/>
      <c r="QV117" s="406"/>
      <c r="QW117" s="406"/>
      <c r="QX117" s="406"/>
      <c r="QY117" s="406"/>
      <c r="QZ117" s="406"/>
      <c r="RA117" s="406"/>
      <c r="RB117" s="406"/>
      <c r="RC117" s="406"/>
      <c r="RD117" s="406"/>
      <c r="RE117" s="406"/>
      <c r="RF117" s="406"/>
      <c r="RG117" s="406"/>
      <c r="RH117" s="406"/>
      <c r="RI117" s="406"/>
      <c r="RJ117" s="406"/>
      <c r="RK117" s="406"/>
      <c r="RL117" s="406"/>
      <c r="RM117" s="406"/>
      <c r="RN117" s="406"/>
      <c r="RO117" s="406"/>
      <c r="RP117" s="406"/>
      <c r="RQ117" s="406"/>
      <c r="RR117" s="406"/>
      <c r="RS117" s="406"/>
      <c r="RT117" s="406"/>
      <c r="RU117" s="406"/>
      <c r="RV117" s="406"/>
      <c r="RW117" s="406"/>
      <c r="RX117" s="406"/>
      <c r="RY117" s="406"/>
      <c r="RZ117" s="406"/>
      <c r="SA117" s="406"/>
      <c r="SB117" s="406"/>
      <c r="SC117" s="406"/>
      <c r="SD117" s="406"/>
      <c r="SE117" s="406"/>
      <c r="SF117" s="406"/>
      <c r="SG117" s="406"/>
    </row>
    <row r="118" spans="1:501">
      <c r="A118" s="395"/>
      <c r="B118" s="443" t="s">
        <v>182</v>
      </c>
      <c r="C118" s="395">
        <v>0</v>
      </c>
      <c r="D118" s="395">
        <v>6</v>
      </c>
      <c r="E118" s="395">
        <v>-3</v>
      </c>
      <c r="F118" s="395">
        <v>1</v>
      </c>
      <c r="G118" s="395">
        <v>2</v>
      </c>
      <c r="H118" s="395">
        <v>0</v>
      </c>
      <c r="I118" s="395">
        <v>-13</v>
      </c>
      <c r="J118" s="395">
        <v>-7</v>
      </c>
      <c r="K118" s="395">
        <v>4</v>
      </c>
      <c r="L118" s="395">
        <v>16</v>
      </c>
      <c r="M118" s="395">
        <v>0</v>
      </c>
      <c r="N118" s="395"/>
      <c r="O118" s="444" t="s">
        <v>182</v>
      </c>
      <c r="P118" s="395">
        <v>-8</v>
      </c>
      <c r="Q118" s="395">
        <v>10</v>
      </c>
      <c r="R118" s="395">
        <v>0</v>
      </c>
      <c r="S118" s="395">
        <v>2</v>
      </c>
      <c r="T118" s="395">
        <v>4</v>
      </c>
      <c r="U118" s="395">
        <v>0</v>
      </c>
      <c r="V118" s="395">
        <v>0</v>
      </c>
      <c r="W118" s="395" t="s">
        <v>397</v>
      </c>
      <c r="X118" s="395" t="s">
        <v>397</v>
      </c>
      <c r="Y118" s="395" t="s">
        <v>397</v>
      </c>
      <c r="Z118" s="395"/>
      <c r="AA118" s="395"/>
      <c r="AB118" s="395"/>
      <c r="AC118" s="395"/>
      <c r="AD118" s="395"/>
      <c r="AE118" s="395"/>
      <c r="AF118" s="397" t="s">
        <v>182</v>
      </c>
      <c r="AG118" s="395" t="s">
        <v>182</v>
      </c>
      <c r="AH118" s="406" t="s">
        <v>397</v>
      </c>
      <c r="AI118" s="406" t="s">
        <v>397</v>
      </c>
      <c r="AJ118" s="406" t="s">
        <v>397</v>
      </c>
      <c r="AK118" s="406" t="s">
        <v>397</v>
      </c>
      <c r="AL118" s="406" t="s">
        <v>397</v>
      </c>
      <c r="AM118" s="406" t="s">
        <v>397</v>
      </c>
      <c r="AN118" s="406" t="s">
        <v>397</v>
      </c>
      <c r="AO118" s="406" t="s">
        <v>397</v>
      </c>
      <c r="AP118" s="406" t="s">
        <v>397</v>
      </c>
      <c r="AQ118" s="406" t="s">
        <v>397</v>
      </c>
      <c r="AR118" s="406" t="s">
        <v>397</v>
      </c>
      <c r="AS118" s="406" t="s">
        <v>397</v>
      </c>
      <c r="AT118" s="406" t="s">
        <v>397</v>
      </c>
      <c r="AU118" s="406" t="s">
        <v>397</v>
      </c>
      <c r="AV118" s="406" t="s">
        <v>397</v>
      </c>
      <c r="AW118" s="406" t="s">
        <v>397</v>
      </c>
      <c r="AX118" s="406" t="s">
        <v>397</v>
      </c>
      <c r="AY118" s="406" t="s">
        <v>397</v>
      </c>
      <c r="AZ118" s="406" t="s">
        <v>397</v>
      </c>
      <c r="BA118" s="406" t="s">
        <v>397</v>
      </c>
      <c r="BB118" s="406" t="s">
        <v>397</v>
      </c>
      <c r="BC118" s="406" t="s">
        <v>397</v>
      </c>
      <c r="BD118" s="406" t="s">
        <v>397</v>
      </c>
      <c r="BE118" s="406" t="s">
        <v>397</v>
      </c>
      <c r="BF118" s="406" t="s">
        <v>397</v>
      </c>
      <c r="BG118" s="406" t="s">
        <v>397</v>
      </c>
      <c r="BH118" s="406" t="s">
        <v>397</v>
      </c>
      <c r="BI118" s="406" t="s">
        <v>397</v>
      </c>
      <c r="BJ118" s="406" t="s">
        <v>397</v>
      </c>
      <c r="BK118" s="406" t="s">
        <v>397</v>
      </c>
      <c r="BL118" s="406" t="s">
        <v>397</v>
      </c>
      <c r="BM118" s="406" t="s">
        <v>397</v>
      </c>
      <c r="BN118" s="406" t="s">
        <v>397</v>
      </c>
      <c r="BO118" s="406" t="s">
        <v>397</v>
      </c>
      <c r="BP118" s="406" t="s">
        <v>397</v>
      </c>
      <c r="BQ118" s="406" t="s">
        <v>397</v>
      </c>
      <c r="BR118" s="406" t="s">
        <v>397</v>
      </c>
      <c r="BS118" s="406" t="s">
        <v>397</v>
      </c>
      <c r="BT118" s="406" t="s">
        <v>397</v>
      </c>
      <c r="BU118" s="406" t="s">
        <v>397</v>
      </c>
      <c r="BV118" s="406" t="s">
        <v>397</v>
      </c>
      <c r="BW118" s="406" t="s">
        <v>397</v>
      </c>
      <c r="BX118" s="406" t="s">
        <v>397</v>
      </c>
      <c r="BY118" s="406" t="s">
        <v>397</v>
      </c>
      <c r="BZ118" s="406" t="s">
        <v>397</v>
      </c>
      <c r="CA118" s="406" t="s">
        <v>397</v>
      </c>
      <c r="CB118" s="406" t="s">
        <v>397</v>
      </c>
      <c r="CC118" s="406" t="s">
        <v>397</v>
      </c>
      <c r="CD118" s="406" t="s">
        <v>397</v>
      </c>
      <c r="CE118" s="406" t="s">
        <v>397</v>
      </c>
      <c r="CF118" s="406" t="s">
        <v>397</v>
      </c>
      <c r="CG118" s="406" t="s">
        <v>397</v>
      </c>
      <c r="CH118" s="406" t="s">
        <v>397</v>
      </c>
      <c r="CI118" s="406" t="s">
        <v>397</v>
      </c>
      <c r="CJ118" s="406" t="s">
        <v>397</v>
      </c>
      <c r="CK118" s="406" t="s">
        <v>397</v>
      </c>
      <c r="CL118" s="406" t="s">
        <v>397</v>
      </c>
      <c r="CM118" s="406" t="s">
        <v>397</v>
      </c>
      <c r="CN118" s="406" t="s">
        <v>397</v>
      </c>
      <c r="CO118" s="406" t="s">
        <v>397</v>
      </c>
      <c r="CP118" s="406" t="s">
        <v>397</v>
      </c>
      <c r="CQ118" s="406" t="s">
        <v>397</v>
      </c>
      <c r="CR118" s="406" t="s">
        <v>397</v>
      </c>
      <c r="CS118" s="406" t="s">
        <v>397</v>
      </c>
      <c r="CT118" s="406" t="s">
        <v>397</v>
      </c>
      <c r="CU118" s="406" t="s">
        <v>397</v>
      </c>
      <c r="CV118" s="406" t="s">
        <v>397</v>
      </c>
      <c r="CW118" s="406" t="s">
        <v>397</v>
      </c>
      <c r="CX118" s="406" t="s">
        <v>397</v>
      </c>
      <c r="CY118" s="406" t="s">
        <v>397</v>
      </c>
      <c r="CZ118" s="406" t="s">
        <v>397</v>
      </c>
      <c r="DA118" s="406" t="s">
        <v>397</v>
      </c>
      <c r="DB118" s="406" t="s">
        <v>397</v>
      </c>
      <c r="DC118" s="397"/>
      <c r="DD118" s="397"/>
      <c r="DE118" s="397"/>
      <c r="DF118" s="397" t="s">
        <v>397</v>
      </c>
      <c r="DG118" s="397" t="s">
        <v>397</v>
      </c>
      <c r="DH118" s="397" t="s">
        <v>397</v>
      </c>
      <c r="DI118" s="397" t="s">
        <v>397</v>
      </c>
      <c r="DJ118" s="397" t="s">
        <v>397</v>
      </c>
      <c r="DK118" s="397" t="s">
        <v>397</v>
      </c>
      <c r="DL118" s="397"/>
      <c r="DM118" s="397"/>
      <c r="DN118" s="397" t="s">
        <v>182</v>
      </c>
      <c r="DO118" s="395" t="s">
        <v>182</v>
      </c>
      <c r="DP118" s="406" t="s">
        <v>397</v>
      </c>
      <c r="DQ118" s="406" t="s">
        <v>397</v>
      </c>
      <c r="DR118" s="406" t="s">
        <v>397</v>
      </c>
      <c r="DS118" s="406" t="s">
        <v>397</v>
      </c>
      <c r="DT118" s="406" t="s">
        <v>397</v>
      </c>
      <c r="DU118" s="406" t="s">
        <v>397</v>
      </c>
      <c r="DV118" s="406" t="s">
        <v>397</v>
      </c>
      <c r="DW118" s="406" t="s">
        <v>397</v>
      </c>
      <c r="DX118" s="406" t="s">
        <v>397</v>
      </c>
      <c r="DY118" s="406" t="s">
        <v>397</v>
      </c>
      <c r="DZ118" s="406" t="s">
        <v>397</v>
      </c>
      <c r="EA118" s="406" t="s">
        <v>397</v>
      </c>
      <c r="EB118" s="406" t="s">
        <v>397</v>
      </c>
      <c r="EC118" s="406" t="s">
        <v>397</v>
      </c>
      <c r="ED118" s="406" t="s">
        <v>397</v>
      </c>
      <c r="EE118" s="406" t="s">
        <v>397</v>
      </c>
      <c r="EF118" s="406" t="s">
        <v>397</v>
      </c>
      <c r="EG118" s="406" t="s">
        <v>397</v>
      </c>
      <c r="EH118" s="406" t="s">
        <v>397</v>
      </c>
      <c r="EI118" s="406" t="s">
        <v>397</v>
      </c>
      <c r="EJ118" s="406" t="s">
        <v>397</v>
      </c>
      <c r="EK118" s="406" t="s">
        <v>397</v>
      </c>
      <c r="EL118" s="406" t="s">
        <v>397</v>
      </c>
      <c r="EM118" s="406" t="s">
        <v>397</v>
      </c>
      <c r="EN118" s="406" t="s">
        <v>397</v>
      </c>
      <c r="EO118" s="406" t="s">
        <v>397</v>
      </c>
      <c r="EP118" s="406" t="s">
        <v>397</v>
      </c>
      <c r="EQ118" s="406" t="s">
        <v>397</v>
      </c>
      <c r="ER118" s="406" t="s">
        <v>397</v>
      </c>
      <c r="ES118" s="406" t="s">
        <v>397</v>
      </c>
      <c r="ET118" s="406" t="s">
        <v>397</v>
      </c>
      <c r="EU118" s="406" t="s">
        <v>397</v>
      </c>
      <c r="EV118" s="406" t="s">
        <v>397</v>
      </c>
      <c r="EW118" s="406" t="s">
        <v>397</v>
      </c>
      <c r="EX118" s="406" t="s">
        <v>397</v>
      </c>
      <c r="EY118" s="406" t="s">
        <v>397</v>
      </c>
      <c r="EZ118" s="406" t="s">
        <v>397</v>
      </c>
      <c r="FA118" s="406" t="s">
        <v>397</v>
      </c>
      <c r="FB118" s="406" t="s">
        <v>397</v>
      </c>
      <c r="FC118" s="406" t="s">
        <v>397</v>
      </c>
      <c r="FD118" s="406" t="s">
        <v>397</v>
      </c>
      <c r="FE118" s="406" t="s">
        <v>397</v>
      </c>
      <c r="FF118" s="406" t="s">
        <v>397</v>
      </c>
      <c r="FG118" s="406" t="s">
        <v>397</v>
      </c>
      <c r="FH118" s="406" t="s">
        <v>397</v>
      </c>
      <c r="FI118" s="406" t="s">
        <v>397</v>
      </c>
      <c r="FJ118" s="406" t="s">
        <v>397</v>
      </c>
      <c r="FK118" s="406" t="s">
        <v>397</v>
      </c>
      <c r="FL118" s="406" t="s">
        <v>397</v>
      </c>
      <c r="FM118" s="406" t="s">
        <v>397</v>
      </c>
      <c r="FN118" s="406" t="s">
        <v>397</v>
      </c>
      <c r="FO118" s="406" t="s">
        <v>397</v>
      </c>
      <c r="FP118" s="406" t="s">
        <v>397</v>
      </c>
      <c r="FQ118" s="406" t="s">
        <v>397</v>
      </c>
      <c r="FR118" s="406" t="s">
        <v>397</v>
      </c>
      <c r="FS118" s="406" t="s">
        <v>397</v>
      </c>
      <c r="FT118" s="406" t="s">
        <v>397</v>
      </c>
      <c r="FU118" s="406" t="s">
        <v>397</v>
      </c>
      <c r="FV118" s="406" t="s">
        <v>397</v>
      </c>
      <c r="FW118" s="406" t="s">
        <v>397</v>
      </c>
      <c r="FX118" s="406" t="s">
        <v>397</v>
      </c>
      <c r="FY118" s="406" t="s">
        <v>397</v>
      </c>
      <c r="FZ118" s="406" t="s">
        <v>397</v>
      </c>
      <c r="GA118" s="406" t="s">
        <v>397</v>
      </c>
      <c r="GB118" s="406" t="s">
        <v>397</v>
      </c>
      <c r="GC118" s="406" t="s">
        <v>397</v>
      </c>
      <c r="GD118" s="406" t="s">
        <v>397</v>
      </c>
      <c r="GE118" s="406" t="s">
        <v>397</v>
      </c>
      <c r="GF118" s="406" t="s">
        <v>397</v>
      </c>
      <c r="GG118" s="406" t="s">
        <v>397</v>
      </c>
      <c r="GH118" s="406" t="s">
        <v>397</v>
      </c>
      <c r="GI118" s="406" t="s">
        <v>397</v>
      </c>
      <c r="GJ118" s="406" t="s">
        <v>397</v>
      </c>
      <c r="GK118" s="406" t="s">
        <v>397</v>
      </c>
      <c r="GL118" s="406" t="s">
        <v>397</v>
      </c>
      <c r="GM118" s="406" t="s">
        <v>397</v>
      </c>
      <c r="GN118" s="406" t="s">
        <v>397</v>
      </c>
      <c r="GO118" s="406" t="s">
        <v>397</v>
      </c>
      <c r="GP118" s="406" t="s">
        <v>397</v>
      </c>
      <c r="GQ118" s="406" t="s">
        <v>397</v>
      </c>
      <c r="GR118" s="406" t="s">
        <v>397</v>
      </c>
      <c r="GS118" s="406" t="s">
        <v>397</v>
      </c>
      <c r="GT118" s="406" t="s">
        <v>397</v>
      </c>
      <c r="GU118" s="406" t="s">
        <v>397</v>
      </c>
      <c r="GV118" s="406" t="s">
        <v>397</v>
      </c>
      <c r="GW118" s="406" t="s">
        <v>397</v>
      </c>
      <c r="GX118" s="406" t="s">
        <v>397</v>
      </c>
      <c r="GY118" s="406" t="s">
        <v>397</v>
      </c>
      <c r="GZ118" s="406" t="s">
        <v>397</v>
      </c>
      <c r="HA118" s="406" t="s">
        <v>397</v>
      </c>
      <c r="HB118" s="406" t="s">
        <v>397</v>
      </c>
      <c r="HC118" s="406" t="s">
        <v>397</v>
      </c>
      <c r="HD118" s="406" t="s">
        <v>397</v>
      </c>
      <c r="HE118" s="406" t="s">
        <v>397</v>
      </c>
      <c r="HF118" s="406" t="s">
        <v>397</v>
      </c>
      <c r="HG118" s="406" t="s">
        <v>397</v>
      </c>
      <c r="HH118" s="406" t="s">
        <v>397</v>
      </c>
      <c r="HI118" s="406" t="s">
        <v>397</v>
      </c>
      <c r="HJ118" s="406" t="s">
        <v>397</v>
      </c>
      <c r="HK118" s="406" t="s">
        <v>397</v>
      </c>
      <c r="HL118" s="406" t="s">
        <v>397</v>
      </c>
      <c r="HM118" s="406" t="s">
        <v>397</v>
      </c>
      <c r="HN118" s="406" t="s">
        <v>397</v>
      </c>
      <c r="HO118" s="406" t="s">
        <v>397</v>
      </c>
      <c r="HP118" s="406" t="s">
        <v>397</v>
      </c>
      <c r="HQ118" s="406" t="s">
        <v>397</v>
      </c>
      <c r="HR118" s="406" t="s">
        <v>397</v>
      </c>
      <c r="HS118" s="406" t="s">
        <v>397</v>
      </c>
      <c r="HT118" s="406" t="s">
        <v>397</v>
      </c>
      <c r="HU118" s="406" t="s">
        <v>397</v>
      </c>
      <c r="HV118" s="406" t="s">
        <v>397</v>
      </c>
      <c r="HW118" s="406" t="s">
        <v>397</v>
      </c>
      <c r="HX118" s="406" t="s">
        <v>397</v>
      </c>
      <c r="HY118" s="406" t="s">
        <v>397</v>
      </c>
      <c r="HZ118" s="406" t="s">
        <v>397</v>
      </c>
      <c r="IA118" s="406" t="s">
        <v>397</v>
      </c>
      <c r="IB118" s="406" t="s">
        <v>397</v>
      </c>
      <c r="IC118" s="406" t="s">
        <v>397</v>
      </c>
      <c r="ID118" s="406" t="s">
        <v>397</v>
      </c>
      <c r="IE118" s="406" t="s">
        <v>397</v>
      </c>
      <c r="IF118" s="406" t="s">
        <v>397</v>
      </c>
      <c r="IG118" s="406" t="s">
        <v>397</v>
      </c>
      <c r="IH118" s="406" t="s">
        <v>397</v>
      </c>
      <c r="II118" s="406" t="s">
        <v>397</v>
      </c>
      <c r="IJ118" s="406" t="s">
        <v>397</v>
      </c>
      <c r="IK118" s="406" t="s">
        <v>397</v>
      </c>
      <c r="IL118" s="406" t="s">
        <v>397</v>
      </c>
      <c r="IM118" s="406" t="s">
        <v>397</v>
      </c>
      <c r="IN118" s="406" t="s">
        <v>397</v>
      </c>
      <c r="IO118" s="406" t="s">
        <v>397</v>
      </c>
      <c r="IP118" s="406" t="s">
        <v>397</v>
      </c>
      <c r="IQ118" s="406" t="s">
        <v>397</v>
      </c>
      <c r="IR118" s="406" t="s">
        <v>397</v>
      </c>
      <c r="IS118" s="406" t="s">
        <v>397</v>
      </c>
      <c r="IT118" s="406" t="s">
        <v>397</v>
      </c>
      <c r="IU118" s="406" t="s">
        <v>397</v>
      </c>
      <c r="IV118" s="406" t="s">
        <v>397</v>
      </c>
      <c r="IW118" s="406" t="s">
        <v>397</v>
      </c>
      <c r="IX118" s="406" t="s">
        <v>397</v>
      </c>
      <c r="IY118" s="406" t="s">
        <v>397</v>
      </c>
      <c r="IZ118" s="406" t="s">
        <v>397</v>
      </c>
      <c r="JA118" s="406" t="s">
        <v>397</v>
      </c>
      <c r="JB118" s="406" t="s">
        <v>397</v>
      </c>
      <c r="JC118" s="406" t="s">
        <v>397</v>
      </c>
      <c r="JD118" s="406" t="s">
        <v>397</v>
      </c>
      <c r="JE118" s="406" t="s">
        <v>397</v>
      </c>
      <c r="JF118" s="406" t="s">
        <v>397</v>
      </c>
      <c r="JG118" s="406" t="s">
        <v>397</v>
      </c>
      <c r="JH118" s="406" t="s">
        <v>397</v>
      </c>
      <c r="JI118" s="406" t="s">
        <v>397</v>
      </c>
      <c r="JJ118" s="406" t="s">
        <v>397</v>
      </c>
      <c r="JK118" s="406" t="s">
        <v>397</v>
      </c>
      <c r="JL118" s="406" t="s">
        <v>397</v>
      </c>
      <c r="JM118" s="406" t="s">
        <v>397</v>
      </c>
      <c r="JN118" s="406" t="s">
        <v>397</v>
      </c>
      <c r="JO118" s="406" t="s">
        <v>397</v>
      </c>
      <c r="JP118" s="406" t="s">
        <v>397</v>
      </c>
      <c r="JQ118" s="406" t="s">
        <v>397</v>
      </c>
      <c r="JR118" s="406" t="s">
        <v>397</v>
      </c>
      <c r="JS118" s="406" t="s">
        <v>397</v>
      </c>
      <c r="JT118" s="406" t="s">
        <v>397</v>
      </c>
      <c r="JU118" s="406" t="s">
        <v>397</v>
      </c>
      <c r="JV118" s="406" t="s">
        <v>397</v>
      </c>
      <c r="JW118" s="406" t="s">
        <v>397</v>
      </c>
      <c r="JX118" s="406" t="s">
        <v>397</v>
      </c>
      <c r="JY118" s="406" t="s">
        <v>397</v>
      </c>
      <c r="JZ118" s="406" t="s">
        <v>397</v>
      </c>
      <c r="KA118" s="406" t="s">
        <v>397</v>
      </c>
      <c r="KB118" s="406" t="s">
        <v>397</v>
      </c>
      <c r="KC118" s="406" t="s">
        <v>397</v>
      </c>
      <c r="KD118" s="406" t="s">
        <v>397</v>
      </c>
      <c r="KE118" s="406" t="s">
        <v>397</v>
      </c>
      <c r="KF118" s="406" t="s">
        <v>397</v>
      </c>
      <c r="KG118" s="406" t="s">
        <v>397</v>
      </c>
      <c r="KH118" s="406" t="s">
        <v>397</v>
      </c>
      <c r="KI118" s="406" t="s">
        <v>397</v>
      </c>
      <c r="KJ118" s="406" t="s">
        <v>397</v>
      </c>
      <c r="KK118" s="406" t="s">
        <v>397</v>
      </c>
      <c r="KL118" s="406" t="s">
        <v>397</v>
      </c>
      <c r="KM118" s="406" t="s">
        <v>397</v>
      </c>
      <c r="KN118" s="406" t="s">
        <v>397</v>
      </c>
      <c r="KO118" s="406" t="s">
        <v>397</v>
      </c>
      <c r="KP118" s="406" t="s">
        <v>397</v>
      </c>
      <c r="KQ118" s="406" t="s">
        <v>397</v>
      </c>
      <c r="KR118" s="406" t="s">
        <v>397</v>
      </c>
      <c r="KS118" s="406" t="s">
        <v>397</v>
      </c>
      <c r="KT118" s="406" t="s">
        <v>397</v>
      </c>
      <c r="KU118" s="406"/>
      <c r="KV118" s="406"/>
      <c r="KW118" s="406"/>
      <c r="KX118" s="406"/>
      <c r="KY118" s="397"/>
      <c r="KZ118" s="397" t="s">
        <v>182</v>
      </c>
      <c r="LA118" s="397" t="s">
        <v>397</v>
      </c>
      <c r="LB118" s="397" t="s">
        <v>397</v>
      </c>
      <c r="LC118" s="397" t="s">
        <v>397</v>
      </c>
      <c r="LD118" s="397" t="s">
        <v>397</v>
      </c>
      <c r="LE118" s="397" t="s">
        <v>397</v>
      </c>
      <c r="LF118" s="397" t="s">
        <v>397</v>
      </c>
      <c r="LG118" s="397"/>
      <c r="LH118" s="406"/>
      <c r="LI118" s="406"/>
      <c r="LJ118" s="406"/>
      <c r="LK118" s="406"/>
      <c r="LL118" s="406"/>
      <c r="LM118" s="406"/>
      <c r="LN118" s="406"/>
      <c r="LO118" s="406"/>
      <c r="LP118" s="406"/>
      <c r="LQ118" s="406"/>
      <c r="LR118" s="406"/>
      <c r="LS118" s="406"/>
      <c r="LT118" s="406"/>
      <c r="LU118" s="406"/>
      <c r="LV118" s="406"/>
      <c r="LW118" s="406"/>
      <c r="LX118" s="406"/>
      <c r="LY118" s="406"/>
      <c r="LZ118" s="406"/>
      <c r="MA118" s="406"/>
      <c r="MB118" s="406"/>
      <c r="MC118" s="406"/>
      <c r="MD118" s="406"/>
      <c r="ME118" s="406"/>
      <c r="MF118" s="406"/>
      <c r="MG118" s="406"/>
      <c r="MH118" s="406"/>
      <c r="MI118" s="406"/>
      <c r="MJ118" s="406"/>
      <c r="MK118" s="406"/>
      <c r="ML118" s="406"/>
      <c r="MM118" s="406"/>
      <c r="MN118" s="406"/>
      <c r="MO118" s="406"/>
      <c r="MP118" s="406"/>
      <c r="MQ118" s="406"/>
      <c r="MR118" s="406"/>
      <c r="MS118" s="406"/>
      <c r="MT118" s="406"/>
      <c r="MU118" s="406"/>
      <c r="MV118" s="406"/>
      <c r="MW118" s="406"/>
      <c r="MX118" s="406"/>
      <c r="MY118" s="406"/>
      <c r="MZ118" s="406"/>
      <c r="NA118" s="406"/>
      <c r="NB118" s="406"/>
      <c r="NC118" s="406"/>
      <c r="ND118" s="406"/>
      <c r="NE118" s="406"/>
      <c r="NF118" s="406"/>
      <c r="NG118" s="406"/>
      <c r="NH118" s="406"/>
      <c r="NI118" s="406"/>
      <c r="NJ118" s="406"/>
      <c r="NK118" s="406"/>
      <c r="NL118" s="406"/>
      <c r="NM118" s="406"/>
      <c r="NN118" s="406"/>
      <c r="NO118" s="406"/>
      <c r="NP118" s="406"/>
      <c r="NQ118" s="406"/>
      <c r="NR118" s="406"/>
      <c r="NS118" s="406"/>
      <c r="NT118" s="406"/>
      <c r="NU118" s="406"/>
      <c r="NV118" s="406"/>
      <c r="NW118" s="406"/>
      <c r="NX118" s="406"/>
      <c r="NY118" s="406"/>
      <c r="NZ118" s="406"/>
      <c r="OA118" s="406"/>
      <c r="OB118" s="406"/>
      <c r="OC118" s="406"/>
      <c r="OD118" s="406"/>
      <c r="OE118" s="406"/>
      <c r="OF118" s="406"/>
      <c r="OG118" s="406"/>
      <c r="OH118" s="406"/>
      <c r="OI118" s="406"/>
      <c r="OJ118" s="406"/>
      <c r="OK118" s="406"/>
      <c r="OL118" s="406"/>
      <c r="OM118" s="406"/>
      <c r="ON118" s="406"/>
      <c r="OO118" s="406"/>
      <c r="OP118" s="406"/>
      <c r="OQ118" s="406"/>
      <c r="OR118" s="406"/>
      <c r="OS118" s="406"/>
      <c r="OT118" s="406"/>
      <c r="OU118" s="406"/>
      <c r="OV118" s="406"/>
      <c r="OW118" s="406"/>
      <c r="OX118" s="406"/>
      <c r="OY118" s="406"/>
      <c r="OZ118" s="406"/>
      <c r="PA118" s="406"/>
      <c r="PB118" s="406"/>
      <c r="PC118" s="406"/>
      <c r="PD118" s="406"/>
      <c r="PE118" s="406"/>
      <c r="PF118" s="406"/>
      <c r="PG118" s="406"/>
      <c r="PH118" s="406"/>
      <c r="PI118" s="406"/>
      <c r="PJ118" s="406"/>
      <c r="PK118" s="406"/>
      <c r="PL118" s="406"/>
      <c r="PM118" s="406"/>
      <c r="PN118" s="406"/>
      <c r="PO118" s="406"/>
      <c r="PP118" s="406"/>
      <c r="PQ118" s="406"/>
      <c r="PR118" s="406"/>
      <c r="PS118" s="406"/>
      <c r="PT118" s="406"/>
      <c r="PU118" s="406"/>
      <c r="PV118" s="406"/>
      <c r="PW118" s="406"/>
      <c r="PX118" s="406"/>
      <c r="PY118" s="406"/>
      <c r="PZ118" s="406"/>
      <c r="QA118" s="406"/>
      <c r="QB118" s="406"/>
      <c r="QC118" s="406"/>
      <c r="QD118" s="406"/>
      <c r="QE118" s="406"/>
      <c r="QF118" s="406"/>
      <c r="QG118" s="406"/>
      <c r="QH118" s="406"/>
      <c r="QI118" s="406"/>
      <c r="QJ118" s="406"/>
      <c r="QK118" s="406"/>
      <c r="QL118" s="406"/>
      <c r="QM118" s="406"/>
      <c r="QN118" s="406"/>
      <c r="QO118" s="406"/>
      <c r="QP118" s="406"/>
      <c r="QQ118" s="406"/>
      <c r="QR118" s="406"/>
      <c r="QS118" s="406"/>
      <c r="QT118" s="406"/>
      <c r="QU118" s="406"/>
      <c r="QV118" s="406"/>
      <c r="QW118" s="406"/>
      <c r="QX118" s="406"/>
      <c r="QY118" s="406"/>
      <c r="QZ118" s="406"/>
      <c r="RA118" s="406"/>
      <c r="RB118" s="406"/>
      <c r="RC118" s="406"/>
      <c r="RD118" s="406"/>
      <c r="RE118" s="406"/>
      <c r="RF118" s="406"/>
      <c r="RG118" s="406"/>
      <c r="RH118" s="406"/>
      <c r="RI118" s="406"/>
      <c r="RJ118" s="406"/>
      <c r="RK118" s="406"/>
      <c r="RL118" s="406"/>
      <c r="RM118" s="406"/>
      <c r="RN118" s="406"/>
      <c r="RO118" s="406"/>
      <c r="RP118" s="406"/>
      <c r="RQ118" s="406"/>
      <c r="RR118" s="406"/>
      <c r="RS118" s="406"/>
      <c r="RT118" s="406"/>
      <c r="RU118" s="406"/>
      <c r="RV118" s="406"/>
      <c r="RW118" s="406"/>
      <c r="RX118" s="406"/>
      <c r="RY118" s="406"/>
      <c r="RZ118" s="406"/>
      <c r="SA118" s="406"/>
      <c r="SB118" s="406"/>
      <c r="SC118" s="406"/>
      <c r="SD118" s="406"/>
      <c r="SE118" s="406"/>
      <c r="SF118" s="406"/>
      <c r="SG118" s="406"/>
    </row>
    <row r="119" spans="1:501">
      <c r="A119" s="395"/>
      <c r="B119" s="443" t="s">
        <v>183</v>
      </c>
      <c r="C119" s="395">
        <v>0</v>
      </c>
      <c r="D119" s="395">
        <v>0</v>
      </c>
      <c r="E119" s="395">
        <v>0</v>
      </c>
      <c r="F119" s="395">
        <v>0</v>
      </c>
      <c r="G119" s="395">
        <v>0</v>
      </c>
      <c r="H119" s="395">
        <v>0</v>
      </c>
      <c r="I119" s="395">
        <v>0</v>
      </c>
      <c r="J119" s="395">
        <v>1</v>
      </c>
      <c r="K119" s="395">
        <v>0</v>
      </c>
      <c r="L119" s="395">
        <v>0</v>
      </c>
      <c r="M119" s="395">
        <v>0</v>
      </c>
      <c r="N119" s="395"/>
      <c r="O119" s="444" t="s">
        <v>183</v>
      </c>
      <c r="P119" s="395">
        <v>0</v>
      </c>
      <c r="Q119" s="395">
        <v>0</v>
      </c>
      <c r="R119" s="395">
        <v>0</v>
      </c>
      <c r="S119" s="395">
        <v>0</v>
      </c>
      <c r="T119" s="395">
        <v>0</v>
      </c>
      <c r="U119" s="395">
        <v>0</v>
      </c>
      <c r="V119" s="395">
        <v>0</v>
      </c>
      <c r="W119" s="395" t="s">
        <v>397</v>
      </c>
      <c r="X119" s="395" t="s">
        <v>397</v>
      </c>
      <c r="Y119" s="395" t="s">
        <v>397</v>
      </c>
      <c r="Z119" s="395"/>
      <c r="AA119" s="395"/>
      <c r="AB119" s="395"/>
      <c r="AC119" s="395"/>
      <c r="AD119" s="395"/>
      <c r="AE119" s="395"/>
      <c r="AF119" s="397" t="s">
        <v>183</v>
      </c>
      <c r="AG119" s="395" t="s">
        <v>183</v>
      </c>
      <c r="AH119" s="406" t="s">
        <v>397</v>
      </c>
      <c r="AI119" s="406" t="s">
        <v>397</v>
      </c>
      <c r="AJ119" s="406" t="s">
        <v>397</v>
      </c>
      <c r="AK119" s="406" t="s">
        <v>397</v>
      </c>
      <c r="AL119" s="406" t="s">
        <v>397</v>
      </c>
      <c r="AM119" s="406" t="s">
        <v>397</v>
      </c>
      <c r="AN119" s="406" t="s">
        <v>397</v>
      </c>
      <c r="AO119" s="406" t="s">
        <v>397</v>
      </c>
      <c r="AP119" s="406" t="s">
        <v>397</v>
      </c>
      <c r="AQ119" s="406" t="s">
        <v>397</v>
      </c>
      <c r="AR119" s="406" t="s">
        <v>397</v>
      </c>
      <c r="AS119" s="406" t="s">
        <v>397</v>
      </c>
      <c r="AT119" s="406" t="s">
        <v>397</v>
      </c>
      <c r="AU119" s="406" t="s">
        <v>397</v>
      </c>
      <c r="AV119" s="406" t="s">
        <v>397</v>
      </c>
      <c r="AW119" s="406" t="s">
        <v>397</v>
      </c>
      <c r="AX119" s="406" t="s">
        <v>397</v>
      </c>
      <c r="AY119" s="406" t="s">
        <v>397</v>
      </c>
      <c r="AZ119" s="406" t="s">
        <v>397</v>
      </c>
      <c r="BA119" s="406" t="s">
        <v>397</v>
      </c>
      <c r="BB119" s="406" t="s">
        <v>397</v>
      </c>
      <c r="BC119" s="406" t="s">
        <v>397</v>
      </c>
      <c r="BD119" s="406" t="s">
        <v>397</v>
      </c>
      <c r="BE119" s="406" t="s">
        <v>397</v>
      </c>
      <c r="BF119" s="406" t="s">
        <v>397</v>
      </c>
      <c r="BG119" s="406" t="s">
        <v>397</v>
      </c>
      <c r="BH119" s="406" t="s">
        <v>397</v>
      </c>
      <c r="BI119" s="406" t="s">
        <v>397</v>
      </c>
      <c r="BJ119" s="406" t="s">
        <v>397</v>
      </c>
      <c r="BK119" s="406" t="s">
        <v>397</v>
      </c>
      <c r="BL119" s="406" t="s">
        <v>397</v>
      </c>
      <c r="BM119" s="406" t="s">
        <v>397</v>
      </c>
      <c r="BN119" s="406" t="s">
        <v>397</v>
      </c>
      <c r="BO119" s="406" t="s">
        <v>397</v>
      </c>
      <c r="BP119" s="406" t="s">
        <v>397</v>
      </c>
      <c r="BQ119" s="406" t="s">
        <v>397</v>
      </c>
      <c r="BR119" s="406" t="s">
        <v>397</v>
      </c>
      <c r="BS119" s="406" t="s">
        <v>397</v>
      </c>
      <c r="BT119" s="406" t="s">
        <v>397</v>
      </c>
      <c r="BU119" s="406" t="s">
        <v>397</v>
      </c>
      <c r="BV119" s="406" t="s">
        <v>397</v>
      </c>
      <c r="BW119" s="406" t="s">
        <v>397</v>
      </c>
      <c r="BX119" s="406" t="s">
        <v>397</v>
      </c>
      <c r="BY119" s="406" t="s">
        <v>397</v>
      </c>
      <c r="BZ119" s="406" t="s">
        <v>397</v>
      </c>
      <c r="CA119" s="406" t="s">
        <v>397</v>
      </c>
      <c r="CB119" s="406" t="s">
        <v>397</v>
      </c>
      <c r="CC119" s="406" t="s">
        <v>397</v>
      </c>
      <c r="CD119" s="406" t="s">
        <v>397</v>
      </c>
      <c r="CE119" s="406" t="s">
        <v>397</v>
      </c>
      <c r="CF119" s="406" t="s">
        <v>397</v>
      </c>
      <c r="CG119" s="406" t="s">
        <v>397</v>
      </c>
      <c r="CH119" s="406" t="s">
        <v>397</v>
      </c>
      <c r="CI119" s="406" t="s">
        <v>397</v>
      </c>
      <c r="CJ119" s="406" t="s">
        <v>397</v>
      </c>
      <c r="CK119" s="406" t="s">
        <v>397</v>
      </c>
      <c r="CL119" s="406" t="s">
        <v>397</v>
      </c>
      <c r="CM119" s="406" t="s">
        <v>397</v>
      </c>
      <c r="CN119" s="406" t="s">
        <v>397</v>
      </c>
      <c r="CO119" s="406" t="s">
        <v>397</v>
      </c>
      <c r="CP119" s="406" t="s">
        <v>397</v>
      </c>
      <c r="CQ119" s="406" t="s">
        <v>397</v>
      </c>
      <c r="CR119" s="406" t="s">
        <v>397</v>
      </c>
      <c r="CS119" s="406" t="s">
        <v>397</v>
      </c>
      <c r="CT119" s="406" t="s">
        <v>397</v>
      </c>
      <c r="CU119" s="406" t="s">
        <v>397</v>
      </c>
      <c r="CV119" s="406" t="s">
        <v>397</v>
      </c>
      <c r="CW119" s="406" t="s">
        <v>397</v>
      </c>
      <c r="CX119" s="406" t="s">
        <v>397</v>
      </c>
      <c r="CY119" s="406" t="s">
        <v>397</v>
      </c>
      <c r="CZ119" s="406" t="s">
        <v>397</v>
      </c>
      <c r="DA119" s="406" t="s">
        <v>397</v>
      </c>
      <c r="DB119" s="406" t="s">
        <v>397</v>
      </c>
      <c r="DC119" s="397"/>
      <c r="DD119" s="397"/>
      <c r="DE119" s="397"/>
      <c r="DF119" s="397" t="s">
        <v>397</v>
      </c>
      <c r="DG119" s="397" t="s">
        <v>397</v>
      </c>
      <c r="DH119" s="397" t="s">
        <v>397</v>
      </c>
      <c r="DI119" s="397" t="s">
        <v>397</v>
      </c>
      <c r="DJ119" s="397" t="s">
        <v>397</v>
      </c>
      <c r="DK119" s="397" t="s">
        <v>397</v>
      </c>
      <c r="DL119" s="397"/>
      <c r="DM119" s="397"/>
      <c r="DN119" s="397" t="s">
        <v>183</v>
      </c>
      <c r="DO119" s="395" t="s">
        <v>183</v>
      </c>
      <c r="DP119" s="406" t="s">
        <v>397</v>
      </c>
      <c r="DQ119" s="406" t="s">
        <v>397</v>
      </c>
      <c r="DR119" s="406" t="s">
        <v>397</v>
      </c>
      <c r="DS119" s="406" t="s">
        <v>397</v>
      </c>
      <c r="DT119" s="406" t="s">
        <v>397</v>
      </c>
      <c r="DU119" s="406" t="s">
        <v>397</v>
      </c>
      <c r="DV119" s="406" t="s">
        <v>397</v>
      </c>
      <c r="DW119" s="406" t="s">
        <v>397</v>
      </c>
      <c r="DX119" s="406" t="s">
        <v>397</v>
      </c>
      <c r="DY119" s="406" t="s">
        <v>397</v>
      </c>
      <c r="DZ119" s="406" t="s">
        <v>397</v>
      </c>
      <c r="EA119" s="406" t="s">
        <v>397</v>
      </c>
      <c r="EB119" s="406" t="s">
        <v>397</v>
      </c>
      <c r="EC119" s="406" t="s">
        <v>397</v>
      </c>
      <c r="ED119" s="406" t="s">
        <v>397</v>
      </c>
      <c r="EE119" s="406" t="s">
        <v>397</v>
      </c>
      <c r="EF119" s="406" t="s">
        <v>397</v>
      </c>
      <c r="EG119" s="406" t="s">
        <v>397</v>
      </c>
      <c r="EH119" s="406" t="s">
        <v>397</v>
      </c>
      <c r="EI119" s="406" t="s">
        <v>397</v>
      </c>
      <c r="EJ119" s="406" t="s">
        <v>397</v>
      </c>
      <c r="EK119" s="406" t="s">
        <v>397</v>
      </c>
      <c r="EL119" s="406" t="s">
        <v>397</v>
      </c>
      <c r="EM119" s="406" t="s">
        <v>397</v>
      </c>
      <c r="EN119" s="406" t="s">
        <v>397</v>
      </c>
      <c r="EO119" s="406" t="s">
        <v>397</v>
      </c>
      <c r="EP119" s="406" t="s">
        <v>397</v>
      </c>
      <c r="EQ119" s="406" t="s">
        <v>397</v>
      </c>
      <c r="ER119" s="406" t="s">
        <v>397</v>
      </c>
      <c r="ES119" s="406" t="s">
        <v>397</v>
      </c>
      <c r="ET119" s="406" t="s">
        <v>397</v>
      </c>
      <c r="EU119" s="406" t="s">
        <v>397</v>
      </c>
      <c r="EV119" s="406" t="s">
        <v>397</v>
      </c>
      <c r="EW119" s="406" t="s">
        <v>397</v>
      </c>
      <c r="EX119" s="406" t="s">
        <v>397</v>
      </c>
      <c r="EY119" s="406" t="s">
        <v>397</v>
      </c>
      <c r="EZ119" s="406" t="s">
        <v>397</v>
      </c>
      <c r="FA119" s="406" t="s">
        <v>397</v>
      </c>
      <c r="FB119" s="406" t="s">
        <v>397</v>
      </c>
      <c r="FC119" s="406" t="s">
        <v>397</v>
      </c>
      <c r="FD119" s="406" t="s">
        <v>397</v>
      </c>
      <c r="FE119" s="406" t="s">
        <v>397</v>
      </c>
      <c r="FF119" s="406" t="s">
        <v>397</v>
      </c>
      <c r="FG119" s="406" t="s">
        <v>397</v>
      </c>
      <c r="FH119" s="406" t="s">
        <v>397</v>
      </c>
      <c r="FI119" s="406" t="s">
        <v>397</v>
      </c>
      <c r="FJ119" s="406" t="s">
        <v>397</v>
      </c>
      <c r="FK119" s="406" t="s">
        <v>397</v>
      </c>
      <c r="FL119" s="406" t="s">
        <v>397</v>
      </c>
      <c r="FM119" s="406" t="s">
        <v>397</v>
      </c>
      <c r="FN119" s="406" t="s">
        <v>397</v>
      </c>
      <c r="FO119" s="406" t="s">
        <v>397</v>
      </c>
      <c r="FP119" s="406" t="s">
        <v>397</v>
      </c>
      <c r="FQ119" s="406" t="s">
        <v>397</v>
      </c>
      <c r="FR119" s="406" t="s">
        <v>397</v>
      </c>
      <c r="FS119" s="406" t="s">
        <v>397</v>
      </c>
      <c r="FT119" s="406" t="s">
        <v>397</v>
      </c>
      <c r="FU119" s="406" t="s">
        <v>397</v>
      </c>
      <c r="FV119" s="406" t="s">
        <v>397</v>
      </c>
      <c r="FW119" s="406" t="s">
        <v>397</v>
      </c>
      <c r="FX119" s="406" t="s">
        <v>397</v>
      </c>
      <c r="FY119" s="406" t="s">
        <v>397</v>
      </c>
      <c r="FZ119" s="406" t="s">
        <v>397</v>
      </c>
      <c r="GA119" s="406" t="s">
        <v>397</v>
      </c>
      <c r="GB119" s="406" t="s">
        <v>397</v>
      </c>
      <c r="GC119" s="406" t="s">
        <v>397</v>
      </c>
      <c r="GD119" s="406" t="s">
        <v>397</v>
      </c>
      <c r="GE119" s="406" t="s">
        <v>397</v>
      </c>
      <c r="GF119" s="406" t="s">
        <v>397</v>
      </c>
      <c r="GG119" s="406" t="s">
        <v>397</v>
      </c>
      <c r="GH119" s="406" t="s">
        <v>397</v>
      </c>
      <c r="GI119" s="406" t="s">
        <v>397</v>
      </c>
      <c r="GJ119" s="406" t="s">
        <v>397</v>
      </c>
      <c r="GK119" s="406" t="s">
        <v>397</v>
      </c>
      <c r="GL119" s="406" t="s">
        <v>397</v>
      </c>
      <c r="GM119" s="406" t="s">
        <v>397</v>
      </c>
      <c r="GN119" s="406" t="s">
        <v>397</v>
      </c>
      <c r="GO119" s="406" t="s">
        <v>397</v>
      </c>
      <c r="GP119" s="406" t="s">
        <v>397</v>
      </c>
      <c r="GQ119" s="406" t="s">
        <v>397</v>
      </c>
      <c r="GR119" s="406" t="s">
        <v>397</v>
      </c>
      <c r="GS119" s="406" t="s">
        <v>397</v>
      </c>
      <c r="GT119" s="406" t="s">
        <v>397</v>
      </c>
      <c r="GU119" s="406" t="s">
        <v>397</v>
      </c>
      <c r="GV119" s="406" t="s">
        <v>397</v>
      </c>
      <c r="GW119" s="406" t="s">
        <v>397</v>
      </c>
      <c r="GX119" s="406" t="s">
        <v>397</v>
      </c>
      <c r="GY119" s="406" t="s">
        <v>397</v>
      </c>
      <c r="GZ119" s="406" t="s">
        <v>397</v>
      </c>
      <c r="HA119" s="406" t="s">
        <v>397</v>
      </c>
      <c r="HB119" s="406" t="s">
        <v>397</v>
      </c>
      <c r="HC119" s="406" t="s">
        <v>397</v>
      </c>
      <c r="HD119" s="406" t="s">
        <v>397</v>
      </c>
      <c r="HE119" s="406" t="s">
        <v>397</v>
      </c>
      <c r="HF119" s="406" t="s">
        <v>397</v>
      </c>
      <c r="HG119" s="406" t="s">
        <v>397</v>
      </c>
      <c r="HH119" s="406" t="s">
        <v>397</v>
      </c>
      <c r="HI119" s="406" t="s">
        <v>397</v>
      </c>
      <c r="HJ119" s="406" t="s">
        <v>397</v>
      </c>
      <c r="HK119" s="406" t="s">
        <v>397</v>
      </c>
      <c r="HL119" s="406" t="s">
        <v>397</v>
      </c>
      <c r="HM119" s="406" t="s">
        <v>397</v>
      </c>
      <c r="HN119" s="406" t="s">
        <v>397</v>
      </c>
      <c r="HO119" s="406" t="s">
        <v>397</v>
      </c>
      <c r="HP119" s="406" t="s">
        <v>397</v>
      </c>
      <c r="HQ119" s="406" t="s">
        <v>397</v>
      </c>
      <c r="HR119" s="406" t="s">
        <v>397</v>
      </c>
      <c r="HS119" s="406" t="s">
        <v>397</v>
      </c>
      <c r="HT119" s="406" t="s">
        <v>397</v>
      </c>
      <c r="HU119" s="406" t="s">
        <v>397</v>
      </c>
      <c r="HV119" s="406" t="s">
        <v>397</v>
      </c>
      <c r="HW119" s="406" t="s">
        <v>397</v>
      </c>
      <c r="HX119" s="406" t="s">
        <v>397</v>
      </c>
      <c r="HY119" s="406" t="s">
        <v>397</v>
      </c>
      <c r="HZ119" s="406" t="s">
        <v>397</v>
      </c>
      <c r="IA119" s="406" t="s">
        <v>397</v>
      </c>
      <c r="IB119" s="406" t="s">
        <v>397</v>
      </c>
      <c r="IC119" s="406" t="s">
        <v>397</v>
      </c>
      <c r="ID119" s="406" t="s">
        <v>397</v>
      </c>
      <c r="IE119" s="406" t="s">
        <v>397</v>
      </c>
      <c r="IF119" s="406" t="s">
        <v>397</v>
      </c>
      <c r="IG119" s="406" t="s">
        <v>397</v>
      </c>
      <c r="IH119" s="406" t="s">
        <v>397</v>
      </c>
      <c r="II119" s="406" t="s">
        <v>397</v>
      </c>
      <c r="IJ119" s="406" t="s">
        <v>397</v>
      </c>
      <c r="IK119" s="406" t="s">
        <v>397</v>
      </c>
      <c r="IL119" s="406" t="s">
        <v>397</v>
      </c>
      <c r="IM119" s="406" t="s">
        <v>397</v>
      </c>
      <c r="IN119" s="406" t="s">
        <v>397</v>
      </c>
      <c r="IO119" s="406" t="s">
        <v>397</v>
      </c>
      <c r="IP119" s="406" t="s">
        <v>397</v>
      </c>
      <c r="IQ119" s="406" t="s">
        <v>397</v>
      </c>
      <c r="IR119" s="406" t="s">
        <v>397</v>
      </c>
      <c r="IS119" s="406" t="s">
        <v>397</v>
      </c>
      <c r="IT119" s="406" t="s">
        <v>397</v>
      </c>
      <c r="IU119" s="406" t="s">
        <v>397</v>
      </c>
      <c r="IV119" s="406" t="s">
        <v>397</v>
      </c>
      <c r="IW119" s="406" t="s">
        <v>397</v>
      </c>
      <c r="IX119" s="406" t="s">
        <v>397</v>
      </c>
      <c r="IY119" s="406" t="s">
        <v>397</v>
      </c>
      <c r="IZ119" s="406" t="s">
        <v>397</v>
      </c>
      <c r="JA119" s="406" t="s">
        <v>397</v>
      </c>
      <c r="JB119" s="406" t="s">
        <v>397</v>
      </c>
      <c r="JC119" s="406" t="s">
        <v>397</v>
      </c>
      <c r="JD119" s="406" t="s">
        <v>397</v>
      </c>
      <c r="JE119" s="406" t="s">
        <v>397</v>
      </c>
      <c r="JF119" s="406" t="s">
        <v>397</v>
      </c>
      <c r="JG119" s="406" t="s">
        <v>397</v>
      </c>
      <c r="JH119" s="406" t="s">
        <v>397</v>
      </c>
      <c r="JI119" s="406" t="s">
        <v>397</v>
      </c>
      <c r="JJ119" s="406" t="s">
        <v>397</v>
      </c>
      <c r="JK119" s="406" t="s">
        <v>397</v>
      </c>
      <c r="JL119" s="406" t="s">
        <v>397</v>
      </c>
      <c r="JM119" s="406" t="s">
        <v>397</v>
      </c>
      <c r="JN119" s="406" t="s">
        <v>397</v>
      </c>
      <c r="JO119" s="406" t="s">
        <v>397</v>
      </c>
      <c r="JP119" s="406" t="s">
        <v>397</v>
      </c>
      <c r="JQ119" s="406" t="s">
        <v>397</v>
      </c>
      <c r="JR119" s="406" t="s">
        <v>397</v>
      </c>
      <c r="JS119" s="406" t="s">
        <v>397</v>
      </c>
      <c r="JT119" s="406" t="s">
        <v>397</v>
      </c>
      <c r="JU119" s="406" t="s">
        <v>397</v>
      </c>
      <c r="JV119" s="406" t="s">
        <v>397</v>
      </c>
      <c r="JW119" s="406" t="s">
        <v>397</v>
      </c>
      <c r="JX119" s="406" t="s">
        <v>397</v>
      </c>
      <c r="JY119" s="406" t="s">
        <v>397</v>
      </c>
      <c r="JZ119" s="406" t="s">
        <v>397</v>
      </c>
      <c r="KA119" s="406" t="s">
        <v>397</v>
      </c>
      <c r="KB119" s="406" t="s">
        <v>397</v>
      </c>
      <c r="KC119" s="406" t="s">
        <v>397</v>
      </c>
      <c r="KD119" s="406" t="s">
        <v>397</v>
      </c>
      <c r="KE119" s="406" t="s">
        <v>397</v>
      </c>
      <c r="KF119" s="406" t="s">
        <v>397</v>
      </c>
      <c r="KG119" s="406" t="s">
        <v>397</v>
      </c>
      <c r="KH119" s="406" t="s">
        <v>397</v>
      </c>
      <c r="KI119" s="406" t="s">
        <v>397</v>
      </c>
      <c r="KJ119" s="406" t="s">
        <v>397</v>
      </c>
      <c r="KK119" s="406" t="s">
        <v>397</v>
      </c>
      <c r="KL119" s="406" t="s">
        <v>397</v>
      </c>
      <c r="KM119" s="406" t="s">
        <v>397</v>
      </c>
      <c r="KN119" s="406" t="s">
        <v>397</v>
      </c>
      <c r="KO119" s="406" t="s">
        <v>397</v>
      </c>
      <c r="KP119" s="406" t="s">
        <v>397</v>
      </c>
      <c r="KQ119" s="406" t="s">
        <v>397</v>
      </c>
      <c r="KR119" s="406" t="s">
        <v>397</v>
      </c>
      <c r="KS119" s="406" t="s">
        <v>397</v>
      </c>
      <c r="KT119" s="406" t="s">
        <v>397</v>
      </c>
      <c r="KU119" s="406"/>
      <c r="KV119" s="406"/>
      <c r="KW119" s="406"/>
      <c r="KX119" s="406"/>
      <c r="KY119" s="397"/>
      <c r="KZ119" s="397" t="s">
        <v>183</v>
      </c>
      <c r="LA119" s="397" t="s">
        <v>397</v>
      </c>
      <c r="LB119" s="397" t="s">
        <v>397</v>
      </c>
      <c r="LC119" s="397" t="s">
        <v>397</v>
      </c>
      <c r="LD119" s="397" t="s">
        <v>397</v>
      </c>
      <c r="LE119" s="397" t="s">
        <v>397</v>
      </c>
      <c r="LF119" s="397" t="s">
        <v>397</v>
      </c>
      <c r="LG119" s="397"/>
      <c r="LH119" s="406"/>
      <c r="LI119" s="406"/>
      <c r="LJ119" s="406"/>
      <c r="LK119" s="406"/>
      <c r="LL119" s="406"/>
      <c r="LM119" s="406"/>
      <c r="LN119" s="406"/>
      <c r="LO119" s="406"/>
      <c r="LP119" s="406"/>
      <c r="LQ119" s="406"/>
      <c r="LR119" s="406"/>
      <c r="LS119" s="406"/>
      <c r="LT119" s="406"/>
      <c r="LU119" s="406"/>
      <c r="LV119" s="406"/>
      <c r="LW119" s="406"/>
      <c r="LX119" s="406"/>
      <c r="LY119" s="406"/>
      <c r="LZ119" s="406"/>
      <c r="MA119" s="406"/>
      <c r="MB119" s="406"/>
      <c r="MC119" s="406"/>
      <c r="MD119" s="406"/>
      <c r="ME119" s="406"/>
      <c r="MF119" s="406"/>
      <c r="MG119" s="406"/>
      <c r="MH119" s="406"/>
      <c r="MI119" s="406"/>
      <c r="MJ119" s="406"/>
      <c r="MK119" s="406"/>
      <c r="ML119" s="406"/>
      <c r="MM119" s="406"/>
      <c r="MN119" s="406"/>
      <c r="MO119" s="406"/>
      <c r="MP119" s="406"/>
      <c r="MQ119" s="406"/>
      <c r="MR119" s="406"/>
      <c r="MS119" s="406"/>
      <c r="MT119" s="406"/>
      <c r="MU119" s="406"/>
      <c r="MV119" s="406"/>
      <c r="MW119" s="406"/>
      <c r="MX119" s="406"/>
      <c r="MY119" s="406"/>
      <c r="MZ119" s="406"/>
      <c r="NA119" s="406"/>
      <c r="NB119" s="406"/>
      <c r="NC119" s="406"/>
      <c r="ND119" s="406"/>
      <c r="NE119" s="406"/>
      <c r="NF119" s="406"/>
      <c r="NG119" s="406"/>
      <c r="NH119" s="406"/>
      <c r="NI119" s="406"/>
      <c r="NJ119" s="406"/>
      <c r="NK119" s="406"/>
      <c r="NL119" s="406"/>
      <c r="NM119" s="406"/>
      <c r="NN119" s="406"/>
      <c r="NO119" s="406"/>
      <c r="NP119" s="406"/>
      <c r="NQ119" s="406"/>
      <c r="NR119" s="406"/>
      <c r="NS119" s="406"/>
      <c r="NT119" s="406"/>
      <c r="NU119" s="406"/>
      <c r="NV119" s="406"/>
      <c r="NW119" s="406"/>
      <c r="NX119" s="406"/>
      <c r="NY119" s="406"/>
      <c r="NZ119" s="406"/>
      <c r="OA119" s="406"/>
      <c r="OB119" s="406"/>
      <c r="OC119" s="406"/>
      <c r="OD119" s="406"/>
      <c r="OE119" s="406"/>
      <c r="OF119" s="406"/>
      <c r="OG119" s="406"/>
      <c r="OH119" s="406"/>
      <c r="OI119" s="406"/>
      <c r="OJ119" s="406"/>
      <c r="OK119" s="406"/>
      <c r="OL119" s="406"/>
      <c r="OM119" s="406"/>
      <c r="ON119" s="406"/>
      <c r="OO119" s="406"/>
      <c r="OP119" s="406"/>
      <c r="OQ119" s="406"/>
      <c r="OR119" s="406"/>
      <c r="OS119" s="406"/>
      <c r="OT119" s="406"/>
      <c r="OU119" s="406"/>
      <c r="OV119" s="406"/>
      <c r="OW119" s="406"/>
      <c r="OX119" s="406"/>
      <c r="OY119" s="406"/>
      <c r="OZ119" s="406"/>
      <c r="PA119" s="406"/>
      <c r="PB119" s="406"/>
      <c r="PC119" s="406"/>
      <c r="PD119" s="406"/>
      <c r="PE119" s="406"/>
      <c r="PF119" s="406"/>
      <c r="PG119" s="406"/>
      <c r="PH119" s="406"/>
      <c r="PI119" s="406"/>
      <c r="PJ119" s="406"/>
      <c r="PK119" s="406"/>
      <c r="PL119" s="406"/>
      <c r="PM119" s="406"/>
      <c r="PN119" s="406"/>
      <c r="PO119" s="406"/>
      <c r="PP119" s="406"/>
      <c r="PQ119" s="406"/>
      <c r="PR119" s="406"/>
      <c r="PS119" s="406"/>
      <c r="PT119" s="406"/>
      <c r="PU119" s="406"/>
      <c r="PV119" s="406"/>
      <c r="PW119" s="406"/>
      <c r="PX119" s="406"/>
      <c r="PY119" s="406"/>
      <c r="PZ119" s="406"/>
      <c r="QA119" s="406"/>
      <c r="QB119" s="406"/>
      <c r="QC119" s="406"/>
      <c r="QD119" s="406"/>
      <c r="QE119" s="406"/>
      <c r="QF119" s="406"/>
      <c r="QG119" s="406"/>
      <c r="QH119" s="406"/>
      <c r="QI119" s="406"/>
      <c r="QJ119" s="406"/>
      <c r="QK119" s="406"/>
      <c r="QL119" s="406"/>
      <c r="QM119" s="406"/>
      <c r="QN119" s="406"/>
      <c r="QO119" s="406"/>
      <c r="QP119" s="406"/>
      <c r="QQ119" s="406"/>
      <c r="QR119" s="406"/>
      <c r="QS119" s="406"/>
      <c r="QT119" s="406"/>
      <c r="QU119" s="406"/>
      <c r="QV119" s="406"/>
      <c r="QW119" s="406"/>
      <c r="QX119" s="406"/>
      <c r="QY119" s="406"/>
      <c r="QZ119" s="406"/>
      <c r="RA119" s="406"/>
      <c r="RB119" s="406"/>
      <c r="RC119" s="406"/>
      <c r="RD119" s="406"/>
      <c r="RE119" s="406"/>
      <c r="RF119" s="406"/>
      <c r="RG119" s="406"/>
      <c r="RH119" s="406"/>
      <c r="RI119" s="406"/>
      <c r="RJ119" s="406"/>
      <c r="RK119" s="406"/>
      <c r="RL119" s="406"/>
      <c r="RM119" s="406"/>
      <c r="RN119" s="406"/>
      <c r="RO119" s="406"/>
      <c r="RP119" s="406"/>
      <c r="RQ119" s="406"/>
      <c r="RR119" s="406"/>
      <c r="RS119" s="406"/>
      <c r="RT119" s="406"/>
      <c r="RU119" s="406"/>
      <c r="RV119" s="406"/>
      <c r="RW119" s="406"/>
      <c r="RX119" s="406"/>
      <c r="RY119" s="406"/>
      <c r="RZ119" s="406"/>
      <c r="SA119" s="406"/>
      <c r="SB119" s="406"/>
      <c r="SC119" s="406"/>
      <c r="SD119" s="406"/>
      <c r="SE119" s="406"/>
      <c r="SF119" s="406"/>
      <c r="SG119" s="406"/>
    </row>
    <row r="120" spans="1:501">
      <c r="A120" s="395"/>
      <c r="B120" s="443" t="s">
        <v>184</v>
      </c>
      <c r="C120" s="395">
        <v>0</v>
      </c>
      <c r="D120" s="395">
        <v>1</v>
      </c>
      <c r="E120" s="395">
        <v>1</v>
      </c>
      <c r="F120" s="395">
        <v>2</v>
      </c>
      <c r="G120" s="395">
        <v>5</v>
      </c>
      <c r="H120" s="395">
        <v>1</v>
      </c>
      <c r="I120" s="395">
        <v>1</v>
      </c>
      <c r="J120" s="395">
        <v>-3</v>
      </c>
      <c r="K120" s="395">
        <v>11</v>
      </c>
      <c r="L120" s="395">
        <v>6</v>
      </c>
      <c r="M120" s="395">
        <v>0</v>
      </c>
      <c r="N120" s="395"/>
      <c r="O120" s="444" t="s">
        <v>184</v>
      </c>
      <c r="P120" s="395">
        <v>5</v>
      </c>
      <c r="Q120" s="395">
        <v>6</v>
      </c>
      <c r="R120" s="395">
        <v>-1</v>
      </c>
      <c r="S120" s="395">
        <v>0</v>
      </c>
      <c r="T120" s="395">
        <v>1</v>
      </c>
      <c r="U120" s="395">
        <v>0</v>
      </c>
      <c r="V120" s="395">
        <v>0</v>
      </c>
      <c r="W120" s="395" t="s">
        <v>397</v>
      </c>
      <c r="X120" s="395" t="s">
        <v>397</v>
      </c>
      <c r="Y120" s="395" t="s">
        <v>397</v>
      </c>
      <c r="Z120" s="395"/>
      <c r="AA120" s="395"/>
      <c r="AB120" s="395"/>
      <c r="AC120" s="395"/>
      <c r="AD120" s="395"/>
      <c r="AE120" s="395"/>
      <c r="AF120" s="397" t="s">
        <v>184</v>
      </c>
      <c r="AG120" s="395" t="s">
        <v>184</v>
      </c>
      <c r="AH120" s="406" t="s">
        <v>397</v>
      </c>
      <c r="AI120" s="406" t="s">
        <v>397</v>
      </c>
      <c r="AJ120" s="406" t="s">
        <v>397</v>
      </c>
      <c r="AK120" s="406" t="s">
        <v>397</v>
      </c>
      <c r="AL120" s="406" t="s">
        <v>397</v>
      </c>
      <c r="AM120" s="406" t="s">
        <v>397</v>
      </c>
      <c r="AN120" s="406" t="s">
        <v>397</v>
      </c>
      <c r="AO120" s="406" t="s">
        <v>397</v>
      </c>
      <c r="AP120" s="406" t="s">
        <v>397</v>
      </c>
      <c r="AQ120" s="406" t="s">
        <v>397</v>
      </c>
      <c r="AR120" s="406" t="s">
        <v>397</v>
      </c>
      <c r="AS120" s="406" t="s">
        <v>397</v>
      </c>
      <c r="AT120" s="406" t="s">
        <v>397</v>
      </c>
      <c r="AU120" s="406" t="s">
        <v>397</v>
      </c>
      <c r="AV120" s="406" t="s">
        <v>397</v>
      </c>
      <c r="AW120" s="406" t="s">
        <v>397</v>
      </c>
      <c r="AX120" s="406" t="s">
        <v>397</v>
      </c>
      <c r="AY120" s="406" t="s">
        <v>397</v>
      </c>
      <c r="AZ120" s="406" t="s">
        <v>397</v>
      </c>
      <c r="BA120" s="406" t="s">
        <v>397</v>
      </c>
      <c r="BB120" s="406" t="s">
        <v>397</v>
      </c>
      <c r="BC120" s="406" t="s">
        <v>397</v>
      </c>
      <c r="BD120" s="406" t="s">
        <v>397</v>
      </c>
      <c r="BE120" s="406" t="s">
        <v>397</v>
      </c>
      <c r="BF120" s="406" t="s">
        <v>397</v>
      </c>
      <c r="BG120" s="406" t="s">
        <v>397</v>
      </c>
      <c r="BH120" s="406" t="s">
        <v>397</v>
      </c>
      <c r="BI120" s="406" t="s">
        <v>397</v>
      </c>
      <c r="BJ120" s="406" t="s">
        <v>397</v>
      </c>
      <c r="BK120" s="406" t="s">
        <v>397</v>
      </c>
      <c r="BL120" s="406" t="s">
        <v>397</v>
      </c>
      <c r="BM120" s="406" t="s">
        <v>397</v>
      </c>
      <c r="BN120" s="406" t="s">
        <v>397</v>
      </c>
      <c r="BO120" s="406" t="s">
        <v>397</v>
      </c>
      <c r="BP120" s="406" t="s">
        <v>397</v>
      </c>
      <c r="BQ120" s="406" t="s">
        <v>397</v>
      </c>
      <c r="BR120" s="406" t="s">
        <v>397</v>
      </c>
      <c r="BS120" s="406" t="s">
        <v>397</v>
      </c>
      <c r="BT120" s="406" t="s">
        <v>397</v>
      </c>
      <c r="BU120" s="406" t="s">
        <v>397</v>
      </c>
      <c r="BV120" s="406" t="s">
        <v>397</v>
      </c>
      <c r="BW120" s="406" t="s">
        <v>397</v>
      </c>
      <c r="BX120" s="406" t="s">
        <v>397</v>
      </c>
      <c r="BY120" s="406" t="s">
        <v>397</v>
      </c>
      <c r="BZ120" s="406" t="s">
        <v>397</v>
      </c>
      <c r="CA120" s="406" t="s">
        <v>397</v>
      </c>
      <c r="CB120" s="406" t="s">
        <v>397</v>
      </c>
      <c r="CC120" s="406" t="s">
        <v>397</v>
      </c>
      <c r="CD120" s="406" t="s">
        <v>397</v>
      </c>
      <c r="CE120" s="406" t="s">
        <v>397</v>
      </c>
      <c r="CF120" s="406" t="s">
        <v>397</v>
      </c>
      <c r="CG120" s="406" t="s">
        <v>397</v>
      </c>
      <c r="CH120" s="406" t="s">
        <v>397</v>
      </c>
      <c r="CI120" s="406" t="s">
        <v>397</v>
      </c>
      <c r="CJ120" s="406" t="s">
        <v>397</v>
      </c>
      <c r="CK120" s="406" t="s">
        <v>397</v>
      </c>
      <c r="CL120" s="406" t="s">
        <v>397</v>
      </c>
      <c r="CM120" s="406" t="s">
        <v>397</v>
      </c>
      <c r="CN120" s="406" t="s">
        <v>397</v>
      </c>
      <c r="CO120" s="406" t="s">
        <v>397</v>
      </c>
      <c r="CP120" s="406" t="s">
        <v>397</v>
      </c>
      <c r="CQ120" s="406" t="s">
        <v>397</v>
      </c>
      <c r="CR120" s="406" t="s">
        <v>397</v>
      </c>
      <c r="CS120" s="406" t="s">
        <v>397</v>
      </c>
      <c r="CT120" s="406" t="s">
        <v>397</v>
      </c>
      <c r="CU120" s="406" t="s">
        <v>397</v>
      </c>
      <c r="CV120" s="406" t="s">
        <v>397</v>
      </c>
      <c r="CW120" s="406" t="s">
        <v>397</v>
      </c>
      <c r="CX120" s="406" t="s">
        <v>397</v>
      </c>
      <c r="CY120" s="406" t="s">
        <v>397</v>
      </c>
      <c r="CZ120" s="406" t="s">
        <v>397</v>
      </c>
      <c r="DA120" s="406" t="s">
        <v>397</v>
      </c>
      <c r="DB120" s="406" t="s">
        <v>397</v>
      </c>
      <c r="DC120" s="397"/>
      <c r="DD120" s="397"/>
      <c r="DE120" s="397"/>
      <c r="DF120" s="397" t="s">
        <v>397</v>
      </c>
      <c r="DG120" s="397" t="s">
        <v>397</v>
      </c>
      <c r="DH120" s="397" t="s">
        <v>397</v>
      </c>
      <c r="DI120" s="397" t="s">
        <v>397</v>
      </c>
      <c r="DJ120" s="397" t="s">
        <v>397</v>
      </c>
      <c r="DK120" s="397" t="s">
        <v>397</v>
      </c>
      <c r="DL120" s="397"/>
      <c r="DM120" s="397"/>
      <c r="DN120" s="397" t="s">
        <v>184</v>
      </c>
      <c r="DO120" s="395" t="s">
        <v>184</v>
      </c>
      <c r="DP120" s="406" t="s">
        <v>397</v>
      </c>
      <c r="DQ120" s="406" t="s">
        <v>397</v>
      </c>
      <c r="DR120" s="406" t="s">
        <v>397</v>
      </c>
      <c r="DS120" s="406" t="s">
        <v>397</v>
      </c>
      <c r="DT120" s="406" t="s">
        <v>397</v>
      </c>
      <c r="DU120" s="406" t="s">
        <v>397</v>
      </c>
      <c r="DV120" s="406" t="s">
        <v>397</v>
      </c>
      <c r="DW120" s="406" t="s">
        <v>397</v>
      </c>
      <c r="DX120" s="406" t="s">
        <v>397</v>
      </c>
      <c r="DY120" s="406" t="s">
        <v>397</v>
      </c>
      <c r="DZ120" s="406" t="s">
        <v>397</v>
      </c>
      <c r="EA120" s="406" t="s">
        <v>397</v>
      </c>
      <c r="EB120" s="406" t="s">
        <v>397</v>
      </c>
      <c r="EC120" s="406" t="s">
        <v>397</v>
      </c>
      <c r="ED120" s="406" t="s">
        <v>397</v>
      </c>
      <c r="EE120" s="406" t="s">
        <v>397</v>
      </c>
      <c r="EF120" s="406" t="s">
        <v>397</v>
      </c>
      <c r="EG120" s="406" t="s">
        <v>397</v>
      </c>
      <c r="EH120" s="406" t="s">
        <v>397</v>
      </c>
      <c r="EI120" s="406" t="s">
        <v>397</v>
      </c>
      <c r="EJ120" s="406" t="s">
        <v>397</v>
      </c>
      <c r="EK120" s="406" t="s">
        <v>397</v>
      </c>
      <c r="EL120" s="406" t="s">
        <v>397</v>
      </c>
      <c r="EM120" s="406" t="s">
        <v>397</v>
      </c>
      <c r="EN120" s="406" t="s">
        <v>397</v>
      </c>
      <c r="EO120" s="406" t="s">
        <v>397</v>
      </c>
      <c r="EP120" s="406" t="s">
        <v>397</v>
      </c>
      <c r="EQ120" s="406" t="s">
        <v>397</v>
      </c>
      <c r="ER120" s="406" t="s">
        <v>397</v>
      </c>
      <c r="ES120" s="406" t="s">
        <v>397</v>
      </c>
      <c r="ET120" s="406" t="s">
        <v>397</v>
      </c>
      <c r="EU120" s="406" t="s">
        <v>397</v>
      </c>
      <c r="EV120" s="406" t="s">
        <v>397</v>
      </c>
      <c r="EW120" s="406" t="s">
        <v>397</v>
      </c>
      <c r="EX120" s="406" t="s">
        <v>397</v>
      </c>
      <c r="EY120" s="406" t="s">
        <v>397</v>
      </c>
      <c r="EZ120" s="406" t="s">
        <v>397</v>
      </c>
      <c r="FA120" s="406" t="s">
        <v>397</v>
      </c>
      <c r="FB120" s="406" t="s">
        <v>397</v>
      </c>
      <c r="FC120" s="406" t="s">
        <v>397</v>
      </c>
      <c r="FD120" s="406" t="s">
        <v>397</v>
      </c>
      <c r="FE120" s="406" t="s">
        <v>397</v>
      </c>
      <c r="FF120" s="406" t="s">
        <v>397</v>
      </c>
      <c r="FG120" s="406" t="s">
        <v>397</v>
      </c>
      <c r="FH120" s="406" t="s">
        <v>397</v>
      </c>
      <c r="FI120" s="406" t="s">
        <v>397</v>
      </c>
      <c r="FJ120" s="406" t="s">
        <v>397</v>
      </c>
      <c r="FK120" s="406" t="s">
        <v>397</v>
      </c>
      <c r="FL120" s="406" t="s">
        <v>397</v>
      </c>
      <c r="FM120" s="406" t="s">
        <v>397</v>
      </c>
      <c r="FN120" s="406" t="s">
        <v>397</v>
      </c>
      <c r="FO120" s="406" t="s">
        <v>397</v>
      </c>
      <c r="FP120" s="406" t="s">
        <v>397</v>
      </c>
      <c r="FQ120" s="406" t="s">
        <v>397</v>
      </c>
      <c r="FR120" s="406" t="s">
        <v>397</v>
      </c>
      <c r="FS120" s="406" t="s">
        <v>397</v>
      </c>
      <c r="FT120" s="406" t="s">
        <v>397</v>
      </c>
      <c r="FU120" s="406" t="s">
        <v>397</v>
      </c>
      <c r="FV120" s="406" t="s">
        <v>397</v>
      </c>
      <c r="FW120" s="406" t="s">
        <v>397</v>
      </c>
      <c r="FX120" s="406" t="s">
        <v>397</v>
      </c>
      <c r="FY120" s="406" t="s">
        <v>397</v>
      </c>
      <c r="FZ120" s="406" t="s">
        <v>397</v>
      </c>
      <c r="GA120" s="406" t="s">
        <v>397</v>
      </c>
      <c r="GB120" s="406" t="s">
        <v>397</v>
      </c>
      <c r="GC120" s="406" t="s">
        <v>397</v>
      </c>
      <c r="GD120" s="406" t="s">
        <v>397</v>
      </c>
      <c r="GE120" s="406" t="s">
        <v>397</v>
      </c>
      <c r="GF120" s="406" t="s">
        <v>397</v>
      </c>
      <c r="GG120" s="406" t="s">
        <v>397</v>
      </c>
      <c r="GH120" s="406" t="s">
        <v>397</v>
      </c>
      <c r="GI120" s="406" t="s">
        <v>397</v>
      </c>
      <c r="GJ120" s="406" t="s">
        <v>397</v>
      </c>
      <c r="GK120" s="406" t="s">
        <v>397</v>
      </c>
      <c r="GL120" s="406" t="s">
        <v>397</v>
      </c>
      <c r="GM120" s="406" t="s">
        <v>397</v>
      </c>
      <c r="GN120" s="406" t="s">
        <v>397</v>
      </c>
      <c r="GO120" s="406" t="s">
        <v>397</v>
      </c>
      <c r="GP120" s="406" t="s">
        <v>397</v>
      </c>
      <c r="GQ120" s="406" t="s">
        <v>397</v>
      </c>
      <c r="GR120" s="406" t="s">
        <v>397</v>
      </c>
      <c r="GS120" s="406" t="s">
        <v>397</v>
      </c>
      <c r="GT120" s="406" t="s">
        <v>397</v>
      </c>
      <c r="GU120" s="406" t="s">
        <v>397</v>
      </c>
      <c r="GV120" s="406" t="s">
        <v>397</v>
      </c>
      <c r="GW120" s="406" t="s">
        <v>397</v>
      </c>
      <c r="GX120" s="406" t="s">
        <v>397</v>
      </c>
      <c r="GY120" s="406" t="s">
        <v>397</v>
      </c>
      <c r="GZ120" s="406" t="s">
        <v>397</v>
      </c>
      <c r="HA120" s="406" t="s">
        <v>397</v>
      </c>
      <c r="HB120" s="406" t="s">
        <v>397</v>
      </c>
      <c r="HC120" s="406" t="s">
        <v>397</v>
      </c>
      <c r="HD120" s="406" t="s">
        <v>397</v>
      </c>
      <c r="HE120" s="406" t="s">
        <v>397</v>
      </c>
      <c r="HF120" s="406" t="s">
        <v>397</v>
      </c>
      <c r="HG120" s="406" t="s">
        <v>397</v>
      </c>
      <c r="HH120" s="406" t="s">
        <v>397</v>
      </c>
      <c r="HI120" s="406" t="s">
        <v>397</v>
      </c>
      <c r="HJ120" s="406" t="s">
        <v>397</v>
      </c>
      <c r="HK120" s="406" t="s">
        <v>397</v>
      </c>
      <c r="HL120" s="406" t="s">
        <v>397</v>
      </c>
      <c r="HM120" s="406" t="s">
        <v>397</v>
      </c>
      <c r="HN120" s="406" t="s">
        <v>397</v>
      </c>
      <c r="HO120" s="406" t="s">
        <v>397</v>
      </c>
      <c r="HP120" s="406" t="s">
        <v>397</v>
      </c>
      <c r="HQ120" s="406" t="s">
        <v>397</v>
      </c>
      <c r="HR120" s="406" t="s">
        <v>397</v>
      </c>
      <c r="HS120" s="406" t="s">
        <v>397</v>
      </c>
      <c r="HT120" s="406" t="s">
        <v>397</v>
      </c>
      <c r="HU120" s="406" t="s">
        <v>397</v>
      </c>
      <c r="HV120" s="406" t="s">
        <v>397</v>
      </c>
      <c r="HW120" s="406" t="s">
        <v>397</v>
      </c>
      <c r="HX120" s="406" t="s">
        <v>397</v>
      </c>
      <c r="HY120" s="406" t="s">
        <v>397</v>
      </c>
      <c r="HZ120" s="406" t="s">
        <v>397</v>
      </c>
      <c r="IA120" s="406" t="s">
        <v>397</v>
      </c>
      <c r="IB120" s="406" t="s">
        <v>397</v>
      </c>
      <c r="IC120" s="406" t="s">
        <v>397</v>
      </c>
      <c r="ID120" s="406" t="s">
        <v>397</v>
      </c>
      <c r="IE120" s="406" t="s">
        <v>397</v>
      </c>
      <c r="IF120" s="406" t="s">
        <v>397</v>
      </c>
      <c r="IG120" s="406" t="s">
        <v>397</v>
      </c>
      <c r="IH120" s="406" t="s">
        <v>397</v>
      </c>
      <c r="II120" s="406" t="s">
        <v>397</v>
      </c>
      <c r="IJ120" s="406" t="s">
        <v>397</v>
      </c>
      <c r="IK120" s="406" t="s">
        <v>397</v>
      </c>
      <c r="IL120" s="406" t="s">
        <v>397</v>
      </c>
      <c r="IM120" s="406" t="s">
        <v>397</v>
      </c>
      <c r="IN120" s="406" t="s">
        <v>397</v>
      </c>
      <c r="IO120" s="406" t="s">
        <v>397</v>
      </c>
      <c r="IP120" s="406" t="s">
        <v>397</v>
      </c>
      <c r="IQ120" s="406" t="s">
        <v>397</v>
      </c>
      <c r="IR120" s="406" t="s">
        <v>397</v>
      </c>
      <c r="IS120" s="406" t="s">
        <v>397</v>
      </c>
      <c r="IT120" s="406" t="s">
        <v>397</v>
      </c>
      <c r="IU120" s="406" t="s">
        <v>397</v>
      </c>
      <c r="IV120" s="406" t="s">
        <v>397</v>
      </c>
      <c r="IW120" s="406" t="s">
        <v>397</v>
      </c>
      <c r="IX120" s="406" t="s">
        <v>397</v>
      </c>
      <c r="IY120" s="406" t="s">
        <v>397</v>
      </c>
      <c r="IZ120" s="406" t="s">
        <v>397</v>
      </c>
      <c r="JA120" s="406" t="s">
        <v>397</v>
      </c>
      <c r="JB120" s="406" t="s">
        <v>397</v>
      </c>
      <c r="JC120" s="406" t="s">
        <v>397</v>
      </c>
      <c r="JD120" s="406" t="s">
        <v>397</v>
      </c>
      <c r="JE120" s="406" t="s">
        <v>397</v>
      </c>
      <c r="JF120" s="406" t="s">
        <v>397</v>
      </c>
      <c r="JG120" s="406" t="s">
        <v>397</v>
      </c>
      <c r="JH120" s="406" t="s">
        <v>397</v>
      </c>
      <c r="JI120" s="406" t="s">
        <v>397</v>
      </c>
      <c r="JJ120" s="406" t="s">
        <v>397</v>
      </c>
      <c r="JK120" s="406" t="s">
        <v>397</v>
      </c>
      <c r="JL120" s="406" t="s">
        <v>397</v>
      </c>
      <c r="JM120" s="406" t="s">
        <v>397</v>
      </c>
      <c r="JN120" s="406" t="s">
        <v>397</v>
      </c>
      <c r="JO120" s="406" t="s">
        <v>397</v>
      </c>
      <c r="JP120" s="406" t="s">
        <v>397</v>
      </c>
      <c r="JQ120" s="406" t="s">
        <v>397</v>
      </c>
      <c r="JR120" s="406" t="s">
        <v>397</v>
      </c>
      <c r="JS120" s="406" t="s">
        <v>397</v>
      </c>
      <c r="JT120" s="406" t="s">
        <v>397</v>
      </c>
      <c r="JU120" s="406" t="s">
        <v>397</v>
      </c>
      <c r="JV120" s="406" t="s">
        <v>397</v>
      </c>
      <c r="JW120" s="406" t="s">
        <v>397</v>
      </c>
      <c r="JX120" s="406" t="s">
        <v>397</v>
      </c>
      <c r="JY120" s="406" t="s">
        <v>397</v>
      </c>
      <c r="JZ120" s="406" t="s">
        <v>397</v>
      </c>
      <c r="KA120" s="406" t="s">
        <v>397</v>
      </c>
      <c r="KB120" s="406" t="s">
        <v>397</v>
      </c>
      <c r="KC120" s="406" t="s">
        <v>397</v>
      </c>
      <c r="KD120" s="406" t="s">
        <v>397</v>
      </c>
      <c r="KE120" s="406" t="s">
        <v>397</v>
      </c>
      <c r="KF120" s="406" t="s">
        <v>397</v>
      </c>
      <c r="KG120" s="406" t="s">
        <v>397</v>
      </c>
      <c r="KH120" s="406" t="s">
        <v>397</v>
      </c>
      <c r="KI120" s="406" t="s">
        <v>397</v>
      </c>
      <c r="KJ120" s="406" t="s">
        <v>397</v>
      </c>
      <c r="KK120" s="406" t="s">
        <v>397</v>
      </c>
      <c r="KL120" s="406" t="s">
        <v>397</v>
      </c>
      <c r="KM120" s="406" t="s">
        <v>397</v>
      </c>
      <c r="KN120" s="406" t="s">
        <v>397</v>
      </c>
      <c r="KO120" s="406" t="s">
        <v>397</v>
      </c>
      <c r="KP120" s="406" t="s">
        <v>397</v>
      </c>
      <c r="KQ120" s="406" t="s">
        <v>397</v>
      </c>
      <c r="KR120" s="406" t="s">
        <v>397</v>
      </c>
      <c r="KS120" s="406" t="s">
        <v>397</v>
      </c>
      <c r="KT120" s="406" t="s">
        <v>397</v>
      </c>
      <c r="KU120" s="406"/>
      <c r="KV120" s="406"/>
      <c r="KW120" s="406"/>
      <c r="KX120" s="406"/>
      <c r="KY120" s="397"/>
      <c r="KZ120" s="397" t="s">
        <v>184</v>
      </c>
      <c r="LA120" s="397" t="s">
        <v>397</v>
      </c>
      <c r="LB120" s="397" t="s">
        <v>397</v>
      </c>
      <c r="LC120" s="397" t="s">
        <v>397</v>
      </c>
      <c r="LD120" s="397" t="s">
        <v>397</v>
      </c>
      <c r="LE120" s="397" t="s">
        <v>397</v>
      </c>
      <c r="LF120" s="397" t="s">
        <v>397</v>
      </c>
      <c r="LG120" s="397"/>
      <c r="LH120" s="406"/>
      <c r="LI120" s="406"/>
      <c r="LJ120" s="406"/>
      <c r="LK120" s="406"/>
      <c r="LL120" s="406"/>
      <c r="LM120" s="406"/>
      <c r="LN120" s="406"/>
      <c r="LO120" s="406"/>
      <c r="LP120" s="406"/>
      <c r="LQ120" s="406"/>
      <c r="LR120" s="406"/>
      <c r="LS120" s="406"/>
      <c r="LT120" s="406"/>
      <c r="LU120" s="406"/>
      <c r="LV120" s="406"/>
      <c r="LW120" s="406"/>
      <c r="LX120" s="406"/>
      <c r="LY120" s="406"/>
      <c r="LZ120" s="406"/>
      <c r="MA120" s="406"/>
      <c r="MB120" s="406"/>
      <c r="MC120" s="406"/>
      <c r="MD120" s="406"/>
      <c r="ME120" s="406"/>
      <c r="MF120" s="406"/>
      <c r="MG120" s="406"/>
      <c r="MH120" s="406"/>
      <c r="MI120" s="406"/>
      <c r="MJ120" s="406"/>
      <c r="MK120" s="406"/>
      <c r="ML120" s="406"/>
      <c r="MM120" s="406"/>
      <c r="MN120" s="406"/>
      <c r="MO120" s="406"/>
      <c r="MP120" s="406"/>
      <c r="MQ120" s="406"/>
      <c r="MR120" s="406"/>
      <c r="MS120" s="406"/>
      <c r="MT120" s="406"/>
      <c r="MU120" s="406"/>
      <c r="MV120" s="406"/>
      <c r="MW120" s="406"/>
      <c r="MX120" s="406"/>
      <c r="MY120" s="406"/>
      <c r="MZ120" s="406"/>
      <c r="NA120" s="406"/>
      <c r="NB120" s="406"/>
      <c r="NC120" s="406"/>
      <c r="ND120" s="406"/>
      <c r="NE120" s="406"/>
      <c r="NF120" s="406"/>
      <c r="NG120" s="406"/>
      <c r="NH120" s="406"/>
      <c r="NI120" s="406"/>
      <c r="NJ120" s="406"/>
      <c r="NK120" s="406"/>
      <c r="NL120" s="406"/>
      <c r="NM120" s="406"/>
      <c r="NN120" s="406"/>
      <c r="NO120" s="406"/>
      <c r="NP120" s="406"/>
      <c r="NQ120" s="406"/>
      <c r="NR120" s="406"/>
      <c r="NS120" s="406"/>
      <c r="NT120" s="406"/>
      <c r="NU120" s="406"/>
      <c r="NV120" s="406"/>
      <c r="NW120" s="406"/>
      <c r="NX120" s="406"/>
      <c r="NY120" s="406"/>
      <c r="NZ120" s="406"/>
      <c r="OA120" s="406"/>
      <c r="OB120" s="406"/>
      <c r="OC120" s="406"/>
      <c r="OD120" s="406"/>
      <c r="OE120" s="406"/>
      <c r="OF120" s="406"/>
      <c r="OG120" s="406"/>
      <c r="OH120" s="406"/>
      <c r="OI120" s="406"/>
      <c r="OJ120" s="406"/>
      <c r="OK120" s="406"/>
      <c r="OL120" s="406"/>
      <c r="OM120" s="406"/>
      <c r="ON120" s="406"/>
      <c r="OO120" s="406"/>
      <c r="OP120" s="406"/>
      <c r="OQ120" s="406"/>
      <c r="OR120" s="406"/>
      <c r="OS120" s="406"/>
      <c r="OT120" s="406"/>
      <c r="OU120" s="406"/>
      <c r="OV120" s="406"/>
      <c r="OW120" s="406"/>
      <c r="OX120" s="406"/>
      <c r="OY120" s="406"/>
      <c r="OZ120" s="406"/>
      <c r="PA120" s="406"/>
      <c r="PB120" s="406"/>
      <c r="PC120" s="406"/>
      <c r="PD120" s="406"/>
      <c r="PE120" s="406"/>
      <c r="PF120" s="406"/>
      <c r="PG120" s="406"/>
      <c r="PH120" s="406"/>
      <c r="PI120" s="406"/>
      <c r="PJ120" s="406"/>
      <c r="PK120" s="406"/>
      <c r="PL120" s="406"/>
      <c r="PM120" s="406"/>
      <c r="PN120" s="406"/>
      <c r="PO120" s="406"/>
      <c r="PP120" s="406"/>
      <c r="PQ120" s="406"/>
      <c r="PR120" s="406"/>
      <c r="PS120" s="406"/>
      <c r="PT120" s="406"/>
      <c r="PU120" s="406"/>
      <c r="PV120" s="406"/>
      <c r="PW120" s="406"/>
      <c r="PX120" s="406"/>
      <c r="PY120" s="406"/>
      <c r="PZ120" s="406"/>
      <c r="QA120" s="406"/>
      <c r="QB120" s="406"/>
      <c r="QC120" s="406"/>
      <c r="QD120" s="406"/>
      <c r="QE120" s="406"/>
      <c r="QF120" s="406"/>
      <c r="QG120" s="406"/>
      <c r="QH120" s="406"/>
      <c r="QI120" s="406"/>
      <c r="QJ120" s="406"/>
      <c r="QK120" s="406"/>
      <c r="QL120" s="406"/>
      <c r="QM120" s="406"/>
      <c r="QN120" s="406"/>
      <c r="QO120" s="406"/>
      <c r="QP120" s="406"/>
      <c r="QQ120" s="406"/>
      <c r="QR120" s="406"/>
      <c r="QS120" s="406"/>
      <c r="QT120" s="406"/>
      <c r="QU120" s="406"/>
      <c r="QV120" s="406"/>
      <c r="QW120" s="406"/>
      <c r="QX120" s="406"/>
      <c r="QY120" s="406"/>
      <c r="QZ120" s="406"/>
      <c r="RA120" s="406"/>
      <c r="RB120" s="406"/>
      <c r="RC120" s="406"/>
      <c r="RD120" s="406"/>
      <c r="RE120" s="406"/>
      <c r="RF120" s="406"/>
      <c r="RG120" s="406"/>
      <c r="RH120" s="406"/>
      <c r="RI120" s="406"/>
      <c r="RJ120" s="406"/>
      <c r="RK120" s="406"/>
      <c r="RL120" s="406"/>
      <c r="RM120" s="406"/>
      <c r="RN120" s="406"/>
      <c r="RO120" s="406"/>
      <c r="RP120" s="406"/>
      <c r="RQ120" s="406"/>
      <c r="RR120" s="406"/>
      <c r="RS120" s="406"/>
      <c r="RT120" s="406"/>
      <c r="RU120" s="406"/>
      <c r="RV120" s="406"/>
      <c r="RW120" s="406"/>
      <c r="RX120" s="406"/>
      <c r="RY120" s="406"/>
      <c r="RZ120" s="406"/>
      <c r="SA120" s="406"/>
      <c r="SB120" s="406"/>
      <c r="SC120" s="406"/>
      <c r="SD120" s="406"/>
      <c r="SE120" s="406"/>
      <c r="SF120" s="406"/>
      <c r="SG120" s="406"/>
    </row>
    <row r="121" spans="1:501">
      <c r="A121" s="395"/>
      <c r="B121" s="443" t="s">
        <v>185</v>
      </c>
      <c r="C121" s="395">
        <v>0</v>
      </c>
      <c r="D121" s="395">
        <v>23</v>
      </c>
      <c r="E121" s="395">
        <v>28</v>
      </c>
      <c r="F121" s="395">
        <v>33</v>
      </c>
      <c r="G121" s="395">
        <v>67</v>
      </c>
      <c r="H121" s="395">
        <v>59</v>
      </c>
      <c r="I121" s="395">
        <v>73</v>
      </c>
      <c r="J121" s="395">
        <v>130</v>
      </c>
      <c r="K121" s="395">
        <v>121</v>
      </c>
      <c r="L121" s="395">
        <v>181</v>
      </c>
      <c r="M121" s="395">
        <v>0</v>
      </c>
      <c r="N121" s="395"/>
      <c r="O121" s="444" t="s">
        <v>185</v>
      </c>
      <c r="P121" s="395">
        <v>22</v>
      </c>
      <c r="Q121" s="395">
        <v>80</v>
      </c>
      <c r="R121" s="395">
        <v>6</v>
      </c>
      <c r="S121" s="395">
        <v>57</v>
      </c>
      <c r="T121" s="395">
        <v>38</v>
      </c>
      <c r="U121" s="395">
        <v>49</v>
      </c>
      <c r="V121" s="395">
        <v>0</v>
      </c>
      <c r="W121" s="395" t="s">
        <v>397</v>
      </c>
      <c r="X121" s="395" t="s">
        <v>397</v>
      </c>
      <c r="Y121" s="395" t="s">
        <v>397</v>
      </c>
      <c r="Z121" s="395"/>
      <c r="AA121" s="395"/>
      <c r="AB121" s="395"/>
      <c r="AC121" s="395"/>
      <c r="AD121" s="395"/>
      <c r="AE121" s="395"/>
      <c r="AF121" s="397" t="s">
        <v>185</v>
      </c>
      <c r="AG121" s="395" t="s">
        <v>185</v>
      </c>
      <c r="AH121" s="406" t="s">
        <v>397</v>
      </c>
      <c r="AI121" s="406" t="s">
        <v>397</v>
      </c>
      <c r="AJ121" s="406" t="s">
        <v>397</v>
      </c>
      <c r="AK121" s="406" t="s">
        <v>397</v>
      </c>
      <c r="AL121" s="406" t="s">
        <v>397</v>
      </c>
      <c r="AM121" s="406" t="s">
        <v>397</v>
      </c>
      <c r="AN121" s="406" t="s">
        <v>397</v>
      </c>
      <c r="AO121" s="406" t="s">
        <v>397</v>
      </c>
      <c r="AP121" s="406" t="s">
        <v>397</v>
      </c>
      <c r="AQ121" s="406" t="s">
        <v>397</v>
      </c>
      <c r="AR121" s="406" t="s">
        <v>397</v>
      </c>
      <c r="AS121" s="406" t="s">
        <v>397</v>
      </c>
      <c r="AT121" s="406" t="s">
        <v>397</v>
      </c>
      <c r="AU121" s="406" t="s">
        <v>397</v>
      </c>
      <c r="AV121" s="406" t="s">
        <v>397</v>
      </c>
      <c r="AW121" s="406" t="s">
        <v>397</v>
      </c>
      <c r="AX121" s="406" t="s">
        <v>397</v>
      </c>
      <c r="AY121" s="406" t="s">
        <v>397</v>
      </c>
      <c r="AZ121" s="406" t="s">
        <v>397</v>
      </c>
      <c r="BA121" s="406" t="s">
        <v>397</v>
      </c>
      <c r="BB121" s="406" t="s">
        <v>397</v>
      </c>
      <c r="BC121" s="406" t="s">
        <v>397</v>
      </c>
      <c r="BD121" s="406" t="s">
        <v>397</v>
      </c>
      <c r="BE121" s="406" t="s">
        <v>397</v>
      </c>
      <c r="BF121" s="406" t="s">
        <v>397</v>
      </c>
      <c r="BG121" s="406" t="s">
        <v>397</v>
      </c>
      <c r="BH121" s="406" t="s">
        <v>397</v>
      </c>
      <c r="BI121" s="406" t="s">
        <v>397</v>
      </c>
      <c r="BJ121" s="406" t="s">
        <v>397</v>
      </c>
      <c r="BK121" s="406" t="s">
        <v>397</v>
      </c>
      <c r="BL121" s="406" t="s">
        <v>397</v>
      </c>
      <c r="BM121" s="406" t="s">
        <v>397</v>
      </c>
      <c r="BN121" s="406" t="s">
        <v>397</v>
      </c>
      <c r="BO121" s="406" t="s">
        <v>397</v>
      </c>
      <c r="BP121" s="406" t="s">
        <v>397</v>
      </c>
      <c r="BQ121" s="406" t="s">
        <v>397</v>
      </c>
      <c r="BR121" s="406" t="s">
        <v>397</v>
      </c>
      <c r="BS121" s="406" t="s">
        <v>397</v>
      </c>
      <c r="BT121" s="406" t="s">
        <v>397</v>
      </c>
      <c r="BU121" s="406" t="s">
        <v>397</v>
      </c>
      <c r="BV121" s="406" t="s">
        <v>397</v>
      </c>
      <c r="BW121" s="406" t="s">
        <v>397</v>
      </c>
      <c r="BX121" s="406" t="s">
        <v>397</v>
      </c>
      <c r="BY121" s="406" t="s">
        <v>397</v>
      </c>
      <c r="BZ121" s="406" t="s">
        <v>397</v>
      </c>
      <c r="CA121" s="406" t="s">
        <v>397</v>
      </c>
      <c r="CB121" s="406" t="s">
        <v>397</v>
      </c>
      <c r="CC121" s="406" t="s">
        <v>397</v>
      </c>
      <c r="CD121" s="406" t="s">
        <v>397</v>
      </c>
      <c r="CE121" s="406" t="s">
        <v>397</v>
      </c>
      <c r="CF121" s="406" t="s">
        <v>397</v>
      </c>
      <c r="CG121" s="406" t="s">
        <v>397</v>
      </c>
      <c r="CH121" s="406" t="s">
        <v>397</v>
      </c>
      <c r="CI121" s="406" t="s">
        <v>397</v>
      </c>
      <c r="CJ121" s="406" t="s">
        <v>397</v>
      </c>
      <c r="CK121" s="406" t="s">
        <v>397</v>
      </c>
      <c r="CL121" s="406" t="s">
        <v>397</v>
      </c>
      <c r="CM121" s="406" t="s">
        <v>397</v>
      </c>
      <c r="CN121" s="406" t="s">
        <v>397</v>
      </c>
      <c r="CO121" s="406" t="s">
        <v>397</v>
      </c>
      <c r="CP121" s="406" t="s">
        <v>397</v>
      </c>
      <c r="CQ121" s="406" t="s">
        <v>397</v>
      </c>
      <c r="CR121" s="406" t="s">
        <v>397</v>
      </c>
      <c r="CS121" s="406" t="s">
        <v>397</v>
      </c>
      <c r="CT121" s="406" t="s">
        <v>397</v>
      </c>
      <c r="CU121" s="406" t="s">
        <v>397</v>
      </c>
      <c r="CV121" s="406" t="s">
        <v>397</v>
      </c>
      <c r="CW121" s="406" t="s">
        <v>397</v>
      </c>
      <c r="CX121" s="406" t="s">
        <v>397</v>
      </c>
      <c r="CY121" s="406" t="s">
        <v>397</v>
      </c>
      <c r="CZ121" s="406" t="s">
        <v>397</v>
      </c>
      <c r="DA121" s="406" t="s">
        <v>397</v>
      </c>
      <c r="DB121" s="406" t="s">
        <v>397</v>
      </c>
      <c r="DC121" s="397"/>
      <c r="DD121" s="397"/>
      <c r="DE121" s="397"/>
      <c r="DF121" s="397" t="s">
        <v>397</v>
      </c>
      <c r="DG121" s="397" t="s">
        <v>397</v>
      </c>
      <c r="DH121" s="397" t="s">
        <v>397</v>
      </c>
      <c r="DI121" s="397" t="s">
        <v>397</v>
      </c>
      <c r="DJ121" s="397" t="s">
        <v>397</v>
      </c>
      <c r="DK121" s="397" t="s">
        <v>397</v>
      </c>
      <c r="DL121" s="397"/>
      <c r="DM121" s="397"/>
      <c r="DN121" s="397" t="s">
        <v>185</v>
      </c>
      <c r="DO121" s="395" t="s">
        <v>185</v>
      </c>
      <c r="DP121" s="406" t="s">
        <v>397</v>
      </c>
      <c r="DQ121" s="406" t="s">
        <v>397</v>
      </c>
      <c r="DR121" s="406" t="s">
        <v>397</v>
      </c>
      <c r="DS121" s="406" t="s">
        <v>397</v>
      </c>
      <c r="DT121" s="406" t="s">
        <v>397</v>
      </c>
      <c r="DU121" s="406" t="s">
        <v>397</v>
      </c>
      <c r="DV121" s="406" t="s">
        <v>397</v>
      </c>
      <c r="DW121" s="406" t="s">
        <v>397</v>
      </c>
      <c r="DX121" s="406" t="s">
        <v>397</v>
      </c>
      <c r="DY121" s="406" t="s">
        <v>397</v>
      </c>
      <c r="DZ121" s="406" t="s">
        <v>397</v>
      </c>
      <c r="EA121" s="406" t="s">
        <v>397</v>
      </c>
      <c r="EB121" s="406" t="s">
        <v>397</v>
      </c>
      <c r="EC121" s="406" t="s">
        <v>397</v>
      </c>
      <c r="ED121" s="406" t="s">
        <v>397</v>
      </c>
      <c r="EE121" s="406" t="s">
        <v>397</v>
      </c>
      <c r="EF121" s="406" t="s">
        <v>397</v>
      </c>
      <c r="EG121" s="406" t="s">
        <v>397</v>
      </c>
      <c r="EH121" s="406" t="s">
        <v>397</v>
      </c>
      <c r="EI121" s="406" t="s">
        <v>397</v>
      </c>
      <c r="EJ121" s="406" t="s">
        <v>397</v>
      </c>
      <c r="EK121" s="406" t="s">
        <v>397</v>
      </c>
      <c r="EL121" s="406" t="s">
        <v>397</v>
      </c>
      <c r="EM121" s="406" t="s">
        <v>397</v>
      </c>
      <c r="EN121" s="406" t="s">
        <v>397</v>
      </c>
      <c r="EO121" s="406" t="s">
        <v>397</v>
      </c>
      <c r="EP121" s="406" t="s">
        <v>397</v>
      </c>
      <c r="EQ121" s="406" t="s">
        <v>397</v>
      </c>
      <c r="ER121" s="406" t="s">
        <v>397</v>
      </c>
      <c r="ES121" s="406" t="s">
        <v>397</v>
      </c>
      <c r="ET121" s="406" t="s">
        <v>397</v>
      </c>
      <c r="EU121" s="406" t="s">
        <v>397</v>
      </c>
      <c r="EV121" s="406" t="s">
        <v>397</v>
      </c>
      <c r="EW121" s="406" t="s">
        <v>397</v>
      </c>
      <c r="EX121" s="406" t="s">
        <v>397</v>
      </c>
      <c r="EY121" s="406" t="s">
        <v>397</v>
      </c>
      <c r="EZ121" s="406" t="s">
        <v>397</v>
      </c>
      <c r="FA121" s="406" t="s">
        <v>397</v>
      </c>
      <c r="FB121" s="406" t="s">
        <v>397</v>
      </c>
      <c r="FC121" s="406" t="s">
        <v>397</v>
      </c>
      <c r="FD121" s="406" t="s">
        <v>397</v>
      </c>
      <c r="FE121" s="406" t="s">
        <v>397</v>
      </c>
      <c r="FF121" s="406" t="s">
        <v>397</v>
      </c>
      <c r="FG121" s="406" t="s">
        <v>397</v>
      </c>
      <c r="FH121" s="406" t="s">
        <v>397</v>
      </c>
      <c r="FI121" s="406" t="s">
        <v>397</v>
      </c>
      <c r="FJ121" s="406" t="s">
        <v>397</v>
      </c>
      <c r="FK121" s="406" t="s">
        <v>397</v>
      </c>
      <c r="FL121" s="406" t="s">
        <v>397</v>
      </c>
      <c r="FM121" s="406" t="s">
        <v>397</v>
      </c>
      <c r="FN121" s="406" t="s">
        <v>397</v>
      </c>
      <c r="FO121" s="406" t="s">
        <v>397</v>
      </c>
      <c r="FP121" s="406" t="s">
        <v>397</v>
      </c>
      <c r="FQ121" s="406" t="s">
        <v>397</v>
      </c>
      <c r="FR121" s="406" t="s">
        <v>397</v>
      </c>
      <c r="FS121" s="406" t="s">
        <v>397</v>
      </c>
      <c r="FT121" s="406" t="s">
        <v>397</v>
      </c>
      <c r="FU121" s="406" t="s">
        <v>397</v>
      </c>
      <c r="FV121" s="406" t="s">
        <v>397</v>
      </c>
      <c r="FW121" s="406" t="s">
        <v>397</v>
      </c>
      <c r="FX121" s="406" t="s">
        <v>397</v>
      </c>
      <c r="FY121" s="406" t="s">
        <v>397</v>
      </c>
      <c r="FZ121" s="406" t="s">
        <v>397</v>
      </c>
      <c r="GA121" s="406" t="s">
        <v>397</v>
      </c>
      <c r="GB121" s="406" t="s">
        <v>397</v>
      </c>
      <c r="GC121" s="406" t="s">
        <v>397</v>
      </c>
      <c r="GD121" s="406" t="s">
        <v>397</v>
      </c>
      <c r="GE121" s="406" t="s">
        <v>397</v>
      </c>
      <c r="GF121" s="406" t="s">
        <v>397</v>
      </c>
      <c r="GG121" s="406" t="s">
        <v>397</v>
      </c>
      <c r="GH121" s="406" t="s">
        <v>397</v>
      </c>
      <c r="GI121" s="406" t="s">
        <v>397</v>
      </c>
      <c r="GJ121" s="406" t="s">
        <v>397</v>
      </c>
      <c r="GK121" s="406" t="s">
        <v>397</v>
      </c>
      <c r="GL121" s="406" t="s">
        <v>397</v>
      </c>
      <c r="GM121" s="406" t="s">
        <v>397</v>
      </c>
      <c r="GN121" s="406" t="s">
        <v>397</v>
      </c>
      <c r="GO121" s="406" t="s">
        <v>397</v>
      </c>
      <c r="GP121" s="406" t="s">
        <v>397</v>
      </c>
      <c r="GQ121" s="406" t="s">
        <v>397</v>
      </c>
      <c r="GR121" s="406" t="s">
        <v>397</v>
      </c>
      <c r="GS121" s="406" t="s">
        <v>397</v>
      </c>
      <c r="GT121" s="406" t="s">
        <v>397</v>
      </c>
      <c r="GU121" s="406" t="s">
        <v>397</v>
      </c>
      <c r="GV121" s="406" t="s">
        <v>397</v>
      </c>
      <c r="GW121" s="406" t="s">
        <v>397</v>
      </c>
      <c r="GX121" s="406" t="s">
        <v>397</v>
      </c>
      <c r="GY121" s="406" t="s">
        <v>397</v>
      </c>
      <c r="GZ121" s="406" t="s">
        <v>397</v>
      </c>
      <c r="HA121" s="406" t="s">
        <v>397</v>
      </c>
      <c r="HB121" s="406" t="s">
        <v>397</v>
      </c>
      <c r="HC121" s="406" t="s">
        <v>397</v>
      </c>
      <c r="HD121" s="406" t="s">
        <v>397</v>
      </c>
      <c r="HE121" s="406" t="s">
        <v>397</v>
      </c>
      <c r="HF121" s="406" t="s">
        <v>397</v>
      </c>
      <c r="HG121" s="406" t="s">
        <v>397</v>
      </c>
      <c r="HH121" s="406" t="s">
        <v>397</v>
      </c>
      <c r="HI121" s="406" t="s">
        <v>397</v>
      </c>
      <c r="HJ121" s="406" t="s">
        <v>397</v>
      </c>
      <c r="HK121" s="406" t="s">
        <v>397</v>
      </c>
      <c r="HL121" s="406" t="s">
        <v>397</v>
      </c>
      <c r="HM121" s="406" t="s">
        <v>397</v>
      </c>
      <c r="HN121" s="406" t="s">
        <v>397</v>
      </c>
      <c r="HO121" s="406" t="s">
        <v>397</v>
      </c>
      <c r="HP121" s="406" t="s">
        <v>397</v>
      </c>
      <c r="HQ121" s="406" t="s">
        <v>397</v>
      </c>
      <c r="HR121" s="406" t="s">
        <v>397</v>
      </c>
      <c r="HS121" s="406" t="s">
        <v>397</v>
      </c>
      <c r="HT121" s="406" t="s">
        <v>397</v>
      </c>
      <c r="HU121" s="406" t="s">
        <v>397</v>
      </c>
      <c r="HV121" s="406" t="s">
        <v>397</v>
      </c>
      <c r="HW121" s="406" t="s">
        <v>397</v>
      </c>
      <c r="HX121" s="406" t="s">
        <v>397</v>
      </c>
      <c r="HY121" s="406" t="s">
        <v>397</v>
      </c>
      <c r="HZ121" s="406" t="s">
        <v>397</v>
      </c>
      <c r="IA121" s="406" t="s">
        <v>397</v>
      </c>
      <c r="IB121" s="406" t="s">
        <v>397</v>
      </c>
      <c r="IC121" s="406" t="s">
        <v>397</v>
      </c>
      <c r="ID121" s="406" t="s">
        <v>397</v>
      </c>
      <c r="IE121" s="406" t="s">
        <v>397</v>
      </c>
      <c r="IF121" s="406" t="s">
        <v>397</v>
      </c>
      <c r="IG121" s="406" t="s">
        <v>397</v>
      </c>
      <c r="IH121" s="406" t="s">
        <v>397</v>
      </c>
      <c r="II121" s="406" t="s">
        <v>397</v>
      </c>
      <c r="IJ121" s="406" t="s">
        <v>397</v>
      </c>
      <c r="IK121" s="406" t="s">
        <v>397</v>
      </c>
      <c r="IL121" s="406" t="s">
        <v>397</v>
      </c>
      <c r="IM121" s="406" t="s">
        <v>397</v>
      </c>
      <c r="IN121" s="406" t="s">
        <v>397</v>
      </c>
      <c r="IO121" s="406" t="s">
        <v>397</v>
      </c>
      <c r="IP121" s="406" t="s">
        <v>397</v>
      </c>
      <c r="IQ121" s="406" t="s">
        <v>397</v>
      </c>
      <c r="IR121" s="406" t="s">
        <v>397</v>
      </c>
      <c r="IS121" s="406" t="s">
        <v>397</v>
      </c>
      <c r="IT121" s="406" t="s">
        <v>397</v>
      </c>
      <c r="IU121" s="406" t="s">
        <v>397</v>
      </c>
      <c r="IV121" s="406" t="s">
        <v>397</v>
      </c>
      <c r="IW121" s="406" t="s">
        <v>397</v>
      </c>
      <c r="IX121" s="406" t="s">
        <v>397</v>
      </c>
      <c r="IY121" s="406" t="s">
        <v>397</v>
      </c>
      <c r="IZ121" s="406" t="s">
        <v>397</v>
      </c>
      <c r="JA121" s="406" t="s">
        <v>397</v>
      </c>
      <c r="JB121" s="406" t="s">
        <v>397</v>
      </c>
      <c r="JC121" s="406" t="s">
        <v>397</v>
      </c>
      <c r="JD121" s="406" t="s">
        <v>397</v>
      </c>
      <c r="JE121" s="406" t="s">
        <v>397</v>
      </c>
      <c r="JF121" s="406" t="s">
        <v>397</v>
      </c>
      <c r="JG121" s="406" t="s">
        <v>397</v>
      </c>
      <c r="JH121" s="406" t="s">
        <v>397</v>
      </c>
      <c r="JI121" s="406" t="s">
        <v>397</v>
      </c>
      <c r="JJ121" s="406" t="s">
        <v>397</v>
      </c>
      <c r="JK121" s="406" t="s">
        <v>397</v>
      </c>
      <c r="JL121" s="406" t="s">
        <v>397</v>
      </c>
      <c r="JM121" s="406" t="s">
        <v>397</v>
      </c>
      <c r="JN121" s="406" t="s">
        <v>397</v>
      </c>
      <c r="JO121" s="406" t="s">
        <v>397</v>
      </c>
      <c r="JP121" s="406" t="s">
        <v>397</v>
      </c>
      <c r="JQ121" s="406" t="s">
        <v>397</v>
      </c>
      <c r="JR121" s="406" t="s">
        <v>397</v>
      </c>
      <c r="JS121" s="406" t="s">
        <v>397</v>
      </c>
      <c r="JT121" s="406" t="s">
        <v>397</v>
      </c>
      <c r="JU121" s="406" t="s">
        <v>397</v>
      </c>
      <c r="JV121" s="406" t="s">
        <v>397</v>
      </c>
      <c r="JW121" s="406" t="s">
        <v>397</v>
      </c>
      <c r="JX121" s="406" t="s">
        <v>397</v>
      </c>
      <c r="JY121" s="406" t="s">
        <v>397</v>
      </c>
      <c r="JZ121" s="406" t="s">
        <v>397</v>
      </c>
      <c r="KA121" s="406" t="s">
        <v>397</v>
      </c>
      <c r="KB121" s="406" t="s">
        <v>397</v>
      </c>
      <c r="KC121" s="406" t="s">
        <v>397</v>
      </c>
      <c r="KD121" s="406" t="s">
        <v>397</v>
      </c>
      <c r="KE121" s="406" t="s">
        <v>397</v>
      </c>
      <c r="KF121" s="406" t="s">
        <v>397</v>
      </c>
      <c r="KG121" s="406" t="s">
        <v>397</v>
      </c>
      <c r="KH121" s="406" t="s">
        <v>397</v>
      </c>
      <c r="KI121" s="406" t="s">
        <v>397</v>
      </c>
      <c r="KJ121" s="406" t="s">
        <v>397</v>
      </c>
      <c r="KK121" s="406" t="s">
        <v>397</v>
      </c>
      <c r="KL121" s="406" t="s">
        <v>397</v>
      </c>
      <c r="KM121" s="406" t="s">
        <v>397</v>
      </c>
      <c r="KN121" s="406" t="s">
        <v>397</v>
      </c>
      <c r="KO121" s="406" t="s">
        <v>397</v>
      </c>
      <c r="KP121" s="406" t="s">
        <v>397</v>
      </c>
      <c r="KQ121" s="406" t="s">
        <v>397</v>
      </c>
      <c r="KR121" s="406" t="s">
        <v>397</v>
      </c>
      <c r="KS121" s="406" t="s">
        <v>397</v>
      </c>
      <c r="KT121" s="406" t="s">
        <v>397</v>
      </c>
      <c r="KU121" s="406"/>
      <c r="KV121" s="406"/>
      <c r="KW121" s="406"/>
      <c r="KX121" s="406"/>
      <c r="KY121" s="397"/>
      <c r="KZ121" s="397" t="s">
        <v>185</v>
      </c>
      <c r="LA121" s="397" t="s">
        <v>397</v>
      </c>
      <c r="LB121" s="397" t="s">
        <v>397</v>
      </c>
      <c r="LC121" s="397" t="s">
        <v>397</v>
      </c>
      <c r="LD121" s="397" t="s">
        <v>397</v>
      </c>
      <c r="LE121" s="397" t="s">
        <v>397</v>
      </c>
      <c r="LF121" s="397" t="s">
        <v>397</v>
      </c>
      <c r="LG121" s="397"/>
      <c r="LH121" s="406"/>
      <c r="LI121" s="406"/>
      <c r="LJ121" s="406"/>
      <c r="LK121" s="406"/>
      <c r="LL121" s="406"/>
      <c r="LM121" s="406"/>
      <c r="LN121" s="406"/>
      <c r="LO121" s="406"/>
      <c r="LP121" s="406"/>
      <c r="LQ121" s="406"/>
      <c r="LR121" s="406"/>
      <c r="LS121" s="406"/>
      <c r="LT121" s="406"/>
      <c r="LU121" s="406"/>
      <c r="LV121" s="406"/>
      <c r="LW121" s="406"/>
      <c r="LX121" s="406"/>
      <c r="LY121" s="406"/>
      <c r="LZ121" s="406"/>
      <c r="MA121" s="406"/>
      <c r="MB121" s="406"/>
      <c r="MC121" s="406"/>
      <c r="MD121" s="406"/>
      <c r="ME121" s="406"/>
      <c r="MF121" s="406"/>
      <c r="MG121" s="406"/>
      <c r="MH121" s="406"/>
      <c r="MI121" s="406"/>
      <c r="MJ121" s="406"/>
      <c r="MK121" s="406"/>
      <c r="ML121" s="406"/>
      <c r="MM121" s="406"/>
      <c r="MN121" s="406"/>
      <c r="MO121" s="406"/>
      <c r="MP121" s="406"/>
      <c r="MQ121" s="406"/>
      <c r="MR121" s="406"/>
      <c r="MS121" s="406"/>
      <c r="MT121" s="406"/>
      <c r="MU121" s="406"/>
      <c r="MV121" s="406"/>
      <c r="MW121" s="406"/>
      <c r="MX121" s="406"/>
      <c r="MY121" s="406"/>
      <c r="MZ121" s="406"/>
      <c r="NA121" s="406"/>
      <c r="NB121" s="406"/>
      <c r="NC121" s="406"/>
      <c r="ND121" s="406"/>
      <c r="NE121" s="406"/>
      <c r="NF121" s="406"/>
      <c r="NG121" s="406"/>
      <c r="NH121" s="406"/>
      <c r="NI121" s="406"/>
      <c r="NJ121" s="406"/>
      <c r="NK121" s="406"/>
      <c r="NL121" s="406"/>
      <c r="NM121" s="406"/>
      <c r="NN121" s="406"/>
      <c r="NO121" s="406"/>
      <c r="NP121" s="406"/>
      <c r="NQ121" s="406"/>
      <c r="NR121" s="406"/>
      <c r="NS121" s="406"/>
      <c r="NT121" s="406"/>
      <c r="NU121" s="406"/>
      <c r="NV121" s="406"/>
      <c r="NW121" s="406"/>
      <c r="NX121" s="406"/>
      <c r="NY121" s="406"/>
      <c r="NZ121" s="406"/>
      <c r="OA121" s="406"/>
      <c r="OB121" s="406"/>
      <c r="OC121" s="406"/>
      <c r="OD121" s="406"/>
      <c r="OE121" s="406"/>
      <c r="OF121" s="406"/>
      <c r="OG121" s="406"/>
      <c r="OH121" s="406"/>
      <c r="OI121" s="406"/>
      <c r="OJ121" s="406"/>
      <c r="OK121" s="406"/>
      <c r="OL121" s="406"/>
      <c r="OM121" s="406"/>
      <c r="ON121" s="406"/>
      <c r="OO121" s="406"/>
      <c r="OP121" s="406"/>
      <c r="OQ121" s="406"/>
      <c r="OR121" s="406"/>
      <c r="OS121" s="406"/>
      <c r="OT121" s="406"/>
      <c r="OU121" s="406"/>
      <c r="OV121" s="406"/>
      <c r="OW121" s="406"/>
      <c r="OX121" s="406"/>
      <c r="OY121" s="406"/>
      <c r="OZ121" s="406"/>
      <c r="PA121" s="406"/>
      <c r="PB121" s="406"/>
      <c r="PC121" s="406"/>
      <c r="PD121" s="406"/>
      <c r="PE121" s="406"/>
      <c r="PF121" s="406"/>
      <c r="PG121" s="406"/>
      <c r="PH121" s="406"/>
      <c r="PI121" s="406"/>
      <c r="PJ121" s="406"/>
      <c r="PK121" s="406"/>
      <c r="PL121" s="406"/>
      <c r="PM121" s="406"/>
      <c r="PN121" s="406"/>
      <c r="PO121" s="406"/>
      <c r="PP121" s="406"/>
      <c r="PQ121" s="406"/>
      <c r="PR121" s="406"/>
      <c r="PS121" s="406"/>
      <c r="PT121" s="406"/>
      <c r="PU121" s="406"/>
      <c r="PV121" s="406"/>
      <c r="PW121" s="406"/>
      <c r="PX121" s="406"/>
      <c r="PY121" s="406"/>
      <c r="PZ121" s="406"/>
      <c r="QA121" s="406"/>
      <c r="QB121" s="406"/>
      <c r="QC121" s="406"/>
      <c r="QD121" s="406"/>
      <c r="QE121" s="406"/>
      <c r="QF121" s="406"/>
      <c r="QG121" s="406"/>
      <c r="QH121" s="406"/>
      <c r="QI121" s="406"/>
      <c r="QJ121" s="406"/>
      <c r="QK121" s="406"/>
      <c r="QL121" s="406"/>
      <c r="QM121" s="406"/>
      <c r="QN121" s="406"/>
      <c r="QO121" s="406"/>
      <c r="QP121" s="406"/>
      <c r="QQ121" s="406"/>
      <c r="QR121" s="406"/>
      <c r="QS121" s="406"/>
      <c r="QT121" s="406"/>
      <c r="QU121" s="406"/>
      <c r="QV121" s="406"/>
      <c r="QW121" s="406"/>
      <c r="QX121" s="406"/>
      <c r="QY121" s="406"/>
      <c r="QZ121" s="406"/>
      <c r="RA121" s="406"/>
      <c r="RB121" s="406"/>
      <c r="RC121" s="406"/>
      <c r="RD121" s="406"/>
      <c r="RE121" s="406"/>
      <c r="RF121" s="406"/>
      <c r="RG121" s="406"/>
      <c r="RH121" s="406"/>
      <c r="RI121" s="406"/>
      <c r="RJ121" s="406"/>
      <c r="RK121" s="406"/>
      <c r="RL121" s="406"/>
      <c r="RM121" s="406"/>
      <c r="RN121" s="406"/>
      <c r="RO121" s="406"/>
      <c r="RP121" s="406"/>
      <c r="RQ121" s="406"/>
      <c r="RR121" s="406"/>
      <c r="RS121" s="406"/>
      <c r="RT121" s="406"/>
      <c r="RU121" s="406"/>
      <c r="RV121" s="406"/>
      <c r="RW121" s="406"/>
      <c r="RX121" s="406"/>
      <c r="RY121" s="406"/>
      <c r="RZ121" s="406"/>
      <c r="SA121" s="406"/>
      <c r="SB121" s="406"/>
      <c r="SC121" s="406"/>
      <c r="SD121" s="406"/>
      <c r="SE121" s="406"/>
      <c r="SF121" s="406"/>
      <c r="SG121" s="406"/>
    </row>
    <row r="122" spans="1:501">
      <c r="A122" s="395"/>
      <c r="B122" s="395" t="s">
        <v>186</v>
      </c>
      <c r="C122" s="395">
        <v>0</v>
      </c>
      <c r="D122" s="395">
        <v>5</v>
      </c>
      <c r="E122" s="395">
        <v>5</v>
      </c>
      <c r="F122" s="395">
        <v>152</v>
      </c>
      <c r="G122" s="395">
        <v>7</v>
      </c>
      <c r="H122" s="395">
        <v>-4</v>
      </c>
      <c r="I122" s="395">
        <v>12</v>
      </c>
      <c r="J122" s="395">
        <v>25</v>
      </c>
      <c r="K122" s="395">
        <v>25</v>
      </c>
      <c r="L122" s="395">
        <v>36</v>
      </c>
      <c r="M122" s="395">
        <v>0</v>
      </c>
      <c r="N122" s="395"/>
      <c r="O122" s="398" t="s">
        <v>186</v>
      </c>
      <c r="P122" s="395">
        <v>4</v>
      </c>
      <c r="Q122" s="395">
        <v>16</v>
      </c>
      <c r="R122" s="395">
        <v>1</v>
      </c>
      <c r="S122" s="395">
        <v>11</v>
      </c>
      <c r="T122" s="395">
        <v>8</v>
      </c>
      <c r="U122" s="395">
        <v>10</v>
      </c>
      <c r="V122" s="395">
        <v>0</v>
      </c>
      <c r="W122" s="395" t="s">
        <v>397</v>
      </c>
      <c r="X122" s="395" t="s">
        <v>397</v>
      </c>
      <c r="Y122" s="395" t="s">
        <v>397</v>
      </c>
      <c r="Z122" s="395"/>
      <c r="AA122" s="395"/>
      <c r="AB122" s="395"/>
      <c r="AC122" s="395"/>
      <c r="AD122" s="395"/>
      <c r="AE122" s="395"/>
      <c r="AF122" s="397" t="s">
        <v>186</v>
      </c>
      <c r="AG122" s="395" t="s">
        <v>186</v>
      </c>
      <c r="AH122" s="406" t="s">
        <v>397</v>
      </c>
      <c r="AI122" s="406" t="s">
        <v>397</v>
      </c>
      <c r="AJ122" s="406" t="s">
        <v>397</v>
      </c>
      <c r="AK122" s="406" t="s">
        <v>397</v>
      </c>
      <c r="AL122" s="406" t="s">
        <v>397</v>
      </c>
      <c r="AM122" s="406" t="s">
        <v>397</v>
      </c>
      <c r="AN122" s="406" t="s">
        <v>397</v>
      </c>
      <c r="AO122" s="406" t="s">
        <v>397</v>
      </c>
      <c r="AP122" s="406" t="s">
        <v>397</v>
      </c>
      <c r="AQ122" s="406" t="s">
        <v>397</v>
      </c>
      <c r="AR122" s="406" t="s">
        <v>397</v>
      </c>
      <c r="AS122" s="406" t="s">
        <v>397</v>
      </c>
      <c r="AT122" s="406" t="s">
        <v>397</v>
      </c>
      <c r="AU122" s="406" t="s">
        <v>397</v>
      </c>
      <c r="AV122" s="406" t="s">
        <v>397</v>
      </c>
      <c r="AW122" s="406" t="s">
        <v>397</v>
      </c>
      <c r="AX122" s="406" t="s">
        <v>397</v>
      </c>
      <c r="AY122" s="406" t="s">
        <v>397</v>
      </c>
      <c r="AZ122" s="406" t="s">
        <v>397</v>
      </c>
      <c r="BA122" s="406" t="s">
        <v>397</v>
      </c>
      <c r="BB122" s="406" t="s">
        <v>397</v>
      </c>
      <c r="BC122" s="406" t="s">
        <v>397</v>
      </c>
      <c r="BD122" s="406" t="s">
        <v>397</v>
      </c>
      <c r="BE122" s="406" t="s">
        <v>397</v>
      </c>
      <c r="BF122" s="406" t="s">
        <v>397</v>
      </c>
      <c r="BG122" s="406" t="s">
        <v>397</v>
      </c>
      <c r="BH122" s="406" t="s">
        <v>397</v>
      </c>
      <c r="BI122" s="406" t="s">
        <v>397</v>
      </c>
      <c r="BJ122" s="406" t="s">
        <v>397</v>
      </c>
      <c r="BK122" s="406" t="s">
        <v>397</v>
      </c>
      <c r="BL122" s="406" t="s">
        <v>397</v>
      </c>
      <c r="BM122" s="406" t="s">
        <v>397</v>
      </c>
      <c r="BN122" s="406" t="s">
        <v>397</v>
      </c>
      <c r="BO122" s="406" t="s">
        <v>397</v>
      </c>
      <c r="BP122" s="406" t="s">
        <v>397</v>
      </c>
      <c r="BQ122" s="406" t="s">
        <v>397</v>
      </c>
      <c r="BR122" s="406" t="s">
        <v>397</v>
      </c>
      <c r="BS122" s="406" t="s">
        <v>397</v>
      </c>
      <c r="BT122" s="406" t="s">
        <v>397</v>
      </c>
      <c r="BU122" s="406" t="s">
        <v>397</v>
      </c>
      <c r="BV122" s="406" t="s">
        <v>397</v>
      </c>
      <c r="BW122" s="406" t="s">
        <v>397</v>
      </c>
      <c r="BX122" s="406" t="s">
        <v>397</v>
      </c>
      <c r="BY122" s="406" t="s">
        <v>397</v>
      </c>
      <c r="BZ122" s="406" t="s">
        <v>397</v>
      </c>
      <c r="CA122" s="406" t="s">
        <v>397</v>
      </c>
      <c r="CB122" s="406" t="s">
        <v>397</v>
      </c>
      <c r="CC122" s="406" t="s">
        <v>397</v>
      </c>
      <c r="CD122" s="406" t="s">
        <v>397</v>
      </c>
      <c r="CE122" s="406" t="s">
        <v>397</v>
      </c>
      <c r="CF122" s="406" t="s">
        <v>397</v>
      </c>
      <c r="CG122" s="406" t="s">
        <v>397</v>
      </c>
      <c r="CH122" s="406" t="s">
        <v>397</v>
      </c>
      <c r="CI122" s="406" t="s">
        <v>397</v>
      </c>
      <c r="CJ122" s="406" t="s">
        <v>397</v>
      </c>
      <c r="CK122" s="406" t="s">
        <v>397</v>
      </c>
      <c r="CL122" s="406" t="s">
        <v>397</v>
      </c>
      <c r="CM122" s="406" t="s">
        <v>397</v>
      </c>
      <c r="CN122" s="406" t="s">
        <v>397</v>
      </c>
      <c r="CO122" s="406" t="s">
        <v>397</v>
      </c>
      <c r="CP122" s="406" t="s">
        <v>397</v>
      </c>
      <c r="CQ122" s="406" t="s">
        <v>397</v>
      </c>
      <c r="CR122" s="406" t="s">
        <v>397</v>
      </c>
      <c r="CS122" s="406" t="s">
        <v>397</v>
      </c>
      <c r="CT122" s="406" t="s">
        <v>397</v>
      </c>
      <c r="CU122" s="406" t="s">
        <v>397</v>
      </c>
      <c r="CV122" s="406" t="s">
        <v>397</v>
      </c>
      <c r="CW122" s="406" t="s">
        <v>397</v>
      </c>
      <c r="CX122" s="406" t="s">
        <v>397</v>
      </c>
      <c r="CY122" s="406" t="s">
        <v>397</v>
      </c>
      <c r="CZ122" s="406" t="s">
        <v>397</v>
      </c>
      <c r="DA122" s="406" t="s">
        <v>397</v>
      </c>
      <c r="DB122" s="406" t="s">
        <v>397</v>
      </c>
      <c r="DC122" s="397"/>
      <c r="DD122" s="397"/>
      <c r="DE122" s="397"/>
      <c r="DF122" s="397" t="s">
        <v>397</v>
      </c>
      <c r="DG122" s="397" t="s">
        <v>397</v>
      </c>
      <c r="DH122" s="397" t="s">
        <v>397</v>
      </c>
      <c r="DI122" s="397" t="s">
        <v>397</v>
      </c>
      <c r="DJ122" s="397" t="s">
        <v>397</v>
      </c>
      <c r="DK122" s="397" t="s">
        <v>397</v>
      </c>
      <c r="DL122" s="397"/>
      <c r="DM122" s="397"/>
      <c r="DN122" s="397" t="s">
        <v>186</v>
      </c>
      <c r="DO122" s="395" t="s">
        <v>186</v>
      </c>
      <c r="DP122" s="406" t="s">
        <v>397</v>
      </c>
      <c r="DQ122" s="406" t="s">
        <v>397</v>
      </c>
      <c r="DR122" s="406" t="s">
        <v>397</v>
      </c>
      <c r="DS122" s="406" t="s">
        <v>397</v>
      </c>
      <c r="DT122" s="406" t="s">
        <v>397</v>
      </c>
      <c r="DU122" s="406" t="s">
        <v>397</v>
      </c>
      <c r="DV122" s="406" t="s">
        <v>397</v>
      </c>
      <c r="DW122" s="406" t="s">
        <v>397</v>
      </c>
      <c r="DX122" s="406" t="s">
        <v>397</v>
      </c>
      <c r="DY122" s="406" t="s">
        <v>397</v>
      </c>
      <c r="DZ122" s="406" t="s">
        <v>397</v>
      </c>
      <c r="EA122" s="406" t="s">
        <v>397</v>
      </c>
      <c r="EB122" s="406" t="s">
        <v>397</v>
      </c>
      <c r="EC122" s="406" t="s">
        <v>397</v>
      </c>
      <c r="ED122" s="406" t="s">
        <v>397</v>
      </c>
      <c r="EE122" s="406" t="s">
        <v>397</v>
      </c>
      <c r="EF122" s="406" t="s">
        <v>397</v>
      </c>
      <c r="EG122" s="406" t="s">
        <v>397</v>
      </c>
      <c r="EH122" s="406" t="s">
        <v>397</v>
      </c>
      <c r="EI122" s="406" t="s">
        <v>397</v>
      </c>
      <c r="EJ122" s="406" t="s">
        <v>397</v>
      </c>
      <c r="EK122" s="406" t="s">
        <v>397</v>
      </c>
      <c r="EL122" s="406" t="s">
        <v>397</v>
      </c>
      <c r="EM122" s="406" t="s">
        <v>397</v>
      </c>
      <c r="EN122" s="406" t="s">
        <v>397</v>
      </c>
      <c r="EO122" s="406" t="s">
        <v>397</v>
      </c>
      <c r="EP122" s="406" t="s">
        <v>397</v>
      </c>
      <c r="EQ122" s="406" t="s">
        <v>397</v>
      </c>
      <c r="ER122" s="406" t="s">
        <v>397</v>
      </c>
      <c r="ES122" s="406" t="s">
        <v>397</v>
      </c>
      <c r="ET122" s="406" t="s">
        <v>397</v>
      </c>
      <c r="EU122" s="406" t="s">
        <v>397</v>
      </c>
      <c r="EV122" s="406" t="s">
        <v>397</v>
      </c>
      <c r="EW122" s="406" t="s">
        <v>397</v>
      </c>
      <c r="EX122" s="406" t="s">
        <v>397</v>
      </c>
      <c r="EY122" s="406" t="s">
        <v>397</v>
      </c>
      <c r="EZ122" s="406" t="s">
        <v>397</v>
      </c>
      <c r="FA122" s="406" t="s">
        <v>397</v>
      </c>
      <c r="FB122" s="406" t="s">
        <v>397</v>
      </c>
      <c r="FC122" s="406" t="s">
        <v>397</v>
      </c>
      <c r="FD122" s="406" t="s">
        <v>397</v>
      </c>
      <c r="FE122" s="406" t="s">
        <v>397</v>
      </c>
      <c r="FF122" s="406" t="s">
        <v>397</v>
      </c>
      <c r="FG122" s="406" t="s">
        <v>397</v>
      </c>
      <c r="FH122" s="406" t="s">
        <v>397</v>
      </c>
      <c r="FI122" s="406" t="s">
        <v>397</v>
      </c>
      <c r="FJ122" s="406" t="s">
        <v>397</v>
      </c>
      <c r="FK122" s="406" t="s">
        <v>397</v>
      </c>
      <c r="FL122" s="406" t="s">
        <v>397</v>
      </c>
      <c r="FM122" s="406" t="s">
        <v>397</v>
      </c>
      <c r="FN122" s="406" t="s">
        <v>397</v>
      </c>
      <c r="FO122" s="406" t="s">
        <v>397</v>
      </c>
      <c r="FP122" s="406" t="s">
        <v>397</v>
      </c>
      <c r="FQ122" s="406" t="s">
        <v>397</v>
      </c>
      <c r="FR122" s="406" t="s">
        <v>397</v>
      </c>
      <c r="FS122" s="406" t="s">
        <v>397</v>
      </c>
      <c r="FT122" s="406" t="s">
        <v>397</v>
      </c>
      <c r="FU122" s="406" t="s">
        <v>397</v>
      </c>
      <c r="FV122" s="406" t="s">
        <v>397</v>
      </c>
      <c r="FW122" s="406" t="s">
        <v>397</v>
      </c>
      <c r="FX122" s="406" t="s">
        <v>397</v>
      </c>
      <c r="FY122" s="406" t="s">
        <v>397</v>
      </c>
      <c r="FZ122" s="406" t="s">
        <v>397</v>
      </c>
      <c r="GA122" s="406" t="s">
        <v>397</v>
      </c>
      <c r="GB122" s="406" t="s">
        <v>397</v>
      </c>
      <c r="GC122" s="406" t="s">
        <v>397</v>
      </c>
      <c r="GD122" s="406" t="s">
        <v>397</v>
      </c>
      <c r="GE122" s="406" t="s">
        <v>397</v>
      </c>
      <c r="GF122" s="406" t="s">
        <v>397</v>
      </c>
      <c r="GG122" s="406" t="s">
        <v>397</v>
      </c>
      <c r="GH122" s="406" t="s">
        <v>397</v>
      </c>
      <c r="GI122" s="406" t="s">
        <v>397</v>
      </c>
      <c r="GJ122" s="406" t="s">
        <v>397</v>
      </c>
      <c r="GK122" s="406" t="s">
        <v>397</v>
      </c>
      <c r="GL122" s="406" t="s">
        <v>397</v>
      </c>
      <c r="GM122" s="406" t="s">
        <v>397</v>
      </c>
      <c r="GN122" s="406" t="s">
        <v>397</v>
      </c>
      <c r="GO122" s="406" t="s">
        <v>397</v>
      </c>
      <c r="GP122" s="406" t="s">
        <v>397</v>
      </c>
      <c r="GQ122" s="406" t="s">
        <v>397</v>
      </c>
      <c r="GR122" s="406" t="s">
        <v>397</v>
      </c>
      <c r="GS122" s="406" t="s">
        <v>397</v>
      </c>
      <c r="GT122" s="406" t="s">
        <v>397</v>
      </c>
      <c r="GU122" s="406" t="s">
        <v>397</v>
      </c>
      <c r="GV122" s="406" t="s">
        <v>397</v>
      </c>
      <c r="GW122" s="406" t="s">
        <v>397</v>
      </c>
      <c r="GX122" s="406" t="s">
        <v>397</v>
      </c>
      <c r="GY122" s="406" t="s">
        <v>397</v>
      </c>
      <c r="GZ122" s="406" t="s">
        <v>397</v>
      </c>
      <c r="HA122" s="406" t="s">
        <v>397</v>
      </c>
      <c r="HB122" s="406" t="s">
        <v>397</v>
      </c>
      <c r="HC122" s="406" t="s">
        <v>397</v>
      </c>
      <c r="HD122" s="406" t="s">
        <v>397</v>
      </c>
      <c r="HE122" s="406" t="s">
        <v>397</v>
      </c>
      <c r="HF122" s="406" t="s">
        <v>397</v>
      </c>
      <c r="HG122" s="406" t="s">
        <v>397</v>
      </c>
      <c r="HH122" s="406" t="s">
        <v>397</v>
      </c>
      <c r="HI122" s="406" t="s">
        <v>397</v>
      </c>
      <c r="HJ122" s="406" t="s">
        <v>397</v>
      </c>
      <c r="HK122" s="406" t="s">
        <v>397</v>
      </c>
      <c r="HL122" s="406" t="s">
        <v>397</v>
      </c>
      <c r="HM122" s="406" t="s">
        <v>397</v>
      </c>
      <c r="HN122" s="406" t="s">
        <v>397</v>
      </c>
      <c r="HO122" s="406" t="s">
        <v>397</v>
      </c>
      <c r="HP122" s="406" t="s">
        <v>397</v>
      </c>
      <c r="HQ122" s="406" t="s">
        <v>397</v>
      </c>
      <c r="HR122" s="406" t="s">
        <v>397</v>
      </c>
      <c r="HS122" s="406" t="s">
        <v>397</v>
      </c>
      <c r="HT122" s="406" t="s">
        <v>397</v>
      </c>
      <c r="HU122" s="406" t="s">
        <v>397</v>
      </c>
      <c r="HV122" s="406" t="s">
        <v>397</v>
      </c>
      <c r="HW122" s="406" t="s">
        <v>397</v>
      </c>
      <c r="HX122" s="406" t="s">
        <v>397</v>
      </c>
      <c r="HY122" s="406" t="s">
        <v>397</v>
      </c>
      <c r="HZ122" s="406" t="s">
        <v>397</v>
      </c>
      <c r="IA122" s="406" t="s">
        <v>397</v>
      </c>
      <c r="IB122" s="406" t="s">
        <v>397</v>
      </c>
      <c r="IC122" s="406" t="s">
        <v>397</v>
      </c>
      <c r="ID122" s="406" t="s">
        <v>397</v>
      </c>
      <c r="IE122" s="406" t="s">
        <v>397</v>
      </c>
      <c r="IF122" s="406" t="s">
        <v>397</v>
      </c>
      <c r="IG122" s="406" t="s">
        <v>397</v>
      </c>
      <c r="IH122" s="406" t="s">
        <v>397</v>
      </c>
      <c r="II122" s="406" t="s">
        <v>397</v>
      </c>
      <c r="IJ122" s="406" t="s">
        <v>397</v>
      </c>
      <c r="IK122" s="406" t="s">
        <v>397</v>
      </c>
      <c r="IL122" s="406" t="s">
        <v>397</v>
      </c>
      <c r="IM122" s="406" t="s">
        <v>397</v>
      </c>
      <c r="IN122" s="406" t="s">
        <v>397</v>
      </c>
      <c r="IO122" s="406" t="s">
        <v>397</v>
      </c>
      <c r="IP122" s="406" t="s">
        <v>397</v>
      </c>
      <c r="IQ122" s="406" t="s">
        <v>397</v>
      </c>
      <c r="IR122" s="406" t="s">
        <v>397</v>
      </c>
      <c r="IS122" s="406" t="s">
        <v>397</v>
      </c>
      <c r="IT122" s="406" t="s">
        <v>397</v>
      </c>
      <c r="IU122" s="406" t="s">
        <v>397</v>
      </c>
      <c r="IV122" s="406" t="s">
        <v>397</v>
      </c>
      <c r="IW122" s="406" t="s">
        <v>397</v>
      </c>
      <c r="IX122" s="406" t="s">
        <v>397</v>
      </c>
      <c r="IY122" s="406" t="s">
        <v>397</v>
      </c>
      <c r="IZ122" s="406" t="s">
        <v>397</v>
      </c>
      <c r="JA122" s="406" t="s">
        <v>397</v>
      </c>
      <c r="JB122" s="406" t="s">
        <v>397</v>
      </c>
      <c r="JC122" s="406" t="s">
        <v>397</v>
      </c>
      <c r="JD122" s="406" t="s">
        <v>397</v>
      </c>
      <c r="JE122" s="406" t="s">
        <v>397</v>
      </c>
      <c r="JF122" s="406" t="s">
        <v>397</v>
      </c>
      <c r="JG122" s="406" t="s">
        <v>397</v>
      </c>
      <c r="JH122" s="406" t="s">
        <v>397</v>
      </c>
      <c r="JI122" s="406" t="s">
        <v>397</v>
      </c>
      <c r="JJ122" s="406" t="s">
        <v>397</v>
      </c>
      <c r="JK122" s="406" t="s">
        <v>397</v>
      </c>
      <c r="JL122" s="406" t="s">
        <v>397</v>
      </c>
      <c r="JM122" s="406" t="s">
        <v>397</v>
      </c>
      <c r="JN122" s="406" t="s">
        <v>397</v>
      </c>
      <c r="JO122" s="406" t="s">
        <v>397</v>
      </c>
      <c r="JP122" s="406" t="s">
        <v>397</v>
      </c>
      <c r="JQ122" s="406" t="s">
        <v>397</v>
      </c>
      <c r="JR122" s="406" t="s">
        <v>397</v>
      </c>
      <c r="JS122" s="406" t="s">
        <v>397</v>
      </c>
      <c r="JT122" s="406" t="s">
        <v>397</v>
      </c>
      <c r="JU122" s="406" t="s">
        <v>397</v>
      </c>
      <c r="JV122" s="406" t="s">
        <v>397</v>
      </c>
      <c r="JW122" s="406" t="s">
        <v>397</v>
      </c>
      <c r="JX122" s="406" t="s">
        <v>397</v>
      </c>
      <c r="JY122" s="406" t="s">
        <v>397</v>
      </c>
      <c r="JZ122" s="406" t="s">
        <v>397</v>
      </c>
      <c r="KA122" s="406" t="s">
        <v>397</v>
      </c>
      <c r="KB122" s="406" t="s">
        <v>397</v>
      </c>
      <c r="KC122" s="406" t="s">
        <v>397</v>
      </c>
      <c r="KD122" s="406" t="s">
        <v>397</v>
      </c>
      <c r="KE122" s="406" t="s">
        <v>397</v>
      </c>
      <c r="KF122" s="406" t="s">
        <v>397</v>
      </c>
      <c r="KG122" s="406" t="s">
        <v>397</v>
      </c>
      <c r="KH122" s="406" t="s">
        <v>397</v>
      </c>
      <c r="KI122" s="406" t="s">
        <v>397</v>
      </c>
      <c r="KJ122" s="406" t="s">
        <v>397</v>
      </c>
      <c r="KK122" s="406" t="s">
        <v>397</v>
      </c>
      <c r="KL122" s="406" t="s">
        <v>397</v>
      </c>
      <c r="KM122" s="406" t="s">
        <v>397</v>
      </c>
      <c r="KN122" s="406" t="s">
        <v>397</v>
      </c>
      <c r="KO122" s="406" t="s">
        <v>397</v>
      </c>
      <c r="KP122" s="406" t="s">
        <v>397</v>
      </c>
      <c r="KQ122" s="406" t="s">
        <v>397</v>
      </c>
      <c r="KR122" s="406" t="s">
        <v>397</v>
      </c>
      <c r="KS122" s="406" t="s">
        <v>397</v>
      </c>
      <c r="KT122" s="406" t="s">
        <v>397</v>
      </c>
      <c r="KU122" s="406"/>
      <c r="KV122" s="406"/>
      <c r="KW122" s="406"/>
      <c r="KX122" s="406"/>
      <c r="KY122" s="397"/>
      <c r="KZ122" s="397" t="s">
        <v>186</v>
      </c>
      <c r="LA122" s="397" t="s">
        <v>397</v>
      </c>
      <c r="LB122" s="397" t="s">
        <v>397</v>
      </c>
      <c r="LC122" s="397" t="s">
        <v>397</v>
      </c>
      <c r="LD122" s="397" t="s">
        <v>397</v>
      </c>
      <c r="LE122" s="397" t="s">
        <v>397</v>
      </c>
      <c r="LF122" s="397" t="s">
        <v>397</v>
      </c>
      <c r="LG122" s="397"/>
      <c r="LH122" s="406"/>
      <c r="LI122" s="406"/>
      <c r="LJ122" s="406"/>
      <c r="LK122" s="406"/>
      <c r="LL122" s="406"/>
      <c r="LM122" s="406"/>
      <c r="LN122" s="406"/>
      <c r="LO122" s="406"/>
      <c r="LP122" s="406"/>
      <c r="LQ122" s="406"/>
      <c r="LR122" s="406"/>
      <c r="LS122" s="406"/>
      <c r="LT122" s="406"/>
      <c r="LU122" s="406"/>
      <c r="LV122" s="406"/>
      <c r="LW122" s="406"/>
      <c r="LX122" s="406"/>
      <c r="LY122" s="406"/>
      <c r="LZ122" s="406"/>
      <c r="MA122" s="406"/>
      <c r="MB122" s="406"/>
      <c r="MC122" s="406"/>
      <c r="MD122" s="406"/>
      <c r="ME122" s="406"/>
      <c r="MF122" s="406"/>
      <c r="MG122" s="406"/>
      <c r="MH122" s="406"/>
      <c r="MI122" s="406"/>
      <c r="MJ122" s="406"/>
      <c r="MK122" s="406"/>
      <c r="ML122" s="406"/>
      <c r="MM122" s="406"/>
      <c r="MN122" s="406"/>
      <c r="MO122" s="406"/>
      <c r="MP122" s="406"/>
      <c r="MQ122" s="406"/>
      <c r="MR122" s="406"/>
      <c r="MS122" s="406"/>
      <c r="MT122" s="406"/>
      <c r="MU122" s="406"/>
      <c r="MV122" s="406"/>
      <c r="MW122" s="406"/>
      <c r="MX122" s="406"/>
      <c r="MY122" s="406"/>
      <c r="MZ122" s="406"/>
      <c r="NA122" s="406"/>
      <c r="NB122" s="406"/>
      <c r="NC122" s="406"/>
      <c r="ND122" s="406"/>
      <c r="NE122" s="406"/>
      <c r="NF122" s="406"/>
      <c r="NG122" s="406"/>
      <c r="NH122" s="406"/>
      <c r="NI122" s="406"/>
      <c r="NJ122" s="406"/>
      <c r="NK122" s="406"/>
      <c r="NL122" s="406"/>
      <c r="NM122" s="406"/>
      <c r="NN122" s="406"/>
      <c r="NO122" s="406"/>
      <c r="NP122" s="406"/>
      <c r="NQ122" s="406"/>
      <c r="NR122" s="406"/>
      <c r="NS122" s="406"/>
      <c r="NT122" s="406"/>
      <c r="NU122" s="406"/>
      <c r="NV122" s="406"/>
      <c r="NW122" s="406"/>
      <c r="NX122" s="406"/>
      <c r="NY122" s="406"/>
      <c r="NZ122" s="406"/>
      <c r="OA122" s="406"/>
      <c r="OB122" s="406"/>
      <c r="OC122" s="406"/>
      <c r="OD122" s="406"/>
      <c r="OE122" s="406"/>
      <c r="OF122" s="406"/>
      <c r="OG122" s="406"/>
      <c r="OH122" s="406"/>
      <c r="OI122" s="406"/>
      <c r="OJ122" s="406"/>
      <c r="OK122" s="406"/>
      <c r="OL122" s="406"/>
      <c r="OM122" s="406"/>
      <c r="ON122" s="406"/>
      <c r="OO122" s="406"/>
      <c r="OP122" s="406"/>
      <c r="OQ122" s="406"/>
      <c r="OR122" s="406"/>
      <c r="OS122" s="406"/>
      <c r="OT122" s="406"/>
      <c r="OU122" s="406"/>
      <c r="OV122" s="406"/>
      <c r="OW122" s="406"/>
      <c r="OX122" s="406"/>
      <c r="OY122" s="406"/>
      <c r="OZ122" s="406"/>
      <c r="PA122" s="406"/>
      <c r="PB122" s="406"/>
      <c r="PC122" s="406"/>
      <c r="PD122" s="406"/>
      <c r="PE122" s="406"/>
      <c r="PF122" s="406"/>
      <c r="PG122" s="406"/>
      <c r="PH122" s="406"/>
      <c r="PI122" s="406"/>
      <c r="PJ122" s="406"/>
      <c r="PK122" s="406"/>
      <c r="PL122" s="406"/>
      <c r="PM122" s="406"/>
      <c r="PN122" s="406"/>
      <c r="PO122" s="406"/>
      <c r="PP122" s="406"/>
      <c r="PQ122" s="406"/>
      <c r="PR122" s="406"/>
      <c r="PS122" s="406"/>
      <c r="PT122" s="406"/>
      <c r="PU122" s="406"/>
      <c r="PV122" s="406"/>
      <c r="PW122" s="406"/>
      <c r="PX122" s="406"/>
      <c r="PY122" s="406"/>
      <c r="PZ122" s="406"/>
      <c r="QA122" s="406"/>
      <c r="QB122" s="406"/>
      <c r="QC122" s="406"/>
      <c r="QD122" s="406"/>
      <c r="QE122" s="406"/>
      <c r="QF122" s="406"/>
      <c r="QG122" s="406"/>
      <c r="QH122" s="406"/>
      <c r="QI122" s="406"/>
      <c r="QJ122" s="406"/>
      <c r="QK122" s="406"/>
      <c r="QL122" s="406"/>
      <c r="QM122" s="406"/>
      <c r="QN122" s="406"/>
      <c r="QO122" s="406"/>
      <c r="QP122" s="406"/>
      <c r="QQ122" s="406"/>
      <c r="QR122" s="406"/>
      <c r="QS122" s="406"/>
      <c r="QT122" s="406"/>
      <c r="QU122" s="406"/>
      <c r="QV122" s="406"/>
      <c r="QW122" s="406"/>
      <c r="QX122" s="406"/>
      <c r="QY122" s="406"/>
      <c r="QZ122" s="406"/>
      <c r="RA122" s="406"/>
      <c r="RB122" s="406"/>
      <c r="RC122" s="406"/>
      <c r="RD122" s="406"/>
      <c r="RE122" s="406"/>
      <c r="RF122" s="406"/>
      <c r="RG122" s="406"/>
      <c r="RH122" s="406"/>
      <c r="RI122" s="406"/>
      <c r="RJ122" s="406"/>
      <c r="RK122" s="406"/>
      <c r="RL122" s="406"/>
      <c r="RM122" s="406"/>
      <c r="RN122" s="406"/>
      <c r="RO122" s="406"/>
      <c r="RP122" s="406"/>
      <c r="RQ122" s="406"/>
      <c r="RR122" s="406"/>
      <c r="RS122" s="406"/>
      <c r="RT122" s="406"/>
      <c r="RU122" s="406"/>
      <c r="RV122" s="406"/>
      <c r="RW122" s="406"/>
      <c r="RX122" s="406"/>
      <c r="RY122" s="406"/>
      <c r="RZ122" s="406"/>
      <c r="SA122" s="406"/>
      <c r="SB122" s="406"/>
      <c r="SC122" s="406"/>
      <c r="SD122" s="406"/>
      <c r="SE122" s="406"/>
      <c r="SF122" s="406"/>
      <c r="SG122" s="406"/>
    </row>
    <row r="123" spans="1:501">
      <c r="A123" s="395"/>
      <c r="B123" s="443" t="s">
        <v>187</v>
      </c>
      <c r="C123" s="395">
        <v>0</v>
      </c>
      <c r="D123" s="395">
        <v>18</v>
      </c>
      <c r="E123" s="395">
        <v>23</v>
      </c>
      <c r="F123" s="395">
        <v>-119</v>
      </c>
      <c r="G123" s="395">
        <v>60</v>
      </c>
      <c r="H123" s="395">
        <v>63</v>
      </c>
      <c r="I123" s="395">
        <v>61</v>
      </c>
      <c r="J123" s="395">
        <v>105</v>
      </c>
      <c r="K123" s="395">
        <v>96</v>
      </c>
      <c r="L123" s="395">
        <v>145</v>
      </c>
      <c r="M123" s="395">
        <v>0</v>
      </c>
      <c r="N123" s="395"/>
      <c r="O123" s="444" t="s">
        <v>187</v>
      </c>
      <c r="P123" s="395">
        <v>18</v>
      </c>
      <c r="Q123" s="395">
        <v>64</v>
      </c>
      <c r="R123" s="395">
        <v>5</v>
      </c>
      <c r="S123" s="395">
        <v>46</v>
      </c>
      <c r="T123" s="395">
        <v>30</v>
      </c>
      <c r="U123" s="395">
        <v>39</v>
      </c>
      <c r="V123" s="395">
        <v>0</v>
      </c>
      <c r="W123" s="395" t="s">
        <v>397</v>
      </c>
      <c r="X123" s="395" t="s">
        <v>397</v>
      </c>
      <c r="Y123" s="395" t="s">
        <v>397</v>
      </c>
      <c r="Z123" s="395"/>
      <c r="AA123" s="395"/>
      <c r="AB123" s="395"/>
      <c r="AC123" s="395"/>
      <c r="AD123" s="395"/>
      <c r="AE123" s="395"/>
      <c r="AF123" s="397" t="s">
        <v>187</v>
      </c>
      <c r="AG123" s="395" t="s">
        <v>187</v>
      </c>
      <c r="AH123" s="406" t="s">
        <v>397</v>
      </c>
      <c r="AI123" s="406" t="s">
        <v>397</v>
      </c>
      <c r="AJ123" s="406" t="s">
        <v>397</v>
      </c>
      <c r="AK123" s="406" t="s">
        <v>397</v>
      </c>
      <c r="AL123" s="406" t="s">
        <v>397</v>
      </c>
      <c r="AM123" s="406" t="s">
        <v>397</v>
      </c>
      <c r="AN123" s="406" t="s">
        <v>397</v>
      </c>
      <c r="AO123" s="406" t="s">
        <v>397</v>
      </c>
      <c r="AP123" s="406" t="s">
        <v>397</v>
      </c>
      <c r="AQ123" s="406" t="s">
        <v>397</v>
      </c>
      <c r="AR123" s="406" t="s">
        <v>397</v>
      </c>
      <c r="AS123" s="406" t="s">
        <v>397</v>
      </c>
      <c r="AT123" s="406" t="s">
        <v>397</v>
      </c>
      <c r="AU123" s="406" t="s">
        <v>397</v>
      </c>
      <c r="AV123" s="406" t="s">
        <v>397</v>
      </c>
      <c r="AW123" s="406" t="s">
        <v>397</v>
      </c>
      <c r="AX123" s="406" t="s">
        <v>397</v>
      </c>
      <c r="AY123" s="406" t="s">
        <v>397</v>
      </c>
      <c r="AZ123" s="406" t="s">
        <v>397</v>
      </c>
      <c r="BA123" s="406" t="s">
        <v>397</v>
      </c>
      <c r="BB123" s="406" t="s">
        <v>397</v>
      </c>
      <c r="BC123" s="406" t="s">
        <v>397</v>
      </c>
      <c r="BD123" s="406" t="s">
        <v>397</v>
      </c>
      <c r="BE123" s="406" t="s">
        <v>397</v>
      </c>
      <c r="BF123" s="406" t="s">
        <v>397</v>
      </c>
      <c r="BG123" s="406" t="s">
        <v>397</v>
      </c>
      <c r="BH123" s="406" t="s">
        <v>397</v>
      </c>
      <c r="BI123" s="406" t="s">
        <v>397</v>
      </c>
      <c r="BJ123" s="406" t="s">
        <v>397</v>
      </c>
      <c r="BK123" s="406" t="s">
        <v>397</v>
      </c>
      <c r="BL123" s="406" t="s">
        <v>397</v>
      </c>
      <c r="BM123" s="406" t="s">
        <v>397</v>
      </c>
      <c r="BN123" s="406" t="s">
        <v>397</v>
      </c>
      <c r="BO123" s="406" t="s">
        <v>397</v>
      </c>
      <c r="BP123" s="406" t="s">
        <v>397</v>
      </c>
      <c r="BQ123" s="406" t="s">
        <v>397</v>
      </c>
      <c r="BR123" s="406" t="s">
        <v>397</v>
      </c>
      <c r="BS123" s="406" t="s">
        <v>397</v>
      </c>
      <c r="BT123" s="406" t="s">
        <v>397</v>
      </c>
      <c r="BU123" s="406" t="s">
        <v>397</v>
      </c>
      <c r="BV123" s="406" t="s">
        <v>397</v>
      </c>
      <c r="BW123" s="406" t="s">
        <v>397</v>
      </c>
      <c r="BX123" s="406" t="s">
        <v>397</v>
      </c>
      <c r="BY123" s="406" t="s">
        <v>397</v>
      </c>
      <c r="BZ123" s="406" t="s">
        <v>397</v>
      </c>
      <c r="CA123" s="406" t="s">
        <v>397</v>
      </c>
      <c r="CB123" s="406" t="s">
        <v>397</v>
      </c>
      <c r="CC123" s="406" t="s">
        <v>397</v>
      </c>
      <c r="CD123" s="406" t="s">
        <v>397</v>
      </c>
      <c r="CE123" s="406" t="s">
        <v>397</v>
      </c>
      <c r="CF123" s="406" t="s">
        <v>397</v>
      </c>
      <c r="CG123" s="406" t="s">
        <v>397</v>
      </c>
      <c r="CH123" s="406" t="s">
        <v>397</v>
      </c>
      <c r="CI123" s="406" t="s">
        <v>397</v>
      </c>
      <c r="CJ123" s="406" t="s">
        <v>397</v>
      </c>
      <c r="CK123" s="406" t="s">
        <v>397</v>
      </c>
      <c r="CL123" s="406" t="s">
        <v>397</v>
      </c>
      <c r="CM123" s="406" t="s">
        <v>397</v>
      </c>
      <c r="CN123" s="406" t="s">
        <v>397</v>
      </c>
      <c r="CO123" s="406" t="s">
        <v>397</v>
      </c>
      <c r="CP123" s="406" t="s">
        <v>397</v>
      </c>
      <c r="CQ123" s="406" t="s">
        <v>397</v>
      </c>
      <c r="CR123" s="406" t="s">
        <v>397</v>
      </c>
      <c r="CS123" s="406" t="s">
        <v>397</v>
      </c>
      <c r="CT123" s="406" t="s">
        <v>397</v>
      </c>
      <c r="CU123" s="406" t="s">
        <v>397</v>
      </c>
      <c r="CV123" s="406" t="s">
        <v>397</v>
      </c>
      <c r="CW123" s="406" t="s">
        <v>397</v>
      </c>
      <c r="CX123" s="406" t="s">
        <v>397</v>
      </c>
      <c r="CY123" s="406" t="s">
        <v>397</v>
      </c>
      <c r="CZ123" s="406" t="s">
        <v>397</v>
      </c>
      <c r="DA123" s="406" t="s">
        <v>397</v>
      </c>
      <c r="DB123" s="406" t="s">
        <v>397</v>
      </c>
      <c r="DC123" s="397"/>
      <c r="DD123" s="397"/>
      <c r="DE123" s="397"/>
      <c r="DF123" s="397" t="s">
        <v>397</v>
      </c>
      <c r="DG123" s="397" t="s">
        <v>397</v>
      </c>
      <c r="DH123" s="397" t="s">
        <v>397</v>
      </c>
      <c r="DI123" s="397" t="s">
        <v>397</v>
      </c>
      <c r="DJ123" s="397" t="s">
        <v>397</v>
      </c>
      <c r="DK123" s="397" t="s">
        <v>397</v>
      </c>
      <c r="DL123" s="397"/>
      <c r="DM123" s="397"/>
      <c r="DN123" s="397" t="s">
        <v>187</v>
      </c>
      <c r="DO123" s="395" t="s">
        <v>187</v>
      </c>
      <c r="DP123" s="406" t="s">
        <v>397</v>
      </c>
      <c r="DQ123" s="406" t="s">
        <v>397</v>
      </c>
      <c r="DR123" s="406" t="s">
        <v>397</v>
      </c>
      <c r="DS123" s="406" t="s">
        <v>397</v>
      </c>
      <c r="DT123" s="406" t="s">
        <v>397</v>
      </c>
      <c r="DU123" s="406" t="s">
        <v>397</v>
      </c>
      <c r="DV123" s="406" t="s">
        <v>397</v>
      </c>
      <c r="DW123" s="406" t="s">
        <v>397</v>
      </c>
      <c r="DX123" s="406" t="s">
        <v>397</v>
      </c>
      <c r="DY123" s="406" t="s">
        <v>397</v>
      </c>
      <c r="DZ123" s="406" t="s">
        <v>397</v>
      </c>
      <c r="EA123" s="406" t="s">
        <v>397</v>
      </c>
      <c r="EB123" s="406" t="s">
        <v>397</v>
      </c>
      <c r="EC123" s="406" t="s">
        <v>397</v>
      </c>
      <c r="ED123" s="406" t="s">
        <v>397</v>
      </c>
      <c r="EE123" s="406" t="s">
        <v>397</v>
      </c>
      <c r="EF123" s="406" t="s">
        <v>397</v>
      </c>
      <c r="EG123" s="406" t="s">
        <v>397</v>
      </c>
      <c r="EH123" s="406" t="s">
        <v>397</v>
      </c>
      <c r="EI123" s="406" t="s">
        <v>397</v>
      </c>
      <c r="EJ123" s="406" t="s">
        <v>397</v>
      </c>
      <c r="EK123" s="406" t="s">
        <v>397</v>
      </c>
      <c r="EL123" s="406" t="s">
        <v>397</v>
      </c>
      <c r="EM123" s="406" t="s">
        <v>397</v>
      </c>
      <c r="EN123" s="406" t="s">
        <v>397</v>
      </c>
      <c r="EO123" s="406" t="s">
        <v>397</v>
      </c>
      <c r="EP123" s="406" t="s">
        <v>397</v>
      </c>
      <c r="EQ123" s="406" t="s">
        <v>397</v>
      </c>
      <c r="ER123" s="406" t="s">
        <v>397</v>
      </c>
      <c r="ES123" s="406" t="s">
        <v>397</v>
      </c>
      <c r="ET123" s="406" t="s">
        <v>397</v>
      </c>
      <c r="EU123" s="406" t="s">
        <v>397</v>
      </c>
      <c r="EV123" s="406" t="s">
        <v>397</v>
      </c>
      <c r="EW123" s="406" t="s">
        <v>397</v>
      </c>
      <c r="EX123" s="406" t="s">
        <v>397</v>
      </c>
      <c r="EY123" s="406" t="s">
        <v>397</v>
      </c>
      <c r="EZ123" s="406" t="s">
        <v>397</v>
      </c>
      <c r="FA123" s="406" t="s">
        <v>397</v>
      </c>
      <c r="FB123" s="406" t="s">
        <v>397</v>
      </c>
      <c r="FC123" s="406" t="s">
        <v>397</v>
      </c>
      <c r="FD123" s="406" t="s">
        <v>397</v>
      </c>
      <c r="FE123" s="406" t="s">
        <v>397</v>
      </c>
      <c r="FF123" s="406" t="s">
        <v>397</v>
      </c>
      <c r="FG123" s="406" t="s">
        <v>397</v>
      </c>
      <c r="FH123" s="406" t="s">
        <v>397</v>
      </c>
      <c r="FI123" s="406" t="s">
        <v>397</v>
      </c>
      <c r="FJ123" s="406" t="s">
        <v>397</v>
      </c>
      <c r="FK123" s="406" t="s">
        <v>397</v>
      </c>
      <c r="FL123" s="406" t="s">
        <v>397</v>
      </c>
      <c r="FM123" s="406" t="s">
        <v>397</v>
      </c>
      <c r="FN123" s="406" t="s">
        <v>397</v>
      </c>
      <c r="FO123" s="406" t="s">
        <v>397</v>
      </c>
      <c r="FP123" s="406" t="s">
        <v>397</v>
      </c>
      <c r="FQ123" s="406" t="s">
        <v>397</v>
      </c>
      <c r="FR123" s="406" t="s">
        <v>397</v>
      </c>
      <c r="FS123" s="406" t="s">
        <v>397</v>
      </c>
      <c r="FT123" s="406" t="s">
        <v>397</v>
      </c>
      <c r="FU123" s="406" t="s">
        <v>397</v>
      </c>
      <c r="FV123" s="406" t="s">
        <v>397</v>
      </c>
      <c r="FW123" s="406" t="s">
        <v>397</v>
      </c>
      <c r="FX123" s="406" t="s">
        <v>397</v>
      </c>
      <c r="FY123" s="406" t="s">
        <v>397</v>
      </c>
      <c r="FZ123" s="406" t="s">
        <v>397</v>
      </c>
      <c r="GA123" s="406" t="s">
        <v>397</v>
      </c>
      <c r="GB123" s="406" t="s">
        <v>397</v>
      </c>
      <c r="GC123" s="406" t="s">
        <v>397</v>
      </c>
      <c r="GD123" s="406" t="s">
        <v>397</v>
      </c>
      <c r="GE123" s="406" t="s">
        <v>397</v>
      </c>
      <c r="GF123" s="406" t="s">
        <v>397</v>
      </c>
      <c r="GG123" s="406" t="s">
        <v>397</v>
      </c>
      <c r="GH123" s="406" t="s">
        <v>397</v>
      </c>
      <c r="GI123" s="406" t="s">
        <v>397</v>
      </c>
      <c r="GJ123" s="406" t="s">
        <v>397</v>
      </c>
      <c r="GK123" s="406" t="s">
        <v>397</v>
      </c>
      <c r="GL123" s="406" t="s">
        <v>397</v>
      </c>
      <c r="GM123" s="406" t="s">
        <v>397</v>
      </c>
      <c r="GN123" s="406" t="s">
        <v>397</v>
      </c>
      <c r="GO123" s="406" t="s">
        <v>397</v>
      </c>
      <c r="GP123" s="406" t="s">
        <v>397</v>
      </c>
      <c r="GQ123" s="406" t="s">
        <v>397</v>
      </c>
      <c r="GR123" s="406" t="s">
        <v>397</v>
      </c>
      <c r="GS123" s="406" t="s">
        <v>397</v>
      </c>
      <c r="GT123" s="406" t="s">
        <v>397</v>
      </c>
      <c r="GU123" s="406" t="s">
        <v>397</v>
      </c>
      <c r="GV123" s="406" t="s">
        <v>397</v>
      </c>
      <c r="GW123" s="406" t="s">
        <v>397</v>
      </c>
      <c r="GX123" s="406" t="s">
        <v>397</v>
      </c>
      <c r="GY123" s="406" t="s">
        <v>397</v>
      </c>
      <c r="GZ123" s="406" t="s">
        <v>397</v>
      </c>
      <c r="HA123" s="406" t="s">
        <v>397</v>
      </c>
      <c r="HB123" s="406" t="s">
        <v>397</v>
      </c>
      <c r="HC123" s="406" t="s">
        <v>397</v>
      </c>
      <c r="HD123" s="406" t="s">
        <v>397</v>
      </c>
      <c r="HE123" s="406" t="s">
        <v>397</v>
      </c>
      <c r="HF123" s="406" t="s">
        <v>397</v>
      </c>
      <c r="HG123" s="406" t="s">
        <v>397</v>
      </c>
      <c r="HH123" s="406" t="s">
        <v>397</v>
      </c>
      <c r="HI123" s="406" t="s">
        <v>397</v>
      </c>
      <c r="HJ123" s="406" t="s">
        <v>397</v>
      </c>
      <c r="HK123" s="406" t="s">
        <v>397</v>
      </c>
      <c r="HL123" s="406" t="s">
        <v>397</v>
      </c>
      <c r="HM123" s="406" t="s">
        <v>397</v>
      </c>
      <c r="HN123" s="406" t="s">
        <v>397</v>
      </c>
      <c r="HO123" s="406" t="s">
        <v>397</v>
      </c>
      <c r="HP123" s="406" t="s">
        <v>397</v>
      </c>
      <c r="HQ123" s="406" t="s">
        <v>397</v>
      </c>
      <c r="HR123" s="406" t="s">
        <v>397</v>
      </c>
      <c r="HS123" s="406" t="s">
        <v>397</v>
      </c>
      <c r="HT123" s="406" t="s">
        <v>397</v>
      </c>
      <c r="HU123" s="406" t="s">
        <v>397</v>
      </c>
      <c r="HV123" s="406" t="s">
        <v>397</v>
      </c>
      <c r="HW123" s="406" t="s">
        <v>397</v>
      </c>
      <c r="HX123" s="406" t="s">
        <v>397</v>
      </c>
      <c r="HY123" s="406" t="s">
        <v>397</v>
      </c>
      <c r="HZ123" s="406" t="s">
        <v>397</v>
      </c>
      <c r="IA123" s="406" t="s">
        <v>397</v>
      </c>
      <c r="IB123" s="406" t="s">
        <v>397</v>
      </c>
      <c r="IC123" s="406" t="s">
        <v>397</v>
      </c>
      <c r="ID123" s="406" t="s">
        <v>397</v>
      </c>
      <c r="IE123" s="406" t="s">
        <v>397</v>
      </c>
      <c r="IF123" s="406" t="s">
        <v>397</v>
      </c>
      <c r="IG123" s="406" t="s">
        <v>397</v>
      </c>
      <c r="IH123" s="406" t="s">
        <v>397</v>
      </c>
      <c r="II123" s="406" t="s">
        <v>397</v>
      </c>
      <c r="IJ123" s="406" t="s">
        <v>397</v>
      </c>
      <c r="IK123" s="406" t="s">
        <v>397</v>
      </c>
      <c r="IL123" s="406" t="s">
        <v>397</v>
      </c>
      <c r="IM123" s="406" t="s">
        <v>397</v>
      </c>
      <c r="IN123" s="406" t="s">
        <v>397</v>
      </c>
      <c r="IO123" s="406" t="s">
        <v>397</v>
      </c>
      <c r="IP123" s="406" t="s">
        <v>397</v>
      </c>
      <c r="IQ123" s="406" t="s">
        <v>397</v>
      </c>
      <c r="IR123" s="406" t="s">
        <v>397</v>
      </c>
      <c r="IS123" s="406" t="s">
        <v>397</v>
      </c>
      <c r="IT123" s="406" t="s">
        <v>397</v>
      </c>
      <c r="IU123" s="406" t="s">
        <v>397</v>
      </c>
      <c r="IV123" s="406" t="s">
        <v>397</v>
      </c>
      <c r="IW123" s="406" t="s">
        <v>397</v>
      </c>
      <c r="IX123" s="406" t="s">
        <v>397</v>
      </c>
      <c r="IY123" s="406" t="s">
        <v>397</v>
      </c>
      <c r="IZ123" s="406" t="s">
        <v>397</v>
      </c>
      <c r="JA123" s="406" t="s">
        <v>397</v>
      </c>
      <c r="JB123" s="406" t="s">
        <v>397</v>
      </c>
      <c r="JC123" s="406" t="s">
        <v>397</v>
      </c>
      <c r="JD123" s="406" t="s">
        <v>397</v>
      </c>
      <c r="JE123" s="406" t="s">
        <v>397</v>
      </c>
      <c r="JF123" s="406" t="s">
        <v>397</v>
      </c>
      <c r="JG123" s="406" t="s">
        <v>397</v>
      </c>
      <c r="JH123" s="406" t="s">
        <v>397</v>
      </c>
      <c r="JI123" s="406" t="s">
        <v>397</v>
      </c>
      <c r="JJ123" s="406" t="s">
        <v>397</v>
      </c>
      <c r="JK123" s="406" t="s">
        <v>397</v>
      </c>
      <c r="JL123" s="406" t="s">
        <v>397</v>
      </c>
      <c r="JM123" s="406" t="s">
        <v>397</v>
      </c>
      <c r="JN123" s="406" t="s">
        <v>397</v>
      </c>
      <c r="JO123" s="406" t="s">
        <v>397</v>
      </c>
      <c r="JP123" s="406" t="s">
        <v>397</v>
      </c>
      <c r="JQ123" s="406" t="s">
        <v>397</v>
      </c>
      <c r="JR123" s="406" t="s">
        <v>397</v>
      </c>
      <c r="JS123" s="406" t="s">
        <v>397</v>
      </c>
      <c r="JT123" s="406" t="s">
        <v>397</v>
      </c>
      <c r="JU123" s="406" t="s">
        <v>397</v>
      </c>
      <c r="JV123" s="406" t="s">
        <v>397</v>
      </c>
      <c r="JW123" s="406" t="s">
        <v>397</v>
      </c>
      <c r="JX123" s="406" t="s">
        <v>397</v>
      </c>
      <c r="JY123" s="406" t="s">
        <v>397</v>
      </c>
      <c r="JZ123" s="406" t="s">
        <v>397</v>
      </c>
      <c r="KA123" s="406" t="s">
        <v>397</v>
      </c>
      <c r="KB123" s="406" t="s">
        <v>397</v>
      </c>
      <c r="KC123" s="406" t="s">
        <v>397</v>
      </c>
      <c r="KD123" s="406" t="s">
        <v>397</v>
      </c>
      <c r="KE123" s="406" t="s">
        <v>397</v>
      </c>
      <c r="KF123" s="406" t="s">
        <v>397</v>
      </c>
      <c r="KG123" s="406" t="s">
        <v>397</v>
      </c>
      <c r="KH123" s="406" t="s">
        <v>397</v>
      </c>
      <c r="KI123" s="406" t="s">
        <v>397</v>
      </c>
      <c r="KJ123" s="406" t="s">
        <v>397</v>
      </c>
      <c r="KK123" s="406" t="s">
        <v>397</v>
      </c>
      <c r="KL123" s="406" t="s">
        <v>397</v>
      </c>
      <c r="KM123" s="406" t="s">
        <v>397</v>
      </c>
      <c r="KN123" s="406" t="s">
        <v>397</v>
      </c>
      <c r="KO123" s="406" t="s">
        <v>397</v>
      </c>
      <c r="KP123" s="406" t="s">
        <v>397</v>
      </c>
      <c r="KQ123" s="406" t="s">
        <v>397</v>
      </c>
      <c r="KR123" s="406" t="s">
        <v>397</v>
      </c>
      <c r="KS123" s="406" t="s">
        <v>397</v>
      </c>
      <c r="KT123" s="406" t="s">
        <v>397</v>
      </c>
      <c r="KU123" s="406"/>
      <c r="KV123" s="406"/>
      <c r="KW123" s="406"/>
      <c r="KX123" s="406"/>
      <c r="KY123" s="397"/>
      <c r="KZ123" s="397" t="s">
        <v>187</v>
      </c>
      <c r="LA123" s="397" t="s">
        <v>397</v>
      </c>
      <c r="LB123" s="397" t="s">
        <v>397</v>
      </c>
      <c r="LC123" s="397" t="s">
        <v>397</v>
      </c>
      <c r="LD123" s="397" t="s">
        <v>397</v>
      </c>
      <c r="LE123" s="397" t="s">
        <v>397</v>
      </c>
      <c r="LF123" s="397" t="s">
        <v>397</v>
      </c>
      <c r="LG123" s="397"/>
      <c r="LH123" s="406"/>
      <c r="LI123" s="406"/>
      <c r="LJ123" s="406"/>
      <c r="LK123" s="406"/>
      <c r="LL123" s="406"/>
      <c r="LM123" s="406"/>
      <c r="LN123" s="406"/>
      <c r="LO123" s="406"/>
      <c r="LP123" s="406"/>
      <c r="LQ123" s="406"/>
      <c r="LR123" s="406"/>
      <c r="LS123" s="406"/>
      <c r="LT123" s="406"/>
      <c r="LU123" s="406"/>
      <c r="LV123" s="406"/>
      <c r="LW123" s="406"/>
      <c r="LX123" s="406"/>
      <c r="LY123" s="406"/>
      <c r="LZ123" s="406"/>
      <c r="MA123" s="406"/>
      <c r="MB123" s="406"/>
      <c r="MC123" s="406"/>
      <c r="MD123" s="406"/>
      <c r="ME123" s="406"/>
      <c r="MF123" s="406"/>
      <c r="MG123" s="406"/>
      <c r="MH123" s="406"/>
      <c r="MI123" s="406"/>
      <c r="MJ123" s="406"/>
      <c r="MK123" s="406"/>
      <c r="ML123" s="406"/>
      <c r="MM123" s="406"/>
      <c r="MN123" s="406"/>
      <c r="MO123" s="406"/>
      <c r="MP123" s="406"/>
      <c r="MQ123" s="406"/>
      <c r="MR123" s="406"/>
      <c r="MS123" s="406"/>
      <c r="MT123" s="406"/>
      <c r="MU123" s="406"/>
      <c r="MV123" s="406"/>
      <c r="MW123" s="406"/>
      <c r="MX123" s="406"/>
      <c r="MY123" s="406"/>
      <c r="MZ123" s="406"/>
      <c r="NA123" s="406"/>
      <c r="NB123" s="406"/>
      <c r="NC123" s="406"/>
      <c r="ND123" s="406"/>
      <c r="NE123" s="406"/>
      <c r="NF123" s="406"/>
      <c r="NG123" s="406"/>
      <c r="NH123" s="406"/>
      <c r="NI123" s="406"/>
      <c r="NJ123" s="406"/>
      <c r="NK123" s="406"/>
      <c r="NL123" s="406"/>
      <c r="NM123" s="406"/>
      <c r="NN123" s="406"/>
      <c r="NO123" s="406"/>
      <c r="NP123" s="406"/>
      <c r="NQ123" s="406"/>
      <c r="NR123" s="406"/>
      <c r="NS123" s="406"/>
      <c r="NT123" s="406"/>
      <c r="NU123" s="406"/>
      <c r="NV123" s="406"/>
      <c r="NW123" s="406"/>
      <c r="NX123" s="406"/>
      <c r="NY123" s="406"/>
      <c r="NZ123" s="406"/>
      <c r="OA123" s="406"/>
      <c r="OB123" s="406"/>
      <c r="OC123" s="406"/>
      <c r="OD123" s="406"/>
      <c r="OE123" s="406"/>
      <c r="OF123" s="406"/>
      <c r="OG123" s="406"/>
      <c r="OH123" s="406"/>
      <c r="OI123" s="406"/>
      <c r="OJ123" s="406"/>
      <c r="OK123" s="406"/>
      <c r="OL123" s="406"/>
      <c r="OM123" s="406"/>
      <c r="ON123" s="406"/>
      <c r="OO123" s="406"/>
      <c r="OP123" s="406"/>
      <c r="OQ123" s="406"/>
      <c r="OR123" s="406"/>
      <c r="OS123" s="406"/>
      <c r="OT123" s="406"/>
      <c r="OU123" s="406"/>
      <c r="OV123" s="406"/>
      <c r="OW123" s="406"/>
      <c r="OX123" s="406"/>
      <c r="OY123" s="406"/>
      <c r="OZ123" s="406"/>
      <c r="PA123" s="406"/>
      <c r="PB123" s="406"/>
      <c r="PC123" s="406"/>
      <c r="PD123" s="406"/>
      <c r="PE123" s="406"/>
      <c r="PF123" s="406"/>
      <c r="PG123" s="406"/>
      <c r="PH123" s="406"/>
      <c r="PI123" s="406"/>
      <c r="PJ123" s="406"/>
      <c r="PK123" s="406"/>
      <c r="PL123" s="406"/>
      <c r="PM123" s="406"/>
      <c r="PN123" s="406"/>
      <c r="PO123" s="406"/>
      <c r="PP123" s="406"/>
      <c r="PQ123" s="406"/>
      <c r="PR123" s="406"/>
      <c r="PS123" s="406"/>
      <c r="PT123" s="406"/>
      <c r="PU123" s="406"/>
      <c r="PV123" s="406"/>
      <c r="PW123" s="406"/>
      <c r="PX123" s="406"/>
      <c r="PY123" s="406"/>
      <c r="PZ123" s="406"/>
      <c r="QA123" s="406"/>
      <c r="QB123" s="406"/>
      <c r="QC123" s="406"/>
      <c r="QD123" s="406"/>
      <c r="QE123" s="406"/>
      <c r="QF123" s="406"/>
      <c r="QG123" s="406"/>
      <c r="QH123" s="406"/>
      <c r="QI123" s="406"/>
      <c r="QJ123" s="406"/>
      <c r="QK123" s="406"/>
      <c r="QL123" s="406"/>
      <c r="QM123" s="406"/>
      <c r="QN123" s="406"/>
      <c r="QO123" s="406"/>
      <c r="QP123" s="406"/>
      <c r="QQ123" s="406"/>
      <c r="QR123" s="406"/>
      <c r="QS123" s="406"/>
      <c r="QT123" s="406"/>
      <c r="QU123" s="406"/>
      <c r="QV123" s="406"/>
      <c r="QW123" s="406"/>
      <c r="QX123" s="406"/>
      <c r="QY123" s="406"/>
      <c r="QZ123" s="406"/>
      <c r="RA123" s="406"/>
      <c r="RB123" s="406"/>
      <c r="RC123" s="406"/>
      <c r="RD123" s="406"/>
      <c r="RE123" s="406"/>
      <c r="RF123" s="406"/>
      <c r="RG123" s="406"/>
      <c r="RH123" s="406"/>
      <c r="RI123" s="406"/>
      <c r="RJ123" s="406"/>
      <c r="RK123" s="406"/>
      <c r="RL123" s="406"/>
      <c r="RM123" s="406"/>
      <c r="RN123" s="406"/>
      <c r="RO123" s="406"/>
      <c r="RP123" s="406"/>
      <c r="RQ123" s="406"/>
      <c r="RR123" s="406"/>
      <c r="RS123" s="406"/>
      <c r="RT123" s="406"/>
      <c r="RU123" s="406"/>
      <c r="RV123" s="406"/>
      <c r="RW123" s="406"/>
      <c r="RX123" s="406"/>
      <c r="RY123" s="406"/>
      <c r="RZ123" s="406"/>
      <c r="SA123" s="406"/>
      <c r="SB123" s="406"/>
      <c r="SC123" s="406"/>
      <c r="SD123" s="406"/>
      <c r="SE123" s="406"/>
      <c r="SF123" s="406"/>
      <c r="SG123" s="406"/>
    </row>
    <row r="124" spans="1:501">
      <c r="A124" s="395"/>
      <c r="B124" s="395" t="s">
        <v>188</v>
      </c>
      <c r="C124" s="395">
        <v>21</v>
      </c>
      <c r="D124" s="395">
        <v>31</v>
      </c>
      <c r="E124" s="395">
        <v>23</v>
      </c>
      <c r="F124" s="395">
        <v>-119</v>
      </c>
      <c r="G124" s="395">
        <v>60</v>
      </c>
      <c r="H124" s="395">
        <v>62</v>
      </c>
      <c r="I124" s="395">
        <v>61</v>
      </c>
      <c r="J124" s="395">
        <v>105</v>
      </c>
      <c r="K124" s="395">
        <v>95</v>
      </c>
      <c r="L124" s="395">
        <v>145</v>
      </c>
      <c r="M124" s="395">
        <v>81</v>
      </c>
      <c r="N124" s="395"/>
      <c r="O124" s="398" t="s">
        <v>188</v>
      </c>
      <c r="P124" s="395">
        <v>17</v>
      </c>
      <c r="Q124" s="395">
        <v>64</v>
      </c>
      <c r="R124" s="395">
        <v>5</v>
      </c>
      <c r="S124" s="395">
        <v>46</v>
      </c>
      <c r="T124" s="395">
        <v>30</v>
      </c>
      <c r="U124" s="395">
        <v>0</v>
      </c>
      <c r="V124" s="395">
        <v>0</v>
      </c>
      <c r="W124" s="395" t="s">
        <v>397</v>
      </c>
      <c r="X124" s="395" t="s">
        <v>397</v>
      </c>
      <c r="Y124" s="395" t="s">
        <v>397</v>
      </c>
      <c r="Z124" s="395"/>
      <c r="AA124" s="395"/>
      <c r="AB124" s="395"/>
      <c r="AC124" s="395"/>
      <c r="AD124" s="395"/>
      <c r="AE124" s="395"/>
      <c r="AF124" s="400" t="s">
        <v>153</v>
      </c>
      <c r="AG124" s="395" t="s">
        <v>188</v>
      </c>
      <c r="AH124" s="406">
        <v>21</v>
      </c>
      <c r="AI124" s="406">
        <v>31</v>
      </c>
      <c r="AJ124" s="406">
        <v>23</v>
      </c>
      <c r="AK124" s="406">
        <v>-119</v>
      </c>
      <c r="AL124" s="406">
        <v>60</v>
      </c>
      <c r="AM124" s="406">
        <v>62</v>
      </c>
      <c r="AN124" s="406">
        <v>61</v>
      </c>
      <c r="AO124" s="406">
        <v>105</v>
      </c>
      <c r="AP124" s="406">
        <v>95</v>
      </c>
      <c r="AQ124" s="406">
        <v>0</v>
      </c>
      <c r="AR124" s="406">
        <v>0</v>
      </c>
      <c r="AS124" s="406" t="s">
        <v>153</v>
      </c>
      <c r="AT124" s="406" t="s">
        <v>397</v>
      </c>
      <c r="AU124" s="406" t="s">
        <v>397</v>
      </c>
      <c r="AV124" s="406" t="s">
        <v>397</v>
      </c>
      <c r="AW124" s="406" t="s">
        <v>397</v>
      </c>
      <c r="AX124" s="406" t="s">
        <v>397</v>
      </c>
      <c r="AY124" s="406" t="s">
        <v>397</v>
      </c>
      <c r="AZ124" s="406" t="s">
        <v>397</v>
      </c>
      <c r="BA124" s="406" t="s">
        <v>397</v>
      </c>
      <c r="BB124" s="406" t="s">
        <v>397</v>
      </c>
      <c r="BC124" s="406" t="s">
        <v>397</v>
      </c>
      <c r="BD124" s="406" t="s">
        <v>397</v>
      </c>
      <c r="BE124" s="406" t="s">
        <v>397</v>
      </c>
      <c r="BF124" s="406" t="s">
        <v>397</v>
      </c>
      <c r="BG124" s="406" t="s">
        <v>397</v>
      </c>
      <c r="BH124" s="406" t="s">
        <v>397</v>
      </c>
      <c r="BI124" s="406" t="s">
        <v>397</v>
      </c>
      <c r="BJ124" s="406" t="s">
        <v>397</v>
      </c>
      <c r="BK124" s="406" t="s">
        <v>397</v>
      </c>
      <c r="BL124" s="406" t="s">
        <v>397</v>
      </c>
      <c r="BM124" s="406" t="s">
        <v>397</v>
      </c>
      <c r="BN124" s="406" t="s">
        <v>397</v>
      </c>
      <c r="BO124" s="406" t="s">
        <v>397</v>
      </c>
      <c r="BP124" s="406" t="s">
        <v>397</v>
      </c>
      <c r="BQ124" s="406" t="s">
        <v>397</v>
      </c>
      <c r="BR124" s="406" t="s">
        <v>397</v>
      </c>
      <c r="BS124" s="406" t="s">
        <v>397</v>
      </c>
      <c r="BT124" s="406" t="s">
        <v>397</v>
      </c>
      <c r="BU124" s="406" t="s">
        <v>397</v>
      </c>
      <c r="BV124" s="406" t="s">
        <v>397</v>
      </c>
      <c r="BW124" s="406" t="s">
        <v>397</v>
      </c>
      <c r="BX124" s="406" t="s">
        <v>397</v>
      </c>
      <c r="BY124" s="406" t="s">
        <v>397</v>
      </c>
      <c r="BZ124" s="406" t="s">
        <v>397</v>
      </c>
      <c r="CA124" s="406" t="s">
        <v>397</v>
      </c>
      <c r="CB124" s="406" t="s">
        <v>397</v>
      </c>
      <c r="CC124" s="406" t="s">
        <v>397</v>
      </c>
      <c r="CD124" s="406" t="s">
        <v>397</v>
      </c>
      <c r="CE124" s="406" t="s">
        <v>397</v>
      </c>
      <c r="CF124" s="406" t="s">
        <v>397</v>
      </c>
      <c r="CG124" s="406" t="s">
        <v>397</v>
      </c>
      <c r="CH124" s="406" t="s">
        <v>397</v>
      </c>
      <c r="CI124" s="406" t="s">
        <v>397</v>
      </c>
      <c r="CJ124" s="406" t="s">
        <v>397</v>
      </c>
      <c r="CK124" s="406" t="s">
        <v>397</v>
      </c>
      <c r="CL124" s="406" t="s">
        <v>397</v>
      </c>
      <c r="CM124" s="406" t="s">
        <v>397</v>
      </c>
      <c r="CN124" s="406" t="s">
        <v>397</v>
      </c>
      <c r="CO124" s="406" t="s">
        <v>397</v>
      </c>
      <c r="CP124" s="406" t="s">
        <v>397</v>
      </c>
      <c r="CQ124" s="406" t="s">
        <v>397</v>
      </c>
      <c r="CR124" s="406" t="s">
        <v>397</v>
      </c>
      <c r="CS124" s="406" t="s">
        <v>397</v>
      </c>
      <c r="CT124" s="406" t="s">
        <v>397</v>
      </c>
      <c r="CU124" s="406" t="s">
        <v>397</v>
      </c>
      <c r="CV124" s="406" t="s">
        <v>397</v>
      </c>
      <c r="CW124" s="406" t="s">
        <v>397</v>
      </c>
      <c r="CX124" s="406" t="s">
        <v>397</v>
      </c>
      <c r="CY124" s="406" t="s">
        <v>397</v>
      </c>
      <c r="CZ124" s="406" t="s">
        <v>397</v>
      </c>
      <c r="DA124" s="406" t="s">
        <v>397</v>
      </c>
      <c r="DB124" s="406" t="s">
        <v>397</v>
      </c>
      <c r="DC124" s="397"/>
      <c r="DD124" s="397"/>
      <c r="DE124" s="397"/>
      <c r="DF124" s="397" t="s">
        <v>397</v>
      </c>
      <c r="DG124" s="397" t="s">
        <v>397</v>
      </c>
      <c r="DH124" s="397" t="s">
        <v>397</v>
      </c>
      <c r="DI124" s="397" t="s">
        <v>397</v>
      </c>
      <c r="DJ124" s="397" t="s">
        <v>397</v>
      </c>
      <c r="DK124" s="397" t="s">
        <v>397</v>
      </c>
      <c r="DL124" s="397"/>
      <c r="DM124" s="397"/>
      <c r="DN124" s="397" t="s">
        <v>153</v>
      </c>
      <c r="DO124" s="395" t="s">
        <v>188</v>
      </c>
      <c r="DP124" s="406">
        <v>0</v>
      </c>
      <c r="DQ124" s="406">
        <v>-2</v>
      </c>
      <c r="DR124" s="406">
        <v>0</v>
      </c>
      <c r="DS124" s="406">
        <v>11</v>
      </c>
      <c r="DT124" s="406">
        <v>0</v>
      </c>
      <c r="DU124" s="406">
        <v>-1</v>
      </c>
      <c r="DV124" s="406">
        <v>3</v>
      </c>
      <c r="DW124" s="406">
        <v>2</v>
      </c>
      <c r="DX124" s="406">
        <v>20</v>
      </c>
      <c r="DY124" s="406">
        <v>2</v>
      </c>
      <c r="DZ124" s="406">
        <v>-89</v>
      </c>
      <c r="EA124" s="406">
        <v>2</v>
      </c>
      <c r="EB124" s="406">
        <v>-34</v>
      </c>
      <c r="EC124" s="406">
        <v>-3</v>
      </c>
      <c r="ED124" s="406">
        <v>23</v>
      </c>
      <c r="EE124" s="406">
        <v>21</v>
      </c>
      <c r="EF124" s="406">
        <v>20</v>
      </c>
      <c r="EG124" s="406">
        <v>9</v>
      </c>
      <c r="EH124" s="406">
        <v>18</v>
      </c>
      <c r="EI124" s="406">
        <v>9</v>
      </c>
      <c r="EJ124" s="406">
        <v>27</v>
      </c>
      <c r="EK124" s="406">
        <v>5</v>
      </c>
      <c r="EL124" s="406">
        <v>21</v>
      </c>
      <c r="EM124" s="406">
        <v>10</v>
      </c>
      <c r="EN124" s="406">
        <v>25</v>
      </c>
      <c r="EO124" s="406">
        <v>16</v>
      </c>
      <c r="EP124" s="406">
        <v>35</v>
      </c>
      <c r="EQ124" s="406">
        <v>22</v>
      </c>
      <c r="ER124" s="406">
        <v>32</v>
      </c>
      <c r="ES124" s="406">
        <v>1</v>
      </c>
      <c r="ET124" s="406">
        <v>14</v>
      </c>
      <c r="EU124" s="406">
        <v>17</v>
      </c>
      <c r="EV124" s="406">
        <v>64</v>
      </c>
      <c r="EW124" s="406">
        <v>5</v>
      </c>
      <c r="EX124" s="406">
        <v>46</v>
      </c>
      <c r="EY124" s="406">
        <v>30</v>
      </c>
      <c r="EZ124" s="406">
        <v>0</v>
      </c>
      <c r="FA124" s="406">
        <v>0</v>
      </c>
      <c r="FB124" s="406" t="s">
        <v>153</v>
      </c>
      <c r="FC124" s="406" t="s">
        <v>397</v>
      </c>
      <c r="FD124" s="406" t="s">
        <v>397</v>
      </c>
      <c r="FE124" s="406" t="s">
        <v>397</v>
      </c>
      <c r="FF124" s="406" t="s">
        <v>397</v>
      </c>
      <c r="FG124" s="406" t="s">
        <v>397</v>
      </c>
      <c r="FH124" s="406" t="s">
        <v>397</v>
      </c>
      <c r="FI124" s="406" t="s">
        <v>397</v>
      </c>
      <c r="FJ124" s="406" t="s">
        <v>397</v>
      </c>
      <c r="FK124" s="406" t="s">
        <v>397</v>
      </c>
      <c r="FL124" s="406" t="s">
        <v>397</v>
      </c>
      <c r="FM124" s="406" t="s">
        <v>397</v>
      </c>
      <c r="FN124" s="406" t="s">
        <v>397</v>
      </c>
      <c r="FO124" s="406" t="s">
        <v>397</v>
      </c>
      <c r="FP124" s="406" t="s">
        <v>397</v>
      </c>
      <c r="FQ124" s="406" t="s">
        <v>397</v>
      </c>
      <c r="FR124" s="406" t="s">
        <v>397</v>
      </c>
      <c r="FS124" s="406" t="s">
        <v>397</v>
      </c>
      <c r="FT124" s="406" t="s">
        <v>397</v>
      </c>
      <c r="FU124" s="406" t="s">
        <v>397</v>
      </c>
      <c r="FV124" s="406" t="s">
        <v>397</v>
      </c>
      <c r="FW124" s="406" t="s">
        <v>397</v>
      </c>
      <c r="FX124" s="406" t="s">
        <v>397</v>
      </c>
      <c r="FY124" s="406" t="s">
        <v>397</v>
      </c>
      <c r="FZ124" s="406" t="s">
        <v>397</v>
      </c>
      <c r="GA124" s="406" t="s">
        <v>397</v>
      </c>
      <c r="GB124" s="406" t="s">
        <v>397</v>
      </c>
      <c r="GC124" s="406" t="s">
        <v>397</v>
      </c>
      <c r="GD124" s="406" t="s">
        <v>397</v>
      </c>
      <c r="GE124" s="406" t="s">
        <v>397</v>
      </c>
      <c r="GF124" s="406" t="s">
        <v>397</v>
      </c>
      <c r="GG124" s="406" t="s">
        <v>397</v>
      </c>
      <c r="GH124" s="406" t="s">
        <v>397</v>
      </c>
      <c r="GI124" s="406" t="s">
        <v>397</v>
      </c>
      <c r="GJ124" s="406" t="s">
        <v>397</v>
      </c>
      <c r="GK124" s="406" t="s">
        <v>397</v>
      </c>
      <c r="GL124" s="406" t="s">
        <v>397</v>
      </c>
      <c r="GM124" s="406" t="s">
        <v>397</v>
      </c>
      <c r="GN124" s="406" t="s">
        <v>397</v>
      </c>
      <c r="GO124" s="406" t="s">
        <v>397</v>
      </c>
      <c r="GP124" s="406" t="s">
        <v>397</v>
      </c>
      <c r="GQ124" s="406" t="s">
        <v>397</v>
      </c>
      <c r="GR124" s="406" t="s">
        <v>397</v>
      </c>
      <c r="GS124" s="406" t="s">
        <v>397</v>
      </c>
      <c r="GT124" s="406" t="s">
        <v>397</v>
      </c>
      <c r="GU124" s="406" t="s">
        <v>397</v>
      </c>
      <c r="GV124" s="406" t="s">
        <v>397</v>
      </c>
      <c r="GW124" s="406" t="s">
        <v>397</v>
      </c>
      <c r="GX124" s="406" t="s">
        <v>397</v>
      </c>
      <c r="GY124" s="406" t="s">
        <v>397</v>
      </c>
      <c r="GZ124" s="406" t="s">
        <v>397</v>
      </c>
      <c r="HA124" s="406" t="s">
        <v>397</v>
      </c>
      <c r="HB124" s="406" t="s">
        <v>397</v>
      </c>
      <c r="HC124" s="406" t="s">
        <v>397</v>
      </c>
      <c r="HD124" s="406" t="s">
        <v>397</v>
      </c>
      <c r="HE124" s="406" t="s">
        <v>397</v>
      </c>
      <c r="HF124" s="406" t="s">
        <v>397</v>
      </c>
      <c r="HG124" s="406" t="s">
        <v>397</v>
      </c>
      <c r="HH124" s="406" t="s">
        <v>397</v>
      </c>
      <c r="HI124" s="406" t="s">
        <v>397</v>
      </c>
      <c r="HJ124" s="406" t="s">
        <v>397</v>
      </c>
      <c r="HK124" s="406" t="s">
        <v>397</v>
      </c>
      <c r="HL124" s="406" t="s">
        <v>397</v>
      </c>
      <c r="HM124" s="406" t="s">
        <v>397</v>
      </c>
      <c r="HN124" s="406" t="s">
        <v>397</v>
      </c>
      <c r="HO124" s="406" t="s">
        <v>397</v>
      </c>
      <c r="HP124" s="406" t="s">
        <v>397</v>
      </c>
      <c r="HQ124" s="406" t="s">
        <v>397</v>
      </c>
      <c r="HR124" s="406" t="s">
        <v>397</v>
      </c>
      <c r="HS124" s="406" t="s">
        <v>397</v>
      </c>
      <c r="HT124" s="406" t="s">
        <v>397</v>
      </c>
      <c r="HU124" s="406" t="s">
        <v>397</v>
      </c>
      <c r="HV124" s="406" t="s">
        <v>397</v>
      </c>
      <c r="HW124" s="406" t="s">
        <v>397</v>
      </c>
      <c r="HX124" s="406" t="s">
        <v>397</v>
      </c>
      <c r="HY124" s="406" t="s">
        <v>397</v>
      </c>
      <c r="HZ124" s="406" t="s">
        <v>397</v>
      </c>
      <c r="IA124" s="406" t="s">
        <v>397</v>
      </c>
      <c r="IB124" s="406" t="s">
        <v>397</v>
      </c>
      <c r="IC124" s="406" t="s">
        <v>397</v>
      </c>
      <c r="ID124" s="406" t="s">
        <v>397</v>
      </c>
      <c r="IE124" s="406" t="s">
        <v>397</v>
      </c>
      <c r="IF124" s="406" t="s">
        <v>397</v>
      </c>
      <c r="IG124" s="406" t="s">
        <v>397</v>
      </c>
      <c r="IH124" s="406" t="s">
        <v>397</v>
      </c>
      <c r="II124" s="406" t="s">
        <v>397</v>
      </c>
      <c r="IJ124" s="406" t="s">
        <v>397</v>
      </c>
      <c r="IK124" s="406" t="s">
        <v>397</v>
      </c>
      <c r="IL124" s="406" t="s">
        <v>397</v>
      </c>
      <c r="IM124" s="406" t="s">
        <v>397</v>
      </c>
      <c r="IN124" s="406" t="s">
        <v>397</v>
      </c>
      <c r="IO124" s="406" t="s">
        <v>397</v>
      </c>
      <c r="IP124" s="406" t="s">
        <v>397</v>
      </c>
      <c r="IQ124" s="406" t="s">
        <v>397</v>
      </c>
      <c r="IR124" s="406" t="s">
        <v>397</v>
      </c>
      <c r="IS124" s="406" t="s">
        <v>397</v>
      </c>
      <c r="IT124" s="406" t="s">
        <v>397</v>
      </c>
      <c r="IU124" s="406" t="s">
        <v>397</v>
      </c>
      <c r="IV124" s="406" t="s">
        <v>397</v>
      </c>
      <c r="IW124" s="406" t="s">
        <v>397</v>
      </c>
      <c r="IX124" s="406" t="s">
        <v>397</v>
      </c>
      <c r="IY124" s="406" t="s">
        <v>397</v>
      </c>
      <c r="IZ124" s="406" t="s">
        <v>397</v>
      </c>
      <c r="JA124" s="406" t="s">
        <v>397</v>
      </c>
      <c r="JB124" s="406" t="s">
        <v>397</v>
      </c>
      <c r="JC124" s="406" t="s">
        <v>397</v>
      </c>
      <c r="JD124" s="406" t="s">
        <v>397</v>
      </c>
      <c r="JE124" s="406" t="s">
        <v>397</v>
      </c>
      <c r="JF124" s="406" t="s">
        <v>397</v>
      </c>
      <c r="JG124" s="406" t="s">
        <v>397</v>
      </c>
      <c r="JH124" s="406" t="s">
        <v>397</v>
      </c>
      <c r="JI124" s="406" t="s">
        <v>397</v>
      </c>
      <c r="JJ124" s="406" t="s">
        <v>397</v>
      </c>
      <c r="JK124" s="406" t="s">
        <v>397</v>
      </c>
      <c r="JL124" s="406" t="s">
        <v>397</v>
      </c>
      <c r="JM124" s="406" t="s">
        <v>397</v>
      </c>
      <c r="JN124" s="406" t="s">
        <v>397</v>
      </c>
      <c r="JO124" s="406" t="s">
        <v>397</v>
      </c>
      <c r="JP124" s="406" t="s">
        <v>397</v>
      </c>
      <c r="JQ124" s="406" t="s">
        <v>397</v>
      </c>
      <c r="JR124" s="406" t="s">
        <v>397</v>
      </c>
      <c r="JS124" s="406" t="s">
        <v>397</v>
      </c>
      <c r="JT124" s="406" t="s">
        <v>397</v>
      </c>
      <c r="JU124" s="406" t="s">
        <v>397</v>
      </c>
      <c r="JV124" s="406" t="s">
        <v>397</v>
      </c>
      <c r="JW124" s="406" t="s">
        <v>397</v>
      </c>
      <c r="JX124" s="406" t="s">
        <v>397</v>
      </c>
      <c r="JY124" s="406" t="s">
        <v>397</v>
      </c>
      <c r="JZ124" s="406" t="s">
        <v>397</v>
      </c>
      <c r="KA124" s="406" t="s">
        <v>397</v>
      </c>
      <c r="KB124" s="406" t="s">
        <v>397</v>
      </c>
      <c r="KC124" s="406" t="s">
        <v>397</v>
      </c>
      <c r="KD124" s="406" t="s">
        <v>397</v>
      </c>
      <c r="KE124" s="406" t="s">
        <v>397</v>
      </c>
      <c r="KF124" s="406" t="s">
        <v>397</v>
      </c>
      <c r="KG124" s="406" t="s">
        <v>397</v>
      </c>
      <c r="KH124" s="406" t="s">
        <v>397</v>
      </c>
      <c r="KI124" s="406" t="s">
        <v>397</v>
      </c>
      <c r="KJ124" s="406" t="s">
        <v>397</v>
      </c>
      <c r="KK124" s="406" t="s">
        <v>397</v>
      </c>
      <c r="KL124" s="406" t="s">
        <v>397</v>
      </c>
      <c r="KM124" s="406" t="s">
        <v>397</v>
      </c>
      <c r="KN124" s="406" t="s">
        <v>397</v>
      </c>
      <c r="KO124" s="406" t="s">
        <v>397</v>
      </c>
      <c r="KP124" s="406" t="s">
        <v>397</v>
      </c>
      <c r="KQ124" s="406" t="s">
        <v>397</v>
      </c>
      <c r="KR124" s="406" t="s">
        <v>397</v>
      </c>
      <c r="KS124" s="406" t="s">
        <v>397</v>
      </c>
      <c r="KT124" s="406" t="s">
        <v>397</v>
      </c>
      <c r="KU124" s="406"/>
      <c r="KV124" s="406"/>
      <c r="KW124" s="406"/>
      <c r="KX124" s="406"/>
      <c r="KY124" s="397"/>
      <c r="KZ124" s="397" t="s">
        <v>188</v>
      </c>
      <c r="LA124" s="397" t="s">
        <v>397</v>
      </c>
      <c r="LB124" s="397" t="s">
        <v>397</v>
      </c>
      <c r="LC124" s="397" t="s">
        <v>397</v>
      </c>
      <c r="LD124" s="397" t="s">
        <v>397</v>
      </c>
      <c r="LE124" s="397" t="s">
        <v>397</v>
      </c>
      <c r="LF124" s="397" t="s">
        <v>397</v>
      </c>
      <c r="LG124" s="397"/>
      <c r="LH124" s="406"/>
      <c r="LI124" s="406"/>
      <c r="LJ124" s="406"/>
      <c r="LK124" s="406"/>
      <c r="LL124" s="406"/>
      <c r="LM124" s="406"/>
      <c r="LN124" s="406"/>
      <c r="LO124" s="406"/>
      <c r="LP124" s="406"/>
      <c r="LQ124" s="406"/>
      <c r="LR124" s="406"/>
      <c r="LS124" s="406"/>
      <c r="LT124" s="406"/>
      <c r="LU124" s="406"/>
      <c r="LV124" s="406"/>
      <c r="LW124" s="406"/>
      <c r="LX124" s="406"/>
      <c r="LY124" s="406"/>
      <c r="LZ124" s="406"/>
      <c r="MA124" s="406"/>
      <c r="MB124" s="406"/>
      <c r="MC124" s="406"/>
      <c r="MD124" s="406"/>
      <c r="ME124" s="406"/>
      <c r="MF124" s="406"/>
      <c r="MG124" s="406"/>
      <c r="MH124" s="406"/>
      <c r="MI124" s="406"/>
      <c r="MJ124" s="406"/>
      <c r="MK124" s="406"/>
      <c r="ML124" s="406"/>
      <c r="MM124" s="406"/>
      <c r="MN124" s="406"/>
      <c r="MO124" s="406"/>
      <c r="MP124" s="406"/>
      <c r="MQ124" s="406"/>
      <c r="MR124" s="406"/>
      <c r="MS124" s="406"/>
      <c r="MT124" s="406"/>
      <c r="MU124" s="406"/>
      <c r="MV124" s="406"/>
      <c r="MW124" s="406"/>
      <c r="MX124" s="406"/>
      <c r="MY124" s="406"/>
      <c r="MZ124" s="406"/>
      <c r="NA124" s="406"/>
      <c r="NB124" s="406"/>
      <c r="NC124" s="406"/>
      <c r="ND124" s="406"/>
      <c r="NE124" s="406"/>
      <c r="NF124" s="406"/>
      <c r="NG124" s="406"/>
      <c r="NH124" s="406"/>
      <c r="NI124" s="406"/>
      <c r="NJ124" s="406"/>
      <c r="NK124" s="406"/>
      <c r="NL124" s="406"/>
      <c r="NM124" s="406"/>
      <c r="NN124" s="406"/>
      <c r="NO124" s="406"/>
      <c r="NP124" s="406"/>
      <c r="NQ124" s="406"/>
      <c r="NR124" s="406"/>
      <c r="NS124" s="406"/>
      <c r="NT124" s="406"/>
      <c r="NU124" s="406"/>
      <c r="NV124" s="406"/>
      <c r="NW124" s="406"/>
      <c r="NX124" s="406"/>
      <c r="NY124" s="406"/>
      <c r="NZ124" s="406"/>
      <c r="OA124" s="406"/>
      <c r="OB124" s="406"/>
      <c r="OC124" s="406"/>
      <c r="OD124" s="406"/>
      <c r="OE124" s="406"/>
      <c r="OF124" s="406"/>
      <c r="OG124" s="406"/>
      <c r="OH124" s="406"/>
      <c r="OI124" s="406"/>
      <c r="OJ124" s="406"/>
      <c r="OK124" s="406"/>
      <c r="OL124" s="406"/>
      <c r="OM124" s="406"/>
      <c r="ON124" s="406"/>
      <c r="OO124" s="406"/>
      <c r="OP124" s="406"/>
      <c r="OQ124" s="406"/>
      <c r="OR124" s="406"/>
      <c r="OS124" s="406"/>
      <c r="OT124" s="406"/>
      <c r="OU124" s="406"/>
      <c r="OV124" s="406"/>
      <c r="OW124" s="406"/>
      <c r="OX124" s="406"/>
      <c r="OY124" s="406"/>
      <c r="OZ124" s="406"/>
      <c r="PA124" s="406"/>
      <c r="PB124" s="406"/>
      <c r="PC124" s="406"/>
      <c r="PD124" s="406"/>
      <c r="PE124" s="406"/>
      <c r="PF124" s="406"/>
      <c r="PG124" s="406"/>
      <c r="PH124" s="406"/>
      <c r="PI124" s="406"/>
      <c r="PJ124" s="406"/>
      <c r="PK124" s="406"/>
      <c r="PL124" s="406"/>
      <c r="PM124" s="406"/>
      <c r="PN124" s="406"/>
      <c r="PO124" s="406"/>
      <c r="PP124" s="406"/>
      <c r="PQ124" s="406"/>
      <c r="PR124" s="406"/>
      <c r="PS124" s="406"/>
      <c r="PT124" s="406"/>
      <c r="PU124" s="406"/>
      <c r="PV124" s="406"/>
      <c r="PW124" s="406"/>
      <c r="PX124" s="406"/>
      <c r="PY124" s="406"/>
      <c r="PZ124" s="406"/>
      <c r="QA124" s="406"/>
      <c r="QB124" s="406"/>
      <c r="QC124" s="406"/>
      <c r="QD124" s="406"/>
      <c r="QE124" s="406"/>
      <c r="QF124" s="406"/>
      <c r="QG124" s="406"/>
      <c r="QH124" s="406"/>
      <c r="QI124" s="406"/>
      <c r="QJ124" s="406"/>
      <c r="QK124" s="406"/>
      <c r="QL124" s="406"/>
      <c r="QM124" s="406"/>
      <c r="QN124" s="406"/>
      <c r="QO124" s="406"/>
      <c r="QP124" s="406"/>
      <c r="QQ124" s="406"/>
      <c r="QR124" s="406"/>
      <c r="QS124" s="406"/>
      <c r="QT124" s="406"/>
      <c r="QU124" s="406"/>
      <c r="QV124" s="406"/>
      <c r="QW124" s="406"/>
      <c r="QX124" s="406"/>
      <c r="QY124" s="406"/>
      <c r="QZ124" s="406"/>
      <c r="RA124" s="406"/>
      <c r="RB124" s="406"/>
      <c r="RC124" s="406"/>
      <c r="RD124" s="406"/>
      <c r="RE124" s="406"/>
      <c r="RF124" s="406"/>
      <c r="RG124" s="406"/>
      <c r="RH124" s="406"/>
      <c r="RI124" s="406"/>
      <c r="RJ124" s="406"/>
      <c r="RK124" s="406"/>
      <c r="RL124" s="406"/>
      <c r="RM124" s="406"/>
      <c r="RN124" s="406"/>
      <c r="RO124" s="406"/>
      <c r="RP124" s="406"/>
      <c r="RQ124" s="406"/>
      <c r="RR124" s="406"/>
      <c r="RS124" s="406"/>
      <c r="RT124" s="406"/>
      <c r="RU124" s="406"/>
      <c r="RV124" s="406"/>
      <c r="RW124" s="406"/>
      <c r="RX124" s="406"/>
      <c r="RY124" s="406"/>
      <c r="RZ124" s="406"/>
      <c r="SA124" s="406"/>
      <c r="SB124" s="406"/>
      <c r="SC124" s="406"/>
      <c r="SD124" s="406"/>
      <c r="SE124" s="406"/>
      <c r="SF124" s="406"/>
      <c r="SG124" s="406"/>
    </row>
    <row r="125" spans="1:501">
      <c r="A125" s="395"/>
      <c r="B125" s="395" t="s">
        <v>189</v>
      </c>
      <c r="C125" s="395">
        <v>-21</v>
      </c>
      <c r="D125" s="395">
        <v>-13</v>
      </c>
      <c r="E125" s="395">
        <v>0</v>
      </c>
      <c r="F125" s="395">
        <v>0</v>
      </c>
      <c r="G125" s="395">
        <v>0</v>
      </c>
      <c r="H125" s="395">
        <v>1</v>
      </c>
      <c r="I125" s="395">
        <v>0</v>
      </c>
      <c r="J125" s="395">
        <v>0</v>
      </c>
      <c r="K125" s="395">
        <v>1</v>
      </c>
      <c r="L125" s="395">
        <v>0</v>
      </c>
      <c r="M125" s="395">
        <v>0</v>
      </c>
      <c r="N125" s="395"/>
      <c r="O125" s="398" t="s">
        <v>502</v>
      </c>
      <c r="P125" s="395">
        <v>1</v>
      </c>
      <c r="Q125" s="395">
        <v>0</v>
      </c>
      <c r="R125" s="395">
        <v>0</v>
      </c>
      <c r="S125" s="395">
        <v>0</v>
      </c>
      <c r="T125" s="395">
        <v>0</v>
      </c>
      <c r="U125" s="395">
        <v>39</v>
      </c>
      <c r="V125" s="395">
        <v>0</v>
      </c>
      <c r="W125" s="395" t="s">
        <v>397</v>
      </c>
      <c r="X125" s="395" t="s">
        <v>397</v>
      </c>
      <c r="Y125" s="395" t="s">
        <v>397</v>
      </c>
      <c r="Z125" s="395"/>
      <c r="AA125" s="395"/>
      <c r="AB125" s="395"/>
      <c r="AC125" s="395"/>
      <c r="AD125" s="395"/>
      <c r="AE125" s="395"/>
      <c r="AF125" s="397" t="s">
        <v>189</v>
      </c>
      <c r="AG125" s="395" t="s">
        <v>189</v>
      </c>
      <c r="AH125" s="406" t="s">
        <v>397</v>
      </c>
      <c r="AI125" s="406" t="s">
        <v>397</v>
      </c>
      <c r="AJ125" s="406" t="s">
        <v>397</v>
      </c>
      <c r="AK125" s="406" t="s">
        <v>397</v>
      </c>
      <c r="AL125" s="406" t="s">
        <v>397</v>
      </c>
      <c r="AM125" s="406" t="s">
        <v>397</v>
      </c>
      <c r="AN125" s="406" t="s">
        <v>397</v>
      </c>
      <c r="AO125" s="406" t="s">
        <v>397</v>
      </c>
      <c r="AP125" s="406" t="s">
        <v>397</v>
      </c>
      <c r="AQ125" s="406" t="s">
        <v>397</v>
      </c>
      <c r="AR125" s="406" t="s">
        <v>397</v>
      </c>
      <c r="AS125" s="406" t="s">
        <v>397</v>
      </c>
      <c r="AT125" s="406" t="s">
        <v>397</v>
      </c>
      <c r="AU125" s="406" t="s">
        <v>397</v>
      </c>
      <c r="AV125" s="406" t="s">
        <v>397</v>
      </c>
      <c r="AW125" s="406" t="s">
        <v>397</v>
      </c>
      <c r="AX125" s="406" t="s">
        <v>397</v>
      </c>
      <c r="AY125" s="406" t="s">
        <v>397</v>
      </c>
      <c r="AZ125" s="406" t="s">
        <v>397</v>
      </c>
      <c r="BA125" s="406" t="s">
        <v>397</v>
      </c>
      <c r="BB125" s="406" t="s">
        <v>397</v>
      </c>
      <c r="BC125" s="406" t="s">
        <v>397</v>
      </c>
      <c r="BD125" s="406" t="s">
        <v>397</v>
      </c>
      <c r="BE125" s="406" t="s">
        <v>397</v>
      </c>
      <c r="BF125" s="406" t="s">
        <v>397</v>
      </c>
      <c r="BG125" s="406" t="s">
        <v>397</v>
      </c>
      <c r="BH125" s="406" t="s">
        <v>397</v>
      </c>
      <c r="BI125" s="406" t="s">
        <v>397</v>
      </c>
      <c r="BJ125" s="406" t="s">
        <v>397</v>
      </c>
      <c r="BK125" s="406" t="s">
        <v>397</v>
      </c>
      <c r="BL125" s="406" t="s">
        <v>397</v>
      </c>
      <c r="BM125" s="406" t="s">
        <v>397</v>
      </c>
      <c r="BN125" s="406" t="s">
        <v>397</v>
      </c>
      <c r="BO125" s="406" t="s">
        <v>397</v>
      </c>
      <c r="BP125" s="406" t="s">
        <v>397</v>
      </c>
      <c r="BQ125" s="406" t="s">
        <v>397</v>
      </c>
      <c r="BR125" s="406" t="s">
        <v>397</v>
      </c>
      <c r="BS125" s="406" t="s">
        <v>397</v>
      </c>
      <c r="BT125" s="406" t="s">
        <v>397</v>
      </c>
      <c r="BU125" s="406" t="s">
        <v>397</v>
      </c>
      <c r="BV125" s="406" t="s">
        <v>397</v>
      </c>
      <c r="BW125" s="406" t="s">
        <v>397</v>
      </c>
      <c r="BX125" s="406" t="s">
        <v>397</v>
      </c>
      <c r="BY125" s="406" t="s">
        <v>397</v>
      </c>
      <c r="BZ125" s="406" t="s">
        <v>397</v>
      </c>
      <c r="CA125" s="406" t="s">
        <v>397</v>
      </c>
      <c r="CB125" s="406" t="s">
        <v>397</v>
      </c>
      <c r="CC125" s="406" t="s">
        <v>397</v>
      </c>
      <c r="CD125" s="406" t="s">
        <v>397</v>
      </c>
      <c r="CE125" s="406" t="s">
        <v>397</v>
      </c>
      <c r="CF125" s="406" t="s">
        <v>397</v>
      </c>
      <c r="CG125" s="406" t="s">
        <v>397</v>
      </c>
      <c r="CH125" s="406" t="s">
        <v>397</v>
      </c>
      <c r="CI125" s="406" t="s">
        <v>397</v>
      </c>
      <c r="CJ125" s="406" t="s">
        <v>397</v>
      </c>
      <c r="CK125" s="406" t="s">
        <v>397</v>
      </c>
      <c r="CL125" s="406" t="s">
        <v>397</v>
      </c>
      <c r="CM125" s="406" t="s">
        <v>397</v>
      </c>
      <c r="CN125" s="406" t="s">
        <v>397</v>
      </c>
      <c r="CO125" s="406" t="s">
        <v>397</v>
      </c>
      <c r="CP125" s="406" t="s">
        <v>397</v>
      </c>
      <c r="CQ125" s="406" t="s">
        <v>397</v>
      </c>
      <c r="CR125" s="406" t="s">
        <v>397</v>
      </c>
      <c r="CS125" s="406" t="s">
        <v>397</v>
      </c>
      <c r="CT125" s="406" t="s">
        <v>397</v>
      </c>
      <c r="CU125" s="406" t="s">
        <v>397</v>
      </c>
      <c r="CV125" s="406" t="s">
        <v>397</v>
      </c>
      <c r="CW125" s="406" t="s">
        <v>397</v>
      </c>
      <c r="CX125" s="406" t="s">
        <v>397</v>
      </c>
      <c r="CY125" s="406" t="s">
        <v>397</v>
      </c>
      <c r="CZ125" s="406" t="s">
        <v>397</v>
      </c>
      <c r="DA125" s="406" t="s">
        <v>397</v>
      </c>
      <c r="DB125" s="406" t="s">
        <v>397</v>
      </c>
      <c r="DC125" s="397"/>
      <c r="DD125" s="397"/>
      <c r="DE125" s="397"/>
      <c r="DF125" s="397" t="s">
        <v>397</v>
      </c>
      <c r="DG125" s="397" t="s">
        <v>397</v>
      </c>
      <c r="DH125" s="397" t="s">
        <v>397</v>
      </c>
      <c r="DI125" s="397" t="s">
        <v>397</v>
      </c>
      <c r="DJ125" s="397" t="s">
        <v>397</v>
      </c>
      <c r="DK125" s="397" t="s">
        <v>397</v>
      </c>
      <c r="DL125" s="397"/>
      <c r="DM125" s="397"/>
      <c r="DN125" s="397" t="s">
        <v>189</v>
      </c>
      <c r="DO125" s="395" t="s">
        <v>189</v>
      </c>
      <c r="DP125" s="406" t="s">
        <v>397</v>
      </c>
      <c r="DQ125" s="406" t="s">
        <v>397</v>
      </c>
      <c r="DR125" s="406" t="s">
        <v>397</v>
      </c>
      <c r="DS125" s="406" t="s">
        <v>397</v>
      </c>
      <c r="DT125" s="406" t="s">
        <v>397</v>
      </c>
      <c r="DU125" s="406" t="s">
        <v>397</v>
      </c>
      <c r="DV125" s="406" t="s">
        <v>397</v>
      </c>
      <c r="DW125" s="406" t="s">
        <v>397</v>
      </c>
      <c r="DX125" s="406" t="s">
        <v>397</v>
      </c>
      <c r="DY125" s="406" t="s">
        <v>397</v>
      </c>
      <c r="DZ125" s="406" t="s">
        <v>397</v>
      </c>
      <c r="EA125" s="406" t="s">
        <v>397</v>
      </c>
      <c r="EB125" s="406" t="s">
        <v>397</v>
      </c>
      <c r="EC125" s="406" t="s">
        <v>397</v>
      </c>
      <c r="ED125" s="406" t="s">
        <v>397</v>
      </c>
      <c r="EE125" s="406" t="s">
        <v>397</v>
      </c>
      <c r="EF125" s="406" t="s">
        <v>397</v>
      </c>
      <c r="EG125" s="406" t="s">
        <v>397</v>
      </c>
      <c r="EH125" s="406" t="s">
        <v>397</v>
      </c>
      <c r="EI125" s="406" t="s">
        <v>397</v>
      </c>
      <c r="EJ125" s="406" t="s">
        <v>397</v>
      </c>
      <c r="EK125" s="406" t="s">
        <v>397</v>
      </c>
      <c r="EL125" s="406" t="s">
        <v>397</v>
      </c>
      <c r="EM125" s="406" t="s">
        <v>397</v>
      </c>
      <c r="EN125" s="406" t="s">
        <v>397</v>
      </c>
      <c r="EO125" s="406" t="s">
        <v>397</v>
      </c>
      <c r="EP125" s="406" t="s">
        <v>397</v>
      </c>
      <c r="EQ125" s="406" t="s">
        <v>397</v>
      </c>
      <c r="ER125" s="406" t="s">
        <v>397</v>
      </c>
      <c r="ES125" s="406" t="s">
        <v>397</v>
      </c>
      <c r="ET125" s="406" t="s">
        <v>397</v>
      </c>
      <c r="EU125" s="406" t="s">
        <v>397</v>
      </c>
      <c r="EV125" s="406" t="s">
        <v>397</v>
      </c>
      <c r="EW125" s="406" t="s">
        <v>397</v>
      </c>
      <c r="EX125" s="406" t="s">
        <v>397</v>
      </c>
      <c r="EY125" s="406" t="s">
        <v>397</v>
      </c>
      <c r="EZ125" s="406" t="s">
        <v>397</v>
      </c>
      <c r="FA125" s="406" t="s">
        <v>397</v>
      </c>
      <c r="FB125" s="406" t="s">
        <v>397</v>
      </c>
      <c r="FC125" s="406" t="s">
        <v>397</v>
      </c>
      <c r="FD125" s="406" t="s">
        <v>397</v>
      </c>
      <c r="FE125" s="406" t="s">
        <v>397</v>
      </c>
      <c r="FF125" s="406" t="s">
        <v>397</v>
      </c>
      <c r="FG125" s="406" t="s">
        <v>397</v>
      </c>
      <c r="FH125" s="406" t="s">
        <v>397</v>
      </c>
      <c r="FI125" s="406" t="s">
        <v>397</v>
      </c>
      <c r="FJ125" s="406" t="s">
        <v>397</v>
      </c>
      <c r="FK125" s="406" t="s">
        <v>397</v>
      </c>
      <c r="FL125" s="406" t="s">
        <v>397</v>
      </c>
      <c r="FM125" s="406" t="s">
        <v>397</v>
      </c>
      <c r="FN125" s="406" t="s">
        <v>397</v>
      </c>
      <c r="FO125" s="406" t="s">
        <v>397</v>
      </c>
      <c r="FP125" s="406" t="s">
        <v>397</v>
      </c>
      <c r="FQ125" s="406" t="s">
        <v>397</v>
      </c>
      <c r="FR125" s="406" t="s">
        <v>397</v>
      </c>
      <c r="FS125" s="406" t="s">
        <v>397</v>
      </c>
      <c r="FT125" s="406" t="s">
        <v>397</v>
      </c>
      <c r="FU125" s="406" t="s">
        <v>397</v>
      </c>
      <c r="FV125" s="406" t="s">
        <v>397</v>
      </c>
      <c r="FW125" s="406" t="s">
        <v>397</v>
      </c>
      <c r="FX125" s="406" t="s">
        <v>397</v>
      </c>
      <c r="FY125" s="406" t="s">
        <v>397</v>
      </c>
      <c r="FZ125" s="406" t="s">
        <v>397</v>
      </c>
      <c r="GA125" s="406" t="s">
        <v>397</v>
      </c>
      <c r="GB125" s="406" t="s">
        <v>397</v>
      </c>
      <c r="GC125" s="406" t="s">
        <v>397</v>
      </c>
      <c r="GD125" s="406" t="s">
        <v>397</v>
      </c>
      <c r="GE125" s="406" t="s">
        <v>397</v>
      </c>
      <c r="GF125" s="406" t="s">
        <v>397</v>
      </c>
      <c r="GG125" s="406" t="s">
        <v>397</v>
      </c>
      <c r="GH125" s="406" t="s">
        <v>397</v>
      </c>
      <c r="GI125" s="406" t="s">
        <v>397</v>
      </c>
      <c r="GJ125" s="406" t="s">
        <v>397</v>
      </c>
      <c r="GK125" s="406" t="s">
        <v>397</v>
      </c>
      <c r="GL125" s="406" t="s">
        <v>397</v>
      </c>
      <c r="GM125" s="406" t="s">
        <v>397</v>
      </c>
      <c r="GN125" s="406" t="s">
        <v>397</v>
      </c>
      <c r="GO125" s="406" t="s">
        <v>397</v>
      </c>
      <c r="GP125" s="406" t="s">
        <v>397</v>
      </c>
      <c r="GQ125" s="406" t="s">
        <v>397</v>
      </c>
      <c r="GR125" s="406" t="s">
        <v>397</v>
      </c>
      <c r="GS125" s="406" t="s">
        <v>397</v>
      </c>
      <c r="GT125" s="406" t="s">
        <v>397</v>
      </c>
      <c r="GU125" s="406" t="s">
        <v>397</v>
      </c>
      <c r="GV125" s="406" t="s">
        <v>397</v>
      </c>
      <c r="GW125" s="406" t="s">
        <v>397</v>
      </c>
      <c r="GX125" s="406" t="s">
        <v>397</v>
      </c>
      <c r="GY125" s="406" t="s">
        <v>397</v>
      </c>
      <c r="GZ125" s="406" t="s">
        <v>397</v>
      </c>
      <c r="HA125" s="406" t="s">
        <v>397</v>
      </c>
      <c r="HB125" s="406" t="s">
        <v>397</v>
      </c>
      <c r="HC125" s="406" t="s">
        <v>397</v>
      </c>
      <c r="HD125" s="406" t="s">
        <v>397</v>
      </c>
      <c r="HE125" s="406" t="s">
        <v>397</v>
      </c>
      <c r="HF125" s="406" t="s">
        <v>397</v>
      </c>
      <c r="HG125" s="406" t="s">
        <v>397</v>
      </c>
      <c r="HH125" s="406" t="s">
        <v>397</v>
      </c>
      <c r="HI125" s="406" t="s">
        <v>397</v>
      </c>
      <c r="HJ125" s="406" t="s">
        <v>397</v>
      </c>
      <c r="HK125" s="406" t="s">
        <v>397</v>
      </c>
      <c r="HL125" s="406" t="s">
        <v>397</v>
      </c>
      <c r="HM125" s="406" t="s">
        <v>397</v>
      </c>
      <c r="HN125" s="406" t="s">
        <v>397</v>
      </c>
      <c r="HO125" s="406" t="s">
        <v>397</v>
      </c>
      <c r="HP125" s="406" t="s">
        <v>397</v>
      </c>
      <c r="HQ125" s="406" t="s">
        <v>397</v>
      </c>
      <c r="HR125" s="406" t="s">
        <v>397</v>
      </c>
      <c r="HS125" s="406" t="s">
        <v>397</v>
      </c>
      <c r="HT125" s="406" t="s">
        <v>397</v>
      </c>
      <c r="HU125" s="406" t="s">
        <v>397</v>
      </c>
      <c r="HV125" s="406" t="s">
        <v>397</v>
      </c>
      <c r="HW125" s="406" t="s">
        <v>397</v>
      </c>
      <c r="HX125" s="406" t="s">
        <v>397</v>
      </c>
      <c r="HY125" s="406" t="s">
        <v>397</v>
      </c>
      <c r="HZ125" s="406" t="s">
        <v>397</v>
      </c>
      <c r="IA125" s="406" t="s">
        <v>397</v>
      </c>
      <c r="IB125" s="406" t="s">
        <v>397</v>
      </c>
      <c r="IC125" s="406" t="s">
        <v>397</v>
      </c>
      <c r="ID125" s="406" t="s">
        <v>397</v>
      </c>
      <c r="IE125" s="406" t="s">
        <v>397</v>
      </c>
      <c r="IF125" s="406" t="s">
        <v>397</v>
      </c>
      <c r="IG125" s="406" t="s">
        <v>397</v>
      </c>
      <c r="IH125" s="406" t="s">
        <v>397</v>
      </c>
      <c r="II125" s="406" t="s">
        <v>397</v>
      </c>
      <c r="IJ125" s="406" t="s">
        <v>397</v>
      </c>
      <c r="IK125" s="406" t="s">
        <v>397</v>
      </c>
      <c r="IL125" s="406" t="s">
        <v>397</v>
      </c>
      <c r="IM125" s="406" t="s">
        <v>397</v>
      </c>
      <c r="IN125" s="406" t="s">
        <v>397</v>
      </c>
      <c r="IO125" s="406" t="s">
        <v>397</v>
      </c>
      <c r="IP125" s="406" t="s">
        <v>397</v>
      </c>
      <c r="IQ125" s="406" t="s">
        <v>397</v>
      </c>
      <c r="IR125" s="406" t="s">
        <v>397</v>
      </c>
      <c r="IS125" s="406" t="s">
        <v>397</v>
      </c>
      <c r="IT125" s="406" t="s">
        <v>397</v>
      </c>
      <c r="IU125" s="406" t="s">
        <v>397</v>
      </c>
      <c r="IV125" s="406" t="s">
        <v>397</v>
      </c>
      <c r="IW125" s="406" t="s">
        <v>397</v>
      </c>
      <c r="IX125" s="406" t="s">
        <v>397</v>
      </c>
      <c r="IY125" s="406" t="s">
        <v>397</v>
      </c>
      <c r="IZ125" s="406" t="s">
        <v>397</v>
      </c>
      <c r="JA125" s="406" t="s">
        <v>397</v>
      </c>
      <c r="JB125" s="406" t="s">
        <v>397</v>
      </c>
      <c r="JC125" s="406" t="s">
        <v>397</v>
      </c>
      <c r="JD125" s="406" t="s">
        <v>397</v>
      </c>
      <c r="JE125" s="406" t="s">
        <v>397</v>
      </c>
      <c r="JF125" s="406" t="s">
        <v>397</v>
      </c>
      <c r="JG125" s="406" t="s">
        <v>397</v>
      </c>
      <c r="JH125" s="406" t="s">
        <v>397</v>
      </c>
      <c r="JI125" s="406" t="s">
        <v>397</v>
      </c>
      <c r="JJ125" s="406" t="s">
        <v>397</v>
      </c>
      <c r="JK125" s="406" t="s">
        <v>397</v>
      </c>
      <c r="JL125" s="406" t="s">
        <v>397</v>
      </c>
      <c r="JM125" s="406" t="s">
        <v>397</v>
      </c>
      <c r="JN125" s="406" t="s">
        <v>397</v>
      </c>
      <c r="JO125" s="406" t="s">
        <v>397</v>
      </c>
      <c r="JP125" s="406" t="s">
        <v>397</v>
      </c>
      <c r="JQ125" s="406" t="s">
        <v>397</v>
      </c>
      <c r="JR125" s="406" t="s">
        <v>397</v>
      </c>
      <c r="JS125" s="406" t="s">
        <v>397</v>
      </c>
      <c r="JT125" s="406" t="s">
        <v>397</v>
      </c>
      <c r="JU125" s="406" t="s">
        <v>397</v>
      </c>
      <c r="JV125" s="406" t="s">
        <v>397</v>
      </c>
      <c r="JW125" s="406" t="s">
        <v>397</v>
      </c>
      <c r="JX125" s="406" t="s">
        <v>397</v>
      </c>
      <c r="JY125" s="406" t="s">
        <v>397</v>
      </c>
      <c r="JZ125" s="406" t="s">
        <v>397</v>
      </c>
      <c r="KA125" s="406" t="s">
        <v>397</v>
      </c>
      <c r="KB125" s="406" t="s">
        <v>397</v>
      </c>
      <c r="KC125" s="406" t="s">
        <v>397</v>
      </c>
      <c r="KD125" s="406" t="s">
        <v>397</v>
      </c>
      <c r="KE125" s="406" t="s">
        <v>397</v>
      </c>
      <c r="KF125" s="406" t="s">
        <v>397</v>
      </c>
      <c r="KG125" s="406" t="s">
        <v>397</v>
      </c>
      <c r="KH125" s="406" t="s">
        <v>397</v>
      </c>
      <c r="KI125" s="406" t="s">
        <v>397</v>
      </c>
      <c r="KJ125" s="406" t="s">
        <v>397</v>
      </c>
      <c r="KK125" s="406" t="s">
        <v>397</v>
      </c>
      <c r="KL125" s="406" t="s">
        <v>397</v>
      </c>
      <c r="KM125" s="406" t="s">
        <v>397</v>
      </c>
      <c r="KN125" s="406" t="s">
        <v>397</v>
      </c>
      <c r="KO125" s="406" t="s">
        <v>397</v>
      </c>
      <c r="KP125" s="406" t="s">
        <v>397</v>
      </c>
      <c r="KQ125" s="406" t="s">
        <v>397</v>
      </c>
      <c r="KR125" s="406" t="s">
        <v>397</v>
      </c>
      <c r="KS125" s="406" t="s">
        <v>397</v>
      </c>
      <c r="KT125" s="406" t="s">
        <v>397</v>
      </c>
      <c r="KU125" s="406"/>
      <c r="KV125" s="406"/>
      <c r="KW125" s="406"/>
      <c r="KX125" s="406"/>
      <c r="KY125" s="397"/>
      <c r="KZ125" s="397" t="s">
        <v>189</v>
      </c>
      <c r="LA125" s="397" t="s">
        <v>397</v>
      </c>
      <c r="LB125" s="397" t="s">
        <v>397</v>
      </c>
      <c r="LC125" s="397" t="s">
        <v>397</v>
      </c>
      <c r="LD125" s="397" t="s">
        <v>397</v>
      </c>
      <c r="LE125" s="397" t="s">
        <v>397</v>
      </c>
      <c r="LF125" s="397" t="s">
        <v>397</v>
      </c>
      <c r="LG125" s="397"/>
      <c r="LH125" s="406"/>
      <c r="LI125" s="406"/>
      <c r="LJ125" s="406"/>
      <c r="LK125" s="406"/>
      <c r="LL125" s="406"/>
      <c r="LM125" s="406"/>
      <c r="LN125" s="406"/>
      <c r="LO125" s="406"/>
      <c r="LP125" s="406"/>
      <c r="LQ125" s="406"/>
      <c r="LR125" s="406"/>
      <c r="LS125" s="406"/>
      <c r="LT125" s="406"/>
      <c r="LU125" s="406"/>
      <c r="LV125" s="406"/>
      <c r="LW125" s="406"/>
      <c r="LX125" s="406"/>
      <c r="LY125" s="406"/>
      <c r="LZ125" s="406"/>
      <c r="MA125" s="406"/>
      <c r="MB125" s="406"/>
      <c r="MC125" s="406"/>
      <c r="MD125" s="406"/>
      <c r="ME125" s="406"/>
      <c r="MF125" s="406"/>
      <c r="MG125" s="406"/>
      <c r="MH125" s="406"/>
      <c r="MI125" s="406"/>
      <c r="MJ125" s="406"/>
      <c r="MK125" s="406"/>
      <c r="ML125" s="406"/>
      <c r="MM125" s="406"/>
      <c r="MN125" s="406"/>
      <c r="MO125" s="406"/>
      <c r="MP125" s="406"/>
      <c r="MQ125" s="406"/>
      <c r="MR125" s="406"/>
      <c r="MS125" s="406"/>
      <c r="MT125" s="406"/>
      <c r="MU125" s="406"/>
      <c r="MV125" s="406"/>
      <c r="MW125" s="406"/>
      <c r="MX125" s="406"/>
      <c r="MY125" s="406"/>
      <c r="MZ125" s="406"/>
      <c r="NA125" s="406"/>
      <c r="NB125" s="406"/>
      <c r="NC125" s="406"/>
      <c r="ND125" s="406"/>
      <c r="NE125" s="406"/>
      <c r="NF125" s="406"/>
      <c r="NG125" s="406"/>
      <c r="NH125" s="406"/>
      <c r="NI125" s="406"/>
      <c r="NJ125" s="406"/>
      <c r="NK125" s="406"/>
      <c r="NL125" s="406"/>
      <c r="NM125" s="406"/>
      <c r="NN125" s="406"/>
      <c r="NO125" s="406"/>
      <c r="NP125" s="406"/>
      <c r="NQ125" s="406"/>
      <c r="NR125" s="406"/>
      <c r="NS125" s="406"/>
      <c r="NT125" s="406"/>
      <c r="NU125" s="406"/>
      <c r="NV125" s="406"/>
      <c r="NW125" s="406"/>
      <c r="NX125" s="406"/>
      <c r="NY125" s="406"/>
      <c r="NZ125" s="406"/>
      <c r="OA125" s="406"/>
      <c r="OB125" s="406"/>
      <c r="OC125" s="406"/>
      <c r="OD125" s="406"/>
      <c r="OE125" s="406"/>
      <c r="OF125" s="406"/>
      <c r="OG125" s="406"/>
      <c r="OH125" s="406"/>
      <c r="OI125" s="406"/>
      <c r="OJ125" s="406"/>
      <c r="OK125" s="406"/>
      <c r="OL125" s="406"/>
      <c r="OM125" s="406"/>
      <c r="ON125" s="406"/>
      <c r="OO125" s="406"/>
      <c r="OP125" s="406"/>
      <c r="OQ125" s="406"/>
      <c r="OR125" s="406"/>
      <c r="OS125" s="406"/>
      <c r="OT125" s="406"/>
      <c r="OU125" s="406"/>
      <c r="OV125" s="406"/>
      <c r="OW125" s="406"/>
      <c r="OX125" s="406"/>
      <c r="OY125" s="406"/>
      <c r="OZ125" s="406"/>
      <c r="PA125" s="406"/>
      <c r="PB125" s="406"/>
      <c r="PC125" s="406"/>
      <c r="PD125" s="406"/>
      <c r="PE125" s="406"/>
      <c r="PF125" s="406"/>
      <c r="PG125" s="406"/>
      <c r="PH125" s="406"/>
      <c r="PI125" s="406"/>
      <c r="PJ125" s="406"/>
      <c r="PK125" s="406"/>
      <c r="PL125" s="406"/>
      <c r="PM125" s="406"/>
      <c r="PN125" s="406"/>
      <c r="PO125" s="406"/>
      <c r="PP125" s="406"/>
      <c r="PQ125" s="406"/>
      <c r="PR125" s="406"/>
      <c r="PS125" s="406"/>
      <c r="PT125" s="406"/>
      <c r="PU125" s="406"/>
      <c r="PV125" s="406"/>
      <c r="PW125" s="406"/>
      <c r="PX125" s="406"/>
      <c r="PY125" s="406"/>
      <c r="PZ125" s="406"/>
      <c r="QA125" s="406"/>
      <c r="QB125" s="406"/>
      <c r="QC125" s="406"/>
      <c r="QD125" s="406"/>
      <c r="QE125" s="406"/>
      <c r="QF125" s="406"/>
      <c r="QG125" s="406"/>
      <c r="QH125" s="406"/>
      <c r="QI125" s="406"/>
      <c r="QJ125" s="406"/>
      <c r="QK125" s="406"/>
      <c r="QL125" s="406"/>
      <c r="QM125" s="406"/>
      <c r="QN125" s="406"/>
      <c r="QO125" s="406"/>
      <c r="QP125" s="406"/>
      <c r="QQ125" s="406"/>
      <c r="QR125" s="406"/>
      <c r="QS125" s="406"/>
      <c r="QT125" s="406"/>
      <c r="QU125" s="406"/>
      <c r="QV125" s="406"/>
      <c r="QW125" s="406"/>
      <c r="QX125" s="406"/>
      <c r="QY125" s="406"/>
      <c r="QZ125" s="406"/>
      <c r="RA125" s="406"/>
      <c r="RB125" s="406"/>
      <c r="RC125" s="406"/>
      <c r="RD125" s="406"/>
      <c r="RE125" s="406"/>
      <c r="RF125" s="406"/>
      <c r="RG125" s="406"/>
      <c r="RH125" s="406"/>
      <c r="RI125" s="406"/>
      <c r="RJ125" s="406"/>
      <c r="RK125" s="406"/>
      <c r="RL125" s="406"/>
      <c r="RM125" s="406"/>
      <c r="RN125" s="406"/>
      <c r="RO125" s="406"/>
      <c r="RP125" s="406"/>
      <c r="RQ125" s="406"/>
      <c r="RR125" s="406"/>
      <c r="RS125" s="406"/>
      <c r="RT125" s="406"/>
      <c r="RU125" s="406"/>
      <c r="RV125" s="406"/>
      <c r="RW125" s="406"/>
      <c r="RX125" s="406"/>
      <c r="RY125" s="406"/>
      <c r="RZ125" s="406"/>
      <c r="SA125" s="406"/>
      <c r="SB125" s="406"/>
      <c r="SC125" s="406"/>
      <c r="SD125" s="406"/>
      <c r="SE125" s="406"/>
      <c r="SF125" s="406"/>
      <c r="SG125" s="406"/>
    </row>
    <row r="126" spans="1:501">
      <c r="A126" s="395"/>
      <c r="B126" s="395" t="s">
        <v>190</v>
      </c>
      <c r="C126" s="395">
        <v>0</v>
      </c>
      <c r="D126" s="395">
        <v>7.98</v>
      </c>
      <c r="E126" s="395">
        <v>15.68</v>
      </c>
      <c r="F126" s="395">
        <v>13.06</v>
      </c>
      <c r="G126" s="395">
        <v>15.27</v>
      </c>
      <c r="H126" s="395">
        <v>15.93</v>
      </c>
      <c r="I126" s="395">
        <v>15.12</v>
      </c>
      <c r="J126" s="395">
        <v>14.62</v>
      </c>
      <c r="K126" s="395">
        <v>17.420000000000002</v>
      </c>
      <c r="L126" s="395">
        <v>18</v>
      </c>
      <c r="M126" s="395">
        <v>0</v>
      </c>
      <c r="N126" s="395"/>
      <c r="O126" s="398" t="s">
        <v>503</v>
      </c>
      <c r="P126" s="395">
        <v>16.440000000000001</v>
      </c>
      <c r="Q126" s="395">
        <v>18.87</v>
      </c>
      <c r="R126" s="395">
        <v>12.61</v>
      </c>
      <c r="S126" s="395">
        <v>19.420000000000002</v>
      </c>
      <c r="T126" s="395">
        <v>20.09</v>
      </c>
      <c r="U126" s="395">
        <v>0</v>
      </c>
      <c r="V126" s="395">
        <v>0</v>
      </c>
      <c r="W126" s="395" t="s">
        <v>397</v>
      </c>
      <c r="X126" s="395" t="s">
        <v>397</v>
      </c>
      <c r="Y126" s="395" t="s">
        <v>397</v>
      </c>
      <c r="Z126" s="395"/>
      <c r="AA126" s="395"/>
      <c r="AB126" s="395"/>
      <c r="AC126" s="395"/>
      <c r="AD126" s="395"/>
      <c r="AE126" s="395"/>
      <c r="AF126" s="400" t="s">
        <v>354</v>
      </c>
      <c r="AG126" s="395" t="s">
        <v>190</v>
      </c>
      <c r="AH126" s="406">
        <v>13.41</v>
      </c>
      <c r="AI126" s="406">
        <v>15.3</v>
      </c>
      <c r="AJ126" s="406">
        <v>15.73</v>
      </c>
      <c r="AK126" s="406">
        <v>13.01</v>
      </c>
      <c r="AL126" s="406">
        <v>15.24</v>
      </c>
      <c r="AM126" s="406">
        <v>15.97</v>
      </c>
      <c r="AN126" s="406">
        <v>15.13</v>
      </c>
      <c r="AO126" s="406">
        <v>14.61</v>
      </c>
      <c r="AP126" s="406">
        <v>17.420000000000002</v>
      </c>
      <c r="AQ126" s="406">
        <v>0</v>
      </c>
      <c r="AR126" s="406">
        <v>0</v>
      </c>
      <c r="AS126" s="406" t="s">
        <v>354</v>
      </c>
      <c r="AT126" s="406" t="s">
        <v>397</v>
      </c>
      <c r="AU126" s="406" t="s">
        <v>397</v>
      </c>
      <c r="AV126" s="406" t="s">
        <v>397</v>
      </c>
      <c r="AW126" s="406" t="s">
        <v>397</v>
      </c>
      <c r="AX126" s="406" t="s">
        <v>397</v>
      </c>
      <c r="AY126" s="406" t="s">
        <v>397</v>
      </c>
      <c r="AZ126" s="406" t="s">
        <v>397</v>
      </c>
      <c r="BA126" s="406" t="s">
        <v>397</v>
      </c>
      <c r="BB126" s="406" t="s">
        <v>397</v>
      </c>
      <c r="BC126" s="406" t="s">
        <v>397</v>
      </c>
      <c r="BD126" s="406" t="s">
        <v>397</v>
      </c>
      <c r="BE126" s="406" t="s">
        <v>397</v>
      </c>
      <c r="BF126" s="406" t="s">
        <v>397</v>
      </c>
      <c r="BG126" s="406" t="s">
        <v>397</v>
      </c>
      <c r="BH126" s="406" t="s">
        <v>397</v>
      </c>
      <c r="BI126" s="406" t="s">
        <v>397</v>
      </c>
      <c r="BJ126" s="406" t="s">
        <v>397</v>
      </c>
      <c r="BK126" s="406" t="s">
        <v>397</v>
      </c>
      <c r="BL126" s="406" t="s">
        <v>397</v>
      </c>
      <c r="BM126" s="406" t="s">
        <v>397</v>
      </c>
      <c r="BN126" s="406" t="s">
        <v>397</v>
      </c>
      <c r="BO126" s="406" t="s">
        <v>397</v>
      </c>
      <c r="BP126" s="406" t="s">
        <v>397</v>
      </c>
      <c r="BQ126" s="406" t="s">
        <v>397</v>
      </c>
      <c r="BR126" s="406" t="s">
        <v>397</v>
      </c>
      <c r="BS126" s="406" t="s">
        <v>397</v>
      </c>
      <c r="BT126" s="406" t="s">
        <v>397</v>
      </c>
      <c r="BU126" s="406" t="s">
        <v>397</v>
      </c>
      <c r="BV126" s="406" t="s">
        <v>397</v>
      </c>
      <c r="BW126" s="406" t="s">
        <v>397</v>
      </c>
      <c r="BX126" s="406" t="s">
        <v>397</v>
      </c>
      <c r="BY126" s="406" t="s">
        <v>397</v>
      </c>
      <c r="BZ126" s="406" t="s">
        <v>397</v>
      </c>
      <c r="CA126" s="406" t="s">
        <v>397</v>
      </c>
      <c r="CB126" s="406" t="s">
        <v>397</v>
      </c>
      <c r="CC126" s="406" t="s">
        <v>397</v>
      </c>
      <c r="CD126" s="406" t="s">
        <v>397</v>
      </c>
      <c r="CE126" s="406" t="s">
        <v>397</v>
      </c>
      <c r="CF126" s="406" t="s">
        <v>397</v>
      </c>
      <c r="CG126" s="406" t="s">
        <v>397</v>
      </c>
      <c r="CH126" s="406" t="s">
        <v>397</v>
      </c>
      <c r="CI126" s="406" t="s">
        <v>397</v>
      </c>
      <c r="CJ126" s="406" t="s">
        <v>397</v>
      </c>
      <c r="CK126" s="406" t="s">
        <v>397</v>
      </c>
      <c r="CL126" s="406" t="s">
        <v>397</v>
      </c>
      <c r="CM126" s="406" t="s">
        <v>397</v>
      </c>
      <c r="CN126" s="406" t="s">
        <v>397</v>
      </c>
      <c r="CO126" s="406" t="s">
        <v>397</v>
      </c>
      <c r="CP126" s="406" t="s">
        <v>397</v>
      </c>
      <c r="CQ126" s="406" t="s">
        <v>397</v>
      </c>
      <c r="CR126" s="406" t="s">
        <v>397</v>
      </c>
      <c r="CS126" s="406" t="s">
        <v>397</v>
      </c>
      <c r="CT126" s="406" t="s">
        <v>397</v>
      </c>
      <c r="CU126" s="406" t="s">
        <v>397</v>
      </c>
      <c r="CV126" s="406" t="s">
        <v>397</v>
      </c>
      <c r="CW126" s="406" t="s">
        <v>397</v>
      </c>
      <c r="CX126" s="406" t="s">
        <v>397</v>
      </c>
      <c r="CY126" s="406" t="s">
        <v>397</v>
      </c>
      <c r="CZ126" s="406" t="s">
        <v>397</v>
      </c>
      <c r="DA126" s="406" t="s">
        <v>397</v>
      </c>
      <c r="DB126" s="406" t="s">
        <v>397</v>
      </c>
      <c r="DC126" s="397"/>
      <c r="DD126" s="397"/>
      <c r="DE126" s="397"/>
      <c r="DF126" s="397" t="s">
        <v>397</v>
      </c>
      <c r="DG126" s="397" t="s">
        <v>397</v>
      </c>
      <c r="DH126" s="397" t="s">
        <v>397</v>
      </c>
      <c r="DI126" s="397" t="s">
        <v>397</v>
      </c>
      <c r="DJ126" s="397" t="s">
        <v>397</v>
      </c>
      <c r="DK126" s="397" t="s">
        <v>397</v>
      </c>
      <c r="DL126" s="397"/>
      <c r="DM126" s="397"/>
      <c r="DN126" s="397" t="s">
        <v>354</v>
      </c>
      <c r="DO126" s="395" t="s">
        <v>190</v>
      </c>
      <c r="DP126" s="406">
        <v>0</v>
      </c>
      <c r="DQ126" s="406">
        <v>13.95</v>
      </c>
      <c r="DR126" s="406">
        <v>0</v>
      </c>
      <c r="DS126" s="406">
        <v>18.309999999999999</v>
      </c>
      <c r="DT126" s="406">
        <v>0</v>
      </c>
      <c r="DU126" s="406">
        <v>16.809999999999999</v>
      </c>
      <c r="DV126" s="406">
        <v>17.190000000000001</v>
      </c>
      <c r="DW126" s="406">
        <v>14.67</v>
      </c>
      <c r="DX126" s="406">
        <v>15.14</v>
      </c>
      <c r="DY126" s="406">
        <v>13.81</v>
      </c>
      <c r="DZ126" s="406">
        <v>13.35</v>
      </c>
      <c r="EA126" s="406">
        <v>12.22</v>
      </c>
      <c r="EB126" s="406">
        <v>12.86</v>
      </c>
      <c r="EC126" s="406">
        <v>11.58</v>
      </c>
      <c r="ED126" s="406">
        <v>15.33</v>
      </c>
      <c r="EE126" s="406">
        <v>17.09</v>
      </c>
      <c r="EF126" s="406">
        <v>15.59</v>
      </c>
      <c r="EG126" s="406">
        <v>15.42</v>
      </c>
      <c r="EH126" s="406">
        <v>17.02</v>
      </c>
      <c r="EI126" s="406">
        <v>17.29</v>
      </c>
      <c r="EJ126" s="406">
        <v>15.07</v>
      </c>
      <c r="EK126" s="406">
        <v>20.66</v>
      </c>
      <c r="EL126" s="406">
        <v>18.71</v>
      </c>
      <c r="EM126" s="406">
        <v>15.42</v>
      </c>
      <c r="EN126" s="406">
        <v>11.72</v>
      </c>
      <c r="EO126" s="406">
        <v>16.78</v>
      </c>
      <c r="EP126" s="406">
        <v>17.02</v>
      </c>
      <c r="EQ126" s="406">
        <v>13.95</v>
      </c>
      <c r="ER126" s="406">
        <v>12.53</v>
      </c>
      <c r="ES126" s="406">
        <v>15.35</v>
      </c>
      <c r="ET126" s="406">
        <v>17.52</v>
      </c>
      <c r="EU126" s="406">
        <v>16.510000000000002</v>
      </c>
      <c r="EV126" s="406">
        <v>18.809999999999999</v>
      </c>
      <c r="EW126" s="406">
        <v>12.72</v>
      </c>
      <c r="EX126" s="406">
        <v>19.440000000000001</v>
      </c>
      <c r="EY126" s="406">
        <v>20.04</v>
      </c>
      <c r="EZ126" s="406">
        <v>0</v>
      </c>
      <c r="FA126" s="406">
        <v>0</v>
      </c>
      <c r="FB126" s="406" t="s">
        <v>354</v>
      </c>
      <c r="FC126" s="406" t="s">
        <v>397</v>
      </c>
      <c r="FD126" s="406" t="s">
        <v>397</v>
      </c>
      <c r="FE126" s="406" t="s">
        <v>397</v>
      </c>
      <c r="FF126" s="406" t="s">
        <v>397</v>
      </c>
      <c r="FG126" s="406" t="s">
        <v>397</v>
      </c>
      <c r="FH126" s="406" t="s">
        <v>397</v>
      </c>
      <c r="FI126" s="406" t="s">
        <v>397</v>
      </c>
      <c r="FJ126" s="406" t="s">
        <v>397</v>
      </c>
      <c r="FK126" s="406" t="s">
        <v>397</v>
      </c>
      <c r="FL126" s="406" t="s">
        <v>397</v>
      </c>
      <c r="FM126" s="406" t="s">
        <v>397</v>
      </c>
      <c r="FN126" s="406" t="s">
        <v>397</v>
      </c>
      <c r="FO126" s="406" t="s">
        <v>397</v>
      </c>
      <c r="FP126" s="406" t="s">
        <v>397</v>
      </c>
      <c r="FQ126" s="406" t="s">
        <v>397</v>
      </c>
      <c r="FR126" s="406" t="s">
        <v>397</v>
      </c>
      <c r="FS126" s="406" t="s">
        <v>397</v>
      </c>
      <c r="FT126" s="406" t="s">
        <v>397</v>
      </c>
      <c r="FU126" s="406" t="s">
        <v>397</v>
      </c>
      <c r="FV126" s="406" t="s">
        <v>397</v>
      </c>
      <c r="FW126" s="406" t="s">
        <v>397</v>
      </c>
      <c r="FX126" s="406" t="s">
        <v>397</v>
      </c>
      <c r="FY126" s="406" t="s">
        <v>397</v>
      </c>
      <c r="FZ126" s="406" t="s">
        <v>397</v>
      </c>
      <c r="GA126" s="406" t="s">
        <v>397</v>
      </c>
      <c r="GB126" s="406" t="s">
        <v>397</v>
      </c>
      <c r="GC126" s="406" t="s">
        <v>397</v>
      </c>
      <c r="GD126" s="406" t="s">
        <v>397</v>
      </c>
      <c r="GE126" s="406" t="s">
        <v>397</v>
      </c>
      <c r="GF126" s="406" t="s">
        <v>397</v>
      </c>
      <c r="GG126" s="406" t="s">
        <v>397</v>
      </c>
      <c r="GH126" s="406" t="s">
        <v>397</v>
      </c>
      <c r="GI126" s="406" t="s">
        <v>397</v>
      </c>
      <c r="GJ126" s="406" t="s">
        <v>397</v>
      </c>
      <c r="GK126" s="406" t="s">
        <v>397</v>
      </c>
      <c r="GL126" s="406" t="s">
        <v>397</v>
      </c>
      <c r="GM126" s="406" t="s">
        <v>397</v>
      </c>
      <c r="GN126" s="406" t="s">
        <v>397</v>
      </c>
      <c r="GO126" s="406" t="s">
        <v>397</v>
      </c>
      <c r="GP126" s="406" t="s">
        <v>397</v>
      </c>
      <c r="GQ126" s="406" t="s">
        <v>397</v>
      </c>
      <c r="GR126" s="406" t="s">
        <v>397</v>
      </c>
      <c r="GS126" s="406" t="s">
        <v>397</v>
      </c>
      <c r="GT126" s="406" t="s">
        <v>397</v>
      </c>
      <c r="GU126" s="406" t="s">
        <v>397</v>
      </c>
      <c r="GV126" s="406" t="s">
        <v>397</v>
      </c>
      <c r="GW126" s="406" t="s">
        <v>397</v>
      </c>
      <c r="GX126" s="406" t="s">
        <v>397</v>
      </c>
      <c r="GY126" s="406" t="s">
        <v>397</v>
      </c>
      <c r="GZ126" s="406" t="s">
        <v>397</v>
      </c>
      <c r="HA126" s="406" t="s">
        <v>397</v>
      </c>
      <c r="HB126" s="406" t="s">
        <v>397</v>
      </c>
      <c r="HC126" s="406" t="s">
        <v>397</v>
      </c>
      <c r="HD126" s="406" t="s">
        <v>397</v>
      </c>
      <c r="HE126" s="406" t="s">
        <v>397</v>
      </c>
      <c r="HF126" s="406" t="s">
        <v>397</v>
      </c>
      <c r="HG126" s="406" t="s">
        <v>397</v>
      </c>
      <c r="HH126" s="406" t="s">
        <v>397</v>
      </c>
      <c r="HI126" s="406" t="s">
        <v>397</v>
      </c>
      <c r="HJ126" s="406" t="s">
        <v>397</v>
      </c>
      <c r="HK126" s="406" t="s">
        <v>397</v>
      </c>
      <c r="HL126" s="406" t="s">
        <v>397</v>
      </c>
      <c r="HM126" s="406" t="s">
        <v>397</v>
      </c>
      <c r="HN126" s="406" t="s">
        <v>397</v>
      </c>
      <c r="HO126" s="406" t="s">
        <v>397</v>
      </c>
      <c r="HP126" s="406" t="s">
        <v>397</v>
      </c>
      <c r="HQ126" s="406" t="s">
        <v>397</v>
      </c>
      <c r="HR126" s="406" t="s">
        <v>397</v>
      </c>
      <c r="HS126" s="406" t="s">
        <v>397</v>
      </c>
      <c r="HT126" s="406" t="s">
        <v>397</v>
      </c>
      <c r="HU126" s="406" t="s">
        <v>397</v>
      </c>
      <c r="HV126" s="406" t="s">
        <v>397</v>
      </c>
      <c r="HW126" s="406" t="s">
        <v>397</v>
      </c>
      <c r="HX126" s="406" t="s">
        <v>397</v>
      </c>
      <c r="HY126" s="406" t="s">
        <v>397</v>
      </c>
      <c r="HZ126" s="406" t="s">
        <v>397</v>
      </c>
      <c r="IA126" s="406" t="s">
        <v>397</v>
      </c>
      <c r="IB126" s="406" t="s">
        <v>397</v>
      </c>
      <c r="IC126" s="406" t="s">
        <v>397</v>
      </c>
      <c r="ID126" s="406" t="s">
        <v>397</v>
      </c>
      <c r="IE126" s="406" t="s">
        <v>397</v>
      </c>
      <c r="IF126" s="406" t="s">
        <v>397</v>
      </c>
      <c r="IG126" s="406" t="s">
        <v>397</v>
      </c>
      <c r="IH126" s="406" t="s">
        <v>397</v>
      </c>
      <c r="II126" s="406" t="s">
        <v>397</v>
      </c>
      <c r="IJ126" s="406" t="s">
        <v>397</v>
      </c>
      <c r="IK126" s="406" t="s">
        <v>397</v>
      </c>
      <c r="IL126" s="406" t="s">
        <v>397</v>
      </c>
      <c r="IM126" s="406" t="s">
        <v>397</v>
      </c>
      <c r="IN126" s="406" t="s">
        <v>397</v>
      </c>
      <c r="IO126" s="406" t="s">
        <v>397</v>
      </c>
      <c r="IP126" s="406" t="s">
        <v>397</v>
      </c>
      <c r="IQ126" s="406" t="s">
        <v>397</v>
      </c>
      <c r="IR126" s="406" t="s">
        <v>397</v>
      </c>
      <c r="IS126" s="406" t="s">
        <v>397</v>
      </c>
      <c r="IT126" s="406" t="s">
        <v>397</v>
      </c>
      <c r="IU126" s="406" t="s">
        <v>397</v>
      </c>
      <c r="IV126" s="406" t="s">
        <v>397</v>
      </c>
      <c r="IW126" s="406" t="s">
        <v>397</v>
      </c>
      <c r="IX126" s="406" t="s">
        <v>397</v>
      </c>
      <c r="IY126" s="406" t="s">
        <v>397</v>
      </c>
      <c r="IZ126" s="406" t="s">
        <v>397</v>
      </c>
      <c r="JA126" s="406" t="s">
        <v>397</v>
      </c>
      <c r="JB126" s="406" t="s">
        <v>397</v>
      </c>
      <c r="JC126" s="406" t="s">
        <v>397</v>
      </c>
      <c r="JD126" s="406" t="s">
        <v>397</v>
      </c>
      <c r="JE126" s="406" t="s">
        <v>397</v>
      </c>
      <c r="JF126" s="406" t="s">
        <v>397</v>
      </c>
      <c r="JG126" s="406" t="s">
        <v>397</v>
      </c>
      <c r="JH126" s="406" t="s">
        <v>397</v>
      </c>
      <c r="JI126" s="406" t="s">
        <v>397</v>
      </c>
      <c r="JJ126" s="406" t="s">
        <v>397</v>
      </c>
      <c r="JK126" s="406" t="s">
        <v>397</v>
      </c>
      <c r="JL126" s="406" t="s">
        <v>397</v>
      </c>
      <c r="JM126" s="406" t="s">
        <v>397</v>
      </c>
      <c r="JN126" s="406" t="s">
        <v>397</v>
      </c>
      <c r="JO126" s="406" t="s">
        <v>397</v>
      </c>
      <c r="JP126" s="406" t="s">
        <v>397</v>
      </c>
      <c r="JQ126" s="406" t="s">
        <v>397</v>
      </c>
      <c r="JR126" s="406" t="s">
        <v>397</v>
      </c>
      <c r="JS126" s="406" t="s">
        <v>397</v>
      </c>
      <c r="JT126" s="406" t="s">
        <v>397</v>
      </c>
      <c r="JU126" s="406" t="s">
        <v>397</v>
      </c>
      <c r="JV126" s="406" t="s">
        <v>397</v>
      </c>
      <c r="JW126" s="406" t="s">
        <v>397</v>
      </c>
      <c r="JX126" s="406" t="s">
        <v>397</v>
      </c>
      <c r="JY126" s="406" t="s">
        <v>397</v>
      </c>
      <c r="JZ126" s="406" t="s">
        <v>397</v>
      </c>
      <c r="KA126" s="406" t="s">
        <v>397</v>
      </c>
      <c r="KB126" s="406" t="s">
        <v>397</v>
      </c>
      <c r="KC126" s="406" t="s">
        <v>397</v>
      </c>
      <c r="KD126" s="406" t="s">
        <v>397</v>
      </c>
      <c r="KE126" s="406" t="s">
        <v>397</v>
      </c>
      <c r="KF126" s="406" t="s">
        <v>397</v>
      </c>
      <c r="KG126" s="406" t="s">
        <v>397</v>
      </c>
      <c r="KH126" s="406" t="s">
        <v>397</v>
      </c>
      <c r="KI126" s="406" t="s">
        <v>397</v>
      </c>
      <c r="KJ126" s="406" t="s">
        <v>397</v>
      </c>
      <c r="KK126" s="406" t="s">
        <v>397</v>
      </c>
      <c r="KL126" s="406" t="s">
        <v>397</v>
      </c>
      <c r="KM126" s="406" t="s">
        <v>397</v>
      </c>
      <c r="KN126" s="406" t="s">
        <v>397</v>
      </c>
      <c r="KO126" s="406" t="s">
        <v>397</v>
      </c>
      <c r="KP126" s="406" t="s">
        <v>397</v>
      </c>
      <c r="KQ126" s="406" t="s">
        <v>397</v>
      </c>
      <c r="KR126" s="406" t="s">
        <v>397</v>
      </c>
      <c r="KS126" s="406" t="s">
        <v>397</v>
      </c>
      <c r="KT126" s="406" t="s">
        <v>397</v>
      </c>
      <c r="KU126" s="406"/>
      <c r="KV126" s="406"/>
      <c r="KW126" s="406"/>
      <c r="KX126" s="406"/>
      <c r="KY126" s="397"/>
      <c r="KZ126" s="397" t="s">
        <v>190</v>
      </c>
      <c r="LA126" s="397" t="s">
        <v>397</v>
      </c>
      <c r="LB126" s="397" t="s">
        <v>397</v>
      </c>
      <c r="LC126" s="397" t="s">
        <v>397</v>
      </c>
      <c r="LD126" s="397" t="s">
        <v>397</v>
      </c>
      <c r="LE126" s="397" t="s">
        <v>397</v>
      </c>
      <c r="LF126" s="397" t="s">
        <v>397</v>
      </c>
      <c r="LG126" s="397"/>
      <c r="LH126" s="406"/>
      <c r="LI126" s="406"/>
      <c r="LJ126" s="406"/>
      <c r="LK126" s="406"/>
      <c r="LL126" s="406"/>
      <c r="LM126" s="406"/>
      <c r="LN126" s="406"/>
      <c r="LO126" s="406"/>
      <c r="LP126" s="406"/>
      <c r="LQ126" s="406"/>
      <c r="LR126" s="406"/>
      <c r="LS126" s="406"/>
      <c r="LT126" s="406"/>
      <c r="LU126" s="406"/>
      <c r="LV126" s="406"/>
      <c r="LW126" s="406"/>
      <c r="LX126" s="406"/>
      <c r="LY126" s="406"/>
      <c r="LZ126" s="406"/>
      <c r="MA126" s="406"/>
      <c r="MB126" s="406"/>
      <c r="MC126" s="406"/>
      <c r="MD126" s="406"/>
      <c r="ME126" s="406"/>
      <c r="MF126" s="406"/>
      <c r="MG126" s="406"/>
      <c r="MH126" s="406"/>
      <c r="MI126" s="406"/>
      <c r="MJ126" s="406"/>
      <c r="MK126" s="406"/>
      <c r="ML126" s="406"/>
      <c r="MM126" s="406"/>
      <c r="MN126" s="406"/>
      <c r="MO126" s="406"/>
      <c r="MP126" s="406"/>
      <c r="MQ126" s="406"/>
      <c r="MR126" s="406"/>
      <c r="MS126" s="406"/>
      <c r="MT126" s="406"/>
      <c r="MU126" s="406"/>
      <c r="MV126" s="406"/>
      <c r="MW126" s="406"/>
      <c r="MX126" s="406"/>
      <c r="MY126" s="406"/>
      <c r="MZ126" s="406"/>
      <c r="NA126" s="406"/>
      <c r="NB126" s="406"/>
      <c r="NC126" s="406"/>
      <c r="ND126" s="406"/>
      <c r="NE126" s="406"/>
      <c r="NF126" s="406"/>
      <c r="NG126" s="406"/>
      <c r="NH126" s="406"/>
      <c r="NI126" s="406"/>
      <c r="NJ126" s="406"/>
      <c r="NK126" s="406"/>
      <c r="NL126" s="406"/>
      <c r="NM126" s="406"/>
      <c r="NN126" s="406"/>
      <c r="NO126" s="406"/>
      <c r="NP126" s="406"/>
      <c r="NQ126" s="406"/>
      <c r="NR126" s="406"/>
      <c r="NS126" s="406"/>
      <c r="NT126" s="406"/>
      <c r="NU126" s="406"/>
      <c r="NV126" s="406"/>
      <c r="NW126" s="406"/>
      <c r="NX126" s="406"/>
      <c r="NY126" s="406"/>
      <c r="NZ126" s="406"/>
      <c r="OA126" s="406"/>
      <c r="OB126" s="406"/>
      <c r="OC126" s="406"/>
      <c r="OD126" s="406"/>
      <c r="OE126" s="406"/>
      <c r="OF126" s="406"/>
      <c r="OG126" s="406"/>
      <c r="OH126" s="406"/>
      <c r="OI126" s="406"/>
      <c r="OJ126" s="406"/>
      <c r="OK126" s="406"/>
      <c r="OL126" s="406"/>
      <c r="OM126" s="406"/>
      <c r="ON126" s="406"/>
      <c r="OO126" s="406"/>
      <c r="OP126" s="406"/>
      <c r="OQ126" s="406"/>
      <c r="OR126" s="406"/>
      <c r="OS126" s="406"/>
      <c r="OT126" s="406"/>
      <c r="OU126" s="406"/>
      <c r="OV126" s="406"/>
      <c r="OW126" s="406"/>
      <c r="OX126" s="406"/>
      <c r="OY126" s="406"/>
      <c r="OZ126" s="406"/>
      <c r="PA126" s="406"/>
      <c r="PB126" s="406"/>
      <c r="PC126" s="406"/>
      <c r="PD126" s="406"/>
      <c r="PE126" s="406"/>
      <c r="PF126" s="406"/>
      <c r="PG126" s="406"/>
      <c r="PH126" s="406"/>
      <c r="PI126" s="406"/>
      <c r="PJ126" s="406"/>
      <c r="PK126" s="406"/>
      <c r="PL126" s="406"/>
      <c r="PM126" s="406"/>
      <c r="PN126" s="406"/>
      <c r="PO126" s="406"/>
      <c r="PP126" s="406"/>
      <c r="PQ126" s="406"/>
      <c r="PR126" s="406"/>
      <c r="PS126" s="406"/>
      <c r="PT126" s="406"/>
      <c r="PU126" s="406"/>
      <c r="PV126" s="406"/>
      <c r="PW126" s="406"/>
      <c r="PX126" s="406"/>
      <c r="PY126" s="406"/>
      <c r="PZ126" s="406"/>
      <c r="QA126" s="406"/>
      <c r="QB126" s="406"/>
      <c r="QC126" s="406"/>
      <c r="QD126" s="406"/>
      <c r="QE126" s="406"/>
      <c r="QF126" s="406"/>
      <c r="QG126" s="406"/>
      <c r="QH126" s="406"/>
      <c r="QI126" s="406"/>
      <c r="QJ126" s="406"/>
      <c r="QK126" s="406"/>
      <c r="QL126" s="406"/>
      <c r="QM126" s="406"/>
      <c r="QN126" s="406"/>
      <c r="QO126" s="406"/>
      <c r="QP126" s="406"/>
      <c r="QQ126" s="406"/>
      <c r="QR126" s="406"/>
      <c r="QS126" s="406"/>
      <c r="QT126" s="406"/>
      <c r="QU126" s="406"/>
      <c r="QV126" s="406"/>
      <c r="QW126" s="406"/>
      <c r="QX126" s="406"/>
      <c r="QY126" s="406"/>
      <c r="QZ126" s="406"/>
      <c r="RA126" s="406"/>
      <c r="RB126" s="406"/>
      <c r="RC126" s="406"/>
      <c r="RD126" s="406"/>
      <c r="RE126" s="406"/>
      <c r="RF126" s="406"/>
      <c r="RG126" s="406"/>
      <c r="RH126" s="406"/>
      <c r="RI126" s="406"/>
      <c r="RJ126" s="406"/>
      <c r="RK126" s="406"/>
      <c r="RL126" s="406"/>
      <c r="RM126" s="406"/>
      <c r="RN126" s="406"/>
      <c r="RO126" s="406"/>
      <c r="RP126" s="406"/>
      <c r="RQ126" s="406"/>
      <c r="RR126" s="406"/>
      <c r="RS126" s="406"/>
      <c r="RT126" s="406"/>
      <c r="RU126" s="406"/>
      <c r="RV126" s="406"/>
      <c r="RW126" s="406"/>
      <c r="RX126" s="406"/>
      <c r="RY126" s="406"/>
      <c r="RZ126" s="406"/>
      <c r="SA126" s="406"/>
      <c r="SB126" s="406"/>
      <c r="SC126" s="406"/>
      <c r="SD126" s="406"/>
      <c r="SE126" s="406"/>
      <c r="SF126" s="406"/>
      <c r="SG126" s="406"/>
    </row>
    <row r="127" spans="1:501">
      <c r="A127" s="395"/>
      <c r="B127" s="395" t="s">
        <v>191</v>
      </c>
      <c r="C127" s="395">
        <v>5.87</v>
      </c>
      <c r="D127" s="395">
        <v>4.9000000000000004</v>
      </c>
      <c r="E127" s="395">
        <v>3.92</v>
      </c>
      <c r="F127" s="395">
        <v>2.98</v>
      </c>
      <c r="G127" s="395">
        <v>5.45</v>
      </c>
      <c r="H127" s="395">
        <v>4.76</v>
      </c>
      <c r="I127" s="395">
        <v>4.9800000000000004</v>
      </c>
      <c r="J127" s="395">
        <v>6.22</v>
      </c>
      <c r="K127" s="395">
        <v>5.55</v>
      </c>
      <c r="L127" s="395">
        <v>7.22</v>
      </c>
      <c r="M127" s="395">
        <v>6.04</v>
      </c>
      <c r="N127" s="395"/>
      <c r="O127" s="398" t="s">
        <v>504</v>
      </c>
      <c r="P127" s="395">
        <v>5.63</v>
      </c>
      <c r="Q127" s="395">
        <v>8.39</v>
      </c>
      <c r="R127" s="395">
        <v>1.35</v>
      </c>
      <c r="S127" s="395">
        <v>9.6199999999999992</v>
      </c>
      <c r="T127" s="395">
        <v>7.94</v>
      </c>
      <c r="U127" s="395">
        <v>5.12</v>
      </c>
      <c r="V127" s="395">
        <v>0</v>
      </c>
      <c r="W127" s="395" t="s">
        <v>397</v>
      </c>
      <c r="X127" s="395" t="s">
        <v>397</v>
      </c>
      <c r="Y127" s="395" t="s">
        <v>397</v>
      </c>
      <c r="Z127" s="395"/>
      <c r="AA127" s="395"/>
      <c r="AB127" s="395"/>
      <c r="AC127" s="395"/>
      <c r="AD127" s="395"/>
      <c r="AE127" s="395"/>
      <c r="AF127" s="400" t="s">
        <v>337</v>
      </c>
      <c r="AG127" s="395" t="s">
        <v>191</v>
      </c>
      <c r="AH127" s="406">
        <v>5.82</v>
      </c>
      <c r="AI127" s="406">
        <v>4.8600000000000003</v>
      </c>
      <c r="AJ127" s="406">
        <v>3.88</v>
      </c>
      <c r="AK127" s="406">
        <v>2.94</v>
      </c>
      <c r="AL127" s="406">
        <v>5.46</v>
      </c>
      <c r="AM127" s="406">
        <v>4.76</v>
      </c>
      <c r="AN127" s="406">
        <v>5</v>
      </c>
      <c r="AO127" s="406">
        <v>6.2</v>
      </c>
      <c r="AP127" s="406">
        <v>5.52</v>
      </c>
      <c r="AQ127" s="406">
        <v>0</v>
      </c>
      <c r="AR127" s="406">
        <v>0</v>
      </c>
      <c r="AS127" s="406" t="s">
        <v>337</v>
      </c>
      <c r="AT127" s="406" t="s">
        <v>397</v>
      </c>
      <c r="AU127" s="406" t="s">
        <v>397</v>
      </c>
      <c r="AV127" s="406" t="s">
        <v>397</v>
      </c>
      <c r="AW127" s="406" t="s">
        <v>397</v>
      </c>
      <c r="AX127" s="406" t="s">
        <v>397</v>
      </c>
      <c r="AY127" s="406" t="s">
        <v>397</v>
      </c>
      <c r="AZ127" s="406" t="s">
        <v>397</v>
      </c>
      <c r="BA127" s="406" t="s">
        <v>397</v>
      </c>
      <c r="BB127" s="406" t="s">
        <v>397</v>
      </c>
      <c r="BC127" s="406" t="s">
        <v>397</v>
      </c>
      <c r="BD127" s="406" t="s">
        <v>397</v>
      </c>
      <c r="BE127" s="406" t="s">
        <v>397</v>
      </c>
      <c r="BF127" s="406" t="s">
        <v>397</v>
      </c>
      <c r="BG127" s="406" t="s">
        <v>397</v>
      </c>
      <c r="BH127" s="406" t="s">
        <v>397</v>
      </c>
      <c r="BI127" s="406" t="s">
        <v>397</v>
      </c>
      <c r="BJ127" s="406" t="s">
        <v>397</v>
      </c>
      <c r="BK127" s="406" t="s">
        <v>397</v>
      </c>
      <c r="BL127" s="406" t="s">
        <v>397</v>
      </c>
      <c r="BM127" s="406" t="s">
        <v>397</v>
      </c>
      <c r="BN127" s="406" t="s">
        <v>397</v>
      </c>
      <c r="BO127" s="406" t="s">
        <v>397</v>
      </c>
      <c r="BP127" s="406" t="s">
        <v>397</v>
      </c>
      <c r="BQ127" s="406" t="s">
        <v>397</v>
      </c>
      <c r="BR127" s="406" t="s">
        <v>397</v>
      </c>
      <c r="BS127" s="406" t="s">
        <v>397</v>
      </c>
      <c r="BT127" s="406" t="s">
        <v>397</v>
      </c>
      <c r="BU127" s="406" t="s">
        <v>397</v>
      </c>
      <c r="BV127" s="406" t="s">
        <v>397</v>
      </c>
      <c r="BW127" s="406" t="s">
        <v>397</v>
      </c>
      <c r="BX127" s="406" t="s">
        <v>397</v>
      </c>
      <c r="BY127" s="406" t="s">
        <v>397</v>
      </c>
      <c r="BZ127" s="406" t="s">
        <v>397</v>
      </c>
      <c r="CA127" s="406" t="s">
        <v>397</v>
      </c>
      <c r="CB127" s="406" t="s">
        <v>397</v>
      </c>
      <c r="CC127" s="406" t="s">
        <v>397</v>
      </c>
      <c r="CD127" s="406" t="s">
        <v>397</v>
      </c>
      <c r="CE127" s="406" t="s">
        <v>397</v>
      </c>
      <c r="CF127" s="406" t="s">
        <v>397</v>
      </c>
      <c r="CG127" s="406" t="s">
        <v>397</v>
      </c>
      <c r="CH127" s="406" t="s">
        <v>397</v>
      </c>
      <c r="CI127" s="406" t="s">
        <v>397</v>
      </c>
      <c r="CJ127" s="406" t="s">
        <v>397</v>
      </c>
      <c r="CK127" s="406" t="s">
        <v>397</v>
      </c>
      <c r="CL127" s="406" t="s">
        <v>397</v>
      </c>
      <c r="CM127" s="406" t="s">
        <v>397</v>
      </c>
      <c r="CN127" s="406" t="s">
        <v>397</v>
      </c>
      <c r="CO127" s="406" t="s">
        <v>397</v>
      </c>
      <c r="CP127" s="406" t="s">
        <v>397</v>
      </c>
      <c r="CQ127" s="406" t="s">
        <v>397</v>
      </c>
      <c r="CR127" s="406" t="s">
        <v>397</v>
      </c>
      <c r="CS127" s="406" t="s">
        <v>397</v>
      </c>
      <c r="CT127" s="406" t="s">
        <v>397</v>
      </c>
      <c r="CU127" s="406" t="s">
        <v>397</v>
      </c>
      <c r="CV127" s="406" t="s">
        <v>397</v>
      </c>
      <c r="CW127" s="406" t="s">
        <v>397</v>
      </c>
      <c r="CX127" s="406" t="s">
        <v>397</v>
      </c>
      <c r="CY127" s="406" t="s">
        <v>397</v>
      </c>
      <c r="CZ127" s="406" t="s">
        <v>397</v>
      </c>
      <c r="DA127" s="406" t="s">
        <v>397</v>
      </c>
      <c r="DB127" s="406" t="s">
        <v>397</v>
      </c>
      <c r="DC127" s="397"/>
      <c r="DD127" s="397"/>
      <c r="DE127" s="397"/>
      <c r="DF127" s="397" t="s">
        <v>397</v>
      </c>
      <c r="DG127" s="397" t="s">
        <v>397</v>
      </c>
      <c r="DH127" s="397" t="s">
        <v>397</v>
      </c>
      <c r="DI127" s="397" t="s">
        <v>397</v>
      </c>
      <c r="DJ127" s="397" t="s">
        <v>397</v>
      </c>
      <c r="DK127" s="397" t="s">
        <v>397</v>
      </c>
      <c r="DL127" s="397"/>
      <c r="DM127" s="397"/>
      <c r="DN127" s="397" t="s">
        <v>337</v>
      </c>
      <c r="DO127" s="395" t="s">
        <v>191</v>
      </c>
      <c r="DP127" s="406">
        <v>0</v>
      </c>
      <c r="DQ127" s="406">
        <v>-6.26</v>
      </c>
      <c r="DR127" s="406">
        <v>0</v>
      </c>
      <c r="DS127" s="406">
        <v>8.2799999999999994</v>
      </c>
      <c r="DT127" s="406">
        <v>0</v>
      </c>
      <c r="DU127" s="406">
        <v>-1.59</v>
      </c>
      <c r="DV127" s="406">
        <v>4.8600000000000003</v>
      </c>
      <c r="DW127" s="406">
        <v>0.9</v>
      </c>
      <c r="DX127" s="406">
        <v>6.57</v>
      </c>
      <c r="DY127" s="406">
        <v>1.06</v>
      </c>
      <c r="DZ127" s="406">
        <v>3.92</v>
      </c>
      <c r="EA127" s="406">
        <v>0.7</v>
      </c>
      <c r="EB127" s="406">
        <v>4.28</v>
      </c>
      <c r="EC127" s="406">
        <v>-1.67</v>
      </c>
      <c r="ED127" s="406">
        <v>7.36</v>
      </c>
      <c r="EE127" s="406">
        <v>7.86</v>
      </c>
      <c r="EF127" s="406">
        <v>5.73</v>
      </c>
      <c r="EG127" s="406">
        <v>2.08</v>
      </c>
      <c r="EH127" s="406">
        <v>4.3600000000000003</v>
      </c>
      <c r="EI127" s="406">
        <v>5.37</v>
      </c>
      <c r="EJ127" s="406">
        <v>5.74</v>
      </c>
      <c r="EK127" s="406">
        <v>3.24</v>
      </c>
      <c r="EL127" s="406">
        <v>8.4499999999999993</v>
      </c>
      <c r="EM127" s="406">
        <v>4.08</v>
      </c>
      <c r="EN127" s="406">
        <v>4.26</v>
      </c>
      <c r="EO127" s="406">
        <v>6.04</v>
      </c>
      <c r="EP127" s="406">
        <v>8.69</v>
      </c>
      <c r="EQ127" s="406">
        <v>6.24</v>
      </c>
      <c r="ER127" s="406">
        <v>4.74</v>
      </c>
      <c r="ES127" s="406">
        <v>0.33</v>
      </c>
      <c r="ET127" s="406">
        <v>4.3</v>
      </c>
      <c r="EU127" s="406">
        <v>5.66</v>
      </c>
      <c r="EV127" s="406">
        <v>8.32</v>
      </c>
      <c r="EW127" s="406">
        <v>1.27</v>
      </c>
      <c r="EX127" s="406">
        <v>9.6</v>
      </c>
      <c r="EY127" s="406">
        <v>7.85</v>
      </c>
      <c r="EZ127" s="406">
        <v>0</v>
      </c>
      <c r="FA127" s="406">
        <v>0</v>
      </c>
      <c r="FB127" s="406" t="s">
        <v>337</v>
      </c>
      <c r="FC127" s="406" t="s">
        <v>397</v>
      </c>
      <c r="FD127" s="406" t="s">
        <v>397</v>
      </c>
      <c r="FE127" s="406" t="s">
        <v>397</v>
      </c>
      <c r="FF127" s="406" t="s">
        <v>397</v>
      </c>
      <c r="FG127" s="406" t="s">
        <v>397</v>
      </c>
      <c r="FH127" s="406" t="s">
        <v>397</v>
      </c>
      <c r="FI127" s="406" t="s">
        <v>397</v>
      </c>
      <c r="FJ127" s="406" t="s">
        <v>397</v>
      </c>
      <c r="FK127" s="406" t="s">
        <v>397</v>
      </c>
      <c r="FL127" s="406" t="s">
        <v>397</v>
      </c>
      <c r="FM127" s="406" t="s">
        <v>397</v>
      </c>
      <c r="FN127" s="406" t="s">
        <v>397</v>
      </c>
      <c r="FO127" s="406" t="s">
        <v>397</v>
      </c>
      <c r="FP127" s="406" t="s">
        <v>397</v>
      </c>
      <c r="FQ127" s="406" t="s">
        <v>397</v>
      </c>
      <c r="FR127" s="406" t="s">
        <v>397</v>
      </c>
      <c r="FS127" s="406" t="s">
        <v>397</v>
      </c>
      <c r="FT127" s="406" t="s">
        <v>397</v>
      </c>
      <c r="FU127" s="406" t="s">
        <v>397</v>
      </c>
      <c r="FV127" s="406" t="s">
        <v>397</v>
      </c>
      <c r="FW127" s="406" t="s">
        <v>397</v>
      </c>
      <c r="FX127" s="406" t="s">
        <v>397</v>
      </c>
      <c r="FY127" s="406" t="s">
        <v>397</v>
      </c>
      <c r="FZ127" s="406" t="s">
        <v>397</v>
      </c>
      <c r="GA127" s="406" t="s">
        <v>397</v>
      </c>
      <c r="GB127" s="406" t="s">
        <v>397</v>
      </c>
      <c r="GC127" s="406" t="s">
        <v>397</v>
      </c>
      <c r="GD127" s="406" t="s">
        <v>397</v>
      </c>
      <c r="GE127" s="406" t="s">
        <v>397</v>
      </c>
      <c r="GF127" s="406" t="s">
        <v>397</v>
      </c>
      <c r="GG127" s="406" t="s">
        <v>397</v>
      </c>
      <c r="GH127" s="406" t="s">
        <v>397</v>
      </c>
      <c r="GI127" s="406" t="s">
        <v>397</v>
      </c>
      <c r="GJ127" s="406" t="s">
        <v>397</v>
      </c>
      <c r="GK127" s="406" t="s">
        <v>397</v>
      </c>
      <c r="GL127" s="406" t="s">
        <v>397</v>
      </c>
      <c r="GM127" s="406" t="s">
        <v>397</v>
      </c>
      <c r="GN127" s="406" t="s">
        <v>397</v>
      </c>
      <c r="GO127" s="406" t="s">
        <v>397</v>
      </c>
      <c r="GP127" s="406" t="s">
        <v>397</v>
      </c>
      <c r="GQ127" s="406" t="s">
        <v>397</v>
      </c>
      <c r="GR127" s="406" t="s">
        <v>397</v>
      </c>
      <c r="GS127" s="406" t="s">
        <v>397</v>
      </c>
      <c r="GT127" s="406" t="s">
        <v>397</v>
      </c>
      <c r="GU127" s="406" t="s">
        <v>397</v>
      </c>
      <c r="GV127" s="406" t="s">
        <v>397</v>
      </c>
      <c r="GW127" s="406" t="s">
        <v>397</v>
      </c>
      <c r="GX127" s="406" t="s">
        <v>397</v>
      </c>
      <c r="GY127" s="406" t="s">
        <v>397</v>
      </c>
      <c r="GZ127" s="406" t="s">
        <v>397</v>
      </c>
      <c r="HA127" s="406" t="s">
        <v>397</v>
      </c>
      <c r="HB127" s="406" t="s">
        <v>397</v>
      </c>
      <c r="HC127" s="406" t="s">
        <v>397</v>
      </c>
      <c r="HD127" s="406" t="s">
        <v>397</v>
      </c>
      <c r="HE127" s="406" t="s">
        <v>397</v>
      </c>
      <c r="HF127" s="406" t="s">
        <v>397</v>
      </c>
      <c r="HG127" s="406" t="s">
        <v>397</v>
      </c>
      <c r="HH127" s="406" t="s">
        <v>397</v>
      </c>
      <c r="HI127" s="406" t="s">
        <v>397</v>
      </c>
      <c r="HJ127" s="406" t="s">
        <v>397</v>
      </c>
      <c r="HK127" s="406" t="s">
        <v>397</v>
      </c>
      <c r="HL127" s="406" t="s">
        <v>397</v>
      </c>
      <c r="HM127" s="406" t="s">
        <v>397</v>
      </c>
      <c r="HN127" s="406" t="s">
        <v>397</v>
      </c>
      <c r="HO127" s="406" t="s">
        <v>397</v>
      </c>
      <c r="HP127" s="406" t="s">
        <v>397</v>
      </c>
      <c r="HQ127" s="406" t="s">
        <v>397</v>
      </c>
      <c r="HR127" s="406" t="s">
        <v>397</v>
      </c>
      <c r="HS127" s="406" t="s">
        <v>397</v>
      </c>
      <c r="HT127" s="406" t="s">
        <v>397</v>
      </c>
      <c r="HU127" s="406" t="s">
        <v>397</v>
      </c>
      <c r="HV127" s="406" t="s">
        <v>397</v>
      </c>
      <c r="HW127" s="406" t="s">
        <v>397</v>
      </c>
      <c r="HX127" s="406" t="s">
        <v>397</v>
      </c>
      <c r="HY127" s="406" t="s">
        <v>397</v>
      </c>
      <c r="HZ127" s="406" t="s">
        <v>397</v>
      </c>
      <c r="IA127" s="406" t="s">
        <v>397</v>
      </c>
      <c r="IB127" s="406" t="s">
        <v>397</v>
      </c>
      <c r="IC127" s="406" t="s">
        <v>397</v>
      </c>
      <c r="ID127" s="406" t="s">
        <v>397</v>
      </c>
      <c r="IE127" s="406" t="s">
        <v>397</v>
      </c>
      <c r="IF127" s="406" t="s">
        <v>397</v>
      </c>
      <c r="IG127" s="406" t="s">
        <v>397</v>
      </c>
      <c r="IH127" s="406" t="s">
        <v>397</v>
      </c>
      <c r="II127" s="406" t="s">
        <v>397</v>
      </c>
      <c r="IJ127" s="406" t="s">
        <v>397</v>
      </c>
      <c r="IK127" s="406" t="s">
        <v>397</v>
      </c>
      <c r="IL127" s="406" t="s">
        <v>397</v>
      </c>
      <c r="IM127" s="406" t="s">
        <v>397</v>
      </c>
      <c r="IN127" s="406" t="s">
        <v>397</v>
      </c>
      <c r="IO127" s="406" t="s">
        <v>397</v>
      </c>
      <c r="IP127" s="406" t="s">
        <v>397</v>
      </c>
      <c r="IQ127" s="406" t="s">
        <v>397</v>
      </c>
      <c r="IR127" s="406" t="s">
        <v>397</v>
      </c>
      <c r="IS127" s="406" t="s">
        <v>397</v>
      </c>
      <c r="IT127" s="406" t="s">
        <v>397</v>
      </c>
      <c r="IU127" s="406" t="s">
        <v>397</v>
      </c>
      <c r="IV127" s="406" t="s">
        <v>397</v>
      </c>
      <c r="IW127" s="406" t="s">
        <v>397</v>
      </c>
      <c r="IX127" s="406" t="s">
        <v>397</v>
      </c>
      <c r="IY127" s="406" t="s">
        <v>397</v>
      </c>
      <c r="IZ127" s="406" t="s">
        <v>397</v>
      </c>
      <c r="JA127" s="406" t="s">
        <v>397</v>
      </c>
      <c r="JB127" s="406" t="s">
        <v>397</v>
      </c>
      <c r="JC127" s="406" t="s">
        <v>397</v>
      </c>
      <c r="JD127" s="406" t="s">
        <v>397</v>
      </c>
      <c r="JE127" s="406" t="s">
        <v>397</v>
      </c>
      <c r="JF127" s="406" t="s">
        <v>397</v>
      </c>
      <c r="JG127" s="406" t="s">
        <v>397</v>
      </c>
      <c r="JH127" s="406" t="s">
        <v>397</v>
      </c>
      <c r="JI127" s="406" t="s">
        <v>397</v>
      </c>
      <c r="JJ127" s="406" t="s">
        <v>397</v>
      </c>
      <c r="JK127" s="406" t="s">
        <v>397</v>
      </c>
      <c r="JL127" s="406" t="s">
        <v>397</v>
      </c>
      <c r="JM127" s="406" t="s">
        <v>397</v>
      </c>
      <c r="JN127" s="406" t="s">
        <v>397</v>
      </c>
      <c r="JO127" s="406" t="s">
        <v>397</v>
      </c>
      <c r="JP127" s="406" t="s">
        <v>397</v>
      </c>
      <c r="JQ127" s="406" t="s">
        <v>397</v>
      </c>
      <c r="JR127" s="406" t="s">
        <v>397</v>
      </c>
      <c r="JS127" s="406" t="s">
        <v>397</v>
      </c>
      <c r="JT127" s="406" t="s">
        <v>397</v>
      </c>
      <c r="JU127" s="406" t="s">
        <v>397</v>
      </c>
      <c r="JV127" s="406" t="s">
        <v>397</v>
      </c>
      <c r="JW127" s="406" t="s">
        <v>397</v>
      </c>
      <c r="JX127" s="406" t="s">
        <v>397</v>
      </c>
      <c r="JY127" s="406" t="s">
        <v>397</v>
      </c>
      <c r="JZ127" s="406" t="s">
        <v>397</v>
      </c>
      <c r="KA127" s="406" t="s">
        <v>397</v>
      </c>
      <c r="KB127" s="406" t="s">
        <v>397</v>
      </c>
      <c r="KC127" s="406" t="s">
        <v>397</v>
      </c>
      <c r="KD127" s="406" t="s">
        <v>397</v>
      </c>
      <c r="KE127" s="406" t="s">
        <v>397</v>
      </c>
      <c r="KF127" s="406" t="s">
        <v>397</v>
      </c>
      <c r="KG127" s="406" t="s">
        <v>397</v>
      </c>
      <c r="KH127" s="406" t="s">
        <v>397</v>
      </c>
      <c r="KI127" s="406" t="s">
        <v>397</v>
      </c>
      <c r="KJ127" s="406" t="s">
        <v>397</v>
      </c>
      <c r="KK127" s="406" t="s">
        <v>397</v>
      </c>
      <c r="KL127" s="406" t="s">
        <v>397</v>
      </c>
      <c r="KM127" s="406" t="s">
        <v>397</v>
      </c>
      <c r="KN127" s="406" t="s">
        <v>397</v>
      </c>
      <c r="KO127" s="406" t="s">
        <v>397</v>
      </c>
      <c r="KP127" s="406" t="s">
        <v>397</v>
      </c>
      <c r="KQ127" s="406" t="s">
        <v>397</v>
      </c>
      <c r="KR127" s="406" t="s">
        <v>397</v>
      </c>
      <c r="KS127" s="406" t="s">
        <v>397</v>
      </c>
      <c r="KT127" s="406" t="s">
        <v>397</v>
      </c>
      <c r="KU127" s="406"/>
      <c r="KV127" s="406"/>
      <c r="KW127" s="406"/>
      <c r="KX127" s="406"/>
      <c r="KY127" s="397"/>
      <c r="KZ127" s="397" t="s">
        <v>191</v>
      </c>
      <c r="LA127" s="397" t="s">
        <v>397</v>
      </c>
      <c r="LB127" s="397" t="s">
        <v>397</v>
      </c>
      <c r="LC127" s="397" t="s">
        <v>397</v>
      </c>
      <c r="LD127" s="397" t="s">
        <v>397</v>
      </c>
      <c r="LE127" s="397" t="s">
        <v>397</v>
      </c>
      <c r="LF127" s="397" t="s">
        <v>397</v>
      </c>
      <c r="LG127" s="397"/>
      <c r="LH127" s="406"/>
      <c r="LI127" s="406"/>
      <c r="LJ127" s="406"/>
      <c r="LK127" s="406"/>
      <c r="LL127" s="406"/>
      <c r="LM127" s="406"/>
      <c r="LN127" s="406"/>
      <c r="LO127" s="406"/>
      <c r="LP127" s="406"/>
      <c r="LQ127" s="406"/>
      <c r="LR127" s="406"/>
      <c r="LS127" s="406"/>
      <c r="LT127" s="406"/>
      <c r="LU127" s="406"/>
      <c r="LV127" s="406"/>
      <c r="LW127" s="406"/>
      <c r="LX127" s="406"/>
      <c r="LY127" s="406"/>
      <c r="LZ127" s="406"/>
      <c r="MA127" s="406"/>
      <c r="MB127" s="406"/>
      <c r="MC127" s="406"/>
      <c r="MD127" s="406"/>
      <c r="ME127" s="406"/>
      <c r="MF127" s="406"/>
      <c r="MG127" s="406"/>
      <c r="MH127" s="406"/>
      <c r="MI127" s="406"/>
      <c r="MJ127" s="406"/>
      <c r="MK127" s="406"/>
      <c r="ML127" s="406"/>
      <c r="MM127" s="406"/>
      <c r="MN127" s="406"/>
      <c r="MO127" s="406"/>
      <c r="MP127" s="406"/>
      <c r="MQ127" s="406"/>
      <c r="MR127" s="406"/>
      <c r="MS127" s="406"/>
      <c r="MT127" s="406"/>
      <c r="MU127" s="406"/>
      <c r="MV127" s="406"/>
      <c r="MW127" s="406"/>
      <c r="MX127" s="406"/>
      <c r="MY127" s="406"/>
      <c r="MZ127" s="406"/>
      <c r="NA127" s="406"/>
      <c r="NB127" s="406"/>
      <c r="NC127" s="406"/>
      <c r="ND127" s="406"/>
      <c r="NE127" s="406"/>
      <c r="NF127" s="406"/>
      <c r="NG127" s="406"/>
      <c r="NH127" s="406"/>
      <c r="NI127" s="406"/>
      <c r="NJ127" s="406"/>
      <c r="NK127" s="406"/>
      <c r="NL127" s="406"/>
      <c r="NM127" s="406"/>
      <c r="NN127" s="406"/>
      <c r="NO127" s="406"/>
      <c r="NP127" s="406"/>
      <c r="NQ127" s="406"/>
      <c r="NR127" s="406"/>
      <c r="NS127" s="406"/>
      <c r="NT127" s="406"/>
      <c r="NU127" s="406"/>
      <c r="NV127" s="406"/>
      <c r="NW127" s="406"/>
      <c r="NX127" s="406"/>
      <c r="NY127" s="406"/>
      <c r="NZ127" s="406"/>
      <c r="OA127" s="406"/>
      <c r="OB127" s="406"/>
      <c r="OC127" s="406"/>
      <c r="OD127" s="406"/>
      <c r="OE127" s="406"/>
      <c r="OF127" s="406"/>
      <c r="OG127" s="406"/>
      <c r="OH127" s="406"/>
      <c r="OI127" s="406"/>
      <c r="OJ127" s="406"/>
      <c r="OK127" s="406"/>
      <c r="OL127" s="406"/>
      <c r="OM127" s="406"/>
      <c r="ON127" s="406"/>
      <c r="OO127" s="406"/>
      <c r="OP127" s="406"/>
      <c r="OQ127" s="406"/>
      <c r="OR127" s="406"/>
      <c r="OS127" s="406"/>
      <c r="OT127" s="406"/>
      <c r="OU127" s="406"/>
      <c r="OV127" s="406"/>
      <c r="OW127" s="406"/>
      <c r="OX127" s="406"/>
      <c r="OY127" s="406"/>
      <c r="OZ127" s="406"/>
      <c r="PA127" s="406"/>
      <c r="PB127" s="406"/>
      <c r="PC127" s="406"/>
      <c r="PD127" s="406"/>
      <c r="PE127" s="406"/>
      <c r="PF127" s="406"/>
      <c r="PG127" s="406"/>
      <c r="PH127" s="406"/>
      <c r="PI127" s="406"/>
      <c r="PJ127" s="406"/>
      <c r="PK127" s="406"/>
      <c r="PL127" s="406"/>
      <c r="PM127" s="406"/>
      <c r="PN127" s="406"/>
      <c r="PO127" s="406"/>
      <c r="PP127" s="406"/>
      <c r="PQ127" s="406"/>
      <c r="PR127" s="406"/>
      <c r="PS127" s="406"/>
      <c r="PT127" s="406"/>
      <c r="PU127" s="406"/>
      <c r="PV127" s="406"/>
      <c r="PW127" s="406"/>
      <c r="PX127" s="406"/>
      <c r="PY127" s="406"/>
      <c r="PZ127" s="406"/>
      <c r="QA127" s="406"/>
      <c r="QB127" s="406"/>
      <c r="QC127" s="406"/>
      <c r="QD127" s="406"/>
      <c r="QE127" s="406"/>
      <c r="QF127" s="406"/>
      <c r="QG127" s="406"/>
      <c r="QH127" s="406"/>
      <c r="QI127" s="406"/>
      <c r="QJ127" s="406"/>
      <c r="QK127" s="406"/>
      <c r="QL127" s="406"/>
      <c r="QM127" s="406"/>
      <c r="QN127" s="406"/>
      <c r="QO127" s="406"/>
      <c r="QP127" s="406"/>
      <c r="QQ127" s="406"/>
      <c r="QR127" s="406"/>
      <c r="QS127" s="406"/>
      <c r="QT127" s="406"/>
      <c r="QU127" s="406"/>
      <c r="QV127" s="406"/>
      <c r="QW127" s="406"/>
      <c r="QX127" s="406"/>
      <c r="QY127" s="406"/>
      <c r="QZ127" s="406"/>
      <c r="RA127" s="406"/>
      <c r="RB127" s="406"/>
      <c r="RC127" s="406"/>
      <c r="RD127" s="406"/>
      <c r="RE127" s="406"/>
      <c r="RF127" s="406"/>
      <c r="RG127" s="406"/>
      <c r="RH127" s="406"/>
      <c r="RI127" s="406"/>
      <c r="RJ127" s="406"/>
      <c r="RK127" s="406"/>
      <c r="RL127" s="406"/>
      <c r="RM127" s="406"/>
      <c r="RN127" s="406"/>
      <c r="RO127" s="406"/>
      <c r="RP127" s="406"/>
      <c r="RQ127" s="406"/>
      <c r="RR127" s="406"/>
      <c r="RS127" s="406"/>
      <c r="RT127" s="406"/>
      <c r="RU127" s="406"/>
      <c r="RV127" s="406"/>
      <c r="RW127" s="406"/>
      <c r="RX127" s="406"/>
      <c r="RY127" s="406"/>
      <c r="RZ127" s="406"/>
      <c r="SA127" s="406"/>
      <c r="SB127" s="406"/>
      <c r="SC127" s="406"/>
      <c r="SD127" s="406"/>
      <c r="SE127" s="406"/>
      <c r="SF127" s="406"/>
      <c r="SG127" s="406"/>
    </row>
    <row r="128" spans="1:501">
      <c r="A128" s="395"/>
      <c r="B128" s="395" t="s">
        <v>192</v>
      </c>
      <c r="C128" s="395">
        <v>2.93</v>
      </c>
      <c r="D128" s="395">
        <v>4.34</v>
      </c>
      <c r="E128" s="395">
        <v>2.91</v>
      </c>
      <c r="F128" s="395">
        <v>-11.43</v>
      </c>
      <c r="G128" s="395">
        <v>5.36</v>
      </c>
      <c r="H128" s="395">
        <v>5.09</v>
      </c>
      <c r="I128" s="395">
        <v>3.58</v>
      </c>
      <c r="J128" s="395">
        <v>4.67</v>
      </c>
      <c r="K128" s="395">
        <v>4.92</v>
      </c>
      <c r="L128" s="395">
        <v>6.54</v>
      </c>
      <c r="M128" s="395">
        <v>3.47</v>
      </c>
      <c r="N128" s="395"/>
      <c r="O128" s="398" t="s">
        <v>505</v>
      </c>
      <c r="P128" s="395">
        <v>3.83</v>
      </c>
      <c r="Q128" s="395">
        <v>8.39</v>
      </c>
      <c r="R128" s="395">
        <v>1.1299999999999999</v>
      </c>
      <c r="S128" s="395">
        <v>7.9</v>
      </c>
      <c r="T128" s="395">
        <v>7.01</v>
      </c>
      <c r="U128" s="395">
        <v>0</v>
      </c>
      <c r="V128" s="395">
        <v>0</v>
      </c>
      <c r="W128" s="395" t="s">
        <v>397</v>
      </c>
      <c r="X128" s="395" t="s">
        <v>397</v>
      </c>
      <c r="Y128" s="395" t="s">
        <v>397</v>
      </c>
      <c r="Z128" s="395"/>
      <c r="AA128" s="395"/>
      <c r="AB128" s="395"/>
      <c r="AC128" s="395"/>
      <c r="AD128" s="395"/>
      <c r="AE128" s="395"/>
      <c r="AF128" s="400" t="s">
        <v>192</v>
      </c>
      <c r="AG128" s="395" t="s">
        <v>192</v>
      </c>
      <c r="AH128" s="406" t="s">
        <v>397</v>
      </c>
      <c r="AI128" s="406" t="s">
        <v>397</v>
      </c>
      <c r="AJ128" s="406" t="s">
        <v>397</v>
      </c>
      <c r="AK128" s="406" t="s">
        <v>397</v>
      </c>
      <c r="AL128" s="406" t="s">
        <v>397</v>
      </c>
      <c r="AM128" s="406" t="s">
        <v>397</v>
      </c>
      <c r="AN128" s="406" t="s">
        <v>397</v>
      </c>
      <c r="AO128" s="406" t="s">
        <v>397</v>
      </c>
      <c r="AP128" s="406" t="s">
        <v>397</v>
      </c>
      <c r="AQ128" s="406" t="s">
        <v>397</v>
      </c>
      <c r="AR128" s="406" t="s">
        <v>397</v>
      </c>
      <c r="AS128" s="406" t="s">
        <v>397</v>
      </c>
      <c r="AT128" s="406" t="s">
        <v>397</v>
      </c>
      <c r="AU128" s="406" t="s">
        <v>397</v>
      </c>
      <c r="AV128" s="406" t="s">
        <v>397</v>
      </c>
      <c r="AW128" s="406" t="s">
        <v>397</v>
      </c>
      <c r="AX128" s="406" t="s">
        <v>397</v>
      </c>
      <c r="AY128" s="406" t="s">
        <v>397</v>
      </c>
      <c r="AZ128" s="406" t="s">
        <v>397</v>
      </c>
      <c r="BA128" s="406" t="s">
        <v>397</v>
      </c>
      <c r="BB128" s="406" t="s">
        <v>397</v>
      </c>
      <c r="BC128" s="406" t="s">
        <v>397</v>
      </c>
      <c r="BD128" s="406" t="s">
        <v>397</v>
      </c>
      <c r="BE128" s="406" t="s">
        <v>397</v>
      </c>
      <c r="BF128" s="406" t="s">
        <v>397</v>
      </c>
      <c r="BG128" s="406" t="s">
        <v>397</v>
      </c>
      <c r="BH128" s="406" t="s">
        <v>397</v>
      </c>
      <c r="BI128" s="406" t="s">
        <v>397</v>
      </c>
      <c r="BJ128" s="406" t="s">
        <v>397</v>
      </c>
      <c r="BK128" s="406" t="s">
        <v>397</v>
      </c>
      <c r="BL128" s="406" t="s">
        <v>397</v>
      </c>
      <c r="BM128" s="406" t="s">
        <v>397</v>
      </c>
      <c r="BN128" s="406" t="s">
        <v>397</v>
      </c>
      <c r="BO128" s="406" t="s">
        <v>397</v>
      </c>
      <c r="BP128" s="406" t="s">
        <v>397</v>
      </c>
      <c r="BQ128" s="406" t="s">
        <v>397</v>
      </c>
      <c r="BR128" s="406" t="s">
        <v>397</v>
      </c>
      <c r="BS128" s="406" t="s">
        <v>397</v>
      </c>
      <c r="BT128" s="406" t="s">
        <v>397</v>
      </c>
      <c r="BU128" s="406" t="s">
        <v>397</v>
      </c>
      <c r="BV128" s="406" t="s">
        <v>397</v>
      </c>
      <c r="BW128" s="406" t="s">
        <v>397</v>
      </c>
      <c r="BX128" s="406" t="s">
        <v>397</v>
      </c>
      <c r="BY128" s="406" t="s">
        <v>397</v>
      </c>
      <c r="BZ128" s="406" t="s">
        <v>397</v>
      </c>
      <c r="CA128" s="406" t="s">
        <v>397</v>
      </c>
      <c r="CB128" s="406" t="s">
        <v>397</v>
      </c>
      <c r="CC128" s="406" t="s">
        <v>397</v>
      </c>
      <c r="CD128" s="406" t="s">
        <v>397</v>
      </c>
      <c r="CE128" s="406" t="s">
        <v>397</v>
      </c>
      <c r="CF128" s="406" t="s">
        <v>397</v>
      </c>
      <c r="CG128" s="406" t="s">
        <v>397</v>
      </c>
      <c r="CH128" s="406" t="s">
        <v>397</v>
      </c>
      <c r="CI128" s="406" t="s">
        <v>397</v>
      </c>
      <c r="CJ128" s="406" t="s">
        <v>397</v>
      </c>
      <c r="CK128" s="406" t="s">
        <v>397</v>
      </c>
      <c r="CL128" s="406" t="s">
        <v>397</v>
      </c>
      <c r="CM128" s="406" t="s">
        <v>397</v>
      </c>
      <c r="CN128" s="406" t="s">
        <v>397</v>
      </c>
      <c r="CO128" s="406" t="s">
        <v>397</v>
      </c>
      <c r="CP128" s="406" t="s">
        <v>397</v>
      </c>
      <c r="CQ128" s="406" t="s">
        <v>397</v>
      </c>
      <c r="CR128" s="406" t="s">
        <v>397</v>
      </c>
      <c r="CS128" s="406" t="s">
        <v>397</v>
      </c>
      <c r="CT128" s="406" t="s">
        <v>397</v>
      </c>
      <c r="CU128" s="406" t="s">
        <v>397</v>
      </c>
      <c r="CV128" s="406" t="s">
        <v>397</v>
      </c>
      <c r="CW128" s="406" t="s">
        <v>397</v>
      </c>
      <c r="CX128" s="406" t="s">
        <v>397</v>
      </c>
      <c r="CY128" s="406" t="s">
        <v>397</v>
      </c>
      <c r="CZ128" s="406" t="s">
        <v>397</v>
      </c>
      <c r="DA128" s="406" t="s">
        <v>397</v>
      </c>
      <c r="DB128" s="406" t="s">
        <v>397</v>
      </c>
      <c r="DC128" s="397"/>
      <c r="DD128" s="397"/>
      <c r="DE128" s="397"/>
      <c r="DF128" s="397" t="s">
        <v>397</v>
      </c>
      <c r="DG128" s="397" t="s">
        <v>397</v>
      </c>
      <c r="DH128" s="397" t="s">
        <v>397</v>
      </c>
      <c r="DI128" s="397" t="s">
        <v>397</v>
      </c>
      <c r="DJ128" s="397" t="s">
        <v>397</v>
      </c>
      <c r="DK128" s="397" t="s">
        <v>397</v>
      </c>
      <c r="DL128" s="397"/>
      <c r="DM128" s="397"/>
      <c r="DN128" s="397" t="s">
        <v>192</v>
      </c>
      <c r="DO128" s="395" t="s">
        <v>192</v>
      </c>
      <c r="DP128" s="406" t="s">
        <v>397</v>
      </c>
      <c r="DQ128" s="406" t="s">
        <v>397</v>
      </c>
      <c r="DR128" s="406" t="s">
        <v>397</v>
      </c>
      <c r="DS128" s="406" t="s">
        <v>397</v>
      </c>
      <c r="DT128" s="406" t="s">
        <v>397</v>
      </c>
      <c r="DU128" s="406" t="s">
        <v>397</v>
      </c>
      <c r="DV128" s="406" t="s">
        <v>397</v>
      </c>
      <c r="DW128" s="406" t="s">
        <v>397</v>
      </c>
      <c r="DX128" s="406" t="s">
        <v>397</v>
      </c>
      <c r="DY128" s="406" t="s">
        <v>397</v>
      </c>
      <c r="DZ128" s="406" t="s">
        <v>397</v>
      </c>
      <c r="EA128" s="406" t="s">
        <v>397</v>
      </c>
      <c r="EB128" s="406" t="s">
        <v>397</v>
      </c>
      <c r="EC128" s="406" t="s">
        <v>397</v>
      </c>
      <c r="ED128" s="406" t="s">
        <v>397</v>
      </c>
      <c r="EE128" s="406" t="s">
        <v>397</v>
      </c>
      <c r="EF128" s="406" t="s">
        <v>397</v>
      </c>
      <c r="EG128" s="406" t="s">
        <v>397</v>
      </c>
      <c r="EH128" s="406" t="s">
        <v>397</v>
      </c>
      <c r="EI128" s="406" t="s">
        <v>397</v>
      </c>
      <c r="EJ128" s="406" t="s">
        <v>397</v>
      </c>
      <c r="EK128" s="406" t="s">
        <v>397</v>
      </c>
      <c r="EL128" s="406" t="s">
        <v>397</v>
      </c>
      <c r="EM128" s="406" t="s">
        <v>397</v>
      </c>
      <c r="EN128" s="406" t="s">
        <v>397</v>
      </c>
      <c r="EO128" s="406" t="s">
        <v>397</v>
      </c>
      <c r="EP128" s="406" t="s">
        <v>397</v>
      </c>
      <c r="EQ128" s="406" t="s">
        <v>397</v>
      </c>
      <c r="ER128" s="406" t="s">
        <v>397</v>
      </c>
      <c r="ES128" s="406" t="s">
        <v>397</v>
      </c>
      <c r="ET128" s="406" t="s">
        <v>397</v>
      </c>
      <c r="EU128" s="406" t="s">
        <v>397</v>
      </c>
      <c r="EV128" s="406" t="s">
        <v>397</v>
      </c>
      <c r="EW128" s="406" t="s">
        <v>397</v>
      </c>
      <c r="EX128" s="406" t="s">
        <v>397</v>
      </c>
      <c r="EY128" s="406" t="s">
        <v>397</v>
      </c>
      <c r="EZ128" s="406" t="s">
        <v>397</v>
      </c>
      <c r="FA128" s="406" t="s">
        <v>397</v>
      </c>
      <c r="FB128" s="406" t="s">
        <v>397</v>
      </c>
      <c r="FC128" s="406" t="s">
        <v>397</v>
      </c>
      <c r="FD128" s="406" t="s">
        <v>397</v>
      </c>
      <c r="FE128" s="406" t="s">
        <v>397</v>
      </c>
      <c r="FF128" s="406" t="s">
        <v>397</v>
      </c>
      <c r="FG128" s="406" t="s">
        <v>397</v>
      </c>
      <c r="FH128" s="406" t="s">
        <v>397</v>
      </c>
      <c r="FI128" s="406" t="s">
        <v>397</v>
      </c>
      <c r="FJ128" s="406" t="s">
        <v>397</v>
      </c>
      <c r="FK128" s="406" t="s">
        <v>397</v>
      </c>
      <c r="FL128" s="406" t="s">
        <v>397</v>
      </c>
      <c r="FM128" s="406" t="s">
        <v>397</v>
      </c>
      <c r="FN128" s="406" t="s">
        <v>397</v>
      </c>
      <c r="FO128" s="406" t="s">
        <v>397</v>
      </c>
      <c r="FP128" s="406" t="s">
        <v>397</v>
      </c>
      <c r="FQ128" s="406" t="s">
        <v>397</v>
      </c>
      <c r="FR128" s="406" t="s">
        <v>397</v>
      </c>
      <c r="FS128" s="406" t="s">
        <v>397</v>
      </c>
      <c r="FT128" s="406" t="s">
        <v>397</v>
      </c>
      <c r="FU128" s="406" t="s">
        <v>397</v>
      </c>
      <c r="FV128" s="406" t="s">
        <v>397</v>
      </c>
      <c r="FW128" s="406" t="s">
        <v>397</v>
      </c>
      <c r="FX128" s="406" t="s">
        <v>397</v>
      </c>
      <c r="FY128" s="406" t="s">
        <v>397</v>
      </c>
      <c r="FZ128" s="406" t="s">
        <v>397</v>
      </c>
      <c r="GA128" s="406" t="s">
        <v>397</v>
      </c>
      <c r="GB128" s="406" t="s">
        <v>397</v>
      </c>
      <c r="GC128" s="406" t="s">
        <v>397</v>
      </c>
      <c r="GD128" s="406" t="s">
        <v>397</v>
      </c>
      <c r="GE128" s="406" t="s">
        <v>397</v>
      </c>
      <c r="GF128" s="406" t="s">
        <v>397</v>
      </c>
      <c r="GG128" s="406" t="s">
        <v>397</v>
      </c>
      <c r="GH128" s="406" t="s">
        <v>397</v>
      </c>
      <c r="GI128" s="406" t="s">
        <v>397</v>
      </c>
      <c r="GJ128" s="406" t="s">
        <v>397</v>
      </c>
      <c r="GK128" s="406" t="s">
        <v>397</v>
      </c>
      <c r="GL128" s="406" t="s">
        <v>397</v>
      </c>
      <c r="GM128" s="406" t="s">
        <v>397</v>
      </c>
      <c r="GN128" s="406" t="s">
        <v>397</v>
      </c>
      <c r="GO128" s="406" t="s">
        <v>397</v>
      </c>
      <c r="GP128" s="406" t="s">
        <v>397</v>
      </c>
      <c r="GQ128" s="406" t="s">
        <v>397</v>
      </c>
      <c r="GR128" s="406" t="s">
        <v>397</v>
      </c>
      <c r="GS128" s="406" t="s">
        <v>397</v>
      </c>
      <c r="GT128" s="406" t="s">
        <v>397</v>
      </c>
      <c r="GU128" s="406" t="s">
        <v>397</v>
      </c>
      <c r="GV128" s="406" t="s">
        <v>397</v>
      </c>
      <c r="GW128" s="406" t="s">
        <v>397</v>
      </c>
      <c r="GX128" s="406" t="s">
        <v>397</v>
      </c>
      <c r="GY128" s="406" t="s">
        <v>397</v>
      </c>
      <c r="GZ128" s="406" t="s">
        <v>397</v>
      </c>
      <c r="HA128" s="406" t="s">
        <v>397</v>
      </c>
      <c r="HB128" s="406" t="s">
        <v>397</v>
      </c>
      <c r="HC128" s="406" t="s">
        <v>397</v>
      </c>
      <c r="HD128" s="406" t="s">
        <v>397</v>
      </c>
      <c r="HE128" s="406" t="s">
        <v>397</v>
      </c>
      <c r="HF128" s="406" t="s">
        <v>397</v>
      </c>
      <c r="HG128" s="406" t="s">
        <v>397</v>
      </c>
      <c r="HH128" s="406" t="s">
        <v>397</v>
      </c>
      <c r="HI128" s="406" t="s">
        <v>397</v>
      </c>
      <c r="HJ128" s="406" t="s">
        <v>397</v>
      </c>
      <c r="HK128" s="406" t="s">
        <v>397</v>
      </c>
      <c r="HL128" s="406" t="s">
        <v>397</v>
      </c>
      <c r="HM128" s="406" t="s">
        <v>397</v>
      </c>
      <c r="HN128" s="406" t="s">
        <v>397</v>
      </c>
      <c r="HO128" s="406" t="s">
        <v>397</v>
      </c>
      <c r="HP128" s="406" t="s">
        <v>397</v>
      </c>
      <c r="HQ128" s="406" t="s">
        <v>397</v>
      </c>
      <c r="HR128" s="406" t="s">
        <v>397</v>
      </c>
      <c r="HS128" s="406" t="s">
        <v>397</v>
      </c>
      <c r="HT128" s="406" t="s">
        <v>397</v>
      </c>
      <c r="HU128" s="406" t="s">
        <v>397</v>
      </c>
      <c r="HV128" s="406" t="s">
        <v>397</v>
      </c>
      <c r="HW128" s="406" t="s">
        <v>397</v>
      </c>
      <c r="HX128" s="406" t="s">
        <v>397</v>
      </c>
      <c r="HY128" s="406" t="s">
        <v>397</v>
      </c>
      <c r="HZ128" s="406" t="s">
        <v>397</v>
      </c>
      <c r="IA128" s="406" t="s">
        <v>397</v>
      </c>
      <c r="IB128" s="406" t="s">
        <v>397</v>
      </c>
      <c r="IC128" s="406" t="s">
        <v>397</v>
      </c>
      <c r="ID128" s="406" t="s">
        <v>397</v>
      </c>
      <c r="IE128" s="406" t="s">
        <v>397</v>
      </c>
      <c r="IF128" s="406" t="s">
        <v>397</v>
      </c>
      <c r="IG128" s="406" t="s">
        <v>397</v>
      </c>
      <c r="IH128" s="406" t="s">
        <v>397</v>
      </c>
      <c r="II128" s="406" t="s">
        <v>397</v>
      </c>
      <c r="IJ128" s="406" t="s">
        <v>397</v>
      </c>
      <c r="IK128" s="406" t="s">
        <v>397</v>
      </c>
      <c r="IL128" s="406" t="s">
        <v>397</v>
      </c>
      <c r="IM128" s="406" t="s">
        <v>397</v>
      </c>
      <c r="IN128" s="406" t="s">
        <v>397</v>
      </c>
      <c r="IO128" s="406" t="s">
        <v>397</v>
      </c>
      <c r="IP128" s="406" t="s">
        <v>397</v>
      </c>
      <c r="IQ128" s="406" t="s">
        <v>397</v>
      </c>
      <c r="IR128" s="406" t="s">
        <v>397</v>
      </c>
      <c r="IS128" s="406" t="s">
        <v>397</v>
      </c>
      <c r="IT128" s="406" t="s">
        <v>397</v>
      </c>
      <c r="IU128" s="406" t="s">
        <v>397</v>
      </c>
      <c r="IV128" s="406" t="s">
        <v>397</v>
      </c>
      <c r="IW128" s="406" t="s">
        <v>397</v>
      </c>
      <c r="IX128" s="406" t="s">
        <v>397</v>
      </c>
      <c r="IY128" s="406" t="s">
        <v>397</v>
      </c>
      <c r="IZ128" s="406" t="s">
        <v>397</v>
      </c>
      <c r="JA128" s="406" t="s">
        <v>397</v>
      </c>
      <c r="JB128" s="406" t="s">
        <v>397</v>
      </c>
      <c r="JC128" s="406" t="s">
        <v>397</v>
      </c>
      <c r="JD128" s="406" t="s">
        <v>397</v>
      </c>
      <c r="JE128" s="406" t="s">
        <v>397</v>
      </c>
      <c r="JF128" s="406" t="s">
        <v>397</v>
      </c>
      <c r="JG128" s="406" t="s">
        <v>397</v>
      </c>
      <c r="JH128" s="406" t="s">
        <v>397</v>
      </c>
      <c r="JI128" s="406" t="s">
        <v>397</v>
      </c>
      <c r="JJ128" s="406" t="s">
        <v>397</v>
      </c>
      <c r="JK128" s="406" t="s">
        <v>397</v>
      </c>
      <c r="JL128" s="406" t="s">
        <v>397</v>
      </c>
      <c r="JM128" s="406" t="s">
        <v>397</v>
      </c>
      <c r="JN128" s="406" t="s">
        <v>397</v>
      </c>
      <c r="JO128" s="406" t="s">
        <v>397</v>
      </c>
      <c r="JP128" s="406" t="s">
        <v>397</v>
      </c>
      <c r="JQ128" s="406" t="s">
        <v>397</v>
      </c>
      <c r="JR128" s="406" t="s">
        <v>397</v>
      </c>
      <c r="JS128" s="406" t="s">
        <v>397</v>
      </c>
      <c r="JT128" s="406" t="s">
        <v>397</v>
      </c>
      <c r="JU128" s="406" t="s">
        <v>397</v>
      </c>
      <c r="JV128" s="406" t="s">
        <v>397</v>
      </c>
      <c r="JW128" s="406" t="s">
        <v>397</v>
      </c>
      <c r="JX128" s="406" t="s">
        <v>397</v>
      </c>
      <c r="JY128" s="406" t="s">
        <v>397</v>
      </c>
      <c r="JZ128" s="406" t="s">
        <v>397</v>
      </c>
      <c r="KA128" s="406" t="s">
        <v>397</v>
      </c>
      <c r="KB128" s="406" t="s">
        <v>397</v>
      </c>
      <c r="KC128" s="406" t="s">
        <v>397</v>
      </c>
      <c r="KD128" s="406" t="s">
        <v>397</v>
      </c>
      <c r="KE128" s="406" t="s">
        <v>397</v>
      </c>
      <c r="KF128" s="406" t="s">
        <v>397</v>
      </c>
      <c r="KG128" s="406" t="s">
        <v>397</v>
      </c>
      <c r="KH128" s="406" t="s">
        <v>397</v>
      </c>
      <c r="KI128" s="406" t="s">
        <v>397</v>
      </c>
      <c r="KJ128" s="406" t="s">
        <v>397</v>
      </c>
      <c r="KK128" s="406" t="s">
        <v>397</v>
      </c>
      <c r="KL128" s="406" t="s">
        <v>397</v>
      </c>
      <c r="KM128" s="406" t="s">
        <v>397</v>
      </c>
      <c r="KN128" s="406" t="s">
        <v>397</v>
      </c>
      <c r="KO128" s="406" t="s">
        <v>397</v>
      </c>
      <c r="KP128" s="406" t="s">
        <v>397</v>
      </c>
      <c r="KQ128" s="406" t="s">
        <v>397</v>
      </c>
      <c r="KR128" s="406" t="s">
        <v>397</v>
      </c>
      <c r="KS128" s="406" t="s">
        <v>397</v>
      </c>
      <c r="KT128" s="406" t="s">
        <v>397</v>
      </c>
      <c r="KU128" s="406"/>
      <c r="KV128" s="406"/>
      <c r="KW128" s="406"/>
      <c r="KX128" s="406"/>
      <c r="KY128" s="397"/>
      <c r="KZ128" s="397" t="s">
        <v>192</v>
      </c>
      <c r="LA128" s="397" t="s">
        <v>397</v>
      </c>
      <c r="LB128" s="397" t="s">
        <v>397</v>
      </c>
      <c r="LC128" s="397" t="s">
        <v>397</v>
      </c>
      <c r="LD128" s="397" t="s">
        <v>397</v>
      </c>
      <c r="LE128" s="397" t="s">
        <v>397</v>
      </c>
      <c r="LF128" s="397" t="s">
        <v>397</v>
      </c>
      <c r="LG128" s="397"/>
      <c r="LH128" s="406"/>
      <c r="LI128" s="406"/>
      <c r="LJ128" s="406"/>
      <c r="LK128" s="406"/>
      <c r="LL128" s="406"/>
      <c r="LM128" s="406"/>
      <c r="LN128" s="406"/>
      <c r="LO128" s="406"/>
      <c r="LP128" s="406"/>
      <c r="LQ128" s="406"/>
      <c r="LR128" s="406"/>
      <c r="LS128" s="406"/>
      <c r="LT128" s="406"/>
      <c r="LU128" s="406"/>
      <c r="LV128" s="406"/>
      <c r="LW128" s="406"/>
      <c r="LX128" s="406"/>
      <c r="LY128" s="406"/>
      <c r="LZ128" s="406"/>
      <c r="MA128" s="406"/>
      <c r="MB128" s="406"/>
      <c r="MC128" s="406"/>
      <c r="MD128" s="406"/>
      <c r="ME128" s="406"/>
      <c r="MF128" s="406"/>
      <c r="MG128" s="406"/>
      <c r="MH128" s="406"/>
      <c r="MI128" s="406"/>
      <c r="MJ128" s="406"/>
      <c r="MK128" s="406"/>
      <c r="ML128" s="406"/>
      <c r="MM128" s="406"/>
      <c r="MN128" s="406"/>
      <c r="MO128" s="406"/>
      <c r="MP128" s="406"/>
      <c r="MQ128" s="406"/>
      <c r="MR128" s="406"/>
      <c r="MS128" s="406"/>
      <c r="MT128" s="406"/>
      <c r="MU128" s="406"/>
      <c r="MV128" s="406"/>
      <c r="MW128" s="406"/>
      <c r="MX128" s="406"/>
      <c r="MY128" s="406"/>
      <c r="MZ128" s="406"/>
      <c r="NA128" s="406"/>
      <c r="NB128" s="406"/>
      <c r="NC128" s="406"/>
      <c r="ND128" s="406"/>
      <c r="NE128" s="406"/>
      <c r="NF128" s="406"/>
      <c r="NG128" s="406"/>
      <c r="NH128" s="406"/>
      <c r="NI128" s="406"/>
      <c r="NJ128" s="406"/>
      <c r="NK128" s="406"/>
      <c r="NL128" s="406"/>
      <c r="NM128" s="406"/>
      <c r="NN128" s="406"/>
      <c r="NO128" s="406"/>
      <c r="NP128" s="406"/>
      <c r="NQ128" s="406"/>
      <c r="NR128" s="406"/>
      <c r="NS128" s="406"/>
      <c r="NT128" s="406"/>
      <c r="NU128" s="406"/>
      <c r="NV128" s="406"/>
      <c r="NW128" s="406"/>
      <c r="NX128" s="406"/>
      <c r="NY128" s="406"/>
      <c r="NZ128" s="406"/>
      <c r="OA128" s="406"/>
      <c r="OB128" s="406"/>
      <c r="OC128" s="406"/>
      <c r="OD128" s="406"/>
      <c r="OE128" s="406"/>
      <c r="OF128" s="406"/>
      <c r="OG128" s="406"/>
      <c r="OH128" s="406"/>
      <c r="OI128" s="406"/>
      <c r="OJ128" s="406"/>
      <c r="OK128" s="406"/>
      <c r="OL128" s="406"/>
      <c r="OM128" s="406"/>
      <c r="ON128" s="406"/>
      <c r="OO128" s="406"/>
      <c r="OP128" s="406"/>
      <c r="OQ128" s="406"/>
      <c r="OR128" s="406"/>
      <c r="OS128" s="406"/>
      <c r="OT128" s="406"/>
      <c r="OU128" s="406"/>
      <c r="OV128" s="406"/>
      <c r="OW128" s="406"/>
      <c r="OX128" s="406"/>
      <c r="OY128" s="406"/>
      <c r="OZ128" s="406"/>
      <c r="PA128" s="406"/>
      <c r="PB128" s="406"/>
      <c r="PC128" s="406"/>
      <c r="PD128" s="406"/>
      <c r="PE128" s="406"/>
      <c r="PF128" s="406"/>
      <c r="PG128" s="406"/>
      <c r="PH128" s="406"/>
      <c r="PI128" s="406"/>
      <c r="PJ128" s="406"/>
      <c r="PK128" s="406"/>
      <c r="PL128" s="406"/>
      <c r="PM128" s="406"/>
      <c r="PN128" s="406"/>
      <c r="PO128" s="406"/>
      <c r="PP128" s="406"/>
      <c r="PQ128" s="406"/>
      <c r="PR128" s="406"/>
      <c r="PS128" s="406"/>
      <c r="PT128" s="406"/>
      <c r="PU128" s="406"/>
      <c r="PV128" s="406"/>
      <c r="PW128" s="406"/>
      <c r="PX128" s="406"/>
      <c r="PY128" s="406"/>
      <c r="PZ128" s="406"/>
      <c r="QA128" s="406"/>
      <c r="QB128" s="406"/>
      <c r="QC128" s="406"/>
      <c r="QD128" s="406"/>
      <c r="QE128" s="406"/>
      <c r="QF128" s="406"/>
      <c r="QG128" s="406"/>
      <c r="QH128" s="406"/>
      <c r="QI128" s="406"/>
      <c r="QJ128" s="406"/>
      <c r="QK128" s="406"/>
      <c r="QL128" s="406"/>
      <c r="QM128" s="406"/>
      <c r="QN128" s="406"/>
      <c r="QO128" s="406"/>
      <c r="QP128" s="406"/>
      <c r="QQ128" s="406"/>
      <c r="QR128" s="406"/>
      <c r="QS128" s="406"/>
      <c r="QT128" s="406"/>
      <c r="QU128" s="406"/>
      <c r="QV128" s="406"/>
      <c r="QW128" s="406"/>
      <c r="QX128" s="406"/>
      <c r="QY128" s="406"/>
      <c r="QZ128" s="406"/>
      <c r="RA128" s="406"/>
      <c r="RB128" s="406"/>
      <c r="RC128" s="406"/>
      <c r="RD128" s="406"/>
      <c r="RE128" s="406"/>
      <c r="RF128" s="406"/>
      <c r="RG128" s="406"/>
      <c r="RH128" s="406"/>
      <c r="RI128" s="406"/>
      <c r="RJ128" s="406"/>
      <c r="RK128" s="406"/>
      <c r="RL128" s="406"/>
      <c r="RM128" s="406"/>
      <c r="RN128" s="406"/>
      <c r="RO128" s="406"/>
      <c r="RP128" s="406"/>
      <c r="RQ128" s="406"/>
      <c r="RR128" s="406"/>
      <c r="RS128" s="406"/>
      <c r="RT128" s="406"/>
      <c r="RU128" s="406"/>
      <c r="RV128" s="406"/>
      <c r="RW128" s="406"/>
      <c r="RX128" s="406"/>
      <c r="RY128" s="406"/>
      <c r="RZ128" s="406"/>
      <c r="SA128" s="406"/>
      <c r="SB128" s="406"/>
      <c r="SC128" s="406"/>
      <c r="SD128" s="406"/>
      <c r="SE128" s="406"/>
      <c r="SF128" s="406"/>
      <c r="SG128" s="406"/>
    </row>
    <row r="129" spans="1:501">
      <c r="A129" s="395"/>
      <c r="B129" s="395" t="s">
        <v>157</v>
      </c>
      <c r="C129" s="395">
        <v>0</v>
      </c>
      <c r="D129" s="395">
        <v>5.74</v>
      </c>
      <c r="E129" s="395">
        <v>11.88</v>
      </c>
      <c r="F129" s="395">
        <v>10.09</v>
      </c>
      <c r="G129" s="395">
        <v>9.73</v>
      </c>
      <c r="H129" s="395">
        <v>11.17</v>
      </c>
      <c r="I129" s="395">
        <v>10.14</v>
      </c>
      <c r="J129" s="395">
        <v>8.4</v>
      </c>
      <c r="K129" s="395">
        <v>11.92</v>
      </c>
      <c r="L129" s="395">
        <v>10.83</v>
      </c>
      <c r="M129" s="395">
        <v>0</v>
      </c>
      <c r="N129" s="395"/>
      <c r="O129" s="398" t="s">
        <v>506</v>
      </c>
      <c r="P129" s="395">
        <v>10.81</v>
      </c>
      <c r="Q129" s="395">
        <v>10.48</v>
      </c>
      <c r="R129" s="395">
        <v>11.49</v>
      </c>
      <c r="S129" s="395">
        <v>9.7899999999999991</v>
      </c>
      <c r="T129" s="395">
        <v>12.15</v>
      </c>
      <c r="U129" s="395">
        <v>0</v>
      </c>
      <c r="V129" s="395">
        <v>0</v>
      </c>
      <c r="W129" s="395" t="s">
        <v>397</v>
      </c>
      <c r="X129" s="395" t="s">
        <v>397</v>
      </c>
      <c r="Y129" s="395" t="s">
        <v>397</v>
      </c>
      <c r="Z129" s="395"/>
      <c r="AA129" s="395"/>
      <c r="AB129" s="395"/>
      <c r="AC129" s="395"/>
      <c r="AD129" s="395"/>
      <c r="AE129" s="395"/>
      <c r="AF129" s="397" t="s">
        <v>157</v>
      </c>
      <c r="AG129" s="395" t="s">
        <v>157</v>
      </c>
      <c r="AH129" s="406" t="s">
        <v>397</v>
      </c>
      <c r="AI129" s="406" t="s">
        <v>397</v>
      </c>
      <c r="AJ129" s="406" t="s">
        <v>397</v>
      </c>
      <c r="AK129" s="406" t="s">
        <v>397</v>
      </c>
      <c r="AL129" s="406" t="s">
        <v>397</v>
      </c>
      <c r="AM129" s="406" t="s">
        <v>397</v>
      </c>
      <c r="AN129" s="406" t="s">
        <v>397</v>
      </c>
      <c r="AO129" s="406" t="s">
        <v>397</v>
      </c>
      <c r="AP129" s="406" t="s">
        <v>397</v>
      </c>
      <c r="AQ129" s="406" t="s">
        <v>397</v>
      </c>
      <c r="AR129" s="406" t="s">
        <v>397</v>
      </c>
      <c r="AS129" s="406" t="s">
        <v>397</v>
      </c>
      <c r="AT129" s="406" t="s">
        <v>397</v>
      </c>
      <c r="AU129" s="406" t="s">
        <v>397</v>
      </c>
      <c r="AV129" s="406" t="s">
        <v>397</v>
      </c>
      <c r="AW129" s="406" t="s">
        <v>397</v>
      </c>
      <c r="AX129" s="406" t="s">
        <v>397</v>
      </c>
      <c r="AY129" s="406" t="s">
        <v>397</v>
      </c>
      <c r="AZ129" s="406" t="s">
        <v>397</v>
      </c>
      <c r="BA129" s="406" t="s">
        <v>397</v>
      </c>
      <c r="BB129" s="406" t="s">
        <v>397</v>
      </c>
      <c r="BC129" s="406" t="s">
        <v>397</v>
      </c>
      <c r="BD129" s="406" t="s">
        <v>397</v>
      </c>
      <c r="BE129" s="406" t="s">
        <v>397</v>
      </c>
      <c r="BF129" s="406" t="s">
        <v>397</v>
      </c>
      <c r="BG129" s="406" t="s">
        <v>397</v>
      </c>
      <c r="BH129" s="406" t="s">
        <v>397</v>
      </c>
      <c r="BI129" s="406" t="s">
        <v>397</v>
      </c>
      <c r="BJ129" s="406" t="s">
        <v>397</v>
      </c>
      <c r="BK129" s="406" t="s">
        <v>397</v>
      </c>
      <c r="BL129" s="406" t="s">
        <v>397</v>
      </c>
      <c r="BM129" s="406" t="s">
        <v>397</v>
      </c>
      <c r="BN129" s="406" t="s">
        <v>397</v>
      </c>
      <c r="BO129" s="406" t="s">
        <v>397</v>
      </c>
      <c r="BP129" s="406" t="s">
        <v>397</v>
      </c>
      <c r="BQ129" s="406" t="s">
        <v>397</v>
      </c>
      <c r="BR129" s="406" t="s">
        <v>397</v>
      </c>
      <c r="BS129" s="406" t="s">
        <v>397</v>
      </c>
      <c r="BT129" s="406" t="s">
        <v>397</v>
      </c>
      <c r="BU129" s="406" t="s">
        <v>397</v>
      </c>
      <c r="BV129" s="406" t="s">
        <v>397</v>
      </c>
      <c r="BW129" s="406" t="s">
        <v>397</v>
      </c>
      <c r="BX129" s="406" t="s">
        <v>397</v>
      </c>
      <c r="BY129" s="406" t="s">
        <v>397</v>
      </c>
      <c r="BZ129" s="406" t="s">
        <v>397</v>
      </c>
      <c r="CA129" s="406" t="s">
        <v>397</v>
      </c>
      <c r="CB129" s="406" t="s">
        <v>397</v>
      </c>
      <c r="CC129" s="406" t="s">
        <v>397</v>
      </c>
      <c r="CD129" s="406" t="s">
        <v>397</v>
      </c>
      <c r="CE129" s="406" t="s">
        <v>397</v>
      </c>
      <c r="CF129" s="406" t="s">
        <v>397</v>
      </c>
      <c r="CG129" s="406" t="s">
        <v>397</v>
      </c>
      <c r="CH129" s="406" t="s">
        <v>397</v>
      </c>
      <c r="CI129" s="406" t="s">
        <v>397</v>
      </c>
      <c r="CJ129" s="406" t="s">
        <v>397</v>
      </c>
      <c r="CK129" s="406" t="s">
        <v>397</v>
      </c>
      <c r="CL129" s="406" t="s">
        <v>397</v>
      </c>
      <c r="CM129" s="406" t="s">
        <v>397</v>
      </c>
      <c r="CN129" s="406" t="s">
        <v>397</v>
      </c>
      <c r="CO129" s="406" t="s">
        <v>397</v>
      </c>
      <c r="CP129" s="406" t="s">
        <v>397</v>
      </c>
      <c r="CQ129" s="406" t="s">
        <v>397</v>
      </c>
      <c r="CR129" s="406" t="s">
        <v>397</v>
      </c>
      <c r="CS129" s="406" t="s">
        <v>397</v>
      </c>
      <c r="CT129" s="406" t="s">
        <v>397</v>
      </c>
      <c r="CU129" s="406" t="s">
        <v>397</v>
      </c>
      <c r="CV129" s="406" t="s">
        <v>397</v>
      </c>
      <c r="CW129" s="406" t="s">
        <v>397</v>
      </c>
      <c r="CX129" s="406" t="s">
        <v>397</v>
      </c>
      <c r="CY129" s="406" t="s">
        <v>397</v>
      </c>
      <c r="CZ129" s="406" t="s">
        <v>397</v>
      </c>
      <c r="DA129" s="406" t="s">
        <v>397</v>
      </c>
      <c r="DB129" s="406" t="s">
        <v>397</v>
      </c>
      <c r="DC129" s="397"/>
      <c r="DD129" s="397"/>
      <c r="DE129" s="397"/>
      <c r="DF129" s="397" t="s">
        <v>397</v>
      </c>
      <c r="DG129" s="397" t="s">
        <v>397</v>
      </c>
      <c r="DH129" s="397" t="s">
        <v>397</v>
      </c>
      <c r="DI129" s="397" t="s">
        <v>397</v>
      </c>
      <c r="DJ129" s="397" t="s">
        <v>397</v>
      </c>
      <c r="DK129" s="397" t="s">
        <v>397</v>
      </c>
      <c r="DL129" s="397"/>
      <c r="DM129" s="397"/>
      <c r="DN129" s="397" t="s">
        <v>157</v>
      </c>
      <c r="DO129" s="395" t="s">
        <v>157</v>
      </c>
      <c r="DP129" s="406" t="s">
        <v>397</v>
      </c>
      <c r="DQ129" s="406" t="s">
        <v>397</v>
      </c>
      <c r="DR129" s="406" t="s">
        <v>397</v>
      </c>
      <c r="DS129" s="406" t="s">
        <v>397</v>
      </c>
      <c r="DT129" s="406" t="s">
        <v>397</v>
      </c>
      <c r="DU129" s="406" t="s">
        <v>397</v>
      </c>
      <c r="DV129" s="406" t="s">
        <v>397</v>
      </c>
      <c r="DW129" s="406" t="s">
        <v>397</v>
      </c>
      <c r="DX129" s="406" t="s">
        <v>397</v>
      </c>
      <c r="DY129" s="406" t="s">
        <v>397</v>
      </c>
      <c r="DZ129" s="406" t="s">
        <v>397</v>
      </c>
      <c r="EA129" s="406" t="s">
        <v>397</v>
      </c>
      <c r="EB129" s="406" t="s">
        <v>397</v>
      </c>
      <c r="EC129" s="406" t="s">
        <v>397</v>
      </c>
      <c r="ED129" s="406" t="s">
        <v>397</v>
      </c>
      <c r="EE129" s="406" t="s">
        <v>397</v>
      </c>
      <c r="EF129" s="406" t="s">
        <v>397</v>
      </c>
      <c r="EG129" s="406" t="s">
        <v>397</v>
      </c>
      <c r="EH129" s="406" t="s">
        <v>397</v>
      </c>
      <c r="EI129" s="406" t="s">
        <v>397</v>
      </c>
      <c r="EJ129" s="406" t="s">
        <v>397</v>
      </c>
      <c r="EK129" s="406" t="s">
        <v>397</v>
      </c>
      <c r="EL129" s="406" t="s">
        <v>397</v>
      </c>
      <c r="EM129" s="406" t="s">
        <v>397</v>
      </c>
      <c r="EN129" s="406" t="s">
        <v>397</v>
      </c>
      <c r="EO129" s="406" t="s">
        <v>397</v>
      </c>
      <c r="EP129" s="406" t="s">
        <v>397</v>
      </c>
      <c r="EQ129" s="406" t="s">
        <v>397</v>
      </c>
      <c r="ER129" s="406" t="s">
        <v>397</v>
      </c>
      <c r="ES129" s="406" t="s">
        <v>397</v>
      </c>
      <c r="ET129" s="406" t="s">
        <v>397</v>
      </c>
      <c r="EU129" s="406" t="s">
        <v>397</v>
      </c>
      <c r="EV129" s="406" t="s">
        <v>397</v>
      </c>
      <c r="EW129" s="406" t="s">
        <v>397</v>
      </c>
      <c r="EX129" s="406" t="s">
        <v>397</v>
      </c>
      <c r="EY129" s="406" t="s">
        <v>397</v>
      </c>
      <c r="EZ129" s="406" t="s">
        <v>397</v>
      </c>
      <c r="FA129" s="406" t="s">
        <v>397</v>
      </c>
      <c r="FB129" s="406" t="s">
        <v>397</v>
      </c>
      <c r="FC129" s="406" t="s">
        <v>397</v>
      </c>
      <c r="FD129" s="406" t="s">
        <v>397</v>
      </c>
      <c r="FE129" s="406" t="s">
        <v>397</v>
      </c>
      <c r="FF129" s="406" t="s">
        <v>397</v>
      </c>
      <c r="FG129" s="406" t="s">
        <v>397</v>
      </c>
      <c r="FH129" s="406" t="s">
        <v>397</v>
      </c>
      <c r="FI129" s="406" t="s">
        <v>397</v>
      </c>
      <c r="FJ129" s="406" t="s">
        <v>397</v>
      </c>
      <c r="FK129" s="406" t="s">
        <v>397</v>
      </c>
      <c r="FL129" s="406" t="s">
        <v>397</v>
      </c>
      <c r="FM129" s="406" t="s">
        <v>397</v>
      </c>
      <c r="FN129" s="406" t="s">
        <v>397</v>
      </c>
      <c r="FO129" s="406" t="s">
        <v>397</v>
      </c>
      <c r="FP129" s="406" t="s">
        <v>397</v>
      </c>
      <c r="FQ129" s="406" t="s">
        <v>397</v>
      </c>
      <c r="FR129" s="406" t="s">
        <v>397</v>
      </c>
      <c r="FS129" s="406" t="s">
        <v>397</v>
      </c>
      <c r="FT129" s="406" t="s">
        <v>397</v>
      </c>
      <c r="FU129" s="406" t="s">
        <v>397</v>
      </c>
      <c r="FV129" s="406" t="s">
        <v>397</v>
      </c>
      <c r="FW129" s="406" t="s">
        <v>397</v>
      </c>
      <c r="FX129" s="406" t="s">
        <v>397</v>
      </c>
      <c r="FY129" s="406" t="s">
        <v>397</v>
      </c>
      <c r="FZ129" s="406" t="s">
        <v>397</v>
      </c>
      <c r="GA129" s="406" t="s">
        <v>397</v>
      </c>
      <c r="GB129" s="406" t="s">
        <v>397</v>
      </c>
      <c r="GC129" s="406" t="s">
        <v>397</v>
      </c>
      <c r="GD129" s="406" t="s">
        <v>397</v>
      </c>
      <c r="GE129" s="406" t="s">
        <v>397</v>
      </c>
      <c r="GF129" s="406" t="s">
        <v>397</v>
      </c>
      <c r="GG129" s="406" t="s">
        <v>397</v>
      </c>
      <c r="GH129" s="406" t="s">
        <v>397</v>
      </c>
      <c r="GI129" s="406" t="s">
        <v>397</v>
      </c>
      <c r="GJ129" s="406" t="s">
        <v>397</v>
      </c>
      <c r="GK129" s="406" t="s">
        <v>397</v>
      </c>
      <c r="GL129" s="406" t="s">
        <v>397</v>
      </c>
      <c r="GM129" s="406" t="s">
        <v>397</v>
      </c>
      <c r="GN129" s="406" t="s">
        <v>397</v>
      </c>
      <c r="GO129" s="406" t="s">
        <v>397</v>
      </c>
      <c r="GP129" s="406" t="s">
        <v>397</v>
      </c>
      <c r="GQ129" s="406" t="s">
        <v>397</v>
      </c>
      <c r="GR129" s="406" t="s">
        <v>397</v>
      </c>
      <c r="GS129" s="406" t="s">
        <v>397</v>
      </c>
      <c r="GT129" s="406" t="s">
        <v>397</v>
      </c>
      <c r="GU129" s="406" t="s">
        <v>397</v>
      </c>
      <c r="GV129" s="406" t="s">
        <v>397</v>
      </c>
      <c r="GW129" s="406" t="s">
        <v>397</v>
      </c>
      <c r="GX129" s="406" t="s">
        <v>397</v>
      </c>
      <c r="GY129" s="406" t="s">
        <v>397</v>
      </c>
      <c r="GZ129" s="406" t="s">
        <v>397</v>
      </c>
      <c r="HA129" s="406" t="s">
        <v>397</v>
      </c>
      <c r="HB129" s="406" t="s">
        <v>397</v>
      </c>
      <c r="HC129" s="406" t="s">
        <v>397</v>
      </c>
      <c r="HD129" s="406" t="s">
        <v>397</v>
      </c>
      <c r="HE129" s="406" t="s">
        <v>397</v>
      </c>
      <c r="HF129" s="406" t="s">
        <v>397</v>
      </c>
      <c r="HG129" s="406" t="s">
        <v>397</v>
      </c>
      <c r="HH129" s="406" t="s">
        <v>397</v>
      </c>
      <c r="HI129" s="406" t="s">
        <v>397</v>
      </c>
      <c r="HJ129" s="406" t="s">
        <v>397</v>
      </c>
      <c r="HK129" s="406" t="s">
        <v>397</v>
      </c>
      <c r="HL129" s="406" t="s">
        <v>397</v>
      </c>
      <c r="HM129" s="406" t="s">
        <v>397</v>
      </c>
      <c r="HN129" s="406" t="s">
        <v>397</v>
      </c>
      <c r="HO129" s="406" t="s">
        <v>397</v>
      </c>
      <c r="HP129" s="406" t="s">
        <v>397</v>
      </c>
      <c r="HQ129" s="406" t="s">
        <v>397</v>
      </c>
      <c r="HR129" s="406" t="s">
        <v>397</v>
      </c>
      <c r="HS129" s="406" t="s">
        <v>397</v>
      </c>
      <c r="HT129" s="406" t="s">
        <v>397</v>
      </c>
      <c r="HU129" s="406" t="s">
        <v>397</v>
      </c>
      <c r="HV129" s="406" t="s">
        <v>397</v>
      </c>
      <c r="HW129" s="406" t="s">
        <v>397</v>
      </c>
      <c r="HX129" s="406" t="s">
        <v>397</v>
      </c>
      <c r="HY129" s="406" t="s">
        <v>397</v>
      </c>
      <c r="HZ129" s="406" t="s">
        <v>397</v>
      </c>
      <c r="IA129" s="406" t="s">
        <v>397</v>
      </c>
      <c r="IB129" s="406" t="s">
        <v>397</v>
      </c>
      <c r="IC129" s="406" t="s">
        <v>397</v>
      </c>
      <c r="ID129" s="406" t="s">
        <v>397</v>
      </c>
      <c r="IE129" s="406" t="s">
        <v>397</v>
      </c>
      <c r="IF129" s="406" t="s">
        <v>397</v>
      </c>
      <c r="IG129" s="406" t="s">
        <v>397</v>
      </c>
      <c r="IH129" s="406" t="s">
        <v>397</v>
      </c>
      <c r="II129" s="406" t="s">
        <v>397</v>
      </c>
      <c r="IJ129" s="406" t="s">
        <v>397</v>
      </c>
      <c r="IK129" s="406" t="s">
        <v>397</v>
      </c>
      <c r="IL129" s="406" t="s">
        <v>397</v>
      </c>
      <c r="IM129" s="406" t="s">
        <v>397</v>
      </c>
      <c r="IN129" s="406" t="s">
        <v>397</v>
      </c>
      <c r="IO129" s="406" t="s">
        <v>397</v>
      </c>
      <c r="IP129" s="406" t="s">
        <v>397</v>
      </c>
      <c r="IQ129" s="406" t="s">
        <v>397</v>
      </c>
      <c r="IR129" s="406" t="s">
        <v>397</v>
      </c>
      <c r="IS129" s="406" t="s">
        <v>397</v>
      </c>
      <c r="IT129" s="406" t="s">
        <v>397</v>
      </c>
      <c r="IU129" s="406" t="s">
        <v>397</v>
      </c>
      <c r="IV129" s="406" t="s">
        <v>397</v>
      </c>
      <c r="IW129" s="406" t="s">
        <v>397</v>
      </c>
      <c r="IX129" s="406" t="s">
        <v>397</v>
      </c>
      <c r="IY129" s="406" t="s">
        <v>397</v>
      </c>
      <c r="IZ129" s="406" t="s">
        <v>397</v>
      </c>
      <c r="JA129" s="406" t="s">
        <v>397</v>
      </c>
      <c r="JB129" s="406" t="s">
        <v>397</v>
      </c>
      <c r="JC129" s="406" t="s">
        <v>397</v>
      </c>
      <c r="JD129" s="406" t="s">
        <v>397</v>
      </c>
      <c r="JE129" s="406" t="s">
        <v>397</v>
      </c>
      <c r="JF129" s="406" t="s">
        <v>397</v>
      </c>
      <c r="JG129" s="406" t="s">
        <v>397</v>
      </c>
      <c r="JH129" s="406" t="s">
        <v>397</v>
      </c>
      <c r="JI129" s="406" t="s">
        <v>397</v>
      </c>
      <c r="JJ129" s="406" t="s">
        <v>397</v>
      </c>
      <c r="JK129" s="406" t="s">
        <v>397</v>
      </c>
      <c r="JL129" s="406" t="s">
        <v>397</v>
      </c>
      <c r="JM129" s="406" t="s">
        <v>397</v>
      </c>
      <c r="JN129" s="406" t="s">
        <v>397</v>
      </c>
      <c r="JO129" s="406" t="s">
        <v>397</v>
      </c>
      <c r="JP129" s="406" t="s">
        <v>397</v>
      </c>
      <c r="JQ129" s="406" t="s">
        <v>397</v>
      </c>
      <c r="JR129" s="406" t="s">
        <v>397</v>
      </c>
      <c r="JS129" s="406" t="s">
        <v>397</v>
      </c>
      <c r="JT129" s="406" t="s">
        <v>397</v>
      </c>
      <c r="JU129" s="406" t="s">
        <v>397</v>
      </c>
      <c r="JV129" s="406" t="s">
        <v>397</v>
      </c>
      <c r="JW129" s="406" t="s">
        <v>397</v>
      </c>
      <c r="JX129" s="406" t="s">
        <v>397</v>
      </c>
      <c r="JY129" s="406" t="s">
        <v>397</v>
      </c>
      <c r="JZ129" s="406" t="s">
        <v>397</v>
      </c>
      <c r="KA129" s="406" t="s">
        <v>397</v>
      </c>
      <c r="KB129" s="406" t="s">
        <v>397</v>
      </c>
      <c r="KC129" s="406" t="s">
        <v>397</v>
      </c>
      <c r="KD129" s="406" t="s">
        <v>397</v>
      </c>
      <c r="KE129" s="406" t="s">
        <v>397</v>
      </c>
      <c r="KF129" s="406" t="s">
        <v>397</v>
      </c>
      <c r="KG129" s="406" t="s">
        <v>397</v>
      </c>
      <c r="KH129" s="406" t="s">
        <v>397</v>
      </c>
      <c r="KI129" s="406" t="s">
        <v>397</v>
      </c>
      <c r="KJ129" s="406" t="s">
        <v>397</v>
      </c>
      <c r="KK129" s="406" t="s">
        <v>397</v>
      </c>
      <c r="KL129" s="406" t="s">
        <v>397</v>
      </c>
      <c r="KM129" s="406" t="s">
        <v>397</v>
      </c>
      <c r="KN129" s="406" t="s">
        <v>397</v>
      </c>
      <c r="KO129" s="406" t="s">
        <v>397</v>
      </c>
      <c r="KP129" s="406" t="s">
        <v>397</v>
      </c>
      <c r="KQ129" s="406" t="s">
        <v>397</v>
      </c>
      <c r="KR129" s="406" t="s">
        <v>397</v>
      </c>
      <c r="KS129" s="406" t="s">
        <v>397</v>
      </c>
      <c r="KT129" s="406" t="s">
        <v>397</v>
      </c>
      <c r="KU129" s="406"/>
      <c r="KV129" s="406"/>
      <c r="KW129" s="406"/>
      <c r="KX129" s="406"/>
      <c r="KY129" s="397"/>
      <c r="KZ129" s="397" t="s">
        <v>157</v>
      </c>
      <c r="LA129" s="397" t="s">
        <v>397</v>
      </c>
      <c r="LB129" s="397" t="s">
        <v>397</v>
      </c>
      <c r="LC129" s="397" t="s">
        <v>397</v>
      </c>
      <c r="LD129" s="397" t="s">
        <v>397</v>
      </c>
      <c r="LE129" s="397" t="s">
        <v>397</v>
      </c>
      <c r="LF129" s="397" t="s">
        <v>397</v>
      </c>
      <c r="LG129" s="397"/>
      <c r="LH129" s="406"/>
      <c r="LI129" s="406"/>
      <c r="LJ129" s="406"/>
      <c r="LK129" s="406"/>
      <c r="LL129" s="406"/>
      <c r="LM129" s="406"/>
      <c r="LN129" s="406"/>
      <c r="LO129" s="406"/>
      <c r="LP129" s="406"/>
      <c r="LQ129" s="406"/>
      <c r="LR129" s="406"/>
      <c r="LS129" s="406"/>
      <c r="LT129" s="406"/>
      <c r="LU129" s="406"/>
      <c r="LV129" s="406"/>
      <c r="LW129" s="406"/>
      <c r="LX129" s="406"/>
      <c r="LY129" s="406"/>
      <c r="LZ129" s="406"/>
      <c r="MA129" s="406"/>
      <c r="MB129" s="406"/>
      <c r="MC129" s="406"/>
      <c r="MD129" s="406"/>
      <c r="ME129" s="406"/>
      <c r="MF129" s="406"/>
      <c r="MG129" s="406"/>
      <c r="MH129" s="406"/>
      <c r="MI129" s="406"/>
      <c r="MJ129" s="406"/>
      <c r="MK129" s="406"/>
      <c r="ML129" s="406"/>
      <c r="MM129" s="406"/>
      <c r="MN129" s="406"/>
      <c r="MO129" s="406"/>
      <c r="MP129" s="406"/>
      <c r="MQ129" s="406"/>
      <c r="MR129" s="406"/>
      <c r="MS129" s="406"/>
      <c r="MT129" s="406"/>
      <c r="MU129" s="406"/>
      <c r="MV129" s="406"/>
      <c r="MW129" s="406"/>
      <c r="MX129" s="406"/>
      <c r="MY129" s="406"/>
      <c r="MZ129" s="406"/>
      <c r="NA129" s="406"/>
      <c r="NB129" s="406"/>
      <c r="NC129" s="406"/>
      <c r="ND129" s="406"/>
      <c r="NE129" s="406"/>
      <c r="NF129" s="406"/>
      <c r="NG129" s="406"/>
      <c r="NH129" s="406"/>
      <c r="NI129" s="406"/>
      <c r="NJ129" s="406"/>
      <c r="NK129" s="406"/>
      <c r="NL129" s="406"/>
      <c r="NM129" s="406"/>
      <c r="NN129" s="406"/>
      <c r="NO129" s="406"/>
      <c r="NP129" s="406"/>
      <c r="NQ129" s="406"/>
      <c r="NR129" s="406"/>
      <c r="NS129" s="406"/>
      <c r="NT129" s="406"/>
      <c r="NU129" s="406"/>
      <c r="NV129" s="406"/>
      <c r="NW129" s="406"/>
      <c r="NX129" s="406"/>
      <c r="NY129" s="406"/>
      <c r="NZ129" s="406"/>
      <c r="OA129" s="406"/>
      <c r="OB129" s="406"/>
      <c r="OC129" s="406"/>
      <c r="OD129" s="406"/>
      <c r="OE129" s="406"/>
      <c r="OF129" s="406"/>
      <c r="OG129" s="406"/>
      <c r="OH129" s="406"/>
      <c r="OI129" s="406"/>
      <c r="OJ129" s="406"/>
      <c r="OK129" s="406"/>
      <c r="OL129" s="406"/>
      <c r="OM129" s="406"/>
      <c r="ON129" s="406"/>
      <c r="OO129" s="406"/>
      <c r="OP129" s="406"/>
      <c r="OQ129" s="406"/>
      <c r="OR129" s="406"/>
      <c r="OS129" s="406"/>
      <c r="OT129" s="406"/>
      <c r="OU129" s="406"/>
      <c r="OV129" s="406"/>
      <c r="OW129" s="406"/>
      <c r="OX129" s="406"/>
      <c r="OY129" s="406"/>
      <c r="OZ129" s="406"/>
      <c r="PA129" s="406"/>
      <c r="PB129" s="406"/>
      <c r="PC129" s="406"/>
      <c r="PD129" s="406"/>
      <c r="PE129" s="406"/>
      <c r="PF129" s="406"/>
      <c r="PG129" s="406"/>
      <c r="PH129" s="406"/>
      <c r="PI129" s="406"/>
      <c r="PJ129" s="406"/>
      <c r="PK129" s="406"/>
      <c r="PL129" s="406"/>
      <c r="PM129" s="406"/>
      <c r="PN129" s="406"/>
      <c r="PO129" s="406"/>
      <c r="PP129" s="406"/>
      <c r="PQ129" s="406"/>
      <c r="PR129" s="406"/>
      <c r="PS129" s="406"/>
      <c r="PT129" s="406"/>
      <c r="PU129" s="406"/>
      <c r="PV129" s="406"/>
      <c r="PW129" s="406"/>
      <c r="PX129" s="406"/>
      <c r="PY129" s="406"/>
      <c r="PZ129" s="406"/>
      <c r="QA129" s="406"/>
      <c r="QB129" s="406"/>
      <c r="QC129" s="406"/>
      <c r="QD129" s="406"/>
      <c r="QE129" s="406"/>
      <c r="QF129" s="406"/>
      <c r="QG129" s="406"/>
      <c r="QH129" s="406"/>
      <c r="QI129" s="406"/>
      <c r="QJ129" s="406"/>
      <c r="QK129" s="406"/>
      <c r="QL129" s="406"/>
      <c r="QM129" s="406"/>
      <c r="QN129" s="406"/>
      <c r="QO129" s="406"/>
      <c r="QP129" s="406"/>
      <c r="QQ129" s="406"/>
      <c r="QR129" s="406"/>
      <c r="QS129" s="406"/>
      <c r="QT129" s="406"/>
      <c r="QU129" s="406"/>
      <c r="QV129" s="406"/>
      <c r="QW129" s="406"/>
      <c r="QX129" s="406"/>
      <c r="QY129" s="406"/>
      <c r="QZ129" s="406"/>
      <c r="RA129" s="406"/>
      <c r="RB129" s="406"/>
      <c r="RC129" s="406"/>
      <c r="RD129" s="406"/>
      <c r="RE129" s="406"/>
      <c r="RF129" s="406"/>
      <c r="RG129" s="406"/>
      <c r="RH129" s="406"/>
      <c r="RI129" s="406"/>
      <c r="RJ129" s="406"/>
      <c r="RK129" s="406"/>
      <c r="RL129" s="406"/>
      <c r="RM129" s="406"/>
      <c r="RN129" s="406"/>
      <c r="RO129" s="406"/>
      <c r="RP129" s="406"/>
      <c r="RQ129" s="406"/>
      <c r="RR129" s="406"/>
      <c r="RS129" s="406"/>
      <c r="RT129" s="406"/>
      <c r="RU129" s="406"/>
      <c r="RV129" s="406"/>
      <c r="RW129" s="406"/>
      <c r="RX129" s="406"/>
      <c r="RY129" s="406"/>
      <c r="RZ129" s="406"/>
      <c r="SA129" s="406"/>
      <c r="SB129" s="406"/>
      <c r="SC129" s="406"/>
      <c r="SD129" s="406"/>
      <c r="SE129" s="406"/>
      <c r="SF129" s="406"/>
      <c r="SG129" s="406"/>
    </row>
    <row r="130" spans="1:501">
      <c r="A130" s="395"/>
      <c r="B130" s="395" t="s">
        <v>193</v>
      </c>
      <c r="C130" s="395">
        <v>0</v>
      </c>
      <c r="D130" s="395">
        <v>0</v>
      </c>
      <c r="E130" s="395">
        <v>0</v>
      </c>
      <c r="F130" s="395">
        <v>0.38</v>
      </c>
      <c r="G130" s="395">
        <v>0.18</v>
      </c>
      <c r="H130" s="395">
        <v>0.16</v>
      </c>
      <c r="I130" s="395">
        <v>0.18</v>
      </c>
      <c r="J130" s="395">
        <v>0.09</v>
      </c>
      <c r="K130" s="395">
        <v>0.16</v>
      </c>
      <c r="L130" s="395">
        <v>0.18</v>
      </c>
      <c r="M130" s="395">
        <v>0</v>
      </c>
      <c r="N130" s="395"/>
      <c r="O130" s="398" t="s">
        <v>507</v>
      </c>
      <c r="P130" s="395">
        <v>0.23</v>
      </c>
      <c r="Q130" s="395">
        <v>0.13</v>
      </c>
      <c r="R130" s="395">
        <v>0.23</v>
      </c>
      <c r="S130" s="395">
        <v>0.17</v>
      </c>
      <c r="T130" s="395">
        <v>0.23</v>
      </c>
      <c r="U130" s="395">
        <v>0</v>
      </c>
      <c r="V130" s="395">
        <v>0</v>
      </c>
      <c r="W130" s="395" t="s">
        <v>397</v>
      </c>
      <c r="X130" s="395" t="s">
        <v>397</v>
      </c>
      <c r="Y130" s="395" t="s">
        <v>397</v>
      </c>
      <c r="Z130" s="395"/>
      <c r="AA130" s="395"/>
      <c r="AB130" s="395"/>
      <c r="AC130" s="395"/>
      <c r="AD130" s="395"/>
      <c r="AE130" s="395"/>
      <c r="AF130" s="397" t="s">
        <v>193</v>
      </c>
      <c r="AG130" s="395" t="s">
        <v>193</v>
      </c>
      <c r="AH130" s="406" t="s">
        <v>397</v>
      </c>
      <c r="AI130" s="406" t="s">
        <v>397</v>
      </c>
      <c r="AJ130" s="406" t="s">
        <v>397</v>
      </c>
      <c r="AK130" s="406" t="s">
        <v>397</v>
      </c>
      <c r="AL130" s="406" t="s">
        <v>397</v>
      </c>
      <c r="AM130" s="406" t="s">
        <v>397</v>
      </c>
      <c r="AN130" s="406" t="s">
        <v>397</v>
      </c>
      <c r="AO130" s="406" t="s">
        <v>397</v>
      </c>
      <c r="AP130" s="406" t="s">
        <v>397</v>
      </c>
      <c r="AQ130" s="406" t="s">
        <v>397</v>
      </c>
      <c r="AR130" s="406" t="s">
        <v>397</v>
      </c>
      <c r="AS130" s="406" t="s">
        <v>397</v>
      </c>
      <c r="AT130" s="406" t="s">
        <v>397</v>
      </c>
      <c r="AU130" s="406" t="s">
        <v>397</v>
      </c>
      <c r="AV130" s="406" t="s">
        <v>397</v>
      </c>
      <c r="AW130" s="406" t="s">
        <v>397</v>
      </c>
      <c r="AX130" s="406" t="s">
        <v>397</v>
      </c>
      <c r="AY130" s="406" t="s">
        <v>397</v>
      </c>
      <c r="AZ130" s="406" t="s">
        <v>397</v>
      </c>
      <c r="BA130" s="406" t="s">
        <v>397</v>
      </c>
      <c r="BB130" s="406" t="s">
        <v>397</v>
      </c>
      <c r="BC130" s="406" t="s">
        <v>397</v>
      </c>
      <c r="BD130" s="406" t="s">
        <v>397</v>
      </c>
      <c r="BE130" s="406" t="s">
        <v>397</v>
      </c>
      <c r="BF130" s="406" t="s">
        <v>397</v>
      </c>
      <c r="BG130" s="406" t="s">
        <v>397</v>
      </c>
      <c r="BH130" s="406" t="s">
        <v>397</v>
      </c>
      <c r="BI130" s="406" t="s">
        <v>397</v>
      </c>
      <c r="BJ130" s="406" t="s">
        <v>397</v>
      </c>
      <c r="BK130" s="406" t="s">
        <v>397</v>
      </c>
      <c r="BL130" s="406" t="s">
        <v>397</v>
      </c>
      <c r="BM130" s="406" t="s">
        <v>397</v>
      </c>
      <c r="BN130" s="406" t="s">
        <v>397</v>
      </c>
      <c r="BO130" s="406" t="s">
        <v>397</v>
      </c>
      <c r="BP130" s="406" t="s">
        <v>397</v>
      </c>
      <c r="BQ130" s="406" t="s">
        <v>397</v>
      </c>
      <c r="BR130" s="406" t="s">
        <v>397</v>
      </c>
      <c r="BS130" s="406" t="s">
        <v>397</v>
      </c>
      <c r="BT130" s="406" t="s">
        <v>397</v>
      </c>
      <c r="BU130" s="406" t="s">
        <v>397</v>
      </c>
      <c r="BV130" s="406" t="s">
        <v>397</v>
      </c>
      <c r="BW130" s="406" t="s">
        <v>397</v>
      </c>
      <c r="BX130" s="406" t="s">
        <v>397</v>
      </c>
      <c r="BY130" s="406" t="s">
        <v>397</v>
      </c>
      <c r="BZ130" s="406" t="s">
        <v>397</v>
      </c>
      <c r="CA130" s="406" t="s">
        <v>397</v>
      </c>
      <c r="CB130" s="406" t="s">
        <v>397</v>
      </c>
      <c r="CC130" s="406" t="s">
        <v>397</v>
      </c>
      <c r="CD130" s="406" t="s">
        <v>397</v>
      </c>
      <c r="CE130" s="406" t="s">
        <v>397</v>
      </c>
      <c r="CF130" s="406" t="s">
        <v>397</v>
      </c>
      <c r="CG130" s="406" t="s">
        <v>397</v>
      </c>
      <c r="CH130" s="406" t="s">
        <v>397</v>
      </c>
      <c r="CI130" s="406" t="s">
        <v>397</v>
      </c>
      <c r="CJ130" s="406" t="s">
        <v>397</v>
      </c>
      <c r="CK130" s="406" t="s">
        <v>397</v>
      </c>
      <c r="CL130" s="406" t="s">
        <v>397</v>
      </c>
      <c r="CM130" s="406" t="s">
        <v>397</v>
      </c>
      <c r="CN130" s="406" t="s">
        <v>397</v>
      </c>
      <c r="CO130" s="406" t="s">
        <v>397</v>
      </c>
      <c r="CP130" s="406" t="s">
        <v>397</v>
      </c>
      <c r="CQ130" s="406" t="s">
        <v>397</v>
      </c>
      <c r="CR130" s="406" t="s">
        <v>397</v>
      </c>
      <c r="CS130" s="406" t="s">
        <v>397</v>
      </c>
      <c r="CT130" s="406" t="s">
        <v>397</v>
      </c>
      <c r="CU130" s="406" t="s">
        <v>397</v>
      </c>
      <c r="CV130" s="406" t="s">
        <v>397</v>
      </c>
      <c r="CW130" s="406" t="s">
        <v>397</v>
      </c>
      <c r="CX130" s="406" t="s">
        <v>397</v>
      </c>
      <c r="CY130" s="406" t="s">
        <v>397</v>
      </c>
      <c r="CZ130" s="406" t="s">
        <v>397</v>
      </c>
      <c r="DA130" s="406" t="s">
        <v>397</v>
      </c>
      <c r="DB130" s="406" t="s">
        <v>397</v>
      </c>
      <c r="DC130" s="397"/>
      <c r="DD130" s="397"/>
      <c r="DE130" s="397"/>
      <c r="DF130" s="397" t="s">
        <v>397</v>
      </c>
      <c r="DG130" s="397" t="s">
        <v>397</v>
      </c>
      <c r="DH130" s="397" t="s">
        <v>397</v>
      </c>
      <c r="DI130" s="397" t="s">
        <v>397</v>
      </c>
      <c r="DJ130" s="397" t="s">
        <v>397</v>
      </c>
      <c r="DK130" s="397" t="s">
        <v>397</v>
      </c>
      <c r="DL130" s="397"/>
      <c r="DM130" s="397"/>
      <c r="DN130" s="397" t="s">
        <v>193</v>
      </c>
      <c r="DO130" s="395" t="s">
        <v>193</v>
      </c>
      <c r="DP130" s="406" t="s">
        <v>397</v>
      </c>
      <c r="DQ130" s="406" t="s">
        <v>397</v>
      </c>
      <c r="DR130" s="406" t="s">
        <v>397</v>
      </c>
      <c r="DS130" s="406" t="s">
        <v>397</v>
      </c>
      <c r="DT130" s="406" t="s">
        <v>397</v>
      </c>
      <c r="DU130" s="406" t="s">
        <v>397</v>
      </c>
      <c r="DV130" s="406" t="s">
        <v>397</v>
      </c>
      <c r="DW130" s="406" t="s">
        <v>397</v>
      </c>
      <c r="DX130" s="406" t="s">
        <v>397</v>
      </c>
      <c r="DY130" s="406" t="s">
        <v>397</v>
      </c>
      <c r="DZ130" s="406" t="s">
        <v>397</v>
      </c>
      <c r="EA130" s="406" t="s">
        <v>397</v>
      </c>
      <c r="EB130" s="406" t="s">
        <v>397</v>
      </c>
      <c r="EC130" s="406" t="s">
        <v>397</v>
      </c>
      <c r="ED130" s="406" t="s">
        <v>397</v>
      </c>
      <c r="EE130" s="406" t="s">
        <v>397</v>
      </c>
      <c r="EF130" s="406" t="s">
        <v>397</v>
      </c>
      <c r="EG130" s="406" t="s">
        <v>397</v>
      </c>
      <c r="EH130" s="406" t="s">
        <v>397</v>
      </c>
      <c r="EI130" s="406" t="s">
        <v>397</v>
      </c>
      <c r="EJ130" s="406" t="s">
        <v>397</v>
      </c>
      <c r="EK130" s="406" t="s">
        <v>397</v>
      </c>
      <c r="EL130" s="406" t="s">
        <v>397</v>
      </c>
      <c r="EM130" s="406" t="s">
        <v>397</v>
      </c>
      <c r="EN130" s="406" t="s">
        <v>397</v>
      </c>
      <c r="EO130" s="406" t="s">
        <v>397</v>
      </c>
      <c r="EP130" s="406" t="s">
        <v>397</v>
      </c>
      <c r="EQ130" s="406" t="s">
        <v>397</v>
      </c>
      <c r="ER130" s="406" t="s">
        <v>397</v>
      </c>
      <c r="ES130" s="406" t="s">
        <v>397</v>
      </c>
      <c r="ET130" s="406" t="s">
        <v>397</v>
      </c>
      <c r="EU130" s="406" t="s">
        <v>397</v>
      </c>
      <c r="EV130" s="406" t="s">
        <v>397</v>
      </c>
      <c r="EW130" s="406" t="s">
        <v>397</v>
      </c>
      <c r="EX130" s="406" t="s">
        <v>397</v>
      </c>
      <c r="EY130" s="406" t="s">
        <v>397</v>
      </c>
      <c r="EZ130" s="406" t="s">
        <v>397</v>
      </c>
      <c r="FA130" s="406" t="s">
        <v>397</v>
      </c>
      <c r="FB130" s="406" t="s">
        <v>397</v>
      </c>
      <c r="FC130" s="406" t="s">
        <v>397</v>
      </c>
      <c r="FD130" s="406" t="s">
        <v>397</v>
      </c>
      <c r="FE130" s="406" t="s">
        <v>397</v>
      </c>
      <c r="FF130" s="406" t="s">
        <v>397</v>
      </c>
      <c r="FG130" s="406" t="s">
        <v>397</v>
      </c>
      <c r="FH130" s="406" t="s">
        <v>397</v>
      </c>
      <c r="FI130" s="406" t="s">
        <v>397</v>
      </c>
      <c r="FJ130" s="406" t="s">
        <v>397</v>
      </c>
      <c r="FK130" s="406" t="s">
        <v>397</v>
      </c>
      <c r="FL130" s="406" t="s">
        <v>397</v>
      </c>
      <c r="FM130" s="406" t="s">
        <v>397</v>
      </c>
      <c r="FN130" s="406" t="s">
        <v>397</v>
      </c>
      <c r="FO130" s="406" t="s">
        <v>397</v>
      </c>
      <c r="FP130" s="406" t="s">
        <v>397</v>
      </c>
      <c r="FQ130" s="406" t="s">
        <v>397</v>
      </c>
      <c r="FR130" s="406" t="s">
        <v>397</v>
      </c>
      <c r="FS130" s="406" t="s">
        <v>397</v>
      </c>
      <c r="FT130" s="406" t="s">
        <v>397</v>
      </c>
      <c r="FU130" s="406" t="s">
        <v>397</v>
      </c>
      <c r="FV130" s="406" t="s">
        <v>397</v>
      </c>
      <c r="FW130" s="406" t="s">
        <v>397</v>
      </c>
      <c r="FX130" s="406" t="s">
        <v>397</v>
      </c>
      <c r="FY130" s="406" t="s">
        <v>397</v>
      </c>
      <c r="FZ130" s="406" t="s">
        <v>397</v>
      </c>
      <c r="GA130" s="406" t="s">
        <v>397</v>
      </c>
      <c r="GB130" s="406" t="s">
        <v>397</v>
      </c>
      <c r="GC130" s="406" t="s">
        <v>397</v>
      </c>
      <c r="GD130" s="406" t="s">
        <v>397</v>
      </c>
      <c r="GE130" s="406" t="s">
        <v>397</v>
      </c>
      <c r="GF130" s="406" t="s">
        <v>397</v>
      </c>
      <c r="GG130" s="406" t="s">
        <v>397</v>
      </c>
      <c r="GH130" s="406" t="s">
        <v>397</v>
      </c>
      <c r="GI130" s="406" t="s">
        <v>397</v>
      </c>
      <c r="GJ130" s="406" t="s">
        <v>397</v>
      </c>
      <c r="GK130" s="406" t="s">
        <v>397</v>
      </c>
      <c r="GL130" s="406" t="s">
        <v>397</v>
      </c>
      <c r="GM130" s="406" t="s">
        <v>397</v>
      </c>
      <c r="GN130" s="406" t="s">
        <v>397</v>
      </c>
      <c r="GO130" s="406" t="s">
        <v>397</v>
      </c>
      <c r="GP130" s="406" t="s">
        <v>397</v>
      </c>
      <c r="GQ130" s="406" t="s">
        <v>397</v>
      </c>
      <c r="GR130" s="406" t="s">
        <v>397</v>
      </c>
      <c r="GS130" s="406" t="s">
        <v>397</v>
      </c>
      <c r="GT130" s="406" t="s">
        <v>397</v>
      </c>
      <c r="GU130" s="406" t="s">
        <v>397</v>
      </c>
      <c r="GV130" s="406" t="s">
        <v>397</v>
      </c>
      <c r="GW130" s="406" t="s">
        <v>397</v>
      </c>
      <c r="GX130" s="406" t="s">
        <v>397</v>
      </c>
      <c r="GY130" s="406" t="s">
        <v>397</v>
      </c>
      <c r="GZ130" s="406" t="s">
        <v>397</v>
      </c>
      <c r="HA130" s="406" t="s">
        <v>397</v>
      </c>
      <c r="HB130" s="406" t="s">
        <v>397</v>
      </c>
      <c r="HC130" s="406" t="s">
        <v>397</v>
      </c>
      <c r="HD130" s="406" t="s">
        <v>397</v>
      </c>
      <c r="HE130" s="406" t="s">
        <v>397</v>
      </c>
      <c r="HF130" s="406" t="s">
        <v>397</v>
      </c>
      <c r="HG130" s="406" t="s">
        <v>397</v>
      </c>
      <c r="HH130" s="406" t="s">
        <v>397</v>
      </c>
      <c r="HI130" s="406" t="s">
        <v>397</v>
      </c>
      <c r="HJ130" s="406" t="s">
        <v>397</v>
      </c>
      <c r="HK130" s="406" t="s">
        <v>397</v>
      </c>
      <c r="HL130" s="406" t="s">
        <v>397</v>
      </c>
      <c r="HM130" s="406" t="s">
        <v>397</v>
      </c>
      <c r="HN130" s="406" t="s">
        <v>397</v>
      </c>
      <c r="HO130" s="406" t="s">
        <v>397</v>
      </c>
      <c r="HP130" s="406" t="s">
        <v>397</v>
      </c>
      <c r="HQ130" s="406" t="s">
        <v>397</v>
      </c>
      <c r="HR130" s="406" t="s">
        <v>397</v>
      </c>
      <c r="HS130" s="406" t="s">
        <v>397</v>
      </c>
      <c r="HT130" s="406" t="s">
        <v>397</v>
      </c>
      <c r="HU130" s="406" t="s">
        <v>397</v>
      </c>
      <c r="HV130" s="406" t="s">
        <v>397</v>
      </c>
      <c r="HW130" s="406" t="s">
        <v>397</v>
      </c>
      <c r="HX130" s="406" t="s">
        <v>397</v>
      </c>
      <c r="HY130" s="406" t="s">
        <v>397</v>
      </c>
      <c r="HZ130" s="406" t="s">
        <v>397</v>
      </c>
      <c r="IA130" s="406" t="s">
        <v>397</v>
      </c>
      <c r="IB130" s="406" t="s">
        <v>397</v>
      </c>
      <c r="IC130" s="406" t="s">
        <v>397</v>
      </c>
      <c r="ID130" s="406" t="s">
        <v>397</v>
      </c>
      <c r="IE130" s="406" t="s">
        <v>397</v>
      </c>
      <c r="IF130" s="406" t="s">
        <v>397</v>
      </c>
      <c r="IG130" s="406" t="s">
        <v>397</v>
      </c>
      <c r="IH130" s="406" t="s">
        <v>397</v>
      </c>
      <c r="II130" s="406" t="s">
        <v>397</v>
      </c>
      <c r="IJ130" s="406" t="s">
        <v>397</v>
      </c>
      <c r="IK130" s="406" t="s">
        <v>397</v>
      </c>
      <c r="IL130" s="406" t="s">
        <v>397</v>
      </c>
      <c r="IM130" s="406" t="s">
        <v>397</v>
      </c>
      <c r="IN130" s="406" t="s">
        <v>397</v>
      </c>
      <c r="IO130" s="406" t="s">
        <v>397</v>
      </c>
      <c r="IP130" s="406" t="s">
        <v>397</v>
      </c>
      <c r="IQ130" s="406" t="s">
        <v>397</v>
      </c>
      <c r="IR130" s="406" t="s">
        <v>397</v>
      </c>
      <c r="IS130" s="406" t="s">
        <v>397</v>
      </c>
      <c r="IT130" s="406" t="s">
        <v>397</v>
      </c>
      <c r="IU130" s="406" t="s">
        <v>397</v>
      </c>
      <c r="IV130" s="406" t="s">
        <v>397</v>
      </c>
      <c r="IW130" s="406" t="s">
        <v>397</v>
      </c>
      <c r="IX130" s="406" t="s">
        <v>397</v>
      </c>
      <c r="IY130" s="406" t="s">
        <v>397</v>
      </c>
      <c r="IZ130" s="406" t="s">
        <v>397</v>
      </c>
      <c r="JA130" s="406" t="s">
        <v>397</v>
      </c>
      <c r="JB130" s="406" t="s">
        <v>397</v>
      </c>
      <c r="JC130" s="406" t="s">
        <v>397</v>
      </c>
      <c r="JD130" s="406" t="s">
        <v>397</v>
      </c>
      <c r="JE130" s="406" t="s">
        <v>397</v>
      </c>
      <c r="JF130" s="406" t="s">
        <v>397</v>
      </c>
      <c r="JG130" s="406" t="s">
        <v>397</v>
      </c>
      <c r="JH130" s="406" t="s">
        <v>397</v>
      </c>
      <c r="JI130" s="406" t="s">
        <v>397</v>
      </c>
      <c r="JJ130" s="406" t="s">
        <v>397</v>
      </c>
      <c r="JK130" s="406" t="s">
        <v>397</v>
      </c>
      <c r="JL130" s="406" t="s">
        <v>397</v>
      </c>
      <c r="JM130" s="406" t="s">
        <v>397</v>
      </c>
      <c r="JN130" s="406" t="s">
        <v>397</v>
      </c>
      <c r="JO130" s="406" t="s">
        <v>397</v>
      </c>
      <c r="JP130" s="406" t="s">
        <v>397</v>
      </c>
      <c r="JQ130" s="406" t="s">
        <v>397</v>
      </c>
      <c r="JR130" s="406" t="s">
        <v>397</v>
      </c>
      <c r="JS130" s="406" t="s">
        <v>397</v>
      </c>
      <c r="JT130" s="406" t="s">
        <v>397</v>
      </c>
      <c r="JU130" s="406" t="s">
        <v>397</v>
      </c>
      <c r="JV130" s="406" t="s">
        <v>397</v>
      </c>
      <c r="JW130" s="406" t="s">
        <v>397</v>
      </c>
      <c r="JX130" s="406" t="s">
        <v>397</v>
      </c>
      <c r="JY130" s="406" t="s">
        <v>397</v>
      </c>
      <c r="JZ130" s="406" t="s">
        <v>397</v>
      </c>
      <c r="KA130" s="406" t="s">
        <v>397</v>
      </c>
      <c r="KB130" s="406" t="s">
        <v>397</v>
      </c>
      <c r="KC130" s="406" t="s">
        <v>397</v>
      </c>
      <c r="KD130" s="406" t="s">
        <v>397</v>
      </c>
      <c r="KE130" s="406" t="s">
        <v>397</v>
      </c>
      <c r="KF130" s="406" t="s">
        <v>397</v>
      </c>
      <c r="KG130" s="406" t="s">
        <v>397</v>
      </c>
      <c r="KH130" s="406" t="s">
        <v>397</v>
      </c>
      <c r="KI130" s="406" t="s">
        <v>397</v>
      </c>
      <c r="KJ130" s="406" t="s">
        <v>397</v>
      </c>
      <c r="KK130" s="406" t="s">
        <v>397</v>
      </c>
      <c r="KL130" s="406" t="s">
        <v>397</v>
      </c>
      <c r="KM130" s="406" t="s">
        <v>397</v>
      </c>
      <c r="KN130" s="406" t="s">
        <v>397</v>
      </c>
      <c r="KO130" s="406" t="s">
        <v>397</v>
      </c>
      <c r="KP130" s="406" t="s">
        <v>397</v>
      </c>
      <c r="KQ130" s="406" t="s">
        <v>397</v>
      </c>
      <c r="KR130" s="406" t="s">
        <v>397</v>
      </c>
      <c r="KS130" s="406" t="s">
        <v>397</v>
      </c>
      <c r="KT130" s="406" t="s">
        <v>397</v>
      </c>
      <c r="KU130" s="406"/>
      <c r="KV130" s="406"/>
      <c r="KW130" s="406"/>
      <c r="KX130" s="406"/>
      <c r="KY130" s="397"/>
      <c r="KZ130" s="397" t="s">
        <v>193</v>
      </c>
      <c r="LA130" s="397" t="s">
        <v>397</v>
      </c>
      <c r="LB130" s="397" t="s">
        <v>397</v>
      </c>
      <c r="LC130" s="397" t="s">
        <v>397</v>
      </c>
      <c r="LD130" s="397" t="s">
        <v>397</v>
      </c>
      <c r="LE130" s="397" t="s">
        <v>397</v>
      </c>
      <c r="LF130" s="397" t="s">
        <v>397</v>
      </c>
      <c r="LG130" s="397"/>
      <c r="LH130" s="406"/>
      <c r="LI130" s="406"/>
      <c r="LJ130" s="406"/>
      <c r="LK130" s="406"/>
      <c r="LL130" s="406"/>
      <c r="LM130" s="406"/>
      <c r="LN130" s="406"/>
      <c r="LO130" s="406"/>
      <c r="LP130" s="406"/>
      <c r="LQ130" s="406"/>
      <c r="LR130" s="406"/>
      <c r="LS130" s="406"/>
      <c r="LT130" s="406"/>
      <c r="LU130" s="406"/>
      <c r="LV130" s="406"/>
      <c r="LW130" s="406"/>
      <c r="LX130" s="406"/>
      <c r="LY130" s="406"/>
      <c r="LZ130" s="406"/>
      <c r="MA130" s="406"/>
      <c r="MB130" s="406"/>
      <c r="MC130" s="406"/>
      <c r="MD130" s="406"/>
      <c r="ME130" s="406"/>
      <c r="MF130" s="406"/>
      <c r="MG130" s="406"/>
      <c r="MH130" s="406"/>
      <c r="MI130" s="406"/>
      <c r="MJ130" s="406"/>
      <c r="MK130" s="406"/>
      <c r="ML130" s="406"/>
      <c r="MM130" s="406"/>
      <c r="MN130" s="406"/>
      <c r="MO130" s="406"/>
      <c r="MP130" s="406"/>
      <c r="MQ130" s="406"/>
      <c r="MR130" s="406"/>
      <c r="MS130" s="406"/>
      <c r="MT130" s="406"/>
      <c r="MU130" s="406"/>
      <c r="MV130" s="406"/>
      <c r="MW130" s="406"/>
      <c r="MX130" s="406"/>
      <c r="MY130" s="406"/>
      <c r="MZ130" s="406"/>
      <c r="NA130" s="406"/>
      <c r="NB130" s="406"/>
      <c r="NC130" s="406"/>
      <c r="ND130" s="406"/>
      <c r="NE130" s="406"/>
      <c r="NF130" s="406"/>
      <c r="NG130" s="406"/>
      <c r="NH130" s="406"/>
      <c r="NI130" s="406"/>
      <c r="NJ130" s="406"/>
      <c r="NK130" s="406"/>
      <c r="NL130" s="406"/>
      <c r="NM130" s="406"/>
      <c r="NN130" s="406"/>
      <c r="NO130" s="406"/>
      <c r="NP130" s="406"/>
      <c r="NQ130" s="406"/>
      <c r="NR130" s="406"/>
      <c r="NS130" s="406"/>
      <c r="NT130" s="406"/>
      <c r="NU130" s="406"/>
      <c r="NV130" s="406"/>
      <c r="NW130" s="406"/>
      <c r="NX130" s="406"/>
      <c r="NY130" s="406"/>
      <c r="NZ130" s="406"/>
      <c r="OA130" s="406"/>
      <c r="OB130" s="406"/>
      <c r="OC130" s="406"/>
      <c r="OD130" s="406"/>
      <c r="OE130" s="406"/>
      <c r="OF130" s="406"/>
      <c r="OG130" s="406"/>
      <c r="OH130" s="406"/>
      <c r="OI130" s="406"/>
      <c r="OJ130" s="406"/>
      <c r="OK130" s="406"/>
      <c r="OL130" s="406"/>
      <c r="OM130" s="406"/>
      <c r="ON130" s="406"/>
      <c r="OO130" s="406"/>
      <c r="OP130" s="406"/>
      <c r="OQ130" s="406"/>
      <c r="OR130" s="406"/>
      <c r="OS130" s="406"/>
      <c r="OT130" s="406"/>
      <c r="OU130" s="406"/>
      <c r="OV130" s="406"/>
      <c r="OW130" s="406"/>
      <c r="OX130" s="406"/>
      <c r="OY130" s="406"/>
      <c r="OZ130" s="406"/>
      <c r="PA130" s="406"/>
      <c r="PB130" s="406"/>
      <c r="PC130" s="406"/>
      <c r="PD130" s="406"/>
      <c r="PE130" s="406"/>
      <c r="PF130" s="406"/>
      <c r="PG130" s="406"/>
      <c r="PH130" s="406"/>
      <c r="PI130" s="406"/>
      <c r="PJ130" s="406"/>
      <c r="PK130" s="406"/>
      <c r="PL130" s="406"/>
      <c r="PM130" s="406"/>
      <c r="PN130" s="406"/>
      <c r="PO130" s="406"/>
      <c r="PP130" s="406"/>
      <c r="PQ130" s="406"/>
      <c r="PR130" s="406"/>
      <c r="PS130" s="406"/>
      <c r="PT130" s="406"/>
      <c r="PU130" s="406"/>
      <c r="PV130" s="406"/>
      <c r="PW130" s="406"/>
      <c r="PX130" s="406"/>
      <c r="PY130" s="406"/>
      <c r="PZ130" s="406"/>
      <c r="QA130" s="406"/>
      <c r="QB130" s="406"/>
      <c r="QC130" s="406"/>
      <c r="QD130" s="406"/>
      <c r="QE130" s="406"/>
      <c r="QF130" s="406"/>
      <c r="QG130" s="406"/>
      <c r="QH130" s="406"/>
      <c r="QI130" s="406"/>
      <c r="QJ130" s="406"/>
      <c r="QK130" s="406"/>
      <c r="QL130" s="406"/>
      <c r="QM130" s="406"/>
      <c r="QN130" s="406"/>
      <c r="QO130" s="406"/>
      <c r="QP130" s="406"/>
      <c r="QQ130" s="406"/>
      <c r="QR130" s="406"/>
      <c r="QS130" s="406"/>
      <c r="QT130" s="406"/>
      <c r="QU130" s="406"/>
      <c r="QV130" s="406"/>
      <c r="QW130" s="406"/>
      <c r="QX130" s="406"/>
      <c r="QY130" s="406"/>
      <c r="QZ130" s="406"/>
      <c r="RA130" s="406"/>
      <c r="RB130" s="406"/>
      <c r="RC130" s="406"/>
      <c r="RD130" s="406"/>
      <c r="RE130" s="406"/>
      <c r="RF130" s="406"/>
      <c r="RG130" s="406"/>
      <c r="RH130" s="406"/>
      <c r="RI130" s="406"/>
      <c r="RJ130" s="406"/>
      <c r="RK130" s="406"/>
      <c r="RL130" s="406"/>
      <c r="RM130" s="406"/>
      <c r="RN130" s="406"/>
      <c r="RO130" s="406"/>
      <c r="RP130" s="406"/>
      <c r="RQ130" s="406"/>
      <c r="RR130" s="406"/>
      <c r="RS130" s="406"/>
      <c r="RT130" s="406"/>
      <c r="RU130" s="406"/>
      <c r="RV130" s="406"/>
      <c r="RW130" s="406"/>
      <c r="RX130" s="406"/>
      <c r="RY130" s="406"/>
      <c r="RZ130" s="406"/>
      <c r="SA130" s="406"/>
      <c r="SB130" s="406"/>
      <c r="SC130" s="406"/>
      <c r="SD130" s="406"/>
      <c r="SE130" s="406"/>
      <c r="SF130" s="406"/>
      <c r="SG130" s="406"/>
    </row>
    <row r="131" spans="1:501">
      <c r="A131" s="395"/>
      <c r="B131" s="395" t="s">
        <v>194</v>
      </c>
      <c r="C131" s="395">
        <v>0</v>
      </c>
      <c r="D131" s="395">
        <v>0</v>
      </c>
      <c r="E131" s="395">
        <v>0.13</v>
      </c>
      <c r="F131" s="395">
        <v>0.77</v>
      </c>
      <c r="G131" s="395">
        <v>0.8</v>
      </c>
      <c r="H131" s="395">
        <v>0.74</v>
      </c>
      <c r="I131" s="395">
        <v>0.59</v>
      </c>
      <c r="J131" s="395">
        <v>0.53</v>
      </c>
      <c r="K131" s="395">
        <v>0.67</v>
      </c>
      <c r="L131" s="395">
        <v>0.59</v>
      </c>
      <c r="M131" s="395">
        <v>0</v>
      </c>
      <c r="N131" s="395"/>
      <c r="O131" s="398" t="s">
        <v>508</v>
      </c>
      <c r="P131" s="395">
        <v>0.9</v>
      </c>
      <c r="Q131" s="395">
        <v>0.39</v>
      </c>
      <c r="R131" s="395">
        <v>0.68</v>
      </c>
      <c r="S131" s="395">
        <v>0.52</v>
      </c>
      <c r="T131" s="395">
        <v>0.93</v>
      </c>
      <c r="U131" s="395">
        <v>0</v>
      </c>
      <c r="V131" s="395">
        <v>0</v>
      </c>
      <c r="W131" s="395" t="s">
        <v>397</v>
      </c>
      <c r="X131" s="395" t="s">
        <v>397</v>
      </c>
      <c r="Y131" s="395" t="s">
        <v>397</v>
      </c>
      <c r="Z131" s="395"/>
      <c r="AA131" s="395"/>
      <c r="AB131" s="395"/>
      <c r="AC131" s="395"/>
      <c r="AD131" s="395"/>
      <c r="AE131" s="395"/>
      <c r="AF131" s="397" t="s">
        <v>194</v>
      </c>
      <c r="AG131" s="395" t="s">
        <v>194</v>
      </c>
      <c r="AH131" s="406" t="s">
        <v>397</v>
      </c>
      <c r="AI131" s="406" t="s">
        <v>397</v>
      </c>
      <c r="AJ131" s="406" t="s">
        <v>397</v>
      </c>
      <c r="AK131" s="406" t="s">
        <v>397</v>
      </c>
      <c r="AL131" s="406" t="s">
        <v>397</v>
      </c>
      <c r="AM131" s="406" t="s">
        <v>397</v>
      </c>
      <c r="AN131" s="406" t="s">
        <v>397</v>
      </c>
      <c r="AO131" s="406" t="s">
        <v>397</v>
      </c>
      <c r="AP131" s="406" t="s">
        <v>397</v>
      </c>
      <c r="AQ131" s="406" t="s">
        <v>397</v>
      </c>
      <c r="AR131" s="406" t="s">
        <v>397</v>
      </c>
      <c r="AS131" s="406" t="s">
        <v>397</v>
      </c>
      <c r="AT131" s="406" t="s">
        <v>397</v>
      </c>
      <c r="AU131" s="406" t="s">
        <v>397</v>
      </c>
      <c r="AV131" s="406" t="s">
        <v>397</v>
      </c>
      <c r="AW131" s="406" t="s">
        <v>397</v>
      </c>
      <c r="AX131" s="406" t="s">
        <v>397</v>
      </c>
      <c r="AY131" s="406" t="s">
        <v>397</v>
      </c>
      <c r="AZ131" s="406" t="s">
        <v>397</v>
      </c>
      <c r="BA131" s="406" t="s">
        <v>397</v>
      </c>
      <c r="BB131" s="406" t="s">
        <v>397</v>
      </c>
      <c r="BC131" s="406" t="s">
        <v>397</v>
      </c>
      <c r="BD131" s="406" t="s">
        <v>397</v>
      </c>
      <c r="BE131" s="406" t="s">
        <v>397</v>
      </c>
      <c r="BF131" s="406" t="s">
        <v>397</v>
      </c>
      <c r="BG131" s="406" t="s">
        <v>397</v>
      </c>
      <c r="BH131" s="406" t="s">
        <v>397</v>
      </c>
      <c r="BI131" s="406" t="s">
        <v>397</v>
      </c>
      <c r="BJ131" s="406" t="s">
        <v>397</v>
      </c>
      <c r="BK131" s="406" t="s">
        <v>397</v>
      </c>
      <c r="BL131" s="406" t="s">
        <v>397</v>
      </c>
      <c r="BM131" s="406" t="s">
        <v>397</v>
      </c>
      <c r="BN131" s="406" t="s">
        <v>397</v>
      </c>
      <c r="BO131" s="406" t="s">
        <v>397</v>
      </c>
      <c r="BP131" s="406" t="s">
        <v>397</v>
      </c>
      <c r="BQ131" s="406" t="s">
        <v>397</v>
      </c>
      <c r="BR131" s="406" t="s">
        <v>397</v>
      </c>
      <c r="BS131" s="406" t="s">
        <v>397</v>
      </c>
      <c r="BT131" s="406" t="s">
        <v>397</v>
      </c>
      <c r="BU131" s="406" t="s">
        <v>397</v>
      </c>
      <c r="BV131" s="406" t="s">
        <v>397</v>
      </c>
      <c r="BW131" s="406" t="s">
        <v>397</v>
      </c>
      <c r="BX131" s="406" t="s">
        <v>397</v>
      </c>
      <c r="BY131" s="406" t="s">
        <v>397</v>
      </c>
      <c r="BZ131" s="406" t="s">
        <v>397</v>
      </c>
      <c r="CA131" s="406" t="s">
        <v>397</v>
      </c>
      <c r="CB131" s="406" t="s">
        <v>397</v>
      </c>
      <c r="CC131" s="406" t="s">
        <v>397</v>
      </c>
      <c r="CD131" s="406" t="s">
        <v>397</v>
      </c>
      <c r="CE131" s="406" t="s">
        <v>397</v>
      </c>
      <c r="CF131" s="406" t="s">
        <v>397</v>
      </c>
      <c r="CG131" s="406" t="s">
        <v>397</v>
      </c>
      <c r="CH131" s="406" t="s">
        <v>397</v>
      </c>
      <c r="CI131" s="406" t="s">
        <v>397</v>
      </c>
      <c r="CJ131" s="406" t="s">
        <v>397</v>
      </c>
      <c r="CK131" s="406" t="s">
        <v>397</v>
      </c>
      <c r="CL131" s="406" t="s">
        <v>397</v>
      </c>
      <c r="CM131" s="406" t="s">
        <v>397</v>
      </c>
      <c r="CN131" s="406" t="s">
        <v>397</v>
      </c>
      <c r="CO131" s="406" t="s">
        <v>397</v>
      </c>
      <c r="CP131" s="406" t="s">
        <v>397</v>
      </c>
      <c r="CQ131" s="406" t="s">
        <v>397</v>
      </c>
      <c r="CR131" s="406" t="s">
        <v>397</v>
      </c>
      <c r="CS131" s="406" t="s">
        <v>397</v>
      </c>
      <c r="CT131" s="406" t="s">
        <v>397</v>
      </c>
      <c r="CU131" s="406" t="s">
        <v>397</v>
      </c>
      <c r="CV131" s="406" t="s">
        <v>397</v>
      </c>
      <c r="CW131" s="406" t="s">
        <v>397</v>
      </c>
      <c r="CX131" s="406" t="s">
        <v>397</v>
      </c>
      <c r="CY131" s="406" t="s">
        <v>397</v>
      </c>
      <c r="CZ131" s="406" t="s">
        <v>397</v>
      </c>
      <c r="DA131" s="406" t="s">
        <v>397</v>
      </c>
      <c r="DB131" s="406" t="s">
        <v>397</v>
      </c>
      <c r="DC131" s="397"/>
      <c r="DD131" s="397"/>
      <c r="DE131" s="397"/>
      <c r="DF131" s="397" t="s">
        <v>397</v>
      </c>
      <c r="DG131" s="397" t="s">
        <v>397</v>
      </c>
      <c r="DH131" s="397" t="s">
        <v>397</v>
      </c>
      <c r="DI131" s="397" t="s">
        <v>397</v>
      </c>
      <c r="DJ131" s="397" t="s">
        <v>397</v>
      </c>
      <c r="DK131" s="397" t="s">
        <v>397</v>
      </c>
      <c r="DL131" s="397"/>
      <c r="DM131" s="397"/>
      <c r="DN131" s="397" t="s">
        <v>194</v>
      </c>
      <c r="DO131" s="395" t="s">
        <v>194</v>
      </c>
      <c r="DP131" s="406" t="s">
        <v>397</v>
      </c>
      <c r="DQ131" s="406" t="s">
        <v>397</v>
      </c>
      <c r="DR131" s="406" t="s">
        <v>397</v>
      </c>
      <c r="DS131" s="406" t="s">
        <v>397</v>
      </c>
      <c r="DT131" s="406" t="s">
        <v>397</v>
      </c>
      <c r="DU131" s="406" t="s">
        <v>397</v>
      </c>
      <c r="DV131" s="406" t="s">
        <v>397</v>
      </c>
      <c r="DW131" s="406" t="s">
        <v>397</v>
      </c>
      <c r="DX131" s="406" t="s">
        <v>397</v>
      </c>
      <c r="DY131" s="406" t="s">
        <v>397</v>
      </c>
      <c r="DZ131" s="406" t="s">
        <v>397</v>
      </c>
      <c r="EA131" s="406" t="s">
        <v>397</v>
      </c>
      <c r="EB131" s="406" t="s">
        <v>397</v>
      </c>
      <c r="EC131" s="406" t="s">
        <v>397</v>
      </c>
      <c r="ED131" s="406" t="s">
        <v>397</v>
      </c>
      <c r="EE131" s="406" t="s">
        <v>397</v>
      </c>
      <c r="EF131" s="406" t="s">
        <v>397</v>
      </c>
      <c r="EG131" s="406" t="s">
        <v>397</v>
      </c>
      <c r="EH131" s="406" t="s">
        <v>397</v>
      </c>
      <c r="EI131" s="406" t="s">
        <v>397</v>
      </c>
      <c r="EJ131" s="406" t="s">
        <v>397</v>
      </c>
      <c r="EK131" s="406" t="s">
        <v>397</v>
      </c>
      <c r="EL131" s="406" t="s">
        <v>397</v>
      </c>
      <c r="EM131" s="406" t="s">
        <v>397</v>
      </c>
      <c r="EN131" s="406" t="s">
        <v>397</v>
      </c>
      <c r="EO131" s="406" t="s">
        <v>397</v>
      </c>
      <c r="EP131" s="406" t="s">
        <v>397</v>
      </c>
      <c r="EQ131" s="406" t="s">
        <v>397</v>
      </c>
      <c r="ER131" s="406" t="s">
        <v>397</v>
      </c>
      <c r="ES131" s="406" t="s">
        <v>397</v>
      </c>
      <c r="ET131" s="406" t="s">
        <v>397</v>
      </c>
      <c r="EU131" s="406" t="s">
        <v>397</v>
      </c>
      <c r="EV131" s="406" t="s">
        <v>397</v>
      </c>
      <c r="EW131" s="406" t="s">
        <v>397</v>
      </c>
      <c r="EX131" s="406" t="s">
        <v>397</v>
      </c>
      <c r="EY131" s="406" t="s">
        <v>397</v>
      </c>
      <c r="EZ131" s="406" t="s">
        <v>397</v>
      </c>
      <c r="FA131" s="406" t="s">
        <v>397</v>
      </c>
      <c r="FB131" s="406" t="s">
        <v>397</v>
      </c>
      <c r="FC131" s="406" t="s">
        <v>397</v>
      </c>
      <c r="FD131" s="406" t="s">
        <v>397</v>
      </c>
      <c r="FE131" s="406" t="s">
        <v>397</v>
      </c>
      <c r="FF131" s="406" t="s">
        <v>397</v>
      </c>
      <c r="FG131" s="406" t="s">
        <v>397</v>
      </c>
      <c r="FH131" s="406" t="s">
        <v>397</v>
      </c>
      <c r="FI131" s="406" t="s">
        <v>397</v>
      </c>
      <c r="FJ131" s="406" t="s">
        <v>397</v>
      </c>
      <c r="FK131" s="406" t="s">
        <v>397</v>
      </c>
      <c r="FL131" s="406" t="s">
        <v>397</v>
      </c>
      <c r="FM131" s="406" t="s">
        <v>397</v>
      </c>
      <c r="FN131" s="406" t="s">
        <v>397</v>
      </c>
      <c r="FO131" s="406" t="s">
        <v>397</v>
      </c>
      <c r="FP131" s="406" t="s">
        <v>397</v>
      </c>
      <c r="FQ131" s="406" t="s">
        <v>397</v>
      </c>
      <c r="FR131" s="406" t="s">
        <v>397</v>
      </c>
      <c r="FS131" s="406" t="s">
        <v>397</v>
      </c>
      <c r="FT131" s="406" t="s">
        <v>397</v>
      </c>
      <c r="FU131" s="406" t="s">
        <v>397</v>
      </c>
      <c r="FV131" s="406" t="s">
        <v>397</v>
      </c>
      <c r="FW131" s="406" t="s">
        <v>397</v>
      </c>
      <c r="FX131" s="406" t="s">
        <v>397</v>
      </c>
      <c r="FY131" s="406" t="s">
        <v>397</v>
      </c>
      <c r="FZ131" s="406" t="s">
        <v>397</v>
      </c>
      <c r="GA131" s="406" t="s">
        <v>397</v>
      </c>
      <c r="GB131" s="406" t="s">
        <v>397</v>
      </c>
      <c r="GC131" s="406" t="s">
        <v>397</v>
      </c>
      <c r="GD131" s="406" t="s">
        <v>397</v>
      </c>
      <c r="GE131" s="406" t="s">
        <v>397</v>
      </c>
      <c r="GF131" s="406" t="s">
        <v>397</v>
      </c>
      <c r="GG131" s="406" t="s">
        <v>397</v>
      </c>
      <c r="GH131" s="406" t="s">
        <v>397</v>
      </c>
      <c r="GI131" s="406" t="s">
        <v>397</v>
      </c>
      <c r="GJ131" s="406" t="s">
        <v>397</v>
      </c>
      <c r="GK131" s="406" t="s">
        <v>397</v>
      </c>
      <c r="GL131" s="406" t="s">
        <v>397</v>
      </c>
      <c r="GM131" s="406" t="s">
        <v>397</v>
      </c>
      <c r="GN131" s="406" t="s">
        <v>397</v>
      </c>
      <c r="GO131" s="406" t="s">
        <v>397</v>
      </c>
      <c r="GP131" s="406" t="s">
        <v>397</v>
      </c>
      <c r="GQ131" s="406" t="s">
        <v>397</v>
      </c>
      <c r="GR131" s="406" t="s">
        <v>397</v>
      </c>
      <c r="GS131" s="406" t="s">
        <v>397</v>
      </c>
      <c r="GT131" s="406" t="s">
        <v>397</v>
      </c>
      <c r="GU131" s="406" t="s">
        <v>397</v>
      </c>
      <c r="GV131" s="406" t="s">
        <v>397</v>
      </c>
      <c r="GW131" s="406" t="s">
        <v>397</v>
      </c>
      <c r="GX131" s="406" t="s">
        <v>397</v>
      </c>
      <c r="GY131" s="406" t="s">
        <v>397</v>
      </c>
      <c r="GZ131" s="406" t="s">
        <v>397</v>
      </c>
      <c r="HA131" s="406" t="s">
        <v>397</v>
      </c>
      <c r="HB131" s="406" t="s">
        <v>397</v>
      </c>
      <c r="HC131" s="406" t="s">
        <v>397</v>
      </c>
      <c r="HD131" s="406" t="s">
        <v>397</v>
      </c>
      <c r="HE131" s="406" t="s">
        <v>397</v>
      </c>
      <c r="HF131" s="406" t="s">
        <v>397</v>
      </c>
      <c r="HG131" s="406" t="s">
        <v>397</v>
      </c>
      <c r="HH131" s="406" t="s">
        <v>397</v>
      </c>
      <c r="HI131" s="406" t="s">
        <v>397</v>
      </c>
      <c r="HJ131" s="406" t="s">
        <v>397</v>
      </c>
      <c r="HK131" s="406" t="s">
        <v>397</v>
      </c>
      <c r="HL131" s="406" t="s">
        <v>397</v>
      </c>
      <c r="HM131" s="406" t="s">
        <v>397</v>
      </c>
      <c r="HN131" s="406" t="s">
        <v>397</v>
      </c>
      <c r="HO131" s="406" t="s">
        <v>397</v>
      </c>
      <c r="HP131" s="406" t="s">
        <v>397</v>
      </c>
      <c r="HQ131" s="406" t="s">
        <v>397</v>
      </c>
      <c r="HR131" s="406" t="s">
        <v>397</v>
      </c>
      <c r="HS131" s="406" t="s">
        <v>397</v>
      </c>
      <c r="HT131" s="406" t="s">
        <v>397</v>
      </c>
      <c r="HU131" s="406" t="s">
        <v>397</v>
      </c>
      <c r="HV131" s="406" t="s">
        <v>397</v>
      </c>
      <c r="HW131" s="406" t="s">
        <v>397</v>
      </c>
      <c r="HX131" s="406" t="s">
        <v>397</v>
      </c>
      <c r="HY131" s="406" t="s">
        <v>397</v>
      </c>
      <c r="HZ131" s="406" t="s">
        <v>397</v>
      </c>
      <c r="IA131" s="406" t="s">
        <v>397</v>
      </c>
      <c r="IB131" s="406" t="s">
        <v>397</v>
      </c>
      <c r="IC131" s="406" t="s">
        <v>397</v>
      </c>
      <c r="ID131" s="406" t="s">
        <v>397</v>
      </c>
      <c r="IE131" s="406" t="s">
        <v>397</v>
      </c>
      <c r="IF131" s="406" t="s">
        <v>397</v>
      </c>
      <c r="IG131" s="406" t="s">
        <v>397</v>
      </c>
      <c r="IH131" s="406" t="s">
        <v>397</v>
      </c>
      <c r="II131" s="406" t="s">
        <v>397</v>
      </c>
      <c r="IJ131" s="406" t="s">
        <v>397</v>
      </c>
      <c r="IK131" s="406" t="s">
        <v>397</v>
      </c>
      <c r="IL131" s="406" t="s">
        <v>397</v>
      </c>
      <c r="IM131" s="406" t="s">
        <v>397</v>
      </c>
      <c r="IN131" s="406" t="s">
        <v>397</v>
      </c>
      <c r="IO131" s="406" t="s">
        <v>397</v>
      </c>
      <c r="IP131" s="406" t="s">
        <v>397</v>
      </c>
      <c r="IQ131" s="406" t="s">
        <v>397</v>
      </c>
      <c r="IR131" s="406" t="s">
        <v>397</v>
      </c>
      <c r="IS131" s="406" t="s">
        <v>397</v>
      </c>
      <c r="IT131" s="406" t="s">
        <v>397</v>
      </c>
      <c r="IU131" s="406" t="s">
        <v>397</v>
      </c>
      <c r="IV131" s="406" t="s">
        <v>397</v>
      </c>
      <c r="IW131" s="406" t="s">
        <v>397</v>
      </c>
      <c r="IX131" s="406" t="s">
        <v>397</v>
      </c>
      <c r="IY131" s="406" t="s">
        <v>397</v>
      </c>
      <c r="IZ131" s="406" t="s">
        <v>397</v>
      </c>
      <c r="JA131" s="406" t="s">
        <v>397</v>
      </c>
      <c r="JB131" s="406" t="s">
        <v>397</v>
      </c>
      <c r="JC131" s="406" t="s">
        <v>397</v>
      </c>
      <c r="JD131" s="406" t="s">
        <v>397</v>
      </c>
      <c r="JE131" s="406" t="s">
        <v>397</v>
      </c>
      <c r="JF131" s="406" t="s">
        <v>397</v>
      </c>
      <c r="JG131" s="406" t="s">
        <v>397</v>
      </c>
      <c r="JH131" s="406" t="s">
        <v>397</v>
      </c>
      <c r="JI131" s="406" t="s">
        <v>397</v>
      </c>
      <c r="JJ131" s="406" t="s">
        <v>397</v>
      </c>
      <c r="JK131" s="406" t="s">
        <v>397</v>
      </c>
      <c r="JL131" s="406" t="s">
        <v>397</v>
      </c>
      <c r="JM131" s="406" t="s">
        <v>397</v>
      </c>
      <c r="JN131" s="406" t="s">
        <v>397</v>
      </c>
      <c r="JO131" s="406" t="s">
        <v>397</v>
      </c>
      <c r="JP131" s="406" t="s">
        <v>397</v>
      </c>
      <c r="JQ131" s="406" t="s">
        <v>397</v>
      </c>
      <c r="JR131" s="406" t="s">
        <v>397</v>
      </c>
      <c r="JS131" s="406" t="s">
        <v>397</v>
      </c>
      <c r="JT131" s="406" t="s">
        <v>397</v>
      </c>
      <c r="JU131" s="406" t="s">
        <v>397</v>
      </c>
      <c r="JV131" s="406" t="s">
        <v>397</v>
      </c>
      <c r="JW131" s="406" t="s">
        <v>397</v>
      </c>
      <c r="JX131" s="406" t="s">
        <v>397</v>
      </c>
      <c r="JY131" s="406" t="s">
        <v>397</v>
      </c>
      <c r="JZ131" s="406" t="s">
        <v>397</v>
      </c>
      <c r="KA131" s="406" t="s">
        <v>397</v>
      </c>
      <c r="KB131" s="406" t="s">
        <v>397</v>
      </c>
      <c r="KC131" s="406" t="s">
        <v>397</v>
      </c>
      <c r="KD131" s="406" t="s">
        <v>397</v>
      </c>
      <c r="KE131" s="406" t="s">
        <v>397</v>
      </c>
      <c r="KF131" s="406" t="s">
        <v>397</v>
      </c>
      <c r="KG131" s="406" t="s">
        <v>397</v>
      </c>
      <c r="KH131" s="406" t="s">
        <v>397</v>
      </c>
      <c r="KI131" s="406" t="s">
        <v>397</v>
      </c>
      <c r="KJ131" s="406" t="s">
        <v>397</v>
      </c>
      <c r="KK131" s="406" t="s">
        <v>397</v>
      </c>
      <c r="KL131" s="406" t="s">
        <v>397</v>
      </c>
      <c r="KM131" s="406" t="s">
        <v>397</v>
      </c>
      <c r="KN131" s="406" t="s">
        <v>397</v>
      </c>
      <c r="KO131" s="406" t="s">
        <v>397</v>
      </c>
      <c r="KP131" s="406" t="s">
        <v>397</v>
      </c>
      <c r="KQ131" s="406" t="s">
        <v>397</v>
      </c>
      <c r="KR131" s="406" t="s">
        <v>397</v>
      </c>
      <c r="KS131" s="406" t="s">
        <v>397</v>
      </c>
      <c r="KT131" s="406" t="s">
        <v>397</v>
      </c>
      <c r="KU131" s="406"/>
      <c r="KV131" s="406"/>
      <c r="KW131" s="406"/>
      <c r="KX131" s="406"/>
      <c r="KY131" s="397"/>
      <c r="KZ131" s="397" t="s">
        <v>194</v>
      </c>
      <c r="LA131" s="397" t="s">
        <v>397</v>
      </c>
      <c r="LB131" s="397" t="s">
        <v>397</v>
      </c>
      <c r="LC131" s="397" t="s">
        <v>397</v>
      </c>
      <c r="LD131" s="397" t="s">
        <v>397</v>
      </c>
      <c r="LE131" s="397" t="s">
        <v>397</v>
      </c>
      <c r="LF131" s="397" t="s">
        <v>397</v>
      </c>
      <c r="LG131" s="397"/>
      <c r="LH131" s="406"/>
      <c r="LI131" s="406"/>
      <c r="LJ131" s="406"/>
      <c r="LK131" s="406"/>
      <c r="LL131" s="406"/>
      <c r="LM131" s="406"/>
      <c r="LN131" s="406"/>
      <c r="LO131" s="406"/>
      <c r="LP131" s="406"/>
      <c r="LQ131" s="406"/>
      <c r="LR131" s="406"/>
      <c r="LS131" s="406"/>
      <c r="LT131" s="406"/>
      <c r="LU131" s="406"/>
      <c r="LV131" s="406"/>
      <c r="LW131" s="406"/>
      <c r="LX131" s="406"/>
      <c r="LY131" s="406"/>
      <c r="LZ131" s="406"/>
      <c r="MA131" s="406"/>
      <c r="MB131" s="406"/>
      <c r="MC131" s="406"/>
      <c r="MD131" s="406"/>
      <c r="ME131" s="406"/>
      <c r="MF131" s="406"/>
      <c r="MG131" s="406"/>
      <c r="MH131" s="406"/>
      <c r="MI131" s="406"/>
      <c r="MJ131" s="406"/>
      <c r="MK131" s="406"/>
      <c r="ML131" s="406"/>
      <c r="MM131" s="406"/>
      <c r="MN131" s="406"/>
      <c r="MO131" s="406"/>
      <c r="MP131" s="406"/>
      <c r="MQ131" s="406"/>
      <c r="MR131" s="406"/>
      <c r="MS131" s="406"/>
      <c r="MT131" s="406"/>
      <c r="MU131" s="406"/>
      <c r="MV131" s="406"/>
      <c r="MW131" s="406"/>
      <c r="MX131" s="406"/>
      <c r="MY131" s="406"/>
      <c r="MZ131" s="406"/>
      <c r="NA131" s="406"/>
      <c r="NB131" s="406"/>
      <c r="NC131" s="406"/>
      <c r="ND131" s="406"/>
      <c r="NE131" s="406"/>
      <c r="NF131" s="406"/>
      <c r="NG131" s="406"/>
      <c r="NH131" s="406"/>
      <c r="NI131" s="406"/>
      <c r="NJ131" s="406"/>
      <c r="NK131" s="406"/>
      <c r="NL131" s="406"/>
      <c r="NM131" s="406"/>
      <c r="NN131" s="406"/>
      <c r="NO131" s="406"/>
      <c r="NP131" s="406"/>
      <c r="NQ131" s="406"/>
      <c r="NR131" s="406"/>
      <c r="NS131" s="406"/>
      <c r="NT131" s="406"/>
      <c r="NU131" s="406"/>
      <c r="NV131" s="406"/>
      <c r="NW131" s="406"/>
      <c r="NX131" s="406"/>
      <c r="NY131" s="406"/>
      <c r="NZ131" s="406"/>
      <c r="OA131" s="406"/>
      <c r="OB131" s="406"/>
      <c r="OC131" s="406"/>
      <c r="OD131" s="406"/>
      <c r="OE131" s="406"/>
      <c r="OF131" s="406"/>
      <c r="OG131" s="406"/>
      <c r="OH131" s="406"/>
      <c r="OI131" s="406"/>
      <c r="OJ131" s="406"/>
      <c r="OK131" s="406"/>
      <c r="OL131" s="406"/>
      <c r="OM131" s="406"/>
      <c r="ON131" s="406"/>
      <c r="OO131" s="406"/>
      <c r="OP131" s="406"/>
      <c r="OQ131" s="406"/>
      <c r="OR131" s="406"/>
      <c r="OS131" s="406"/>
      <c r="OT131" s="406"/>
      <c r="OU131" s="406"/>
      <c r="OV131" s="406"/>
      <c r="OW131" s="406"/>
      <c r="OX131" s="406"/>
      <c r="OY131" s="406"/>
      <c r="OZ131" s="406"/>
      <c r="PA131" s="406"/>
      <c r="PB131" s="406"/>
      <c r="PC131" s="406"/>
      <c r="PD131" s="406"/>
      <c r="PE131" s="406"/>
      <c r="PF131" s="406"/>
      <c r="PG131" s="406"/>
      <c r="PH131" s="406"/>
      <c r="PI131" s="406"/>
      <c r="PJ131" s="406"/>
      <c r="PK131" s="406"/>
      <c r="PL131" s="406"/>
      <c r="PM131" s="406"/>
      <c r="PN131" s="406"/>
      <c r="PO131" s="406"/>
      <c r="PP131" s="406"/>
      <c r="PQ131" s="406"/>
      <c r="PR131" s="406"/>
      <c r="PS131" s="406"/>
      <c r="PT131" s="406"/>
      <c r="PU131" s="406"/>
      <c r="PV131" s="406"/>
      <c r="PW131" s="406"/>
      <c r="PX131" s="406"/>
      <c r="PY131" s="406"/>
      <c r="PZ131" s="406"/>
      <c r="QA131" s="406"/>
      <c r="QB131" s="406"/>
      <c r="QC131" s="406"/>
      <c r="QD131" s="406"/>
      <c r="QE131" s="406"/>
      <c r="QF131" s="406"/>
      <c r="QG131" s="406"/>
      <c r="QH131" s="406"/>
      <c r="QI131" s="406"/>
      <c r="QJ131" s="406"/>
      <c r="QK131" s="406"/>
      <c r="QL131" s="406"/>
      <c r="QM131" s="406"/>
      <c r="QN131" s="406"/>
      <c r="QO131" s="406"/>
      <c r="QP131" s="406"/>
      <c r="QQ131" s="406"/>
      <c r="QR131" s="406"/>
      <c r="QS131" s="406"/>
      <c r="QT131" s="406"/>
      <c r="QU131" s="406"/>
      <c r="QV131" s="406"/>
      <c r="QW131" s="406"/>
      <c r="QX131" s="406"/>
      <c r="QY131" s="406"/>
      <c r="QZ131" s="406"/>
      <c r="RA131" s="406"/>
      <c r="RB131" s="406"/>
      <c r="RC131" s="406"/>
      <c r="RD131" s="406"/>
      <c r="RE131" s="406"/>
      <c r="RF131" s="406"/>
      <c r="RG131" s="406"/>
      <c r="RH131" s="406"/>
      <c r="RI131" s="406"/>
      <c r="RJ131" s="406"/>
      <c r="RK131" s="406"/>
      <c r="RL131" s="406"/>
      <c r="RM131" s="406"/>
      <c r="RN131" s="406"/>
      <c r="RO131" s="406"/>
      <c r="RP131" s="406"/>
      <c r="RQ131" s="406"/>
      <c r="RR131" s="406"/>
      <c r="RS131" s="406"/>
      <c r="RT131" s="406"/>
      <c r="RU131" s="406"/>
      <c r="RV131" s="406"/>
      <c r="RW131" s="406"/>
      <c r="RX131" s="406"/>
      <c r="RY131" s="406"/>
      <c r="RZ131" s="406"/>
      <c r="SA131" s="406"/>
      <c r="SB131" s="406"/>
      <c r="SC131" s="406"/>
      <c r="SD131" s="406"/>
      <c r="SE131" s="406"/>
      <c r="SF131" s="406"/>
      <c r="SG131" s="406"/>
    </row>
    <row r="132" spans="1:501">
      <c r="A132" s="395"/>
      <c r="B132" s="395" t="s">
        <v>195</v>
      </c>
      <c r="C132" s="395">
        <v>0</v>
      </c>
      <c r="D132" s="395">
        <v>0</v>
      </c>
      <c r="E132" s="395">
        <v>0.38</v>
      </c>
      <c r="F132" s="395">
        <v>0.67</v>
      </c>
      <c r="G132" s="395">
        <v>0.09</v>
      </c>
      <c r="H132" s="395">
        <v>0.08</v>
      </c>
      <c r="I132" s="395">
        <v>0.06</v>
      </c>
      <c r="J132" s="395">
        <v>0.27</v>
      </c>
      <c r="K132" s="395">
        <v>0.05</v>
      </c>
      <c r="L132" s="395">
        <v>0.09</v>
      </c>
      <c r="M132" s="395">
        <v>0</v>
      </c>
      <c r="N132" s="395"/>
      <c r="O132" s="398" t="s">
        <v>509</v>
      </c>
      <c r="P132" s="395">
        <v>0</v>
      </c>
      <c r="Q132" s="395">
        <v>0</v>
      </c>
      <c r="R132" s="395">
        <v>0.23</v>
      </c>
      <c r="S132" s="395">
        <v>0.17</v>
      </c>
      <c r="T132" s="395">
        <v>0</v>
      </c>
      <c r="U132" s="395">
        <v>0</v>
      </c>
      <c r="V132" s="395">
        <v>0</v>
      </c>
      <c r="W132" s="395" t="s">
        <v>397</v>
      </c>
      <c r="X132" s="395" t="s">
        <v>397</v>
      </c>
      <c r="Y132" s="395" t="s">
        <v>397</v>
      </c>
      <c r="Z132" s="395"/>
      <c r="AA132" s="395"/>
      <c r="AB132" s="395"/>
      <c r="AC132" s="395"/>
      <c r="AD132" s="395"/>
      <c r="AE132" s="395"/>
      <c r="AF132" s="397" t="s">
        <v>195</v>
      </c>
      <c r="AG132" s="395" t="s">
        <v>195</v>
      </c>
      <c r="AH132" s="406" t="s">
        <v>397</v>
      </c>
      <c r="AI132" s="406" t="s">
        <v>397</v>
      </c>
      <c r="AJ132" s="406" t="s">
        <v>397</v>
      </c>
      <c r="AK132" s="406" t="s">
        <v>397</v>
      </c>
      <c r="AL132" s="406" t="s">
        <v>397</v>
      </c>
      <c r="AM132" s="406" t="s">
        <v>397</v>
      </c>
      <c r="AN132" s="406" t="s">
        <v>397</v>
      </c>
      <c r="AO132" s="406" t="s">
        <v>397</v>
      </c>
      <c r="AP132" s="406" t="s">
        <v>397</v>
      </c>
      <c r="AQ132" s="406" t="s">
        <v>397</v>
      </c>
      <c r="AR132" s="406" t="s">
        <v>397</v>
      </c>
      <c r="AS132" s="406" t="s">
        <v>397</v>
      </c>
      <c r="AT132" s="406" t="s">
        <v>397</v>
      </c>
      <c r="AU132" s="406" t="s">
        <v>397</v>
      </c>
      <c r="AV132" s="406" t="s">
        <v>397</v>
      </c>
      <c r="AW132" s="406" t="s">
        <v>397</v>
      </c>
      <c r="AX132" s="406" t="s">
        <v>397</v>
      </c>
      <c r="AY132" s="406" t="s">
        <v>397</v>
      </c>
      <c r="AZ132" s="406" t="s">
        <v>397</v>
      </c>
      <c r="BA132" s="406" t="s">
        <v>397</v>
      </c>
      <c r="BB132" s="406" t="s">
        <v>397</v>
      </c>
      <c r="BC132" s="406" t="s">
        <v>397</v>
      </c>
      <c r="BD132" s="406" t="s">
        <v>397</v>
      </c>
      <c r="BE132" s="406" t="s">
        <v>397</v>
      </c>
      <c r="BF132" s="406" t="s">
        <v>397</v>
      </c>
      <c r="BG132" s="406" t="s">
        <v>397</v>
      </c>
      <c r="BH132" s="406" t="s">
        <v>397</v>
      </c>
      <c r="BI132" s="406" t="s">
        <v>397</v>
      </c>
      <c r="BJ132" s="406" t="s">
        <v>397</v>
      </c>
      <c r="BK132" s="406" t="s">
        <v>397</v>
      </c>
      <c r="BL132" s="406" t="s">
        <v>397</v>
      </c>
      <c r="BM132" s="406" t="s">
        <v>397</v>
      </c>
      <c r="BN132" s="406" t="s">
        <v>397</v>
      </c>
      <c r="BO132" s="406" t="s">
        <v>397</v>
      </c>
      <c r="BP132" s="406" t="s">
        <v>397</v>
      </c>
      <c r="BQ132" s="406" t="s">
        <v>397</v>
      </c>
      <c r="BR132" s="406" t="s">
        <v>397</v>
      </c>
      <c r="BS132" s="406" t="s">
        <v>397</v>
      </c>
      <c r="BT132" s="406" t="s">
        <v>397</v>
      </c>
      <c r="BU132" s="406" t="s">
        <v>397</v>
      </c>
      <c r="BV132" s="406" t="s">
        <v>397</v>
      </c>
      <c r="BW132" s="406" t="s">
        <v>397</v>
      </c>
      <c r="BX132" s="406" t="s">
        <v>397</v>
      </c>
      <c r="BY132" s="406" t="s">
        <v>397</v>
      </c>
      <c r="BZ132" s="406" t="s">
        <v>397</v>
      </c>
      <c r="CA132" s="406" t="s">
        <v>397</v>
      </c>
      <c r="CB132" s="406" t="s">
        <v>397</v>
      </c>
      <c r="CC132" s="406" t="s">
        <v>397</v>
      </c>
      <c r="CD132" s="406" t="s">
        <v>397</v>
      </c>
      <c r="CE132" s="406" t="s">
        <v>397</v>
      </c>
      <c r="CF132" s="406" t="s">
        <v>397</v>
      </c>
      <c r="CG132" s="406" t="s">
        <v>397</v>
      </c>
      <c r="CH132" s="406" t="s">
        <v>397</v>
      </c>
      <c r="CI132" s="406" t="s">
        <v>397</v>
      </c>
      <c r="CJ132" s="406" t="s">
        <v>397</v>
      </c>
      <c r="CK132" s="406" t="s">
        <v>397</v>
      </c>
      <c r="CL132" s="406" t="s">
        <v>397</v>
      </c>
      <c r="CM132" s="406" t="s">
        <v>397</v>
      </c>
      <c r="CN132" s="406" t="s">
        <v>397</v>
      </c>
      <c r="CO132" s="406" t="s">
        <v>397</v>
      </c>
      <c r="CP132" s="406" t="s">
        <v>397</v>
      </c>
      <c r="CQ132" s="406" t="s">
        <v>397</v>
      </c>
      <c r="CR132" s="406" t="s">
        <v>397</v>
      </c>
      <c r="CS132" s="406" t="s">
        <v>397</v>
      </c>
      <c r="CT132" s="406" t="s">
        <v>397</v>
      </c>
      <c r="CU132" s="406" t="s">
        <v>397</v>
      </c>
      <c r="CV132" s="406" t="s">
        <v>397</v>
      </c>
      <c r="CW132" s="406" t="s">
        <v>397</v>
      </c>
      <c r="CX132" s="406" t="s">
        <v>397</v>
      </c>
      <c r="CY132" s="406" t="s">
        <v>397</v>
      </c>
      <c r="CZ132" s="406" t="s">
        <v>397</v>
      </c>
      <c r="DA132" s="406" t="s">
        <v>397</v>
      </c>
      <c r="DB132" s="406" t="s">
        <v>397</v>
      </c>
      <c r="DC132" s="397"/>
      <c r="DD132" s="397"/>
      <c r="DE132" s="397"/>
      <c r="DF132" s="397" t="s">
        <v>397</v>
      </c>
      <c r="DG132" s="397" t="s">
        <v>397</v>
      </c>
      <c r="DH132" s="397" t="s">
        <v>397</v>
      </c>
      <c r="DI132" s="397" t="s">
        <v>397</v>
      </c>
      <c r="DJ132" s="397" t="s">
        <v>397</v>
      </c>
      <c r="DK132" s="397" t="s">
        <v>397</v>
      </c>
      <c r="DL132" s="397"/>
      <c r="DM132" s="397"/>
      <c r="DN132" s="397" t="s">
        <v>195</v>
      </c>
      <c r="DO132" s="395" t="s">
        <v>195</v>
      </c>
      <c r="DP132" s="406" t="s">
        <v>397</v>
      </c>
      <c r="DQ132" s="406" t="s">
        <v>397</v>
      </c>
      <c r="DR132" s="406" t="s">
        <v>397</v>
      </c>
      <c r="DS132" s="406" t="s">
        <v>397</v>
      </c>
      <c r="DT132" s="406" t="s">
        <v>397</v>
      </c>
      <c r="DU132" s="406" t="s">
        <v>397</v>
      </c>
      <c r="DV132" s="406" t="s">
        <v>397</v>
      </c>
      <c r="DW132" s="406" t="s">
        <v>397</v>
      </c>
      <c r="DX132" s="406" t="s">
        <v>397</v>
      </c>
      <c r="DY132" s="406" t="s">
        <v>397</v>
      </c>
      <c r="DZ132" s="406" t="s">
        <v>397</v>
      </c>
      <c r="EA132" s="406" t="s">
        <v>397</v>
      </c>
      <c r="EB132" s="406" t="s">
        <v>397</v>
      </c>
      <c r="EC132" s="406" t="s">
        <v>397</v>
      </c>
      <c r="ED132" s="406" t="s">
        <v>397</v>
      </c>
      <c r="EE132" s="406" t="s">
        <v>397</v>
      </c>
      <c r="EF132" s="406" t="s">
        <v>397</v>
      </c>
      <c r="EG132" s="406" t="s">
        <v>397</v>
      </c>
      <c r="EH132" s="406" t="s">
        <v>397</v>
      </c>
      <c r="EI132" s="406" t="s">
        <v>397</v>
      </c>
      <c r="EJ132" s="406" t="s">
        <v>397</v>
      </c>
      <c r="EK132" s="406" t="s">
        <v>397</v>
      </c>
      <c r="EL132" s="406" t="s">
        <v>397</v>
      </c>
      <c r="EM132" s="406" t="s">
        <v>397</v>
      </c>
      <c r="EN132" s="406" t="s">
        <v>397</v>
      </c>
      <c r="EO132" s="406" t="s">
        <v>397</v>
      </c>
      <c r="EP132" s="406" t="s">
        <v>397</v>
      </c>
      <c r="EQ132" s="406" t="s">
        <v>397</v>
      </c>
      <c r="ER132" s="406" t="s">
        <v>397</v>
      </c>
      <c r="ES132" s="406" t="s">
        <v>397</v>
      </c>
      <c r="ET132" s="406" t="s">
        <v>397</v>
      </c>
      <c r="EU132" s="406" t="s">
        <v>397</v>
      </c>
      <c r="EV132" s="406" t="s">
        <v>397</v>
      </c>
      <c r="EW132" s="406" t="s">
        <v>397</v>
      </c>
      <c r="EX132" s="406" t="s">
        <v>397</v>
      </c>
      <c r="EY132" s="406" t="s">
        <v>397</v>
      </c>
      <c r="EZ132" s="406" t="s">
        <v>397</v>
      </c>
      <c r="FA132" s="406" t="s">
        <v>397</v>
      </c>
      <c r="FB132" s="406" t="s">
        <v>397</v>
      </c>
      <c r="FC132" s="406" t="s">
        <v>397</v>
      </c>
      <c r="FD132" s="406" t="s">
        <v>397</v>
      </c>
      <c r="FE132" s="406" t="s">
        <v>397</v>
      </c>
      <c r="FF132" s="406" t="s">
        <v>397</v>
      </c>
      <c r="FG132" s="406" t="s">
        <v>397</v>
      </c>
      <c r="FH132" s="406" t="s">
        <v>397</v>
      </c>
      <c r="FI132" s="406" t="s">
        <v>397</v>
      </c>
      <c r="FJ132" s="406" t="s">
        <v>397</v>
      </c>
      <c r="FK132" s="406" t="s">
        <v>397</v>
      </c>
      <c r="FL132" s="406" t="s">
        <v>397</v>
      </c>
      <c r="FM132" s="406" t="s">
        <v>397</v>
      </c>
      <c r="FN132" s="406" t="s">
        <v>397</v>
      </c>
      <c r="FO132" s="406" t="s">
        <v>397</v>
      </c>
      <c r="FP132" s="406" t="s">
        <v>397</v>
      </c>
      <c r="FQ132" s="406" t="s">
        <v>397</v>
      </c>
      <c r="FR132" s="406" t="s">
        <v>397</v>
      </c>
      <c r="FS132" s="406" t="s">
        <v>397</v>
      </c>
      <c r="FT132" s="406" t="s">
        <v>397</v>
      </c>
      <c r="FU132" s="406" t="s">
        <v>397</v>
      </c>
      <c r="FV132" s="406" t="s">
        <v>397</v>
      </c>
      <c r="FW132" s="406" t="s">
        <v>397</v>
      </c>
      <c r="FX132" s="406" t="s">
        <v>397</v>
      </c>
      <c r="FY132" s="406" t="s">
        <v>397</v>
      </c>
      <c r="FZ132" s="406" t="s">
        <v>397</v>
      </c>
      <c r="GA132" s="406" t="s">
        <v>397</v>
      </c>
      <c r="GB132" s="406" t="s">
        <v>397</v>
      </c>
      <c r="GC132" s="406" t="s">
        <v>397</v>
      </c>
      <c r="GD132" s="406" t="s">
        <v>397</v>
      </c>
      <c r="GE132" s="406" t="s">
        <v>397</v>
      </c>
      <c r="GF132" s="406" t="s">
        <v>397</v>
      </c>
      <c r="GG132" s="406" t="s">
        <v>397</v>
      </c>
      <c r="GH132" s="406" t="s">
        <v>397</v>
      </c>
      <c r="GI132" s="406" t="s">
        <v>397</v>
      </c>
      <c r="GJ132" s="406" t="s">
        <v>397</v>
      </c>
      <c r="GK132" s="406" t="s">
        <v>397</v>
      </c>
      <c r="GL132" s="406" t="s">
        <v>397</v>
      </c>
      <c r="GM132" s="406" t="s">
        <v>397</v>
      </c>
      <c r="GN132" s="406" t="s">
        <v>397</v>
      </c>
      <c r="GO132" s="406" t="s">
        <v>397</v>
      </c>
      <c r="GP132" s="406" t="s">
        <v>397</v>
      </c>
      <c r="GQ132" s="406" t="s">
        <v>397</v>
      </c>
      <c r="GR132" s="406" t="s">
        <v>397</v>
      </c>
      <c r="GS132" s="406" t="s">
        <v>397</v>
      </c>
      <c r="GT132" s="406" t="s">
        <v>397</v>
      </c>
      <c r="GU132" s="406" t="s">
        <v>397</v>
      </c>
      <c r="GV132" s="406" t="s">
        <v>397</v>
      </c>
      <c r="GW132" s="406" t="s">
        <v>397</v>
      </c>
      <c r="GX132" s="406" t="s">
        <v>397</v>
      </c>
      <c r="GY132" s="406" t="s">
        <v>397</v>
      </c>
      <c r="GZ132" s="406" t="s">
        <v>397</v>
      </c>
      <c r="HA132" s="406" t="s">
        <v>397</v>
      </c>
      <c r="HB132" s="406" t="s">
        <v>397</v>
      </c>
      <c r="HC132" s="406" t="s">
        <v>397</v>
      </c>
      <c r="HD132" s="406" t="s">
        <v>397</v>
      </c>
      <c r="HE132" s="406" t="s">
        <v>397</v>
      </c>
      <c r="HF132" s="406" t="s">
        <v>397</v>
      </c>
      <c r="HG132" s="406" t="s">
        <v>397</v>
      </c>
      <c r="HH132" s="406" t="s">
        <v>397</v>
      </c>
      <c r="HI132" s="406" t="s">
        <v>397</v>
      </c>
      <c r="HJ132" s="406" t="s">
        <v>397</v>
      </c>
      <c r="HK132" s="406" t="s">
        <v>397</v>
      </c>
      <c r="HL132" s="406" t="s">
        <v>397</v>
      </c>
      <c r="HM132" s="406" t="s">
        <v>397</v>
      </c>
      <c r="HN132" s="406" t="s">
        <v>397</v>
      </c>
      <c r="HO132" s="406" t="s">
        <v>397</v>
      </c>
      <c r="HP132" s="406" t="s">
        <v>397</v>
      </c>
      <c r="HQ132" s="406" t="s">
        <v>397</v>
      </c>
      <c r="HR132" s="406" t="s">
        <v>397</v>
      </c>
      <c r="HS132" s="406" t="s">
        <v>397</v>
      </c>
      <c r="HT132" s="406" t="s">
        <v>397</v>
      </c>
      <c r="HU132" s="406" t="s">
        <v>397</v>
      </c>
      <c r="HV132" s="406" t="s">
        <v>397</v>
      </c>
      <c r="HW132" s="406" t="s">
        <v>397</v>
      </c>
      <c r="HX132" s="406" t="s">
        <v>397</v>
      </c>
      <c r="HY132" s="406" t="s">
        <v>397</v>
      </c>
      <c r="HZ132" s="406" t="s">
        <v>397</v>
      </c>
      <c r="IA132" s="406" t="s">
        <v>397</v>
      </c>
      <c r="IB132" s="406" t="s">
        <v>397</v>
      </c>
      <c r="IC132" s="406" t="s">
        <v>397</v>
      </c>
      <c r="ID132" s="406" t="s">
        <v>397</v>
      </c>
      <c r="IE132" s="406" t="s">
        <v>397</v>
      </c>
      <c r="IF132" s="406" t="s">
        <v>397</v>
      </c>
      <c r="IG132" s="406" t="s">
        <v>397</v>
      </c>
      <c r="IH132" s="406" t="s">
        <v>397</v>
      </c>
      <c r="II132" s="406" t="s">
        <v>397</v>
      </c>
      <c r="IJ132" s="406" t="s">
        <v>397</v>
      </c>
      <c r="IK132" s="406" t="s">
        <v>397</v>
      </c>
      <c r="IL132" s="406" t="s">
        <v>397</v>
      </c>
      <c r="IM132" s="406" t="s">
        <v>397</v>
      </c>
      <c r="IN132" s="406" t="s">
        <v>397</v>
      </c>
      <c r="IO132" s="406" t="s">
        <v>397</v>
      </c>
      <c r="IP132" s="406" t="s">
        <v>397</v>
      </c>
      <c r="IQ132" s="406" t="s">
        <v>397</v>
      </c>
      <c r="IR132" s="406" t="s">
        <v>397</v>
      </c>
      <c r="IS132" s="406" t="s">
        <v>397</v>
      </c>
      <c r="IT132" s="406" t="s">
        <v>397</v>
      </c>
      <c r="IU132" s="406" t="s">
        <v>397</v>
      </c>
      <c r="IV132" s="406" t="s">
        <v>397</v>
      </c>
      <c r="IW132" s="406" t="s">
        <v>397</v>
      </c>
      <c r="IX132" s="406" t="s">
        <v>397</v>
      </c>
      <c r="IY132" s="406" t="s">
        <v>397</v>
      </c>
      <c r="IZ132" s="406" t="s">
        <v>397</v>
      </c>
      <c r="JA132" s="406" t="s">
        <v>397</v>
      </c>
      <c r="JB132" s="406" t="s">
        <v>397</v>
      </c>
      <c r="JC132" s="406" t="s">
        <v>397</v>
      </c>
      <c r="JD132" s="406" t="s">
        <v>397</v>
      </c>
      <c r="JE132" s="406" t="s">
        <v>397</v>
      </c>
      <c r="JF132" s="406" t="s">
        <v>397</v>
      </c>
      <c r="JG132" s="406" t="s">
        <v>397</v>
      </c>
      <c r="JH132" s="406" t="s">
        <v>397</v>
      </c>
      <c r="JI132" s="406" t="s">
        <v>397</v>
      </c>
      <c r="JJ132" s="406" t="s">
        <v>397</v>
      </c>
      <c r="JK132" s="406" t="s">
        <v>397</v>
      </c>
      <c r="JL132" s="406" t="s">
        <v>397</v>
      </c>
      <c r="JM132" s="406" t="s">
        <v>397</v>
      </c>
      <c r="JN132" s="406" t="s">
        <v>397</v>
      </c>
      <c r="JO132" s="406" t="s">
        <v>397</v>
      </c>
      <c r="JP132" s="406" t="s">
        <v>397</v>
      </c>
      <c r="JQ132" s="406" t="s">
        <v>397</v>
      </c>
      <c r="JR132" s="406" t="s">
        <v>397</v>
      </c>
      <c r="JS132" s="406" t="s">
        <v>397</v>
      </c>
      <c r="JT132" s="406" t="s">
        <v>397</v>
      </c>
      <c r="JU132" s="406" t="s">
        <v>397</v>
      </c>
      <c r="JV132" s="406" t="s">
        <v>397</v>
      </c>
      <c r="JW132" s="406" t="s">
        <v>397</v>
      </c>
      <c r="JX132" s="406" t="s">
        <v>397</v>
      </c>
      <c r="JY132" s="406" t="s">
        <v>397</v>
      </c>
      <c r="JZ132" s="406" t="s">
        <v>397</v>
      </c>
      <c r="KA132" s="406" t="s">
        <v>397</v>
      </c>
      <c r="KB132" s="406" t="s">
        <v>397</v>
      </c>
      <c r="KC132" s="406" t="s">
        <v>397</v>
      </c>
      <c r="KD132" s="406" t="s">
        <v>397</v>
      </c>
      <c r="KE132" s="406" t="s">
        <v>397</v>
      </c>
      <c r="KF132" s="406" t="s">
        <v>397</v>
      </c>
      <c r="KG132" s="406" t="s">
        <v>397</v>
      </c>
      <c r="KH132" s="406" t="s">
        <v>397</v>
      </c>
      <c r="KI132" s="406" t="s">
        <v>397</v>
      </c>
      <c r="KJ132" s="406" t="s">
        <v>397</v>
      </c>
      <c r="KK132" s="406" t="s">
        <v>397</v>
      </c>
      <c r="KL132" s="406" t="s">
        <v>397</v>
      </c>
      <c r="KM132" s="406" t="s">
        <v>397</v>
      </c>
      <c r="KN132" s="406" t="s">
        <v>397</v>
      </c>
      <c r="KO132" s="406" t="s">
        <v>397</v>
      </c>
      <c r="KP132" s="406" t="s">
        <v>397</v>
      </c>
      <c r="KQ132" s="406" t="s">
        <v>397</v>
      </c>
      <c r="KR132" s="406" t="s">
        <v>397</v>
      </c>
      <c r="KS132" s="406" t="s">
        <v>397</v>
      </c>
      <c r="KT132" s="406" t="s">
        <v>397</v>
      </c>
      <c r="KU132" s="406"/>
      <c r="KV132" s="406"/>
      <c r="KW132" s="406"/>
      <c r="KX132" s="406"/>
      <c r="KY132" s="397"/>
      <c r="KZ132" s="397" t="s">
        <v>195</v>
      </c>
      <c r="LA132" s="397" t="s">
        <v>397</v>
      </c>
      <c r="LB132" s="397" t="s">
        <v>397</v>
      </c>
      <c r="LC132" s="397" t="s">
        <v>397</v>
      </c>
      <c r="LD132" s="397" t="s">
        <v>397</v>
      </c>
      <c r="LE132" s="397" t="s">
        <v>397</v>
      </c>
      <c r="LF132" s="397" t="s">
        <v>397</v>
      </c>
      <c r="LG132" s="397"/>
      <c r="LH132" s="406"/>
      <c r="LI132" s="406"/>
      <c r="LJ132" s="406"/>
      <c r="LK132" s="406"/>
      <c r="LL132" s="406"/>
      <c r="LM132" s="406"/>
      <c r="LN132" s="406"/>
      <c r="LO132" s="406"/>
      <c r="LP132" s="406"/>
      <c r="LQ132" s="406"/>
      <c r="LR132" s="406"/>
      <c r="LS132" s="406"/>
      <c r="LT132" s="406"/>
      <c r="LU132" s="406"/>
      <c r="LV132" s="406"/>
      <c r="LW132" s="406"/>
      <c r="LX132" s="406"/>
      <c r="LY132" s="406"/>
      <c r="LZ132" s="406"/>
      <c r="MA132" s="406"/>
      <c r="MB132" s="406"/>
      <c r="MC132" s="406"/>
      <c r="MD132" s="406"/>
      <c r="ME132" s="406"/>
      <c r="MF132" s="406"/>
      <c r="MG132" s="406"/>
      <c r="MH132" s="406"/>
      <c r="MI132" s="406"/>
      <c r="MJ132" s="406"/>
      <c r="MK132" s="406"/>
      <c r="ML132" s="406"/>
      <c r="MM132" s="406"/>
      <c r="MN132" s="406"/>
      <c r="MO132" s="406"/>
      <c r="MP132" s="406"/>
      <c r="MQ132" s="406"/>
      <c r="MR132" s="406"/>
      <c r="MS132" s="406"/>
      <c r="MT132" s="406"/>
      <c r="MU132" s="406"/>
      <c r="MV132" s="406"/>
      <c r="MW132" s="406"/>
      <c r="MX132" s="406"/>
      <c r="MY132" s="406"/>
      <c r="MZ132" s="406"/>
      <c r="NA132" s="406"/>
      <c r="NB132" s="406"/>
      <c r="NC132" s="406"/>
      <c r="ND132" s="406"/>
      <c r="NE132" s="406"/>
      <c r="NF132" s="406"/>
      <c r="NG132" s="406"/>
      <c r="NH132" s="406"/>
      <c r="NI132" s="406"/>
      <c r="NJ132" s="406"/>
      <c r="NK132" s="406"/>
      <c r="NL132" s="406"/>
      <c r="NM132" s="406"/>
      <c r="NN132" s="406"/>
      <c r="NO132" s="406"/>
      <c r="NP132" s="406"/>
      <c r="NQ132" s="406"/>
      <c r="NR132" s="406"/>
      <c r="NS132" s="406"/>
      <c r="NT132" s="406"/>
      <c r="NU132" s="406"/>
      <c r="NV132" s="406"/>
      <c r="NW132" s="406"/>
      <c r="NX132" s="406"/>
      <c r="NY132" s="406"/>
      <c r="NZ132" s="406"/>
      <c r="OA132" s="406"/>
      <c r="OB132" s="406"/>
      <c r="OC132" s="406"/>
      <c r="OD132" s="406"/>
      <c r="OE132" s="406"/>
      <c r="OF132" s="406"/>
      <c r="OG132" s="406"/>
      <c r="OH132" s="406"/>
      <c r="OI132" s="406"/>
      <c r="OJ132" s="406"/>
      <c r="OK132" s="406"/>
      <c r="OL132" s="406"/>
      <c r="OM132" s="406"/>
      <c r="ON132" s="406"/>
      <c r="OO132" s="406"/>
      <c r="OP132" s="406"/>
      <c r="OQ132" s="406"/>
      <c r="OR132" s="406"/>
      <c r="OS132" s="406"/>
      <c r="OT132" s="406"/>
      <c r="OU132" s="406"/>
      <c r="OV132" s="406"/>
      <c r="OW132" s="406"/>
      <c r="OX132" s="406"/>
      <c r="OY132" s="406"/>
      <c r="OZ132" s="406"/>
      <c r="PA132" s="406"/>
      <c r="PB132" s="406"/>
      <c r="PC132" s="406"/>
      <c r="PD132" s="406"/>
      <c r="PE132" s="406"/>
      <c r="PF132" s="406"/>
      <c r="PG132" s="406"/>
      <c r="PH132" s="406"/>
      <c r="PI132" s="406"/>
      <c r="PJ132" s="406"/>
      <c r="PK132" s="406"/>
      <c r="PL132" s="406"/>
      <c r="PM132" s="406"/>
      <c r="PN132" s="406"/>
      <c r="PO132" s="406"/>
      <c r="PP132" s="406"/>
      <c r="PQ132" s="406"/>
      <c r="PR132" s="406"/>
      <c r="PS132" s="406"/>
      <c r="PT132" s="406"/>
      <c r="PU132" s="406"/>
      <c r="PV132" s="406"/>
      <c r="PW132" s="406"/>
      <c r="PX132" s="406"/>
      <c r="PY132" s="406"/>
      <c r="PZ132" s="406"/>
      <c r="QA132" s="406"/>
      <c r="QB132" s="406"/>
      <c r="QC132" s="406"/>
      <c r="QD132" s="406"/>
      <c r="QE132" s="406"/>
      <c r="QF132" s="406"/>
      <c r="QG132" s="406"/>
      <c r="QH132" s="406"/>
      <c r="QI132" s="406"/>
      <c r="QJ132" s="406"/>
      <c r="QK132" s="406"/>
      <c r="QL132" s="406"/>
      <c r="QM132" s="406"/>
      <c r="QN132" s="406"/>
      <c r="QO132" s="406"/>
      <c r="QP132" s="406"/>
      <c r="QQ132" s="406"/>
      <c r="QR132" s="406"/>
      <c r="QS132" s="406"/>
      <c r="QT132" s="406"/>
      <c r="QU132" s="406"/>
      <c r="QV132" s="406"/>
      <c r="QW132" s="406"/>
      <c r="QX132" s="406"/>
      <c r="QY132" s="406"/>
      <c r="QZ132" s="406"/>
      <c r="RA132" s="406"/>
      <c r="RB132" s="406"/>
      <c r="RC132" s="406"/>
      <c r="RD132" s="406"/>
      <c r="RE132" s="406"/>
      <c r="RF132" s="406"/>
      <c r="RG132" s="406"/>
      <c r="RH132" s="406"/>
      <c r="RI132" s="406"/>
      <c r="RJ132" s="406"/>
      <c r="RK132" s="406"/>
      <c r="RL132" s="406"/>
      <c r="RM132" s="406"/>
      <c r="RN132" s="406"/>
      <c r="RO132" s="406"/>
      <c r="RP132" s="406"/>
      <c r="RQ132" s="406"/>
      <c r="RR132" s="406"/>
      <c r="RS132" s="406"/>
      <c r="RT132" s="406"/>
      <c r="RU132" s="406"/>
      <c r="RV132" s="406"/>
      <c r="RW132" s="406"/>
      <c r="RX132" s="406"/>
      <c r="RY132" s="406"/>
      <c r="RZ132" s="406"/>
      <c r="SA132" s="406"/>
      <c r="SB132" s="406"/>
      <c r="SC132" s="406"/>
      <c r="SD132" s="406"/>
      <c r="SE132" s="406"/>
      <c r="SF132" s="406"/>
      <c r="SG132" s="406"/>
    </row>
    <row r="133" spans="1:501">
      <c r="A133" s="395"/>
      <c r="B133" s="395"/>
      <c r="C133" s="395">
        <v>0</v>
      </c>
      <c r="D133" s="395">
        <v>0</v>
      </c>
      <c r="E133" s="395">
        <v>0</v>
      </c>
      <c r="F133" s="395">
        <v>0</v>
      </c>
      <c r="G133" s="395">
        <v>0</v>
      </c>
      <c r="H133" s="395">
        <v>0</v>
      </c>
      <c r="I133" s="395">
        <v>0</v>
      </c>
      <c r="J133" s="395">
        <v>0</v>
      </c>
      <c r="K133" s="395">
        <v>0</v>
      </c>
      <c r="L133" s="395">
        <v>0</v>
      </c>
      <c r="M133" s="395">
        <v>0</v>
      </c>
      <c r="N133" s="395"/>
      <c r="O133" s="398">
        <v>0</v>
      </c>
      <c r="P133" s="395">
        <v>0</v>
      </c>
      <c r="Q133" s="395">
        <v>0</v>
      </c>
      <c r="R133" s="395">
        <v>0</v>
      </c>
      <c r="S133" s="395">
        <v>0</v>
      </c>
      <c r="T133" s="395">
        <v>0</v>
      </c>
      <c r="U133" s="395">
        <v>0</v>
      </c>
      <c r="V133" s="395">
        <v>0</v>
      </c>
      <c r="W133" s="395" t="s">
        <v>397</v>
      </c>
      <c r="X133" s="395" t="s">
        <v>397</v>
      </c>
      <c r="Y133" s="395" t="s">
        <v>397</v>
      </c>
      <c r="Z133" s="395"/>
      <c r="AA133" s="395"/>
      <c r="AB133" s="395"/>
      <c r="AC133" s="395"/>
      <c r="AD133" s="395"/>
      <c r="AE133" s="395"/>
      <c r="AF133" s="397">
        <v>0</v>
      </c>
      <c r="AG133" s="395">
        <v>0</v>
      </c>
      <c r="AH133" s="406" t="s">
        <v>397</v>
      </c>
      <c r="AI133" s="406" t="s">
        <v>397</v>
      </c>
      <c r="AJ133" s="406" t="s">
        <v>397</v>
      </c>
      <c r="AK133" s="406" t="s">
        <v>397</v>
      </c>
      <c r="AL133" s="406" t="s">
        <v>397</v>
      </c>
      <c r="AM133" s="406" t="s">
        <v>397</v>
      </c>
      <c r="AN133" s="406" t="s">
        <v>397</v>
      </c>
      <c r="AO133" s="406" t="s">
        <v>397</v>
      </c>
      <c r="AP133" s="406" t="s">
        <v>397</v>
      </c>
      <c r="AQ133" s="406" t="s">
        <v>397</v>
      </c>
      <c r="AR133" s="406" t="s">
        <v>397</v>
      </c>
      <c r="AS133" s="406" t="s">
        <v>397</v>
      </c>
      <c r="AT133" s="406" t="s">
        <v>397</v>
      </c>
      <c r="AU133" s="406" t="s">
        <v>397</v>
      </c>
      <c r="AV133" s="406" t="s">
        <v>397</v>
      </c>
      <c r="AW133" s="406" t="s">
        <v>397</v>
      </c>
      <c r="AX133" s="406" t="s">
        <v>397</v>
      </c>
      <c r="AY133" s="406" t="s">
        <v>397</v>
      </c>
      <c r="AZ133" s="406" t="s">
        <v>397</v>
      </c>
      <c r="BA133" s="406" t="s">
        <v>397</v>
      </c>
      <c r="BB133" s="406" t="s">
        <v>397</v>
      </c>
      <c r="BC133" s="406" t="s">
        <v>397</v>
      </c>
      <c r="BD133" s="406" t="s">
        <v>397</v>
      </c>
      <c r="BE133" s="406" t="s">
        <v>397</v>
      </c>
      <c r="BF133" s="406" t="s">
        <v>397</v>
      </c>
      <c r="BG133" s="406" t="s">
        <v>397</v>
      </c>
      <c r="BH133" s="406" t="s">
        <v>397</v>
      </c>
      <c r="BI133" s="406" t="s">
        <v>397</v>
      </c>
      <c r="BJ133" s="406" t="s">
        <v>397</v>
      </c>
      <c r="BK133" s="406" t="s">
        <v>397</v>
      </c>
      <c r="BL133" s="406" t="s">
        <v>397</v>
      </c>
      <c r="BM133" s="406" t="s">
        <v>397</v>
      </c>
      <c r="BN133" s="406" t="s">
        <v>397</v>
      </c>
      <c r="BO133" s="406" t="s">
        <v>397</v>
      </c>
      <c r="BP133" s="406" t="s">
        <v>397</v>
      </c>
      <c r="BQ133" s="406" t="s">
        <v>397</v>
      </c>
      <c r="BR133" s="406" t="s">
        <v>397</v>
      </c>
      <c r="BS133" s="406" t="s">
        <v>397</v>
      </c>
      <c r="BT133" s="406" t="s">
        <v>397</v>
      </c>
      <c r="BU133" s="406" t="s">
        <v>397</v>
      </c>
      <c r="BV133" s="406" t="s">
        <v>397</v>
      </c>
      <c r="BW133" s="406" t="s">
        <v>397</v>
      </c>
      <c r="BX133" s="406" t="s">
        <v>397</v>
      </c>
      <c r="BY133" s="406" t="s">
        <v>397</v>
      </c>
      <c r="BZ133" s="406" t="s">
        <v>397</v>
      </c>
      <c r="CA133" s="406" t="s">
        <v>397</v>
      </c>
      <c r="CB133" s="406" t="s">
        <v>397</v>
      </c>
      <c r="CC133" s="406" t="s">
        <v>397</v>
      </c>
      <c r="CD133" s="406" t="s">
        <v>397</v>
      </c>
      <c r="CE133" s="406" t="s">
        <v>397</v>
      </c>
      <c r="CF133" s="406" t="s">
        <v>397</v>
      </c>
      <c r="CG133" s="406" t="s">
        <v>397</v>
      </c>
      <c r="CH133" s="406" t="s">
        <v>397</v>
      </c>
      <c r="CI133" s="406" t="s">
        <v>397</v>
      </c>
      <c r="CJ133" s="406" t="s">
        <v>397</v>
      </c>
      <c r="CK133" s="406" t="s">
        <v>397</v>
      </c>
      <c r="CL133" s="406" t="s">
        <v>397</v>
      </c>
      <c r="CM133" s="406" t="s">
        <v>397</v>
      </c>
      <c r="CN133" s="406" t="s">
        <v>397</v>
      </c>
      <c r="CO133" s="406" t="s">
        <v>397</v>
      </c>
      <c r="CP133" s="406" t="s">
        <v>397</v>
      </c>
      <c r="CQ133" s="406" t="s">
        <v>397</v>
      </c>
      <c r="CR133" s="406" t="s">
        <v>397</v>
      </c>
      <c r="CS133" s="406" t="s">
        <v>397</v>
      </c>
      <c r="CT133" s="406" t="s">
        <v>397</v>
      </c>
      <c r="CU133" s="406" t="s">
        <v>397</v>
      </c>
      <c r="CV133" s="406" t="s">
        <v>397</v>
      </c>
      <c r="CW133" s="406" t="s">
        <v>397</v>
      </c>
      <c r="CX133" s="406" t="s">
        <v>397</v>
      </c>
      <c r="CY133" s="406" t="s">
        <v>397</v>
      </c>
      <c r="CZ133" s="406" t="s">
        <v>397</v>
      </c>
      <c r="DA133" s="406" t="s">
        <v>397</v>
      </c>
      <c r="DB133" s="406" t="s">
        <v>397</v>
      </c>
      <c r="DC133" s="397"/>
      <c r="DD133" s="397"/>
      <c r="DE133" s="397"/>
      <c r="DF133" s="397" t="s">
        <v>397</v>
      </c>
      <c r="DG133" s="397" t="s">
        <v>397</v>
      </c>
      <c r="DH133" s="397" t="s">
        <v>397</v>
      </c>
      <c r="DI133" s="397" t="s">
        <v>397</v>
      </c>
      <c r="DJ133" s="397" t="s">
        <v>397</v>
      </c>
      <c r="DK133" s="397" t="s">
        <v>397</v>
      </c>
      <c r="DL133" s="397"/>
      <c r="DM133" s="397"/>
      <c r="DN133" s="397">
        <v>0</v>
      </c>
      <c r="DO133" s="395">
        <v>0</v>
      </c>
      <c r="DP133" s="406" t="s">
        <v>397</v>
      </c>
      <c r="DQ133" s="406" t="s">
        <v>397</v>
      </c>
      <c r="DR133" s="406" t="s">
        <v>397</v>
      </c>
      <c r="DS133" s="406" t="s">
        <v>397</v>
      </c>
      <c r="DT133" s="406" t="s">
        <v>397</v>
      </c>
      <c r="DU133" s="406" t="s">
        <v>397</v>
      </c>
      <c r="DV133" s="406" t="s">
        <v>397</v>
      </c>
      <c r="DW133" s="406" t="s">
        <v>397</v>
      </c>
      <c r="DX133" s="406" t="s">
        <v>397</v>
      </c>
      <c r="DY133" s="406" t="s">
        <v>397</v>
      </c>
      <c r="DZ133" s="406" t="s">
        <v>397</v>
      </c>
      <c r="EA133" s="406" t="s">
        <v>397</v>
      </c>
      <c r="EB133" s="406" t="s">
        <v>397</v>
      </c>
      <c r="EC133" s="406" t="s">
        <v>397</v>
      </c>
      <c r="ED133" s="406" t="s">
        <v>397</v>
      </c>
      <c r="EE133" s="406" t="s">
        <v>397</v>
      </c>
      <c r="EF133" s="406" t="s">
        <v>397</v>
      </c>
      <c r="EG133" s="406" t="s">
        <v>397</v>
      </c>
      <c r="EH133" s="406" t="s">
        <v>397</v>
      </c>
      <c r="EI133" s="406" t="s">
        <v>397</v>
      </c>
      <c r="EJ133" s="406" t="s">
        <v>397</v>
      </c>
      <c r="EK133" s="406" t="s">
        <v>397</v>
      </c>
      <c r="EL133" s="406" t="s">
        <v>397</v>
      </c>
      <c r="EM133" s="406" t="s">
        <v>397</v>
      </c>
      <c r="EN133" s="406" t="s">
        <v>397</v>
      </c>
      <c r="EO133" s="406" t="s">
        <v>397</v>
      </c>
      <c r="EP133" s="406" t="s">
        <v>397</v>
      </c>
      <c r="EQ133" s="406" t="s">
        <v>397</v>
      </c>
      <c r="ER133" s="406" t="s">
        <v>397</v>
      </c>
      <c r="ES133" s="406" t="s">
        <v>397</v>
      </c>
      <c r="ET133" s="406" t="s">
        <v>397</v>
      </c>
      <c r="EU133" s="406" t="s">
        <v>397</v>
      </c>
      <c r="EV133" s="406" t="s">
        <v>397</v>
      </c>
      <c r="EW133" s="406" t="s">
        <v>397</v>
      </c>
      <c r="EX133" s="406" t="s">
        <v>397</v>
      </c>
      <c r="EY133" s="406" t="s">
        <v>397</v>
      </c>
      <c r="EZ133" s="406" t="s">
        <v>397</v>
      </c>
      <c r="FA133" s="406" t="s">
        <v>397</v>
      </c>
      <c r="FB133" s="406" t="s">
        <v>397</v>
      </c>
      <c r="FC133" s="406" t="s">
        <v>397</v>
      </c>
      <c r="FD133" s="406" t="s">
        <v>397</v>
      </c>
      <c r="FE133" s="406" t="s">
        <v>397</v>
      </c>
      <c r="FF133" s="406" t="s">
        <v>397</v>
      </c>
      <c r="FG133" s="406" t="s">
        <v>397</v>
      </c>
      <c r="FH133" s="406" t="s">
        <v>397</v>
      </c>
      <c r="FI133" s="406" t="s">
        <v>397</v>
      </c>
      <c r="FJ133" s="406" t="s">
        <v>397</v>
      </c>
      <c r="FK133" s="406" t="s">
        <v>397</v>
      </c>
      <c r="FL133" s="406" t="s">
        <v>397</v>
      </c>
      <c r="FM133" s="406" t="s">
        <v>397</v>
      </c>
      <c r="FN133" s="406" t="s">
        <v>397</v>
      </c>
      <c r="FO133" s="406" t="s">
        <v>397</v>
      </c>
      <c r="FP133" s="406" t="s">
        <v>397</v>
      </c>
      <c r="FQ133" s="406" t="s">
        <v>397</v>
      </c>
      <c r="FR133" s="406" t="s">
        <v>397</v>
      </c>
      <c r="FS133" s="406" t="s">
        <v>397</v>
      </c>
      <c r="FT133" s="406" t="s">
        <v>397</v>
      </c>
      <c r="FU133" s="406" t="s">
        <v>397</v>
      </c>
      <c r="FV133" s="406" t="s">
        <v>397</v>
      </c>
      <c r="FW133" s="406" t="s">
        <v>397</v>
      </c>
      <c r="FX133" s="406" t="s">
        <v>397</v>
      </c>
      <c r="FY133" s="406" t="s">
        <v>397</v>
      </c>
      <c r="FZ133" s="406" t="s">
        <v>397</v>
      </c>
      <c r="GA133" s="406" t="s">
        <v>397</v>
      </c>
      <c r="GB133" s="406" t="s">
        <v>397</v>
      </c>
      <c r="GC133" s="406" t="s">
        <v>397</v>
      </c>
      <c r="GD133" s="406" t="s">
        <v>397</v>
      </c>
      <c r="GE133" s="406" t="s">
        <v>397</v>
      </c>
      <c r="GF133" s="406" t="s">
        <v>397</v>
      </c>
      <c r="GG133" s="406" t="s">
        <v>397</v>
      </c>
      <c r="GH133" s="406" t="s">
        <v>397</v>
      </c>
      <c r="GI133" s="406" t="s">
        <v>397</v>
      </c>
      <c r="GJ133" s="406" t="s">
        <v>397</v>
      </c>
      <c r="GK133" s="406" t="s">
        <v>397</v>
      </c>
      <c r="GL133" s="406" t="s">
        <v>397</v>
      </c>
      <c r="GM133" s="406" t="s">
        <v>397</v>
      </c>
      <c r="GN133" s="406" t="s">
        <v>397</v>
      </c>
      <c r="GO133" s="406" t="s">
        <v>397</v>
      </c>
      <c r="GP133" s="406" t="s">
        <v>397</v>
      </c>
      <c r="GQ133" s="406" t="s">
        <v>397</v>
      </c>
      <c r="GR133" s="406" t="s">
        <v>397</v>
      </c>
      <c r="GS133" s="406" t="s">
        <v>397</v>
      </c>
      <c r="GT133" s="406" t="s">
        <v>397</v>
      </c>
      <c r="GU133" s="406" t="s">
        <v>397</v>
      </c>
      <c r="GV133" s="406" t="s">
        <v>397</v>
      </c>
      <c r="GW133" s="406" t="s">
        <v>397</v>
      </c>
      <c r="GX133" s="406" t="s">
        <v>397</v>
      </c>
      <c r="GY133" s="406" t="s">
        <v>397</v>
      </c>
      <c r="GZ133" s="406" t="s">
        <v>397</v>
      </c>
      <c r="HA133" s="406" t="s">
        <v>397</v>
      </c>
      <c r="HB133" s="406" t="s">
        <v>397</v>
      </c>
      <c r="HC133" s="406" t="s">
        <v>397</v>
      </c>
      <c r="HD133" s="406" t="s">
        <v>397</v>
      </c>
      <c r="HE133" s="406" t="s">
        <v>397</v>
      </c>
      <c r="HF133" s="406" t="s">
        <v>397</v>
      </c>
      <c r="HG133" s="406" t="s">
        <v>397</v>
      </c>
      <c r="HH133" s="406" t="s">
        <v>397</v>
      </c>
      <c r="HI133" s="406" t="s">
        <v>397</v>
      </c>
      <c r="HJ133" s="406" t="s">
        <v>397</v>
      </c>
      <c r="HK133" s="406" t="s">
        <v>397</v>
      </c>
      <c r="HL133" s="406" t="s">
        <v>397</v>
      </c>
      <c r="HM133" s="406" t="s">
        <v>397</v>
      </c>
      <c r="HN133" s="406" t="s">
        <v>397</v>
      </c>
      <c r="HO133" s="406" t="s">
        <v>397</v>
      </c>
      <c r="HP133" s="406" t="s">
        <v>397</v>
      </c>
      <c r="HQ133" s="406" t="s">
        <v>397</v>
      </c>
      <c r="HR133" s="406" t="s">
        <v>397</v>
      </c>
      <c r="HS133" s="406" t="s">
        <v>397</v>
      </c>
      <c r="HT133" s="406" t="s">
        <v>397</v>
      </c>
      <c r="HU133" s="406" t="s">
        <v>397</v>
      </c>
      <c r="HV133" s="406" t="s">
        <v>397</v>
      </c>
      <c r="HW133" s="406" t="s">
        <v>397</v>
      </c>
      <c r="HX133" s="406" t="s">
        <v>397</v>
      </c>
      <c r="HY133" s="406" t="s">
        <v>397</v>
      </c>
      <c r="HZ133" s="406" t="s">
        <v>397</v>
      </c>
      <c r="IA133" s="406" t="s">
        <v>397</v>
      </c>
      <c r="IB133" s="406" t="s">
        <v>397</v>
      </c>
      <c r="IC133" s="406" t="s">
        <v>397</v>
      </c>
      <c r="ID133" s="406" t="s">
        <v>397</v>
      </c>
      <c r="IE133" s="406" t="s">
        <v>397</v>
      </c>
      <c r="IF133" s="406" t="s">
        <v>397</v>
      </c>
      <c r="IG133" s="406" t="s">
        <v>397</v>
      </c>
      <c r="IH133" s="406" t="s">
        <v>397</v>
      </c>
      <c r="II133" s="406" t="s">
        <v>397</v>
      </c>
      <c r="IJ133" s="406" t="s">
        <v>397</v>
      </c>
      <c r="IK133" s="406" t="s">
        <v>397</v>
      </c>
      <c r="IL133" s="406" t="s">
        <v>397</v>
      </c>
      <c r="IM133" s="406" t="s">
        <v>397</v>
      </c>
      <c r="IN133" s="406" t="s">
        <v>397</v>
      </c>
      <c r="IO133" s="406" t="s">
        <v>397</v>
      </c>
      <c r="IP133" s="406" t="s">
        <v>397</v>
      </c>
      <c r="IQ133" s="406" t="s">
        <v>397</v>
      </c>
      <c r="IR133" s="406" t="s">
        <v>397</v>
      </c>
      <c r="IS133" s="406" t="s">
        <v>397</v>
      </c>
      <c r="IT133" s="406" t="s">
        <v>397</v>
      </c>
      <c r="IU133" s="406" t="s">
        <v>397</v>
      </c>
      <c r="IV133" s="406" t="s">
        <v>397</v>
      </c>
      <c r="IW133" s="406" t="s">
        <v>397</v>
      </c>
      <c r="IX133" s="406" t="s">
        <v>397</v>
      </c>
      <c r="IY133" s="406" t="s">
        <v>397</v>
      </c>
      <c r="IZ133" s="406" t="s">
        <v>397</v>
      </c>
      <c r="JA133" s="406" t="s">
        <v>397</v>
      </c>
      <c r="JB133" s="406" t="s">
        <v>397</v>
      </c>
      <c r="JC133" s="406" t="s">
        <v>397</v>
      </c>
      <c r="JD133" s="406" t="s">
        <v>397</v>
      </c>
      <c r="JE133" s="406" t="s">
        <v>397</v>
      </c>
      <c r="JF133" s="406" t="s">
        <v>397</v>
      </c>
      <c r="JG133" s="406" t="s">
        <v>397</v>
      </c>
      <c r="JH133" s="406" t="s">
        <v>397</v>
      </c>
      <c r="JI133" s="406" t="s">
        <v>397</v>
      </c>
      <c r="JJ133" s="406" t="s">
        <v>397</v>
      </c>
      <c r="JK133" s="406" t="s">
        <v>397</v>
      </c>
      <c r="JL133" s="406" t="s">
        <v>397</v>
      </c>
      <c r="JM133" s="406" t="s">
        <v>397</v>
      </c>
      <c r="JN133" s="406" t="s">
        <v>397</v>
      </c>
      <c r="JO133" s="406" t="s">
        <v>397</v>
      </c>
      <c r="JP133" s="406" t="s">
        <v>397</v>
      </c>
      <c r="JQ133" s="406" t="s">
        <v>397</v>
      </c>
      <c r="JR133" s="406" t="s">
        <v>397</v>
      </c>
      <c r="JS133" s="406" t="s">
        <v>397</v>
      </c>
      <c r="JT133" s="406" t="s">
        <v>397</v>
      </c>
      <c r="JU133" s="406" t="s">
        <v>397</v>
      </c>
      <c r="JV133" s="406" t="s">
        <v>397</v>
      </c>
      <c r="JW133" s="406" t="s">
        <v>397</v>
      </c>
      <c r="JX133" s="406" t="s">
        <v>397</v>
      </c>
      <c r="JY133" s="406" t="s">
        <v>397</v>
      </c>
      <c r="JZ133" s="406" t="s">
        <v>397</v>
      </c>
      <c r="KA133" s="406" t="s">
        <v>397</v>
      </c>
      <c r="KB133" s="406" t="s">
        <v>397</v>
      </c>
      <c r="KC133" s="406" t="s">
        <v>397</v>
      </c>
      <c r="KD133" s="406" t="s">
        <v>397</v>
      </c>
      <c r="KE133" s="406" t="s">
        <v>397</v>
      </c>
      <c r="KF133" s="406" t="s">
        <v>397</v>
      </c>
      <c r="KG133" s="406" t="s">
        <v>397</v>
      </c>
      <c r="KH133" s="406" t="s">
        <v>397</v>
      </c>
      <c r="KI133" s="406" t="s">
        <v>397</v>
      </c>
      <c r="KJ133" s="406" t="s">
        <v>397</v>
      </c>
      <c r="KK133" s="406" t="s">
        <v>397</v>
      </c>
      <c r="KL133" s="406" t="s">
        <v>397</v>
      </c>
      <c r="KM133" s="406" t="s">
        <v>397</v>
      </c>
      <c r="KN133" s="406" t="s">
        <v>397</v>
      </c>
      <c r="KO133" s="406" t="s">
        <v>397</v>
      </c>
      <c r="KP133" s="406" t="s">
        <v>397</v>
      </c>
      <c r="KQ133" s="406" t="s">
        <v>397</v>
      </c>
      <c r="KR133" s="406" t="s">
        <v>397</v>
      </c>
      <c r="KS133" s="406" t="s">
        <v>397</v>
      </c>
      <c r="KT133" s="406" t="s">
        <v>397</v>
      </c>
      <c r="KU133" s="406"/>
      <c r="KV133" s="406"/>
      <c r="KW133" s="406"/>
      <c r="KX133" s="406"/>
      <c r="KY133" s="397"/>
      <c r="KZ133" s="397">
        <v>0</v>
      </c>
      <c r="LA133" s="397" t="s">
        <v>397</v>
      </c>
      <c r="LB133" s="397" t="s">
        <v>397</v>
      </c>
      <c r="LC133" s="397" t="s">
        <v>397</v>
      </c>
      <c r="LD133" s="397" t="s">
        <v>397</v>
      </c>
      <c r="LE133" s="397" t="s">
        <v>397</v>
      </c>
      <c r="LF133" s="397" t="s">
        <v>397</v>
      </c>
      <c r="LG133" s="397"/>
      <c r="LH133" s="406"/>
      <c r="LI133" s="406"/>
      <c r="LJ133" s="406"/>
      <c r="LK133" s="406"/>
      <c r="LL133" s="406"/>
      <c r="LM133" s="406"/>
      <c r="LN133" s="406"/>
      <c r="LO133" s="406"/>
      <c r="LP133" s="406"/>
      <c r="LQ133" s="406"/>
      <c r="LR133" s="406"/>
      <c r="LS133" s="406"/>
      <c r="LT133" s="406"/>
      <c r="LU133" s="406"/>
      <c r="LV133" s="406"/>
      <c r="LW133" s="406"/>
      <c r="LX133" s="406"/>
      <c r="LY133" s="406"/>
      <c r="LZ133" s="406"/>
      <c r="MA133" s="406"/>
      <c r="MB133" s="406"/>
      <c r="MC133" s="406"/>
      <c r="MD133" s="406"/>
      <c r="ME133" s="406"/>
      <c r="MF133" s="406"/>
      <c r="MG133" s="406"/>
      <c r="MH133" s="406"/>
      <c r="MI133" s="406"/>
      <c r="MJ133" s="406"/>
      <c r="MK133" s="406"/>
      <c r="ML133" s="406"/>
      <c r="MM133" s="406"/>
      <c r="MN133" s="406"/>
      <c r="MO133" s="406"/>
      <c r="MP133" s="406"/>
      <c r="MQ133" s="406"/>
      <c r="MR133" s="406"/>
      <c r="MS133" s="406"/>
      <c r="MT133" s="406"/>
      <c r="MU133" s="406"/>
      <c r="MV133" s="406"/>
      <c r="MW133" s="406"/>
      <c r="MX133" s="406"/>
      <c r="MY133" s="406"/>
      <c r="MZ133" s="406"/>
      <c r="NA133" s="406"/>
      <c r="NB133" s="406"/>
      <c r="NC133" s="406"/>
      <c r="ND133" s="406"/>
      <c r="NE133" s="406"/>
      <c r="NF133" s="406"/>
      <c r="NG133" s="406"/>
      <c r="NH133" s="406"/>
      <c r="NI133" s="406"/>
      <c r="NJ133" s="406"/>
      <c r="NK133" s="406"/>
      <c r="NL133" s="406"/>
      <c r="NM133" s="406"/>
      <c r="NN133" s="406"/>
      <c r="NO133" s="406"/>
      <c r="NP133" s="406"/>
      <c r="NQ133" s="406"/>
      <c r="NR133" s="406"/>
      <c r="NS133" s="406"/>
      <c r="NT133" s="406"/>
      <c r="NU133" s="406"/>
      <c r="NV133" s="406"/>
      <c r="NW133" s="406"/>
      <c r="NX133" s="406"/>
      <c r="NY133" s="406"/>
      <c r="NZ133" s="406"/>
      <c r="OA133" s="406"/>
      <c r="OB133" s="406"/>
      <c r="OC133" s="406"/>
      <c r="OD133" s="406"/>
      <c r="OE133" s="406"/>
      <c r="OF133" s="406"/>
      <c r="OG133" s="406"/>
      <c r="OH133" s="406"/>
      <c r="OI133" s="406"/>
      <c r="OJ133" s="406"/>
      <c r="OK133" s="406"/>
      <c r="OL133" s="406"/>
      <c r="OM133" s="406"/>
      <c r="ON133" s="406"/>
      <c r="OO133" s="406"/>
      <c r="OP133" s="406"/>
      <c r="OQ133" s="406"/>
      <c r="OR133" s="406"/>
      <c r="OS133" s="406"/>
      <c r="OT133" s="406"/>
      <c r="OU133" s="406"/>
      <c r="OV133" s="406"/>
      <c r="OW133" s="406"/>
      <c r="OX133" s="406"/>
      <c r="OY133" s="406"/>
      <c r="OZ133" s="406"/>
      <c r="PA133" s="406"/>
      <c r="PB133" s="406"/>
      <c r="PC133" s="406"/>
      <c r="PD133" s="406"/>
      <c r="PE133" s="406"/>
      <c r="PF133" s="406"/>
      <c r="PG133" s="406"/>
      <c r="PH133" s="406"/>
      <c r="PI133" s="406"/>
      <c r="PJ133" s="406"/>
      <c r="PK133" s="406"/>
      <c r="PL133" s="406"/>
      <c r="PM133" s="406"/>
      <c r="PN133" s="406"/>
      <c r="PO133" s="406"/>
      <c r="PP133" s="406"/>
      <c r="PQ133" s="406"/>
      <c r="PR133" s="406"/>
      <c r="PS133" s="406"/>
      <c r="PT133" s="406"/>
      <c r="PU133" s="406"/>
      <c r="PV133" s="406"/>
      <c r="PW133" s="406"/>
      <c r="PX133" s="406"/>
      <c r="PY133" s="406"/>
      <c r="PZ133" s="406"/>
      <c r="QA133" s="406"/>
      <c r="QB133" s="406"/>
      <c r="QC133" s="406"/>
      <c r="QD133" s="406"/>
      <c r="QE133" s="406"/>
      <c r="QF133" s="406"/>
      <c r="QG133" s="406"/>
      <c r="QH133" s="406"/>
      <c r="QI133" s="406"/>
      <c r="QJ133" s="406"/>
      <c r="QK133" s="406"/>
      <c r="QL133" s="406"/>
      <c r="QM133" s="406"/>
      <c r="QN133" s="406"/>
      <c r="QO133" s="406"/>
      <c r="QP133" s="406"/>
      <c r="QQ133" s="406"/>
      <c r="QR133" s="406"/>
      <c r="QS133" s="406"/>
      <c r="QT133" s="406"/>
      <c r="QU133" s="406"/>
      <c r="QV133" s="406"/>
      <c r="QW133" s="406"/>
      <c r="QX133" s="406"/>
      <c r="QY133" s="406"/>
      <c r="QZ133" s="406"/>
      <c r="RA133" s="406"/>
      <c r="RB133" s="406"/>
      <c r="RC133" s="406"/>
      <c r="RD133" s="406"/>
      <c r="RE133" s="406"/>
      <c r="RF133" s="406"/>
      <c r="RG133" s="406"/>
      <c r="RH133" s="406"/>
      <c r="RI133" s="406"/>
      <c r="RJ133" s="406"/>
      <c r="RK133" s="406"/>
      <c r="RL133" s="406"/>
      <c r="RM133" s="406"/>
      <c r="RN133" s="406"/>
      <c r="RO133" s="406"/>
      <c r="RP133" s="406"/>
      <c r="RQ133" s="406"/>
      <c r="RR133" s="406"/>
      <c r="RS133" s="406"/>
      <c r="RT133" s="406"/>
      <c r="RU133" s="406"/>
      <c r="RV133" s="406"/>
      <c r="RW133" s="406"/>
      <c r="RX133" s="406"/>
      <c r="RY133" s="406"/>
      <c r="RZ133" s="406"/>
      <c r="SA133" s="406"/>
      <c r="SB133" s="406"/>
      <c r="SC133" s="406"/>
      <c r="SD133" s="406"/>
      <c r="SE133" s="406"/>
      <c r="SF133" s="406"/>
      <c r="SG133" s="406"/>
    </row>
    <row r="134" spans="1:501">
      <c r="A134" s="395"/>
      <c r="B134" s="395" t="s">
        <v>355</v>
      </c>
      <c r="C134" s="395" t="s">
        <v>367</v>
      </c>
      <c r="D134" s="395" t="s">
        <v>368</v>
      </c>
      <c r="E134" s="395" t="s">
        <v>369</v>
      </c>
      <c r="F134" s="395" t="s">
        <v>370</v>
      </c>
      <c r="G134" s="395" t="s">
        <v>371</v>
      </c>
      <c r="H134" s="395" t="s">
        <v>372</v>
      </c>
      <c r="I134" s="395" t="s">
        <v>373</v>
      </c>
      <c r="J134" s="395" t="s">
        <v>374</v>
      </c>
      <c r="K134" s="395" t="s">
        <v>306</v>
      </c>
      <c r="L134" s="395" t="s">
        <v>375</v>
      </c>
      <c r="M134" s="395">
        <v>0</v>
      </c>
      <c r="N134" s="395"/>
      <c r="O134" s="398" t="s">
        <v>196</v>
      </c>
      <c r="P134" s="395" t="s">
        <v>376</v>
      </c>
      <c r="Q134" s="395" t="s">
        <v>377</v>
      </c>
      <c r="R134" s="395" t="s">
        <v>378</v>
      </c>
      <c r="S134" s="395" t="s">
        <v>379</v>
      </c>
      <c r="T134" s="395" t="s">
        <v>380</v>
      </c>
      <c r="U134" s="395" t="s">
        <v>381</v>
      </c>
      <c r="V134" s="395">
        <v>0</v>
      </c>
      <c r="W134" s="395" t="s">
        <v>397</v>
      </c>
      <c r="X134" s="395" t="s">
        <v>397</v>
      </c>
      <c r="Y134" s="395" t="s">
        <v>397</v>
      </c>
      <c r="Z134" s="395"/>
      <c r="AA134" s="395"/>
      <c r="AB134" s="395"/>
      <c r="AC134" s="395"/>
      <c r="AD134" s="395"/>
      <c r="AE134" s="395"/>
      <c r="AF134" s="397" t="s">
        <v>355</v>
      </c>
      <c r="AG134" s="395" t="s">
        <v>355</v>
      </c>
      <c r="AH134" s="406" t="s">
        <v>397</v>
      </c>
      <c r="AI134" s="406" t="s">
        <v>397</v>
      </c>
      <c r="AJ134" s="406" t="s">
        <v>397</v>
      </c>
      <c r="AK134" s="406" t="s">
        <v>397</v>
      </c>
      <c r="AL134" s="406" t="s">
        <v>397</v>
      </c>
      <c r="AM134" s="406" t="s">
        <v>397</v>
      </c>
      <c r="AN134" s="406" t="s">
        <v>397</v>
      </c>
      <c r="AO134" s="406" t="s">
        <v>397</v>
      </c>
      <c r="AP134" s="406" t="s">
        <v>397</v>
      </c>
      <c r="AQ134" s="406" t="s">
        <v>397</v>
      </c>
      <c r="AR134" s="406" t="s">
        <v>397</v>
      </c>
      <c r="AS134" s="406" t="s">
        <v>397</v>
      </c>
      <c r="AT134" s="406" t="s">
        <v>397</v>
      </c>
      <c r="AU134" s="406" t="s">
        <v>397</v>
      </c>
      <c r="AV134" s="406" t="s">
        <v>397</v>
      </c>
      <c r="AW134" s="406" t="s">
        <v>397</v>
      </c>
      <c r="AX134" s="406" t="s">
        <v>397</v>
      </c>
      <c r="AY134" s="406" t="s">
        <v>397</v>
      </c>
      <c r="AZ134" s="406" t="s">
        <v>397</v>
      </c>
      <c r="BA134" s="406" t="s">
        <v>397</v>
      </c>
      <c r="BB134" s="406" t="s">
        <v>397</v>
      </c>
      <c r="BC134" s="406" t="s">
        <v>397</v>
      </c>
      <c r="BD134" s="406" t="s">
        <v>397</v>
      </c>
      <c r="BE134" s="406" t="s">
        <v>397</v>
      </c>
      <c r="BF134" s="406" t="s">
        <v>397</v>
      </c>
      <c r="BG134" s="406" t="s">
        <v>397</v>
      </c>
      <c r="BH134" s="406" t="s">
        <v>397</v>
      </c>
      <c r="BI134" s="406" t="s">
        <v>397</v>
      </c>
      <c r="BJ134" s="406" t="s">
        <v>397</v>
      </c>
      <c r="BK134" s="406" t="s">
        <v>397</v>
      </c>
      <c r="BL134" s="406" t="s">
        <v>397</v>
      </c>
      <c r="BM134" s="406" t="s">
        <v>397</v>
      </c>
      <c r="BN134" s="406" t="s">
        <v>397</v>
      </c>
      <c r="BO134" s="406" t="s">
        <v>397</v>
      </c>
      <c r="BP134" s="406" t="s">
        <v>397</v>
      </c>
      <c r="BQ134" s="406" t="s">
        <v>397</v>
      </c>
      <c r="BR134" s="406" t="s">
        <v>397</v>
      </c>
      <c r="BS134" s="406" t="s">
        <v>397</v>
      </c>
      <c r="BT134" s="406" t="s">
        <v>397</v>
      </c>
      <c r="BU134" s="406" t="s">
        <v>397</v>
      </c>
      <c r="BV134" s="406" t="s">
        <v>397</v>
      </c>
      <c r="BW134" s="406" t="s">
        <v>397</v>
      </c>
      <c r="BX134" s="406" t="s">
        <v>397</v>
      </c>
      <c r="BY134" s="406" t="s">
        <v>397</v>
      </c>
      <c r="BZ134" s="406" t="s">
        <v>397</v>
      </c>
      <c r="CA134" s="406" t="s">
        <v>397</v>
      </c>
      <c r="CB134" s="406" t="s">
        <v>397</v>
      </c>
      <c r="CC134" s="406" t="s">
        <v>397</v>
      </c>
      <c r="CD134" s="406" t="s">
        <v>397</v>
      </c>
      <c r="CE134" s="406" t="s">
        <v>397</v>
      </c>
      <c r="CF134" s="406" t="s">
        <v>397</v>
      </c>
      <c r="CG134" s="406" t="s">
        <v>397</v>
      </c>
      <c r="CH134" s="406" t="s">
        <v>397</v>
      </c>
      <c r="CI134" s="406" t="s">
        <v>397</v>
      </c>
      <c r="CJ134" s="406" t="s">
        <v>397</v>
      </c>
      <c r="CK134" s="406" t="s">
        <v>397</v>
      </c>
      <c r="CL134" s="406" t="s">
        <v>397</v>
      </c>
      <c r="CM134" s="406" t="s">
        <v>397</v>
      </c>
      <c r="CN134" s="406" t="s">
        <v>397</v>
      </c>
      <c r="CO134" s="406" t="s">
        <v>397</v>
      </c>
      <c r="CP134" s="406" t="s">
        <v>397</v>
      </c>
      <c r="CQ134" s="406" t="s">
        <v>397</v>
      </c>
      <c r="CR134" s="406" t="s">
        <v>397</v>
      </c>
      <c r="CS134" s="406" t="s">
        <v>397</v>
      </c>
      <c r="CT134" s="406" t="s">
        <v>397</v>
      </c>
      <c r="CU134" s="406" t="s">
        <v>397</v>
      </c>
      <c r="CV134" s="406" t="s">
        <v>397</v>
      </c>
      <c r="CW134" s="406" t="s">
        <v>397</v>
      </c>
      <c r="CX134" s="406" t="s">
        <v>397</v>
      </c>
      <c r="CY134" s="406" t="s">
        <v>397</v>
      </c>
      <c r="CZ134" s="406" t="s">
        <v>397</v>
      </c>
      <c r="DA134" s="406" t="s">
        <v>397</v>
      </c>
      <c r="DB134" s="406" t="s">
        <v>397</v>
      </c>
      <c r="DC134" s="397"/>
      <c r="DD134" s="397"/>
      <c r="DE134" s="397"/>
      <c r="DF134" s="397" t="s">
        <v>397</v>
      </c>
      <c r="DG134" s="397" t="s">
        <v>397</v>
      </c>
      <c r="DH134" s="397" t="s">
        <v>397</v>
      </c>
      <c r="DI134" s="397" t="s">
        <v>397</v>
      </c>
      <c r="DJ134" s="397" t="s">
        <v>397</v>
      </c>
      <c r="DK134" s="397" t="s">
        <v>397</v>
      </c>
      <c r="DL134" s="397"/>
      <c r="DM134" s="397"/>
      <c r="DN134" s="397" t="s">
        <v>355</v>
      </c>
      <c r="DO134" s="395" t="s">
        <v>355</v>
      </c>
      <c r="DP134" s="406" t="s">
        <v>397</v>
      </c>
      <c r="DQ134" s="406" t="s">
        <v>397</v>
      </c>
      <c r="DR134" s="406" t="s">
        <v>397</v>
      </c>
      <c r="DS134" s="406" t="s">
        <v>397</v>
      </c>
      <c r="DT134" s="406" t="s">
        <v>397</v>
      </c>
      <c r="DU134" s="406" t="s">
        <v>397</v>
      </c>
      <c r="DV134" s="406" t="s">
        <v>397</v>
      </c>
      <c r="DW134" s="406" t="s">
        <v>397</v>
      </c>
      <c r="DX134" s="406" t="s">
        <v>397</v>
      </c>
      <c r="DY134" s="406" t="s">
        <v>397</v>
      </c>
      <c r="DZ134" s="406" t="s">
        <v>397</v>
      </c>
      <c r="EA134" s="406" t="s">
        <v>397</v>
      </c>
      <c r="EB134" s="406" t="s">
        <v>397</v>
      </c>
      <c r="EC134" s="406" t="s">
        <v>397</v>
      </c>
      <c r="ED134" s="406" t="s">
        <v>397</v>
      </c>
      <c r="EE134" s="406" t="s">
        <v>397</v>
      </c>
      <c r="EF134" s="406" t="s">
        <v>397</v>
      </c>
      <c r="EG134" s="406" t="s">
        <v>397</v>
      </c>
      <c r="EH134" s="406" t="s">
        <v>397</v>
      </c>
      <c r="EI134" s="406" t="s">
        <v>397</v>
      </c>
      <c r="EJ134" s="406" t="s">
        <v>397</v>
      </c>
      <c r="EK134" s="406" t="s">
        <v>397</v>
      </c>
      <c r="EL134" s="406" t="s">
        <v>397</v>
      </c>
      <c r="EM134" s="406" t="s">
        <v>397</v>
      </c>
      <c r="EN134" s="406" t="s">
        <v>397</v>
      </c>
      <c r="EO134" s="406" t="s">
        <v>397</v>
      </c>
      <c r="EP134" s="406" t="s">
        <v>397</v>
      </c>
      <c r="EQ134" s="406" t="s">
        <v>397</v>
      </c>
      <c r="ER134" s="406" t="s">
        <v>397</v>
      </c>
      <c r="ES134" s="406" t="s">
        <v>397</v>
      </c>
      <c r="ET134" s="406" t="s">
        <v>397</v>
      </c>
      <c r="EU134" s="406" t="s">
        <v>397</v>
      </c>
      <c r="EV134" s="406" t="s">
        <v>397</v>
      </c>
      <c r="EW134" s="406" t="s">
        <v>397</v>
      </c>
      <c r="EX134" s="406" t="s">
        <v>397</v>
      </c>
      <c r="EY134" s="406" t="s">
        <v>397</v>
      </c>
      <c r="EZ134" s="406" t="s">
        <v>397</v>
      </c>
      <c r="FA134" s="406" t="s">
        <v>397</v>
      </c>
      <c r="FB134" s="406" t="s">
        <v>397</v>
      </c>
      <c r="FC134" s="406" t="s">
        <v>397</v>
      </c>
      <c r="FD134" s="406" t="s">
        <v>397</v>
      </c>
      <c r="FE134" s="406" t="s">
        <v>397</v>
      </c>
      <c r="FF134" s="406" t="s">
        <v>397</v>
      </c>
      <c r="FG134" s="406" t="s">
        <v>397</v>
      </c>
      <c r="FH134" s="406" t="s">
        <v>397</v>
      </c>
      <c r="FI134" s="406" t="s">
        <v>397</v>
      </c>
      <c r="FJ134" s="406" t="s">
        <v>397</v>
      </c>
      <c r="FK134" s="406" t="s">
        <v>397</v>
      </c>
      <c r="FL134" s="406" t="s">
        <v>397</v>
      </c>
      <c r="FM134" s="406" t="s">
        <v>397</v>
      </c>
      <c r="FN134" s="406" t="s">
        <v>397</v>
      </c>
      <c r="FO134" s="406" t="s">
        <v>397</v>
      </c>
      <c r="FP134" s="406" t="s">
        <v>397</v>
      </c>
      <c r="FQ134" s="406" t="s">
        <v>397</v>
      </c>
      <c r="FR134" s="406" t="s">
        <v>397</v>
      </c>
      <c r="FS134" s="406" t="s">
        <v>397</v>
      </c>
      <c r="FT134" s="406" t="s">
        <v>397</v>
      </c>
      <c r="FU134" s="406" t="s">
        <v>397</v>
      </c>
      <c r="FV134" s="406" t="s">
        <v>397</v>
      </c>
      <c r="FW134" s="406" t="s">
        <v>397</v>
      </c>
      <c r="FX134" s="406" t="s">
        <v>397</v>
      </c>
      <c r="FY134" s="406" t="s">
        <v>397</v>
      </c>
      <c r="FZ134" s="406" t="s">
        <v>397</v>
      </c>
      <c r="GA134" s="406" t="s">
        <v>397</v>
      </c>
      <c r="GB134" s="406" t="s">
        <v>397</v>
      </c>
      <c r="GC134" s="406" t="s">
        <v>397</v>
      </c>
      <c r="GD134" s="406" t="s">
        <v>397</v>
      </c>
      <c r="GE134" s="406" t="s">
        <v>397</v>
      </c>
      <c r="GF134" s="406" t="s">
        <v>397</v>
      </c>
      <c r="GG134" s="406" t="s">
        <v>397</v>
      </c>
      <c r="GH134" s="406" t="s">
        <v>397</v>
      </c>
      <c r="GI134" s="406" t="s">
        <v>397</v>
      </c>
      <c r="GJ134" s="406" t="s">
        <v>397</v>
      </c>
      <c r="GK134" s="406" t="s">
        <v>397</v>
      </c>
      <c r="GL134" s="406" t="s">
        <v>397</v>
      </c>
      <c r="GM134" s="406" t="s">
        <v>397</v>
      </c>
      <c r="GN134" s="406" t="s">
        <v>397</v>
      </c>
      <c r="GO134" s="406" t="s">
        <v>397</v>
      </c>
      <c r="GP134" s="406" t="s">
        <v>397</v>
      </c>
      <c r="GQ134" s="406" t="s">
        <v>397</v>
      </c>
      <c r="GR134" s="406" t="s">
        <v>397</v>
      </c>
      <c r="GS134" s="406" t="s">
        <v>397</v>
      </c>
      <c r="GT134" s="406" t="s">
        <v>397</v>
      </c>
      <c r="GU134" s="406" t="s">
        <v>397</v>
      </c>
      <c r="GV134" s="406" t="s">
        <v>397</v>
      </c>
      <c r="GW134" s="406" t="s">
        <v>397</v>
      </c>
      <c r="GX134" s="406" t="s">
        <v>397</v>
      </c>
      <c r="GY134" s="406" t="s">
        <v>397</v>
      </c>
      <c r="GZ134" s="406" t="s">
        <v>397</v>
      </c>
      <c r="HA134" s="406" t="s">
        <v>397</v>
      </c>
      <c r="HB134" s="406" t="s">
        <v>397</v>
      </c>
      <c r="HC134" s="406" t="s">
        <v>397</v>
      </c>
      <c r="HD134" s="406" t="s">
        <v>397</v>
      </c>
      <c r="HE134" s="406" t="s">
        <v>397</v>
      </c>
      <c r="HF134" s="406" t="s">
        <v>397</v>
      </c>
      <c r="HG134" s="406" t="s">
        <v>397</v>
      </c>
      <c r="HH134" s="406" t="s">
        <v>397</v>
      </c>
      <c r="HI134" s="406" t="s">
        <v>397</v>
      </c>
      <c r="HJ134" s="406" t="s">
        <v>397</v>
      </c>
      <c r="HK134" s="406" t="s">
        <v>397</v>
      </c>
      <c r="HL134" s="406" t="s">
        <v>397</v>
      </c>
      <c r="HM134" s="406" t="s">
        <v>397</v>
      </c>
      <c r="HN134" s="406" t="s">
        <v>397</v>
      </c>
      <c r="HO134" s="406" t="s">
        <v>397</v>
      </c>
      <c r="HP134" s="406" t="s">
        <v>397</v>
      </c>
      <c r="HQ134" s="406" t="s">
        <v>397</v>
      </c>
      <c r="HR134" s="406" t="s">
        <v>397</v>
      </c>
      <c r="HS134" s="406" t="s">
        <v>397</v>
      </c>
      <c r="HT134" s="406" t="s">
        <v>397</v>
      </c>
      <c r="HU134" s="406" t="s">
        <v>397</v>
      </c>
      <c r="HV134" s="406" t="s">
        <v>397</v>
      </c>
      <c r="HW134" s="406" t="s">
        <v>397</v>
      </c>
      <c r="HX134" s="406" t="s">
        <v>397</v>
      </c>
      <c r="HY134" s="406" t="s">
        <v>397</v>
      </c>
      <c r="HZ134" s="406" t="s">
        <v>397</v>
      </c>
      <c r="IA134" s="406" t="s">
        <v>397</v>
      </c>
      <c r="IB134" s="406" t="s">
        <v>397</v>
      </c>
      <c r="IC134" s="406" t="s">
        <v>397</v>
      </c>
      <c r="ID134" s="406" t="s">
        <v>397</v>
      </c>
      <c r="IE134" s="406" t="s">
        <v>397</v>
      </c>
      <c r="IF134" s="406" t="s">
        <v>397</v>
      </c>
      <c r="IG134" s="406" t="s">
        <v>397</v>
      </c>
      <c r="IH134" s="406" t="s">
        <v>397</v>
      </c>
      <c r="II134" s="406" t="s">
        <v>397</v>
      </c>
      <c r="IJ134" s="406" t="s">
        <v>397</v>
      </c>
      <c r="IK134" s="406" t="s">
        <v>397</v>
      </c>
      <c r="IL134" s="406" t="s">
        <v>397</v>
      </c>
      <c r="IM134" s="406" t="s">
        <v>397</v>
      </c>
      <c r="IN134" s="406" t="s">
        <v>397</v>
      </c>
      <c r="IO134" s="406" t="s">
        <v>397</v>
      </c>
      <c r="IP134" s="406" t="s">
        <v>397</v>
      </c>
      <c r="IQ134" s="406" t="s">
        <v>397</v>
      </c>
      <c r="IR134" s="406" t="s">
        <v>397</v>
      </c>
      <c r="IS134" s="406" t="s">
        <v>397</v>
      </c>
      <c r="IT134" s="406" t="s">
        <v>397</v>
      </c>
      <c r="IU134" s="406" t="s">
        <v>397</v>
      </c>
      <c r="IV134" s="406" t="s">
        <v>397</v>
      </c>
      <c r="IW134" s="406" t="s">
        <v>397</v>
      </c>
      <c r="IX134" s="406" t="s">
        <v>397</v>
      </c>
      <c r="IY134" s="406" t="s">
        <v>397</v>
      </c>
      <c r="IZ134" s="406" t="s">
        <v>397</v>
      </c>
      <c r="JA134" s="406" t="s">
        <v>397</v>
      </c>
      <c r="JB134" s="406" t="s">
        <v>397</v>
      </c>
      <c r="JC134" s="406" t="s">
        <v>397</v>
      </c>
      <c r="JD134" s="406" t="s">
        <v>397</v>
      </c>
      <c r="JE134" s="406" t="s">
        <v>397</v>
      </c>
      <c r="JF134" s="406" t="s">
        <v>397</v>
      </c>
      <c r="JG134" s="406" t="s">
        <v>397</v>
      </c>
      <c r="JH134" s="406" t="s">
        <v>397</v>
      </c>
      <c r="JI134" s="406" t="s">
        <v>397</v>
      </c>
      <c r="JJ134" s="406" t="s">
        <v>397</v>
      </c>
      <c r="JK134" s="406" t="s">
        <v>397</v>
      </c>
      <c r="JL134" s="406" t="s">
        <v>397</v>
      </c>
      <c r="JM134" s="406" t="s">
        <v>397</v>
      </c>
      <c r="JN134" s="406" t="s">
        <v>397</v>
      </c>
      <c r="JO134" s="406" t="s">
        <v>397</v>
      </c>
      <c r="JP134" s="406" t="s">
        <v>397</v>
      </c>
      <c r="JQ134" s="406" t="s">
        <v>397</v>
      </c>
      <c r="JR134" s="406" t="s">
        <v>397</v>
      </c>
      <c r="JS134" s="406" t="s">
        <v>397</v>
      </c>
      <c r="JT134" s="406" t="s">
        <v>397</v>
      </c>
      <c r="JU134" s="406" t="s">
        <v>397</v>
      </c>
      <c r="JV134" s="406" t="s">
        <v>397</v>
      </c>
      <c r="JW134" s="406" t="s">
        <v>397</v>
      </c>
      <c r="JX134" s="406" t="s">
        <v>397</v>
      </c>
      <c r="JY134" s="406" t="s">
        <v>397</v>
      </c>
      <c r="JZ134" s="406" t="s">
        <v>397</v>
      </c>
      <c r="KA134" s="406" t="s">
        <v>397</v>
      </c>
      <c r="KB134" s="406" t="s">
        <v>397</v>
      </c>
      <c r="KC134" s="406" t="s">
        <v>397</v>
      </c>
      <c r="KD134" s="406" t="s">
        <v>397</v>
      </c>
      <c r="KE134" s="406" t="s">
        <v>397</v>
      </c>
      <c r="KF134" s="406" t="s">
        <v>397</v>
      </c>
      <c r="KG134" s="406" t="s">
        <v>397</v>
      </c>
      <c r="KH134" s="406" t="s">
        <v>397</v>
      </c>
      <c r="KI134" s="406" t="s">
        <v>397</v>
      </c>
      <c r="KJ134" s="406" t="s">
        <v>397</v>
      </c>
      <c r="KK134" s="406" t="s">
        <v>397</v>
      </c>
      <c r="KL134" s="406" t="s">
        <v>397</v>
      </c>
      <c r="KM134" s="406" t="s">
        <v>397</v>
      </c>
      <c r="KN134" s="406" t="s">
        <v>397</v>
      </c>
      <c r="KO134" s="406" t="s">
        <v>397</v>
      </c>
      <c r="KP134" s="406" t="s">
        <v>397</v>
      </c>
      <c r="KQ134" s="406" t="s">
        <v>397</v>
      </c>
      <c r="KR134" s="406" t="s">
        <v>397</v>
      </c>
      <c r="KS134" s="406" t="s">
        <v>397</v>
      </c>
      <c r="KT134" s="406" t="s">
        <v>397</v>
      </c>
      <c r="KU134" s="406"/>
      <c r="KV134" s="406"/>
      <c r="KW134" s="406"/>
      <c r="KX134" s="406"/>
      <c r="KY134" s="397"/>
      <c r="KZ134" s="397" t="s">
        <v>355</v>
      </c>
      <c r="LA134" s="397" t="s">
        <v>397</v>
      </c>
      <c r="LB134" s="397" t="s">
        <v>397</v>
      </c>
      <c r="LC134" s="397" t="s">
        <v>397</v>
      </c>
      <c r="LD134" s="397" t="s">
        <v>397</v>
      </c>
      <c r="LE134" s="397" t="s">
        <v>397</v>
      </c>
      <c r="LF134" s="397" t="s">
        <v>397</v>
      </c>
      <c r="LG134" s="397"/>
      <c r="LH134" s="406"/>
      <c r="LI134" s="406"/>
      <c r="LJ134" s="406"/>
      <c r="LK134" s="406"/>
      <c r="LL134" s="406"/>
      <c r="LM134" s="406"/>
      <c r="LN134" s="406"/>
      <c r="LO134" s="406"/>
      <c r="LP134" s="406"/>
      <c r="LQ134" s="406"/>
      <c r="LR134" s="406"/>
      <c r="LS134" s="406"/>
      <c r="LT134" s="406"/>
      <c r="LU134" s="406"/>
      <c r="LV134" s="406"/>
      <c r="LW134" s="406"/>
      <c r="LX134" s="406"/>
      <c r="LY134" s="406"/>
      <c r="LZ134" s="406"/>
      <c r="MA134" s="406"/>
      <c r="MB134" s="406"/>
      <c r="MC134" s="406"/>
      <c r="MD134" s="406"/>
      <c r="ME134" s="406"/>
      <c r="MF134" s="406"/>
      <c r="MG134" s="406"/>
      <c r="MH134" s="406"/>
      <c r="MI134" s="406"/>
      <c r="MJ134" s="406"/>
      <c r="MK134" s="406"/>
      <c r="ML134" s="406"/>
      <c r="MM134" s="406"/>
      <c r="MN134" s="406"/>
      <c r="MO134" s="406"/>
      <c r="MP134" s="406"/>
      <c r="MQ134" s="406"/>
      <c r="MR134" s="406"/>
      <c r="MS134" s="406"/>
      <c r="MT134" s="406"/>
      <c r="MU134" s="406"/>
      <c r="MV134" s="406"/>
      <c r="MW134" s="406"/>
      <c r="MX134" s="406"/>
      <c r="MY134" s="406"/>
      <c r="MZ134" s="406"/>
      <c r="NA134" s="406"/>
      <c r="NB134" s="406"/>
      <c r="NC134" s="406"/>
      <c r="ND134" s="406"/>
      <c r="NE134" s="406"/>
      <c r="NF134" s="406"/>
      <c r="NG134" s="406"/>
      <c r="NH134" s="406"/>
      <c r="NI134" s="406"/>
      <c r="NJ134" s="406"/>
      <c r="NK134" s="406"/>
      <c r="NL134" s="406"/>
      <c r="NM134" s="406"/>
      <c r="NN134" s="406"/>
      <c r="NO134" s="406"/>
      <c r="NP134" s="406"/>
      <c r="NQ134" s="406"/>
      <c r="NR134" s="406"/>
      <c r="NS134" s="406"/>
      <c r="NT134" s="406"/>
      <c r="NU134" s="406"/>
      <c r="NV134" s="406"/>
      <c r="NW134" s="406"/>
      <c r="NX134" s="406"/>
      <c r="NY134" s="406"/>
      <c r="NZ134" s="406"/>
      <c r="OA134" s="406"/>
      <c r="OB134" s="406"/>
      <c r="OC134" s="406"/>
      <c r="OD134" s="406"/>
      <c r="OE134" s="406"/>
      <c r="OF134" s="406"/>
      <c r="OG134" s="406"/>
      <c r="OH134" s="406"/>
      <c r="OI134" s="406"/>
      <c r="OJ134" s="406"/>
      <c r="OK134" s="406"/>
      <c r="OL134" s="406"/>
      <c r="OM134" s="406"/>
      <c r="ON134" s="406"/>
      <c r="OO134" s="406"/>
      <c r="OP134" s="406"/>
      <c r="OQ134" s="406"/>
      <c r="OR134" s="406"/>
      <c r="OS134" s="406"/>
      <c r="OT134" s="406"/>
      <c r="OU134" s="406"/>
      <c r="OV134" s="406"/>
      <c r="OW134" s="406"/>
      <c r="OX134" s="406"/>
      <c r="OY134" s="406"/>
      <c r="OZ134" s="406"/>
      <c r="PA134" s="406"/>
      <c r="PB134" s="406"/>
      <c r="PC134" s="406"/>
      <c r="PD134" s="406"/>
      <c r="PE134" s="406"/>
      <c r="PF134" s="406"/>
      <c r="PG134" s="406"/>
      <c r="PH134" s="406"/>
      <c r="PI134" s="406"/>
      <c r="PJ134" s="406"/>
      <c r="PK134" s="406"/>
      <c r="PL134" s="406"/>
      <c r="PM134" s="406"/>
      <c r="PN134" s="406"/>
      <c r="PO134" s="406"/>
      <c r="PP134" s="406"/>
      <c r="PQ134" s="406"/>
      <c r="PR134" s="406"/>
      <c r="PS134" s="406"/>
      <c r="PT134" s="406"/>
      <c r="PU134" s="406"/>
      <c r="PV134" s="406"/>
      <c r="PW134" s="406"/>
      <c r="PX134" s="406"/>
      <c r="PY134" s="406"/>
      <c r="PZ134" s="406"/>
      <c r="QA134" s="406"/>
      <c r="QB134" s="406"/>
      <c r="QC134" s="406"/>
      <c r="QD134" s="406"/>
      <c r="QE134" s="406"/>
      <c r="QF134" s="406"/>
      <c r="QG134" s="406"/>
      <c r="QH134" s="406"/>
      <c r="QI134" s="406"/>
      <c r="QJ134" s="406"/>
      <c r="QK134" s="406"/>
      <c r="QL134" s="406"/>
      <c r="QM134" s="406"/>
      <c r="QN134" s="406"/>
      <c r="QO134" s="406"/>
      <c r="QP134" s="406"/>
      <c r="QQ134" s="406"/>
      <c r="QR134" s="406"/>
      <c r="QS134" s="406"/>
      <c r="QT134" s="406"/>
      <c r="QU134" s="406"/>
      <c r="QV134" s="406"/>
      <c r="QW134" s="406"/>
      <c r="QX134" s="406"/>
      <c r="QY134" s="406"/>
      <c r="QZ134" s="406"/>
      <c r="RA134" s="406"/>
      <c r="RB134" s="406"/>
      <c r="RC134" s="406"/>
      <c r="RD134" s="406"/>
      <c r="RE134" s="406"/>
      <c r="RF134" s="406"/>
      <c r="RG134" s="406"/>
      <c r="RH134" s="406"/>
      <c r="RI134" s="406"/>
      <c r="RJ134" s="406"/>
      <c r="RK134" s="406"/>
      <c r="RL134" s="406"/>
      <c r="RM134" s="406"/>
      <c r="RN134" s="406"/>
      <c r="RO134" s="406"/>
      <c r="RP134" s="406"/>
      <c r="RQ134" s="406"/>
      <c r="RR134" s="406"/>
      <c r="RS134" s="406"/>
      <c r="RT134" s="406"/>
      <c r="RU134" s="406"/>
      <c r="RV134" s="406"/>
      <c r="RW134" s="406"/>
      <c r="RX134" s="406"/>
      <c r="RY134" s="406"/>
      <c r="RZ134" s="406"/>
      <c r="SA134" s="406"/>
      <c r="SB134" s="406"/>
      <c r="SC134" s="406"/>
      <c r="SD134" s="406"/>
      <c r="SE134" s="406"/>
      <c r="SF134" s="406"/>
      <c r="SG134" s="406"/>
    </row>
    <row r="135" spans="1:501">
      <c r="A135" s="395"/>
      <c r="B135" s="395" t="s">
        <v>197</v>
      </c>
      <c r="C135" s="395">
        <v>0</v>
      </c>
      <c r="D135" s="395">
        <v>51</v>
      </c>
      <c r="E135" s="395">
        <v>20</v>
      </c>
      <c r="F135" s="395">
        <v>-9</v>
      </c>
      <c r="G135" s="395">
        <v>11</v>
      </c>
      <c r="H135" s="395">
        <v>88</v>
      </c>
      <c r="I135" s="395">
        <v>-352</v>
      </c>
      <c r="J135" s="395">
        <v>278</v>
      </c>
      <c r="K135" s="395">
        <v>114</v>
      </c>
      <c r="L135" s="395">
        <v>316</v>
      </c>
      <c r="M135" s="395">
        <v>0</v>
      </c>
      <c r="N135" s="395"/>
      <c r="O135" s="398" t="s">
        <v>441</v>
      </c>
      <c r="P135" s="395">
        <v>-39</v>
      </c>
      <c r="Q135" s="395">
        <v>294</v>
      </c>
      <c r="R135" s="395">
        <v>26</v>
      </c>
      <c r="S135" s="395">
        <v>-6</v>
      </c>
      <c r="T135" s="395">
        <v>2</v>
      </c>
      <c r="U135" s="395">
        <v>0</v>
      </c>
      <c r="V135" s="395">
        <v>0</v>
      </c>
      <c r="W135" s="395" t="s">
        <v>397</v>
      </c>
      <c r="X135" s="395" t="s">
        <v>397</v>
      </c>
      <c r="Y135" s="395" t="s">
        <v>397</v>
      </c>
      <c r="Z135" s="395"/>
      <c r="AA135" s="395"/>
      <c r="AB135" s="395"/>
      <c r="AC135" s="395"/>
      <c r="AD135" s="395"/>
      <c r="AE135" s="395"/>
      <c r="AF135" s="397" t="s">
        <v>197</v>
      </c>
      <c r="AG135" s="395" t="s">
        <v>197</v>
      </c>
      <c r="AH135" s="406">
        <v>32</v>
      </c>
      <c r="AI135" s="406">
        <v>23</v>
      </c>
      <c r="AJ135" s="406">
        <v>20</v>
      </c>
      <c r="AK135" s="406">
        <v>-9</v>
      </c>
      <c r="AL135" s="406">
        <v>11</v>
      </c>
      <c r="AM135" s="406">
        <v>88</v>
      </c>
      <c r="AN135" s="406">
        <v>-352</v>
      </c>
      <c r="AO135" s="406">
        <v>278</v>
      </c>
      <c r="AP135" s="406">
        <v>114</v>
      </c>
      <c r="AQ135" s="406">
        <v>0</v>
      </c>
      <c r="AR135" s="406">
        <v>0</v>
      </c>
      <c r="AS135" s="406" t="s">
        <v>197</v>
      </c>
      <c r="AT135" s="406" t="s">
        <v>397</v>
      </c>
      <c r="AU135" s="406" t="s">
        <v>397</v>
      </c>
      <c r="AV135" s="406" t="s">
        <v>397</v>
      </c>
      <c r="AW135" s="406" t="s">
        <v>397</v>
      </c>
      <c r="AX135" s="406" t="s">
        <v>397</v>
      </c>
      <c r="AY135" s="406" t="s">
        <v>397</v>
      </c>
      <c r="AZ135" s="406" t="s">
        <v>397</v>
      </c>
      <c r="BA135" s="406" t="s">
        <v>397</v>
      </c>
      <c r="BB135" s="406" t="s">
        <v>397</v>
      </c>
      <c r="BC135" s="406" t="s">
        <v>397</v>
      </c>
      <c r="BD135" s="406" t="s">
        <v>397</v>
      </c>
      <c r="BE135" s="406" t="s">
        <v>397</v>
      </c>
      <c r="BF135" s="406" t="s">
        <v>397</v>
      </c>
      <c r="BG135" s="406" t="s">
        <v>397</v>
      </c>
      <c r="BH135" s="406" t="s">
        <v>397</v>
      </c>
      <c r="BI135" s="406" t="s">
        <v>397</v>
      </c>
      <c r="BJ135" s="406" t="s">
        <v>397</v>
      </c>
      <c r="BK135" s="406" t="s">
        <v>397</v>
      </c>
      <c r="BL135" s="406" t="s">
        <v>397</v>
      </c>
      <c r="BM135" s="406" t="s">
        <v>397</v>
      </c>
      <c r="BN135" s="406" t="s">
        <v>397</v>
      </c>
      <c r="BO135" s="406" t="s">
        <v>397</v>
      </c>
      <c r="BP135" s="406" t="s">
        <v>397</v>
      </c>
      <c r="BQ135" s="406" t="s">
        <v>397</v>
      </c>
      <c r="BR135" s="406" t="s">
        <v>397</v>
      </c>
      <c r="BS135" s="406" t="s">
        <v>397</v>
      </c>
      <c r="BT135" s="406" t="s">
        <v>397</v>
      </c>
      <c r="BU135" s="406" t="s">
        <v>397</v>
      </c>
      <c r="BV135" s="406" t="s">
        <v>397</v>
      </c>
      <c r="BW135" s="406" t="s">
        <v>397</v>
      </c>
      <c r="BX135" s="406" t="s">
        <v>397</v>
      </c>
      <c r="BY135" s="406" t="s">
        <v>397</v>
      </c>
      <c r="BZ135" s="406" t="s">
        <v>397</v>
      </c>
      <c r="CA135" s="406" t="s">
        <v>397</v>
      </c>
      <c r="CB135" s="406" t="s">
        <v>397</v>
      </c>
      <c r="CC135" s="406" t="s">
        <v>397</v>
      </c>
      <c r="CD135" s="406" t="s">
        <v>397</v>
      </c>
      <c r="CE135" s="406" t="s">
        <v>397</v>
      </c>
      <c r="CF135" s="406" t="s">
        <v>397</v>
      </c>
      <c r="CG135" s="406" t="s">
        <v>397</v>
      </c>
      <c r="CH135" s="406" t="s">
        <v>397</v>
      </c>
      <c r="CI135" s="406" t="s">
        <v>397</v>
      </c>
      <c r="CJ135" s="406" t="s">
        <v>397</v>
      </c>
      <c r="CK135" s="406" t="s">
        <v>397</v>
      </c>
      <c r="CL135" s="406" t="s">
        <v>397</v>
      </c>
      <c r="CM135" s="406" t="s">
        <v>397</v>
      </c>
      <c r="CN135" s="406" t="s">
        <v>397</v>
      </c>
      <c r="CO135" s="406" t="s">
        <v>397</v>
      </c>
      <c r="CP135" s="406" t="s">
        <v>397</v>
      </c>
      <c r="CQ135" s="406" t="s">
        <v>397</v>
      </c>
      <c r="CR135" s="406" t="s">
        <v>397</v>
      </c>
      <c r="CS135" s="406" t="s">
        <v>397</v>
      </c>
      <c r="CT135" s="406" t="s">
        <v>397</v>
      </c>
      <c r="CU135" s="406" t="s">
        <v>397</v>
      </c>
      <c r="CV135" s="406" t="s">
        <v>397</v>
      </c>
      <c r="CW135" s="406" t="s">
        <v>397</v>
      </c>
      <c r="CX135" s="406" t="s">
        <v>397</v>
      </c>
      <c r="CY135" s="406" t="s">
        <v>397</v>
      </c>
      <c r="CZ135" s="406" t="s">
        <v>397</v>
      </c>
      <c r="DA135" s="406" t="s">
        <v>397</v>
      </c>
      <c r="DB135" s="406" t="s">
        <v>397</v>
      </c>
      <c r="DC135" s="397"/>
      <c r="DD135" s="397"/>
      <c r="DE135" s="397"/>
      <c r="DF135" s="397" t="s">
        <v>397</v>
      </c>
      <c r="DG135" s="397" t="s">
        <v>397</v>
      </c>
      <c r="DH135" s="397" t="s">
        <v>397</v>
      </c>
      <c r="DI135" s="397" t="s">
        <v>397</v>
      </c>
      <c r="DJ135" s="397" t="s">
        <v>397</v>
      </c>
      <c r="DK135" s="397" t="s">
        <v>397</v>
      </c>
      <c r="DL135" s="397"/>
      <c r="DM135" s="397"/>
      <c r="DN135" s="397" t="s">
        <v>197</v>
      </c>
      <c r="DO135" s="395" t="s">
        <v>197</v>
      </c>
      <c r="DP135" s="406">
        <v>0</v>
      </c>
      <c r="DQ135" s="406">
        <v>-6</v>
      </c>
      <c r="DR135" s="406">
        <v>0</v>
      </c>
      <c r="DS135" s="406">
        <v>-28</v>
      </c>
      <c r="DT135" s="406">
        <v>0</v>
      </c>
      <c r="DU135" s="406">
        <v>-1</v>
      </c>
      <c r="DV135" s="406">
        <v>-15</v>
      </c>
      <c r="DW135" s="406">
        <v>13</v>
      </c>
      <c r="DX135" s="406">
        <v>23</v>
      </c>
      <c r="DY135" s="406">
        <v>-56</v>
      </c>
      <c r="DZ135" s="406">
        <v>58</v>
      </c>
      <c r="EA135" s="406">
        <v>-113</v>
      </c>
      <c r="EB135" s="406">
        <v>103</v>
      </c>
      <c r="EC135" s="406">
        <v>-209</v>
      </c>
      <c r="ED135" s="406">
        <v>94</v>
      </c>
      <c r="EE135" s="406">
        <v>25</v>
      </c>
      <c r="EF135" s="406">
        <v>100</v>
      </c>
      <c r="EG135" s="406">
        <v>-9</v>
      </c>
      <c r="EH135" s="406">
        <v>-16</v>
      </c>
      <c r="EI135" s="406">
        <v>-46</v>
      </c>
      <c r="EJ135" s="406">
        <v>159</v>
      </c>
      <c r="EK135" s="406">
        <v>-194</v>
      </c>
      <c r="EL135" s="406">
        <v>7</v>
      </c>
      <c r="EM135" s="406">
        <v>-174</v>
      </c>
      <c r="EN135" s="406">
        <v>9</v>
      </c>
      <c r="EO135" s="406">
        <v>-63</v>
      </c>
      <c r="EP135" s="406">
        <v>115</v>
      </c>
      <c r="EQ135" s="406">
        <v>-36</v>
      </c>
      <c r="ER135" s="406">
        <v>262</v>
      </c>
      <c r="ES135" s="406">
        <v>-102</v>
      </c>
      <c r="ET135" s="406">
        <v>-39</v>
      </c>
      <c r="EU135" s="406">
        <v>-39</v>
      </c>
      <c r="EV135" s="406">
        <v>294</v>
      </c>
      <c r="EW135" s="406">
        <v>26</v>
      </c>
      <c r="EX135" s="406">
        <v>-6</v>
      </c>
      <c r="EY135" s="406">
        <v>2</v>
      </c>
      <c r="EZ135" s="406">
        <v>0</v>
      </c>
      <c r="FA135" s="406">
        <v>0</v>
      </c>
      <c r="FB135" s="406" t="s">
        <v>197</v>
      </c>
      <c r="FC135" s="406" t="s">
        <v>397</v>
      </c>
      <c r="FD135" s="406" t="s">
        <v>397</v>
      </c>
      <c r="FE135" s="406" t="s">
        <v>397</v>
      </c>
      <c r="FF135" s="406" t="s">
        <v>397</v>
      </c>
      <c r="FG135" s="406" t="s">
        <v>397</v>
      </c>
      <c r="FH135" s="406" t="s">
        <v>397</v>
      </c>
      <c r="FI135" s="406" t="s">
        <v>397</v>
      </c>
      <c r="FJ135" s="406" t="s">
        <v>397</v>
      </c>
      <c r="FK135" s="406" t="s">
        <v>397</v>
      </c>
      <c r="FL135" s="406" t="s">
        <v>397</v>
      </c>
      <c r="FM135" s="406" t="s">
        <v>397</v>
      </c>
      <c r="FN135" s="406" t="s">
        <v>397</v>
      </c>
      <c r="FO135" s="406" t="s">
        <v>397</v>
      </c>
      <c r="FP135" s="406" t="s">
        <v>397</v>
      </c>
      <c r="FQ135" s="406" t="s">
        <v>397</v>
      </c>
      <c r="FR135" s="406" t="s">
        <v>397</v>
      </c>
      <c r="FS135" s="406" t="s">
        <v>397</v>
      </c>
      <c r="FT135" s="406" t="s">
        <v>397</v>
      </c>
      <c r="FU135" s="406" t="s">
        <v>397</v>
      </c>
      <c r="FV135" s="406" t="s">
        <v>397</v>
      </c>
      <c r="FW135" s="406" t="s">
        <v>397</v>
      </c>
      <c r="FX135" s="406" t="s">
        <v>397</v>
      </c>
      <c r="FY135" s="406" t="s">
        <v>397</v>
      </c>
      <c r="FZ135" s="406" t="s">
        <v>397</v>
      </c>
      <c r="GA135" s="406" t="s">
        <v>397</v>
      </c>
      <c r="GB135" s="406" t="s">
        <v>397</v>
      </c>
      <c r="GC135" s="406" t="s">
        <v>397</v>
      </c>
      <c r="GD135" s="406" t="s">
        <v>397</v>
      </c>
      <c r="GE135" s="406" t="s">
        <v>397</v>
      </c>
      <c r="GF135" s="406" t="s">
        <v>397</v>
      </c>
      <c r="GG135" s="406" t="s">
        <v>397</v>
      </c>
      <c r="GH135" s="406" t="s">
        <v>397</v>
      </c>
      <c r="GI135" s="406" t="s">
        <v>397</v>
      </c>
      <c r="GJ135" s="406" t="s">
        <v>397</v>
      </c>
      <c r="GK135" s="406" t="s">
        <v>397</v>
      </c>
      <c r="GL135" s="406" t="s">
        <v>397</v>
      </c>
      <c r="GM135" s="406" t="s">
        <v>397</v>
      </c>
      <c r="GN135" s="406" t="s">
        <v>397</v>
      </c>
      <c r="GO135" s="406" t="s">
        <v>397</v>
      </c>
      <c r="GP135" s="406" t="s">
        <v>397</v>
      </c>
      <c r="GQ135" s="406" t="s">
        <v>397</v>
      </c>
      <c r="GR135" s="406" t="s">
        <v>397</v>
      </c>
      <c r="GS135" s="406" t="s">
        <v>397</v>
      </c>
      <c r="GT135" s="406" t="s">
        <v>397</v>
      </c>
      <c r="GU135" s="406" t="s">
        <v>397</v>
      </c>
      <c r="GV135" s="406" t="s">
        <v>397</v>
      </c>
      <c r="GW135" s="406" t="s">
        <v>397</v>
      </c>
      <c r="GX135" s="406" t="s">
        <v>397</v>
      </c>
      <c r="GY135" s="406" t="s">
        <v>397</v>
      </c>
      <c r="GZ135" s="406" t="s">
        <v>397</v>
      </c>
      <c r="HA135" s="406" t="s">
        <v>397</v>
      </c>
      <c r="HB135" s="406" t="s">
        <v>397</v>
      </c>
      <c r="HC135" s="406" t="s">
        <v>397</v>
      </c>
      <c r="HD135" s="406" t="s">
        <v>397</v>
      </c>
      <c r="HE135" s="406" t="s">
        <v>397</v>
      </c>
      <c r="HF135" s="406" t="s">
        <v>397</v>
      </c>
      <c r="HG135" s="406" t="s">
        <v>397</v>
      </c>
      <c r="HH135" s="406" t="s">
        <v>397</v>
      </c>
      <c r="HI135" s="406" t="s">
        <v>397</v>
      </c>
      <c r="HJ135" s="406" t="s">
        <v>397</v>
      </c>
      <c r="HK135" s="406" t="s">
        <v>397</v>
      </c>
      <c r="HL135" s="406" t="s">
        <v>397</v>
      </c>
      <c r="HM135" s="406" t="s">
        <v>397</v>
      </c>
      <c r="HN135" s="406" t="s">
        <v>397</v>
      </c>
      <c r="HO135" s="406" t="s">
        <v>397</v>
      </c>
      <c r="HP135" s="406" t="s">
        <v>397</v>
      </c>
      <c r="HQ135" s="406" t="s">
        <v>397</v>
      </c>
      <c r="HR135" s="406" t="s">
        <v>397</v>
      </c>
      <c r="HS135" s="406" t="s">
        <v>397</v>
      </c>
      <c r="HT135" s="406" t="s">
        <v>397</v>
      </c>
      <c r="HU135" s="406" t="s">
        <v>397</v>
      </c>
      <c r="HV135" s="406" t="s">
        <v>397</v>
      </c>
      <c r="HW135" s="406" t="s">
        <v>397</v>
      </c>
      <c r="HX135" s="406" t="s">
        <v>397</v>
      </c>
      <c r="HY135" s="406" t="s">
        <v>397</v>
      </c>
      <c r="HZ135" s="406" t="s">
        <v>397</v>
      </c>
      <c r="IA135" s="406" t="s">
        <v>397</v>
      </c>
      <c r="IB135" s="406" t="s">
        <v>397</v>
      </c>
      <c r="IC135" s="406" t="s">
        <v>397</v>
      </c>
      <c r="ID135" s="406" t="s">
        <v>397</v>
      </c>
      <c r="IE135" s="406" t="s">
        <v>397</v>
      </c>
      <c r="IF135" s="406" t="s">
        <v>397</v>
      </c>
      <c r="IG135" s="406" t="s">
        <v>397</v>
      </c>
      <c r="IH135" s="406" t="s">
        <v>397</v>
      </c>
      <c r="II135" s="406" t="s">
        <v>397</v>
      </c>
      <c r="IJ135" s="406" t="s">
        <v>397</v>
      </c>
      <c r="IK135" s="406" t="s">
        <v>397</v>
      </c>
      <c r="IL135" s="406" t="s">
        <v>397</v>
      </c>
      <c r="IM135" s="406" t="s">
        <v>397</v>
      </c>
      <c r="IN135" s="406" t="s">
        <v>397</v>
      </c>
      <c r="IO135" s="406" t="s">
        <v>397</v>
      </c>
      <c r="IP135" s="406" t="s">
        <v>397</v>
      </c>
      <c r="IQ135" s="406" t="s">
        <v>397</v>
      </c>
      <c r="IR135" s="406" t="s">
        <v>397</v>
      </c>
      <c r="IS135" s="406" t="s">
        <v>397</v>
      </c>
      <c r="IT135" s="406" t="s">
        <v>397</v>
      </c>
      <c r="IU135" s="406" t="s">
        <v>397</v>
      </c>
      <c r="IV135" s="406" t="s">
        <v>397</v>
      </c>
      <c r="IW135" s="406" t="s">
        <v>397</v>
      </c>
      <c r="IX135" s="406" t="s">
        <v>397</v>
      </c>
      <c r="IY135" s="406" t="s">
        <v>397</v>
      </c>
      <c r="IZ135" s="406" t="s">
        <v>397</v>
      </c>
      <c r="JA135" s="406" t="s">
        <v>397</v>
      </c>
      <c r="JB135" s="406" t="s">
        <v>397</v>
      </c>
      <c r="JC135" s="406" t="s">
        <v>397</v>
      </c>
      <c r="JD135" s="406" t="s">
        <v>397</v>
      </c>
      <c r="JE135" s="406" t="s">
        <v>397</v>
      </c>
      <c r="JF135" s="406" t="s">
        <v>397</v>
      </c>
      <c r="JG135" s="406" t="s">
        <v>397</v>
      </c>
      <c r="JH135" s="406" t="s">
        <v>397</v>
      </c>
      <c r="JI135" s="406" t="s">
        <v>397</v>
      </c>
      <c r="JJ135" s="406" t="s">
        <v>397</v>
      </c>
      <c r="JK135" s="406" t="s">
        <v>397</v>
      </c>
      <c r="JL135" s="406" t="s">
        <v>397</v>
      </c>
      <c r="JM135" s="406" t="s">
        <v>397</v>
      </c>
      <c r="JN135" s="406" t="s">
        <v>397</v>
      </c>
      <c r="JO135" s="406" t="s">
        <v>397</v>
      </c>
      <c r="JP135" s="406" t="s">
        <v>397</v>
      </c>
      <c r="JQ135" s="406" t="s">
        <v>397</v>
      </c>
      <c r="JR135" s="406" t="s">
        <v>397</v>
      </c>
      <c r="JS135" s="406" t="s">
        <v>397</v>
      </c>
      <c r="JT135" s="406" t="s">
        <v>397</v>
      </c>
      <c r="JU135" s="406" t="s">
        <v>397</v>
      </c>
      <c r="JV135" s="406" t="s">
        <v>397</v>
      </c>
      <c r="JW135" s="406" t="s">
        <v>397</v>
      </c>
      <c r="JX135" s="406" t="s">
        <v>397</v>
      </c>
      <c r="JY135" s="406" t="s">
        <v>397</v>
      </c>
      <c r="JZ135" s="406" t="s">
        <v>397</v>
      </c>
      <c r="KA135" s="406" t="s">
        <v>397</v>
      </c>
      <c r="KB135" s="406" t="s">
        <v>397</v>
      </c>
      <c r="KC135" s="406" t="s">
        <v>397</v>
      </c>
      <c r="KD135" s="406" t="s">
        <v>397</v>
      </c>
      <c r="KE135" s="406" t="s">
        <v>397</v>
      </c>
      <c r="KF135" s="406" t="s">
        <v>397</v>
      </c>
      <c r="KG135" s="406" t="s">
        <v>397</v>
      </c>
      <c r="KH135" s="406" t="s">
        <v>397</v>
      </c>
      <c r="KI135" s="406" t="s">
        <v>397</v>
      </c>
      <c r="KJ135" s="406" t="s">
        <v>397</v>
      </c>
      <c r="KK135" s="406" t="s">
        <v>397</v>
      </c>
      <c r="KL135" s="406" t="s">
        <v>397</v>
      </c>
      <c r="KM135" s="406" t="s">
        <v>397</v>
      </c>
      <c r="KN135" s="406" t="s">
        <v>397</v>
      </c>
      <c r="KO135" s="406" t="s">
        <v>397</v>
      </c>
      <c r="KP135" s="406" t="s">
        <v>397</v>
      </c>
      <c r="KQ135" s="406" t="s">
        <v>397</v>
      </c>
      <c r="KR135" s="406" t="s">
        <v>397</v>
      </c>
      <c r="KS135" s="406" t="s">
        <v>397</v>
      </c>
      <c r="KT135" s="406" t="s">
        <v>397</v>
      </c>
      <c r="KU135" s="406"/>
      <c r="KV135" s="406"/>
      <c r="KW135" s="406"/>
      <c r="KX135" s="406"/>
      <c r="KY135" s="397"/>
      <c r="KZ135" s="397" t="s">
        <v>197</v>
      </c>
      <c r="LA135" s="397" t="s">
        <v>397</v>
      </c>
      <c r="LB135" s="397" t="s">
        <v>397</v>
      </c>
      <c r="LC135" s="397" t="s">
        <v>397</v>
      </c>
      <c r="LD135" s="397" t="s">
        <v>397</v>
      </c>
      <c r="LE135" s="397" t="s">
        <v>397</v>
      </c>
      <c r="LF135" s="397" t="s">
        <v>397</v>
      </c>
      <c r="LG135" s="397"/>
      <c r="LH135" s="406"/>
      <c r="LI135" s="406"/>
      <c r="LJ135" s="406"/>
      <c r="LK135" s="406"/>
      <c r="LL135" s="406"/>
      <c r="LM135" s="406"/>
      <c r="LN135" s="406"/>
      <c r="LO135" s="406"/>
      <c r="LP135" s="406"/>
      <c r="LQ135" s="406"/>
      <c r="LR135" s="406"/>
      <c r="LS135" s="406"/>
      <c r="LT135" s="406"/>
      <c r="LU135" s="406"/>
      <c r="LV135" s="406"/>
      <c r="LW135" s="406"/>
      <c r="LX135" s="406"/>
      <c r="LY135" s="406"/>
      <c r="LZ135" s="406"/>
      <c r="MA135" s="406"/>
      <c r="MB135" s="406"/>
      <c r="MC135" s="406"/>
      <c r="MD135" s="406"/>
      <c r="ME135" s="406"/>
      <c r="MF135" s="406"/>
      <c r="MG135" s="406"/>
      <c r="MH135" s="406"/>
      <c r="MI135" s="406"/>
      <c r="MJ135" s="406"/>
      <c r="MK135" s="406"/>
      <c r="ML135" s="406"/>
      <c r="MM135" s="406"/>
      <c r="MN135" s="406"/>
      <c r="MO135" s="406"/>
      <c r="MP135" s="406"/>
      <c r="MQ135" s="406"/>
      <c r="MR135" s="406"/>
      <c r="MS135" s="406"/>
      <c r="MT135" s="406"/>
      <c r="MU135" s="406"/>
      <c r="MV135" s="406"/>
      <c r="MW135" s="406"/>
      <c r="MX135" s="406"/>
      <c r="MY135" s="406"/>
      <c r="MZ135" s="406"/>
      <c r="NA135" s="406"/>
      <c r="NB135" s="406"/>
      <c r="NC135" s="406"/>
      <c r="ND135" s="406"/>
      <c r="NE135" s="406"/>
      <c r="NF135" s="406"/>
      <c r="NG135" s="406"/>
      <c r="NH135" s="406"/>
      <c r="NI135" s="406"/>
      <c r="NJ135" s="406"/>
      <c r="NK135" s="406"/>
      <c r="NL135" s="406"/>
      <c r="NM135" s="406"/>
      <c r="NN135" s="406"/>
      <c r="NO135" s="406"/>
      <c r="NP135" s="406"/>
      <c r="NQ135" s="406"/>
      <c r="NR135" s="406"/>
      <c r="NS135" s="406"/>
      <c r="NT135" s="406"/>
      <c r="NU135" s="406"/>
      <c r="NV135" s="406"/>
      <c r="NW135" s="406"/>
      <c r="NX135" s="406"/>
      <c r="NY135" s="406"/>
      <c r="NZ135" s="406"/>
      <c r="OA135" s="406"/>
      <c r="OB135" s="406"/>
      <c r="OC135" s="406"/>
      <c r="OD135" s="406"/>
      <c r="OE135" s="406"/>
      <c r="OF135" s="406"/>
      <c r="OG135" s="406"/>
      <c r="OH135" s="406"/>
      <c r="OI135" s="406"/>
      <c r="OJ135" s="406"/>
      <c r="OK135" s="406"/>
      <c r="OL135" s="406"/>
      <c r="OM135" s="406"/>
      <c r="ON135" s="406"/>
      <c r="OO135" s="406"/>
      <c r="OP135" s="406"/>
      <c r="OQ135" s="406"/>
      <c r="OR135" s="406"/>
      <c r="OS135" s="406"/>
      <c r="OT135" s="406"/>
      <c r="OU135" s="406"/>
      <c r="OV135" s="406"/>
      <c r="OW135" s="406"/>
      <c r="OX135" s="406"/>
      <c r="OY135" s="406"/>
      <c r="OZ135" s="406"/>
      <c r="PA135" s="406"/>
      <c r="PB135" s="406"/>
      <c r="PC135" s="406"/>
      <c r="PD135" s="406"/>
      <c r="PE135" s="406"/>
      <c r="PF135" s="406"/>
      <c r="PG135" s="406"/>
      <c r="PH135" s="406"/>
      <c r="PI135" s="406"/>
      <c r="PJ135" s="406"/>
      <c r="PK135" s="406"/>
      <c r="PL135" s="406"/>
      <c r="PM135" s="406"/>
      <c r="PN135" s="406"/>
      <c r="PO135" s="406"/>
      <c r="PP135" s="406"/>
      <c r="PQ135" s="406"/>
      <c r="PR135" s="406"/>
      <c r="PS135" s="406"/>
      <c r="PT135" s="406"/>
      <c r="PU135" s="406"/>
      <c r="PV135" s="406"/>
      <c r="PW135" s="406"/>
      <c r="PX135" s="406"/>
      <c r="PY135" s="406"/>
      <c r="PZ135" s="406"/>
      <c r="QA135" s="406"/>
      <c r="QB135" s="406"/>
      <c r="QC135" s="406"/>
      <c r="QD135" s="406"/>
      <c r="QE135" s="406"/>
      <c r="QF135" s="406"/>
      <c r="QG135" s="406"/>
      <c r="QH135" s="406"/>
      <c r="QI135" s="406"/>
      <c r="QJ135" s="406"/>
      <c r="QK135" s="406"/>
      <c r="QL135" s="406"/>
      <c r="QM135" s="406"/>
      <c r="QN135" s="406"/>
      <c r="QO135" s="406"/>
      <c r="QP135" s="406"/>
      <c r="QQ135" s="406"/>
      <c r="QR135" s="406"/>
      <c r="QS135" s="406"/>
      <c r="QT135" s="406"/>
      <c r="QU135" s="406"/>
      <c r="QV135" s="406"/>
      <c r="QW135" s="406"/>
      <c r="QX135" s="406"/>
      <c r="QY135" s="406"/>
      <c r="QZ135" s="406"/>
      <c r="RA135" s="406"/>
      <c r="RB135" s="406"/>
      <c r="RC135" s="406"/>
      <c r="RD135" s="406"/>
      <c r="RE135" s="406"/>
      <c r="RF135" s="406"/>
      <c r="RG135" s="406"/>
      <c r="RH135" s="406"/>
      <c r="RI135" s="406"/>
      <c r="RJ135" s="406"/>
      <c r="RK135" s="406"/>
      <c r="RL135" s="406"/>
      <c r="RM135" s="406"/>
      <c r="RN135" s="406"/>
      <c r="RO135" s="406"/>
      <c r="RP135" s="406"/>
      <c r="RQ135" s="406"/>
      <c r="RR135" s="406"/>
      <c r="RS135" s="406"/>
      <c r="RT135" s="406"/>
      <c r="RU135" s="406"/>
      <c r="RV135" s="406"/>
      <c r="RW135" s="406"/>
      <c r="RX135" s="406"/>
      <c r="RY135" s="406"/>
      <c r="RZ135" s="406"/>
      <c r="SA135" s="406"/>
      <c r="SB135" s="406"/>
      <c r="SC135" s="406"/>
      <c r="SD135" s="406"/>
      <c r="SE135" s="406"/>
      <c r="SF135" s="406"/>
      <c r="SG135" s="406"/>
    </row>
    <row r="136" spans="1:501">
      <c r="A136" s="395"/>
      <c r="B136" s="395" t="s">
        <v>158</v>
      </c>
      <c r="C136" s="395">
        <v>0</v>
      </c>
      <c r="D136" s="395">
        <v>18</v>
      </c>
      <c r="E136" s="395">
        <v>23</v>
      </c>
      <c r="F136" s="395">
        <v>-119</v>
      </c>
      <c r="G136" s="395">
        <v>60</v>
      </c>
      <c r="H136" s="395">
        <v>63</v>
      </c>
      <c r="I136" s="395">
        <v>61</v>
      </c>
      <c r="J136" s="395">
        <v>105</v>
      </c>
      <c r="K136" s="395">
        <v>96</v>
      </c>
      <c r="L136" s="395">
        <v>145</v>
      </c>
      <c r="M136" s="395">
        <v>0</v>
      </c>
      <c r="N136" s="395"/>
      <c r="O136" s="398" t="s">
        <v>510</v>
      </c>
      <c r="P136" s="395">
        <v>18</v>
      </c>
      <c r="Q136" s="395">
        <v>64</v>
      </c>
      <c r="R136" s="395">
        <v>5</v>
      </c>
      <c r="S136" s="395">
        <v>46</v>
      </c>
      <c r="T136" s="395">
        <v>30</v>
      </c>
      <c r="U136" s="395">
        <v>39</v>
      </c>
      <c r="V136" s="395">
        <v>0</v>
      </c>
      <c r="W136" s="395" t="s">
        <v>397</v>
      </c>
      <c r="X136" s="395" t="s">
        <v>397</v>
      </c>
      <c r="Y136" s="395" t="s">
        <v>397</v>
      </c>
      <c r="Z136" s="395"/>
      <c r="AA136" s="395"/>
      <c r="AB136" s="395"/>
      <c r="AC136" s="395"/>
      <c r="AD136" s="395"/>
      <c r="AE136" s="395"/>
      <c r="AF136" s="397" t="s">
        <v>158</v>
      </c>
      <c r="AG136" s="395" t="s">
        <v>158</v>
      </c>
      <c r="AH136" s="406">
        <v>21</v>
      </c>
      <c r="AI136" s="406">
        <v>31</v>
      </c>
      <c r="AJ136" s="406">
        <v>23</v>
      </c>
      <c r="AK136" s="406">
        <v>-119</v>
      </c>
      <c r="AL136" s="406">
        <v>60</v>
      </c>
      <c r="AM136" s="406">
        <v>62</v>
      </c>
      <c r="AN136" s="406">
        <v>61</v>
      </c>
      <c r="AO136" s="406">
        <v>105</v>
      </c>
      <c r="AP136" s="406">
        <v>96</v>
      </c>
      <c r="AQ136" s="406">
        <v>120</v>
      </c>
      <c r="AR136" s="406">
        <v>0</v>
      </c>
      <c r="AS136" s="406" t="s">
        <v>158</v>
      </c>
      <c r="AT136" s="406" t="s">
        <v>397</v>
      </c>
      <c r="AU136" s="406" t="s">
        <v>397</v>
      </c>
      <c r="AV136" s="406" t="s">
        <v>397</v>
      </c>
      <c r="AW136" s="406" t="s">
        <v>397</v>
      </c>
      <c r="AX136" s="406" t="s">
        <v>397</v>
      </c>
      <c r="AY136" s="406" t="s">
        <v>397</v>
      </c>
      <c r="AZ136" s="406" t="s">
        <v>397</v>
      </c>
      <c r="BA136" s="406" t="s">
        <v>397</v>
      </c>
      <c r="BB136" s="406" t="s">
        <v>397</v>
      </c>
      <c r="BC136" s="406" t="s">
        <v>397</v>
      </c>
      <c r="BD136" s="406" t="s">
        <v>397</v>
      </c>
      <c r="BE136" s="406" t="s">
        <v>397</v>
      </c>
      <c r="BF136" s="406" t="s">
        <v>397</v>
      </c>
      <c r="BG136" s="406" t="s">
        <v>397</v>
      </c>
      <c r="BH136" s="406" t="s">
        <v>397</v>
      </c>
      <c r="BI136" s="406" t="s">
        <v>397</v>
      </c>
      <c r="BJ136" s="406" t="s">
        <v>397</v>
      </c>
      <c r="BK136" s="406" t="s">
        <v>397</v>
      </c>
      <c r="BL136" s="406" t="s">
        <v>397</v>
      </c>
      <c r="BM136" s="406" t="s">
        <v>397</v>
      </c>
      <c r="BN136" s="406" t="s">
        <v>397</v>
      </c>
      <c r="BO136" s="406" t="s">
        <v>397</v>
      </c>
      <c r="BP136" s="406" t="s">
        <v>397</v>
      </c>
      <c r="BQ136" s="406" t="s">
        <v>397</v>
      </c>
      <c r="BR136" s="406" t="s">
        <v>397</v>
      </c>
      <c r="BS136" s="406" t="s">
        <v>397</v>
      </c>
      <c r="BT136" s="406" t="s">
        <v>397</v>
      </c>
      <c r="BU136" s="406" t="s">
        <v>397</v>
      </c>
      <c r="BV136" s="406" t="s">
        <v>397</v>
      </c>
      <c r="BW136" s="406" t="s">
        <v>397</v>
      </c>
      <c r="BX136" s="406" t="s">
        <v>397</v>
      </c>
      <c r="BY136" s="406" t="s">
        <v>397</v>
      </c>
      <c r="BZ136" s="406" t="s">
        <v>397</v>
      </c>
      <c r="CA136" s="406" t="s">
        <v>397</v>
      </c>
      <c r="CB136" s="406" t="s">
        <v>397</v>
      </c>
      <c r="CC136" s="406" t="s">
        <v>397</v>
      </c>
      <c r="CD136" s="406" t="s">
        <v>397</v>
      </c>
      <c r="CE136" s="406" t="s">
        <v>397</v>
      </c>
      <c r="CF136" s="406" t="s">
        <v>397</v>
      </c>
      <c r="CG136" s="406" t="s">
        <v>397</v>
      </c>
      <c r="CH136" s="406" t="s">
        <v>397</v>
      </c>
      <c r="CI136" s="406" t="s">
        <v>397</v>
      </c>
      <c r="CJ136" s="406" t="s">
        <v>397</v>
      </c>
      <c r="CK136" s="406" t="s">
        <v>397</v>
      </c>
      <c r="CL136" s="406" t="s">
        <v>397</v>
      </c>
      <c r="CM136" s="406" t="s">
        <v>397</v>
      </c>
      <c r="CN136" s="406" t="s">
        <v>397</v>
      </c>
      <c r="CO136" s="406" t="s">
        <v>397</v>
      </c>
      <c r="CP136" s="406" t="s">
        <v>397</v>
      </c>
      <c r="CQ136" s="406" t="s">
        <v>397</v>
      </c>
      <c r="CR136" s="406" t="s">
        <v>397</v>
      </c>
      <c r="CS136" s="406" t="s">
        <v>397</v>
      </c>
      <c r="CT136" s="406" t="s">
        <v>397</v>
      </c>
      <c r="CU136" s="406" t="s">
        <v>397</v>
      </c>
      <c r="CV136" s="406" t="s">
        <v>397</v>
      </c>
      <c r="CW136" s="406" t="s">
        <v>397</v>
      </c>
      <c r="CX136" s="406" t="s">
        <v>397</v>
      </c>
      <c r="CY136" s="406" t="s">
        <v>397</v>
      </c>
      <c r="CZ136" s="406" t="s">
        <v>397</v>
      </c>
      <c r="DA136" s="406" t="s">
        <v>397</v>
      </c>
      <c r="DB136" s="406" t="s">
        <v>397</v>
      </c>
      <c r="DC136" s="397"/>
      <c r="DD136" s="397"/>
      <c r="DE136" s="397"/>
      <c r="DF136" s="397" t="s">
        <v>397</v>
      </c>
      <c r="DG136" s="397" t="s">
        <v>397</v>
      </c>
      <c r="DH136" s="397" t="s">
        <v>397</v>
      </c>
      <c r="DI136" s="397" t="s">
        <v>397</v>
      </c>
      <c r="DJ136" s="397" t="s">
        <v>397</v>
      </c>
      <c r="DK136" s="397" t="s">
        <v>397</v>
      </c>
      <c r="DL136" s="397"/>
      <c r="DM136" s="397"/>
      <c r="DN136" s="397" t="s">
        <v>158</v>
      </c>
      <c r="DO136" s="395" t="s">
        <v>158</v>
      </c>
      <c r="DP136" s="406">
        <v>0</v>
      </c>
      <c r="DQ136" s="406">
        <v>-2</v>
      </c>
      <c r="DR136" s="406">
        <v>0</v>
      </c>
      <c r="DS136" s="406">
        <v>11</v>
      </c>
      <c r="DT136" s="406">
        <v>0</v>
      </c>
      <c r="DU136" s="406">
        <v>-1</v>
      </c>
      <c r="DV136" s="406">
        <v>3</v>
      </c>
      <c r="DW136" s="406">
        <v>2</v>
      </c>
      <c r="DX136" s="406">
        <v>20</v>
      </c>
      <c r="DY136" s="406">
        <v>2</v>
      </c>
      <c r="DZ136" s="406">
        <v>-89</v>
      </c>
      <c r="EA136" s="406">
        <v>2</v>
      </c>
      <c r="EB136" s="406">
        <v>-34</v>
      </c>
      <c r="EC136" s="406">
        <v>-3</v>
      </c>
      <c r="ED136" s="406">
        <v>23</v>
      </c>
      <c r="EE136" s="406">
        <v>21</v>
      </c>
      <c r="EF136" s="406">
        <v>20</v>
      </c>
      <c r="EG136" s="406">
        <v>9</v>
      </c>
      <c r="EH136" s="406">
        <v>18</v>
      </c>
      <c r="EI136" s="406">
        <v>9</v>
      </c>
      <c r="EJ136" s="406">
        <v>27</v>
      </c>
      <c r="EK136" s="406">
        <v>5</v>
      </c>
      <c r="EL136" s="406">
        <v>21</v>
      </c>
      <c r="EM136" s="406">
        <v>10</v>
      </c>
      <c r="EN136" s="406">
        <v>25</v>
      </c>
      <c r="EO136" s="406">
        <v>16</v>
      </c>
      <c r="EP136" s="406">
        <v>35</v>
      </c>
      <c r="EQ136" s="406">
        <v>21</v>
      </c>
      <c r="ER136" s="406">
        <v>32</v>
      </c>
      <c r="ES136" s="406">
        <v>1</v>
      </c>
      <c r="ET136" s="406">
        <v>14</v>
      </c>
      <c r="EU136" s="406">
        <v>18</v>
      </c>
      <c r="EV136" s="406">
        <v>64</v>
      </c>
      <c r="EW136" s="406">
        <v>5</v>
      </c>
      <c r="EX136" s="406">
        <v>46</v>
      </c>
      <c r="EY136" s="406">
        <v>30</v>
      </c>
      <c r="EZ136" s="406">
        <v>39</v>
      </c>
      <c r="FA136" s="406">
        <v>0</v>
      </c>
      <c r="FB136" s="406" t="s">
        <v>158</v>
      </c>
      <c r="FC136" s="406" t="s">
        <v>397</v>
      </c>
      <c r="FD136" s="406" t="s">
        <v>397</v>
      </c>
      <c r="FE136" s="406" t="s">
        <v>397</v>
      </c>
      <c r="FF136" s="406" t="s">
        <v>397</v>
      </c>
      <c r="FG136" s="406" t="s">
        <v>397</v>
      </c>
      <c r="FH136" s="406" t="s">
        <v>397</v>
      </c>
      <c r="FI136" s="406" t="s">
        <v>397</v>
      </c>
      <c r="FJ136" s="406" t="s">
        <v>397</v>
      </c>
      <c r="FK136" s="406" t="s">
        <v>397</v>
      </c>
      <c r="FL136" s="406" t="s">
        <v>397</v>
      </c>
      <c r="FM136" s="406" t="s">
        <v>397</v>
      </c>
      <c r="FN136" s="406" t="s">
        <v>397</v>
      </c>
      <c r="FO136" s="406" t="s">
        <v>397</v>
      </c>
      <c r="FP136" s="406" t="s">
        <v>397</v>
      </c>
      <c r="FQ136" s="406" t="s">
        <v>397</v>
      </c>
      <c r="FR136" s="406" t="s">
        <v>397</v>
      </c>
      <c r="FS136" s="406" t="s">
        <v>397</v>
      </c>
      <c r="FT136" s="406" t="s">
        <v>397</v>
      </c>
      <c r="FU136" s="406" t="s">
        <v>397</v>
      </c>
      <c r="FV136" s="406" t="s">
        <v>397</v>
      </c>
      <c r="FW136" s="406" t="s">
        <v>397</v>
      </c>
      <c r="FX136" s="406" t="s">
        <v>397</v>
      </c>
      <c r="FY136" s="406" t="s">
        <v>397</v>
      </c>
      <c r="FZ136" s="406" t="s">
        <v>397</v>
      </c>
      <c r="GA136" s="406" t="s">
        <v>397</v>
      </c>
      <c r="GB136" s="406" t="s">
        <v>397</v>
      </c>
      <c r="GC136" s="406" t="s">
        <v>397</v>
      </c>
      <c r="GD136" s="406" t="s">
        <v>397</v>
      </c>
      <c r="GE136" s="406" t="s">
        <v>397</v>
      </c>
      <c r="GF136" s="406" t="s">
        <v>397</v>
      </c>
      <c r="GG136" s="406" t="s">
        <v>397</v>
      </c>
      <c r="GH136" s="406" t="s">
        <v>397</v>
      </c>
      <c r="GI136" s="406" t="s">
        <v>397</v>
      </c>
      <c r="GJ136" s="406" t="s">
        <v>397</v>
      </c>
      <c r="GK136" s="406" t="s">
        <v>397</v>
      </c>
      <c r="GL136" s="406" t="s">
        <v>397</v>
      </c>
      <c r="GM136" s="406" t="s">
        <v>397</v>
      </c>
      <c r="GN136" s="406" t="s">
        <v>397</v>
      </c>
      <c r="GO136" s="406" t="s">
        <v>397</v>
      </c>
      <c r="GP136" s="406" t="s">
        <v>397</v>
      </c>
      <c r="GQ136" s="406" t="s">
        <v>397</v>
      </c>
      <c r="GR136" s="406" t="s">
        <v>397</v>
      </c>
      <c r="GS136" s="406" t="s">
        <v>397</v>
      </c>
      <c r="GT136" s="406" t="s">
        <v>397</v>
      </c>
      <c r="GU136" s="406" t="s">
        <v>397</v>
      </c>
      <c r="GV136" s="406" t="s">
        <v>397</v>
      </c>
      <c r="GW136" s="406" t="s">
        <v>397</v>
      </c>
      <c r="GX136" s="406" t="s">
        <v>397</v>
      </c>
      <c r="GY136" s="406" t="s">
        <v>397</v>
      </c>
      <c r="GZ136" s="406" t="s">
        <v>397</v>
      </c>
      <c r="HA136" s="406" t="s">
        <v>397</v>
      </c>
      <c r="HB136" s="406" t="s">
        <v>397</v>
      </c>
      <c r="HC136" s="406" t="s">
        <v>397</v>
      </c>
      <c r="HD136" s="406" t="s">
        <v>397</v>
      </c>
      <c r="HE136" s="406" t="s">
        <v>397</v>
      </c>
      <c r="HF136" s="406" t="s">
        <v>397</v>
      </c>
      <c r="HG136" s="406" t="s">
        <v>397</v>
      </c>
      <c r="HH136" s="406" t="s">
        <v>397</v>
      </c>
      <c r="HI136" s="406" t="s">
        <v>397</v>
      </c>
      <c r="HJ136" s="406" t="s">
        <v>397</v>
      </c>
      <c r="HK136" s="406" t="s">
        <v>397</v>
      </c>
      <c r="HL136" s="406" t="s">
        <v>397</v>
      </c>
      <c r="HM136" s="406" t="s">
        <v>397</v>
      </c>
      <c r="HN136" s="406" t="s">
        <v>397</v>
      </c>
      <c r="HO136" s="406" t="s">
        <v>397</v>
      </c>
      <c r="HP136" s="406" t="s">
        <v>397</v>
      </c>
      <c r="HQ136" s="406" t="s">
        <v>397</v>
      </c>
      <c r="HR136" s="406" t="s">
        <v>397</v>
      </c>
      <c r="HS136" s="406" t="s">
        <v>397</v>
      </c>
      <c r="HT136" s="406" t="s">
        <v>397</v>
      </c>
      <c r="HU136" s="406" t="s">
        <v>397</v>
      </c>
      <c r="HV136" s="406" t="s">
        <v>397</v>
      </c>
      <c r="HW136" s="406" t="s">
        <v>397</v>
      </c>
      <c r="HX136" s="406" t="s">
        <v>397</v>
      </c>
      <c r="HY136" s="406" t="s">
        <v>397</v>
      </c>
      <c r="HZ136" s="406" t="s">
        <v>397</v>
      </c>
      <c r="IA136" s="406" t="s">
        <v>397</v>
      </c>
      <c r="IB136" s="406" t="s">
        <v>397</v>
      </c>
      <c r="IC136" s="406" t="s">
        <v>397</v>
      </c>
      <c r="ID136" s="406" t="s">
        <v>397</v>
      </c>
      <c r="IE136" s="406" t="s">
        <v>397</v>
      </c>
      <c r="IF136" s="406" t="s">
        <v>397</v>
      </c>
      <c r="IG136" s="406" t="s">
        <v>397</v>
      </c>
      <c r="IH136" s="406" t="s">
        <v>397</v>
      </c>
      <c r="II136" s="406" t="s">
        <v>397</v>
      </c>
      <c r="IJ136" s="406" t="s">
        <v>397</v>
      </c>
      <c r="IK136" s="406" t="s">
        <v>397</v>
      </c>
      <c r="IL136" s="406" t="s">
        <v>397</v>
      </c>
      <c r="IM136" s="406" t="s">
        <v>397</v>
      </c>
      <c r="IN136" s="406" t="s">
        <v>397</v>
      </c>
      <c r="IO136" s="406" t="s">
        <v>397</v>
      </c>
      <c r="IP136" s="406" t="s">
        <v>397</v>
      </c>
      <c r="IQ136" s="406" t="s">
        <v>397</v>
      </c>
      <c r="IR136" s="406" t="s">
        <v>397</v>
      </c>
      <c r="IS136" s="406" t="s">
        <v>397</v>
      </c>
      <c r="IT136" s="406" t="s">
        <v>397</v>
      </c>
      <c r="IU136" s="406" t="s">
        <v>397</v>
      </c>
      <c r="IV136" s="406" t="s">
        <v>397</v>
      </c>
      <c r="IW136" s="406" t="s">
        <v>397</v>
      </c>
      <c r="IX136" s="406" t="s">
        <v>397</v>
      </c>
      <c r="IY136" s="406" t="s">
        <v>397</v>
      </c>
      <c r="IZ136" s="406" t="s">
        <v>397</v>
      </c>
      <c r="JA136" s="406" t="s">
        <v>397</v>
      </c>
      <c r="JB136" s="406" t="s">
        <v>397</v>
      </c>
      <c r="JC136" s="406" t="s">
        <v>397</v>
      </c>
      <c r="JD136" s="406" t="s">
        <v>397</v>
      </c>
      <c r="JE136" s="406" t="s">
        <v>397</v>
      </c>
      <c r="JF136" s="406" t="s">
        <v>397</v>
      </c>
      <c r="JG136" s="406" t="s">
        <v>397</v>
      </c>
      <c r="JH136" s="406" t="s">
        <v>397</v>
      </c>
      <c r="JI136" s="406" t="s">
        <v>397</v>
      </c>
      <c r="JJ136" s="406" t="s">
        <v>397</v>
      </c>
      <c r="JK136" s="406" t="s">
        <v>397</v>
      </c>
      <c r="JL136" s="406" t="s">
        <v>397</v>
      </c>
      <c r="JM136" s="406" t="s">
        <v>397</v>
      </c>
      <c r="JN136" s="406" t="s">
        <v>397</v>
      </c>
      <c r="JO136" s="406" t="s">
        <v>397</v>
      </c>
      <c r="JP136" s="406" t="s">
        <v>397</v>
      </c>
      <c r="JQ136" s="406" t="s">
        <v>397</v>
      </c>
      <c r="JR136" s="406" t="s">
        <v>397</v>
      </c>
      <c r="JS136" s="406" t="s">
        <v>397</v>
      </c>
      <c r="JT136" s="406" t="s">
        <v>397</v>
      </c>
      <c r="JU136" s="406" t="s">
        <v>397</v>
      </c>
      <c r="JV136" s="406" t="s">
        <v>397</v>
      </c>
      <c r="JW136" s="406" t="s">
        <v>397</v>
      </c>
      <c r="JX136" s="406" t="s">
        <v>397</v>
      </c>
      <c r="JY136" s="406" t="s">
        <v>397</v>
      </c>
      <c r="JZ136" s="406" t="s">
        <v>397</v>
      </c>
      <c r="KA136" s="406" t="s">
        <v>397</v>
      </c>
      <c r="KB136" s="406" t="s">
        <v>397</v>
      </c>
      <c r="KC136" s="406" t="s">
        <v>397</v>
      </c>
      <c r="KD136" s="406" t="s">
        <v>397</v>
      </c>
      <c r="KE136" s="406" t="s">
        <v>397</v>
      </c>
      <c r="KF136" s="406" t="s">
        <v>397</v>
      </c>
      <c r="KG136" s="406" t="s">
        <v>397</v>
      </c>
      <c r="KH136" s="406" t="s">
        <v>397</v>
      </c>
      <c r="KI136" s="406" t="s">
        <v>397</v>
      </c>
      <c r="KJ136" s="406" t="s">
        <v>397</v>
      </c>
      <c r="KK136" s="406" t="s">
        <v>397</v>
      </c>
      <c r="KL136" s="406" t="s">
        <v>397</v>
      </c>
      <c r="KM136" s="406" t="s">
        <v>397</v>
      </c>
      <c r="KN136" s="406" t="s">
        <v>397</v>
      </c>
      <c r="KO136" s="406" t="s">
        <v>397</v>
      </c>
      <c r="KP136" s="406" t="s">
        <v>397</v>
      </c>
      <c r="KQ136" s="406" t="s">
        <v>397</v>
      </c>
      <c r="KR136" s="406" t="s">
        <v>397</v>
      </c>
      <c r="KS136" s="406" t="s">
        <v>397</v>
      </c>
      <c r="KT136" s="406" t="s">
        <v>397</v>
      </c>
      <c r="KU136" s="406"/>
      <c r="KV136" s="406"/>
      <c r="KW136" s="406"/>
      <c r="KX136" s="406"/>
      <c r="KY136" s="397"/>
      <c r="KZ136" s="397" t="s">
        <v>158</v>
      </c>
      <c r="LA136" s="397" t="s">
        <v>397</v>
      </c>
      <c r="LB136" s="397" t="s">
        <v>397</v>
      </c>
      <c r="LC136" s="397" t="s">
        <v>397</v>
      </c>
      <c r="LD136" s="397" t="s">
        <v>397</v>
      </c>
      <c r="LE136" s="397" t="s">
        <v>397</v>
      </c>
      <c r="LF136" s="397" t="s">
        <v>397</v>
      </c>
      <c r="LG136" s="397"/>
      <c r="LH136" s="406"/>
      <c r="LI136" s="406"/>
      <c r="LJ136" s="406"/>
      <c r="LK136" s="406"/>
      <c r="LL136" s="406"/>
      <c r="LM136" s="406"/>
      <c r="LN136" s="406"/>
      <c r="LO136" s="406"/>
      <c r="LP136" s="406"/>
      <c r="LQ136" s="406"/>
      <c r="LR136" s="406"/>
      <c r="LS136" s="406"/>
      <c r="LT136" s="406"/>
      <c r="LU136" s="406"/>
      <c r="LV136" s="406"/>
      <c r="LW136" s="406"/>
      <c r="LX136" s="406"/>
      <c r="LY136" s="406"/>
      <c r="LZ136" s="406"/>
      <c r="MA136" s="406"/>
      <c r="MB136" s="406"/>
      <c r="MC136" s="406"/>
      <c r="MD136" s="406"/>
      <c r="ME136" s="406"/>
      <c r="MF136" s="406"/>
      <c r="MG136" s="406"/>
      <c r="MH136" s="406"/>
      <c r="MI136" s="406"/>
      <c r="MJ136" s="406"/>
      <c r="MK136" s="406"/>
      <c r="ML136" s="406"/>
      <c r="MM136" s="406"/>
      <c r="MN136" s="406"/>
      <c r="MO136" s="406"/>
      <c r="MP136" s="406"/>
      <c r="MQ136" s="406"/>
      <c r="MR136" s="406"/>
      <c r="MS136" s="406"/>
      <c r="MT136" s="406"/>
      <c r="MU136" s="406"/>
      <c r="MV136" s="406"/>
      <c r="MW136" s="406"/>
      <c r="MX136" s="406"/>
      <c r="MY136" s="406"/>
      <c r="MZ136" s="406"/>
      <c r="NA136" s="406"/>
      <c r="NB136" s="406"/>
      <c r="NC136" s="406"/>
      <c r="ND136" s="406"/>
      <c r="NE136" s="406"/>
      <c r="NF136" s="406"/>
      <c r="NG136" s="406"/>
      <c r="NH136" s="406"/>
      <c r="NI136" s="406"/>
      <c r="NJ136" s="406"/>
      <c r="NK136" s="406"/>
      <c r="NL136" s="406"/>
      <c r="NM136" s="406"/>
      <c r="NN136" s="406"/>
      <c r="NO136" s="406"/>
      <c r="NP136" s="406"/>
      <c r="NQ136" s="406"/>
      <c r="NR136" s="406"/>
      <c r="NS136" s="406"/>
      <c r="NT136" s="406"/>
      <c r="NU136" s="406"/>
      <c r="NV136" s="406"/>
      <c r="NW136" s="406"/>
      <c r="NX136" s="406"/>
      <c r="NY136" s="406"/>
      <c r="NZ136" s="406"/>
      <c r="OA136" s="406"/>
      <c r="OB136" s="406"/>
      <c r="OC136" s="406"/>
      <c r="OD136" s="406"/>
      <c r="OE136" s="406"/>
      <c r="OF136" s="406"/>
      <c r="OG136" s="406"/>
      <c r="OH136" s="406"/>
      <c r="OI136" s="406"/>
      <c r="OJ136" s="406"/>
      <c r="OK136" s="406"/>
      <c r="OL136" s="406"/>
      <c r="OM136" s="406"/>
      <c r="ON136" s="406"/>
      <c r="OO136" s="406"/>
      <c r="OP136" s="406"/>
      <c r="OQ136" s="406"/>
      <c r="OR136" s="406"/>
      <c r="OS136" s="406"/>
      <c r="OT136" s="406"/>
      <c r="OU136" s="406"/>
      <c r="OV136" s="406"/>
      <c r="OW136" s="406"/>
      <c r="OX136" s="406"/>
      <c r="OY136" s="406"/>
      <c r="OZ136" s="406"/>
      <c r="PA136" s="406"/>
      <c r="PB136" s="406"/>
      <c r="PC136" s="406"/>
      <c r="PD136" s="406"/>
      <c r="PE136" s="406"/>
      <c r="PF136" s="406"/>
      <c r="PG136" s="406"/>
      <c r="PH136" s="406"/>
      <c r="PI136" s="406"/>
      <c r="PJ136" s="406"/>
      <c r="PK136" s="406"/>
      <c r="PL136" s="406"/>
      <c r="PM136" s="406"/>
      <c r="PN136" s="406"/>
      <c r="PO136" s="406"/>
      <c r="PP136" s="406"/>
      <c r="PQ136" s="406"/>
      <c r="PR136" s="406"/>
      <c r="PS136" s="406"/>
      <c r="PT136" s="406"/>
      <c r="PU136" s="406"/>
      <c r="PV136" s="406"/>
      <c r="PW136" s="406"/>
      <c r="PX136" s="406"/>
      <c r="PY136" s="406"/>
      <c r="PZ136" s="406"/>
      <c r="QA136" s="406"/>
      <c r="QB136" s="406"/>
      <c r="QC136" s="406"/>
      <c r="QD136" s="406"/>
      <c r="QE136" s="406"/>
      <c r="QF136" s="406"/>
      <c r="QG136" s="406"/>
      <c r="QH136" s="406"/>
      <c r="QI136" s="406"/>
      <c r="QJ136" s="406"/>
      <c r="QK136" s="406"/>
      <c r="QL136" s="406"/>
      <c r="QM136" s="406"/>
      <c r="QN136" s="406"/>
      <c r="QO136" s="406"/>
      <c r="QP136" s="406"/>
      <c r="QQ136" s="406"/>
      <c r="QR136" s="406"/>
      <c r="QS136" s="406"/>
      <c r="QT136" s="406"/>
      <c r="QU136" s="406"/>
      <c r="QV136" s="406"/>
      <c r="QW136" s="406"/>
      <c r="QX136" s="406"/>
      <c r="QY136" s="406"/>
      <c r="QZ136" s="406"/>
      <c r="RA136" s="406"/>
      <c r="RB136" s="406"/>
      <c r="RC136" s="406"/>
      <c r="RD136" s="406"/>
      <c r="RE136" s="406"/>
      <c r="RF136" s="406"/>
      <c r="RG136" s="406"/>
      <c r="RH136" s="406"/>
      <c r="RI136" s="406"/>
      <c r="RJ136" s="406"/>
      <c r="RK136" s="406"/>
      <c r="RL136" s="406"/>
      <c r="RM136" s="406"/>
      <c r="RN136" s="406"/>
      <c r="RO136" s="406"/>
      <c r="RP136" s="406"/>
      <c r="RQ136" s="406"/>
      <c r="RR136" s="406"/>
      <c r="RS136" s="406"/>
      <c r="RT136" s="406"/>
      <c r="RU136" s="406"/>
      <c r="RV136" s="406"/>
      <c r="RW136" s="406"/>
      <c r="RX136" s="406"/>
      <c r="RY136" s="406"/>
      <c r="RZ136" s="406"/>
      <c r="SA136" s="406"/>
      <c r="SB136" s="406"/>
      <c r="SC136" s="406"/>
      <c r="SD136" s="406"/>
      <c r="SE136" s="406"/>
      <c r="SF136" s="406"/>
      <c r="SG136" s="406"/>
    </row>
    <row r="137" spans="1:501">
      <c r="A137" s="395"/>
      <c r="B137" s="395" t="s">
        <v>198</v>
      </c>
      <c r="C137" s="395">
        <v>0</v>
      </c>
      <c r="D137" s="395">
        <v>0</v>
      </c>
      <c r="E137" s="395">
        <v>1</v>
      </c>
      <c r="F137" s="395">
        <v>8</v>
      </c>
      <c r="G137" s="395">
        <v>9</v>
      </c>
      <c r="H137" s="395">
        <v>9</v>
      </c>
      <c r="I137" s="395">
        <v>10</v>
      </c>
      <c r="J137" s="395">
        <v>12</v>
      </c>
      <c r="K137" s="395">
        <v>13</v>
      </c>
      <c r="L137" s="395">
        <v>13</v>
      </c>
      <c r="M137" s="395">
        <v>0</v>
      </c>
      <c r="N137" s="395"/>
      <c r="O137" s="398" t="s">
        <v>511</v>
      </c>
      <c r="P137" s="395">
        <v>4</v>
      </c>
      <c r="Q137" s="395">
        <v>3</v>
      </c>
      <c r="R137" s="395">
        <v>3</v>
      </c>
      <c r="S137" s="395">
        <v>3</v>
      </c>
      <c r="T137" s="395">
        <v>4</v>
      </c>
      <c r="U137" s="395">
        <v>0</v>
      </c>
      <c r="V137" s="395">
        <v>0</v>
      </c>
      <c r="W137" s="395" t="s">
        <v>397</v>
      </c>
      <c r="X137" s="395" t="s">
        <v>397</v>
      </c>
      <c r="Y137" s="395" t="s">
        <v>397</v>
      </c>
      <c r="Z137" s="395"/>
      <c r="AA137" s="395"/>
      <c r="AB137" s="395"/>
      <c r="AC137" s="395"/>
      <c r="AD137" s="395"/>
      <c r="AE137" s="395"/>
      <c r="AF137" s="397" t="s">
        <v>198</v>
      </c>
      <c r="AG137" s="395" t="s">
        <v>198</v>
      </c>
      <c r="AH137" s="406" t="s">
        <v>397</v>
      </c>
      <c r="AI137" s="406" t="s">
        <v>397</v>
      </c>
      <c r="AJ137" s="406" t="s">
        <v>397</v>
      </c>
      <c r="AK137" s="406" t="s">
        <v>397</v>
      </c>
      <c r="AL137" s="406" t="s">
        <v>397</v>
      </c>
      <c r="AM137" s="406" t="s">
        <v>397</v>
      </c>
      <c r="AN137" s="406" t="s">
        <v>397</v>
      </c>
      <c r="AO137" s="406" t="s">
        <v>397</v>
      </c>
      <c r="AP137" s="406" t="s">
        <v>397</v>
      </c>
      <c r="AQ137" s="406" t="s">
        <v>397</v>
      </c>
      <c r="AR137" s="406" t="s">
        <v>397</v>
      </c>
      <c r="AS137" s="406" t="s">
        <v>397</v>
      </c>
      <c r="AT137" s="406" t="s">
        <v>397</v>
      </c>
      <c r="AU137" s="406" t="s">
        <v>397</v>
      </c>
      <c r="AV137" s="406" t="s">
        <v>397</v>
      </c>
      <c r="AW137" s="406" t="s">
        <v>397</v>
      </c>
      <c r="AX137" s="406" t="s">
        <v>397</v>
      </c>
      <c r="AY137" s="406" t="s">
        <v>397</v>
      </c>
      <c r="AZ137" s="406" t="s">
        <v>397</v>
      </c>
      <c r="BA137" s="406" t="s">
        <v>397</v>
      </c>
      <c r="BB137" s="406" t="s">
        <v>397</v>
      </c>
      <c r="BC137" s="406" t="s">
        <v>397</v>
      </c>
      <c r="BD137" s="406" t="s">
        <v>397</v>
      </c>
      <c r="BE137" s="406" t="s">
        <v>397</v>
      </c>
      <c r="BF137" s="406" t="s">
        <v>397</v>
      </c>
      <c r="BG137" s="406" t="s">
        <v>397</v>
      </c>
      <c r="BH137" s="406" t="s">
        <v>397</v>
      </c>
      <c r="BI137" s="406" t="s">
        <v>397</v>
      </c>
      <c r="BJ137" s="406" t="s">
        <v>397</v>
      </c>
      <c r="BK137" s="406" t="s">
        <v>397</v>
      </c>
      <c r="BL137" s="406" t="s">
        <v>397</v>
      </c>
      <c r="BM137" s="406" t="s">
        <v>397</v>
      </c>
      <c r="BN137" s="406" t="s">
        <v>397</v>
      </c>
      <c r="BO137" s="406" t="s">
        <v>397</v>
      </c>
      <c r="BP137" s="406" t="s">
        <v>397</v>
      </c>
      <c r="BQ137" s="406" t="s">
        <v>397</v>
      </c>
      <c r="BR137" s="406" t="s">
        <v>397</v>
      </c>
      <c r="BS137" s="406" t="s">
        <v>397</v>
      </c>
      <c r="BT137" s="406" t="s">
        <v>397</v>
      </c>
      <c r="BU137" s="406" t="s">
        <v>397</v>
      </c>
      <c r="BV137" s="406" t="s">
        <v>397</v>
      </c>
      <c r="BW137" s="406" t="s">
        <v>397</v>
      </c>
      <c r="BX137" s="406" t="s">
        <v>397</v>
      </c>
      <c r="BY137" s="406" t="s">
        <v>397</v>
      </c>
      <c r="BZ137" s="406" t="s">
        <v>397</v>
      </c>
      <c r="CA137" s="406" t="s">
        <v>397</v>
      </c>
      <c r="CB137" s="406" t="s">
        <v>397</v>
      </c>
      <c r="CC137" s="406" t="s">
        <v>397</v>
      </c>
      <c r="CD137" s="406" t="s">
        <v>397</v>
      </c>
      <c r="CE137" s="406" t="s">
        <v>397</v>
      </c>
      <c r="CF137" s="406" t="s">
        <v>397</v>
      </c>
      <c r="CG137" s="406" t="s">
        <v>397</v>
      </c>
      <c r="CH137" s="406" t="s">
        <v>397</v>
      </c>
      <c r="CI137" s="406" t="s">
        <v>397</v>
      </c>
      <c r="CJ137" s="406" t="s">
        <v>397</v>
      </c>
      <c r="CK137" s="406" t="s">
        <v>397</v>
      </c>
      <c r="CL137" s="406" t="s">
        <v>397</v>
      </c>
      <c r="CM137" s="406" t="s">
        <v>397</v>
      </c>
      <c r="CN137" s="406" t="s">
        <v>397</v>
      </c>
      <c r="CO137" s="406" t="s">
        <v>397</v>
      </c>
      <c r="CP137" s="406" t="s">
        <v>397</v>
      </c>
      <c r="CQ137" s="406" t="s">
        <v>397</v>
      </c>
      <c r="CR137" s="406" t="s">
        <v>397</v>
      </c>
      <c r="CS137" s="406" t="s">
        <v>397</v>
      </c>
      <c r="CT137" s="406" t="s">
        <v>397</v>
      </c>
      <c r="CU137" s="406" t="s">
        <v>397</v>
      </c>
      <c r="CV137" s="406" t="s">
        <v>397</v>
      </c>
      <c r="CW137" s="406" t="s">
        <v>397</v>
      </c>
      <c r="CX137" s="406" t="s">
        <v>397</v>
      </c>
      <c r="CY137" s="406" t="s">
        <v>397</v>
      </c>
      <c r="CZ137" s="406" t="s">
        <v>397</v>
      </c>
      <c r="DA137" s="406" t="s">
        <v>397</v>
      </c>
      <c r="DB137" s="406" t="s">
        <v>397</v>
      </c>
      <c r="DC137" s="397"/>
      <c r="DD137" s="397"/>
      <c r="DE137" s="397"/>
      <c r="DF137" s="397" t="s">
        <v>397</v>
      </c>
      <c r="DG137" s="397" t="s">
        <v>397</v>
      </c>
      <c r="DH137" s="397" t="s">
        <v>397</v>
      </c>
      <c r="DI137" s="397" t="s">
        <v>397</v>
      </c>
      <c r="DJ137" s="397" t="s">
        <v>397</v>
      </c>
      <c r="DK137" s="397" t="s">
        <v>397</v>
      </c>
      <c r="DL137" s="397"/>
      <c r="DM137" s="397"/>
      <c r="DN137" s="397" t="s">
        <v>198</v>
      </c>
      <c r="DO137" s="395" t="s">
        <v>198</v>
      </c>
      <c r="DP137" s="406" t="s">
        <v>397</v>
      </c>
      <c r="DQ137" s="406" t="s">
        <v>397</v>
      </c>
      <c r="DR137" s="406" t="s">
        <v>397</v>
      </c>
      <c r="DS137" s="406" t="s">
        <v>397</v>
      </c>
      <c r="DT137" s="406" t="s">
        <v>397</v>
      </c>
      <c r="DU137" s="406" t="s">
        <v>397</v>
      </c>
      <c r="DV137" s="406" t="s">
        <v>397</v>
      </c>
      <c r="DW137" s="406" t="s">
        <v>397</v>
      </c>
      <c r="DX137" s="406" t="s">
        <v>397</v>
      </c>
      <c r="DY137" s="406" t="s">
        <v>397</v>
      </c>
      <c r="DZ137" s="406" t="s">
        <v>397</v>
      </c>
      <c r="EA137" s="406" t="s">
        <v>397</v>
      </c>
      <c r="EB137" s="406" t="s">
        <v>397</v>
      </c>
      <c r="EC137" s="406" t="s">
        <v>397</v>
      </c>
      <c r="ED137" s="406" t="s">
        <v>397</v>
      </c>
      <c r="EE137" s="406" t="s">
        <v>397</v>
      </c>
      <c r="EF137" s="406" t="s">
        <v>397</v>
      </c>
      <c r="EG137" s="406" t="s">
        <v>397</v>
      </c>
      <c r="EH137" s="406" t="s">
        <v>397</v>
      </c>
      <c r="EI137" s="406" t="s">
        <v>397</v>
      </c>
      <c r="EJ137" s="406" t="s">
        <v>397</v>
      </c>
      <c r="EK137" s="406" t="s">
        <v>397</v>
      </c>
      <c r="EL137" s="406" t="s">
        <v>397</v>
      </c>
      <c r="EM137" s="406" t="s">
        <v>397</v>
      </c>
      <c r="EN137" s="406" t="s">
        <v>397</v>
      </c>
      <c r="EO137" s="406" t="s">
        <v>397</v>
      </c>
      <c r="EP137" s="406" t="s">
        <v>397</v>
      </c>
      <c r="EQ137" s="406" t="s">
        <v>397</v>
      </c>
      <c r="ER137" s="406" t="s">
        <v>397</v>
      </c>
      <c r="ES137" s="406" t="s">
        <v>397</v>
      </c>
      <c r="ET137" s="406" t="s">
        <v>397</v>
      </c>
      <c r="EU137" s="406" t="s">
        <v>397</v>
      </c>
      <c r="EV137" s="406" t="s">
        <v>397</v>
      </c>
      <c r="EW137" s="406" t="s">
        <v>397</v>
      </c>
      <c r="EX137" s="406" t="s">
        <v>397</v>
      </c>
      <c r="EY137" s="406" t="s">
        <v>397</v>
      </c>
      <c r="EZ137" s="406" t="s">
        <v>397</v>
      </c>
      <c r="FA137" s="406" t="s">
        <v>397</v>
      </c>
      <c r="FB137" s="406" t="s">
        <v>397</v>
      </c>
      <c r="FC137" s="406" t="s">
        <v>397</v>
      </c>
      <c r="FD137" s="406" t="s">
        <v>397</v>
      </c>
      <c r="FE137" s="406" t="s">
        <v>397</v>
      </c>
      <c r="FF137" s="406" t="s">
        <v>397</v>
      </c>
      <c r="FG137" s="406" t="s">
        <v>397</v>
      </c>
      <c r="FH137" s="406" t="s">
        <v>397</v>
      </c>
      <c r="FI137" s="406" t="s">
        <v>397</v>
      </c>
      <c r="FJ137" s="406" t="s">
        <v>397</v>
      </c>
      <c r="FK137" s="406" t="s">
        <v>397</v>
      </c>
      <c r="FL137" s="406" t="s">
        <v>397</v>
      </c>
      <c r="FM137" s="406" t="s">
        <v>397</v>
      </c>
      <c r="FN137" s="406" t="s">
        <v>397</v>
      </c>
      <c r="FO137" s="406" t="s">
        <v>397</v>
      </c>
      <c r="FP137" s="406" t="s">
        <v>397</v>
      </c>
      <c r="FQ137" s="406" t="s">
        <v>397</v>
      </c>
      <c r="FR137" s="406" t="s">
        <v>397</v>
      </c>
      <c r="FS137" s="406" t="s">
        <v>397</v>
      </c>
      <c r="FT137" s="406" t="s">
        <v>397</v>
      </c>
      <c r="FU137" s="406" t="s">
        <v>397</v>
      </c>
      <c r="FV137" s="406" t="s">
        <v>397</v>
      </c>
      <c r="FW137" s="406" t="s">
        <v>397</v>
      </c>
      <c r="FX137" s="406" t="s">
        <v>397</v>
      </c>
      <c r="FY137" s="406" t="s">
        <v>397</v>
      </c>
      <c r="FZ137" s="406" t="s">
        <v>397</v>
      </c>
      <c r="GA137" s="406" t="s">
        <v>397</v>
      </c>
      <c r="GB137" s="406" t="s">
        <v>397</v>
      </c>
      <c r="GC137" s="406" t="s">
        <v>397</v>
      </c>
      <c r="GD137" s="406" t="s">
        <v>397</v>
      </c>
      <c r="GE137" s="406" t="s">
        <v>397</v>
      </c>
      <c r="GF137" s="406" t="s">
        <v>397</v>
      </c>
      <c r="GG137" s="406" t="s">
        <v>397</v>
      </c>
      <c r="GH137" s="406" t="s">
        <v>397</v>
      </c>
      <c r="GI137" s="406" t="s">
        <v>397</v>
      </c>
      <c r="GJ137" s="406" t="s">
        <v>397</v>
      </c>
      <c r="GK137" s="406" t="s">
        <v>397</v>
      </c>
      <c r="GL137" s="406" t="s">
        <v>397</v>
      </c>
      <c r="GM137" s="406" t="s">
        <v>397</v>
      </c>
      <c r="GN137" s="406" t="s">
        <v>397</v>
      </c>
      <c r="GO137" s="406" t="s">
        <v>397</v>
      </c>
      <c r="GP137" s="406" t="s">
        <v>397</v>
      </c>
      <c r="GQ137" s="406" t="s">
        <v>397</v>
      </c>
      <c r="GR137" s="406" t="s">
        <v>397</v>
      </c>
      <c r="GS137" s="406" t="s">
        <v>397</v>
      </c>
      <c r="GT137" s="406" t="s">
        <v>397</v>
      </c>
      <c r="GU137" s="406" t="s">
        <v>397</v>
      </c>
      <c r="GV137" s="406" t="s">
        <v>397</v>
      </c>
      <c r="GW137" s="406" t="s">
        <v>397</v>
      </c>
      <c r="GX137" s="406" t="s">
        <v>397</v>
      </c>
      <c r="GY137" s="406" t="s">
        <v>397</v>
      </c>
      <c r="GZ137" s="406" t="s">
        <v>397</v>
      </c>
      <c r="HA137" s="406" t="s">
        <v>397</v>
      </c>
      <c r="HB137" s="406" t="s">
        <v>397</v>
      </c>
      <c r="HC137" s="406" t="s">
        <v>397</v>
      </c>
      <c r="HD137" s="406" t="s">
        <v>397</v>
      </c>
      <c r="HE137" s="406" t="s">
        <v>397</v>
      </c>
      <c r="HF137" s="406" t="s">
        <v>397</v>
      </c>
      <c r="HG137" s="406" t="s">
        <v>397</v>
      </c>
      <c r="HH137" s="406" t="s">
        <v>397</v>
      </c>
      <c r="HI137" s="406" t="s">
        <v>397</v>
      </c>
      <c r="HJ137" s="406" t="s">
        <v>397</v>
      </c>
      <c r="HK137" s="406" t="s">
        <v>397</v>
      </c>
      <c r="HL137" s="406" t="s">
        <v>397</v>
      </c>
      <c r="HM137" s="406" t="s">
        <v>397</v>
      </c>
      <c r="HN137" s="406" t="s">
        <v>397</v>
      </c>
      <c r="HO137" s="406" t="s">
        <v>397</v>
      </c>
      <c r="HP137" s="406" t="s">
        <v>397</v>
      </c>
      <c r="HQ137" s="406" t="s">
        <v>397</v>
      </c>
      <c r="HR137" s="406" t="s">
        <v>397</v>
      </c>
      <c r="HS137" s="406" t="s">
        <v>397</v>
      </c>
      <c r="HT137" s="406" t="s">
        <v>397</v>
      </c>
      <c r="HU137" s="406" t="s">
        <v>397</v>
      </c>
      <c r="HV137" s="406" t="s">
        <v>397</v>
      </c>
      <c r="HW137" s="406" t="s">
        <v>397</v>
      </c>
      <c r="HX137" s="406" t="s">
        <v>397</v>
      </c>
      <c r="HY137" s="406" t="s">
        <v>397</v>
      </c>
      <c r="HZ137" s="406" t="s">
        <v>397</v>
      </c>
      <c r="IA137" s="406" t="s">
        <v>397</v>
      </c>
      <c r="IB137" s="406" t="s">
        <v>397</v>
      </c>
      <c r="IC137" s="406" t="s">
        <v>397</v>
      </c>
      <c r="ID137" s="406" t="s">
        <v>397</v>
      </c>
      <c r="IE137" s="406" t="s">
        <v>397</v>
      </c>
      <c r="IF137" s="406" t="s">
        <v>397</v>
      </c>
      <c r="IG137" s="406" t="s">
        <v>397</v>
      </c>
      <c r="IH137" s="406" t="s">
        <v>397</v>
      </c>
      <c r="II137" s="406" t="s">
        <v>397</v>
      </c>
      <c r="IJ137" s="406" t="s">
        <v>397</v>
      </c>
      <c r="IK137" s="406" t="s">
        <v>397</v>
      </c>
      <c r="IL137" s="406" t="s">
        <v>397</v>
      </c>
      <c r="IM137" s="406" t="s">
        <v>397</v>
      </c>
      <c r="IN137" s="406" t="s">
        <v>397</v>
      </c>
      <c r="IO137" s="406" t="s">
        <v>397</v>
      </c>
      <c r="IP137" s="406" t="s">
        <v>397</v>
      </c>
      <c r="IQ137" s="406" t="s">
        <v>397</v>
      </c>
      <c r="IR137" s="406" t="s">
        <v>397</v>
      </c>
      <c r="IS137" s="406" t="s">
        <v>397</v>
      </c>
      <c r="IT137" s="406" t="s">
        <v>397</v>
      </c>
      <c r="IU137" s="406" t="s">
        <v>397</v>
      </c>
      <c r="IV137" s="406" t="s">
        <v>397</v>
      </c>
      <c r="IW137" s="406" t="s">
        <v>397</v>
      </c>
      <c r="IX137" s="406" t="s">
        <v>397</v>
      </c>
      <c r="IY137" s="406" t="s">
        <v>397</v>
      </c>
      <c r="IZ137" s="406" t="s">
        <v>397</v>
      </c>
      <c r="JA137" s="406" t="s">
        <v>397</v>
      </c>
      <c r="JB137" s="406" t="s">
        <v>397</v>
      </c>
      <c r="JC137" s="406" t="s">
        <v>397</v>
      </c>
      <c r="JD137" s="406" t="s">
        <v>397</v>
      </c>
      <c r="JE137" s="406" t="s">
        <v>397</v>
      </c>
      <c r="JF137" s="406" t="s">
        <v>397</v>
      </c>
      <c r="JG137" s="406" t="s">
        <v>397</v>
      </c>
      <c r="JH137" s="406" t="s">
        <v>397</v>
      </c>
      <c r="JI137" s="406" t="s">
        <v>397</v>
      </c>
      <c r="JJ137" s="406" t="s">
        <v>397</v>
      </c>
      <c r="JK137" s="406" t="s">
        <v>397</v>
      </c>
      <c r="JL137" s="406" t="s">
        <v>397</v>
      </c>
      <c r="JM137" s="406" t="s">
        <v>397</v>
      </c>
      <c r="JN137" s="406" t="s">
        <v>397</v>
      </c>
      <c r="JO137" s="406" t="s">
        <v>397</v>
      </c>
      <c r="JP137" s="406" t="s">
        <v>397</v>
      </c>
      <c r="JQ137" s="406" t="s">
        <v>397</v>
      </c>
      <c r="JR137" s="406" t="s">
        <v>397</v>
      </c>
      <c r="JS137" s="406" t="s">
        <v>397</v>
      </c>
      <c r="JT137" s="406" t="s">
        <v>397</v>
      </c>
      <c r="JU137" s="406" t="s">
        <v>397</v>
      </c>
      <c r="JV137" s="406" t="s">
        <v>397</v>
      </c>
      <c r="JW137" s="406" t="s">
        <v>397</v>
      </c>
      <c r="JX137" s="406" t="s">
        <v>397</v>
      </c>
      <c r="JY137" s="406" t="s">
        <v>397</v>
      </c>
      <c r="JZ137" s="406" t="s">
        <v>397</v>
      </c>
      <c r="KA137" s="406" t="s">
        <v>397</v>
      </c>
      <c r="KB137" s="406" t="s">
        <v>397</v>
      </c>
      <c r="KC137" s="406" t="s">
        <v>397</v>
      </c>
      <c r="KD137" s="406" t="s">
        <v>397</v>
      </c>
      <c r="KE137" s="406" t="s">
        <v>397</v>
      </c>
      <c r="KF137" s="406" t="s">
        <v>397</v>
      </c>
      <c r="KG137" s="406" t="s">
        <v>397</v>
      </c>
      <c r="KH137" s="406" t="s">
        <v>397</v>
      </c>
      <c r="KI137" s="406" t="s">
        <v>397</v>
      </c>
      <c r="KJ137" s="406" t="s">
        <v>397</v>
      </c>
      <c r="KK137" s="406" t="s">
        <v>397</v>
      </c>
      <c r="KL137" s="406" t="s">
        <v>397</v>
      </c>
      <c r="KM137" s="406" t="s">
        <v>397</v>
      </c>
      <c r="KN137" s="406" t="s">
        <v>397</v>
      </c>
      <c r="KO137" s="406" t="s">
        <v>397</v>
      </c>
      <c r="KP137" s="406" t="s">
        <v>397</v>
      </c>
      <c r="KQ137" s="406" t="s">
        <v>397</v>
      </c>
      <c r="KR137" s="406" t="s">
        <v>397</v>
      </c>
      <c r="KS137" s="406" t="s">
        <v>397</v>
      </c>
      <c r="KT137" s="406" t="s">
        <v>397</v>
      </c>
      <c r="KU137" s="406"/>
      <c r="KV137" s="406"/>
      <c r="KW137" s="406"/>
      <c r="KX137" s="406"/>
      <c r="KY137" s="397"/>
      <c r="KZ137" s="397" t="s">
        <v>198</v>
      </c>
      <c r="LA137" s="397" t="s">
        <v>397</v>
      </c>
      <c r="LB137" s="397" t="s">
        <v>397</v>
      </c>
      <c r="LC137" s="397" t="s">
        <v>397</v>
      </c>
      <c r="LD137" s="397" t="s">
        <v>397</v>
      </c>
      <c r="LE137" s="397" t="s">
        <v>397</v>
      </c>
      <c r="LF137" s="397" t="s">
        <v>397</v>
      </c>
      <c r="LG137" s="397"/>
      <c r="LH137" s="406"/>
      <c r="LI137" s="406"/>
      <c r="LJ137" s="406"/>
      <c r="LK137" s="406"/>
      <c r="LL137" s="406"/>
      <c r="LM137" s="406"/>
      <c r="LN137" s="406"/>
      <c r="LO137" s="406"/>
      <c r="LP137" s="406"/>
      <c r="LQ137" s="406"/>
      <c r="LR137" s="406"/>
      <c r="LS137" s="406"/>
      <c r="LT137" s="406"/>
      <c r="LU137" s="406"/>
      <c r="LV137" s="406"/>
      <c r="LW137" s="406"/>
      <c r="LX137" s="406"/>
      <c r="LY137" s="406"/>
      <c r="LZ137" s="406"/>
      <c r="MA137" s="406"/>
      <c r="MB137" s="406"/>
      <c r="MC137" s="406"/>
      <c r="MD137" s="406"/>
      <c r="ME137" s="406"/>
      <c r="MF137" s="406"/>
      <c r="MG137" s="406"/>
      <c r="MH137" s="406"/>
      <c r="MI137" s="406"/>
      <c r="MJ137" s="406"/>
      <c r="MK137" s="406"/>
      <c r="ML137" s="406"/>
      <c r="MM137" s="406"/>
      <c r="MN137" s="406"/>
      <c r="MO137" s="406"/>
      <c r="MP137" s="406"/>
      <c r="MQ137" s="406"/>
      <c r="MR137" s="406"/>
      <c r="MS137" s="406"/>
      <c r="MT137" s="406"/>
      <c r="MU137" s="406"/>
      <c r="MV137" s="406"/>
      <c r="MW137" s="406"/>
      <c r="MX137" s="406"/>
      <c r="MY137" s="406"/>
      <c r="MZ137" s="406"/>
      <c r="NA137" s="406"/>
      <c r="NB137" s="406"/>
      <c r="NC137" s="406"/>
      <c r="ND137" s="406"/>
      <c r="NE137" s="406"/>
      <c r="NF137" s="406"/>
      <c r="NG137" s="406"/>
      <c r="NH137" s="406"/>
      <c r="NI137" s="406"/>
      <c r="NJ137" s="406"/>
      <c r="NK137" s="406"/>
      <c r="NL137" s="406"/>
      <c r="NM137" s="406"/>
      <c r="NN137" s="406"/>
      <c r="NO137" s="406"/>
      <c r="NP137" s="406"/>
      <c r="NQ137" s="406"/>
      <c r="NR137" s="406"/>
      <c r="NS137" s="406"/>
      <c r="NT137" s="406"/>
      <c r="NU137" s="406"/>
      <c r="NV137" s="406"/>
      <c r="NW137" s="406"/>
      <c r="NX137" s="406"/>
      <c r="NY137" s="406"/>
      <c r="NZ137" s="406"/>
      <c r="OA137" s="406"/>
      <c r="OB137" s="406"/>
      <c r="OC137" s="406"/>
      <c r="OD137" s="406"/>
      <c r="OE137" s="406"/>
      <c r="OF137" s="406"/>
      <c r="OG137" s="406"/>
      <c r="OH137" s="406"/>
      <c r="OI137" s="406"/>
      <c r="OJ137" s="406"/>
      <c r="OK137" s="406"/>
      <c r="OL137" s="406"/>
      <c r="OM137" s="406"/>
      <c r="ON137" s="406"/>
      <c r="OO137" s="406"/>
      <c r="OP137" s="406"/>
      <c r="OQ137" s="406"/>
      <c r="OR137" s="406"/>
      <c r="OS137" s="406"/>
      <c r="OT137" s="406"/>
      <c r="OU137" s="406"/>
      <c r="OV137" s="406"/>
      <c r="OW137" s="406"/>
      <c r="OX137" s="406"/>
      <c r="OY137" s="406"/>
      <c r="OZ137" s="406"/>
      <c r="PA137" s="406"/>
      <c r="PB137" s="406"/>
      <c r="PC137" s="406"/>
      <c r="PD137" s="406"/>
      <c r="PE137" s="406"/>
      <c r="PF137" s="406"/>
      <c r="PG137" s="406"/>
      <c r="PH137" s="406"/>
      <c r="PI137" s="406"/>
      <c r="PJ137" s="406"/>
      <c r="PK137" s="406"/>
      <c r="PL137" s="406"/>
      <c r="PM137" s="406"/>
      <c r="PN137" s="406"/>
      <c r="PO137" s="406"/>
      <c r="PP137" s="406"/>
      <c r="PQ137" s="406"/>
      <c r="PR137" s="406"/>
      <c r="PS137" s="406"/>
      <c r="PT137" s="406"/>
      <c r="PU137" s="406"/>
      <c r="PV137" s="406"/>
      <c r="PW137" s="406"/>
      <c r="PX137" s="406"/>
      <c r="PY137" s="406"/>
      <c r="PZ137" s="406"/>
      <c r="QA137" s="406"/>
      <c r="QB137" s="406"/>
      <c r="QC137" s="406"/>
      <c r="QD137" s="406"/>
      <c r="QE137" s="406"/>
      <c r="QF137" s="406"/>
      <c r="QG137" s="406"/>
      <c r="QH137" s="406"/>
      <c r="QI137" s="406"/>
      <c r="QJ137" s="406"/>
      <c r="QK137" s="406"/>
      <c r="QL137" s="406"/>
      <c r="QM137" s="406"/>
      <c r="QN137" s="406"/>
      <c r="QO137" s="406"/>
      <c r="QP137" s="406"/>
      <c r="QQ137" s="406"/>
      <c r="QR137" s="406"/>
      <c r="QS137" s="406"/>
      <c r="QT137" s="406"/>
      <c r="QU137" s="406"/>
      <c r="QV137" s="406"/>
      <c r="QW137" s="406"/>
      <c r="QX137" s="406"/>
      <c r="QY137" s="406"/>
      <c r="QZ137" s="406"/>
      <c r="RA137" s="406"/>
      <c r="RB137" s="406"/>
      <c r="RC137" s="406"/>
      <c r="RD137" s="406"/>
      <c r="RE137" s="406"/>
      <c r="RF137" s="406"/>
      <c r="RG137" s="406"/>
      <c r="RH137" s="406"/>
      <c r="RI137" s="406"/>
      <c r="RJ137" s="406"/>
      <c r="RK137" s="406"/>
      <c r="RL137" s="406"/>
      <c r="RM137" s="406"/>
      <c r="RN137" s="406"/>
      <c r="RO137" s="406"/>
      <c r="RP137" s="406"/>
      <c r="RQ137" s="406"/>
      <c r="RR137" s="406"/>
      <c r="RS137" s="406"/>
      <c r="RT137" s="406"/>
      <c r="RU137" s="406"/>
      <c r="RV137" s="406"/>
      <c r="RW137" s="406"/>
      <c r="RX137" s="406"/>
      <c r="RY137" s="406"/>
      <c r="RZ137" s="406"/>
      <c r="SA137" s="406"/>
      <c r="SB137" s="406"/>
      <c r="SC137" s="406"/>
      <c r="SD137" s="406"/>
      <c r="SE137" s="406"/>
      <c r="SF137" s="406"/>
      <c r="SG137" s="406"/>
    </row>
    <row r="138" spans="1:501">
      <c r="A138" s="395"/>
      <c r="B138" s="395" t="s">
        <v>199</v>
      </c>
      <c r="C138" s="395">
        <v>0</v>
      </c>
      <c r="D138" s="395">
        <v>-3</v>
      </c>
      <c r="E138" s="395">
        <v>-100</v>
      </c>
      <c r="F138" s="395">
        <v>0</v>
      </c>
      <c r="G138" s="395">
        <v>10</v>
      </c>
      <c r="H138" s="395">
        <v>-9</v>
      </c>
      <c r="I138" s="395">
        <v>-3</v>
      </c>
      <c r="J138" s="395">
        <v>-21</v>
      </c>
      <c r="K138" s="395">
        <v>2</v>
      </c>
      <c r="L138" s="395">
        <v>-8</v>
      </c>
      <c r="M138" s="395">
        <v>0</v>
      </c>
      <c r="N138" s="395"/>
      <c r="O138" s="398" t="s">
        <v>512</v>
      </c>
      <c r="P138" s="395">
        <v>0</v>
      </c>
      <c r="Q138" s="395">
        <v>-2</v>
      </c>
      <c r="R138" s="395">
        <v>-3</v>
      </c>
      <c r="S138" s="395">
        <v>-4</v>
      </c>
      <c r="T138" s="395">
        <v>1</v>
      </c>
      <c r="U138" s="395">
        <v>0</v>
      </c>
      <c r="V138" s="395">
        <v>0</v>
      </c>
      <c r="W138" s="395" t="s">
        <v>397</v>
      </c>
      <c r="X138" s="395" t="s">
        <v>397</v>
      </c>
      <c r="Y138" s="395" t="s">
        <v>397</v>
      </c>
      <c r="Z138" s="395"/>
      <c r="AA138" s="395"/>
      <c r="AB138" s="395"/>
      <c r="AC138" s="395"/>
      <c r="AD138" s="395"/>
      <c r="AE138" s="395"/>
      <c r="AF138" s="397" t="s">
        <v>199</v>
      </c>
      <c r="AG138" s="395" t="s">
        <v>199</v>
      </c>
      <c r="AH138" s="406" t="s">
        <v>397</v>
      </c>
      <c r="AI138" s="406" t="s">
        <v>397</v>
      </c>
      <c r="AJ138" s="406" t="s">
        <v>397</v>
      </c>
      <c r="AK138" s="406" t="s">
        <v>397</v>
      </c>
      <c r="AL138" s="406" t="s">
        <v>397</v>
      </c>
      <c r="AM138" s="406" t="s">
        <v>397</v>
      </c>
      <c r="AN138" s="406" t="s">
        <v>397</v>
      </c>
      <c r="AO138" s="406" t="s">
        <v>397</v>
      </c>
      <c r="AP138" s="406" t="s">
        <v>397</v>
      </c>
      <c r="AQ138" s="406" t="s">
        <v>397</v>
      </c>
      <c r="AR138" s="406" t="s">
        <v>397</v>
      </c>
      <c r="AS138" s="406" t="s">
        <v>397</v>
      </c>
      <c r="AT138" s="406" t="s">
        <v>397</v>
      </c>
      <c r="AU138" s="406" t="s">
        <v>397</v>
      </c>
      <c r="AV138" s="406" t="s">
        <v>397</v>
      </c>
      <c r="AW138" s="406" t="s">
        <v>397</v>
      </c>
      <c r="AX138" s="406" t="s">
        <v>397</v>
      </c>
      <c r="AY138" s="406" t="s">
        <v>397</v>
      </c>
      <c r="AZ138" s="406" t="s">
        <v>397</v>
      </c>
      <c r="BA138" s="406" t="s">
        <v>397</v>
      </c>
      <c r="BB138" s="406" t="s">
        <v>397</v>
      </c>
      <c r="BC138" s="406" t="s">
        <v>397</v>
      </c>
      <c r="BD138" s="406" t="s">
        <v>397</v>
      </c>
      <c r="BE138" s="406" t="s">
        <v>397</v>
      </c>
      <c r="BF138" s="406" t="s">
        <v>397</v>
      </c>
      <c r="BG138" s="406" t="s">
        <v>397</v>
      </c>
      <c r="BH138" s="406" t="s">
        <v>397</v>
      </c>
      <c r="BI138" s="406" t="s">
        <v>397</v>
      </c>
      <c r="BJ138" s="406" t="s">
        <v>397</v>
      </c>
      <c r="BK138" s="406" t="s">
        <v>397</v>
      </c>
      <c r="BL138" s="406" t="s">
        <v>397</v>
      </c>
      <c r="BM138" s="406" t="s">
        <v>397</v>
      </c>
      <c r="BN138" s="406" t="s">
        <v>397</v>
      </c>
      <c r="BO138" s="406" t="s">
        <v>397</v>
      </c>
      <c r="BP138" s="406" t="s">
        <v>397</v>
      </c>
      <c r="BQ138" s="406" t="s">
        <v>397</v>
      </c>
      <c r="BR138" s="406" t="s">
        <v>397</v>
      </c>
      <c r="BS138" s="406" t="s">
        <v>397</v>
      </c>
      <c r="BT138" s="406" t="s">
        <v>397</v>
      </c>
      <c r="BU138" s="406" t="s">
        <v>397</v>
      </c>
      <c r="BV138" s="406" t="s">
        <v>397</v>
      </c>
      <c r="BW138" s="406" t="s">
        <v>397</v>
      </c>
      <c r="BX138" s="406" t="s">
        <v>397</v>
      </c>
      <c r="BY138" s="406" t="s">
        <v>397</v>
      </c>
      <c r="BZ138" s="406" t="s">
        <v>397</v>
      </c>
      <c r="CA138" s="406" t="s">
        <v>397</v>
      </c>
      <c r="CB138" s="406" t="s">
        <v>397</v>
      </c>
      <c r="CC138" s="406" t="s">
        <v>397</v>
      </c>
      <c r="CD138" s="406" t="s">
        <v>397</v>
      </c>
      <c r="CE138" s="406" t="s">
        <v>397</v>
      </c>
      <c r="CF138" s="406" t="s">
        <v>397</v>
      </c>
      <c r="CG138" s="406" t="s">
        <v>397</v>
      </c>
      <c r="CH138" s="406" t="s">
        <v>397</v>
      </c>
      <c r="CI138" s="406" t="s">
        <v>397</v>
      </c>
      <c r="CJ138" s="406" t="s">
        <v>397</v>
      </c>
      <c r="CK138" s="406" t="s">
        <v>397</v>
      </c>
      <c r="CL138" s="406" t="s">
        <v>397</v>
      </c>
      <c r="CM138" s="406" t="s">
        <v>397</v>
      </c>
      <c r="CN138" s="406" t="s">
        <v>397</v>
      </c>
      <c r="CO138" s="406" t="s">
        <v>397</v>
      </c>
      <c r="CP138" s="406" t="s">
        <v>397</v>
      </c>
      <c r="CQ138" s="406" t="s">
        <v>397</v>
      </c>
      <c r="CR138" s="406" t="s">
        <v>397</v>
      </c>
      <c r="CS138" s="406" t="s">
        <v>397</v>
      </c>
      <c r="CT138" s="406" t="s">
        <v>397</v>
      </c>
      <c r="CU138" s="406" t="s">
        <v>397</v>
      </c>
      <c r="CV138" s="406" t="s">
        <v>397</v>
      </c>
      <c r="CW138" s="406" t="s">
        <v>397</v>
      </c>
      <c r="CX138" s="406" t="s">
        <v>397</v>
      </c>
      <c r="CY138" s="406" t="s">
        <v>397</v>
      </c>
      <c r="CZ138" s="406" t="s">
        <v>397</v>
      </c>
      <c r="DA138" s="406" t="s">
        <v>397</v>
      </c>
      <c r="DB138" s="406" t="s">
        <v>397</v>
      </c>
      <c r="DC138" s="397"/>
      <c r="DD138" s="397"/>
      <c r="DE138" s="397"/>
      <c r="DF138" s="397" t="s">
        <v>397</v>
      </c>
      <c r="DG138" s="397" t="s">
        <v>397</v>
      </c>
      <c r="DH138" s="397" t="s">
        <v>397</v>
      </c>
      <c r="DI138" s="397" t="s">
        <v>397</v>
      </c>
      <c r="DJ138" s="397" t="s">
        <v>397</v>
      </c>
      <c r="DK138" s="397" t="s">
        <v>397</v>
      </c>
      <c r="DL138" s="397"/>
      <c r="DM138" s="397"/>
      <c r="DN138" s="397" t="s">
        <v>199</v>
      </c>
      <c r="DO138" s="395" t="s">
        <v>199</v>
      </c>
      <c r="DP138" s="406">
        <v>0</v>
      </c>
      <c r="DQ138" s="406">
        <v>-2</v>
      </c>
      <c r="DR138" s="406">
        <v>0</v>
      </c>
      <c r="DS138" s="406">
        <v>-1</v>
      </c>
      <c r="DT138" s="406">
        <v>0</v>
      </c>
      <c r="DU138" s="406">
        <v>-5</v>
      </c>
      <c r="DV138" s="406">
        <v>2</v>
      </c>
      <c r="DW138" s="406">
        <v>-1</v>
      </c>
      <c r="DX138" s="406">
        <v>-95</v>
      </c>
      <c r="DY138" s="406">
        <v>-39</v>
      </c>
      <c r="DZ138" s="406">
        <v>-34</v>
      </c>
      <c r="EA138" s="406">
        <v>28</v>
      </c>
      <c r="EB138" s="406">
        <v>45</v>
      </c>
      <c r="EC138" s="406">
        <v>-1</v>
      </c>
      <c r="ED138" s="406">
        <v>16</v>
      </c>
      <c r="EE138" s="406">
        <v>-4</v>
      </c>
      <c r="EF138" s="406">
        <v>-1</v>
      </c>
      <c r="EG138" s="406">
        <v>-2</v>
      </c>
      <c r="EH138" s="406">
        <v>0</v>
      </c>
      <c r="EI138" s="406">
        <v>-2</v>
      </c>
      <c r="EJ138" s="406">
        <v>-4</v>
      </c>
      <c r="EK138" s="406">
        <v>-3</v>
      </c>
      <c r="EL138" s="406">
        <v>0</v>
      </c>
      <c r="EM138" s="406">
        <v>0</v>
      </c>
      <c r="EN138" s="406">
        <v>0</v>
      </c>
      <c r="EO138" s="406">
        <v>-3</v>
      </c>
      <c r="EP138" s="406">
        <v>-2</v>
      </c>
      <c r="EQ138" s="406">
        <v>-4</v>
      </c>
      <c r="ER138" s="406">
        <v>-12</v>
      </c>
      <c r="ES138" s="406">
        <v>-1</v>
      </c>
      <c r="ET138" s="406">
        <v>6</v>
      </c>
      <c r="EU138" s="406">
        <v>0</v>
      </c>
      <c r="EV138" s="406">
        <v>-2</v>
      </c>
      <c r="EW138" s="406">
        <v>-3</v>
      </c>
      <c r="EX138" s="406">
        <v>-4</v>
      </c>
      <c r="EY138" s="406">
        <v>1</v>
      </c>
      <c r="EZ138" s="406">
        <v>0</v>
      </c>
      <c r="FA138" s="406">
        <v>0</v>
      </c>
      <c r="FB138" s="406" t="s">
        <v>199</v>
      </c>
      <c r="FC138" s="406" t="s">
        <v>397</v>
      </c>
      <c r="FD138" s="406" t="s">
        <v>397</v>
      </c>
      <c r="FE138" s="406" t="s">
        <v>397</v>
      </c>
      <c r="FF138" s="406" t="s">
        <v>397</v>
      </c>
      <c r="FG138" s="406" t="s">
        <v>397</v>
      </c>
      <c r="FH138" s="406" t="s">
        <v>397</v>
      </c>
      <c r="FI138" s="406" t="s">
        <v>397</v>
      </c>
      <c r="FJ138" s="406" t="s">
        <v>397</v>
      </c>
      <c r="FK138" s="406" t="s">
        <v>397</v>
      </c>
      <c r="FL138" s="406" t="s">
        <v>397</v>
      </c>
      <c r="FM138" s="406" t="s">
        <v>397</v>
      </c>
      <c r="FN138" s="406" t="s">
        <v>397</v>
      </c>
      <c r="FO138" s="406" t="s">
        <v>397</v>
      </c>
      <c r="FP138" s="406" t="s">
        <v>397</v>
      </c>
      <c r="FQ138" s="406" t="s">
        <v>397</v>
      </c>
      <c r="FR138" s="406" t="s">
        <v>397</v>
      </c>
      <c r="FS138" s="406" t="s">
        <v>397</v>
      </c>
      <c r="FT138" s="406" t="s">
        <v>397</v>
      </c>
      <c r="FU138" s="406" t="s">
        <v>397</v>
      </c>
      <c r="FV138" s="406" t="s">
        <v>397</v>
      </c>
      <c r="FW138" s="406" t="s">
        <v>397</v>
      </c>
      <c r="FX138" s="406" t="s">
        <v>397</v>
      </c>
      <c r="FY138" s="406" t="s">
        <v>397</v>
      </c>
      <c r="FZ138" s="406" t="s">
        <v>397</v>
      </c>
      <c r="GA138" s="406" t="s">
        <v>397</v>
      </c>
      <c r="GB138" s="406" t="s">
        <v>397</v>
      </c>
      <c r="GC138" s="406" t="s">
        <v>397</v>
      </c>
      <c r="GD138" s="406" t="s">
        <v>397</v>
      </c>
      <c r="GE138" s="406" t="s">
        <v>397</v>
      </c>
      <c r="GF138" s="406" t="s">
        <v>397</v>
      </c>
      <c r="GG138" s="406" t="s">
        <v>397</v>
      </c>
      <c r="GH138" s="406" t="s">
        <v>397</v>
      </c>
      <c r="GI138" s="406" t="s">
        <v>397</v>
      </c>
      <c r="GJ138" s="406" t="s">
        <v>397</v>
      </c>
      <c r="GK138" s="406" t="s">
        <v>397</v>
      </c>
      <c r="GL138" s="406" t="s">
        <v>397</v>
      </c>
      <c r="GM138" s="406" t="s">
        <v>397</v>
      </c>
      <c r="GN138" s="406" t="s">
        <v>397</v>
      </c>
      <c r="GO138" s="406" t="s">
        <v>397</v>
      </c>
      <c r="GP138" s="406" t="s">
        <v>397</v>
      </c>
      <c r="GQ138" s="406" t="s">
        <v>397</v>
      </c>
      <c r="GR138" s="406" t="s">
        <v>397</v>
      </c>
      <c r="GS138" s="406" t="s">
        <v>397</v>
      </c>
      <c r="GT138" s="406" t="s">
        <v>397</v>
      </c>
      <c r="GU138" s="406" t="s">
        <v>397</v>
      </c>
      <c r="GV138" s="406" t="s">
        <v>397</v>
      </c>
      <c r="GW138" s="406" t="s">
        <v>397</v>
      </c>
      <c r="GX138" s="406" t="s">
        <v>397</v>
      </c>
      <c r="GY138" s="406" t="s">
        <v>397</v>
      </c>
      <c r="GZ138" s="406" t="s">
        <v>397</v>
      </c>
      <c r="HA138" s="406" t="s">
        <v>397</v>
      </c>
      <c r="HB138" s="406" t="s">
        <v>397</v>
      </c>
      <c r="HC138" s="406" t="s">
        <v>397</v>
      </c>
      <c r="HD138" s="406" t="s">
        <v>397</v>
      </c>
      <c r="HE138" s="406" t="s">
        <v>397</v>
      </c>
      <c r="HF138" s="406" t="s">
        <v>397</v>
      </c>
      <c r="HG138" s="406" t="s">
        <v>397</v>
      </c>
      <c r="HH138" s="406" t="s">
        <v>397</v>
      </c>
      <c r="HI138" s="406" t="s">
        <v>397</v>
      </c>
      <c r="HJ138" s="406" t="s">
        <v>397</v>
      </c>
      <c r="HK138" s="406" t="s">
        <v>397</v>
      </c>
      <c r="HL138" s="406" t="s">
        <v>397</v>
      </c>
      <c r="HM138" s="406" t="s">
        <v>397</v>
      </c>
      <c r="HN138" s="406" t="s">
        <v>397</v>
      </c>
      <c r="HO138" s="406" t="s">
        <v>397</v>
      </c>
      <c r="HP138" s="406" t="s">
        <v>397</v>
      </c>
      <c r="HQ138" s="406" t="s">
        <v>397</v>
      </c>
      <c r="HR138" s="406" t="s">
        <v>397</v>
      </c>
      <c r="HS138" s="406" t="s">
        <v>397</v>
      </c>
      <c r="HT138" s="406" t="s">
        <v>397</v>
      </c>
      <c r="HU138" s="406" t="s">
        <v>397</v>
      </c>
      <c r="HV138" s="406" t="s">
        <v>397</v>
      </c>
      <c r="HW138" s="406" t="s">
        <v>397</v>
      </c>
      <c r="HX138" s="406" t="s">
        <v>397</v>
      </c>
      <c r="HY138" s="406" t="s">
        <v>397</v>
      </c>
      <c r="HZ138" s="406" t="s">
        <v>397</v>
      </c>
      <c r="IA138" s="406" t="s">
        <v>397</v>
      </c>
      <c r="IB138" s="406" t="s">
        <v>397</v>
      </c>
      <c r="IC138" s="406" t="s">
        <v>397</v>
      </c>
      <c r="ID138" s="406" t="s">
        <v>397</v>
      </c>
      <c r="IE138" s="406" t="s">
        <v>397</v>
      </c>
      <c r="IF138" s="406" t="s">
        <v>397</v>
      </c>
      <c r="IG138" s="406" t="s">
        <v>397</v>
      </c>
      <c r="IH138" s="406" t="s">
        <v>397</v>
      </c>
      <c r="II138" s="406" t="s">
        <v>397</v>
      </c>
      <c r="IJ138" s="406" t="s">
        <v>397</v>
      </c>
      <c r="IK138" s="406" t="s">
        <v>397</v>
      </c>
      <c r="IL138" s="406" t="s">
        <v>397</v>
      </c>
      <c r="IM138" s="406" t="s">
        <v>397</v>
      </c>
      <c r="IN138" s="406" t="s">
        <v>397</v>
      </c>
      <c r="IO138" s="406" t="s">
        <v>397</v>
      </c>
      <c r="IP138" s="406" t="s">
        <v>397</v>
      </c>
      <c r="IQ138" s="406" t="s">
        <v>397</v>
      </c>
      <c r="IR138" s="406" t="s">
        <v>397</v>
      </c>
      <c r="IS138" s="406" t="s">
        <v>397</v>
      </c>
      <c r="IT138" s="406" t="s">
        <v>397</v>
      </c>
      <c r="IU138" s="406" t="s">
        <v>397</v>
      </c>
      <c r="IV138" s="406" t="s">
        <v>397</v>
      </c>
      <c r="IW138" s="406" t="s">
        <v>397</v>
      </c>
      <c r="IX138" s="406" t="s">
        <v>397</v>
      </c>
      <c r="IY138" s="406" t="s">
        <v>397</v>
      </c>
      <c r="IZ138" s="406" t="s">
        <v>397</v>
      </c>
      <c r="JA138" s="406" t="s">
        <v>397</v>
      </c>
      <c r="JB138" s="406" t="s">
        <v>397</v>
      </c>
      <c r="JC138" s="406" t="s">
        <v>397</v>
      </c>
      <c r="JD138" s="406" t="s">
        <v>397</v>
      </c>
      <c r="JE138" s="406" t="s">
        <v>397</v>
      </c>
      <c r="JF138" s="406" t="s">
        <v>397</v>
      </c>
      <c r="JG138" s="406" t="s">
        <v>397</v>
      </c>
      <c r="JH138" s="406" t="s">
        <v>397</v>
      </c>
      <c r="JI138" s="406" t="s">
        <v>397</v>
      </c>
      <c r="JJ138" s="406" t="s">
        <v>397</v>
      </c>
      <c r="JK138" s="406" t="s">
        <v>397</v>
      </c>
      <c r="JL138" s="406" t="s">
        <v>397</v>
      </c>
      <c r="JM138" s="406" t="s">
        <v>397</v>
      </c>
      <c r="JN138" s="406" t="s">
        <v>397</v>
      </c>
      <c r="JO138" s="406" t="s">
        <v>397</v>
      </c>
      <c r="JP138" s="406" t="s">
        <v>397</v>
      </c>
      <c r="JQ138" s="406" t="s">
        <v>397</v>
      </c>
      <c r="JR138" s="406" t="s">
        <v>397</v>
      </c>
      <c r="JS138" s="406" t="s">
        <v>397</v>
      </c>
      <c r="JT138" s="406" t="s">
        <v>397</v>
      </c>
      <c r="JU138" s="406" t="s">
        <v>397</v>
      </c>
      <c r="JV138" s="406" t="s">
        <v>397</v>
      </c>
      <c r="JW138" s="406" t="s">
        <v>397</v>
      </c>
      <c r="JX138" s="406" t="s">
        <v>397</v>
      </c>
      <c r="JY138" s="406" t="s">
        <v>397</v>
      </c>
      <c r="JZ138" s="406" t="s">
        <v>397</v>
      </c>
      <c r="KA138" s="406" t="s">
        <v>397</v>
      </c>
      <c r="KB138" s="406" t="s">
        <v>397</v>
      </c>
      <c r="KC138" s="406" t="s">
        <v>397</v>
      </c>
      <c r="KD138" s="406" t="s">
        <v>397</v>
      </c>
      <c r="KE138" s="406" t="s">
        <v>397</v>
      </c>
      <c r="KF138" s="406" t="s">
        <v>397</v>
      </c>
      <c r="KG138" s="406" t="s">
        <v>397</v>
      </c>
      <c r="KH138" s="406" t="s">
        <v>397</v>
      </c>
      <c r="KI138" s="406" t="s">
        <v>397</v>
      </c>
      <c r="KJ138" s="406" t="s">
        <v>397</v>
      </c>
      <c r="KK138" s="406" t="s">
        <v>397</v>
      </c>
      <c r="KL138" s="406" t="s">
        <v>397</v>
      </c>
      <c r="KM138" s="406" t="s">
        <v>397</v>
      </c>
      <c r="KN138" s="406" t="s">
        <v>397</v>
      </c>
      <c r="KO138" s="406" t="s">
        <v>397</v>
      </c>
      <c r="KP138" s="406" t="s">
        <v>397</v>
      </c>
      <c r="KQ138" s="406" t="s">
        <v>397</v>
      </c>
      <c r="KR138" s="406" t="s">
        <v>397</v>
      </c>
      <c r="KS138" s="406" t="s">
        <v>397</v>
      </c>
      <c r="KT138" s="406" t="s">
        <v>397</v>
      </c>
      <c r="KU138" s="406"/>
      <c r="KV138" s="406"/>
      <c r="KW138" s="406"/>
      <c r="KX138" s="406"/>
      <c r="KY138" s="397"/>
      <c r="KZ138" s="397" t="s">
        <v>199</v>
      </c>
      <c r="LA138" s="397" t="s">
        <v>397</v>
      </c>
      <c r="LB138" s="397" t="s">
        <v>397</v>
      </c>
      <c r="LC138" s="397" t="s">
        <v>397</v>
      </c>
      <c r="LD138" s="397" t="s">
        <v>397</v>
      </c>
      <c r="LE138" s="397" t="s">
        <v>397</v>
      </c>
      <c r="LF138" s="397" t="s">
        <v>397</v>
      </c>
      <c r="LG138" s="397"/>
      <c r="LH138" s="406"/>
      <c r="LI138" s="406"/>
      <c r="LJ138" s="406"/>
      <c r="LK138" s="406"/>
      <c r="LL138" s="406"/>
      <c r="LM138" s="406"/>
      <c r="LN138" s="406"/>
      <c r="LO138" s="406"/>
      <c r="LP138" s="406"/>
      <c r="LQ138" s="406"/>
      <c r="LR138" s="406"/>
      <c r="LS138" s="406"/>
      <c r="LT138" s="406"/>
      <c r="LU138" s="406"/>
      <c r="LV138" s="406"/>
      <c r="LW138" s="406"/>
      <c r="LX138" s="406"/>
      <c r="LY138" s="406"/>
      <c r="LZ138" s="406"/>
      <c r="MA138" s="406"/>
      <c r="MB138" s="406"/>
      <c r="MC138" s="406"/>
      <c r="MD138" s="406"/>
      <c r="ME138" s="406"/>
      <c r="MF138" s="406"/>
      <c r="MG138" s="406"/>
      <c r="MH138" s="406"/>
      <c r="MI138" s="406"/>
      <c r="MJ138" s="406"/>
      <c r="MK138" s="406"/>
      <c r="ML138" s="406"/>
      <c r="MM138" s="406"/>
      <c r="MN138" s="406"/>
      <c r="MO138" s="406"/>
      <c r="MP138" s="406"/>
      <c r="MQ138" s="406"/>
      <c r="MR138" s="406"/>
      <c r="MS138" s="406"/>
      <c r="MT138" s="406"/>
      <c r="MU138" s="406"/>
      <c r="MV138" s="406"/>
      <c r="MW138" s="406"/>
      <c r="MX138" s="406"/>
      <c r="MY138" s="406"/>
      <c r="MZ138" s="406"/>
      <c r="NA138" s="406"/>
      <c r="NB138" s="406"/>
      <c r="NC138" s="406"/>
      <c r="ND138" s="406"/>
      <c r="NE138" s="406"/>
      <c r="NF138" s="406"/>
      <c r="NG138" s="406"/>
      <c r="NH138" s="406"/>
      <c r="NI138" s="406"/>
      <c r="NJ138" s="406"/>
      <c r="NK138" s="406"/>
      <c r="NL138" s="406"/>
      <c r="NM138" s="406"/>
      <c r="NN138" s="406"/>
      <c r="NO138" s="406"/>
      <c r="NP138" s="406"/>
      <c r="NQ138" s="406"/>
      <c r="NR138" s="406"/>
      <c r="NS138" s="406"/>
      <c r="NT138" s="406"/>
      <c r="NU138" s="406"/>
      <c r="NV138" s="406"/>
      <c r="NW138" s="406"/>
      <c r="NX138" s="406"/>
      <c r="NY138" s="406"/>
      <c r="NZ138" s="406"/>
      <c r="OA138" s="406"/>
      <c r="OB138" s="406"/>
      <c r="OC138" s="406"/>
      <c r="OD138" s="406"/>
      <c r="OE138" s="406"/>
      <c r="OF138" s="406"/>
      <c r="OG138" s="406"/>
      <c r="OH138" s="406"/>
      <c r="OI138" s="406"/>
      <c r="OJ138" s="406"/>
      <c r="OK138" s="406"/>
      <c r="OL138" s="406"/>
      <c r="OM138" s="406"/>
      <c r="ON138" s="406"/>
      <c r="OO138" s="406"/>
      <c r="OP138" s="406"/>
      <c r="OQ138" s="406"/>
      <c r="OR138" s="406"/>
      <c r="OS138" s="406"/>
      <c r="OT138" s="406"/>
      <c r="OU138" s="406"/>
      <c r="OV138" s="406"/>
      <c r="OW138" s="406"/>
      <c r="OX138" s="406"/>
      <c r="OY138" s="406"/>
      <c r="OZ138" s="406"/>
      <c r="PA138" s="406"/>
      <c r="PB138" s="406"/>
      <c r="PC138" s="406"/>
      <c r="PD138" s="406"/>
      <c r="PE138" s="406"/>
      <c r="PF138" s="406"/>
      <c r="PG138" s="406"/>
      <c r="PH138" s="406"/>
      <c r="PI138" s="406"/>
      <c r="PJ138" s="406"/>
      <c r="PK138" s="406"/>
      <c r="PL138" s="406"/>
      <c r="PM138" s="406"/>
      <c r="PN138" s="406"/>
      <c r="PO138" s="406"/>
      <c r="PP138" s="406"/>
      <c r="PQ138" s="406"/>
      <c r="PR138" s="406"/>
      <c r="PS138" s="406"/>
      <c r="PT138" s="406"/>
      <c r="PU138" s="406"/>
      <c r="PV138" s="406"/>
      <c r="PW138" s="406"/>
      <c r="PX138" s="406"/>
      <c r="PY138" s="406"/>
      <c r="PZ138" s="406"/>
      <c r="QA138" s="406"/>
      <c r="QB138" s="406"/>
      <c r="QC138" s="406"/>
      <c r="QD138" s="406"/>
      <c r="QE138" s="406"/>
      <c r="QF138" s="406"/>
      <c r="QG138" s="406"/>
      <c r="QH138" s="406"/>
      <c r="QI138" s="406"/>
      <c r="QJ138" s="406"/>
      <c r="QK138" s="406"/>
      <c r="QL138" s="406"/>
      <c r="QM138" s="406"/>
      <c r="QN138" s="406"/>
      <c r="QO138" s="406"/>
      <c r="QP138" s="406"/>
      <c r="QQ138" s="406"/>
      <c r="QR138" s="406"/>
      <c r="QS138" s="406"/>
      <c r="QT138" s="406"/>
      <c r="QU138" s="406"/>
      <c r="QV138" s="406"/>
      <c r="QW138" s="406"/>
      <c r="QX138" s="406"/>
      <c r="QY138" s="406"/>
      <c r="QZ138" s="406"/>
      <c r="RA138" s="406"/>
      <c r="RB138" s="406"/>
      <c r="RC138" s="406"/>
      <c r="RD138" s="406"/>
      <c r="RE138" s="406"/>
      <c r="RF138" s="406"/>
      <c r="RG138" s="406"/>
      <c r="RH138" s="406"/>
      <c r="RI138" s="406"/>
      <c r="RJ138" s="406"/>
      <c r="RK138" s="406"/>
      <c r="RL138" s="406"/>
      <c r="RM138" s="406"/>
      <c r="RN138" s="406"/>
      <c r="RO138" s="406"/>
      <c r="RP138" s="406"/>
      <c r="RQ138" s="406"/>
      <c r="RR138" s="406"/>
      <c r="RS138" s="406"/>
      <c r="RT138" s="406"/>
      <c r="RU138" s="406"/>
      <c r="RV138" s="406"/>
      <c r="RW138" s="406"/>
      <c r="RX138" s="406"/>
      <c r="RY138" s="406"/>
      <c r="RZ138" s="406"/>
      <c r="SA138" s="406"/>
      <c r="SB138" s="406"/>
      <c r="SC138" s="406"/>
      <c r="SD138" s="406"/>
      <c r="SE138" s="406"/>
      <c r="SF138" s="406"/>
      <c r="SG138" s="406"/>
    </row>
    <row r="139" spans="1:501">
      <c r="A139" s="395"/>
      <c r="B139" s="395" t="s">
        <v>200</v>
      </c>
      <c r="C139" s="395">
        <v>0</v>
      </c>
      <c r="D139" s="395">
        <v>0</v>
      </c>
      <c r="E139" s="395">
        <v>3</v>
      </c>
      <c r="F139" s="395">
        <v>7</v>
      </c>
      <c r="G139" s="395">
        <v>1</v>
      </c>
      <c r="H139" s="395">
        <v>1</v>
      </c>
      <c r="I139" s="395">
        <v>1</v>
      </c>
      <c r="J139" s="395">
        <v>6</v>
      </c>
      <c r="K139" s="395">
        <v>1</v>
      </c>
      <c r="L139" s="395">
        <v>2</v>
      </c>
      <c r="M139" s="395">
        <v>0</v>
      </c>
      <c r="N139" s="395"/>
      <c r="O139" s="398" t="s">
        <v>442</v>
      </c>
      <c r="P139" s="395">
        <v>0</v>
      </c>
      <c r="Q139" s="395">
        <v>0</v>
      </c>
      <c r="R139" s="395">
        <v>1</v>
      </c>
      <c r="S139" s="395">
        <v>1</v>
      </c>
      <c r="T139" s="395">
        <v>0</v>
      </c>
      <c r="U139" s="395">
        <v>0</v>
      </c>
      <c r="V139" s="395">
        <v>0</v>
      </c>
      <c r="W139" s="395" t="s">
        <v>397</v>
      </c>
      <c r="X139" s="395" t="s">
        <v>397</v>
      </c>
      <c r="Y139" s="395" t="s">
        <v>397</v>
      </c>
      <c r="Z139" s="395"/>
      <c r="AA139" s="395"/>
      <c r="AB139" s="395"/>
      <c r="AC139" s="395"/>
      <c r="AD139" s="395"/>
      <c r="AE139" s="395"/>
      <c r="AF139" s="397" t="s">
        <v>200</v>
      </c>
      <c r="AG139" s="395" t="s">
        <v>200</v>
      </c>
      <c r="AH139" s="406" t="s">
        <v>397</v>
      </c>
      <c r="AI139" s="406" t="s">
        <v>397</v>
      </c>
      <c r="AJ139" s="406" t="s">
        <v>397</v>
      </c>
      <c r="AK139" s="406" t="s">
        <v>397</v>
      </c>
      <c r="AL139" s="406" t="s">
        <v>397</v>
      </c>
      <c r="AM139" s="406" t="s">
        <v>397</v>
      </c>
      <c r="AN139" s="406" t="s">
        <v>397</v>
      </c>
      <c r="AO139" s="406" t="s">
        <v>397</v>
      </c>
      <c r="AP139" s="406" t="s">
        <v>397</v>
      </c>
      <c r="AQ139" s="406" t="s">
        <v>397</v>
      </c>
      <c r="AR139" s="406" t="s">
        <v>397</v>
      </c>
      <c r="AS139" s="406" t="s">
        <v>397</v>
      </c>
      <c r="AT139" s="406" t="s">
        <v>397</v>
      </c>
      <c r="AU139" s="406" t="s">
        <v>397</v>
      </c>
      <c r="AV139" s="406" t="s">
        <v>397</v>
      </c>
      <c r="AW139" s="406" t="s">
        <v>397</v>
      </c>
      <c r="AX139" s="406" t="s">
        <v>397</v>
      </c>
      <c r="AY139" s="406" t="s">
        <v>397</v>
      </c>
      <c r="AZ139" s="406" t="s">
        <v>397</v>
      </c>
      <c r="BA139" s="406" t="s">
        <v>397</v>
      </c>
      <c r="BB139" s="406" t="s">
        <v>397</v>
      </c>
      <c r="BC139" s="406" t="s">
        <v>397</v>
      </c>
      <c r="BD139" s="406" t="s">
        <v>397</v>
      </c>
      <c r="BE139" s="406" t="s">
        <v>397</v>
      </c>
      <c r="BF139" s="406" t="s">
        <v>397</v>
      </c>
      <c r="BG139" s="406" t="s">
        <v>397</v>
      </c>
      <c r="BH139" s="406" t="s">
        <v>397</v>
      </c>
      <c r="BI139" s="406" t="s">
        <v>397</v>
      </c>
      <c r="BJ139" s="406" t="s">
        <v>397</v>
      </c>
      <c r="BK139" s="406" t="s">
        <v>397</v>
      </c>
      <c r="BL139" s="406" t="s">
        <v>397</v>
      </c>
      <c r="BM139" s="406" t="s">
        <v>397</v>
      </c>
      <c r="BN139" s="406" t="s">
        <v>397</v>
      </c>
      <c r="BO139" s="406" t="s">
        <v>397</v>
      </c>
      <c r="BP139" s="406" t="s">
        <v>397</v>
      </c>
      <c r="BQ139" s="406" t="s">
        <v>397</v>
      </c>
      <c r="BR139" s="406" t="s">
        <v>397</v>
      </c>
      <c r="BS139" s="406" t="s">
        <v>397</v>
      </c>
      <c r="BT139" s="406" t="s">
        <v>397</v>
      </c>
      <c r="BU139" s="406" t="s">
        <v>397</v>
      </c>
      <c r="BV139" s="406" t="s">
        <v>397</v>
      </c>
      <c r="BW139" s="406" t="s">
        <v>397</v>
      </c>
      <c r="BX139" s="406" t="s">
        <v>397</v>
      </c>
      <c r="BY139" s="406" t="s">
        <v>397</v>
      </c>
      <c r="BZ139" s="406" t="s">
        <v>397</v>
      </c>
      <c r="CA139" s="406" t="s">
        <v>397</v>
      </c>
      <c r="CB139" s="406" t="s">
        <v>397</v>
      </c>
      <c r="CC139" s="406" t="s">
        <v>397</v>
      </c>
      <c r="CD139" s="406" t="s">
        <v>397</v>
      </c>
      <c r="CE139" s="406" t="s">
        <v>397</v>
      </c>
      <c r="CF139" s="406" t="s">
        <v>397</v>
      </c>
      <c r="CG139" s="406" t="s">
        <v>397</v>
      </c>
      <c r="CH139" s="406" t="s">
        <v>397</v>
      </c>
      <c r="CI139" s="406" t="s">
        <v>397</v>
      </c>
      <c r="CJ139" s="406" t="s">
        <v>397</v>
      </c>
      <c r="CK139" s="406" t="s">
        <v>397</v>
      </c>
      <c r="CL139" s="406" t="s">
        <v>397</v>
      </c>
      <c r="CM139" s="406" t="s">
        <v>397</v>
      </c>
      <c r="CN139" s="406" t="s">
        <v>397</v>
      </c>
      <c r="CO139" s="406" t="s">
        <v>397</v>
      </c>
      <c r="CP139" s="406" t="s">
        <v>397</v>
      </c>
      <c r="CQ139" s="406" t="s">
        <v>397</v>
      </c>
      <c r="CR139" s="406" t="s">
        <v>397</v>
      </c>
      <c r="CS139" s="406" t="s">
        <v>397</v>
      </c>
      <c r="CT139" s="406" t="s">
        <v>397</v>
      </c>
      <c r="CU139" s="406" t="s">
        <v>397</v>
      </c>
      <c r="CV139" s="406" t="s">
        <v>397</v>
      </c>
      <c r="CW139" s="406" t="s">
        <v>397</v>
      </c>
      <c r="CX139" s="406" t="s">
        <v>397</v>
      </c>
      <c r="CY139" s="406" t="s">
        <v>397</v>
      </c>
      <c r="CZ139" s="406" t="s">
        <v>397</v>
      </c>
      <c r="DA139" s="406" t="s">
        <v>397</v>
      </c>
      <c r="DB139" s="406" t="s">
        <v>397</v>
      </c>
      <c r="DC139" s="397"/>
      <c r="DD139" s="397"/>
      <c r="DE139" s="397"/>
      <c r="DF139" s="397" t="s">
        <v>397</v>
      </c>
      <c r="DG139" s="397" t="s">
        <v>397</v>
      </c>
      <c r="DH139" s="397" t="s">
        <v>397</v>
      </c>
      <c r="DI139" s="397" t="s">
        <v>397</v>
      </c>
      <c r="DJ139" s="397" t="s">
        <v>397</v>
      </c>
      <c r="DK139" s="397" t="s">
        <v>397</v>
      </c>
      <c r="DL139" s="397"/>
      <c r="DM139" s="397"/>
      <c r="DN139" s="397" t="s">
        <v>200</v>
      </c>
      <c r="DO139" s="395" t="s">
        <v>200</v>
      </c>
      <c r="DP139" s="406" t="s">
        <v>397</v>
      </c>
      <c r="DQ139" s="406" t="s">
        <v>397</v>
      </c>
      <c r="DR139" s="406" t="s">
        <v>397</v>
      </c>
      <c r="DS139" s="406" t="s">
        <v>397</v>
      </c>
      <c r="DT139" s="406" t="s">
        <v>397</v>
      </c>
      <c r="DU139" s="406" t="s">
        <v>397</v>
      </c>
      <c r="DV139" s="406" t="s">
        <v>397</v>
      </c>
      <c r="DW139" s="406" t="s">
        <v>397</v>
      </c>
      <c r="DX139" s="406" t="s">
        <v>397</v>
      </c>
      <c r="DY139" s="406" t="s">
        <v>397</v>
      </c>
      <c r="DZ139" s="406" t="s">
        <v>397</v>
      </c>
      <c r="EA139" s="406" t="s">
        <v>397</v>
      </c>
      <c r="EB139" s="406" t="s">
        <v>397</v>
      </c>
      <c r="EC139" s="406" t="s">
        <v>397</v>
      </c>
      <c r="ED139" s="406" t="s">
        <v>397</v>
      </c>
      <c r="EE139" s="406" t="s">
        <v>397</v>
      </c>
      <c r="EF139" s="406" t="s">
        <v>397</v>
      </c>
      <c r="EG139" s="406" t="s">
        <v>397</v>
      </c>
      <c r="EH139" s="406" t="s">
        <v>397</v>
      </c>
      <c r="EI139" s="406" t="s">
        <v>397</v>
      </c>
      <c r="EJ139" s="406" t="s">
        <v>397</v>
      </c>
      <c r="EK139" s="406" t="s">
        <v>397</v>
      </c>
      <c r="EL139" s="406" t="s">
        <v>397</v>
      </c>
      <c r="EM139" s="406" t="s">
        <v>397</v>
      </c>
      <c r="EN139" s="406" t="s">
        <v>397</v>
      </c>
      <c r="EO139" s="406" t="s">
        <v>397</v>
      </c>
      <c r="EP139" s="406" t="s">
        <v>397</v>
      </c>
      <c r="EQ139" s="406" t="s">
        <v>397</v>
      </c>
      <c r="ER139" s="406" t="s">
        <v>397</v>
      </c>
      <c r="ES139" s="406" t="s">
        <v>397</v>
      </c>
      <c r="ET139" s="406" t="s">
        <v>397</v>
      </c>
      <c r="EU139" s="406" t="s">
        <v>397</v>
      </c>
      <c r="EV139" s="406" t="s">
        <v>397</v>
      </c>
      <c r="EW139" s="406" t="s">
        <v>397</v>
      </c>
      <c r="EX139" s="406" t="s">
        <v>397</v>
      </c>
      <c r="EY139" s="406" t="s">
        <v>397</v>
      </c>
      <c r="EZ139" s="406" t="s">
        <v>397</v>
      </c>
      <c r="FA139" s="406" t="s">
        <v>397</v>
      </c>
      <c r="FB139" s="406" t="s">
        <v>397</v>
      </c>
      <c r="FC139" s="406" t="s">
        <v>397</v>
      </c>
      <c r="FD139" s="406" t="s">
        <v>397</v>
      </c>
      <c r="FE139" s="406" t="s">
        <v>397</v>
      </c>
      <c r="FF139" s="406" t="s">
        <v>397</v>
      </c>
      <c r="FG139" s="406" t="s">
        <v>397</v>
      </c>
      <c r="FH139" s="406" t="s">
        <v>397</v>
      </c>
      <c r="FI139" s="406" t="s">
        <v>397</v>
      </c>
      <c r="FJ139" s="406" t="s">
        <v>397</v>
      </c>
      <c r="FK139" s="406" t="s">
        <v>397</v>
      </c>
      <c r="FL139" s="406" t="s">
        <v>397</v>
      </c>
      <c r="FM139" s="406" t="s">
        <v>397</v>
      </c>
      <c r="FN139" s="406" t="s">
        <v>397</v>
      </c>
      <c r="FO139" s="406" t="s">
        <v>397</v>
      </c>
      <c r="FP139" s="406" t="s">
        <v>397</v>
      </c>
      <c r="FQ139" s="406" t="s">
        <v>397</v>
      </c>
      <c r="FR139" s="406" t="s">
        <v>397</v>
      </c>
      <c r="FS139" s="406" t="s">
        <v>397</v>
      </c>
      <c r="FT139" s="406" t="s">
        <v>397</v>
      </c>
      <c r="FU139" s="406" t="s">
        <v>397</v>
      </c>
      <c r="FV139" s="406" t="s">
        <v>397</v>
      </c>
      <c r="FW139" s="406" t="s">
        <v>397</v>
      </c>
      <c r="FX139" s="406" t="s">
        <v>397</v>
      </c>
      <c r="FY139" s="406" t="s">
        <v>397</v>
      </c>
      <c r="FZ139" s="406" t="s">
        <v>397</v>
      </c>
      <c r="GA139" s="406" t="s">
        <v>397</v>
      </c>
      <c r="GB139" s="406" t="s">
        <v>397</v>
      </c>
      <c r="GC139" s="406" t="s">
        <v>397</v>
      </c>
      <c r="GD139" s="406" t="s">
        <v>397</v>
      </c>
      <c r="GE139" s="406" t="s">
        <v>397</v>
      </c>
      <c r="GF139" s="406" t="s">
        <v>397</v>
      </c>
      <c r="GG139" s="406" t="s">
        <v>397</v>
      </c>
      <c r="GH139" s="406" t="s">
        <v>397</v>
      </c>
      <c r="GI139" s="406" t="s">
        <v>397</v>
      </c>
      <c r="GJ139" s="406" t="s">
        <v>397</v>
      </c>
      <c r="GK139" s="406" t="s">
        <v>397</v>
      </c>
      <c r="GL139" s="406" t="s">
        <v>397</v>
      </c>
      <c r="GM139" s="406" t="s">
        <v>397</v>
      </c>
      <c r="GN139" s="406" t="s">
        <v>397</v>
      </c>
      <c r="GO139" s="406" t="s">
        <v>397</v>
      </c>
      <c r="GP139" s="406" t="s">
        <v>397</v>
      </c>
      <c r="GQ139" s="406" t="s">
        <v>397</v>
      </c>
      <c r="GR139" s="406" t="s">
        <v>397</v>
      </c>
      <c r="GS139" s="406" t="s">
        <v>397</v>
      </c>
      <c r="GT139" s="406" t="s">
        <v>397</v>
      </c>
      <c r="GU139" s="406" t="s">
        <v>397</v>
      </c>
      <c r="GV139" s="406" t="s">
        <v>397</v>
      </c>
      <c r="GW139" s="406" t="s">
        <v>397</v>
      </c>
      <c r="GX139" s="406" t="s">
        <v>397</v>
      </c>
      <c r="GY139" s="406" t="s">
        <v>397</v>
      </c>
      <c r="GZ139" s="406" t="s">
        <v>397</v>
      </c>
      <c r="HA139" s="406" t="s">
        <v>397</v>
      </c>
      <c r="HB139" s="406" t="s">
        <v>397</v>
      </c>
      <c r="HC139" s="406" t="s">
        <v>397</v>
      </c>
      <c r="HD139" s="406" t="s">
        <v>397</v>
      </c>
      <c r="HE139" s="406" t="s">
        <v>397</v>
      </c>
      <c r="HF139" s="406" t="s">
        <v>397</v>
      </c>
      <c r="HG139" s="406" t="s">
        <v>397</v>
      </c>
      <c r="HH139" s="406" t="s">
        <v>397</v>
      </c>
      <c r="HI139" s="406" t="s">
        <v>397</v>
      </c>
      <c r="HJ139" s="406" t="s">
        <v>397</v>
      </c>
      <c r="HK139" s="406" t="s">
        <v>397</v>
      </c>
      <c r="HL139" s="406" t="s">
        <v>397</v>
      </c>
      <c r="HM139" s="406" t="s">
        <v>397</v>
      </c>
      <c r="HN139" s="406" t="s">
        <v>397</v>
      </c>
      <c r="HO139" s="406" t="s">
        <v>397</v>
      </c>
      <c r="HP139" s="406" t="s">
        <v>397</v>
      </c>
      <c r="HQ139" s="406" t="s">
        <v>397</v>
      </c>
      <c r="HR139" s="406" t="s">
        <v>397</v>
      </c>
      <c r="HS139" s="406" t="s">
        <v>397</v>
      </c>
      <c r="HT139" s="406" t="s">
        <v>397</v>
      </c>
      <c r="HU139" s="406" t="s">
        <v>397</v>
      </c>
      <c r="HV139" s="406" t="s">
        <v>397</v>
      </c>
      <c r="HW139" s="406" t="s">
        <v>397</v>
      </c>
      <c r="HX139" s="406" t="s">
        <v>397</v>
      </c>
      <c r="HY139" s="406" t="s">
        <v>397</v>
      </c>
      <c r="HZ139" s="406" t="s">
        <v>397</v>
      </c>
      <c r="IA139" s="406" t="s">
        <v>397</v>
      </c>
      <c r="IB139" s="406" t="s">
        <v>397</v>
      </c>
      <c r="IC139" s="406" t="s">
        <v>397</v>
      </c>
      <c r="ID139" s="406" t="s">
        <v>397</v>
      </c>
      <c r="IE139" s="406" t="s">
        <v>397</v>
      </c>
      <c r="IF139" s="406" t="s">
        <v>397</v>
      </c>
      <c r="IG139" s="406" t="s">
        <v>397</v>
      </c>
      <c r="IH139" s="406" t="s">
        <v>397</v>
      </c>
      <c r="II139" s="406" t="s">
        <v>397</v>
      </c>
      <c r="IJ139" s="406" t="s">
        <v>397</v>
      </c>
      <c r="IK139" s="406" t="s">
        <v>397</v>
      </c>
      <c r="IL139" s="406" t="s">
        <v>397</v>
      </c>
      <c r="IM139" s="406" t="s">
        <v>397</v>
      </c>
      <c r="IN139" s="406" t="s">
        <v>397</v>
      </c>
      <c r="IO139" s="406" t="s">
        <v>397</v>
      </c>
      <c r="IP139" s="406" t="s">
        <v>397</v>
      </c>
      <c r="IQ139" s="406" t="s">
        <v>397</v>
      </c>
      <c r="IR139" s="406" t="s">
        <v>397</v>
      </c>
      <c r="IS139" s="406" t="s">
        <v>397</v>
      </c>
      <c r="IT139" s="406" t="s">
        <v>397</v>
      </c>
      <c r="IU139" s="406" t="s">
        <v>397</v>
      </c>
      <c r="IV139" s="406" t="s">
        <v>397</v>
      </c>
      <c r="IW139" s="406" t="s">
        <v>397</v>
      </c>
      <c r="IX139" s="406" t="s">
        <v>397</v>
      </c>
      <c r="IY139" s="406" t="s">
        <v>397</v>
      </c>
      <c r="IZ139" s="406" t="s">
        <v>397</v>
      </c>
      <c r="JA139" s="406" t="s">
        <v>397</v>
      </c>
      <c r="JB139" s="406" t="s">
        <v>397</v>
      </c>
      <c r="JC139" s="406" t="s">
        <v>397</v>
      </c>
      <c r="JD139" s="406" t="s">
        <v>397</v>
      </c>
      <c r="JE139" s="406" t="s">
        <v>397</v>
      </c>
      <c r="JF139" s="406" t="s">
        <v>397</v>
      </c>
      <c r="JG139" s="406" t="s">
        <v>397</v>
      </c>
      <c r="JH139" s="406" t="s">
        <v>397</v>
      </c>
      <c r="JI139" s="406" t="s">
        <v>397</v>
      </c>
      <c r="JJ139" s="406" t="s">
        <v>397</v>
      </c>
      <c r="JK139" s="406" t="s">
        <v>397</v>
      </c>
      <c r="JL139" s="406" t="s">
        <v>397</v>
      </c>
      <c r="JM139" s="406" t="s">
        <v>397</v>
      </c>
      <c r="JN139" s="406" t="s">
        <v>397</v>
      </c>
      <c r="JO139" s="406" t="s">
        <v>397</v>
      </c>
      <c r="JP139" s="406" t="s">
        <v>397</v>
      </c>
      <c r="JQ139" s="406" t="s">
        <v>397</v>
      </c>
      <c r="JR139" s="406" t="s">
        <v>397</v>
      </c>
      <c r="JS139" s="406" t="s">
        <v>397</v>
      </c>
      <c r="JT139" s="406" t="s">
        <v>397</v>
      </c>
      <c r="JU139" s="406" t="s">
        <v>397</v>
      </c>
      <c r="JV139" s="406" t="s">
        <v>397</v>
      </c>
      <c r="JW139" s="406" t="s">
        <v>397</v>
      </c>
      <c r="JX139" s="406" t="s">
        <v>397</v>
      </c>
      <c r="JY139" s="406" t="s">
        <v>397</v>
      </c>
      <c r="JZ139" s="406" t="s">
        <v>397</v>
      </c>
      <c r="KA139" s="406" t="s">
        <v>397</v>
      </c>
      <c r="KB139" s="406" t="s">
        <v>397</v>
      </c>
      <c r="KC139" s="406" t="s">
        <v>397</v>
      </c>
      <c r="KD139" s="406" t="s">
        <v>397</v>
      </c>
      <c r="KE139" s="406" t="s">
        <v>397</v>
      </c>
      <c r="KF139" s="406" t="s">
        <v>397</v>
      </c>
      <c r="KG139" s="406" t="s">
        <v>397</v>
      </c>
      <c r="KH139" s="406" t="s">
        <v>397</v>
      </c>
      <c r="KI139" s="406" t="s">
        <v>397</v>
      </c>
      <c r="KJ139" s="406" t="s">
        <v>397</v>
      </c>
      <c r="KK139" s="406" t="s">
        <v>397</v>
      </c>
      <c r="KL139" s="406" t="s">
        <v>397</v>
      </c>
      <c r="KM139" s="406" t="s">
        <v>397</v>
      </c>
      <c r="KN139" s="406" t="s">
        <v>397</v>
      </c>
      <c r="KO139" s="406" t="s">
        <v>397</v>
      </c>
      <c r="KP139" s="406" t="s">
        <v>397</v>
      </c>
      <c r="KQ139" s="406" t="s">
        <v>397</v>
      </c>
      <c r="KR139" s="406" t="s">
        <v>397</v>
      </c>
      <c r="KS139" s="406" t="s">
        <v>397</v>
      </c>
      <c r="KT139" s="406" t="s">
        <v>397</v>
      </c>
      <c r="KU139" s="406"/>
      <c r="KV139" s="406"/>
      <c r="KW139" s="406"/>
      <c r="KX139" s="406"/>
      <c r="KY139" s="397"/>
      <c r="KZ139" s="397" t="s">
        <v>200</v>
      </c>
      <c r="LA139" s="397" t="s">
        <v>397</v>
      </c>
      <c r="LB139" s="397" t="s">
        <v>397</v>
      </c>
      <c r="LC139" s="397" t="s">
        <v>397</v>
      </c>
      <c r="LD139" s="397" t="s">
        <v>397</v>
      </c>
      <c r="LE139" s="397" t="s">
        <v>397</v>
      </c>
      <c r="LF139" s="397" t="s">
        <v>397</v>
      </c>
      <c r="LG139" s="397"/>
      <c r="LH139" s="406"/>
      <c r="LI139" s="406"/>
      <c r="LJ139" s="406"/>
      <c r="LK139" s="406"/>
      <c r="LL139" s="406"/>
      <c r="LM139" s="406"/>
      <c r="LN139" s="406"/>
      <c r="LO139" s="406"/>
      <c r="LP139" s="406"/>
      <c r="LQ139" s="406"/>
      <c r="LR139" s="406"/>
      <c r="LS139" s="406"/>
      <c r="LT139" s="406"/>
      <c r="LU139" s="406"/>
      <c r="LV139" s="406"/>
      <c r="LW139" s="406"/>
      <c r="LX139" s="406"/>
      <c r="LY139" s="406"/>
      <c r="LZ139" s="406"/>
      <c r="MA139" s="406"/>
      <c r="MB139" s="406"/>
      <c r="MC139" s="406"/>
      <c r="MD139" s="406"/>
      <c r="ME139" s="406"/>
      <c r="MF139" s="406"/>
      <c r="MG139" s="406"/>
      <c r="MH139" s="406"/>
      <c r="MI139" s="406"/>
      <c r="MJ139" s="406"/>
      <c r="MK139" s="406"/>
      <c r="ML139" s="406"/>
      <c r="MM139" s="406"/>
      <c r="MN139" s="406"/>
      <c r="MO139" s="406"/>
      <c r="MP139" s="406"/>
      <c r="MQ139" s="406"/>
      <c r="MR139" s="406"/>
      <c r="MS139" s="406"/>
      <c r="MT139" s="406"/>
      <c r="MU139" s="406"/>
      <c r="MV139" s="406"/>
      <c r="MW139" s="406"/>
      <c r="MX139" s="406"/>
      <c r="MY139" s="406"/>
      <c r="MZ139" s="406"/>
      <c r="NA139" s="406"/>
      <c r="NB139" s="406"/>
      <c r="NC139" s="406"/>
      <c r="ND139" s="406"/>
      <c r="NE139" s="406"/>
      <c r="NF139" s="406"/>
      <c r="NG139" s="406"/>
      <c r="NH139" s="406"/>
      <c r="NI139" s="406"/>
      <c r="NJ139" s="406"/>
      <c r="NK139" s="406"/>
      <c r="NL139" s="406"/>
      <c r="NM139" s="406"/>
      <c r="NN139" s="406"/>
      <c r="NO139" s="406"/>
      <c r="NP139" s="406"/>
      <c r="NQ139" s="406"/>
      <c r="NR139" s="406"/>
      <c r="NS139" s="406"/>
      <c r="NT139" s="406"/>
      <c r="NU139" s="406"/>
      <c r="NV139" s="406"/>
      <c r="NW139" s="406"/>
      <c r="NX139" s="406"/>
      <c r="NY139" s="406"/>
      <c r="NZ139" s="406"/>
      <c r="OA139" s="406"/>
      <c r="OB139" s="406"/>
      <c r="OC139" s="406"/>
      <c r="OD139" s="406"/>
      <c r="OE139" s="406"/>
      <c r="OF139" s="406"/>
      <c r="OG139" s="406"/>
      <c r="OH139" s="406"/>
      <c r="OI139" s="406"/>
      <c r="OJ139" s="406"/>
      <c r="OK139" s="406"/>
      <c r="OL139" s="406"/>
      <c r="OM139" s="406"/>
      <c r="ON139" s="406"/>
      <c r="OO139" s="406"/>
      <c r="OP139" s="406"/>
      <c r="OQ139" s="406"/>
      <c r="OR139" s="406"/>
      <c r="OS139" s="406"/>
      <c r="OT139" s="406"/>
      <c r="OU139" s="406"/>
      <c r="OV139" s="406"/>
      <c r="OW139" s="406"/>
      <c r="OX139" s="406"/>
      <c r="OY139" s="406"/>
      <c r="OZ139" s="406"/>
      <c r="PA139" s="406"/>
      <c r="PB139" s="406"/>
      <c r="PC139" s="406"/>
      <c r="PD139" s="406"/>
      <c r="PE139" s="406"/>
      <c r="PF139" s="406"/>
      <c r="PG139" s="406"/>
      <c r="PH139" s="406"/>
      <c r="PI139" s="406"/>
      <c r="PJ139" s="406"/>
      <c r="PK139" s="406"/>
      <c r="PL139" s="406"/>
      <c r="PM139" s="406"/>
      <c r="PN139" s="406"/>
      <c r="PO139" s="406"/>
      <c r="PP139" s="406"/>
      <c r="PQ139" s="406"/>
      <c r="PR139" s="406"/>
      <c r="PS139" s="406"/>
      <c r="PT139" s="406"/>
      <c r="PU139" s="406"/>
      <c r="PV139" s="406"/>
      <c r="PW139" s="406"/>
      <c r="PX139" s="406"/>
      <c r="PY139" s="406"/>
      <c r="PZ139" s="406"/>
      <c r="QA139" s="406"/>
      <c r="QB139" s="406"/>
      <c r="QC139" s="406"/>
      <c r="QD139" s="406"/>
      <c r="QE139" s="406"/>
      <c r="QF139" s="406"/>
      <c r="QG139" s="406"/>
      <c r="QH139" s="406"/>
      <c r="QI139" s="406"/>
      <c r="QJ139" s="406"/>
      <c r="QK139" s="406"/>
      <c r="QL139" s="406"/>
      <c r="QM139" s="406"/>
      <c r="QN139" s="406"/>
      <c r="QO139" s="406"/>
      <c r="QP139" s="406"/>
      <c r="QQ139" s="406"/>
      <c r="QR139" s="406"/>
      <c r="QS139" s="406"/>
      <c r="QT139" s="406"/>
      <c r="QU139" s="406"/>
      <c r="QV139" s="406"/>
      <c r="QW139" s="406"/>
      <c r="QX139" s="406"/>
      <c r="QY139" s="406"/>
      <c r="QZ139" s="406"/>
      <c r="RA139" s="406"/>
      <c r="RB139" s="406"/>
      <c r="RC139" s="406"/>
      <c r="RD139" s="406"/>
      <c r="RE139" s="406"/>
      <c r="RF139" s="406"/>
      <c r="RG139" s="406"/>
      <c r="RH139" s="406"/>
      <c r="RI139" s="406"/>
      <c r="RJ139" s="406"/>
      <c r="RK139" s="406"/>
      <c r="RL139" s="406"/>
      <c r="RM139" s="406"/>
      <c r="RN139" s="406"/>
      <c r="RO139" s="406"/>
      <c r="RP139" s="406"/>
      <c r="RQ139" s="406"/>
      <c r="RR139" s="406"/>
      <c r="RS139" s="406"/>
      <c r="RT139" s="406"/>
      <c r="RU139" s="406"/>
      <c r="RV139" s="406"/>
      <c r="RW139" s="406"/>
      <c r="RX139" s="406"/>
      <c r="RY139" s="406"/>
      <c r="RZ139" s="406"/>
      <c r="SA139" s="406"/>
      <c r="SB139" s="406"/>
      <c r="SC139" s="406"/>
      <c r="SD139" s="406"/>
      <c r="SE139" s="406"/>
      <c r="SF139" s="406"/>
      <c r="SG139" s="406"/>
    </row>
    <row r="140" spans="1:501">
      <c r="A140" s="395"/>
      <c r="B140" s="395" t="s">
        <v>201</v>
      </c>
      <c r="C140" s="395">
        <v>0</v>
      </c>
      <c r="D140" s="395">
        <v>-68</v>
      </c>
      <c r="E140" s="395">
        <v>85</v>
      </c>
      <c r="F140" s="395">
        <v>105</v>
      </c>
      <c r="G140" s="395">
        <v>-134</v>
      </c>
      <c r="H140" s="395">
        <v>45</v>
      </c>
      <c r="I140" s="395">
        <v>260</v>
      </c>
      <c r="J140" s="395">
        <v>-128</v>
      </c>
      <c r="K140" s="395">
        <v>-40</v>
      </c>
      <c r="L140" s="395">
        <v>-83</v>
      </c>
      <c r="M140" s="395">
        <v>0</v>
      </c>
      <c r="N140" s="395"/>
      <c r="O140" s="398" t="s">
        <v>443</v>
      </c>
      <c r="P140" s="395">
        <v>28</v>
      </c>
      <c r="Q140" s="395">
        <v>-105</v>
      </c>
      <c r="R140" s="395">
        <v>31</v>
      </c>
      <c r="S140" s="395">
        <v>-17</v>
      </c>
      <c r="T140" s="395">
        <v>8</v>
      </c>
      <c r="U140" s="395">
        <v>0</v>
      </c>
      <c r="V140" s="395">
        <v>0</v>
      </c>
      <c r="W140" s="395" t="s">
        <v>397</v>
      </c>
      <c r="X140" s="395" t="s">
        <v>397</v>
      </c>
      <c r="Y140" s="395" t="s">
        <v>397</v>
      </c>
      <c r="Z140" s="395"/>
      <c r="AA140" s="395"/>
      <c r="AB140" s="395"/>
      <c r="AC140" s="395"/>
      <c r="AD140" s="395"/>
      <c r="AE140" s="395"/>
      <c r="AF140" s="397" t="s">
        <v>201</v>
      </c>
      <c r="AG140" s="395" t="s">
        <v>201</v>
      </c>
      <c r="AH140" s="406" t="s">
        <v>397</v>
      </c>
      <c r="AI140" s="406" t="s">
        <v>397</v>
      </c>
      <c r="AJ140" s="406" t="s">
        <v>397</v>
      </c>
      <c r="AK140" s="406" t="s">
        <v>397</v>
      </c>
      <c r="AL140" s="406" t="s">
        <v>397</v>
      </c>
      <c r="AM140" s="406" t="s">
        <v>397</v>
      </c>
      <c r="AN140" s="406" t="s">
        <v>397</v>
      </c>
      <c r="AO140" s="406" t="s">
        <v>397</v>
      </c>
      <c r="AP140" s="406" t="s">
        <v>397</v>
      </c>
      <c r="AQ140" s="406" t="s">
        <v>397</v>
      </c>
      <c r="AR140" s="406" t="s">
        <v>397</v>
      </c>
      <c r="AS140" s="406" t="s">
        <v>397</v>
      </c>
      <c r="AT140" s="406" t="s">
        <v>397</v>
      </c>
      <c r="AU140" s="406" t="s">
        <v>397</v>
      </c>
      <c r="AV140" s="406" t="s">
        <v>397</v>
      </c>
      <c r="AW140" s="406" t="s">
        <v>397</v>
      </c>
      <c r="AX140" s="406" t="s">
        <v>397</v>
      </c>
      <c r="AY140" s="406" t="s">
        <v>397</v>
      </c>
      <c r="AZ140" s="406" t="s">
        <v>397</v>
      </c>
      <c r="BA140" s="406" t="s">
        <v>397</v>
      </c>
      <c r="BB140" s="406" t="s">
        <v>397</v>
      </c>
      <c r="BC140" s="406" t="s">
        <v>397</v>
      </c>
      <c r="BD140" s="406" t="s">
        <v>397</v>
      </c>
      <c r="BE140" s="406" t="s">
        <v>397</v>
      </c>
      <c r="BF140" s="406" t="s">
        <v>397</v>
      </c>
      <c r="BG140" s="406" t="s">
        <v>397</v>
      </c>
      <c r="BH140" s="406" t="s">
        <v>397</v>
      </c>
      <c r="BI140" s="406" t="s">
        <v>397</v>
      </c>
      <c r="BJ140" s="406" t="s">
        <v>397</v>
      </c>
      <c r="BK140" s="406" t="s">
        <v>397</v>
      </c>
      <c r="BL140" s="406" t="s">
        <v>397</v>
      </c>
      <c r="BM140" s="406" t="s">
        <v>397</v>
      </c>
      <c r="BN140" s="406" t="s">
        <v>397</v>
      </c>
      <c r="BO140" s="406" t="s">
        <v>397</v>
      </c>
      <c r="BP140" s="406" t="s">
        <v>397</v>
      </c>
      <c r="BQ140" s="406" t="s">
        <v>397</v>
      </c>
      <c r="BR140" s="406" t="s">
        <v>397</v>
      </c>
      <c r="BS140" s="406" t="s">
        <v>397</v>
      </c>
      <c r="BT140" s="406" t="s">
        <v>397</v>
      </c>
      <c r="BU140" s="406" t="s">
        <v>397</v>
      </c>
      <c r="BV140" s="406" t="s">
        <v>397</v>
      </c>
      <c r="BW140" s="406" t="s">
        <v>397</v>
      </c>
      <c r="BX140" s="406" t="s">
        <v>397</v>
      </c>
      <c r="BY140" s="406" t="s">
        <v>397</v>
      </c>
      <c r="BZ140" s="406" t="s">
        <v>397</v>
      </c>
      <c r="CA140" s="406" t="s">
        <v>397</v>
      </c>
      <c r="CB140" s="406" t="s">
        <v>397</v>
      </c>
      <c r="CC140" s="406" t="s">
        <v>397</v>
      </c>
      <c r="CD140" s="406" t="s">
        <v>397</v>
      </c>
      <c r="CE140" s="406" t="s">
        <v>397</v>
      </c>
      <c r="CF140" s="406" t="s">
        <v>397</v>
      </c>
      <c r="CG140" s="406" t="s">
        <v>397</v>
      </c>
      <c r="CH140" s="406" t="s">
        <v>397</v>
      </c>
      <c r="CI140" s="406" t="s">
        <v>397</v>
      </c>
      <c r="CJ140" s="406" t="s">
        <v>397</v>
      </c>
      <c r="CK140" s="406" t="s">
        <v>397</v>
      </c>
      <c r="CL140" s="406" t="s">
        <v>397</v>
      </c>
      <c r="CM140" s="406" t="s">
        <v>397</v>
      </c>
      <c r="CN140" s="406" t="s">
        <v>397</v>
      </c>
      <c r="CO140" s="406" t="s">
        <v>397</v>
      </c>
      <c r="CP140" s="406" t="s">
        <v>397</v>
      </c>
      <c r="CQ140" s="406" t="s">
        <v>397</v>
      </c>
      <c r="CR140" s="406" t="s">
        <v>397</v>
      </c>
      <c r="CS140" s="406" t="s">
        <v>397</v>
      </c>
      <c r="CT140" s="406" t="s">
        <v>397</v>
      </c>
      <c r="CU140" s="406" t="s">
        <v>397</v>
      </c>
      <c r="CV140" s="406" t="s">
        <v>397</v>
      </c>
      <c r="CW140" s="406" t="s">
        <v>397</v>
      </c>
      <c r="CX140" s="406" t="s">
        <v>397</v>
      </c>
      <c r="CY140" s="406" t="s">
        <v>397</v>
      </c>
      <c r="CZ140" s="406" t="s">
        <v>397</v>
      </c>
      <c r="DA140" s="406" t="s">
        <v>397</v>
      </c>
      <c r="DB140" s="406" t="s">
        <v>397</v>
      </c>
      <c r="DC140" s="397"/>
      <c r="DD140" s="397"/>
      <c r="DE140" s="397"/>
      <c r="DF140" s="397" t="s">
        <v>397</v>
      </c>
      <c r="DG140" s="397" t="s">
        <v>397</v>
      </c>
      <c r="DH140" s="397" t="s">
        <v>397</v>
      </c>
      <c r="DI140" s="397" t="s">
        <v>397</v>
      </c>
      <c r="DJ140" s="397" t="s">
        <v>397</v>
      </c>
      <c r="DK140" s="397" t="s">
        <v>397</v>
      </c>
      <c r="DL140" s="397"/>
      <c r="DM140" s="397"/>
      <c r="DN140" s="397" t="s">
        <v>201</v>
      </c>
      <c r="DO140" s="395" t="s">
        <v>201</v>
      </c>
      <c r="DP140" s="406">
        <v>0</v>
      </c>
      <c r="DQ140" s="406">
        <v>-16</v>
      </c>
      <c r="DR140" s="406">
        <v>0</v>
      </c>
      <c r="DS140" s="406">
        <v>45</v>
      </c>
      <c r="DT140" s="406">
        <v>0</v>
      </c>
      <c r="DU140" s="406">
        <v>-1</v>
      </c>
      <c r="DV140" s="406">
        <v>33</v>
      </c>
      <c r="DW140" s="406">
        <v>82</v>
      </c>
      <c r="DX140" s="406">
        <v>-29</v>
      </c>
      <c r="DY140" s="406">
        <v>81</v>
      </c>
      <c r="DZ140" s="406">
        <v>-26</v>
      </c>
      <c r="EA140" s="406">
        <v>47</v>
      </c>
      <c r="EB140" s="406">
        <v>4</v>
      </c>
      <c r="EC140" s="406">
        <v>50</v>
      </c>
      <c r="ED140" s="406">
        <v>-38</v>
      </c>
      <c r="EE140" s="406">
        <v>-88</v>
      </c>
      <c r="EF140" s="406">
        <v>-57</v>
      </c>
      <c r="EG140" s="406">
        <v>24</v>
      </c>
      <c r="EH140" s="406">
        <v>14</v>
      </c>
      <c r="EI140" s="406">
        <v>51</v>
      </c>
      <c r="EJ140" s="406">
        <v>-44</v>
      </c>
      <c r="EK140" s="406">
        <v>109</v>
      </c>
      <c r="EL140" s="406">
        <v>12</v>
      </c>
      <c r="EM140" s="406">
        <v>101</v>
      </c>
      <c r="EN140" s="406">
        <v>38</v>
      </c>
      <c r="EO140" s="406">
        <v>22</v>
      </c>
      <c r="EP140" s="406">
        <v>-79</v>
      </c>
      <c r="EQ140" s="406">
        <v>56</v>
      </c>
      <c r="ER140" s="406">
        <v>-126</v>
      </c>
      <c r="ES140" s="406">
        <v>104</v>
      </c>
      <c r="ET140" s="406">
        <v>-67</v>
      </c>
      <c r="EU140" s="406">
        <v>28</v>
      </c>
      <c r="EV140" s="406">
        <v>-105</v>
      </c>
      <c r="EW140" s="406">
        <v>31</v>
      </c>
      <c r="EX140" s="406">
        <v>-17</v>
      </c>
      <c r="EY140" s="406">
        <v>8</v>
      </c>
      <c r="EZ140" s="406">
        <v>0</v>
      </c>
      <c r="FA140" s="406">
        <v>0</v>
      </c>
      <c r="FB140" s="406" t="s">
        <v>201</v>
      </c>
      <c r="FC140" s="406" t="s">
        <v>397</v>
      </c>
      <c r="FD140" s="406" t="s">
        <v>397</v>
      </c>
      <c r="FE140" s="406" t="s">
        <v>397</v>
      </c>
      <c r="FF140" s="406" t="s">
        <v>397</v>
      </c>
      <c r="FG140" s="406" t="s">
        <v>397</v>
      </c>
      <c r="FH140" s="406" t="s">
        <v>397</v>
      </c>
      <c r="FI140" s="406" t="s">
        <v>397</v>
      </c>
      <c r="FJ140" s="406" t="s">
        <v>397</v>
      </c>
      <c r="FK140" s="406" t="s">
        <v>397</v>
      </c>
      <c r="FL140" s="406" t="s">
        <v>397</v>
      </c>
      <c r="FM140" s="406" t="s">
        <v>397</v>
      </c>
      <c r="FN140" s="406" t="s">
        <v>397</v>
      </c>
      <c r="FO140" s="406" t="s">
        <v>397</v>
      </c>
      <c r="FP140" s="406" t="s">
        <v>397</v>
      </c>
      <c r="FQ140" s="406" t="s">
        <v>397</v>
      </c>
      <c r="FR140" s="406" t="s">
        <v>397</v>
      </c>
      <c r="FS140" s="406" t="s">
        <v>397</v>
      </c>
      <c r="FT140" s="406" t="s">
        <v>397</v>
      </c>
      <c r="FU140" s="406" t="s">
        <v>397</v>
      </c>
      <c r="FV140" s="406" t="s">
        <v>397</v>
      </c>
      <c r="FW140" s="406" t="s">
        <v>397</v>
      </c>
      <c r="FX140" s="406" t="s">
        <v>397</v>
      </c>
      <c r="FY140" s="406" t="s">
        <v>397</v>
      </c>
      <c r="FZ140" s="406" t="s">
        <v>397</v>
      </c>
      <c r="GA140" s="406" t="s">
        <v>397</v>
      </c>
      <c r="GB140" s="406" t="s">
        <v>397</v>
      </c>
      <c r="GC140" s="406" t="s">
        <v>397</v>
      </c>
      <c r="GD140" s="406" t="s">
        <v>397</v>
      </c>
      <c r="GE140" s="406" t="s">
        <v>397</v>
      </c>
      <c r="GF140" s="406" t="s">
        <v>397</v>
      </c>
      <c r="GG140" s="406" t="s">
        <v>397</v>
      </c>
      <c r="GH140" s="406" t="s">
        <v>397</v>
      </c>
      <c r="GI140" s="406" t="s">
        <v>397</v>
      </c>
      <c r="GJ140" s="406" t="s">
        <v>397</v>
      </c>
      <c r="GK140" s="406" t="s">
        <v>397</v>
      </c>
      <c r="GL140" s="406" t="s">
        <v>397</v>
      </c>
      <c r="GM140" s="406" t="s">
        <v>397</v>
      </c>
      <c r="GN140" s="406" t="s">
        <v>397</v>
      </c>
      <c r="GO140" s="406" t="s">
        <v>397</v>
      </c>
      <c r="GP140" s="406" t="s">
        <v>397</v>
      </c>
      <c r="GQ140" s="406" t="s">
        <v>397</v>
      </c>
      <c r="GR140" s="406" t="s">
        <v>397</v>
      </c>
      <c r="GS140" s="406" t="s">
        <v>397</v>
      </c>
      <c r="GT140" s="406" t="s">
        <v>397</v>
      </c>
      <c r="GU140" s="406" t="s">
        <v>397</v>
      </c>
      <c r="GV140" s="406" t="s">
        <v>397</v>
      </c>
      <c r="GW140" s="406" t="s">
        <v>397</v>
      </c>
      <c r="GX140" s="406" t="s">
        <v>397</v>
      </c>
      <c r="GY140" s="406" t="s">
        <v>397</v>
      </c>
      <c r="GZ140" s="406" t="s">
        <v>397</v>
      </c>
      <c r="HA140" s="406" t="s">
        <v>397</v>
      </c>
      <c r="HB140" s="406" t="s">
        <v>397</v>
      </c>
      <c r="HC140" s="406" t="s">
        <v>397</v>
      </c>
      <c r="HD140" s="406" t="s">
        <v>397</v>
      </c>
      <c r="HE140" s="406" t="s">
        <v>397</v>
      </c>
      <c r="HF140" s="406" t="s">
        <v>397</v>
      </c>
      <c r="HG140" s="406" t="s">
        <v>397</v>
      </c>
      <c r="HH140" s="406" t="s">
        <v>397</v>
      </c>
      <c r="HI140" s="406" t="s">
        <v>397</v>
      </c>
      <c r="HJ140" s="406" t="s">
        <v>397</v>
      </c>
      <c r="HK140" s="406" t="s">
        <v>397</v>
      </c>
      <c r="HL140" s="406" t="s">
        <v>397</v>
      </c>
      <c r="HM140" s="406" t="s">
        <v>397</v>
      </c>
      <c r="HN140" s="406" t="s">
        <v>397</v>
      </c>
      <c r="HO140" s="406" t="s">
        <v>397</v>
      </c>
      <c r="HP140" s="406" t="s">
        <v>397</v>
      </c>
      <c r="HQ140" s="406" t="s">
        <v>397</v>
      </c>
      <c r="HR140" s="406" t="s">
        <v>397</v>
      </c>
      <c r="HS140" s="406" t="s">
        <v>397</v>
      </c>
      <c r="HT140" s="406" t="s">
        <v>397</v>
      </c>
      <c r="HU140" s="406" t="s">
        <v>397</v>
      </c>
      <c r="HV140" s="406" t="s">
        <v>397</v>
      </c>
      <c r="HW140" s="406" t="s">
        <v>397</v>
      </c>
      <c r="HX140" s="406" t="s">
        <v>397</v>
      </c>
      <c r="HY140" s="406" t="s">
        <v>397</v>
      </c>
      <c r="HZ140" s="406" t="s">
        <v>397</v>
      </c>
      <c r="IA140" s="406" t="s">
        <v>397</v>
      </c>
      <c r="IB140" s="406" t="s">
        <v>397</v>
      </c>
      <c r="IC140" s="406" t="s">
        <v>397</v>
      </c>
      <c r="ID140" s="406" t="s">
        <v>397</v>
      </c>
      <c r="IE140" s="406" t="s">
        <v>397</v>
      </c>
      <c r="IF140" s="406" t="s">
        <v>397</v>
      </c>
      <c r="IG140" s="406" t="s">
        <v>397</v>
      </c>
      <c r="IH140" s="406" t="s">
        <v>397</v>
      </c>
      <c r="II140" s="406" t="s">
        <v>397</v>
      </c>
      <c r="IJ140" s="406" t="s">
        <v>397</v>
      </c>
      <c r="IK140" s="406" t="s">
        <v>397</v>
      </c>
      <c r="IL140" s="406" t="s">
        <v>397</v>
      </c>
      <c r="IM140" s="406" t="s">
        <v>397</v>
      </c>
      <c r="IN140" s="406" t="s">
        <v>397</v>
      </c>
      <c r="IO140" s="406" t="s">
        <v>397</v>
      </c>
      <c r="IP140" s="406" t="s">
        <v>397</v>
      </c>
      <c r="IQ140" s="406" t="s">
        <v>397</v>
      </c>
      <c r="IR140" s="406" t="s">
        <v>397</v>
      </c>
      <c r="IS140" s="406" t="s">
        <v>397</v>
      </c>
      <c r="IT140" s="406" t="s">
        <v>397</v>
      </c>
      <c r="IU140" s="406" t="s">
        <v>397</v>
      </c>
      <c r="IV140" s="406" t="s">
        <v>397</v>
      </c>
      <c r="IW140" s="406" t="s">
        <v>397</v>
      </c>
      <c r="IX140" s="406" t="s">
        <v>397</v>
      </c>
      <c r="IY140" s="406" t="s">
        <v>397</v>
      </c>
      <c r="IZ140" s="406" t="s">
        <v>397</v>
      </c>
      <c r="JA140" s="406" t="s">
        <v>397</v>
      </c>
      <c r="JB140" s="406" t="s">
        <v>397</v>
      </c>
      <c r="JC140" s="406" t="s">
        <v>397</v>
      </c>
      <c r="JD140" s="406" t="s">
        <v>397</v>
      </c>
      <c r="JE140" s="406" t="s">
        <v>397</v>
      </c>
      <c r="JF140" s="406" t="s">
        <v>397</v>
      </c>
      <c r="JG140" s="406" t="s">
        <v>397</v>
      </c>
      <c r="JH140" s="406" t="s">
        <v>397</v>
      </c>
      <c r="JI140" s="406" t="s">
        <v>397</v>
      </c>
      <c r="JJ140" s="406" t="s">
        <v>397</v>
      </c>
      <c r="JK140" s="406" t="s">
        <v>397</v>
      </c>
      <c r="JL140" s="406" t="s">
        <v>397</v>
      </c>
      <c r="JM140" s="406" t="s">
        <v>397</v>
      </c>
      <c r="JN140" s="406" t="s">
        <v>397</v>
      </c>
      <c r="JO140" s="406" t="s">
        <v>397</v>
      </c>
      <c r="JP140" s="406" t="s">
        <v>397</v>
      </c>
      <c r="JQ140" s="406" t="s">
        <v>397</v>
      </c>
      <c r="JR140" s="406" t="s">
        <v>397</v>
      </c>
      <c r="JS140" s="406" t="s">
        <v>397</v>
      </c>
      <c r="JT140" s="406" t="s">
        <v>397</v>
      </c>
      <c r="JU140" s="406" t="s">
        <v>397</v>
      </c>
      <c r="JV140" s="406" t="s">
        <v>397</v>
      </c>
      <c r="JW140" s="406" t="s">
        <v>397</v>
      </c>
      <c r="JX140" s="406" t="s">
        <v>397</v>
      </c>
      <c r="JY140" s="406" t="s">
        <v>397</v>
      </c>
      <c r="JZ140" s="406" t="s">
        <v>397</v>
      </c>
      <c r="KA140" s="406" t="s">
        <v>397</v>
      </c>
      <c r="KB140" s="406" t="s">
        <v>397</v>
      </c>
      <c r="KC140" s="406" t="s">
        <v>397</v>
      </c>
      <c r="KD140" s="406" t="s">
        <v>397</v>
      </c>
      <c r="KE140" s="406" t="s">
        <v>397</v>
      </c>
      <c r="KF140" s="406" t="s">
        <v>397</v>
      </c>
      <c r="KG140" s="406" t="s">
        <v>397</v>
      </c>
      <c r="KH140" s="406" t="s">
        <v>397</v>
      </c>
      <c r="KI140" s="406" t="s">
        <v>397</v>
      </c>
      <c r="KJ140" s="406" t="s">
        <v>397</v>
      </c>
      <c r="KK140" s="406" t="s">
        <v>397</v>
      </c>
      <c r="KL140" s="406" t="s">
        <v>397</v>
      </c>
      <c r="KM140" s="406" t="s">
        <v>397</v>
      </c>
      <c r="KN140" s="406" t="s">
        <v>397</v>
      </c>
      <c r="KO140" s="406" t="s">
        <v>397</v>
      </c>
      <c r="KP140" s="406" t="s">
        <v>397</v>
      </c>
      <c r="KQ140" s="406" t="s">
        <v>397</v>
      </c>
      <c r="KR140" s="406" t="s">
        <v>397</v>
      </c>
      <c r="KS140" s="406" t="s">
        <v>397</v>
      </c>
      <c r="KT140" s="406" t="s">
        <v>397</v>
      </c>
      <c r="KU140" s="406"/>
      <c r="KV140" s="406"/>
      <c r="KW140" s="406"/>
      <c r="KX140" s="406"/>
      <c r="KY140" s="397"/>
      <c r="KZ140" s="397" t="s">
        <v>201</v>
      </c>
      <c r="LA140" s="397" t="s">
        <v>397</v>
      </c>
      <c r="LB140" s="397" t="s">
        <v>397</v>
      </c>
      <c r="LC140" s="397" t="s">
        <v>397</v>
      </c>
      <c r="LD140" s="397" t="s">
        <v>397</v>
      </c>
      <c r="LE140" s="397" t="s">
        <v>397</v>
      </c>
      <c r="LF140" s="397" t="s">
        <v>397</v>
      </c>
      <c r="LG140" s="397"/>
      <c r="LH140" s="406"/>
      <c r="LI140" s="406"/>
      <c r="LJ140" s="406"/>
      <c r="LK140" s="406"/>
      <c r="LL140" s="406"/>
      <c r="LM140" s="406"/>
      <c r="LN140" s="406"/>
      <c r="LO140" s="406"/>
      <c r="LP140" s="406"/>
      <c r="LQ140" s="406"/>
      <c r="LR140" s="406"/>
      <c r="LS140" s="406"/>
      <c r="LT140" s="406"/>
      <c r="LU140" s="406"/>
      <c r="LV140" s="406"/>
      <c r="LW140" s="406"/>
      <c r="LX140" s="406"/>
      <c r="LY140" s="406"/>
      <c r="LZ140" s="406"/>
      <c r="MA140" s="406"/>
      <c r="MB140" s="406"/>
      <c r="MC140" s="406"/>
      <c r="MD140" s="406"/>
      <c r="ME140" s="406"/>
      <c r="MF140" s="406"/>
      <c r="MG140" s="406"/>
      <c r="MH140" s="406"/>
      <c r="MI140" s="406"/>
      <c r="MJ140" s="406"/>
      <c r="MK140" s="406"/>
      <c r="ML140" s="406"/>
      <c r="MM140" s="406"/>
      <c r="MN140" s="406"/>
      <c r="MO140" s="406"/>
      <c r="MP140" s="406"/>
      <c r="MQ140" s="406"/>
      <c r="MR140" s="406"/>
      <c r="MS140" s="406"/>
      <c r="MT140" s="406"/>
      <c r="MU140" s="406"/>
      <c r="MV140" s="406"/>
      <c r="MW140" s="406"/>
      <c r="MX140" s="406"/>
      <c r="MY140" s="406"/>
      <c r="MZ140" s="406"/>
      <c r="NA140" s="406"/>
      <c r="NB140" s="406"/>
      <c r="NC140" s="406"/>
      <c r="ND140" s="406"/>
      <c r="NE140" s="406"/>
      <c r="NF140" s="406"/>
      <c r="NG140" s="406"/>
      <c r="NH140" s="406"/>
      <c r="NI140" s="406"/>
      <c r="NJ140" s="406"/>
      <c r="NK140" s="406"/>
      <c r="NL140" s="406"/>
      <c r="NM140" s="406"/>
      <c r="NN140" s="406"/>
      <c r="NO140" s="406"/>
      <c r="NP140" s="406"/>
      <c r="NQ140" s="406"/>
      <c r="NR140" s="406"/>
      <c r="NS140" s="406"/>
      <c r="NT140" s="406"/>
      <c r="NU140" s="406"/>
      <c r="NV140" s="406"/>
      <c r="NW140" s="406"/>
      <c r="NX140" s="406"/>
      <c r="NY140" s="406"/>
      <c r="NZ140" s="406"/>
      <c r="OA140" s="406"/>
      <c r="OB140" s="406"/>
      <c r="OC140" s="406"/>
      <c r="OD140" s="406"/>
      <c r="OE140" s="406"/>
      <c r="OF140" s="406"/>
      <c r="OG140" s="406"/>
      <c r="OH140" s="406"/>
      <c r="OI140" s="406"/>
      <c r="OJ140" s="406"/>
      <c r="OK140" s="406"/>
      <c r="OL140" s="406"/>
      <c r="OM140" s="406"/>
      <c r="ON140" s="406"/>
      <c r="OO140" s="406"/>
      <c r="OP140" s="406"/>
      <c r="OQ140" s="406"/>
      <c r="OR140" s="406"/>
      <c r="OS140" s="406"/>
      <c r="OT140" s="406"/>
      <c r="OU140" s="406"/>
      <c r="OV140" s="406"/>
      <c r="OW140" s="406"/>
      <c r="OX140" s="406"/>
      <c r="OY140" s="406"/>
      <c r="OZ140" s="406"/>
      <c r="PA140" s="406"/>
      <c r="PB140" s="406"/>
      <c r="PC140" s="406"/>
      <c r="PD140" s="406"/>
      <c r="PE140" s="406"/>
      <c r="PF140" s="406"/>
      <c r="PG140" s="406"/>
      <c r="PH140" s="406"/>
      <c r="PI140" s="406"/>
      <c r="PJ140" s="406"/>
      <c r="PK140" s="406"/>
      <c r="PL140" s="406"/>
      <c r="PM140" s="406"/>
      <c r="PN140" s="406"/>
      <c r="PO140" s="406"/>
      <c r="PP140" s="406"/>
      <c r="PQ140" s="406"/>
      <c r="PR140" s="406"/>
      <c r="PS140" s="406"/>
      <c r="PT140" s="406"/>
      <c r="PU140" s="406"/>
      <c r="PV140" s="406"/>
      <c r="PW140" s="406"/>
      <c r="PX140" s="406"/>
      <c r="PY140" s="406"/>
      <c r="PZ140" s="406"/>
      <c r="QA140" s="406"/>
      <c r="QB140" s="406"/>
      <c r="QC140" s="406"/>
      <c r="QD140" s="406"/>
      <c r="QE140" s="406"/>
      <c r="QF140" s="406"/>
      <c r="QG140" s="406"/>
      <c r="QH140" s="406"/>
      <c r="QI140" s="406"/>
      <c r="QJ140" s="406"/>
      <c r="QK140" s="406"/>
      <c r="QL140" s="406"/>
      <c r="QM140" s="406"/>
      <c r="QN140" s="406"/>
      <c r="QO140" s="406"/>
      <c r="QP140" s="406"/>
      <c r="QQ140" s="406"/>
      <c r="QR140" s="406"/>
      <c r="QS140" s="406"/>
      <c r="QT140" s="406"/>
      <c r="QU140" s="406"/>
      <c r="QV140" s="406"/>
      <c r="QW140" s="406"/>
      <c r="QX140" s="406"/>
      <c r="QY140" s="406"/>
      <c r="QZ140" s="406"/>
      <c r="RA140" s="406"/>
      <c r="RB140" s="406"/>
      <c r="RC140" s="406"/>
      <c r="RD140" s="406"/>
      <c r="RE140" s="406"/>
      <c r="RF140" s="406"/>
      <c r="RG140" s="406"/>
      <c r="RH140" s="406"/>
      <c r="RI140" s="406"/>
      <c r="RJ140" s="406"/>
      <c r="RK140" s="406"/>
      <c r="RL140" s="406"/>
      <c r="RM140" s="406"/>
      <c r="RN140" s="406"/>
      <c r="RO140" s="406"/>
      <c r="RP140" s="406"/>
      <c r="RQ140" s="406"/>
      <c r="RR140" s="406"/>
      <c r="RS140" s="406"/>
      <c r="RT140" s="406"/>
      <c r="RU140" s="406"/>
      <c r="RV140" s="406"/>
      <c r="RW140" s="406"/>
      <c r="RX140" s="406"/>
      <c r="RY140" s="406"/>
      <c r="RZ140" s="406"/>
      <c r="SA140" s="406"/>
      <c r="SB140" s="406"/>
      <c r="SC140" s="406"/>
      <c r="SD140" s="406"/>
      <c r="SE140" s="406"/>
      <c r="SF140" s="406"/>
      <c r="SG140" s="406"/>
    </row>
    <row r="141" spans="1:501">
      <c r="A141" s="395"/>
      <c r="B141" s="395" t="s">
        <v>202</v>
      </c>
      <c r="C141" s="395">
        <v>0</v>
      </c>
      <c r="D141" s="395">
        <v>51</v>
      </c>
      <c r="E141" s="395">
        <v>17</v>
      </c>
      <c r="F141" s="395">
        <v>-16</v>
      </c>
      <c r="G141" s="395">
        <v>10</v>
      </c>
      <c r="H141" s="395">
        <v>88</v>
      </c>
      <c r="I141" s="395">
        <v>-354</v>
      </c>
      <c r="J141" s="395">
        <v>273</v>
      </c>
      <c r="K141" s="395">
        <v>112</v>
      </c>
      <c r="L141" s="395">
        <v>314</v>
      </c>
      <c r="M141" s="395">
        <v>0</v>
      </c>
      <c r="N141" s="395"/>
      <c r="O141" s="398" t="s">
        <v>444</v>
      </c>
      <c r="P141" s="395">
        <v>-39</v>
      </c>
      <c r="Q141" s="395">
        <v>294</v>
      </c>
      <c r="R141" s="395">
        <v>25</v>
      </c>
      <c r="S141" s="395">
        <v>-7</v>
      </c>
      <c r="T141" s="395">
        <v>2</v>
      </c>
      <c r="U141" s="395">
        <v>0</v>
      </c>
      <c r="V141" s="395">
        <v>0</v>
      </c>
      <c r="W141" s="395" t="s">
        <v>397</v>
      </c>
      <c r="X141" s="395" t="s">
        <v>397</v>
      </c>
      <c r="Y141" s="395" t="s">
        <v>397</v>
      </c>
      <c r="Z141" s="395"/>
      <c r="AA141" s="395"/>
      <c r="AB141" s="395"/>
      <c r="AC141" s="395"/>
      <c r="AD141" s="395"/>
      <c r="AE141" s="395"/>
      <c r="AF141" s="400" t="s">
        <v>356</v>
      </c>
      <c r="AG141" s="395" t="s">
        <v>202</v>
      </c>
      <c r="AH141" s="406">
        <v>0</v>
      </c>
      <c r="AI141" s="406">
        <v>20</v>
      </c>
      <c r="AJ141" s="406">
        <v>13</v>
      </c>
      <c r="AK141" s="406">
        <v>-19</v>
      </c>
      <c r="AL141" s="406">
        <v>-29</v>
      </c>
      <c r="AM141" s="406">
        <v>77</v>
      </c>
      <c r="AN141" s="406">
        <v>-365</v>
      </c>
      <c r="AO141" s="406">
        <v>275</v>
      </c>
      <c r="AP141" s="406">
        <v>99</v>
      </c>
      <c r="AQ141" s="406">
        <v>0</v>
      </c>
      <c r="AR141" s="406">
        <v>0</v>
      </c>
      <c r="AS141" s="406" t="s">
        <v>356</v>
      </c>
      <c r="AT141" s="406" t="s">
        <v>397</v>
      </c>
      <c r="AU141" s="406" t="s">
        <v>397</v>
      </c>
      <c r="AV141" s="406" t="s">
        <v>397</v>
      </c>
      <c r="AW141" s="406" t="s">
        <v>397</v>
      </c>
      <c r="AX141" s="406" t="s">
        <v>397</v>
      </c>
      <c r="AY141" s="406" t="s">
        <v>397</v>
      </c>
      <c r="AZ141" s="406" t="s">
        <v>397</v>
      </c>
      <c r="BA141" s="406" t="s">
        <v>397</v>
      </c>
      <c r="BB141" s="406" t="s">
        <v>397</v>
      </c>
      <c r="BC141" s="406" t="s">
        <v>397</v>
      </c>
      <c r="BD141" s="406" t="s">
        <v>397</v>
      </c>
      <c r="BE141" s="406" t="s">
        <v>397</v>
      </c>
      <c r="BF141" s="406" t="s">
        <v>397</v>
      </c>
      <c r="BG141" s="406" t="s">
        <v>397</v>
      </c>
      <c r="BH141" s="406" t="s">
        <v>397</v>
      </c>
      <c r="BI141" s="406" t="s">
        <v>397</v>
      </c>
      <c r="BJ141" s="406" t="s">
        <v>397</v>
      </c>
      <c r="BK141" s="406" t="s">
        <v>397</v>
      </c>
      <c r="BL141" s="406" t="s">
        <v>397</v>
      </c>
      <c r="BM141" s="406" t="s">
        <v>397</v>
      </c>
      <c r="BN141" s="406" t="s">
        <v>397</v>
      </c>
      <c r="BO141" s="406" t="s">
        <v>397</v>
      </c>
      <c r="BP141" s="406" t="s">
        <v>397</v>
      </c>
      <c r="BQ141" s="406" t="s">
        <v>397</v>
      </c>
      <c r="BR141" s="406" t="s">
        <v>397</v>
      </c>
      <c r="BS141" s="406" t="s">
        <v>397</v>
      </c>
      <c r="BT141" s="406" t="s">
        <v>397</v>
      </c>
      <c r="BU141" s="406" t="s">
        <v>397</v>
      </c>
      <c r="BV141" s="406" t="s">
        <v>397</v>
      </c>
      <c r="BW141" s="406" t="s">
        <v>397</v>
      </c>
      <c r="BX141" s="406" t="s">
        <v>397</v>
      </c>
      <c r="BY141" s="406" t="s">
        <v>397</v>
      </c>
      <c r="BZ141" s="406" t="s">
        <v>397</v>
      </c>
      <c r="CA141" s="406" t="s">
        <v>397</v>
      </c>
      <c r="CB141" s="406" t="s">
        <v>397</v>
      </c>
      <c r="CC141" s="406" t="s">
        <v>397</v>
      </c>
      <c r="CD141" s="406" t="s">
        <v>397</v>
      </c>
      <c r="CE141" s="406" t="s">
        <v>397</v>
      </c>
      <c r="CF141" s="406" t="s">
        <v>397</v>
      </c>
      <c r="CG141" s="406" t="s">
        <v>397</v>
      </c>
      <c r="CH141" s="406" t="s">
        <v>397</v>
      </c>
      <c r="CI141" s="406" t="s">
        <v>397</v>
      </c>
      <c r="CJ141" s="406" t="s">
        <v>397</v>
      </c>
      <c r="CK141" s="406" t="s">
        <v>397</v>
      </c>
      <c r="CL141" s="406" t="s">
        <v>397</v>
      </c>
      <c r="CM141" s="406" t="s">
        <v>397</v>
      </c>
      <c r="CN141" s="406" t="s">
        <v>397</v>
      </c>
      <c r="CO141" s="406" t="s">
        <v>397</v>
      </c>
      <c r="CP141" s="406" t="s">
        <v>397</v>
      </c>
      <c r="CQ141" s="406" t="s">
        <v>397</v>
      </c>
      <c r="CR141" s="406" t="s">
        <v>397</v>
      </c>
      <c r="CS141" s="406" t="s">
        <v>397</v>
      </c>
      <c r="CT141" s="406" t="s">
        <v>397</v>
      </c>
      <c r="CU141" s="406" t="s">
        <v>397</v>
      </c>
      <c r="CV141" s="406" t="s">
        <v>397</v>
      </c>
      <c r="CW141" s="406" t="s">
        <v>397</v>
      </c>
      <c r="CX141" s="406" t="s">
        <v>397</v>
      </c>
      <c r="CY141" s="406" t="s">
        <v>397</v>
      </c>
      <c r="CZ141" s="406" t="s">
        <v>397</v>
      </c>
      <c r="DA141" s="406" t="s">
        <v>397</v>
      </c>
      <c r="DB141" s="406" t="s">
        <v>397</v>
      </c>
      <c r="DC141" s="397"/>
      <c r="DD141" s="397"/>
      <c r="DE141" s="397"/>
      <c r="DF141" s="397" t="s">
        <v>397</v>
      </c>
      <c r="DG141" s="397" t="s">
        <v>397</v>
      </c>
      <c r="DH141" s="397" t="s">
        <v>397</v>
      </c>
      <c r="DI141" s="397" t="s">
        <v>397</v>
      </c>
      <c r="DJ141" s="397" t="s">
        <v>397</v>
      </c>
      <c r="DK141" s="397" t="s">
        <v>397</v>
      </c>
      <c r="DL141" s="397"/>
      <c r="DM141" s="397"/>
      <c r="DN141" s="397" t="s">
        <v>356</v>
      </c>
      <c r="DO141" s="395" t="s">
        <v>202</v>
      </c>
      <c r="DP141" s="406">
        <v>-49</v>
      </c>
      <c r="DQ141" s="406">
        <v>43</v>
      </c>
      <c r="DR141" s="406">
        <v>0</v>
      </c>
      <c r="DS141" s="406">
        <v>11</v>
      </c>
      <c r="DT141" s="406">
        <v>-55</v>
      </c>
      <c r="DU141" s="406">
        <v>-17</v>
      </c>
      <c r="DV141" s="406">
        <v>75</v>
      </c>
      <c r="DW141" s="406">
        <v>-67</v>
      </c>
      <c r="DX141" s="406">
        <v>20</v>
      </c>
      <c r="DY141" s="406">
        <v>-58</v>
      </c>
      <c r="DZ141" s="406">
        <v>154</v>
      </c>
      <c r="EA141" s="406">
        <v>-111</v>
      </c>
      <c r="EB141" s="406">
        <v>133</v>
      </c>
      <c r="EC141" s="406">
        <v>-214</v>
      </c>
      <c r="ED141" s="406">
        <v>96</v>
      </c>
      <c r="EE141" s="406">
        <v>12</v>
      </c>
      <c r="EF141" s="406">
        <v>76</v>
      </c>
      <c r="EG141" s="406">
        <v>-12</v>
      </c>
      <c r="EH141" s="406">
        <v>-13</v>
      </c>
      <c r="EI141" s="406">
        <v>-45</v>
      </c>
      <c r="EJ141" s="406">
        <v>-18</v>
      </c>
      <c r="EK141" s="406">
        <v>-191</v>
      </c>
      <c r="EL141" s="406">
        <v>22</v>
      </c>
      <c r="EM141" s="406">
        <v>-195</v>
      </c>
      <c r="EN141" s="406">
        <v>-2</v>
      </c>
      <c r="EO141" s="406">
        <v>-53</v>
      </c>
      <c r="EP141" s="406">
        <v>106</v>
      </c>
      <c r="EQ141" s="406">
        <v>-42</v>
      </c>
      <c r="ER141" s="406">
        <v>264</v>
      </c>
      <c r="ES141" s="406">
        <v>-69</v>
      </c>
      <c r="ET141" s="406">
        <v>-71</v>
      </c>
      <c r="EU141" s="406">
        <v>-41</v>
      </c>
      <c r="EV141" s="406">
        <v>279</v>
      </c>
      <c r="EW141" s="406">
        <v>38</v>
      </c>
      <c r="EX141" s="406">
        <v>-21</v>
      </c>
      <c r="EY141" s="406">
        <v>1</v>
      </c>
      <c r="EZ141" s="406">
        <v>0</v>
      </c>
      <c r="FA141" s="406">
        <v>0</v>
      </c>
      <c r="FB141" s="406" t="s">
        <v>356</v>
      </c>
      <c r="FC141" s="406" t="s">
        <v>397</v>
      </c>
      <c r="FD141" s="406" t="s">
        <v>397</v>
      </c>
      <c r="FE141" s="406" t="s">
        <v>397</v>
      </c>
      <c r="FF141" s="406" t="s">
        <v>397</v>
      </c>
      <c r="FG141" s="406" t="s">
        <v>397</v>
      </c>
      <c r="FH141" s="406" t="s">
        <v>397</v>
      </c>
      <c r="FI141" s="406" t="s">
        <v>397</v>
      </c>
      <c r="FJ141" s="406" t="s">
        <v>397</v>
      </c>
      <c r="FK141" s="406" t="s">
        <v>397</v>
      </c>
      <c r="FL141" s="406" t="s">
        <v>397</v>
      </c>
      <c r="FM141" s="406" t="s">
        <v>397</v>
      </c>
      <c r="FN141" s="406" t="s">
        <v>397</v>
      </c>
      <c r="FO141" s="406" t="s">
        <v>397</v>
      </c>
      <c r="FP141" s="406" t="s">
        <v>397</v>
      </c>
      <c r="FQ141" s="406" t="s">
        <v>397</v>
      </c>
      <c r="FR141" s="406" t="s">
        <v>397</v>
      </c>
      <c r="FS141" s="406" t="s">
        <v>397</v>
      </c>
      <c r="FT141" s="406" t="s">
        <v>397</v>
      </c>
      <c r="FU141" s="406" t="s">
        <v>397</v>
      </c>
      <c r="FV141" s="406" t="s">
        <v>397</v>
      </c>
      <c r="FW141" s="406" t="s">
        <v>397</v>
      </c>
      <c r="FX141" s="406" t="s">
        <v>397</v>
      </c>
      <c r="FY141" s="406" t="s">
        <v>397</v>
      </c>
      <c r="FZ141" s="406" t="s">
        <v>397</v>
      </c>
      <c r="GA141" s="406" t="s">
        <v>397</v>
      </c>
      <c r="GB141" s="406" t="s">
        <v>397</v>
      </c>
      <c r="GC141" s="406" t="s">
        <v>397</v>
      </c>
      <c r="GD141" s="406" t="s">
        <v>397</v>
      </c>
      <c r="GE141" s="406" t="s">
        <v>397</v>
      </c>
      <c r="GF141" s="406" t="s">
        <v>397</v>
      </c>
      <c r="GG141" s="406" t="s">
        <v>397</v>
      </c>
      <c r="GH141" s="406" t="s">
        <v>397</v>
      </c>
      <c r="GI141" s="406" t="s">
        <v>397</v>
      </c>
      <c r="GJ141" s="406" t="s">
        <v>397</v>
      </c>
      <c r="GK141" s="406" t="s">
        <v>397</v>
      </c>
      <c r="GL141" s="406" t="s">
        <v>397</v>
      </c>
      <c r="GM141" s="406" t="s">
        <v>397</v>
      </c>
      <c r="GN141" s="406" t="s">
        <v>397</v>
      </c>
      <c r="GO141" s="406" t="s">
        <v>397</v>
      </c>
      <c r="GP141" s="406" t="s">
        <v>397</v>
      </c>
      <c r="GQ141" s="406" t="s">
        <v>397</v>
      </c>
      <c r="GR141" s="406" t="s">
        <v>397</v>
      </c>
      <c r="GS141" s="406" t="s">
        <v>397</v>
      </c>
      <c r="GT141" s="406" t="s">
        <v>397</v>
      </c>
      <c r="GU141" s="406" t="s">
        <v>397</v>
      </c>
      <c r="GV141" s="406" t="s">
        <v>397</v>
      </c>
      <c r="GW141" s="406" t="s">
        <v>397</v>
      </c>
      <c r="GX141" s="406" t="s">
        <v>397</v>
      </c>
      <c r="GY141" s="406" t="s">
        <v>397</v>
      </c>
      <c r="GZ141" s="406" t="s">
        <v>397</v>
      </c>
      <c r="HA141" s="406" t="s">
        <v>397</v>
      </c>
      <c r="HB141" s="406" t="s">
        <v>397</v>
      </c>
      <c r="HC141" s="406" t="s">
        <v>397</v>
      </c>
      <c r="HD141" s="406" t="s">
        <v>397</v>
      </c>
      <c r="HE141" s="406" t="s">
        <v>397</v>
      </c>
      <c r="HF141" s="406" t="s">
        <v>397</v>
      </c>
      <c r="HG141" s="406" t="s">
        <v>397</v>
      </c>
      <c r="HH141" s="406" t="s">
        <v>397</v>
      </c>
      <c r="HI141" s="406" t="s">
        <v>397</v>
      </c>
      <c r="HJ141" s="406" t="s">
        <v>397</v>
      </c>
      <c r="HK141" s="406" t="s">
        <v>397</v>
      </c>
      <c r="HL141" s="406" t="s">
        <v>397</v>
      </c>
      <c r="HM141" s="406" t="s">
        <v>397</v>
      </c>
      <c r="HN141" s="406" t="s">
        <v>397</v>
      </c>
      <c r="HO141" s="406" t="s">
        <v>397</v>
      </c>
      <c r="HP141" s="406" t="s">
        <v>397</v>
      </c>
      <c r="HQ141" s="406" t="s">
        <v>397</v>
      </c>
      <c r="HR141" s="406" t="s">
        <v>397</v>
      </c>
      <c r="HS141" s="406" t="s">
        <v>397</v>
      </c>
      <c r="HT141" s="406" t="s">
        <v>397</v>
      </c>
      <c r="HU141" s="406" t="s">
        <v>397</v>
      </c>
      <c r="HV141" s="406" t="s">
        <v>397</v>
      </c>
      <c r="HW141" s="406" t="s">
        <v>397</v>
      </c>
      <c r="HX141" s="406" t="s">
        <v>397</v>
      </c>
      <c r="HY141" s="406" t="s">
        <v>397</v>
      </c>
      <c r="HZ141" s="406" t="s">
        <v>397</v>
      </c>
      <c r="IA141" s="406" t="s">
        <v>397</v>
      </c>
      <c r="IB141" s="406" t="s">
        <v>397</v>
      </c>
      <c r="IC141" s="406" t="s">
        <v>397</v>
      </c>
      <c r="ID141" s="406" t="s">
        <v>397</v>
      </c>
      <c r="IE141" s="406" t="s">
        <v>397</v>
      </c>
      <c r="IF141" s="406" t="s">
        <v>397</v>
      </c>
      <c r="IG141" s="406" t="s">
        <v>397</v>
      </c>
      <c r="IH141" s="406" t="s">
        <v>397</v>
      </c>
      <c r="II141" s="406" t="s">
        <v>397</v>
      </c>
      <c r="IJ141" s="406" t="s">
        <v>397</v>
      </c>
      <c r="IK141" s="406" t="s">
        <v>397</v>
      </c>
      <c r="IL141" s="406" t="s">
        <v>397</v>
      </c>
      <c r="IM141" s="406" t="s">
        <v>397</v>
      </c>
      <c r="IN141" s="406" t="s">
        <v>397</v>
      </c>
      <c r="IO141" s="406" t="s">
        <v>397</v>
      </c>
      <c r="IP141" s="406" t="s">
        <v>397</v>
      </c>
      <c r="IQ141" s="406" t="s">
        <v>397</v>
      </c>
      <c r="IR141" s="406" t="s">
        <v>397</v>
      </c>
      <c r="IS141" s="406" t="s">
        <v>397</v>
      </c>
      <c r="IT141" s="406" t="s">
        <v>397</v>
      </c>
      <c r="IU141" s="406" t="s">
        <v>397</v>
      </c>
      <c r="IV141" s="406" t="s">
        <v>397</v>
      </c>
      <c r="IW141" s="406" t="s">
        <v>397</v>
      </c>
      <c r="IX141" s="406" t="s">
        <v>397</v>
      </c>
      <c r="IY141" s="406" t="s">
        <v>397</v>
      </c>
      <c r="IZ141" s="406" t="s">
        <v>397</v>
      </c>
      <c r="JA141" s="406" t="s">
        <v>397</v>
      </c>
      <c r="JB141" s="406" t="s">
        <v>397</v>
      </c>
      <c r="JC141" s="406" t="s">
        <v>397</v>
      </c>
      <c r="JD141" s="406" t="s">
        <v>397</v>
      </c>
      <c r="JE141" s="406" t="s">
        <v>397</v>
      </c>
      <c r="JF141" s="406" t="s">
        <v>397</v>
      </c>
      <c r="JG141" s="406" t="s">
        <v>397</v>
      </c>
      <c r="JH141" s="406" t="s">
        <v>397</v>
      </c>
      <c r="JI141" s="406" t="s">
        <v>397</v>
      </c>
      <c r="JJ141" s="406" t="s">
        <v>397</v>
      </c>
      <c r="JK141" s="406" t="s">
        <v>397</v>
      </c>
      <c r="JL141" s="406" t="s">
        <v>397</v>
      </c>
      <c r="JM141" s="406" t="s">
        <v>397</v>
      </c>
      <c r="JN141" s="406" t="s">
        <v>397</v>
      </c>
      <c r="JO141" s="406" t="s">
        <v>397</v>
      </c>
      <c r="JP141" s="406" t="s">
        <v>397</v>
      </c>
      <c r="JQ141" s="406" t="s">
        <v>397</v>
      </c>
      <c r="JR141" s="406" t="s">
        <v>397</v>
      </c>
      <c r="JS141" s="406" t="s">
        <v>397</v>
      </c>
      <c r="JT141" s="406" t="s">
        <v>397</v>
      </c>
      <c r="JU141" s="406" t="s">
        <v>397</v>
      </c>
      <c r="JV141" s="406" t="s">
        <v>397</v>
      </c>
      <c r="JW141" s="406" t="s">
        <v>397</v>
      </c>
      <c r="JX141" s="406" t="s">
        <v>397</v>
      </c>
      <c r="JY141" s="406" t="s">
        <v>397</v>
      </c>
      <c r="JZ141" s="406" t="s">
        <v>397</v>
      </c>
      <c r="KA141" s="406" t="s">
        <v>397</v>
      </c>
      <c r="KB141" s="406" t="s">
        <v>397</v>
      </c>
      <c r="KC141" s="406" t="s">
        <v>397</v>
      </c>
      <c r="KD141" s="406" t="s">
        <v>397</v>
      </c>
      <c r="KE141" s="406" t="s">
        <v>397</v>
      </c>
      <c r="KF141" s="406" t="s">
        <v>397</v>
      </c>
      <c r="KG141" s="406" t="s">
        <v>397</v>
      </c>
      <c r="KH141" s="406" t="s">
        <v>397</v>
      </c>
      <c r="KI141" s="406" t="s">
        <v>397</v>
      </c>
      <c r="KJ141" s="406" t="s">
        <v>397</v>
      </c>
      <c r="KK141" s="406" t="s">
        <v>397</v>
      </c>
      <c r="KL141" s="406" t="s">
        <v>397</v>
      </c>
      <c r="KM141" s="406" t="s">
        <v>397</v>
      </c>
      <c r="KN141" s="406" t="s">
        <v>397</v>
      </c>
      <c r="KO141" s="406" t="s">
        <v>397</v>
      </c>
      <c r="KP141" s="406" t="s">
        <v>397</v>
      </c>
      <c r="KQ141" s="406" t="s">
        <v>397</v>
      </c>
      <c r="KR141" s="406" t="s">
        <v>397</v>
      </c>
      <c r="KS141" s="406" t="s">
        <v>397</v>
      </c>
      <c r="KT141" s="406" t="s">
        <v>397</v>
      </c>
      <c r="KU141" s="406"/>
      <c r="KV141" s="406"/>
      <c r="KW141" s="406"/>
      <c r="KX141" s="406"/>
      <c r="KY141" s="397"/>
      <c r="KZ141" s="397" t="s">
        <v>202</v>
      </c>
      <c r="LA141" s="397" t="s">
        <v>397</v>
      </c>
      <c r="LB141" s="397" t="s">
        <v>397</v>
      </c>
      <c r="LC141" s="397" t="s">
        <v>397</v>
      </c>
      <c r="LD141" s="397" t="s">
        <v>397</v>
      </c>
      <c r="LE141" s="397" t="s">
        <v>397</v>
      </c>
      <c r="LF141" s="397" t="s">
        <v>397</v>
      </c>
      <c r="LG141" s="397"/>
      <c r="LH141" s="406"/>
      <c r="LI141" s="406"/>
      <c r="LJ141" s="406"/>
      <c r="LK141" s="406"/>
      <c r="LL141" s="406"/>
      <c r="LM141" s="406"/>
      <c r="LN141" s="406"/>
      <c r="LO141" s="406"/>
      <c r="LP141" s="406"/>
      <c r="LQ141" s="406"/>
      <c r="LR141" s="406"/>
      <c r="LS141" s="406"/>
      <c r="LT141" s="406"/>
      <c r="LU141" s="406"/>
      <c r="LV141" s="406"/>
      <c r="LW141" s="406"/>
      <c r="LX141" s="406"/>
      <c r="LY141" s="406"/>
      <c r="LZ141" s="406"/>
      <c r="MA141" s="406"/>
      <c r="MB141" s="406"/>
      <c r="MC141" s="406"/>
      <c r="MD141" s="406"/>
      <c r="ME141" s="406"/>
      <c r="MF141" s="406"/>
      <c r="MG141" s="406"/>
      <c r="MH141" s="406"/>
      <c r="MI141" s="406"/>
      <c r="MJ141" s="406"/>
      <c r="MK141" s="406"/>
      <c r="ML141" s="406"/>
      <c r="MM141" s="406"/>
      <c r="MN141" s="406"/>
      <c r="MO141" s="406"/>
      <c r="MP141" s="406"/>
      <c r="MQ141" s="406"/>
      <c r="MR141" s="406"/>
      <c r="MS141" s="406"/>
      <c r="MT141" s="406"/>
      <c r="MU141" s="406"/>
      <c r="MV141" s="406"/>
      <c r="MW141" s="406"/>
      <c r="MX141" s="406"/>
      <c r="MY141" s="406"/>
      <c r="MZ141" s="406"/>
      <c r="NA141" s="406"/>
      <c r="NB141" s="406"/>
      <c r="NC141" s="406"/>
      <c r="ND141" s="406"/>
      <c r="NE141" s="406"/>
      <c r="NF141" s="406"/>
      <c r="NG141" s="406"/>
      <c r="NH141" s="406"/>
      <c r="NI141" s="406"/>
      <c r="NJ141" s="406"/>
      <c r="NK141" s="406"/>
      <c r="NL141" s="406"/>
      <c r="NM141" s="406"/>
      <c r="NN141" s="406"/>
      <c r="NO141" s="406"/>
      <c r="NP141" s="406"/>
      <c r="NQ141" s="406"/>
      <c r="NR141" s="406"/>
      <c r="NS141" s="406"/>
      <c r="NT141" s="406"/>
      <c r="NU141" s="406"/>
      <c r="NV141" s="406"/>
      <c r="NW141" s="406"/>
      <c r="NX141" s="406"/>
      <c r="NY141" s="406"/>
      <c r="NZ141" s="406"/>
      <c r="OA141" s="406"/>
      <c r="OB141" s="406"/>
      <c r="OC141" s="406"/>
      <c r="OD141" s="406"/>
      <c r="OE141" s="406"/>
      <c r="OF141" s="406"/>
      <c r="OG141" s="406"/>
      <c r="OH141" s="406"/>
      <c r="OI141" s="406"/>
      <c r="OJ141" s="406"/>
      <c r="OK141" s="406"/>
      <c r="OL141" s="406"/>
      <c r="OM141" s="406"/>
      <c r="ON141" s="406"/>
      <c r="OO141" s="406"/>
      <c r="OP141" s="406"/>
      <c r="OQ141" s="406"/>
      <c r="OR141" s="406"/>
      <c r="OS141" s="406"/>
      <c r="OT141" s="406"/>
      <c r="OU141" s="406"/>
      <c r="OV141" s="406"/>
      <c r="OW141" s="406"/>
      <c r="OX141" s="406"/>
      <c r="OY141" s="406"/>
      <c r="OZ141" s="406"/>
      <c r="PA141" s="406"/>
      <c r="PB141" s="406"/>
      <c r="PC141" s="406"/>
      <c r="PD141" s="406"/>
      <c r="PE141" s="406"/>
      <c r="PF141" s="406"/>
      <c r="PG141" s="406"/>
      <c r="PH141" s="406"/>
      <c r="PI141" s="406"/>
      <c r="PJ141" s="406"/>
      <c r="PK141" s="406"/>
      <c r="PL141" s="406"/>
      <c r="PM141" s="406"/>
      <c r="PN141" s="406"/>
      <c r="PO141" s="406"/>
      <c r="PP141" s="406"/>
      <c r="PQ141" s="406"/>
      <c r="PR141" s="406"/>
      <c r="PS141" s="406"/>
      <c r="PT141" s="406"/>
      <c r="PU141" s="406"/>
      <c r="PV141" s="406"/>
      <c r="PW141" s="406"/>
      <c r="PX141" s="406"/>
      <c r="PY141" s="406"/>
      <c r="PZ141" s="406"/>
      <c r="QA141" s="406"/>
      <c r="QB141" s="406"/>
      <c r="QC141" s="406"/>
      <c r="QD141" s="406"/>
      <c r="QE141" s="406"/>
      <c r="QF141" s="406"/>
      <c r="QG141" s="406"/>
      <c r="QH141" s="406"/>
      <c r="QI141" s="406"/>
      <c r="QJ141" s="406"/>
      <c r="QK141" s="406"/>
      <c r="QL141" s="406"/>
      <c r="QM141" s="406"/>
      <c r="QN141" s="406"/>
      <c r="QO141" s="406"/>
      <c r="QP141" s="406"/>
      <c r="QQ141" s="406"/>
      <c r="QR141" s="406"/>
      <c r="QS141" s="406"/>
      <c r="QT141" s="406"/>
      <c r="QU141" s="406"/>
      <c r="QV141" s="406"/>
      <c r="QW141" s="406"/>
      <c r="QX141" s="406"/>
      <c r="QY141" s="406"/>
      <c r="QZ141" s="406"/>
      <c r="RA141" s="406"/>
      <c r="RB141" s="406"/>
      <c r="RC141" s="406"/>
      <c r="RD141" s="406"/>
      <c r="RE141" s="406"/>
      <c r="RF141" s="406"/>
      <c r="RG141" s="406"/>
      <c r="RH141" s="406"/>
      <c r="RI141" s="406"/>
      <c r="RJ141" s="406"/>
      <c r="RK141" s="406"/>
      <c r="RL141" s="406"/>
      <c r="RM141" s="406"/>
      <c r="RN141" s="406"/>
      <c r="RO141" s="406"/>
      <c r="RP141" s="406"/>
      <c r="RQ141" s="406"/>
      <c r="RR141" s="406"/>
      <c r="RS141" s="406"/>
      <c r="RT141" s="406"/>
      <c r="RU141" s="406"/>
      <c r="RV141" s="406"/>
      <c r="RW141" s="406"/>
      <c r="RX141" s="406"/>
      <c r="RY141" s="406"/>
      <c r="RZ141" s="406"/>
      <c r="SA141" s="406"/>
      <c r="SB141" s="406"/>
      <c r="SC141" s="406"/>
      <c r="SD141" s="406"/>
      <c r="SE141" s="406"/>
      <c r="SF141" s="406"/>
      <c r="SG141" s="406"/>
    </row>
    <row r="142" spans="1:501">
      <c r="A142" s="395"/>
      <c r="B142" s="395"/>
      <c r="C142" s="395">
        <v>0</v>
      </c>
      <c r="D142" s="395">
        <v>0</v>
      </c>
      <c r="E142" s="395">
        <v>0</v>
      </c>
      <c r="F142" s="395">
        <v>0</v>
      </c>
      <c r="G142" s="395">
        <v>0</v>
      </c>
      <c r="H142" s="395">
        <v>0</v>
      </c>
      <c r="I142" s="395">
        <v>0</v>
      </c>
      <c r="J142" s="395">
        <v>0</v>
      </c>
      <c r="K142" s="395">
        <v>0</v>
      </c>
      <c r="L142" s="395">
        <v>0</v>
      </c>
      <c r="M142" s="395">
        <v>0</v>
      </c>
      <c r="N142" s="395"/>
      <c r="O142" s="398">
        <v>0</v>
      </c>
      <c r="P142" s="395">
        <v>0</v>
      </c>
      <c r="Q142" s="395">
        <v>0</v>
      </c>
      <c r="R142" s="395">
        <v>0</v>
      </c>
      <c r="S142" s="395">
        <v>0</v>
      </c>
      <c r="T142" s="395">
        <v>0</v>
      </c>
      <c r="U142" s="395">
        <v>0</v>
      </c>
      <c r="V142" s="395">
        <v>0</v>
      </c>
      <c r="W142" s="395" t="s">
        <v>397</v>
      </c>
      <c r="X142" s="395" t="s">
        <v>397</v>
      </c>
      <c r="Y142" s="395" t="s">
        <v>397</v>
      </c>
      <c r="Z142" s="395"/>
      <c r="AA142" s="395"/>
      <c r="AB142" s="395"/>
      <c r="AC142" s="395"/>
      <c r="AD142" s="395"/>
      <c r="AE142" s="395"/>
      <c r="AF142" s="397">
        <v>0</v>
      </c>
      <c r="AG142" s="395">
        <v>0</v>
      </c>
      <c r="AH142" s="406" t="s">
        <v>397</v>
      </c>
      <c r="AI142" s="406" t="s">
        <v>397</v>
      </c>
      <c r="AJ142" s="406" t="s">
        <v>397</v>
      </c>
      <c r="AK142" s="406" t="s">
        <v>397</v>
      </c>
      <c r="AL142" s="406" t="s">
        <v>397</v>
      </c>
      <c r="AM142" s="406" t="s">
        <v>397</v>
      </c>
      <c r="AN142" s="406" t="s">
        <v>397</v>
      </c>
      <c r="AO142" s="406" t="s">
        <v>397</v>
      </c>
      <c r="AP142" s="406" t="s">
        <v>397</v>
      </c>
      <c r="AQ142" s="406" t="s">
        <v>397</v>
      </c>
      <c r="AR142" s="406" t="s">
        <v>397</v>
      </c>
      <c r="AS142" s="406" t="s">
        <v>397</v>
      </c>
      <c r="AT142" s="406" t="s">
        <v>397</v>
      </c>
      <c r="AU142" s="406" t="s">
        <v>397</v>
      </c>
      <c r="AV142" s="406" t="s">
        <v>397</v>
      </c>
      <c r="AW142" s="406" t="s">
        <v>397</v>
      </c>
      <c r="AX142" s="406" t="s">
        <v>397</v>
      </c>
      <c r="AY142" s="406" t="s">
        <v>397</v>
      </c>
      <c r="AZ142" s="406" t="s">
        <v>397</v>
      </c>
      <c r="BA142" s="406" t="s">
        <v>397</v>
      </c>
      <c r="BB142" s="406" t="s">
        <v>397</v>
      </c>
      <c r="BC142" s="406" t="s">
        <v>397</v>
      </c>
      <c r="BD142" s="406" t="s">
        <v>397</v>
      </c>
      <c r="BE142" s="406" t="s">
        <v>397</v>
      </c>
      <c r="BF142" s="406" t="s">
        <v>397</v>
      </c>
      <c r="BG142" s="406" t="s">
        <v>397</v>
      </c>
      <c r="BH142" s="406" t="s">
        <v>397</v>
      </c>
      <c r="BI142" s="406" t="s">
        <v>397</v>
      </c>
      <c r="BJ142" s="406" t="s">
        <v>397</v>
      </c>
      <c r="BK142" s="406" t="s">
        <v>397</v>
      </c>
      <c r="BL142" s="406" t="s">
        <v>397</v>
      </c>
      <c r="BM142" s="406" t="s">
        <v>397</v>
      </c>
      <c r="BN142" s="406" t="s">
        <v>397</v>
      </c>
      <c r="BO142" s="406" t="s">
        <v>397</v>
      </c>
      <c r="BP142" s="406" t="s">
        <v>397</v>
      </c>
      <c r="BQ142" s="406" t="s">
        <v>397</v>
      </c>
      <c r="BR142" s="406" t="s">
        <v>397</v>
      </c>
      <c r="BS142" s="406" t="s">
        <v>397</v>
      </c>
      <c r="BT142" s="406" t="s">
        <v>397</v>
      </c>
      <c r="BU142" s="406" t="s">
        <v>397</v>
      </c>
      <c r="BV142" s="406" t="s">
        <v>397</v>
      </c>
      <c r="BW142" s="406" t="s">
        <v>397</v>
      </c>
      <c r="BX142" s="406" t="s">
        <v>397</v>
      </c>
      <c r="BY142" s="406" t="s">
        <v>397</v>
      </c>
      <c r="BZ142" s="406" t="s">
        <v>397</v>
      </c>
      <c r="CA142" s="406" t="s">
        <v>397</v>
      </c>
      <c r="CB142" s="406" t="s">
        <v>397</v>
      </c>
      <c r="CC142" s="406" t="s">
        <v>397</v>
      </c>
      <c r="CD142" s="406" t="s">
        <v>397</v>
      </c>
      <c r="CE142" s="406" t="s">
        <v>397</v>
      </c>
      <c r="CF142" s="406" t="s">
        <v>397</v>
      </c>
      <c r="CG142" s="406" t="s">
        <v>397</v>
      </c>
      <c r="CH142" s="406" t="s">
        <v>397</v>
      </c>
      <c r="CI142" s="406" t="s">
        <v>397</v>
      </c>
      <c r="CJ142" s="406" t="s">
        <v>397</v>
      </c>
      <c r="CK142" s="406" t="s">
        <v>397</v>
      </c>
      <c r="CL142" s="406" t="s">
        <v>397</v>
      </c>
      <c r="CM142" s="406" t="s">
        <v>397</v>
      </c>
      <c r="CN142" s="406" t="s">
        <v>397</v>
      </c>
      <c r="CO142" s="406" t="s">
        <v>397</v>
      </c>
      <c r="CP142" s="406" t="s">
        <v>397</v>
      </c>
      <c r="CQ142" s="406" t="s">
        <v>397</v>
      </c>
      <c r="CR142" s="406" t="s">
        <v>397</v>
      </c>
      <c r="CS142" s="406" t="s">
        <v>397</v>
      </c>
      <c r="CT142" s="406" t="s">
        <v>397</v>
      </c>
      <c r="CU142" s="406" t="s">
        <v>397</v>
      </c>
      <c r="CV142" s="406" t="s">
        <v>397</v>
      </c>
      <c r="CW142" s="406" t="s">
        <v>397</v>
      </c>
      <c r="CX142" s="406" t="s">
        <v>397</v>
      </c>
      <c r="CY142" s="406" t="s">
        <v>397</v>
      </c>
      <c r="CZ142" s="406" t="s">
        <v>397</v>
      </c>
      <c r="DA142" s="406" t="s">
        <v>397</v>
      </c>
      <c r="DB142" s="406" t="s">
        <v>397</v>
      </c>
      <c r="DC142" s="397"/>
      <c r="DD142" s="397"/>
      <c r="DE142" s="397"/>
      <c r="DF142" s="397" t="s">
        <v>397</v>
      </c>
      <c r="DG142" s="397" t="s">
        <v>397</v>
      </c>
      <c r="DH142" s="397" t="s">
        <v>397</v>
      </c>
      <c r="DI142" s="397" t="s">
        <v>397</v>
      </c>
      <c r="DJ142" s="397" t="s">
        <v>397</v>
      </c>
      <c r="DK142" s="397" t="s">
        <v>397</v>
      </c>
      <c r="DL142" s="397"/>
      <c r="DM142" s="397"/>
      <c r="DN142" s="397">
        <v>0</v>
      </c>
      <c r="DO142" s="395">
        <v>0</v>
      </c>
      <c r="DP142" s="406" t="s">
        <v>397</v>
      </c>
      <c r="DQ142" s="406" t="s">
        <v>397</v>
      </c>
      <c r="DR142" s="406" t="s">
        <v>397</v>
      </c>
      <c r="DS142" s="406" t="s">
        <v>397</v>
      </c>
      <c r="DT142" s="406" t="s">
        <v>397</v>
      </c>
      <c r="DU142" s="406" t="s">
        <v>397</v>
      </c>
      <c r="DV142" s="406" t="s">
        <v>397</v>
      </c>
      <c r="DW142" s="406" t="s">
        <v>397</v>
      </c>
      <c r="DX142" s="406" t="s">
        <v>397</v>
      </c>
      <c r="DY142" s="406" t="s">
        <v>397</v>
      </c>
      <c r="DZ142" s="406" t="s">
        <v>397</v>
      </c>
      <c r="EA142" s="406" t="s">
        <v>397</v>
      </c>
      <c r="EB142" s="406" t="s">
        <v>397</v>
      </c>
      <c r="EC142" s="406" t="s">
        <v>397</v>
      </c>
      <c r="ED142" s="406" t="s">
        <v>397</v>
      </c>
      <c r="EE142" s="406" t="s">
        <v>397</v>
      </c>
      <c r="EF142" s="406" t="s">
        <v>397</v>
      </c>
      <c r="EG142" s="406" t="s">
        <v>397</v>
      </c>
      <c r="EH142" s="406" t="s">
        <v>397</v>
      </c>
      <c r="EI142" s="406" t="s">
        <v>397</v>
      </c>
      <c r="EJ142" s="406" t="s">
        <v>397</v>
      </c>
      <c r="EK142" s="406" t="s">
        <v>397</v>
      </c>
      <c r="EL142" s="406" t="s">
        <v>397</v>
      </c>
      <c r="EM142" s="406" t="s">
        <v>397</v>
      </c>
      <c r="EN142" s="406" t="s">
        <v>397</v>
      </c>
      <c r="EO142" s="406" t="s">
        <v>397</v>
      </c>
      <c r="EP142" s="406" t="s">
        <v>397</v>
      </c>
      <c r="EQ142" s="406" t="s">
        <v>397</v>
      </c>
      <c r="ER142" s="406" t="s">
        <v>397</v>
      </c>
      <c r="ES142" s="406" t="s">
        <v>397</v>
      </c>
      <c r="ET142" s="406" t="s">
        <v>397</v>
      </c>
      <c r="EU142" s="406" t="s">
        <v>397</v>
      </c>
      <c r="EV142" s="406" t="s">
        <v>397</v>
      </c>
      <c r="EW142" s="406" t="s">
        <v>397</v>
      </c>
      <c r="EX142" s="406" t="s">
        <v>397</v>
      </c>
      <c r="EY142" s="406" t="s">
        <v>397</v>
      </c>
      <c r="EZ142" s="406" t="s">
        <v>397</v>
      </c>
      <c r="FA142" s="406" t="s">
        <v>397</v>
      </c>
      <c r="FB142" s="406" t="s">
        <v>397</v>
      </c>
      <c r="FC142" s="406" t="s">
        <v>397</v>
      </c>
      <c r="FD142" s="406" t="s">
        <v>397</v>
      </c>
      <c r="FE142" s="406" t="s">
        <v>397</v>
      </c>
      <c r="FF142" s="406" t="s">
        <v>397</v>
      </c>
      <c r="FG142" s="406" t="s">
        <v>397</v>
      </c>
      <c r="FH142" s="406" t="s">
        <v>397</v>
      </c>
      <c r="FI142" s="406" t="s">
        <v>397</v>
      </c>
      <c r="FJ142" s="406" t="s">
        <v>397</v>
      </c>
      <c r="FK142" s="406" t="s">
        <v>397</v>
      </c>
      <c r="FL142" s="406" t="s">
        <v>397</v>
      </c>
      <c r="FM142" s="406" t="s">
        <v>397</v>
      </c>
      <c r="FN142" s="406" t="s">
        <v>397</v>
      </c>
      <c r="FO142" s="406" t="s">
        <v>397</v>
      </c>
      <c r="FP142" s="406" t="s">
        <v>397</v>
      </c>
      <c r="FQ142" s="406" t="s">
        <v>397</v>
      </c>
      <c r="FR142" s="406" t="s">
        <v>397</v>
      </c>
      <c r="FS142" s="406" t="s">
        <v>397</v>
      </c>
      <c r="FT142" s="406" t="s">
        <v>397</v>
      </c>
      <c r="FU142" s="406" t="s">
        <v>397</v>
      </c>
      <c r="FV142" s="406" t="s">
        <v>397</v>
      </c>
      <c r="FW142" s="406" t="s">
        <v>397</v>
      </c>
      <c r="FX142" s="406" t="s">
        <v>397</v>
      </c>
      <c r="FY142" s="406" t="s">
        <v>397</v>
      </c>
      <c r="FZ142" s="406" t="s">
        <v>397</v>
      </c>
      <c r="GA142" s="406" t="s">
        <v>397</v>
      </c>
      <c r="GB142" s="406" t="s">
        <v>397</v>
      </c>
      <c r="GC142" s="406" t="s">
        <v>397</v>
      </c>
      <c r="GD142" s="406" t="s">
        <v>397</v>
      </c>
      <c r="GE142" s="406" t="s">
        <v>397</v>
      </c>
      <c r="GF142" s="406" t="s">
        <v>397</v>
      </c>
      <c r="GG142" s="406" t="s">
        <v>397</v>
      </c>
      <c r="GH142" s="406" t="s">
        <v>397</v>
      </c>
      <c r="GI142" s="406" t="s">
        <v>397</v>
      </c>
      <c r="GJ142" s="406" t="s">
        <v>397</v>
      </c>
      <c r="GK142" s="406" t="s">
        <v>397</v>
      </c>
      <c r="GL142" s="406" t="s">
        <v>397</v>
      </c>
      <c r="GM142" s="406" t="s">
        <v>397</v>
      </c>
      <c r="GN142" s="406" t="s">
        <v>397</v>
      </c>
      <c r="GO142" s="406" t="s">
        <v>397</v>
      </c>
      <c r="GP142" s="406" t="s">
        <v>397</v>
      </c>
      <c r="GQ142" s="406" t="s">
        <v>397</v>
      </c>
      <c r="GR142" s="406" t="s">
        <v>397</v>
      </c>
      <c r="GS142" s="406" t="s">
        <v>397</v>
      </c>
      <c r="GT142" s="406" t="s">
        <v>397</v>
      </c>
      <c r="GU142" s="406" t="s">
        <v>397</v>
      </c>
      <c r="GV142" s="406" t="s">
        <v>397</v>
      </c>
      <c r="GW142" s="406" t="s">
        <v>397</v>
      </c>
      <c r="GX142" s="406" t="s">
        <v>397</v>
      </c>
      <c r="GY142" s="406" t="s">
        <v>397</v>
      </c>
      <c r="GZ142" s="406" t="s">
        <v>397</v>
      </c>
      <c r="HA142" s="406" t="s">
        <v>397</v>
      </c>
      <c r="HB142" s="406" t="s">
        <v>397</v>
      </c>
      <c r="HC142" s="406" t="s">
        <v>397</v>
      </c>
      <c r="HD142" s="406" t="s">
        <v>397</v>
      </c>
      <c r="HE142" s="406" t="s">
        <v>397</v>
      </c>
      <c r="HF142" s="406" t="s">
        <v>397</v>
      </c>
      <c r="HG142" s="406" t="s">
        <v>397</v>
      </c>
      <c r="HH142" s="406" t="s">
        <v>397</v>
      </c>
      <c r="HI142" s="406" t="s">
        <v>397</v>
      </c>
      <c r="HJ142" s="406" t="s">
        <v>397</v>
      </c>
      <c r="HK142" s="406" t="s">
        <v>397</v>
      </c>
      <c r="HL142" s="406" t="s">
        <v>397</v>
      </c>
      <c r="HM142" s="406" t="s">
        <v>397</v>
      </c>
      <c r="HN142" s="406" t="s">
        <v>397</v>
      </c>
      <c r="HO142" s="406" t="s">
        <v>397</v>
      </c>
      <c r="HP142" s="406" t="s">
        <v>397</v>
      </c>
      <c r="HQ142" s="406" t="s">
        <v>397</v>
      </c>
      <c r="HR142" s="406" t="s">
        <v>397</v>
      </c>
      <c r="HS142" s="406" t="s">
        <v>397</v>
      </c>
      <c r="HT142" s="406" t="s">
        <v>397</v>
      </c>
      <c r="HU142" s="406" t="s">
        <v>397</v>
      </c>
      <c r="HV142" s="406" t="s">
        <v>397</v>
      </c>
      <c r="HW142" s="406" t="s">
        <v>397</v>
      </c>
      <c r="HX142" s="406" t="s">
        <v>397</v>
      </c>
      <c r="HY142" s="406" t="s">
        <v>397</v>
      </c>
      <c r="HZ142" s="406" t="s">
        <v>397</v>
      </c>
      <c r="IA142" s="406" t="s">
        <v>397</v>
      </c>
      <c r="IB142" s="406" t="s">
        <v>397</v>
      </c>
      <c r="IC142" s="406" t="s">
        <v>397</v>
      </c>
      <c r="ID142" s="406" t="s">
        <v>397</v>
      </c>
      <c r="IE142" s="406" t="s">
        <v>397</v>
      </c>
      <c r="IF142" s="406" t="s">
        <v>397</v>
      </c>
      <c r="IG142" s="406" t="s">
        <v>397</v>
      </c>
      <c r="IH142" s="406" t="s">
        <v>397</v>
      </c>
      <c r="II142" s="406" t="s">
        <v>397</v>
      </c>
      <c r="IJ142" s="406" t="s">
        <v>397</v>
      </c>
      <c r="IK142" s="406" t="s">
        <v>397</v>
      </c>
      <c r="IL142" s="406" t="s">
        <v>397</v>
      </c>
      <c r="IM142" s="406" t="s">
        <v>397</v>
      </c>
      <c r="IN142" s="406" t="s">
        <v>397</v>
      </c>
      <c r="IO142" s="406" t="s">
        <v>397</v>
      </c>
      <c r="IP142" s="406" t="s">
        <v>397</v>
      </c>
      <c r="IQ142" s="406" t="s">
        <v>397</v>
      </c>
      <c r="IR142" s="406" t="s">
        <v>397</v>
      </c>
      <c r="IS142" s="406" t="s">
        <v>397</v>
      </c>
      <c r="IT142" s="406" t="s">
        <v>397</v>
      </c>
      <c r="IU142" s="406" t="s">
        <v>397</v>
      </c>
      <c r="IV142" s="406" t="s">
        <v>397</v>
      </c>
      <c r="IW142" s="406" t="s">
        <v>397</v>
      </c>
      <c r="IX142" s="406" t="s">
        <v>397</v>
      </c>
      <c r="IY142" s="406" t="s">
        <v>397</v>
      </c>
      <c r="IZ142" s="406" t="s">
        <v>397</v>
      </c>
      <c r="JA142" s="406" t="s">
        <v>397</v>
      </c>
      <c r="JB142" s="406" t="s">
        <v>397</v>
      </c>
      <c r="JC142" s="406" t="s">
        <v>397</v>
      </c>
      <c r="JD142" s="406" t="s">
        <v>397</v>
      </c>
      <c r="JE142" s="406" t="s">
        <v>397</v>
      </c>
      <c r="JF142" s="406" t="s">
        <v>397</v>
      </c>
      <c r="JG142" s="406" t="s">
        <v>397</v>
      </c>
      <c r="JH142" s="406" t="s">
        <v>397</v>
      </c>
      <c r="JI142" s="406" t="s">
        <v>397</v>
      </c>
      <c r="JJ142" s="406" t="s">
        <v>397</v>
      </c>
      <c r="JK142" s="406" t="s">
        <v>397</v>
      </c>
      <c r="JL142" s="406" t="s">
        <v>397</v>
      </c>
      <c r="JM142" s="406" t="s">
        <v>397</v>
      </c>
      <c r="JN142" s="406" t="s">
        <v>397</v>
      </c>
      <c r="JO142" s="406" t="s">
        <v>397</v>
      </c>
      <c r="JP142" s="406" t="s">
        <v>397</v>
      </c>
      <c r="JQ142" s="406" t="s">
        <v>397</v>
      </c>
      <c r="JR142" s="406" t="s">
        <v>397</v>
      </c>
      <c r="JS142" s="406" t="s">
        <v>397</v>
      </c>
      <c r="JT142" s="406" t="s">
        <v>397</v>
      </c>
      <c r="JU142" s="406" t="s">
        <v>397</v>
      </c>
      <c r="JV142" s="406" t="s">
        <v>397</v>
      </c>
      <c r="JW142" s="406" t="s">
        <v>397</v>
      </c>
      <c r="JX142" s="406" t="s">
        <v>397</v>
      </c>
      <c r="JY142" s="406" t="s">
        <v>397</v>
      </c>
      <c r="JZ142" s="406" t="s">
        <v>397</v>
      </c>
      <c r="KA142" s="406" t="s">
        <v>397</v>
      </c>
      <c r="KB142" s="406" t="s">
        <v>397</v>
      </c>
      <c r="KC142" s="406" t="s">
        <v>397</v>
      </c>
      <c r="KD142" s="406" t="s">
        <v>397</v>
      </c>
      <c r="KE142" s="406" t="s">
        <v>397</v>
      </c>
      <c r="KF142" s="406" t="s">
        <v>397</v>
      </c>
      <c r="KG142" s="406" t="s">
        <v>397</v>
      </c>
      <c r="KH142" s="406" t="s">
        <v>397</v>
      </c>
      <c r="KI142" s="406" t="s">
        <v>397</v>
      </c>
      <c r="KJ142" s="406" t="s">
        <v>397</v>
      </c>
      <c r="KK142" s="406" t="s">
        <v>397</v>
      </c>
      <c r="KL142" s="406" t="s">
        <v>397</v>
      </c>
      <c r="KM142" s="406" t="s">
        <v>397</v>
      </c>
      <c r="KN142" s="406" t="s">
        <v>397</v>
      </c>
      <c r="KO142" s="406" t="s">
        <v>397</v>
      </c>
      <c r="KP142" s="406" t="s">
        <v>397</v>
      </c>
      <c r="KQ142" s="406" t="s">
        <v>397</v>
      </c>
      <c r="KR142" s="406" t="s">
        <v>397</v>
      </c>
      <c r="KS142" s="406" t="s">
        <v>397</v>
      </c>
      <c r="KT142" s="406" t="s">
        <v>397</v>
      </c>
      <c r="KU142" s="406"/>
      <c r="KV142" s="406"/>
      <c r="KW142" s="406"/>
      <c r="KX142" s="406"/>
      <c r="KY142" s="397"/>
      <c r="KZ142" s="397">
        <v>0</v>
      </c>
      <c r="LA142" s="397" t="s">
        <v>397</v>
      </c>
      <c r="LB142" s="397" t="s">
        <v>397</v>
      </c>
      <c r="LC142" s="397" t="s">
        <v>397</v>
      </c>
      <c r="LD142" s="397" t="s">
        <v>397</v>
      </c>
      <c r="LE142" s="397" t="s">
        <v>397</v>
      </c>
      <c r="LF142" s="397" t="s">
        <v>397</v>
      </c>
      <c r="LG142" s="397"/>
      <c r="LH142" s="406"/>
      <c r="LI142" s="406"/>
      <c r="LJ142" s="406"/>
      <c r="LK142" s="406"/>
      <c r="LL142" s="406"/>
      <c r="LM142" s="406"/>
      <c r="LN142" s="406"/>
      <c r="LO142" s="406"/>
      <c r="LP142" s="406"/>
      <c r="LQ142" s="406"/>
      <c r="LR142" s="406"/>
      <c r="LS142" s="406"/>
      <c r="LT142" s="406"/>
      <c r="LU142" s="406"/>
      <c r="LV142" s="406"/>
      <c r="LW142" s="406"/>
      <c r="LX142" s="406"/>
      <c r="LY142" s="406"/>
      <c r="LZ142" s="406"/>
      <c r="MA142" s="406"/>
      <c r="MB142" s="406"/>
      <c r="MC142" s="406"/>
      <c r="MD142" s="406"/>
      <c r="ME142" s="406"/>
      <c r="MF142" s="406"/>
      <c r="MG142" s="406"/>
      <c r="MH142" s="406"/>
      <c r="MI142" s="406"/>
      <c r="MJ142" s="406"/>
      <c r="MK142" s="406"/>
      <c r="ML142" s="406"/>
      <c r="MM142" s="406"/>
      <c r="MN142" s="406"/>
      <c r="MO142" s="406"/>
      <c r="MP142" s="406"/>
      <c r="MQ142" s="406"/>
      <c r="MR142" s="406"/>
      <c r="MS142" s="406"/>
      <c r="MT142" s="406"/>
      <c r="MU142" s="406"/>
      <c r="MV142" s="406"/>
      <c r="MW142" s="406"/>
      <c r="MX142" s="406"/>
      <c r="MY142" s="406"/>
      <c r="MZ142" s="406"/>
      <c r="NA142" s="406"/>
      <c r="NB142" s="406"/>
      <c r="NC142" s="406"/>
      <c r="ND142" s="406"/>
      <c r="NE142" s="406"/>
      <c r="NF142" s="406"/>
      <c r="NG142" s="406"/>
      <c r="NH142" s="406"/>
      <c r="NI142" s="406"/>
      <c r="NJ142" s="406"/>
      <c r="NK142" s="406"/>
      <c r="NL142" s="406"/>
      <c r="NM142" s="406"/>
      <c r="NN142" s="406"/>
      <c r="NO142" s="406"/>
      <c r="NP142" s="406"/>
      <c r="NQ142" s="406"/>
      <c r="NR142" s="406"/>
      <c r="NS142" s="406"/>
      <c r="NT142" s="406"/>
      <c r="NU142" s="406"/>
      <c r="NV142" s="406"/>
      <c r="NW142" s="406"/>
      <c r="NX142" s="406"/>
      <c r="NY142" s="406"/>
      <c r="NZ142" s="406"/>
      <c r="OA142" s="406"/>
      <c r="OB142" s="406"/>
      <c r="OC142" s="406"/>
      <c r="OD142" s="406"/>
      <c r="OE142" s="406"/>
      <c r="OF142" s="406"/>
      <c r="OG142" s="406"/>
      <c r="OH142" s="406"/>
      <c r="OI142" s="406"/>
      <c r="OJ142" s="406"/>
      <c r="OK142" s="406"/>
      <c r="OL142" s="406"/>
      <c r="OM142" s="406"/>
      <c r="ON142" s="406"/>
      <c r="OO142" s="406"/>
      <c r="OP142" s="406"/>
      <c r="OQ142" s="406"/>
      <c r="OR142" s="406"/>
      <c r="OS142" s="406"/>
      <c r="OT142" s="406"/>
      <c r="OU142" s="406"/>
      <c r="OV142" s="406"/>
      <c r="OW142" s="406"/>
      <c r="OX142" s="406"/>
      <c r="OY142" s="406"/>
      <c r="OZ142" s="406"/>
      <c r="PA142" s="406"/>
      <c r="PB142" s="406"/>
      <c r="PC142" s="406"/>
      <c r="PD142" s="406"/>
      <c r="PE142" s="406"/>
      <c r="PF142" s="406"/>
      <c r="PG142" s="406"/>
      <c r="PH142" s="406"/>
      <c r="PI142" s="406"/>
      <c r="PJ142" s="406"/>
      <c r="PK142" s="406"/>
      <c r="PL142" s="406"/>
      <c r="PM142" s="406"/>
      <c r="PN142" s="406"/>
      <c r="PO142" s="406"/>
      <c r="PP142" s="406"/>
      <c r="PQ142" s="406"/>
      <c r="PR142" s="406"/>
      <c r="PS142" s="406"/>
      <c r="PT142" s="406"/>
      <c r="PU142" s="406"/>
      <c r="PV142" s="406"/>
      <c r="PW142" s="406"/>
      <c r="PX142" s="406"/>
      <c r="PY142" s="406"/>
      <c r="PZ142" s="406"/>
      <c r="QA142" s="406"/>
      <c r="QB142" s="406"/>
      <c r="QC142" s="406"/>
      <c r="QD142" s="406"/>
      <c r="QE142" s="406"/>
      <c r="QF142" s="406"/>
      <c r="QG142" s="406"/>
      <c r="QH142" s="406"/>
      <c r="QI142" s="406"/>
      <c r="QJ142" s="406"/>
      <c r="QK142" s="406"/>
      <c r="QL142" s="406"/>
      <c r="QM142" s="406"/>
      <c r="QN142" s="406"/>
      <c r="QO142" s="406"/>
      <c r="QP142" s="406"/>
      <c r="QQ142" s="406"/>
      <c r="QR142" s="406"/>
      <c r="QS142" s="406"/>
      <c r="QT142" s="406"/>
      <c r="QU142" s="406"/>
      <c r="QV142" s="406"/>
      <c r="QW142" s="406"/>
      <c r="QX142" s="406"/>
      <c r="QY142" s="406"/>
      <c r="QZ142" s="406"/>
      <c r="RA142" s="406"/>
      <c r="RB142" s="406"/>
      <c r="RC142" s="406"/>
      <c r="RD142" s="406"/>
      <c r="RE142" s="406"/>
      <c r="RF142" s="406"/>
      <c r="RG142" s="406"/>
      <c r="RH142" s="406"/>
      <c r="RI142" s="406"/>
      <c r="RJ142" s="406"/>
      <c r="RK142" s="406"/>
      <c r="RL142" s="406"/>
      <c r="RM142" s="406"/>
      <c r="RN142" s="406"/>
      <c r="RO142" s="406"/>
      <c r="RP142" s="406"/>
      <c r="RQ142" s="406"/>
      <c r="RR142" s="406"/>
      <c r="RS142" s="406"/>
      <c r="RT142" s="406"/>
      <c r="RU142" s="406"/>
      <c r="RV142" s="406"/>
      <c r="RW142" s="406"/>
      <c r="RX142" s="406"/>
      <c r="RY142" s="406"/>
      <c r="RZ142" s="406"/>
      <c r="SA142" s="406"/>
      <c r="SB142" s="406"/>
      <c r="SC142" s="406"/>
      <c r="SD142" s="406"/>
      <c r="SE142" s="406"/>
      <c r="SF142" s="406"/>
      <c r="SG142" s="406"/>
    </row>
    <row r="143" spans="1:501">
      <c r="A143" s="395"/>
      <c r="B143" s="395" t="s">
        <v>357</v>
      </c>
      <c r="C143" s="395" t="s">
        <v>367</v>
      </c>
      <c r="D143" s="395" t="s">
        <v>368</v>
      </c>
      <c r="E143" s="395" t="s">
        <v>369</v>
      </c>
      <c r="F143" s="395" t="s">
        <v>370</v>
      </c>
      <c r="G143" s="395" t="s">
        <v>371</v>
      </c>
      <c r="H143" s="395" t="s">
        <v>372</v>
      </c>
      <c r="I143" s="395" t="s">
        <v>373</v>
      </c>
      <c r="J143" s="395" t="s">
        <v>374</v>
      </c>
      <c r="K143" s="395" t="s">
        <v>306</v>
      </c>
      <c r="L143" s="395" t="s">
        <v>375</v>
      </c>
      <c r="M143" s="395">
        <v>0</v>
      </c>
      <c r="N143" s="395"/>
      <c r="O143" s="398" t="s">
        <v>203</v>
      </c>
      <c r="P143" s="395" t="s">
        <v>376</v>
      </c>
      <c r="Q143" s="395" t="s">
        <v>377</v>
      </c>
      <c r="R143" s="395" t="s">
        <v>378</v>
      </c>
      <c r="S143" s="395" t="s">
        <v>379</v>
      </c>
      <c r="T143" s="395" t="s">
        <v>380</v>
      </c>
      <c r="U143" s="395" t="s">
        <v>381</v>
      </c>
      <c r="V143" s="395">
        <v>0</v>
      </c>
      <c r="W143" s="395" t="s">
        <v>397</v>
      </c>
      <c r="X143" s="395" t="s">
        <v>397</v>
      </c>
      <c r="Y143" s="395" t="s">
        <v>397</v>
      </c>
      <c r="Z143" s="395"/>
      <c r="AA143" s="395"/>
      <c r="AB143" s="395"/>
      <c r="AC143" s="395"/>
      <c r="AD143" s="395"/>
      <c r="AE143" s="395"/>
      <c r="AF143" s="397" t="s">
        <v>357</v>
      </c>
      <c r="AG143" s="395" t="s">
        <v>357</v>
      </c>
      <c r="AH143" s="406" t="s">
        <v>397</v>
      </c>
      <c r="AI143" s="406" t="s">
        <v>397</v>
      </c>
      <c r="AJ143" s="406" t="s">
        <v>397</v>
      </c>
      <c r="AK143" s="406" t="s">
        <v>397</v>
      </c>
      <c r="AL143" s="406" t="s">
        <v>397</v>
      </c>
      <c r="AM143" s="406" t="s">
        <v>397</v>
      </c>
      <c r="AN143" s="406" t="s">
        <v>397</v>
      </c>
      <c r="AO143" s="406" t="s">
        <v>397</v>
      </c>
      <c r="AP143" s="406" t="s">
        <v>397</v>
      </c>
      <c r="AQ143" s="406" t="s">
        <v>397</v>
      </c>
      <c r="AR143" s="406" t="s">
        <v>397</v>
      </c>
      <c r="AS143" s="406" t="s">
        <v>397</v>
      </c>
      <c r="AT143" s="406" t="s">
        <v>397</v>
      </c>
      <c r="AU143" s="406" t="s">
        <v>397</v>
      </c>
      <c r="AV143" s="406" t="s">
        <v>397</v>
      </c>
      <c r="AW143" s="406" t="s">
        <v>397</v>
      </c>
      <c r="AX143" s="406" t="s">
        <v>397</v>
      </c>
      <c r="AY143" s="406" t="s">
        <v>397</v>
      </c>
      <c r="AZ143" s="406" t="s">
        <v>397</v>
      </c>
      <c r="BA143" s="406" t="s">
        <v>397</v>
      </c>
      <c r="BB143" s="406" t="s">
        <v>397</v>
      </c>
      <c r="BC143" s="406" t="s">
        <v>397</v>
      </c>
      <c r="BD143" s="406" t="s">
        <v>397</v>
      </c>
      <c r="BE143" s="406" t="s">
        <v>397</v>
      </c>
      <c r="BF143" s="406" t="s">
        <v>397</v>
      </c>
      <c r="BG143" s="406" t="s">
        <v>397</v>
      </c>
      <c r="BH143" s="406" t="s">
        <v>397</v>
      </c>
      <c r="BI143" s="406" t="s">
        <v>397</v>
      </c>
      <c r="BJ143" s="406" t="s">
        <v>397</v>
      </c>
      <c r="BK143" s="406" t="s">
        <v>397</v>
      </c>
      <c r="BL143" s="406" t="s">
        <v>397</v>
      </c>
      <c r="BM143" s="406" t="s">
        <v>397</v>
      </c>
      <c r="BN143" s="406" t="s">
        <v>397</v>
      </c>
      <c r="BO143" s="406" t="s">
        <v>397</v>
      </c>
      <c r="BP143" s="406" t="s">
        <v>397</v>
      </c>
      <c r="BQ143" s="406" t="s">
        <v>397</v>
      </c>
      <c r="BR143" s="406" t="s">
        <v>397</v>
      </c>
      <c r="BS143" s="406" t="s">
        <v>397</v>
      </c>
      <c r="BT143" s="406" t="s">
        <v>397</v>
      </c>
      <c r="BU143" s="406" t="s">
        <v>397</v>
      </c>
      <c r="BV143" s="406" t="s">
        <v>397</v>
      </c>
      <c r="BW143" s="406" t="s">
        <v>397</v>
      </c>
      <c r="BX143" s="406" t="s">
        <v>397</v>
      </c>
      <c r="BY143" s="406" t="s">
        <v>397</v>
      </c>
      <c r="BZ143" s="406" t="s">
        <v>397</v>
      </c>
      <c r="CA143" s="406" t="s">
        <v>397</v>
      </c>
      <c r="CB143" s="406" t="s">
        <v>397</v>
      </c>
      <c r="CC143" s="406" t="s">
        <v>397</v>
      </c>
      <c r="CD143" s="406" t="s">
        <v>397</v>
      </c>
      <c r="CE143" s="406" t="s">
        <v>397</v>
      </c>
      <c r="CF143" s="406" t="s">
        <v>397</v>
      </c>
      <c r="CG143" s="406" t="s">
        <v>397</v>
      </c>
      <c r="CH143" s="406" t="s">
        <v>397</v>
      </c>
      <c r="CI143" s="406" t="s">
        <v>397</v>
      </c>
      <c r="CJ143" s="406" t="s">
        <v>397</v>
      </c>
      <c r="CK143" s="406" t="s">
        <v>397</v>
      </c>
      <c r="CL143" s="406" t="s">
        <v>397</v>
      </c>
      <c r="CM143" s="406" t="s">
        <v>397</v>
      </c>
      <c r="CN143" s="406" t="s">
        <v>397</v>
      </c>
      <c r="CO143" s="406" t="s">
        <v>397</v>
      </c>
      <c r="CP143" s="406" t="s">
        <v>397</v>
      </c>
      <c r="CQ143" s="406" t="s">
        <v>397</v>
      </c>
      <c r="CR143" s="406" t="s">
        <v>397</v>
      </c>
      <c r="CS143" s="406" t="s">
        <v>397</v>
      </c>
      <c r="CT143" s="406" t="s">
        <v>397</v>
      </c>
      <c r="CU143" s="406" t="s">
        <v>397</v>
      </c>
      <c r="CV143" s="406" t="s">
        <v>397</v>
      </c>
      <c r="CW143" s="406" t="s">
        <v>397</v>
      </c>
      <c r="CX143" s="406" t="s">
        <v>397</v>
      </c>
      <c r="CY143" s="406" t="s">
        <v>397</v>
      </c>
      <c r="CZ143" s="406" t="s">
        <v>397</v>
      </c>
      <c r="DA143" s="406" t="s">
        <v>397</v>
      </c>
      <c r="DB143" s="406" t="s">
        <v>397</v>
      </c>
      <c r="DC143" s="397"/>
      <c r="DD143" s="397"/>
      <c r="DE143" s="397"/>
      <c r="DF143" s="397" t="s">
        <v>397</v>
      </c>
      <c r="DG143" s="397" t="s">
        <v>397</v>
      </c>
      <c r="DH143" s="397" t="s">
        <v>397</v>
      </c>
      <c r="DI143" s="397" t="s">
        <v>397</v>
      </c>
      <c r="DJ143" s="397" t="s">
        <v>397</v>
      </c>
      <c r="DK143" s="397" t="s">
        <v>397</v>
      </c>
      <c r="DL143" s="397"/>
      <c r="DM143" s="397"/>
      <c r="DN143" s="397" t="s">
        <v>357</v>
      </c>
      <c r="DO143" s="395" t="s">
        <v>357</v>
      </c>
      <c r="DP143" s="406" t="s">
        <v>397</v>
      </c>
      <c r="DQ143" s="406" t="s">
        <v>397</v>
      </c>
      <c r="DR143" s="406" t="s">
        <v>397</v>
      </c>
      <c r="DS143" s="406" t="s">
        <v>397</v>
      </c>
      <c r="DT143" s="406" t="s">
        <v>397</v>
      </c>
      <c r="DU143" s="406" t="s">
        <v>397</v>
      </c>
      <c r="DV143" s="406" t="s">
        <v>397</v>
      </c>
      <c r="DW143" s="406" t="s">
        <v>397</v>
      </c>
      <c r="DX143" s="406" t="s">
        <v>397</v>
      </c>
      <c r="DY143" s="406" t="s">
        <v>397</v>
      </c>
      <c r="DZ143" s="406" t="s">
        <v>397</v>
      </c>
      <c r="EA143" s="406" t="s">
        <v>397</v>
      </c>
      <c r="EB143" s="406" t="s">
        <v>397</v>
      </c>
      <c r="EC143" s="406" t="s">
        <v>397</v>
      </c>
      <c r="ED143" s="406" t="s">
        <v>397</v>
      </c>
      <c r="EE143" s="406" t="s">
        <v>397</v>
      </c>
      <c r="EF143" s="406" t="s">
        <v>397</v>
      </c>
      <c r="EG143" s="406" t="s">
        <v>397</v>
      </c>
      <c r="EH143" s="406" t="s">
        <v>397</v>
      </c>
      <c r="EI143" s="406" t="s">
        <v>397</v>
      </c>
      <c r="EJ143" s="406" t="s">
        <v>397</v>
      </c>
      <c r="EK143" s="406" t="s">
        <v>397</v>
      </c>
      <c r="EL143" s="406" t="s">
        <v>397</v>
      </c>
      <c r="EM143" s="406" t="s">
        <v>397</v>
      </c>
      <c r="EN143" s="406" t="s">
        <v>397</v>
      </c>
      <c r="EO143" s="406" t="s">
        <v>397</v>
      </c>
      <c r="EP143" s="406" t="s">
        <v>397</v>
      </c>
      <c r="EQ143" s="406" t="s">
        <v>397</v>
      </c>
      <c r="ER143" s="406" t="s">
        <v>397</v>
      </c>
      <c r="ES143" s="406" t="s">
        <v>397</v>
      </c>
      <c r="ET143" s="406" t="s">
        <v>397</v>
      </c>
      <c r="EU143" s="406" t="s">
        <v>397</v>
      </c>
      <c r="EV143" s="406" t="s">
        <v>397</v>
      </c>
      <c r="EW143" s="406" t="s">
        <v>397</v>
      </c>
      <c r="EX143" s="406" t="s">
        <v>397</v>
      </c>
      <c r="EY143" s="406" t="s">
        <v>397</v>
      </c>
      <c r="EZ143" s="406" t="s">
        <v>397</v>
      </c>
      <c r="FA143" s="406" t="s">
        <v>397</v>
      </c>
      <c r="FB143" s="406" t="s">
        <v>397</v>
      </c>
      <c r="FC143" s="406" t="s">
        <v>397</v>
      </c>
      <c r="FD143" s="406" t="s">
        <v>397</v>
      </c>
      <c r="FE143" s="406" t="s">
        <v>397</v>
      </c>
      <c r="FF143" s="406" t="s">
        <v>397</v>
      </c>
      <c r="FG143" s="406" t="s">
        <v>397</v>
      </c>
      <c r="FH143" s="406" t="s">
        <v>397</v>
      </c>
      <c r="FI143" s="406" t="s">
        <v>397</v>
      </c>
      <c r="FJ143" s="406" t="s">
        <v>397</v>
      </c>
      <c r="FK143" s="406" t="s">
        <v>397</v>
      </c>
      <c r="FL143" s="406" t="s">
        <v>397</v>
      </c>
      <c r="FM143" s="406" t="s">
        <v>397</v>
      </c>
      <c r="FN143" s="406" t="s">
        <v>397</v>
      </c>
      <c r="FO143" s="406" t="s">
        <v>397</v>
      </c>
      <c r="FP143" s="406" t="s">
        <v>397</v>
      </c>
      <c r="FQ143" s="406" t="s">
        <v>397</v>
      </c>
      <c r="FR143" s="406" t="s">
        <v>397</v>
      </c>
      <c r="FS143" s="406" t="s">
        <v>397</v>
      </c>
      <c r="FT143" s="406" t="s">
        <v>397</v>
      </c>
      <c r="FU143" s="406" t="s">
        <v>397</v>
      </c>
      <c r="FV143" s="406" t="s">
        <v>397</v>
      </c>
      <c r="FW143" s="406" t="s">
        <v>397</v>
      </c>
      <c r="FX143" s="406" t="s">
        <v>397</v>
      </c>
      <c r="FY143" s="406" t="s">
        <v>397</v>
      </c>
      <c r="FZ143" s="406" t="s">
        <v>397</v>
      </c>
      <c r="GA143" s="406" t="s">
        <v>397</v>
      </c>
      <c r="GB143" s="406" t="s">
        <v>397</v>
      </c>
      <c r="GC143" s="406" t="s">
        <v>397</v>
      </c>
      <c r="GD143" s="406" t="s">
        <v>397</v>
      </c>
      <c r="GE143" s="406" t="s">
        <v>397</v>
      </c>
      <c r="GF143" s="406" t="s">
        <v>397</v>
      </c>
      <c r="GG143" s="406" t="s">
        <v>397</v>
      </c>
      <c r="GH143" s="406" t="s">
        <v>397</v>
      </c>
      <c r="GI143" s="406" t="s">
        <v>397</v>
      </c>
      <c r="GJ143" s="406" t="s">
        <v>397</v>
      </c>
      <c r="GK143" s="406" t="s">
        <v>397</v>
      </c>
      <c r="GL143" s="406" t="s">
        <v>397</v>
      </c>
      <c r="GM143" s="406" t="s">
        <v>397</v>
      </c>
      <c r="GN143" s="406" t="s">
        <v>397</v>
      </c>
      <c r="GO143" s="406" t="s">
        <v>397</v>
      </c>
      <c r="GP143" s="406" t="s">
        <v>397</v>
      </c>
      <c r="GQ143" s="406" t="s">
        <v>397</v>
      </c>
      <c r="GR143" s="406" t="s">
        <v>397</v>
      </c>
      <c r="GS143" s="406" t="s">
        <v>397</v>
      </c>
      <c r="GT143" s="406" t="s">
        <v>397</v>
      </c>
      <c r="GU143" s="406" t="s">
        <v>397</v>
      </c>
      <c r="GV143" s="406" t="s">
        <v>397</v>
      </c>
      <c r="GW143" s="406" t="s">
        <v>397</v>
      </c>
      <c r="GX143" s="406" t="s">
        <v>397</v>
      </c>
      <c r="GY143" s="406" t="s">
        <v>397</v>
      </c>
      <c r="GZ143" s="406" t="s">
        <v>397</v>
      </c>
      <c r="HA143" s="406" t="s">
        <v>397</v>
      </c>
      <c r="HB143" s="406" t="s">
        <v>397</v>
      </c>
      <c r="HC143" s="406" t="s">
        <v>397</v>
      </c>
      <c r="HD143" s="406" t="s">
        <v>397</v>
      </c>
      <c r="HE143" s="406" t="s">
        <v>397</v>
      </c>
      <c r="HF143" s="406" t="s">
        <v>397</v>
      </c>
      <c r="HG143" s="406" t="s">
        <v>397</v>
      </c>
      <c r="HH143" s="406" t="s">
        <v>397</v>
      </c>
      <c r="HI143" s="406" t="s">
        <v>397</v>
      </c>
      <c r="HJ143" s="406" t="s">
        <v>397</v>
      </c>
      <c r="HK143" s="406" t="s">
        <v>397</v>
      </c>
      <c r="HL143" s="406" t="s">
        <v>397</v>
      </c>
      <c r="HM143" s="406" t="s">
        <v>397</v>
      </c>
      <c r="HN143" s="406" t="s">
        <v>397</v>
      </c>
      <c r="HO143" s="406" t="s">
        <v>397</v>
      </c>
      <c r="HP143" s="406" t="s">
        <v>397</v>
      </c>
      <c r="HQ143" s="406" t="s">
        <v>397</v>
      </c>
      <c r="HR143" s="406" t="s">
        <v>397</v>
      </c>
      <c r="HS143" s="406" t="s">
        <v>397</v>
      </c>
      <c r="HT143" s="406" t="s">
        <v>397</v>
      </c>
      <c r="HU143" s="406" t="s">
        <v>397</v>
      </c>
      <c r="HV143" s="406" t="s">
        <v>397</v>
      </c>
      <c r="HW143" s="406" t="s">
        <v>397</v>
      </c>
      <c r="HX143" s="406" t="s">
        <v>397</v>
      </c>
      <c r="HY143" s="406" t="s">
        <v>397</v>
      </c>
      <c r="HZ143" s="406" t="s">
        <v>397</v>
      </c>
      <c r="IA143" s="406" t="s">
        <v>397</v>
      </c>
      <c r="IB143" s="406" t="s">
        <v>397</v>
      </c>
      <c r="IC143" s="406" t="s">
        <v>397</v>
      </c>
      <c r="ID143" s="406" t="s">
        <v>397</v>
      </c>
      <c r="IE143" s="406" t="s">
        <v>397</v>
      </c>
      <c r="IF143" s="406" t="s">
        <v>397</v>
      </c>
      <c r="IG143" s="406" t="s">
        <v>397</v>
      </c>
      <c r="IH143" s="406" t="s">
        <v>397</v>
      </c>
      <c r="II143" s="406" t="s">
        <v>397</v>
      </c>
      <c r="IJ143" s="406" t="s">
        <v>397</v>
      </c>
      <c r="IK143" s="406" t="s">
        <v>397</v>
      </c>
      <c r="IL143" s="406" t="s">
        <v>397</v>
      </c>
      <c r="IM143" s="406" t="s">
        <v>397</v>
      </c>
      <c r="IN143" s="406" t="s">
        <v>397</v>
      </c>
      <c r="IO143" s="406" t="s">
        <v>397</v>
      </c>
      <c r="IP143" s="406" t="s">
        <v>397</v>
      </c>
      <c r="IQ143" s="406" t="s">
        <v>397</v>
      </c>
      <c r="IR143" s="406" t="s">
        <v>397</v>
      </c>
      <c r="IS143" s="406" t="s">
        <v>397</v>
      </c>
      <c r="IT143" s="406" t="s">
        <v>397</v>
      </c>
      <c r="IU143" s="406" t="s">
        <v>397</v>
      </c>
      <c r="IV143" s="406" t="s">
        <v>397</v>
      </c>
      <c r="IW143" s="406" t="s">
        <v>397</v>
      </c>
      <c r="IX143" s="406" t="s">
        <v>397</v>
      </c>
      <c r="IY143" s="406" t="s">
        <v>397</v>
      </c>
      <c r="IZ143" s="406" t="s">
        <v>397</v>
      </c>
      <c r="JA143" s="406" t="s">
        <v>397</v>
      </c>
      <c r="JB143" s="406" t="s">
        <v>397</v>
      </c>
      <c r="JC143" s="406" t="s">
        <v>397</v>
      </c>
      <c r="JD143" s="406" t="s">
        <v>397</v>
      </c>
      <c r="JE143" s="406" t="s">
        <v>397</v>
      </c>
      <c r="JF143" s="406" t="s">
        <v>397</v>
      </c>
      <c r="JG143" s="406" t="s">
        <v>397</v>
      </c>
      <c r="JH143" s="406" t="s">
        <v>397</v>
      </c>
      <c r="JI143" s="406" t="s">
        <v>397</v>
      </c>
      <c r="JJ143" s="406" t="s">
        <v>397</v>
      </c>
      <c r="JK143" s="406" t="s">
        <v>397</v>
      </c>
      <c r="JL143" s="406" t="s">
        <v>397</v>
      </c>
      <c r="JM143" s="406" t="s">
        <v>397</v>
      </c>
      <c r="JN143" s="406" t="s">
        <v>397</v>
      </c>
      <c r="JO143" s="406" t="s">
        <v>397</v>
      </c>
      <c r="JP143" s="406" t="s">
        <v>397</v>
      </c>
      <c r="JQ143" s="406" t="s">
        <v>397</v>
      </c>
      <c r="JR143" s="406" t="s">
        <v>397</v>
      </c>
      <c r="JS143" s="406" t="s">
        <v>397</v>
      </c>
      <c r="JT143" s="406" t="s">
        <v>397</v>
      </c>
      <c r="JU143" s="406" t="s">
        <v>397</v>
      </c>
      <c r="JV143" s="406" t="s">
        <v>397</v>
      </c>
      <c r="JW143" s="406" t="s">
        <v>397</v>
      </c>
      <c r="JX143" s="406" t="s">
        <v>397</v>
      </c>
      <c r="JY143" s="406" t="s">
        <v>397</v>
      </c>
      <c r="JZ143" s="406" t="s">
        <v>397</v>
      </c>
      <c r="KA143" s="406" t="s">
        <v>397</v>
      </c>
      <c r="KB143" s="406" t="s">
        <v>397</v>
      </c>
      <c r="KC143" s="406" t="s">
        <v>397</v>
      </c>
      <c r="KD143" s="406" t="s">
        <v>397</v>
      </c>
      <c r="KE143" s="406" t="s">
        <v>397</v>
      </c>
      <c r="KF143" s="406" t="s">
        <v>397</v>
      </c>
      <c r="KG143" s="406" t="s">
        <v>397</v>
      </c>
      <c r="KH143" s="406" t="s">
        <v>397</v>
      </c>
      <c r="KI143" s="406" t="s">
        <v>397</v>
      </c>
      <c r="KJ143" s="406" t="s">
        <v>397</v>
      </c>
      <c r="KK143" s="406" t="s">
        <v>397</v>
      </c>
      <c r="KL143" s="406" t="s">
        <v>397</v>
      </c>
      <c r="KM143" s="406" t="s">
        <v>397</v>
      </c>
      <c r="KN143" s="406" t="s">
        <v>397</v>
      </c>
      <c r="KO143" s="406" t="s">
        <v>397</v>
      </c>
      <c r="KP143" s="406" t="s">
        <v>397</v>
      </c>
      <c r="KQ143" s="406" t="s">
        <v>397</v>
      </c>
      <c r="KR143" s="406" t="s">
        <v>397</v>
      </c>
      <c r="KS143" s="406" t="s">
        <v>397</v>
      </c>
      <c r="KT143" s="406" t="s">
        <v>397</v>
      </c>
      <c r="KU143" s="406"/>
      <c r="KV143" s="406"/>
      <c r="KW143" s="406"/>
      <c r="KX143" s="406"/>
      <c r="KY143" s="397"/>
      <c r="KZ143" s="397" t="s">
        <v>357</v>
      </c>
      <c r="LA143" s="397" t="s">
        <v>397</v>
      </c>
      <c r="LB143" s="397" t="s">
        <v>397</v>
      </c>
      <c r="LC143" s="397" t="s">
        <v>397</v>
      </c>
      <c r="LD143" s="397" t="s">
        <v>397</v>
      </c>
      <c r="LE143" s="397" t="s">
        <v>397</v>
      </c>
      <c r="LF143" s="397" t="s">
        <v>397</v>
      </c>
      <c r="LG143" s="397"/>
      <c r="LH143" s="406"/>
      <c r="LI143" s="406"/>
      <c r="LJ143" s="406"/>
      <c r="LK143" s="406"/>
      <c r="LL143" s="406"/>
      <c r="LM143" s="406"/>
      <c r="LN143" s="406"/>
      <c r="LO143" s="406"/>
      <c r="LP143" s="406"/>
      <c r="LQ143" s="406"/>
      <c r="LR143" s="406"/>
      <c r="LS143" s="406"/>
      <c r="LT143" s="406"/>
      <c r="LU143" s="406"/>
      <c r="LV143" s="406"/>
      <c r="LW143" s="406"/>
      <c r="LX143" s="406"/>
      <c r="LY143" s="406"/>
      <c r="LZ143" s="406"/>
      <c r="MA143" s="406"/>
      <c r="MB143" s="406"/>
      <c r="MC143" s="406"/>
      <c r="MD143" s="406"/>
      <c r="ME143" s="406"/>
      <c r="MF143" s="406"/>
      <c r="MG143" s="406"/>
      <c r="MH143" s="406"/>
      <c r="MI143" s="406"/>
      <c r="MJ143" s="406"/>
      <c r="MK143" s="406"/>
      <c r="ML143" s="406"/>
      <c r="MM143" s="406"/>
      <c r="MN143" s="406"/>
      <c r="MO143" s="406"/>
      <c r="MP143" s="406"/>
      <c r="MQ143" s="406"/>
      <c r="MR143" s="406"/>
      <c r="MS143" s="406"/>
      <c r="MT143" s="406"/>
      <c r="MU143" s="406"/>
      <c r="MV143" s="406"/>
      <c r="MW143" s="406"/>
      <c r="MX143" s="406"/>
      <c r="MY143" s="406"/>
      <c r="MZ143" s="406"/>
      <c r="NA143" s="406"/>
      <c r="NB143" s="406"/>
      <c r="NC143" s="406"/>
      <c r="ND143" s="406"/>
      <c r="NE143" s="406"/>
      <c r="NF143" s="406"/>
      <c r="NG143" s="406"/>
      <c r="NH143" s="406"/>
      <c r="NI143" s="406"/>
      <c r="NJ143" s="406"/>
      <c r="NK143" s="406"/>
      <c r="NL143" s="406"/>
      <c r="NM143" s="406"/>
      <c r="NN143" s="406"/>
      <c r="NO143" s="406"/>
      <c r="NP143" s="406"/>
      <c r="NQ143" s="406"/>
      <c r="NR143" s="406"/>
      <c r="NS143" s="406"/>
      <c r="NT143" s="406"/>
      <c r="NU143" s="406"/>
      <c r="NV143" s="406"/>
      <c r="NW143" s="406"/>
      <c r="NX143" s="406"/>
      <c r="NY143" s="406"/>
      <c r="NZ143" s="406"/>
      <c r="OA143" s="406"/>
      <c r="OB143" s="406"/>
      <c r="OC143" s="406"/>
      <c r="OD143" s="406"/>
      <c r="OE143" s="406"/>
      <c r="OF143" s="406"/>
      <c r="OG143" s="406"/>
      <c r="OH143" s="406"/>
      <c r="OI143" s="406"/>
      <c r="OJ143" s="406"/>
      <c r="OK143" s="406"/>
      <c r="OL143" s="406"/>
      <c r="OM143" s="406"/>
      <c r="ON143" s="406"/>
      <c r="OO143" s="406"/>
      <c r="OP143" s="406"/>
      <c r="OQ143" s="406"/>
      <c r="OR143" s="406"/>
      <c r="OS143" s="406"/>
      <c r="OT143" s="406"/>
      <c r="OU143" s="406"/>
      <c r="OV143" s="406"/>
      <c r="OW143" s="406"/>
      <c r="OX143" s="406"/>
      <c r="OY143" s="406"/>
      <c r="OZ143" s="406"/>
      <c r="PA143" s="406"/>
      <c r="PB143" s="406"/>
      <c r="PC143" s="406"/>
      <c r="PD143" s="406"/>
      <c r="PE143" s="406"/>
      <c r="PF143" s="406"/>
      <c r="PG143" s="406"/>
      <c r="PH143" s="406"/>
      <c r="PI143" s="406"/>
      <c r="PJ143" s="406"/>
      <c r="PK143" s="406"/>
      <c r="PL143" s="406"/>
      <c r="PM143" s="406"/>
      <c r="PN143" s="406"/>
      <c r="PO143" s="406"/>
      <c r="PP143" s="406"/>
      <c r="PQ143" s="406"/>
      <c r="PR143" s="406"/>
      <c r="PS143" s="406"/>
      <c r="PT143" s="406"/>
      <c r="PU143" s="406"/>
      <c r="PV143" s="406"/>
      <c r="PW143" s="406"/>
      <c r="PX143" s="406"/>
      <c r="PY143" s="406"/>
      <c r="PZ143" s="406"/>
      <c r="QA143" s="406"/>
      <c r="QB143" s="406"/>
      <c r="QC143" s="406"/>
      <c r="QD143" s="406"/>
      <c r="QE143" s="406"/>
      <c r="QF143" s="406"/>
      <c r="QG143" s="406"/>
      <c r="QH143" s="406"/>
      <c r="QI143" s="406"/>
      <c r="QJ143" s="406"/>
      <c r="QK143" s="406"/>
      <c r="QL143" s="406"/>
      <c r="QM143" s="406"/>
      <c r="QN143" s="406"/>
      <c r="QO143" s="406"/>
      <c r="QP143" s="406"/>
      <c r="QQ143" s="406"/>
      <c r="QR143" s="406"/>
      <c r="QS143" s="406"/>
      <c r="QT143" s="406"/>
      <c r="QU143" s="406"/>
      <c r="QV143" s="406"/>
      <c r="QW143" s="406"/>
      <c r="QX143" s="406"/>
      <c r="QY143" s="406"/>
      <c r="QZ143" s="406"/>
      <c r="RA143" s="406"/>
      <c r="RB143" s="406"/>
      <c r="RC143" s="406"/>
      <c r="RD143" s="406"/>
      <c r="RE143" s="406"/>
      <c r="RF143" s="406"/>
      <c r="RG143" s="406"/>
      <c r="RH143" s="406"/>
      <c r="RI143" s="406"/>
      <c r="RJ143" s="406"/>
      <c r="RK143" s="406"/>
      <c r="RL143" s="406"/>
      <c r="RM143" s="406"/>
      <c r="RN143" s="406"/>
      <c r="RO143" s="406"/>
      <c r="RP143" s="406"/>
      <c r="RQ143" s="406"/>
      <c r="RR143" s="406"/>
      <c r="RS143" s="406"/>
      <c r="RT143" s="406"/>
      <c r="RU143" s="406"/>
      <c r="RV143" s="406"/>
      <c r="RW143" s="406"/>
      <c r="RX143" s="406"/>
      <c r="RY143" s="406"/>
      <c r="RZ143" s="406"/>
      <c r="SA143" s="406"/>
      <c r="SB143" s="406"/>
      <c r="SC143" s="406"/>
      <c r="SD143" s="406"/>
      <c r="SE143" s="406"/>
      <c r="SF143" s="406"/>
      <c r="SG143" s="406"/>
    </row>
    <row r="144" spans="1:501">
      <c r="A144" s="395"/>
      <c r="B144" s="395" t="s">
        <v>204</v>
      </c>
      <c r="C144" s="395">
        <v>266</v>
      </c>
      <c r="D144" s="395">
        <v>308</v>
      </c>
      <c r="E144" s="395">
        <v>470</v>
      </c>
      <c r="F144" s="395">
        <v>556</v>
      </c>
      <c r="G144" s="395">
        <v>398</v>
      </c>
      <c r="H144" s="395">
        <v>649</v>
      </c>
      <c r="I144" s="395">
        <v>1002</v>
      </c>
      <c r="J144" s="395">
        <v>988</v>
      </c>
      <c r="K144" s="395">
        <v>1117</v>
      </c>
      <c r="L144" s="395">
        <v>1107</v>
      </c>
      <c r="M144" s="395">
        <v>0</v>
      </c>
      <c r="N144" s="395"/>
      <c r="O144" s="398" t="s">
        <v>513</v>
      </c>
      <c r="P144" s="395">
        <v>892</v>
      </c>
      <c r="Q144" s="395">
        <v>1117</v>
      </c>
      <c r="R144" s="395">
        <v>1007</v>
      </c>
      <c r="S144" s="395">
        <v>1086</v>
      </c>
      <c r="T144" s="395">
        <v>1107</v>
      </c>
      <c r="U144" s="395">
        <v>0</v>
      </c>
      <c r="V144" s="395">
        <v>0</v>
      </c>
      <c r="W144" s="395" t="s">
        <v>397</v>
      </c>
      <c r="X144" s="395" t="s">
        <v>397</v>
      </c>
      <c r="Y144" s="395" t="s">
        <v>397</v>
      </c>
      <c r="Z144" s="395"/>
      <c r="AA144" s="395"/>
      <c r="AB144" s="395"/>
      <c r="AC144" s="395"/>
      <c r="AD144" s="395"/>
      <c r="AE144" s="395"/>
      <c r="AF144" s="397" t="s">
        <v>204</v>
      </c>
      <c r="AG144" s="395" t="s">
        <v>204</v>
      </c>
      <c r="AH144" s="406" t="s">
        <v>397</v>
      </c>
      <c r="AI144" s="406" t="s">
        <v>397</v>
      </c>
      <c r="AJ144" s="406" t="s">
        <v>397</v>
      </c>
      <c r="AK144" s="406" t="s">
        <v>397</v>
      </c>
      <c r="AL144" s="406" t="s">
        <v>397</v>
      </c>
      <c r="AM144" s="406" t="s">
        <v>397</v>
      </c>
      <c r="AN144" s="406" t="s">
        <v>397</v>
      </c>
      <c r="AO144" s="406" t="s">
        <v>397</v>
      </c>
      <c r="AP144" s="406" t="s">
        <v>397</v>
      </c>
      <c r="AQ144" s="406" t="s">
        <v>397</v>
      </c>
      <c r="AR144" s="406" t="s">
        <v>397</v>
      </c>
      <c r="AS144" s="406" t="s">
        <v>397</v>
      </c>
      <c r="AT144" s="406" t="s">
        <v>397</v>
      </c>
      <c r="AU144" s="406" t="s">
        <v>397</v>
      </c>
      <c r="AV144" s="406" t="s">
        <v>397</v>
      </c>
      <c r="AW144" s="406" t="s">
        <v>397</v>
      </c>
      <c r="AX144" s="406" t="s">
        <v>397</v>
      </c>
      <c r="AY144" s="406" t="s">
        <v>397</v>
      </c>
      <c r="AZ144" s="406" t="s">
        <v>397</v>
      </c>
      <c r="BA144" s="406" t="s">
        <v>397</v>
      </c>
      <c r="BB144" s="406" t="s">
        <v>397</v>
      </c>
      <c r="BC144" s="406" t="s">
        <v>397</v>
      </c>
      <c r="BD144" s="406" t="s">
        <v>397</v>
      </c>
      <c r="BE144" s="406" t="s">
        <v>397</v>
      </c>
      <c r="BF144" s="406" t="s">
        <v>397</v>
      </c>
      <c r="BG144" s="406" t="s">
        <v>397</v>
      </c>
      <c r="BH144" s="406" t="s">
        <v>397</v>
      </c>
      <c r="BI144" s="406" t="s">
        <v>397</v>
      </c>
      <c r="BJ144" s="406" t="s">
        <v>397</v>
      </c>
      <c r="BK144" s="406" t="s">
        <v>397</v>
      </c>
      <c r="BL144" s="406" t="s">
        <v>397</v>
      </c>
      <c r="BM144" s="406" t="s">
        <v>397</v>
      </c>
      <c r="BN144" s="406" t="s">
        <v>397</v>
      </c>
      <c r="BO144" s="406" t="s">
        <v>397</v>
      </c>
      <c r="BP144" s="406" t="s">
        <v>397</v>
      </c>
      <c r="BQ144" s="406" t="s">
        <v>397</v>
      </c>
      <c r="BR144" s="406" t="s">
        <v>397</v>
      </c>
      <c r="BS144" s="406" t="s">
        <v>397</v>
      </c>
      <c r="BT144" s="406" t="s">
        <v>397</v>
      </c>
      <c r="BU144" s="406" t="s">
        <v>397</v>
      </c>
      <c r="BV144" s="406" t="s">
        <v>397</v>
      </c>
      <c r="BW144" s="406" t="s">
        <v>397</v>
      </c>
      <c r="BX144" s="406" t="s">
        <v>397</v>
      </c>
      <c r="BY144" s="406" t="s">
        <v>397</v>
      </c>
      <c r="BZ144" s="406" t="s">
        <v>397</v>
      </c>
      <c r="CA144" s="406" t="s">
        <v>397</v>
      </c>
      <c r="CB144" s="406" t="s">
        <v>397</v>
      </c>
      <c r="CC144" s="406" t="s">
        <v>397</v>
      </c>
      <c r="CD144" s="406" t="s">
        <v>397</v>
      </c>
      <c r="CE144" s="406" t="s">
        <v>397</v>
      </c>
      <c r="CF144" s="406" t="s">
        <v>397</v>
      </c>
      <c r="CG144" s="406" t="s">
        <v>397</v>
      </c>
      <c r="CH144" s="406" t="s">
        <v>397</v>
      </c>
      <c r="CI144" s="406" t="s">
        <v>397</v>
      </c>
      <c r="CJ144" s="406" t="s">
        <v>397</v>
      </c>
      <c r="CK144" s="406" t="s">
        <v>397</v>
      </c>
      <c r="CL144" s="406" t="s">
        <v>397</v>
      </c>
      <c r="CM144" s="406" t="s">
        <v>397</v>
      </c>
      <c r="CN144" s="406" t="s">
        <v>397</v>
      </c>
      <c r="CO144" s="406" t="s">
        <v>397</v>
      </c>
      <c r="CP144" s="406" t="s">
        <v>397</v>
      </c>
      <c r="CQ144" s="406" t="s">
        <v>397</v>
      </c>
      <c r="CR144" s="406" t="s">
        <v>397</v>
      </c>
      <c r="CS144" s="406" t="s">
        <v>397</v>
      </c>
      <c r="CT144" s="406" t="s">
        <v>397</v>
      </c>
      <c r="CU144" s="406" t="s">
        <v>397</v>
      </c>
      <c r="CV144" s="406" t="s">
        <v>397</v>
      </c>
      <c r="CW144" s="406" t="s">
        <v>397</v>
      </c>
      <c r="CX144" s="406" t="s">
        <v>397</v>
      </c>
      <c r="CY144" s="406" t="s">
        <v>397</v>
      </c>
      <c r="CZ144" s="406" t="s">
        <v>397</v>
      </c>
      <c r="DA144" s="406" t="s">
        <v>397</v>
      </c>
      <c r="DB144" s="406" t="s">
        <v>397</v>
      </c>
      <c r="DC144" s="397"/>
      <c r="DD144" s="397"/>
      <c r="DE144" s="397"/>
      <c r="DF144" s="397" t="s">
        <v>397</v>
      </c>
      <c r="DG144" s="397" t="s">
        <v>397</v>
      </c>
      <c r="DH144" s="397" t="s">
        <v>397</v>
      </c>
      <c r="DI144" s="397" t="s">
        <v>397</v>
      </c>
      <c r="DJ144" s="397" t="s">
        <v>397</v>
      </c>
      <c r="DK144" s="397" t="s">
        <v>397</v>
      </c>
      <c r="DL144" s="397"/>
      <c r="DM144" s="397"/>
      <c r="DN144" s="397" t="s">
        <v>204</v>
      </c>
      <c r="DO144" s="395" t="s">
        <v>204</v>
      </c>
      <c r="DP144" s="406" t="s">
        <v>397</v>
      </c>
      <c r="DQ144" s="406" t="s">
        <v>397</v>
      </c>
      <c r="DR144" s="406" t="s">
        <v>397</v>
      </c>
      <c r="DS144" s="406" t="s">
        <v>397</v>
      </c>
      <c r="DT144" s="406" t="s">
        <v>397</v>
      </c>
      <c r="DU144" s="406" t="s">
        <v>397</v>
      </c>
      <c r="DV144" s="406" t="s">
        <v>397</v>
      </c>
      <c r="DW144" s="406" t="s">
        <v>397</v>
      </c>
      <c r="DX144" s="406" t="s">
        <v>397</v>
      </c>
      <c r="DY144" s="406" t="s">
        <v>397</v>
      </c>
      <c r="DZ144" s="406" t="s">
        <v>397</v>
      </c>
      <c r="EA144" s="406" t="s">
        <v>397</v>
      </c>
      <c r="EB144" s="406" t="s">
        <v>397</v>
      </c>
      <c r="EC144" s="406" t="s">
        <v>397</v>
      </c>
      <c r="ED144" s="406" t="s">
        <v>397</v>
      </c>
      <c r="EE144" s="406" t="s">
        <v>397</v>
      </c>
      <c r="EF144" s="406" t="s">
        <v>397</v>
      </c>
      <c r="EG144" s="406" t="s">
        <v>397</v>
      </c>
      <c r="EH144" s="406" t="s">
        <v>397</v>
      </c>
      <c r="EI144" s="406" t="s">
        <v>397</v>
      </c>
      <c r="EJ144" s="406" t="s">
        <v>397</v>
      </c>
      <c r="EK144" s="406" t="s">
        <v>397</v>
      </c>
      <c r="EL144" s="406" t="s">
        <v>397</v>
      </c>
      <c r="EM144" s="406" t="s">
        <v>397</v>
      </c>
      <c r="EN144" s="406" t="s">
        <v>397</v>
      </c>
      <c r="EO144" s="406" t="s">
        <v>397</v>
      </c>
      <c r="EP144" s="406" t="s">
        <v>397</v>
      </c>
      <c r="EQ144" s="406" t="s">
        <v>397</v>
      </c>
      <c r="ER144" s="406" t="s">
        <v>397</v>
      </c>
      <c r="ES144" s="406" t="s">
        <v>397</v>
      </c>
      <c r="ET144" s="406" t="s">
        <v>397</v>
      </c>
      <c r="EU144" s="406" t="s">
        <v>397</v>
      </c>
      <c r="EV144" s="406" t="s">
        <v>397</v>
      </c>
      <c r="EW144" s="406" t="s">
        <v>397</v>
      </c>
      <c r="EX144" s="406" t="s">
        <v>397</v>
      </c>
      <c r="EY144" s="406" t="s">
        <v>397</v>
      </c>
      <c r="EZ144" s="406" t="s">
        <v>397</v>
      </c>
      <c r="FA144" s="406" t="s">
        <v>397</v>
      </c>
      <c r="FB144" s="406" t="s">
        <v>397</v>
      </c>
      <c r="FC144" s="406" t="s">
        <v>397</v>
      </c>
      <c r="FD144" s="406" t="s">
        <v>397</v>
      </c>
      <c r="FE144" s="406" t="s">
        <v>397</v>
      </c>
      <c r="FF144" s="406" t="s">
        <v>397</v>
      </c>
      <c r="FG144" s="406" t="s">
        <v>397</v>
      </c>
      <c r="FH144" s="406" t="s">
        <v>397</v>
      </c>
      <c r="FI144" s="406" t="s">
        <v>397</v>
      </c>
      <c r="FJ144" s="406" t="s">
        <v>397</v>
      </c>
      <c r="FK144" s="406" t="s">
        <v>397</v>
      </c>
      <c r="FL144" s="406" t="s">
        <v>397</v>
      </c>
      <c r="FM144" s="406" t="s">
        <v>397</v>
      </c>
      <c r="FN144" s="406" t="s">
        <v>397</v>
      </c>
      <c r="FO144" s="406" t="s">
        <v>397</v>
      </c>
      <c r="FP144" s="406" t="s">
        <v>397</v>
      </c>
      <c r="FQ144" s="406" t="s">
        <v>397</v>
      </c>
      <c r="FR144" s="406" t="s">
        <v>397</v>
      </c>
      <c r="FS144" s="406" t="s">
        <v>397</v>
      </c>
      <c r="FT144" s="406" t="s">
        <v>397</v>
      </c>
      <c r="FU144" s="406" t="s">
        <v>397</v>
      </c>
      <c r="FV144" s="406" t="s">
        <v>397</v>
      </c>
      <c r="FW144" s="406" t="s">
        <v>397</v>
      </c>
      <c r="FX144" s="406" t="s">
        <v>397</v>
      </c>
      <c r="FY144" s="406" t="s">
        <v>397</v>
      </c>
      <c r="FZ144" s="406" t="s">
        <v>397</v>
      </c>
      <c r="GA144" s="406" t="s">
        <v>397</v>
      </c>
      <c r="GB144" s="406" t="s">
        <v>397</v>
      </c>
      <c r="GC144" s="406" t="s">
        <v>397</v>
      </c>
      <c r="GD144" s="406" t="s">
        <v>397</v>
      </c>
      <c r="GE144" s="406" t="s">
        <v>397</v>
      </c>
      <c r="GF144" s="406" t="s">
        <v>397</v>
      </c>
      <c r="GG144" s="406" t="s">
        <v>397</v>
      </c>
      <c r="GH144" s="406" t="s">
        <v>397</v>
      </c>
      <c r="GI144" s="406" t="s">
        <v>397</v>
      </c>
      <c r="GJ144" s="406" t="s">
        <v>397</v>
      </c>
      <c r="GK144" s="406" t="s">
        <v>397</v>
      </c>
      <c r="GL144" s="406" t="s">
        <v>397</v>
      </c>
      <c r="GM144" s="406" t="s">
        <v>397</v>
      </c>
      <c r="GN144" s="406" t="s">
        <v>397</v>
      </c>
      <c r="GO144" s="406" t="s">
        <v>397</v>
      </c>
      <c r="GP144" s="406" t="s">
        <v>397</v>
      </c>
      <c r="GQ144" s="406" t="s">
        <v>397</v>
      </c>
      <c r="GR144" s="406" t="s">
        <v>397</v>
      </c>
      <c r="GS144" s="406" t="s">
        <v>397</v>
      </c>
      <c r="GT144" s="406" t="s">
        <v>397</v>
      </c>
      <c r="GU144" s="406" t="s">
        <v>397</v>
      </c>
      <c r="GV144" s="406" t="s">
        <v>397</v>
      </c>
      <c r="GW144" s="406" t="s">
        <v>397</v>
      </c>
      <c r="GX144" s="406" t="s">
        <v>397</v>
      </c>
      <c r="GY144" s="406" t="s">
        <v>397</v>
      </c>
      <c r="GZ144" s="406" t="s">
        <v>397</v>
      </c>
      <c r="HA144" s="406" t="s">
        <v>397</v>
      </c>
      <c r="HB144" s="406" t="s">
        <v>397</v>
      </c>
      <c r="HC144" s="406" t="s">
        <v>397</v>
      </c>
      <c r="HD144" s="406" t="s">
        <v>397</v>
      </c>
      <c r="HE144" s="406" t="s">
        <v>397</v>
      </c>
      <c r="HF144" s="406" t="s">
        <v>397</v>
      </c>
      <c r="HG144" s="406" t="s">
        <v>397</v>
      </c>
      <c r="HH144" s="406" t="s">
        <v>397</v>
      </c>
      <c r="HI144" s="406" t="s">
        <v>397</v>
      </c>
      <c r="HJ144" s="406" t="s">
        <v>397</v>
      </c>
      <c r="HK144" s="406" t="s">
        <v>397</v>
      </c>
      <c r="HL144" s="406" t="s">
        <v>397</v>
      </c>
      <c r="HM144" s="406" t="s">
        <v>397</v>
      </c>
      <c r="HN144" s="406" t="s">
        <v>397</v>
      </c>
      <c r="HO144" s="406" t="s">
        <v>397</v>
      </c>
      <c r="HP144" s="406" t="s">
        <v>397</v>
      </c>
      <c r="HQ144" s="406" t="s">
        <v>397</v>
      </c>
      <c r="HR144" s="406" t="s">
        <v>397</v>
      </c>
      <c r="HS144" s="406" t="s">
        <v>397</v>
      </c>
      <c r="HT144" s="406" t="s">
        <v>397</v>
      </c>
      <c r="HU144" s="406" t="s">
        <v>397</v>
      </c>
      <c r="HV144" s="406" t="s">
        <v>397</v>
      </c>
      <c r="HW144" s="406" t="s">
        <v>397</v>
      </c>
      <c r="HX144" s="406" t="s">
        <v>397</v>
      </c>
      <c r="HY144" s="406" t="s">
        <v>397</v>
      </c>
      <c r="HZ144" s="406" t="s">
        <v>397</v>
      </c>
      <c r="IA144" s="406" t="s">
        <v>397</v>
      </c>
      <c r="IB144" s="406" t="s">
        <v>397</v>
      </c>
      <c r="IC144" s="406" t="s">
        <v>397</v>
      </c>
      <c r="ID144" s="406" t="s">
        <v>397</v>
      </c>
      <c r="IE144" s="406" t="s">
        <v>397</v>
      </c>
      <c r="IF144" s="406" t="s">
        <v>397</v>
      </c>
      <c r="IG144" s="406" t="s">
        <v>397</v>
      </c>
      <c r="IH144" s="406" t="s">
        <v>397</v>
      </c>
      <c r="II144" s="406" t="s">
        <v>397</v>
      </c>
      <c r="IJ144" s="406" t="s">
        <v>397</v>
      </c>
      <c r="IK144" s="406" t="s">
        <v>397</v>
      </c>
      <c r="IL144" s="406" t="s">
        <v>397</v>
      </c>
      <c r="IM144" s="406" t="s">
        <v>397</v>
      </c>
      <c r="IN144" s="406" t="s">
        <v>397</v>
      </c>
      <c r="IO144" s="406" t="s">
        <v>397</v>
      </c>
      <c r="IP144" s="406" t="s">
        <v>397</v>
      </c>
      <c r="IQ144" s="406" t="s">
        <v>397</v>
      </c>
      <c r="IR144" s="406" t="s">
        <v>397</v>
      </c>
      <c r="IS144" s="406" t="s">
        <v>397</v>
      </c>
      <c r="IT144" s="406" t="s">
        <v>397</v>
      </c>
      <c r="IU144" s="406" t="s">
        <v>397</v>
      </c>
      <c r="IV144" s="406" t="s">
        <v>397</v>
      </c>
      <c r="IW144" s="406" t="s">
        <v>397</v>
      </c>
      <c r="IX144" s="406" t="s">
        <v>397</v>
      </c>
      <c r="IY144" s="406" t="s">
        <v>397</v>
      </c>
      <c r="IZ144" s="406" t="s">
        <v>397</v>
      </c>
      <c r="JA144" s="406" t="s">
        <v>397</v>
      </c>
      <c r="JB144" s="406" t="s">
        <v>397</v>
      </c>
      <c r="JC144" s="406" t="s">
        <v>397</v>
      </c>
      <c r="JD144" s="406" t="s">
        <v>397</v>
      </c>
      <c r="JE144" s="406" t="s">
        <v>397</v>
      </c>
      <c r="JF144" s="406" t="s">
        <v>397</v>
      </c>
      <c r="JG144" s="406" t="s">
        <v>397</v>
      </c>
      <c r="JH144" s="406" t="s">
        <v>397</v>
      </c>
      <c r="JI144" s="406" t="s">
        <v>397</v>
      </c>
      <c r="JJ144" s="406" t="s">
        <v>397</v>
      </c>
      <c r="JK144" s="406" t="s">
        <v>397</v>
      </c>
      <c r="JL144" s="406" t="s">
        <v>397</v>
      </c>
      <c r="JM144" s="406" t="s">
        <v>397</v>
      </c>
      <c r="JN144" s="406" t="s">
        <v>397</v>
      </c>
      <c r="JO144" s="406" t="s">
        <v>397</v>
      </c>
      <c r="JP144" s="406" t="s">
        <v>397</v>
      </c>
      <c r="JQ144" s="406" t="s">
        <v>397</v>
      </c>
      <c r="JR144" s="406" t="s">
        <v>397</v>
      </c>
      <c r="JS144" s="406" t="s">
        <v>397</v>
      </c>
      <c r="JT144" s="406" t="s">
        <v>397</v>
      </c>
      <c r="JU144" s="406" t="s">
        <v>397</v>
      </c>
      <c r="JV144" s="406" t="s">
        <v>397</v>
      </c>
      <c r="JW144" s="406" t="s">
        <v>397</v>
      </c>
      <c r="JX144" s="406" t="s">
        <v>397</v>
      </c>
      <c r="JY144" s="406" t="s">
        <v>397</v>
      </c>
      <c r="JZ144" s="406" t="s">
        <v>397</v>
      </c>
      <c r="KA144" s="406" t="s">
        <v>397</v>
      </c>
      <c r="KB144" s="406" t="s">
        <v>397</v>
      </c>
      <c r="KC144" s="406" t="s">
        <v>397</v>
      </c>
      <c r="KD144" s="406" t="s">
        <v>397</v>
      </c>
      <c r="KE144" s="406" t="s">
        <v>397</v>
      </c>
      <c r="KF144" s="406" t="s">
        <v>397</v>
      </c>
      <c r="KG144" s="406" t="s">
        <v>397</v>
      </c>
      <c r="KH144" s="406" t="s">
        <v>397</v>
      </c>
      <c r="KI144" s="406" t="s">
        <v>397</v>
      </c>
      <c r="KJ144" s="406" t="s">
        <v>397</v>
      </c>
      <c r="KK144" s="406" t="s">
        <v>397</v>
      </c>
      <c r="KL144" s="406" t="s">
        <v>397</v>
      </c>
      <c r="KM144" s="406" t="s">
        <v>397</v>
      </c>
      <c r="KN144" s="406" t="s">
        <v>397</v>
      </c>
      <c r="KO144" s="406" t="s">
        <v>397</v>
      </c>
      <c r="KP144" s="406" t="s">
        <v>397</v>
      </c>
      <c r="KQ144" s="406" t="s">
        <v>397</v>
      </c>
      <c r="KR144" s="406" t="s">
        <v>397</v>
      </c>
      <c r="KS144" s="406" t="s">
        <v>397</v>
      </c>
      <c r="KT144" s="406" t="s">
        <v>397</v>
      </c>
      <c r="KU144" s="406"/>
      <c r="KV144" s="406"/>
      <c r="KW144" s="406"/>
      <c r="KX144" s="406"/>
      <c r="KY144" s="397"/>
      <c r="KZ144" s="397" t="s">
        <v>204</v>
      </c>
      <c r="LA144" s="397" t="s">
        <v>397</v>
      </c>
      <c r="LB144" s="397" t="s">
        <v>397</v>
      </c>
      <c r="LC144" s="397" t="s">
        <v>397</v>
      </c>
      <c r="LD144" s="397" t="s">
        <v>397</v>
      </c>
      <c r="LE144" s="397" t="s">
        <v>397</v>
      </c>
      <c r="LF144" s="397" t="s">
        <v>397</v>
      </c>
      <c r="LG144" s="397"/>
      <c r="LH144" s="406"/>
      <c r="LI144" s="406"/>
      <c r="LJ144" s="406"/>
      <c r="LK144" s="406"/>
      <c r="LL144" s="406"/>
      <c r="LM144" s="406"/>
      <c r="LN144" s="406"/>
      <c r="LO144" s="406"/>
      <c r="LP144" s="406"/>
      <c r="LQ144" s="406"/>
      <c r="LR144" s="406"/>
      <c r="LS144" s="406"/>
      <c r="LT144" s="406"/>
      <c r="LU144" s="406"/>
      <c r="LV144" s="406"/>
      <c r="LW144" s="406"/>
      <c r="LX144" s="406"/>
      <c r="LY144" s="406"/>
      <c r="LZ144" s="406"/>
      <c r="MA144" s="406"/>
      <c r="MB144" s="406"/>
      <c r="MC144" s="406"/>
      <c r="MD144" s="406"/>
      <c r="ME144" s="406"/>
      <c r="MF144" s="406"/>
      <c r="MG144" s="406"/>
      <c r="MH144" s="406"/>
      <c r="MI144" s="406"/>
      <c r="MJ144" s="406"/>
      <c r="MK144" s="406"/>
      <c r="ML144" s="406"/>
      <c r="MM144" s="406"/>
      <c r="MN144" s="406"/>
      <c r="MO144" s="406"/>
      <c r="MP144" s="406"/>
      <c r="MQ144" s="406"/>
      <c r="MR144" s="406"/>
      <c r="MS144" s="406"/>
      <c r="MT144" s="406"/>
      <c r="MU144" s="406"/>
      <c r="MV144" s="406"/>
      <c r="MW144" s="406"/>
      <c r="MX144" s="406"/>
      <c r="MY144" s="406"/>
      <c r="MZ144" s="406"/>
      <c r="NA144" s="406"/>
      <c r="NB144" s="406"/>
      <c r="NC144" s="406"/>
      <c r="ND144" s="406"/>
      <c r="NE144" s="406"/>
      <c r="NF144" s="406"/>
      <c r="NG144" s="406"/>
      <c r="NH144" s="406"/>
      <c r="NI144" s="406"/>
      <c r="NJ144" s="406"/>
      <c r="NK144" s="406"/>
      <c r="NL144" s="406"/>
      <c r="NM144" s="406"/>
      <c r="NN144" s="406"/>
      <c r="NO144" s="406"/>
      <c r="NP144" s="406"/>
      <c r="NQ144" s="406"/>
      <c r="NR144" s="406"/>
      <c r="NS144" s="406"/>
      <c r="NT144" s="406"/>
      <c r="NU144" s="406"/>
      <c r="NV144" s="406"/>
      <c r="NW144" s="406"/>
      <c r="NX144" s="406"/>
      <c r="NY144" s="406"/>
      <c r="NZ144" s="406"/>
      <c r="OA144" s="406"/>
      <c r="OB144" s="406"/>
      <c r="OC144" s="406"/>
      <c r="OD144" s="406"/>
      <c r="OE144" s="406"/>
      <c r="OF144" s="406"/>
      <c r="OG144" s="406"/>
      <c r="OH144" s="406"/>
      <c r="OI144" s="406"/>
      <c r="OJ144" s="406"/>
      <c r="OK144" s="406"/>
      <c r="OL144" s="406"/>
      <c r="OM144" s="406"/>
      <c r="ON144" s="406"/>
      <c r="OO144" s="406"/>
      <c r="OP144" s="406"/>
      <c r="OQ144" s="406"/>
      <c r="OR144" s="406"/>
      <c r="OS144" s="406"/>
      <c r="OT144" s="406"/>
      <c r="OU144" s="406"/>
      <c r="OV144" s="406"/>
      <c r="OW144" s="406"/>
      <c r="OX144" s="406"/>
      <c r="OY144" s="406"/>
      <c r="OZ144" s="406"/>
      <c r="PA144" s="406"/>
      <c r="PB144" s="406"/>
      <c r="PC144" s="406"/>
      <c r="PD144" s="406"/>
      <c r="PE144" s="406"/>
      <c r="PF144" s="406"/>
      <c r="PG144" s="406"/>
      <c r="PH144" s="406"/>
      <c r="PI144" s="406"/>
      <c r="PJ144" s="406"/>
      <c r="PK144" s="406"/>
      <c r="PL144" s="406"/>
      <c r="PM144" s="406"/>
      <c r="PN144" s="406"/>
      <c r="PO144" s="406"/>
      <c r="PP144" s="406"/>
      <c r="PQ144" s="406"/>
      <c r="PR144" s="406"/>
      <c r="PS144" s="406"/>
      <c r="PT144" s="406"/>
      <c r="PU144" s="406"/>
      <c r="PV144" s="406"/>
      <c r="PW144" s="406"/>
      <c r="PX144" s="406"/>
      <c r="PY144" s="406"/>
      <c r="PZ144" s="406"/>
      <c r="QA144" s="406"/>
      <c r="QB144" s="406"/>
      <c r="QC144" s="406"/>
      <c r="QD144" s="406"/>
      <c r="QE144" s="406"/>
      <c r="QF144" s="406"/>
      <c r="QG144" s="406"/>
      <c r="QH144" s="406"/>
      <c r="QI144" s="406"/>
      <c r="QJ144" s="406"/>
      <c r="QK144" s="406"/>
      <c r="QL144" s="406"/>
      <c r="QM144" s="406"/>
      <c r="QN144" s="406"/>
      <c r="QO144" s="406"/>
      <c r="QP144" s="406"/>
      <c r="QQ144" s="406"/>
      <c r="QR144" s="406"/>
      <c r="QS144" s="406"/>
      <c r="QT144" s="406"/>
      <c r="QU144" s="406"/>
      <c r="QV144" s="406"/>
      <c r="QW144" s="406"/>
      <c r="QX144" s="406"/>
      <c r="QY144" s="406"/>
      <c r="QZ144" s="406"/>
      <c r="RA144" s="406"/>
      <c r="RB144" s="406"/>
      <c r="RC144" s="406"/>
      <c r="RD144" s="406"/>
      <c r="RE144" s="406"/>
      <c r="RF144" s="406"/>
      <c r="RG144" s="406"/>
      <c r="RH144" s="406"/>
      <c r="RI144" s="406"/>
      <c r="RJ144" s="406"/>
      <c r="RK144" s="406"/>
      <c r="RL144" s="406"/>
      <c r="RM144" s="406"/>
      <c r="RN144" s="406"/>
      <c r="RO144" s="406"/>
      <c r="RP144" s="406"/>
      <c r="RQ144" s="406"/>
      <c r="RR144" s="406"/>
      <c r="RS144" s="406"/>
      <c r="RT144" s="406"/>
      <c r="RU144" s="406"/>
      <c r="RV144" s="406"/>
      <c r="RW144" s="406"/>
      <c r="RX144" s="406"/>
      <c r="RY144" s="406"/>
      <c r="RZ144" s="406"/>
      <c r="SA144" s="406"/>
      <c r="SB144" s="406"/>
      <c r="SC144" s="406"/>
      <c r="SD144" s="406"/>
      <c r="SE144" s="406"/>
      <c r="SF144" s="406"/>
      <c r="SG144" s="406"/>
    </row>
    <row r="145" spans="1:501">
      <c r="A145" s="395"/>
      <c r="B145" s="395" t="s">
        <v>205</v>
      </c>
      <c r="C145" s="395">
        <v>115</v>
      </c>
      <c r="D145" s="395">
        <v>111</v>
      </c>
      <c r="E145" s="395">
        <v>116</v>
      </c>
      <c r="F145" s="395">
        <v>213</v>
      </c>
      <c r="G145" s="395">
        <v>101</v>
      </c>
      <c r="H145" s="395">
        <v>225</v>
      </c>
      <c r="I145" s="395">
        <v>130</v>
      </c>
      <c r="J145" s="395">
        <v>260</v>
      </c>
      <c r="K145" s="395">
        <v>337</v>
      </c>
      <c r="L145" s="395">
        <v>374</v>
      </c>
      <c r="M145" s="395">
        <v>0</v>
      </c>
      <c r="N145" s="395"/>
      <c r="O145" s="398" t="s">
        <v>514</v>
      </c>
      <c r="P145" s="395">
        <v>149</v>
      </c>
      <c r="Q145" s="395">
        <v>337</v>
      </c>
      <c r="R145" s="395">
        <v>391</v>
      </c>
      <c r="S145" s="395">
        <v>363</v>
      </c>
      <c r="T145" s="395">
        <v>374</v>
      </c>
      <c r="U145" s="395">
        <v>0</v>
      </c>
      <c r="V145" s="395">
        <v>0</v>
      </c>
      <c r="W145" s="395" t="s">
        <v>397</v>
      </c>
      <c r="X145" s="395" t="s">
        <v>397</v>
      </c>
      <c r="Y145" s="395" t="s">
        <v>397</v>
      </c>
      <c r="Z145" s="395"/>
      <c r="AA145" s="395"/>
      <c r="AB145" s="395"/>
      <c r="AC145" s="395"/>
      <c r="AD145" s="395"/>
      <c r="AE145" s="395"/>
      <c r="AF145" s="397" t="s">
        <v>205</v>
      </c>
      <c r="AG145" s="395" t="s">
        <v>205</v>
      </c>
      <c r="AH145" s="406" t="s">
        <v>397</v>
      </c>
      <c r="AI145" s="406" t="s">
        <v>397</v>
      </c>
      <c r="AJ145" s="406" t="s">
        <v>397</v>
      </c>
      <c r="AK145" s="406" t="s">
        <v>397</v>
      </c>
      <c r="AL145" s="406" t="s">
        <v>397</v>
      </c>
      <c r="AM145" s="406" t="s">
        <v>397</v>
      </c>
      <c r="AN145" s="406" t="s">
        <v>397</v>
      </c>
      <c r="AO145" s="406" t="s">
        <v>397</v>
      </c>
      <c r="AP145" s="406" t="s">
        <v>397</v>
      </c>
      <c r="AQ145" s="406" t="s">
        <v>397</v>
      </c>
      <c r="AR145" s="406" t="s">
        <v>397</v>
      </c>
      <c r="AS145" s="406" t="s">
        <v>397</v>
      </c>
      <c r="AT145" s="406" t="s">
        <v>397</v>
      </c>
      <c r="AU145" s="406" t="s">
        <v>397</v>
      </c>
      <c r="AV145" s="406" t="s">
        <v>397</v>
      </c>
      <c r="AW145" s="406" t="s">
        <v>397</v>
      </c>
      <c r="AX145" s="406" t="s">
        <v>397</v>
      </c>
      <c r="AY145" s="406" t="s">
        <v>397</v>
      </c>
      <c r="AZ145" s="406" t="s">
        <v>397</v>
      </c>
      <c r="BA145" s="406" t="s">
        <v>397</v>
      </c>
      <c r="BB145" s="406" t="s">
        <v>397</v>
      </c>
      <c r="BC145" s="406" t="s">
        <v>397</v>
      </c>
      <c r="BD145" s="406" t="s">
        <v>397</v>
      </c>
      <c r="BE145" s="406" t="s">
        <v>397</v>
      </c>
      <c r="BF145" s="406" t="s">
        <v>397</v>
      </c>
      <c r="BG145" s="406" t="s">
        <v>397</v>
      </c>
      <c r="BH145" s="406" t="s">
        <v>397</v>
      </c>
      <c r="BI145" s="406" t="s">
        <v>397</v>
      </c>
      <c r="BJ145" s="406" t="s">
        <v>397</v>
      </c>
      <c r="BK145" s="406" t="s">
        <v>397</v>
      </c>
      <c r="BL145" s="406" t="s">
        <v>397</v>
      </c>
      <c r="BM145" s="406" t="s">
        <v>397</v>
      </c>
      <c r="BN145" s="406" t="s">
        <v>397</v>
      </c>
      <c r="BO145" s="406" t="s">
        <v>397</v>
      </c>
      <c r="BP145" s="406" t="s">
        <v>397</v>
      </c>
      <c r="BQ145" s="406" t="s">
        <v>397</v>
      </c>
      <c r="BR145" s="406" t="s">
        <v>397</v>
      </c>
      <c r="BS145" s="406" t="s">
        <v>397</v>
      </c>
      <c r="BT145" s="406" t="s">
        <v>397</v>
      </c>
      <c r="BU145" s="406" t="s">
        <v>397</v>
      </c>
      <c r="BV145" s="406" t="s">
        <v>397</v>
      </c>
      <c r="BW145" s="406" t="s">
        <v>397</v>
      </c>
      <c r="BX145" s="406" t="s">
        <v>397</v>
      </c>
      <c r="BY145" s="406" t="s">
        <v>397</v>
      </c>
      <c r="BZ145" s="406" t="s">
        <v>397</v>
      </c>
      <c r="CA145" s="406" t="s">
        <v>397</v>
      </c>
      <c r="CB145" s="406" t="s">
        <v>397</v>
      </c>
      <c r="CC145" s="406" t="s">
        <v>397</v>
      </c>
      <c r="CD145" s="406" t="s">
        <v>397</v>
      </c>
      <c r="CE145" s="406" t="s">
        <v>397</v>
      </c>
      <c r="CF145" s="406" t="s">
        <v>397</v>
      </c>
      <c r="CG145" s="406" t="s">
        <v>397</v>
      </c>
      <c r="CH145" s="406" t="s">
        <v>397</v>
      </c>
      <c r="CI145" s="406" t="s">
        <v>397</v>
      </c>
      <c r="CJ145" s="406" t="s">
        <v>397</v>
      </c>
      <c r="CK145" s="406" t="s">
        <v>397</v>
      </c>
      <c r="CL145" s="406" t="s">
        <v>397</v>
      </c>
      <c r="CM145" s="406" t="s">
        <v>397</v>
      </c>
      <c r="CN145" s="406" t="s">
        <v>397</v>
      </c>
      <c r="CO145" s="406" t="s">
        <v>397</v>
      </c>
      <c r="CP145" s="406" t="s">
        <v>397</v>
      </c>
      <c r="CQ145" s="406" t="s">
        <v>397</v>
      </c>
      <c r="CR145" s="406" t="s">
        <v>397</v>
      </c>
      <c r="CS145" s="406" t="s">
        <v>397</v>
      </c>
      <c r="CT145" s="406" t="s">
        <v>397</v>
      </c>
      <c r="CU145" s="406" t="s">
        <v>397</v>
      </c>
      <c r="CV145" s="406" t="s">
        <v>397</v>
      </c>
      <c r="CW145" s="406" t="s">
        <v>397</v>
      </c>
      <c r="CX145" s="406" t="s">
        <v>397</v>
      </c>
      <c r="CY145" s="406" t="s">
        <v>397</v>
      </c>
      <c r="CZ145" s="406" t="s">
        <v>397</v>
      </c>
      <c r="DA145" s="406" t="s">
        <v>397</v>
      </c>
      <c r="DB145" s="406" t="s">
        <v>397</v>
      </c>
      <c r="DC145" s="397"/>
      <c r="DD145" s="397"/>
      <c r="DE145" s="397"/>
      <c r="DF145" s="397" t="s">
        <v>397</v>
      </c>
      <c r="DG145" s="397" t="s">
        <v>397</v>
      </c>
      <c r="DH145" s="397" t="s">
        <v>397</v>
      </c>
      <c r="DI145" s="397" t="s">
        <v>397</v>
      </c>
      <c r="DJ145" s="397" t="s">
        <v>397</v>
      </c>
      <c r="DK145" s="397" t="s">
        <v>397</v>
      </c>
      <c r="DL145" s="397"/>
      <c r="DM145" s="397"/>
      <c r="DN145" s="397" t="s">
        <v>205</v>
      </c>
      <c r="DO145" s="395" t="s">
        <v>205</v>
      </c>
      <c r="DP145" s="406" t="s">
        <v>397</v>
      </c>
      <c r="DQ145" s="406" t="s">
        <v>397</v>
      </c>
      <c r="DR145" s="406" t="s">
        <v>397</v>
      </c>
      <c r="DS145" s="406" t="s">
        <v>397</v>
      </c>
      <c r="DT145" s="406" t="s">
        <v>397</v>
      </c>
      <c r="DU145" s="406" t="s">
        <v>397</v>
      </c>
      <c r="DV145" s="406" t="s">
        <v>397</v>
      </c>
      <c r="DW145" s="406" t="s">
        <v>397</v>
      </c>
      <c r="DX145" s="406" t="s">
        <v>397</v>
      </c>
      <c r="DY145" s="406" t="s">
        <v>397</v>
      </c>
      <c r="DZ145" s="406" t="s">
        <v>397</v>
      </c>
      <c r="EA145" s="406" t="s">
        <v>397</v>
      </c>
      <c r="EB145" s="406" t="s">
        <v>397</v>
      </c>
      <c r="EC145" s="406" t="s">
        <v>397</v>
      </c>
      <c r="ED145" s="406" t="s">
        <v>397</v>
      </c>
      <c r="EE145" s="406" t="s">
        <v>397</v>
      </c>
      <c r="EF145" s="406" t="s">
        <v>397</v>
      </c>
      <c r="EG145" s="406" t="s">
        <v>397</v>
      </c>
      <c r="EH145" s="406" t="s">
        <v>397</v>
      </c>
      <c r="EI145" s="406" t="s">
        <v>397</v>
      </c>
      <c r="EJ145" s="406" t="s">
        <v>397</v>
      </c>
      <c r="EK145" s="406" t="s">
        <v>397</v>
      </c>
      <c r="EL145" s="406" t="s">
        <v>397</v>
      </c>
      <c r="EM145" s="406" t="s">
        <v>397</v>
      </c>
      <c r="EN145" s="406" t="s">
        <v>397</v>
      </c>
      <c r="EO145" s="406" t="s">
        <v>397</v>
      </c>
      <c r="EP145" s="406" t="s">
        <v>397</v>
      </c>
      <c r="EQ145" s="406" t="s">
        <v>397</v>
      </c>
      <c r="ER145" s="406" t="s">
        <v>397</v>
      </c>
      <c r="ES145" s="406" t="s">
        <v>397</v>
      </c>
      <c r="ET145" s="406" t="s">
        <v>397</v>
      </c>
      <c r="EU145" s="406" t="s">
        <v>397</v>
      </c>
      <c r="EV145" s="406" t="s">
        <v>397</v>
      </c>
      <c r="EW145" s="406" t="s">
        <v>397</v>
      </c>
      <c r="EX145" s="406" t="s">
        <v>397</v>
      </c>
      <c r="EY145" s="406" t="s">
        <v>397</v>
      </c>
      <c r="EZ145" s="406" t="s">
        <v>397</v>
      </c>
      <c r="FA145" s="406" t="s">
        <v>397</v>
      </c>
      <c r="FB145" s="406" t="s">
        <v>397</v>
      </c>
      <c r="FC145" s="406" t="s">
        <v>397</v>
      </c>
      <c r="FD145" s="406" t="s">
        <v>397</v>
      </c>
      <c r="FE145" s="406" t="s">
        <v>397</v>
      </c>
      <c r="FF145" s="406" t="s">
        <v>397</v>
      </c>
      <c r="FG145" s="406" t="s">
        <v>397</v>
      </c>
      <c r="FH145" s="406" t="s">
        <v>397</v>
      </c>
      <c r="FI145" s="406" t="s">
        <v>397</v>
      </c>
      <c r="FJ145" s="406" t="s">
        <v>397</v>
      </c>
      <c r="FK145" s="406" t="s">
        <v>397</v>
      </c>
      <c r="FL145" s="406" t="s">
        <v>397</v>
      </c>
      <c r="FM145" s="406" t="s">
        <v>397</v>
      </c>
      <c r="FN145" s="406" t="s">
        <v>397</v>
      </c>
      <c r="FO145" s="406" t="s">
        <v>397</v>
      </c>
      <c r="FP145" s="406" t="s">
        <v>397</v>
      </c>
      <c r="FQ145" s="406" t="s">
        <v>397</v>
      </c>
      <c r="FR145" s="406" t="s">
        <v>397</v>
      </c>
      <c r="FS145" s="406" t="s">
        <v>397</v>
      </c>
      <c r="FT145" s="406" t="s">
        <v>397</v>
      </c>
      <c r="FU145" s="406" t="s">
        <v>397</v>
      </c>
      <c r="FV145" s="406" t="s">
        <v>397</v>
      </c>
      <c r="FW145" s="406" t="s">
        <v>397</v>
      </c>
      <c r="FX145" s="406" t="s">
        <v>397</v>
      </c>
      <c r="FY145" s="406" t="s">
        <v>397</v>
      </c>
      <c r="FZ145" s="406" t="s">
        <v>397</v>
      </c>
      <c r="GA145" s="406" t="s">
        <v>397</v>
      </c>
      <c r="GB145" s="406" t="s">
        <v>397</v>
      </c>
      <c r="GC145" s="406" t="s">
        <v>397</v>
      </c>
      <c r="GD145" s="406" t="s">
        <v>397</v>
      </c>
      <c r="GE145" s="406" t="s">
        <v>397</v>
      </c>
      <c r="GF145" s="406" t="s">
        <v>397</v>
      </c>
      <c r="GG145" s="406" t="s">
        <v>397</v>
      </c>
      <c r="GH145" s="406" t="s">
        <v>397</v>
      </c>
      <c r="GI145" s="406" t="s">
        <v>397</v>
      </c>
      <c r="GJ145" s="406" t="s">
        <v>397</v>
      </c>
      <c r="GK145" s="406" t="s">
        <v>397</v>
      </c>
      <c r="GL145" s="406" t="s">
        <v>397</v>
      </c>
      <c r="GM145" s="406" t="s">
        <v>397</v>
      </c>
      <c r="GN145" s="406" t="s">
        <v>397</v>
      </c>
      <c r="GO145" s="406" t="s">
        <v>397</v>
      </c>
      <c r="GP145" s="406" t="s">
        <v>397</v>
      </c>
      <c r="GQ145" s="406" t="s">
        <v>397</v>
      </c>
      <c r="GR145" s="406" t="s">
        <v>397</v>
      </c>
      <c r="GS145" s="406" t="s">
        <v>397</v>
      </c>
      <c r="GT145" s="406" t="s">
        <v>397</v>
      </c>
      <c r="GU145" s="406" t="s">
        <v>397</v>
      </c>
      <c r="GV145" s="406" t="s">
        <v>397</v>
      </c>
      <c r="GW145" s="406" t="s">
        <v>397</v>
      </c>
      <c r="GX145" s="406" t="s">
        <v>397</v>
      </c>
      <c r="GY145" s="406" t="s">
        <v>397</v>
      </c>
      <c r="GZ145" s="406" t="s">
        <v>397</v>
      </c>
      <c r="HA145" s="406" t="s">
        <v>397</v>
      </c>
      <c r="HB145" s="406" t="s">
        <v>397</v>
      </c>
      <c r="HC145" s="406" t="s">
        <v>397</v>
      </c>
      <c r="HD145" s="406" t="s">
        <v>397</v>
      </c>
      <c r="HE145" s="406" t="s">
        <v>397</v>
      </c>
      <c r="HF145" s="406" t="s">
        <v>397</v>
      </c>
      <c r="HG145" s="406" t="s">
        <v>397</v>
      </c>
      <c r="HH145" s="406" t="s">
        <v>397</v>
      </c>
      <c r="HI145" s="406" t="s">
        <v>397</v>
      </c>
      <c r="HJ145" s="406" t="s">
        <v>397</v>
      </c>
      <c r="HK145" s="406" t="s">
        <v>397</v>
      </c>
      <c r="HL145" s="406" t="s">
        <v>397</v>
      </c>
      <c r="HM145" s="406" t="s">
        <v>397</v>
      </c>
      <c r="HN145" s="406" t="s">
        <v>397</v>
      </c>
      <c r="HO145" s="406" t="s">
        <v>397</v>
      </c>
      <c r="HP145" s="406" t="s">
        <v>397</v>
      </c>
      <c r="HQ145" s="406" t="s">
        <v>397</v>
      </c>
      <c r="HR145" s="406" t="s">
        <v>397</v>
      </c>
      <c r="HS145" s="406" t="s">
        <v>397</v>
      </c>
      <c r="HT145" s="406" t="s">
        <v>397</v>
      </c>
      <c r="HU145" s="406" t="s">
        <v>397</v>
      </c>
      <c r="HV145" s="406" t="s">
        <v>397</v>
      </c>
      <c r="HW145" s="406" t="s">
        <v>397</v>
      </c>
      <c r="HX145" s="406" t="s">
        <v>397</v>
      </c>
      <c r="HY145" s="406" t="s">
        <v>397</v>
      </c>
      <c r="HZ145" s="406" t="s">
        <v>397</v>
      </c>
      <c r="IA145" s="406" t="s">
        <v>397</v>
      </c>
      <c r="IB145" s="406" t="s">
        <v>397</v>
      </c>
      <c r="IC145" s="406" t="s">
        <v>397</v>
      </c>
      <c r="ID145" s="406" t="s">
        <v>397</v>
      </c>
      <c r="IE145" s="406" t="s">
        <v>397</v>
      </c>
      <c r="IF145" s="406" t="s">
        <v>397</v>
      </c>
      <c r="IG145" s="406" t="s">
        <v>397</v>
      </c>
      <c r="IH145" s="406" t="s">
        <v>397</v>
      </c>
      <c r="II145" s="406" t="s">
        <v>397</v>
      </c>
      <c r="IJ145" s="406" t="s">
        <v>397</v>
      </c>
      <c r="IK145" s="406" t="s">
        <v>397</v>
      </c>
      <c r="IL145" s="406" t="s">
        <v>397</v>
      </c>
      <c r="IM145" s="406" t="s">
        <v>397</v>
      </c>
      <c r="IN145" s="406" t="s">
        <v>397</v>
      </c>
      <c r="IO145" s="406" t="s">
        <v>397</v>
      </c>
      <c r="IP145" s="406" t="s">
        <v>397</v>
      </c>
      <c r="IQ145" s="406" t="s">
        <v>397</v>
      </c>
      <c r="IR145" s="406" t="s">
        <v>397</v>
      </c>
      <c r="IS145" s="406" t="s">
        <v>397</v>
      </c>
      <c r="IT145" s="406" t="s">
        <v>397</v>
      </c>
      <c r="IU145" s="406" t="s">
        <v>397</v>
      </c>
      <c r="IV145" s="406" t="s">
        <v>397</v>
      </c>
      <c r="IW145" s="406" t="s">
        <v>397</v>
      </c>
      <c r="IX145" s="406" t="s">
        <v>397</v>
      </c>
      <c r="IY145" s="406" t="s">
        <v>397</v>
      </c>
      <c r="IZ145" s="406" t="s">
        <v>397</v>
      </c>
      <c r="JA145" s="406" t="s">
        <v>397</v>
      </c>
      <c r="JB145" s="406" t="s">
        <v>397</v>
      </c>
      <c r="JC145" s="406" t="s">
        <v>397</v>
      </c>
      <c r="JD145" s="406" t="s">
        <v>397</v>
      </c>
      <c r="JE145" s="406" t="s">
        <v>397</v>
      </c>
      <c r="JF145" s="406" t="s">
        <v>397</v>
      </c>
      <c r="JG145" s="406" t="s">
        <v>397</v>
      </c>
      <c r="JH145" s="406" t="s">
        <v>397</v>
      </c>
      <c r="JI145" s="406" t="s">
        <v>397</v>
      </c>
      <c r="JJ145" s="406" t="s">
        <v>397</v>
      </c>
      <c r="JK145" s="406" t="s">
        <v>397</v>
      </c>
      <c r="JL145" s="406" t="s">
        <v>397</v>
      </c>
      <c r="JM145" s="406" t="s">
        <v>397</v>
      </c>
      <c r="JN145" s="406" t="s">
        <v>397</v>
      </c>
      <c r="JO145" s="406" t="s">
        <v>397</v>
      </c>
      <c r="JP145" s="406" t="s">
        <v>397</v>
      </c>
      <c r="JQ145" s="406" t="s">
        <v>397</v>
      </c>
      <c r="JR145" s="406" t="s">
        <v>397</v>
      </c>
      <c r="JS145" s="406" t="s">
        <v>397</v>
      </c>
      <c r="JT145" s="406" t="s">
        <v>397</v>
      </c>
      <c r="JU145" s="406" t="s">
        <v>397</v>
      </c>
      <c r="JV145" s="406" t="s">
        <v>397</v>
      </c>
      <c r="JW145" s="406" t="s">
        <v>397</v>
      </c>
      <c r="JX145" s="406" t="s">
        <v>397</v>
      </c>
      <c r="JY145" s="406" t="s">
        <v>397</v>
      </c>
      <c r="JZ145" s="406" t="s">
        <v>397</v>
      </c>
      <c r="KA145" s="406" t="s">
        <v>397</v>
      </c>
      <c r="KB145" s="406" t="s">
        <v>397</v>
      </c>
      <c r="KC145" s="406" t="s">
        <v>397</v>
      </c>
      <c r="KD145" s="406" t="s">
        <v>397</v>
      </c>
      <c r="KE145" s="406" t="s">
        <v>397</v>
      </c>
      <c r="KF145" s="406" t="s">
        <v>397</v>
      </c>
      <c r="KG145" s="406" t="s">
        <v>397</v>
      </c>
      <c r="KH145" s="406" t="s">
        <v>397</v>
      </c>
      <c r="KI145" s="406" t="s">
        <v>397</v>
      </c>
      <c r="KJ145" s="406" t="s">
        <v>397</v>
      </c>
      <c r="KK145" s="406" t="s">
        <v>397</v>
      </c>
      <c r="KL145" s="406" t="s">
        <v>397</v>
      </c>
      <c r="KM145" s="406" t="s">
        <v>397</v>
      </c>
      <c r="KN145" s="406" t="s">
        <v>397</v>
      </c>
      <c r="KO145" s="406" t="s">
        <v>397</v>
      </c>
      <c r="KP145" s="406" t="s">
        <v>397</v>
      </c>
      <c r="KQ145" s="406" t="s">
        <v>397</v>
      </c>
      <c r="KR145" s="406" t="s">
        <v>397</v>
      </c>
      <c r="KS145" s="406" t="s">
        <v>397</v>
      </c>
      <c r="KT145" s="406" t="s">
        <v>397</v>
      </c>
      <c r="KU145" s="406"/>
      <c r="KV145" s="406"/>
      <c r="KW145" s="406"/>
      <c r="KX145" s="406"/>
      <c r="KY145" s="397"/>
      <c r="KZ145" s="397" t="s">
        <v>205</v>
      </c>
      <c r="LA145" s="397" t="s">
        <v>397</v>
      </c>
      <c r="LB145" s="397" t="s">
        <v>397</v>
      </c>
      <c r="LC145" s="397" t="s">
        <v>397</v>
      </c>
      <c r="LD145" s="397" t="s">
        <v>397</v>
      </c>
      <c r="LE145" s="397" t="s">
        <v>397</v>
      </c>
      <c r="LF145" s="397" t="s">
        <v>397</v>
      </c>
      <c r="LG145" s="397"/>
      <c r="LH145" s="406"/>
      <c r="LI145" s="406"/>
      <c r="LJ145" s="406"/>
      <c r="LK145" s="406"/>
      <c r="LL145" s="406"/>
      <c r="LM145" s="406"/>
      <c r="LN145" s="406"/>
      <c r="LO145" s="406"/>
      <c r="LP145" s="406"/>
      <c r="LQ145" s="406"/>
      <c r="LR145" s="406"/>
      <c r="LS145" s="406"/>
      <c r="LT145" s="406"/>
      <c r="LU145" s="406"/>
      <c r="LV145" s="406"/>
      <c r="LW145" s="406"/>
      <c r="LX145" s="406"/>
      <c r="LY145" s="406"/>
      <c r="LZ145" s="406"/>
      <c r="MA145" s="406"/>
      <c r="MB145" s="406"/>
      <c r="MC145" s="406"/>
      <c r="MD145" s="406"/>
      <c r="ME145" s="406"/>
      <c r="MF145" s="406"/>
      <c r="MG145" s="406"/>
      <c r="MH145" s="406"/>
      <c r="MI145" s="406"/>
      <c r="MJ145" s="406"/>
      <c r="MK145" s="406"/>
      <c r="ML145" s="406"/>
      <c r="MM145" s="406"/>
      <c r="MN145" s="406"/>
      <c r="MO145" s="406"/>
      <c r="MP145" s="406"/>
      <c r="MQ145" s="406"/>
      <c r="MR145" s="406"/>
      <c r="MS145" s="406"/>
      <c r="MT145" s="406"/>
      <c r="MU145" s="406"/>
      <c r="MV145" s="406"/>
      <c r="MW145" s="406"/>
      <c r="MX145" s="406"/>
      <c r="MY145" s="406"/>
      <c r="MZ145" s="406"/>
      <c r="NA145" s="406"/>
      <c r="NB145" s="406"/>
      <c r="NC145" s="406"/>
      <c r="ND145" s="406"/>
      <c r="NE145" s="406"/>
      <c r="NF145" s="406"/>
      <c r="NG145" s="406"/>
      <c r="NH145" s="406"/>
      <c r="NI145" s="406"/>
      <c r="NJ145" s="406"/>
      <c r="NK145" s="406"/>
      <c r="NL145" s="406"/>
      <c r="NM145" s="406"/>
      <c r="NN145" s="406"/>
      <c r="NO145" s="406"/>
      <c r="NP145" s="406"/>
      <c r="NQ145" s="406"/>
      <c r="NR145" s="406"/>
      <c r="NS145" s="406"/>
      <c r="NT145" s="406"/>
      <c r="NU145" s="406"/>
      <c r="NV145" s="406"/>
      <c r="NW145" s="406"/>
      <c r="NX145" s="406"/>
      <c r="NY145" s="406"/>
      <c r="NZ145" s="406"/>
      <c r="OA145" s="406"/>
      <c r="OB145" s="406"/>
      <c r="OC145" s="406"/>
      <c r="OD145" s="406"/>
      <c r="OE145" s="406"/>
      <c r="OF145" s="406"/>
      <c r="OG145" s="406"/>
      <c r="OH145" s="406"/>
      <c r="OI145" s="406"/>
      <c r="OJ145" s="406"/>
      <c r="OK145" s="406"/>
      <c r="OL145" s="406"/>
      <c r="OM145" s="406"/>
      <c r="ON145" s="406"/>
      <c r="OO145" s="406"/>
      <c r="OP145" s="406"/>
      <c r="OQ145" s="406"/>
      <c r="OR145" s="406"/>
      <c r="OS145" s="406"/>
      <c r="OT145" s="406"/>
      <c r="OU145" s="406"/>
      <c r="OV145" s="406"/>
      <c r="OW145" s="406"/>
      <c r="OX145" s="406"/>
      <c r="OY145" s="406"/>
      <c r="OZ145" s="406"/>
      <c r="PA145" s="406"/>
      <c r="PB145" s="406"/>
      <c r="PC145" s="406"/>
      <c r="PD145" s="406"/>
      <c r="PE145" s="406"/>
      <c r="PF145" s="406"/>
      <c r="PG145" s="406"/>
      <c r="PH145" s="406"/>
      <c r="PI145" s="406"/>
      <c r="PJ145" s="406"/>
      <c r="PK145" s="406"/>
      <c r="PL145" s="406"/>
      <c r="PM145" s="406"/>
      <c r="PN145" s="406"/>
      <c r="PO145" s="406"/>
      <c r="PP145" s="406"/>
      <c r="PQ145" s="406"/>
      <c r="PR145" s="406"/>
      <c r="PS145" s="406"/>
      <c r="PT145" s="406"/>
      <c r="PU145" s="406"/>
      <c r="PV145" s="406"/>
      <c r="PW145" s="406"/>
      <c r="PX145" s="406"/>
      <c r="PY145" s="406"/>
      <c r="PZ145" s="406"/>
      <c r="QA145" s="406"/>
      <c r="QB145" s="406"/>
      <c r="QC145" s="406"/>
      <c r="QD145" s="406"/>
      <c r="QE145" s="406"/>
      <c r="QF145" s="406"/>
      <c r="QG145" s="406"/>
      <c r="QH145" s="406"/>
      <c r="QI145" s="406"/>
      <c r="QJ145" s="406"/>
      <c r="QK145" s="406"/>
      <c r="QL145" s="406"/>
      <c r="QM145" s="406"/>
      <c r="QN145" s="406"/>
      <c r="QO145" s="406"/>
      <c r="QP145" s="406"/>
      <c r="QQ145" s="406"/>
      <c r="QR145" s="406"/>
      <c r="QS145" s="406"/>
      <c r="QT145" s="406"/>
      <c r="QU145" s="406"/>
      <c r="QV145" s="406"/>
      <c r="QW145" s="406"/>
      <c r="QX145" s="406"/>
      <c r="QY145" s="406"/>
      <c r="QZ145" s="406"/>
      <c r="RA145" s="406"/>
      <c r="RB145" s="406"/>
      <c r="RC145" s="406"/>
      <c r="RD145" s="406"/>
      <c r="RE145" s="406"/>
      <c r="RF145" s="406"/>
      <c r="RG145" s="406"/>
      <c r="RH145" s="406"/>
      <c r="RI145" s="406"/>
      <c r="RJ145" s="406"/>
      <c r="RK145" s="406"/>
      <c r="RL145" s="406"/>
      <c r="RM145" s="406"/>
      <c r="RN145" s="406"/>
      <c r="RO145" s="406"/>
      <c r="RP145" s="406"/>
      <c r="RQ145" s="406"/>
      <c r="RR145" s="406"/>
      <c r="RS145" s="406"/>
      <c r="RT145" s="406"/>
      <c r="RU145" s="406"/>
      <c r="RV145" s="406"/>
      <c r="RW145" s="406"/>
      <c r="RX145" s="406"/>
      <c r="RY145" s="406"/>
      <c r="RZ145" s="406"/>
      <c r="SA145" s="406"/>
      <c r="SB145" s="406"/>
      <c r="SC145" s="406"/>
      <c r="SD145" s="406"/>
      <c r="SE145" s="406"/>
      <c r="SF145" s="406"/>
      <c r="SG145" s="406"/>
    </row>
    <row r="146" spans="1:501">
      <c r="A146" s="395"/>
      <c r="B146" s="395" t="s">
        <v>206</v>
      </c>
      <c r="C146" s="395">
        <v>106</v>
      </c>
      <c r="D146" s="395">
        <v>135</v>
      </c>
      <c r="E146" s="395">
        <v>179</v>
      </c>
      <c r="F146" s="395">
        <v>152</v>
      </c>
      <c r="G146" s="395">
        <v>151</v>
      </c>
      <c r="H146" s="395">
        <v>161</v>
      </c>
      <c r="I146" s="395">
        <v>262</v>
      </c>
      <c r="J146" s="395">
        <v>323</v>
      </c>
      <c r="K146" s="395">
        <v>376</v>
      </c>
      <c r="L146" s="395">
        <v>230</v>
      </c>
      <c r="M146" s="395">
        <v>0</v>
      </c>
      <c r="N146" s="395"/>
      <c r="O146" s="398" t="s">
        <v>515</v>
      </c>
      <c r="P146" s="395">
        <v>246</v>
      </c>
      <c r="Q146" s="395">
        <v>376</v>
      </c>
      <c r="R146" s="395">
        <v>207</v>
      </c>
      <c r="S146" s="395">
        <v>311</v>
      </c>
      <c r="T146" s="395">
        <v>230</v>
      </c>
      <c r="U146" s="395">
        <v>0</v>
      </c>
      <c r="V146" s="395">
        <v>0</v>
      </c>
      <c r="W146" s="395" t="s">
        <v>397</v>
      </c>
      <c r="X146" s="395" t="s">
        <v>397</v>
      </c>
      <c r="Y146" s="395" t="s">
        <v>397</v>
      </c>
      <c r="Z146" s="395"/>
      <c r="AA146" s="395"/>
      <c r="AB146" s="395"/>
      <c r="AC146" s="395"/>
      <c r="AD146" s="395"/>
      <c r="AE146" s="395"/>
      <c r="AF146" s="397" t="s">
        <v>206</v>
      </c>
      <c r="AG146" s="395" t="s">
        <v>206</v>
      </c>
      <c r="AH146" s="406" t="s">
        <v>397</v>
      </c>
      <c r="AI146" s="406" t="s">
        <v>397</v>
      </c>
      <c r="AJ146" s="406" t="s">
        <v>397</v>
      </c>
      <c r="AK146" s="406" t="s">
        <v>397</v>
      </c>
      <c r="AL146" s="406" t="s">
        <v>397</v>
      </c>
      <c r="AM146" s="406" t="s">
        <v>397</v>
      </c>
      <c r="AN146" s="406" t="s">
        <v>397</v>
      </c>
      <c r="AO146" s="406" t="s">
        <v>397</v>
      </c>
      <c r="AP146" s="406" t="s">
        <v>397</v>
      </c>
      <c r="AQ146" s="406" t="s">
        <v>397</v>
      </c>
      <c r="AR146" s="406" t="s">
        <v>397</v>
      </c>
      <c r="AS146" s="406" t="s">
        <v>397</v>
      </c>
      <c r="AT146" s="406" t="s">
        <v>397</v>
      </c>
      <c r="AU146" s="406" t="s">
        <v>397</v>
      </c>
      <c r="AV146" s="406" t="s">
        <v>397</v>
      </c>
      <c r="AW146" s="406" t="s">
        <v>397</v>
      </c>
      <c r="AX146" s="406" t="s">
        <v>397</v>
      </c>
      <c r="AY146" s="406" t="s">
        <v>397</v>
      </c>
      <c r="AZ146" s="406" t="s">
        <v>397</v>
      </c>
      <c r="BA146" s="406" t="s">
        <v>397</v>
      </c>
      <c r="BB146" s="406" t="s">
        <v>397</v>
      </c>
      <c r="BC146" s="406" t="s">
        <v>397</v>
      </c>
      <c r="BD146" s="406" t="s">
        <v>397</v>
      </c>
      <c r="BE146" s="406" t="s">
        <v>397</v>
      </c>
      <c r="BF146" s="406" t="s">
        <v>397</v>
      </c>
      <c r="BG146" s="406" t="s">
        <v>397</v>
      </c>
      <c r="BH146" s="406" t="s">
        <v>397</v>
      </c>
      <c r="BI146" s="406" t="s">
        <v>397</v>
      </c>
      <c r="BJ146" s="406" t="s">
        <v>397</v>
      </c>
      <c r="BK146" s="406" t="s">
        <v>397</v>
      </c>
      <c r="BL146" s="406" t="s">
        <v>397</v>
      </c>
      <c r="BM146" s="406" t="s">
        <v>397</v>
      </c>
      <c r="BN146" s="406" t="s">
        <v>397</v>
      </c>
      <c r="BO146" s="406" t="s">
        <v>397</v>
      </c>
      <c r="BP146" s="406" t="s">
        <v>397</v>
      </c>
      <c r="BQ146" s="406" t="s">
        <v>397</v>
      </c>
      <c r="BR146" s="406" t="s">
        <v>397</v>
      </c>
      <c r="BS146" s="406" t="s">
        <v>397</v>
      </c>
      <c r="BT146" s="406" t="s">
        <v>397</v>
      </c>
      <c r="BU146" s="406" t="s">
        <v>397</v>
      </c>
      <c r="BV146" s="406" t="s">
        <v>397</v>
      </c>
      <c r="BW146" s="406" t="s">
        <v>397</v>
      </c>
      <c r="BX146" s="406" t="s">
        <v>397</v>
      </c>
      <c r="BY146" s="406" t="s">
        <v>397</v>
      </c>
      <c r="BZ146" s="406" t="s">
        <v>397</v>
      </c>
      <c r="CA146" s="406" t="s">
        <v>397</v>
      </c>
      <c r="CB146" s="406" t="s">
        <v>397</v>
      </c>
      <c r="CC146" s="406" t="s">
        <v>397</v>
      </c>
      <c r="CD146" s="406" t="s">
        <v>397</v>
      </c>
      <c r="CE146" s="406" t="s">
        <v>397</v>
      </c>
      <c r="CF146" s="406" t="s">
        <v>397</v>
      </c>
      <c r="CG146" s="406" t="s">
        <v>397</v>
      </c>
      <c r="CH146" s="406" t="s">
        <v>397</v>
      </c>
      <c r="CI146" s="406" t="s">
        <v>397</v>
      </c>
      <c r="CJ146" s="406" t="s">
        <v>397</v>
      </c>
      <c r="CK146" s="406" t="s">
        <v>397</v>
      </c>
      <c r="CL146" s="406" t="s">
        <v>397</v>
      </c>
      <c r="CM146" s="406" t="s">
        <v>397</v>
      </c>
      <c r="CN146" s="406" t="s">
        <v>397</v>
      </c>
      <c r="CO146" s="406" t="s">
        <v>397</v>
      </c>
      <c r="CP146" s="406" t="s">
        <v>397</v>
      </c>
      <c r="CQ146" s="406" t="s">
        <v>397</v>
      </c>
      <c r="CR146" s="406" t="s">
        <v>397</v>
      </c>
      <c r="CS146" s="406" t="s">
        <v>397</v>
      </c>
      <c r="CT146" s="406" t="s">
        <v>397</v>
      </c>
      <c r="CU146" s="406" t="s">
        <v>397</v>
      </c>
      <c r="CV146" s="406" t="s">
        <v>397</v>
      </c>
      <c r="CW146" s="406" t="s">
        <v>397</v>
      </c>
      <c r="CX146" s="406" t="s">
        <v>397</v>
      </c>
      <c r="CY146" s="406" t="s">
        <v>397</v>
      </c>
      <c r="CZ146" s="406" t="s">
        <v>397</v>
      </c>
      <c r="DA146" s="406" t="s">
        <v>397</v>
      </c>
      <c r="DB146" s="406" t="s">
        <v>397</v>
      </c>
      <c r="DC146" s="397"/>
      <c r="DD146" s="397"/>
      <c r="DE146" s="397"/>
      <c r="DF146" s="397" t="s">
        <v>397</v>
      </c>
      <c r="DG146" s="397" t="s">
        <v>397</v>
      </c>
      <c r="DH146" s="397" t="s">
        <v>397</v>
      </c>
      <c r="DI146" s="397" t="s">
        <v>397</v>
      </c>
      <c r="DJ146" s="397" t="s">
        <v>397</v>
      </c>
      <c r="DK146" s="397" t="s">
        <v>397</v>
      </c>
      <c r="DL146" s="397"/>
      <c r="DM146" s="397"/>
      <c r="DN146" s="397" t="s">
        <v>206</v>
      </c>
      <c r="DO146" s="395" t="s">
        <v>206</v>
      </c>
      <c r="DP146" s="406" t="s">
        <v>397</v>
      </c>
      <c r="DQ146" s="406" t="s">
        <v>397</v>
      </c>
      <c r="DR146" s="406" t="s">
        <v>397</v>
      </c>
      <c r="DS146" s="406" t="s">
        <v>397</v>
      </c>
      <c r="DT146" s="406" t="s">
        <v>397</v>
      </c>
      <c r="DU146" s="406" t="s">
        <v>397</v>
      </c>
      <c r="DV146" s="406" t="s">
        <v>397</v>
      </c>
      <c r="DW146" s="406" t="s">
        <v>397</v>
      </c>
      <c r="DX146" s="406" t="s">
        <v>397</v>
      </c>
      <c r="DY146" s="406" t="s">
        <v>397</v>
      </c>
      <c r="DZ146" s="406" t="s">
        <v>397</v>
      </c>
      <c r="EA146" s="406" t="s">
        <v>397</v>
      </c>
      <c r="EB146" s="406" t="s">
        <v>397</v>
      </c>
      <c r="EC146" s="406" t="s">
        <v>397</v>
      </c>
      <c r="ED146" s="406" t="s">
        <v>397</v>
      </c>
      <c r="EE146" s="406" t="s">
        <v>397</v>
      </c>
      <c r="EF146" s="406" t="s">
        <v>397</v>
      </c>
      <c r="EG146" s="406" t="s">
        <v>397</v>
      </c>
      <c r="EH146" s="406" t="s">
        <v>397</v>
      </c>
      <c r="EI146" s="406" t="s">
        <v>397</v>
      </c>
      <c r="EJ146" s="406" t="s">
        <v>397</v>
      </c>
      <c r="EK146" s="406" t="s">
        <v>397</v>
      </c>
      <c r="EL146" s="406" t="s">
        <v>397</v>
      </c>
      <c r="EM146" s="406" t="s">
        <v>397</v>
      </c>
      <c r="EN146" s="406" t="s">
        <v>397</v>
      </c>
      <c r="EO146" s="406" t="s">
        <v>397</v>
      </c>
      <c r="EP146" s="406" t="s">
        <v>397</v>
      </c>
      <c r="EQ146" s="406" t="s">
        <v>397</v>
      </c>
      <c r="ER146" s="406" t="s">
        <v>397</v>
      </c>
      <c r="ES146" s="406" t="s">
        <v>397</v>
      </c>
      <c r="ET146" s="406" t="s">
        <v>397</v>
      </c>
      <c r="EU146" s="406" t="s">
        <v>397</v>
      </c>
      <c r="EV146" s="406" t="s">
        <v>397</v>
      </c>
      <c r="EW146" s="406" t="s">
        <v>397</v>
      </c>
      <c r="EX146" s="406" t="s">
        <v>397</v>
      </c>
      <c r="EY146" s="406" t="s">
        <v>397</v>
      </c>
      <c r="EZ146" s="406" t="s">
        <v>397</v>
      </c>
      <c r="FA146" s="406" t="s">
        <v>397</v>
      </c>
      <c r="FB146" s="406" t="s">
        <v>397</v>
      </c>
      <c r="FC146" s="406" t="s">
        <v>397</v>
      </c>
      <c r="FD146" s="406" t="s">
        <v>397</v>
      </c>
      <c r="FE146" s="406" t="s">
        <v>397</v>
      </c>
      <c r="FF146" s="406" t="s">
        <v>397</v>
      </c>
      <c r="FG146" s="406" t="s">
        <v>397</v>
      </c>
      <c r="FH146" s="406" t="s">
        <v>397</v>
      </c>
      <c r="FI146" s="406" t="s">
        <v>397</v>
      </c>
      <c r="FJ146" s="406" t="s">
        <v>397</v>
      </c>
      <c r="FK146" s="406" t="s">
        <v>397</v>
      </c>
      <c r="FL146" s="406" t="s">
        <v>397</v>
      </c>
      <c r="FM146" s="406" t="s">
        <v>397</v>
      </c>
      <c r="FN146" s="406" t="s">
        <v>397</v>
      </c>
      <c r="FO146" s="406" t="s">
        <v>397</v>
      </c>
      <c r="FP146" s="406" t="s">
        <v>397</v>
      </c>
      <c r="FQ146" s="406" t="s">
        <v>397</v>
      </c>
      <c r="FR146" s="406" t="s">
        <v>397</v>
      </c>
      <c r="FS146" s="406" t="s">
        <v>397</v>
      </c>
      <c r="FT146" s="406" t="s">
        <v>397</v>
      </c>
      <c r="FU146" s="406" t="s">
        <v>397</v>
      </c>
      <c r="FV146" s="406" t="s">
        <v>397</v>
      </c>
      <c r="FW146" s="406" t="s">
        <v>397</v>
      </c>
      <c r="FX146" s="406" t="s">
        <v>397</v>
      </c>
      <c r="FY146" s="406" t="s">
        <v>397</v>
      </c>
      <c r="FZ146" s="406" t="s">
        <v>397</v>
      </c>
      <c r="GA146" s="406" t="s">
        <v>397</v>
      </c>
      <c r="GB146" s="406" t="s">
        <v>397</v>
      </c>
      <c r="GC146" s="406" t="s">
        <v>397</v>
      </c>
      <c r="GD146" s="406" t="s">
        <v>397</v>
      </c>
      <c r="GE146" s="406" t="s">
        <v>397</v>
      </c>
      <c r="GF146" s="406" t="s">
        <v>397</v>
      </c>
      <c r="GG146" s="406" t="s">
        <v>397</v>
      </c>
      <c r="GH146" s="406" t="s">
        <v>397</v>
      </c>
      <c r="GI146" s="406" t="s">
        <v>397</v>
      </c>
      <c r="GJ146" s="406" t="s">
        <v>397</v>
      </c>
      <c r="GK146" s="406" t="s">
        <v>397</v>
      </c>
      <c r="GL146" s="406" t="s">
        <v>397</v>
      </c>
      <c r="GM146" s="406" t="s">
        <v>397</v>
      </c>
      <c r="GN146" s="406" t="s">
        <v>397</v>
      </c>
      <c r="GO146" s="406" t="s">
        <v>397</v>
      </c>
      <c r="GP146" s="406" t="s">
        <v>397</v>
      </c>
      <c r="GQ146" s="406" t="s">
        <v>397</v>
      </c>
      <c r="GR146" s="406" t="s">
        <v>397</v>
      </c>
      <c r="GS146" s="406" t="s">
        <v>397</v>
      </c>
      <c r="GT146" s="406" t="s">
        <v>397</v>
      </c>
      <c r="GU146" s="406" t="s">
        <v>397</v>
      </c>
      <c r="GV146" s="406" t="s">
        <v>397</v>
      </c>
      <c r="GW146" s="406" t="s">
        <v>397</v>
      </c>
      <c r="GX146" s="406" t="s">
        <v>397</v>
      </c>
      <c r="GY146" s="406" t="s">
        <v>397</v>
      </c>
      <c r="GZ146" s="406" t="s">
        <v>397</v>
      </c>
      <c r="HA146" s="406" t="s">
        <v>397</v>
      </c>
      <c r="HB146" s="406" t="s">
        <v>397</v>
      </c>
      <c r="HC146" s="406" t="s">
        <v>397</v>
      </c>
      <c r="HD146" s="406" t="s">
        <v>397</v>
      </c>
      <c r="HE146" s="406" t="s">
        <v>397</v>
      </c>
      <c r="HF146" s="406" t="s">
        <v>397</v>
      </c>
      <c r="HG146" s="406" t="s">
        <v>397</v>
      </c>
      <c r="HH146" s="406" t="s">
        <v>397</v>
      </c>
      <c r="HI146" s="406" t="s">
        <v>397</v>
      </c>
      <c r="HJ146" s="406" t="s">
        <v>397</v>
      </c>
      <c r="HK146" s="406" t="s">
        <v>397</v>
      </c>
      <c r="HL146" s="406" t="s">
        <v>397</v>
      </c>
      <c r="HM146" s="406" t="s">
        <v>397</v>
      </c>
      <c r="HN146" s="406" t="s">
        <v>397</v>
      </c>
      <c r="HO146" s="406" t="s">
        <v>397</v>
      </c>
      <c r="HP146" s="406" t="s">
        <v>397</v>
      </c>
      <c r="HQ146" s="406" t="s">
        <v>397</v>
      </c>
      <c r="HR146" s="406" t="s">
        <v>397</v>
      </c>
      <c r="HS146" s="406" t="s">
        <v>397</v>
      </c>
      <c r="HT146" s="406" t="s">
        <v>397</v>
      </c>
      <c r="HU146" s="406" t="s">
        <v>397</v>
      </c>
      <c r="HV146" s="406" t="s">
        <v>397</v>
      </c>
      <c r="HW146" s="406" t="s">
        <v>397</v>
      </c>
      <c r="HX146" s="406" t="s">
        <v>397</v>
      </c>
      <c r="HY146" s="406" t="s">
        <v>397</v>
      </c>
      <c r="HZ146" s="406" t="s">
        <v>397</v>
      </c>
      <c r="IA146" s="406" t="s">
        <v>397</v>
      </c>
      <c r="IB146" s="406" t="s">
        <v>397</v>
      </c>
      <c r="IC146" s="406" t="s">
        <v>397</v>
      </c>
      <c r="ID146" s="406" t="s">
        <v>397</v>
      </c>
      <c r="IE146" s="406" t="s">
        <v>397</v>
      </c>
      <c r="IF146" s="406" t="s">
        <v>397</v>
      </c>
      <c r="IG146" s="406" t="s">
        <v>397</v>
      </c>
      <c r="IH146" s="406" t="s">
        <v>397</v>
      </c>
      <c r="II146" s="406" t="s">
        <v>397</v>
      </c>
      <c r="IJ146" s="406" t="s">
        <v>397</v>
      </c>
      <c r="IK146" s="406" t="s">
        <v>397</v>
      </c>
      <c r="IL146" s="406" t="s">
        <v>397</v>
      </c>
      <c r="IM146" s="406" t="s">
        <v>397</v>
      </c>
      <c r="IN146" s="406" t="s">
        <v>397</v>
      </c>
      <c r="IO146" s="406" t="s">
        <v>397</v>
      </c>
      <c r="IP146" s="406" t="s">
        <v>397</v>
      </c>
      <c r="IQ146" s="406" t="s">
        <v>397</v>
      </c>
      <c r="IR146" s="406" t="s">
        <v>397</v>
      </c>
      <c r="IS146" s="406" t="s">
        <v>397</v>
      </c>
      <c r="IT146" s="406" t="s">
        <v>397</v>
      </c>
      <c r="IU146" s="406" t="s">
        <v>397</v>
      </c>
      <c r="IV146" s="406" t="s">
        <v>397</v>
      </c>
      <c r="IW146" s="406" t="s">
        <v>397</v>
      </c>
      <c r="IX146" s="406" t="s">
        <v>397</v>
      </c>
      <c r="IY146" s="406" t="s">
        <v>397</v>
      </c>
      <c r="IZ146" s="406" t="s">
        <v>397</v>
      </c>
      <c r="JA146" s="406" t="s">
        <v>397</v>
      </c>
      <c r="JB146" s="406" t="s">
        <v>397</v>
      </c>
      <c r="JC146" s="406" t="s">
        <v>397</v>
      </c>
      <c r="JD146" s="406" t="s">
        <v>397</v>
      </c>
      <c r="JE146" s="406" t="s">
        <v>397</v>
      </c>
      <c r="JF146" s="406" t="s">
        <v>397</v>
      </c>
      <c r="JG146" s="406" t="s">
        <v>397</v>
      </c>
      <c r="JH146" s="406" t="s">
        <v>397</v>
      </c>
      <c r="JI146" s="406" t="s">
        <v>397</v>
      </c>
      <c r="JJ146" s="406" t="s">
        <v>397</v>
      </c>
      <c r="JK146" s="406" t="s">
        <v>397</v>
      </c>
      <c r="JL146" s="406" t="s">
        <v>397</v>
      </c>
      <c r="JM146" s="406" t="s">
        <v>397</v>
      </c>
      <c r="JN146" s="406" t="s">
        <v>397</v>
      </c>
      <c r="JO146" s="406" t="s">
        <v>397</v>
      </c>
      <c r="JP146" s="406" t="s">
        <v>397</v>
      </c>
      <c r="JQ146" s="406" t="s">
        <v>397</v>
      </c>
      <c r="JR146" s="406" t="s">
        <v>397</v>
      </c>
      <c r="JS146" s="406" t="s">
        <v>397</v>
      </c>
      <c r="JT146" s="406" t="s">
        <v>397</v>
      </c>
      <c r="JU146" s="406" t="s">
        <v>397</v>
      </c>
      <c r="JV146" s="406" t="s">
        <v>397</v>
      </c>
      <c r="JW146" s="406" t="s">
        <v>397</v>
      </c>
      <c r="JX146" s="406" t="s">
        <v>397</v>
      </c>
      <c r="JY146" s="406" t="s">
        <v>397</v>
      </c>
      <c r="JZ146" s="406" t="s">
        <v>397</v>
      </c>
      <c r="KA146" s="406" t="s">
        <v>397</v>
      </c>
      <c r="KB146" s="406" t="s">
        <v>397</v>
      </c>
      <c r="KC146" s="406" t="s">
        <v>397</v>
      </c>
      <c r="KD146" s="406" t="s">
        <v>397</v>
      </c>
      <c r="KE146" s="406" t="s">
        <v>397</v>
      </c>
      <c r="KF146" s="406" t="s">
        <v>397</v>
      </c>
      <c r="KG146" s="406" t="s">
        <v>397</v>
      </c>
      <c r="KH146" s="406" t="s">
        <v>397</v>
      </c>
      <c r="KI146" s="406" t="s">
        <v>397</v>
      </c>
      <c r="KJ146" s="406" t="s">
        <v>397</v>
      </c>
      <c r="KK146" s="406" t="s">
        <v>397</v>
      </c>
      <c r="KL146" s="406" t="s">
        <v>397</v>
      </c>
      <c r="KM146" s="406" t="s">
        <v>397</v>
      </c>
      <c r="KN146" s="406" t="s">
        <v>397</v>
      </c>
      <c r="KO146" s="406" t="s">
        <v>397</v>
      </c>
      <c r="KP146" s="406" t="s">
        <v>397</v>
      </c>
      <c r="KQ146" s="406" t="s">
        <v>397</v>
      </c>
      <c r="KR146" s="406" t="s">
        <v>397</v>
      </c>
      <c r="KS146" s="406" t="s">
        <v>397</v>
      </c>
      <c r="KT146" s="406" t="s">
        <v>397</v>
      </c>
      <c r="KU146" s="406"/>
      <c r="KV146" s="406"/>
      <c r="KW146" s="406"/>
      <c r="KX146" s="406"/>
      <c r="KY146" s="397"/>
      <c r="KZ146" s="397" t="s">
        <v>206</v>
      </c>
      <c r="LA146" s="397" t="s">
        <v>397</v>
      </c>
      <c r="LB146" s="397" t="s">
        <v>397</v>
      </c>
      <c r="LC146" s="397" t="s">
        <v>397</v>
      </c>
      <c r="LD146" s="397" t="s">
        <v>397</v>
      </c>
      <c r="LE146" s="397" t="s">
        <v>397</v>
      </c>
      <c r="LF146" s="397" t="s">
        <v>397</v>
      </c>
      <c r="LG146" s="397"/>
      <c r="LH146" s="406"/>
      <c r="LI146" s="406"/>
      <c r="LJ146" s="406"/>
      <c r="LK146" s="406"/>
      <c r="LL146" s="406"/>
      <c r="LM146" s="406"/>
      <c r="LN146" s="406"/>
      <c r="LO146" s="406"/>
      <c r="LP146" s="406"/>
      <c r="LQ146" s="406"/>
      <c r="LR146" s="406"/>
      <c r="LS146" s="406"/>
      <c r="LT146" s="406"/>
      <c r="LU146" s="406"/>
      <c r="LV146" s="406"/>
      <c r="LW146" s="406"/>
      <c r="LX146" s="406"/>
      <c r="LY146" s="406"/>
      <c r="LZ146" s="406"/>
      <c r="MA146" s="406"/>
      <c r="MB146" s="406"/>
      <c r="MC146" s="406"/>
      <c r="MD146" s="406"/>
      <c r="ME146" s="406"/>
      <c r="MF146" s="406"/>
      <c r="MG146" s="406"/>
      <c r="MH146" s="406"/>
      <c r="MI146" s="406"/>
      <c r="MJ146" s="406"/>
      <c r="MK146" s="406"/>
      <c r="ML146" s="406"/>
      <c r="MM146" s="406"/>
      <c r="MN146" s="406"/>
      <c r="MO146" s="406"/>
      <c r="MP146" s="406"/>
      <c r="MQ146" s="406"/>
      <c r="MR146" s="406"/>
      <c r="MS146" s="406"/>
      <c r="MT146" s="406"/>
      <c r="MU146" s="406"/>
      <c r="MV146" s="406"/>
      <c r="MW146" s="406"/>
      <c r="MX146" s="406"/>
      <c r="MY146" s="406"/>
      <c r="MZ146" s="406"/>
      <c r="NA146" s="406"/>
      <c r="NB146" s="406"/>
      <c r="NC146" s="406"/>
      <c r="ND146" s="406"/>
      <c r="NE146" s="406"/>
      <c r="NF146" s="406"/>
      <c r="NG146" s="406"/>
      <c r="NH146" s="406"/>
      <c r="NI146" s="406"/>
      <c r="NJ146" s="406"/>
      <c r="NK146" s="406"/>
      <c r="NL146" s="406"/>
      <c r="NM146" s="406"/>
      <c r="NN146" s="406"/>
      <c r="NO146" s="406"/>
      <c r="NP146" s="406"/>
      <c r="NQ146" s="406"/>
      <c r="NR146" s="406"/>
      <c r="NS146" s="406"/>
      <c r="NT146" s="406"/>
      <c r="NU146" s="406"/>
      <c r="NV146" s="406"/>
      <c r="NW146" s="406"/>
      <c r="NX146" s="406"/>
      <c r="NY146" s="406"/>
      <c r="NZ146" s="406"/>
      <c r="OA146" s="406"/>
      <c r="OB146" s="406"/>
      <c r="OC146" s="406"/>
      <c r="OD146" s="406"/>
      <c r="OE146" s="406"/>
      <c r="OF146" s="406"/>
      <c r="OG146" s="406"/>
      <c r="OH146" s="406"/>
      <c r="OI146" s="406"/>
      <c r="OJ146" s="406"/>
      <c r="OK146" s="406"/>
      <c r="OL146" s="406"/>
      <c r="OM146" s="406"/>
      <c r="ON146" s="406"/>
      <c r="OO146" s="406"/>
      <c r="OP146" s="406"/>
      <c r="OQ146" s="406"/>
      <c r="OR146" s="406"/>
      <c r="OS146" s="406"/>
      <c r="OT146" s="406"/>
      <c r="OU146" s="406"/>
      <c r="OV146" s="406"/>
      <c r="OW146" s="406"/>
      <c r="OX146" s="406"/>
      <c r="OY146" s="406"/>
      <c r="OZ146" s="406"/>
      <c r="PA146" s="406"/>
      <c r="PB146" s="406"/>
      <c r="PC146" s="406"/>
      <c r="PD146" s="406"/>
      <c r="PE146" s="406"/>
      <c r="PF146" s="406"/>
      <c r="PG146" s="406"/>
      <c r="PH146" s="406"/>
      <c r="PI146" s="406"/>
      <c r="PJ146" s="406"/>
      <c r="PK146" s="406"/>
      <c r="PL146" s="406"/>
      <c r="PM146" s="406"/>
      <c r="PN146" s="406"/>
      <c r="PO146" s="406"/>
      <c r="PP146" s="406"/>
      <c r="PQ146" s="406"/>
      <c r="PR146" s="406"/>
      <c r="PS146" s="406"/>
      <c r="PT146" s="406"/>
      <c r="PU146" s="406"/>
      <c r="PV146" s="406"/>
      <c r="PW146" s="406"/>
      <c r="PX146" s="406"/>
      <c r="PY146" s="406"/>
      <c r="PZ146" s="406"/>
      <c r="QA146" s="406"/>
      <c r="QB146" s="406"/>
      <c r="QC146" s="406"/>
      <c r="QD146" s="406"/>
      <c r="QE146" s="406"/>
      <c r="QF146" s="406"/>
      <c r="QG146" s="406"/>
      <c r="QH146" s="406"/>
      <c r="QI146" s="406"/>
      <c r="QJ146" s="406"/>
      <c r="QK146" s="406"/>
      <c r="QL146" s="406"/>
      <c r="QM146" s="406"/>
      <c r="QN146" s="406"/>
      <c r="QO146" s="406"/>
      <c r="QP146" s="406"/>
      <c r="QQ146" s="406"/>
      <c r="QR146" s="406"/>
      <c r="QS146" s="406"/>
      <c r="QT146" s="406"/>
      <c r="QU146" s="406"/>
      <c r="QV146" s="406"/>
      <c r="QW146" s="406"/>
      <c r="QX146" s="406"/>
      <c r="QY146" s="406"/>
      <c r="QZ146" s="406"/>
      <c r="RA146" s="406"/>
      <c r="RB146" s="406"/>
      <c r="RC146" s="406"/>
      <c r="RD146" s="406"/>
      <c r="RE146" s="406"/>
      <c r="RF146" s="406"/>
      <c r="RG146" s="406"/>
      <c r="RH146" s="406"/>
      <c r="RI146" s="406"/>
      <c r="RJ146" s="406"/>
      <c r="RK146" s="406"/>
      <c r="RL146" s="406"/>
      <c r="RM146" s="406"/>
      <c r="RN146" s="406"/>
      <c r="RO146" s="406"/>
      <c r="RP146" s="406"/>
      <c r="RQ146" s="406"/>
      <c r="RR146" s="406"/>
      <c r="RS146" s="406"/>
      <c r="RT146" s="406"/>
      <c r="RU146" s="406"/>
      <c r="RV146" s="406"/>
      <c r="RW146" s="406"/>
      <c r="RX146" s="406"/>
      <c r="RY146" s="406"/>
      <c r="RZ146" s="406"/>
      <c r="SA146" s="406"/>
      <c r="SB146" s="406"/>
      <c r="SC146" s="406"/>
      <c r="SD146" s="406"/>
      <c r="SE146" s="406"/>
      <c r="SF146" s="406"/>
      <c r="SG146" s="406"/>
    </row>
    <row r="147" spans="1:501">
      <c r="A147" s="395"/>
      <c r="B147" s="395" t="s">
        <v>207</v>
      </c>
      <c r="C147" s="395">
        <v>24</v>
      </c>
      <c r="D147" s="395">
        <v>39</v>
      </c>
      <c r="E147" s="395">
        <v>48</v>
      </c>
      <c r="F147" s="395">
        <v>115</v>
      </c>
      <c r="G147" s="395">
        <v>77</v>
      </c>
      <c r="H147" s="395">
        <v>169</v>
      </c>
      <c r="I147" s="395">
        <v>483</v>
      </c>
      <c r="J147" s="395">
        <v>281</v>
      </c>
      <c r="K147" s="395">
        <v>279</v>
      </c>
      <c r="L147" s="395">
        <v>374</v>
      </c>
      <c r="M147" s="395">
        <v>0</v>
      </c>
      <c r="N147" s="395"/>
      <c r="O147" s="398" t="s">
        <v>516</v>
      </c>
      <c r="P147" s="395">
        <v>365</v>
      </c>
      <c r="Q147" s="395">
        <v>279</v>
      </c>
      <c r="R147" s="395">
        <v>267</v>
      </c>
      <c r="S147" s="395">
        <v>287</v>
      </c>
      <c r="T147" s="395">
        <v>374</v>
      </c>
      <c r="U147" s="395">
        <v>0</v>
      </c>
      <c r="V147" s="395">
        <v>0</v>
      </c>
      <c r="W147" s="395" t="s">
        <v>397</v>
      </c>
      <c r="X147" s="395" t="s">
        <v>397</v>
      </c>
      <c r="Y147" s="395" t="s">
        <v>397</v>
      </c>
      <c r="Z147" s="395"/>
      <c r="AA147" s="395"/>
      <c r="AB147" s="395"/>
      <c r="AC147" s="395"/>
      <c r="AD147" s="395"/>
      <c r="AE147" s="395"/>
      <c r="AF147" s="397" t="s">
        <v>207</v>
      </c>
      <c r="AG147" s="395" t="s">
        <v>207</v>
      </c>
      <c r="AH147" s="406" t="s">
        <v>397</v>
      </c>
      <c r="AI147" s="406" t="s">
        <v>397</v>
      </c>
      <c r="AJ147" s="406" t="s">
        <v>397</v>
      </c>
      <c r="AK147" s="406" t="s">
        <v>397</v>
      </c>
      <c r="AL147" s="406" t="s">
        <v>397</v>
      </c>
      <c r="AM147" s="406" t="s">
        <v>397</v>
      </c>
      <c r="AN147" s="406" t="s">
        <v>397</v>
      </c>
      <c r="AO147" s="406" t="s">
        <v>397</v>
      </c>
      <c r="AP147" s="406" t="s">
        <v>397</v>
      </c>
      <c r="AQ147" s="406" t="s">
        <v>397</v>
      </c>
      <c r="AR147" s="406" t="s">
        <v>397</v>
      </c>
      <c r="AS147" s="406" t="s">
        <v>397</v>
      </c>
      <c r="AT147" s="406" t="s">
        <v>397</v>
      </c>
      <c r="AU147" s="406" t="s">
        <v>397</v>
      </c>
      <c r="AV147" s="406" t="s">
        <v>397</v>
      </c>
      <c r="AW147" s="406" t="s">
        <v>397</v>
      </c>
      <c r="AX147" s="406" t="s">
        <v>397</v>
      </c>
      <c r="AY147" s="406" t="s">
        <v>397</v>
      </c>
      <c r="AZ147" s="406" t="s">
        <v>397</v>
      </c>
      <c r="BA147" s="406" t="s">
        <v>397</v>
      </c>
      <c r="BB147" s="406" t="s">
        <v>397</v>
      </c>
      <c r="BC147" s="406" t="s">
        <v>397</v>
      </c>
      <c r="BD147" s="406" t="s">
        <v>397</v>
      </c>
      <c r="BE147" s="406" t="s">
        <v>397</v>
      </c>
      <c r="BF147" s="406" t="s">
        <v>397</v>
      </c>
      <c r="BG147" s="406" t="s">
        <v>397</v>
      </c>
      <c r="BH147" s="406" t="s">
        <v>397</v>
      </c>
      <c r="BI147" s="406" t="s">
        <v>397</v>
      </c>
      <c r="BJ147" s="406" t="s">
        <v>397</v>
      </c>
      <c r="BK147" s="406" t="s">
        <v>397</v>
      </c>
      <c r="BL147" s="406" t="s">
        <v>397</v>
      </c>
      <c r="BM147" s="406" t="s">
        <v>397</v>
      </c>
      <c r="BN147" s="406" t="s">
        <v>397</v>
      </c>
      <c r="BO147" s="406" t="s">
        <v>397</v>
      </c>
      <c r="BP147" s="406" t="s">
        <v>397</v>
      </c>
      <c r="BQ147" s="406" t="s">
        <v>397</v>
      </c>
      <c r="BR147" s="406" t="s">
        <v>397</v>
      </c>
      <c r="BS147" s="406" t="s">
        <v>397</v>
      </c>
      <c r="BT147" s="406" t="s">
        <v>397</v>
      </c>
      <c r="BU147" s="406" t="s">
        <v>397</v>
      </c>
      <c r="BV147" s="406" t="s">
        <v>397</v>
      </c>
      <c r="BW147" s="406" t="s">
        <v>397</v>
      </c>
      <c r="BX147" s="406" t="s">
        <v>397</v>
      </c>
      <c r="BY147" s="406" t="s">
        <v>397</v>
      </c>
      <c r="BZ147" s="406" t="s">
        <v>397</v>
      </c>
      <c r="CA147" s="406" t="s">
        <v>397</v>
      </c>
      <c r="CB147" s="406" t="s">
        <v>397</v>
      </c>
      <c r="CC147" s="406" t="s">
        <v>397</v>
      </c>
      <c r="CD147" s="406" t="s">
        <v>397</v>
      </c>
      <c r="CE147" s="406" t="s">
        <v>397</v>
      </c>
      <c r="CF147" s="406" t="s">
        <v>397</v>
      </c>
      <c r="CG147" s="406" t="s">
        <v>397</v>
      </c>
      <c r="CH147" s="406" t="s">
        <v>397</v>
      </c>
      <c r="CI147" s="406" t="s">
        <v>397</v>
      </c>
      <c r="CJ147" s="406" t="s">
        <v>397</v>
      </c>
      <c r="CK147" s="406" t="s">
        <v>397</v>
      </c>
      <c r="CL147" s="406" t="s">
        <v>397</v>
      </c>
      <c r="CM147" s="406" t="s">
        <v>397</v>
      </c>
      <c r="CN147" s="406" t="s">
        <v>397</v>
      </c>
      <c r="CO147" s="406" t="s">
        <v>397</v>
      </c>
      <c r="CP147" s="406" t="s">
        <v>397</v>
      </c>
      <c r="CQ147" s="406" t="s">
        <v>397</v>
      </c>
      <c r="CR147" s="406" t="s">
        <v>397</v>
      </c>
      <c r="CS147" s="406" t="s">
        <v>397</v>
      </c>
      <c r="CT147" s="406" t="s">
        <v>397</v>
      </c>
      <c r="CU147" s="406" t="s">
        <v>397</v>
      </c>
      <c r="CV147" s="406" t="s">
        <v>397</v>
      </c>
      <c r="CW147" s="406" t="s">
        <v>397</v>
      </c>
      <c r="CX147" s="406" t="s">
        <v>397</v>
      </c>
      <c r="CY147" s="406" t="s">
        <v>397</v>
      </c>
      <c r="CZ147" s="406" t="s">
        <v>397</v>
      </c>
      <c r="DA147" s="406" t="s">
        <v>397</v>
      </c>
      <c r="DB147" s="406" t="s">
        <v>397</v>
      </c>
      <c r="DC147" s="397"/>
      <c r="DD147" s="397"/>
      <c r="DE147" s="397"/>
      <c r="DF147" s="397" t="s">
        <v>397</v>
      </c>
      <c r="DG147" s="397" t="s">
        <v>397</v>
      </c>
      <c r="DH147" s="397" t="s">
        <v>397</v>
      </c>
      <c r="DI147" s="397" t="s">
        <v>397</v>
      </c>
      <c r="DJ147" s="397" t="s">
        <v>397</v>
      </c>
      <c r="DK147" s="397" t="s">
        <v>397</v>
      </c>
      <c r="DL147" s="397"/>
      <c r="DM147" s="397"/>
      <c r="DN147" s="397" t="s">
        <v>207</v>
      </c>
      <c r="DO147" s="395" t="s">
        <v>207</v>
      </c>
      <c r="DP147" s="406" t="s">
        <v>397</v>
      </c>
      <c r="DQ147" s="406" t="s">
        <v>397</v>
      </c>
      <c r="DR147" s="406" t="s">
        <v>397</v>
      </c>
      <c r="DS147" s="406" t="s">
        <v>397</v>
      </c>
      <c r="DT147" s="406" t="s">
        <v>397</v>
      </c>
      <c r="DU147" s="406" t="s">
        <v>397</v>
      </c>
      <c r="DV147" s="406" t="s">
        <v>397</v>
      </c>
      <c r="DW147" s="406" t="s">
        <v>397</v>
      </c>
      <c r="DX147" s="406" t="s">
        <v>397</v>
      </c>
      <c r="DY147" s="406" t="s">
        <v>397</v>
      </c>
      <c r="DZ147" s="406" t="s">
        <v>397</v>
      </c>
      <c r="EA147" s="406" t="s">
        <v>397</v>
      </c>
      <c r="EB147" s="406" t="s">
        <v>397</v>
      </c>
      <c r="EC147" s="406" t="s">
        <v>397</v>
      </c>
      <c r="ED147" s="406" t="s">
        <v>397</v>
      </c>
      <c r="EE147" s="406" t="s">
        <v>397</v>
      </c>
      <c r="EF147" s="406" t="s">
        <v>397</v>
      </c>
      <c r="EG147" s="406" t="s">
        <v>397</v>
      </c>
      <c r="EH147" s="406" t="s">
        <v>397</v>
      </c>
      <c r="EI147" s="406" t="s">
        <v>397</v>
      </c>
      <c r="EJ147" s="406" t="s">
        <v>397</v>
      </c>
      <c r="EK147" s="406" t="s">
        <v>397</v>
      </c>
      <c r="EL147" s="406" t="s">
        <v>397</v>
      </c>
      <c r="EM147" s="406" t="s">
        <v>397</v>
      </c>
      <c r="EN147" s="406" t="s">
        <v>397</v>
      </c>
      <c r="EO147" s="406" t="s">
        <v>397</v>
      </c>
      <c r="EP147" s="406" t="s">
        <v>397</v>
      </c>
      <c r="EQ147" s="406" t="s">
        <v>397</v>
      </c>
      <c r="ER147" s="406" t="s">
        <v>397</v>
      </c>
      <c r="ES147" s="406" t="s">
        <v>397</v>
      </c>
      <c r="ET147" s="406" t="s">
        <v>397</v>
      </c>
      <c r="EU147" s="406" t="s">
        <v>397</v>
      </c>
      <c r="EV147" s="406" t="s">
        <v>397</v>
      </c>
      <c r="EW147" s="406" t="s">
        <v>397</v>
      </c>
      <c r="EX147" s="406" t="s">
        <v>397</v>
      </c>
      <c r="EY147" s="406" t="s">
        <v>397</v>
      </c>
      <c r="EZ147" s="406" t="s">
        <v>397</v>
      </c>
      <c r="FA147" s="406" t="s">
        <v>397</v>
      </c>
      <c r="FB147" s="406" t="s">
        <v>397</v>
      </c>
      <c r="FC147" s="406" t="s">
        <v>397</v>
      </c>
      <c r="FD147" s="406" t="s">
        <v>397</v>
      </c>
      <c r="FE147" s="406" t="s">
        <v>397</v>
      </c>
      <c r="FF147" s="406" t="s">
        <v>397</v>
      </c>
      <c r="FG147" s="406" t="s">
        <v>397</v>
      </c>
      <c r="FH147" s="406" t="s">
        <v>397</v>
      </c>
      <c r="FI147" s="406" t="s">
        <v>397</v>
      </c>
      <c r="FJ147" s="406" t="s">
        <v>397</v>
      </c>
      <c r="FK147" s="406" t="s">
        <v>397</v>
      </c>
      <c r="FL147" s="406" t="s">
        <v>397</v>
      </c>
      <c r="FM147" s="406" t="s">
        <v>397</v>
      </c>
      <c r="FN147" s="406" t="s">
        <v>397</v>
      </c>
      <c r="FO147" s="406" t="s">
        <v>397</v>
      </c>
      <c r="FP147" s="406" t="s">
        <v>397</v>
      </c>
      <c r="FQ147" s="406" t="s">
        <v>397</v>
      </c>
      <c r="FR147" s="406" t="s">
        <v>397</v>
      </c>
      <c r="FS147" s="406" t="s">
        <v>397</v>
      </c>
      <c r="FT147" s="406" t="s">
        <v>397</v>
      </c>
      <c r="FU147" s="406" t="s">
        <v>397</v>
      </c>
      <c r="FV147" s="406" t="s">
        <v>397</v>
      </c>
      <c r="FW147" s="406" t="s">
        <v>397</v>
      </c>
      <c r="FX147" s="406" t="s">
        <v>397</v>
      </c>
      <c r="FY147" s="406" t="s">
        <v>397</v>
      </c>
      <c r="FZ147" s="406" t="s">
        <v>397</v>
      </c>
      <c r="GA147" s="406" t="s">
        <v>397</v>
      </c>
      <c r="GB147" s="406" t="s">
        <v>397</v>
      </c>
      <c r="GC147" s="406" t="s">
        <v>397</v>
      </c>
      <c r="GD147" s="406" t="s">
        <v>397</v>
      </c>
      <c r="GE147" s="406" t="s">
        <v>397</v>
      </c>
      <c r="GF147" s="406" t="s">
        <v>397</v>
      </c>
      <c r="GG147" s="406" t="s">
        <v>397</v>
      </c>
      <c r="GH147" s="406" t="s">
        <v>397</v>
      </c>
      <c r="GI147" s="406" t="s">
        <v>397</v>
      </c>
      <c r="GJ147" s="406" t="s">
        <v>397</v>
      </c>
      <c r="GK147" s="406" t="s">
        <v>397</v>
      </c>
      <c r="GL147" s="406" t="s">
        <v>397</v>
      </c>
      <c r="GM147" s="406" t="s">
        <v>397</v>
      </c>
      <c r="GN147" s="406" t="s">
        <v>397</v>
      </c>
      <c r="GO147" s="406" t="s">
        <v>397</v>
      </c>
      <c r="GP147" s="406" t="s">
        <v>397</v>
      </c>
      <c r="GQ147" s="406" t="s">
        <v>397</v>
      </c>
      <c r="GR147" s="406" t="s">
        <v>397</v>
      </c>
      <c r="GS147" s="406" t="s">
        <v>397</v>
      </c>
      <c r="GT147" s="406" t="s">
        <v>397</v>
      </c>
      <c r="GU147" s="406" t="s">
        <v>397</v>
      </c>
      <c r="GV147" s="406" t="s">
        <v>397</v>
      </c>
      <c r="GW147" s="406" t="s">
        <v>397</v>
      </c>
      <c r="GX147" s="406" t="s">
        <v>397</v>
      </c>
      <c r="GY147" s="406" t="s">
        <v>397</v>
      </c>
      <c r="GZ147" s="406" t="s">
        <v>397</v>
      </c>
      <c r="HA147" s="406" t="s">
        <v>397</v>
      </c>
      <c r="HB147" s="406" t="s">
        <v>397</v>
      </c>
      <c r="HC147" s="406" t="s">
        <v>397</v>
      </c>
      <c r="HD147" s="406" t="s">
        <v>397</v>
      </c>
      <c r="HE147" s="406" t="s">
        <v>397</v>
      </c>
      <c r="HF147" s="406" t="s">
        <v>397</v>
      </c>
      <c r="HG147" s="406" t="s">
        <v>397</v>
      </c>
      <c r="HH147" s="406" t="s">
        <v>397</v>
      </c>
      <c r="HI147" s="406" t="s">
        <v>397</v>
      </c>
      <c r="HJ147" s="406" t="s">
        <v>397</v>
      </c>
      <c r="HK147" s="406" t="s">
        <v>397</v>
      </c>
      <c r="HL147" s="406" t="s">
        <v>397</v>
      </c>
      <c r="HM147" s="406" t="s">
        <v>397</v>
      </c>
      <c r="HN147" s="406" t="s">
        <v>397</v>
      </c>
      <c r="HO147" s="406" t="s">
        <v>397</v>
      </c>
      <c r="HP147" s="406" t="s">
        <v>397</v>
      </c>
      <c r="HQ147" s="406" t="s">
        <v>397</v>
      </c>
      <c r="HR147" s="406" t="s">
        <v>397</v>
      </c>
      <c r="HS147" s="406" t="s">
        <v>397</v>
      </c>
      <c r="HT147" s="406" t="s">
        <v>397</v>
      </c>
      <c r="HU147" s="406" t="s">
        <v>397</v>
      </c>
      <c r="HV147" s="406" t="s">
        <v>397</v>
      </c>
      <c r="HW147" s="406" t="s">
        <v>397</v>
      </c>
      <c r="HX147" s="406" t="s">
        <v>397</v>
      </c>
      <c r="HY147" s="406" t="s">
        <v>397</v>
      </c>
      <c r="HZ147" s="406" t="s">
        <v>397</v>
      </c>
      <c r="IA147" s="406" t="s">
        <v>397</v>
      </c>
      <c r="IB147" s="406" t="s">
        <v>397</v>
      </c>
      <c r="IC147" s="406" t="s">
        <v>397</v>
      </c>
      <c r="ID147" s="406" t="s">
        <v>397</v>
      </c>
      <c r="IE147" s="406" t="s">
        <v>397</v>
      </c>
      <c r="IF147" s="406" t="s">
        <v>397</v>
      </c>
      <c r="IG147" s="406" t="s">
        <v>397</v>
      </c>
      <c r="IH147" s="406" t="s">
        <v>397</v>
      </c>
      <c r="II147" s="406" t="s">
        <v>397</v>
      </c>
      <c r="IJ147" s="406" t="s">
        <v>397</v>
      </c>
      <c r="IK147" s="406" t="s">
        <v>397</v>
      </c>
      <c r="IL147" s="406" t="s">
        <v>397</v>
      </c>
      <c r="IM147" s="406" t="s">
        <v>397</v>
      </c>
      <c r="IN147" s="406" t="s">
        <v>397</v>
      </c>
      <c r="IO147" s="406" t="s">
        <v>397</v>
      </c>
      <c r="IP147" s="406" t="s">
        <v>397</v>
      </c>
      <c r="IQ147" s="406" t="s">
        <v>397</v>
      </c>
      <c r="IR147" s="406" t="s">
        <v>397</v>
      </c>
      <c r="IS147" s="406" t="s">
        <v>397</v>
      </c>
      <c r="IT147" s="406" t="s">
        <v>397</v>
      </c>
      <c r="IU147" s="406" t="s">
        <v>397</v>
      </c>
      <c r="IV147" s="406" t="s">
        <v>397</v>
      </c>
      <c r="IW147" s="406" t="s">
        <v>397</v>
      </c>
      <c r="IX147" s="406" t="s">
        <v>397</v>
      </c>
      <c r="IY147" s="406" t="s">
        <v>397</v>
      </c>
      <c r="IZ147" s="406" t="s">
        <v>397</v>
      </c>
      <c r="JA147" s="406" t="s">
        <v>397</v>
      </c>
      <c r="JB147" s="406" t="s">
        <v>397</v>
      </c>
      <c r="JC147" s="406" t="s">
        <v>397</v>
      </c>
      <c r="JD147" s="406" t="s">
        <v>397</v>
      </c>
      <c r="JE147" s="406" t="s">
        <v>397</v>
      </c>
      <c r="JF147" s="406" t="s">
        <v>397</v>
      </c>
      <c r="JG147" s="406" t="s">
        <v>397</v>
      </c>
      <c r="JH147" s="406" t="s">
        <v>397</v>
      </c>
      <c r="JI147" s="406" t="s">
        <v>397</v>
      </c>
      <c r="JJ147" s="406" t="s">
        <v>397</v>
      </c>
      <c r="JK147" s="406" t="s">
        <v>397</v>
      </c>
      <c r="JL147" s="406" t="s">
        <v>397</v>
      </c>
      <c r="JM147" s="406" t="s">
        <v>397</v>
      </c>
      <c r="JN147" s="406" t="s">
        <v>397</v>
      </c>
      <c r="JO147" s="406" t="s">
        <v>397</v>
      </c>
      <c r="JP147" s="406" t="s">
        <v>397</v>
      </c>
      <c r="JQ147" s="406" t="s">
        <v>397</v>
      </c>
      <c r="JR147" s="406" t="s">
        <v>397</v>
      </c>
      <c r="JS147" s="406" t="s">
        <v>397</v>
      </c>
      <c r="JT147" s="406" t="s">
        <v>397</v>
      </c>
      <c r="JU147" s="406" t="s">
        <v>397</v>
      </c>
      <c r="JV147" s="406" t="s">
        <v>397</v>
      </c>
      <c r="JW147" s="406" t="s">
        <v>397</v>
      </c>
      <c r="JX147" s="406" t="s">
        <v>397</v>
      </c>
      <c r="JY147" s="406" t="s">
        <v>397</v>
      </c>
      <c r="JZ147" s="406" t="s">
        <v>397</v>
      </c>
      <c r="KA147" s="406" t="s">
        <v>397</v>
      </c>
      <c r="KB147" s="406" t="s">
        <v>397</v>
      </c>
      <c r="KC147" s="406" t="s">
        <v>397</v>
      </c>
      <c r="KD147" s="406" t="s">
        <v>397</v>
      </c>
      <c r="KE147" s="406" t="s">
        <v>397</v>
      </c>
      <c r="KF147" s="406" t="s">
        <v>397</v>
      </c>
      <c r="KG147" s="406" t="s">
        <v>397</v>
      </c>
      <c r="KH147" s="406" t="s">
        <v>397</v>
      </c>
      <c r="KI147" s="406" t="s">
        <v>397</v>
      </c>
      <c r="KJ147" s="406" t="s">
        <v>397</v>
      </c>
      <c r="KK147" s="406" t="s">
        <v>397</v>
      </c>
      <c r="KL147" s="406" t="s">
        <v>397</v>
      </c>
      <c r="KM147" s="406" t="s">
        <v>397</v>
      </c>
      <c r="KN147" s="406" t="s">
        <v>397</v>
      </c>
      <c r="KO147" s="406" t="s">
        <v>397</v>
      </c>
      <c r="KP147" s="406" t="s">
        <v>397</v>
      </c>
      <c r="KQ147" s="406" t="s">
        <v>397</v>
      </c>
      <c r="KR147" s="406" t="s">
        <v>397</v>
      </c>
      <c r="KS147" s="406" t="s">
        <v>397</v>
      </c>
      <c r="KT147" s="406" t="s">
        <v>397</v>
      </c>
      <c r="KU147" s="406"/>
      <c r="KV147" s="406"/>
      <c r="KW147" s="406"/>
      <c r="KX147" s="406"/>
      <c r="KY147" s="397"/>
      <c r="KZ147" s="397" t="s">
        <v>207</v>
      </c>
      <c r="LA147" s="397" t="s">
        <v>397</v>
      </c>
      <c r="LB147" s="397" t="s">
        <v>397</v>
      </c>
      <c r="LC147" s="397" t="s">
        <v>397</v>
      </c>
      <c r="LD147" s="397" t="s">
        <v>397</v>
      </c>
      <c r="LE147" s="397" t="s">
        <v>397</v>
      </c>
      <c r="LF147" s="397" t="s">
        <v>397</v>
      </c>
      <c r="LG147" s="397"/>
      <c r="LH147" s="406"/>
      <c r="LI147" s="406"/>
      <c r="LJ147" s="406"/>
      <c r="LK147" s="406"/>
      <c r="LL147" s="406"/>
      <c r="LM147" s="406"/>
      <c r="LN147" s="406"/>
      <c r="LO147" s="406"/>
      <c r="LP147" s="406"/>
      <c r="LQ147" s="406"/>
      <c r="LR147" s="406"/>
      <c r="LS147" s="406"/>
      <c r="LT147" s="406"/>
      <c r="LU147" s="406"/>
      <c r="LV147" s="406"/>
      <c r="LW147" s="406"/>
      <c r="LX147" s="406"/>
      <c r="LY147" s="406"/>
      <c r="LZ147" s="406"/>
      <c r="MA147" s="406"/>
      <c r="MB147" s="406"/>
      <c r="MC147" s="406"/>
      <c r="MD147" s="406"/>
      <c r="ME147" s="406"/>
      <c r="MF147" s="406"/>
      <c r="MG147" s="406"/>
      <c r="MH147" s="406"/>
      <c r="MI147" s="406"/>
      <c r="MJ147" s="406"/>
      <c r="MK147" s="406"/>
      <c r="ML147" s="406"/>
      <c r="MM147" s="406"/>
      <c r="MN147" s="406"/>
      <c r="MO147" s="406"/>
      <c r="MP147" s="406"/>
      <c r="MQ147" s="406"/>
      <c r="MR147" s="406"/>
      <c r="MS147" s="406"/>
      <c r="MT147" s="406"/>
      <c r="MU147" s="406"/>
      <c r="MV147" s="406"/>
      <c r="MW147" s="406"/>
      <c r="MX147" s="406"/>
      <c r="MY147" s="406"/>
      <c r="MZ147" s="406"/>
      <c r="NA147" s="406"/>
      <c r="NB147" s="406"/>
      <c r="NC147" s="406"/>
      <c r="ND147" s="406"/>
      <c r="NE147" s="406"/>
      <c r="NF147" s="406"/>
      <c r="NG147" s="406"/>
      <c r="NH147" s="406"/>
      <c r="NI147" s="406"/>
      <c r="NJ147" s="406"/>
      <c r="NK147" s="406"/>
      <c r="NL147" s="406"/>
      <c r="NM147" s="406"/>
      <c r="NN147" s="406"/>
      <c r="NO147" s="406"/>
      <c r="NP147" s="406"/>
      <c r="NQ147" s="406"/>
      <c r="NR147" s="406"/>
      <c r="NS147" s="406"/>
      <c r="NT147" s="406"/>
      <c r="NU147" s="406"/>
      <c r="NV147" s="406"/>
      <c r="NW147" s="406"/>
      <c r="NX147" s="406"/>
      <c r="NY147" s="406"/>
      <c r="NZ147" s="406"/>
      <c r="OA147" s="406"/>
      <c r="OB147" s="406"/>
      <c r="OC147" s="406"/>
      <c r="OD147" s="406"/>
      <c r="OE147" s="406"/>
      <c r="OF147" s="406"/>
      <c r="OG147" s="406"/>
      <c r="OH147" s="406"/>
      <c r="OI147" s="406"/>
      <c r="OJ147" s="406"/>
      <c r="OK147" s="406"/>
      <c r="OL147" s="406"/>
      <c r="OM147" s="406"/>
      <c r="ON147" s="406"/>
      <c r="OO147" s="406"/>
      <c r="OP147" s="406"/>
      <c r="OQ147" s="406"/>
      <c r="OR147" s="406"/>
      <c r="OS147" s="406"/>
      <c r="OT147" s="406"/>
      <c r="OU147" s="406"/>
      <c r="OV147" s="406"/>
      <c r="OW147" s="406"/>
      <c r="OX147" s="406"/>
      <c r="OY147" s="406"/>
      <c r="OZ147" s="406"/>
      <c r="PA147" s="406"/>
      <c r="PB147" s="406"/>
      <c r="PC147" s="406"/>
      <c r="PD147" s="406"/>
      <c r="PE147" s="406"/>
      <c r="PF147" s="406"/>
      <c r="PG147" s="406"/>
      <c r="PH147" s="406"/>
      <c r="PI147" s="406"/>
      <c r="PJ147" s="406"/>
      <c r="PK147" s="406"/>
      <c r="PL147" s="406"/>
      <c r="PM147" s="406"/>
      <c r="PN147" s="406"/>
      <c r="PO147" s="406"/>
      <c r="PP147" s="406"/>
      <c r="PQ147" s="406"/>
      <c r="PR147" s="406"/>
      <c r="PS147" s="406"/>
      <c r="PT147" s="406"/>
      <c r="PU147" s="406"/>
      <c r="PV147" s="406"/>
      <c r="PW147" s="406"/>
      <c r="PX147" s="406"/>
      <c r="PY147" s="406"/>
      <c r="PZ147" s="406"/>
      <c r="QA147" s="406"/>
      <c r="QB147" s="406"/>
      <c r="QC147" s="406"/>
      <c r="QD147" s="406"/>
      <c r="QE147" s="406"/>
      <c r="QF147" s="406"/>
      <c r="QG147" s="406"/>
      <c r="QH147" s="406"/>
      <c r="QI147" s="406"/>
      <c r="QJ147" s="406"/>
      <c r="QK147" s="406"/>
      <c r="QL147" s="406"/>
      <c r="QM147" s="406"/>
      <c r="QN147" s="406"/>
      <c r="QO147" s="406"/>
      <c r="QP147" s="406"/>
      <c r="QQ147" s="406"/>
      <c r="QR147" s="406"/>
      <c r="QS147" s="406"/>
      <c r="QT147" s="406"/>
      <c r="QU147" s="406"/>
      <c r="QV147" s="406"/>
      <c r="QW147" s="406"/>
      <c r="QX147" s="406"/>
      <c r="QY147" s="406"/>
      <c r="QZ147" s="406"/>
      <c r="RA147" s="406"/>
      <c r="RB147" s="406"/>
      <c r="RC147" s="406"/>
      <c r="RD147" s="406"/>
      <c r="RE147" s="406"/>
      <c r="RF147" s="406"/>
      <c r="RG147" s="406"/>
      <c r="RH147" s="406"/>
      <c r="RI147" s="406"/>
      <c r="RJ147" s="406"/>
      <c r="RK147" s="406"/>
      <c r="RL147" s="406"/>
      <c r="RM147" s="406"/>
      <c r="RN147" s="406"/>
      <c r="RO147" s="406"/>
      <c r="RP147" s="406"/>
      <c r="RQ147" s="406"/>
      <c r="RR147" s="406"/>
      <c r="RS147" s="406"/>
      <c r="RT147" s="406"/>
      <c r="RU147" s="406"/>
      <c r="RV147" s="406"/>
      <c r="RW147" s="406"/>
      <c r="RX147" s="406"/>
      <c r="RY147" s="406"/>
      <c r="RZ147" s="406"/>
      <c r="SA147" s="406"/>
      <c r="SB147" s="406"/>
      <c r="SC147" s="406"/>
      <c r="SD147" s="406"/>
      <c r="SE147" s="406"/>
      <c r="SF147" s="406"/>
      <c r="SG147" s="406"/>
    </row>
    <row r="148" spans="1:501">
      <c r="A148" s="395"/>
      <c r="B148" s="395" t="s">
        <v>208</v>
      </c>
      <c r="C148" s="395">
        <v>28</v>
      </c>
      <c r="D148" s="395">
        <v>32</v>
      </c>
      <c r="E148" s="395">
        <v>45</v>
      </c>
      <c r="F148" s="395">
        <v>102</v>
      </c>
      <c r="G148" s="395">
        <v>111</v>
      </c>
      <c r="H148" s="395">
        <v>121</v>
      </c>
      <c r="I148" s="395">
        <v>191</v>
      </c>
      <c r="J148" s="395">
        <v>272</v>
      </c>
      <c r="K148" s="395">
        <v>264</v>
      </c>
      <c r="L148" s="395">
        <v>226</v>
      </c>
      <c r="M148" s="395">
        <v>0</v>
      </c>
      <c r="N148" s="395"/>
      <c r="O148" s="398" t="s">
        <v>517</v>
      </c>
      <c r="P148" s="395">
        <v>245</v>
      </c>
      <c r="Q148" s="395">
        <v>264</v>
      </c>
      <c r="R148" s="395">
        <v>254</v>
      </c>
      <c r="S148" s="395">
        <v>242</v>
      </c>
      <c r="T148" s="395">
        <v>226</v>
      </c>
      <c r="U148" s="395">
        <v>0</v>
      </c>
      <c r="V148" s="395">
        <v>0</v>
      </c>
      <c r="W148" s="395" t="s">
        <v>397</v>
      </c>
      <c r="X148" s="395" t="s">
        <v>397</v>
      </c>
      <c r="Y148" s="395" t="s">
        <v>397</v>
      </c>
      <c r="Z148" s="395"/>
      <c r="AA148" s="395"/>
      <c r="AB148" s="395"/>
      <c r="AC148" s="395"/>
      <c r="AD148" s="395"/>
      <c r="AE148" s="395"/>
      <c r="AF148" s="397" t="s">
        <v>208</v>
      </c>
      <c r="AG148" s="395" t="s">
        <v>208</v>
      </c>
      <c r="AH148" s="406" t="s">
        <v>397</v>
      </c>
      <c r="AI148" s="406" t="s">
        <v>397</v>
      </c>
      <c r="AJ148" s="406" t="s">
        <v>397</v>
      </c>
      <c r="AK148" s="406" t="s">
        <v>397</v>
      </c>
      <c r="AL148" s="406" t="s">
        <v>397</v>
      </c>
      <c r="AM148" s="406" t="s">
        <v>397</v>
      </c>
      <c r="AN148" s="406" t="s">
        <v>397</v>
      </c>
      <c r="AO148" s="406" t="s">
        <v>397</v>
      </c>
      <c r="AP148" s="406" t="s">
        <v>397</v>
      </c>
      <c r="AQ148" s="406" t="s">
        <v>397</v>
      </c>
      <c r="AR148" s="406" t="s">
        <v>397</v>
      </c>
      <c r="AS148" s="406" t="s">
        <v>397</v>
      </c>
      <c r="AT148" s="406" t="s">
        <v>397</v>
      </c>
      <c r="AU148" s="406" t="s">
        <v>397</v>
      </c>
      <c r="AV148" s="406" t="s">
        <v>397</v>
      </c>
      <c r="AW148" s="406" t="s">
        <v>397</v>
      </c>
      <c r="AX148" s="406" t="s">
        <v>397</v>
      </c>
      <c r="AY148" s="406" t="s">
        <v>397</v>
      </c>
      <c r="AZ148" s="406" t="s">
        <v>397</v>
      </c>
      <c r="BA148" s="406" t="s">
        <v>397</v>
      </c>
      <c r="BB148" s="406" t="s">
        <v>397</v>
      </c>
      <c r="BC148" s="406" t="s">
        <v>397</v>
      </c>
      <c r="BD148" s="406" t="s">
        <v>397</v>
      </c>
      <c r="BE148" s="406" t="s">
        <v>397</v>
      </c>
      <c r="BF148" s="406" t="s">
        <v>397</v>
      </c>
      <c r="BG148" s="406" t="s">
        <v>397</v>
      </c>
      <c r="BH148" s="406" t="s">
        <v>397</v>
      </c>
      <c r="BI148" s="406" t="s">
        <v>397</v>
      </c>
      <c r="BJ148" s="406" t="s">
        <v>397</v>
      </c>
      <c r="BK148" s="406" t="s">
        <v>397</v>
      </c>
      <c r="BL148" s="406" t="s">
        <v>397</v>
      </c>
      <c r="BM148" s="406" t="s">
        <v>397</v>
      </c>
      <c r="BN148" s="406" t="s">
        <v>397</v>
      </c>
      <c r="BO148" s="406" t="s">
        <v>397</v>
      </c>
      <c r="BP148" s="406" t="s">
        <v>397</v>
      </c>
      <c r="BQ148" s="406" t="s">
        <v>397</v>
      </c>
      <c r="BR148" s="406" t="s">
        <v>397</v>
      </c>
      <c r="BS148" s="406" t="s">
        <v>397</v>
      </c>
      <c r="BT148" s="406" t="s">
        <v>397</v>
      </c>
      <c r="BU148" s="406" t="s">
        <v>397</v>
      </c>
      <c r="BV148" s="406" t="s">
        <v>397</v>
      </c>
      <c r="BW148" s="406" t="s">
        <v>397</v>
      </c>
      <c r="BX148" s="406" t="s">
        <v>397</v>
      </c>
      <c r="BY148" s="406" t="s">
        <v>397</v>
      </c>
      <c r="BZ148" s="406" t="s">
        <v>397</v>
      </c>
      <c r="CA148" s="406" t="s">
        <v>397</v>
      </c>
      <c r="CB148" s="406" t="s">
        <v>397</v>
      </c>
      <c r="CC148" s="406" t="s">
        <v>397</v>
      </c>
      <c r="CD148" s="406" t="s">
        <v>397</v>
      </c>
      <c r="CE148" s="406" t="s">
        <v>397</v>
      </c>
      <c r="CF148" s="406" t="s">
        <v>397</v>
      </c>
      <c r="CG148" s="406" t="s">
        <v>397</v>
      </c>
      <c r="CH148" s="406" t="s">
        <v>397</v>
      </c>
      <c r="CI148" s="406" t="s">
        <v>397</v>
      </c>
      <c r="CJ148" s="406" t="s">
        <v>397</v>
      </c>
      <c r="CK148" s="406" t="s">
        <v>397</v>
      </c>
      <c r="CL148" s="406" t="s">
        <v>397</v>
      </c>
      <c r="CM148" s="406" t="s">
        <v>397</v>
      </c>
      <c r="CN148" s="406" t="s">
        <v>397</v>
      </c>
      <c r="CO148" s="406" t="s">
        <v>397</v>
      </c>
      <c r="CP148" s="406" t="s">
        <v>397</v>
      </c>
      <c r="CQ148" s="406" t="s">
        <v>397</v>
      </c>
      <c r="CR148" s="406" t="s">
        <v>397</v>
      </c>
      <c r="CS148" s="406" t="s">
        <v>397</v>
      </c>
      <c r="CT148" s="406" t="s">
        <v>397</v>
      </c>
      <c r="CU148" s="406" t="s">
        <v>397</v>
      </c>
      <c r="CV148" s="406" t="s">
        <v>397</v>
      </c>
      <c r="CW148" s="406" t="s">
        <v>397</v>
      </c>
      <c r="CX148" s="406" t="s">
        <v>397</v>
      </c>
      <c r="CY148" s="406" t="s">
        <v>397</v>
      </c>
      <c r="CZ148" s="406" t="s">
        <v>397</v>
      </c>
      <c r="DA148" s="406" t="s">
        <v>397</v>
      </c>
      <c r="DB148" s="406" t="s">
        <v>397</v>
      </c>
      <c r="DC148" s="397"/>
      <c r="DD148" s="397"/>
      <c r="DE148" s="397"/>
      <c r="DF148" s="397" t="s">
        <v>397</v>
      </c>
      <c r="DG148" s="397" t="s">
        <v>397</v>
      </c>
      <c r="DH148" s="397" t="s">
        <v>397</v>
      </c>
      <c r="DI148" s="397" t="s">
        <v>397</v>
      </c>
      <c r="DJ148" s="397" t="s">
        <v>397</v>
      </c>
      <c r="DK148" s="397" t="s">
        <v>397</v>
      </c>
      <c r="DL148" s="397"/>
      <c r="DM148" s="397"/>
      <c r="DN148" s="397" t="s">
        <v>208</v>
      </c>
      <c r="DO148" s="395" t="s">
        <v>208</v>
      </c>
      <c r="DP148" s="406" t="s">
        <v>397</v>
      </c>
      <c r="DQ148" s="406" t="s">
        <v>397</v>
      </c>
      <c r="DR148" s="406" t="s">
        <v>397</v>
      </c>
      <c r="DS148" s="406" t="s">
        <v>397</v>
      </c>
      <c r="DT148" s="406" t="s">
        <v>397</v>
      </c>
      <c r="DU148" s="406" t="s">
        <v>397</v>
      </c>
      <c r="DV148" s="406" t="s">
        <v>397</v>
      </c>
      <c r="DW148" s="406" t="s">
        <v>397</v>
      </c>
      <c r="DX148" s="406" t="s">
        <v>397</v>
      </c>
      <c r="DY148" s="406" t="s">
        <v>397</v>
      </c>
      <c r="DZ148" s="406" t="s">
        <v>397</v>
      </c>
      <c r="EA148" s="406" t="s">
        <v>397</v>
      </c>
      <c r="EB148" s="406" t="s">
        <v>397</v>
      </c>
      <c r="EC148" s="406" t="s">
        <v>397</v>
      </c>
      <c r="ED148" s="406" t="s">
        <v>397</v>
      </c>
      <c r="EE148" s="406" t="s">
        <v>397</v>
      </c>
      <c r="EF148" s="406" t="s">
        <v>397</v>
      </c>
      <c r="EG148" s="406" t="s">
        <v>397</v>
      </c>
      <c r="EH148" s="406" t="s">
        <v>397</v>
      </c>
      <c r="EI148" s="406" t="s">
        <v>397</v>
      </c>
      <c r="EJ148" s="406" t="s">
        <v>397</v>
      </c>
      <c r="EK148" s="406" t="s">
        <v>397</v>
      </c>
      <c r="EL148" s="406" t="s">
        <v>397</v>
      </c>
      <c r="EM148" s="406" t="s">
        <v>397</v>
      </c>
      <c r="EN148" s="406" t="s">
        <v>397</v>
      </c>
      <c r="EO148" s="406" t="s">
        <v>397</v>
      </c>
      <c r="EP148" s="406" t="s">
        <v>397</v>
      </c>
      <c r="EQ148" s="406" t="s">
        <v>397</v>
      </c>
      <c r="ER148" s="406" t="s">
        <v>397</v>
      </c>
      <c r="ES148" s="406" t="s">
        <v>397</v>
      </c>
      <c r="ET148" s="406" t="s">
        <v>397</v>
      </c>
      <c r="EU148" s="406" t="s">
        <v>397</v>
      </c>
      <c r="EV148" s="406" t="s">
        <v>397</v>
      </c>
      <c r="EW148" s="406" t="s">
        <v>397</v>
      </c>
      <c r="EX148" s="406" t="s">
        <v>397</v>
      </c>
      <c r="EY148" s="406" t="s">
        <v>397</v>
      </c>
      <c r="EZ148" s="406" t="s">
        <v>397</v>
      </c>
      <c r="FA148" s="406" t="s">
        <v>397</v>
      </c>
      <c r="FB148" s="406" t="s">
        <v>397</v>
      </c>
      <c r="FC148" s="406" t="s">
        <v>397</v>
      </c>
      <c r="FD148" s="406" t="s">
        <v>397</v>
      </c>
      <c r="FE148" s="406" t="s">
        <v>397</v>
      </c>
      <c r="FF148" s="406" t="s">
        <v>397</v>
      </c>
      <c r="FG148" s="406" t="s">
        <v>397</v>
      </c>
      <c r="FH148" s="406" t="s">
        <v>397</v>
      </c>
      <c r="FI148" s="406" t="s">
        <v>397</v>
      </c>
      <c r="FJ148" s="406" t="s">
        <v>397</v>
      </c>
      <c r="FK148" s="406" t="s">
        <v>397</v>
      </c>
      <c r="FL148" s="406" t="s">
        <v>397</v>
      </c>
      <c r="FM148" s="406" t="s">
        <v>397</v>
      </c>
      <c r="FN148" s="406" t="s">
        <v>397</v>
      </c>
      <c r="FO148" s="406" t="s">
        <v>397</v>
      </c>
      <c r="FP148" s="406" t="s">
        <v>397</v>
      </c>
      <c r="FQ148" s="406" t="s">
        <v>397</v>
      </c>
      <c r="FR148" s="406" t="s">
        <v>397</v>
      </c>
      <c r="FS148" s="406" t="s">
        <v>397</v>
      </c>
      <c r="FT148" s="406" t="s">
        <v>397</v>
      </c>
      <c r="FU148" s="406" t="s">
        <v>397</v>
      </c>
      <c r="FV148" s="406" t="s">
        <v>397</v>
      </c>
      <c r="FW148" s="406" t="s">
        <v>397</v>
      </c>
      <c r="FX148" s="406" t="s">
        <v>397</v>
      </c>
      <c r="FY148" s="406" t="s">
        <v>397</v>
      </c>
      <c r="FZ148" s="406" t="s">
        <v>397</v>
      </c>
      <c r="GA148" s="406" t="s">
        <v>397</v>
      </c>
      <c r="GB148" s="406" t="s">
        <v>397</v>
      </c>
      <c r="GC148" s="406" t="s">
        <v>397</v>
      </c>
      <c r="GD148" s="406" t="s">
        <v>397</v>
      </c>
      <c r="GE148" s="406" t="s">
        <v>397</v>
      </c>
      <c r="GF148" s="406" t="s">
        <v>397</v>
      </c>
      <c r="GG148" s="406" t="s">
        <v>397</v>
      </c>
      <c r="GH148" s="406" t="s">
        <v>397</v>
      </c>
      <c r="GI148" s="406" t="s">
        <v>397</v>
      </c>
      <c r="GJ148" s="406" t="s">
        <v>397</v>
      </c>
      <c r="GK148" s="406" t="s">
        <v>397</v>
      </c>
      <c r="GL148" s="406" t="s">
        <v>397</v>
      </c>
      <c r="GM148" s="406" t="s">
        <v>397</v>
      </c>
      <c r="GN148" s="406" t="s">
        <v>397</v>
      </c>
      <c r="GO148" s="406" t="s">
        <v>397</v>
      </c>
      <c r="GP148" s="406" t="s">
        <v>397</v>
      </c>
      <c r="GQ148" s="406" t="s">
        <v>397</v>
      </c>
      <c r="GR148" s="406" t="s">
        <v>397</v>
      </c>
      <c r="GS148" s="406" t="s">
        <v>397</v>
      </c>
      <c r="GT148" s="406" t="s">
        <v>397</v>
      </c>
      <c r="GU148" s="406" t="s">
        <v>397</v>
      </c>
      <c r="GV148" s="406" t="s">
        <v>397</v>
      </c>
      <c r="GW148" s="406" t="s">
        <v>397</v>
      </c>
      <c r="GX148" s="406" t="s">
        <v>397</v>
      </c>
      <c r="GY148" s="406" t="s">
        <v>397</v>
      </c>
      <c r="GZ148" s="406" t="s">
        <v>397</v>
      </c>
      <c r="HA148" s="406" t="s">
        <v>397</v>
      </c>
      <c r="HB148" s="406" t="s">
        <v>397</v>
      </c>
      <c r="HC148" s="406" t="s">
        <v>397</v>
      </c>
      <c r="HD148" s="406" t="s">
        <v>397</v>
      </c>
      <c r="HE148" s="406" t="s">
        <v>397</v>
      </c>
      <c r="HF148" s="406" t="s">
        <v>397</v>
      </c>
      <c r="HG148" s="406" t="s">
        <v>397</v>
      </c>
      <c r="HH148" s="406" t="s">
        <v>397</v>
      </c>
      <c r="HI148" s="406" t="s">
        <v>397</v>
      </c>
      <c r="HJ148" s="406" t="s">
        <v>397</v>
      </c>
      <c r="HK148" s="406" t="s">
        <v>397</v>
      </c>
      <c r="HL148" s="406" t="s">
        <v>397</v>
      </c>
      <c r="HM148" s="406" t="s">
        <v>397</v>
      </c>
      <c r="HN148" s="406" t="s">
        <v>397</v>
      </c>
      <c r="HO148" s="406" t="s">
        <v>397</v>
      </c>
      <c r="HP148" s="406" t="s">
        <v>397</v>
      </c>
      <c r="HQ148" s="406" t="s">
        <v>397</v>
      </c>
      <c r="HR148" s="406" t="s">
        <v>397</v>
      </c>
      <c r="HS148" s="406" t="s">
        <v>397</v>
      </c>
      <c r="HT148" s="406" t="s">
        <v>397</v>
      </c>
      <c r="HU148" s="406" t="s">
        <v>397</v>
      </c>
      <c r="HV148" s="406" t="s">
        <v>397</v>
      </c>
      <c r="HW148" s="406" t="s">
        <v>397</v>
      </c>
      <c r="HX148" s="406" t="s">
        <v>397</v>
      </c>
      <c r="HY148" s="406" t="s">
        <v>397</v>
      </c>
      <c r="HZ148" s="406" t="s">
        <v>397</v>
      </c>
      <c r="IA148" s="406" t="s">
        <v>397</v>
      </c>
      <c r="IB148" s="406" t="s">
        <v>397</v>
      </c>
      <c r="IC148" s="406" t="s">
        <v>397</v>
      </c>
      <c r="ID148" s="406" t="s">
        <v>397</v>
      </c>
      <c r="IE148" s="406" t="s">
        <v>397</v>
      </c>
      <c r="IF148" s="406" t="s">
        <v>397</v>
      </c>
      <c r="IG148" s="406" t="s">
        <v>397</v>
      </c>
      <c r="IH148" s="406" t="s">
        <v>397</v>
      </c>
      <c r="II148" s="406" t="s">
        <v>397</v>
      </c>
      <c r="IJ148" s="406" t="s">
        <v>397</v>
      </c>
      <c r="IK148" s="406" t="s">
        <v>397</v>
      </c>
      <c r="IL148" s="406" t="s">
        <v>397</v>
      </c>
      <c r="IM148" s="406" t="s">
        <v>397</v>
      </c>
      <c r="IN148" s="406" t="s">
        <v>397</v>
      </c>
      <c r="IO148" s="406" t="s">
        <v>397</v>
      </c>
      <c r="IP148" s="406" t="s">
        <v>397</v>
      </c>
      <c r="IQ148" s="406" t="s">
        <v>397</v>
      </c>
      <c r="IR148" s="406" t="s">
        <v>397</v>
      </c>
      <c r="IS148" s="406" t="s">
        <v>397</v>
      </c>
      <c r="IT148" s="406" t="s">
        <v>397</v>
      </c>
      <c r="IU148" s="406" t="s">
        <v>397</v>
      </c>
      <c r="IV148" s="406" t="s">
        <v>397</v>
      </c>
      <c r="IW148" s="406" t="s">
        <v>397</v>
      </c>
      <c r="IX148" s="406" t="s">
        <v>397</v>
      </c>
      <c r="IY148" s="406" t="s">
        <v>397</v>
      </c>
      <c r="IZ148" s="406" t="s">
        <v>397</v>
      </c>
      <c r="JA148" s="406" t="s">
        <v>397</v>
      </c>
      <c r="JB148" s="406" t="s">
        <v>397</v>
      </c>
      <c r="JC148" s="406" t="s">
        <v>397</v>
      </c>
      <c r="JD148" s="406" t="s">
        <v>397</v>
      </c>
      <c r="JE148" s="406" t="s">
        <v>397</v>
      </c>
      <c r="JF148" s="406" t="s">
        <v>397</v>
      </c>
      <c r="JG148" s="406" t="s">
        <v>397</v>
      </c>
      <c r="JH148" s="406" t="s">
        <v>397</v>
      </c>
      <c r="JI148" s="406" t="s">
        <v>397</v>
      </c>
      <c r="JJ148" s="406" t="s">
        <v>397</v>
      </c>
      <c r="JK148" s="406" t="s">
        <v>397</v>
      </c>
      <c r="JL148" s="406" t="s">
        <v>397</v>
      </c>
      <c r="JM148" s="406" t="s">
        <v>397</v>
      </c>
      <c r="JN148" s="406" t="s">
        <v>397</v>
      </c>
      <c r="JO148" s="406" t="s">
        <v>397</v>
      </c>
      <c r="JP148" s="406" t="s">
        <v>397</v>
      </c>
      <c r="JQ148" s="406" t="s">
        <v>397</v>
      </c>
      <c r="JR148" s="406" t="s">
        <v>397</v>
      </c>
      <c r="JS148" s="406" t="s">
        <v>397</v>
      </c>
      <c r="JT148" s="406" t="s">
        <v>397</v>
      </c>
      <c r="JU148" s="406" t="s">
        <v>397</v>
      </c>
      <c r="JV148" s="406" t="s">
        <v>397</v>
      </c>
      <c r="JW148" s="406" t="s">
        <v>397</v>
      </c>
      <c r="JX148" s="406" t="s">
        <v>397</v>
      </c>
      <c r="JY148" s="406" t="s">
        <v>397</v>
      </c>
      <c r="JZ148" s="406" t="s">
        <v>397</v>
      </c>
      <c r="KA148" s="406" t="s">
        <v>397</v>
      </c>
      <c r="KB148" s="406" t="s">
        <v>397</v>
      </c>
      <c r="KC148" s="406" t="s">
        <v>397</v>
      </c>
      <c r="KD148" s="406" t="s">
        <v>397</v>
      </c>
      <c r="KE148" s="406" t="s">
        <v>397</v>
      </c>
      <c r="KF148" s="406" t="s">
        <v>397</v>
      </c>
      <c r="KG148" s="406" t="s">
        <v>397</v>
      </c>
      <c r="KH148" s="406" t="s">
        <v>397</v>
      </c>
      <c r="KI148" s="406" t="s">
        <v>397</v>
      </c>
      <c r="KJ148" s="406" t="s">
        <v>397</v>
      </c>
      <c r="KK148" s="406" t="s">
        <v>397</v>
      </c>
      <c r="KL148" s="406" t="s">
        <v>397</v>
      </c>
      <c r="KM148" s="406" t="s">
        <v>397</v>
      </c>
      <c r="KN148" s="406" t="s">
        <v>397</v>
      </c>
      <c r="KO148" s="406" t="s">
        <v>397</v>
      </c>
      <c r="KP148" s="406" t="s">
        <v>397</v>
      </c>
      <c r="KQ148" s="406" t="s">
        <v>397</v>
      </c>
      <c r="KR148" s="406" t="s">
        <v>397</v>
      </c>
      <c r="KS148" s="406" t="s">
        <v>397</v>
      </c>
      <c r="KT148" s="406" t="s">
        <v>397</v>
      </c>
      <c r="KU148" s="406"/>
      <c r="KV148" s="406"/>
      <c r="KW148" s="406"/>
      <c r="KX148" s="406"/>
      <c r="KY148" s="397"/>
      <c r="KZ148" s="397" t="s">
        <v>208</v>
      </c>
      <c r="LA148" s="397" t="s">
        <v>397</v>
      </c>
      <c r="LB148" s="397" t="s">
        <v>397</v>
      </c>
      <c r="LC148" s="397" t="s">
        <v>397</v>
      </c>
      <c r="LD148" s="397" t="s">
        <v>397</v>
      </c>
      <c r="LE148" s="397" t="s">
        <v>397</v>
      </c>
      <c r="LF148" s="397" t="s">
        <v>397</v>
      </c>
      <c r="LG148" s="397"/>
      <c r="LH148" s="406"/>
      <c r="LI148" s="406"/>
      <c r="LJ148" s="406"/>
      <c r="LK148" s="406"/>
      <c r="LL148" s="406"/>
      <c r="LM148" s="406"/>
      <c r="LN148" s="406"/>
      <c r="LO148" s="406"/>
      <c r="LP148" s="406"/>
      <c r="LQ148" s="406"/>
      <c r="LR148" s="406"/>
      <c r="LS148" s="406"/>
      <c r="LT148" s="406"/>
      <c r="LU148" s="406"/>
      <c r="LV148" s="406"/>
      <c r="LW148" s="406"/>
      <c r="LX148" s="406"/>
      <c r="LY148" s="406"/>
      <c r="LZ148" s="406"/>
      <c r="MA148" s="406"/>
      <c r="MB148" s="406"/>
      <c r="MC148" s="406"/>
      <c r="MD148" s="406"/>
      <c r="ME148" s="406"/>
      <c r="MF148" s="406"/>
      <c r="MG148" s="406"/>
      <c r="MH148" s="406"/>
      <c r="MI148" s="406"/>
      <c r="MJ148" s="406"/>
      <c r="MK148" s="406"/>
      <c r="ML148" s="406"/>
      <c r="MM148" s="406"/>
      <c r="MN148" s="406"/>
      <c r="MO148" s="406"/>
      <c r="MP148" s="406"/>
      <c r="MQ148" s="406"/>
      <c r="MR148" s="406"/>
      <c r="MS148" s="406"/>
      <c r="MT148" s="406"/>
      <c r="MU148" s="406"/>
      <c r="MV148" s="406"/>
      <c r="MW148" s="406"/>
      <c r="MX148" s="406"/>
      <c r="MY148" s="406"/>
      <c r="MZ148" s="406"/>
      <c r="NA148" s="406"/>
      <c r="NB148" s="406"/>
      <c r="NC148" s="406"/>
      <c r="ND148" s="406"/>
      <c r="NE148" s="406"/>
      <c r="NF148" s="406"/>
      <c r="NG148" s="406"/>
      <c r="NH148" s="406"/>
      <c r="NI148" s="406"/>
      <c r="NJ148" s="406"/>
      <c r="NK148" s="406"/>
      <c r="NL148" s="406"/>
      <c r="NM148" s="406"/>
      <c r="NN148" s="406"/>
      <c r="NO148" s="406"/>
      <c r="NP148" s="406"/>
      <c r="NQ148" s="406"/>
      <c r="NR148" s="406"/>
      <c r="NS148" s="406"/>
      <c r="NT148" s="406"/>
      <c r="NU148" s="406"/>
      <c r="NV148" s="406"/>
      <c r="NW148" s="406"/>
      <c r="NX148" s="406"/>
      <c r="NY148" s="406"/>
      <c r="NZ148" s="406"/>
      <c r="OA148" s="406"/>
      <c r="OB148" s="406"/>
      <c r="OC148" s="406"/>
      <c r="OD148" s="406"/>
      <c r="OE148" s="406"/>
      <c r="OF148" s="406"/>
      <c r="OG148" s="406"/>
      <c r="OH148" s="406"/>
      <c r="OI148" s="406"/>
      <c r="OJ148" s="406"/>
      <c r="OK148" s="406"/>
      <c r="OL148" s="406"/>
      <c r="OM148" s="406"/>
      <c r="ON148" s="406"/>
      <c r="OO148" s="406"/>
      <c r="OP148" s="406"/>
      <c r="OQ148" s="406"/>
      <c r="OR148" s="406"/>
      <c r="OS148" s="406"/>
      <c r="OT148" s="406"/>
      <c r="OU148" s="406"/>
      <c r="OV148" s="406"/>
      <c r="OW148" s="406"/>
      <c r="OX148" s="406"/>
      <c r="OY148" s="406"/>
      <c r="OZ148" s="406"/>
      <c r="PA148" s="406"/>
      <c r="PB148" s="406"/>
      <c r="PC148" s="406"/>
      <c r="PD148" s="406"/>
      <c r="PE148" s="406"/>
      <c r="PF148" s="406"/>
      <c r="PG148" s="406"/>
      <c r="PH148" s="406"/>
      <c r="PI148" s="406"/>
      <c r="PJ148" s="406"/>
      <c r="PK148" s="406"/>
      <c r="PL148" s="406"/>
      <c r="PM148" s="406"/>
      <c r="PN148" s="406"/>
      <c r="PO148" s="406"/>
      <c r="PP148" s="406"/>
      <c r="PQ148" s="406"/>
      <c r="PR148" s="406"/>
      <c r="PS148" s="406"/>
      <c r="PT148" s="406"/>
      <c r="PU148" s="406"/>
      <c r="PV148" s="406"/>
      <c r="PW148" s="406"/>
      <c r="PX148" s="406"/>
      <c r="PY148" s="406"/>
      <c r="PZ148" s="406"/>
      <c r="QA148" s="406"/>
      <c r="QB148" s="406"/>
      <c r="QC148" s="406"/>
      <c r="QD148" s="406"/>
      <c r="QE148" s="406"/>
      <c r="QF148" s="406"/>
      <c r="QG148" s="406"/>
      <c r="QH148" s="406"/>
      <c r="QI148" s="406"/>
      <c r="QJ148" s="406"/>
      <c r="QK148" s="406"/>
      <c r="QL148" s="406"/>
      <c r="QM148" s="406"/>
      <c r="QN148" s="406"/>
      <c r="QO148" s="406"/>
      <c r="QP148" s="406"/>
      <c r="QQ148" s="406"/>
      <c r="QR148" s="406"/>
      <c r="QS148" s="406"/>
      <c r="QT148" s="406"/>
      <c r="QU148" s="406"/>
      <c r="QV148" s="406"/>
      <c r="QW148" s="406"/>
      <c r="QX148" s="406"/>
      <c r="QY148" s="406"/>
      <c r="QZ148" s="406"/>
      <c r="RA148" s="406"/>
      <c r="RB148" s="406"/>
      <c r="RC148" s="406"/>
      <c r="RD148" s="406"/>
      <c r="RE148" s="406"/>
      <c r="RF148" s="406"/>
      <c r="RG148" s="406"/>
      <c r="RH148" s="406"/>
      <c r="RI148" s="406"/>
      <c r="RJ148" s="406"/>
      <c r="RK148" s="406"/>
      <c r="RL148" s="406"/>
      <c r="RM148" s="406"/>
      <c r="RN148" s="406"/>
      <c r="RO148" s="406"/>
      <c r="RP148" s="406"/>
      <c r="RQ148" s="406"/>
      <c r="RR148" s="406"/>
      <c r="RS148" s="406"/>
      <c r="RT148" s="406"/>
      <c r="RU148" s="406"/>
      <c r="RV148" s="406"/>
      <c r="RW148" s="406"/>
      <c r="RX148" s="406"/>
      <c r="RY148" s="406"/>
      <c r="RZ148" s="406"/>
      <c r="SA148" s="406"/>
      <c r="SB148" s="406"/>
      <c r="SC148" s="406"/>
      <c r="SD148" s="406"/>
      <c r="SE148" s="406"/>
      <c r="SF148" s="406"/>
      <c r="SG148" s="406"/>
    </row>
    <row r="149" spans="1:501">
      <c r="A149" s="395"/>
      <c r="B149" s="395" t="s">
        <v>209</v>
      </c>
      <c r="C149" s="395">
        <v>2</v>
      </c>
      <c r="D149" s="395">
        <v>1</v>
      </c>
      <c r="E149" s="395">
        <v>5</v>
      </c>
      <c r="F149" s="395">
        <v>25</v>
      </c>
      <c r="G149" s="395">
        <v>18</v>
      </c>
      <c r="H149" s="395">
        <v>16</v>
      </c>
      <c r="I149" s="395">
        <v>17</v>
      </c>
      <c r="J149" s="395">
        <v>26</v>
      </c>
      <c r="K149" s="395">
        <v>35</v>
      </c>
      <c r="L149" s="395">
        <v>29</v>
      </c>
      <c r="M149" s="395">
        <v>0</v>
      </c>
      <c r="N149" s="395"/>
      <c r="O149" s="398" t="s">
        <v>518</v>
      </c>
      <c r="P149" s="395">
        <v>28</v>
      </c>
      <c r="Q149" s="395">
        <v>35</v>
      </c>
      <c r="R149" s="395">
        <v>33</v>
      </c>
      <c r="S149" s="395">
        <v>32</v>
      </c>
      <c r="T149" s="395">
        <v>29</v>
      </c>
      <c r="U149" s="395">
        <v>0</v>
      </c>
      <c r="V149" s="395">
        <v>0</v>
      </c>
      <c r="W149" s="395" t="s">
        <v>397</v>
      </c>
      <c r="X149" s="395" t="s">
        <v>397</v>
      </c>
      <c r="Y149" s="395" t="s">
        <v>397</v>
      </c>
      <c r="Z149" s="395"/>
      <c r="AA149" s="395"/>
      <c r="AB149" s="395"/>
      <c r="AC149" s="395"/>
      <c r="AD149" s="395"/>
      <c r="AE149" s="395"/>
      <c r="AF149" s="397" t="s">
        <v>209</v>
      </c>
      <c r="AG149" s="395" t="s">
        <v>209</v>
      </c>
      <c r="AH149" s="406" t="s">
        <v>397</v>
      </c>
      <c r="AI149" s="406" t="s">
        <v>397</v>
      </c>
      <c r="AJ149" s="406" t="s">
        <v>397</v>
      </c>
      <c r="AK149" s="406" t="s">
        <v>397</v>
      </c>
      <c r="AL149" s="406" t="s">
        <v>397</v>
      </c>
      <c r="AM149" s="406" t="s">
        <v>397</v>
      </c>
      <c r="AN149" s="406" t="s">
        <v>397</v>
      </c>
      <c r="AO149" s="406" t="s">
        <v>397</v>
      </c>
      <c r="AP149" s="406" t="s">
        <v>397</v>
      </c>
      <c r="AQ149" s="406" t="s">
        <v>397</v>
      </c>
      <c r="AR149" s="406" t="s">
        <v>397</v>
      </c>
      <c r="AS149" s="406" t="s">
        <v>397</v>
      </c>
      <c r="AT149" s="406" t="s">
        <v>397</v>
      </c>
      <c r="AU149" s="406" t="s">
        <v>397</v>
      </c>
      <c r="AV149" s="406" t="s">
        <v>397</v>
      </c>
      <c r="AW149" s="406" t="s">
        <v>397</v>
      </c>
      <c r="AX149" s="406" t="s">
        <v>397</v>
      </c>
      <c r="AY149" s="406" t="s">
        <v>397</v>
      </c>
      <c r="AZ149" s="406" t="s">
        <v>397</v>
      </c>
      <c r="BA149" s="406" t="s">
        <v>397</v>
      </c>
      <c r="BB149" s="406" t="s">
        <v>397</v>
      </c>
      <c r="BC149" s="406" t="s">
        <v>397</v>
      </c>
      <c r="BD149" s="406" t="s">
        <v>397</v>
      </c>
      <c r="BE149" s="406" t="s">
        <v>397</v>
      </c>
      <c r="BF149" s="406" t="s">
        <v>397</v>
      </c>
      <c r="BG149" s="406" t="s">
        <v>397</v>
      </c>
      <c r="BH149" s="406" t="s">
        <v>397</v>
      </c>
      <c r="BI149" s="406" t="s">
        <v>397</v>
      </c>
      <c r="BJ149" s="406" t="s">
        <v>397</v>
      </c>
      <c r="BK149" s="406" t="s">
        <v>397</v>
      </c>
      <c r="BL149" s="406" t="s">
        <v>397</v>
      </c>
      <c r="BM149" s="406" t="s">
        <v>397</v>
      </c>
      <c r="BN149" s="406" t="s">
        <v>397</v>
      </c>
      <c r="BO149" s="406" t="s">
        <v>397</v>
      </c>
      <c r="BP149" s="406" t="s">
        <v>397</v>
      </c>
      <c r="BQ149" s="406" t="s">
        <v>397</v>
      </c>
      <c r="BR149" s="406" t="s">
        <v>397</v>
      </c>
      <c r="BS149" s="406" t="s">
        <v>397</v>
      </c>
      <c r="BT149" s="406" t="s">
        <v>397</v>
      </c>
      <c r="BU149" s="406" t="s">
        <v>397</v>
      </c>
      <c r="BV149" s="406" t="s">
        <v>397</v>
      </c>
      <c r="BW149" s="406" t="s">
        <v>397</v>
      </c>
      <c r="BX149" s="406" t="s">
        <v>397</v>
      </c>
      <c r="BY149" s="406" t="s">
        <v>397</v>
      </c>
      <c r="BZ149" s="406" t="s">
        <v>397</v>
      </c>
      <c r="CA149" s="406" t="s">
        <v>397</v>
      </c>
      <c r="CB149" s="406" t="s">
        <v>397</v>
      </c>
      <c r="CC149" s="406" t="s">
        <v>397</v>
      </c>
      <c r="CD149" s="406" t="s">
        <v>397</v>
      </c>
      <c r="CE149" s="406" t="s">
        <v>397</v>
      </c>
      <c r="CF149" s="406" t="s">
        <v>397</v>
      </c>
      <c r="CG149" s="406" t="s">
        <v>397</v>
      </c>
      <c r="CH149" s="406" t="s">
        <v>397</v>
      </c>
      <c r="CI149" s="406" t="s">
        <v>397</v>
      </c>
      <c r="CJ149" s="406" t="s">
        <v>397</v>
      </c>
      <c r="CK149" s="406" t="s">
        <v>397</v>
      </c>
      <c r="CL149" s="406" t="s">
        <v>397</v>
      </c>
      <c r="CM149" s="406" t="s">
        <v>397</v>
      </c>
      <c r="CN149" s="406" t="s">
        <v>397</v>
      </c>
      <c r="CO149" s="406" t="s">
        <v>397</v>
      </c>
      <c r="CP149" s="406" t="s">
        <v>397</v>
      </c>
      <c r="CQ149" s="406" t="s">
        <v>397</v>
      </c>
      <c r="CR149" s="406" t="s">
        <v>397</v>
      </c>
      <c r="CS149" s="406" t="s">
        <v>397</v>
      </c>
      <c r="CT149" s="406" t="s">
        <v>397</v>
      </c>
      <c r="CU149" s="406" t="s">
        <v>397</v>
      </c>
      <c r="CV149" s="406" t="s">
        <v>397</v>
      </c>
      <c r="CW149" s="406" t="s">
        <v>397</v>
      </c>
      <c r="CX149" s="406" t="s">
        <v>397</v>
      </c>
      <c r="CY149" s="406" t="s">
        <v>397</v>
      </c>
      <c r="CZ149" s="406" t="s">
        <v>397</v>
      </c>
      <c r="DA149" s="406" t="s">
        <v>397</v>
      </c>
      <c r="DB149" s="406" t="s">
        <v>397</v>
      </c>
      <c r="DC149" s="397"/>
      <c r="DD149" s="397"/>
      <c r="DE149" s="397"/>
      <c r="DF149" s="397" t="s">
        <v>397</v>
      </c>
      <c r="DG149" s="397" t="s">
        <v>397</v>
      </c>
      <c r="DH149" s="397" t="s">
        <v>397</v>
      </c>
      <c r="DI149" s="397" t="s">
        <v>397</v>
      </c>
      <c r="DJ149" s="397" t="s">
        <v>397</v>
      </c>
      <c r="DK149" s="397" t="s">
        <v>397</v>
      </c>
      <c r="DL149" s="397"/>
      <c r="DM149" s="397"/>
      <c r="DN149" s="397" t="s">
        <v>209</v>
      </c>
      <c r="DO149" s="395" t="s">
        <v>209</v>
      </c>
      <c r="DP149" s="406" t="s">
        <v>397</v>
      </c>
      <c r="DQ149" s="406" t="s">
        <v>397</v>
      </c>
      <c r="DR149" s="406" t="s">
        <v>397</v>
      </c>
      <c r="DS149" s="406" t="s">
        <v>397</v>
      </c>
      <c r="DT149" s="406" t="s">
        <v>397</v>
      </c>
      <c r="DU149" s="406" t="s">
        <v>397</v>
      </c>
      <c r="DV149" s="406" t="s">
        <v>397</v>
      </c>
      <c r="DW149" s="406" t="s">
        <v>397</v>
      </c>
      <c r="DX149" s="406" t="s">
        <v>397</v>
      </c>
      <c r="DY149" s="406" t="s">
        <v>397</v>
      </c>
      <c r="DZ149" s="406" t="s">
        <v>397</v>
      </c>
      <c r="EA149" s="406" t="s">
        <v>397</v>
      </c>
      <c r="EB149" s="406" t="s">
        <v>397</v>
      </c>
      <c r="EC149" s="406" t="s">
        <v>397</v>
      </c>
      <c r="ED149" s="406" t="s">
        <v>397</v>
      </c>
      <c r="EE149" s="406" t="s">
        <v>397</v>
      </c>
      <c r="EF149" s="406" t="s">
        <v>397</v>
      </c>
      <c r="EG149" s="406" t="s">
        <v>397</v>
      </c>
      <c r="EH149" s="406" t="s">
        <v>397</v>
      </c>
      <c r="EI149" s="406" t="s">
        <v>397</v>
      </c>
      <c r="EJ149" s="406" t="s">
        <v>397</v>
      </c>
      <c r="EK149" s="406" t="s">
        <v>397</v>
      </c>
      <c r="EL149" s="406" t="s">
        <v>397</v>
      </c>
      <c r="EM149" s="406" t="s">
        <v>397</v>
      </c>
      <c r="EN149" s="406" t="s">
        <v>397</v>
      </c>
      <c r="EO149" s="406" t="s">
        <v>397</v>
      </c>
      <c r="EP149" s="406" t="s">
        <v>397</v>
      </c>
      <c r="EQ149" s="406" t="s">
        <v>397</v>
      </c>
      <c r="ER149" s="406" t="s">
        <v>397</v>
      </c>
      <c r="ES149" s="406" t="s">
        <v>397</v>
      </c>
      <c r="ET149" s="406" t="s">
        <v>397</v>
      </c>
      <c r="EU149" s="406" t="s">
        <v>397</v>
      </c>
      <c r="EV149" s="406" t="s">
        <v>397</v>
      </c>
      <c r="EW149" s="406" t="s">
        <v>397</v>
      </c>
      <c r="EX149" s="406" t="s">
        <v>397</v>
      </c>
      <c r="EY149" s="406" t="s">
        <v>397</v>
      </c>
      <c r="EZ149" s="406" t="s">
        <v>397</v>
      </c>
      <c r="FA149" s="406" t="s">
        <v>397</v>
      </c>
      <c r="FB149" s="406" t="s">
        <v>397</v>
      </c>
      <c r="FC149" s="406" t="s">
        <v>397</v>
      </c>
      <c r="FD149" s="406" t="s">
        <v>397</v>
      </c>
      <c r="FE149" s="406" t="s">
        <v>397</v>
      </c>
      <c r="FF149" s="406" t="s">
        <v>397</v>
      </c>
      <c r="FG149" s="406" t="s">
        <v>397</v>
      </c>
      <c r="FH149" s="406" t="s">
        <v>397</v>
      </c>
      <c r="FI149" s="406" t="s">
        <v>397</v>
      </c>
      <c r="FJ149" s="406" t="s">
        <v>397</v>
      </c>
      <c r="FK149" s="406" t="s">
        <v>397</v>
      </c>
      <c r="FL149" s="406" t="s">
        <v>397</v>
      </c>
      <c r="FM149" s="406" t="s">
        <v>397</v>
      </c>
      <c r="FN149" s="406" t="s">
        <v>397</v>
      </c>
      <c r="FO149" s="406" t="s">
        <v>397</v>
      </c>
      <c r="FP149" s="406" t="s">
        <v>397</v>
      </c>
      <c r="FQ149" s="406" t="s">
        <v>397</v>
      </c>
      <c r="FR149" s="406" t="s">
        <v>397</v>
      </c>
      <c r="FS149" s="406" t="s">
        <v>397</v>
      </c>
      <c r="FT149" s="406" t="s">
        <v>397</v>
      </c>
      <c r="FU149" s="406" t="s">
        <v>397</v>
      </c>
      <c r="FV149" s="406" t="s">
        <v>397</v>
      </c>
      <c r="FW149" s="406" t="s">
        <v>397</v>
      </c>
      <c r="FX149" s="406" t="s">
        <v>397</v>
      </c>
      <c r="FY149" s="406" t="s">
        <v>397</v>
      </c>
      <c r="FZ149" s="406" t="s">
        <v>397</v>
      </c>
      <c r="GA149" s="406" t="s">
        <v>397</v>
      </c>
      <c r="GB149" s="406" t="s">
        <v>397</v>
      </c>
      <c r="GC149" s="406" t="s">
        <v>397</v>
      </c>
      <c r="GD149" s="406" t="s">
        <v>397</v>
      </c>
      <c r="GE149" s="406" t="s">
        <v>397</v>
      </c>
      <c r="GF149" s="406" t="s">
        <v>397</v>
      </c>
      <c r="GG149" s="406" t="s">
        <v>397</v>
      </c>
      <c r="GH149" s="406" t="s">
        <v>397</v>
      </c>
      <c r="GI149" s="406" t="s">
        <v>397</v>
      </c>
      <c r="GJ149" s="406" t="s">
        <v>397</v>
      </c>
      <c r="GK149" s="406" t="s">
        <v>397</v>
      </c>
      <c r="GL149" s="406" t="s">
        <v>397</v>
      </c>
      <c r="GM149" s="406" t="s">
        <v>397</v>
      </c>
      <c r="GN149" s="406" t="s">
        <v>397</v>
      </c>
      <c r="GO149" s="406" t="s">
        <v>397</v>
      </c>
      <c r="GP149" s="406" t="s">
        <v>397</v>
      </c>
      <c r="GQ149" s="406" t="s">
        <v>397</v>
      </c>
      <c r="GR149" s="406" t="s">
        <v>397</v>
      </c>
      <c r="GS149" s="406" t="s">
        <v>397</v>
      </c>
      <c r="GT149" s="406" t="s">
        <v>397</v>
      </c>
      <c r="GU149" s="406" t="s">
        <v>397</v>
      </c>
      <c r="GV149" s="406" t="s">
        <v>397</v>
      </c>
      <c r="GW149" s="406" t="s">
        <v>397</v>
      </c>
      <c r="GX149" s="406" t="s">
        <v>397</v>
      </c>
      <c r="GY149" s="406" t="s">
        <v>397</v>
      </c>
      <c r="GZ149" s="406" t="s">
        <v>397</v>
      </c>
      <c r="HA149" s="406" t="s">
        <v>397</v>
      </c>
      <c r="HB149" s="406" t="s">
        <v>397</v>
      </c>
      <c r="HC149" s="406" t="s">
        <v>397</v>
      </c>
      <c r="HD149" s="406" t="s">
        <v>397</v>
      </c>
      <c r="HE149" s="406" t="s">
        <v>397</v>
      </c>
      <c r="HF149" s="406" t="s">
        <v>397</v>
      </c>
      <c r="HG149" s="406" t="s">
        <v>397</v>
      </c>
      <c r="HH149" s="406" t="s">
        <v>397</v>
      </c>
      <c r="HI149" s="406" t="s">
        <v>397</v>
      </c>
      <c r="HJ149" s="406" t="s">
        <v>397</v>
      </c>
      <c r="HK149" s="406" t="s">
        <v>397</v>
      </c>
      <c r="HL149" s="406" t="s">
        <v>397</v>
      </c>
      <c r="HM149" s="406" t="s">
        <v>397</v>
      </c>
      <c r="HN149" s="406" t="s">
        <v>397</v>
      </c>
      <c r="HO149" s="406" t="s">
        <v>397</v>
      </c>
      <c r="HP149" s="406" t="s">
        <v>397</v>
      </c>
      <c r="HQ149" s="406" t="s">
        <v>397</v>
      </c>
      <c r="HR149" s="406" t="s">
        <v>397</v>
      </c>
      <c r="HS149" s="406" t="s">
        <v>397</v>
      </c>
      <c r="HT149" s="406" t="s">
        <v>397</v>
      </c>
      <c r="HU149" s="406" t="s">
        <v>397</v>
      </c>
      <c r="HV149" s="406" t="s">
        <v>397</v>
      </c>
      <c r="HW149" s="406" t="s">
        <v>397</v>
      </c>
      <c r="HX149" s="406" t="s">
        <v>397</v>
      </c>
      <c r="HY149" s="406" t="s">
        <v>397</v>
      </c>
      <c r="HZ149" s="406" t="s">
        <v>397</v>
      </c>
      <c r="IA149" s="406" t="s">
        <v>397</v>
      </c>
      <c r="IB149" s="406" t="s">
        <v>397</v>
      </c>
      <c r="IC149" s="406" t="s">
        <v>397</v>
      </c>
      <c r="ID149" s="406" t="s">
        <v>397</v>
      </c>
      <c r="IE149" s="406" t="s">
        <v>397</v>
      </c>
      <c r="IF149" s="406" t="s">
        <v>397</v>
      </c>
      <c r="IG149" s="406" t="s">
        <v>397</v>
      </c>
      <c r="IH149" s="406" t="s">
        <v>397</v>
      </c>
      <c r="II149" s="406" t="s">
        <v>397</v>
      </c>
      <c r="IJ149" s="406" t="s">
        <v>397</v>
      </c>
      <c r="IK149" s="406" t="s">
        <v>397</v>
      </c>
      <c r="IL149" s="406" t="s">
        <v>397</v>
      </c>
      <c r="IM149" s="406" t="s">
        <v>397</v>
      </c>
      <c r="IN149" s="406" t="s">
        <v>397</v>
      </c>
      <c r="IO149" s="406" t="s">
        <v>397</v>
      </c>
      <c r="IP149" s="406" t="s">
        <v>397</v>
      </c>
      <c r="IQ149" s="406" t="s">
        <v>397</v>
      </c>
      <c r="IR149" s="406" t="s">
        <v>397</v>
      </c>
      <c r="IS149" s="406" t="s">
        <v>397</v>
      </c>
      <c r="IT149" s="406" t="s">
        <v>397</v>
      </c>
      <c r="IU149" s="406" t="s">
        <v>397</v>
      </c>
      <c r="IV149" s="406" t="s">
        <v>397</v>
      </c>
      <c r="IW149" s="406" t="s">
        <v>397</v>
      </c>
      <c r="IX149" s="406" t="s">
        <v>397</v>
      </c>
      <c r="IY149" s="406" t="s">
        <v>397</v>
      </c>
      <c r="IZ149" s="406" t="s">
        <v>397</v>
      </c>
      <c r="JA149" s="406" t="s">
        <v>397</v>
      </c>
      <c r="JB149" s="406" t="s">
        <v>397</v>
      </c>
      <c r="JC149" s="406" t="s">
        <v>397</v>
      </c>
      <c r="JD149" s="406" t="s">
        <v>397</v>
      </c>
      <c r="JE149" s="406" t="s">
        <v>397</v>
      </c>
      <c r="JF149" s="406" t="s">
        <v>397</v>
      </c>
      <c r="JG149" s="406" t="s">
        <v>397</v>
      </c>
      <c r="JH149" s="406" t="s">
        <v>397</v>
      </c>
      <c r="JI149" s="406" t="s">
        <v>397</v>
      </c>
      <c r="JJ149" s="406" t="s">
        <v>397</v>
      </c>
      <c r="JK149" s="406" t="s">
        <v>397</v>
      </c>
      <c r="JL149" s="406" t="s">
        <v>397</v>
      </c>
      <c r="JM149" s="406" t="s">
        <v>397</v>
      </c>
      <c r="JN149" s="406" t="s">
        <v>397</v>
      </c>
      <c r="JO149" s="406" t="s">
        <v>397</v>
      </c>
      <c r="JP149" s="406" t="s">
        <v>397</v>
      </c>
      <c r="JQ149" s="406" t="s">
        <v>397</v>
      </c>
      <c r="JR149" s="406" t="s">
        <v>397</v>
      </c>
      <c r="JS149" s="406" t="s">
        <v>397</v>
      </c>
      <c r="JT149" s="406" t="s">
        <v>397</v>
      </c>
      <c r="JU149" s="406" t="s">
        <v>397</v>
      </c>
      <c r="JV149" s="406" t="s">
        <v>397</v>
      </c>
      <c r="JW149" s="406" t="s">
        <v>397</v>
      </c>
      <c r="JX149" s="406" t="s">
        <v>397</v>
      </c>
      <c r="JY149" s="406" t="s">
        <v>397</v>
      </c>
      <c r="JZ149" s="406" t="s">
        <v>397</v>
      </c>
      <c r="KA149" s="406" t="s">
        <v>397</v>
      </c>
      <c r="KB149" s="406" t="s">
        <v>397</v>
      </c>
      <c r="KC149" s="406" t="s">
        <v>397</v>
      </c>
      <c r="KD149" s="406" t="s">
        <v>397</v>
      </c>
      <c r="KE149" s="406" t="s">
        <v>397</v>
      </c>
      <c r="KF149" s="406" t="s">
        <v>397</v>
      </c>
      <c r="KG149" s="406" t="s">
        <v>397</v>
      </c>
      <c r="KH149" s="406" t="s">
        <v>397</v>
      </c>
      <c r="KI149" s="406" t="s">
        <v>397</v>
      </c>
      <c r="KJ149" s="406" t="s">
        <v>397</v>
      </c>
      <c r="KK149" s="406" t="s">
        <v>397</v>
      </c>
      <c r="KL149" s="406" t="s">
        <v>397</v>
      </c>
      <c r="KM149" s="406" t="s">
        <v>397</v>
      </c>
      <c r="KN149" s="406" t="s">
        <v>397</v>
      </c>
      <c r="KO149" s="406" t="s">
        <v>397</v>
      </c>
      <c r="KP149" s="406" t="s">
        <v>397</v>
      </c>
      <c r="KQ149" s="406" t="s">
        <v>397</v>
      </c>
      <c r="KR149" s="406" t="s">
        <v>397</v>
      </c>
      <c r="KS149" s="406" t="s">
        <v>397</v>
      </c>
      <c r="KT149" s="406" t="s">
        <v>397</v>
      </c>
      <c r="KU149" s="406"/>
      <c r="KV149" s="406"/>
      <c r="KW149" s="406"/>
      <c r="KX149" s="406"/>
      <c r="KY149" s="397"/>
      <c r="KZ149" s="397" t="s">
        <v>209</v>
      </c>
      <c r="LA149" s="397" t="s">
        <v>397</v>
      </c>
      <c r="LB149" s="397" t="s">
        <v>397</v>
      </c>
      <c r="LC149" s="397" t="s">
        <v>397</v>
      </c>
      <c r="LD149" s="397" t="s">
        <v>397</v>
      </c>
      <c r="LE149" s="397" t="s">
        <v>397</v>
      </c>
      <c r="LF149" s="397" t="s">
        <v>397</v>
      </c>
      <c r="LG149" s="397"/>
      <c r="LH149" s="406"/>
      <c r="LI149" s="406"/>
      <c r="LJ149" s="406"/>
      <c r="LK149" s="406"/>
      <c r="LL149" s="406"/>
      <c r="LM149" s="406"/>
      <c r="LN149" s="406"/>
      <c r="LO149" s="406"/>
      <c r="LP149" s="406"/>
      <c r="LQ149" s="406"/>
      <c r="LR149" s="406"/>
      <c r="LS149" s="406"/>
      <c r="LT149" s="406"/>
      <c r="LU149" s="406"/>
      <c r="LV149" s="406"/>
      <c r="LW149" s="406"/>
      <c r="LX149" s="406"/>
      <c r="LY149" s="406"/>
      <c r="LZ149" s="406"/>
      <c r="MA149" s="406"/>
      <c r="MB149" s="406"/>
      <c r="MC149" s="406"/>
      <c r="MD149" s="406"/>
      <c r="ME149" s="406"/>
      <c r="MF149" s="406"/>
      <c r="MG149" s="406"/>
      <c r="MH149" s="406"/>
      <c r="MI149" s="406"/>
      <c r="MJ149" s="406"/>
      <c r="MK149" s="406"/>
      <c r="ML149" s="406"/>
      <c r="MM149" s="406"/>
      <c r="MN149" s="406"/>
      <c r="MO149" s="406"/>
      <c r="MP149" s="406"/>
      <c r="MQ149" s="406"/>
      <c r="MR149" s="406"/>
      <c r="MS149" s="406"/>
      <c r="MT149" s="406"/>
      <c r="MU149" s="406"/>
      <c r="MV149" s="406"/>
      <c r="MW149" s="406"/>
      <c r="MX149" s="406"/>
      <c r="MY149" s="406"/>
      <c r="MZ149" s="406"/>
      <c r="NA149" s="406"/>
      <c r="NB149" s="406"/>
      <c r="NC149" s="406"/>
      <c r="ND149" s="406"/>
      <c r="NE149" s="406"/>
      <c r="NF149" s="406"/>
      <c r="NG149" s="406"/>
      <c r="NH149" s="406"/>
      <c r="NI149" s="406"/>
      <c r="NJ149" s="406"/>
      <c r="NK149" s="406"/>
      <c r="NL149" s="406"/>
      <c r="NM149" s="406"/>
      <c r="NN149" s="406"/>
      <c r="NO149" s="406"/>
      <c r="NP149" s="406"/>
      <c r="NQ149" s="406"/>
      <c r="NR149" s="406"/>
      <c r="NS149" s="406"/>
      <c r="NT149" s="406"/>
      <c r="NU149" s="406"/>
      <c r="NV149" s="406"/>
      <c r="NW149" s="406"/>
      <c r="NX149" s="406"/>
      <c r="NY149" s="406"/>
      <c r="NZ149" s="406"/>
      <c r="OA149" s="406"/>
      <c r="OB149" s="406"/>
      <c r="OC149" s="406"/>
      <c r="OD149" s="406"/>
      <c r="OE149" s="406"/>
      <c r="OF149" s="406"/>
      <c r="OG149" s="406"/>
      <c r="OH149" s="406"/>
      <c r="OI149" s="406"/>
      <c r="OJ149" s="406"/>
      <c r="OK149" s="406"/>
      <c r="OL149" s="406"/>
      <c r="OM149" s="406"/>
      <c r="ON149" s="406"/>
      <c r="OO149" s="406"/>
      <c r="OP149" s="406"/>
      <c r="OQ149" s="406"/>
      <c r="OR149" s="406"/>
      <c r="OS149" s="406"/>
      <c r="OT149" s="406"/>
      <c r="OU149" s="406"/>
      <c r="OV149" s="406"/>
      <c r="OW149" s="406"/>
      <c r="OX149" s="406"/>
      <c r="OY149" s="406"/>
      <c r="OZ149" s="406"/>
      <c r="PA149" s="406"/>
      <c r="PB149" s="406"/>
      <c r="PC149" s="406"/>
      <c r="PD149" s="406"/>
      <c r="PE149" s="406"/>
      <c r="PF149" s="406"/>
      <c r="PG149" s="406"/>
      <c r="PH149" s="406"/>
      <c r="PI149" s="406"/>
      <c r="PJ149" s="406"/>
      <c r="PK149" s="406"/>
      <c r="PL149" s="406"/>
      <c r="PM149" s="406"/>
      <c r="PN149" s="406"/>
      <c r="PO149" s="406"/>
      <c r="PP149" s="406"/>
      <c r="PQ149" s="406"/>
      <c r="PR149" s="406"/>
      <c r="PS149" s="406"/>
      <c r="PT149" s="406"/>
      <c r="PU149" s="406"/>
      <c r="PV149" s="406"/>
      <c r="PW149" s="406"/>
      <c r="PX149" s="406"/>
      <c r="PY149" s="406"/>
      <c r="PZ149" s="406"/>
      <c r="QA149" s="406"/>
      <c r="QB149" s="406"/>
      <c r="QC149" s="406"/>
      <c r="QD149" s="406"/>
      <c r="QE149" s="406"/>
      <c r="QF149" s="406"/>
      <c r="QG149" s="406"/>
      <c r="QH149" s="406"/>
      <c r="QI149" s="406"/>
      <c r="QJ149" s="406"/>
      <c r="QK149" s="406"/>
      <c r="QL149" s="406"/>
      <c r="QM149" s="406"/>
      <c r="QN149" s="406"/>
      <c r="QO149" s="406"/>
      <c r="QP149" s="406"/>
      <c r="QQ149" s="406"/>
      <c r="QR149" s="406"/>
      <c r="QS149" s="406"/>
      <c r="QT149" s="406"/>
      <c r="QU149" s="406"/>
      <c r="QV149" s="406"/>
      <c r="QW149" s="406"/>
      <c r="QX149" s="406"/>
      <c r="QY149" s="406"/>
      <c r="QZ149" s="406"/>
      <c r="RA149" s="406"/>
      <c r="RB149" s="406"/>
      <c r="RC149" s="406"/>
      <c r="RD149" s="406"/>
      <c r="RE149" s="406"/>
      <c r="RF149" s="406"/>
      <c r="RG149" s="406"/>
      <c r="RH149" s="406"/>
      <c r="RI149" s="406"/>
      <c r="RJ149" s="406"/>
      <c r="RK149" s="406"/>
      <c r="RL149" s="406"/>
      <c r="RM149" s="406"/>
      <c r="RN149" s="406"/>
      <c r="RO149" s="406"/>
      <c r="RP149" s="406"/>
      <c r="RQ149" s="406"/>
      <c r="RR149" s="406"/>
      <c r="RS149" s="406"/>
      <c r="RT149" s="406"/>
      <c r="RU149" s="406"/>
      <c r="RV149" s="406"/>
      <c r="RW149" s="406"/>
      <c r="RX149" s="406"/>
      <c r="RY149" s="406"/>
      <c r="RZ149" s="406"/>
      <c r="SA149" s="406"/>
      <c r="SB149" s="406"/>
      <c r="SC149" s="406"/>
      <c r="SD149" s="406"/>
      <c r="SE149" s="406"/>
      <c r="SF149" s="406"/>
      <c r="SG149" s="406"/>
    </row>
    <row r="150" spans="1:501">
      <c r="A150" s="395"/>
      <c r="B150" s="395" t="s">
        <v>210</v>
      </c>
      <c r="C150" s="395">
        <v>1</v>
      </c>
      <c r="D150" s="395">
        <v>2</v>
      </c>
      <c r="E150" s="395">
        <v>5</v>
      </c>
      <c r="F150" s="395">
        <v>4</v>
      </c>
      <c r="G150" s="395">
        <v>8</v>
      </c>
      <c r="H150" s="395">
        <v>8</v>
      </c>
      <c r="I150" s="395">
        <v>8</v>
      </c>
      <c r="J150" s="395">
        <v>10</v>
      </c>
      <c r="K150" s="395">
        <v>10</v>
      </c>
      <c r="L150" s="395">
        <v>10</v>
      </c>
      <c r="M150" s="395">
        <v>0</v>
      </c>
      <c r="N150" s="395"/>
      <c r="O150" s="398" t="s">
        <v>519</v>
      </c>
      <c r="P150" s="395">
        <v>10</v>
      </c>
      <c r="Q150" s="395">
        <v>10</v>
      </c>
      <c r="R150" s="395">
        <v>10</v>
      </c>
      <c r="S150" s="395">
        <v>10</v>
      </c>
      <c r="T150" s="395">
        <v>10</v>
      </c>
      <c r="U150" s="395">
        <v>0</v>
      </c>
      <c r="V150" s="395">
        <v>0</v>
      </c>
      <c r="W150" s="395" t="s">
        <v>397</v>
      </c>
      <c r="X150" s="395" t="s">
        <v>397</v>
      </c>
      <c r="Y150" s="395" t="s">
        <v>397</v>
      </c>
      <c r="Z150" s="395"/>
      <c r="AA150" s="395"/>
      <c r="AB150" s="395"/>
      <c r="AC150" s="395"/>
      <c r="AD150" s="395"/>
      <c r="AE150" s="395"/>
      <c r="AF150" s="397" t="s">
        <v>210</v>
      </c>
      <c r="AG150" s="395" t="s">
        <v>210</v>
      </c>
      <c r="AH150" s="406" t="s">
        <v>397</v>
      </c>
      <c r="AI150" s="406" t="s">
        <v>397</v>
      </c>
      <c r="AJ150" s="406" t="s">
        <v>397</v>
      </c>
      <c r="AK150" s="406" t="s">
        <v>397</v>
      </c>
      <c r="AL150" s="406" t="s">
        <v>397</v>
      </c>
      <c r="AM150" s="406" t="s">
        <v>397</v>
      </c>
      <c r="AN150" s="406" t="s">
        <v>397</v>
      </c>
      <c r="AO150" s="406" t="s">
        <v>397</v>
      </c>
      <c r="AP150" s="406" t="s">
        <v>397</v>
      </c>
      <c r="AQ150" s="406" t="s">
        <v>397</v>
      </c>
      <c r="AR150" s="406" t="s">
        <v>397</v>
      </c>
      <c r="AS150" s="406" t="s">
        <v>397</v>
      </c>
      <c r="AT150" s="406" t="s">
        <v>397</v>
      </c>
      <c r="AU150" s="406" t="s">
        <v>397</v>
      </c>
      <c r="AV150" s="406" t="s">
        <v>397</v>
      </c>
      <c r="AW150" s="406" t="s">
        <v>397</v>
      </c>
      <c r="AX150" s="406" t="s">
        <v>397</v>
      </c>
      <c r="AY150" s="406" t="s">
        <v>397</v>
      </c>
      <c r="AZ150" s="406" t="s">
        <v>397</v>
      </c>
      <c r="BA150" s="406" t="s">
        <v>397</v>
      </c>
      <c r="BB150" s="406" t="s">
        <v>397</v>
      </c>
      <c r="BC150" s="406" t="s">
        <v>397</v>
      </c>
      <c r="BD150" s="406" t="s">
        <v>397</v>
      </c>
      <c r="BE150" s="406" t="s">
        <v>397</v>
      </c>
      <c r="BF150" s="406" t="s">
        <v>397</v>
      </c>
      <c r="BG150" s="406" t="s">
        <v>397</v>
      </c>
      <c r="BH150" s="406" t="s">
        <v>397</v>
      </c>
      <c r="BI150" s="406" t="s">
        <v>397</v>
      </c>
      <c r="BJ150" s="406" t="s">
        <v>397</v>
      </c>
      <c r="BK150" s="406" t="s">
        <v>397</v>
      </c>
      <c r="BL150" s="406" t="s">
        <v>397</v>
      </c>
      <c r="BM150" s="406" t="s">
        <v>397</v>
      </c>
      <c r="BN150" s="406" t="s">
        <v>397</v>
      </c>
      <c r="BO150" s="406" t="s">
        <v>397</v>
      </c>
      <c r="BP150" s="406" t="s">
        <v>397</v>
      </c>
      <c r="BQ150" s="406" t="s">
        <v>397</v>
      </c>
      <c r="BR150" s="406" t="s">
        <v>397</v>
      </c>
      <c r="BS150" s="406" t="s">
        <v>397</v>
      </c>
      <c r="BT150" s="406" t="s">
        <v>397</v>
      </c>
      <c r="BU150" s="406" t="s">
        <v>397</v>
      </c>
      <c r="BV150" s="406" t="s">
        <v>397</v>
      </c>
      <c r="BW150" s="406" t="s">
        <v>397</v>
      </c>
      <c r="BX150" s="406" t="s">
        <v>397</v>
      </c>
      <c r="BY150" s="406" t="s">
        <v>397</v>
      </c>
      <c r="BZ150" s="406" t="s">
        <v>397</v>
      </c>
      <c r="CA150" s="406" t="s">
        <v>397</v>
      </c>
      <c r="CB150" s="406" t="s">
        <v>397</v>
      </c>
      <c r="CC150" s="406" t="s">
        <v>397</v>
      </c>
      <c r="CD150" s="406" t="s">
        <v>397</v>
      </c>
      <c r="CE150" s="406" t="s">
        <v>397</v>
      </c>
      <c r="CF150" s="406" t="s">
        <v>397</v>
      </c>
      <c r="CG150" s="406" t="s">
        <v>397</v>
      </c>
      <c r="CH150" s="406" t="s">
        <v>397</v>
      </c>
      <c r="CI150" s="406" t="s">
        <v>397</v>
      </c>
      <c r="CJ150" s="406" t="s">
        <v>397</v>
      </c>
      <c r="CK150" s="406" t="s">
        <v>397</v>
      </c>
      <c r="CL150" s="406" t="s">
        <v>397</v>
      </c>
      <c r="CM150" s="406" t="s">
        <v>397</v>
      </c>
      <c r="CN150" s="406" t="s">
        <v>397</v>
      </c>
      <c r="CO150" s="406" t="s">
        <v>397</v>
      </c>
      <c r="CP150" s="406" t="s">
        <v>397</v>
      </c>
      <c r="CQ150" s="406" t="s">
        <v>397</v>
      </c>
      <c r="CR150" s="406" t="s">
        <v>397</v>
      </c>
      <c r="CS150" s="406" t="s">
        <v>397</v>
      </c>
      <c r="CT150" s="406" t="s">
        <v>397</v>
      </c>
      <c r="CU150" s="406" t="s">
        <v>397</v>
      </c>
      <c r="CV150" s="406" t="s">
        <v>397</v>
      </c>
      <c r="CW150" s="406" t="s">
        <v>397</v>
      </c>
      <c r="CX150" s="406" t="s">
        <v>397</v>
      </c>
      <c r="CY150" s="406" t="s">
        <v>397</v>
      </c>
      <c r="CZ150" s="406" t="s">
        <v>397</v>
      </c>
      <c r="DA150" s="406" t="s">
        <v>397</v>
      </c>
      <c r="DB150" s="406" t="s">
        <v>397</v>
      </c>
      <c r="DC150" s="397"/>
      <c r="DD150" s="397"/>
      <c r="DE150" s="397"/>
      <c r="DF150" s="397" t="s">
        <v>397</v>
      </c>
      <c r="DG150" s="397" t="s">
        <v>397</v>
      </c>
      <c r="DH150" s="397" t="s">
        <v>397</v>
      </c>
      <c r="DI150" s="397" t="s">
        <v>397</v>
      </c>
      <c r="DJ150" s="397" t="s">
        <v>397</v>
      </c>
      <c r="DK150" s="397" t="s">
        <v>397</v>
      </c>
      <c r="DL150" s="397"/>
      <c r="DM150" s="397"/>
      <c r="DN150" s="397" t="s">
        <v>210</v>
      </c>
      <c r="DO150" s="395" t="s">
        <v>210</v>
      </c>
      <c r="DP150" s="406" t="s">
        <v>397</v>
      </c>
      <c r="DQ150" s="406" t="s">
        <v>397</v>
      </c>
      <c r="DR150" s="406" t="s">
        <v>397</v>
      </c>
      <c r="DS150" s="406" t="s">
        <v>397</v>
      </c>
      <c r="DT150" s="406" t="s">
        <v>397</v>
      </c>
      <c r="DU150" s="406" t="s">
        <v>397</v>
      </c>
      <c r="DV150" s="406" t="s">
        <v>397</v>
      </c>
      <c r="DW150" s="406" t="s">
        <v>397</v>
      </c>
      <c r="DX150" s="406" t="s">
        <v>397</v>
      </c>
      <c r="DY150" s="406" t="s">
        <v>397</v>
      </c>
      <c r="DZ150" s="406" t="s">
        <v>397</v>
      </c>
      <c r="EA150" s="406" t="s">
        <v>397</v>
      </c>
      <c r="EB150" s="406" t="s">
        <v>397</v>
      </c>
      <c r="EC150" s="406" t="s">
        <v>397</v>
      </c>
      <c r="ED150" s="406" t="s">
        <v>397</v>
      </c>
      <c r="EE150" s="406" t="s">
        <v>397</v>
      </c>
      <c r="EF150" s="406" t="s">
        <v>397</v>
      </c>
      <c r="EG150" s="406" t="s">
        <v>397</v>
      </c>
      <c r="EH150" s="406" t="s">
        <v>397</v>
      </c>
      <c r="EI150" s="406" t="s">
        <v>397</v>
      </c>
      <c r="EJ150" s="406" t="s">
        <v>397</v>
      </c>
      <c r="EK150" s="406" t="s">
        <v>397</v>
      </c>
      <c r="EL150" s="406" t="s">
        <v>397</v>
      </c>
      <c r="EM150" s="406" t="s">
        <v>397</v>
      </c>
      <c r="EN150" s="406" t="s">
        <v>397</v>
      </c>
      <c r="EO150" s="406" t="s">
        <v>397</v>
      </c>
      <c r="EP150" s="406" t="s">
        <v>397</v>
      </c>
      <c r="EQ150" s="406" t="s">
        <v>397</v>
      </c>
      <c r="ER150" s="406" t="s">
        <v>397</v>
      </c>
      <c r="ES150" s="406" t="s">
        <v>397</v>
      </c>
      <c r="ET150" s="406" t="s">
        <v>397</v>
      </c>
      <c r="EU150" s="406" t="s">
        <v>397</v>
      </c>
      <c r="EV150" s="406" t="s">
        <v>397</v>
      </c>
      <c r="EW150" s="406" t="s">
        <v>397</v>
      </c>
      <c r="EX150" s="406" t="s">
        <v>397</v>
      </c>
      <c r="EY150" s="406" t="s">
        <v>397</v>
      </c>
      <c r="EZ150" s="406" t="s">
        <v>397</v>
      </c>
      <c r="FA150" s="406" t="s">
        <v>397</v>
      </c>
      <c r="FB150" s="406" t="s">
        <v>397</v>
      </c>
      <c r="FC150" s="406" t="s">
        <v>397</v>
      </c>
      <c r="FD150" s="406" t="s">
        <v>397</v>
      </c>
      <c r="FE150" s="406" t="s">
        <v>397</v>
      </c>
      <c r="FF150" s="406" t="s">
        <v>397</v>
      </c>
      <c r="FG150" s="406" t="s">
        <v>397</v>
      </c>
      <c r="FH150" s="406" t="s">
        <v>397</v>
      </c>
      <c r="FI150" s="406" t="s">
        <v>397</v>
      </c>
      <c r="FJ150" s="406" t="s">
        <v>397</v>
      </c>
      <c r="FK150" s="406" t="s">
        <v>397</v>
      </c>
      <c r="FL150" s="406" t="s">
        <v>397</v>
      </c>
      <c r="FM150" s="406" t="s">
        <v>397</v>
      </c>
      <c r="FN150" s="406" t="s">
        <v>397</v>
      </c>
      <c r="FO150" s="406" t="s">
        <v>397</v>
      </c>
      <c r="FP150" s="406" t="s">
        <v>397</v>
      </c>
      <c r="FQ150" s="406" t="s">
        <v>397</v>
      </c>
      <c r="FR150" s="406" t="s">
        <v>397</v>
      </c>
      <c r="FS150" s="406" t="s">
        <v>397</v>
      </c>
      <c r="FT150" s="406" t="s">
        <v>397</v>
      </c>
      <c r="FU150" s="406" t="s">
        <v>397</v>
      </c>
      <c r="FV150" s="406" t="s">
        <v>397</v>
      </c>
      <c r="FW150" s="406" t="s">
        <v>397</v>
      </c>
      <c r="FX150" s="406" t="s">
        <v>397</v>
      </c>
      <c r="FY150" s="406" t="s">
        <v>397</v>
      </c>
      <c r="FZ150" s="406" t="s">
        <v>397</v>
      </c>
      <c r="GA150" s="406" t="s">
        <v>397</v>
      </c>
      <c r="GB150" s="406" t="s">
        <v>397</v>
      </c>
      <c r="GC150" s="406" t="s">
        <v>397</v>
      </c>
      <c r="GD150" s="406" t="s">
        <v>397</v>
      </c>
      <c r="GE150" s="406" t="s">
        <v>397</v>
      </c>
      <c r="GF150" s="406" t="s">
        <v>397</v>
      </c>
      <c r="GG150" s="406" t="s">
        <v>397</v>
      </c>
      <c r="GH150" s="406" t="s">
        <v>397</v>
      </c>
      <c r="GI150" s="406" t="s">
        <v>397</v>
      </c>
      <c r="GJ150" s="406" t="s">
        <v>397</v>
      </c>
      <c r="GK150" s="406" t="s">
        <v>397</v>
      </c>
      <c r="GL150" s="406" t="s">
        <v>397</v>
      </c>
      <c r="GM150" s="406" t="s">
        <v>397</v>
      </c>
      <c r="GN150" s="406" t="s">
        <v>397</v>
      </c>
      <c r="GO150" s="406" t="s">
        <v>397</v>
      </c>
      <c r="GP150" s="406" t="s">
        <v>397</v>
      </c>
      <c r="GQ150" s="406" t="s">
        <v>397</v>
      </c>
      <c r="GR150" s="406" t="s">
        <v>397</v>
      </c>
      <c r="GS150" s="406" t="s">
        <v>397</v>
      </c>
      <c r="GT150" s="406" t="s">
        <v>397</v>
      </c>
      <c r="GU150" s="406" t="s">
        <v>397</v>
      </c>
      <c r="GV150" s="406" t="s">
        <v>397</v>
      </c>
      <c r="GW150" s="406" t="s">
        <v>397</v>
      </c>
      <c r="GX150" s="406" t="s">
        <v>397</v>
      </c>
      <c r="GY150" s="406" t="s">
        <v>397</v>
      </c>
      <c r="GZ150" s="406" t="s">
        <v>397</v>
      </c>
      <c r="HA150" s="406" t="s">
        <v>397</v>
      </c>
      <c r="HB150" s="406" t="s">
        <v>397</v>
      </c>
      <c r="HC150" s="406" t="s">
        <v>397</v>
      </c>
      <c r="HD150" s="406" t="s">
        <v>397</v>
      </c>
      <c r="HE150" s="406" t="s">
        <v>397</v>
      </c>
      <c r="HF150" s="406" t="s">
        <v>397</v>
      </c>
      <c r="HG150" s="406" t="s">
        <v>397</v>
      </c>
      <c r="HH150" s="406" t="s">
        <v>397</v>
      </c>
      <c r="HI150" s="406" t="s">
        <v>397</v>
      </c>
      <c r="HJ150" s="406" t="s">
        <v>397</v>
      </c>
      <c r="HK150" s="406" t="s">
        <v>397</v>
      </c>
      <c r="HL150" s="406" t="s">
        <v>397</v>
      </c>
      <c r="HM150" s="406" t="s">
        <v>397</v>
      </c>
      <c r="HN150" s="406" t="s">
        <v>397</v>
      </c>
      <c r="HO150" s="406" t="s">
        <v>397</v>
      </c>
      <c r="HP150" s="406" t="s">
        <v>397</v>
      </c>
      <c r="HQ150" s="406" t="s">
        <v>397</v>
      </c>
      <c r="HR150" s="406" t="s">
        <v>397</v>
      </c>
      <c r="HS150" s="406" t="s">
        <v>397</v>
      </c>
      <c r="HT150" s="406" t="s">
        <v>397</v>
      </c>
      <c r="HU150" s="406" t="s">
        <v>397</v>
      </c>
      <c r="HV150" s="406" t="s">
        <v>397</v>
      </c>
      <c r="HW150" s="406" t="s">
        <v>397</v>
      </c>
      <c r="HX150" s="406" t="s">
        <v>397</v>
      </c>
      <c r="HY150" s="406" t="s">
        <v>397</v>
      </c>
      <c r="HZ150" s="406" t="s">
        <v>397</v>
      </c>
      <c r="IA150" s="406" t="s">
        <v>397</v>
      </c>
      <c r="IB150" s="406" t="s">
        <v>397</v>
      </c>
      <c r="IC150" s="406" t="s">
        <v>397</v>
      </c>
      <c r="ID150" s="406" t="s">
        <v>397</v>
      </c>
      <c r="IE150" s="406" t="s">
        <v>397</v>
      </c>
      <c r="IF150" s="406" t="s">
        <v>397</v>
      </c>
      <c r="IG150" s="406" t="s">
        <v>397</v>
      </c>
      <c r="IH150" s="406" t="s">
        <v>397</v>
      </c>
      <c r="II150" s="406" t="s">
        <v>397</v>
      </c>
      <c r="IJ150" s="406" t="s">
        <v>397</v>
      </c>
      <c r="IK150" s="406" t="s">
        <v>397</v>
      </c>
      <c r="IL150" s="406" t="s">
        <v>397</v>
      </c>
      <c r="IM150" s="406" t="s">
        <v>397</v>
      </c>
      <c r="IN150" s="406" t="s">
        <v>397</v>
      </c>
      <c r="IO150" s="406" t="s">
        <v>397</v>
      </c>
      <c r="IP150" s="406" t="s">
        <v>397</v>
      </c>
      <c r="IQ150" s="406" t="s">
        <v>397</v>
      </c>
      <c r="IR150" s="406" t="s">
        <v>397</v>
      </c>
      <c r="IS150" s="406" t="s">
        <v>397</v>
      </c>
      <c r="IT150" s="406" t="s">
        <v>397</v>
      </c>
      <c r="IU150" s="406" t="s">
        <v>397</v>
      </c>
      <c r="IV150" s="406" t="s">
        <v>397</v>
      </c>
      <c r="IW150" s="406" t="s">
        <v>397</v>
      </c>
      <c r="IX150" s="406" t="s">
        <v>397</v>
      </c>
      <c r="IY150" s="406" t="s">
        <v>397</v>
      </c>
      <c r="IZ150" s="406" t="s">
        <v>397</v>
      </c>
      <c r="JA150" s="406" t="s">
        <v>397</v>
      </c>
      <c r="JB150" s="406" t="s">
        <v>397</v>
      </c>
      <c r="JC150" s="406" t="s">
        <v>397</v>
      </c>
      <c r="JD150" s="406" t="s">
        <v>397</v>
      </c>
      <c r="JE150" s="406" t="s">
        <v>397</v>
      </c>
      <c r="JF150" s="406" t="s">
        <v>397</v>
      </c>
      <c r="JG150" s="406" t="s">
        <v>397</v>
      </c>
      <c r="JH150" s="406" t="s">
        <v>397</v>
      </c>
      <c r="JI150" s="406" t="s">
        <v>397</v>
      </c>
      <c r="JJ150" s="406" t="s">
        <v>397</v>
      </c>
      <c r="JK150" s="406" t="s">
        <v>397</v>
      </c>
      <c r="JL150" s="406" t="s">
        <v>397</v>
      </c>
      <c r="JM150" s="406" t="s">
        <v>397</v>
      </c>
      <c r="JN150" s="406" t="s">
        <v>397</v>
      </c>
      <c r="JO150" s="406" t="s">
        <v>397</v>
      </c>
      <c r="JP150" s="406" t="s">
        <v>397</v>
      </c>
      <c r="JQ150" s="406" t="s">
        <v>397</v>
      </c>
      <c r="JR150" s="406" t="s">
        <v>397</v>
      </c>
      <c r="JS150" s="406" t="s">
        <v>397</v>
      </c>
      <c r="JT150" s="406" t="s">
        <v>397</v>
      </c>
      <c r="JU150" s="406" t="s">
        <v>397</v>
      </c>
      <c r="JV150" s="406" t="s">
        <v>397</v>
      </c>
      <c r="JW150" s="406" t="s">
        <v>397</v>
      </c>
      <c r="JX150" s="406" t="s">
        <v>397</v>
      </c>
      <c r="JY150" s="406" t="s">
        <v>397</v>
      </c>
      <c r="JZ150" s="406" t="s">
        <v>397</v>
      </c>
      <c r="KA150" s="406" t="s">
        <v>397</v>
      </c>
      <c r="KB150" s="406" t="s">
        <v>397</v>
      </c>
      <c r="KC150" s="406" t="s">
        <v>397</v>
      </c>
      <c r="KD150" s="406" t="s">
        <v>397</v>
      </c>
      <c r="KE150" s="406" t="s">
        <v>397</v>
      </c>
      <c r="KF150" s="406" t="s">
        <v>397</v>
      </c>
      <c r="KG150" s="406" t="s">
        <v>397</v>
      </c>
      <c r="KH150" s="406" t="s">
        <v>397</v>
      </c>
      <c r="KI150" s="406" t="s">
        <v>397</v>
      </c>
      <c r="KJ150" s="406" t="s">
        <v>397</v>
      </c>
      <c r="KK150" s="406" t="s">
        <v>397</v>
      </c>
      <c r="KL150" s="406" t="s">
        <v>397</v>
      </c>
      <c r="KM150" s="406" t="s">
        <v>397</v>
      </c>
      <c r="KN150" s="406" t="s">
        <v>397</v>
      </c>
      <c r="KO150" s="406" t="s">
        <v>397</v>
      </c>
      <c r="KP150" s="406" t="s">
        <v>397</v>
      </c>
      <c r="KQ150" s="406" t="s">
        <v>397</v>
      </c>
      <c r="KR150" s="406" t="s">
        <v>397</v>
      </c>
      <c r="KS150" s="406" t="s">
        <v>397</v>
      </c>
      <c r="KT150" s="406" t="s">
        <v>397</v>
      </c>
      <c r="KU150" s="406"/>
      <c r="KV150" s="406"/>
      <c r="KW150" s="406"/>
      <c r="KX150" s="406"/>
      <c r="KY150" s="397"/>
      <c r="KZ150" s="397" t="s">
        <v>210</v>
      </c>
      <c r="LA150" s="397" t="s">
        <v>397</v>
      </c>
      <c r="LB150" s="397" t="s">
        <v>397</v>
      </c>
      <c r="LC150" s="397" t="s">
        <v>397</v>
      </c>
      <c r="LD150" s="397" t="s">
        <v>397</v>
      </c>
      <c r="LE150" s="397" t="s">
        <v>397</v>
      </c>
      <c r="LF150" s="397" t="s">
        <v>397</v>
      </c>
      <c r="LG150" s="397"/>
      <c r="LH150" s="406"/>
      <c r="LI150" s="406"/>
      <c r="LJ150" s="406"/>
      <c r="LK150" s="406"/>
      <c r="LL150" s="406"/>
      <c r="LM150" s="406"/>
      <c r="LN150" s="406"/>
      <c r="LO150" s="406"/>
      <c r="LP150" s="406"/>
      <c r="LQ150" s="406"/>
      <c r="LR150" s="406"/>
      <c r="LS150" s="406"/>
      <c r="LT150" s="406"/>
      <c r="LU150" s="406"/>
      <c r="LV150" s="406"/>
      <c r="LW150" s="406"/>
      <c r="LX150" s="406"/>
      <c r="LY150" s="406"/>
      <c r="LZ150" s="406"/>
      <c r="MA150" s="406"/>
      <c r="MB150" s="406"/>
      <c r="MC150" s="406"/>
      <c r="MD150" s="406"/>
      <c r="ME150" s="406"/>
      <c r="MF150" s="406"/>
      <c r="MG150" s="406"/>
      <c r="MH150" s="406"/>
      <c r="MI150" s="406"/>
      <c r="MJ150" s="406"/>
      <c r="MK150" s="406"/>
      <c r="ML150" s="406"/>
      <c r="MM150" s="406"/>
      <c r="MN150" s="406"/>
      <c r="MO150" s="406"/>
      <c r="MP150" s="406"/>
      <c r="MQ150" s="406"/>
      <c r="MR150" s="406"/>
      <c r="MS150" s="406"/>
      <c r="MT150" s="406"/>
      <c r="MU150" s="406"/>
      <c r="MV150" s="406"/>
      <c r="MW150" s="406"/>
      <c r="MX150" s="406"/>
      <c r="MY150" s="406"/>
      <c r="MZ150" s="406"/>
      <c r="NA150" s="406"/>
      <c r="NB150" s="406"/>
      <c r="NC150" s="406"/>
      <c r="ND150" s="406"/>
      <c r="NE150" s="406"/>
      <c r="NF150" s="406"/>
      <c r="NG150" s="406"/>
      <c r="NH150" s="406"/>
      <c r="NI150" s="406"/>
      <c r="NJ150" s="406"/>
      <c r="NK150" s="406"/>
      <c r="NL150" s="406"/>
      <c r="NM150" s="406"/>
      <c r="NN150" s="406"/>
      <c r="NO150" s="406"/>
      <c r="NP150" s="406"/>
      <c r="NQ150" s="406"/>
      <c r="NR150" s="406"/>
      <c r="NS150" s="406"/>
      <c r="NT150" s="406"/>
      <c r="NU150" s="406"/>
      <c r="NV150" s="406"/>
      <c r="NW150" s="406"/>
      <c r="NX150" s="406"/>
      <c r="NY150" s="406"/>
      <c r="NZ150" s="406"/>
      <c r="OA150" s="406"/>
      <c r="OB150" s="406"/>
      <c r="OC150" s="406"/>
      <c r="OD150" s="406"/>
      <c r="OE150" s="406"/>
      <c r="OF150" s="406"/>
      <c r="OG150" s="406"/>
      <c r="OH150" s="406"/>
      <c r="OI150" s="406"/>
      <c r="OJ150" s="406"/>
      <c r="OK150" s="406"/>
      <c r="OL150" s="406"/>
      <c r="OM150" s="406"/>
      <c r="ON150" s="406"/>
      <c r="OO150" s="406"/>
      <c r="OP150" s="406"/>
      <c r="OQ150" s="406"/>
      <c r="OR150" s="406"/>
      <c r="OS150" s="406"/>
      <c r="OT150" s="406"/>
      <c r="OU150" s="406"/>
      <c r="OV150" s="406"/>
      <c r="OW150" s="406"/>
      <c r="OX150" s="406"/>
      <c r="OY150" s="406"/>
      <c r="OZ150" s="406"/>
      <c r="PA150" s="406"/>
      <c r="PB150" s="406"/>
      <c r="PC150" s="406"/>
      <c r="PD150" s="406"/>
      <c r="PE150" s="406"/>
      <c r="PF150" s="406"/>
      <c r="PG150" s="406"/>
      <c r="PH150" s="406"/>
      <c r="PI150" s="406"/>
      <c r="PJ150" s="406"/>
      <c r="PK150" s="406"/>
      <c r="PL150" s="406"/>
      <c r="PM150" s="406"/>
      <c r="PN150" s="406"/>
      <c r="PO150" s="406"/>
      <c r="PP150" s="406"/>
      <c r="PQ150" s="406"/>
      <c r="PR150" s="406"/>
      <c r="PS150" s="406"/>
      <c r="PT150" s="406"/>
      <c r="PU150" s="406"/>
      <c r="PV150" s="406"/>
      <c r="PW150" s="406"/>
      <c r="PX150" s="406"/>
      <c r="PY150" s="406"/>
      <c r="PZ150" s="406"/>
      <c r="QA150" s="406"/>
      <c r="QB150" s="406"/>
      <c r="QC150" s="406"/>
      <c r="QD150" s="406"/>
      <c r="QE150" s="406"/>
      <c r="QF150" s="406"/>
      <c r="QG150" s="406"/>
      <c r="QH150" s="406"/>
      <c r="QI150" s="406"/>
      <c r="QJ150" s="406"/>
      <c r="QK150" s="406"/>
      <c r="QL150" s="406"/>
      <c r="QM150" s="406"/>
      <c r="QN150" s="406"/>
      <c r="QO150" s="406"/>
      <c r="QP150" s="406"/>
      <c r="QQ150" s="406"/>
      <c r="QR150" s="406"/>
      <c r="QS150" s="406"/>
      <c r="QT150" s="406"/>
      <c r="QU150" s="406"/>
      <c r="QV150" s="406"/>
      <c r="QW150" s="406"/>
      <c r="QX150" s="406"/>
      <c r="QY150" s="406"/>
      <c r="QZ150" s="406"/>
      <c r="RA150" s="406"/>
      <c r="RB150" s="406"/>
      <c r="RC150" s="406"/>
      <c r="RD150" s="406"/>
      <c r="RE150" s="406"/>
      <c r="RF150" s="406"/>
      <c r="RG150" s="406"/>
      <c r="RH150" s="406"/>
      <c r="RI150" s="406"/>
      <c r="RJ150" s="406"/>
      <c r="RK150" s="406"/>
      <c r="RL150" s="406"/>
      <c r="RM150" s="406"/>
      <c r="RN150" s="406"/>
      <c r="RO150" s="406"/>
      <c r="RP150" s="406"/>
      <c r="RQ150" s="406"/>
      <c r="RR150" s="406"/>
      <c r="RS150" s="406"/>
      <c r="RT150" s="406"/>
      <c r="RU150" s="406"/>
      <c r="RV150" s="406"/>
      <c r="RW150" s="406"/>
      <c r="RX150" s="406"/>
      <c r="RY150" s="406"/>
      <c r="RZ150" s="406"/>
      <c r="SA150" s="406"/>
      <c r="SB150" s="406"/>
      <c r="SC150" s="406"/>
      <c r="SD150" s="406"/>
      <c r="SE150" s="406"/>
      <c r="SF150" s="406"/>
      <c r="SG150" s="406"/>
    </row>
    <row r="151" spans="1:501">
      <c r="A151" s="395"/>
      <c r="B151" s="395" t="s">
        <v>211</v>
      </c>
      <c r="C151" s="395">
        <v>19</v>
      </c>
      <c r="D151" s="395">
        <v>19</v>
      </c>
      <c r="E151" s="395">
        <v>20</v>
      </c>
      <c r="F151" s="395">
        <v>55</v>
      </c>
      <c r="G151" s="395">
        <v>57</v>
      </c>
      <c r="H151" s="395">
        <v>66</v>
      </c>
      <c r="I151" s="395">
        <v>65</v>
      </c>
      <c r="J151" s="395">
        <v>69</v>
      </c>
      <c r="K151" s="395">
        <v>72</v>
      </c>
      <c r="L151" s="395">
        <v>74</v>
      </c>
      <c r="M151" s="395">
        <v>0</v>
      </c>
      <c r="N151" s="395"/>
      <c r="O151" s="398" t="s">
        <v>520</v>
      </c>
      <c r="P151" s="395">
        <v>72</v>
      </c>
      <c r="Q151" s="395">
        <v>72</v>
      </c>
      <c r="R151" s="395">
        <v>72</v>
      </c>
      <c r="S151" s="395">
        <v>73</v>
      </c>
      <c r="T151" s="395">
        <v>74</v>
      </c>
      <c r="U151" s="395">
        <v>0</v>
      </c>
      <c r="V151" s="395">
        <v>0</v>
      </c>
      <c r="W151" s="395" t="s">
        <v>397</v>
      </c>
      <c r="X151" s="395" t="s">
        <v>397</v>
      </c>
      <c r="Y151" s="395" t="s">
        <v>397</v>
      </c>
      <c r="Z151" s="395"/>
      <c r="AA151" s="395"/>
      <c r="AB151" s="395"/>
      <c r="AC151" s="395"/>
      <c r="AD151" s="395"/>
      <c r="AE151" s="395"/>
      <c r="AF151" s="397" t="s">
        <v>211</v>
      </c>
      <c r="AG151" s="395" t="s">
        <v>211</v>
      </c>
      <c r="AH151" s="406" t="s">
        <v>397</v>
      </c>
      <c r="AI151" s="406" t="s">
        <v>397</v>
      </c>
      <c r="AJ151" s="406" t="s">
        <v>397</v>
      </c>
      <c r="AK151" s="406" t="s">
        <v>397</v>
      </c>
      <c r="AL151" s="406" t="s">
        <v>397</v>
      </c>
      <c r="AM151" s="406" t="s">
        <v>397</v>
      </c>
      <c r="AN151" s="406" t="s">
        <v>397</v>
      </c>
      <c r="AO151" s="406" t="s">
        <v>397</v>
      </c>
      <c r="AP151" s="406" t="s">
        <v>397</v>
      </c>
      <c r="AQ151" s="406" t="s">
        <v>397</v>
      </c>
      <c r="AR151" s="406" t="s">
        <v>397</v>
      </c>
      <c r="AS151" s="406" t="s">
        <v>397</v>
      </c>
      <c r="AT151" s="406" t="s">
        <v>397</v>
      </c>
      <c r="AU151" s="406" t="s">
        <v>397</v>
      </c>
      <c r="AV151" s="406" t="s">
        <v>397</v>
      </c>
      <c r="AW151" s="406" t="s">
        <v>397</v>
      </c>
      <c r="AX151" s="406" t="s">
        <v>397</v>
      </c>
      <c r="AY151" s="406" t="s">
        <v>397</v>
      </c>
      <c r="AZ151" s="406" t="s">
        <v>397</v>
      </c>
      <c r="BA151" s="406" t="s">
        <v>397</v>
      </c>
      <c r="BB151" s="406" t="s">
        <v>397</v>
      </c>
      <c r="BC151" s="406" t="s">
        <v>397</v>
      </c>
      <c r="BD151" s="406" t="s">
        <v>397</v>
      </c>
      <c r="BE151" s="406" t="s">
        <v>397</v>
      </c>
      <c r="BF151" s="406" t="s">
        <v>397</v>
      </c>
      <c r="BG151" s="406" t="s">
        <v>397</v>
      </c>
      <c r="BH151" s="406" t="s">
        <v>397</v>
      </c>
      <c r="BI151" s="406" t="s">
        <v>397</v>
      </c>
      <c r="BJ151" s="406" t="s">
        <v>397</v>
      </c>
      <c r="BK151" s="406" t="s">
        <v>397</v>
      </c>
      <c r="BL151" s="406" t="s">
        <v>397</v>
      </c>
      <c r="BM151" s="406" t="s">
        <v>397</v>
      </c>
      <c r="BN151" s="406" t="s">
        <v>397</v>
      </c>
      <c r="BO151" s="406" t="s">
        <v>397</v>
      </c>
      <c r="BP151" s="406" t="s">
        <v>397</v>
      </c>
      <c r="BQ151" s="406" t="s">
        <v>397</v>
      </c>
      <c r="BR151" s="406" t="s">
        <v>397</v>
      </c>
      <c r="BS151" s="406" t="s">
        <v>397</v>
      </c>
      <c r="BT151" s="406" t="s">
        <v>397</v>
      </c>
      <c r="BU151" s="406" t="s">
        <v>397</v>
      </c>
      <c r="BV151" s="406" t="s">
        <v>397</v>
      </c>
      <c r="BW151" s="406" t="s">
        <v>397</v>
      </c>
      <c r="BX151" s="406" t="s">
        <v>397</v>
      </c>
      <c r="BY151" s="406" t="s">
        <v>397</v>
      </c>
      <c r="BZ151" s="406" t="s">
        <v>397</v>
      </c>
      <c r="CA151" s="406" t="s">
        <v>397</v>
      </c>
      <c r="CB151" s="406" t="s">
        <v>397</v>
      </c>
      <c r="CC151" s="406" t="s">
        <v>397</v>
      </c>
      <c r="CD151" s="406" t="s">
        <v>397</v>
      </c>
      <c r="CE151" s="406" t="s">
        <v>397</v>
      </c>
      <c r="CF151" s="406" t="s">
        <v>397</v>
      </c>
      <c r="CG151" s="406" t="s">
        <v>397</v>
      </c>
      <c r="CH151" s="406" t="s">
        <v>397</v>
      </c>
      <c r="CI151" s="406" t="s">
        <v>397</v>
      </c>
      <c r="CJ151" s="406" t="s">
        <v>397</v>
      </c>
      <c r="CK151" s="406" t="s">
        <v>397</v>
      </c>
      <c r="CL151" s="406" t="s">
        <v>397</v>
      </c>
      <c r="CM151" s="406" t="s">
        <v>397</v>
      </c>
      <c r="CN151" s="406" t="s">
        <v>397</v>
      </c>
      <c r="CO151" s="406" t="s">
        <v>397</v>
      </c>
      <c r="CP151" s="406" t="s">
        <v>397</v>
      </c>
      <c r="CQ151" s="406" t="s">
        <v>397</v>
      </c>
      <c r="CR151" s="406" t="s">
        <v>397</v>
      </c>
      <c r="CS151" s="406" t="s">
        <v>397</v>
      </c>
      <c r="CT151" s="406" t="s">
        <v>397</v>
      </c>
      <c r="CU151" s="406" t="s">
        <v>397</v>
      </c>
      <c r="CV151" s="406" t="s">
        <v>397</v>
      </c>
      <c r="CW151" s="406" t="s">
        <v>397</v>
      </c>
      <c r="CX151" s="406" t="s">
        <v>397</v>
      </c>
      <c r="CY151" s="406" t="s">
        <v>397</v>
      </c>
      <c r="CZ151" s="406" t="s">
        <v>397</v>
      </c>
      <c r="DA151" s="406" t="s">
        <v>397</v>
      </c>
      <c r="DB151" s="406" t="s">
        <v>397</v>
      </c>
      <c r="DC151" s="397"/>
      <c r="DD151" s="397"/>
      <c r="DE151" s="397"/>
      <c r="DF151" s="397" t="s">
        <v>397</v>
      </c>
      <c r="DG151" s="397" t="s">
        <v>397</v>
      </c>
      <c r="DH151" s="397" t="s">
        <v>397</v>
      </c>
      <c r="DI151" s="397" t="s">
        <v>397</v>
      </c>
      <c r="DJ151" s="397" t="s">
        <v>397</v>
      </c>
      <c r="DK151" s="397" t="s">
        <v>397</v>
      </c>
      <c r="DL151" s="397"/>
      <c r="DM151" s="397"/>
      <c r="DN151" s="397" t="s">
        <v>211</v>
      </c>
      <c r="DO151" s="395" t="s">
        <v>211</v>
      </c>
      <c r="DP151" s="406" t="s">
        <v>397</v>
      </c>
      <c r="DQ151" s="406" t="s">
        <v>397</v>
      </c>
      <c r="DR151" s="406" t="s">
        <v>397</v>
      </c>
      <c r="DS151" s="406" t="s">
        <v>397</v>
      </c>
      <c r="DT151" s="406" t="s">
        <v>397</v>
      </c>
      <c r="DU151" s="406" t="s">
        <v>397</v>
      </c>
      <c r="DV151" s="406" t="s">
        <v>397</v>
      </c>
      <c r="DW151" s="406" t="s">
        <v>397</v>
      </c>
      <c r="DX151" s="406" t="s">
        <v>397</v>
      </c>
      <c r="DY151" s="406" t="s">
        <v>397</v>
      </c>
      <c r="DZ151" s="406" t="s">
        <v>397</v>
      </c>
      <c r="EA151" s="406" t="s">
        <v>397</v>
      </c>
      <c r="EB151" s="406" t="s">
        <v>397</v>
      </c>
      <c r="EC151" s="406" t="s">
        <v>397</v>
      </c>
      <c r="ED151" s="406" t="s">
        <v>397</v>
      </c>
      <c r="EE151" s="406" t="s">
        <v>397</v>
      </c>
      <c r="EF151" s="406" t="s">
        <v>397</v>
      </c>
      <c r="EG151" s="406" t="s">
        <v>397</v>
      </c>
      <c r="EH151" s="406" t="s">
        <v>397</v>
      </c>
      <c r="EI151" s="406" t="s">
        <v>397</v>
      </c>
      <c r="EJ151" s="406" t="s">
        <v>397</v>
      </c>
      <c r="EK151" s="406" t="s">
        <v>397</v>
      </c>
      <c r="EL151" s="406" t="s">
        <v>397</v>
      </c>
      <c r="EM151" s="406" t="s">
        <v>397</v>
      </c>
      <c r="EN151" s="406" t="s">
        <v>397</v>
      </c>
      <c r="EO151" s="406" t="s">
        <v>397</v>
      </c>
      <c r="EP151" s="406" t="s">
        <v>397</v>
      </c>
      <c r="EQ151" s="406" t="s">
        <v>397</v>
      </c>
      <c r="ER151" s="406" t="s">
        <v>397</v>
      </c>
      <c r="ES151" s="406" t="s">
        <v>397</v>
      </c>
      <c r="ET151" s="406" t="s">
        <v>397</v>
      </c>
      <c r="EU151" s="406" t="s">
        <v>397</v>
      </c>
      <c r="EV151" s="406" t="s">
        <v>397</v>
      </c>
      <c r="EW151" s="406" t="s">
        <v>397</v>
      </c>
      <c r="EX151" s="406" t="s">
        <v>397</v>
      </c>
      <c r="EY151" s="406" t="s">
        <v>397</v>
      </c>
      <c r="EZ151" s="406" t="s">
        <v>397</v>
      </c>
      <c r="FA151" s="406" t="s">
        <v>397</v>
      </c>
      <c r="FB151" s="406" t="s">
        <v>397</v>
      </c>
      <c r="FC151" s="406" t="s">
        <v>397</v>
      </c>
      <c r="FD151" s="406" t="s">
        <v>397</v>
      </c>
      <c r="FE151" s="406" t="s">
        <v>397</v>
      </c>
      <c r="FF151" s="406" t="s">
        <v>397</v>
      </c>
      <c r="FG151" s="406" t="s">
        <v>397</v>
      </c>
      <c r="FH151" s="406" t="s">
        <v>397</v>
      </c>
      <c r="FI151" s="406" t="s">
        <v>397</v>
      </c>
      <c r="FJ151" s="406" t="s">
        <v>397</v>
      </c>
      <c r="FK151" s="406" t="s">
        <v>397</v>
      </c>
      <c r="FL151" s="406" t="s">
        <v>397</v>
      </c>
      <c r="FM151" s="406" t="s">
        <v>397</v>
      </c>
      <c r="FN151" s="406" t="s">
        <v>397</v>
      </c>
      <c r="FO151" s="406" t="s">
        <v>397</v>
      </c>
      <c r="FP151" s="406" t="s">
        <v>397</v>
      </c>
      <c r="FQ151" s="406" t="s">
        <v>397</v>
      </c>
      <c r="FR151" s="406" t="s">
        <v>397</v>
      </c>
      <c r="FS151" s="406" t="s">
        <v>397</v>
      </c>
      <c r="FT151" s="406" t="s">
        <v>397</v>
      </c>
      <c r="FU151" s="406" t="s">
        <v>397</v>
      </c>
      <c r="FV151" s="406" t="s">
        <v>397</v>
      </c>
      <c r="FW151" s="406" t="s">
        <v>397</v>
      </c>
      <c r="FX151" s="406" t="s">
        <v>397</v>
      </c>
      <c r="FY151" s="406" t="s">
        <v>397</v>
      </c>
      <c r="FZ151" s="406" t="s">
        <v>397</v>
      </c>
      <c r="GA151" s="406" t="s">
        <v>397</v>
      </c>
      <c r="GB151" s="406" t="s">
        <v>397</v>
      </c>
      <c r="GC151" s="406" t="s">
        <v>397</v>
      </c>
      <c r="GD151" s="406" t="s">
        <v>397</v>
      </c>
      <c r="GE151" s="406" t="s">
        <v>397</v>
      </c>
      <c r="GF151" s="406" t="s">
        <v>397</v>
      </c>
      <c r="GG151" s="406" t="s">
        <v>397</v>
      </c>
      <c r="GH151" s="406" t="s">
        <v>397</v>
      </c>
      <c r="GI151" s="406" t="s">
        <v>397</v>
      </c>
      <c r="GJ151" s="406" t="s">
        <v>397</v>
      </c>
      <c r="GK151" s="406" t="s">
        <v>397</v>
      </c>
      <c r="GL151" s="406" t="s">
        <v>397</v>
      </c>
      <c r="GM151" s="406" t="s">
        <v>397</v>
      </c>
      <c r="GN151" s="406" t="s">
        <v>397</v>
      </c>
      <c r="GO151" s="406" t="s">
        <v>397</v>
      </c>
      <c r="GP151" s="406" t="s">
        <v>397</v>
      </c>
      <c r="GQ151" s="406" t="s">
        <v>397</v>
      </c>
      <c r="GR151" s="406" t="s">
        <v>397</v>
      </c>
      <c r="GS151" s="406" t="s">
        <v>397</v>
      </c>
      <c r="GT151" s="406" t="s">
        <v>397</v>
      </c>
      <c r="GU151" s="406" t="s">
        <v>397</v>
      </c>
      <c r="GV151" s="406" t="s">
        <v>397</v>
      </c>
      <c r="GW151" s="406" t="s">
        <v>397</v>
      </c>
      <c r="GX151" s="406" t="s">
        <v>397</v>
      </c>
      <c r="GY151" s="406" t="s">
        <v>397</v>
      </c>
      <c r="GZ151" s="406" t="s">
        <v>397</v>
      </c>
      <c r="HA151" s="406" t="s">
        <v>397</v>
      </c>
      <c r="HB151" s="406" t="s">
        <v>397</v>
      </c>
      <c r="HC151" s="406" t="s">
        <v>397</v>
      </c>
      <c r="HD151" s="406" t="s">
        <v>397</v>
      </c>
      <c r="HE151" s="406" t="s">
        <v>397</v>
      </c>
      <c r="HF151" s="406" t="s">
        <v>397</v>
      </c>
      <c r="HG151" s="406" t="s">
        <v>397</v>
      </c>
      <c r="HH151" s="406" t="s">
        <v>397</v>
      </c>
      <c r="HI151" s="406" t="s">
        <v>397</v>
      </c>
      <c r="HJ151" s="406" t="s">
        <v>397</v>
      </c>
      <c r="HK151" s="406" t="s">
        <v>397</v>
      </c>
      <c r="HL151" s="406" t="s">
        <v>397</v>
      </c>
      <c r="HM151" s="406" t="s">
        <v>397</v>
      </c>
      <c r="HN151" s="406" t="s">
        <v>397</v>
      </c>
      <c r="HO151" s="406" t="s">
        <v>397</v>
      </c>
      <c r="HP151" s="406" t="s">
        <v>397</v>
      </c>
      <c r="HQ151" s="406" t="s">
        <v>397</v>
      </c>
      <c r="HR151" s="406" t="s">
        <v>397</v>
      </c>
      <c r="HS151" s="406" t="s">
        <v>397</v>
      </c>
      <c r="HT151" s="406" t="s">
        <v>397</v>
      </c>
      <c r="HU151" s="406" t="s">
        <v>397</v>
      </c>
      <c r="HV151" s="406" t="s">
        <v>397</v>
      </c>
      <c r="HW151" s="406" t="s">
        <v>397</v>
      </c>
      <c r="HX151" s="406" t="s">
        <v>397</v>
      </c>
      <c r="HY151" s="406" t="s">
        <v>397</v>
      </c>
      <c r="HZ151" s="406" t="s">
        <v>397</v>
      </c>
      <c r="IA151" s="406" t="s">
        <v>397</v>
      </c>
      <c r="IB151" s="406" t="s">
        <v>397</v>
      </c>
      <c r="IC151" s="406" t="s">
        <v>397</v>
      </c>
      <c r="ID151" s="406" t="s">
        <v>397</v>
      </c>
      <c r="IE151" s="406" t="s">
        <v>397</v>
      </c>
      <c r="IF151" s="406" t="s">
        <v>397</v>
      </c>
      <c r="IG151" s="406" t="s">
        <v>397</v>
      </c>
      <c r="IH151" s="406" t="s">
        <v>397</v>
      </c>
      <c r="II151" s="406" t="s">
        <v>397</v>
      </c>
      <c r="IJ151" s="406" t="s">
        <v>397</v>
      </c>
      <c r="IK151" s="406" t="s">
        <v>397</v>
      </c>
      <c r="IL151" s="406" t="s">
        <v>397</v>
      </c>
      <c r="IM151" s="406" t="s">
        <v>397</v>
      </c>
      <c r="IN151" s="406" t="s">
        <v>397</v>
      </c>
      <c r="IO151" s="406" t="s">
        <v>397</v>
      </c>
      <c r="IP151" s="406" t="s">
        <v>397</v>
      </c>
      <c r="IQ151" s="406" t="s">
        <v>397</v>
      </c>
      <c r="IR151" s="406" t="s">
        <v>397</v>
      </c>
      <c r="IS151" s="406" t="s">
        <v>397</v>
      </c>
      <c r="IT151" s="406" t="s">
        <v>397</v>
      </c>
      <c r="IU151" s="406" t="s">
        <v>397</v>
      </c>
      <c r="IV151" s="406" t="s">
        <v>397</v>
      </c>
      <c r="IW151" s="406" t="s">
        <v>397</v>
      </c>
      <c r="IX151" s="406" t="s">
        <v>397</v>
      </c>
      <c r="IY151" s="406" t="s">
        <v>397</v>
      </c>
      <c r="IZ151" s="406" t="s">
        <v>397</v>
      </c>
      <c r="JA151" s="406" t="s">
        <v>397</v>
      </c>
      <c r="JB151" s="406" t="s">
        <v>397</v>
      </c>
      <c r="JC151" s="406" t="s">
        <v>397</v>
      </c>
      <c r="JD151" s="406" t="s">
        <v>397</v>
      </c>
      <c r="JE151" s="406" t="s">
        <v>397</v>
      </c>
      <c r="JF151" s="406" t="s">
        <v>397</v>
      </c>
      <c r="JG151" s="406" t="s">
        <v>397</v>
      </c>
      <c r="JH151" s="406" t="s">
        <v>397</v>
      </c>
      <c r="JI151" s="406" t="s">
        <v>397</v>
      </c>
      <c r="JJ151" s="406" t="s">
        <v>397</v>
      </c>
      <c r="JK151" s="406" t="s">
        <v>397</v>
      </c>
      <c r="JL151" s="406" t="s">
        <v>397</v>
      </c>
      <c r="JM151" s="406" t="s">
        <v>397</v>
      </c>
      <c r="JN151" s="406" t="s">
        <v>397</v>
      </c>
      <c r="JO151" s="406" t="s">
        <v>397</v>
      </c>
      <c r="JP151" s="406" t="s">
        <v>397</v>
      </c>
      <c r="JQ151" s="406" t="s">
        <v>397</v>
      </c>
      <c r="JR151" s="406" t="s">
        <v>397</v>
      </c>
      <c r="JS151" s="406" t="s">
        <v>397</v>
      </c>
      <c r="JT151" s="406" t="s">
        <v>397</v>
      </c>
      <c r="JU151" s="406" t="s">
        <v>397</v>
      </c>
      <c r="JV151" s="406" t="s">
        <v>397</v>
      </c>
      <c r="JW151" s="406" t="s">
        <v>397</v>
      </c>
      <c r="JX151" s="406" t="s">
        <v>397</v>
      </c>
      <c r="JY151" s="406" t="s">
        <v>397</v>
      </c>
      <c r="JZ151" s="406" t="s">
        <v>397</v>
      </c>
      <c r="KA151" s="406" t="s">
        <v>397</v>
      </c>
      <c r="KB151" s="406" t="s">
        <v>397</v>
      </c>
      <c r="KC151" s="406" t="s">
        <v>397</v>
      </c>
      <c r="KD151" s="406" t="s">
        <v>397</v>
      </c>
      <c r="KE151" s="406" t="s">
        <v>397</v>
      </c>
      <c r="KF151" s="406" t="s">
        <v>397</v>
      </c>
      <c r="KG151" s="406" t="s">
        <v>397</v>
      </c>
      <c r="KH151" s="406" t="s">
        <v>397</v>
      </c>
      <c r="KI151" s="406" t="s">
        <v>397</v>
      </c>
      <c r="KJ151" s="406" t="s">
        <v>397</v>
      </c>
      <c r="KK151" s="406" t="s">
        <v>397</v>
      </c>
      <c r="KL151" s="406" t="s">
        <v>397</v>
      </c>
      <c r="KM151" s="406" t="s">
        <v>397</v>
      </c>
      <c r="KN151" s="406" t="s">
        <v>397</v>
      </c>
      <c r="KO151" s="406" t="s">
        <v>397</v>
      </c>
      <c r="KP151" s="406" t="s">
        <v>397</v>
      </c>
      <c r="KQ151" s="406" t="s">
        <v>397</v>
      </c>
      <c r="KR151" s="406" t="s">
        <v>397</v>
      </c>
      <c r="KS151" s="406" t="s">
        <v>397</v>
      </c>
      <c r="KT151" s="406" t="s">
        <v>397</v>
      </c>
      <c r="KU151" s="406"/>
      <c r="KV151" s="406"/>
      <c r="KW151" s="406"/>
      <c r="KX151" s="406"/>
      <c r="KY151" s="397"/>
      <c r="KZ151" s="397" t="s">
        <v>211</v>
      </c>
      <c r="LA151" s="397" t="s">
        <v>397</v>
      </c>
      <c r="LB151" s="397" t="s">
        <v>397</v>
      </c>
      <c r="LC151" s="397" t="s">
        <v>397</v>
      </c>
      <c r="LD151" s="397" t="s">
        <v>397</v>
      </c>
      <c r="LE151" s="397" t="s">
        <v>397</v>
      </c>
      <c r="LF151" s="397" t="s">
        <v>397</v>
      </c>
      <c r="LG151" s="397"/>
      <c r="LH151" s="406"/>
      <c r="LI151" s="406"/>
      <c r="LJ151" s="406"/>
      <c r="LK151" s="406"/>
      <c r="LL151" s="406"/>
      <c r="LM151" s="406"/>
      <c r="LN151" s="406"/>
      <c r="LO151" s="406"/>
      <c r="LP151" s="406"/>
      <c r="LQ151" s="406"/>
      <c r="LR151" s="406"/>
      <c r="LS151" s="406"/>
      <c r="LT151" s="406"/>
      <c r="LU151" s="406"/>
      <c r="LV151" s="406"/>
      <c r="LW151" s="406"/>
      <c r="LX151" s="406"/>
      <c r="LY151" s="406"/>
      <c r="LZ151" s="406"/>
      <c r="MA151" s="406"/>
      <c r="MB151" s="406"/>
      <c r="MC151" s="406"/>
      <c r="MD151" s="406"/>
      <c r="ME151" s="406"/>
      <c r="MF151" s="406"/>
      <c r="MG151" s="406"/>
      <c r="MH151" s="406"/>
      <c r="MI151" s="406"/>
      <c r="MJ151" s="406"/>
      <c r="MK151" s="406"/>
      <c r="ML151" s="406"/>
      <c r="MM151" s="406"/>
      <c r="MN151" s="406"/>
      <c r="MO151" s="406"/>
      <c r="MP151" s="406"/>
      <c r="MQ151" s="406"/>
      <c r="MR151" s="406"/>
      <c r="MS151" s="406"/>
      <c r="MT151" s="406"/>
      <c r="MU151" s="406"/>
      <c r="MV151" s="406"/>
      <c r="MW151" s="406"/>
      <c r="MX151" s="406"/>
      <c r="MY151" s="406"/>
      <c r="MZ151" s="406"/>
      <c r="NA151" s="406"/>
      <c r="NB151" s="406"/>
      <c r="NC151" s="406"/>
      <c r="ND151" s="406"/>
      <c r="NE151" s="406"/>
      <c r="NF151" s="406"/>
      <c r="NG151" s="406"/>
      <c r="NH151" s="406"/>
      <c r="NI151" s="406"/>
      <c r="NJ151" s="406"/>
      <c r="NK151" s="406"/>
      <c r="NL151" s="406"/>
      <c r="NM151" s="406"/>
      <c r="NN151" s="406"/>
      <c r="NO151" s="406"/>
      <c r="NP151" s="406"/>
      <c r="NQ151" s="406"/>
      <c r="NR151" s="406"/>
      <c r="NS151" s="406"/>
      <c r="NT151" s="406"/>
      <c r="NU151" s="406"/>
      <c r="NV151" s="406"/>
      <c r="NW151" s="406"/>
      <c r="NX151" s="406"/>
      <c r="NY151" s="406"/>
      <c r="NZ151" s="406"/>
      <c r="OA151" s="406"/>
      <c r="OB151" s="406"/>
      <c r="OC151" s="406"/>
      <c r="OD151" s="406"/>
      <c r="OE151" s="406"/>
      <c r="OF151" s="406"/>
      <c r="OG151" s="406"/>
      <c r="OH151" s="406"/>
      <c r="OI151" s="406"/>
      <c r="OJ151" s="406"/>
      <c r="OK151" s="406"/>
      <c r="OL151" s="406"/>
      <c r="OM151" s="406"/>
      <c r="ON151" s="406"/>
      <c r="OO151" s="406"/>
      <c r="OP151" s="406"/>
      <c r="OQ151" s="406"/>
      <c r="OR151" s="406"/>
      <c r="OS151" s="406"/>
      <c r="OT151" s="406"/>
      <c r="OU151" s="406"/>
      <c r="OV151" s="406"/>
      <c r="OW151" s="406"/>
      <c r="OX151" s="406"/>
      <c r="OY151" s="406"/>
      <c r="OZ151" s="406"/>
      <c r="PA151" s="406"/>
      <c r="PB151" s="406"/>
      <c r="PC151" s="406"/>
      <c r="PD151" s="406"/>
      <c r="PE151" s="406"/>
      <c r="PF151" s="406"/>
      <c r="PG151" s="406"/>
      <c r="PH151" s="406"/>
      <c r="PI151" s="406"/>
      <c r="PJ151" s="406"/>
      <c r="PK151" s="406"/>
      <c r="PL151" s="406"/>
      <c r="PM151" s="406"/>
      <c r="PN151" s="406"/>
      <c r="PO151" s="406"/>
      <c r="PP151" s="406"/>
      <c r="PQ151" s="406"/>
      <c r="PR151" s="406"/>
      <c r="PS151" s="406"/>
      <c r="PT151" s="406"/>
      <c r="PU151" s="406"/>
      <c r="PV151" s="406"/>
      <c r="PW151" s="406"/>
      <c r="PX151" s="406"/>
      <c r="PY151" s="406"/>
      <c r="PZ151" s="406"/>
      <c r="QA151" s="406"/>
      <c r="QB151" s="406"/>
      <c r="QC151" s="406"/>
      <c r="QD151" s="406"/>
      <c r="QE151" s="406"/>
      <c r="QF151" s="406"/>
      <c r="QG151" s="406"/>
      <c r="QH151" s="406"/>
      <c r="QI151" s="406"/>
      <c r="QJ151" s="406"/>
      <c r="QK151" s="406"/>
      <c r="QL151" s="406"/>
      <c r="QM151" s="406"/>
      <c r="QN151" s="406"/>
      <c r="QO151" s="406"/>
      <c r="QP151" s="406"/>
      <c r="QQ151" s="406"/>
      <c r="QR151" s="406"/>
      <c r="QS151" s="406"/>
      <c r="QT151" s="406"/>
      <c r="QU151" s="406"/>
      <c r="QV151" s="406"/>
      <c r="QW151" s="406"/>
      <c r="QX151" s="406"/>
      <c r="QY151" s="406"/>
      <c r="QZ151" s="406"/>
      <c r="RA151" s="406"/>
      <c r="RB151" s="406"/>
      <c r="RC151" s="406"/>
      <c r="RD151" s="406"/>
      <c r="RE151" s="406"/>
      <c r="RF151" s="406"/>
      <c r="RG151" s="406"/>
      <c r="RH151" s="406"/>
      <c r="RI151" s="406"/>
      <c r="RJ151" s="406"/>
      <c r="RK151" s="406"/>
      <c r="RL151" s="406"/>
      <c r="RM151" s="406"/>
      <c r="RN151" s="406"/>
      <c r="RO151" s="406"/>
      <c r="RP151" s="406"/>
      <c r="RQ151" s="406"/>
      <c r="RR151" s="406"/>
      <c r="RS151" s="406"/>
      <c r="RT151" s="406"/>
      <c r="RU151" s="406"/>
      <c r="RV151" s="406"/>
      <c r="RW151" s="406"/>
      <c r="RX151" s="406"/>
      <c r="RY151" s="406"/>
      <c r="RZ151" s="406"/>
      <c r="SA151" s="406"/>
      <c r="SB151" s="406"/>
      <c r="SC151" s="406"/>
      <c r="SD151" s="406"/>
      <c r="SE151" s="406"/>
      <c r="SF151" s="406"/>
      <c r="SG151" s="406"/>
    </row>
    <row r="152" spans="1:501">
      <c r="A152" s="395"/>
      <c r="B152" s="395" t="s">
        <v>212</v>
      </c>
      <c r="C152" s="395">
        <v>132</v>
      </c>
      <c r="D152" s="395">
        <v>150</v>
      </c>
      <c r="E152" s="395">
        <v>185</v>
      </c>
      <c r="F152" s="395">
        <v>411</v>
      </c>
      <c r="G152" s="395">
        <v>199</v>
      </c>
      <c r="H152" s="395">
        <v>390</v>
      </c>
      <c r="I152" s="395">
        <v>740</v>
      </c>
      <c r="J152" s="395">
        <v>680</v>
      </c>
      <c r="K152" s="395">
        <v>675</v>
      </c>
      <c r="L152" s="395">
        <v>556</v>
      </c>
      <c r="M152" s="395">
        <v>0</v>
      </c>
      <c r="N152" s="395"/>
      <c r="O152" s="398" t="s">
        <v>521</v>
      </c>
      <c r="P152" s="395">
        <v>534</v>
      </c>
      <c r="Q152" s="395">
        <v>675</v>
      </c>
      <c r="R152" s="395">
        <v>563</v>
      </c>
      <c r="S152" s="395">
        <v>583</v>
      </c>
      <c r="T152" s="395">
        <v>556</v>
      </c>
      <c r="U152" s="395">
        <v>0</v>
      </c>
      <c r="V152" s="395">
        <v>0</v>
      </c>
      <c r="W152" s="395" t="s">
        <v>397</v>
      </c>
      <c r="X152" s="395" t="s">
        <v>397</v>
      </c>
      <c r="Y152" s="395" t="s">
        <v>397</v>
      </c>
      <c r="Z152" s="395"/>
      <c r="AA152" s="395"/>
      <c r="AB152" s="395"/>
      <c r="AC152" s="395"/>
      <c r="AD152" s="395"/>
      <c r="AE152" s="395"/>
      <c r="AF152" s="397" t="s">
        <v>212</v>
      </c>
      <c r="AG152" s="395" t="s">
        <v>212</v>
      </c>
      <c r="AH152" s="406" t="s">
        <v>397</v>
      </c>
      <c r="AI152" s="406" t="s">
        <v>397</v>
      </c>
      <c r="AJ152" s="406" t="s">
        <v>397</v>
      </c>
      <c r="AK152" s="406" t="s">
        <v>397</v>
      </c>
      <c r="AL152" s="406" t="s">
        <v>397</v>
      </c>
      <c r="AM152" s="406" t="s">
        <v>397</v>
      </c>
      <c r="AN152" s="406" t="s">
        <v>397</v>
      </c>
      <c r="AO152" s="406" t="s">
        <v>397</v>
      </c>
      <c r="AP152" s="406" t="s">
        <v>397</v>
      </c>
      <c r="AQ152" s="406" t="s">
        <v>397</v>
      </c>
      <c r="AR152" s="406" t="s">
        <v>397</v>
      </c>
      <c r="AS152" s="406" t="s">
        <v>397</v>
      </c>
      <c r="AT152" s="406" t="s">
        <v>397</v>
      </c>
      <c r="AU152" s="406" t="s">
        <v>397</v>
      </c>
      <c r="AV152" s="406" t="s">
        <v>397</v>
      </c>
      <c r="AW152" s="406" t="s">
        <v>397</v>
      </c>
      <c r="AX152" s="406" t="s">
        <v>397</v>
      </c>
      <c r="AY152" s="406" t="s">
        <v>397</v>
      </c>
      <c r="AZ152" s="406" t="s">
        <v>397</v>
      </c>
      <c r="BA152" s="406" t="s">
        <v>397</v>
      </c>
      <c r="BB152" s="406" t="s">
        <v>397</v>
      </c>
      <c r="BC152" s="406" t="s">
        <v>397</v>
      </c>
      <c r="BD152" s="406" t="s">
        <v>397</v>
      </c>
      <c r="BE152" s="406" t="s">
        <v>397</v>
      </c>
      <c r="BF152" s="406" t="s">
        <v>397</v>
      </c>
      <c r="BG152" s="406" t="s">
        <v>397</v>
      </c>
      <c r="BH152" s="406" t="s">
        <v>397</v>
      </c>
      <c r="BI152" s="406" t="s">
        <v>397</v>
      </c>
      <c r="BJ152" s="406" t="s">
        <v>397</v>
      </c>
      <c r="BK152" s="406" t="s">
        <v>397</v>
      </c>
      <c r="BL152" s="406" t="s">
        <v>397</v>
      </c>
      <c r="BM152" s="406" t="s">
        <v>397</v>
      </c>
      <c r="BN152" s="406" t="s">
        <v>397</v>
      </c>
      <c r="BO152" s="406" t="s">
        <v>397</v>
      </c>
      <c r="BP152" s="406" t="s">
        <v>397</v>
      </c>
      <c r="BQ152" s="406" t="s">
        <v>397</v>
      </c>
      <c r="BR152" s="406" t="s">
        <v>397</v>
      </c>
      <c r="BS152" s="406" t="s">
        <v>397</v>
      </c>
      <c r="BT152" s="406" t="s">
        <v>397</v>
      </c>
      <c r="BU152" s="406" t="s">
        <v>397</v>
      </c>
      <c r="BV152" s="406" t="s">
        <v>397</v>
      </c>
      <c r="BW152" s="406" t="s">
        <v>397</v>
      </c>
      <c r="BX152" s="406" t="s">
        <v>397</v>
      </c>
      <c r="BY152" s="406" t="s">
        <v>397</v>
      </c>
      <c r="BZ152" s="406" t="s">
        <v>397</v>
      </c>
      <c r="CA152" s="406" t="s">
        <v>397</v>
      </c>
      <c r="CB152" s="406" t="s">
        <v>397</v>
      </c>
      <c r="CC152" s="406" t="s">
        <v>397</v>
      </c>
      <c r="CD152" s="406" t="s">
        <v>397</v>
      </c>
      <c r="CE152" s="406" t="s">
        <v>397</v>
      </c>
      <c r="CF152" s="406" t="s">
        <v>397</v>
      </c>
      <c r="CG152" s="406" t="s">
        <v>397</v>
      </c>
      <c r="CH152" s="406" t="s">
        <v>397</v>
      </c>
      <c r="CI152" s="406" t="s">
        <v>397</v>
      </c>
      <c r="CJ152" s="406" t="s">
        <v>397</v>
      </c>
      <c r="CK152" s="406" t="s">
        <v>397</v>
      </c>
      <c r="CL152" s="406" t="s">
        <v>397</v>
      </c>
      <c r="CM152" s="406" t="s">
        <v>397</v>
      </c>
      <c r="CN152" s="406" t="s">
        <v>397</v>
      </c>
      <c r="CO152" s="406" t="s">
        <v>397</v>
      </c>
      <c r="CP152" s="406" t="s">
        <v>397</v>
      </c>
      <c r="CQ152" s="406" t="s">
        <v>397</v>
      </c>
      <c r="CR152" s="406" t="s">
        <v>397</v>
      </c>
      <c r="CS152" s="406" t="s">
        <v>397</v>
      </c>
      <c r="CT152" s="406" t="s">
        <v>397</v>
      </c>
      <c r="CU152" s="406" t="s">
        <v>397</v>
      </c>
      <c r="CV152" s="406" t="s">
        <v>397</v>
      </c>
      <c r="CW152" s="406" t="s">
        <v>397</v>
      </c>
      <c r="CX152" s="406" t="s">
        <v>397</v>
      </c>
      <c r="CY152" s="406" t="s">
        <v>397</v>
      </c>
      <c r="CZ152" s="406" t="s">
        <v>397</v>
      </c>
      <c r="DA152" s="406" t="s">
        <v>397</v>
      </c>
      <c r="DB152" s="406" t="s">
        <v>397</v>
      </c>
      <c r="DC152" s="397"/>
      <c r="DD152" s="397"/>
      <c r="DE152" s="397"/>
      <c r="DF152" s="397" t="s">
        <v>397</v>
      </c>
      <c r="DG152" s="397" t="s">
        <v>397</v>
      </c>
      <c r="DH152" s="397" t="s">
        <v>397</v>
      </c>
      <c r="DI152" s="397" t="s">
        <v>397</v>
      </c>
      <c r="DJ152" s="397" t="s">
        <v>397</v>
      </c>
      <c r="DK152" s="397" t="s">
        <v>397</v>
      </c>
      <c r="DL152" s="397"/>
      <c r="DM152" s="397"/>
      <c r="DN152" s="397" t="s">
        <v>212</v>
      </c>
      <c r="DO152" s="395" t="s">
        <v>212</v>
      </c>
      <c r="DP152" s="406" t="s">
        <v>397</v>
      </c>
      <c r="DQ152" s="406" t="s">
        <v>397</v>
      </c>
      <c r="DR152" s="406" t="s">
        <v>397</v>
      </c>
      <c r="DS152" s="406" t="s">
        <v>397</v>
      </c>
      <c r="DT152" s="406" t="s">
        <v>397</v>
      </c>
      <c r="DU152" s="406" t="s">
        <v>397</v>
      </c>
      <c r="DV152" s="406" t="s">
        <v>397</v>
      </c>
      <c r="DW152" s="406" t="s">
        <v>397</v>
      </c>
      <c r="DX152" s="406" t="s">
        <v>397</v>
      </c>
      <c r="DY152" s="406" t="s">
        <v>397</v>
      </c>
      <c r="DZ152" s="406" t="s">
        <v>397</v>
      </c>
      <c r="EA152" s="406" t="s">
        <v>397</v>
      </c>
      <c r="EB152" s="406" t="s">
        <v>397</v>
      </c>
      <c r="EC152" s="406" t="s">
        <v>397</v>
      </c>
      <c r="ED152" s="406" t="s">
        <v>397</v>
      </c>
      <c r="EE152" s="406" t="s">
        <v>397</v>
      </c>
      <c r="EF152" s="406" t="s">
        <v>397</v>
      </c>
      <c r="EG152" s="406" t="s">
        <v>397</v>
      </c>
      <c r="EH152" s="406" t="s">
        <v>397</v>
      </c>
      <c r="EI152" s="406" t="s">
        <v>397</v>
      </c>
      <c r="EJ152" s="406" t="s">
        <v>397</v>
      </c>
      <c r="EK152" s="406" t="s">
        <v>397</v>
      </c>
      <c r="EL152" s="406" t="s">
        <v>397</v>
      </c>
      <c r="EM152" s="406" t="s">
        <v>397</v>
      </c>
      <c r="EN152" s="406" t="s">
        <v>397</v>
      </c>
      <c r="EO152" s="406" t="s">
        <v>397</v>
      </c>
      <c r="EP152" s="406" t="s">
        <v>397</v>
      </c>
      <c r="EQ152" s="406" t="s">
        <v>397</v>
      </c>
      <c r="ER152" s="406" t="s">
        <v>397</v>
      </c>
      <c r="ES152" s="406" t="s">
        <v>397</v>
      </c>
      <c r="ET152" s="406" t="s">
        <v>397</v>
      </c>
      <c r="EU152" s="406" t="s">
        <v>397</v>
      </c>
      <c r="EV152" s="406" t="s">
        <v>397</v>
      </c>
      <c r="EW152" s="406" t="s">
        <v>397</v>
      </c>
      <c r="EX152" s="406" t="s">
        <v>397</v>
      </c>
      <c r="EY152" s="406" t="s">
        <v>397</v>
      </c>
      <c r="EZ152" s="406" t="s">
        <v>397</v>
      </c>
      <c r="FA152" s="406" t="s">
        <v>397</v>
      </c>
      <c r="FB152" s="406" t="s">
        <v>397</v>
      </c>
      <c r="FC152" s="406" t="s">
        <v>397</v>
      </c>
      <c r="FD152" s="406" t="s">
        <v>397</v>
      </c>
      <c r="FE152" s="406" t="s">
        <v>397</v>
      </c>
      <c r="FF152" s="406" t="s">
        <v>397</v>
      </c>
      <c r="FG152" s="406" t="s">
        <v>397</v>
      </c>
      <c r="FH152" s="406" t="s">
        <v>397</v>
      </c>
      <c r="FI152" s="406" t="s">
        <v>397</v>
      </c>
      <c r="FJ152" s="406" t="s">
        <v>397</v>
      </c>
      <c r="FK152" s="406" t="s">
        <v>397</v>
      </c>
      <c r="FL152" s="406" t="s">
        <v>397</v>
      </c>
      <c r="FM152" s="406" t="s">
        <v>397</v>
      </c>
      <c r="FN152" s="406" t="s">
        <v>397</v>
      </c>
      <c r="FO152" s="406" t="s">
        <v>397</v>
      </c>
      <c r="FP152" s="406" t="s">
        <v>397</v>
      </c>
      <c r="FQ152" s="406" t="s">
        <v>397</v>
      </c>
      <c r="FR152" s="406" t="s">
        <v>397</v>
      </c>
      <c r="FS152" s="406" t="s">
        <v>397</v>
      </c>
      <c r="FT152" s="406" t="s">
        <v>397</v>
      </c>
      <c r="FU152" s="406" t="s">
        <v>397</v>
      </c>
      <c r="FV152" s="406" t="s">
        <v>397</v>
      </c>
      <c r="FW152" s="406" t="s">
        <v>397</v>
      </c>
      <c r="FX152" s="406" t="s">
        <v>397</v>
      </c>
      <c r="FY152" s="406" t="s">
        <v>397</v>
      </c>
      <c r="FZ152" s="406" t="s">
        <v>397</v>
      </c>
      <c r="GA152" s="406" t="s">
        <v>397</v>
      </c>
      <c r="GB152" s="406" t="s">
        <v>397</v>
      </c>
      <c r="GC152" s="406" t="s">
        <v>397</v>
      </c>
      <c r="GD152" s="406" t="s">
        <v>397</v>
      </c>
      <c r="GE152" s="406" t="s">
        <v>397</v>
      </c>
      <c r="GF152" s="406" t="s">
        <v>397</v>
      </c>
      <c r="GG152" s="406" t="s">
        <v>397</v>
      </c>
      <c r="GH152" s="406" t="s">
        <v>397</v>
      </c>
      <c r="GI152" s="406" t="s">
        <v>397</v>
      </c>
      <c r="GJ152" s="406" t="s">
        <v>397</v>
      </c>
      <c r="GK152" s="406" t="s">
        <v>397</v>
      </c>
      <c r="GL152" s="406" t="s">
        <v>397</v>
      </c>
      <c r="GM152" s="406" t="s">
        <v>397</v>
      </c>
      <c r="GN152" s="406" t="s">
        <v>397</v>
      </c>
      <c r="GO152" s="406" t="s">
        <v>397</v>
      </c>
      <c r="GP152" s="406" t="s">
        <v>397</v>
      </c>
      <c r="GQ152" s="406" t="s">
        <v>397</v>
      </c>
      <c r="GR152" s="406" t="s">
        <v>397</v>
      </c>
      <c r="GS152" s="406" t="s">
        <v>397</v>
      </c>
      <c r="GT152" s="406" t="s">
        <v>397</v>
      </c>
      <c r="GU152" s="406" t="s">
        <v>397</v>
      </c>
      <c r="GV152" s="406" t="s">
        <v>397</v>
      </c>
      <c r="GW152" s="406" t="s">
        <v>397</v>
      </c>
      <c r="GX152" s="406" t="s">
        <v>397</v>
      </c>
      <c r="GY152" s="406" t="s">
        <v>397</v>
      </c>
      <c r="GZ152" s="406" t="s">
        <v>397</v>
      </c>
      <c r="HA152" s="406" t="s">
        <v>397</v>
      </c>
      <c r="HB152" s="406" t="s">
        <v>397</v>
      </c>
      <c r="HC152" s="406" t="s">
        <v>397</v>
      </c>
      <c r="HD152" s="406" t="s">
        <v>397</v>
      </c>
      <c r="HE152" s="406" t="s">
        <v>397</v>
      </c>
      <c r="HF152" s="406" t="s">
        <v>397</v>
      </c>
      <c r="HG152" s="406" t="s">
        <v>397</v>
      </c>
      <c r="HH152" s="406" t="s">
        <v>397</v>
      </c>
      <c r="HI152" s="406" t="s">
        <v>397</v>
      </c>
      <c r="HJ152" s="406" t="s">
        <v>397</v>
      </c>
      <c r="HK152" s="406" t="s">
        <v>397</v>
      </c>
      <c r="HL152" s="406" t="s">
        <v>397</v>
      </c>
      <c r="HM152" s="406" t="s">
        <v>397</v>
      </c>
      <c r="HN152" s="406" t="s">
        <v>397</v>
      </c>
      <c r="HO152" s="406" t="s">
        <v>397</v>
      </c>
      <c r="HP152" s="406" t="s">
        <v>397</v>
      </c>
      <c r="HQ152" s="406" t="s">
        <v>397</v>
      </c>
      <c r="HR152" s="406" t="s">
        <v>397</v>
      </c>
      <c r="HS152" s="406" t="s">
        <v>397</v>
      </c>
      <c r="HT152" s="406" t="s">
        <v>397</v>
      </c>
      <c r="HU152" s="406" t="s">
        <v>397</v>
      </c>
      <c r="HV152" s="406" t="s">
        <v>397</v>
      </c>
      <c r="HW152" s="406" t="s">
        <v>397</v>
      </c>
      <c r="HX152" s="406" t="s">
        <v>397</v>
      </c>
      <c r="HY152" s="406" t="s">
        <v>397</v>
      </c>
      <c r="HZ152" s="406" t="s">
        <v>397</v>
      </c>
      <c r="IA152" s="406" t="s">
        <v>397</v>
      </c>
      <c r="IB152" s="406" t="s">
        <v>397</v>
      </c>
      <c r="IC152" s="406" t="s">
        <v>397</v>
      </c>
      <c r="ID152" s="406" t="s">
        <v>397</v>
      </c>
      <c r="IE152" s="406" t="s">
        <v>397</v>
      </c>
      <c r="IF152" s="406" t="s">
        <v>397</v>
      </c>
      <c r="IG152" s="406" t="s">
        <v>397</v>
      </c>
      <c r="IH152" s="406" t="s">
        <v>397</v>
      </c>
      <c r="II152" s="406" t="s">
        <v>397</v>
      </c>
      <c r="IJ152" s="406" t="s">
        <v>397</v>
      </c>
      <c r="IK152" s="406" t="s">
        <v>397</v>
      </c>
      <c r="IL152" s="406" t="s">
        <v>397</v>
      </c>
      <c r="IM152" s="406" t="s">
        <v>397</v>
      </c>
      <c r="IN152" s="406" t="s">
        <v>397</v>
      </c>
      <c r="IO152" s="406" t="s">
        <v>397</v>
      </c>
      <c r="IP152" s="406" t="s">
        <v>397</v>
      </c>
      <c r="IQ152" s="406" t="s">
        <v>397</v>
      </c>
      <c r="IR152" s="406" t="s">
        <v>397</v>
      </c>
      <c r="IS152" s="406" t="s">
        <v>397</v>
      </c>
      <c r="IT152" s="406" t="s">
        <v>397</v>
      </c>
      <c r="IU152" s="406" t="s">
        <v>397</v>
      </c>
      <c r="IV152" s="406" t="s">
        <v>397</v>
      </c>
      <c r="IW152" s="406" t="s">
        <v>397</v>
      </c>
      <c r="IX152" s="406" t="s">
        <v>397</v>
      </c>
      <c r="IY152" s="406" t="s">
        <v>397</v>
      </c>
      <c r="IZ152" s="406" t="s">
        <v>397</v>
      </c>
      <c r="JA152" s="406" t="s">
        <v>397</v>
      </c>
      <c r="JB152" s="406" t="s">
        <v>397</v>
      </c>
      <c r="JC152" s="406" t="s">
        <v>397</v>
      </c>
      <c r="JD152" s="406" t="s">
        <v>397</v>
      </c>
      <c r="JE152" s="406" t="s">
        <v>397</v>
      </c>
      <c r="JF152" s="406" t="s">
        <v>397</v>
      </c>
      <c r="JG152" s="406" t="s">
        <v>397</v>
      </c>
      <c r="JH152" s="406" t="s">
        <v>397</v>
      </c>
      <c r="JI152" s="406" t="s">
        <v>397</v>
      </c>
      <c r="JJ152" s="406" t="s">
        <v>397</v>
      </c>
      <c r="JK152" s="406" t="s">
        <v>397</v>
      </c>
      <c r="JL152" s="406" t="s">
        <v>397</v>
      </c>
      <c r="JM152" s="406" t="s">
        <v>397</v>
      </c>
      <c r="JN152" s="406" t="s">
        <v>397</v>
      </c>
      <c r="JO152" s="406" t="s">
        <v>397</v>
      </c>
      <c r="JP152" s="406" t="s">
        <v>397</v>
      </c>
      <c r="JQ152" s="406" t="s">
        <v>397</v>
      </c>
      <c r="JR152" s="406" t="s">
        <v>397</v>
      </c>
      <c r="JS152" s="406" t="s">
        <v>397</v>
      </c>
      <c r="JT152" s="406" t="s">
        <v>397</v>
      </c>
      <c r="JU152" s="406" t="s">
        <v>397</v>
      </c>
      <c r="JV152" s="406" t="s">
        <v>397</v>
      </c>
      <c r="JW152" s="406" t="s">
        <v>397</v>
      </c>
      <c r="JX152" s="406" t="s">
        <v>397</v>
      </c>
      <c r="JY152" s="406" t="s">
        <v>397</v>
      </c>
      <c r="JZ152" s="406" t="s">
        <v>397</v>
      </c>
      <c r="KA152" s="406" t="s">
        <v>397</v>
      </c>
      <c r="KB152" s="406" t="s">
        <v>397</v>
      </c>
      <c r="KC152" s="406" t="s">
        <v>397</v>
      </c>
      <c r="KD152" s="406" t="s">
        <v>397</v>
      </c>
      <c r="KE152" s="406" t="s">
        <v>397</v>
      </c>
      <c r="KF152" s="406" t="s">
        <v>397</v>
      </c>
      <c r="KG152" s="406" t="s">
        <v>397</v>
      </c>
      <c r="KH152" s="406" t="s">
        <v>397</v>
      </c>
      <c r="KI152" s="406" t="s">
        <v>397</v>
      </c>
      <c r="KJ152" s="406" t="s">
        <v>397</v>
      </c>
      <c r="KK152" s="406" t="s">
        <v>397</v>
      </c>
      <c r="KL152" s="406" t="s">
        <v>397</v>
      </c>
      <c r="KM152" s="406" t="s">
        <v>397</v>
      </c>
      <c r="KN152" s="406" t="s">
        <v>397</v>
      </c>
      <c r="KO152" s="406" t="s">
        <v>397</v>
      </c>
      <c r="KP152" s="406" t="s">
        <v>397</v>
      </c>
      <c r="KQ152" s="406" t="s">
        <v>397</v>
      </c>
      <c r="KR152" s="406" t="s">
        <v>397</v>
      </c>
      <c r="KS152" s="406" t="s">
        <v>397</v>
      </c>
      <c r="KT152" s="406" t="s">
        <v>397</v>
      </c>
      <c r="KU152" s="406"/>
      <c r="KV152" s="406"/>
      <c r="KW152" s="406"/>
      <c r="KX152" s="406"/>
      <c r="KY152" s="397"/>
      <c r="KZ152" s="397" t="s">
        <v>212</v>
      </c>
      <c r="LA152" s="397" t="s">
        <v>397</v>
      </c>
      <c r="LB152" s="397" t="s">
        <v>397</v>
      </c>
      <c r="LC152" s="397" t="s">
        <v>397</v>
      </c>
      <c r="LD152" s="397" t="s">
        <v>397</v>
      </c>
      <c r="LE152" s="397" t="s">
        <v>397</v>
      </c>
      <c r="LF152" s="397" t="s">
        <v>397</v>
      </c>
      <c r="LG152" s="397"/>
      <c r="LH152" s="406"/>
      <c r="LI152" s="406"/>
      <c r="LJ152" s="406"/>
      <c r="LK152" s="406"/>
      <c r="LL152" s="406"/>
      <c r="LM152" s="406"/>
      <c r="LN152" s="406"/>
      <c r="LO152" s="406"/>
      <c r="LP152" s="406"/>
      <c r="LQ152" s="406"/>
      <c r="LR152" s="406"/>
      <c r="LS152" s="406"/>
      <c r="LT152" s="406"/>
      <c r="LU152" s="406"/>
      <c r="LV152" s="406"/>
      <c r="LW152" s="406"/>
      <c r="LX152" s="406"/>
      <c r="LY152" s="406"/>
      <c r="LZ152" s="406"/>
      <c r="MA152" s="406"/>
      <c r="MB152" s="406"/>
      <c r="MC152" s="406"/>
      <c r="MD152" s="406"/>
      <c r="ME152" s="406"/>
      <c r="MF152" s="406"/>
      <c r="MG152" s="406"/>
      <c r="MH152" s="406"/>
      <c r="MI152" s="406"/>
      <c r="MJ152" s="406"/>
      <c r="MK152" s="406"/>
      <c r="ML152" s="406"/>
      <c r="MM152" s="406"/>
      <c r="MN152" s="406"/>
      <c r="MO152" s="406"/>
      <c r="MP152" s="406"/>
      <c r="MQ152" s="406"/>
      <c r="MR152" s="406"/>
      <c r="MS152" s="406"/>
      <c r="MT152" s="406"/>
      <c r="MU152" s="406"/>
      <c r="MV152" s="406"/>
      <c r="MW152" s="406"/>
      <c r="MX152" s="406"/>
      <c r="MY152" s="406"/>
      <c r="MZ152" s="406"/>
      <c r="NA152" s="406"/>
      <c r="NB152" s="406"/>
      <c r="NC152" s="406"/>
      <c r="ND152" s="406"/>
      <c r="NE152" s="406"/>
      <c r="NF152" s="406"/>
      <c r="NG152" s="406"/>
      <c r="NH152" s="406"/>
      <c r="NI152" s="406"/>
      <c r="NJ152" s="406"/>
      <c r="NK152" s="406"/>
      <c r="NL152" s="406"/>
      <c r="NM152" s="406"/>
      <c r="NN152" s="406"/>
      <c r="NO152" s="406"/>
      <c r="NP152" s="406"/>
      <c r="NQ152" s="406"/>
      <c r="NR152" s="406"/>
      <c r="NS152" s="406"/>
      <c r="NT152" s="406"/>
      <c r="NU152" s="406"/>
      <c r="NV152" s="406"/>
      <c r="NW152" s="406"/>
      <c r="NX152" s="406"/>
      <c r="NY152" s="406"/>
      <c r="NZ152" s="406"/>
      <c r="OA152" s="406"/>
      <c r="OB152" s="406"/>
      <c r="OC152" s="406"/>
      <c r="OD152" s="406"/>
      <c r="OE152" s="406"/>
      <c r="OF152" s="406"/>
      <c r="OG152" s="406"/>
      <c r="OH152" s="406"/>
      <c r="OI152" s="406"/>
      <c r="OJ152" s="406"/>
      <c r="OK152" s="406"/>
      <c r="OL152" s="406"/>
      <c r="OM152" s="406"/>
      <c r="ON152" s="406"/>
      <c r="OO152" s="406"/>
      <c r="OP152" s="406"/>
      <c r="OQ152" s="406"/>
      <c r="OR152" s="406"/>
      <c r="OS152" s="406"/>
      <c r="OT152" s="406"/>
      <c r="OU152" s="406"/>
      <c r="OV152" s="406"/>
      <c r="OW152" s="406"/>
      <c r="OX152" s="406"/>
      <c r="OY152" s="406"/>
      <c r="OZ152" s="406"/>
      <c r="PA152" s="406"/>
      <c r="PB152" s="406"/>
      <c r="PC152" s="406"/>
      <c r="PD152" s="406"/>
      <c r="PE152" s="406"/>
      <c r="PF152" s="406"/>
      <c r="PG152" s="406"/>
      <c r="PH152" s="406"/>
      <c r="PI152" s="406"/>
      <c r="PJ152" s="406"/>
      <c r="PK152" s="406"/>
      <c r="PL152" s="406"/>
      <c r="PM152" s="406"/>
      <c r="PN152" s="406"/>
      <c r="PO152" s="406"/>
      <c r="PP152" s="406"/>
      <c r="PQ152" s="406"/>
      <c r="PR152" s="406"/>
      <c r="PS152" s="406"/>
      <c r="PT152" s="406"/>
      <c r="PU152" s="406"/>
      <c r="PV152" s="406"/>
      <c r="PW152" s="406"/>
      <c r="PX152" s="406"/>
      <c r="PY152" s="406"/>
      <c r="PZ152" s="406"/>
      <c r="QA152" s="406"/>
      <c r="QB152" s="406"/>
      <c r="QC152" s="406"/>
      <c r="QD152" s="406"/>
      <c r="QE152" s="406"/>
      <c r="QF152" s="406"/>
      <c r="QG152" s="406"/>
      <c r="QH152" s="406"/>
      <c r="QI152" s="406"/>
      <c r="QJ152" s="406"/>
      <c r="QK152" s="406"/>
      <c r="QL152" s="406"/>
      <c r="QM152" s="406"/>
      <c r="QN152" s="406"/>
      <c r="QO152" s="406"/>
      <c r="QP152" s="406"/>
      <c r="QQ152" s="406"/>
      <c r="QR152" s="406"/>
      <c r="QS152" s="406"/>
      <c r="QT152" s="406"/>
      <c r="QU152" s="406"/>
      <c r="QV152" s="406"/>
      <c r="QW152" s="406"/>
      <c r="QX152" s="406"/>
      <c r="QY152" s="406"/>
      <c r="QZ152" s="406"/>
      <c r="RA152" s="406"/>
      <c r="RB152" s="406"/>
      <c r="RC152" s="406"/>
      <c r="RD152" s="406"/>
      <c r="RE152" s="406"/>
      <c r="RF152" s="406"/>
      <c r="RG152" s="406"/>
      <c r="RH152" s="406"/>
      <c r="RI152" s="406"/>
      <c r="RJ152" s="406"/>
      <c r="RK152" s="406"/>
      <c r="RL152" s="406"/>
      <c r="RM152" s="406"/>
      <c r="RN152" s="406"/>
      <c r="RO152" s="406"/>
      <c r="RP152" s="406"/>
      <c r="RQ152" s="406"/>
      <c r="RR152" s="406"/>
      <c r="RS152" s="406"/>
      <c r="RT152" s="406"/>
      <c r="RU152" s="406"/>
      <c r="RV152" s="406"/>
      <c r="RW152" s="406"/>
      <c r="RX152" s="406"/>
      <c r="RY152" s="406"/>
      <c r="RZ152" s="406"/>
      <c r="SA152" s="406"/>
      <c r="SB152" s="406"/>
      <c r="SC152" s="406"/>
      <c r="SD152" s="406"/>
      <c r="SE152" s="406"/>
      <c r="SF152" s="406"/>
      <c r="SG152" s="406"/>
    </row>
    <row r="153" spans="1:501">
      <c r="A153" s="395"/>
      <c r="B153" s="395" t="s">
        <v>213</v>
      </c>
      <c r="C153" s="395">
        <v>71</v>
      </c>
      <c r="D153" s="395">
        <v>105</v>
      </c>
      <c r="E153" s="395">
        <v>134</v>
      </c>
      <c r="F153" s="395">
        <v>226</v>
      </c>
      <c r="G153" s="395">
        <v>160</v>
      </c>
      <c r="H153" s="395">
        <v>254</v>
      </c>
      <c r="I153" s="395">
        <v>299</v>
      </c>
      <c r="J153" s="395">
        <v>365</v>
      </c>
      <c r="K153" s="395">
        <v>324</v>
      </c>
      <c r="L153" s="395">
        <v>142</v>
      </c>
      <c r="M153" s="395">
        <v>0</v>
      </c>
      <c r="N153" s="395"/>
      <c r="O153" s="398" t="s">
        <v>522</v>
      </c>
      <c r="P153" s="395">
        <v>163</v>
      </c>
      <c r="Q153" s="395">
        <v>324</v>
      </c>
      <c r="R153" s="395">
        <v>193</v>
      </c>
      <c r="S153" s="395">
        <v>222</v>
      </c>
      <c r="T153" s="395">
        <v>142</v>
      </c>
      <c r="U153" s="395">
        <v>0</v>
      </c>
      <c r="V153" s="395">
        <v>0</v>
      </c>
      <c r="W153" s="395" t="s">
        <v>397</v>
      </c>
      <c r="X153" s="395" t="s">
        <v>397</v>
      </c>
      <c r="Y153" s="395" t="s">
        <v>397</v>
      </c>
      <c r="Z153" s="395"/>
      <c r="AA153" s="395"/>
      <c r="AB153" s="395"/>
      <c r="AC153" s="395"/>
      <c r="AD153" s="395"/>
      <c r="AE153" s="395"/>
      <c r="AF153" s="397" t="s">
        <v>213</v>
      </c>
      <c r="AG153" s="395" t="s">
        <v>213</v>
      </c>
      <c r="AH153" s="406" t="s">
        <v>397</v>
      </c>
      <c r="AI153" s="406" t="s">
        <v>397</v>
      </c>
      <c r="AJ153" s="406" t="s">
        <v>397</v>
      </c>
      <c r="AK153" s="406" t="s">
        <v>397</v>
      </c>
      <c r="AL153" s="406" t="s">
        <v>397</v>
      </c>
      <c r="AM153" s="406" t="s">
        <v>397</v>
      </c>
      <c r="AN153" s="406" t="s">
        <v>397</v>
      </c>
      <c r="AO153" s="406" t="s">
        <v>397</v>
      </c>
      <c r="AP153" s="406" t="s">
        <v>397</v>
      </c>
      <c r="AQ153" s="406" t="s">
        <v>397</v>
      </c>
      <c r="AR153" s="406" t="s">
        <v>397</v>
      </c>
      <c r="AS153" s="406" t="s">
        <v>397</v>
      </c>
      <c r="AT153" s="406" t="s">
        <v>397</v>
      </c>
      <c r="AU153" s="406" t="s">
        <v>397</v>
      </c>
      <c r="AV153" s="406" t="s">
        <v>397</v>
      </c>
      <c r="AW153" s="406" t="s">
        <v>397</v>
      </c>
      <c r="AX153" s="406" t="s">
        <v>397</v>
      </c>
      <c r="AY153" s="406" t="s">
        <v>397</v>
      </c>
      <c r="AZ153" s="406" t="s">
        <v>397</v>
      </c>
      <c r="BA153" s="406" t="s">
        <v>397</v>
      </c>
      <c r="BB153" s="406" t="s">
        <v>397</v>
      </c>
      <c r="BC153" s="406" t="s">
        <v>397</v>
      </c>
      <c r="BD153" s="406" t="s">
        <v>397</v>
      </c>
      <c r="BE153" s="406" t="s">
        <v>397</v>
      </c>
      <c r="BF153" s="406" t="s">
        <v>397</v>
      </c>
      <c r="BG153" s="406" t="s">
        <v>397</v>
      </c>
      <c r="BH153" s="406" t="s">
        <v>397</v>
      </c>
      <c r="BI153" s="406" t="s">
        <v>397</v>
      </c>
      <c r="BJ153" s="406" t="s">
        <v>397</v>
      </c>
      <c r="BK153" s="406" t="s">
        <v>397</v>
      </c>
      <c r="BL153" s="406" t="s">
        <v>397</v>
      </c>
      <c r="BM153" s="406" t="s">
        <v>397</v>
      </c>
      <c r="BN153" s="406" t="s">
        <v>397</v>
      </c>
      <c r="BO153" s="406" t="s">
        <v>397</v>
      </c>
      <c r="BP153" s="406" t="s">
        <v>397</v>
      </c>
      <c r="BQ153" s="406" t="s">
        <v>397</v>
      </c>
      <c r="BR153" s="406" t="s">
        <v>397</v>
      </c>
      <c r="BS153" s="406" t="s">
        <v>397</v>
      </c>
      <c r="BT153" s="406" t="s">
        <v>397</v>
      </c>
      <c r="BU153" s="406" t="s">
        <v>397</v>
      </c>
      <c r="BV153" s="406" t="s">
        <v>397</v>
      </c>
      <c r="BW153" s="406" t="s">
        <v>397</v>
      </c>
      <c r="BX153" s="406" t="s">
        <v>397</v>
      </c>
      <c r="BY153" s="406" t="s">
        <v>397</v>
      </c>
      <c r="BZ153" s="406" t="s">
        <v>397</v>
      </c>
      <c r="CA153" s="406" t="s">
        <v>397</v>
      </c>
      <c r="CB153" s="406" t="s">
        <v>397</v>
      </c>
      <c r="CC153" s="406" t="s">
        <v>397</v>
      </c>
      <c r="CD153" s="406" t="s">
        <v>397</v>
      </c>
      <c r="CE153" s="406" t="s">
        <v>397</v>
      </c>
      <c r="CF153" s="406" t="s">
        <v>397</v>
      </c>
      <c r="CG153" s="406" t="s">
        <v>397</v>
      </c>
      <c r="CH153" s="406" t="s">
        <v>397</v>
      </c>
      <c r="CI153" s="406" t="s">
        <v>397</v>
      </c>
      <c r="CJ153" s="406" t="s">
        <v>397</v>
      </c>
      <c r="CK153" s="406" t="s">
        <v>397</v>
      </c>
      <c r="CL153" s="406" t="s">
        <v>397</v>
      </c>
      <c r="CM153" s="406" t="s">
        <v>397</v>
      </c>
      <c r="CN153" s="406" t="s">
        <v>397</v>
      </c>
      <c r="CO153" s="406" t="s">
        <v>397</v>
      </c>
      <c r="CP153" s="406" t="s">
        <v>397</v>
      </c>
      <c r="CQ153" s="406" t="s">
        <v>397</v>
      </c>
      <c r="CR153" s="406" t="s">
        <v>397</v>
      </c>
      <c r="CS153" s="406" t="s">
        <v>397</v>
      </c>
      <c r="CT153" s="406" t="s">
        <v>397</v>
      </c>
      <c r="CU153" s="406" t="s">
        <v>397</v>
      </c>
      <c r="CV153" s="406" t="s">
        <v>397</v>
      </c>
      <c r="CW153" s="406" t="s">
        <v>397</v>
      </c>
      <c r="CX153" s="406" t="s">
        <v>397</v>
      </c>
      <c r="CY153" s="406" t="s">
        <v>397</v>
      </c>
      <c r="CZ153" s="406" t="s">
        <v>397</v>
      </c>
      <c r="DA153" s="406" t="s">
        <v>397</v>
      </c>
      <c r="DB153" s="406" t="s">
        <v>397</v>
      </c>
      <c r="DC153" s="397"/>
      <c r="DD153" s="397"/>
      <c r="DE153" s="397"/>
      <c r="DF153" s="397" t="s">
        <v>397</v>
      </c>
      <c r="DG153" s="397" t="s">
        <v>397</v>
      </c>
      <c r="DH153" s="397" t="s">
        <v>397</v>
      </c>
      <c r="DI153" s="397" t="s">
        <v>397</v>
      </c>
      <c r="DJ153" s="397" t="s">
        <v>397</v>
      </c>
      <c r="DK153" s="397" t="s">
        <v>397</v>
      </c>
      <c r="DL153" s="397"/>
      <c r="DM153" s="397"/>
      <c r="DN153" s="397" t="s">
        <v>213</v>
      </c>
      <c r="DO153" s="395" t="s">
        <v>213</v>
      </c>
      <c r="DP153" s="406" t="s">
        <v>397</v>
      </c>
      <c r="DQ153" s="406" t="s">
        <v>397</v>
      </c>
      <c r="DR153" s="406" t="s">
        <v>397</v>
      </c>
      <c r="DS153" s="406" t="s">
        <v>397</v>
      </c>
      <c r="DT153" s="406" t="s">
        <v>397</v>
      </c>
      <c r="DU153" s="406" t="s">
        <v>397</v>
      </c>
      <c r="DV153" s="406" t="s">
        <v>397</v>
      </c>
      <c r="DW153" s="406" t="s">
        <v>397</v>
      </c>
      <c r="DX153" s="406" t="s">
        <v>397</v>
      </c>
      <c r="DY153" s="406" t="s">
        <v>397</v>
      </c>
      <c r="DZ153" s="406" t="s">
        <v>397</v>
      </c>
      <c r="EA153" s="406" t="s">
        <v>397</v>
      </c>
      <c r="EB153" s="406" t="s">
        <v>397</v>
      </c>
      <c r="EC153" s="406" t="s">
        <v>397</v>
      </c>
      <c r="ED153" s="406" t="s">
        <v>397</v>
      </c>
      <c r="EE153" s="406" t="s">
        <v>397</v>
      </c>
      <c r="EF153" s="406" t="s">
        <v>397</v>
      </c>
      <c r="EG153" s="406" t="s">
        <v>397</v>
      </c>
      <c r="EH153" s="406" t="s">
        <v>397</v>
      </c>
      <c r="EI153" s="406" t="s">
        <v>397</v>
      </c>
      <c r="EJ153" s="406" t="s">
        <v>397</v>
      </c>
      <c r="EK153" s="406" t="s">
        <v>397</v>
      </c>
      <c r="EL153" s="406" t="s">
        <v>397</v>
      </c>
      <c r="EM153" s="406" t="s">
        <v>397</v>
      </c>
      <c r="EN153" s="406" t="s">
        <v>397</v>
      </c>
      <c r="EO153" s="406" t="s">
        <v>397</v>
      </c>
      <c r="EP153" s="406" t="s">
        <v>397</v>
      </c>
      <c r="EQ153" s="406" t="s">
        <v>397</v>
      </c>
      <c r="ER153" s="406" t="s">
        <v>397</v>
      </c>
      <c r="ES153" s="406" t="s">
        <v>397</v>
      </c>
      <c r="ET153" s="406" t="s">
        <v>397</v>
      </c>
      <c r="EU153" s="406" t="s">
        <v>397</v>
      </c>
      <c r="EV153" s="406" t="s">
        <v>397</v>
      </c>
      <c r="EW153" s="406" t="s">
        <v>397</v>
      </c>
      <c r="EX153" s="406" t="s">
        <v>397</v>
      </c>
      <c r="EY153" s="406" t="s">
        <v>397</v>
      </c>
      <c r="EZ153" s="406" t="s">
        <v>397</v>
      </c>
      <c r="FA153" s="406" t="s">
        <v>397</v>
      </c>
      <c r="FB153" s="406" t="s">
        <v>397</v>
      </c>
      <c r="FC153" s="406" t="s">
        <v>397</v>
      </c>
      <c r="FD153" s="406" t="s">
        <v>397</v>
      </c>
      <c r="FE153" s="406" t="s">
        <v>397</v>
      </c>
      <c r="FF153" s="406" t="s">
        <v>397</v>
      </c>
      <c r="FG153" s="406" t="s">
        <v>397</v>
      </c>
      <c r="FH153" s="406" t="s">
        <v>397</v>
      </c>
      <c r="FI153" s="406" t="s">
        <v>397</v>
      </c>
      <c r="FJ153" s="406" t="s">
        <v>397</v>
      </c>
      <c r="FK153" s="406" t="s">
        <v>397</v>
      </c>
      <c r="FL153" s="406" t="s">
        <v>397</v>
      </c>
      <c r="FM153" s="406" t="s">
        <v>397</v>
      </c>
      <c r="FN153" s="406" t="s">
        <v>397</v>
      </c>
      <c r="FO153" s="406" t="s">
        <v>397</v>
      </c>
      <c r="FP153" s="406" t="s">
        <v>397</v>
      </c>
      <c r="FQ153" s="406" t="s">
        <v>397</v>
      </c>
      <c r="FR153" s="406" t="s">
        <v>397</v>
      </c>
      <c r="FS153" s="406" t="s">
        <v>397</v>
      </c>
      <c r="FT153" s="406" t="s">
        <v>397</v>
      </c>
      <c r="FU153" s="406" t="s">
        <v>397</v>
      </c>
      <c r="FV153" s="406" t="s">
        <v>397</v>
      </c>
      <c r="FW153" s="406" t="s">
        <v>397</v>
      </c>
      <c r="FX153" s="406" t="s">
        <v>397</v>
      </c>
      <c r="FY153" s="406" t="s">
        <v>397</v>
      </c>
      <c r="FZ153" s="406" t="s">
        <v>397</v>
      </c>
      <c r="GA153" s="406" t="s">
        <v>397</v>
      </c>
      <c r="GB153" s="406" t="s">
        <v>397</v>
      </c>
      <c r="GC153" s="406" t="s">
        <v>397</v>
      </c>
      <c r="GD153" s="406" t="s">
        <v>397</v>
      </c>
      <c r="GE153" s="406" t="s">
        <v>397</v>
      </c>
      <c r="GF153" s="406" t="s">
        <v>397</v>
      </c>
      <c r="GG153" s="406" t="s">
        <v>397</v>
      </c>
      <c r="GH153" s="406" t="s">
        <v>397</v>
      </c>
      <c r="GI153" s="406" t="s">
        <v>397</v>
      </c>
      <c r="GJ153" s="406" t="s">
        <v>397</v>
      </c>
      <c r="GK153" s="406" t="s">
        <v>397</v>
      </c>
      <c r="GL153" s="406" t="s">
        <v>397</v>
      </c>
      <c r="GM153" s="406" t="s">
        <v>397</v>
      </c>
      <c r="GN153" s="406" t="s">
        <v>397</v>
      </c>
      <c r="GO153" s="406" t="s">
        <v>397</v>
      </c>
      <c r="GP153" s="406" t="s">
        <v>397</v>
      </c>
      <c r="GQ153" s="406" t="s">
        <v>397</v>
      </c>
      <c r="GR153" s="406" t="s">
        <v>397</v>
      </c>
      <c r="GS153" s="406" t="s">
        <v>397</v>
      </c>
      <c r="GT153" s="406" t="s">
        <v>397</v>
      </c>
      <c r="GU153" s="406" t="s">
        <v>397</v>
      </c>
      <c r="GV153" s="406" t="s">
        <v>397</v>
      </c>
      <c r="GW153" s="406" t="s">
        <v>397</v>
      </c>
      <c r="GX153" s="406" t="s">
        <v>397</v>
      </c>
      <c r="GY153" s="406" t="s">
        <v>397</v>
      </c>
      <c r="GZ153" s="406" t="s">
        <v>397</v>
      </c>
      <c r="HA153" s="406" t="s">
        <v>397</v>
      </c>
      <c r="HB153" s="406" t="s">
        <v>397</v>
      </c>
      <c r="HC153" s="406" t="s">
        <v>397</v>
      </c>
      <c r="HD153" s="406" t="s">
        <v>397</v>
      </c>
      <c r="HE153" s="406" t="s">
        <v>397</v>
      </c>
      <c r="HF153" s="406" t="s">
        <v>397</v>
      </c>
      <c r="HG153" s="406" t="s">
        <v>397</v>
      </c>
      <c r="HH153" s="406" t="s">
        <v>397</v>
      </c>
      <c r="HI153" s="406" t="s">
        <v>397</v>
      </c>
      <c r="HJ153" s="406" t="s">
        <v>397</v>
      </c>
      <c r="HK153" s="406" t="s">
        <v>397</v>
      </c>
      <c r="HL153" s="406" t="s">
        <v>397</v>
      </c>
      <c r="HM153" s="406" t="s">
        <v>397</v>
      </c>
      <c r="HN153" s="406" t="s">
        <v>397</v>
      </c>
      <c r="HO153" s="406" t="s">
        <v>397</v>
      </c>
      <c r="HP153" s="406" t="s">
        <v>397</v>
      </c>
      <c r="HQ153" s="406" t="s">
        <v>397</v>
      </c>
      <c r="HR153" s="406" t="s">
        <v>397</v>
      </c>
      <c r="HS153" s="406" t="s">
        <v>397</v>
      </c>
      <c r="HT153" s="406" t="s">
        <v>397</v>
      </c>
      <c r="HU153" s="406" t="s">
        <v>397</v>
      </c>
      <c r="HV153" s="406" t="s">
        <v>397</v>
      </c>
      <c r="HW153" s="406" t="s">
        <v>397</v>
      </c>
      <c r="HX153" s="406" t="s">
        <v>397</v>
      </c>
      <c r="HY153" s="406" t="s">
        <v>397</v>
      </c>
      <c r="HZ153" s="406" t="s">
        <v>397</v>
      </c>
      <c r="IA153" s="406" t="s">
        <v>397</v>
      </c>
      <c r="IB153" s="406" t="s">
        <v>397</v>
      </c>
      <c r="IC153" s="406" t="s">
        <v>397</v>
      </c>
      <c r="ID153" s="406" t="s">
        <v>397</v>
      </c>
      <c r="IE153" s="406" t="s">
        <v>397</v>
      </c>
      <c r="IF153" s="406" t="s">
        <v>397</v>
      </c>
      <c r="IG153" s="406" t="s">
        <v>397</v>
      </c>
      <c r="IH153" s="406" t="s">
        <v>397</v>
      </c>
      <c r="II153" s="406" t="s">
        <v>397</v>
      </c>
      <c r="IJ153" s="406" t="s">
        <v>397</v>
      </c>
      <c r="IK153" s="406" t="s">
        <v>397</v>
      </c>
      <c r="IL153" s="406" t="s">
        <v>397</v>
      </c>
      <c r="IM153" s="406" t="s">
        <v>397</v>
      </c>
      <c r="IN153" s="406" t="s">
        <v>397</v>
      </c>
      <c r="IO153" s="406" t="s">
        <v>397</v>
      </c>
      <c r="IP153" s="406" t="s">
        <v>397</v>
      </c>
      <c r="IQ153" s="406" t="s">
        <v>397</v>
      </c>
      <c r="IR153" s="406" t="s">
        <v>397</v>
      </c>
      <c r="IS153" s="406" t="s">
        <v>397</v>
      </c>
      <c r="IT153" s="406" t="s">
        <v>397</v>
      </c>
      <c r="IU153" s="406" t="s">
        <v>397</v>
      </c>
      <c r="IV153" s="406" t="s">
        <v>397</v>
      </c>
      <c r="IW153" s="406" t="s">
        <v>397</v>
      </c>
      <c r="IX153" s="406" t="s">
        <v>397</v>
      </c>
      <c r="IY153" s="406" t="s">
        <v>397</v>
      </c>
      <c r="IZ153" s="406" t="s">
        <v>397</v>
      </c>
      <c r="JA153" s="406" t="s">
        <v>397</v>
      </c>
      <c r="JB153" s="406" t="s">
        <v>397</v>
      </c>
      <c r="JC153" s="406" t="s">
        <v>397</v>
      </c>
      <c r="JD153" s="406" t="s">
        <v>397</v>
      </c>
      <c r="JE153" s="406" t="s">
        <v>397</v>
      </c>
      <c r="JF153" s="406" t="s">
        <v>397</v>
      </c>
      <c r="JG153" s="406" t="s">
        <v>397</v>
      </c>
      <c r="JH153" s="406" t="s">
        <v>397</v>
      </c>
      <c r="JI153" s="406" t="s">
        <v>397</v>
      </c>
      <c r="JJ153" s="406" t="s">
        <v>397</v>
      </c>
      <c r="JK153" s="406" t="s">
        <v>397</v>
      </c>
      <c r="JL153" s="406" t="s">
        <v>397</v>
      </c>
      <c r="JM153" s="406" t="s">
        <v>397</v>
      </c>
      <c r="JN153" s="406" t="s">
        <v>397</v>
      </c>
      <c r="JO153" s="406" t="s">
        <v>397</v>
      </c>
      <c r="JP153" s="406" t="s">
        <v>397</v>
      </c>
      <c r="JQ153" s="406" t="s">
        <v>397</v>
      </c>
      <c r="JR153" s="406" t="s">
        <v>397</v>
      </c>
      <c r="JS153" s="406" t="s">
        <v>397</v>
      </c>
      <c r="JT153" s="406" t="s">
        <v>397</v>
      </c>
      <c r="JU153" s="406" t="s">
        <v>397</v>
      </c>
      <c r="JV153" s="406" t="s">
        <v>397</v>
      </c>
      <c r="JW153" s="406" t="s">
        <v>397</v>
      </c>
      <c r="JX153" s="406" t="s">
        <v>397</v>
      </c>
      <c r="JY153" s="406" t="s">
        <v>397</v>
      </c>
      <c r="JZ153" s="406" t="s">
        <v>397</v>
      </c>
      <c r="KA153" s="406" t="s">
        <v>397</v>
      </c>
      <c r="KB153" s="406" t="s">
        <v>397</v>
      </c>
      <c r="KC153" s="406" t="s">
        <v>397</v>
      </c>
      <c r="KD153" s="406" t="s">
        <v>397</v>
      </c>
      <c r="KE153" s="406" t="s">
        <v>397</v>
      </c>
      <c r="KF153" s="406" t="s">
        <v>397</v>
      </c>
      <c r="KG153" s="406" t="s">
        <v>397</v>
      </c>
      <c r="KH153" s="406" t="s">
        <v>397</v>
      </c>
      <c r="KI153" s="406" t="s">
        <v>397</v>
      </c>
      <c r="KJ153" s="406" t="s">
        <v>397</v>
      </c>
      <c r="KK153" s="406" t="s">
        <v>397</v>
      </c>
      <c r="KL153" s="406" t="s">
        <v>397</v>
      </c>
      <c r="KM153" s="406" t="s">
        <v>397</v>
      </c>
      <c r="KN153" s="406" t="s">
        <v>397</v>
      </c>
      <c r="KO153" s="406" t="s">
        <v>397</v>
      </c>
      <c r="KP153" s="406" t="s">
        <v>397</v>
      </c>
      <c r="KQ153" s="406" t="s">
        <v>397</v>
      </c>
      <c r="KR153" s="406" t="s">
        <v>397</v>
      </c>
      <c r="KS153" s="406" t="s">
        <v>397</v>
      </c>
      <c r="KT153" s="406" t="s">
        <v>397</v>
      </c>
      <c r="KU153" s="406"/>
      <c r="KV153" s="406"/>
      <c r="KW153" s="406"/>
      <c r="KX153" s="406"/>
      <c r="KY153" s="397"/>
      <c r="KZ153" s="397" t="s">
        <v>213</v>
      </c>
      <c r="LA153" s="397" t="s">
        <v>397</v>
      </c>
      <c r="LB153" s="397" t="s">
        <v>397</v>
      </c>
      <c r="LC153" s="397" t="s">
        <v>397</v>
      </c>
      <c r="LD153" s="397" t="s">
        <v>397</v>
      </c>
      <c r="LE153" s="397" t="s">
        <v>397</v>
      </c>
      <c r="LF153" s="397" t="s">
        <v>397</v>
      </c>
      <c r="LG153" s="397"/>
      <c r="LH153" s="406"/>
      <c r="LI153" s="406"/>
      <c r="LJ153" s="406"/>
      <c r="LK153" s="406"/>
      <c r="LL153" s="406"/>
      <c r="LM153" s="406"/>
      <c r="LN153" s="406"/>
      <c r="LO153" s="406"/>
      <c r="LP153" s="406"/>
      <c r="LQ153" s="406"/>
      <c r="LR153" s="406"/>
      <c r="LS153" s="406"/>
      <c r="LT153" s="406"/>
      <c r="LU153" s="406"/>
      <c r="LV153" s="406"/>
      <c r="LW153" s="406"/>
      <c r="LX153" s="406"/>
      <c r="LY153" s="406"/>
      <c r="LZ153" s="406"/>
      <c r="MA153" s="406"/>
      <c r="MB153" s="406"/>
      <c r="MC153" s="406"/>
      <c r="MD153" s="406"/>
      <c r="ME153" s="406"/>
      <c r="MF153" s="406"/>
      <c r="MG153" s="406"/>
      <c r="MH153" s="406"/>
      <c r="MI153" s="406"/>
      <c r="MJ153" s="406"/>
      <c r="MK153" s="406"/>
      <c r="ML153" s="406"/>
      <c r="MM153" s="406"/>
      <c r="MN153" s="406"/>
      <c r="MO153" s="406"/>
      <c r="MP153" s="406"/>
      <c r="MQ153" s="406"/>
      <c r="MR153" s="406"/>
      <c r="MS153" s="406"/>
      <c r="MT153" s="406"/>
      <c r="MU153" s="406"/>
      <c r="MV153" s="406"/>
      <c r="MW153" s="406"/>
      <c r="MX153" s="406"/>
      <c r="MY153" s="406"/>
      <c r="MZ153" s="406"/>
      <c r="NA153" s="406"/>
      <c r="NB153" s="406"/>
      <c r="NC153" s="406"/>
      <c r="ND153" s="406"/>
      <c r="NE153" s="406"/>
      <c r="NF153" s="406"/>
      <c r="NG153" s="406"/>
      <c r="NH153" s="406"/>
      <c r="NI153" s="406"/>
      <c r="NJ153" s="406"/>
      <c r="NK153" s="406"/>
      <c r="NL153" s="406"/>
      <c r="NM153" s="406"/>
      <c r="NN153" s="406"/>
      <c r="NO153" s="406"/>
      <c r="NP153" s="406"/>
      <c r="NQ153" s="406"/>
      <c r="NR153" s="406"/>
      <c r="NS153" s="406"/>
      <c r="NT153" s="406"/>
      <c r="NU153" s="406"/>
      <c r="NV153" s="406"/>
      <c r="NW153" s="406"/>
      <c r="NX153" s="406"/>
      <c r="NY153" s="406"/>
      <c r="NZ153" s="406"/>
      <c r="OA153" s="406"/>
      <c r="OB153" s="406"/>
      <c r="OC153" s="406"/>
      <c r="OD153" s="406"/>
      <c r="OE153" s="406"/>
      <c r="OF153" s="406"/>
      <c r="OG153" s="406"/>
      <c r="OH153" s="406"/>
      <c r="OI153" s="406"/>
      <c r="OJ153" s="406"/>
      <c r="OK153" s="406"/>
      <c r="OL153" s="406"/>
      <c r="OM153" s="406"/>
      <c r="ON153" s="406"/>
      <c r="OO153" s="406"/>
      <c r="OP153" s="406"/>
      <c r="OQ153" s="406"/>
      <c r="OR153" s="406"/>
      <c r="OS153" s="406"/>
      <c r="OT153" s="406"/>
      <c r="OU153" s="406"/>
      <c r="OV153" s="406"/>
      <c r="OW153" s="406"/>
      <c r="OX153" s="406"/>
      <c r="OY153" s="406"/>
      <c r="OZ153" s="406"/>
      <c r="PA153" s="406"/>
      <c r="PB153" s="406"/>
      <c r="PC153" s="406"/>
      <c r="PD153" s="406"/>
      <c r="PE153" s="406"/>
      <c r="PF153" s="406"/>
      <c r="PG153" s="406"/>
      <c r="PH153" s="406"/>
      <c r="PI153" s="406"/>
      <c r="PJ153" s="406"/>
      <c r="PK153" s="406"/>
      <c r="PL153" s="406"/>
      <c r="PM153" s="406"/>
      <c r="PN153" s="406"/>
      <c r="PO153" s="406"/>
      <c r="PP153" s="406"/>
      <c r="PQ153" s="406"/>
      <c r="PR153" s="406"/>
      <c r="PS153" s="406"/>
      <c r="PT153" s="406"/>
      <c r="PU153" s="406"/>
      <c r="PV153" s="406"/>
      <c r="PW153" s="406"/>
      <c r="PX153" s="406"/>
      <c r="PY153" s="406"/>
      <c r="PZ153" s="406"/>
      <c r="QA153" s="406"/>
      <c r="QB153" s="406"/>
      <c r="QC153" s="406"/>
      <c r="QD153" s="406"/>
      <c r="QE153" s="406"/>
      <c r="QF153" s="406"/>
      <c r="QG153" s="406"/>
      <c r="QH153" s="406"/>
      <c r="QI153" s="406"/>
      <c r="QJ153" s="406"/>
      <c r="QK153" s="406"/>
      <c r="QL153" s="406"/>
      <c r="QM153" s="406"/>
      <c r="QN153" s="406"/>
      <c r="QO153" s="406"/>
      <c r="QP153" s="406"/>
      <c r="QQ153" s="406"/>
      <c r="QR153" s="406"/>
      <c r="QS153" s="406"/>
      <c r="QT153" s="406"/>
      <c r="QU153" s="406"/>
      <c r="QV153" s="406"/>
      <c r="QW153" s="406"/>
      <c r="QX153" s="406"/>
      <c r="QY153" s="406"/>
      <c r="QZ153" s="406"/>
      <c r="RA153" s="406"/>
      <c r="RB153" s="406"/>
      <c r="RC153" s="406"/>
      <c r="RD153" s="406"/>
      <c r="RE153" s="406"/>
      <c r="RF153" s="406"/>
      <c r="RG153" s="406"/>
      <c r="RH153" s="406"/>
      <c r="RI153" s="406"/>
      <c r="RJ153" s="406"/>
      <c r="RK153" s="406"/>
      <c r="RL153" s="406"/>
      <c r="RM153" s="406"/>
      <c r="RN153" s="406"/>
      <c r="RO153" s="406"/>
      <c r="RP153" s="406"/>
      <c r="RQ153" s="406"/>
      <c r="RR153" s="406"/>
      <c r="RS153" s="406"/>
      <c r="RT153" s="406"/>
      <c r="RU153" s="406"/>
      <c r="RV153" s="406"/>
      <c r="RW153" s="406"/>
      <c r="RX153" s="406"/>
      <c r="RY153" s="406"/>
      <c r="RZ153" s="406"/>
      <c r="SA153" s="406"/>
      <c r="SB153" s="406"/>
      <c r="SC153" s="406"/>
      <c r="SD153" s="406"/>
      <c r="SE153" s="406"/>
      <c r="SF153" s="406"/>
      <c r="SG153" s="406"/>
    </row>
    <row r="154" spans="1:501">
      <c r="A154" s="395"/>
      <c r="B154" s="395" t="s">
        <v>214</v>
      </c>
      <c r="C154" s="395">
        <v>30</v>
      </c>
      <c r="D154" s="395">
        <v>24</v>
      </c>
      <c r="E154" s="395">
        <v>28</v>
      </c>
      <c r="F154" s="395">
        <v>70</v>
      </c>
      <c r="G154" s="395">
        <v>84</v>
      </c>
      <c r="H154" s="395">
        <v>89</v>
      </c>
      <c r="I154" s="395">
        <v>100</v>
      </c>
      <c r="J154" s="395">
        <v>113</v>
      </c>
      <c r="K154" s="395">
        <v>159</v>
      </c>
      <c r="L154" s="395">
        <v>163</v>
      </c>
      <c r="M154" s="395">
        <v>0</v>
      </c>
      <c r="N154" s="395"/>
      <c r="O154" s="398" t="s">
        <v>523</v>
      </c>
      <c r="P154" s="395">
        <v>115</v>
      </c>
      <c r="Q154" s="395">
        <v>159</v>
      </c>
      <c r="R154" s="395">
        <v>160</v>
      </c>
      <c r="S154" s="395">
        <v>161</v>
      </c>
      <c r="T154" s="395">
        <v>163</v>
      </c>
      <c r="U154" s="395">
        <v>0</v>
      </c>
      <c r="V154" s="395">
        <v>0</v>
      </c>
      <c r="W154" s="395" t="s">
        <v>397</v>
      </c>
      <c r="X154" s="395" t="s">
        <v>397</v>
      </c>
      <c r="Y154" s="395" t="s">
        <v>397</v>
      </c>
      <c r="Z154" s="395"/>
      <c r="AA154" s="395"/>
      <c r="AB154" s="395"/>
      <c r="AC154" s="395"/>
      <c r="AD154" s="395"/>
      <c r="AE154" s="395"/>
      <c r="AF154" s="397" t="s">
        <v>214</v>
      </c>
      <c r="AG154" s="395" t="s">
        <v>214</v>
      </c>
      <c r="AH154" s="406" t="s">
        <v>397</v>
      </c>
      <c r="AI154" s="406" t="s">
        <v>397</v>
      </c>
      <c r="AJ154" s="406" t="s">
        <v>397</v>
      </c>
      <c r="AK154" s="406" t="s">
        <v>397</v>
      </c>
      <c r="AL154" s="406" t="s">
        <v>397</v>
      </c>
      <c r="AM154" s="406" t="s">
        <v>397</v>
      </c>
      <c r="AN154" s="406" t="s">
        <v>397</v>
      </c>
      <c r="AO154" s="406" t="s">
        <v>397</v>
      </c>
      <c r="AP154" s="406" t="s">
        <v>397</v>
      </c>
      <c r="AQ154" s="406" t="s">
        <v>397</v>
      </c>
      <c r="AR154" s="406" t="s">
        <v>397</v>
      </c>
      <c r="AS154" s="406" t="s">
        <v>397</v>
      </c>
      <c r="AT154" s="406" t="s">
        <v>397</v>
      </c>
      <c r="AU154" s="406" t="s">
        <v>397</v>
      </c>
      <c r="AV154" s="406" t="s">
        <v>397</v>
      </c>
      <c r="AW154" s="406" t="s">
        <v>397</v>
      </c>
      <c r="AX154" s="406" t="s">
        <v>397</v>
      </c>
      <c r="AY154" s="406" t="s">
        <v>397</v>
      </c>
      <c r="AZ154" s="406" t="s">
        <v>397</v>
      </c>
      <c r="BA154" s="406" t="s">
        <v>397</v>
      </c>
      <c r="BB154" s="406" t="s">
        <v>397</v>
      </c>
      <c r="BC154" s="406" t="s">
        <v>397</v>
      </c>
      <c r="BD154" s="406" t="s">
        <v>397</v>
      </c>
      <c r="BE154" s="406" t="s">
        <v>397</v>
      </c>
      <c r="BF154" s="406" t="s">
        <v>397</v>
      </c>
      <c r="BG154" s="406" t="s">
        <v>397</v>
      </c>
      <c r="BH154" s="406" t="s">
        <v>397</v>
      </c>
      <c r="BI154" s="406" t="s">
        <v>397</v>
      </c>
      <c r="BJ154" s="406" t="s">
        <v>397</v>
      </c>
      <c r="BK154" s="406" t="s">
        <v>397</v>
      </c>
      <c r="BL154" s="406" t="s">
        <v>397</v>
      </c>
      <c r="BM154" s="406" t="s">
        <v>397</v>
      </c>
      <c r="BN154" s="406" t="s">
        <v>397</v>
      </c>
      <c r="BO154" s="406" t="s">
        <v>397</v>
      </c>
      <c r="BP154" s="406" t="s">
        <v>397</v>
      </c>
      <c r="BQ154" s="406" t="s">
        <v>397</v>
      </c>
      <c r="BR154" s="406" t="s">
        <v>397</v>
      </c>
      <c r="BS154" s="406" t="s">
        <v>397</v>
      </c>
      <c r="BT154" s="406" t="s">
        <v>397</v>
      </c>
      <c r="BU154" s="406" t="s">
        <v>397</v>
      </c>
      <c r="BV154" s="406" t="s">
        <v>397</v>
      </c>
      <c r="BW154" s="406" t="s">
        <v>397</v>
      </c>
      <c r="BX154" s="406" t="s">
        <v>397</v>
      </c>
      <c r="BY154" s="406" t="s">
        <v>397</v>
      </c>
      <c r="BZ154" s="406" t="s">
        <v>397</v>
      </c>
      <c r="CA154" s="406" t="s">
        <v>397</v>
      </c>
      <c r="CB154" s="406" t="s">
        <v>397</v>
      </c>
      <c r="CC154" s="406" t="s">
        <v>397</v>
      </c>
      <c r="CD154" s="406" t="s">
        <v>397</v>
      </c>
      <c r="CE154" s="406" t="s">
        <v>397</v>
      </c>
      <c r="CF154" s="406" t="s">
        <v>397</v>
      </c>
      <c r="CG154" s="406" t="s">
        <v>397</v>
      </c>
      <c r="CH154" s="406" t="s">
        <v>397</v>
      </c>
      <c r="CI154" s="406" t="s">
        <v>397</v>
      </c>
      <c r="CJ154" s="406" t="s">
        <v>397</v>
      </c>
      <c r="CK154" s="406" t="s">
        <v>397</v>
      </c>
      <c r="CL154" s="406" t="s">
        <v>397</v>
      </c>
      <c r="CM154" s="406" t="s">
        <v>397</v>
      </c>
      <c r="CN154" s="406" t="s">
        <v>397</v>
      </c>
      <c r="CO154" s="406" t="s">
        <v>397</v>
      </c>
      <c r="CP154" s="406" t="s">
        <v>397</v>
      </c>
      <c r="CQ154" s="406" t="s">
        <v>397</v>
      </c>
      <c r="CR154" s="406" t="s">
        <v>397</v>
      </c>
      <c r="CS154" s="406" t="s">
        <v>397</v>
      </c>
      <c r="CT154" s="406" t="s">
        <v>397</v>
      </c>
      <c r="CU154" s="406" t="s">
        <v>397</v>
      </c>
      <c r="CV154" s="406" t="s">
        <v>397</v>
      </c>
      <c r="CW154" s="406" t="s">
        <v>397</v>
      </c>
      <c r="CX154" s="406" t="s">
        <v>397</v>
      </c>
      <c r="CY154" s="406" t="s">
        <v>397</v>
      </c>
      <c r="CZ154" s="406" t="s">
        <v>397</v>
      </c>
      <c r="DA154" s="406" t="s">
        <v>397</v>
      </c>
      <c r="DB154" s="406" t="s">
        <v>397</v>
      </c>
      <c r="DC154" s="397"/>
      <c r="DD154" s="397"/>
      <c r="DE154" s="397"/>
      <c r="DF154" s="397" t="s">
        <v>397</v>
      </c>
      <c r="DG154" s="397" t="s">
        <v>397</v>
      </c>
      <c r="DH154" s="397" t="s">
        <v>397</v>
      </c>
      <c r="DI154" s="397" t="s">
        <v>397</v>
      </c>
      <c r="DJ154" s="397" t="s">
        <v>397</v>
      </c>
      <c r="DK154" s="397" t="s">
        <v>397</v>
      </c>
      <c r="DL154" s="397"/>
      <c r="DM154" s="397"/>
      <c r="DN154" s="397" t="s">
        <v>214</v>
      </c>
      <c r="DO154" s="395" t="s">
        <v>214</v>
      </c>
      <c r="DP154" s="406" t="s">
        <v>397</v>
      </c>
      <c r="DQ154" s="406" t="s">
        <v>397</v>
      </c>
      <c r="DR154" s="406" t="s">
        <v>397</v>
      </c>
      <c r="DS154" s="406" t="s">
        <v>397</v>
      </c>
      <c r="DT154" s="406" t="s">
        <v>397</v>
      </c>
      <c r="DU154" s="406" t="s">
        <v>397</v>
      </c>
      <c r="DV154" s="406" t="s">
        <v>397</v>
      </c>
      <c r="DW154" s="406" t="s">
        <v>397</v>
      </c>
      <c r="DX154" s="406" t="s">
        <v>397</v>
      </c>
      <c r="DY154" s="406" t="s">
        <v>397</v>
      </c>
      <c r="DZ154" s="406" t="s">
        <v>397</v>
      </c>
      <c r="EA154" s="406" t="s">
        <v>397</v>
      </c>
      <c r="EB154" s="406" t="s">
        <v>397</v>
      </c>
      <c r="EC154" s="406" t="s">
        <v>397</v>
      </c>
      <c r="ED154" s="406" t="s">
        <v>397</v>
      </c>
      <c r="EE154" s="406" t="s">
        <v>397</v>
      </c>
      <c r="EF154" s="406" t="s">
        <v>397</v>
      </c>
      <c r="EG154" s="406" t="s">
        <v>397</v>
      </c>
      <c r="EH154" s="406" t="s">
        <v>397</v>
      </c>
      <c r="EI154" s="406" t="s">
        <v>397</v>
      </c>
      <c r="EJ154" s="406" t="s">
        <v>397</v>
      </c>
      <c r="EK154" s="406" t="s">
        <v>397</v>
      </c>
      <c r="EL154" s="406" t="s">
        <v>397</v>
      </c>
      <c r="EM154" s="406" t="s">
        <v>397</v>
      </c>
      <c r="EN154" s="406" t="s">
        <v>397</v>
      </c>
      <c r="EO154" s="406" t="s">
        <v>397</v>
      </c>
      <c r="EP154" s="406" t="s">
        <v>397</v>
      </c>
      <c r="EQ154" s="406" t="s">
        <v>397</v>
      </c>
      <c r="ER154" s="406" t="s">
        <v>397</v>
      </c>
      <c r="ES154" s="406" t="s">
        <v>397</v>
      </c>
      <c r="ET154" s="406" t="s">
        <v>397</v>
      </c>
      <c r="EU154" s="406" t="s">
        <v>397</v>
      </c>
      <c r="EV154" s="406" t="s">
        <v>397</v>
      </c>
      <c r="EW154" s="406" t="s">
        <v>397</v>
      </c>
      <c r="EX154" s="406" t="s">
        <v>397</v>
      </c>
      <c r="EY154" s="406" t="s">
        <v>397</v>
      </c>
      <c r="EZ154" s="406" t="s">
        <v>397</v>
      </c>
      <c r="FA154" s="406" t="s">
        <v>397</v>
      </c>
      <c r="FB154" s="406" t="s">
        <v>397</v>
      </c>
      <c r="FC154" s="406" t="s">
        <v>397</v>
      </c>
      <c r="FD154" s="406" t="s">
        <v>397</v>
      </c>
      <c r="FE154" s="406" t="s">
        <v>397</v>
      </c>
      <c r="FF154" s="406" t="s">
        <v>397</v>
      </c>
      <c r="FG154" s="406" t="s">
        <v>397</v>
      </c>
      <c r="FH154" s="406" t="s">
        <v>397</v>
      </c>
      <c r="FI154" s="406" t="s">
        <v>397</v>
      </c>
      <c r="FJ154" s="406" t="s">
        <v>397</v>
      </c>
      <c r="FK154" s="406" t="s">
        <v>397</v>
      </c>
      <c r="FL154" s="406" t="s">
        <v>397</v>
      </c>
      <c r="FM154" s="406" t="s">
        <v>397</v>
      </c>
      <c r="FN154" s="406" t="s">
        <v>397</v>
      </c>
      <c r="FO154" s="406" t="s">
        <v>397</v>
      </c>
      <c r="FP154" s="406" t="s">
        <v>397</v>
      </c>
      <c r="FQ154" s="406" t="s">
        <v>397</v>
      </c>
      <c r="FR154" s="406" t="s">
        <v>397</v>
      </c>
      <c r="FS154" s="406" t="s">
        <v>397</v>
      </c>
      <c r="FT154" s="406" t="s">
        <v>397</v>
      </c>
      <c r="FU154" s="406" t="s">
        <v>397</v>
      </c>
      <c r="FV154" s="406" t="s">
        <v>397</v>
      </c>
      <c r="FW154" s="406" t="s">
        <v>397</v>
      </c>
      <c r="FX154" s="406" t="s">
        <v>397</v>
      </c>
      <c r="FY154" s="406" t="s">
        <v>397</v>
      </c>
      <c r="FZ154" s="406" t="s">
        <v>397</v>
      </c>
      <c r="GA154" s="406" t="s">
        <v>397</v>
      </c>
      <c r="GB154" s="406" t="s">
        <v>397</v>
      </c>
      <c r="GC154" s="406" t="s">
        <v>397</v>
      </c>
      <c r="GD154" s="406" t="s">
        <v>397</v>
      </c>
      <c r="GE154" s="406" t="s">
        <v>397</v>
      </c>
      <c r="GF154" s="406" t="s">
        <v>397</v>
      </c>
      <c r="GG154" s="406" t="s">
        <v>397</v>
      </c>
      <c r="GH154" s="406" t="s">
        <v>397</v>
      </c>
      <c r="GI154" s="406" t="s">
        <v>397</v>
      </c>
      <c r="GJ154" s="406" t="s">
        <v>397</v>
      </c>
      <c r="GK154" s="406" t="s">
        <v>397</v>
      </c>
      <c r="GL154" s="406" t="s">
        <v>397</v>
      </c>
      <c r="GM154" s="406" t="s">
        <v>397</v>
      </c>
      <c r="GN154" s="406" t="s">
        <v>397</v>
      </c>
      <c r="GO154" s="406" t="s">
        <v>397</v>
      </c>
      <c r="GP154" s="406" t="s">
        <v>397</v>
      </c>
      <c r="GQ154" s="406" t="s">
        <v>397</v>
      </c>
      <c r="GR154" s="406" t="s">
        <v>397</v>
      </c>
      <c r="GS154" s="406" t="s">
        <v>397</v>
      </c>
      <c r="GT154" s="406" t="s">
        <v>397</v>
      </c>
      <c r="GU154" s="406" t="s">
        <v>397</v>
      </c>
      <c r="GV154" s="406" t="s">
        <v>397</v>
      </c>
      <c r="GW154" s="406" t="s">
        <v>397</v>
      </c>
      <c r="GX154" s="406" t="s">
        <v>397</v>
      </c>
      <c r="GY154" s="406" t="s">
        <v>397</v>
      </c>
      <c r="GZ154" s="406" t="s">
        <v>397</v>
      </c>
      <c r="HA154" s="406" t="s">
        <v>397</v>
      </c>
      <c r="HB154" s="406" t="s">
        <v>397</v>
      </c>
      <c r="HC154" s="406" t="s">
        <v>397</v>
      </c>
      <c r="HD154" s="406" t="s">
        <v>397</v>
      </c>
      <c r="HE154" s="406" t="s">
        <v>397</v>
      </c>
      <c r="HF154" s="406" t="s">
        <v>397</v>
      </c>
      <c r="HG154" s="406" t="s">
        <v>397</v>
      </c>
      <c r="HH154" s="406" t="s">
        <v>397</v>
      </c>
      <c r="HI154" s="406" t="s">
        <v>397</v>
      </c>
      <c r="HJ154" s="406" t="s">
        <v>397</v>
      </c>
      <c r="HK154" s="406" t="s">
        <v>397</v>
      </c>
      <c r="HL154" s="406" t="s">
        <v>397</v>
      </c>
      <c r="HM154" s="406" t="s">
        <v>397</v>
      </c>
      <c r="HN154" s="406" t="s">
        <v>397</v>
      </c>
      <c r="HO154" s="406" t="s">
        <v>397</v>
      </c>
      <c r="HP154" s="406" t="s">
        <v>397</v>
      </c>
      <c r="HQ154" s="406" t="s">
        <v>397</v>
      </c>
      <c r="HR154" s="406" t="s">
        <v>397</v>
      </c>
      <c r="HS154" s="406" t="s">
        <v>397</v>
      </c>
      <c r="HT154" s="406" t="s">
        <v>397</v>
      </c>
      <c r="HU154" s="406" t="s">
        <v>397</v>
      </c>
      <c r="HV154" s="406" t="s">
        <v>397</v>
      </c>
      <c r="HW154" s="406" t="s">
        <v>397</v>
      </c>
      <c r="HX154" s="406" t="s">
        <v>397</v>
      </c>
      <c r="HY154" s="406" t="s">
        <v>397</v>
      </c>
      <c r="HZ154" s="406" t="s">
        <v>397</v>
      </c>
      <c r="IA154" s="406" t="s">
        <v>397</v>
      </c>
      <c r="IB154" s="406" t="s">
        <v>397</v>
      </c>
      <c r="IC154" s="406" t="s">
        <v>397</v>
      </c>
      <c r="ID154" s="406" t="s">
        <v>397</v>
      </c>
      <c r="IE154" s="406" t="s">
        <v>397</v>
      </c>
      <c r="IF154" s="406" t="s">
        <v>397</v>
      </c>
      <c r="IG154" s="406" t="s">
        <v>397</v>
      </c>
      <c r="IH154" s="406" t="s">
        <v>397</v>
      </c>
      <c r="II154" s="406" t="s">
        <v>397</v>
      </c>
      <c r="IJ154" s="406" t="s">
        <v>397</v>
      </c>
      <c r="IK154" s="406" t="s">
        <v>397</v>
      </c>
      <c r="IL154" s="406" t="s">
        <v>397</v>
      </c>
      <c r="IM154" s="406" t="s">
        <v>397</v>
      </c>
      <c r="IN154" s="406" t="s">
        <v>397</v>
      </c>
      <c r="IO154" s="406" t="s">
        <v>397</v>
      </c>
      <c r="IP154" s="406" t="s">
        <v>397</v>
      </c>
      <c r="IQ154" s="406" t="s">
        <v>397</v>
      </c>
      <c r="IR154" s="406" t="s">
        <v>397</v>
      </c>
      <c r="IS154" s="406" t="s">
        <v>397</v>
      </c>
      <c r="IT154" s="406" t="s">
        <v>397</v>
      </c>
      <c r="IU154" s="406" t="s">
        <v>397</v>
      </c>
      <c r="IV154" s="406" t="s">
        <v>397</v>
      </c>
      <c r="IW154" s="406" t="s">
        <v>397</v>
      </c>
      <c r="IX154" s="406" t="s">
        <v>397</v>
      </c>
      <c r="IY154" s="406" t="s">
        <v>397</v>
      </c>
      <c r="IZ154" s="406" t="s">
        <v>397</v>
      </c>
      <c r="JA154" s="406" t="s">
        <v>397</v>
      </c>
      <c r="JB154" s="406" t="s">
        <v>397</v>
      </c>
      <c r="JC154" s="406" t="s">
        <v>397</v>
      </c>
      <c r="JD154" s="406" t="s">
        <v>397</v>
      </c>
      <c r="JE154" s="406" t="s">
        <v>397</v>
      </c>
      <c r="JF154" s="406" t="s">
        <v>397</v>
      </c>
      <c r="JG154" s="406" t="s">
        <v>397</v>
      </c>
      <c r="JH154" s="406" t="s">
        <v>397</v>
      </c>
      <c r="JI154" s="406" t="s">
        <v>397</v>
      </c>
      <c r="JJ154" s="406" t="s">
        <v>397</v>
      </c>
      <c r="JK154" s="406" t="s">
        <v>397</v>
      </c>
      <c r="JL154" s="406" t="s">
        <v>397</v>
      </c>
      <c r="JM154" s="406" t="s">
        <v>397</v>
      </c>
      <c r="JN154" s="406" t="s">
        <v>397</v>
      </c>
      <c r="JO154" s="406" t="s">
        <v>397</v>
      </c>
      <c r="JP154" s="406" t="s">
        <v>397</v>
      </c>
      <c r="JQ154" s="406" t="s">
        <v>397</v>
      </c>
      <c r="JR154" s="406" t="s">
        <v>397</v>
      </c>
      <c r="JS154" s="406" t="s">
        <v>397</v>
      </c>
      <c r="JT154" s="406" t="s">
        <v>397</v>
      </c>
      <c r="JU154" s="406" t="s">
        <v>397</v>
      </c>
      <c r="JV154" s="406" t="s">
        <v>397</v>
      </c>
      <c r="JW154" s="406" t="s">
        <v>397</v>
      </c>
      <c r="JX154" s="406" t="s">
        <v>397</v>
      </c>
      <c r="JY154" s="406" t="s">
        <v>397</v>
      </c>
      <c r="JZ154" s="406" t="s">
        <v>397</v>
      </c>
      <c r="KA154" s="406" t="s">
        <v>397</v>
      </c>
      <c r="KB154" s="406" t="s">
        <v>397</v>
      </c>
      <c r="KC154" s="406" t="s">
        <v>397</v>
      </c>
      <c r="KD154" s="406" t="s">
        <v>397</v>
      </c>
      <c r="KE154" s="406" t="s">
        <v>397</v>
      </c>
      <c r="KF154" s="406" t="s">
        <v>397</v>
      </c>
      <c r="KG154" s="406" t="s">
        <v>397</v>
      </c>
      <c r="KH154" s="406" t="s">
        <v>397</v>
      </c>
      <c r="KI154" s="406" t="s">
        <v>397</v>
      </c>
      <c r="KJ154" s="406" t="s">
        <v>397</v>
      </c>
      <c r="KK154" s="406" t="s">
        <v>397</v>
      </c>
      <c r="KL154" s="406" t="s">
        <v>397</v>
      </c>
      <c r="KM154" s="406" t="s">
        <v>397</v>
      </c>
      <c r="KN154" s="406" t="s">
        <v>397</v>
      </c>
      <c r="KO154" s="406" t="s">
        <v>397</v>
      </c>
      <c r="KP154" s="406" t="s">
        <v>397</v>
      </c>
      <c r="KQ154" s="406" t="s">
        <v>397</v>
      </c>
      <c r="KR154" s="406" t="s">
        <v>397</v>
      </c>
      <c r="KS154" s="406" t="s">
        <v>397</v>
      </c>
      <c r="KT154" s="406" t="s">
        <v>397</v>
      </c>
      <c r="KU154" s="406"/>
      <c r="KV154" s="406"/>
      <c r="KW154" s="406"/>
      <c r="KX154" s="406"/>
      <c r="KY154" s="397"/>
      <c r="KZ154" s="397" t="s">
        <v>214</v>
      </c>
      <c r="LA154" s="397" t="s">
        <v>397</v>
      </c>
      <c r="LB154" s="397" t="s">
        <v>397</v>
      </c>
      <c r="LC154" s="397" t="s">
        <v>397</v>
      </c>
      <c r="LD154" s="397" t="s">
        <v>397</v>
      </c>
      <c r="LE154" s="397" t="s">
        <v>397</v>
      </c>
      <c r="LF154" s="397" t="s">
        <v>397</v>
      </c>
      <c r="LG154" s="397"/>
      <c r="LH154" s="406"/>
      <c r="LI154" s="406"/>
      <c r="LJ154" s="406"/>
      <c r="LK154" s="406"/>
      <c r="LL154" s="406"/>
      <c r="LM154" s="406"/>
      <c r="LN154" s="406"/>
      <c r="LO154" s="406"/>
      <c r="LP154" s="406"/>
      <c r="LQ154" s="406"/>
      <c r="LR154" s="406"/>
      <c r="LS154" s="406"/>
      <c r="LT154" s="406"/>
      <c r="LU154" s="406"/>
      <c r="LV154" s="406"/>
      <c r="LW154" s="406"/>
      <c r="LX154" s="406"/>
      <c r="LY154" s="406"/>
      <c r="LZ154" s="406"/>
      <c r="MA154" s="406"/>
      <c r="MB154" s="406"/>
      <c r="MC154" s="406"/>
      <c r="MD154" s="406"/>
      <c r="ME154" s="406"/>
      <c r="MF154" s="406"/>
      <c r="MG154" s="406"/>
      <c r="MH154" s="406"/>
      <c r="MI154" s="406"/>
      <c r="MJ154" s="406"/>
      <c r="MK154" s="406"/>
      <c r="ML154" s="406"/>
      <c r="MM154" s="406"/>
      <c r="MN154" s="406"/>
      <c r="MO154" s="406"/>
      <c r="MP154" s="406"/>
      <c r="MQ154" s="406"/>
      <c r="MR154" s="406"/>
      <c r="MS154" s="406"/>
      <c r="MT154" s="406"/>
      <c r="MU154" s="406"/>
      <c r="MV154" s="406"/>
      <c r="MW154" s="406"/>
      <c r="MX154" s="406"/>
      <c r="MY154" s="406"/>
      <c r="MZ154" s="406"/>
      <c r="NA154" s="406"/>
      <c r="NB154" s="406"/>
      <c r="NC154" s="406"/>
      <c r="ND154" s="406"/>
      <c r="NE154" s="406"/>
      <c r="NF154" s="406"/>
      <c r="NG154" s="406"/>
      <c r="NH154" s="406"/>
      <c r="NI154" s="406"/>
      <c r="NJ154" s="406"/>
      <c r="NK154" s="406"/>
      <c r="NL154" s="406"/>
      <c r="NM154" s="406"/>
      <c r="NN154" s="406"/>
      <c r="NO154" s="406"/>
      <c r="NP154" s="406"/>
      <c r="NQ154" s="406"/>
      <c r="NR154" s="406"/>
      <c r="NS154" s="406"/>
      <c r="NT154" s="406"/>
      <c r="NU154" s="406"/>
      <c r="NV154" s="406"/>
      <c r="NW154" s="406"/>
      <c r="NX154" s="406"/>
      <c r="NY154" s="406"/>
      <c r="NZ154" s="406"/>
      <c r="OA154" s="406"/>
      <c r="OB154" s="406"/>
      <c r="OC154" s="406"/>
      <c r="OD154" s="406"/>
      <c r="OE154" s="406"/>
      <c r="OF154" s="406"/>
      <c r="OG154" s="406"/>
      <c r="OH154" s="406"/>
      <c r="OI154" s="406"/>
      <c r="OJ154" s="406"/>
      <c r="OK154" s="406"/>
      <c r="OL154" s="406"/>
      <c r="OM154" s="406"/>
      <c r="ON154" s="406"/>
      <c r="OO154" s="406"/>
      <c r="OP154" s="406"/>
      <c r="OQ154" s="406"/>
      <c r="OR154" s="406"/>
      <c r="OS154" s="406"/>
      <c r="OT154" s="406"/>
      <c r="OU154" s="406"/>
      <c r="OV154" s="406"/>
      <c r="OW154" s="406"/>
      <c r="OX154" s="406"/>
      <c r="OY154" s="406"/>
      <c r="OZ154" s="406"/>
      <c r="PA154" s="406"/>
      <c r="PB154" s="406"/>
      <c r="PC154" s="406"/>
      <c r="PD154" s="406"/>
      <c r="PE154" s="406"/>
      <c r="PF154" s="406"/>
      <c r="PG154" s="406"/>
      <c r="PH154" s="406"/>
      <c r="PI154" s="406"/>
      <c r="PJ154" s="406"/>
      <c r="PK154" s="406"/>
      <c r="PL154" s="406"/>
      <c r="PM154" s="406"/>
      <c r="PN154" s="406"/>
      <c r="PO154" s="406"/>
      <c r="PP154" s="406"/>
      <c r="PQ154" s="406"/>
      <c r="PR154" s="406"/>
      <c r="PS154" s="406"/>
      <c r="PT154" s="406"/>
      <c r="PU154" s="406"/>
      <c r="PV154" s="406"/>
      <c r="PW154" s="406"/>
      <c r="PX154" s="406"/>
      <c r="PY154" s="406"/>
      <c r="PZ154" s="406"/>
      <c r="QA154" s="406"/>
      <c r="QB154" s="406"/>
      <c r="QC154" s="406"/>
      <c r="QD154" s="406"/>
      <c r="QE154" s="406"/>
      <c r="QF154" s="406"/>
      <c r="QG154" s="406"/>
      <c r="QH154" s="406"/>
      <c r="QI154" s="406"/>
      <c r="QJ154" s="406"/>
      <c r="QK154" s="406"/>
      <c r="QL154" s="406"/>
      <c r="QM154" s="406"/>
      <c r="QN154" s="406"/>
      <c r="QO154" s="406"/>
      <c r="QP154" s="406"/>
      <c r="QQ154" s="406"/>
      <c r="QR154" s="406"/>
      <c r="QS154" s="406"/>
      <c r="QT154" s="406"/>
      <c r="QU154" s="406"/>
      <c r="QV154" s="406"/>
      <c r="QW154" s="406"/>
      <c r="QX154" s="406"/>
      <c r="QY154" s="406"/>
      <c r="QZ154" s="406"/>
      <c r="RA154" s="406"/>
      <c r="RB154" s="406"/>
      <c r="RC154" s="406"/>
      <c r="RD154" s="406"/>
      <c r="RE154" s="406"/>
      <c r="RF154" s="406"/>
      <c r="RG154" s="406"/>
      <c r="RH154" s="406"/>
      <c r="RI154" s="406"/>
      <c r="RJ154" s="406"/>
      <c r="RK154" s="406"/>
      <c r="RL154" s="406"/>
      <c r="RM154" s="406"/>
      <c r="RN154" s="406"/>
      <c r="RO154" s="406"/>
      <c r="RP154" s="406"/>
      <c r="RQ154" s="406"/>
      <c r="RR154" s="406"/>
      <c r="RS154" s="406"/>
      <c r="RT154" s="406"/>
      <c r="RU154" s="406"/>
      <c r="RV154" s="406"/>
      <c r="RW154" s="406"/>
      <c r="RX154" s="406"/>
      <c r="RY154" s="406"/>
      <c r="RZ154" s="406"/>
      <c r="SA154" s="406"/>
      <c r="SB154" s="406"/>
      <c r="SC154" s="406"/>
      <c r="SD154" s="406"/>
      <c r="SE154" s="406"/>
      <c r="SF154" s="406"/>
      <c r="SG154" s="406"/>
    </row>
    <row r="155" spans="1:501">
      <c r="A155" s="395"/>
      <c r="B155" s="395" t="s">
        <v>215</v>
      </c>
      <c r="C155" s="395">
        <v>0</v>
      </c>
      <c r="D155" s="395">
        <v>0</v>
      </c>
      <c r="E155" s="395">
        <v>0</v>
      </c>
      <c r="F155" s="395">
        <v>0</v>
      </c>
      <c r="G155" s="395">
        <v>0</v>
      </c>
      <c r="H155" s="395">
        <v>0</v>
      </c>
      <c r="I155" s="395">
        <v>170</v>
      </c>
      <c r="J155" s="395">
        <v>0</v>
      </c>
      <c r="K155" s="395">
        <v>0</v>
      </c>
      <c r="L155" s="395">
        <v>0</v>
      </c>
      <c r="M155" s="395">
        <v>0</v>
      </c>
      <c r="N155" s="395"/>
      <c r="O155" s="398" t="s">
        <v>524</v>
      </c>
      <c r="P155" s="395">
        <v>97</v>
      </c>
      <c r="Q155" s="395">
        <v>0</v>
      </c>
      <c r="R155" s="395">
        <v>0</v>
      </c>
      <c r="S155" s="395">
        <v>0</v>
      </c>
      <c r="T155" s="395">
        <v>0</v>
      </c>
      <c r="U155" s="395">
        <v>0</v>
      </c>
      <c r="V155" s="395">
        <v>0</v>
      </c>
      <c r="W155" s="395" t="s">
        <v>397</v>
      </c>
      <c r="X155" s="395" t="s">
        <v>397</v>
      </c>
      <c r="Y155" s="395" t="s">
        <v>397</v>
      </c>
      <c r="Z155" s="395"/>
      <c r="AA155" s="395"/>
      <c r="AB155" s="395"/>
      <c r="AC155" s="395"/>
      <c r="AD155" s="395"/>
      <c r="AE155" s="395"/>
      <c r="AF155" s="397" t="s">
        <v>215</v>
      </c>
      <c r="AG155" s="395" t="s">
        <v>215</v>
      </c>
      <c r="AH155" s="406" t="s">
        <v>397</v>
      </c>
      <c r="AI155" s="406" t="s">
        <v>397</v>
      </c>
      <c r="AJ155" s="406" t="s">
        <v>397</v>
      </c>
      <c r="AK155" s="406" t="s">
        <v>397</v>
      </c>
      <c r="AL155" s="406" t="s">
        <v>397</v>
      </c>
      <c r="AM155" s="406" t="s">
        <v>397</v>
      </c>
      <c r="AN155" s="406" t="s">
        <v>397</v>
      </c>
      <c r="AO155" s="406" t="s">
        <v>397</v>
      </c>
      <c r="AP155" s="406" t="s">
        <v>397</v>
      </c>
      <c r="AQ155" s="406" t="s">
        <v>397</v>
      </c>
      <c r="AR155" s="406" t="s">
        <v>397</v>
      </c>
      <c r="AS155" s="406" t="s">
        <v>397</v>
      </c>
      <c r="AT155" s="406" t="s">
        <v>397</v>
      </c>
      <c r="AU155" s="406" t="s">
        <v>397</v>
      </c>
      <c r="AV155" s="406" t="s">
        <v>397</v>
      </c>
      <c r="AW155" s="406" t="s">
        <v>397</v>
      </c>
      <c r="AX155" s="406" t="s">
        <v>397</v>
      </c>
      <c r="AY155" s="406" t="s">
        <v>397</v>
      </c>
      <c r="AZ155" s="406" t="s">
        <v>397</v>
      </c>
      <c r="BA155" s="406" t="s">
        <v>397</v>
      </c>
      <c r="BB155" s="406" t="s">
        <v>397</v>
      </c>
      <c r="BC155" s="406" t="s">
        <v>397</v>
      </c>
      <c r="BD155" s="406" t="s">
        <v>397</v>
      </c>
      <c r="BE155" s="406" t="s">
        <v>397</v>
      </c>
      <c r="BF155" s="406" t="s">
        <v>397</v>
      </c>
      <c r="BG155" s="406" t="s">
        <v>397</v>
      </c>
      <c r="BH155" s="406" t="s">
        <v>397</v>
      </c>
      <c r="BI155" s="406" t="s">
        <v>397</v>
      </c>
      <c r="BJ155" s="406" t="s">
        <v>397</v>
      </c>
      <c r="BK155" s="406" t="s">
        <v>397</v>
      </c>
      <c r="BL155" s="406" t="s">
        <v>397</v>
      </c>
      <c r="BM155" s="406" t="s">
        <v>397</v>
      </c>
      <c r="BN155" s="406" t="s">
        <v>397</v>
      </c>
      <c r="BO155" s="406" t="s">
        <v>397</v>
      </c>
      <c r="BP155" s="406" t="s">
        <v>397</v>
      </c>
      <c r="BQ155" s="406" t="s">
        <v>397</v>
      </c>
      <c r="BR155" s="406" t="s">
        <v>397</v>
      </c>
      <c r="BS155" s="406" t="s">
        <v>397</v>
      </c>
      <c r="BT155" s="406" t="s">
        <v>397</v>
      </c>
      <c r="BU155" s="406" t="s">
        <v>397</v>
      </c>
      <c r="BV155" s="406" t="s">
        <v>397</v>
      </c>
      <c r="BW155" s="406" t="s">
        <v>397</v>
      </c>
      <c r="BX155" s="406" t="s">
        <v>397</v>
      </c>
      <c r="BY155" s="406" t="s">
        <v>397</v>
      </c>
      <c r="BZ155" s="406" t="s">
        <v>397</v>
      </c>
      <c r="CA155" s="406" t="s">
        <v>397</v>
      </c>
      <c r="CB155" s="406" t="s">
        <v>397</v>
      </c>
      <c r="CC155" s="406" t="s">
        <v>397</v>
      </c>
      <c r="CD155" s="406" t="s">
        <v>397</v>
      </c>
      <c r="CE155" s="406" t="s">
        <v>397</v>
      </c>
      <c r="CF155" s="406" t="s">
        <v>397</v>
      </c>
      <c r="CG155" s="406" t="s">
        <v>397</v>
      </c>
      <c r="CH155" s="406" t="s">
        <v>397</v>
      </c>
      <c r="CI155" s="406" t="s">
        <v>397</v>
      </c>
      <c r="CJ155" s="406" t="s">
        <v>397</v>
      </c>
      <c r="CK155" s="406" t="s">
        <v>397</v>
      </c>
      <c r="CL155" s="406" t="s">
        <v>397</v>
      </c>
      <c r="CM155" s="406" t="s">
        <v>397</v>
      </c>
      <c r="CN155" s="406" t="s">
        <v>397</v>
      </c>
      <c r="CO155" s="406" t="s">
        <v>397</v>
      </c>
      <c r="CP155" s="406" t="s">
        <v>397</v>
      </c>
      <c r="CQ155" s="406" t="s">
        <v>397</v>
      </c>
      <c r="CR155" s="406" t="s">
        <v>397</v>
      </c>
      <c r="CS155" s="406" t="s">
        <v>397</v>
      </c>
      <c r="CT155" s="406" t="s">
        <v>397</v>
      </c>
      <c r="CU155" s="406" t="s">
        <v>397</v>
      </c>
      <c r="CV155" s="406" t="s">
        <v>397</v>
      </c>
      <c r="CW155" s="406" t="s">
        <v>397</v>
      </c>
      <c r="CX155" s="406" t="s">
        <v>397</v>
      </c>
      <c r="CY155" s="406" t="s">
        <v>397</v>
      </c>
      <c r="CZ155" s="406" t="s">
        <v>397</v>
      </c>
      <c r="DA155" s="406" t="s">
        <v>397</v>
      </c>
      <c r="DB155" s="406" t="s">
        <v>397</v>
      </c>
      <c r="DC155" s="397"/>
      <c r="DD155" s="397"/>
      <c r="DE155" s="397"/>
      <c r="DF155" s="397" t="s">
        <v>397</v>
      </c>
      <c r="DG155" s="397" t="s">
        <v>397</v>
      </c>
      <c r="DH155" s="397" t="s">
        <v>397</v>
      </c>
      <c r="DI155" s="397" t="s">
        <v>397</v>
      </c>
      <c r="DJ155" s="397" t="s">
        <v>397</v>
      </c>
      <c r="DK155" s="397" t="s">
        <v>397</v>
      </c>
      <c r="DL155" s="397"/>
      <c r="DM155" s="397"/>
      <c r="DN155" s="397" t="s">
        <v>215</v>
      </c>
      <c r="DO155" s="395" t="s">
        <v>215</v>
      </c>
      <c r="DP155" s="406" t="s">
        <v>397</v>
      </c>
      <c r="DQ155" s="406" t="s">
        <v>397</v>
      </c>
      <c r="DR155" s="406" t="s">
        <v>397</v>
      </c>
      <c r="DS155" s="406" t="s">
        <v>397</v>
      </c>
      <c r="DT155" s="406" t="s">
        <v>397</v>
      </c>
      <c r="DU155" s="406" t="s">
        <v>397</v>
      </c>
      <c r="DV155" s="406" t="s">
        <v>397</v>
      </c>
      <c r="DW155" s="406" t="s">
        <v>397</v>
      </c>
      <c r="DX155" s="406" t="s">
        <v>397</v>
      </c>
      <c r="DY155" s="406" t="s">
        <v>397</v>
      </c>
      <c r="DZ155" s="406" t="s">
        <v>397</v>
      </c>
      <c r="EA155" s="406" t="s">
        <v>397</v>
      </c>
      <c r="EB155" s="406" t="s">
        <v>397</v>
      </c>
      <c r="EC155" s="406" t="s">
        <v>397</v>
      </c>
      <c r="ED155" s="406" t="s">
        <v>397</v>
      </c>
      <c r="EE155" s="406" t="s">
        <v>397</v>
      </c>
      <c r="EF155" s="406" t="s">
        <v>397</v>
      </c>
      <c r="EG155" s="406" t="s">
        <v>397</v>
      </c>
      <c r="EH155" s="406" t="s">
        <v>397</v>
      </c>
      <c r="EI155" s="406" t="s">
        <v>397</v>
      </c>
      <c r="EJ155" s="406" t="s">
        <v>397</v>
      </c>
      <c r="EK155" s="406" t="s">
        <v>397</v>
      </c>
      <c r="EL155" s="406" t="s">
        <v>397</v>
      </c>
      <c r="EM155" s="406" t="s">
        <v>397</v>
      </c>
      <c r="EN155" s="406" t="s">
        <v>397</v>
      </c>
      <c r="EO155" s="406" t="s">
        <v>397</v>
      </c>
      <c r="EP155" s="406" t="s">
        <v>397</v>
      </c>
      <c r="EQ155" s="406" t="s">
        <v>397</v>
      </c>
      <c r="ER155" s="406" t="s">
        <v>397</v>
      </c>
      <c r="ES155" s="406" t="s">
        <v>397</v>
      </c>
      <c r="ET155" s="406" t="s">
        <v>397</v>
      </c>
      <c r="EU155" s="406" t="s">
        <v>397</v>
      </c>
      <c r="EV155" s="406" t="s">
        <v>397</v>
      </c>
      <c r="EW155" s="406" t="s">
        <v>397</v>
      </c>
      <c r="EX155" s="406" t="s">
        <v>397</v>
      </c>
      <c r="EY155" s="406" t="s">
        <v>397</v>
      </c>
      <c r="EZ155" s="406" t="s">
        <v>397</v>
      </c>
      <c r="FA155" s="406" t="s">
        <v>397</v>
      </c>
      <c r="FB155" s="406" t="s">
        <v>397</v>
      </c>
      <c r="FC155" s="406" t="s">
        <v>397</v>
      </c>
      <c r="FD155" s="406" t="s">
        <v>397</v>
      </c>
      <c r="FE155" s="406" t="s">
        <v>397</v>
      </c>
      <c r="FF155" s="406" t="s">
        <v>397</v>
      </c>
      <c r="FG155" s="406" t="s">
        <v>397</v>
      </c>
      <c r="FH155" s="406" t="s">
        <v>397</v>
      </c>
      <c r="FI155" s="406" t="s">
        <v>397</v>
      </c>
      <c r="FJ155" s="406" t="s">
        <v>397</v>
      </c>
      <c r="FK155" s="406" t="s">
        <v>397</v>
      </c>
      <c r="FL155" s="406" t="s">
        <v>397</v>
      </c>
      <c r="FM155" s="406" t="s">
        <v>397</v>
      </c>
      <c r="FN155" s="406" t="s">
        <v>397</v>
      </c>
      <c r="FO155" s="406" t="s">
        <v>397</v>
      </c>
      <c r="FP155" s="406" t="s">
        <v>397</v>
      </c>
      <c r="FQ155" s="406" t="s">
        <v>397</v>
      </c>
      <c r="FR155" s="406" t="s">
        <v>397</v>
      </c>
      <c r="FS155" s="406" t="s">
        <v>397</v>
      </c>
      <c r="FT155" s="406" t="s">
        <v>397</v>
      </c>
      <c r="FU155" s="406" t="s">
        <v>397</v>
      </c>
      <c r="FV155" s="406" t="s">
        <v>397</v>
      </c>
      <c r="FW155" s="406" t="s">
        <v>397</v>
      </c>
      <c r="FX155" s="406" t="s">
        <v>397</v>
      </c>
      <c r="FY155" s="406" t="s">
        <v>397</v>
      </c>
      <c r="FZ155" s="406" t="s">
        <v>397</v>
      </c>
      <c r="GA155" s="406" t="s">
        <v>397</v>
      </c>
      <c r="GB155" s="406" t="s">
        <v>397</v>
      </c>
      <c r="GC155" s="406" t="s">
        <v>397</v>
      </c>
      <c r="GD155" s="406" t="s">
        <v>397</v>
      </c>
      <c r="GE155" s="406" t="s">
        <v>397</v>
      </c>
      <c r="GF155" s="406" t="s">
        <v>397</v>
      </c>
      <c r="GG155" s="406" t="s">
        <v>397</v>
      </c>
      <c r="GH155" s="406" t="s">
        <v>397</v>
      </c>
      <c r="GI155" s="406" t="s">
        <v>397</v>
      </c>
      <c r="GJ155" s="406" t="s">
        <v>397</v>
      </c>
      <c r="GK155" s="406" t="s">
        <v>397</v>
      </c>
      <c r="GL155" s="406" t="s">
        <v>397</v>
      </c>
      <c r="GM155" s="406" t="s">
        <v>397</v>
      </c>
      <c r="GN155" s="406" t="s">
        <v>397</v>
      </c>
      <c r="GO155" s="406" t="s">
        <v>397</v>
      </c>
      <c r="GP155" s="406" t="s">
        <v>397</v>
      </c>
      <c r="GQ155" s="406" t="s">
        <v>397</v>
      </c>
      <c r="GR155" s="406" t="s">
        <v>397</v>
      </c>
      <c r="GS155" s="406" t="s">
        <v>397</v>
      </c>
      <c r="GT155" s="406" t="s">
        <v>397</v>
      </c>
      <c r="GU155" s="406" t="s">
        <v>397</v>
      </c>
      <c r="GV155" s="406" t="s">
        <v>397</v>
      </c>
      <c r="GW155" s="406" t="s">
        <v>397</v>
      </c>
      <c r="GX155" s="406" t="s">
        <v>397</v>
      </c>
      <c r="GY155" s="406" t="s">
        <v>397</v>
      </c>
      <c r="GZ155" s="406" t="s">
        <v>397</v>
      </c>
      <c r="HA155" s="406" t="s">
        <v>397</v>
      </c>
      <c r="HB155" s="406" t="s">
        <v>397</v>
      </c>
      <c r="HC155" s="406" t="s">
        <v>397</v>
      </c>
      <c r="HD155" s="406" t="s">
        <v>397</v>
      </c>
      <c r="HE155" s="406" t="s">
        <v>397</v>
      </c>
      <c r="HF155" s="406" t="s">
        <v>397</v>
      </c>
      <c r="HG155" s="406" t="s">
        <v>397</v>
      </c>
      <c r="HH155" s="406" t="s">
        <v>397</v>
      </c>
      <c r="HI155" s="406" t="s">
        <v>397</v>
      </c>
      <c r="HJ155" s="406" t="s">
        <v>397</v>
      </c>
      <c r="HK155" s="406" t="s">
        <v>397</v>
      </c>
      <c r="HL155" s="406" t="s">
        <v>397</v>
      </c>
      <c r="HM155" s="406" t="s">
        <v>397</v>
      </c>
      <c r="HN155" s="406" t="s">
        <v>397</v>
      </c>
      <c r="HO155" s="406" t="s">
        <v>397</v>
      </c>
      <c r="HP155" s="406" t="s">
        <v>397</v>
      </c>
      <c r="HQ155" s="406" t="s">
        <v>397</v>
      </c>
      <c r="HR155" s="406" t="s">
        <v>397</v>
      </c>
      <c r="HS155" s="406" t="s">
        <v>397</v>
      </c>
      <c r="HT155" s="406" t="s">
        <v>397</v>
      </c>
      <c r="HU155" s="406" t="s">
        <v>397</v>
      </c>
      <c r="HV155" s="406" t="s">
        <v>397</v>
      </c>
      <c r="HW155" s="406" t="s">
        <v>397</v>
      </c>
      <c r="HX155" s="406" t="s">
        <v>397</v>
      </c>
      <c r="HY155" s="406" t="s">
        <v>397</v>
      </c>
      <c r="HZ155" s="406" t="s">
        <v>397</v>
      </c>
      <c r="IA155" s="406" t="s">
        <v>397</v>
      </c>
      <c r="IB155" s="406" t="s">
        <v>397</v>
      </c>
      <c r="IC155" s="406" t="s">
        <v>397</v>
      </c>
      <c r="ID155" s="406" t="s">
        <v>397</v>
      </c>
      <c r="IE155" s="406" t="s">
        <v>397</v>
      </c>
      <c r="IF155" s="406" t="s">
        <v>397</v>
      </c>
      <c r="IG155" s="406" t="s">
        <v>397</v>
      </c>
      <c r="IH155" s="406" t="s">
        <v>397</v>
      </c>
      <c r="II155" s="406" t="s">
        <v>397</v>
      </c>
      <c r="IJ155" s="406" t="s">
        <v>397</v>
      </c>
      <c r="IK155" s="406" t="s">
        <v>397</v>
      </c>
      <c r="IL155" s="406" t="s">
        <v>397</v>
      </c>
      <c r="IM155" s="406" t="s">
        <v>397</v>
      </c>
      <c r="IN155" s="406" t="s">
        <v>397</v>
      </c>
      <c r="IO155" s="406" t="s">
        <v>397</v>
      </c>
      <c r="IP155" s="406" t="s">
        <v>397</v>
      </c>
      <c r="IQ155" s="406" t="s">
        <v>397</v>
      </c>
      <c r="IR155" s="406" t="s">
        <v>397</v>
      </c>
      <c r="IS155" s="406" t="s">
        <v>397</v>
      </c>
      <c r="IT155" s="406" t="s">
        <v>397</v>
      </c>
      <c r="IU155" s="406" t="s">
        <v>397</v>
      </c>
      <c r="IV155" s="406" t="s">
        <v>397</v>
      </c>
      <c r="IW155" s="406" t="s">
        <v>397</v>
      </c>
      <c r="IX155" s="406" t="s">
        <v>397</v>
      </c>
      <c r="IY155" s="406" t="s">
        <v>397</v>
      </c>
      <c r="IZ155" s="406" t="s">
        <v>397</v>
      </c>
      <c r="JA155" s="406" t="s">
        <v>397</v>
      </c>
      <c r="JB155" s="406" t="s">
        <v>397</v>
      </c>
      <c r="JC155" s="406" t="s">
        <v>397</v>
      </c>
      <c r="JD155" s="406" t="s">
        <v>397</v>
      </c>
      <c r="JE155" s="406" t="s">
        <v>397</v>
      </c>
      <c r="JF155" s="406" t="s">
        <v>397</v>
      </c>
      <c r="JG155" s="406" t="s">
        <v>397</v>
      </c>
      <c r="JH155" s="406" t="s">
        <v>397</v>
      </c>
      <c r="JI155" s="406" t="s">
        <v>397</v>
      </c>
      <c r="JJ155" s="406" t="s">
        <v>397</v>
      </c>
      <c r="JK155" s="406" t="s">
        <v>397</v>
      </c>
      <c r="JL155" s="406" t="s">
        <v>397</v>
      </c>
      <c r="JM155" s="406" t="s">
        <v>397</v>
      </c>
      <c r="JN155" s="406" t="s">
        <v>397</v>
      </c>
      <c r="JO155" s="406" t="s">
        <v>397</v>
      </c>
      <c r="JP155" s="406" t="s">
        <v>397</v>
      </c>
      <c r="JQ155" s="406" t="s">
        <v>397</v>
      </c>
      <c r="JR155" s="406" t="s">
        <v>397</v>
      </c>
      <c r="JS155" s="406" t="s">
        <v>397</v>
      </c>
      <c r="JT155" s="406" t="s">
        <v>397</v>
      </c>
      <c r="JU155" s="406" t="s">
        <v>397</v>
      </c>
      <c r="JV155" s="406" t="s">
        <v>397</v>
      </c>
      <c r="JW155" s="406" t="s">
        <v>397</v>
      </c>
      <c r="JX155" s="406" t="s">
        <v>397</v>
      </c>
      <c r="JY155" s="406" t="s">
        <v>397</v>
      </c>
      <c r="JZ155" s="406" t="s">
        <v>397</v>
      </c>
      <c r="KA155" s="406" t="s">
        <v>397</v>
      </c>
      <c r="KB155" s="406" t="s">
        <v>397</v>
      </c>
      <c r="KC155" s="406" t="s">
        <v>397</v>
      </c>
      <c r="KD155" s="406" t="s">
        <v>397</v>
      </c>
      <c r="KE155" s="406" t="s">
        <v>397</v>
      </c>
      <c r="KF155" s="406" t="s">
        <v>397</v>
      </c>
      <c r="KG155" s="406" t="s">
        <v>397</v>
      </c>
      <c r="KH155" s="406" t="s">
        <v>397</v>
      </c>
      <c r="KI155" s="406" t="s">
        <v>397</v>
      </c>
      <c r="KJ155" s="406" t="s">
        <v>397</v>
      </c>
      <c r="KK155" s="406" t="s">
        <v>397</v>
      </c>
      <c r="KL155" s="406" t="s">
        <v>397</v>
      </c>
      <c r="KM155" s="406" t="s">
        <v>397</v>
      </c>
      <c r="KN155" s="406" t="s">
        <v>397</v>
      </c>
      <c r="KO155" s="406" t="s">
        <v>397</v>
      </c>
      <c r="KP155" s="406" t="s">
        <v>397</v>
      </c>
      <c r="KQ155" s="406" t="s">
        <v>397</v>
      </c>
      <c r="KR155" s="406" t="s">
        <v>397</v>
      </c>
      <c r="KS155" s="406" t="s">
        <v>397</v>
      </c>
      <c r="KT155" s="406" t="s">
        <v>397</v>
      </c>
      <c r="KU155" s="406"/>
      <c r="KV155" s="406"/>
      <c r="KW155" s="406"/>
      <c r="KX155" s="406"/>
      <c r="KY155" s="397"/>
      <c r="KZ155" s="397" t="s">
        <v>215</v>
      </c>
      <c r="LA155" s="397" t="s">
        <v>397</v>
      </c>
      <c r="LB155" s="397" t="s">
        <v>397</v>
      </c>
      <c r="LC155" s="397" t="s">
        <v>397</v>
      </c>
      <c r="LD155" s="397" t="s">
        <v>397</v>
      </c>
      <c r="LE155" s="397" t="s">
        <v>397</v>
      </c>
      <c r="LF155" s="397" t="s">
        <v>397</v>
      </c>
      <c r="LG155" s="397"/>
      <c r="LH155" s="406"/>
      <c r="LI155" s="406"/>
      <c r="LJ155" s="406"/>
      <c r="LK155" s="406"/>
      <c r="LL155" s="406"/>
      <c r="LM155" s="406"/>
      <c r="LN155" s="406"/>
      <c r="LO155" s="406"/>
      <c r="LP155" s="406"/>
      <c r="LQ155" s="406"/>
      <c r="LR155" s="406"/>
      <c r="LS155" s="406"/>
      <c r="LT155" s="406"/>
      <c r="LU155" s="406"/>
      <c r="LV155" s="406"/>
      <c r="LW155" s="406"/>
      <c r="LX155" s="406"/>
      <c r="LY155" s="406"/>
      <c r="LZ155" s="406"/>
      <c r="MA155" s="406"/>
      <c r="MB155" s="406"/>
      <c r="MC155" s="406"/>
      <c r="MD155" s="406"/>
      <c r="ME155" s="406"/>
      <c r="MF155" s="406"/>
      <c r="MG155" s="406"/>
      <c r="MH155" s="406"/>
      <c r="MI155" s="406"/>
      <c r="MJ155" s="406"/>
      <c r="MK155" s="406"/>
      <c r="ML155" s="406"/>
      <c r="MM155" s="406"/>
      <c r="MN155" s="406"/>
      <c r="MO155" s="406"/>
      <c r="MP155" s="406"/>
      <c r="MQ155" s="406"/>
      <c r="MR155" s="406"/>
      <c r="MS155" s="406"/>
      <c r="MT155" s="406"/>
      <c r="MU155" s="406"/>
      <c r="MV155" s="406"/>
      <c r="MW155" s="406"/>
      <c r="MX155" s="406"/>
      <c r="MY155" s="406"/>
      <c r="MZ155" s="406"/>
      <c r="NA155" s="406"/>
      <c r="NB155" s="406"/>
      <c r="NC155" s="406"/>
      <c r="ND155" s="406"/>
      <c r="NE155" s="406"/>
      <c r="NF155" s="406"/>
      <c r="NG155" s="406"/>
      <c r="NH155" s="406"/>
      <c r="NI155" s="406"/>
      <c r="NJ155" s="406"/>
      <c r="NK155" s="406"/>
      <c r="NL155" s="406"/>
      <c r="NM155" s="406"/>
      <c r="NN155" s="406"/>
      <c r="NO155" s="406"/>
      <c r="NP155" s="406"/>
      <c r="NQ155" s="406"/>
      <c r="NR155" s="406"/>
      <c r="NS155" s="406"/>
      <c r="NT155" s="406"/>
      <c r="NU155" s="406"/>
      <c r="NV155" s="406"/>
      <c r="NW155" s="406"/>
      <c r="NX155" s="406"/>
      <c r="NY155" s="406"/>
      <c r="NZ155" s="406"/>
      <c r="OA155" s="406"/>
      <c r="OB155" s="406"/>
      <c r="OC155" s="406"/>
      <c r="OD155" s="406"/>
      <c r="OE155" s="406"/>
      <c r="OF155" s="406"/>
      <c r="OG155" s="406"/>
      <c r="OH155" s="406"/>
      <c r="OI155" s="406"/>
      <c r="OJ155" s="406"/>
      <c r="OK155" s="406"/>
      <c r="OL155" s="406"/>
      <c r="OM155" s="406"/>
      <c r="ON155" s="406"/>
      <c r="OO155" s="406"/>
      <c r="OP155" s="406"/>
      <c r="OQ155" s="406"/>
      <c r="OR155" s="406"/>
      <c r="OS155" s="406"/>
      <c r="OT155" s="406"/>
      <c r="OU155" s="406"/>
      <c r="OV155" s="406"/>
      <c r="OW155" s="406"/>
      <c r="OX155" s="406"/>
      <c r="OY155" s="406"/>
      <c r="OZ155" s="406"/>
      <c r="PA155" s="406"/>
      <c r="PB155" s="406"/>
      <c r="PC155" s="406"/>
      <c r="PD155" s="406"/>
      <c r="PE155" s="406"/>
      <c r="PF155" s="406"/>
      <c r="PG155" s="406"/>
      <c r="PH155" s="406"/>
      <c r="PI155" s="406"/>
      <c r="PJ155" s="406"/>
      <c r="PK155" s="406"/>
      <c r="PL155" s="406"/>
      <c r="PM155" s="406"/>
      <c r="PN155" s="406"/>
      <c r="PO155" s="406"/>
      <c r="PP155" s="406"/>
      <c r="PQ155" s="406"/>
      <c r="PR155" s="406"/>
      <c r="PS155" s="406"/>
      <c r="PT155" s="406"/>
      <c r="PU155" s="406"/>
      <c r="PV155" s="406"/>
      <c r="PW155" s="406"/>
      <c r="PX155" s="406"/>
      <c r="PY155" s="406"/>
      <c r="PZ155" s="406"/>
      <c r="QA155" s="406"/>
      <c r="QB155" s="406"/>
      <c r="QC155" s="406"/>
      <c r="QD155" s="406"/>
      <c r="QE155" s="406"/>
      <c r="QF155" s="406"/>
      <c r="QG155" s="406"/>
      <c r="QH155" s="406"/>
      <c r="QI155" s="406"/>
      <c r="QJ155" s="406"/>
      <c r="QK155" s="406"/>
      <c r="QL155" s="406"/>
      <c r="QM155" s="406"/>
      <c r="QN155" s="406"/>
      <c r="QO155" s="406"/>
      <c r="QP155" s="406"/>
      <c r="QQ155" s="406"/>
      <c r="QR155" s="406"/>
      <c r="QS155" s="406"/>
      <c r="QT155" s="406"/>
      <c r="QU155" s="406"/>
      <c r="QV155" s="406"/>
      <c r="QW155" s="406"/>
      <c r="QX155" s="406"/>
      <c r="QY155" s="406"/>
      <c r="QZ155" s="406"/>
      <c r="RA155" s="406"/>
      <c r="RB155" s="406"/>
      <c r="RC155" s="406"/>
      <c r="RD155" s="406"/>
      <c r="RE155" s="406"/>
      <c r="RF155" s="406"/>
      <c r="RG155" s="406"/>
      <c r="RH155" s="406"/>
      <c r="RI155" s="406"/>
      <c r="RJ155" s="406"/>
      <c r="RK155" s="406"/>
      <c r="RL155" s="406"/>
      <c r="RM155" s="406"/>
      <c r="RN155" s="406"/>
      <c r="RO155" s="406"/>
      <c r="RP155" s="406"/>
      <c r="RQ155" s="406"/>
      <c r="RR155" s="406"/>
      <c r="RS155" s="406"/>
      <c r="RT155" s="406"/>
      <c r="RU155" s="406"/>
      <c r="RV155" s="406"/>
      <c r="RW155" s="406"/>
      <c r="RX155" s="406"/>
      <c r="RY155" s="406"/>
      <c r="RZ155" s="406"/>
      <c r="SA155" s="406"/>
      <c r="SB155" s="406"/>
      <c r="SC155" s="406"/>
      <c r="SD155" s="406"/>
      <c r="SE155" s="406"/>
      <c r="SF155" s="406"/>
      <c r="SG155" s="406"/>
    </row>
    <row r="156" spans="1:501">
      <c r="A156" s="395"/>
      <c r="B156" s="395" t="s">
        <v>216</v>
      </c>
      <c r="C156" s="395">
        <v>58</v>
      </c>
      <c r="D156" s="395">
        <v>26</v>
      </c>
      <c r="E156" s="395">
        <v>2</v>
      </c>
      <c r="F156" s="395">
        <v>101</v>
      </c>
      <c r="G156" s="395">
        <v>11</v>
      </c>
      <c r="H156" s="395">
        <v>64</v>
      </c>
      <c r="I156" s="395">
        <v>337</v>
      </c>
      <c r="J156" s="395">
        <v>201</v>
      </c>
      <c r="K156" s="395">
        <v>181</v>
      </c>
      <c r="L156" s="395">
        <v>218</v>
      </c>
      <c r="M156" s="395">
        <v>0</v>
      </c>
      <c r="N156" s="395"/>
      <c r="O156" s="398" t="s">
        <v>525</v>
      </c>
      <c r="P156" s="395">
        <v>281</v>
      </c>
      <c r="Q156" s="395">
        <v>181</v>
      </c>
      <c r="R156" s="395">
        <v>212</v>
      </c>
      <c r="S156" s="395">
        <v>209</v>
      </c>
      <c r="T156" s="395">
        <v>218</v>
      </c>
      <c r="U156" s="395">
        <v>0</v>
      </c>
      <c r="V156" s="395">
        <v>0</v>
      </c>
      <c r="W156" s="395" t="s">
        <v>397</v>
      </c>
      <c r="X156" s="395" t="s">
        <v>397</v>
      </c>
      <c r="Y156" s="395" t="s">
        <v>397</v>
      </c>
      <c r="Z156" s="395"/>
      <c r="AA156" s="395"/>
      <c r="AB156" s="395"/>
      <c r="AC156" s="395"/>
      <c r="AD156" s="395"/>
      <c r="AE156" s="395"/>
      <c r="AF156" s="397" t="s">
        <v>216</v>
      </c>
      <c r="AG156" s="395" t="s">
        <v>216</v>
      </c>
      <c r="AH156" s="406" t="s">
        <v>397</v>
      </c>
      <c r="AI156" s="406" t="s">
        <v>397</v>
      </c>
      <c r="AJ156" s="406" t="s">
        <v>397</v>
      </c>
      <c r="AK156" s="406" t="s">
        <v>397</v>
      </c>
      <c r="AL156" s="406" t="s">
        <v>397</v>
      </c>
      <c r="AM156" s="406" t="s">
        <v>397</v>
      </c>
      <c r="AN156" s="406" t="s">
        <v>397</v>
      </c>
      <c r="AO156" s="406" t="s">
        <v>397</v>
      </c>
      <c r="AP156" s="406" t="s">
        <v>397</v>
      </c>
      <c r="AQ156" s="406" t="s">
        <v>397</v>
      </c>
      <c r="AR156" s="406" t="s">
        <v>397</v>
      </c>
      <c r="AS156" s="406" t="s">
        <v>397</v>
      </c>
      <c r="AT156" s="406" t="s">
        <v>397</v>
      </c>
      <c r="AU156" s="406" t="s">
        <v>397</v>
      </c>
      <c r="AV156" s="406" t="s">
        <v>397</v>
      </c>
      <c r="AW156" s="406" t="s">
        <v>397</v>
      </c>
      <c r="AX156" s="406" t="s">
        <v>397</v>
      </c>
      <c r="AY156" s="406" t="s">
        <v>397</v>
      </c>
      <c r="AZ156" s="406" t="s">
        <v>397</v>
      </c>
      <c r="BA156" s="406" t="s">
        <v>397</v>
      </c>
      <c r="BB156" s="406" t="s">
        <v>397</v>
      </c>
      <c r="BC156" s="406" t="s">
        <v>397</v>
      </c>
      <c r="BD156" s="406" t="s">
        <v>397</v>
      </c>
      <c r="BE156" s="406" t="s">
        <v>397</v>
      </c>
      <c r="BF156" s="406" t="s">
        <v>397</v>
      </c>
      <c r="BG156" s="406" t="s">
        <v>397</v>
      </c>
      <c r="BH156" s="406" t="s">
        <v>397</v>
      </c>
      <c r="BI156" s="406" t="s">
        <v>397</v>
      </c>
      <c r="BJ156" s="406" t="s">
        <v>397</v>
      </c>
      <c r="BK156" s="406" t="s">
        <v>397</v>
      </c>
      <c r="BL156" s="406" t="s">
        <v>397</v>
      </c>
      <c r="BM156" s="406" t="s">
        <v>397</v>
      </c>
      <c r="BN156" s="406" t="s">
        <v>397</v>
      </c>
      <c r="BO156" s="406" t="s">
        <v>397</v>
      </c>
      <c r="BP156" s="406" t="s">
        <v>397</v>
      </c>
      <c r="BQ156" s="406" t="s">
        <v>397</v>
      </c>
      <c r="BR156" s="406" t="s">
        <v>397</v>
      </c>
      <c r="BS156" s="406" t="s">
        <v>397</v>
      </c>
      <c r="BT156" s="406" t="s">
        <v>397</v>
      </c>
      <c r="BU156" s="406" t="s">
        <v>397</v>
      </c>
      <c r="BV156" s="406" t="s">
        <v>397</v>
      </c>
      <c r="BW156" s="406" t="s">
        <v>397</v>
      </c>
      <c r="BX156" s="406" t="s">
        <v>397</v>
      </c>
      <c r="BY156" s="406" t="s">
        <v>397</v>
      </c>
      <c r="BZ156" s="406" t="s">
        <v>397</v>
      </c>
      <c r="CA156" s="406" t="s">
        <v>397</v>
      </c>
      <c r="CB156" s="406" t="s">
        <v>397</v>
      </c>
      <c r="CC156" s="406" t="s">
        <v>397</v>
      </c>
      <c r="CD156" s="406" t="s">
        <v>397</v>
      </c>
      <c r="CE156" s="406" t="s">
        <v>397</v>
      </c>
      <c r="CF156" s="406" t="s">
        <v>397</v>
      </c>
      <c r="CG156" s="406" t="s">
        <v>397</v>
      </c>
      <c r="CH156" s="406" t="s">
        <v>397</v>
      </c>
      <c r="CI156" s="406" t="s">
        <v>397</v>
      </c>
      <c r="CJ156" s="406" t="s">
        <v>397</v>
      </c>
      <c r="CK156" s="406" t="s">
        <v>397</v>
      </c>
      <c r="CL156" s="406" t="s">
        <v>397</v>
      </c>
      <c r="CM156" s="406" t="s">
        <v>397</v>
      </c>
      <c r="CN156" s="406" t="s">
        <v>397</v>
      </c>
      <c r="CO156" s="406" t="s">
        <v>397</v>
      </c>
      <c r="CP156" s="406" t="s">
        <v>397</v>
      </c>
      <c r="CQ156" s="406" t="s">
        <v>397</v>
      </c>
      <c r="CR156" s="406" t="s">
        <v>397</v>
      </c>
      <c r="CS156" s="406" t="s">
        <v>397</v>
      </c>
      <c r="CT156" s="406" t="s">
        <v>397</v>
      </c>
      <c r="CU156" s="406" t="s">
        <v>397</v>
      </c>
      <c r="CV156" s="406" t="s">
        <v>397</v>
      </c>
      <c r="CW156" s="406" t="s">
        <v>397</v>
      </c>
      <c r="CX156" s="406" t="s">
        <v>397</v>
      </c>
      <c r="CY156" s="406" t="s">
        <v>397</v>
      </c>
      <c r="CZ156" s="406" t="s">
        <v>397</v>
      </c>
      <c r="DA156" s="406" t="s">
        <v>397</v>
      </c>
      <c r="DB156" s="406" t="s">
        <v>397</v>
      </c>
      <c r="DC156" s="397"/>
      <c r="DD156" s="397"/>
      <c r="DE156" s="397"/>
      <c r="DF156" s="397" t="s">
        <v>397</v>
      </c>
      <c r="DG156" s="397" t="s">
        <v>397</v>
      </c>
      <c r="DH156" s="397" t="s">
        <v>397</v>
      </c>
      <c r="DI156" s="397" t="s">
        <v>397</v>
      </c>
      <c r="DJ156" s="397" t="s">
        <v>397</v>
      </c>
      <c r="DK156" s="397" t="s">
        <v>397</v>
      </c>
      <c r="DL156" s="397"/>
      <c r="DM156" s="397"/>
      <c r="DN156" s="397" t="s">
        <v>216</v>
      </c>
      <c r="DO156" s="395" t="s">
        <v>216</v>
      </c>
      <c r="DP156" s="406" t="s">
        <v>397</v>
      </c>
      <c r="DQ156" s="406" t="s">
        <v>397</v>
      </c>
      <c r="DR156" s="406" t="s">
        <v>397</v>
      </c>
      <c r="DS156" s="406" t="s">
        <v>397</v>
      </c>
      <c r="DT156" s="406" t="s">
        <v>397</v>
      </c>
      <c r="DU156" s="406" t="s">
        <v>397</v>
      </c>
      <c r="DV156" s="406" t="s">
        <v>397</v>
      </c>
      <c r="DW156" s="406" t="s">
        <v>397</v>
      </c>
      <c r="DX156" s="406" t="s">
        <v>397</v>
      </c>
      <c r="DY156" s="406" t="s">
        <v>397</v>
      </c>
      <c r="DZ156" s="406" t="s">
        <v>397</v>
      </c>
      <c r="EA156" s="406" t="s">
        <v>397</v>
      </c>
      <c r="EB156" s="406" t="s">
        <v>397</v>
      </c>
      <c r="EC156" s="406" t="s">
        <v>397</v>
      </c>
      <c r="ED156" s="406" t="s">
        <v>397</v>
      </c>
      <c r="EE156" s="406" t="s">
        <v>397</v>
      </c>
      <c r="EF156" s="406" t="s">
        <v>397</v>
      </c>
      <c r="EG156" s="406" t="s">
        <v>397</v>
      </c>
      <c r="EH156" s="406" t="s">
        <v>397</v>
      </c>
      <c r="EI156" s="406" t="s">
        <v>397</v>
      </c>
      <c r="EJ156" s="406" t="s">
        <v>397</v>
      </c>
      <c r="EK156" s="406" t="s">
        <v>397</v>
      </c>
      <c r="EL156" s="406" t="s">
        <v>397</v>
      </c>
      <c r="EM156" s="406" t="s">
        <v>397</v>
      </c>
      <c r="EN156" s="406" t="s">
        <v>397</v>
      </c>
      <c r="EO156" s="406" t="s">
        <v>397</v>
      </c>
      <c r="EP156" s="406" t="s">
        <v>397</v>
      </c>
      <c r="EQ156" s="406" t="s">
        <v>397</v>
      </c>
      <c r="ER156" s="406" t="s">
        <v>397</v>
      </c>
      <c r="ES156" s="406" t="s">
        <v>397</v>
      </c>
      <c r="ET156" s="406" t="s">
        <v>397</v>
      </c>
      <c r="EU156" s="406" t="s">
        <v>397</v>
      </c>
      <c r="EV156" s="406" t="s">
        <v>397</v>
      </c>
      <c r="EW156" s="406" t="s">
        <v>397</v>
      </c>
      <c r="EX156" s="406" t="s">
        <v>397</v>
      </c>
      <c r="EY156" s="406" t="s">
        <v>397</v>
      </c>
      <c r="EZ156" s="406" t="s">
        <v>397</v>
      </c>
      <c r="FA156" s="406" t="s">
        <v>397</v>
      </c>
      <c r="FB156" s="406" t="s">
        <v>397</v>
      </c>
      <c r="FC156" s="406" t="s">
        <v>397</v>
      </c>
      <c r="FD156" s="406" t="s">
        <v>397</v>
      </c>
      <c r="FE156" s="406" t="s">
        <v>397</v>
      </c>
      <c r="FF156" s="406" t="s">
        <v>397</v>
      </c>
      <c r="FG156" s="406" t="s">
        <v>397</v>
      </c>
      <c r="FH156" s="406" t="s">
        <v>397</v>
      </c>
      <c r="FI156" s="406" t="s">
        <v>397</v>
      </c>
      <c r="FJ156" s="406" t="s">
        <v>397</v>
      </c>
      <c r="FK156" s="406" t="s">
        <v>397</v>
      </c>
      <c r="FL156" s="406" t="s">
        <v>397</v>
      </c>
      <c r="FM156" s="406" t="s">
        <v>397</v>
      </c>
      <c r="FN156" s="406" t="s">
        <v>397</v>
      </c>
      <c r="FO156" s="406" t="s">
        <v>397</v>
      </c>
      <c r="FP156" s="406" t="s">
        <v>397</v>
      </c>
      <c r="FQ156" s="406" t="s">
        <v>397</v>
      </c>
      <c r="FR156" s="406" t="s">
        <v>397</v>
      </c>
      <c r="FS156" s="406" t="s">
        <v>397</v>
      </c>
      <c r="FT156" s="406" t="s">
        <v>397</v>
      </c>
      <c r="FU156" s="406" t="s">
        <v>397</v>
      </c>
      <c r="FV156" s="406" t="s">
        <v>397</v>
      </c>
      <c r="FW156" s="406" t="s">
        <v>397</v>
      </c>
      <c r="FX156" s="406" t="s">
        <v>397</v>
      </c>
      <c r="FY156" s="406" t="s">
        <v>397</v>
      </c>
      <c r="FZ156" s="406" t="s">
        <v>397</v>
      </c>
      <c r="GA156" s="406" t="s">
        <v>397</v>
      </c>
      <c r="GB156" s="406" t="s">
        <v>397</v>
      </c>
      <c r="GC156" s="406" t="s">
        <v>397</v>
      </c>
      <c r="GD156" s="406" t="s">
        <v>397</v>
      </c>
      <c r="GE156" s="406" t="s">
        <v>397</v>
      </c>
      <c r="GF156" s="406" t="s">
        <v>397</v>
      </c>
      <c r="GG156" s="406" t="s">
        <v>397</v>
      </c>
      <c r="GH156" s="406" t="s">
        <v>397</v>
      </c>
      <c r="GI156" s="406" t="s">
        <v>397</v>
      </c>
      <c r="GJ156" s="406" t="s">
        <v>397</v>
      </c>
      <c r="GK156" s="406" t="s">
        <v>397</v>
      </c>
      <c r="GL156" s="406" t="s">
        <v>397</v>
      </c>
      <c r="GM156" s="406" t="s">
        <v>397</v>
      </c>
      <c r="GN156" s="406" t="s">
        <v>397</v>
      </c>
      <c r="GO156" s="406" t="s">
        <v>397</v>
      </c>
      <c r="GP156" s="406" t="s">
        <v>397</v>
      </c>
      <c r="GQ156" s="406" t="s">
        <v>397</v>
      </c>
      <c r="GR156" s="406" t="s">
        <v>397</v>
      </c>
      <c r="GS156" s="406" t="s">
        <v>397</v>
      </c>
      <c r="GT156" s="406" t="s">
        <v>397</v>
      </c>
      <c r="GU156" s="406" t="s">
        <v>397</v>
      </c>
      <c r="GV156" s="406" t="s">
        <v>397</v>
      </c>
      <c r="GW156" s="406" t="s">
        <v>397</v>
      </c>
      <c r="GX156" s="406" t="s">
        <v>397</v>
      </c>
      <c r="GY156" s="406" t="s">
        <v>397</v>
      </c>
      <c r="GZ156" s="406" t="s">
        <v>397</v>
      </c>
      <c r="HA156" s="406" t="s">
        <v>397</v>
      </c>
      <c r="HB156" s="406" t="s">
        <v>397</v>
      </c>
      <c r="HC156" s="406" t="s">
        <v>397</v>
      </c>
      <c r="HD156" s="406" t="s">
        <v>397</v>
      </c>
      <c r="HE156" s="406" t="s">
        <v>397</v>
      </c>
      <c r="HF156" s="406" t="s">
        <v>397</v>
      </c>
      <c r="HG156" s="406" t="s">
        <v>397</v>
      </c>
      <c r="HH156" s="406" t="s">
        <v>397</v>
      </c>
      <c r="HI156" s="406" t="s">
        <v>397</v>
      </c>
      <c r="HJ156" s="406" t="s">
        <v>397</v>
      </c>
      <c r="HK156" s="406" t="s">
        <v>397</v>
      </c>
      <c r="HL156" s="406" t="s">
        <v>397</v>
      </c>
      <c r="HM156" s="406" t="s">
        <v>397</v>
      </c>
      <c r="HN156" s="406" t="s">
        <v>397</v>
      </c>
      <c r="HO156" s="406" t="s">
        <v>397</v>
      </c>
      <c r="HP156" s="406" t="s">
        <v>397</v>
      </c>
      <c r="HQ156" s="406" t="s">
        <v>397</v>
      </c>
      <c r="HR156" s="406" t="s">
        <v>397</v>
      </c>
      <c r="HS156" s="406" t="s">
        <v>397</v>
      </c>
      <c r="HT156" s="406" t="s">
        <v>397</v>
      </c>
      <c r="HU156" s="406" t="s">
        <v>397</v>
      </c>
      <c r="HV156" s="406" t="s">
        <v>397</v>
      </c>
      <c r="HW156" s="406" t="s">
        <v>397</v>
      </c>
      <c r="HX156" s="406" t="s">
        <v>397</v>
      </c>
      <c r="HY156" s="406" t="s">
        <v>397</v>
      </c>
      <c r="HZ156" s="406" t="s">
        <v>397</v>
      </c>
      <c r="IA156" s="406" t="s">
        <v>397</v>
      </c>
      <c r="IB156" s="406" t="s">
        <v>397</v>
      </c>
      <c r="IC156" s="406" t="s">
        <v>397</v>
      </c>
      <c r="ID156" s="406" t="s">
        <v>397</v>
      </c>
      <c r="IE156" s="406" t="s">
        <v>397</v>
      </c>
      <c r="IF156" s="406" t="s">
        <v>397</v>
      </c>
      <c r="IG156" s="406" t="s">
        <v>397</v>
      </c>
      <c r="IH156" s="406" t="s">
        <v>397</v>
      </c>
      <c r="II156" s="406" t="s">
        <v>397</v>
      </c>
      <c r="IJ156" s="406" t="s">
        <v>397</v>
      </c>
      <c r="IK156" s="406" t="s">
        <v>397</v>
      </c>
      <c r="IL156" s="406" t="s">
        <v>397</v>
      </c>
      <c r="IM156" s="406" t="s">
        <v>397</v>
      </c>
      <c r="IN156" s="406" t="s">
        <v>397</v>
      </c>
      <c r="IO156" s="406" t="s">
        <v>397</v>
      </c>
      <c r="IP156" s="406" t="s">
        <v>397</v>
      </c>
      <c r="IQ156" s="406" t="s">
        <v>397</v>
      </c>
      <c r="IR156" s="406" t="s">
        <v>397</v>
      </c>
      <c r="IS156" s="406" t="s">
        <v>397</v>
      </c>
      <c r="IT156" s="406" t="s">
        <v>397</v>
      </c>
      <c r="IU156" s="406" t="s">
        <v>397</v>
      </c>
      <c r="IV156" s="406" t="s">
        <v>397</v>
      </c>
      <c r="IW156" s="406" t="s">
        <v>397</v>
      </c>
      <c r="IX156" s="406" t="s">
        <v>397</v>
      </c>
      <c r="IY156" s="406" t="s">
        <v>397</v>
      </c>
      <c r="IZ156" s="406" t="s">
        <v>397</v>
      </c>
      <c r="JA156" s="406" t="s">
        <v>397</v>
      </c>
      <c r="JB156" s="406" t="s">
        <v>397</v>
      </c>
      <c r="JC156" s="406" t="s">
        <v>397</v>
      </c>
      <c r="JD156" s="406" t="s">
        <v>397</v>
      </c>
      <c r="JE156" s="406" t="s">
        <v>397</v>
      </c>
      <c r="JF156" s="406" t="s">
        <v>397</v>
      </c>
      <c r="JG156" s="406" t="s">
        <v>397</v>
      </c>
      <c r="JH156" s="406" t="s">
        <v>397</v>
      </c>
      <c r="JI156" s="406" t="s">
        <v>397</v>
      </c>
      <c r="JJ156" s="406" t="s">
        <v>397</v>
      </c>
      <c r="JK156" s="406" t="s">
        <v>397</v>
      </c>
      <c r="JL156" s="406" t="s">
        <v>397</v>
      </c>
      <c r="JM156" s="406" t="s">
        <v>397</v>
      </c>
      <c r="JN156" s="406" t="s">
        <v>397</v>
      </c>
      <c r="JO156" s="406" t="s">
        <v>397</v>
      </c>
      <c r="JP156" s="406" t="s">
        <v>397</v>
      </c>
      <c r="JQ156" s="406" t="s">
        <v>397</v>
      </c>
      <c r="JR156" s="406" t="s">
        <v>397</v>
      </c>
      <c r="JS156" s="406" t="s">
        <v>397</v>
      </c>
      <c r="JT156" s="406" t="s">
        <v>397</v>
      </c>
      <c r="JU156" s="406" t="s">
        <v>397</v>
      </c>
      <c r="JV156" s="406" t="s">
        <v>397</v>
      </c>
      <c r="JW156" s="406" t="s">
        <v>397</v>
      </c>
      <c r="JX156" s="406" t="s">
        <v>397</v>
      </c>
      <c r="JY156" s="406" t="s">
        <v>397</v>
      </c>
      <c r="JZ156" s="406" t="s">
        <v>397</v>
      </c>
      <c r="KA156" s="406" t="s">
        <v>397</v>
      </c>
      <c r="KB156" s="406" t="s">
        <v>397</v>
      </c>
      <c r="KC156" s="406" t="s">
        <v>397</v>
      </c>
      <c r="KD156" s="406" t="s">
        <v>397</v>
      </c>
      <c r="KE156" s="406" t="s">
        <v>397</v>
      </c>
      <c r="KF156" s="406" t="s">
        <v>397</v>
      </c>
      <c r="KG156" s="406" t="s">
        <v>397</v>
      </c>
      <c r="KH156" s="406" t="s">
        <v>397</v>
      </c>
      <c r="KI156" s="406" t="s">
        <v>397</v>
      </c>
      <c r="KJ156" s="406" t="s">
        <v>397</v>
      </c>
      <c r="KK156" s="406" t="s">
        <v>397</v>
      </c>
      <c r="KL156" s="406" t="s">
        <v>397</v>
      </c>
      <c r="KM156" s="406" t="s">
        <v>397</v>
      </c>
      <c r="KN156" s="406" t="s">
        <v>397</v>
      </c>
      <c r="KO156" s="406" t="s">
        <v>397</v>
      </c>
      <c r="KP156" s="406" t="s">
        <v>397</v>
      </c>
      <c r="KQ156" s="406" t="s">
        <v>397</v>
      </c>
      <c r="KR156" s="406" t="s">
        <v>397</v>
      </c>
      <c r="KS156" s="406" t="s">
        <v>397</v>
      </c>
      <c r="KT156" s="406" t="s">
        <v>397</v>
      </c>
      <c r="KU156" s="406"/>
      <c r="KV156" s="406"/>
      <c r="KW156" s="406"/>
      <c r="KX156" s="406"/>
      <c r="KY156" s="397"/>
      <c r="KZ156" s="397" t="s">
        <v>216</v>
      </c>
      <c r="LA156" s="397" t="s">
        <v>397</v>
      </c>
      <c r="LB156" s="397" t="s">
        <v>397</v>
      </c>
      <c r="LC156" s="397" t="s">
        <v>397</v>
      </c>
      <c r="LD156" s="397" t="s">
        <v>397</v>
      </c>
      <c r="LE156" s="397" t="s">
        <v>397</v>
      </c>
      <c r="LF156" s="397" t="s">
        <v>397</v>
      </c>
      <c r="LG156" s="397"/>
      <c r="LH156" s="406"/>
      <c r="LI156" s="406"/>
      <c r="LJ156" s="406"/>
      <c r="LK156" s="406"/>
      <c r="LL156" s="406"/>
      <c r="LM156" s="406"/>
      <c r="LN156" s="406"/>
      <c r="LO156" s="406"/>
      <c r="LP156" s="406"/>
      <c r="LQ156" s="406"/>
      <c r="LR156" s="406"/>
      <c r="LS156" s="406"/>
      <c r="LT156" s="406"/>
      <c r="LU156" s="406"/>
      <c r="LV156" s="406"/>
      <c r="LW156" s="406"/>
      <c r="LX156" s="406"/>
      <c r="LY156" s="406"/>
      <c r="LZ156" s="406"/>
      <c r="MA156" s="406"/>
      <c r="MB156" s="406"/>
      <c r="MC156" s="406"/>
      <c r="MD156" s="406"/>
      <c r="ME156" s="406"/>
      <c r="MF156" s="406"/>
      <c r="MG156" s="406"/>
      <c r="MH156" s="406"/>
      <c r="MI156" s="406"/>
      <c r="MJ156" s="406"/>
      <c r="MK156" s="406"/>
      <c r="ML156" s="406"/>
      <c r="MM156" s="406"/>
      <c r="MN156" s="406"/>
      <c r="MO156" s="406"/>
      <c r="MP156" s="406"/>
      <c r="MQ156" s="406"/>
      <c r="MR156" s="406"/>
      <c r="MS156" s="406"/>
      <c r="MT156" s="406"/>
      <c r="MU156" s="406"/>
      <c r="MV156" s="406"/>
      <c r="MW156" s="406"/>
      <c r="MX156" s="406"/>
      <c r="MY156" s="406"/>
      <c r="MZ156" s="406"/>
      <c r="NA156" s="406"/>
      <c r="NB156" s="406"/>
      <c r="NC156" s="406"/>
      <c r="ND156" s="406"/>
      <c r="NE156" s="406"/>
      <c r="NF156" s="406"/>
      <c r="NG156" s="406"/>
      <c r="NH156" s="406"/>
      <c r="NI156" s="406"/>
      <c r="NJ156" s="406"/>
      <c r="NK156" s="406"/>
      <c r="NL156" s="406"/>
      <c r="NM156" s="406"/>
      <c r="NN156" s="406"/>
      <c r="NO156" s="406"/>
      <c r="NP156" s="406"/>
      <c r="NQ156" s="406"/>
      <c r="NR156" s="406"/>
      <c r="NS156" s="406"/>
      <c r="NT156" s="406"/>
      <c r="NU156" s="406"/>
      <c r="NV156" s="406"/>
      <c r="NW156" s="406"/>
      <c r="NX156" s="406"/>
      <c r="NY156" s="406"/>
      <c r="NZ156" s="406"/>
      <c r="OA156" s="406"/>
      <c r="OB156" s="406"/>
      <c r="OC156" s="406"/>
      <c r="OD156" s="406"/>
      <c r="OE156" s="406"/>
      <c r="OF156" s="406"/>
      <c r="OG156" s="406"/>
      <c r="OH156" s="406"/>
      <c r="OI156" s="406"/>
      <c r="OJ156" s="406"/>
      <c r="OK156" s="406"/>
      <c r="OL156" s="406"/>
      <c r="OM156" s="406"/>
      <c r="ON156" s="406"/>
      <c r="OO156" s="406"/>
      <c r="OP156" s="406"/>
      <c r="OQ156" s="406"/>
      <c r="OR156" s="406"/>
      <c r="OS156" s="406"/>
      <c r="OT156" s="406"/>
      <c r="OU156" s="406"/>
      <c r="OV156" s="406"/>
      <c r="OW156" s="406"/>
      <c r="OX156" s="406"/>
      <c r="OY156" s="406"/>
      <c r="OZ156" s="406"/>
      <c r="PA156" s="406"/>
      <c r="PB156" s="406"/>
      <c r="PC156" s="406"/>
      <c r="PD156" s="406"/>
      <c r="PE156" s="406"/>
      <c r="PF156" s="406"/>
      <c r="PG156" s="406"/>
      <c r="PH156" s="406"/>
      <c r="PI156" s="406"/>
      <c r="PJ156" s="406"/>
      <c r="PK156" s="406"/>
      <c r="PL156" s="406"/>
      <c r="PM156" s="406"/>
      <c r="PN156" s="406"/>
      <c r="PO156" s="406"/>
      <c r="PP156" s="406"/>
      <c r="PQ156" s="406"/>
      <c r="PR156" s="406"/>
      <c r="PS156" s="406"/>
      <c r="PT156" s="406"/>
      <c r="PU156" s="406"/>
      <c r="PV156" s="406"/>
      <c r="PW156" s="406"/>
      <c r="PX156" s="406"/>
      <c r="PY156" s="406"/>
      <c r="PZ156" s="406"/>
      <c r="QA156" s="406"/>
      <c r="QB156" s="406"/>
      <c r="QC156" s="406"/>
      <c r="QD156" s="406"/>
      <c r="QE156" s="406"/>
      <c r="QF156" s="406"/>
      <c r="QG156" s="406"/>
      <c r="QH156" s="406"/>
      <c r="QI156" s="406"/>
      <c r="QJ156" s="406"/>
      <c r="QK156" s="406"/>
      <c r="QL156" s="406"/>
      <c r="QM156" s="406"/>
      <c r="QN156" s="406"/>
      <c r="QO156" s="406"/>
      <c r="QP156" s="406"/>
      <c r="QQ156" s="406"/>
      <c r="QR156" s="406"/>
      <c r="QS156" s="406"/>
      <c r="QT156" s="406"/>
      <c r="QU156" s="406"/>
      <c r="QV156" s="406"/>
      <c r="QW156" s="406"/>
      <c r="QX156" s="406"/>
      <c r="QY156" s="406"/>
      <c r="QZ156" s="406"/>
      <c r="RA156" s="406"/>
      <c r="RB156" s="406"/>
      <c r="RC156" s="406"/>
      <c r="RD156" s="406"/>
      <c r="RE156" s="406"/>
      <c r="RF156" s="406"/>
      <c r="RG156" s="406"/>
      <c r="RH156" s="406"/>
      <c r="RI156" s="406"/>
      <c r="RJ156" s="406"/>
      <c r="RK156" s="406"/>
      <c r="RL156" s="406"/>
      <c r="RM156" s="406"/>
      <c r="RN156" s="406"/>
      <c r="RO156" s="406"/>
      <c r="RP156" s="406"/>
      <c r="RQ156" s="406"/>
      <c r="RR156" s="406"/>
      <c r="RS156" s="406"/>
      <c r="RT156" s="406"/>
      <c r="RU156" s="406"/>
      <c r="RV156" s="406"/>
      <c r="RW156" s="406"/>
      <c r="RX156" s="406"/>
      <c r="RY156" s="406"/>
      <c r="RZ156" s="406"/>
      <c r="SA156" s="406"/>
      <c r="SB156" s="406"/>
      <c r="SC156" s="406"/>
      <c r="SD156" s="406"/>
      <c r="SE156" s="406"/>
      <c r="SF156" s="406"/>
      <c r="SG156" s="406"/>
    </row>
    <row r="157" spans="1:501">
      <c r="A157" s="395"/>
      <c r="B157" s="395" t="s">
        <v>217</v>
      </c>
      <c r="C157" s="395">
        <v>162</v>
      </c>
      <c r="D157" s="395">
        <v>174</v>
      </c>
      <c r="E157" s="395">
        <v>213</v>
      </c>
      <c r="F157" s="395">
        <v>481</v>
      </c>
      <c r="G157" s="395">
        <v>283</v>
      </c>
      <c r="H157" s="395">
        <v>479</v>
      </c>
      <c r="I157" s="395">
        <v>840</v>
      </c>
      <c r="J157" s="395">
        <v>793</v>
      </c>
      <c r="K157" s="395">
        <v>834</v>
      </c>
      <c r="L157" s="395">
        <v>719</v>
      </c>
      <c r="M157" s="395">
        <v>0</v>
      </c>
      <c r="N157" s="395"/>
      <c r="O157" s="398" t="s">
        <v>526</v>
      </c>
      <c r="P157" s="395">
        <v>649</v>
      </c>
      <c r="Q157" s="395">
        <v>834</v>
      </c>
      <c r="R157" s="395">
        <v>723</v>
      </c>
      <c r="S157" s="395">
        <v>744</v>
      </c>
      <c r="T157" s="395">
        <v>719</v>
      </c>
      <c r="U157" s="395">
        <v>0</v>
      </c>
      <c r="V157" s="395">
        <v>0</v>
      </c>
      <c r="W157" s="395" t="s">
        <v>433</v>
      </c>
      <c r="X157" s="395" t="s">
        <v>433</v>
      </c>
      <c r="Y157" s="395" t="s">
        <v>433</v>
      </c>
      <c r="Z157" s="395"/>
      <c r="AA157" s="395"/>
      <c r="AB157" s="395"/>
      <c r="AC157" s="395"/>
      <c r="AD157" s="395"/>
      <c r="AE157" s="395"/>
      <c r="AF157" s="397" t="s">
        <v>217</v>
      </c>
      <c r="AG157" s="395" t="s">
        <v>217</v>
      </c>
      <c r="AH157" s="406" t="s">
        <v>397</v>
      </c>
      <c r="AI157" s="406" t="s">
        <v>397</v>
      </c>
      <c r="AJ157" s="406" t="s">
        <v>397</v>
      </c>
      <c r="AK157" s="406" t="s">
        <v>397</v>
      </c>
      <c r="AL157" s="406" t="s">
        <v>397</v>
      </c>
      <c r="AM157" s="406" t="s">
        <v>397</v>
      </c>
      <c r="AN157" s="406" t="s">
        <v>397</v>
      </c>
      <c r="AO157" s="406" t="s">
        <v>397</v>
      </c>
      <c r="AP157" s="406" t="s">
        <v>397</v>
      </c>
      <c r="AQ157" s="406" t="s">
        <v>397</v>
      </c>
      <c r="AR157" s="406" t="s">
        <v>397</v>
      </c>
      <c r="AS157" s="406" t="s">
        <v>397</v>
      </c>
      <c r="AT157" s="406" t="s">
        <v>397</v>
      </c>
      <c r="AU157" s="406" t="s">
        <v>397</v>
      </c>
      <c r="AV157" s="406" t="s">
        <v>397</v>
      </c>
      <c r="AW157" s="406" t="s">
        <v>397</v>
      </c>
      <c r="AX157" s="406" t="s">
        <v>397</v>
      </c>
      <c r="AY157" s="406" t="s">
        <v>397</v>
      </c>
      <c r="AZ157" s="406" t="s">
        <v>397</v>
      </c>
      <c r="BA157" s="406" t="s">
        <v>397</v>
      </c>
      <c r="BB157" s="406" t="s">
        <v>397</v>
      </c>
      <c r="BC157" s="406" t="s">
        <v>397</v>
      </c>
      <c r="BD157" s="406" t="s">
        <v>397</v>
      </c>
      <c r="BE157" s="406" t="s">
        <v>397</v>
      </c>
      <c r="BF157" s="406" t="s">
        <v>397</v>
      </c>
      <c r="BG157" s="406" t="s">
        <v>397</v>
      </c>
      <c r="BH157" s="406" t="s">
        <v>397</v>
      </c>
      <c r="BI157" s="406" t="s">
        <v>397</v>
      </c>
      <c r="BJ157" s="406" t="s">
        <v>397</v>
      </c>
      <c r="BK157" s="406" t="s">
        <v>397</v>
      </c>
      <c r="BL157" s="406" t="s">
        <v>397</v>
      </c>
      <c r="BM157" s="406" t="s">
        <v>397</v>
      </c>
      <c r="BN157" s="406" t="s">
        <v>397</v>
      </c>
      <c r="BO157" s="406" t="s">
        <v>397</v>
      </c>
      <c r="BP157" s="406" t="s">
        <v>397</v>
      </c>
      <c r="BQ157" s="406" t="s">
        <v>397</v>
      </c>
      <c r="BR157" s="406" t="s">
        <v>397</v>
      </c>
      <c r="BS157" s="406" t="s">
        <v>397</v>
      </c>
      <c r="BT157" s="406" t="s">
        <v>397</v>
      </c>
      <c r="BU157" s="406" t="s">
        <v>397</v>
      </c>
      <c r="BV157" s="406" t="s">
        <v>397</v>
      </c>
      <c r="BW157" s="406" t="s">
        <v>397</v>
      </c>
      <c r="BX157" s="406" t="s">
        <v>397</v>
      </c>
      <c r="BY157" s="406" t="s">
        <v>397</v>
      </c>
      <c r="BZ157" s="406" t="s">
        <v>397</v>
      </c>
      <c r="CA157" s="406" t="s">
        <v>397</v>
      </c>
      <c r="CB157" s="406" t="s">
        <v>397</v>
      </c>
      <c r="CC157" s="406" t="s">
        <v>397</v>
      </c>
      <c r="CD157" s="406" t="s">
        <v>397</v>
      </c>
      <c r="CE157" s="406" t="s">
        <v>397</v>
      </c>
      <c r="CF157" s="406" t="s">
        <v>397</v>
      </c>
      <c r="CG157" s="406" t="s">
        <v>397</v>
      </c>
      <c r="CH157" s="406" t="s">
        <v>397</v>
      </c>
      <c r="CI157" s="406" t="s">
        <v>397</v>
      </c>
      <c r="CJ157" s="406" t="s">
        <v>397</v>
      </c>
      <c r="CK157" s="406" t="s">
        <v>397</v>
      </c>
      <c r="CL157" s="406" t="s">
        <v>397</v>
      </c>
      <c r="CM157" s="406" t="s">
        <v>397</v>
      </c>
      <c r="CN157" s="406" t="s">
        <v>397</v>
      </c>
      <c r="CO157" s="406" t="s">
        <v>397</v>
      </c>
      <c r="CP157" s="406" t="s">
        <v>397</v>
      </c>
      <c r="CQ157" s="406" t="s">
        <v>397</v>
      </c>
      <c r="CR157" s="406" t="s">
        <v>397</v>
      </c>
      <c r="CS157" s="406" t="s">
        <v>397</v>
      </c>
      <c r="CT157" s="406" t="s">
        <v>397</v>
      </c>
      <c r="CU157" s="406" t="s">
        <v>397</v>
      </c>
      <c r="CV157" s="406" t="s">
        <v>397</v>
      </c>
      <c r="CW157" s="406" t="s">
        <v>397</v>
      </c>
      <c r="CX157" s="406" t="s">
        <v>397</v>
      </c>
      <c r="CY157" s="406" t="s">
        <v>397</v>
      </c>
      <c r="CZ157" s="406" t="s">
        <v>397</v>
      </c>
      <c r="DA157" s="406" t="s">
        <v>397</v>
      </c>
      <c r="DB157" s="406" t="s">
        <v>397</v>
      </c>
      <c r="DC157" s="397"/>
      <c r="DD157" s="400" t="s">
        <v>217</v>
      </c>
      <c r="DE157" s="397"/>
      <c r="DF157" s="397">
        <v>840</v>
      </c>
      <c r="DG157" s="397">
        <v>793</v>
      </c>
      <c r="DH157" s="397">
        <v>834</v>
      </c>
      <c r="DI157" s="397" t="s">
        <v>433</v>
      </c>
      <c r="DJ157" s="397" t="s">
        <v>433</v>
      </c>
      <c r="DK157" s="397" t="s">
        <v>433</v>
      </c>
      <c r="DL157" s="397"/>
      <c r="DM157" s="397"/>
      <c r="DN157" s="397" t="s">
        <v>217</v>
      </c>
      <c r="DO157" s="395" t="s">
        <v>217</v>
      </c>
      <c r="DP157" s="406" t="s">
        <v>397</v>
      </c>
      <c r="DQ157" s="406" t="s">
        <v>397</v>
      </c>
      <c r="DR157" s="406" t="s">
        <v>397</v>
      </c>
      <c r="DS157" s="406" t="s">
        <v>397</v>
      </c>
      <c r="DT157" s="406" t="s">
        <v>397</v>
      </c>
      <c r="DU157" s="406" t="s">
        <v>397</v>
      </c>
      <c r="DV157" s="406" t="s">
        <v>397</v>
      </c>
      <c r="DW157" s="406" t="s">
        <v>397</v>
      </c>
      <c r="DX157" s="406" t="s">
        <v>397</v>
      </c>
      <c r="DY157" s="406" t="s">
        <v>397</v>
      </c>
      <c r="DZ157" s="406" t="s">
        <v>397</v>
      </c>
      <c r="EA157" s="406" t="s">
        <v>397</v>
      </c>
      <c r="EB157" s="406" t="s">
        <v>397</v>
      </c>
      <c r="EC157" s="406" t="s">
        <v>397</v>
      </c>
      <c r="ED157" s="406" t="s">
        <v>397</v>
      </c>
      <c r="EE157" s="406" t="s">
        <v>397</v>
      </c>
      <c r="EF157" s="406" t="s">
        <v>397</v>
      </c>
      <c r="EG157" s="406" t="s">
        <v>397</v>
      </c>
      <c r="EH157" s="406" t="s">
        <v>397</v>
      </c>
      <c r="EI157" s="406" t="s">
        <v>397</v>
      </c>
      <c r="EJ157" s="406" t="s">
        <v>397</v>
      </c>
      <c r="EK157" s="406" t="s">
        <v>397</v>
      </c>
      <c r="EL157" s="406" t="s">
        <v>397</v>
      </c>
      <c r="EM157" s="406" t="s">
        <v>397</v>
      </c>
      <c r="EN157" s="406" t="s">
        <v>397</v>
      </c>
      <c r="EO157" s="406" t="s">
        <v>397</v>
      </c>
      <c r="EP157" s="406" t="s">
        <v>397</v>
      </c>
      <c r="EQ157" s="406" t="s">
        <v>397</v>
      </c>
      <c r="ER157" s="406" t="s">
        <v>397</v>
      </c>
      <c r="ES157" s="406" t="s">
        <v>397</v>
      </c>
      <c r="ET157" s="406" t="s">
        <v>397</v>
      </c>
      <c r="EU157" s="406" t="s">
        <v>397</v>
      </c>
      <c r="EV157" s="406" t="s">
        <v>397</v>
      </c>
      <c r="EW157" s="406" t="s">
        <v>397</v>
      </c>
      <c r="EX157" s="406" t="s">
        <v>397</v>
      </c>
      <c r="EY157" s="406" t="s">
        <v>397</v>
      </c>
      <c r="EZ157" s="406" t="s">
        <v>397</v>
      </c>
      <c r="FA157" s="406" t="s">
        <v>397</v>
      </c>
      <c r="FB157" s="406" t="s">
        <v>397</v>
      </c>
      <c r="FC157" s="406" t="s">
        <v>397</v>
      </c>
      <c r="FD157" s="406" t="s">
        <v>397</v>
      </c>
      <c r="FE157" s="406" t="s">
        <v>397</v>
      </c>
      <c r="FF157" s="406" t="s">
        <v>397</v>
      </c>
      <c r="FG157" s="406" t="s">
        <v>397</v>
      </c>
      <c r="FH157" s="406" t="s">
        <v>397</v>
      </c>
      <c r="FI157" s="406" t="s">
        <v>397</v>
      </c>
      <c r="FJ157" s="406" t="s">
        <v>397</v>
      </c>
      <c r="FK157" s="406" t="s">
        <v>397</v>
      </c>
      <c r="FL157" s="406" t="s">
        <v>397</v>
      </c>
      <c r="FM157" s="406" t="s">
        <v>397</v>
      </c>
      <c r="FN157" s="406" t="s">
        <v>397</v>
      </c>
      <c r="FO157" s="406" t="s">
        <v>397</v>
      </c>
      <c r="FP157" s="406" t="s">
        <v>397</v>
      </c>
      <c r="FQ157" s="406" t="s">
        <v>397</v>
      </c>
      <c r="FR157" s="406" t="s">
        <v>397</v>
      </c>
      <c r="FS157" s="406" t="s">
        <v>397</v>
      </c>
      <c r="FT157" s="406" t="s">
        <v>397</v>
      </c>
      <c r="FU157" s="406" t="s">
        <v>397</v>
      </c>
      <c r="FV157" s="406" t="s">
        <v>397</v>
      </c>
      <c r="FW157" s="406" t="s">
        <v>397</v>
      </c>
      <c r="FX157" s="406" t="s">
        <v>397</v>
      </c>
      <c r="FY157" s="406" t="s">
        <v>397</v>
      </c>
      <c r="FZ157" s="406" t="s">
        <v>397</v>
      </c>
      <c r="GA157" s="406" t="s">
        <v>397</v>
      </c>
      <c r="GB157" s="406" t="s">
        <v>397</v>
      </c>
      <c r="GC157" s="406" t="s">
        <v>397</v>
      </c>
      <c r="GD157" s="406" t="s">
        <v>397</v>
      </c>
      <c r="GE157" s="406" t="s">
        <v>397</v>
      </c>
      <c r="GF157" s="406" t="s">
        <v>397</v>
      </c>
      <c r="GG157" s="406" t="s">
        <v>397</v>
      </c>
      <c r="GH157" s="406" t="s">
        <v>397</v>
      </c>
      <c r="GI157" s="406" t="s">
        <v>397</v>
      </c>
      <c r="GJ157" s="406" t="s">
        <v>397</v>
      </c>
      <c r="GK157" s="406" t="s">
        <v>397</v>
      </c>
      <c r="GL157" s="406" t="s">
        <v>397</v>
      </c>
      <c r="GM157" s="406" t="s">
        <v>397</v>
      </c>
      <c r="GN157" s="406" t="s">
        <v>397</v>
      </c>
      <c r="GO157" s="406" t="s">
        <v>397</v>
      </c>
      <c r="GP157" s="406" t="s">
        <v>397</v>
      </c>
      <c r="GQ157" s="406" t="s">
        <v>397</v>
      </c>
      <c r="GR157" s="406" t="s">
        <v>397</v>
      </c>
      <c r="GS157" s="406" t="s">
        <v>397</v>
      </c>
      <c r="GT157" s="406" t="s">
        <v>397</v>
      </c>
      <c r="GU157" s="406" t="s">
        <v>397</v>
      </c>
      <c r="GV157" s="406" t="s">
        <v>397</v>
      </c>
      <c r="GW157" s="406" t="s">
        <v>397</v>
      </c>
      <c r="GX157" s="406" t="s">
        <v>397</v>
      </c>
      <c r="GY157" s="406" t="s">
        <v>397</v>
      </c>
      <c r="GZ157" s="406" t="s">
        <v>397</v>
      </c>
      <c r="HA157" s="406" t="s">
        <v>397</v>
      </c>
      <c r="HB157" s="406" t="s">
        <v>397</v>
      </c>
      <c r="HC157" s="406" t="s">
        <v>397</v>
      </c>
      <c r="HD157" s="406" t="s">
        <v>397</v>
      </c>
      <c r="HE157" s="406" t="s">
        <v>397</v>
      </c>
      <c r="HF157" s="406" t="s">
        <v>397</v>
      </c>
      <c r="HG157" s="406" t="s">
        <v>397</v>
      </c>
      <c r="HH157" s="406" t="s">
        <v>397</v>
      </c>
      <c r="HI157" s="406" t="s">
        <v>397</v>
      </c>
      <c r="HJ157" s="406" t="s">
        <v>397</v>
      </c>
      <c r="HK157" s="406" t="s">
        <v>397</v>
      </c>
      <c r="HL157" s="406" t="s">
        <v>397</v>
      </c>
      <c r="HM157" s="406" t="s">
        <v>397</v>
      </c>
      <c r="HN157" s="406" t="s">
        <v>397</v>
      </c>
      <c r="HO157" s="406" t="s">
        <v>397</v>
      </c>
      <c r="HP157" s="406" t="s">
        <v>397</v>
      </c>
      <c r="HQ157" s="406" t="s">
        <v>397</v>
      </c>
      <c r="HR157" s="406" t="s">
        <v>397</v>
      </c>
      <c r="HS157" s="406" t="s">
        <v>397</v>
      </c>
      <c r="HT157" s="406" t="s">
        <v>397</v>
      </c>
      <c r="HU157" s="406" t="s">
        <v>397</v>
      </c>
      <c r="HV157" s="406" t="s">
        <v>397</v>
      </c>
      <c r="HW157" s="406" t="s">
        <v>397</v>
      </c>
      <c r="HX157" s="406" t="s">
        <v>397</v>
      </c>
      <c r="HY157" s="406" t="s">
        <v>397</v>
      </c>
      <c r="HZ157" s="406" t="s">
        <v>397</v>
      </c>
      <c r="IA157" s="406" t="s">
        <v>397</v>
      </c>
      <c r="IB157" s="406" t="s">
        <v>397</v>
      </c>
      <c r="IC157" s="406" t="s">
        <v>397</v>
      </c>
      <c r="ID157" s="406" t="s">
        <v>397</v>
      </c>
      <c r="IE157" s="406" t="s">
        <v>397</v>
      </c>
      <c r="IF157" s="406" t="s">
        <v>397</v>
      </c>
      <c r="IG157" s="406" t="s">
        <v>397</v>
      </c>
      <c r="IH157" s="406" t="s">
        <v>397</v>
      </c>
      <c r="II157" s="406" t="s">
        <v>397</v>
      </c>
      <c r="IJ157" s="406" t="s">
        <v>397</v>
      </c>
      <c r="IK157" s="406" t="s">
        <v>397</v>
      </c>
      <c r="IL157" s="406" t="s">
        <v>397</v>
      </c>
      <c r="IM157" s="406" t="s">
        <v>397</v>
      </c>
      <c r="IN157" s="406" t="s">
        <v>397</v>
      </c>
      <c r="IO157" s="406" t="s">
        <v>397</v>
      </c>
      <c r="IP157" s="406" t="s">
        <v>397</v>
      </c>
      <c r="IQ157" s="406" t="s">
        <v>397</v>
      </c>
      <c r="IR157" s="406" t="s">
        <v>397</v>
      </c>
      <c r="IS157" s="406" t="s">
        <v>397</v>
      </c>
      <c r="IT157" s="406" t="s">
        <v>397</v>
      </c>
      <c r="IU157" s="406" t="s">
        <v>397</v>
      </c>
      <c r="IV157" s="406" t="s">
        <v>397</v>
      </c>
      <c r="IW157" s="406" t="s">
        <v>397</v>
      </c>
      <c r="IX157" s="406" t="s">
        <v>397</v>
      </c>
      <c r="IY157" s="406" t="s">
        <v>397</v>
      </c>
      <c r="IZ157" s="406" t="s">
        <v>397</v>
      </c>
      <c r="JA157" s="406" t="s">
        <v>397</v>
      </c>
      <c r="JB157" s="406" t="s">
        <v>397</v>
      </c>
      <c r="JC157" s="406" t="s">
        <v>397</v>
      </c>
      <c r="JD157" s="406" t="s">
        <v>397</v>
      </c>
      <c r="JE157" s="406" t="s">
        <v>397</v>
      </c>
      <c r="JF157" s="406" t="s">
        <v>397</v>
      </c>
      <c r="JG157" s="406" t="s">
        <v>397</v>
      </c>
      <c r="JH157" s="406" t="s">
        <v>397</v>
      </c>
      <c r="JI157" s="406" t="s">
        <v>397</v>
      </c>
      <c r="JJ157" s="406" t="s">
        <v>397</v>
      </c>
      <c r="JK157" s="406" t="s">
        <v>397</v>
      </c>
      <c r="JL157" s="406" t="s">
        <v>397</v>
      </c>
      <c r="JM157" s="406" t="s">
        <v>397</v>
      </c>
      <c r="JN157" s="406" t="s">
        <v>397</v>
      </c>
      <c r="JO157" s="406" t="s">
        <v>397</v>
      </c>
      <c r="JP157" s="406" t="s">
        <v>397</v>
      </c>
      <c r="JQ157" s="406" t="s">
        <v>397</v>
      </c>
      <c r="JR157" s="406" t="s">
        <v>397</v>
      </c>
      <c r="JS157" s="406" t="s">
        <v>397</v>
      </c>
      <c r="JT157" s="406" t="s">
        <v>397</v>
      </c>
      <c r="JU157" s="406" t="s">
        <v>397</v>
      </c>
      <c r="JV157" s="406" t="s">
        <v>397</v>
      </c>
      <c r="JW157" s="406" t="s">
        <v>397</v>
      </c>
      <c r="JX157" s="406" t="s">
        <v>397</v>
      </c>
      <c r="JY157" s="406" t="s">
        <v>397</v>
      </c>
      <c r="JZ157" s="406" t="s">
        <v>397</v>
      </c>
      <c r="KA157" s="406" t="s">
        <v>397</v>
      </c>
      <c r="KB157" s="406" t="s">
        <v>397</v>
      </c>
      <c r="KC157" s="406" t="s">
        <v>397</v>
      </c>
      <c r="KD157" s="406" t="s">
        <v>397</v>
      </c>
      <c r="KE157" s="406" t="s">
        <v>397</v>
      </c>
      <c r="KF157" s="406" t="s">
        <v>397</v>
      </c>
      <c r="KG157" s="406" t="s">
        <v>397</v>
      </c>
      <c r="KH157" s="406" t="s">
        <v>397</v>
      </c>
      <c r="KI157" s="406" t="s">
        <v>397</v>
      </c>
      <c r="KJ157" s="406" t="s">
        <v>397</v>
      </c>
      <c r="KK157" s="406" t="s">
        <v>397</v>
      </c>
      <c r="KL157" s="406" t="s">
        <v>397</v>
      </c>
      <c r="KM157" s="406" t="s">
        <v>397</v>
      </c>
      <c r="KN157" s="406" t="s">
        <v>397</v>
      </c>
      <c r="KO157" s="406" t="s">
        <v>397</v>
      </c>
      <c r="KP157" s="406" t="s">
        <v>397</v>
      </c>
      <c r="KQ157" s="406" t="s">
        <v>397</v>
      </c>
      <c r="KR157" s="406" t="s">
        <v>397</v>
      </c>
      <c r="KS157" s="406" t="s">
        <v>397</v>
      </c>
      <c r="KT157" s="406" t="s">
        <v>397</v>
      </c>
      <c r="KU157" s="406"/>
      <c r="KV157" s="406"/>
      <c r="KW157" s="406"/>
      <c r="KX157" s="406"/>
      <c r="KY157" s="400" t="s">
        <v>217</v>
      </c>
      <c r="KZ157" s="397" t="s">
        <v>217</v>
      </c>
      <c r="LA157" s="397">
        <v>723</v>
      </c>
      <c r="LB157" s="397">
        <v>744</v>
      </c>
      <c r="LC157" s="397">
        <v>719</v>
      </c>
      <c r="LD157" s="397" t="s">
        <v>433</v>
      </c>
      <c r="LE157" s="397" t="s">
        <v>433</v>
      </c>
      <c r="LF157" s="397" t="s">
        <v>433</v>
      </c>
      <c r="LG157" s="397"/>
      <c r="LH157" s="406"/>
      <c r="LI157" s="406"/>
      <c r="LJ157" s="406"/>
      <c r="LK157" s="406"/>
      <c r="LL157" s="406"/>
      <c r="LM157" s="406"/>
      <c r="LN157" s="406"/>
      <c r="LO157" s="406"/>
      <c r="LP157" s="406"/>
      <c r="LQ157" s="406"/>
      <c r="LR157" s="406"/>
      <c r="LS157" s="406"/>
      <c r="LT157" s="406"/>
      <c r="LU157" s="406"/>
      <c r="LV157" s="406"/>
      <c r="LW157" s="406"/>
      <c r="LX157" s="406"/>
      <c r="LY157" s="406"/>
      <c r="LZ157" s="406"/>
      <c r="MA157" s="406"/>
      <c r="MB157" s="406"/>
      <c r="MC157" s="406"/>
      <c r="MD157" s="406"/>
      <c r="ME157" s="406"/>
      <c r="MF157" s="406"/>
      <c r="MG157" s="406"/>
      <c r="MH157" s="406"/>
      <c r="MI157" s="406"/>
      <c r="MJ157" s="406"/>
      <c r="MK157" s="406"/>
      <c r="ML157" s="406"/>
      <c r="MM157" s="406"/>
      <c r="MN157" s="406"/>
      <c r="MO157" s="406"/>
      <c r="MP157" s="406"/>
      <c r="MQ157" s="406"/>
      <c r="MR157" s="406"/>
      <c r="MS157" s="406"/>
      <c r="MT157" s="406"/>
      <c r="MU157" s="406"/>
      <c r="MV157" s="406"/>
      <c r="MW157" s="406"/>
      <c r="MX157" s="406"/>
      <c r="MY157" s="406"/>
      <c r="MZ157" s="406"/>
      <c r="NA157" s="406"/>
      <c r="NB157" s="406"/>
      <c r="NC157" s="406"/>
      <c r="ND157" s="406"/>
      <c r="NE157" s="406"/>
      <c r="NF157" s="406"/>
      <c r="NG157" s="406"/>
      <c r="NH157" s="406"/>
      <c r="NI157" s="406"/>
      <c r="NJ157" s="406"/>
      <c r="NK157" s="406"/>
      <c r="NL157" s="406"/>
      <c r="NM157" s="406"/>
      <c r="NN157" s="406"/>
      <c r="NO157" s="406"/>
      <c r="NP157" s="406"/>
      <c r="NQ157" s="406"/>
      <c r="NR157" s="406"/>
      <c r="NS157" s="406"/>
      <c r="NT157" s="406"/>
      <c r="NU157" s="406"/>
      <c r="NV157" s="406"/>
      <c r="NW157" s="406"/>
      <c r="NX157" s="406"/>
      <c r="NY157" s="406"/>
      <c r="NZ157" s="406"/>
      <c r="OA157" s="406"/>
      <c r="OB157" s="406"/>
      <c r="OC157" s="406"/>
      <c r="OD157" s="406"/>
      <c r="OE157" s="406"/>
      <c r="OF157" s="406"/>
      <c r="OG157" s="406"/>
      <c r="OH157" s="406"/>
      <c r="OI157" s="406"/>
      <c r="OJ157" s="406"/>
      <c r="OK157" s="406"/>
      <c r="OL157" s="406"/>
      <c r="OM157" s="406"/>
      <c r="ON157" s="406"/>
      <c r="OO157" s="406"/>
      <c r="OP157" s="406"/>
      <c r="OQ157" s="406"/>
      <c r="OR157" s="406"/>
      <c r="OS157" s="406"/>
      <c r="OT157" s="406"/>
      <c r="OU157" s="406"/>
      <c r="OV157" s="406"/>
      <c r="OW157" s="406"/>
      <c r="OX157" s="406"/>
      <c r="OY157" s="406"/>
      <c r="OZ157" s="406"/>
      <c r="PA157" s="406"/>
      <c r="PB157" s="406"/>
      <c r="PC157" s="406"/>
      <c r="PD157" s="406"/>
      <c r="PE157" s="406"/>
      <c r="PF157" s="406"/>
      <c r="PG157" s="406"/>
      <c r="PH157" s="406"/>
      <c r="PI157" s="406"/>
      <c r="PJ157" s="406"/>
      <c r="PK157" s="406"/>
      <c r="PL157" s="406"/>
      <c r="PM157" s="406"/>
      <c r="PN157" s="406"/>
      <c r="PO157" s="406"/>
      <c r="PP157" s="406"/>
      <c r="PQ157" s="406"/>
      <c r="PR157" s="406"/>
      <c r="PS157" s="406"/>
      <c r="PT157" s="406"/>
      <c r="PU157" s="406"/>
      <c r="PV157" s="406"/>
      <c r="PW157" s="406"/>
      <c r="PX157" s="406"/>
      <c r="PY157" s="406"/>
      <c r="PZ157" s="406"/>
      <c r="QA157" s="406"/>
      <c r="QB157" s="406"/>
      <c r="QC157" s="406"/>
      <c r="QD157" s="406"/>
      <c r="QE157" s="406"/>
      <c r="QF157" s="406"/>
      <c r="QG157" s="406"/>
      <c r="QH157" s="406"/>
      <c r="QI157" s="406"/>
      <c r="QJ157" s="406"/>
      <c r="QK157" s="406"/>
      <c r="QL157" s="406"/>
      <c r="QM157" s="406"/>
      <c r="QN157" s="406"/>
      <c r="QO157" s="406"/>
      <c r="QP157" s="406"/>
      <c r="QQ157" s="406"/>
      <c r="QR157" s="406"/>
      <c r="QS157" s="406"/>
      <c r="QT157" s="406"/>
      <c r="QU157" s="406"/>
      <c r="QV157" s="406"/>
      <c r="QW157" s="406"/>
      <c r="QX157" s="406"/>
      <c r="QY157" s="406"/>
      <c r="QZ157" s="406"/>
      <c r="RA157" s="406"/>
      <c r="RB157" s="406"/>
      <c r="RC157" s="406"/>
      <c r="RD157" s="406"/>
      <c r="RE157" s="406"/>
      <c r="RF157" s="406"/>
      <c r="RG157" s="406"/>
      <c r="RH157" s="406"/>
      <c r="RI157" s="406"/>
      <c r="RJ157" s="406"/>
      <c r="RK157" s="406"/>
      <c r="RL157" s="406"/>
      <c r="RM157" s="406"/>
      <c r="RN157" s="406"/>
      <c r="RO157" s="406"/>
      <c r="RP157" s="406"/>
      <c r="RQ157" s="406"/>
      <c r="RR157" s="406"/>
      <c r="RS157" s="406"/>
      <c r="RT157" s="406"/>
      <c r="RU157" s="406"/>
      <c r="RV157" s="406"/>
      <c r="RW157" s="406"/>
      <c r="RX157" s="406"/>
      <c r="RY157" s="406"/>
      <c r="RZ157" s="406"/>
      <c r="SA157" s="406"/>
      <c r="SB157" s="406"/>
      <c r="SC157" s="406"/>
      <c r="SD157" s="406"/>
      <c r="SE157" s="406"/>
      <c r="SF157" s="406"/>
      <c r="SG157" s="406"/>
    </row>
    <row r="158" spans="1:501">
      <c r="A158" s="395"/>
      <c r="B158" s="395" t="s">
        <v>218</v>
      </c>
      <c r="C158" s="395">
        <v>132</v>
      </c>
      <c r="D158" s="395">
        <v>166</v>
      </c>
      <c r="E158" s="395">
        <v>302</v>
      </c>
      <c r="F158" s="395">
        <v>177</v>
      </c>
      <c r="G158" s="395">
        <v>226</v>
      </c>
      <c r="H158" s="395">
        <v>291</v>
      </c>
      <c r="I158" s="395">
        <v>353</v>
      </c>
      <c r="J158" s="395">
        <v>467</v>
      </c>
      <c r="K158" s="395">
        <v>547</v>
      </c>
      <c r="L158" s="395">
        <v>614</v>
      </c>
      <c r="M158" s="395">
        <v>0</v>
      </c>
      <c r="N158" s="395"/>
      <c r="O158" s="398" t="s">
        <v>527</v>
      </c>
      <c r="P158" s="395">
        <v>488</v>
      </c>
      <c r="Q158" s="395">
        <v>547</v>
      </c>
      <c r="R158" s="395">
        <v>538</v>
      </c>
      <c r="S158" s="395">
        <v>584</v>
      </c>
      <c r="T158" s="395">
        <v>614</v>
      </c>
      <c r="U158" s="395">
        <v>0</v>
      </c>
      <c r="V158" s="395">
        <v>0</v>
      </c>
      <c r="W158" s="395" t="s">
        <v>433</v>
      </c>
      <c r="X158" s="395" t="s">
        <v>433</v>
      </c>
      <c r="Y158" s="395" t="s">
        <v>433</v>
      </c>
      <c r="Z158" s="395"/>
      <c r="AA158" s="395"/>
      <c r="AB158" s="395"/>
      <c r="AC158" s="395"/>
      <c r="AD158" s="395"/>
      <c r="AE158" s="395"/>
      <c r="AF158" s="397" t="s">
        <v>218</v>
      </c>
      <c r="AG158" s="395" t="s">
        <v>218</v>
      </c>
      <c r="AH158" s="406" t="s">
        <v>397</v>
      </c>
      <c r="AI158" s="406" t="s">
        <v>397</v>
      </c>
      <c r="AJ158" s="406" t="s">
        <v>397</v>
      </c>
      <c r="AK158" s="406" t="s">
        <v>397</v>
      </c>
      <c r="AL158" s="406" t="s">
        <v>397</v>
      </c>
      <c r="AM158" s="406" t="s">
        <v>397</v>
      </c>
      <c r="AN158" s="406" t="s">
        <v>397</v>
      </c>
      <c r="AO158" s="406" t="s">
        <v>397</v>
      </c>
      <c r="AP158" s="406" t="s">
        <v>397</v>
      </c>
      <c r="AQ158" s="406" t="s">
        <v>397</v>
      </c>
      <c r="AR158" s="406" t="s">
        <v>397</v>
      </c>
      <c r="AS158" s="406" t="s">
        <v>397</v>
      </c>
      <c r="AT158" s="406" t="s">
        <v>397</v>
      </c>
      <c r="AU158" s="406" t="s">
        <v>397</v>
      </c>
      <c r="AV158" s="406" t="s">
        <v>397</v>
      </c>
      <c r="AW158" s="406" t="s">
        <v>397</v>
      </c>
      <c r="AX158" s="406" t="s">
        <v>397</v>
      </c>
      <c r="AY158" s="406" t="s">
        <v>397</v>
      </c>
      <c r="AZ158" s="406" t="s">
        <v>397</v>
      </c>
      <c r="BA158" s="406" t="s">
        <v>397</v>
      </c>
      <c r="BB158" s="406" t="s">
        <v>397</v>
      </c>
      <c r="BC158" s="406" t="s">
        <v>397</v>
      </c>
      <c r="BD158" s="406" t="s">
        <v>397</v>
      </c>
      <c r="BE158" s="406" t="s">
        <v>397</v>
      </c>
      <c r="BF158" s="406" t="s">
        <v>397</v>
      </c>
      <c r="BG158" s="406" t="s">
        <v>397</v>
      </c>
      <c r="BH158" s="406" t="s">
        <v>397</v>
      </c>
      <c r="BI158" s="406" t="s">
        <v>397</v>
      </c>
      <c r="BJ158" s="406" t="s">
        <v>397</v>
      </c>
      <c r="BK158" s="406" t="s">
        <v>397</v>
      </c>
      <c r="BL158" s="406" t="s">
        <v>397</v>
      </c>
      <c r="BM158" s="406" t="s">
        <v>397</v>
      </c>
      <c r="BN158" s="406" t="s">
        <v>397</v>
      </c>
      <c r="BO158" s="406" t="s">
        <v>397</v>
      </c>
      <c r="BP158" s="406" t="s">
        <v>397</v>
      </c>
      <c r="BQ158" s="406" t="s">
        <v>397</v>
      </c>
      <c r="BR158" s="406" t="s">
        <v>397</v>
      </c>
      <c r="BS158" s="406" t="s">
        <v>397</v>
      </c>
      <c r="BT158" s="406" t="s">
        <v>397</v>
      </c>
      <c r="BU158" s="406" t="s">
        <v>397</v>
      </c>
      <c r="BV158" s="406" t="s">
        <v>397</v>
      </c>
      <c r="BW158" s="406" t="s">
        <v>397</v>
      </c>
      <c r="BX158" s="406" t="s">
        <v>397</v>
      </c>
      <c r="BY158" s="406" t="s">
        <v>397</v>
      </c>
      <c r="BZ158" s="406" t="s">
        <v>397</v>
      </c>
      <c r="CA158" s="406" t="s">
        <v>397</v>
      </c>
      <c r="CB158" s="406" t="s">
        <v>397</v>
      </c>
      <c r="CC158" s="406" t="s">
        <v>397</v>
      </c>
      <c r="CD158" s="406" t="s">
        <v>397</v>
      </c>
      <c r="CE158" s="406" t="s">
        <v>397</v>
      </c>
      <c r="CF158" s="406" t="s">
        <v>397</v>
      </c>
      <c r="CG158" s="406" t="s">
        <v>397</v>
      </c>
      <c r="CH158" s="406" t="s">
        <v>397</v>
      </c>
      <c r="CI158" s="406" t="s">
        <v>397</v>
      </c>
      <c r="CJ158" s="406" t="s">
        <v>397</v>
      </c>
      <c r="CK158" s="406" t="s">
        <v>397</v>
      </c>
      <c r="CL158" s="406" t="s">
        <v>397</v>
      </c>
      <c r="CM158" s="406" t="s">
        <v>397</v>
      </c>
      <c r="CN158" s="406" t="s">
        <v>397</v>
      </c>
      <c r="CO158" s="406" t="s">
        <v>397</v>
      </c>
      <c r="CP158" s="406" t="s">
        <v>397</v>
      </c>
      <c r="CQ158" s="406" t="s">
        <v>397</v>
      </c>
      <c r="CR158" s="406" t="s">
        <v>397</v>
      </c>
      <c r="CS158" s="406" t="s">
        <v>397</v>
      </c>
      <c r="CT158" s="406" t="s">
        <v>397</v>
      </c>
      <c r="CU158" s="406" t="s">
        <v>397</v>
      </c>
      <c r="CV158" s="406" t="s">
        <v>397</v>
      </c>
      <c r="CW158" s="406" t="s">
        <v>397</v>
      </c>
      <c r="CX158" s="406" t="s">
        <v>397</v>
      </c>
      <c r="CY158" s="406" t="s">
        <v>397</v>
      </c>
      <c r="CZ158" s="406" t="s">
        <v>397</v>
      </c>
      <c r="DA158" s="406" t="s">
        <v>397</v>
      </c>
      <c r="DB158" s="406" t="s">
        <v>397</v>
      </c>
      <c r="DC158" s="397"/>
      <c r="DD158" s="400" t="s">
        <v>218</v>
      </c>
      <c r="DE158" s="397"/>
      <c r="DF158" s="397">
        <v>353</v>
      </c>
      <c r="DG158" s="397">
        <v>467</v>
      </c>
      <c r="DH158" s="397">
        <v>547</v>
      </c>
      <c r="DI158" s="397" t="s">
        <v>433</v>
      </c>
      <c r="DJ158" s="397" t="s">
        <v>433</v>
      </c>
      <c r="DK158" s="397" t="s">
        <v>433</v>
      </c>
      <c r="DL158" s="397"/>
      <c r="DM158" s="397"/>
      <c r="DN158" s="397" t="s">
        <v>218</v>
      </c>
      <c r="DO158" s="395" t="s">
        <v>218</v>
      </c>
      <c r="DP158" s="406" t="s">
        <v>397</v>
      </c>
      <c r="DQ158" s="406" t="s">
        <v>397</v>
      </c>
      <c r="DR158" s="406" t="s">
        <v>397</v>
      </c>
      <c r="DS158" s="406" t="s">
        <v>397</v>
      </c>
      <c r="DT158" s="406" t="s">
        <v>397</v>
      </c>
      <c r="DU158" s="406" t="s">
        <v>397</v>
      </c>
      <c r="DV158" s="406" t="s">
        <v>397</v>
      </c>
      <c r="DW158" s="406" t="s">
        <v>397</v>
      </c>
      <c r="DX158" s="406" t="s">
        <v>397</v>
      </c>
      <c r="DY158" s="406" t="s">
        <v>397</v>
      </c>
      <c r="DZ158" s="406" t="s">
        <v>397</v>
      </c>
      <c r="EA158" s="406" t="s">
        <v>397</v>
      </c>
      <c r="EB158" s="406" t="s">
        <v>397</v>
      </c>
      <c r="EC158" s="406" t="s">
        <v>397</v>
      </c>
      <c r="ED158" s="406" t="s">
        <v>397</v>
      </c>
      <c r="EE158" s="406" t="s">
        <v>397</v>
      </c>
      <c r="EF158" s="406" t="s">
        <v>397</v>
      </c>
      <c r="EG158" s="406" t="s">
        <v>397</v>
      </c>
      <c r="EH158" s="406" t="s">
        <v>397</v>
      </c>
      <c r="EI158" s="406" t="s">
        <v>397</v>
      </c>
      <c r="EJ158" s="406" t="s">
        <v>397</v>
      </c>
      <c r="EK158" s="406" t="s">
        <v>397</v>
      </c>
      <c r="EL158" s="406" t="s">
        <v>397</v>
      </c>
      <c r="EM158" s="406" t="s">
        <v>397</v>
      </c>
      <c r="EN158" s="406" t="s">
        <v>397</v>
      </c>
      <c r="EO158" s="406" t="s">
        <v>397</v>
      </c>
      <c r="EP158" s="406" t="s">
        <v>397</v>
      </c>
      <c r="EQ158" s="406" t="s">
        <v>397</v>
      </c>
      <c r="ER158" s="406" t="s">
        <v>397</v>
      </c>
      <c r="ES158" s="406" t="s">
        <v>397</v>
      </c>
      <c r="ET158" s="406" t="s">
        <v>397</v>
      </c>
      <c r="EU158" s="406" t="s">
        <v>397</v>
      </c>
      <c r="EV158" s="406" t="s">
        <v>397</v>
      </c>
      <c r="EW158" s="406" t="s">
        <v>397</v>
      </c>
      <c r="EX158" s="406" t="s">
        <v>397</v>
      </c>
      <c r="EY158" s="406" t="s">
        <v>397</v>
      </c>
      <c r="EZ158" s="406" t="s">
        <v>397</v>
      </c>
      <c r="FA158" s="406" t="s">
        <v>397</v>
      </c>
      <c r="FB158" s="406" t="s">
        <v>397</v>
      </c>
      <c r="FC158" s="406" t="s">
        <v>397</v>
      </c>
      <c r="FD158" s="406" t="s">
        <v>397</v>
      </c>
      <c r="FE158" s="406" t="s">
        <v>397</v>
      </c>
      <c r="FF158" s="406" t="s">
        <v>397</v>
      </c>
      <c r="FG158" s="406" t="s">
        <v>397</v>
      </c>
      <c r="FH158" s="406" t="s">
        <v>397</v>
      </c>
      <c r="FI158" s="406" t="s">
        <v>397</v>
      </c>
      <c r="FJ158" s="406" t="s">
        <v>397</v>
      </c>
      <c r="FK158" s="406" t="s">
        <v>397</v>
      </c>
      <c r="FL158" s="406" t="s">
        <v>397</v>
      </c>
      <c r="FM158" s="406" t="s">
        <v>397</v>
      </c>
      <c r="FN158" s="406" t="s">
        <v>397</v>
      </c>
      <c r="FO158" s="406" t="s">
        <v>397</v>
      </c>
      <c r="FP158" s="406" t="s">
        <v>397</v>
      </c>
      <c r="FQ158" s="406" t="s">
        <v>397</v>
      </c>
      <c r="FR158" s="406" t="s">
        <v>397</v>
      </c>
      <c r="FS158" s="406" t="s">
        <v>397</v>
      </c>
      <c r="FT158" s="406" t="s">
        <v>397</v>
      </c>
      <c r="FU158" s="406" t="s">
        <v>397</v>
      </c>
      <c r="FV158" s="406" t="s">
        <v>397</v>
      </c>
      <c r="FW158" s="406" t="s">
        <v>397</v>
      </c>
      <c r="FX158" s="406" t="s">
        <v>397</v>
      </c>
      <c r="FY158" s="406" t="s">
        <v>397</v>
      </c>
      <c r="FZ158" s="406" t="s">
        <v>397</v>
      </c>
      <c r="GA158" s="406" t="s">
        <v>397</v>
      </c>
      <c r="GB158" s="406" t="s">
        <v>397</v>
      </c>
      <c r="GC158" s="406" t="s">
        <v>397</v>
      </c>
      <c r="GD158" s="406" t="s">
        <v>397</v>
      </c>
      <c r="GE158" s="406" t="s">
        <v>397</v>
      </c>
      <c r="GF158" s="406" t="s">
        <v>397</v>
      </c>
      <c r="GG158" s="406" t="s">
        <v>397</v>
      </c>
      <c r="GH158" s="406" t="s">
        <v>397</v>
      </c>
      <c r="GI158" s="406" t="s">
        <v>397</v>
      </c>
      <c r="GJ158" s="406" t="s">
        <v>397</v>
      </c>
      <c r="GK158" s="406" t="s">
        <v>397</v>
      </c>
      <c r="GL158" s="406" t="s">
        <v>397</v>
      </c>
      <c r="GM158" s="406" t="s">
        <v>397</v>
      </c>
      <c r="GN158" s="406" t="s">
        <v>397</v>
      </c>
      <c r="GO158" s="406" t="s">
        <v>397</v>
      </c>
      <c r="GP158" s="406" t="s">
        <v>397</v>
      </c>
      <c r="GQ158" s="406" t="s">
        <v>397</v>
      </c>
      <c r="GR158" s="406" t="s">
        <v>397</v>
      </c>
      <c r="GS158" s="406" t="s">
        <v>397</v>
      </c>
      <c r="GT158" s="406" t="s">
        <v>397</v>
      </c>
      <c r="GU158" s="406" t="s">
        <v>397</v>
      </c>
      <c r="GV158" s="406" t="s">
        <v>397</v>
      </c>
      <c r="GW158" s="406" t="s">
        <v>397</v>
      </c>
      <c r="GX158" s="406" t="s">
        <v>397</v>
      </c>
      <c r="GY158" s="406" t="s">
        <v>397</v>
      </c>
      <c r="GZ158" s="406" t="s">
        <v>397</v>
      </c>
      <c r="HA158" s="406" t="s">
        <v>397</v>
      </c>
      <c r="HB158" s="406" t="s">
        <v>397</v>
      </c>
      <c r="HC158" s="406" t="s">
        <v>397</v>
      </c>
      <c r="HD158" s="406" t="s">
        <v>397</v>
      </c>
      <c r="HE158" s="406" t="s">
        <v>397</v>
      </c>
      <c r="HF158" s="406" t="s">
        <v>397</v>
      </c>
      <c r="HG158" s="406" t="s">
        <v>397</v>
      </c>
      <c r="HH158" s="406" t="s">
        <v>397</v>
      </c>
      <c r="HI158" s="406" t="s">
        <v>397</v>
      </c>
      <c r="HJ158" s="406" t="s">
        <v>397</v>
      </c>
      <c r="HK158" s="406" t="s">
        <v>397</v>
      </c>
      <c r="HL158" s="406" t="s">
        <v>397</v>
      </c>
      <c r="HM158" s="406" t="s">
        <v>397</v>
      </c>
      <c r="HN158" s="406" t="s">
        <v>397</v>
      </c>
      <c r="HO158" s="406" t="s">
        <v>397</v>
      </c>
      <c r="HP158" s="406" t="s">
        <v>397</v>
      </c>
      <c r="HQ158" s="406" t="s">
        <v>397</v>
      </c>
      <c r="HR158" s="406" t="s">
        <v>397</v>
      </c>
      <c r="HS158" s="406" t="s">
        <v>397</v>
      </c>
      <c r="HT158" s="406" t="s">
        <v>397</v>
      </c>
      <c r="HU158" s="406" t="s">
        <v>397</v>
      </c>
      <c r="HV158" s="406" t="s">
        <v>397</v>
      </c>
      <c r="HW158" s="406" t="s">
        <v>397</v>
      </c>
      <c r="HX158" s="406" t="s">
        <v>397</v>
      </c>
      <c r="HY158" s="406" t="s">
        <v>397</v>
      </c>
      <c r="HZ158" s="406" t="s">
        <v>397</v>
      </c>
      <c r="IA158" s="406" t="s">
        <v>397</v>
      </c>
      <c r="IB158" s="406" t="s">
        <v>397</v>
      </c>
      <c r="IC158" s="406" t="s">
        <v>397</v>
      </c>
      <c r="ID158" s="406" t="s">
        <v>397</v>
      </c>
      <c r="IE158" s="406" t="s">
        <v>397</v>
      </c>
      <c r="IF158" s="406" t="s">
        <v>397</v>
      </c>
      <c r="IG158" s="406" t="s">
        <v>397</v>
      </c>
      <c r="IH158" s="406" t="s">
        <v>397</v>
      </c>
      <c r="II158" s="406" t="s">
        <v>397</v>
      </c>
      <c r="IJ158" s="406" t="s">
        <v>397</v>
      </c>
      <c r="IK158" s="406" t="s">
        <v>397</v>
      </c>
      <c r="IL158" s="406" t="s">
        <v>397</v>
      </c>
      <c r="IM158" s="406" t="s">
        <v>397</v>
      </c>
      <c r="IN158" s="406" t="s">
        <v>397</v>
      </c>
      <c r="IO158" s="406" t="s">
        <v>397</v>
      </c>
      <c r="IP158" s="406" t="s">
        <v>397</v>
      </c>
      <c r="IQ158" s="406" t="s">
        <v>397</v>
      </c>
      <c r="IR158" s="406" t="s">
        <v>397</v>
      </c>
      <c r="IS158" s="406" t="s">
        <v>397</v>
      </c>
      <c r="IT158" s="406" t="s">
        <v>397</v>
      </c>
      <c r="IU158" s="406" t="s">
        <v>397</v>
      </c>
      <c r="IV158" s="406" t="s">
        <v>397</v>
      </c>
      <c r="IW158" s="406" t="s">
        <v>397</v>
      </c>
      <c r="IX158" s="406" t="s">
        <v>397</v>
      </c>
      <c r="IY158" s="406" t="s">
        <v>397</v>
      </c>
      <c r="IZ158" s="406" t="s">
        <v>397</v>
      </c>
      <c r="JA158" s="406" t="s">
        <v>397</v>
      </c>
      <c r="JB158" s="406" t="s">
        <v>397</v>
      </c>
      <c r="JC158" s="406" t="s">
        <v>397</v>
      </c>
      <c r="JD158" s="406" t="s">
        <v>397</v>
      </c>
      <c r="JE158" s="406" t="s">
        <v>397</v>
      </c>
      <c r="JF158" s="406" t="s">
        <v>397</v>
      </c>
      <c r="JG158" s="406" t="s">
        <v>397</v>
      </c>
      <c r="JH158" s="406" t="s">
        <v>397</v>
      </c>
      <c r="JI158" s="406" t="s">
        <v>397</v>
      </c>
      <c r="JJ158" s="406" t="s">
        <v>397</v>
      </c>
      <c r="JK158" s="406" t="s">
        <v>397</v>
      </c>
      <c r="JL158" s="406" t="s">
        <v>397</v>
      </c>
      <c r="JM158" s="406" t="s">
        <v>397</v>
      </c>
      <c r="JN158" s="406" t="s">
        <v>397</v>
      </c>
      <c r="JO158" s="406" t="s">
        <v>397</v>
      </c>
      <c r="JP158" s="406" t="s">
        <v>397</v>
      </c>
      <c r="JQ158" s="406" t="s">
        <v>397</v>
      </c>
      <c r="JR158" s="406" t="s">
        <v>397</v>
      </c>
      <c r="JS158" s="406" t="s">
        <v>397</v>
      </c>
      <c r="JT158" s="406" t="s">
        <v>397</v>
      </c>
      <c r="JU158" s="406" t="s">
        <v>397</v>
      </c>
      <c r="JV158" s="406" t="s">
        <v>397</v>
      </c>
      <c r="JW158" s="406" t="s">
        <v>397</v>
      </c>
      <c r="JX158" s="406" t="s">
        <v>397</v>
      </c>
      <c r="JY158" s="406" t="s">
        <v>397</v>
      </c>
      <c r="JZ158" s="406" t="s">
        <v>397</v>
      </c>
      <c r="KA158" s="406" t="s">
        <v>397</v>
      </c>
      <c r="KB158" s="406" t="s">
        <v>397</v>
      </c>
      <c r="KC158" s="406" t="s">
        <v>397</v>
      </c>
      <c r="KD158" s="406" t="s">
        <v>397</v>
      </c>
      <c r="KE158" s="406" t="s">
        <v>397</v>
      </c>
      <c r="KF158" s="406" t="s">
        <v>397</v>
      </c>
      <c r="KG158" s="406" t="s">
        <v>397</v>
      </c>
      <c r="KH158" s="406" t="s">
        <v>397</v>
      </c>
      <c r="KI158" s="406" t="s">
        <v>397</v>
      </c>
      <c r="KJ158" s="406" t="s">
        <v>397</v>
      </c>
      <c r="KK158" s="406" t="s">
        <v>397</v>
      </c>
      <c r="KL158" s="406" t="s">
        <v>397</v>
      </c>
      <c r="KM158" s="406" t="s">
        <v>397</v>
      </c>
      <c r="KN158" s="406" t="s">
        <v>397</v>
      </c>
      <c r="KO158" s="406" t="s">
        <v>397</v>
      </c>
      <c r="KP158" s="406" t="s">
        <v>397</v>
      </c>
      <c r="KQ158" s="406" t="s">
        <v>397</v>
      </c>
      <c r="KR158" s="406" t="s">
        <v>397</v>
      </c>
      <c r="KS158" s="406" t="s">
        <v>397</v>
      </c>
      <c r="KT158" s="406" t="s">
        <v>397</v>
      </c>
      <c r="KU158" s="406"/>
      <c r="KV158" s="406"/>
      <c r="KW158" s="406"/>
      <c r="KX158" s="406"/>
      <c r="KY158" s="400" t="s">
        <v>218</v>
      </c>
      <c r="KZ158" s="397" t="s">
        <v>218</v>
      </c>
      <c r="LA158" s="397">
        <v>538</v>
      </c>
      <c r="LB158" s="397">
        <v>584</v>
      </c>
      <c r="LC158" s="397">
        <v>614</v>
      </c>
      <c r="LD158" s="397" t="s">
        <v>433</v>
      </c>
      <c r="LE158" s="397" t="s">
        <v>433</v>
      </c>
      <c r="LF158" s="397" t="s">
        <v>433</v>
      </c>
      <c r="LG158" s="397"/>
      <c r="LH158" s="406"/>
      <c r="LI158" s="406"/>
      <c r="LJ158" s="406"/>
      <c r="LK158" s="406"/>
      <c r="LL158" s="406"/>
      <c r="LM158" s="406"/>
      <c r="LN158" s="406"/>
      <c r="LO158" s="406"/>
      <c r="LP158" s="406"/>
      <c r="LQ158" s="406"/>
      <c r="LR158" s="406"/>
      <c r="LS158" s="406"/>
      <c r="LT158" s="406"/>
      <c r="LU158" s="406"/>
      <c r="LV158" s="406"/>
      <c r="LW158" s="406"/>
      <c r="LX158" s="406"/>
      <c r="LY158" s="406"/>
      <c r="LZ158" s="406"/>
      <c r="MA158" s="406"/>
      <c r="MB158" s="406"/>
      <c r="MC158" s="406"/>
      <c r="MD158" s="406"/>
      <c r="ME158" s="406"/>
      <c r="MF158" s="406"/>
      <c r="MG158" s="406"/>
      <c r="MH158" s="406"/>
      <c r="MI158" s="406"/>
      <c r="MJ158" s="406"/>
      <c r="MK158" s="406"/>
      <c r="ML158" s="406"/>
      <c r="MM158" s="406"/>
      <c r="MN158" s="406"/>
      <c r="MO158" s="406"/>
      <c r="MP158" s="406"/>
      <c r="MQ158" s="406"/>
      <c r="MR158" s="406"/>
      <c r="MS158" s="406"/>
      <c r="MT158" s="406"/>
      <c r="MU158" s="406"/>
      <c r="MV158" s="406"/>
      <c r="MW158" s="406"/>
      <c r="MX158" s="406"/>
      <c r="MY158" s="406"/>
      <c r="MZ158" s="406"/>
      <c r="NA158" s="406"/>
      <c r="NB158" s="406"/>
      <c r="NC158" s="406"/>
      <c r="ND158" s="406"/>
      <c r="NE158" s="406"/>
      <c r="NF158" s="406"/>
      <c r="NG158" s="406"/>
      <c r="NH158" s="406"/>
      <c r="NI158" s="406"/>
      <c r="NJ158" s="406"/>
      <c r="NK158" s="406"/>
      <c r="NL158" s="406"/>
      <c r="NM158" s="406"/>
      <c r="NN158" s="406"/>
      <c r="NO158" s="406"/>
      <c r="NP158" s="406"/>
      <c r="NQ158" s="406"/>
      <c r="NR158" s="406"/>
      <c r="NS158" s="406"/>
      <c r="NT158" s="406"/>
      <c r="NU158" s="406"/>
      <c r="NV158" s="406"/>
      <c r="NW158" s="406"/>
      <c r="NX158" s="406"/>
      <c r="NY158" s="406"/>
      <c r="NZ158" s="406"/>
      <c r="OA158" s="406"/>
      <c r="OB158" s="406"/>
      <c r="OC158" s="406"/>
      <c r="OD158" s="406"/>
      <c r="OE158" s="406"/>
      <c r="OF158" s="406"/>
      <c r="OG158" s="406"/>
      <c r="OH158" s="406"/>
      <c r="OI158" s="406"/>
      <c r="OJ158" s="406"/>
      <c r="OK158" s="406"/>
      <c r="OL158" s="406"/>
      <c r="OM158" s="406"/>
      <c r="ON158" s="406"/>
      <c r="OO158" s="406"/>
      <c r="OP158" s="406"/>
      <c r="OQ158" s="406"/>
      <c r="OR158" s="406"/>
      <c r="OS158" s="406"/>
      <c r="OT158" s="406"/>
      <c r="OU158" s="406"/>
      <c r="OV158" s="406"/>
      <c r="OW158" s="406"/>
      <c r="OX158" s="406"/>
      <c r="OY158" s="406"/>
      <c r="OZ158" s="406"/>
      <c r="PA158" s="406"/>
      <c r="PB158" s="406"/>
      <c r="PC158" s="406"/>
      <c r="PD158" s="406"/>
      <c r="PE158" s="406"/>
      <c r="PF158" s="406"/>
      <c r="PG158" s="406"/>
      <c r="PH158" s="406"/>
      <c r="PI158" s="406"/>
      <c r="PJ158" s="406"/>
      <c r="PK158" s="406"/>
      <c r="PL158" s="406"/>
      <c r="PM158" s="406"/>
      <c r="PN158" s="406"/>
      <c r="PO158" s="406"/>
      <c r="PP158" s="406"/>
      <c r="PQ158" s="406"/>
      <c r="PR158" s="406"/>
      <c r="PS158" s="406"/>
      <c r="PT158" s="406"/>
      <c r="PU158" s="406"/>
      <c r="PV158" s="406"/>
      <c r="PW158" s="406"/>
      <c r="PX158" s="406"/>
      <c r="PY158" s="406"/>
      <c r="PZ158" s="406"/>
      <c r="QA158" s="406"/>
      <c r="QB158" s="406"/>
      <c r="QC158" s="406"/>
      <c r="QD158" s="406"/>
      <c r="QE158" s="406"/>
      <c r="QF158" s="406"/>
      <c r="QG158" s="406"/>
      <c r="QH158" s="406"/>
      <c r="QI158" s="406"/>
      <c r="QJ158" s="406"/>
      <c r="QK158" s="406"/>
      <c r="QL158" s="406"/>
      <c r="QM158" s="406"/>
      <c r="QN158" s="406"/>
      <c r="QO158" s="406"/>
      <c r="QP158" s="406"/>
      <c r="QQ158" s="406"/>
      <c r="QR158" s="406"/>
      <c r="QS158" s="406"/>
      <c r="QT158" s="406"/>
      <c r="QU158" s="406"/>
      <c r="QV158" s="406"/>
      <c r="QW158" s="406"/>
      <c r="QX158" s="406"/>
      <c r="QY158" s="406"/>
      <c r="QZ158" s="406"/>
      <c r="RA158" s="406"/>
      <c r="RB158" s="406"/>
      <c r="RC158" s="406"/>
      <c r="RD158" s="406"/>
      <c r="RE158" s="406"/>
      <c r="RF158" s="406"/>
      <c r="RG158" s="406"/>
      <c r="RH158" s="406"/>
      <c r="RI158" s="406"/>
      <c r="RJ158" s="406"/>
      <c r="RK158" s="406"/>
      <c r="RL158" s="406"/>
      <c r="RM158" s="406"/>
      <c r="RN158" s="406"/>
      <c r="RO158" s="406"/>
      <c r="RP158" s="406"/>
      <c r="RQ158" s="406"/>
      <c r="RR158" s="406"/>
      <c r="RS158" s="406"/>
      <c r="RT158" s="406"/>
      <c r="RU158" s="406"/>
      <c r="RV158" s="406"/>
      <c r="RW158" s="406"/>
      <c r="RX158" s="406"/>
      <c r="RY158" s="406"/>
      <c r="RZ158" s="406"/>
      <c r="SA158" s="406"/>
      <c r="SB158" s="406"/>
      <c r="SC158" s="406"/>
      <c r="SD158" s="406"/>
      <c r="SE158" s="406"/>
      <c r="SF158" s="406"/>
      <c r="SG158" s="406"/>
    </row>
    <row r="159" spans="1:501">
      <c r="A159" s="395"/>
      <c r="B159" s="395" t="s">
        <v>159</v>
      </c>
      <c r="C159" s="395">
        <v>132</v>
      </c>
      <c r="D159" s="395">
        <v>166</v>
      </c>
      <c r="E159" s="395">
        <v>302</v>
      </c>
      <c r="F159" s="395">
        <v>177</v>
      </c>
      <c r="G159" s="395">
        <v>226</v>
      </c>
      <c r="H159" s="395">
        <v>291</v>
      </c>
      <c r="I159" s="395">
        <v>353</v>
      </c>
      <c r="J159" s="395">
        <v>460</v>
      </c>
      <c r="K159" s="395">
        <v>539</v>
      </c>
      <c r="L159" s="395">
        <v>606</v>
      </c>
      <c r="M159" s="395">
        <v>0</v>
      </c>
      <c r="N159" s="395"/>
      <c r="O159" s="398" t="s">
        <v>445</v>
      </c>
      <c r="P159" s="395">
        <v>480</v>
      </c>
      <c r="Q159" s="395">
        <v>539</v>
      </c>
      <c r="R159" s="395">
        <v>530</v>
      </c>
      <c r="S159" s="395">
        <v>576</v>
      </c>
      <c r="T159" s="395">
        <v>606</v>
      </c>
      <c r="U159" s="395">
        <v>0</v>
      </c>
      <c r="V159" s="395">
        <v>0</v>
      </c>
      <c r="W159" s="395" t="s">
        <v>433</v>
      </c>
      <c r="X159" s="395" t="s">
        <v>433</v>
      </c>
      <c r="Y159" s="395" t="s">
        <v>433</v>
      </c>
      <c r="Z159" s="395" t="s">
        <v>47</v>
      </c>
      <c r="AA159" s="395" t="s">
        <v>159</v>
      </c>
      <c r="AB159" s="395">
        <v>539</v>
      </c>
      <c r="AC159" s="395">
        <v>643.74684095860573</v>
      </c>
      <c r="AD159" s="395">
        <v>768.84971288345901</v>
      </c>
      <c r="AE159" s="395"/>
      <c r="AF159" s="397" t="s">
        <v>159</v>
      </c>
      <c r="AG159" s="395" t="s">
        <v>159</v>
      </c>
      <c r="AH159" s="406" t="s">
        <v>397</v>
      </c>
      <c r="AI159" s="406" t="s">
        <v>397</v>
      </c>
      <c r="AJ159" s="406" t="s">
        <v>397</v>
      </c>
      <c r="AK159" s="406" t="s">
        <v>397</v>
      </c>
      <c r="AL159" s="406" t="s">
        <v>397</v>
      </c>
      <c r="AM159" s="406" t="s">
        <v>397</v>
      </c>
      <c r="AN159" s="406" t="s">
        <v>397</v>
      </c>
      <c r="AO159" s="406" t="s">
        <v>397</v>
      </c>
      <c r="AP159" s="406" t="s">
        <v>397</v>
      </c>
      <c r="AQ159" s="406" t="s">
        <v>397</v>
      </c>
      <c r="AR159" s="406" t="s">
        <v>397</v>
      </c>
      <c r="AS159" s="406" t="s">
        <v>397</v>
      </c>
      <c r="AT159" s="406" t="s">
        <v>397</v>
      </c>
      <c r="AU159" s="406" t="s">
        <v>397</v>
      </c>
      <c r="AV159" s="406" t="s">
        <v>397</v>
      </c>
      <c r="AW159" s="406" t="s">
        <v>397</v>
      </c>
      <c r="AX159" s="406" t="s">
        <v>397</v>
      </c>
      <c r="AY159" s="406" t="s">
        <v>397</v>
      </c>
      <c r="AZ159" s="406" t="s">
        <v>397</v>
      </c>
      <c r="BA159" s="406" t="s">
        <v>397</v>
      </c>
      <c r="BB159" s="406" t="s">
        <v>397</v>
      </c>
      <c r="BC159" s="406" t="s">
        <v>397</v>
      </c>
      <c r="BD159" s="406" t="s">
        <v>397</v>
      </c>
      <c r="BE159" s="406" t="s">
        <v>397</v>
      </c>
      <c r="BF159" s="406" t="s">
        <v>397</v>
      </c>
      <c r="BG159" s="406" t="s">
        <v>397</v>
      </c>
      <c r="BH159" s="406" t="s">
        <v>397</v>
      </c>
      <c r="BI159" s="406" t="s">
        <v>397</v>
      </c>
      <c r="BJ159" s="406" t="s">
        <v>397</v>
      </c>
      <c r="BK159" s="406" t="s">
        <v>397</v>
      </c>
      <c r="BL159" s="406" t="s">
        <v>397</v>
      </c>
      <c r="BM159" s="406" t="s">
        <v>397</v>
      </c>
      <c r="BN159" s="406" t="s">
        <v>397</v>
      </c>
      <c r="BO159" s="406" t="s">
        <v>397</v>
      </c>
      <c r="BP159" s="406" t="s">
        <v>397</v>
      </c>
      <c r="BQ159" s="406" t="s">
        <v>397</v>
      </c>
      <c r="BR159" s="406" t="s">
        <v>397</v>
      </c>
      <c r="BS159" s="406" t="s">
        <v>397</v>
      </c>
      <c r="BT159" s="406" t="s">
        <v>397</v>
      </c>
      <c r="BU159" s="406" t="s">
        <v>397</v>
      </c>
      <c r="BV159" s="406" t="s">
        <v>397</v>
      </c>
      <c r="BW159" s="406" t="s">
        <v>397</v>
      </c>
      <c r="BX159" s="406" t="s">
        <v>397</v>
      </c>
      <c r="BY159" s="406" t="s">
        <v>397</v>
      </c>
      <c r="BZ159" s="406" t="s">
        <v>397</v>
      </c>
      <c r="CA159" s="406" t="s">
        <v>397</v>
      </c>
      <c r="CB159" s="406" t="s">
        <v>397</v>
      </c>
      <c r="CC159" s="406" t="s">
        <v>397</v>
      </c>
      <c r="CD159" s="406" t="s">
        <v>397</v>
      </c>
      <c r="CE159" s="406" t="s">
        <v>397</v>
      </c>
      <c r="CF159" s="406" t="s">
        <v>397</v>
      </c>
      <c r="CG159" s="406" t="s">
        <v>397</v>
      </c>
      <c r="CH159" s="406" t="s">
        <v>397</v>
      </c>
      <c r="CI159" s="406" t="s">
        <v>397</v>
      </c>
      <c r="CJ159" s="406" t="s">
        <v>397</v>
      </c>
      <c r="CK159" s="406" t="s">
        <v>397</v>
      </c>
      <c r="CL159" s="406" t="s">
        <v>397</v>
      </c>
      <c r="CM159" s="406" t="s">
        <v>397</v>
      </c>
      <c r="CN159" s="406" t="s">
        <v>397</v>
      </c>
      <c r="CO159" s="406" t="s">
        <v>397</v>
      </c>
      <c r="CP159" s="406" t="s">
        <v>397</v>
      </c>
      <c r="CQ159" s="406" t="s">
        <v>397</v>
      </c>
      <c r="CR159" s="406" t="s">
        <v>397</v>
      </c>
      <c r="CS159" s="406" t="s">
        <v>397</v>
      </c>
      <c r="CT159" s="406" t="s">
        <v>397</v>
      </c>
      <c r="CU159" s="406" t="s">
        <v>397</v>
      </c>
      <c r="CV159" s="406" t="s">
        <v>397</v>
      </c>
      <c r="CW159" s="406" t="s">
        <v>397</v>
      </c>
      <c r="CX159" s="406" t="s">
        <v>397</v>
      </c>
      <c r="CY159" s="406" t="s">
        <v>397</v>
      </c>
      <c r="CZ159" s="406" t="s">
        <v>397</v>
      </c>
      <c r="DA159" s="406" t="s">
        <v>397</v>
      </c>
      <c r="DB159" s="406" t="s">
        <v>397</v>
      </c>
      <c r="DC159" s="397"/>
      <c r="DD159" s="50" t="s">
        <v>159</v>
      </c>
      <c r="DE159" s="397"/>
      <c r="DF159" s="397">
        <v>353</v>
      </c>
      <c r="DG159" s="397">
        <v>460</v>
      </c>
      <c r="DH159" s="397">
        <v>539</v>
      </c>
      <c r="DI159" s="397" t="s">
        <v>433</v>
      </c>
      <c r="DJ159" s="397" t="s">
        <v>433</v>
      </c>
      <c r="DK159" s="397" t="s">
        <v>433</v>
      </c>
      <c r="DL159" s="397"/>
      <c r="DM159" s="397"/>
      <c r="DN159" s="397" t="s">
        <v>159</v>
      </c>
      <c r="DO159" s="395" t="s">
        <v>159</v>
      </c>
      <c r="DP159" s="406" t="s">
        <v>397</v>
      </c>
      <c r="DQ159" s="406" t="s">
        <v>397</v>
      </c>
      <c r="DR159" s="406" t="s">
        <v>397</v>
      </c>
      <c r="DS159" s="406" t="s">
        <v>397</v>
      </c>
      <c r="DT159" s="406" t="s">
        <v>397</v>
      </c>
      <c r="DU159" s="406" t="s">
        <v>397</v>
      </c>
      <c r="DV159" s="406" t="s">
        <v>397</v>
      </c>
      <c r="DW159" s="406" t="s">
        <v>397</v>
      </c>
      <c r="DX159" s="406" t="s">
        <v>397</v>
      </c>
      <c r="DY159" s="406" t="s">
        <v>397</v>
      </c>
      <c r="DZ159" s="406" t="s">
        <v>397</v>
      </c>
      <c r="EA159" s="406" t="s">
        <v>397</v>
      </c>
      <c r="EB159" s="406" t="s">
        <v>397</v>
      </c>
      <c r="EC159" s="406" t="s">
        <v>397</v>
      </c>
      <c r="ED159" s="406" t="s">
        <v>397</v>
      </c>
      <c r="EE159" s="406" t="s">
        <v>397</v>
      </c>
      <c r="EF159" s="406" t="s">
        <v>397</v>
      </c>
      <c r="EG159" s="406" t="s">
        <v>397</v>
      </c>
      <c r="EH159" s="406" t="s">
        <v>397</v>
      </c>
      <c r="EI159" s="406" t="s">
        <v>397</v>
      </c>
      <c r="EJ159" s="406" t="s">
        <v>397</v>
      </c>
      <c r="EK159" s="406" t="s">
        <v>397</v>
      </c>
      <c r="EL159" s="406" t="s">
        <v>397</v>
      </c>
      <c r="EM159" s="406" t="s">
        <v>397</v>
      </c>
      <c r="EN159" s="406" t="s">
        <v>397</v>
      </c>
      <c r="EO159" s="406" t="s">
        <v>397</v>
      </c>
      <c r="EP159" s="406" t="s">
        <v>397</v>
      </c>
      <c r="EQ159" s="406" t="s">
        <v>397</v>
      </c>
      <c r="ER159" s="406" t="s">
        <v>397</v>
      </c>
      <c r="ES159" s="406" t="s">
        <v>397</v>
      </c>
      <c r="ET159" s="406" t="s">
        <v>397</v>
      </c>
      <c r="EU159" s="406" t="s">
        <v>397</v>
      </c>
      <c r="EV159" s="406" t="s">
        <v>397</v>
      </c>
      <c r="EW159" s="406" t="s">
        <v>397</v>
      </c>
      <c r="EX159" s="406" t="s">
        <v>397</v>
      </c>
      <c r="EY159" s="406" t="s">
        <v>397</v>
      </c>
      <c r="EZ159" s="406" t="s">
        <v>397</v>
      </c>
      <c r="FA159" s="406" t="s">
        <v>397</v>
      </c>
      <c r="FB159" s="406" t="s">
        <v>397</v>
      </c>
      <c r="FC159" s="406" t="s">
        <v>397</v>
      </c>
      <c r="FD159" s="406" t="s">
        <v>397</v>
      </c>
      <c r="FE159" s="406" t="s">
        <v>397</v>
      </c>
      <c r="FF159" s="406" t="s">
        <v>397</v>
      </c>
      <c r="FG159" s="406" t="s">
        <v>397</v>
      </c>
      <c r="FH159" s="406" t="s">
        <v>397</v>
      </c>
      <c r="FI159" s="406" t="s">
        <v>397</v>
      </c>
      <c r="FJ159" s="406" t="s">
        <v>397</v>
      </c>
      <c r="FK159" s="406" t="s">
        <v>397</v>
      </c>
      <c r="FL159" s="406" t="s">
        <v>397</v>
      </c>
      <c r="FM159" s="406" t="s">
        <v>397</v>
      </c>
      <c r="FN159" s="406" t="s">
        <v>397</v>
      </c>
      <c r="FO159" s="406" t="s">
        <v>397</v>
      </c>
      <c r="FP159" s="406" t="s">
        <v>397</v>
      </c>
      <c r="FQ159" s="406" t="s">
        <v>397</v>
      </c>
      <c r="FR159" s="406" t="s">
        <v>397</v>
      </c>
      <c r="FS159" s="406" t="s">
        <v>397</v>
      </c>
      <c r="FT159" s="406" t="s">
        <v>397</v>
      </c>
      <c r="FU159" s="406" t="s">
        <v>397</v>
      </c>
      <c r="FV159" s="406" t="s">
        <v>397</v>
      </c>
      <c r="FW159" s="406" t="s">
        <v>397</v>
      </c>
      <c r="FX159" s="406" t="s">
        <v>397</v>
      </c>
      <c r="FY159" s="406" t="s">
        <v>397</v>
      </c>
      <c r="FZ159" s="406" t="s">
        <v>397</v>
      </c>
      <c r="GA159" s="406" t="s">
        <v>397</v>
      </c>
      <c r="GB159" s="406" t="s">
        <v>397</v>
      </c>
      <c r="GC159" s="406" t="s">
        <v>397</v>
      </c>
      <c r="GD159" s="406" t="s">
        <v>397</v>
      </c>
      <c r="GE159" s="406" t="s">
        <v>397</v>
      </c>
      <c r="GF159" s="406" t="s">
        <v>397</v>
      </c>
      <c r="GG159" s="406" t="s">
        <v>397</v>
      </c>
      <c r="GH159" s="406" t="s">
        <v>397</v>
      </c>
      <c r="GI159" s="406" t="s">
        <v>397</v>
      </c>
      <c r="GJ159" s="406" t="s">
        <v>397</v>
      </c>
      <c r="GK159" s="406" t="s">
        <v>397</v>
      </c>
      <c r="GL159" s="406" t="s">
        <v>397</v>
      </c>
      <c r="GM159" s="406" t="s">
        <v>397</v>
      </c>
      <c r="GN159" s="406" t="s">
        <v>397</v>
      </c>
      <c r="GO159" s="406" t="s">
        <v>397</v>
      </c>
      <c r="GP159" s="406" t="s">
        <v>397</v>
      </c>
      <c r="GQ159" s="406" t="s">
        <v>397</v>
      </c>
      <c r="GR159" s="406" t="s">
        <v>397</v>
      </c>
      <c r="GS159" s="406" t="s">
        <v>397</v>
      </c>
      <c r="GT159" s="406" t="s">
        <v>397</v>
      </c>
      <c r="GU159" s="406" t="s">
        <v>397</v>
      </c>
      <c r="GV159" s="406" t="s">
        <v>397</v>
      </c>
      <c r="GW159" s="406" t="s">
        <v>397</v>
      </c>
      <c r="GX159" s="406" t="s">
        <v>397</v>
      </c>
      <c r="GY159" s="406" t="s">
        <v>397</v>
      </c>
      <c r="GZ159" s="406" t="s">
        <v>397</v>
      </c>
      <c r="HA159" s="406" t="s">
        <v>397</v>
      </c>
      <c r="HB159" s="406" t="s">
        <v>397</v>
      </c>
      <c r="HC159" s="406" t="s">
        <v>397</v>
      </c>
      <c r="HD159" s="406" t="s">
        <v>397</v>
      </c>
      <c r="HE159" s="406" t="s">
        <v>397</v>
      </c>
      <c r="HF159" s="406" t="s">
        <v>397</v>
      </c>
      <c r="HG159" s="406" t="s">
        <v>397</v>
      </c>
      <c r="HH159" s="406" t="s">
        <v>397</v>
      </c>
      <c r="HI159" s="406" t="s">
        <v>397</v>
      </c>
      <c r="HJ159" s="406" t="s">
        <v>397</v>
      </c>
      <c r="HK159" s="406" t="s">
        <v>397</v>
      </c>
      <c r="HL159" s="406" t="s">
        <v>397</v>
      </c>
      <c r="HM159" s="406" t="s">
        <v>397</v>
      </c>
      <c r="HN159" s="406" t="s">
        <v>397</v>
      </c>
      <c r="HO159" s="406" t="s">
        <v>397</v>
      </c>
      <c r="HP159" s="406" t="s">
        <v>397</v>
      </c>
      <c r="HQ159" s="406" t="s">
        <v>397</v>
      </c>
      <c r="HR159" s="406" t="s">
        <v>397</v>
      </c>
      <c r="HS159" s="406" t="s">
        <v>397</v>
      </c>
      <c r="HT159" s="406" t="s">
        <v>397</v>
      </c>
      <c r="HU159" s="406" t="s">
        <v>397</v>
      </c>
      <c r="HV159" s="406" t="s">
        <v>397</v>
      </c>
      <c r="HW159" s="406" t="s">
        <v>397</v>
      </c>
      <c r="HX159" s="406" t="s">
        <v>397</v>
      </c>
      <c r="HY159" s="406" t="s">
        <v>397</v>
      </c>
      <c r="HZ159" s="406" t="s">
        <v>397</v>
      </c>
      <c r="IA159" s="406" t="s">
        <v>397</v>
      </c>
      <c r="IB159" s="406" t="s">
        <v>397</v>
      </c>
      <c r="IC159" s="406" t="s">
        <v>397</v>
      </c>
      <c r="ID159" s="406" t="s">
        <v>397</v>
      </c>
      <c r="IE159" s="406" t="s">
        <v>397</v>
      </c>
      <c r="IF159" s="406" t="s">
        <v>397</v>
      </c>
      <c r="IG159" s="406" t="s">
        <v>397</v>
      </c>
      <c r="IH159" s="406" t="s">
        <v>397</v>
      </c>
      <c r="II159" s="406" t="s">
        <v>397</v>
      </c>
      <c r="IJ159" s="406" t="s">
        <v>397</v>
      </c>
      <c r="IK159" s="406" t="s">
        <v>397</v>
      </c>
      <c r="IL159" s="406" t="s">
        <v>397</v>
      </c>
      <c r="IM159" s="406" t="s">
        <v>397</v>
      </c>
      <c r="IN159" s="406" t="s">
        <v>397</v>
      </c>
      <c r="IO159" s="406" t="s">
        <v>397</v>
      </c>
      <c r="IP159" s="406" t="s">
        <v>397</v>
      </c>
      <c r="IQ159" s="406" t="s">
        <v>397</v>
      </c>
      <c r="IR159" s="406" t="s">
        <v>397</v>
      </c>
      <c r="IS159" s="406" t="s">
        <v>397</v>
      </c>
      <c r="IT159" s="406" t="s">
        <v>397</v>
      </c>
      <c r="IU159" s="406" t="s">
        <v>397</v>
      </c>
      <c r="IV159" s="406" t="s">
        <v>397</v>
      </c>
      <c r="IW159" s="406" t="s">
        <v>397</v>
      </c>
      <c r="IX159" s="406" t="s">
        <v>397</v>
      </c>
      <c r="IY159" s="406" t="s">
        <v>397</v>
      </c>
      <c r="IZ159" s="406" t="s">
        <v>397</v>
      </c>
      <c r="JA159" s="406" t="s">
        <v>397</v>
      </c>
      <c r="JB159" s="406" t="s">
        <v>397</v>
      </c>
      <c r="JC159" s="406" t="s">
        <v>397</v>
      </c>
      <c r="JD159" s="406" t="s">
        <v>397</v>
      </c>
      <c r="JE159" s="406" t="s">
        <v>397</v>
      </c>
      <c r="JF159" s="406" t="s">
        <v>397</v>
      </c>
      <c r="JG159" s="406" t="s">
        <v>397</v>
      </c>
      <c r="JH159" s="406" t="s">
        <v>397</v>
      </c>
      <c r="JI159" s="406" t="s">
        <v>397</v>
      </c>
      <c r="JJ159" s="406" t="s">
        <v>397</v>
      </c>
      <c r="JK159" s="406" t="s">
        <v>397</v>
      </c>
      <c r="JL159" s="406" t="s">
        <v>397</v>
      </c>
      <c r="JM159" s="406" t="s">
        <v>397</v>
      </c>
      <c r="JN159" s="406" t="s">
        <v>397</v>
      </c>
      <c r="JO159" s="406" t="s">
        <v>397</v>
      </c>
      <c r="JP159" s="406" t="s">
        <v>397</v>
      </c>
      <c r="JQ159" s="406" t="s">
        <v>397</v>
      </c>
      <c r="JR159" s="406" t="s">
        <v>397</v>
      </c>
      <c r="JS159" s="406" t="s">
        <v>397</v>
      </c>
      <c r="JT159" s="406" t="s">
        <v>397</v>
      </c>
      <c r="JU159" s="406" t="s">
        <v>397</v>
      </c>
      <c r="JV159" s="406" t="s">
        <v>397</v>
      </c>
      <c r="JW159" s="406" t="s">
        <v>397</v>
      </c>
      <c r="JX159" s="406" t="s">
        <v>397</v>
      </c>
      <c r="JY159" s="406" t="s">
        <v>397</v>
      </c>
      <c r="JZ159" s="406" t="s">
        <v>397</v>
      </c>
      <c r="KA159" s="406" t="s">
        <v>397</v>
      </c>
      <c r="KB159" s="406" t="s">
        <v>397</v>
      </c>
      <c r="KC159" s="406" t="s">
        <v>397</v>
      </c>
      <c r="KD159" s="406" t="s">
        <v>397</v>
      </c>
      <c r="KE159" s="406" t="s">
        <v>397</v>
      </c>
      <c r="KF159" s="406" t="s">
        <v>397</v>
      </c>
      <c r="KG159" s="406" t="s">
        <v>397</v>
      </c>
      <c r="KH159" s="406" t="s">
        <v>397</v>
      </c>
      <c r="KI159" s="406" t="s">
        <v>397</v>
      </c>
      <c r="KJ159" s="406" t="s">
        <v>397</v>
      </c>
      <c r="KK159" s="406" t="s">
        <v>397</v>
      </c>
      <c r="KL159" s="406" t="s">
        <v>397</v>
      </c>
      <c r="KM159" s="406" t="s">
        <v>397</v>
      </c>
      <c r="KN159" s="406" t="s">
        <v>397</v>
      </c>
      <c r="KO159" s="406" t="s">
        <v>397</v>
      </c>
      <c r="KP159" s="406" t="s">
        <v>397</v>
      </c>
      <c r="KQ159" s="406" t="s">
        <v>397</v>
      </c>
      <c r="KR159" s="406" t="s">
        <v>397</v>
      </c>
      <c r="KS159" s="406" t="s">
        <v>397</v>
      </c>
      <c r="KT159" s="406" t="s">
        <v>397</v>
      </c>
      <c r="KU159" s="406"/>
      <c r="KV159" s="406"/>
      <c r="KW159" s="406"/>
      <c r="KX159" s="406"/>
      <c r="KY159" s="397"/>
      <c r="KZ159" s="397" t="s">
        <v>159</v>
      </c>
      <c r="LA159" s="397" t="s">
        <v>397</v>
      </c>
      <c r="LB159" s="397" t="s">
        <v>397</v>
      </c>
      <c r="LC159" s="397" t="s">
        <v>397</v>
      </c>
      <c r="LD159" s="397" t="s">
        <v>397</v>
      </c>
      <c r="LE159" s="397" t="s">
        <v>397</v>
      </c>
      <c r="LF159" s="397" t="s">
        <v>397</v>
      </c>
      <c r="LG159" s="397"/>
      <c r="LH159" s="406"/>
      <c r="LI159" s="406"/>
      <c r="LJ159" s="406"/>
      <c r="LK159" s="406"/>
      <c r="LL159" s="406"/>
      <c r="LM159" s="406"/>
      <c r="LN159" s="406"/>
      <c r="LO159" s="406"/>
      <c r="LP159" s="406"/>
      <c r="LQ159" s="406"/>
      <c r="LR159" s="406"/>
      <c r="LS159" s="406"/>
      <c r="LT159" s="406"/>
      <c r="LU159" s="406"/>
      <c r="LV159" s="406"/>
      <c r="LW159" s="406"/>
      <c r="LX159" s="406"/>
      <c r="LY159" s="406"/>
      <c r="LZ159" s="406"/>
      <c r="MA159" s="406"/>
      <c r="MB159" s="406"/>
      <c r="MC159" s="406"/>
      <c r="MD159" s="406"/>
      <c r="ME159" s="406"/>
      <c r="MF159" s="406"/>
      <c r="MG159" s="406"/>
      <c r="MH159" s="406"/>
      <c r="MI159" s="406"/>
      <c r="MJ159" s="406"/>
      <c r="MK159" s="406"/>
      <c r="ML159" s="406"/>
      <c r="MM159" s="406"/>
      <c r="MN159" s="406"/>
      <c r="MO159" s="406"/>
      <c r="MP159" s="406"/>
      <c r="MQ159" s="406"/>
      <c r="MR159" s="406"/>
      <c r="MS159" s="406"/>
      <c r="MT159" s="406"/>
      <c r="MU159" s="406"/>
      <c r="MV159" s="406"/>
      <c r="MW159" s="406"/>
      <c r="MX159" s="406"/>
      <c r="MY159" s="406"/>
      <c r="MZ159" s="406"/>
      <c r="NA159" s="406"/>
      <c r="NB159" s="406"/>
      <c r="NC159" s="406"/>
      <c r="ND159" s="406"/>
      <c r="NE159" s="406"/>
      <c r="NF159" s="406"/>
      <c r="NG159" s="406"/>
      <c r="NH159" s="406"/>
      <c r="NI159" s="406"/>
      <c r="NJ159" s="406"/>
      <c r="NK159" s="406"/>
      <c r="NL159" s="406"/>
      <c r="NM159" s="406"/>
      <c r="NN159" s="406"/>
      <c r="NO159" s="406"/>
      <c r="NP159" s="406"/>
      <c r="NQ159" s="406"/>
      <c r="NR159" s="406"/>
      <c r="NS159" s="406"/>
      <c r="NT159" s="406"/>
      <c r="NU159" s="406"/>
      <c r="NV159" s="406"/>
      <c r="NW159" s="406"/>
      <c r="NX159" s="406"/>
      <c r="NY159" s="406"/>
      <c r="NZ159" s="406"/>
      <c r="OA159" s="406"/>
      <c r="OB159" s="406"/>
      <c r="OC159" s="406"/>
      <c r="OD159" s="406"/>
      <c r="OE159" s="406"/>
      <c r="OF159" s="406"/>
      <c r="OG159" s="406"/>
      <c r="OH159" s="406"/>
      <c r="OI159" s="406"/>
      <c r="OJ159" s="406"/>
      <c r="OK159" s="406"/>
      <c r="OL159" s="406"/>
      <c r="OM159" s="406"/>
      <c r="ON159" s="406"/>
      <c r="OO159" s="406"/>
      <c r="OP159" s="406"/>
      <c r="OQ159" s="406"/>
      <c r="OR159" s="406"/>
      <c r="OS159" s="406"/>
      <c r="OT159" s="406"/>
      <c r="OU159" s="406"/>
      <c r="OV159" s="406"/>
      <c r="OW159" s="406"/>
      <c r="OX159" s="406"/>
      <c r="OY159" s="406"/>
      <c r="OZ159" s="406"/>
      <c r="PA159" s="406"/>
      <c r="PB159" s="406"/>
      <c r="PC159" s="406"/>
      <c r="PD159" s="406"/>
      <c r="PE159" s="406"/>
      <c r="PF159" s="406"/>
      <c r="PG159" s="406"/>
      <c r="PH159" s="406"/>
      <c r="PI159" s="406"/>
      <c r="PJ159" s="406"/>
      <c r="PK159" s="406"/>
      <c r="PL159" s="406"/>
      <c r="PM159" s="406"/>
      <c r="PN159" s="406"/>
      <c r="PO159" s="406"/>
      <c r="PP159" s="406"/>
      <c r="PQ159" s="406"/>
      <c r="PR159" s="406"/>
      <c r="PS159" s="406"/>
      <c r="PT159" s="406"/>
      <c r="PU159" s="406"/>
      <c r="PV159" s="406"/>
      <c r="PW159" s="406"/>
      <c r="PX159" s="406"/>
      <c r="PY159" s="406"/>
      <c r="PZ159" s="406"/>
      <c r="QA159" s="406"/>
      <c r="QB159" s="406"/>
      <c r="QC159" s="406"/>
      <c r="QD159" s="406"/>
      <c r="QE159" s="406"/>
      <c r="QF159" s="406"/>
      <c r="QG159" s="406"/>
      <c r="QH159" s="406"/>
      <c r="QI159" s="406"/>
      <c r="QJ159" s="406"/>
      <c r="QK159" s="406"/>
      <c r="QL159" s="406"/>
      <c r="QM159" s="406"/>
      <c r="QN159" s="406"/>
      <c r="QO159" s="406"/>
      <c r="QP159" s="406"/>
      <c r="QQ159" s="406"/>
      <c r="QR159" s="406"/>
      <c r="QS159" s="406"/>
      <c r="QT159" s="406"/>
      <c r="QU159" s="406"/>
      <c r="QV159" s="406"/>
      <c r="QW159" s="406"/>
      <c r="QX159" s="406"/>
      <c r="QY159" s="406"/>
      <c r="QZ159" s="406"/>
      <c r="RA159" s="406"/>
      <c r="RB159" s="406"/>
      <c r="RC159" s="406"/>
      <c r="RD159" s="406"/>
      <c r="RE159" s="406"/>
      <c r="RF159" s="406"/>
      <c r="RG159" s="406"/>
      <c r="RH159" s="406"/>
      <c r="RI159" s="406"/>
      <c r="RJ159" s="406"/>
      <c r="RK159" s="406"/>
      <c r="RL159" s="406"/>
      <c r="RM159" s="406"/>
      <c r="RN159" s="406"/>
      <c r="RO159" s="406"/>
      <c r="RP159" s="406"/>
      <c r="RQ159" s="406"/>
      <c r="RR159" s="406"/>
      <c r="RS159" s="406"/>
      <c r="RT159" s="406"/>
      <c r="RU159" s="406"/>
      <c r="RV159" s="406"/>
      <c r="RW159" s="406"/>
      <c r="RX159" s="406"/>
      <c r="RY159" s="406"/>
      <c r="RZ159" s="406"/>
      <c r="SA159" s="406"/>
      <c r="SB159" s="406"/>
      <c r="SC159" s="406"/>
      <c r="SD159" s="406"/>
      <c r="SE159" s="406"/>
      <c r="SF159" s="406"/>
      <c r="SG159" s="406"/>
    </row>
    <row r="160" spans="1:501">
      <c r="A160" s="395"/>
      <c r="B160" s="395" t="s">
        <v>219</v>
      </c>
      <c r="C160" s="395">
        <v>61</v>
      </c>
      <c r="D160" s="395">
        <v>70</v>
      </c>
      <c r="E160" s="395">
        <v>98</v>
      </c>
      <c r="F160" s="395">
        <v>66</v>
      </c>
      <c r="G160" s="395">
        <v>86</v>
      </c>
      <c r="H160" s="395">
        <v>92</v>
      </c>
      <c r="I160" s="395">
        <v>463</v>
      </c>
      <c r="J160" s="395">
        <v>265</v>
      </c>
      <c r="K160" s="395">
        <v>366</v>
      </c>
      <c r="L160" s="395">
        <v>491</v>
      </c>
      <c r="M160" s="395">
        <v>0</v>
      </c>
      <c r="N160" s="395"/>
      <c r="O160" s="398" t="s">
        <v>528</v>
      </c>
      <c r="P160" s="395">
        <v>476</v>
      </c>
      <c r="Q160" s="395">
        <v>366</v>
      </c>
      <c r="R160" s="395">
        <v>314</v>
      </c>
      <c r="S160" s="395">
        <v>408</v>
      </c>
      <c r="T160" s="395">
        <v>491</v>
      </c>
      <c r="U160" s="395">
        <v>0</v>
      </c>
      <c r="V160" s="395">
        <v>0</v>
      </c>
      <c r="W160" s="395" t="s">
        <v>397</v>
      </c>
      <c r="X160" s="395" t="s">
        <v>397</v>
      </c>
      <c r="Y160" s="395" t="s">
        <v>397</v>
      </c>
      <c r="Z160" s="395"/>
      <c r="AA160" s="395"/>
      <c r="AB160" s="395"/>
      <c r="AC160" s="395"/>
      <c r="AD160" s="395"/>
      <c r="AE160" s="395"/>
      <c r="AF160" s="397" t="s">
        <v>219</v>
      </c>
      <c r="AG160" s="395" t="s">
        <v>219</v>
      </c>
      <c r="AH160" s="406" t="s">
        <v>397</v>
      </c>
      <c r="AI160" s="406" t="s">
        <v>397</v>
      </c>
      <c r="AJ160" s="406" t="s">
        <v>397</v>
      </c>
      <c r="AK160" s="406" t="s">
        <v>397</v>
      </c>
      <c r="AL160" s="406" t="s">
        <v>397</v>
      </c>
      <c r="AM160" s="406" t="s">
        <v>397</v>
      </c>
      <c r="AN160" s="406" t="s">
        <v>397</v>
      </c>
      <c r="AO160" s="406" t="s">
        <v>397</v>
      </c>
      <c r="AP160" s="406" t="s">
        <v>397</v>
      </c>
      <c r="AQ160" s="406" t="s">
        <v>397</v>
      </c>
      <c r="AR160" s="406" t="s">
        <v>397</v>
      </c>
      <c r="AS160" s="406" t="s">
        <v>397</v>
      </c>
      <c r="AT160" s="406" t="s">
        <v>397</v>
      </c>
      <c r="AU160" s="406" t="s">
        <v>397</v>
      </c>
      <c r="AV160" s="406" t="s">
        <v>397</v>
      </c>
      <c r="AW160" s="406" t="s">
        <v>397</v>
      </c>
      <c r="AX160" s="406" t="s">
        <v>397</v>
      </c>
      <c r="AY160" s="406" t="s">
        <v>397</v>
      </c>
      <c r="AZ160" s="406" t="s">
        <v>397</v>
      </c>
      <c r="BA160" s="406" t="s">
        <v>397</v>
      </c>
      <c r="BB160" s="406" t="s">
        <v>397</v>
      </c>
      <c r="BC160" s="406" t="s">
        <v>397</v>
      </c>
      <c r="BD160" s="406" t="s">
        <v>397</v>
      </c>
      <c r="BE160" s="406" t="s">
        <v>397</v>
      </c>
      <c r="BF160" s="406" t="s">
        <v>397</v>
      </c>
      <c r="BG160" s="406" t="s">
        <v>397</v>
      </c>
      <c r="BH160" s="406" t="s">
        <v>397</v>
      </c>
      <c r="BI160" s="406" t="s">
        <v>397</v>
      </c>
      <c r="BJ160" s="406" t="s">
        <v>397</v>
      </c>
      <c r="BK160" s="406" t="s">
        <v>397</v>
      </c>
      <c r="BL160" s="406" t="s">
        <v>397</v>
      </c>
      <c r="BM160" s="406" t="s">
        <v>397</v>
      </c>
      <c r="BN160" s="406" t="s">
        <v>397</v>
      </c>
      <c r="BO160" s="406" t="s">
        <v>397</v>
      </c>
      <c r="BP160" s="406" t="s">
        <v>397</v>
      </c>
      <c r="BQ160" s="406" t="s">
        <v>397</v>
      </c>
      <c r="BR160" s="406" t="s">
        <v>397</v>
      </c>
      <c r="BS160" s="406" t="s">
        <v>397</v>
      </c>
      <c r="BT160" s="406" t="s">
        <v>397</v>
      </c>
      <c r="BU160" s="406" t="s">
        <v>397</v>
      </c>
      <c r="BV160" s="406" t="s">
        <v>397</v>
      </c>
      <c r="BW160" s="406" t="s">
        <v>397</v>
      </c>
      <c r="BX160" s="406" t="s">
        <v>397</v>
      </c>
      <c r="BY160" s="406" t="s">
        <v>397</v>
      </c>
      <c r="BZ160" s="406" t="s">
        <v>397</v>
      </c>
      <c r="CA160" s="406" t="s">
        <v>397</v>
      </c>
      <c r="CB160" s="406" t="s">
        <v>397</v>
      </c>
      <c r="CC160" s="406" t="s">
        <v>397</v>
      </c>
      <c r="CD160" s="406" t="s">
        <v>397</v>
      </c>
      <c r="CE160" s="406" t="s">
        <v>397</v>
      </c>
      <c r="CF160" s="406" t="s">
        <v>397</v>
      </c>
      <c r="CG160" s="406" t="s">
        <v>397</v>
      </c>
      <c r="CH160" s="406" t="s">
        <v>397</v>
      </c>
      <c r="CI160" s="406" t="s">
        <v>397</v>
      </c>
      <c r="CJ160" s="406" t="s">
        <v>397</v>
      </c>
      <c r="CK160" s="406" t="s">
        <v>397</v>
      </c>
      <c r="CL160" s="406" t="s">
        <v>397</v>
      </c>
      <c r="CM160" s="406" t="s">
        <v>397</v>
      </c>
      <c r="CN160" s="406" t="s">
        <v>397</v>
      </c>
      <c r="CO160" s="406" t="s">
        <v>397</v>
      </c>
      <c r="CP160" s="406" t="s">
        <v>397</v>
      </c>
      <c r="CQ160" s="406" t="s">
        <v>397</v>
      </c>
      <c r="CR160" s="406" t="s">
        <v>397</v>
      </c>
      <c r="CS160" s="406" t="s">
        <v>397</v>
      </c>
      <c r="CT160" s="406" t="s">
        <v>397</v>
      </c>
      <c r="CU160" s="406" t="s">
        <v>397</v>
      </c>
      <c r="CV160" s="406" t="s">
        <v>397</v>
      </c>
      <c r="CW160" s="406" t="s">
        <v>397</v>
      </c>
      <c r="CX160" s="406" t="s">
        <v>397</v>
      </c>
      <c r="CY160" s="406" t="s">
        <v>397</v>
      </c>
      <c r="CZ160" s="406" t="s">
        <v>397</v>
      </c>
      <c r="DA160" s="406" t="s">
        <v>397</v>
      </c>
      <c r="DB160" s="406" t="s">
        <v>397</v>
      </c>
      <c r="DC160" s="397"/>
      <c r="DD160" s="397"/>
      <c r="DE160" s="397"/>
      <c r="DF160" s="397" t="s">
        <v>397</v>
      </c>
      <c r="DG160" s="397" t="s">
        <v>397</v>
      </c>
      <c r="DH160" s="397" t="s">
        <v>397</v>
      </c>
      <c r="DI160" s="397" t="s">
        <v>397</v>
      </c>
      <c r="DJ160" s="397" t="s">
        <v>397</v>
      </c>
      <c r="DK160" s="397" t="s">
        <v>397</v>
      </c>
      <c r="DL160" s="397"/>
      <c r="DM160" s="397"/>
      <c r="DN160" s="397" t="s">
        <v>219</v>
      </c>
      <c r="DO160" s="395" t="s">
        <v>219</v>
      </c>
      <c r="DP160" s="406" t="s">
        <v>397</v>
      </c>
      <c r="DQ160" s="406" t="s">
        <v>397</v>
      </c>
      <c r="DR160" s="406" t="s">
        <v>397</v>
      </c>
      <c r="DS160" s="406" t="s">
        <v>397</v>
      </c>
      <c r="DT160" s="406" t="s">
        <v>397</v>
      </c>
      <c r="DU160" s="406" t="s">
        <v>397</v>
      </c>
      <c r="DV160" s="406" t="s">
        <v>397</v>
      </c>
      <c r="DW160" s="406" t="s">
        <v>397</v>
      </c>
      <c r="DX160" s="406" t="s">
        <v>397</v>
      </c>
      <c r="DY160" s="406" t="s">
        <v>397</v>
      </c>
      <c r="DZ160" s="406" t="s">
        <v>397</v>
      </c>
      <c r="EA160" s="406" t="s">
        <v>397</v>
      </c>
      <c r="EB160" s="406" t="s">
        <v>397</v>
      </c>
      <c r="EC160" s="406" t="s">
        <v>397</v>
      </c>
      <c r="ED160" s="406" t="s">
        <v>397</v>
      </c>
      <c r="EE160" s="406" t="s">
        <v>397</v>
      </c>
      <c r="EF160" s="406" t="s">
        <v>397</v>
      </c>
      <c r="EG160" s="406" t="s">
        <v>397</v>
      </c>
      <c r="EH160" s="406" t="s">
        <v>397</v>
      </c>
      <c r="EI160" s="406" t="s">
        <v>397</v>
      </c>
      <c r="EJ160" s="406" t="s">
        <v>397</v>
      </c>
      <c r="EK160" s="406" t="s">
        <v>397</v>
      </c>
      <c r="EL160" s="406" t="s">
        <v>397</v>
      </c>
      <c r="EM160" s="406" t="s">
        <v>397</v>
      </c>
      <c r="EN160" s="406" t="s">
        <v>397</v>
      </c>
      <c r="EO160" s="406" t="s">
        <v>397</v>
      </c>
      <c r="EP160" s="406" t="s">
        <v>397</v>
      </c>
      <c r="EQ160" s="406" t="s">
        <v>397</v>
      </c>
      <c r="ER160" s="406" t="s">
        <v>397</v>
      </c>
      <c r="ES160" s="406" t="s">
        <v>397</v>
      </c>
      <c r="ET160" s="406" t="s">
        <v>397</v>
      </c>
      <c r="EU160" s="406" t="s">
        <v>397</v>
      </c>
      <c r="EV160" s="406" t="s">
        <v>397</v>
      </c>
      <c r="EW160" s="406" t="s">
        <v>397</v>
      </c>
      <c r="EX160" s="406" t="s">
        <v>397</v>
      </c>
      <c r="EY160" s="406" t="s">
        <v>397</v>
      </c>
      <c r="EZ160" s="406" t="s">
        <v>397</v>
      </c>
      <c r="FA160" s="406" t="s">
        <v>397</v>
      </c>
      <c r="FB160" s="406" t="s">
        <v>397</v>
      </c>
      <c r="FC160" s="406" t="s">
        <v>397</v>
      </c>
      <c r="FD160" s="406" t="s">
        <v>397</v>
      </c>
      <c r="FE160" s="406" t="s">
        <v>397</v>
      </c>
      <c r="FF160" s="406" t="s">
        <v>397</v>
      </c>
      <c r="FG160" s="406" t="s">
        <v>397</v>
      </c>
      <c r="FH160" s="406" t="s">
        <v>397</v>
      </c>
      <c r="FI160" s="406" t="s">
        <v>397</v>
      </c>
      <c r="FJ160" s="406" t="s">
        <v>397</v>
      </c>
      <c r="FK160" s="406" t="s">
        <v>397</v>
      </c>
      <c r="FL160" s="406" t="s">
        <v>397</v>
      </c>
      <c r="FM160" s="406" t="s">
        <v>397</v>
      </c>
      <c r="FN160" s="406" t="s">
        <v>397</v>
      </c>
      <c r="FO160" s="406" t="s">
        <v>397</v>
      </c>
      <c r="FP160" s="406" t="s">
        <v>397</v>
      </c>
      <c r="FQ160" s="406" t="s">
        <v>397</v>
      </c>
      <c r="FR160" s="406" t="s">
        <v>397</v>
      </c>
      <c r="FS160" s="406" t="s">
        <v>397</v>
      </c>
      <c r="FT160" s="406" t="s">
        <v>397</v>
      </c>
      <c r="FU160" s="406" t="s">
        <v>397</v>
      </c>
      <c r="FV160" s="406" t="s">
        <v>397</v>
      </c>
      <c r="FW160" s="406" t="s">
        <v>397</v>
      </c>
      <c r="FX160" s="406" t="s">
        <v>397</v>
      </c>
      <c r="FY160" s="406" t="s">
        <v>397</v>
      </c>
      <c r="FZ160" s="406" t="s">
        <v>397</v>
      </c>
      <c r="GA160" s="406" t="s">
        <v>397</v>
      </c>
      <c r="GB160" s="406" t="s">
        <v>397</v>
      </c>
      <c r="GC160" s="406" t="s">
        <v>397</v>
      </c>
      <c r="GD160" s="406" t="s">
        <v>397</v>
      </c>
      <c r="GE160" s="406" t="s">
        <v>397</v>
      </c>
      <c r="GF160" s="406" t="s">
        <v>397</v>
      </c>
      <c r="GG160" s="406" t="s">
        <v>397</v>
      </c>
      <c r="GH160" s="406" t="s">
        <v>397</v>
      </c>
      <c r="GI160" s="406" t="s">
        <v>397</v>
      </c>
      <c r="GJ160" s="406" t="s">
        <v>397</v>
      </c>
      <c r="GK160" s="406" t="s">
        <v>397</v>
      </c>
      <c r="GL160" s="406" t="s">
        <v>397</v>
      </c>
      <c r="GM160" s="406" t="s">
        <v>397</v>
      </c>
      <c r="GN160" s="406" t="s">
        <v>397</v>
      </c>
      <c r="GO160" s="406" t="s">
        <v>397</v>
      </c>
      <c r="GP160" s="406" t="s">
        <v>397</v>
      </c>
      <c r="GQ160" s="406" t="s">
        <v>397</v>
      </c>
      <c r="GR160" s="406" t="s">
        <v>397</v>
      </c>
      <c r="GS160" s="406" t="s">
        <v>397</v>
      </c>
      <c r="GT160" s="406" t="s">
        <v>397</v>
      </c>
      <c r="GU160" s="406" t="s">
        <v>397</v>
      </c>
      <c r="GV160" s="406" t="s">
        <v>397</v>
      </c>
      <c r="GW160" s="406" t="s">
        <v>397</v>
      </c>
      <c r="GX160" s="406" t="s">
        <v>397</v>
      </c>
      <c r="GY160" s="406" t="s">
        <v>397</v>
      </c>
      <c r="GZ160" s="406" t="s">
        <v>397</v>
      </c>
      <c r="HA160" s="406" t="s">
        <v>397</v>
      </c>
      <c r="HB160" s="406" t="s">
        <v>397</v>
      </c>
      <c r="HC160" s="406" t="s">
        <v>397</v>
      </c>
      <c r="HD160" s="406" t="s">
        <v>397</v>
      </c>
      <c r="HE160" s="406" t="s">
        <v>397</v>
      </c>
      <c r="HF160" s="406" t="s">
        <v>397</v>
      </c>
      <c r="HG160" s="406" t="s">
        <v>397</v>
      </c>
      <c r="HH160" s="406" t="s">
        <v>397</v>
      </c>
      <c r="HI160" s="406" t="s">
        <v>397</v>
      </c>
      <c r="HJ160" s="406" t="s">
        <v>397</v>
      </c>
      <c r="HK160" s="406" t="s">
        <v>397</v>
      </c>
      <c r="HL160" s="406" t="s">
        <v>397</v>
      </c>
      <c r="HM160" s="406" t="s">
        <v>397</v>
      </c>
      <c r="HN160" s="406" t="s">
        <v>397</v>
      </c>
      <c r="HO160" s="406" t="s">
        <v>397</v>
      </c>
      <c r="HP160" s="406" t="s">
        <v>397</v>
      </c>
      <c r="HQ160" s="406" t="s">
        <v>397</v>
      </c>
      <c r="HR160" s="406" t="s">
        <v>397</v>
      </c>
      <c r="HS160" s="406" t="s">
        <v>397</v>
      </c>
      <c r="HT160" s="406" t="s">
        <v>397</v>
      </c>
      <c r="HU160" s="406" t="s">
        <v>397</v>
      </c>
      <c r="HV160" s="406" t="s">
        <v>397</v>
      </c>
      <c r="HW160" s="406" t="s">
        <v>397</v>
      </c>
      <c r="HX160" s="406" t="s">
        <v>397</v>
      </c>
      <c r="HY160" s="406" t="s">
        <v>397</v>
      </c>
      <c r="HZ160" s="406" t="s">
        <v>397</v>
      </c>
      <c r="IA160" s="406" t="s">
        <v>397</v>
      </c>
      <c r="IB160" s="406" t="s">
        <v>397</v>
      </c>
      <c r="IC160" s="406" t="s">
        <v>397</v>
      </c>
      <c r="ID160" s="406" t="s">
        <v>397</v>
      </c>
      <c r="IE160" s="406" t="s">
        <v>397</v>
      </c>
      <c r="IF160" s="406" t="s">
        <v>397</v>
      </c>
      <c r="IG160" s="406" t="s">
        <v>397</v>
      </c>
      <c r="IH160" s="406" t="s">
        <v>397</v>
      </c>
      <c r="II160" s="406" t="s">
        <v>397</v>
      </c>
      <c r="IJ160" s="406" t="s">
        <v>397</v>
      </c>
      <c r="IK160" s="406" t="s">
        <v>397</v>
      </c>
      <c r="IL160" s="406" t="s">
        <v>397</v>
      </c>
      <c r="IM160" s="406" t="s">
        <v>397</v>
      </c>
      <c r="IN160" s="406" t="s">
        <v>397</v>
      </c>
      <c r="IO160" s="406" t="s">
        <v>397</v>
      </c>
      <c r="IP160" s="406" t="s">
        <v>397</v>
      </c>
      <c r="IQ160" s="406" t="s">
        <v>397</v>
      </c>
      <c r="IR160" s="406" t="s">
        <v>397</v>
      </c>
      <c r="IS160" s="406" t="s">
        <v>397</v>
      </c>
      <c r="IT160" s="406" t="s">
        <v>397</v>
      </c>
      <c r="IU160" s="406" t="s">
        <v>397</v>
      </c>
      <c r="IV160" s="406" t="s">
        <v>397</v>
      </c>
      <c r="IW160" s="406" t="s">
        <v>397</v>
      </c>
      <c r="IX160" s="406" t="s">
        <v>397</v>
      </c>
      <c r="IY160" s="406" t="s">
        <v>397</v>
      </c>
      <c r="IZ160" s="406" t="s">
        <v>397</v>
      </c>
      <c r="JA160" s="406" t="s">
        <v>397</v>
      </c>
      <c r="JB160" s="406" t="s">
        <v>397</v>
      </c>
      <c r="JC160" s="406" t="s">
        <v>397</v>
      </c>
      <c r="JD160" s="406" t="s">
        <v>397</v>
      </c>
      <c r="JE160" s="406" t="s">
        <v>397</v>
      </c>
      <c r="JF160" s="406" t="s">
        <v>397</v>
      </c>
      <c r="JG160" s="406" t="s">
        <v>397</v>
      </c>
      <c r="JH160" s="406" t="s">
        <v>397</v>
      </c>
      <c r="JI160" s="406" t="s">
        <v>397</v>
      </c>
      <c r="JJ160" s="406" t="s">
        <v>397</v>
      </c>
      <c r="JK160" s="406" t="s">
        <v>397</v>
      </c>
      <c r="JL160" s="406" t="s">
        <v>397</v>
      </c>
      <c r="JM160" s="406" t="s">
        <v>397</v>
      </c>
      <c r="JN160" s="406" t="s">
        <v>397</v>
      </c>
      <c r="JO160" s="406" t="s">
        <v>397</v>
      </c>
      <c r="JP160" s="406" t="s">
        <v>397</v>
      </c>
      <c r="JQ160" s="406" t="s">
        <v>397</v>
      </c>
      <c r="JR160" s="406" t="s">
        <v>397</v>
      </c>
      <c r="JS160" s="406" t="s">
        <v>397</v>
      </c>
      <c r="JT160" s="406" t="s">
        <v>397</v>
      </c>
      <c r="JU160" s="406" t="s">
        <v>397</v>
      </c>
      <c r="JV160" s="406" t="s">
        <v>397</v>
      </c>
      <c r="JW160" s="406" t="s">
        <v>397</v>
      </c>
      <c r="JX160" s="406" t="s">
        <v>397</v>
      </c>
      <c r="JY160" s="406" t="s">
        <v>397</v>
      </c>
      <c r="JZ160" s="406" t="s">
        <v>397</v>
      </c>
      <c r="KA160" s="406" t="s">
        <v>397</v>
      </c>
      <c r="KB160" s="406" t="s">
        <v>397</v>
      </c>
      <c r="KC160" s="406" t="s">
        <v>397</v>
      </c>
      <c r="KD160" s="406" t="s">
        <v>397</v>
      </c>
      <c r="KE160" s="406" t="s">
        <v>397</v>
      </c>
      <c r="KF160" s="406" t="s">
        <v>397</v>
      </c>
      <c r="KG160" s="406" t="s">
        <v>397</v>
      </c>
      <c r="KH160" s="406" t="s">
        <v>397</v>
      </c>
      <c r="KI160" s="406" t="s">
        <v>397</v>
      </c>
      <c r="KJ160" s="406" t="s">
        <v>397</v>
      </c>
      <c r="KK160" s="406" t="s">
        <v>397</v>
      </c>
      <c r="KL160" s="406" t="s">
        <v>397</v>
      </c>
      <c r="KM160" s="406" t="s">
        <v>397</v>
      </c>
      <c r="KN160" s="406" t="s">
        <v>397</v>
      </c>
      <c r="KO160" s="406" t="s">
        <v>397</v>
      </c>
      <c r="KP160" s="406" t="s">
        <v>397</v>
      </c>
      <c r="KQ160" s="406" t="s">
        <v>397</v>
      </c>
      <c r="KR160" s="406" t="s">
        <v>397</v>
      </c>
      <c r="KS160" s="406" t="s">
        <v>397</v>
      </c>
      <c r="KT160" s="406" t="s">
        <v>397</v>
      </c>
      <c r="KU160" s="406"/>
      <c r="KV160" s="406"/>
      <c r="KW160" s="406"/>
      <c r="KX160" s="406"/>
      <c r="KY160" s="397"/>
      <c r="KZ160" s="397" t="s">
        <v>219</v>
      </c>
      <c r="LA160" s="397" t="s">
        <v>397</v>
      </c>
      <c r="LB160" s="397" t="s">
        <v>397</v>
      </c>
      <c r="LC160" s="397" t="s">
        <v>397</v>
      </c>
      <c r="LD160" s="397" t="s">
        <v>397</v>
      </c>
      <c r="LE160" s="397" t="s">
        <v>397</v>
      </c>
      <c r="LF160" s="397" t="s">
        <v>397</v>
      </c>
      <c r="LG160" s="397"/>
      <c r="LH160" s="406"/>
      <c r="LI160" s="406"/>
      <c r="LJ160" s="406"/>
      <c r="LK160" s="406"/>
      <c r="LL160" s="406"/>
      <c r="LM160" s="406"/>
      <c r="LN160" s="406"/>
      <c r="LO160" s="406"/>
      <c r="LP160" s="406"/>
      <c r="LQ160" s="406"/>
      <c r="LR160" s="406"/>
      <c r="LS160" s="406"/>
      <c r="LT160" s="406"/>
      <c r="LU160" s="406"/>
      <c r="LV160" s="406"/>
      <c r="LW160" s="406"/>
      <c r="LX160" s="406"/>
      <c r="LY160" s="406"/>
      <c r="LZ160" s="406"/>
      <c r="MA160" s="406"/>
      <c r="MB160" s="406"/>
      <c r="MC160" s="406"/>
      <c r="MD160" s="406"/>
      <c r="ME160" s="406"/>
      <c r="MF160" s="406"/>
      <c r="MG160" s="406"/>
      <c r="MH160" s="406"/>
      <c r="MI160" s="406"/>
      <c r="MJ160" s="406"/>
      <c r="MK160" s="406"/>
      <c r="ML160" s="406"/>
      <c r="MM160" s="406"/>
      <c r="MN160" s="406"/>
      <c r="MO160" s="406"/>
      <c r="MP160" s="406"/>
      <c r="MQ160" s="406"/>
      <c r="MR160" s="406"/>
      <c r="MS160" s="406"/>
      <c r="MT160" s="406"/>
      <c r="MU160" s="406"/>
      <c r="MV160" s="406"/>
      <c r="MW160" s="406"/>
      <c r="MX160" s="406"/>
      <c r="MY160" s="406"/>
      <c r="MZ160" s="406"/>
      <c r="NA160" s="406"/>
      <c r="NB160" s="406"/>
      <c r="NC160" s="406"/>
      <c r="ND160" s="406"/>
      <c r="NE160" s="406"/>
      <c r="NF160" s="406"/>
      <c r="NG160" s="406"/>
      <c r="NH160" s="406"/>
      <c r="NI160" s="406"/>
      <c r="NJ160" s="406"/>
      <c r="NK160" s="406"/>
      <c r="NL160" s="406"/>
      <c r="NM160" s="406"/>
      <c r="NN160" s="406"/>
      <c r="NO160" s="406"/>
      <c r="NP160" s="406"/>
      <c r="NQ160" s="406"/>
      <c r="NR160" s="406"/>
      <c r="NS160" s="406"/>
      <c r="NT160" s="406"/>
      <c r="NU160" s="406"/>
      <c r="NV160" s="406"/>
      <c r="NW160" s="406"/>
      <c r="NX160" s="406"/>
      <c r="NY160" s="406"/>
      <c r="NZ160" s="406"/>
      <c r="OA160" s="406"/>
      <c r="OB160" s="406"/>
      <c r="OC160" s="406"/>
      <c r="OD160" s="406"/>
      <c r="OE160" s="406"/>
      <c r="OF160" s="406"/>
      <c r="OG160" s="406"/>
      <c r="OH160" s="406"/>
      <c r="OI160" s="406"/>
      <c r="OJ160" s="406"/>
      <c r="OK160" s="406"/>
      <c r="OL160" s="406"/>
      <c r="OM160" s="406"/>
      <c r="ON160" s="406"/>
      <c r="OO160" s="406"/>
      <c r="OP160" s="406"/>
      <c r="OQ160" s="406"/>
      <c r="OR160" s="406"/>
      <c r="OS160" s="406"/>
      <c r="OT160" s="406"/>
      <c r="OU160" s="406"/>
      <c r="OV160" s="406"/>
      <c r="OW160" s="406"/>
      <c r="OX160" s="406"/>
      <c r="OY160" s="406"/>
      <c r="OZ160" s="406"/>
      <c r="PA160" s="406"/>
      <c r="PB160" s="406"/>
      <c r="PC160" s="406"/>
      <c r="PD160" s="406"/>
      <c r="PE160" s="406"/>
      <c r="PF160" s="406"/>
      <c r="PG160" s="406"/>
      <c r="PH160" s="406"/>
      <c r="PI160" s="406"/>
      <c r="PJ160" s="406"/>
      <c r="PK160" s="406"/>
      <c r="PL160" s="406"/>
      <c r="PM160" s="406"/>
      <c r="PN160" s="406"/>
      <c r="PO160" s="406"/>
      <c r="PP160" s="406"/>
      <c r="PQ160" s="406"/>
      <c r="PR160" s="406"/>
      <c r="PS160" s="406"/>
      <c r="PT160" s="406"/>
      <c r="PU160" s="406"/>
      <c r="PV160" s="406"/>
      <c r="PW160" s="406"/>
      <c r="PX160" s="406"/>
      <c r="PY160" s="406"/>
      <c r="PZ160" s="406"/>
      <c r="QA160" s="406"/>
      <c r="QB160" s="406"/>
      <c r="QC160" s="406"/>
      <c r="QD160" s="406"/>
      <c r="QE160" s="406"/>
      <c r="QF160" s="406"/>
      <c r="QG160" s="406"/>
      <c r="QH160" s="406"/>
      <c r="QI160" s="406"/>
      <c r="QJ160" s="406"/>
      <c r="QK160" s="406"/>
      <c r="QL160" s="406"/>
      <c r="QM160" s="406"/>
      <c r="QN160" s="406"/>
      <c r="QO160" s="406"/>
      <c r="QP160" s="406"/>
      <c r="QQ160" s="406"/>
      <c r="QR160" s="406"/>
      <c r="QS160" s="406"/>
      <c r="QT160" s="406"/>
      <c r="QU160" s="406"/>
      <c r="QV160" s="406"/>
      <c r="QW160" s="406"/>
      <c r="QX160" s="406"/>
      <c r="QY160" s="406"/>
      <c r="QZ160" s="406"/>
      <c r="RA160" s="406"/>
      <c r="RB160" s="406"/>
      <c r="RC160" s="406"/>
      <c r="RD160" s="406"/>
      <c r="RE160" s="406"/>
      <c r="RF160" s="406"/>
      <c r="RG160" s="406"/>
      <c r="RH160" s="406"/>
      <c r="RI160" s="406"/>
      <c r="RJ160" s="406"/>
      <c r="RK160" s="406"/>
      <c r="RL160" s="406"/>
      <c r="RM160" s="406"/>
      <c r="RN160" s="406"/>
      <c r="RO160" s="406"/>
      <c r="RP160" s="406"/>
      <c r="RQ160" s="406"/>
      <c r="RR160" s="406"/>
      <c r="RS160" s="406"/>
      <c r="RT160" s="406"/>
      <c r="RU160" s="406"/>
      <c r="RV160" s="406"/>
      <c r="RW160" s="406"/>
      <c r="RX160" s="406"/>
      <c r="RY160" s="406"/>
      <c r="RZ160" s="406"/>
      <c r="SA160" s="406"/>
      <c r="SB160" s="406"/>
      <c r="SC160" s="406"/>
      <c r="SD160" s="406"/>
      <c r="SE160" s="406"/>
      <c r="SF160" s="406"/>
      <c r="SG160" s="406"/>
    </row>
    <row r="161" spans="1:501">
      <c r="A161" s="395"/>
      <c r="B161" s="395" t="s">
        <v>220</v>
      </c>
      <c r="C161" s="395">
        <v>59</v>
      </c>
      <c r="D161" s="395">
        <v>69</v>
      </c>
      <c r="E161" s="395">
        <v>93</v>
      </c>
      <c r="F161" s="395">
        <v>41</v>
      </c>
      <c r="G161" s="395">
        <v>68</v>
      </c>
      <c r="H161" s="395">
        <v>76</v>
      </c>
      <c r="I161" s="395">
        <v>446</v>
      </c>
      <c r="J161" s="395">
        <v>239</v>
      </c>
      <c r="K161" s="395">
        <v>331</v>
      </c>
      <c r="L161" s="395">
        <v>462</v>
      </c>
      <c r="M161" s="395">
        <v>0</v>
      </c>
      <c r="N161" s="395"/>
      <c r="O161" s="398" t="s">
        <v>529</v>
      </c>
      <c r="P161" s="395">
        <v>448</v>
      </c>
      <c r="Q161" s="395">
        <v>331</v>
      </c>
      <c r="R161" s="395">
        <v>281</v>
      </c>
      <c r="S161" s="395">
        <v>376</v>
      </c>
      <c r="T161" s="395">
        <v>462</v>
      </c>
      <c r="U161" s="395">
        <v>0</v>
      </c>
      <c r="V161" s="395">
        <v>0</v>
      </c>
      <c r="W161" s="395" t="s">
        <v>397</v>
      </c>
      <c r="X161" s="395" t="s">
        <v>397</v>
      </c>
      <c r="Y161" s="395" t="s">
        <v>397</v>
      </c>
      <c r="Z161" s="395"/>
      <c r="AA161" s="395"/>
      <c r="AB161" s="395"/>
      <c r="AC161" s="395"/>
      <c r="AD161" s="395"/>
      <c r="AE161" s="395"/>
      <c r="AF161" s="397" t="s">
        <v>220</v>
      </c>
      <c r="AG161" s="395" t="s">
        <v>220</v>
      </c>
      <c r="AH161" s="406" t="s">
        <v>397</v>
      </c>
      <c r="AI161" s="406" t="s">
        <v>397</v>
      </c>
      <c r="AJ161" s="406" t="s">
        <v>397</v>
      </c>
      <c r="AK161" s="406" t="s">
        <v>397</v>
      </c>
      <c r="AL161" s="406" t="s">
        <v>397</v>
      </c>
      <c r="AM161" s="406" t="s">
        <v>397</v>
      </c>
      <c r="AN161" s="406" t="s">
        <v>397</v>
      </c>
      <c r="AO161" s="406" t="s">
        <v>397</v>
      </c>
      <c r="AP161" s="406" t="s">
        <v>397</v>
      </c>
      <c r="AQ161" s="406" t="s">
        <v>397</v>
      </c>
      <c r="AR161" s="406" t="s">
        <v>397</v>
      </c>
      <c r="AS161" s="406" t="s">
        <v>397</v>
      </c>
      <c r="AT161" s="406" t="s">
        <v>397</v>
      </c>
      <c r="AU161" s="406" t="s">
        <v>397</v>
      </c>
      <c r="AV161" s="406" t="s">
        <v>397</v>
      </c>
      <c r="AW161" s="406" t="s">
        <v>397</v>
      </c>
      <c r="AX161" s="406" t="s">
        <v>397</v>
      </c>
      <c r="AY161" s="406" t="s">
        <v>397</v>
      </c>
      <c r="AZ161" s="406" t="s">
        <v>397</v>
      </c>
      <c r="BA161" s="406" t="s">
        <v>397</v>
      </c>
      <c r="BB161" s="406" t="s">
        <v>397</v>
      </c>
      <c r="BC161" s="406" t="s">
        <v>397</v>
      </c>
      <c r="BD161" s="406" t="s">
        <v>397</v>
      </c>
      <c r="BE161" s="406" t="s">
        <v>397</v>
      </c>
      <c r="BF161" s="406" t="s">
        <v>397</v>
      </c>
      <c r="BG161" s="406" t="s">
        <v>397</v>
      </c>
      <c r="BH161" s="406" t="s">
        <v>397</v>
      </c>
      <c r="BI161" s="406" t="s">
        <v>397</v>
      </c>
      <c r="BJ161" s="406" t="s">
        <v>397</v>
      </c>
      <c r="BK161" s="406" t="s">
        <v>397</v>
      </c>
      <c r="BL161" s="406" t="s">
        <v>397</v>
      </c>
      <c r="BM161" s="406" t="s">
        <v>397</v>
      </c>
      <c r="BN161" s="406" t="s">
        <v>397</v>
      </c>
      <c r="BO161" s="406" t="s">
        <v>397</v>
      </c>
      <c r="BP161" s="406" t="s">
        <v>397</v>
      </c>
      <c r="BQ161" s="406" t="s">
        <v>397</v>
      </c>
      <c r="BR161" s="406" t="s">
        <v>397</v>
      </c>
      <c r="BS161" s="406" t="s">
        <v>397</v>
      </c>
      <c r="BT161" s="406" t="s">
        <v>397</v>
      </c>
      <c r="BU161" s="406" t="s">
        <v>397</v>
      </c>
      <c r="BV161" s="406" t="s">
        <v>397</v>
      </c>
      <c r="BW161" s="406" t="s">
        <v>397</v>
      </c>
      <c r="BX161" s="406" t="s">
        <v>397</v>
      </c>
      <c r="BY161" s="406" t="s">
        <v>397</v>
      </c>
      <c r="BZ161" s="406" t="s">
        <v>397</v>
      </c>
      <c r="CA161" s="406" t="s">
        <v>397</v>
      </c>
      <c r="CB161" s="406" t="s">
        <v>397</v>
      </c>
      <c r="CC161" s="406" t="s">
        <v>397</v>
      </c>
      <c r="CD161" s="406" t="s">
        <v>397</v>
      </c>
      <c r="CE161" s="406" t="s">
        <v>397</v>
      </c>
      <c r="CF161" s="406" t="s">
        <v>397</v>
      </c>
      <c r="CG161" s="406" t="s">
        <v>397</v>
      </c>
      <c r="CH161" s="406" t="s">
        <v>397</v>
      </c>
      <c r="CI161" s="406" t="s">
        <v>397</v>
      </c>
      <c r="CJ161" s="406" t="s">
        <v>397</v>
      </c>
      <c r="CK161" s="406" t="s">
        <v>397</v>
      </c>
      <c r="CL161" s="406" t="s">
        <v>397</v>
      </c>
      <c r="CM161" s="406" t="s">
        <v>397</v>
      </c>
      <c r="CN161" s="406" t="s">
        <v>397</v>
      </c>
      <c r="CO161" s="406" t="s">
        <v>397</v>
      </c>
      <c r="CP161" s="406" t="s">
        <v>397</v>
      </c>
      <c r="CQ161" s="406" t="s">
        <v>397</v>
      </c>
      <c r="CR161" s="406" t="s">
        <v>397</v>
      </c>
      <c r="CS161" s="406" t="s">
        <v>397</v>
      </c>
      <c r="CT161" s="406" t="s">
        <v>397</v>
      </c>
      <c r="CU161" s="406" t="s">
        <v>397</v>
      </c>
      <c r="CV161" s="406" t="s">
        <v>397</v>
      </c>
      <c r="CW161" s="406" t="s">
        <v>397</v>
      </c>
      <c r="CX161" s="406" t="s">
        <v>397</v>
      </c>
      <c r="CY161" s="406" t="s">
        <v>397</v>
      </c>
      <c r="CZ161" s="406" t="s">
        <v>397</v>
      </c>
      <c r="DA161" s="406" t="s">
        <v>397</v>
      </c>
      <c r="DB161" s="406" t="s">
        <v>397</v>
      </c>
      <c r="DC161" s="397"/>
      <c r="DD161" s="397"/>
      <c r="DE161" s="397"/>
      <c r="DF161" s="397" t="s">
        <v>397</v>
      </c>
      <c r="DG161" s="397" t="s">
        <v>397</v>
      </c>
      <c r="DH161" s="397" t="s">
        <v>397</v>
      </c>
      <c r="DI161" s="397" t="s">
        <v>397</v>
      </c>
      <c r="DJ161" s="397" t="s">
        <v>397</v>
      </c>
      <c r="DK161" s="397" t="s">
        <v>397</v>
      </c>
      <c r="DL161" s="397"/>
      <c r="DM161" s="397"/>
      <c r="DN161" s="397" t="s">
        <v>220</v>
      </c>
      <c r="DO161" s="395" t="s">
        <v>220</v>
      </c>
      <c r="DP161" s="406" t="s">
        <v>397</v>
      </c>
      <c r="DQ161" s="406" t="s">
        <v>397</v>
      </c>
      <c r="DR161" s="406" t="s">
        <v>397</v>
      </c>
      <c r="DS161" s="406" t="s">
        <v>397</v>
      </c>
      <c r="DT161" s="406" t="s">
        <v>397</v>
      </c>
      <c r="DU161" s="406" t="s">
        <v>397</v>
      </c>
      <c r="DV161" s="406" t="s">
        <v>397</v>
      </c>
      <c r="DW161" s="406" t="s">
        <v>397</v>
      </c>
      <c r="DX161" s="406" t="s">
        <v>397</v>
      </c>
      <c r="DY161" s="406" t="s">
        <v>397</v>
      </c>
      <c r="DZ161" s="406" t="s">
        <v>397</v>
      </c>
      <c r="EA161" s="406" t="s">
        <v>397</v>
      </c>
      <c r="EB161" s="406" t="s">
        <v>397</v>
      </c>
      <c r="EC161" s="406" t="s">
        <v>397</v>
      </c>
      <c r="ED161" s="406" t="s">
        <v>397</v>
      </c>
      <c r="EE161" s="406" t="s">
        <v>397</v>
      </c>
      <c r="EF161" s="406" t="s">
        <v>397</v>
      </c>
      <c r="EG161" s="406" t="s">
        <v>397</v>
      </c>
      <c r="EH161" s="406" t="s">
        <v>397</v>
      </c>
      <c r="EI161" s="406" t="s">
        <v>397</v>
      </c>
      <c r="EJ161" s="406" t="s">
        <v>397</v>
      </c>
      <c r="EK161" s="406" t="s">
        <v>397</v>
      </c>
      <c r="EL161" s="406" t="s">
        <v>397</v>
      </c>
      <c r="EM161" s="406" t="s">
        <v>397</v>
      </c>
      <c r="EN161" s="406" t="s">
        <v>397</v>
      </c>
      <c r="EO161" s="406" t="s">
        <v>397</v>
      </c>
      <c r="EP161" s="406" t="s">
        <v>397</v>
      </c>
      <c r="EQ161" s="406" t="s">
        <v>397</v>
      </c>
      <c r="ER161" s="406" t="s">
        <v>397</v>
      </c>
      <c r="ES161" s="406" t="s">
        <v>397</v>
      </c>
      <c r="ET161" s="406" t="s">
        <v>397</v>
      </c>
      <c r="EU161" s="406" t="s">
        <v>397</v>
      </c>
      <c r="EV161" s="406" t="s">
        <v>397</v>
      </c>
      <c r="EW161" s="406" t="s">
        <v>397</v>
      </c>
      <c r="EX161" s="406" t="s">
        <v>397</v>
      </c>
      <c r="EY161" s="406" t="s">
        <v>397</v>
      </c>
      <c r="EZ161" s="406" t="s">
        <v>397</v>
      </c>
      <c r="FA161" s="406" t="s">
        <v>397</v>
      </c>
      <c r="FB161" s="406" t="s">
        <v>397</v>
      </c>
      <c r="FC161" s="406" t="s">
        <v>397</v>
      </c>
      <c r="FD161" s="406" t="s">
        <v>397</v>
      </c>
      <c r="FE161" s="406" t="s">
        <v>397</v>
      </c>
      <c r="FF161" s="406" t="s">
        <v>397</v>
      </c>
      <c r="FG161" s="406" t="s">
        <v>397</v>
      </c>
      <c r="FH161" s="406" t="s">
        <v>397</v>
      </c>
      <c r="FI161" s="406" t="s">
        <v>397</v>
      </c>
      <c r="FJ161" s="406" t="s">
        <v>397</v>
      </c>
      <c r="FK161" s="406" t="s">
        <v>397</v>
      </c>
      <c r="FL161" s="406" t="s">
        <v>397</v>
      </c>
      <c r="FM161" s="406" t="s">
        <v>397</v>
      </c>
      <c r="FN161" s="406" t="s">
        <v>397</v>
      </c>
      <c r="FO161" s="406" t="s">
        <v>397</v>
      </c>
      <c r="FP161" s="406" t="s">
        <v>397</v>
      </c>
      <c r="FQ161" s="406" t="s">
        <v>397</v>
      </c>
      <c r="FR161" s="406" t="s">
        <v>397</v>
      </c>
      <c r="FS161" s="406" t="s">
        <v>397</v>
      </c>
      <c r="FT161" s="406" t="s">
        <v>397</v>
      </c>
      <c r="FU161" s="406" t="s">
        <v>397</v>
      </c>
      <c r="FV161" s="406" t="s">
        <v>397</v>
      </c>
      <c r="FW161" s="406" t="s">
        <v>397</v>
      </c>
      <c r="FX161" s="406" t="s">
        <v>397</v>
      </c>
      <c r="FY161" s="406" t="s">
        <v>397</v>
      </c>
      <c r="FZ161" s="406" t="s">
        <v>397</v>
      </c>
      <c r="GA161" s="406" t="s">
        <v>397</v>
      </c>
      <c r="GB161" s="406" t="s">
        <v>397</v>
      </c>
      <c r="GC161" s="406" t="s">
        <v>397</v>
      </c>
      <c r="GD161" s="406" t="s">
        <v>397</v>
      </c>
      <c r="GE161" s="406" t="s">
        <v>397</v>
      </c>
      <c r="GF161" s="406" t="s">
        <v>397</v>
      </c>
      <c r="GG161" s="406" t="s">
        <v>397</v>
      </c>
      <c r="GH161" s="406" t="s">
        <v>397</v>
      </c>
      <c r="GI161" s="406" t="s">
        <v>397</v>
      </c>
      <c r="GJ161" s="406" t="s">
        <v>397</v>
      </c>
      <c r="GK161" s="406" t="s">
        <v>397</v>
      </c>
      <c r="GL161" s="406" t="s">
        <v>397</v>
      </c>
      <c r="GM161" s="406" t="s">
        <v>397</v>
      </c>
      <c r="GN161" s="406" t="s">
        <v>397</v>
      </c>
      <c r="GO161" s="406" t="s">
        <v>397</v>
      </c>
      <c r="GP161" s="406" t="s">
        <v>397</v>
      </c>
      <c r="GQ161" s="406" t="s">
        <v>397</v>
      </c>
      <c r="GR161" s="406" t="s">
        <v>397</v>
      </c>
      <c r="GS161" s="406" t="s">
        <v>397</v>
      </c>
      <c r="GT161" s="406" t="s">
        <v>397</v>
      </c>
      <c r="GU161" s="406" t="s">
        <v>397</v>
      </c>
      <c r="GV161" s="406" t="s">
        <v>397</v>
      </c>
      <c r="GW161" s="406" t="s">
        <v>397</v>
      </c>
      <c r="GX161" s="406" t="s">
        <v>397</v>
      </c>
      <c r="GY161" s="406" t="s">
        <v>397</v>
      </c>
      <c r="GZ161" s="406" t="s">
        <v>397</v>
      </c>
      <c r="HA161" s="406" t="s">
        <v>397</v>
      </c>
      <c r="HB161" s="406" t="s">
        <v>397</v>
      </c>
      <c r="HC161" s="406" t="s">
        <v>397</v>
      </c>
      <c r="HD161" s="406" t="s">
        <v>397</v>
      </c>
      <c r="HE161" s="406" t="s">
        <v>397</v>
      </c>
      <c r="HF161" s="406" t="s">
        <v>397</v>
      </c>
      <c r="HG161" s="406" t="s">
        <v>397</v>
      </c>
      <c r="HH161" s="406" t="s">
        <v>397</v>
      </c>
      <c r="HI161" s="406" t="s">
        <v>397</v>
      </c>
      <c r="HJ161" s="406" t="s">
        <v>397</v>
      </c>
      <c r="HK161" s="406" t="s">
        <v>397</v>
      </c>
      <c r="HL161" s="406" t="s">
        <v>397</v>
      </c>
      <c r="HM161" s="406" t="s">
        <v>397</v>
      </c>
      <c r="HN161" s="406" t="s">
        <v>397</v>
      </c>
      <c r="HO161" s="406" t="s">
        <v>397</v>
      </c>
      <c r="HP161" s="406" t="s">
        <v>397</v>
      </c>
      <c r="HQ161" s="406" t="s">
        <v>397</v>
      </c>
      <c r="HR161" s="406" t="s">
        <v>397</v>
      </c>
      <c r="HS161" s="406" t="s">
        <v>397</v>
      </c>
      <c r="HT161" s="406" t="s">
        <v>397</v>
      </c>
      <c r="HU161" s="406" t="s">
        <v>397</v>
      </c>
      <c r="HV161" s="406" t="s">
        <v>397</v>
      </c>
      <c r="HW161" s="406" t="s">
        <v>397</v>
      </c>
      <c r="HX161" s="406" t="s">
        <v>397</v>
      </c>
      <c r="HY161" s="406" t="s">
        <v>397</v>
      </c>
      <c r="HZ161" s="406" t="s">
        <v>397</v>
      </c>
      <c r="IA161" s="406" t="s">
        <v>397</v>
      </c>
      <c r="IB161" s="406" t="s">
        <v>397</v>
      </c>
      <c r="IC161" s="406" t="s">
        <v>397</v>
      </c>
      <c r="ID161" s="406" t="s">
        <v>397</v>
      </c>
      <c r="IE161" s="406" t="s">
        <v>397</v>
      </c>
      <c r="IF161" s="406" t="s">
        <v>397</v>
      </c>
      <c r="IG161" s="406" t="s">
        <v>397</v>
      </c>
      <c r="IH161" s="406" t="s">
        <v>397</v>
      </c>
      <c r="II161" s="406" t="s">
        <v>397</v>
      </c>
      <c r="IJ161" s="406" t="s">
        <v>397</v>
      </c>
      <c r="IK161" s="406" t="s">
        <v>397</v>
      </c>
      <c r="IL161" s="406" t="s">
        <v>397</v>
      </c>
      <c r="IM161" s="406" t="s">
        <v>397</v>
      </c>
      <c r="IN161" s="406" t="s">
        <v>397</v>
      </c>
      <c r="IO161" s="406" t="s">
        <v>397</v>
      </c>
      <c r="IP161" s="406" t="s">
        <v>397</v>
      </c>
      <c r="IQ161" s="406" t="s">
        <v>397</v>
      </c>
      <c r="IR161" s="406" t="s">
        <v>397</v>
      </c>
      <c r="IS161" s="406" t="s">
        <v>397</v>
      </c>
      <c r="IT161" s="406" t="s">
        <v>397</v>
      </c>
      <c r="IU161" s="406" t="s">
        <v>397</v>
      </c>
      <c r="IV161" s="406" t="s">
        <v>397</v>
      </c>
      <c r="IW161" s="406" t="s">
        <v>397</v>
      </c>
      <c r="IX161" s="406" t="s">
        <v>397</v>
      </c>
      <c r="IY161" s="406" t="s">
        <v>397</v>
      </c>
      <c r="IZ161" s="406" t="s">
        <v>397</v>
      </c>
      <c r="JA161" s="406" t="s">
        <v>397</v>
      </c>
      <c r="JB161" s="406" t="s">
        <v>397</v>
      </c>
      <c r="JC161" s="406" t="s">
        <v>397</v>
      </c>
      <c r="JD161" s="406" t="s">
        <v>397</v>
      </c>
      <c r="JE161" s="406" t="s">
        <v>397</v>
      </c>
      <c r="JF161" s="406" t="s">
        <v>397</v>
      </c>
      <c r="JG161" s="406" t="s">
        <v>397</v>
      </c>
      <c r="JH161" s="406" t="s">
        <v>397</v>
      </c>
      <c r="JI161" s="406" t="s">
        <v>397</v>
      </c>
      <c r="JJ161" s="406" t="s">
        <v>397</v>
      </c>
      <c r="JK161" s="406" t="s">
        <v>397</v>
      </c>
      <c r="JL161" s="406" t="s">
        <v>397</v>
      </c>
      <c r="JM161" s="406" t="s">
        <v>397</v>
      </c>
      <c r="JN161" s="406" t="s">
        <v>397</v>
      </c>
      <c r="JO161" s="406" t="s">
        <v>397</v>
      </c>
      <c r="JP161" s="406" t="s">
        <v>397</v>
      </c>
      <c r="JQ161" s="406" t="s">
        <v>397</v>
      </c>
      <c r="JR161" s="406" t="s">
        <v>397</v>
      </c>
      <c r="JS161" s="406" t="s">
        <v>397</v>
      </c>
      <c r="JT161" s="406" t="s">
        <v>397</v>
      </c>
      <c r="JU161" s="406" t="s">
        <v>397</v>
      </c>
      <c r="JV161" s="406" t="s">
        <v>397</v>
      </c>
      <c r="JW161" s="406" t="s">
        <v>397</v>
      </c>
      <c r="JX161" s="406" t="s">
        <v>397</v>
      </c>
      <c r="JY161" s="406" t="s">
        <v>397</v>
      </c>
      <c r="JZ161" s="406" t="s">
        <v>397</v>
      </c>
      <c r="KA161" s="406" t="s">
        <v>397</v>
      </c>
      <c r="KB161" s="406" t="s">
        <v>397</v>
      </c>
      <c r="KC161" s="406" t="s">
        <v>397</v>
      </c>
      <c r="KD161" s="406" t="s">
        <v>397</v>
      </c>
      <c r="KE161" s="406" t="s">
        <v>397</v>
      </c>
      <c r="KF161" s="406" t="s">
        <v>397</v>
      </c>
      <c r="KG161" s="406" t="s">
        <v>397</v>
      </c>
      <c r="KH161" s="406" t="s">
        <v>397</v>
      </c>
      <c r="KI161" s="406" t="s">
        <v>397</v>
      </c>
      <c r="KJ161" s="406" t="s">
        <v>397</v>
      </c>
      <c r="KK161" s="406" t="s">
        <v>397</v>
      </c>
      <c r="KL161" s="406" t="s">
        <v>397</v>
      </c>
      <c r="KM161" s="406" t="s">
        <v>397</v>
      </c>
      <c r="KN161" s="406" t="s">
        <v>397</v>
      </c>
      <c r="KO161" s="406" t="s">
        <v>397</v>
      </c>
      <c r="KP161" s="406" t="s">
        <v>397</v>
      </c>
      <c r="KQ161" s="406" t="s">
        <v>397</v>
      </c>
      <c r="KR161" s="406" t="s">
        <v>397</v>
      </c>
      <c r="KS161" s="406" t="s">
        <v>397</v>
      </c>
      <c r="KT161" s="406" t="s">
        <v>397</v>
      </c>
      <c r="KU161" s="406"/>
      <c r="KV161" s="406"/>
      <c r="KW161" s="406"/>
      <c r="KX161" s="406"/>
      <c r="KY161" s="397"/>
      <c r="KZ161" s="397" t="s">
        <v>220</v>
      </c>
      <c r="LA161" s="397" t="s">
        <v>397</v>
      </c>
      <c r="LB161" s="397" t="s">
        <v>397</v>
      </c>
      <c r="LC161" s="397" t="s">
        <v>397</v>
      </c>
      <c r="LD161" s="397" t="s">
        <v>397</v>
      </c>
      <c r="LE161" s="397" t="s">
        <v>397</v>
      </c>
      <c r="LF161" s="397" t="s">
        <v>397</v>
      </c>
      <c r="LG161" s="397"/>
      <c r="LH161" s="406"/>
      <c r="LI161" s="406"/>
      <c r="LJ161" s="406"/>
      <c r="LK161" s="406"/>
      <c r="LL161" s="406"/>
      <c r="LM161" s="406"/>
      <c r="LN161" s="406"/>
      <c r="LO161" s="406"/>
      <c r="LP161" s="406"/>
      <c r="LQ161" s="406"/>
      <c r="LR161" s="406"/>
      <c r="LS161" s="406"/>
      <c r="LT161" s="406"/>
      <c r="LU161" s="406"/>
      <c r="LV161" s="406"/>
      <c r="LW161" s="406"/>
      <c r="LX161" s="406"/>
      <c r="LY161" s="406"/>
      <c r="LZ161" s="406"/>
      <c r="MA161" s="406"/>
      <c r="MB161" s="406"/>
      <c r="MC161" s="406"/>
      <c r="MD161" s="406"/>
      <c r="ME161" s="406"/>
      <c r="MF161" s="406"/>
      <c r="MG161" s="406"/>
      <c r="MH161" s="406"/>
      <c r="MI161" s="406"/>
      <c r="MJ161" s="406"/>
      <c r="MK161" s="406"/>
      <c r="ML161" s="406"/>
      <c r="MM161" s="406"/>
      <c r="MN161" s="406"/>
      <c r="MO161" s="406"/>
      <c r="MP161" s="406"/>
      <c r="MQ161" s="406"/>
      <c r="MR161" s="406"/>
      <c r="MS161" s="406"/>
      <c r="MT161" s="406"/>
      <c r="MU161" s="406"/>
      <c r="MV161" s="406"/>
      <c r="MW161" s="406"/>
      <c r="MX161" s="406"/>
      <c r="MY161" s="406"/>
      <c r="MZ161" s="406"/>
      <c r="NA161" s="406"/>
      <c r="NB161" s="406"/>
      <c r="NC161" s="406"/>
      <c r="ND161" s="406"/>
      <c r="NE161" s="406"/>
      <c r="NF161" s="406"/>
      <c r="NG161" s="406"/>
      <c r="NH161" s="406"/>
      <c r="NI161" s="406"/>
      <c r="NJ161" s="406"/>
      <c r="NK161" s="406"/>
      <c r="NL161" s="406"/>
      <c r="NM161" s="406"/>
      <c r="NN161" s="406"/>
      <c r="NO161" s="406"/>
      <c r="NP161" s="406"/>
      <c r="NQ161" s="406"/>
      <c r="NR161" s="406"/>
      <c r="NS161" s="406"/>
      <c r="NT161" s="406"/>
      <c r="NU161" s="406"/>
      <c r="NV161" s="406"/>
      <c r="NW161" s="406"/>
      <c r="NX161" s="406"/>
      <c r="NY161" s="406"/>
      <c r="NZ161" s="406"/>
      <c r="OA161" s="406"/>
      <c r="OB161" s="406"/>
      <c r="OC161" s="406"/>
      <c r="OD161" s="406"/>
      <c r="OE161" s="406"/>
      <c r="OF161" s="406"/>
      <c r="OG161" s="406"/>
      <c r="OH161" s="406"/>
      <c r="OI161" s="406"/>
      <c r="OJ161" s="406"/>
      <c r="OK161" s="406"/>
      <c r="OL161" s="406"/>
      <c r="OM161" s="406"/>
      <c r="ON161" s="406"/>
      <c r="OO161" s="406"/>
      <c r="OP161" s="406"/>
      <c r="OQ161" s="406"/>
      <c r="OR161" s="406"/>
      <c r="OS161" s="406"/>
      <c r="OT161" s="406"/>
      <c r="OU161" s="406"/>
      <c r="OV161" s="406"/>
      <c r="OW161" s="406"/>
      <c r="OX161" s="406"/>
      <c r="OY161" s="406"/>
      <c r="OZ161" s="406"/>
      <c r="PA161" s="406"/>
      <c r="PB161" s="406"/>
      <c r="PC161" s="406"/>
      <c r="PD161" s="406"/>
      <c r="PE161" s="406"/>
      <c r="PF161" s="406"/>
      <c r="PG161" s="406"/>
      <c r="PH161" s="406"/>
      <c r="PI161" s="406"/>
      <c r="PJ161" s="406"/>
      <c r="PK161" s="406"/>
      <c r="PL161" s="406"/>
      <c r="PM161" s="406"/>
      <c r="PN161" s="406"/>
      <c r="PO161" s="406"/>
      <c r="PP161" s="406"/>
      <c r="PQ161" s="406"/>
      <c r="PR161" s="406"/>
      <c r="PS161" s="406"/>
      <c r="PT161" s="406"/>
      <c r="PU161" s="406"/>
      <c r="PV161" s="406"/>
      <c r="PW161" s="406"/>
      <c r="PX161" s="406"/>
      <c r="PY161" s="406"/>
      <c r="PZ161" s="406"/>
      <c r="QA161" s="406"/>
      <c r="QB161" s="406"/>
      <c r="QC161" s="406"/>
      <c r="QD161" s="406"/>
      <c r="QE161" s="406"/>
      <c r="QF161" s="406"/>
      <c r="QG161" s="406"/>
      <c r="QH161" s="406"/>
      <c r="QI161" s="406"/>
      <c r="QJ161" s="406"/>
      <c r="QK161" s="406"/>
      <c r="QL161" s="406"/>
      <c r="QM161" s="406"/>
      <c r="QN161" s="406"/>
      <c r="QO161" s="406"/>
      <c r="QP161" s="406"/>
      <c r="QQ161" s="406"/>
      <c r="QR161" s="406"/>
      <c r="QS161" s="406"/>
      <c r="QT161" s="406"/>
      <c r="QU161" s="406"/>
      <c r="QV161" s="406"/>
      <c r="QW161" s="406"/>
      <c r="QX161" s="406"/>
      <c r="QY161" s="406"/>
      <c r="QZ161" s="406"/>
      <c r="RA161" s="406"/>
      <c r="RB161" s="406"/>
      <c r="RC161" s="406"/>
      <c r="RD161" s="406"/>
      <c r="RE161" s="406"/>
      <c r="RF161" s="406"/>
      <c r="RG161" s="406"/>
      <c r="RH161" s="406"/>
      <c r="RI161" s="406"/>
      <c r="RJ161" s="406"/>
      <c r="RK161" s="406"/>
      <c r="RL161" s="406"/>
      <c r="RM161" s="406"/>
      <c r="RN161" s="406"/>
      <c r="RO161" s="406"/>
      <c r="RP161" s="406"/>
      <c r="RQ161" s="406"/>
      <c r="RR161" s="406"/>
      <c r="RS161" s="406"/>
      <c r="RT161" s="406"/>
      <c r="RU161" s="406"/>
      <c r="RV161" s="406"/>
      <c r="RW161" s="406"/>
      <c r="RX161" s="406"/>
      <c r="RY161" s="406"/>
      <c r="RZ161" s="406"/>
      <c r="SA161" s="406"/>
      <c r="SB161" s="406"/>
      <c r="SC161" s="406"/>
      <c r="SD161" s="406"/>
      <c r="SE161" s="406"/>
      <c r="SF161" s="406"/>
      <c r="SG161" s="406"/>
    </row>
    <row r="162" spans="1:501">
      <c r="A162" s="395"/>
      <c r="B162" s="395" t="s">
        <v>221</v>
      </c>
      <c r="C162" s="395">
        <v>294</v>
      </c>
      <c r="D162" s="395">
        <v>340</v>
      </c>
      <c r="E162" s="395">
        <v>515</v>
      </c>
      <c r="F162" s="395">
        <v>658</v>
      </c>
      <c r="G162" s="395">
        <v>509</v>
      </c>
      <c r="H162" s="395">
        <v>770</v>
      </c>
      <c r="I162" s="395">
        <v>1193</v>
      </c>
      <c r="J162" s="395">
        <v>1260</v>
      </c>
      <c r="K162" s="395">
        <v>1381</v>
      </c>
      <c r="L162" s="395">
        <v>1333</v>
      </c>
      <c r="M162" s="395">
        <v>0</v>
      </c>
      <c r="N162" s="395"/>
      <c r="O162" s="398" t="s">
        <v>530</v>
      </c>
      <c r="P162" s="395">
        <v>1137</v>
      </c>
      <c r="Q162" s="395">
        <v>1381</v>
      </c>
      <c r="R162" s="395">
        <v>1261</v>
      </c>
      <c r="S162" s="395">
        <v>1328</v>
      </c>
      <c r="T162" s="395">
        <v>1333</v>
      </c>
      <c r="U162" s="395">
        <v>0</v>
      </c>
      <c r="V162" s="395">
        <v>0</v>
      </c>
      <c r="W162" s="395" t="s">
        <v>433</v>
      </c>
      <c r="X162" s="395" t="s">
        <v>433</v>
      </c>
      <c r="Y162" s="395" t="s">
        <v>433</v>
      </c>
      <c r="Z162" s="395"/>
      <c r="AA162" s="395"/>
      <c r="AB162" s="395"/>
      <c r="AC162" s="395"/>
      <c r="AD162" s="395"/>
      <c r="AE162" s="395"/>
      <c r="AF162" s="397" t="s">
        <v>221</v>
      </c>
      <c r="AG162" s="395" t="s">
        <v>221</v>
      </c>
      <c r="AH162" s="406" t="s">
        <v>397</v>
      </c>
      <c r="AI162" s="406" t="s">
        <v>397</v>
      </c>
      <c r="AJ162" s="406" t="s">
        <v>397</v>
      </c>
      <c r="AK162" s="406" t="s">
        <v>397</v>
      </c>
      <c r="AL162" s="406" t="s">
        <v>397</v>
      </c>
      <c r="AM162" s="406" t="s">
        <v>397</v>
      </c>
      <c r="AN162" s="406" t="s">
        <v>397</v>
      </c>
      <c r="AO162" s="406" t="s">
        <v>397</v>
      </c>
      <c r="AP162" s="406" t="s">
        <v>397</v>
      </c>
      <c r="AQ162" s="406" t="s">
        <v>397</v>
      </c>
      <c r="AR162" s="406" t="s">
        <v>397</v>
      </c>
      <c r="AS162" s="406" t="s">
        <v>397</v>
      </c>
      <c r="AT162" s="406" t="s">
        <v>397</v>
      </c>
      <c r="AU162" s="406" t="s">
        <v>397</v>
      </c>
      <c r="AV162" s="406" t="s">
        <v>397</v>
      </c>
      <c r="AW162" s="406" t="s">
        <v>397</v>
      </c>
      <c r="AX162" s="406" t="s">
        <v>397</v>
      </c>
      <c r="AY162" s="406" t="s">
        <v>397</v>
      </c>
      <c r="AZ162" s="406" t="s">
        <v>397</v>
      </c>
      <c r="BA162" s="406" t="s">
        <v>397</v>
      </c>
      <c r="BB162" s="406" t="s">
        <v>397</v>
      </c>
      <c r="BC162" s="406" t="s">
        <v>397</v>
      </c>
      <c r="BD162" s="406" t="s">
        <v>397</v>
      </c>
      <c r="BE162" s="406" t="s">
        <v>397</v>
      </c>
      <c r="BF162" s="406" t="s">
        <v>397</v>
      </c>
      <c r="BG162" s="406" t="s">
        <v>397</v>
      </c>
      <c r="BH162" s="406" t="s">
        <v>397</v>
      </c>
      <c r="BI162" s="406" t="s">
        <v>397</v>
      </c>
      <c r="BJ162" s="406" t="s">
        <v>397</v>
      </c>
      <c r="BK162" s="406" t="s">
        <v>397</v>
      </c>
      <c r="BL162" s="406" t="s">
        <v>397</v>
      </c>
      <c r="BM162" s="406" t="s">
        <v>397</v>
      </c>
      <c r="BN162" s="406" t="s">
        <v>397</v>
      </c>
      <c r="BO162" s="406" t="s">
        <v>397</v>
      </c>
      <c r="BP162" s="406" t="s">
        <v>397</v>
      </c>
      <c r="BQ162" s="406" t="s">
        <v>397</v>
      </c>
      <c r="BR162" s="406" t="s">
        <v>397</v>
      </c>
      <c r="BS162" s="406" t="s">
        <v>397</v>
      </c>
      <c r="BT162" s="406" t="s">
        <v>397</v>
      </c>
      <c r="BU162" s="406" t="s">
        <v>397</v>
      </c>
      <c r="BV162" s="406" t="s">
        <v>397</v>
      </c>
      <c r="BW162" s="406" t="s">
        <v>397</v>
      </c>
      <c r="BX162" s="406" t="s">
        <v>397</v>
      </c>
      <c r="BY162" s="406" t="s">
        <v>397</v>
      </c>
      <c r="BZ162" s="406" t="s">
        <v>397</v>
      </c>
      <c r="CA162" s="406" t="s">
        <v>397</v>
      </c>
      <c r="CB162" s="406" t="s">
        <v>397</v>
      </c>
      <c r="CC162" s="406" t="s">
        <v>397</v>
      </c>
      <c r="CD162" s="406" t="s">
        <v>397</v>
      </c>
      <c r="CE162" s="406" t="s">
        <v>397</v>
      </c>
      <c r="CF162" s="406" t="s">
        <v>397</v>
      </c>
      <c r="CG162" s="406" t="s">
        <v>397</v>
      </c>
      <c r="CH162" s="406" t="s">
        <v>397</v>
      </c>
      <c r="CI162" s="406" t="s">
        <v>397</v>
      </c>
      <c r="CJ162" s="406" t="s">
        <v>397</v>
      </c>
      <c r="CK162" s="406" t="s">
        <v>397</v>
      </c>
      <c r="CL162" s="406" t="s">
        <v>397</v>
      </c>
      <c r="CM162" s="406" t="s">
        <v>397</v>
      </c>
      <c r="CN162" s="406" t="s">
        <v>397</v>
      </c>
      <c r="CO162" s="406" t="s">
        <v>397</v>
      </c>
      <c r="CP162" s="406" t="s">
        <v>397</v>
      </c>
      <c r="CQ162" s="406" t="s">
        <v>397</v>
      </c>
      <c r="CR162" s="406" t="s">
        <v>397</v>
      </c>
      <c r="CS162" s="406" t="s">
        <v>397</v>
      </c>
      <c r="CT162" s="406" t="s">
        <v>397</v>
      </c>
      <c r="CU162" s="406" t="s">
        <v>397</v>
      </c>
      <c r="CV162" s="406" t="s">
        <v>397</v>
      </c>
      <c r="CW162" s="406" t="s">
        <v>397</v>
      </c>
      <c r="CX162" s="406" t="s">
        <v>397</v>
      </c>
      <c r="CY162" s="406" t="s">
        <v>397</v>
      </c>
      <c r="CZ162" s="406" t="s">
        <v>397</v>
      </c>
      <c r="DA162" s="406" t="s">
        <v>397</v>
      </c>
      <c r="DB162" s="406" t="s">
        <v>397</v>
      </c>
      <c r="DC162" s="397"/>
      <c r="DD162" s="400" t="s">
        <v>358</v>
      </c>
      <c r="DE162" s="397"/>
      <c r="DF162" s="397">
        <v>1193</v>
      </c>
      <c r="DG162" s="397">
        <v>1260</v>
      </c>
      <c r="DH162" s="397">
        <v>1381</v>
      </c>
      <c r="DI162" s="397" t="s">
        <v>433</v>
      </c>
      <c r="DJ162" s="397" t="s">
        <v>433</v>
      </c>
      <c r="DK162" s="397" t="s">
        <v>433</v>
      </c>
      <c r="DL162" s="397"/>
      <c r="DM162" s="397"/>
      <c r="DN162" s="397" t="s">
        <v>221</v>
      </c>
      <c r="DO162" s="395" t="s">
        <v>221</v>
      </c>
      <c r="DP162" s="406" t="s">
        <v>397</v>
      </c>
      <c r="DQ162" s="406" t="s">
        <v>397</v>
      </c>
      <c r="DR162" s="406" t="s">
        <v>397</v>
      </c>
      <c r="DS162" s="406" t="s">
        <v>397</v>
      </c>
      <c r="DT162" s="406" t="s">
        <v>397</v>
      </c>
      <c r="DU162" s="406" t="s">
        <v>397</v>
      </c>
      <c r="DV162" s="406" t="s">
        <v>397</v>
      </c>
      <c r="DW162" s="406" t="s">
        <v>397</v>
      </c>
      <c r="DX162" s="406" t="s">
        <v>397</v>
      </c>
      <c r="DY162" s="406" t="s">
        <v>397</v>
      </c>
      <c r="DZ162" s="406" t="s">
        <v>397</v>
      </c>
      <c r="EA162" s="406" t="s">
        <v>397</v>
      </c>
      <c r="EB162" s="406" t="s">
        <v>397</v>
      </c>
      <c r="EC162" s="406" t="s">
        <v>397</v>
      </c>
      <c r="ED162" s="406" t="s">
        <v>397</v>
      </c>
      <c r="EE162" s="406" t="s">
        <v>397</v>
      </c>
      <c r="EF162" s="406" t="s">
        <v>397</v>
      </c>
      <c r="EG162" s="406" t="s">
        <v>397</v>
      </c>
      <c r="EH162" s="406" t="s">
        <v>397</v>
      </c>
      <c r="EI162" s="406" t="s">
        <v>397</v>
      </c>
      <c r="EJ162" s="406" t="s">
        <v>397</v>
      </c>
      <c r="EK162" s="406" t="s">
        <v>397</v>
      </c>
      <c r="EL162" s="406" t="s">
        <v>397</v>
      </c>
      <c r="EM162" s="406" t="s">
        <v>397</v>
      </c>
      <c r="EN162" s="406" t="s">
        <v>397</v>
      </c>
      <c r="EO162" s="406" t="s">
        <v>397</v>
      </c>
      <c r="EP162" s="406" t="s">
        <v>397</v>
      </c>
      <c r="EQ162" s="406" t="s">
        <v>397</v>
      </c>
      <c r="ER162" s="406" t="s">
        <v>397</v>
      </c>
      <c r="ES162" s="406" t="s">
        <v>397</v>
      </c>
      <c r="ET162" s="406" t="s">
        <v>397</v>
      </c>
      <c r="EU162" s="406" t="s">
        <v>397</v>
      </c>
      <c r="EV162" s="406" t="s">
        <v>397</v>
      </c>
      <c r="EW162" s="406" t="s">
        <v>397</v>
      </c>
      <c r="EX162" s="406" t="s">
        <v>397</v>
      </c>
      <c r="EY162" s="406" t="s">
        <v>397</v>
      </c>
      <c r="EZ162" s="406" t="s">
        <v>397</v>
      </c>
      <c r="FA162" s="406" t="s">
        <v>397</v>
      </c>
      <c r="FB162" s="406" t="s">
        <v>397</v>
      </c>
      <c r="FC162" s="406" t="s">
        <v>397</v>
      </c>
      <c r="FD162" s="406" t="s">
        <v>397</v>
      </c>
      <c r="FE162" s="406" t="s">
        <v>397</v>
      </c>
      <c r="FF162" s="406" t="s">
        <v>397</v>
      </c>
      <c r="FG162" s="406" t="s">
        <v>397</v>
      </c>
      <c r="FH162" s="406" t="s">
        <v>397</v>
      </c>
      <c r="FI162" s="406" t="s">
        <v>397</v>
      </c>
      <c r="FJ162" s="406" t="s">
        <v>397</v>
      </c>
      <c r="FK162" s="406" t="s">
        <v>397</v>
      </c>
      <c r="FL162" s="406" t="s">
        <v>397</v>
      </c>
      <c r="FM162" s="406" t="s">
        <v>397</v>
      </c>
      <c r="FN162" s="406" t="s">
        <v>397</v>
      </c>
      <c r="FO162" s="406" t="s">
        <v>397</v>
      </c>
      <c r="FP162" s="406" t="s">
        <v>397</v>
      </c>
      <c r="FQ162" s="406" t="s">
        <v>397</v>
      </c>
      <c r="FR162" s="406" t="s">
        <v>397</v>
      </c>
      <c r="FS162" s="406" t="s">
        <v>397</v>
      </c>
      <c r="FT162" s="406" t="s">
        <v>397</v>
      </c>
      <c r="FU162" s="406" t="s">
        <v>397</v>
      </c>
      <c r="FV162" s="406" t="s">
        <v>397</v>
      </c>
      <c r="FW162" s="406" t="s">
        <v>397</v>
      </c>
      <c r="FX162" s="406" t="s">
        <v>397</v>
      </c>
      <c r="FY162" s="406" t="s">
        <v>397</v>
      </c>
      <c r="FZ162" s="406" t="s">
        <v>397</v>
      </c>
      <c r="GA162" s="406" t="s">
        <v>397</v>
      </c>
      <c r="GB162" s="406" t="s">
        <v>397</v>
      </c>
      <c r="GC162" s="406" t="s">
        <v>397</v>
      </c>
      <c r="GD162" s="406" t="s">
        <v>397</v>
      </c>
      <c r="GE162" s="406" t="s">
        <v>397</v>
      </c>
      <c r="GF162" s="406" t="s">
        <v>397</v>
      </c>
      <c r="GG162" s="406" t="s">
        <v>397</v>
      </c>
      <c r="GH162" s="406" t="s">
        <v>397</v>
      </c>
      <c r="GI162" s="406" t="s">
        <v>397</v>
      </c>
      <c r="GJ162" s="406" t="s">
        <v>397</v>
      </c>
      <c r="GK162" s="406" t="s">
        <v>397</v>
      </c>
      <c r="GL162" s="406" t="s">
        <v>397</v>
      </c>
      <c r="GM162" s="406" t="s">
        <v>397</v>
      </c>
      <c r="GN162" s="406" t="s">
        <v>397</v>
      </c>
      <c r="GO162" s="406" t="s">
        <v>397</v>
      </c>
      <c r="GP162" s="406" t="s">
        <v>397</v>
      </c>
      <c r="GQ162" s="406" t="s">
        <v>397</v>
      </c>
      <c r="GR162" s="406" t="s">
        <v>397</v>
      </c>
      <c r="GS162" s="406" t="s">
        <v>397</v>
      </c>
      <c r="GT162" s="406" t="s">
        <v>397</v>
      </c>
      <c r="GU162" s="406" t="s">
        <v>397</v>
      </c>
      <c r="GV162" s="406" t="s">
        <v>397</v>
      </c>
      <c r="GW162" s="406" t="s">
        <v>397</v>
      </c>
      <c r="GX162" s="406" t="s">
        <v>397</v>
      </c>
      <c r="GY162" s="406" t="s">
        <v>397</v>
      </c>
      <c r="GZ162" s="406" t="s">
        <v>397</v>
      </c>
      <c r="HA162" s="406" t="s">
        <v>397</v>
      </c>
      <c r="HB162" s="406" t="s">
        <v>397</v>
      </c>
      <c r="HC162" s="406" t="s">
        <v>397</v>
      </c>
      <c r="HD162" s="406" t="s">
        <v>397</v>
      </c>
      <c r="HE162" s="406" t="s">
        <v>397</v>
      </c>
      <c r="HF162" s="406" t="s">
        <v>397</v>
      </c>
      <c r="HG162" s="406" t="s">
        <v>397</v>
      </c>
      <c r="HH162" s="406" t="s">
        <v>397</v>
      </c>
      <c r="HI162" s="406" t="s">
        <v>397</v>
      </c>
      <c r="HJ162" s="406" t="s">
        <v>397</v>
      </c>
      <c r="HK162" s="406" t="s">
        <v>397</v>
      </c>
      <c r="HL162" s="406" t="s">
        <v>397</v>
      </c>
      <c r="HM162" s="406" t="s">
        <v>397</v>
      </c>
      <c r="HN162" s="406" t="s">
        <v>397</v>
      </c>
      <c r="HO162" s="406" t="s">
        <v>397</v>
      </c>
      <c r="HP162" s="406" t="s">
        <v>397</v>
      </c>
      <c r="HQ162" s="406" t="s">
        <v>397</v>
      </c>
      <c r="HR162" s="406" t="s">
        <v>397</v>
      </c>
      <c r="HS162" s="406" t="s">
        <v>397</v>
      </c>
      <c r="HT162" s="406" t="s">
        <v>397</v>
      </c>
      <c r="HU162" s="406" t="s">
        <v>397</v>
      </c>
      <c r="HV162" s="406" t="s">
        <v>397</v>
      </c>
      <c r="HW162" s="406" t="s">
        <v>397</v>
      </c>
      <c r="HX162" s="406" t="s">
        <v>397</v>
      </c>
      <c r="HY162" s="406" t="s">
        <v>397</v>
      </c>
      <c r="HZ162" s="406" t="s">
        <v>397</v>
      </c>
      <c r="IA162" s="406" t="s">
        <v>397</v>
      </c>
      <c r="IB162" s="406" t="s">
        <v>397</v>
      </c>
      <c r="IC162" s="406" t="s">
        <v>397</v>
      </c>
      <c r="ID162" s="406" t="s">
        <v>397</v>
      </c>
      <c r="IE162" s="406" t="s">
        <v>397</v>
      </c>
      <c r="IF162" s="406" t="s">
        <v>397</v>
      </c>
      <c r="IG162" s="406" t="s">
        <v>397</v>
      </c>
      <c r="IH162" s="406" t="s">
        <v>397</v>
      </c>
      <c r="II162" s="406" t="s">
        <v>397</v>
      </c>
      <c r="IJ162" s="406" t="s">
        <v>397</v>
      </c>
      <c r="IK162" s="406" t="s">
        <v>397</v>
      </c>
      <c r="IL162" s="406" t="s">
        <v>397</v>
      </c>
      <c r="IM162" s="406" t="s">
        <v>397</v>
      </c>
      <c r="IN162" s="406" t="s">
        <v>397</v>
      </c>
      <c r="IO162" s="406" t="s">
        <v>397</v>
      </c>
      <c r="IP162" s="406" t="s">
        <v>397</v>
      </c>
      <c r="IQ162" s="406" t="s">
        <v>397</v>
      </c>
      <c r="IR162" s="406" t="s">
        <v>397</v>
      </c>
      <c r="IS162" s="406" t="s">
        <v>397</v>
      </c>
      <c r="IT162" s="406" t="s">
        <v>397</v>
      </c>
      <c r="IU162" s="406" t="s">
        <v>397</v>
      </c>
      <c r="IV162" s="406" t="s">
        <v>397</v>
      </c>
      <c r="IW162" s="406" t="s">
        <v>397</v>
      </c>
      <c r="IX162" s="406" t="s">
        <v>397</v>
      </c>
      <c r="IY162" s="406" t="s">
        <v>397</v>
      </c>
      <c r="IZ162" s="406" t="s">
        <v>397</v>
      </c>
      <c r="JA162" s="406" t="s">
        <v>397</v>
      </c>
      <c r="JB162" s="406" t="s">
        <v>397</v>
      </c>
      <c r="JC162" s="406" t="s">
        <v>397</v>
      </c>
      <c r="JD162" s="406" t="s">
        <v>397</v>
      </c>
      <c r="JE162" s="406" t="s">
        <v>397</v>
      </c>
      <c r="JF162" s="406" t="s">
        <v>397</v>
      </c>
      <c r="JG162" s="406" t="s">
        <v>397</v>
      </c>
      <c r="JH162" s="406" t="s">
        <v>397</v>
      </c>
      <c r="JI162" s="406" t="s">
        <v>397</v>
      </c>
      <c r="JJ162" s="406" t="s">
        <v>397</v>
      </c>
      <c r="JK162" s="406" t="s">
        <v>397</v>
      </c>
      <c r="JL162" s="406" t="s">
        <v>397</v>
      </c>
      <c r="JM162" s="406" t="s">
        <v>397</v>
      </c>
      <c r="JN162" s="406" t="s">
        <v>397</v>
      </c>
      <c r="JO162" s="406" t="s">
        <v>397</v>
      </c>
      <c r="JP162" s="406" t="s">
        <v>397</v>
      </c>
      <c r="JQ162" s="406" t="s">
        <v>397</v>
      </c>
      <c r="JR162" s="406" t="s">
        <v>397</v>
      </c>
      <c r="JS162" s="406" t="s">
        <v>397</v>
      </c>
      <c r="JT162" s="406" t="s">
        <v>397</v>
      </c>
      <c r="JU162" s="406" t="s">
        <v>397</v>
      </c>
      <c r="JV162" s="406" t="s">
        <v>397</v>
      </c>
      <c r="JW162" s="406" t="s">
        <v>397</v>
      </c>
      <c r="JX162" s="406" t="s">
        <v>397</v>
      </c>
      <c r="JY162" s="406" t="s">
        <v>397</v>
      </c>
      <c r="JZ162" s="406" t="s">
        <v>397</v>
      </c>
      <c r="KA162" s="406" t="s">
        <v>397</v>
      </c>
      <c r="KB162" s="406" t="s">
        <v>397</v>
      </c>
      <c r="KC162" s="406" t="s">
        <v>397</v>
      </c>
      <c r="KD162" s="406" t="s">
        <v>397</v>
      </c>
      <c r="KE162" s="406" t="s">
        <v>397</v>
      </c>
      <c r="KF162" s="406" t="s">
        <v>397</v>
      </c>
      <c r="KG162" s="406" t="s">
        <v>397</v>
      </c>
      <c r="KH162" s="406" t="s">
        <v>397</v>
      </c>
      <c r="KI162" s="406" t="s">
        <v>397</v>
      </c>
      <c r="KJ162" s="406" t="s">
        <v>397</v>
      </c>
      <c r="KK162" s="406" t="s">
        <v>397</v>
      </c>
      <c r="KL162" s="406" t="s">
        <v>397</v>
      </c>
      <c r="KM162" s="406" t="s">
        <v>397</v>
      </c>
      <c r="KN162" s="406" t="s">
        <v>397</v>
      </c>
      <c r="KO162" s="406" t="s">
        <v>397</v>
      </c>
      <c r="KP162" s="406" t="s">
        <v>397</v>
      </c>
      <c r="KQ162" s="406" t="s">
        <v>397</v>
      </c>
      <c r="KR162" s="406" t="s">
        <v>397</v>
      </c>
      <c r="KS162" s="406" t="s">
        <v>397</v>
      </c>
      <c r="KT162" s="406" t="s">
        <v>397</v>
      </c>
      <c r="KU162" s="406"/>
      <c r="KV162" s="406"/>
      <c r="KW162" s="406"/>
      <c r="KX162" s="406"/>
      <c r="KY162" s="400" t="s">
        <v>358</v>
      </c>
      <c r="KZ162" s="397" t="s">
        <v>221</v>
      </c>
      <c r="LA162" s="397">
        <v>1261</v>
      </c>
      <c r="LB162" s="397">
        <v>1327</v>
      </c>
      <c r="LC162" s="397">
        <v>1333</v>
      </c>
      <c r="LD162" s="397" t="s">
        <v>433</v>
      </c>
      <c r="LE162" s="397" t="s">
        <v>433</v>
      </c>
      <c r="LF162" s="397" t="s">
        <v>433</v>
      </c>
      <c r="LG162" s="397"/>
      <c r="LH162" s="406"/>
      <c r="LI162" s="406"/>
      <c r="LJ162" s="406"/>
      <c r="LK162" s="406"/>
      <c r="LL162" s="406"/>
      <c r="LM162" s="406"/>
      <c r="LN162" s="406"/>
      <c r="LO162" s="406"/>
      <c r="LP162" s="406"/>
      <c r="LQ162" s="406"/>
      <c r="LR162" s="406"/>
      <c r="LS162" s="406"/>
      <c r="LT162" s="406"/>
      <c r="LU162" s="406"/>
      <c r="LV162" s="406"/>
      <c r="LW162" s="406"/>
      <c r="LX162" s="406"/>
      <c r="LY162" s="406"/>
      <c r="LZ162" s="406"/>
      <c r="MA162" s="406"/>
      <c r="MB162" s="406"/>
      <c r="MC162" s="406"/>
      <c r="MD162" s="406"/>
      <c r="ME162" s="406"/>
      <c r="MF162" s="406"/>
      <c r="MG162" s="406"/>
      <c r="MH162" s="406"/>
      <c r="MI162" s="406"/>
      <c r="MJ162" s="406"/>
      <c r="MK162" s="406"/>
      <c r="ML162" s="406"/>
      <c r="MM162" s="406"/>
      <c r="MN162" s="406"/>
      <c r="MO162" s="406"/>
      <c r="MP162" s="406"/>
      <c r="MQ162" s="406"/>
      <c r="MR162" s="406"/>
      <c r="MS162" s="406"/>
      <c r="MT162" s="406"/>
      <c r="MU162" s="406"/>
      <c r="MV162" s="406"/>
      <c r="MW162" s="406"/>
      <c r="MX162" s="406"/>
      <c r="MY162" s="406"/>
      <c r="MZ162" s="406"/>
      <c r="NA162" s="406"/>
      <c r="NB162" s="406"/>
      <c r="NC162" s="406"/>
      <c r="ND162" s="406"/>
      <c r="NE162" s="406"/>
      <c r="NF162" s="406"/>
      <c r="NG162" s="406"/>
      <c r="NH162" s="406"/>
      <c r="NI162" s="406"/>
      <c r="NJ162" s="406"/>
      <c r="NK162" s="406"/>
      <c r="NL162" s="406"/>
      <c r="NM162" s="406"/>
      <c r="NN162" s="406"/>
      <c r="NO162" s="406"/>
      <c r="NP162" s="406"/>
      <c r="NQ162" s="406"/>
      <c r="NR162" s="406"/>
      <c r="NS162" s="406"/>
      <c r="NT162" s="406"/>
      <c r="NU162" s="406"/>
      <c r="NV162" s="406"/>
      <c r="NW162" s="406"/>
      <c r="NX162" s="406"/>
      <c r="NY162" s="406"/>
      <c r="NZ162" s="406"/>
      <c r="OA162" s="406"/>
      <c r="OB162" s="406"/>
      <c r="OC162" s="406"/>
      <c r="OD162" s="406"/>
      <c r="OE162" s="406"/>
      <c r="OF162" s="406"/>
      <c r="OG162" s="406"/>
      <c r="OH162" s="406"/>
      <c r="OI162" s="406"/>
      <c r="OJ162" s="406"/>
      <c r="OK162" s="406"/>
      <c r="OL162" s="406"/>
      <c r="OM162" s="406"/>
      <c r="ON162" s="406"/>
      <c r="OO162" s="406"/>
      <c r="OP162" s="406"/>
      <c r="OQ162" s="406"/>
      <c r="OR162" s="406"/>
      <c r="OS162" s="406"/>
      <c r="OT162" s="406"/>
      <c r="OU162" s="406"/>
      <c r="OV162" s="406"/>
      <c r="OW162" s="406"/>
      <c r="OX162" s="406"/>
      <c r="OY162" s="406"/>
      <c r="OZ162" s="406"/>
      <c r="PA162" s="406"/>
      <c r="PB162" s="406"/>
      <c r="PC162" s="406"/>
      <c r="PD162" s="406"/>
      <c r="PE162" s="406"/>
      <c r="PF162" s="406"/>
      <c r="PG162" s="406"/>
      <c r="PH162" s="406"/>
      <c r="PI162" s="406"/>
      <c r="PJ162" s="406"/>
      <c r="PK162" s="406"/>
      <c r="PL162" s="406"/>
      <c r="PM162" s="406"/>
      <c r="PN162" s="406"/>
      <c r="PO162" s="406"/>
      <c r="PP162" s="406"/>
      <c r="PQ162" s="406"/>
      <c r="PR162" s="406"/>
      <c r="PS162" s="406"/>
      <c r="PT162" s="406"/>
      <c r="PU162" s="406"/>
      <c r="PV162" s="406"/>
      <c r="PW162" s="406"/>
      <c r="PX162" s="406"/>
      <c r="PY162" s="406"/>
      <c r="PZ162" s="406"/>
      <c r="QA162" s="406"/>
      <c r="QB162" s="406"/>
      <c r="QC162" s="406"/>
      <c r="QD162" s="406"/>
      <c r="QE162" s="406"/>
      <c r="QF162" s="406"/>
      <c r="QG162" s="406"/>
      <c r="QH162" s="406"/>
      <c r="QI162" s="406"/>
      <c r="QJ162" s="406"/>
      <c r="QK162" s="406"/>
      <c r="QL162" s="406"/>
      <c r="QM162" s="406"/>
      <c r="QN162" s="406"/>
      <c r="QO162" s="406"/>
      <c r="QP162" s="406"/>
      <c r="QQ162" s="406"/>
      <c r="QR162" s="406"/>
      <c r="QS162" s="406"/>
      <c r="QT162" s="406"/>
      <c r="QU162" s="406"/>
      <c r="QV162" s="406"/>
      <c r="QW162" s="406"/>
      <c r="QX162" s="406"/>
      <c r="QY162" s="406"/>
      <c r="QZ162" s="406"/>
      <c r="RA162" s="406"/>
      <c r="RB162" s="406"/>
      <c r="RC162" s="406"/>
      <c r="RD162" s="406"/>
      <c r="RE162" s="406"/>
      <c r="RF162" s="406"/>
      <c r="RG162" s="406"/>
      <c r="RH162" s="406"/>
      <c r="RI162" s="406"/>
      <c r="RJ162" s="406"/>
      <c r="RK162" s="406"/>
      <c r="RL162" s="406"/>
      <c r="RM162" s="406"/>
      <c r="RN162" s="406"/>
      <c r="RO162" s="406"/>
      <c r="RP162" s="406"/>
      <c r="RQ162" s="406"/>
      <c r="RR162" s="406"/>
      <c r="RS162" s="406"/>
      <c r="RT162" s="406"/>
      <c r="RU162" s="406"/>
      <c r="RV162" s="406"/>
      <c r="RW162" s="406"/>
      <c r="RX162" s="406"/>
      <c r="RY162" s="406"/>
      <c r="RZ162" s="406"/>
      <c r="SA162" s="406"/>
      <c r="SB162" s="406"/>
      <c r="SC162" s="406"/>
      <c r="SD162" s="406"/>
      <c r="SE162" s="406"/>
      <c r="SF162" s="406"/>
      <c r="SG162" s="406"/>
    </row>
    <row r="163" spans="1:501">
      <c r="A163" s="395"/>
      <c r="B163" s="395" t="s">
        <v>222</v>
      </c>
      <c r="C163" s="395">
        <v>294</v>
      </c>
      <c r="D163" s="395">
        <v>340</v>
      </c>
      <c r="E163" s="395">
        <v>515</v>
      </c>
      <c r="F163" s="395">
        <v>658</v>
      </c>
      <c r="G163" s="395">
        <v>509</v>
      </c>
      <c r="H163" s="395">
        <v>770</v>
      </c>
      <c r="I163" s="395">
        <v>1194</v>
      </c>
      <c r="J163" s="395">
        <v>1252</v>
      </c>
      <c r="K163" s="395">
        <v>1364</v>
      </c>
      <c r="L163" s="395">
        <v>1314</v>
      </c>
      <c r="M163" s="395">
        <v>0</v>
      </c>
      <c r="N163" s="395"/>
      <c r="O163" s="398" t="s">
        <v>531</v>
      </c>
      <c r="P163" s="395">
        <v>1125</v>
      </c>
      <c r="Q163" s="395">
        <v>1364</v>
      </c>
      <c r="R163" s="395">
        <v>1240</v>
      </c>
      <c r="S163" s="395">
        <v>1308</v>
      </c>
      <c r="T163" s="395">
        <v>1314</v>
      </c>
      <c r="U163" s="395">
        <v>0</v>
      </c>
      <c r="V163" s="395">
        <v>0</v>
      </c>
      <c r="W163" s="395" t="s">
        <v>397</v>
      </c>
      <c r="X163" s="395" t="s">
        <v>397</v>
      </c>
      <c r="Y163" s="395" t="s">
        <v>397</v>
      </c>
      <c r="Z163" s="395"/>
      <c r="AA163" s="395"/>
      <c r="AB163" s="395"/>
      <c r="AC163" s="395"/>
      <c r="AD163" s="395"/>
      <c r="AE163" s="395"/>
      <c r="AF163" s="397" t="s">
        <v>222</v>
      </c>
      <c r="AG163" s="395" t="s">
        <v>222</v>
      </c>
      <c r="AH163" s="406" t="s">
        <v>397</v>
      </c>
      <c r="AI163" s="406" t="s">
        <v>397</v>
      </c>
      <c r="AJ163" s="406" t="s">
        <v>397</v>
      </c>
      <c r="AK163" s="406" t="s">
        <v>397</v>
      </c>
      <c r="AL163" s="406" t="s">
        <v>397</v>
      </c>
      <c r="AM163" s="406" t="s">
        <v>397</v>
      </c>
      <c r="AN163" s="406" t="s">
        <v>397</v>
      </c>
      <c r="AO163" s="406" t="s">
        <v>397</v>
      </c>
      <c r="AP163" s="406" t="s">
        <v>397</v>
      </c>
      <c r="AQ163" s="406" t="s">
        <v>397</v>
      </c>
      <c r="AR163" s="406" t="s">
        <v>397</v>
      </c>
      <c r="AS163" s="406" t="s">
        <v>397</v>
      </c>
      <c r="AT163" s="406" t="s">
        <v>397</v>
      </c>
      <c r="AU163" s="406" t="s">
        <v>397</v>
      </c>
      <c r="AV163" s="406" t="s">
        <v>397</v>
      </c>
      <c r="AW163" s="406" t="s">
        <v>397</v>
      </c>
      <c r="AX163" s="406" t="s">
        <v>397</v>
      </c>
      <c r="AY163" s="406" t="s">
        <v>397</v>
      </c>
      <c r="AZ163" s="406" t="s">
        <v>397</v>
      </c>
      <c r="BA163" s="406" t="s">
        <v>397</v>
      </c>
      <c r="BB163" s="406" t="s">
        <v>397</v>
      </c>
      <c r="BC163" s="406" t="s">
        <v>397</v>
      </c>
      <c r="BD163" s="406" t="s">
        <v>397</v>
      </c>
      <c r="BE163" s="406" t="s">
        <v>397</v>
      </c>
      <c r="BF163" s="406" t="s">
        <v>397</v>
      </c>
      <c r="BG163" s="406" t="s">
        <v>397</v>
      </c>
      <c r="BH163" s="406" t="s">
        <v>397</v>
      </c>
      <c r="BI163" s="406" t="s">
        <v>397</v>
      </c>
      <c r="BJ163" s="406" t="s">
        <v>397</v>
      </c>
      <c r="BK163" s="406" t="s">
        <v>397</v>
      </c>
      <c r="BL163" s="406" t="s">
        <v>397</v>
      </c>
      <c r="BM163" s="406" t="s">
        <v>397</v>
      </c>
      <c r="BN163" s="406" t="s">
        <v>397</v>
      </c>
      <c r="BO163" s="406" t="s">
        <v>397</v>
      </c>
      <c r="BP163" s="406" t="s">
        <v>397</v>
      </c>
      <c r="BQ163" s="406" t="s">
        <v>397</v>
      </c>
      <c r="BR163" s="406" t="s">
        <v>397</v>
      </c>
      <c r="BS163" s="406" t="s">
        <v>397</v>
      </c>
      <c r="BT163" s="406" t="s">
        <v>397</v>
      </c>
      <c r="BU163" s="406" t="s">
        <v>397</v>
      </c>
      <c r="BV163" s="406" t="s">
        <v>397</v>
      </c>
      <c r="BW163" s="406" t="s">
        <v>397</v>
      </c>
      <c r="BX163" s="406" t="s">
        <v>397</v>
      </c>
      <c r="BY163" s="406" t="s">
        <v>397</v>
      </c>
      <c r="BZ163" s="406" t="s">
        <v>397</v>
      </c>
      <c r="CA163" s="406" t="s">
        <v>397</v>
      </c>
      <c r="CB163" s="406" t="s">
        <v>397</v>
      </c>
      <c r="CC163" s="406" t="s">
        <v>397</v>
      </c>
      <c r="CD163" s="406" t="s">
        <v>397</v>
      </c>
      <c r="CE163" s="406" t="s">
        <v>397</v>
      </c>
      <c r="CF163" s="406" t="s">
        <v>397</v>
      </c>
      <c r="CG163" s="406" t="s">
        <v>397</v>
      </c>
      <c r="CH163" s="406" t="s">
        <v>397</v>
      </c>
      <c r="CI163" s="406" t="s">
        <v>397</v>
      </c>
      <c r="CJ163" s="406" t="s">
        <v>397</v>
      </c>
      <c r="CK163" s="406" t="s">
        <v>397</v>
      </c>
      <c r="CL163" s="406" t="s">
        <v>397</v>
      </c>
      <c r="CM163" s="406" t="s">
        <v>397</v>
      </c>
      <c r="CN163" s="406" t="s">
        <v>397</v>
      </c>
      <c r="CO163" s="406" t="s">
        <v>397</v>
      </c>
      <c r="CP163" s="406" t="s">
        <v>397</v>
      </c>
      <c r="CQ163" s="406" t="s">
        <v>397</v>
      </c>
      <c r="CR163" s="406" t="s">
        <v>397</v>
      </c>
      <c r="CS163" s="406" t="s">
        <v>397</v>
      </c>
      <c r="CT163" s="406" t="s">
        <v>397</v>
      </c>
      <c r="CU163" s="406" t="s">
        <v>397</v>
      </c>
      <c r="CV163" s="406" t="s">
        <v>397</v>
      </c>
      <c r="CW163" s="406" t="s">
        <v>397</v>
      </c>
      <c r="CX163" s="406" t="s">
        <v>397</v>
      </c>
      <c r="CY163" s="406" t="s">
        <v>397</v>
      </c>
      <c r="CZ163" s="406" t="s">
        <v>397</v>
      </c>
      <c r="DA163" s="406" t="s">
        <v>397</v>
      </c>
      <c r="DB163" s="406" t="s">
        <v>397</v>
      </c>
      <c r="DC163" s="397"/>
      <c r="DD163" s="397"/>
      <c r="DE163" s="397"/>
      <c r="DF163" s="397" t="s">
        <v>397</v>
      </c>
      <c r="DG163" s="397" t="s">
        <v>397</v>
      </c>
      <c r="DH163" s="397" t="s">
        <v>397</v>
      </c>
      <c r="DI163" s="397" t="s">
        <v>397</v>
      </c>
      <c r="DJ163" s="397" t="s">
        <v>397</v>
      </c>
      <c r="DK163" s="397" t="s">
        <v>397</v>
      </c>
      <c r="DL163" s="397"/>
      <c r="DM163" s="397"/>
      <c r="DN163" s="397" t="s">
        <v>222</v>
      </c>
      <c r="DO163" s="395" t="s">
        <v>222</v>
      </c>
      <c r="DP163" s="406" t="s">
        <v>397</v>
      </c>
      <c r="DQ163" s="406" t="s">
        <v>397</v>
      </c>
      <c r="DR163" s="406" t="s">
        <v>397</v>
      </c>
      <c r="DS163" s="406" t="s">
        <v>397</v>
      </c>
      <c r="DT163" s="406" t="s">
        <v>397</v>
      </c>
      <c r="DU163" s="406" t="s">
        <v>397</v>
      </c>
      <c r="DV163" s="406" t="s">
        <v>397</v>
      </c>
      <c r="DW163" s="406" t="s">
        <v>397</v>
      </c>
      <c r="DX163" s="406" t="s">
        <v>397</v>
      </c>
      <c r="DY163" s="406" t="s">
        <v>397</v>
      </c>
      <c r="DZ163" s="406" t="s">
        <v>397</v>
      </c>
      <c r="EA163" s="406" t="s">
        <v>397</v>
      </c>
      <c r="EB163" s="406" t="s">
        <v>397</v>
      </c>
      <c r="EC163" s="406" t="s">
        <v>397</v>
      </c>
      <c r="ED163" s="406" t="s">
        <v>397</v>
      </c>
      <c r="EE163" s="406" t="s">
        <v>397</v>
      </c>
      <c r="EF163" s="406" t="s">
        <v>397</v>
      </c>
      <c r="EG163" s="406" t="s">
        <v>397</v>
      </c>
      <c r="EH163" s="406" t="s">
        <v>397</v>
      </c>
      <c r="EI163" s="406" t="s">
        <v>397</v>
      </c>
      <c r="EJ163" s="406" t="s">
        <v>397</v>
      </c>
      <c r="EK163" s="406" t="s">
        <v>397</v>
      </c>
      <c r="EL163" s="406" t="s">
        <v>397</v>
      </c>
      <c r="EM163" s="406" t="s">
        <v>397</v>
      </c>
      <c r="EN163" s="406" t="s">
        <v>397</v>
      </c>
      <c r="EO163" s="406" t="s">
        <v>397</v>
      </c>
      <c r="EP163" s="406" t="s">
        <v>397</v>
      </c>
      <c r="EQ163" s="406" t="s">
        <v>397</v>
      </c>
      <c r="ER163" s="406" t="s">
        <v>397</v>
      </c>
      <c r="ES163" s="406" t="s">
        <v>397</v>
      </c>
      <c r="ET163" s="406" t="s">
        <v>397</v>
      </c>
      <c r="EU163" s="406" t="s">
        <v>397</v>
      </c>
      <c r="EV163" s="406" t="s">
        <v>397</v>
      </c>
      <c r="EW163" s="406" t="s">
        <v>397</v>
      </c>
      <c r="EX163" s="406" t="s">
        <v>397</v>
      </c>
      <c r="EY163" s="406" t="s">
        <v>397</v>
      </c>
      <c r="EZ163" s="406" t="s">
        <v>397</v>
      </c>
      <c r="FA163" s="406" t="s">
        <v>397</v>
      </c>
      <c r="FB163" s="406" t="s">
        <v>397</v>
      </c>
      <c r="FC163" s="406" t="s">
        <v>397</v>
      </c>
      <c r="FD163" s="406" t="s">
        <v>397</v>
      </c>
      <c r="FE163" s="406" t="s">
        <v>397</v>
      </c>
      <c r="FF163" s="406" t="s">
        <v>397</v>
      </c>
      <c r="FG163" s="406" t="s">
        <v>397</v>
      </c>
      <c r="FH163" s="406" t="s">
        <v>397</v>
      </c>
      <c r="FI163" s="406" t="s">
        <v>397</v>
      </c>
      <c r="FJ163" s="406" t="s">
        <v>397</v>
      </c>
      <c r="FK163" s="406" t="s">
        <v>397</v>
      </c>
      <c r="FL163" s="406" t="s">
        <v>397</v>
      </c>
      <c r="FM163" s="406" t="s">
        <v>397</v>
      </c>
      <c r="FN163" s="406" t="s">
        <v>397</v>
      </c>
      <c r="FO163" s="406" t="s">
        <v>397</v>
      </c>
      <c r="FP163" s="406" t="s">
        <v>397</v>
      </c>
      <c r="FQ163" s="406" t="s">
        <v>397</v>
      </c>
      <c r="FR163" s="406" t="s">
        <v>397</v>
      </c>
      <c r="FS163" s="406" t="s">
        <v>397</v>
      </c>
      <c r="FT163" s="406" t="s">
        <v>397</v>
      </c>
      <c r="FU163" s="406" t="s">
        <v>397</v>
      </c>
      <c r="FV163" s="406" t="s">
        <v>397</v>
      </c>
      <c r="FW163" s="406" t="s">
        <v>397</v>
      </c>
      <c r="FX163" s="406" t="s">
        <v>397</v>
      </c>
      <c r="FY163" s="406" t="s">
        <v>397</v>
      </c>
      <c r="FZ163" s="406" t="s">
        <v>397</v>
      </c>
      <c r="GA163" s="406" t="s">
        <v>397</v>
      </c>
      <c r="GB163" s="406" t="s">
        <v>397</v>
      </c>
      <c r="GC163" s="406" t="s">
        <v>397</v>
      </c>
      <c r="GD163" s="406" t="s">
        <v>397</v>
      </c>
      <c r="GE163" s="406" t="s">
        <v>397</v>
      </c>
      <c r="GF163" s="406" t="s">
        <v>397</v>
      </c>
      <c r="GG163" s="406" t="s">
        <v>397</v>
      </c>
      <c r="GH163" s="406" t="s">
        <v>397</v>
      </c>
      <c r="GI163" s="406" t="s">
        <v>397</v>
      </c>
      <c r="GJ163" s="406" t="s">
        <v>397</v>
      </c>
      <c r="GK163" s="406" t="s">
        <v>397</v>
      </c>
      <c r="GL163" s="406" t="s">
        <v>397</v>
      </c>
      <c r="GM163" s="406" t="s">
        <v>397</v>
      </c>
      <c r="GN163" s="406" t="s">
        <v>397</v>
      </c>
      <c r="GO163" s="406" t="s">
        <v>397</v>
      </c>
      <c r="GP163" s="406" t="s">
        <v>397</v>
      </c>
      <c r="GQ163" s="406" t="s">
        <v>397</v>
      </c>
      <c r="GR163" s="406" t="s">
        <v>397</v>
      </c>
      <c r="GS163" s="406" t="s">
        <v>397</v>
      </c>
      <c r="GT163" s="406" t="s">
        <v>397</v>
      </c>
      <c r="GU163" s="406" t="s">
        <v>397</v>
      </c>
      <c r="GV163" s="406" t="s">
        <v>397</v>
      </c>
      <c r="GW163" s="406" t="s">
        <v>397</v>
      </c>
      <c r="GX163" s="406" t="s">
        <v>397</v>
      </c>
      <c r="GY163" s="406" t="s">
        <v>397</v>
      </c>
      <c r="GZ163" s="406" t="s">
        <v>397</v>
      </c>
      <c r="HA163" s="406" t="s">
        <v>397</v>
      </c>
      <c r="HB163" s="406" t="s">
        <v>397</v>
      </c>
      <c r="HC163" s="406" t="s">
        <v>397</v>
      </c>
      <c r="HD163" s="406" t="s">
        <v>397</v>
      </c>
      <c r="HE163" s="406" t="s">
        <v>397</v>
      </c>
      <c r="HF163" s="406" t="s">
        <v>397</v>
      </c>
      <c r="HG163" s="406" t="s">
        <v>397</v>
      </c>
      <c r="HH163" s="406" t="s">
        <v>397</v>
      </c>
      <c r="HI163" s="406" t="s">
        <v>397</v>
      </c>
      <c r="HJ163" s="406" t="s">
        <v>397</v>
      </c>
      <c r="HK163" s="406" t="s">
        <v>397</v>
      </c>
      <c r="HL163" s="406" t="s">
        <v>397</v>
      </c>
      <c r="HM163" s="406" t="s">
        <v>397</v>
      </c>
      <c r="HN163" s="406" t="s">
        <v>397</v>
      </c>
      <c r="HO163" s="406" t="s">
        <v>397</v>
      </c>
      <c r="HP163" s="406" t="s">
        <v>397</v>
      </c>
      <c r="HQ163" s="406" t="s">
        <v>397</v>
      </c>
      <c r="HR163" s="406" t="s">
        <v>397</v>
      </c>
      <c r="HS163" s="406" t="s">
        <v>397</v>
      </c>
      <c r="HT163" s="406" t="s">
        <v>397</v>
      </c>
      <c r="HU163" s="406" t="s">
        <v>397</v>
      </c>
      <c r="HV163" s="406" t="s">
        <v>397</v>
      </c>
      <c r="HW163" s="406" t="s">
        <v>397</v>
      </c>
      <c r="HX163" s="406" t="s">
        <v>397</v>
      </c>
      <c r="HY163" s="406" t="s">
        <v>397</v>
      </c>
      <c r="HZ163" s="406" t="s">
        <v>397</v>
      </c>
      <c r="IA163" s="406" t="s">
        <v>397</v>
      </c>
      <c r="IB163" s="406" t="s">
        <v>397</v>
      </c>
      <c r="IC163" s="406" t="s">
        <v>397</v>
      </c>
      <c r="ID163" s="406" t="s">
        <v>397</v>
      </c>
      <c r="IE163" s="406" t="s">
        <v>397</v>
      </c>
      <c r="IF163" s="406" t="s">
        <v>397</v>
      </c>
      <c r="IG163" s="406" t="s">
        <v>397</v>
      </c>
      <c r="IH163" s="406" t="s">
        <v>397</v>
      </c>
      <c r="II163" s="406" t="s">
        <v>397</v>
      </c>
      <c r="IJ163" s="406" t="s">
        <v>397</v>
      </c>
      <c r="IK163" s="406" t="s">
        <v>397</v>
      </c>
      <c r="IL163" s="406" t="s">
        <v>397</v>
      </c>
      <c r="IM163" s="406" t="s">
        <v>397</v>
      </c>
      <c r="IN163" s="406" t="s">
        <v>397</v>
      </c>
      <c r="IO163" s="406" t="s">
        <v>397</v>
      </c>
      <c r="IP163" s="406" t="s">
        <v>397</v>
      </c>
      <c r="IQ163" s="406" t="s">
        <v>397</v>
      </c>
      <c r="IR163" s="406" t="s">
        <v>397</v>
      </c>
      <c r="IS163" s="406" t="s">
        <v>397</v>
      </c>
      <c r="IT163" s="406" t="s">
        <v>397</v>
      </c>
      <c r="IU163" s="406" t="s">
        <v>397</v>
      </c>
      <c r="IV163" s="406" t="s">
        <v>397</v>
      </c>
      <c r="IW163" s="406" t="s">
        <v>397</v>
      </c>
      <c r="IX163" s="406" t="s">
        <v>397</v>
      </c>
      <c r="IY163" s="406" t="s">
        <v>397</v>
      </c>
      <c r="IZ163" s="406" t="s">
        <v>397</v>
      </c>
      <c r="JA163" s="406" t="s">
        <v>397</v>
      </c>
      <c r="JB163" s="406" t="s">
        <v>397</v>
      </c>
      <c r="JC163" s="406" t="s">
        <v>397</v>
      </c>
      <c r="JD163" s="406" t="s">
        <v>397</v>
      </c>
      <c r="JE163" s="406" t="s">
        <v>397</v>
      </c>
      <c r="JF163" s="406" t="s">
        <v>397</v>
      </c>
      <c r="JG163" s="406" t="s">
        <v>397</v>
      </c>
      <c r="JH163" s="406" t="s">
        <v>397</v>
      </c>
      <c r="JI163" s="406" t="s">
        <v>397</v>
      </c>
      <c r="JJ163" s="406" t="s">
        <v>397</v>
      </c>
      <c r="JK163" s="406" t="s">
        <v>397</v>
      </c>
      <c r="JL163" s="406" t="s">
        <v>397</v>
      </c>
      <c r="JM163" s="406" t="s">
        <v>397</v>
      </c>
      <c r="JN163" s="406" t="s">
        <v>397</v>
      </c>
      <c r="JO163" s="406" t="s">
        <v>397</v>
      </c>
      <c r="JP163" s="406" t="s">
        <v>397</v>
      </c>
      <c r="JQ163" s="406" t="s">
        <v>397</v>
      </c>
      <c r="JR163" s="406" t="s">
        <v>397</v>
      </c>
      <c r="JS163" s="406" t="s">
        <v>397</v>
      </c>
      <c r="JT163" s="406" t="s">
        <v>397</v>
      </c>
      <c r="JU163" s="406" t="s">
        <v>397</v>
      </c>
      <c r="JV163" s="406" t="s">
        <v>397</v>
      </c>
      <c r="JW163" s="406" t="s">
        <v>397</v>
      </c>
      <c r="JX163" s="406" t="s">
        <v>397</v>
      </c>
      <c r="JY163" s="406" t="s">
        <v>397</v>
      </c>
      <c r="JZ163" s="406" t="s">
        <v>397</v>
      </c>
      <c r="KA163" s="406" t="s">
        <v>397</v>
      </c>
      <c r="KB163" s="406" t="s">
        <v>397</v>
      </c>
      <c r="KC163" s="406" t="s">
        <v>397</v>
      </c>
      <c r="KD163" s="406" t="s">
        <v>397</v>
      </c>
      <c r="KE163" s="406" t="s">
        <v>397</v>
      </c>
      <c r="KF163" s="406" t="s">
        <v>397</v>
      </c>
      <c r="KG163" s="406" t="s">
        <v>397</v>
      </c>
      <c r="KH163" s="406" t="s">
        <v>397</v>
      </c>
      <c r="KI163" s="406" t="s">
        <v>397</v>
      </c>
      <c r="KJ163" s="406" t="s">
        <v>397</v>
      </c>
      <c r="KK163" s="406" t="s">
        <v>397</v>
      </c>
      <c r="KL163" s="406" t="s">
        <v>397</v>
      </c>
      <c r="KM163" s="406" t="s">
        <v>397</v>
      </c>
      <c r="KN163" s="406" t="s">
        <v>397</v>
      </c>
      <c r="KO163" s="406" t="s">
        <v>397</v>
      </c>
      <c r="KP163" s="406" t="s">
        <v>397</v>
      </c>
      <c r="KQ163" s="406" t="s">
        <v>397</v>
      </c>
      <c r="KR163" s="406" t="s">
        <v>397</v>
      </c>
      <c r="KS163" s="406" t="s">
        <v>397</v>
      </c>
      <c r="KT163" s="406" t="s">
        <v>397</v>
      </c>
      <c r="KU163" s="406"/>
      <c r="KV163" s="406"/>
      <c r="KW163" s="406"/>
      <c r="KX163" s="406"/>
      <c r="KY163" s="397"/>
      <c r="KZ163" s="397" t="s">
        <v>222</v>
      </c>
      <c r="LA163" s="397" t="s">
        <v>397</v>
      </c>
      <c r="LB163" s="397" t="s">
        <v>397</v>
      </c>
      <c r="LC163" s="397" t="s">
        <v>397</v>
      </c>
      <c r="LD163" s="397" t="s">
        <v>397</v>
      </c>
      <c r="LE163" s="397" t="s">
        <v>397</v>
      </c>
      <c r="LF163" s="397" t="s">
        <v>397</v>
      </c>
      <c r="LG163" s="397"/>
      <c r="LH163" s="406"/>
      <c r="LI163" s="406"/>
      <c r="LJ163" s="406"/>
      <c r="LK163" s="406"/>
      <c r="LL163" s="406"/>
      <c r="LM163" s="406"/>
      <c r="LN163" s="406"/>
      <c r="LO163" s="406"/>
      <c r="LP163" s="406"/>
      <c r="LQ163" s="406"/>
      <c r="LR163" s="406"/>
      <c r="LS163" s="406"/>
      <c r="LT163" s="406"/>
      <c r="LU163" s="406"/>
      <c r="LV163" s="406"/>
      <c r="LW163" s="406"/>
      <c r="LX163" s="406"/>
      <c r="LY163" s="406"/>
      <c r="LZ163" s="406"/>
      <c r="MA163" s="406"/>
      <c r="MB163" s="406"/>
      <c r="MC163" s="406"/>
      <c r="MD163" s="406"/>
      <c r="ME163" s="406"/>
      <c r="MF163" s="406"/>
      <c r="MG163" s="406"/>
      <c r="MH163" s="406"/>
      <c r="MI163" s="406"/>
      <c r="MJ163" s="406"/>
      <c r="MK163" s="406"/>
      <c r="ML163" s="406"/>
      <c r="MM163" s="406"/>
      <c r="MN163" s="406"/>
      <c r="MO163" s="406"/>
      <c r="MP163" s="406"/>
      <c r="MQ163" s="406"/>
      <c r="MR163" s="406"/>
      <c r="MS163" s="406"/>
      <c r="MT163" s="406"/>
      <c r="MU163" s="406"/>
      <c r="MV163" s="406"/>
      <c r="MW163" s="406"/>
      <c r="MX163" s="406"/>
      <c r="MY163" s="406"/>
      <c r="MZ163" s="406"/>
      <c r="NA163" s="406"/>
      <c r="NB163" s="406"/>
      <c r="NC163" s="406"/>
      <c r="ND163" s="406"/>
      <c r="NE163" s="406"/>
      <c r="NF163" s="406"/>
      <c r="NG163" s="406"/>
      <c r="NH163" s="406"/>
      <c r="NI163" s="406"/>
      <c r="NJ163" s="406"/>
      <c r="NK163" s="406"/>
      <c r="NL163" s="406"/>
      <c r="NM163" s="406"/>
      <c r="NN163" s="406"/>
      <c r="NO163" s="406"/>
      <c r="NP163" s="406"/>
      <c r="NQ163" s="406"/>
      <c r="NR163" s="406"/>
      <c r="NS163" s="406"/>
      <c r="NT163" s="406"/>
      <c r="NU163" s="406"/>
      <c r="NV163" s="406"/>
      <c r="NW163" s="406"/>
      <c r="NX163" s="406"/>
      <c r="NY163" s="406"/>
      <c r="NZ163" s="406"/>
      <c r="OA163" s="406"/>
      <c r="OB163" s="406"/>
      <c r="OC163" s="406"/>
      <c r="OD163" s="406"/>
      <c r="OE163" s="406"/>
      <c r="OF163" s="406"/>
      <c r="OG163" s="406"/>
      <c r="OH163" s="406"/>
      <c r="OI163" s="406"/>
      <c r="OJ163" s="406"/>
      <c r="OK163" s="406"/>
      <c r="OL163" s="406"/>
      <c r="OM163" s="406"/>
      <c r="ON163" s="406"/>
      <c r="OO163" s="406"/>
      <c r="OP163" s="406"/>
      <c r="OQ163" s="406"/>
      <c r="OR163" s="406"/>
      <c r="OS163" s="406"/>
      <c r="OT163" s="406"/>
      <c r="OU163" s="406"/>
      <c r="OV163" s="406"/>
      <c r="OW163" s="406"/>
      <c r="OX163" s="406"/>
      <c r="OY163" s="406"/>
      <c r="OZ163" s="406"/>
      <c r="PA163" s="406"/>
      <c r="PB163" s="406"/>
      <c r="PC163" s="406"/>
      <c r="PD163" s="406"/>
      <c r="PE163" s="406"/>
      <c r="PF163" s="406"/>
      <c r="PG163" s="406"/>
      <c r="PH163" s="406"/>
      <c r="PI163" s="406"/>
      <c r="PJ163" s="406"/>
      <c r="PK163" s="406"/>
      <c r="PL163" s="406"/>
      <c r="PM163" s="406"/>
      <c r="PN163" s="406"/>
      <c r="PO163" s="406"/>
      <c r="PP163" s="406"/>
      <c r="PQ163" s="406"/>
      <c r="PR163" s="406"/>
      <c r="PS163" s="406"/>
      <c r="PT163" s="406"/>
      <c r="PU163" s="406"/>
      <c r="PV163" s="406"/>
      <c r="PW163" s="406"/>
      <c r="PX163" s="406"/>
      <c r="PY163" s="406"/>
      <c r="PZ163" s="406"/>
      <c r="QA163" s="406"/>
      <c r="QB163" s="406"/>
      <c r="QC163" s="406"/>
      <c r="QD163" s="406"/>
      <c r="QE163" s="406"/>
      <c r="QF163" s="406"/>
      <c r="QG163" s="406"/>
      <c r="QH163" s="406"/>
      <c r="QI163" s="406"/>
      <c r="QJ163" s="406"/>
      <c r="QK163" s="406"/>
      <c r="QL163" s="406"/>
      <c r="QM163" s="406"/>
      <c r="QN163" s="406"/>
      <c r="QO163" s="406"/>
      <c r="QP163" s="406"/>
      <c r="QQ163" s="406"/>
      <c r="QR163" s="406"/>
      <c r="QS163" s="406"/>
      <c r="QT163" s="406"/>
      <c r="QU163" s="406"/>
      <c r="QV163" s="406"/>
      <c r="QW163" s="406"/>
      <c r="QX163" s="406"/>
      <c r="QY163" s="406"/>
      <c r="QZ163" s="406"/>
      <c r="RA163" s="406"/>
      <c r="RB163" s="406"/>
      <c r="RC163" s="406"/>
      <c r="RD163" s="406"/>
      <c r="RE163" s="406"/>
      <c r="RF163" s="406"/>
      <c r="RG163" s="406"/>
      <c r="RH163" s="406"/>
      <c r="RI163" s="406"/>
      <c r="RJ163" s="406"/>
      <c r="RK163" s="406"/>
      <c r="RL163" s="406"/>
      <c r="RM163" s="406"/>
      <c r="RN163" s="406"/>
      <c r="RO163" s="406"/>
      <c r="RP163" s="406"/>
      <c r="RQ163" s="406"/>
      <c r="RR163" s="406"/>
      <c r="RS163" s="406"/>
      <c r="RT163" s="406"/>
      <c r="RU163" s="406"/>
      <c r="RV163" s="406"/>
      <c r="RW163" s="406"/>
      <c r="RX163" s="406"/>
      <c r="RY163" s="406"/>
      <c r="RZ163" s="406"/>
      <c r="SA163" s="406"/>
      <c r="SB163" s="406"/>
      <c r="SC163" s="406"/>
      <c r="SD163" s="406"/>
      <c r="SE163" s="406"/>
      <c r="SF163" s="406"/>
      <c r="SG163" s="406"/>
    </row>
    <row r="164" spans="1:501">
      <c r="A164" s="395"/>
      <c r="B164" s="395" t="s">
        <v>223</v>
      </c>
      <c r="C164" s="395">
        <v>162</v>
      </c>
      <c r="D164" s="395">
        <v>174</v>
      </c>
      <c r="E164" s="395">
        <v>213</v>
      </c>
      <c r="F164" s="395">
        <v>481</v>
      </c>
      <c r="G164" s="395">
        <v>283</v>
      </c>
      <c r="H164" s="395">
        <v>479</v>
      </c>
      <c r="I164" s="395">
        <v>840</v>
      </c>
      <c r="J164" s="395">
        <v>792</v>
      </c>
      <c r="K164" s="395">
        <v>828</v>
      </c>
      <c r="L164" s="395">
        <v>718</v>
      </c>
      <c r="M164" s="395">
        <v>0</v>
      </c>
      <c r="N164" s="395"/>
      <c r="O164" s="398" t="s">
        <v>532</v>
      </c>
      <c r="P164" s="395">
        <v>646</v>
      </c>
      <c r="Q164" s="395">
        <v>828</v>
      </c>
      <c r="R164" s="395">
        <v>713</v>
      </c>
      <c r="S164" s="395">
        <v>742</v>
      </c>
      <c r="T164" s="395">
        <v>718</v>
      </c>
      <c r="U164" s="395">
        <v>0</v>
      </c>
      <c r="V164" s="395">
        <v>0</v>
      </c>
      <c r="W164" s="395" t="s">
        <v>397</v>
      </c>
      <c r="X164" s="395" t="s">
        <v>397</v>
      </c>
      <c r="Y164" s="395" t="s">
        <v>397</v>
      </c>
      <c r="Z164" s="395"/>
      <c r="AA164" s="395"/>
      <c r="AB164" s="395"/>
      <c r="AC164" s="395"/>
      <c r="AD164" s="395"/>
      <c r="AE164" s="395"/>
      <c r="AF164" s="397" t="s">
        <v>223</v>
      </c>
      <c r="AG164" s="395" t="s">
        <v>223</v>
      </c>
      <c r="AH164" s="406" t="s">
        <v>397</v>
      </c>
      <c r="AI164" s="406" t="s">
        <v>397</v>
      </c>
      <c r="AJ164" s="406" t="s">
        <v>397</v>
      </c>
      <c r="AK164" s="406" t="s">
        <v>397</v>
      </c>
      <c r="AL164" s="406" t="s">
        <v>397</v>
      </c>
      <c r="AM164" s="406" t="s">
        <v>397</v>
      </c>
      <c r="AN164" s="406" t="s">
        <v>397</v>
      </c>
      <c r="AO164" s="406" t="s">
        <v>397</v>
      </c>
      <c r="AP164" s="406" t="s">
        <v>397</v>
      </c>
      <c r="AQ164" s="406" t="s">
        <v>397</v>
      </c>
      <c r="AR164" s="406" t="s">
        <v>397</v>
      </c>
      <c r="AS164" s="406" t="s">
        <v>397</v>
      </c>
      <c r="AT164" s="406" t="s">
        <v>397</v>
      </c>
      <c r="AU164" s="406" t="s">
        <v>397</v>
      </c>
      <c r="AV164" s="406" t="s">
        <v>397</v>
      </c>
      <c r="AW164" s="406" t="s">
        <v>397</v>
      </c>
      <c r="AX164" s="406" t="s">
        <v>397</v>
      </c>
      <c r="AY164" s="406" t="s">
        <v>397</v>
      </c>
      <c r="AZ164" s="406" t="s">
        <v>397</v>
      </c>
      <c r="BA164" s="406" t="s">
        <v>397</v>
      </c>
      <c r="BB164" s="406" t="s">
        <v>397</v>
      </c>
      <c r="BC164" s="406" t="s">
        <v>397</v>
      </c>
      <c r="BD164" s="406" t="s">
        <v>397</v>
      </c>
      <c r="BE164" s="406" t="s">
        <v>397</v>
      </c>
      <c r="BF164" s="406" t="s">
        <v>397</v>
      </c>
      <c r="BG164" s="406" t="s">
        <v>397</v>
      </c>
      <c r="BH164" s="406" t="s">
        <v>397</v>
      </c>
      <c r="BI164" s="406" t="s">
        <v>397</v>
      </c>
      <c r="BJ164" s="406" t="s">
        <v>397</v>
      </c>
      <c r="BK164" s="406" t="s">
        <v>397</v>
      </c>
      <c r="BL164" s="406" t="s">
        <v>397</v>
      </c>
      <c r="BM164" s="406" t="s">
        <v>397</v>
      </c>
      <c r="BN164" s="406" t="s">
        <v>397</v>
      </c>
      <c r="BO164" s="406" t="s">
        <v>397</v>
      </c>
      <c r="BP164" s="406" t="s">
        <v>397</v>
      </c>
      <c r="BQ164" s="406" t="s">
        <v>397</v>
      </c>
      <c r="BR164" s="406" t="s">
        <v>397</v>
      </c>
      <c r="BS164" s="406" t="s">
        <v>397</v>
      </c>
      <c r="BT164" s="406" t="s">
        <v>397</v>
      </c>
      <c r="BU164" s="406" t="s">
        <v>397</v>
      </c>
      <c r="BV164" s="406" t="s">
        <v>397</v>
      </c>
      <c r="BW164" s="406" t="s">
        <v>397</v>
      </c>
      <c r="BX164" s="406" t="s">
        <v>397</v>
      </c>
      <c r="BY164" s="406" t="s">
        <v>397</v>
      </c>
      <c r="BZ164" s="406" t="s">
        <v>397</v>
      </c>
      <c r="CA164" s="406" t="s">
        <v>397</v>
      </c>
      <c r="CB164" s="406" t="s">
        <v>397</v>
      </c>
      <c r="CC164" s="406" t="s">
        <v>397</v>
      </c>
      <c r="CD164" s="406" t="s">
        <v>397</v>
      </c>
      <c r="CE164" s="406" t="s">
        <v>397</v>
      </c>
      <c r="CF164" s="406" t="s">
        <v>397</v>
      </c>
      <c r="CG164" s="406" t="s">
        <v>397</v>
      </c>
      <c r="CH164" s="406" t="s">
        <v>397</v>
      </c>
      <c r="CI164" s="406" t="s">
        <v>397</v>
      </c>
      <c r="CJ164" s="406" t="s">
        <v>397</v>
      </c>
      <c r="CK164" s="406" t="s">
        <v>397</v>
      </c>
      <c r="CL164" s="406" t="s">
        <v>397</v>
      </c>
      <c r="CM164" s="406" t="s">
        <v>397</v>
      </c>
      <c r="CN164" s="406" t="s">
        <v>397</v>
      </c>
      <c r="CO164" s="406" t="s">
        <v>397</v>
      </c>
      <c r="CP164" s="406" t="s">
        <v>397</v>
      </c>
      <c r="CQ164" s="406" t="s">
        <v>397</v>
      </c>
      <c r="CR164" s="406" t="s">
        <v>397</v>
      </c>
      <c r="CS164" s="406" t="s">
        <v>397</v>
      </c>
      <c r="CT164" s="406" t="s">
        <v>397</v>
      </c>
      <c r="CU164" s="406" t="s">
        <v>397</v>
      </c>
      <c r="CV164" s="406" t="s">
        <v>397</v>
      </c>
      <c r="CW164" s="406" t="s">
        <v>397</v>
      </c>
      <c r="CX164" s="406" t="s">
        <v>397</v>
      </c>
      <c r="CY164" s="406" t="s">
        <v>397</v>
      </c>
      <c r="CZ164" s="406" t="s">
        <v>397</v>
      </c>
      <c r="DA164" s="406" t="s">
        <v>397</v>
      </c>
      <c r="DB164" s="406" t="s">
        <v>397</v>
      </c>
      <c r="DC164" s="397"/>
      <c r="DD164" s="397"/>
      <c r="DE164" s="397"/>
      <c r="DF164" s="397" t="s">
        <v>397</v>
      </c>
      <c r="DG164" s="397" t="s">
        <v>397</v>
      </c>
      <c r="DH164" s="397" t="s">
        <v>397</v>
      </c>
      <c r="DI164" s="397" t="s">
        <v>397</v>
      </c>
      <c r="DJ164" s="397" t="s">
        <v>397</v>
      </c>
      <c r="DK164" s="397" t="s">
        <v>397</v>
      </c>
      <c r="DL164" s="397"/>
      <c r="DM164" s="397"/>
      <c r="DN164" s="397" t="s">
        <v>223</v>
      </c>
      <c r="DO164" s="395" t="s">
        <v>223</v>
      </c>
      <c r="DP164" s="406" t="s">
        <v>397</v>
      </c>
      <c r="DQ164" s="406" t="s">
        <v>397</v>
      </c>
      <c r="DR164" s="406" t="s">
        <v>397</v>
      </c>
      <c r="DS164" s="406" t="s">
        <v>397</v>
      </c>
      <c r="DT164" s="406" t="s">
        <v>397</v>
      </c>
      <c r="DU164" s="406" t="s">
        <v>397</v>
      </c>
      <c r="DV164" s="406" t="s">
        <v>397</v>
      </c>
      <c r="DW164" s="406" t="s">
        <v>397</v>
      </c>
      <c r="DX164" s="406" t="s">
        <v>397</v>
      </c>
      <c r="DY164" s="406" t="s">
        <v>397</v>
      </c>
      <c r="DZ164" s="406" t="s">
        <v>397</v>
      </c>
      <c r="EA164" s="406" t="s">
        <v>397</v>
      </c>
      <c r="EB164" s="406" t="s">
        <v>397</v>
      </c>
      <c r="EC164" s="406" t="s">
        <v>397</v>
      </c>
      <c r="ED164" s="406" t="s">
        <v>397</v>
      </c>
      <c r="EE164" s="406" t="s">
        <v>397</v>
      </c>
      <c r="EF164" s="406" t="s">
        <v>397</v>
      </c>
      <c r="EG164" s="406" t="s">
        <v>397</v>
      </c>
      <c r="EH164" s="406" t="s">
        <v>397</v>
      </c>
      <c r="EI164" s="406" t="s">
        <v>397</v>
      </c>
      <c r="EJ164" s="406" t="s">
        <v>397</v>
      </c>
      <c r="EK164" s="406" t="s">
        <v>397</v>
      </c>
      <c r="EL164" s="406" t="s">
        <v>397</v>
      </c>
      <c r="EM164" s="406" t="s">
        <v>397</v>
      </c>
      <c r="EN164" s="406" t="s">
        <v>397</v>
      </c>
      <c r="EO164" s="406" t="s">
        <v>397</v>
      </c>
      <c r="EP164" s="406" t="s">
        <v>397</v>
      </c>
      <c r="EQ164" s="406" t="s">
        <v>397</v>
      </c>
      <c r="ER164" s="406" t="s">
        <v>397</v>
      </c>
      <c r="ES164" s="406" t="s">
        <v>397</v>
      </c>
      <c r="ET164" s="406" t="s">
        <v>397</v>
      </c>
      <c r="EU164" s="406" t="s">
        <v>397</v>
      </c>
      <c r="EV164" s="406" t="s">
        <v>397</v>
      </c>
      <c r="EW164" s="406" t="s">
        <v>397</v>
      </c>
      <c r="EX164" s="406" t="s">
        <v>397</v>
      </c>
      <c r="EY164" s="406" t="s">
        <v>397</v>
      </c>
      <c r="EZ164" s="406" t="s">
        <v>397</v>
      </c>
      <c r="FA164" s="406" t="s">
        <v>397</v>
      </c>
      <c r="FB164" s="406" t="s">
        <v>397</v>
      </c>
      <c r="FC164" s="406" t="s">
        <v>397</v>
      </c>
      <c r="FD164" s="406" t="s">
        <v>397</v>
      </c>
      <c r="FE164" s="406" t="s">
        <v>397</v>
      </c>
      <c r="FF164" s="406" t="s">
        <v>397</v>
      </c>
      <c r="FG164" s="406" t="s">
        <v>397</v>
      </c>
      <c r="FH164" s="406" t="s">
        <v>397</v>
      </c>
      <c r="FI164" s="406" t="s">
        <v>397</v>
      </c>
      <c r="FJ164" s="406" t="s">
        <v>397</v>
      </c>
      <c r="FK164" s="406" t="s">
        <v>397</v>
      </c>
      <c r="FL164" s="406" t="s">
        <v>397</v>
      </c>
      <c r="FM164" s="406" t="s">
        <v>397</v>
      </c>
      <c r="FN164" s="406" t="s">
        <v>397</v>
      </c>
      <c r="FO164" s="406" t="s">
        <v>397</v>
      </c>
      <c r="FP164" s="406" t="s">
        <v>397</v>
      </c>
      <c r="FQ164" s="406" t="s">
        <v>397</v>
      </c>
      <c r="FR164" s="406" t="s">
        <v>397</v>
      </c>
      <c r="FS164" s="406" t="s">
        <v>397</v>
      </c>
      <c r="FT164" s="406" t="s">
        <v>397</v>
      </c>
      <c r="FU164" s="406" t="s">
        <v>397</v>
      </c>
      <c r="FV164" s="406" t="s">
        <v>397</v>
      </c>
      <c r="FW164" s="406" t="s">
        <v>397</v>
      </c>
      <c r="FX164" s="406" t="s">
        <v>397</v>
      </c>
      <c r="FY164" s="406" t="s">
        <v>397</v>
      </c>
      <c r="FZ164" s="406" t="s">
        <v>397</v>
      </c>
      <c r="GA164" s="406" t="s">
        <v>397</v>
      </c>
      <c r="GB164" s="406" t="s">
        <v>397</v>
      </c>
      <c r="GC164" s="406" t="s">
        <v>397</v>
      </c>
      <c r="GD164" s="406" t="s">
        <v>397</v>
      </c>
      <c r="GE164" s="406" t="s">
        <v>397</v>
      </c>
      <c r="GF164" s="406" t="s">
        <v>397</v>
      </c>
      <c r="GG164" s="406" t="s">
        <v>397</v>
      </c>
      <c r="GH164" s="406" t="s">
        <v>397</v>
      </c>
      <c r="GI164" s="406" t="s">
        <v>397</v>
      </c>
      <c r="GJ164" s="406" t="s">
        <v>397</v>
      </c>
      <c r="GK164" s="406" t="s">
        <v>397</v>
      </c>
      <c r="GL164" s="406" t="s">
        <v>397</v>
      </c>
      <c r="GM164" s="406" t="s">
        <v>397</v>
      </c>
      <c r="GN164" s="406" t="s">
        <v>397</v>
      </c>
      <c r="GO164" s="406" t="s">
        <v>397</v>
      </c>
      <c r="GP164" s="406" t="s">
        <v>397</v>
      </c>
      <c r="GQ164" s="406" t="s">
        <v>397</v>
      </c>
      <c r="GR164" s="406" t="s">
        <v>397</v>
      </c>
      <c r="GS164" s="406" t="s">
        <v>397</v>
      </c>
      <c r="GT164" s="406" t="s">
        <v>397</v>
      </c>
      <c r="GU164" s="406" t="s">
        <v>397</v>
      </c>
      <c r="GV164" s="406" t="s">
        <v>397</v>
      </c>
      <c r="GW164" s="406" t="s">
        <v>397</v>
      </c>
      <c r="GX164" s="406" t="s">
        <v>397</v>
      </c>
      <c r="GY164" s="406" t="s">
        <v>397</v>
      </c>
      <c r="GZ164" s="406" t="s">
        <v>397</v>
      </c>
      <c r="HA164" s="406" t="s">
        <v>397</v>
      </c>
      <c r="HB164" s="406" t="s">
        <v>397</v>
      </c>
      <c r="HC164" s="406" t="s">
        <v>397</v>
      </c>
      <c r="HD164" s="406" t="s">
        <v>397</v>
      </c>
      <c r="HE164" s="406" t="s">
        <v>397</v>
      </c>
      <c r="HF164" s="406" t="s">
        <v>397</v>
      </c>
      <c r="HG164" s="406" t="s">
        <v>397</v>
      </c>
      <c r="HH164" s="406" t="s">
        <v>397</v>
      </c>
      <c r="HI164" s="406" t="s">
        <v>397</v>
      </c>
      <c r="HJ164" s="406" t="s">
        <v>397</v>
      </c>
      <c r="HK164" s="406" t="s">
        <v>397</v>
      </c>
      <c r="HL164" s="406" t="s">
        <v>397</v>
      </c>
      <c r="HM164" s="406" t="s">
        <v>397</v>
      </c>
      <c r="HN164" s="406" t="s">
        <v>397</v>
      </c>
      <c r="HO164" s="406" t="s">
        <v>397</v>
      </c>
      <c r="HP164" s="406" t="s">
        <v>397</v>
      </c>
      <c r="HQ164" s="406" t="s">
        <v>397</v>
      </c>
      <c r="HR164" s="406" t="s">
        <v>397</v>
      </c>
      <c r="HS164" s="406" t="s">
        <v>397</v>
      </c>
      <c r="HT164" s="406" t="s">
        <v>397</v>
      </c>
      <c r="HU164" s="406" t="s">
        <v>397</v>
      </c>
      <c r="HV164" s="406" t="s">
        <v>397</v>
      </c>
      <c r="HW164" s="406" t="s">
        <v>397</v>
      </c>
      <c r="HX164" s="406" t="s">
        <v>397</v>
      </c>
      <c r="HY164" s="406" t="s">
        <v>397</v>
      </c>
      <c r="HZ164" s="406" t="s">
        <v>397</v>
      </c>
      <c r="IA164" s="406" t="s">
        <v>397</v>
      </c>
      <c r="IB164" s="406" t="s">
        <v>397</v>
      </c>
      <c r="IC164" s="406" t="s">
        <v>397</v>
      </c>
      <c r="ID164" s="406" t="s">
        <v>397</v>
      </c>
      <c r="IE164" s="406" t="s">
        <v>397</v>
      </c>
      <c r="IF164" s="406" t="s">
        <v>397</v>
      </c>
      <c r="IG164" s="406" t="s">
        <v>397</v>
      </c>
      <c r="IH164" s="406" t="s">
        <v>397</v>
      </c>
      <c r="II164" s="406" t="s">
        <v>397</v>
      </c>
      <c r="IJ164" s="406" t="s">
        <v>397</v>
      </c>
      <c r="IK164" s="406" t="s">
        <v>397</v>
      </c>
      <c r="IL164" s="406" t="s">
        <v>397</v>
      </c>
      <c r="IM164" s="406" t="s">
        <v>397</v>
      </c>
      <c r="IN164" s="406" t="s">
        <v>397</v>
      </c>
      <c r="IO164" s="406" t="s">
        <v>397</v>
      </c>
      <c r="IP164" s="406" t="s">
        <v>397</v>
      </c>
      <c r="IQ164" s="406" t="s">
        <v>397</v>
      </c>
      <c r="IR164" s="406" t="s">
        <v>397</v>
      </c>
      <c r="IS164" s="406" t="s">
        <v>397</v>
      </c>
      <c r="IT164" s="406" t="s">
        <v>397</v>
      </c>
      <c r="IU164" s="406" t="s">
        <v>397</v>
      </c>
      <c r="IV164" s="406" t="s">
        <v>397</v>
      </c>
      <c r="IW164" s="406" t="s">
        <v>397</v>
      </c>
      <c r="IX164" s="406" t="s">
        <v>397</v>
      </c>
      <c r="IY164" s="406" t="s">
        <v>397</v>
      </c>
      <c r="IZ164" s="406" t="s">
        <v>397</v>
      </c>
      <c r="JA164" s="406" t="s">
        <v>397</v>
      </c>
      <c r="JB164" s="406" t="s">
        <v>397</v>
      </c>
      <c r="JC164" s="406" t="s">
        <v>397</v>
      </c>
      <c r="JD164" s="406" t="s">
        <v>397</v>
      </c>
      <c r="JE164" s="406" t="s">
        <v>397</v>
      </c>
      <c r="JF164" s="406" t="s">
        <v>397</v>
      </c>
      <c r="JG164" s="406" t="s">
        <v>397</v>
      </c>
      <c r="JH164" s="406" t="s">
        <v>397</v>
      </c>
      <c r="JI164" s="406" t="s">
        <v>397</v>
      </c>
      <c r="JJ164" s="406" t="s">
        <v>397</v>
      </c>
      <c r="JK164" s="406" t="s">
        <v>397</v>
      </c>
      <c r="JL164" s="406" t="s">
        <v>397</v>
      </c>
      <c r="JM164" s="406" t="s">
        <v>397</v>
      </c>
      <c r="JN164" s="406" t="s">
        <v>397</v>
      </c>
      <c r="JO164" s="406" t="s">
        <v>397</v>
      </c>
      <c r="JP164" s="406" t="s">
        <v>397</v>
      </c>
      <c r="JQ164" s="406" t="s">
        <v>397</v>
      </c>
      <c r="JR164" s="406" t="s">
        <v>397</v>
      </c>
      <c r="JS164" s="406" t="s">
        <v>397</v>
      </c>
      <c r="JT164" s="406" t="s">
        <v>397</v>
      </c>
      <c r="JU164" s="406" t="s">
        <v>397</v>
      </c>
      <c r="JV164" s="406" t="s">
        <v>397</v>
      </c>
      <c r="JW164" s="406" t="s">
        <v>397</v>
      </c>
      <c r="JX164" s="406" t="s">
        <v>397</v>
      </c>
      <c r="JY164" s="406" t="s">
        <v>397</v>
      </c>
      <c r="JZ164" s="406" t="s">
        <v>397</v>
      </c>
      <c r="KA164" s="406" t="s">
        <v>397</v>
      </c>
      <c r="KB164" s="406" t="s">
        <v>397</v>
      </c>
      <c r="KC164" s="406" t="s">
        <v>397</v>
      </c>
      <c r="KD164" s="406" t="s">
        <v>397</v>
      </c>
      <c r="KE164" s="406" t="s">
        <v>397</v>
      </c>
      <c r="KF164" s="406" t="s">
        <v>397</v>
      </c>
      <c r="KG164" s="406" t="s">
        <v>397</v>
      </c>
      <c r="KH164" s="406" t="s">
        <v>397</v>
      </c>
      <c r="KI164" s="406" t="s">
        <v>397</v>
      </c>
      <c r="KJ164" s="406" t="s">
        <v>397</v>
      </c>
      <c r="KK164" s="406" t="s">
        <v>397</v>
      </c>
      <c r="KL164" s="406" t="s">
        <v>397</v>
      </c>
      <c r="KM164" s="406" t="s">
        <v>397</v>
      </c>
      <c r="KN164" s="406" t="s">
        <v>397</v>
      </c>
      <c r="KO164" s="406" t="s">
        <v>397</v>
      </c>
      <c r="KP164" s="406" t="s">
        <v>397</v>
      </c>
      <c r="KQ164" s="406" t="s">
        <v>397</v>
      </c>
      <c r="KR164" s="406" t="s">
        <v>397</v>
      </c>
      <c r="KS164" s="406" t="s">
        <v>397</v>
      </c>
      <c r="KT164" s="406" t="s">
        <v>397</v>
      </c>
      <c r="KU164" s="406"/>
      <c r="KV164" s="406"/>
      <c r="KW164" s="406"/>
      <c r="KX164" s="406"/>
      <c r="KY164" s="397"/>
      <c r="KZ164" s="397" t="s">
        <v>223</v>
      </c>
      <c r="LA164" s="397" t="s">
        <v>397</v>
      </c>
      <c r="LB164" s="397" t="s">
        <v>397</v>
      </c>
      <c r="LC164" s="397" t="s">
        <v>397</v>
      </c>
      <c r="LD164" s="397" t="s">
        <v>397</v>
      </c>
      <c r="LE164" s="397" t="s">
        <v>397</v>
      </c>
      <c r="LF164" s="397" t="s">
        <v>397</v>
      </c>
      <c r="LG164" s="397"/>
      <c r="LH164" s="406"/>
      <c r="LI164" s="406"/>
      <c r="LJ164" s="406"/>
      <c r="LK164" s="406"/>
      <c r="LL164" s="406"/>
      <c r="LM164" s="406"/>
      <c r="LN164" s="406"/>
      <c r="LO164" s="406"/>
      <c r="LP164" s="406"/>
      <c r="LQ164" s="406"/>
      <c r="LR164" s="406"/>
      <c r="LS164" s="406"/>
      <c r="LT164" s="406"/>
      <c r="LU164" s="406"/>
      <c r="LV164" s="406"/>
      <c r="LW164" s="406"/>
      <c r="LX164" s="406"/>
      <c r="LY164" s="406"/>
      <c r="LZ164" s="406"/>
      <c r="MA164" s="406"/>
      <c r="MB164" s="406"/>
      <c r="MC164" s="406"/>
      <c r="MD164" s="406"/>
      <c r="ME164" s="406"/>
      <c r="MF164" s="406"/>
      <c r="MG164" s="406"/>
      <c r="MH164" s="406"/>
      <c r="MI164" s="406"/>
      <c r="MJ164" s="406"/>
      <c r="MK164" s="406"/>
      <c r="ML164" s="406"/>
      <c r="MM164" s="406"/>
      <c r="MN164" s="406"/>
      <c r="MO164" s="406"/>
      <c r="MP164" s="406"/>
      <c r="MQ164" s="406"/>
      <c r="MR164" s="406"/>
      <c r="MS164" s="406"/>
      <c r="MT164" s="406"/>
      <c r="MU164" s="406"/>
      <c r="MV164" s="406"/>
      <c r="MW164" s="406"/>
      <c r="MX164" s="406"/>
      <c r="MY164" s="406"/>
      <c r="MZ164" s="406"/>
      <c r="NA164" s="406"/>
      <c r="NB164" s="406"/>
      <c r="NC164" s="406"/>
      <c r="ND164" s="406"/>
      <c r="NE164" s="406"/>
      <c r="NF164" s="406"/>
      <c r="NG164" s="406"/>
      <c r="NH164" s="406"/>
      <c r="NI164" s="406"/>
      <c r="NJ164" s="406"/>
      <c r="NK164" s="406"/>
      <c r="NL164" s="406"/>
      <c r="NM164" s="406"/>
      <c r="NN164" s="406"/>
      <c r="NO164" s="406"/>
      <c r="NP164" s="406"/>
      <c r="NQ164" s="406"/>
      <c r="NR164" s="406"/>
      <c r="NS164" s="406"/>
      <c r="NT164" s="406"/>
      <c r="NU164" s="406"/>
      <c r="NV164" s="406"/>
      <c r="NW164" s="406"/>
      <c r="NX164" s="406"/>
      <c r="NY164" s="406"/>
      <c r="NZ164" s="406"/>
      <c r="OA164" s="406"/>
      <c r="OB164" s="406"/>
      <c r="OC164" s="406"/>
      <c r="OD164" s="406"/>
      <c r="OE164" s="406"/>
      <c r="OF164" s="406"/>
      <c r="OG164" s="406"/>
      <c r="OH164" s="406"/>
      <c r="OI164" s="406"/>
      <c r="OJ164" s="406"/>
      <c r="OK164" s="406"/>
      <c r="OL164" s="406"/>
      <c r="OM164" s="406"/>
      <c r="ON164" s="406"/>
      <c r="OO164" s="406"/>
      <c r="OP164" s="406"/>
      <c r="OQ164" s="406"/>
      <c r="OR164" s="406"/>
      <c r="OS164" s="406"/>
      <c r="OT164" s="406"/>
      <c r="OU164" s="406"/>
      <c r="OV164" s="406"/>
      <c r="OW164" s="406"/>
      <c r="OX164" s="406"/>
      <c r="OY164" s="406"/>
      <c r="OZ164" s="406"/>
      <c r="PA164" s="406"/>
      <c r="PB164" s="406"/>
      <c r="PC164" s="406"/>
      <c r="PD164" s="406"/>
      <c r="PE164" s="406"/>
      <c r="PF164" s="406"/>
      <c r="PG164" s="406"/>
      <c r="PH164" s="406"/>
      <c r="PI164" s="406"/>
      <c r="PJ164" s="406"/>
      <c r="PK164" s="406"/>
      <c r="PL164" s="406"/>
      <c r="PM164" s="406"/>
      <c r="PN164" s="406"/>
      <c r="PO164" s="406"/>
      <c r="PP164" s="406"/>
      <c r="PQ164" s="406"/>
      <c r="PR164" s="406"/>
      <c r="PS164" s="406"/>
      <c r="PT164" s="406"/>
      <c r="PU164" s="406"/>
      <c r="PV164" s="406"/>
      <c r="PW164" s="406"/>
      <c r="PX164" s="406"/>
      <c r="PY164" s="406"/>
      <c r="PZ164" s="406"/>
      <c r="QA164" s="406"/>
      <c r="QB164" s="406"/>
      <c r="QC164" s="406"/>
      <c r="QD164" s="406"/>
      <c r="QE164" s="406"/>
      <c r="QF164" s="406"/>
      <c r="QG164" s="406"/>
      <c r="QH164" s="406"/>
      <c r="QI164" s="406"/>
      <c r="QJ164" s="406"/>
      <c r="QK164" s="406"/>
      <c r="QL164" s="406"/>
      <c r="QM164" s="406"/>
      <c r="QN164" s="406"/>
      <c r="QO164" s="406"/>
      <c r="QP164" s="406"/>
      <c r="QQ164" s="406"/>
      <c r="QR164" s="406"/>
      <c r="QS164" s="406"/>
      <c r="QT164" s="406"/>
      <c r="QU164" s="406"/>
      <c r="QV164" s="406"/>
      <c r="QW164" s="406"/>
      <c r="QX164" s="406"/>
      <c r="QY164" s="406"/>
      <c r="QZ164" s="406"/>
      <c r="RA164" s="406"/>
      <c r="RB164" s="406"/>
      <c r="RC164" s="406"/>
      <c r="RD164" s="406"/>
      <c r="RE164" s="406"/>
      <c r="RF164" s="406"/>
      <c r="RG164" s="406"/>
      <c r="RH164" s="406"/>
      <c r="RI164" s="406"/>
      <c r="RJ164" s="406"/>
      <c r="RK164" s="406"/>
      <c r="RL164" s="406"/>
      <c r="RM164" s="406"/>
      <c r="RN164" s="406"/>
      <c r="RO164" s="406"/>
      <c r="RP164" s="406"/>
      <c r="RQ164" s="406"/>
      <c r="RR164" s="406"/>
      <c r="RS164" s="406"/>
      <c r="RT164" s="406"/>
      <c r="RU164" s="406"/>
      <c r="RV164" s="406"/>
      <c r="RW164" s="406"/>
      <c r="RX164" s="406"/>
      <c r="RY164" s="406"/>
      <c r="RZ164" s="406"/>
      <c r="SA164" s="406"/>
      <c r="SB164" s="406"/>
      <c r="SC164" s="406"/>
      <c r="SD164" s="406"/>
      <c r="SE164" s="406"/>
      <c r="SF164" s="406"/>
      <c r="SG164" s="406"/>
    </row>
    <row r="165" spans="1:501">
      <c r="A165" s="395"/>
      <c r="B165" s="395" t="s">
        <v>224</v>
      </c>
      <c r="C165" s="395">
        <v>132</v>
      </c>
      <c r="D165" s="395">
        <v>166</v>
      </c>
      <c r="E165" s="395">
        <v>302</v>
      </c>
      <c r="F165" s="395">
        <v>177</v>
      </c>
      <c r="G165" s="395">
        <v>226</v>
      </c>
      <c r="H165" s="395">
        <v>291</v>
      </c>
      <c r="I165" s="395">
        <v>354</v>
      </c>
      <c r="J165" s="395">
        <v>460</v>
      </c>
      <c r="K165" s="395">
        <v>536</v>
      </c>
      <c r="L165" s="395">
        <v>596</v>
      </c>
      <c r="M165" s="395">
        <v>0</v>
      </c>
      <c r="N165" s="395"/>
      <c r="O165" s="398" t="s">
        <v>533</v>
      </c>
      <c r="P165" s="395">
        <v>479</v>
      </c>
      <c r="Q165" s="395">
        <v>536</v>
      </c>
      <c r="R165" s="395">
        <v>527</v>
      </c>
      <c r="S165" s="395">
        <v>566</v>
      </c>
      <c r="T165" s="395">
        <v>596</v>
      </c>
      <c r="U165" s="395">
        <v>0</v>
      </c>
      <c r="V165" s="395">
        <v>0</v>
      </c>
      <c r="W165" s="395" t="s">
        <v>397</v>
      </c>
      <c r="X165" s="395" t="s">
        <v>397</v>
      </c>
      <c r="Y165" s="395" t="s">
        <v>397</v>
      </c>
      <c r="Z165" s="395"/>
      <c r="AA165" s="395"/>
      <c r="AB165" s="395"/>
      <c r="AC165" s="395"/>
      <c r="AD165" s="395"/>
      <c r="AE165" s="395"/>
      <c r="AF165" s="397" t="s">
        <v>224</v>
      </c>
      <c r="AG165" s="395" t="s">
        <v>224</v>
      </c>
      <c r="AH165" s="406" t="s">
        <v>397</v>
      </c>
      <c r="AI165" s="406" t="s">
        <v>397</v>
      </c>
      <c r="AJ165" s="406" t="s">
        <v>397</v>
      </c>
      <c r="AK165" s="406" t="s">
        <v>397</v>
      </c>
      <c r="AL165" s="406" t="s">
        <v>397</v>
      </c>
      <c r="AM165" s="406" t="s">
        <v>397</v>
      </c>
      <c r="AN165" s="406" t="s">
        <v>397</v>
      </c>
      <c r="AO165" s="406" t="s">
        <v>397</v>
      </c>
      <c r="AP165" s="406" t="s">
        <v>397</v>
      </c>
      <c r="AQ165" s="406" t="s">
        <v>397</v>
      </c>
      <c r="AR165" s="406" t="s">
        <v>397</v>
      </c>
      <c r="AS165" s="406" t="s">
        <v>397</v>
      </c>
      <c r="AT165" s="406" t="s">
        <v>397</v>
      </c>
      <c r="AU165" s="406" t="s">
        <v>397</v>
      </c>
      <c r="AV165" s="406" t="s">
        <v>397</v>
      </c>
      <c r="AW165" s="406" t="s">
        <v>397</v>
      </c>
      <c r="AX165" s="406" t="s">
        <v>397</v>
      </c>
      <c r="AY165" s="406" t="s">
        <v>397</v>
      </c>
      <c r="AZ165" s="406" t="s">
        <v>397</v>
      </c>
      <c r="BA165" s="406" t="s">
        <v>397</v>
      </c>
      <c r="BB165" s="406" t="s">
        <v>397</v>
      </c>
      <c r="BC165" s="406" t="s">
        <v>397</v>
      </c>
      <c r="BD165" s="406" t="s">
        <v>397</v>
      </c>
      <c r="BE165" s="406" t="s">
        <v>397</v>
      </c>
      <c r="BF165" s="406" t="s">
        <v>397</v>
      </c>
      <c r="BG165" s="406" t="s">
        <v>397</v>
      </c>
      <c r="BH165" s="406" t="s">
        <v>397</v>
      </c>
      <c r="BI165" s="406" t="s">
        <v>397</v>
      </c>
      <c r="BJ165" s="406" t="s">
        <v>397</v>
      </c>
      <c r="BK165" s="406" t="s">
        <v>397</v>
      </c>
      <c r="BL165" s="406" t="s">
        <v>397</v>
      </c>
      <c r="BM165" s="406" t="s">
        <v>397</v>
      </c>
      <c r="BN165" s="406" t="s">
        <v>397</v>
      </c>
      <c r="BO165" s="406" t="s">
        <v>397</v>
      </c>
      <c r="BP165" s="406" t="s">
        <v>397</v>
      </c>
      <c r="BQ165" s="406" t="s">
        <v>397</v>
      </c>
      <c r="BR165" s="406" t="s">
        <v>397</v>
      </c>
      <c r="BS165" s="406" t="s">
        <v>397</v>
      </c>
      <c r="BT165" s="406" t="s">
        <v>397</v>
      </c>
      <c r="BU165" s="406" t="s">
        <v>397</v>
      </c>
      <c r="BV165" s="406" t="s">
        <v>397</v>
      </c>
      <c r="BW165" s="406" t="s">
        <v>397</v>
      </c>
      <c r="BX165" s="406" t="s">
        <v>397</v>
      </c>
      <c r="BY165" s="406" t="s">
        <v>397</v>
      </c>
      <c r="BZ165" s="406" t="s">
        <v>397</v>
      </c>
      <c r="CA165" s="406" t="s">
        <v>397</v>
      </c>
      <c r="CB165" s="406" t="s">
        <v>397</v>
      </c>
      <c r="CC165" s="406" t="s">
        <v>397</v>
      </c>
      <c r="CD165" s="406" t="s">
        <v>397</v>
      </c>
      <c r="CE165" s="406" t="s">
        <v>397</v>
      </c>
      <c r="CF165" s="406" t="s">
        <v>397</v>
      </c>
      <c r="CG165" s="406" t="s">
        <v>397</v>
      </c>
      <c r="CH165" s="406" t="s">
        <v>397</v>
      </c>
      <c r="CI165" s="406" t="s">
        <v>397</v>
      </c>
      <c r="CJ165" s="406" t="s">
        <v>397</v>
      </c>
      <c r="CK165" s="406" t="s">
        <v>397</v>
      </c>
      <c r="CL165" s="406" t="s">
        <v>397</v>
      </c>
      <c r="CM165" s="406" t="s">
        <v>397</v>
      </c>
      <c r="CN165" s="406" t="s">
        <v>397</v>
      </c>
      <c r="CO165" s="406" t="s">
        <v>397</v>
      </c>
      <c r="CP165" s="406" t="s">
        <v>397</v>
      </c>
      <c r="CQ165" s="406" t="s">
        <v>397</v>
      </c>
      <c r="CR165" s="406" t="s">
        <v>397</v>
      </c>
      <c r="CS165" s="406" t="s">
        <v>397</v>
      </c>
      <c r="CT165" s="406" t="s">
        <v>397</v>
      </c>
      <c r="CU165" s="406" t="s">
        <v>397</v>
      </c>
      <c r="CV165" s="406" t="s">
        <v>397</v>
      </c>
      <c r="CW165" s="406" t="s">
        <v>397</v>
      </c>
      <c r="CX165" s="406" t="s">
        <v>397</v>
      </c>
      <c r="CY165" s="406" t="s">
        <v>397</v>
      </c>
      <c r="CZ165" s="406" t="s">
        <v>397</v>
      </c>
      <c r="DA165" s="406" t="s">
        <v>397</v>
      </c>
      <c r="DB165" s="406" t="s">
        <v>397</v>
      </c>
      <c r="DC165" s="397"/>
      <c r="DD165" s="397"/>
      <c r="DE165" s="397"/>
      <c r="DF165" s="397" t="s">
        <v>397</v>
      </c>
      <c r="DG165" s="397" t="s">
        <v>397</v>
      </c>
      <c r="DH165" s="397" t="s">
        <v>397</v>
      </c>
      <c r="DI165" s="397" t="s">
        <v>397</v>
      </c>
      <c r="DJ165" s="397" t="s">
        <v>397</v>
      </c>
      <c r="DK165" s="397" t="s">
        <v>397</v>
      </c>
      <c r="DL165" s="397"/>
      <c r="DM165" s="397"/>
      <c r="DN165" s="397" t="s">
        <v>224</v>
      </c>
      <c r="DO165" s="395" t="s">
        <v>224</v>
      </c>
      <c r="DP165" s="406" t="s">
        <v>397</v>
      </c>
      <c r="DQ165" s="406" t="s">
        <v>397</v>
      </c>
      <c r="DR165" s="406" t="s">
        <v>397</v>
      </c>
      <c r="DS165" s="406" t="s">
        <v>397</v>
      </c>
      <c r="DT165" s="406" t="s">
        <v>397</v>
      </c>
      <c r="DU165" s="406" t="s">
        <v>397</v>
      </c>
      <c r="DV165" s="406" t="s">
        <v>397</v>
      </c>
      <c r="DW165" s="406" t="s">
        <v>397</v>
      </c>
      <c r="DX165" s="406" t="s">
        <v>397</v>
      </c>
      <c r="DY165" s="406" t="s">
        <v>397</v>
      </c>
      <c r="DZ165" s="406" t="s">
        <v>397</v>
      </c>
      <c r="EA165" s="406" t="s">
        <v>397</v>
      </c>
      <c r="EB165" s="406" t="s">
        <v>397</v>
      </c>
      <c r="EC165" s="406" t="s">
        <v>397</v>
      </c>
      <c r="ED165" s="406" t="s">
        <v>397</v>
      </c>
      <c r="EE165" s="406" t="s">
        <v>397</v>
      </c>
      <c r="EF165" s="406" t="s">
        <v>397</v>
      </c>
      <c r="EG165" s="406" t="s">
        <v>397</v>
      </c>
      <c r="EH165" s="406" t="s">
        <v>397</v>
      </c>
      <c r="EI165" s="406" t="s">
        <v>397</v>
      </c>
      <c r="EJ165" s="406" t="s">
        <v>397</v>
      </c>
      <c r="EK165" s="406" t="s">
        <v>397</v>
      </c>
      <c r="EL165" s="406" t="s">
        <v>397</v>
      </c>
      <c r="EM165" s="406" t="s">
        <v>397</v>
      </c>
      <c r="EN165" s="406" t="s">
        <v>397</v>
      </c>
      <c r="EO165" s="406" t="s">
        <v>397</v>
      </c>
      <c r="EP165" s="406" t="s">
        <v>397</v>
      </c>
      <c r="EQ165" s="406" t="s">
        <v>397</v>
      </c>
      <c r="ER165" s="406" t="s">
        <v>397</v>
      </c>
      <c r="ES165" s="406" t="s">
        <v>397</v>
      </c>
      <c r="ET165" s="406" t="s">
        <v>397</v>
      </c>
      <c r="EU165" s="406" t="s">
        <v>397</v>
      </c>
      <c r="EV165" s="406" t="s">
        <v>397</v>
      </c>
      <c r="EW165" s="406" t="s">
        <v>397</v>
      </c>
      <c r="EX165" s="406" t="s">
        <v>397</v>
      </c>
      <c r="EY165" s="406" t="s">
        <v>397</v>
      </c>
      <c r="EZ165" s="406" t="s">
        <v>397</v>
      </c>
      <c r="FA165" s="406" t="s">
        <v>397</v>
      </c>
      <c r="FB165" s="406" t="s">
        <v>397</v>
      </c>
      <c r="FC165" s="406" t="s">
        <v>397</v>
      </c>
      <c r="FD165" s="406" t="s">
        <v>397</v>
      </c>
      <c r="FE165" s="406" t="s">
        <v>397</v>
      </c>
      <c r="FF165" s="406" t="s">
        <v>397</v>
      </c>
      <c r="FG165" s="406" t="s">
        <v>397</v>
      </c>
      <c r="FH165" s="406" t="s">
        <v>397</v>
      </c>
      <c r="FI165" s="406" t="s">
        <v>397</v>
      </c>
      <c r="FJ165" s="406" t="s">
        <v>397</v>
      </c>
      <c r="FK165" s="406" t="s">
        <v>397</v>
      </c>
      <c r="FL165" s="406" t="s">
        <v>397</v>
      </c>
      <c r="FM165" s="406" t="s">
        <v>397</v>
      </c>
      <c r="FN165" s="406" t="s">
        <v>397</v>
      </c>
      <c r="FO165" s="406" t="s">
        <v>397</v>
      </c>
      <c r="FP165" s="406" t="s">
        <v>397</v>
      </c>
      <c r="FQ165" s="406" t="s">
        <v>397</v>
      </c>
      <c r="FR165" s="406" t="s">
        <v>397</v>
      </c>
      <c r="FS165" s="406" t="s">
        <v>397</v>
      </c>
      <c r="FT165" s="406" t="s">
        <v>397</v>
      </c>
      <c r="FU165" s="406" t="s">
        <v>397</v>
      </c>
      <c r="FV165" s="406" t="s">
        <v>397</v>
      </c>
      <c r="FW165" s="406" t="s">
        <v>397</v>
      </c>
      <c r="FX165" s="406" t="s">
        <v>397</v>
      </c>
      <c r="FY165" s="406" t="s">
        <v>397</v>
      </c>
      <c r="FZ165" s="406" t="s">
        <v>397</v>
      </c>
      <c r="GA165" s="406" t="s">
        <v>397</v>
      </c>
      <c r="GB165" s="406" t="s">
        <v>397</v>
      </c>
      <c r="GC165" s="406" t="s">
        <v>397</v>
      </c>
      <c r="GD165" s="406" t="s">
        <v>397</v>
      </c>
      <c r="GE165" s="406" t="s">
        <v>397</v>
      </c>
      <c r="GF165" s="406" t="s">
        <v>397</v>
      </c>
      <c r="GG165" s="406" t="s">
        <v>397</v>
      </c>
      <c r="GH165" s="406" t="s">
        <v>397</v>
      </c>
      <c r="GI165" s="406" t="s">
        <v>397</v>
      </c>
      <c r="GJ165" s="406" t="s">
        <v>397</v>
      </c>
      <c r="GK165" s="406" t="s">
        <v>397</v>
      </c>
      <c r="GL165" s="406" t="s">
        <v>397</v>
      </c>
      <c r="GM165" s="406" t="s">
        <v>397</v>
      </c>
      <c r="GN165" s="406" t="s">
        <v>397</v>
      </c>
      <c r="GO165" s="406" t="s">
        <v>397</v>
      </c>
      <c r="GP165" s="406" t="s">
        <v>397</v>
      </c>
      <c r="GQ165" s="406" t="s">
        <v>397</v>
      </c>
      <c r="GR165" s="406" t="s">
        <v>397</v>
      </c>
      <c r="GS165" s="406" t="s">
        <v>397</v>
      </c>
      <c r="GT165" s="406" t="s">
        <v>397</v>
      </c>
      <c r="GU165" s="406" t="s">
        <v>397</v>
      </c>
      <c r="GV165" s="406" t="s">
        <v>397</v>
      </c>
      <c r="GW165" s="406" t="s">
        <v>397</v>
      </c>
      <c r="GX165" s="406" t="s">
        <v>397</v>
      </c>
      <c r="GY165" s="406" t="s">
        <v>397</v>
      </c>
      <c r="GZ165" s="406" t="s">
        <v>397</v>
      </c>
      <c r="HA165" s="406" t="s">
        <v>397</v>
      </c>
      <c r="HB165" s="406" t="s">
        <v>397</v>
      </c>
      <c r="HC165" s="406" t="s">
        <v>397</v>
      </c>
      <c r="HD165" s="406" t="s">
        <v>397</v>
      </c>
      <c r="HE165" s="406" t="s">
        <v>397</v>
      </c>
      <c r="HF165" s="406" t="s">
        <v>397</v>
      </c>
      <c r="HG165" s="406" t="s">
        <v>397</v>
      </c>
      <c r="HH165" s="406" t="s">
        <v>397</v>
      </c>
      <c r="HI165" s="406" t="s">
        <v>397</v>
      </c>
      <c r="HJ165" s="406" t="s">
        <v>397</v>
      </c>
      <c r="HK165" s="406" t="s">
        <v>397</v>
      </c>
      <c r="HL165" s="406" t="s">
        <v>397</v>
      </c>
      <c r="HM165" s="406" t="s">
        <v>397</v>
      </c>
      <c r="HN165" s="406" t="s">
        <v>397</v>
      </c>
      <c r="HO165" s="406" t="s">
        <v>397</v>
      </c>
      <c r="HP165" s="406" t="s">
        <v>397</v>
      </c>
      <c r="HQ165" s="406" t="s">
        <v>397</v>
      </c>
      <c r="HR165" s="406" t="s">
        <v>397</v>
      </c>
      <c r="HS165" s="406" t="s">
        <v>397</v>
      </c>
      <c r="HT165" s="406" t="s">
        <v>397</v>
      </c>
      <c r="HU165" s="406" t="s">
        <v>397</v>
      </c>
      <c r="HV165" s="406" t="s">
        <v>397</v>
      </c>
      <c r="HW165" s="406" t="s">
        <v>397</v>
      </c>
      <c r="HX165" s="406" t="s">
        <v>397</v>
      </c>
      <c r="HY165" s="406" t="s">
        <v>397</v>
      </c>
      <c r="HZ165" s="406" t="s">
        <v>397</v>
      </c>
      <c r="IA165" s="406" t="s">
        <v>397</v>
      </c>
      <c r="IB165" s="406" t="s">
        <v>397</v>
      </c>
      <c r="IC165" s="406" t="s">
        <v>397</v>
      </c>
      <c r="ID165" s="406" t="s">
        <v>397</v>
      </c>
      <c r="IE165" s="406" t="s">
        <v>397</v>
      </c>
      <c r="IF165" s="406" t="s">
        <v>397</v>
      </c>
      <c r="IG165" s="406" t="s">
        <v>397</v>
      </c>
      <c r="IH165" s="406" t="s">
        <v>397</v>
      </c>
      <c r="II165" s="406" t="s">
        <v>397</v>
      </c>
      <c r="IJ165" s="406" t="s">
        <v>397</v>
      </c>
      <c r="IK165" s="406" t="s">
        <v>397</v>
      </c>
      <c r="IL165" s="406" t="s">
        <v>397</v>
      </c>
      <c r="IM165" s="406" t="s">
        <v>397</v>
      </c>
      <c r="IN165" s="406" t="s">
        <v>397</v>
      </c>
      <c r="IO165" s="406" t="s">
        <v>397</v>
      </c>
      <c r="IP165" s="406" t="s">
        <v>397</v>
      </c>
      <c r="IQ165" s="406" t="s">
        <v>397</v>
      </c>
      <c r="IR165" s="406" t="s">
        <v>397</v>
      </c>
      <c r="IS165" s="406" t="s">
        <v>397</v>
      </c>
      <c r="IT165" s="406" t="s">
        <v>397</v>
      </c>
      <c r="IU165" s="406" t="s">
        <v>397</v>
      </c>
      <c r="IV165" s="406" t="s">
        <v>397</v>
      </c>
      <c r="IW165" s="406" t="s">
        <v>397</v>
      </c>
      <c r="IX165" s="406" t="s">
        <v>397</v>
      </c>
      <c r="IY165" s="406" t="s">
        <v>397</v>
      </c>
      <c r="IZ165" s="406" t="s">
        <v>397</v>
      </c>
      <c r="JA165" s="406" t="s">
        <v>397</v>
      </c>
      <c r="JB165" s="406" t="s">
        <v>397</v>
      </c>
      <c r="JC165" s="406" t="s">
        <v>397</v>
      </c>
      <c r="JD165" s="406" t="s">
        <v>397</v>
      </c>
      <c r="JE165" s="406" t="s">
        <v>397</v>
      </c>
      <c r="JF165" s="406" t="s">
        <v>397</v>
      </c>
      <c r="JG165" s="406" t="s">
        <v>397</v>
      </c>
      <c r="JH165" s="406" t="s">
        <v>397</v>
      </c>
      <c r="JI165" s="406" t="s">
        <v>397</v>
      </c>
      <c r="JJ165" s="406" t="s">
        <v>397</v>
      </c>
      <c r="JK165" s="406" t="s">
        <v>397</v>
      </c>
      <c r="JL165" s="406" t="s">
        <v>397</v>
      </c>
      <c r="JM165" s="406" t="s">
        <v>397</v>
      </c>
      <c r="JN165" s="406" t="s">
        <v>397</v>
      </c>
      <c r="JO165" s="406" t="s">
        <v>397</v>
      </c>
      <c r="JP165" s="406" t="s">
        <v>397</v>
      </c>
      <c r="JQ165" s="406" t="s">
        <v>397</v>
      </c>
      <c r="JR165" s="406" t="s">
        <v>397</v>
      </c>
      <c r="JS165" s="406" t="s">
        <v>397</v>
      </c>
      <c r="JT165" s="406" t="s">
        <v>397</v>
      </c>
      <c r="JU165" s="406" t="s">
        <v>397</v>
      </c>
      <c r="JV165" s="406" t="s">
        <v>397</v>
      </c>
      <c r="JW165" s="406" t="s">
        <v>397</v>
      </c>
      <c r="JX165" s="406" t="s">
        <v>397</v>
      </c>
      <c r="JY165" s="406" t="s">
        <v>397</v>
      </c>
      <c r="JZ165" s="406" t="s">
        <v>397</v>
      </c>
      <c r="KA165" s="406" t="s">
        <v>397</v>
      </c>
      <c r="KB165" s="406" t="s">
        <v>397</v>
      </c>
      <c r="KC165" s="406" t="s">
        <v>397</v>
      </c>
      <c r="KD165" s="406" t="s">
        <v>397</v>
      </c>
      <c r="KE165" s="406" t="s">
        <v>397</v>
      </c>
      <c r="KF165" s="406" t="s">
        <v>397</v>
      </c>
      <c r="KG165" s="406" t="s">
        <v>397</v>
      </c>
      <c r="KH165" s="406" t="s">
        <v>397</v>
      </c>
      <c r="KI165" s="406" t="s">
        <v>397</v>
      </c>
      <c r="KJ165" s="406" t="s">
        <v>397</v>
      </c>
      <c r="KK165" s="406" t="s">
        <v>397</v>
      </c>
      <c r="KL165" s="406" t="s">
        <v>397</v>
      </c>
      <c r="KM165" s="406" t="s">
        <v>397</v>
      </c>
      <c r="KN165" s="406" t="s">
        <v>397</v>
      </c>
      <c r="KO165" s="406" t="s">
        <v>397</v>
      </c>
      <c r="KP165" s="406" t="s">
        <v>397</v>
      </c>
      <c r="KQ165" s="406" t="s">
        <v>397</v>
      </c>
      <c r="KR165" s="406" t="s">
        <v>397</v>
      </c>
      <c r="KS165" s="406" t="s">
        <v>397</v>
      </c>
      <c r="KT165" s="406" t="s">
        <v>397</v>
      </c>
      <c r="KU165" s="406"/>
      <c r="KV165" s="406"/>
      <c r="KW165" s="406"/>
      <c r="KX165" s="406"/>
      <c r="KY165" s="397"/>
      <c r="KZ165" s="397" t="s">
        <v>224</v>
      </c>
      <c r="LA165" s="397" t="s">
        <v>397</v>
      </c>
      <c r="LB165" s="397" t="s">
        <v>397</v>
      </c>
      <c r="LC165" s="397" t="s">
        <v>397</v>
      </c>
      <c r="LD165" s="397" t="s">
        <v>397</v>
      </c>
      <c r="LE165" s="397" t="s">
        <v>397</v>
      </c>
      <c r="LF165" s="397" t="s">
        <v>397</v>
      </c>
      <c r="LG165" s="397"/>
      <c r="LH165" s="406"/>
      <c r="LI165" s="406"/>
      <c r="LJ165" s="406"/>
      <c r="LK165" s="406"/>
      <c r="LL165" s="406"/>
      <c r="LM165" s="406"/>
      <c r="LN165" s="406"/>
      <c r="LO165" s="406"/>
      <c r="LP165" s="406"/>
      <c r="LQ165" s="406"/>
      <c r="LR165" s="406"/>
      <c r="LS165" s="406"/>
      <c r="LT165" s="406"/>
      <c r="LU165" s="406"/>
      <c r="LV165" s="406"/>
      <c r="LW165" s="406"/>
      <c r="LX165" s="406"/>
      <c r="LY165" s="406"/>
      <c r="LZ165" s="406"/>
      <c r="MA165" s="406"/>
      <c r="MB165" s="406"/>
      <c r="MC165" s="406"/>
      <c r="MD165" s="406"/>
      <c r="ME165" s="406"/>
      <c r="MF165" s="406"/>
      <c r="MG165" s="406"/>
      <c r="MH165" s="406"/>
      <c r="MI165" s="406"/>
      <c r="MJ165" s="406"/>
      <c r="MK165" s="406"/>
      <c r="ML165" s="406"/>
      <c r="MM165" s="406"/>
      <c r="MN165" s="406"/>
      <c r="MO165" s="406"/>
      <c r="MP165" s="406"/>
      <c r="MQ165" s="406"/>
      <c r="MR165" s="406"/>
      <c r="MS165" s="406"/>
      <c r="MT165" s="406"/>
      <c r="MU165" s="406"/>
      <c r="MV165" s="406"/>
      <c r="MW165" s="406"/>
      <c r="MX165" s="406"/>
      <c r="MY165" s="406"/>
      <c r="MZ165" s="406"/>
      <c r="NA165" s="406"/>
      <c r="NB165" s="406"/>
      <c r="NC165" s="406"/>
      <c r="ND165" s="406"/>
      <c r="NE165" s="406"/>
      <c r="NF165" s="406"/>
      <c r="NG165" s="406"/>
      <c r="NH165" s="406"/>
      <c r="NI165" s="406"/>
      <c r="NJ165" s="406"/>
      <c r="NK165" s="406"/>
      <c r="NL165" s="406"/>
      <c r="NM165" s="406"/>
      <c r="NN165" s="406"/>
      <c r="NO165" s="406"/>
      <c r="NP165" s="406"/>
      <c r="NQ165" s="406"/>
      <c r="NR165" s="406"/>
      <c r="NS165" s="406"/>
      <c r="NT165" s="406"/>
      <c r="NU165" s="406"/>
      <c r="NV165" s="406"/>
      <c r="NW165" s="406"/>
      <c r="NX165" s="406"/>
      <c r="NY165" s="406"/>
      <c r="NZ165" s="406"/>
      <c r="OA165" s="406"/>
      <c r="OB165" s="406"/>
      <c r="OC165" s="406"/>
      <c r="OD165" s="406"/>
      <c r="OE165" s="406"/>
      <c r="OF165" s="406"/>
      <c r="OG165" s="406"/>
      <c r="OH165" s="406"/>
      <c r="OI165" s="406"/>
      <c r="OJ165" s="406"/>
      <c r="OK165" s="406"/>
      <c r="OL165" s="406"/>
      <c r="OM165" s="406"/>
      <c r="ON165" s="406"/>
      <c r="OO165" s="406"/>
      <c r="OP165" s="406"/>
      <c r="OQ165" s="406"/>
      <c r="OR165" s="406"/>
      <c r="OS165" s="406"/>
      <c r="OT165" s="406"/>
      <c r="OU165" s="406"/>
      <c r="OV165" s="406"/>
      <c r="OW165" s="406"/>
      <c r="OX165" s="406"/>
      <c r="OY165" s="406"/>
      <c r="OZ165" s="406"/>
      <c r="PA165" s="406"/>
      <c r="PB165" s="406"/>
      <c r="PC165" s="406"/>
      <c r="PD165" s="406"/>
      <c r="PE165" s="406"/>
      <c r="PF165" s="406"/>
      <c r="PG165" s="406"/>
      <c r="PH165" s="406"/>
      <c r="PI165" s="406"/>
      <c r="PJ165" s="406"/>
      <c r="PK165" s="406"/>
      <c r="PL165" s="406"/>
      <c r="PM165" s="406"/>
      <c r="PN165" s="406"/>
      <c r="PO165" s="406"/>
      <c r="PP165" s="406"/>
      <c r="PQ165" s="406"/>
      <c r="PR165" s="406"/>
      <c r="PS165" s="406"/>
      <c r="PT165" s="406"/>
      <c r="PU165" s="406"/>
      <c r="PV165" s="406"/>
      <c r="PW165" s="406"/>
      <c r="PX165" s="406"/>
      <c r="PY165" s="406"/>
      <c r="PZ165" s="406"/>
      <c r="QA165" s="406"/>
      <c r="QB165" s="406"/>
      <c r="QC165" s="406"/>
      <c r="QD165" s="406"/>
      <c r="QE165" s="406"/>
      <c r="QF165" s="406"/>
      <c r="QG165" s="406"/>
      <c r="QH165" s="406"/>
      <c r="QI165" s="406"/>
      <c r="QJ165" s="406"/>
      <c r="QK165" s="406"/>
      <c r="QL165" s="406"/>
      <c r="QM165" s="406"/>
      <c r="QN165" s="406"/>
      <c r="QO165" s="406"/>
      <c r="QP165" s="406"/>
      <c r="QQ165" s="406"/>
      <c r="QR165" s="406"/>
      <c r="QS165" s="406"/>
      <c r="QT165" s="406"/>
      <c r="QU165" s="406"/>
      <c r="QV165" s="406"/>
      <c r="QW165" s="406"/>
      <c r="QX165" s="406"/>
      <c r="QY165" s="406"/>
      <c r="QZ165" s="406"/>
      <c r="RA165" s="406"/>
      <c r="RB165" s="406"/>
      <c r="RC165" s="406"/>
      <c r="RD165" s="406"/>
      <c r="RE165" s="406"/>
      <c r="RF165" s="406"/>
      <c r="RG165" s="406"/>
      <c r="RH165" s="406"/>
      <c r="RI165" s="406"/>
      <c r="RJ165" s="406"/>
      <c r="RK165" s="406"/>
      <c r="RL165" s="406"/>
      <c r="RM165" s="406"/>
      <c r="RN165" s="406"/>
      <c r="RO165" s="406"/>
      <c r="RP165" s="406"/>
      <c r="RQ165" s="406"/>
      <c r="RR165" s="406"/>
      <c r="RS165" s="406"/>
      <c r="RT165" s="406"/>
      <c r="RU165" s="406"/>
      <c r="RV165" s="406"/>
      <c r="RW165" s="406"/>
      <c r="RX165" s="406"/>
      <c r="RY165" s="406"/>
      <c r="RZ165" s="406"/>
      <c r="SA165" s="406"/>
      <c r="SB165" s="406"/>
      <c r="SC165" s="406"/>
      <c r="SD165" s="406"/>
      <c r="SE165" s="406"/>
      <c r="SF165" s="406"/>
      <c r="SG165" s="406"/>
    </row>
    <row r="166" spans="1:501">
      <c r="A166" s="368"/>
      <c r="B166" s="368"/>
      <c r="C166" s="368"/>
      <c r="D166" s="368"/>
      <c r="E166" s="368"/>
      <c r="F166" s="368"/>
      <c r="G166" s="368"/>
      <c r="H166" s="368"/>
      <c r="I166" s="368"/>
      <c r="J166" s="368"/>
      <c r="K166" s="368"/>
      <c r="L166" s="368"/>
      <c r="M166" s="368"/>
      <c r="N166" s="368"/>
      <c r="O166" s="385"/>
      <c r="P166" s="368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  <c r="AA166" s="368"/>
      <c r="AB166" s="368"/>
      <c r="AC166" s="368"/>
      <c r="AD166" s="368"/>
      <c r="AE166" s="368"/>
      <c r="AF166" s="152">
        <v>0</v>
      </c>
      <c r="AG166" s="368">
        <v>0</v>
      </c>
      <c r="AH166" s="98" t="s">
        <v>397</v>
      </c>
      <c r="AI166" s="98" t="s">
        <v>397</v>
      </c>
      <c r="AJ166" s="98" t="s">
        <v>397</v>
      </c>
      <c r="AK166" s="98" t="s">
        <v>397</v>
      </c>
      <c r="AL166" s="98" t="s">
        <v>397</v>
      </c>
      <c r="AM166" s="98" t="s">
        <v>397</v>
      </c>
      <c r="AN166" s="98" t="s">
        <v>397</v>
      </c>
      <c r="AO166" s="98" t="s">
        <v>397</v>
      </c>
      <c r="AP166" s="98" t="s">
        <v>397</v>
      </c>
      <c r="AQ166" s="98" t="s">
        <v>397</v>
      </c>
      <c r="AR166" s="98" t="s">
        <v>397</v>
      </c>
      <c r="AS166" s="98" t="s">
        <v>397</v>
      </c>
      <c r="AT166" s="98" t="s">
        <v>397</v>
      </c>
      <c r="AU166" s="98" t="s">
        <v>397</v>
      </c>
      <c r="AV166" s="98" t="s">
        <v>397</v>
      </c>
      <c r="AW166" s="98" t="s">
        <v>397</v>
      </c>
      <c r="AX166" s="98" t="s">
        <v>397</v>
      </c>
      <c r="AY166" s="98" t="s">
        <v>397</v>
      </c>
      <c r="AZ166" s="98" t="s">
        <v>397</v>
      </c>
      <c r="BA166" s="98" t="s">
        <v>397</v>
      </c>
      <c r="BB166" s="98" t="s">
        <v>397</v>
      </c>
      <c r="BC166" s="98" t="s">
        <v>397</v>
      </c>
      <c r="BD166" s="98" t="s">
        <v>397</v>
      </c>
      <c r="BE166" s="98" t="s">
        <v>397</v>
      </c>
      <c r="BF166" s="98" t="s">
        <v>397</v>
      </c>
      <c r="BG166" s="98" t="s">
        <v>397</v>
      </c>
      <c r="BH166" s="98" t="s">
        <v>397</v>
      </c>
      <c r="BI166" s="98" t="s">
        <v>397</v>
      </c>
      <c r="BJ166" s="98" t="s">
        <v>397</v>
      </c>
      <c r="BK166" s="98" t="s">
        <v>397</v>
      </c>
      <c r="BL166" s="98" t="s">
        <v>397</v>
      </c>
      <c r="BM166" s="98" t="s">
        <v>397</v>
      </c>
      <c r="BN166" s="98" t="s">
        <v>397</v>
      </c>
      <c r="BO166" s="98" t="s">
        <v>397</v>
      </c>
      <c r="BP166" s="98" t="s">
        <v>397</v>
      </c>
      <c r="BQ166" s="98" t="s">
        <v>397</v>
      </c>
      <c r="BR166" s="98" t="s">
        <v>397</v>
      </c>
      <c r="BS166" s="98" t="s">
        <v>397</v>
      </c>
      <c r="BT166" s="98" t="s">
        <v>397</v>
      </c>
      <c r="BU166" s="98" t="s">
        <v>397</v>
      </c>
      <c r="BV166" s="98" t="s">
        <v>397</v>
      </c>
      <c r="BW166" s="98" t="s">
        <v>397</v>
      </c>
      <c r="BX166" s="98" t="s">
        <v>397</v>
      </c>
      <c r="BY166" s="98" t="s">
        <v>397</v>
      </c>
      <c r="BZ166" s="98" t="s">
        <v>397</v>
      </c>
      <c r="CA166" s="98"/>
      <c r="CB166" s="98"/>
      <c r="CC166" s="98"/>
      <c r="CD166" s="98"/>
      <c r="CE166" s="98"/>
      <c r="CF166" s="98"/>
      <c r="CG166" s="98"/>
      <c r="CH166" s="98"/>
      <c r="CI166" s="98"/>
      <c r="CJ166" s="98"/>
      <c r="CK166" s="98"/>
      <c r="CL166" s="98"/>
      <c r="CM166" s="98"/>
      <c r="CN166" s="98"/>
      <c r="CO166" s="98"/>
      <c r="CP166" s="98"/>
      <c r="CQ166" s="98"/>
      <c r="CR166" s="98"/>
      <c r="CS166" s="98"/>
      <c r="CT166" s="98"/>
      <c r="CU166" s="98"/>
      <c r="CV166" s="98"/>
      <c r="CW166" s="98"/>
      <c r="CX166" s="98"/>
      <c r="CY166" s="98"/>
      <c r="CZ166" s="98"/>
      <c r="DA166" s="98"/>
      <c r="DB166" s="98"/>
      <c r="DF166" s="152" t="s">
        <v>397</v>
      </c>
      <c r="DG166" s="152" t="s">
        <v>397</v>
      </c>
      <c r="DH166" s="152" t="s">
        <v>397</v>
      </c>
      <c r="DI166" s="152" t="s">
        <v>397</v>
      </c>
      <c r="DJ166" s="152" t="s">
        <v>397</v>
      </c>
      <c r="DK166" s="152" t="s">
        <v>397</v>
      </c>
      <c r="DN166" s="152">
        <v>0</v>
      </c>
      <c r="DO166" s="368">
        <v>0</v>
      </c>
      <c r="DP166" s="98" t="s">
        <v>397</v>
      </c>
      <c r="DQ166" s="98" t="s">
        <v>397</v>
      </c>
      <c r="DR166" s="98" t="s">
        <v>397</v>
      </c>
      <c r="DS166" s="98" t="s">
        <v>397</v>
      </c>
      <c r="DT166" s="98" t="s">
        <v>397</v>
      </c>
      <c r="DU166" s="98" t="s">
        <v>397</v>
      </c>
      <c r="DV166" s="98" t="s">
        <v>397</v>
      </c>
      <c r="DW166" s="98" t="s">
        <v>397</v>
      </c>
      <c r="DX166" s="98" t="s">
        <v>397</v>
      </c>
      <c r="DY166" s="98" t="s">
        <v>397</v>
      </c>
      <c r="DZ166" s="98" t="s">
        <v>397</v>
      </c>
      <c r="EA166" s="98" t="s">
        <v>397</v>
      </c>
      <c r="EB166" s="98" t="s">
        <v>397</v>
      </c>
      <c r="EC166" s="98" t="s">
        <v>397</v>
      </c>
      <c r="ED166" s="98" t="s">
        <v>397</v>
      </c>
      <c r="EE166" s="98" t="s">
        <v>397</v>
      </c>
      <c r="EF166" s="98" t="s">
        <v>397</v>
      </c>
      <c r="EG166" s="98" t="s">
        <v>397</v>
      </c>
      <c r="EH166" s="98" t="s">
        <v>397</v>
      </c>
      <c r="EI166" s="98" t="s">
        <v>397</v>
      </c>
      <c r="EJ166" s="98" t="s">
        <v>397</v>
      </c>
      <c r="EK166" s="98" t="s">
        <v>397</v>
      </c>
      <c r="EL166" s="98" t="s">
        <v>397</v>
      </c>
      <c r="EM166" s="98" t="s">
        <v>397</v>
      </c>
      <c r="EN166" s="98" t="s">
        <v>397</v>
      </c>
      <c r="EO166" s="98" t="s">
        <v>397</v>
      </c>
      <c r="EP166" s="98" t="s">
        <v>397</v>
      </c>
      <c r="EQ166" s="98" t="s">
        <v>397</v>
      </c>
      <c r="ER166" s="98" t="s">
        <v>397</v>
      </c>
      <c r="ES166" s="98" t="s">
        <v>397</v>
      </c>
      <c r="ET166" s="98" t="s">
        <v>397</v>
      </c>
      <c r="EU166" s="98" t="s">
        <v>397</v>
      </c>
      <c r="EV166" s="98" t="s">
        <v>397</v>
      </c>
      <c r="EW166" s="98" t="s">
        <v>397</v>
      </c>
      <c r="EX166" s="98" t="s">
        <v>397</v>
      </c>
      <c r="EY166" s="98" t="s">
        <v>397</v>
      </c>
      <c r="EZ166" s="98" t="s">
        <v>397</v>
      </c>
      <c r="FA166" s="98" t="s">
        <v>397</v>
      </c>
      <c r="FB166" s="98" t="s">
        <v>397</v>
      </c>
      <c r="FC166" s="98" t="s">
        <v>397</v>
      </c>
      <c r="FD166" s="98" t="s">
        <v>397</v>
      </c>
      <c r="FE166" s="98" t="s">
        <v>397</v>
      </c>
      <c r="FF166" s="98" t="s">
        <v>397</v>
      </c>
      <c r="FG166" s="98" t="s">
        <v>397</v>
      </c>
      <c r="FH166" s="98" t="s">
        <v>397</v>
      </c>
      <c r="FI166" s="98" t="s">
        <v>397</v>
      </c>
      <c r="FJ166" s="98" t="s">
        <v>397</v>
      </c>
      <c r="FK166" s="98" t="s">
        <v>397</v>
      </c>
      <c r="FL166" s="98" t="s">
        <v>397</v>
      </c>
      <c r="FM166" s="98" t="s">
        <v>397</v>
      </c>
      <c r="FN166" s="98" t="s">
        <v>397</v>
      </c>
      <c r="FO166" s="98" t="s">
        <v>397</v>
      </c>
      <c r="FP166" s="98" t="s">
        <v>397</v>
      </c>
      <c r="FQ166" s="98" t="s">
        <v>397</v>
      </c>
      <c r="FR166" s="98" t="s">
        <v>397</v>
      </c>
      <c r="FS166" s="98" t="s">
        <v>397</v>
      </c>
      <c r="FT166" s="98" t="s">
        <v>397</v>
      </c>
      <c r="FU166" s="98" t="s">
        <v>397</v>
      </c>
      <c r="FV166" s="98" t="s">
        <v>397</v>
      </c>
      <c r="FW166" s="98" t="s">
        <v>397</v>
      </c>
      <c r="FX166" s="98" t="s">
        <v>397</v>
      </c>
      <c r="FY166" s="98" t="s">
        <v>397</v>
      </c>
      <c r="FZ166" s="98" t="s">
        <v>397</v>
      </c>
      <c r="GA166" s="98" t="s">
        <v>397</v>
      </c>
      <c r="GB166" s="98" t="s">
        <v>397</v>
      </c>
      <c r="GC166" s="98" t="s">
        <v>397</v>
      </c>
      <c r="GD166" s="98" t="s">
        <v>397</v>
      </c>
      <c r="GE166" s="98" t="s">
        <v>397</v>
      </c>
      <c r="GF166" s="98" t="s">
        <v>397</v>
      </c>
      <c r="GG166" s="98" t="s">
        <v>397</v>
      </c>
      <c r="GH166" s="98" t="s">
        <v>397</v>
      </c>
      <c r="GI166" s="98" t="s">
        <v>397</v>
      </c>
      <c r="GJ166" s="98" t="s">
        <v>397</v>
      </c>
      <c r="GK166" s="98" t="s">
        <v>397</v>
      </c>
      <c r="GL166" s="98" t="s">
        <v>397</v>
      </c>
      <c r="GM166" s="98" t="s">
        <v>397</v>
      </c>
      <c r="GN166" s="98" t="s">
        <v>397</v>
      </c>
      <c r="GO166" s="98" t="s">
        <v>397</v>
      </c>
      <c r="GP166" s="98" t="s">
        <v>397</v>
      </c>
      <c r="GQ166" s="98" t="s">
        <v>397</v>
      </c>
      <c r="GR166" s="98" t="s">
        <v>397</v>
      </c>
      <c r="GS166" s="98" t="s">
        <v>397</v>
      </c>
      <c r="GT166" s="98" t="s">
        <v>397</v>
      </c>
      <c r="GU166" s="98" t="s">
        <v>397</v>
      </c>
      <c r="GV166" s="98" t="s">
        <v>397</v>
      </c>
      <c r="GW166" s="98" t="s">
        <v>397</v>
      </c>
      <c r="GX166" s="98" t="s">
        <v>397</v>
      </c>
      <c r="GY166" s="98" t="s">
        <v>397</v>
      </c>
      <c r="GZ166" s="98" t="s">
        <v>397</v>
      </c>
      <c r="HA166" s="98" t="s">
        <v>397</v>
      </c>
      <c r="HB166" s="98" t="s">
        <v>397</v>
      </c>
      <c r="HC166" s="98" t="s">
        <v>397</v>
      </c>
      <c r="HD166" s="98" t="s">
        <v>397</v>
      </c>
      <c r="HE166" s="98" t="s">
        <v>397</v>
      </c>
      <c r="HF166" s="98" t="s">
        <v>397</v>
      </c>
      <c r="HG166" s="98" t="s">
        <v>397</v>
      </c>
      <c r="HH166" s="98" t="s">
        <v>397</v>
      </c>
      <c r="HI166" s="98" t="s">
        <v>397</v>
      </c>
      <c r="HJ166" s="98" t="s">
        <v>397</v>
      </c>
      <c r="HK166" s="98" t="s">
        <v>397</v>
      </c>
      <c r="HL166" s="98" t="s">
        <v>397</v>
      </c>
      <c r="HM166" s="98" t="s">
        <v>397</v>
      </c>
      <c r="HN166" s="98" t="s">
        <v>397</v>
      </c>
      <c r="HO166" s="98" t="s">
        <v>397</v>
      </c>
      <c r="HP166" s="98" t="s">
        <v>397</v>
      </c>
      <c r="HQ166" s="98" t="s">
        <v>397</v>
      </c>
      <c r="HR166" s="98" t="s">
        <v>397</v>
      </c>
      <c r="HS166" s="98" t="s">
        <v>397</v>
      </c>
      <c r="HT166" s="98" t="s">
        <v>397</v>
      </c>
      <c r="HU166" s="98" t="s">
        <v>397</v>
      </c>
      <c r="HV166" s="98" t="s">
        <v>397</v>
      </c>
      <c r="HW166" s="98" t="s">
        <v>397</v>
      </c>
      <c r="HX166" s="98" t="s">
        <v>397</v>
      </c>
      <c r="HY166" s="98" t="s">
        <v>397</v>
      </c>
      <c r="HZ166" s="98" t="s">
        <v>397</v>
      </c>
      <c r="IA166" s="98" t="s">
        <v>397</v>
      </c>
      <c r="IB166" s="98" t="s">
        <v>397</v>
      </c>
      <c r="IC166" s="98" t="s">
        <v>397</v>
      </c>
      <c r="ID166" s="98" t="s">
        <v>397</v>
      </c>
      <c r="IE166" s="98" t="s">
        <v>397</v>
      </c>
      <c r="IF166" s="98" t="s">
        <v>397</v>
      </c>
      <c r="IG166" s="98" t="s">
        <v>397</v>
      </c>
      <c r="IH166" s="98" t="s">
        <v>397</v>
      </c>
      <c r="II166" s="98" t="s">
        <v>397</v>
      </c>
      <c r="IJ166" s="98" t="s">
        <v>397</v>
      </c>
      <c r="IK166" s="98" t="s">
        <v>397</v>
      </c>
      <c r="IL166" s="98" t="s">
        <v>397</v>
      </c>
      <c r="IM166" s="98" t="s">
        <v>397</v>
      </c>
      <c r="IN166" s="98" t="s">
        <v>397</v>
      </c>
      <c r="IO166" s="98" t="s">
        <v>397</v>
      </c>
      <c r="IP166" s="98" t="s">
        <v>397</v>
      </c>
      <c r="IQ166" s="98" t="s">
        <v>397</v>
      </c>
      <c r="IR166" s="98" t="s">
        <v>397</v>
      </c>
      <c r="IS166" s="98" t="s">
        <v>397</v>
      </c>
      <c r="IT166" s="98" t="s">
        <v>397</v>
      </c>
      <c r="IU166" s="98" t="s">
        <v>397</v>
      </c>
      <c r="IV166" s="98" t="s">
        <v>397</v>
      </c>
      <c r="IW166" s="98" t="s">
        <v>397</v>
      </c>
      <c r="IX166" s="98" t="s">
        <v>397</v>
      </c>
      <c r="IY166" s="98" t="s">
        <v>397</v>
      </c>
      <c r="IZ166" s="98" t="s">
        <v>397</v>
      </c>
      <c r="JA166" s="98" t="s">
        <v>397</v>
      </c>
      <c r="JB166" s="98" t="s">
        <v>397</v>
      </c>
      <c r="JC166" s="98" t="s">
        <v>397</v>
      </c>
      <c r="JD166" s="98" t="s">
        <v>397</v>
      </c>
      <c r="JE166" s="98" t="s">
        <v>397</v>
      </c>
      <c r="JF166" s="98" t="s">
        <v>397</v>
      </c>
      <c r="JG166" s="98" t="s">
        <v>397</v>
      </c>
      <c r="JH166" s="98" t="s">
        <v>397</v>
      </c>
      <c r="JI166" s="98" t="s">
        <v>397</v>
      </c>
      <c r="JJ166" s="98" t="s">
        <v>397</v>
      </c>
      <c r="JK166" s="98" t="s">
        <v>397</v>
      </c>
      <c r="JL166" s="98" t="s">
        <v>397</v>
      </c>
      <c r="JM166" s="98" t="s">
        <v>397</v>
      </c>
      <c r="JN166" s="98" t="s">
        <v>397</v>
      </c>
      <c r="JO166" s="98" t="s">
        <v>397</v>
      </c>
      <c r="JP166" s="98" t="s">
        <v>397</v>
      </c>
      <c r="JQ166" s="98" t="s">
        <v>397</v>
      </c>
      <c r="JR166" s="98" t="s">
        <v>397</v>
      </c>
      <c r="JS166" s="98" t="s">
        <v>397</v>
      </c>
      <c r="JT166" s="98" t="s">
        <v>397</v>
      </c>
      <c r="JU166" s="98" t="s">
        <v>397</v>
      </c>
      <c r="JV166" s="98" t="s">
        <v>397</v>
      </c>
      <c r="JW166" s="98" t="s">
        <v>397</v>
      </c>
      <c r="JX166" s="98" t="s">
        <v>397</v>
      </c>
      <c r="JY166" s="98" t="s">
        <v>397</v>
      </c>
      <c r="JZ166" s="98" t="s">
        <v>397</v>
      </c>
      <c r="KA166" s="98" t="s">
        <v>397</v>
      </c>
      <c r="KB166" s="98" t="s">
        <v>397</v>
      </c>
      <c r="KC166" s="98" t="s">
        <v>397</v>
      </c>
      <c r="KD166" s="98" t="s">
        <v>397</v>
      </c>
      <c r="KE166" s="98" t="s">
        <v>397</v>
      </c>
      <c r="KF166" s="98" t="s">
        <v>397</v>
      </c>
      <c r="KG166" s="98" t="s">
        <v>397</v>
      </c>
      <c r="KH166" s="98" t="s">
        <v>397</v>
      </c>
      <c r="KI166" s="98" t="s">
        <v>397</v>
      </c>
      <c r="KJ166" s="98" t="s">
        <v>397</v>
      </c>
      <c r="KK166" s="98" t="s">
        <v>397</v>
      </c>
      <c r="KL166" s="98" t="s">
        <v>397</v>
      </c>
      <c r="KM166" s="98" t="s">
        <v>397</v>
      </c>
      <c r="KN166" s="98" t="s">
        <v>397</v>
      </c>
      <c r="KO166" s="98" t="s">
        <v>397</v>
      </c>
      <c r="KP166" s="98" t="s">
        <v>397</v>
      </c>
      <c r="KQ166" s="98" t="s">
        <v>397</v>
      </c>
      <c r="KR166" s="98" t="s">
        <v>397</v>
      </c>
      <c r="KS166" s="98" t="s">
        <v>397</v>
      </c>
      <c r="KT166" s="98" t="s">
        <v>397</v>
      </c>
      <c r="KU166" s="98"/>
      <c r="KV166" s="98"/>
      <c r="KW166" s="98"/>
      <c r="KX166" s="98"/>
      <c r="LA166" s="152" t="s">
        <v>397</v>
      </c>
      <c r="LB166" s="152" t="s">
        <v>397</v>
      </c>
      <c r="LC166" s="152" t="s">
        <v>397</v>
      </c>
      <c r="LD166" s="152" t="s">
        <v>397</v>
      </c>
      <c r="LE166" s="152" t="s">
        <v>397</v>
      </c>
      <c r="LF166" s="152" t="s">
        <v>397</v>
      </c>
      <c r="LH166" s="98"/>
      <c r="LI166" s="98"/>
      <c r="LJ166" s="98"/>
      <c r="LK166" s="98"/>
      <c r="LL166" s="98"/>
      <c r="LM166" s="98"/>
      <c r="LN166" s="98"/>
      <c r="LO166" s="98"/>
      <c r="LP166" s="98"/>
      <c r="LQ166" s="98"/>
      <c r="LR166" s="98"/>
      <c r="LS166" s="98"/>
      <c r="LT166" s="98"/>
      <c r="LU166" s="98"/>
      <c r="LV166" s="98"/>
      <c r="LW166" s="98"/>
      <c r="LX166" s="98"/>
      <c r="LY166" s="98"/>
      <c r="LZ166" s="98"/>
      <c r="MA166" s="98"/>
      <c r="MB166" s="98"/>
      <c r="MC166" s="98"/>
      <c r="MD166" s="98"/>
      <c r="ME166" s="98"/>
      <c r="MF166" s="98"/>
      <c r="MG166" s="98"/>
      <c r="MH166" s="98"/>
      <c r="MI166" s="98"/>
      <c r="MJ166" s="98"/>
      <c r="MK166" s="98"/>
      <c r="ML166" s="98"/>
      <c r="MM166" s="98"/>
      <c r="MN166" s="98"/>
      <c r="MO166" s="98"/>
      <c r="MP166" s="98"/>
      <c r="MQ166" s="98"/>
      <c r="MR166" s="98"/>
      <c r="MS166" s="98"/>
      <c r="MT166" s="98"/>
      <c r="MU166" s="98"/>
      <c r="MV166" s="98"/>
      <c r="MW166" s="98"/>
      <c r="MX166" s="98"/>
      <c r="MY166" s="98"/>
      <c r="MZ166" s="98"/>
      <c r="NA166" s="98"/>
      <c r="NB166" s="98"/>
      <c r="NC166" s="98"/>
      <c r="ND166" s="98"/>
      <c r="NE166" s="98"/>
      <c r="NF166" s="98"/>
      <c r="NG166" s="98"/>
      <c r="NH166" s="98"/>
      <c r="NI166" s="98"/>
      <c r="NJ166" s="98"/>
      <c r="NK166" s="98"/>
      <c r="NL166" s="98"/>
      <c r="NM166" s="98"/>
      <c r="NN166" s="98"/>
      <c r="NO166" s="98"/>
      <c r="NP166" s="98"/>
      <c r="NQ166" s="98"/>
      <c r="NR166" s="98"/>
      <c r="NS166" s="98"/>
      <c r="NT166" s="98"/>
      <c r="NU166" s="98"/>
      <c r="NV166" s="98"/>
      <c r="NW166" s="98"/>
      <c r="NX166" s="98"/>
      <c r="NY166" s="98"/>
      <c r="NZ166" s="98"/>
      <c r="OA166" s="98"/>
      <c r="OB166" s="98"/>
      <c r="OC166" s="98"/>
      <c r="OD166" s="98"/>
      <c r="OE166" s="98"/>
      <c r="OF166" s="98"/>
      <c r="OG166" s="98"/>
      <c r="OH166" s="98"/>
      <c r="OI166" s="98"/>
      <c r="OJ166" s="98"/>
      <c r="OK166" s="98"/>
      <c r="OL166" s="98"/>
      <c r="OM166" s="98"/>
      <c r="ON166" s="98"/>
      <c r="OO166" s="98"/>
      <c r="OP166" s="98"/>
      <c r="OQ166" s="98"/>
      <c r="OR166" s="98"/>
      <c r="OS166" s="98"/>
      <c r="OT166" s="98"/>
      <c r="OU166" s="98"/>
      <c r="OV166" s="98"/>
      <c r="OW166" s="98"/>
      <c r="OX166" s="98"/>
      <c r="OY166" s="98"/>
      <c r="OZ166" s="98"/>
      <c r="PA166" s="98"/>
      <c r="PB166" s="98"/>
      <c r="PC166" s="98"/>
      <c r="PD166" s="98"/>
      <c r="PE166" s="98"/>
      <c r="PF166" s="98"/>
      <c r="PG166" s="98"/>
      <c r="PH166" s="98"/>
      <c r="PI166" s="98"/>
      <c r="PJ166" s="98"/>
      <c r="PK166" s="98"/>
      <c r="PL166" s="98"/>
      <c r="PM166" s="98"/>
      <c r="PN166" s="98"/>
      <c r="PO166" s="98"/>
      <c r="PP166" s="98"/>
      <c r="PQ166" s="98"/>
      <c r="PR166" s="98"/>
      <c r="PS166" s="98"/>
      <c r="PT166" s="98"/>
      <c r="PU166" s="98"/>
      <c r="PV166" s="98"/>
      <c r="PW166" s="98"/>
      <c r="PX166" s="98"/>
      <c r="PY166" s="98"/>
      <c r="PZ166" s="98"/>
      <c r="QA166" s="98"/>
      <c r="QB166" s="98"/>
      <c r="QC166" s="98"/>
      <c r="QD166" s="98"/>
      <c r="QE166" s="98"/>
      <c r="QF166" s="98"/>
      <c r="QG166" s="98"/>
      <c r="QH166" s="98"/>
      <c r="QI166" s="98"/>
      <c r="QJ166" s="98"/>
      <c r="QK166" s="98"/>
      <c r="QL166" s="98"/>
      <c r="QM166" s="98"/>
      <c r="QN166" s="98"/>
      <c r="QO166" s="98"/>
      <c r="QP166" s="98"/>
      <c r="QQ166" s="98"/>
      <c r="QR166" s="98"/>
      <c r="QS166" s="98"/>
      <c r="QT166" s="98"/>
      <c r="QU166" s="98"/>
      <c r="QV166" s="98"/>
      <c r="QW166" s="98"/>
      <c r="QX166" s="98"/>
      <c r="QY166" s="98"/>
      <c r="QZ166" s="98"/>
      <c r="RA166" s="98"/>
      <c r="RB166" s="98"/>
      <c r="RC166" s="98"/>
      <c r="RD166" s="98"/>
      <c r="RE166" s="98"/>
      <c r="RF166" s="98"/>
      <c r="RG166" s="98"/>
      <c r="RH166" s="98"/>
      <c r="RI166" s="98"/>
      <c r="RJ166" s="98"/>
      <c r="RK166" s="98"/>
      <c r="RL166" s="98"/>
      <c r="RM166" s="98"/>
      <c r="RN166" s="98"/>
      <c r="RO166" s="98"/>
      <c r="RP166" s="98"/>
      <c r="RQ166" s="98"/>
      <c r="RR166" s="98"/>
      <c r="RS166" s="98"/>
      <c r="RT166" s="98"/>
      <c r="RU166" s="98"/>
      <c r="RV166" s="98"/>
      <c r="RW166" s="98"/>
      <c r="RX166" s="98"/>
      <c r="RY166" s="98"/>
      <c r="RZ166" s="98"/>
      <c r="SA166" s="98"/>
      <c r="SB166" s="98"/>
      <c r="SC166" s="98"/>
      <c r="SD166" s="98"/>
      <c r="SE166" s="98"/>
      <c r="SF166" s="98"/>
      <c r="SG166" s="98"/>
    </row>
    <row r="167" spans="1:501">
      <c r="A167" s="368"/>
      <c r="B167" s="368"/>
      <c r="C167" s="368"/>
      <c r="D167" s="368"/>
      <c r="E167" s="368"/>
      <c r="F167" s="368"/>
      <c r="G167" s="368"/>
      <c r="H167" s="368"/>
      <c r="I167" s="368"/>
      <c r="J167" s="368"/>
      <c r="K167" s="368"/>
      <c r="L167" s="368"/>
      <c r="M167" s="368"/>
      <c r="N167" s="368"/>
      <c r="O167" s="385"/>
      <c r="P167" s="368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  <c r="AA167" s="368"/>
      <c r="AB167" s="368"/>
      <c r="AC167" s="368"/>
      <c r="AD167" s="368"/>
      <c r="AE167" s="368"/>
      <c r="AF167" s="152">
        <v>0</v>
      </c>
      <c r="AG167" s="368">
        <v>0</v>
      </c>
      <c r="AH167" s="98" t="s">
        <v>397</v>
      </c>
      <c r="AI167" s="98" t="s">
        <v>397</v>
      </c>
      <c r="AJ167" s="98" t="s">
        <v>397</v>
      </c>
      <c r="AK167" s="98" t="s">
        <v>397</v>
      </c>
      <c r="AL167" s="98" t="s">
        <v>397</v>
      </c>
      <c r="AM167" s="98" t="s">
        <v>397</v>
      </c>
      <c r="AN167" s="98" t="s">
        <v>397</v>
      </c>
      <c r="AO167" s="98" t="s">
        <v>397</v>
      </c>
      <c r="AP167" s="98" t="s">
        <v>397</v>
      </c>
      <c r="AQ167" s="98" t="s">
        <v>397</v>
      </c>
      <c r="AR167" s="98" t="s">
        <v>397</v>
      </c>
      <c r="AS167" s="98" t="s">
        <v>397</v>
      </c>
      <c r="AT167" s="98" t="s">
        <v>397</v>
      </c>
      <c r="AU167" s="98" t="s">
        <v>397</v>
      </c>
      <c r="AV167" s="98" t="s">
        <v>397</v>
      </c>
      <c r="AW167" s="98" t="s">
        <v>397</v>
      </c>
      <c r="AX167" s="98" t="s">
        <v>397</v>
      </c>
      <c r="AY167" s="98" t="s">
        <v>397</v>
      </c>
      <c r="AZ167" s="98" t="s">
        <v>397</v>
      </c>
      <c r="BA167" s="98" t="s">
        <v>397</v>
      </c>
      <c r="BB167" s="98" t="s">
        <v>397</v>
      </c>
      <c r="BC167" s="98" t="s">
        <v>397</v>
      </c>
      <c r="BD167" s="98" t="s">
        <v>397</v>
      </c>
      <c r="BE167" s="98" t="s">
        <v>397</v>
      </c>
      <c r="BF167" s="98" t="s">
        <v>397</v>
      </c>
      <c r="BG167" s="98" t="s">
        <v>397</v>
      </c>
      <c r="BH167" s="98" t="s">
        <v>397</v>
      </c>
      <c r="BI167" s="98" t="s">
        <v>397</v>
      </c>
      <c r="BJ167" s="98" t="s">
        <v>397</v>
      </c>
      <c r="BK167" s="98" t="s">
        <v>397</v>
      </c>
      <c r="BL167" s="98" t="s">
        <v>397</v>
      </c>
      <c r="BM167" s="98" t="s">
        <v>397</v>
      </c>
      <c r="BN167" s="98" t="s">
        <v>397</v>
      </c>
      <c r="BO167" s="98" t="s">
        <v>397</v>
      </c>
      <c r="BP167" s="98" t="s">
        <v>397</v>
      </c>
      <c r="BQ167" s="98" t="s">
        <v>397</v>
      </c>
      <c r="BR167" s="98" t="s">
        <v>397</v>
      </c>
      <c r="BS167" s="98" t="s">
        <v>397</v>
      </c>
      <c r="BT167" s="98" t="s">
        <v>397</v>
      </c>
      <c r="BU167" s="98" t="s">
        <v>397</v>
      </c>
      <c r="BV167" s="98" t="s">
        <v>397</v>
      </c>
      <c r="BW167" s="98" t="s">
        <v>397</v>
      </c>
      <c r="BX167" s="98" t="s">
        <v>397</v>
      </c>
      <c r="BY167" s="98" t="s">
        <v>397</v>
      </c>
      <c r="BZ167" s="98" t="s">
        <v>397</v>
      </c>
      <c r="CA167" s="98"/>
      <c r="CB167" s="98"/>
      <c r="CC167" s="98"/>
      <c r="CD167" s="98"/>
      <c r="CE167" s="98"/>
      <c r="CF167" s="98"/>
      <c r="CG167" s="98"/>
      <c r="CH167" s="98"/>
      <c r="CI167" s="98"/>
      <c r="CJ167" s="98"/>
      <c r="CK167" s="98"/>
      <c r="CL167" s="98"/>
      <c r="CM167" s="98"/>
      <c r="CN167" s="98"/>
      <c r="CO167" s="98"/>
      <c r="CP167" s="98"/>
      <c r="CQ167" s="98"/>
      <c r="CR167" s="98"/>
      <c r="CS167" s="98"/>
      <c r="CT167" s="98"/>
      <c r="CU167" s="98"/>
      <c r="CV167" s="98"/>
      <c r="CW167" s="98"/>
      <c r="CX167" s="98"/>
      <c r="CY167" s="98"/>
      <c r="CZ167" s="98"/>
      <c r="DA167" s="98"/>
      <c r="DB167" s="98"/>
      <c r="DN167" s="152">
        <v>0</v>
      </c>
      <c r="DO167" s="368">
        <v>0</v>
      </c>
      <c r="DP167" s="98" t="s">
        <v>397</v>
      </c>
      <c r="DQ167" s="98" t="s">
        <v>397</v>
      </c>
      <c r="DR167" s="98" t="s">
        <v>397</v>
      </c>
      <c r="DS167" s="98" t="s">
        <v>397</v>
      </c>
      <c r="DT167" s="98" t="s">
        <v>397</v>
      </c>
      <c r="DU167" s="98" t="s">
        <v>397</v>
      </c>
      <c r="DV167" s="98" t="s">
        <v>397</v>
      </c>
      <c r="DW167" s="98" t="s">
        <v>397</v>
      </c>
      <c r="DX167" s="98" t="s">
        <v>397</v>
      </c>
      <c r="DY167" s="98" t="s">
        <v>397</v>
      </c>
      <c r="DZ167" s="98" t="s">
        <v>397</v>
      </c>
      <c r="EA167" s="98" t="s">
        <v>397</v>
      </c>
      <c r="EB167" s="98" t="s">
        <v>397</v>
      </c>
      <c r="EC167" s="98" t="s">
        <v>397</v>
      </c>
      <c r="ED167" s="98" t="s">
        <v>397</v>
      </c>
      <c r="EE167" s="98" t="s">
        <v>397</v>
      </c>
      <c r="EF167" s="98" t="s">
        <v>397</v>
      </c>
      <c r="EG167" s="98" t="s">
        <v>397</v>
      </c>
      <c r="EH167" s="98" t="s">
        <v>397</v>
      </c>
      <c r="EI167" s="98" t="s">
        <v>397</v>
      </c>
      <c r="EJ167" s="98" t="s">
        <v>397</v>
      </c>
      <c r="EK167" s="98" t="s">
        <v>397</v>
      </c>
      <c r="EL167" s="98" t="s">
        <v>397</v>
      </c>
      <c r="EM167" s="98" t="s">
        <v>397</v>
      </c>
      <c r="EN167" s="98" t="s">
        <v>397</v>
      </c>
      <c r="EO167" s="98" t="s">
        <v>397</v>
      </c>
      <c r="EP167" s="98" t="s">
        <v>397</v>
      </c>
      <c r="EQ167" s="98" t="s">
        <v>397</v>
      </c>
      <c r="ER167" s="98" t="s">
        <v>397</v>
      </c>
      <c r="ES167" s="98" t="s">
        <v>397</v>
      </c>
      <c r="ET167" s="98" t="s">
        <v>397</v>
      </c>
      <c r="EU167" s="98" t="s">
        <v>397</v>
      </c>
      <c r="EV167" s="98" t="s">
        <v>397</v>
      </c>
      <c r="EW167" s="98" t="s">
        <v>397</v>
      </c>
      <c r="EX167" s="98" t="s">
        <v>397</v>
      </c>
      <c r="EY167" s="98" t="s">
        <v>397</v>
      </c>
      <c r="EZ167" s="98" t="s">
        <v>397</v>
      </c>
      <c r="FA167" s="98" t="s">
        <v>397</v>
      </c>
      <c r="FB167" s="98" t="s">
        <v>397</v>
      </c>
      <c r="FC167" s="98" t="s">
        <v>397</v>
      </c>
      <c r="FD167" s="98" t="s">
        <v>397</v>
      </c>
      <c r="FE167" s="98" t="s">
        <v>397</v>
      </c>
      <c r="FF167" s="98" t="s">
        <v>397</v>
      </c>
      <c r="FG167" s="98" t="s">
        <v>397</v>
      </c>
      <c r="FH167" s="98" t="s">
        <v>397</v>
      </c>
      <c r="FI167" s="98" t="s">
        <v>397</v>
      </c>
      <c r="FJ167" s="98" t="s">
        <v>397</v>
      </c>
      <c r="FK167" s="98" t="s">
        <v>397</v>
      </c>
      <c r="FL167" s="98" t="s">
        <v>397</v>
      </c>
      <c r="FM167" s="98" t="s">
        <v>397</v>
      </c>
      <c r="FN167" s="98" t="s">
        <v>397</v>
      </c>
      <c r="FO167" s="98" t="s">
        <v>397</v>
      </c>
      <c r="FP167" s="98" t="s">
        <v>397</v>
      </c>
      <c r="FQ167" s="98" t="s">
        <v>397</v>
      </c>
      <c r="FR167" s="98" t="s">
        <v>397</v>
      </c>
      <c r="FS167" s="98" t="s">
        <v>397</v>
      </c>
      <c r="FT167" s="98" t="s">
        <v>397</v>
      </c>
      <c r="FU167" s="98" t="s">
        <v>397</v>
      </c>
      <c r="FV167" s="98" t="s">
        <v>397</v>
      </c>
      <c r="FW167" s="98" t="s">
        <v>397</v>
      </c>
      <c r="FX167" s="98" t="s">
        <v>397</v>
      </c>
      <c r="FY167" s="98" t="s">
        <v>397</v>
      </c>
      <c r="FZ167" s="98" t="s">
        <v>397</v>
      </c>
      <c r="GA167" s="98" t="s">
        <v>397</v>
      </c>
      <c r="GB167" s="98" t="s">
        <v>397</v>
      </c>
      <c r="GC167" s="98" t="s">
        <v>397</v>
      </c>
      <c r="GD167" s="98" t="s">
        <v>397</v>
      </c>
      <c r="GE167" s="98" t="s">
        <v>397</v>
      </c>
      <c r="GF167" s="98" t="s">
        <v>397</v>
      </c>
      <c r="GG167" s="98" t="s">
        <v>397</v>
      </c>
      <c r="GH167" s="98" t="s">
        <v>397</v>
      </c>
      <c r="GI167" s="98" t="s">
        <v>397</v>
      </c>
      <c r="GJ167" s="98" t="s">
        <v>397</v>
      </c>
      <c r="GK167" s="98" t="s">
        <v>397</v>
      </c>
      <c r="GL167" s="98" t="s">
        <v>397</v>
      </c>
      <c r="GM167" s="98" t="s">
        <v>397</v>
      </c>
      <c r="GN167" s="98" t="s">
        <v>397</v>
      </c>
      <c r="GO167" s="98" t="s">
        <v>397</v>
      </c>
      <c r="GP167" s="98" t="s">
        <v>397</v>
      </c>
      <c r="GQ167" s="98" t="s">
        <v>397</v>
      </c>
      <c r="GR167" s="98" t="s">
        <v>397</v>
      </c>
      <c r="GS167" s="98" t="s">
        <v>397</v>
      </c>
      <c r="GT167" s="98" t="s">
        <v>397</v>
      </c>
      <c r="GU167" s="98" t="s">
        <v>397</v>
      </c>
      <c r="GV167" s="98" t="s">
        <v>397</v>
      </c>
      <c r="GW167" s="98" t="s">
        <v>397</v>
      </c>
      <c r="GX167" s="98" t="s">
        <v>397</v>
      </c>
      <c r="GY167" s="98" t="s">
        <v>397</v>
      </c>
      <c r="GZ167" s="98" t="s">
        <v>397</v>
      </c>
      <c r="HA167" s="98" t="s">
        <v>397</v>
      </c>
      <c r="HB167" s="98" t="s">
        <v>397</v>
      </c>
      <c r="HC167" s="98" t="s">
        <v>397</v>
      </c>
      <c r="HD167" s="98" t="s">
        <v>397</v>
      </c>
      <c r="HE167" s="98" t="s">
        <v>397</v>
      </c>
      <c r="HF167" s="98" t="s">
        <v>397</v>
      </c>
      <c r="HG167" s="98" t="s">
        <v>397</v>
      </c>
      <c r="HH167" s="98" t="s">
        <v>397</v>
      </c>
      <c r="HI167" s="98" t="s">
        <v>397</v>
      </c>
      <c r="HJ167" s="98" t="s">
        <v>397</v>
      </c>
      <c r="HK167" s="98" t="s">
        <v>397</v>
      </c>
      <c r="HL167" s="98" t="s">
        <v>397</v>
      </c>
      <c r="HM167" s="98" t="s">
        <v>397</v>
      </c>
      <c r="HN167" s="98" t="s">
        <v>397</v>
      </c>
      <c r="HO167" s="98" t="s">
        <v>397</v>
      </c>
      <c r="HP167" s="98" t="s">
        <v>397</v>
      </c>
      <c r="HQ167" s="98" t="s">
        <v>397</v>
      </c>
      <c r="HR167" s="98" t="s">
        <v>397</v>
      </c>
      <c r="HS167" s="98" t="s">
        <v>397</v>
      </c>
      <c r="HT167" s="98" t="s">
        <v>397</v>
      </c>
      <c r="HU167" s="98" t="s">
        <v>397</v>
      </c>
      <c r="HV167" s="98" t="s">
        <v>397</v>
      </c>
      <c r="HW167" s="98" t="s">
        <v>397</v>
      </c>
      <c r="HX167" s="98" t="s">
        <v>397</v>
      </c>
      <c r="HY167" s="98" t="s">
        <v>397</v>
      </c>
      <c r="HZ167" s="98" t="s">
        <v>397</v>
      </c>
      <c r="IA167" s="98" t="s">
        <v>397</v>
      </c>
      <c r="IB167" s="98" t="s">
        <v>397</v>
      </c>
      <c r="IC167" s="98" t="s">
        <v>397</v>
      </c>
      <c r="ID167" s="98" t="s">
        <v>397</v>
      </c>
      <c r="IE167" s="98" t="s">
        <v>397</v>
      </c>
      <c r="IF167" s="98" t="s">
        <v>397</v>
      </c>
      <c r="IG167" s="98" t="s">
        <v>397</v>
      </c>
      <c r="IH167" s="98" t="s">
        <v>397</v>
      </c>
      <c r="II167" s="98" t="s">
        <v>397</v>
      </c>
      <c r="IJ167" s="98" t="s">
        <v>397</v>
      </c>
      <c r="IK167" s="98" t="s">
        <v>397</v>
      </c>
      <c r="IL167" s="98" t="s">
        <v>397</v>
      </c>
      <c r="IM167" s="98" t="s">
        <v>397</v>
      </c>
      <c r="IN167" s="98" t="s">
        <v>397</v>
      </c>
      <c r="IO167" s="98" t="s">
        <v>397</v>
      </c>
      <c r="IP167" s="98" t="s">
        <v>397</v>
      </c>
      <c r="IQ167" s="98" t="s">
        <v>397</v>
      </c>
      <c r="IR167" s="98" t="s">
        <v>397</v>
      </c>
      <c r="IS167" s="98" t="s">
        <v>397</v>
      </c>
      <c r="IT167" s="98" t="s">
        <v>397</v>
      </c>
      <c r="IU167" s="98" t="s">
        <v>397</v>
      </c>
      <c r="IV167" s="98" t="s">
        <v>397</v>
      </c>
      <c r="IW167" s="98" t="s">
        <v>397</v>
      </c>
      <c r="IX167" s="98" t="s">
        <v>397</v>
      </c>
      <c r="IY167" s="98" t="s">
        <v>397</v>
      </c>
      <c r="IZ167" s="98" t="s">
        <v>397</v>
      </c>
      <c r="JA167" s="98" t="s">
        <v>397</v>
      </c>
      <c r="JB167" s="98" t="s">
        <v>397</v>
      </c>
      <c r="JC167" s="98" t="s">
        <v>397</v>
      </c>
      <c r="JD167" s="98" t="s">
        <v>397</v>
      </c>
      <c r="JE167" s="98" t="s">
        <v>397</v>
      </c>
      <c r="JF167" s="98" t="s">
        <v>397</v>
      </c>
      <c r="JG167" s="98" t="s">
        <v>397</v>
      </c>
      <c r="JH167" s="98" t="s">
        <v>397</v>
      </c>
      <c r="JI167" s="98" t="s">
        <v>397</v>
      </c>
      <c r="JJ167" s="98" t="s">
        <v>397</v>
      </c>
      <c r="JK167" s="98" t="s">
        <v>397</v>
      </c>
      <c r="JL167" s="98" t="s">
        <v>397</v>
      </c>
      <c r="JM167" s="98" t="s">
        <v>397</v>
      </c>
      <c r="JN167" s="98" t="s">
        <v>397</v>
      </c>
      <c r="JO167" s="98" t="s">
        <v>397</v>
      </c>
      <c r="JP167" s="98" t="s">
        <v>397</v>
      </c>
      <c r="JQ167" s="98" t="s">
        <v>397</v>
      </c>
      <c r="JR167" s="98" t="s">
        <v>397</v>
      </c>
      <c r="JS167" s="98" t="s">
        <v>397</v>
      </c>
      <c r="JT167" s="98" t="s">
        <v>397</v>
      </c>
      <c r="JU167" s="98" t="s">
        <v>397</v>
      </c>
      <c r="JV167" s="98" t="s">
        <v>397</v>
      </c>
      <c r="JW167" s="98" t="s">
        <v>397</v>
      </c>
      <c r="JX167" s="98" t="s">
        <v>397</v>
      </c>
      <c r="JY167" s="98" t="s">
        <v>397</v>
      </c>
      <c r="JZ167" s="98" t="s">
        <v>397</v>
      </c>
      <c r="KA167" s="98" t="s">
        <v>397</v>
      </c>
      <c r="KB167" s="98" t="s">
        <v>397</v>
      </c>
      <c r="KC167" s="98" t="s">
        <v>397</v>
      </c>
      <c r="KD167" s="98" t="s">
        <v>397</v>
      </c>
      <c r="KE167" s="98" t="s">
        <v>397</v>
      </c>
      <c r="KF167" s="98" t="s">
        <v>397</v>
      </c>
      <c r="KG167" s="98" t="s">
        <v>397</v>
      </c>
      <c r="KH167" s="98" t="s">
        <v>397</v>
      </c>
      <c r="KI167" s="98" t="s">
        <v>397</v>
      </c>
      <c r="KJ167" s="98" t="s">
        <v>397</v>
      </c>
      <c r="KK167" s="98" t="s">
        <v>397</v>
      </c>
      <c r="KL167" s="98" t="s">
        <v>397</v>
      </c>
      <c r="KM167" s="98" t="s">
        <v>397</v>
      </c>
      <c r="KN167" s="98" t="s">
        <v>397</v>
      </c>
      <c r="KO167" s="98" t="s">
        <v>397</v>
      </c>
      <c r="KP167" s="98" t="s">
        <v>397</v>
      </c>
      <c r="KQ167" s="98" t="s">
        <v>397</v>
      </c>
      <c r="KR167" s="98" t="s">
        <v>397</v>
      </c>
      <c r="KS167" s="98" t="s">
        <v>397</v>
      </c>
      <c r="KT167" s="98" t="s">
        <v>397</v>
      </c>
      <c r="KU167" s="98"/>
      <c r="KV167" s="98"/>
      <c r="KW167" s="98"/>
      <c r="KX167" s="98"/>
      <c r="LH167" s="98"/>
      <c r="LI167" s="98"/>
      <c r="LJ167" s="98"/>
      <c r="LK167" s="98"/>
      <c r="LL167" s="98"/>
      <c r="LM167" s="98"/>
      <c r="LN167" s="98"/>
      <c r="LO167" s="98"/>
      <c r="LP167" s="98"/>
      <c r="LQ167" s="98"/>
      <c r="LR167" s="98"/>
      <c r="LS167" s="98"/>
      <c r="LT167" s="98"/>
      <c r="LU167" s="98"/>
      <c r="LV167" s="98"/>
      <c r="LW167" s="98"/>
      <c r="LX167" s="98"/>
      <c r="LY167" s="98"/>
      <c r="LZ167" s="98"/>
      <c r="MA167" s="98"/>
      <c r="MB167" s="98"/>
      <c r="MC167" s="98"/>
      <c r="MD167" s="98"/>
      <c r="ME167" s="98"/>
      <c r="MF167" s="98"/>
      <c r="MG167" s="98"/>
      <c r="MH167" s="98"/>
      <c r="MI167" s="98"/>
      <c r="MJ167" s="98"/>
      <c r="MK167" s="98"/>
      <c r="ML167" s="98"/>
      <c r="MM167" s="98"/>
      <c r="MN167" s="98"/>
      <c r="MO167" s="98"/>
      <c r="MP167" s="98"/>
      <c r="MQ167" s="98"/>
      <c r="MR167" s="98"/>
      <c r="MS167" s="98"/>
      <c r="MT167" s="98"/>
      <c r="MU167" s="98"/>
      <c r="MV167" s="98"/>
      <c r="MW167" s="98"/>
      <c r="MX167" s="98"/>
      <c r="MY167" s="98"/>
      <c r="MZ167" s="98"/>
      <c r="NA167" s="98"/>
      <c r="NB167" s="98"/>
      <c r="NC167" s="98"/>
      <c r="ND167" s="98"/>
      <c r="NE167" s="98"/>
      <c r="NF167" s="98"/>
      <c r="NG167" s="98"/>
      <c r="NH167" s="98"/>
      <c r="NI167" s="98"/>
      <c r="NJ167" s="98"/>
      <c r="NK167" s="98"/>
      <c r="NL167" s="98"/>
      <c r="NM167" s="98"/>
      <c r="NN167" s="98"/>
      <c r="NO167" s="98"/>
      <c r="NP167" s="98"/>
      <c r="NQ167" s="98"/>
      <c r="NR167" s="98"/>
      <c r="NS167" s="98"/>
      <c r="NT167" s="98"/>
      <c r="NU167" s="98"/>
      <c r="NV167" s="98"/>
      <c r="NW167" s="98"/>
      <c r="NX167" s="98"/>
      <c r="NY167" s="98"/>
      <c r="NZ167" s="98"/>
      <c r="OA167" s="98"/>
      <c r="OB167" s="98"/>
      <c r="OC167" s="98"/>
      <c r="OD167" s="98"/>
      <c r="OE167" s="98"/>
      <c r="OF167" s="98"/>
      <c r="OG167" s="98"/>
      <c r="OH167" s="98"/>
      <c r="OI167" s="98"/>
      <c r="OJ167" s="98"/>
      <c r="OK167" s="98"/>
      <c r="OL167" s="98"/>
      <c r="OM167" s="98"/>
      <c r="ON167" s="98"/>
      <c r="OO167" s="98"/>
      <c r="OP167" s="98"/>
      <c r="OQ167" s="98"/>
      <c r="OR167" s="98"/>
      <c r="OS167" s="98"/>
      <c r="OT167" s="98"/>
      <c r="OU167" s="98"/>
      <c r="OV167" s="98"/>
      <c r="OW167" s="98"/>
      <c r="OX167" s="98"/>
      <c r="OY167" s="98"/>
      <c r="OZ167" s="98"/>
      <c r="PA167" s="98"/>
      <c r="PB167" s="98"/>
      <c r="PC167" s="98"/>
      <c r="PD167" s="98"/>
      <c r="PE167" s="98"/>
      <c r="PF167" s="98"/>
      <c r="PG167" s="98"/>
      <c r="PH167" s="98"/>
      <c r="PI167" s="98"/>
      <c r="PJ167" s="98"/>
      <c r="PK167" s="98"/>
      <c r="PL167" s="98"/>
      <c r="PM167" s="98"/>
      <c r="PN167" s="98"/>
      <c r="PO167" s="98"/>
      <c r="PP167" s="98"/>
      <c r="PQ167" s="98"/>
      <c r="PR167" s="98"/>
      <c r="PS167" s="98"/>
      <c r="PT167" s="98"/>
      <c r="PU167" s="98"/>
      <c r="PV167" s="98"/>
      <c r="PW167" s="98"/>
      <c r="PX167" s="98"/>
      <c r="PY167" s="98"/>
      <c r="PZ167" s="98"/>
      <c r="QA167" s="98"/>
      <c r="QB167" s="98"/>
      <c r="QC167" s="98"/>
      <c r="QD167" s="98"/>
      <c r="QE167" s="98"/>
      <c r="QF167" s="98"/>
      <c r="QG167" s="98"/>
      <c r="QH167" s="98"/>
      <c r="QI167" s="98"/>
      <c r="QJ167" s="98"/>
      <c r="QK167" s="98"/>
      <c r="QL167" s="98"/>
      <c r="QM167" s="98"/>
      <c r="QN167" s="98"/>
      <c r="QO167" s="98"/>
      <c r="QP167" s="98"/>
      <c r="QQ167" s="98"/>
      <c r="QR167" s="98"/>
      <c r="QS167" s="98"/>
      <c r="QT167" s="98"/>
      <c r="QU167" s="98"/>
      <c r="QV167" s="98"/>
      <c r="QW167" s="98"/>
      <c r="QX167" s="98"/>
      <c r="QY167" s="98"/>
      <c r="QZ167" s="98"/>
      <c r="RA167" s="98"/>
      <c r="RB167" s="98"/>
      <c r="RC167" s="98"/>
      <c r="RD167" s="98"/>
      <c r="RE167" s="98"/>
      <c r="RF167" s="98"/>
      <c r="RG167" s="98"/>
      <c r="RH167" s="98"/>
      <c r="RI167" s="98"/>
      <c r="RJ167" s="98"/>
      <c r="RK167" s="98"/>
      <c r="RL167" s="98"/>
      <c r="RM167" s="98"/>
      <c r="RN167" s="98"/>
      <c r="RO167" s="98"/>
      <c r="RP167" s="98"/>
      <c r="RQ167" s="98"/>
      <c r="RR167" s="98"/>
      <c r="RS167" s="98"/>
      <c r="RT167" s="98"/>
      <c r="RU167" s="98"/>
      <c r="RV167" s="98"/>
      <c r="RW167" s="98"/>
      <c r="RX167" s="98"/>
      <c r="RY167" s="98"/>
      <c r="RZ167" s="98"/>
      <c r="SA167" s="98"/>
      <c r="SB167" s="98"/>
      <c r="SC167" s="98"/>
      <c r="SD167" s="98"/>
      <c r="SE167" s="98"/>
      <c r="SF167" s="98"/>
      <c r="SG167" s="98"/>
    </row>
    <row r="168" spans="1:501">
      <c r="A168" s="368"/>
      <c r="B168" s="368"/>
      <c r="C168" s="368"/>
      <c r="D168" s="368"/>
      <c r="E168" s="368"/>
      <c r="F168" s="368"/>
      <c r="G168" s="368"/>
      <c r="H168" s="368"/>
      <c r="I168" s="368"/>
      <c r="J168" s="368"/>
      <c r="K168" s="368"/>
      <c r="L168" s="368"/>
      <c r="M168" s="368"/>
      <c r="N168" s="368"/>
      <c r="O168" s="385"/>
      <c r="P168" s="368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  <c r="AA168" s="368"/>
      <c r="AB168" s="368"/>
      <c r="AC168" s="368"/>
      <c r="AD168" s="368"/>
      <c r="AE168" s="368"/>
      <c r="AF168" s="152">
        <v>0</v>
      </c>
      <c r="AG168" s="368">
        <v>0</v>
      </c>
      <c r="AH168" s="98" t="s">
        <v>397</v>
      </c>
      <c r="AI168" s="98" t="s">
        <v>397</v>
      </c>
      <c r="AJ168" s="98" t="s">
        <v>397</v>
      </c>
      <c r="AK168" s="98" t="s">
        <v>397</v>
      </c>
      <c r="AL168" s="98" t="s">
        <v>397</v>
      </c>
      <c r="AM168" s="98" t="s">
        <v>397</v>
      </c>
      <c r="AN168" s="98" t="s">
        <v>397</v>
      </c>
      <c r="AO168" s="98" t="s">
        <v>397</v>
      </c>
      <c r="AP168" s="98" t="s">
        <v>397</v>
      </c>
      <c r="AQ168" s="98" t="s">
        <v>397</v>
      </c>
      <c r="AR168" s="98" t="s">
        <v>397</v>
      </c>
      <c r="AS168" s="98" t="s">
        <v>397</v>
      </c>
      <c r="AT168" s="98" t="s">
        <v>397</v>
      </c>
      <c r="AU168" s="98" t="s">
        <v>397</v>
      </c>
      <c r="AV168" s="98" t="s">
        <v>397</v>
      </c>
      <c r="AW168" s="98" t="s">
        <v>397</v>
      </c>
      <c r="AX168" s="98" t="s">
        <v>397</v>
      </c>
      <c r="AY168" s="98" t="s">
        <v>397</v>
      </c>
      <c r="AZ168" s="98" t="s">
        <v>397</v>
      </c>
      <c r="BA168" s="98" t="s">
        <v>397</v>
      </c>
      <c r="BB168" s="98" t="s">
        <v>397</v>
      </c>
      <c r="BC168" s="98" t="s">
        <v>397</v>
      </c>
      <c r="BD168" s="98" t="s">
        <v>397</v>
      </c>
      <c r="BE168" s="98" t="s">
        <v>397</v>
      </c>
      <c r="BF168" s="98" t="s">
        <v>397</v>
      </c>
      <c r="BG168" s="98" t="s">
        <v>397</v>
      </c>
      <c r="BH168" s="98" t="s">
        <v>397</v>
      </c>
      <c r="BI168" s="98" t="s">
        <v>397</v>
      </c>
      <c r="BJ168" s="98" t="s">
        <v>397</v>
      </c>
      <c r="BK168" s="98" t="s">
        <v>397</v>
      </c>
      <c r="BL168" s="98" t="s">
        <v>397</v>
      </c>
      <c r="BM168" s="98" t="s">
        <v>397</v>
      </c>
      <c r="BN168" s="98" t="s">
        <v>397</v>
      </c>
      <c r="BO168" s="98" t="s">
        <v>397</v>
      </c>
      <c r="BP168" s="98" t="s">
        <v>397</v>
      </c>
      <c r="BQ168" s="98" t="s">
        <v>397</v>
      </c>
      <c r="BR168" s="98" t="s">
        <v>397</v>
      </c>
      <c r="BS168" s="98" t="s">
        <v>397</v>
      </c>
      <c r="BT168" s="98" t="s">
        <v>397</v>
      </c>
      <c r="BU168" s="98" t="s">
        <v>397</v>
      </c>
      <c r="BV168" s="98" t="s">
        <v>397</v>
      </c>
      <c r="BW168" s="98" t="s">
        <v>397</v>
      </c>
      <c r="BX168" s="98" t="s">
        <v>397</v>
      </c>
      <c r="BY168" s="98" t="s">
        <v>397</v>
      </c>
      <c r="BZ168" s="98" t="s">
        <v>397</v>
      </c>
      <c r="CA168" s="98"/>
      <c r="CB168" s="98"/>
      <c r="CC168" s="98"/>
      <c r="CD168" s="98"/>
      <c r="CE168" s="98"/>
      <c r="CF168" s="98"/>
      <c r="CG168" s="98"/>
      <c r="CH168" s="98"/>
      <c r="CI168" s="98"/>
      <c r="CJ168" s="98"/>
      <c r="CK168" s="98"/>
      <c r="CL168" s="98"/>
      <c r="CM168" s="98"/>
      <c r="CN168" s="98"/>
      <c r="CO168" s="98"/>
      <c r="CP168" s="98"/>
      <c r="CQ168" s="98"/>
      <c r="CR168" s="98"/>
      <c r="CS168" s="98"/>
      <c r="CT168" s="98"/>
      <c r="CU168" s="98"/>
      <c r="CV168" s="98"/>
      <c r="CW168" s="98"/>
      <c r="CX168" s="98"/>
      <c r="CY168" s="98"/>
      <c r="CZ168" s="98"/>
      <c r="DA168" s="98"/>
      <c r="DB168" s="98"/>
      <c r="DN168" s="152">
        <v>0</v>
      </c>
      <c r="DO168" s="368">
        <v>0</v>
      </c>
      <c r="DP168" s="98" t="s">
        <v>397</v>
      </c>
      <c r="DQ168" s="98" t="s">
        <v>397</v>
      </c>
      <c r="DR168" s="98" t="s">
        <v>397</v>
      </c>
      <c r="DS168" s="98" t="s">
        <v>397</v>
      </c>
      <c r="DT168" s="98" t="s">
        <v>397</v>
      </c>
      <c r="DU168" s="98" t="s">
        <v>397</v>
      </c>
      <c r="DV168" s="98" t="s">
        <v>397</v>
      </c>
      <c r="DW168" s="98" t="s">
        <v>397</v>
      </c>
      <c r="DX168" s="98" t="s">
        <v>397</v>
      </c>
      <c r="DY168" s="98" t="s">
        <v>397</v>
      </c>
      <c r="DZ168" s="98" t="s">
        <v>397</v>
      </c>
      <c r="EA168" s="98" t="s">
        <v>397</v>
      </c>
      <c r="EB168" s="98" t="s">
        <v>397</v>
      </c>
      <c r="EC168" s="98" t="s">
        <v>397</v>
      </c>
      <c r="ED168" s="98" t="s">
        <v>397</v>
      </c>
      <c r="EE168" s="98" t="s">
        <v>397</v>
      </c>
      <c r="EF168" s="98" t="s">
        <v>397</v>
      </c>
      <c r="EG168" s="98" t="s">
        <v>397</v>
      </c>
      <c r="EH168" s="98" t="s">
        <v>397</v>
      </c>
      <c r="EI168" s="98" t="s">
        <v>397</v>
      </c>
      <c r="EJ168" s="98" t="s">
        <v>397</v>
      </c>
      <c r="EK168" s="98" t="s">
        <v>397</v>
      </c>
      <c r="EL168" s="98" t="s">
        <v>397</v>
      </c>
      <c r="EM168" s="98" t="s">
        <v>397</v>
      </c>
      <c r="EN168" s="98" t="s">
        <v>397</v>
      </c>
      <c r="EO168" s="98" t="s">
        <v>397</v>
      </c>
      <c r="EP168" s="98" t="s">
        <v>397</v>
      </c>
      <c r="EQ168" s="98" t="s">
        <v>397</v>
      </c>
      <c r="ER168" s="98" t="s">
        <v>397</v>
      </c>
      <c r="ES168" s="98" t="s">
        <v>397</v>
      </c>
      <c r="ET168" s="98" t="s">
        <v>397</v>
      </c>
      <c r="EU168" s="98" t="s">
        <v>397</v>
      </c>
      <c r="EV168" s="98" t="s">
        <v>397</v>
      </c>
      <c r="EW168" s="98" t="s">
        <v>397</v>
      </c>
      <c r="EX168" s="98" t="s">
        <v>397</v>
      </c>
      <c r="EY168" s="98" t="s">
        <v>397</v>
      </c>
      <c r="EZ168" s="98" t="s">
        <v>397</v>
      </c>
      <c r="FA168" s="98" t="s">
        <v>397</v>
      </c>
      <c r="FB168" s="98" t="s">
        <v>397</v>
      </c>
      <c r="FC168" s="98" t="s">
        <v>397</v>
      </c>
      <c r="FD168" s="98" t="s">
        <v>397</v>
      </c>
      <c r="FE168" s="98" t="s">
        <v>397</v>
      </c>
      <c r="FF168" s="98" t="s">
        <v>397</v>
      </c>
      <c r="FG168" s="98" t="s">
        <v>397</v>
      </c>
      <c r="FH168" s="98" t="s">
        <v>397</v>
      </c>
      <c r="FI168" s="98" t="s">
        <v>397</v>
      </c>
      <c r="FJ168" s="98" t="s">
        <v>397</v>
      </c>
      <c r="FK168" s="98" t="s">
        <v>397</v>
      </c>
      <c r="FL168" s="98" t="s">
        <v>397</v>
      </c>
      <c r="FM168" s="98" t="s">
        <v>397</v>
      </c>
      <c r="FN168" s="98" t="s">
        <v>397</v>
      </c>
      <c r="FO168" s="98" t="s">
        <v>397</v>
      </c>
      <c r="FP168" s="98" t="s">
        <v>397</v>
      </c>
      <c r="FQ168" s="98" t="s">
        <v>397</v>
      </c>
      <c r="FR168" s="98" t="s">
        <v>397</v>
      </c>
      <c r="FS168" s="98" t="s">
        <v>397</v>
      </c>
      <c r="FT168" s="98" t="s">
        <v>397</v>
      </c>
      <c r="FU168" s="98" t="s">
        <v>397</v>
      </c>
      <c r="FV168" s="98" t="s">
        <v>397</v>
      </c>
      <c r="FW168" s="98" t="s">
        <v>397</v>
      </c>
      <c r="FX168" s="98" t="s">
        <v>397</v>
      </c>
      <c r="FY168" s="98" t="s">
        <v>397</v>
      </c>
      <c r="FZ168" s="98" t="s">
        <v>397</v>
      </c>
      <c r="GA168" s="98" t="s">
        <v>397</v>
      </c>
      <c r="GB168" s="98" t="s">
        <v>397</v>
      </c>
      <c r="GC168" s="98" t="s">
        <v>397</v>
      </c>
      <c r="GD168" s="98" t="s">
        <v>397</v>
      </c>
      <c r="GE168" s="98" t="s">
        <v>397</v>
      </c>
      <c r="GF168" s="98" t="s">
        <v>397</v>
      </c>
      <c r="GG168" s="98" t="s">
        <v>397</v>
      </c>
      <c r="GH168" s="98" t="s">
        <v>397</v>
      </c>
      <c r="GI168" s="98" t="s">
        <v>397</v>
      </c>
      <c r="GJ168" s="98" t="s">
        <v>397</v>
      </c>
      <c r="GK168" s="98" t="s">
        <v>397</v>
      </c>
      <c r="GL168" s="98" t="s">
        <v>397</v>
      </c>
      <c r="GM168" s="98" t="s">
        <v>397</v>
      </c>
      <c r="GN168" s="98" t="s">
        <v>397</v>
      </c>
      <c r="GO168" s="98" t="s">
        <v>397</v>
      </c>
      <c r="GP168" s="98" t="s">
        <v>397</v>
      </c>
      <c r="GQ168" s="98" t="s">
        <v>397</v>
      </c>
      <c r="GR168" s="98" t="s">
        <v>397</v>
      </c>
      <c r="GS168" s="98" t="s">
        <v>397</v>
      </c>
      <c r="GT168" s="98" t="s">
        <v>397</v>
      </c>
      <c r="GU168" s="98" t="s">
        <v>397</v>
      </c>
      <c r="GV168" s="98" t="s">
        <v>397</v>
      </c>
      <c r="GW168" s="98" t="s">
        <v>397</v>
      </c>
      <c r="GX168" s="98" t="s">
        <v>397</v>
      </c>
      <c r="GY168" s="98" t="s">
        <v>397</v>
      </c>
      <c r="GZ168" s="98" t="s">
        <v>397</v>
      </c>
      <c r="HA168" s="98" t="s">
        <v>397</v>
      </c>
      <c r="HB168" s="98" t="s">
        <v>397</v>
      </c>
      <c r="HC168" s="98" t="s">
        <v>397</v>
      </c>
      <c r="HD168" s="98" t="s">
        <v>397</v>
      </c>
      <c r="HE168" s="98" t="s">
        <v>397</v>
      </c>
      <c r="HF168" s="98" t="s">
        <v>397</v>
      </c>
      <c r="HG168" s="98" t="s">
        <v>397</v>
      </c>
      <c r="HH168" s="98" t="s">
        <v>397</v>
      </c>
      <c r="HI168" s="98" t="s">
        <v>397</v>
      </c>
      <c r="HJ168" s="98" t="s">
        <v>397</v>
      </c>
      <c r="HK168" s="98" t="s">
        <v>397</v>
      </c>
      <c r="HL168" s="98" t="s">
        <v>397</v>
      </c>
      <c r="HM168" s="98" t="s">
        <v>397</v>
      </c>
      <c r="HN168" s="98" t="s">
        <v>397</v>
      </c>
      <c r="HO168" s="98" t="s">
        <v>397</v>
      </c>
      <c r="HP168" s="98" t="s">
        <v>397</v>
      </c>
      <c r="HQ168" s="98" t="s">
        <v>397</v>
      </c>
      <c r="HR168" s="98" t="s">
        <v>397</v>
      </c>
      <c r="HS168" s="98" t="s">
        <v>397</v>
      </c>
      <c r="HT168" s="98" t="s">
        <v>397</v>
      </c>
      <c r="HU168" s="98" t="s">
        <v>397</v>
      </c>
      <c r="HV168" s="98" t="s">
        <v>397</v>
      </c>
      <c r="HW168" s="98" t="s">
        <v>397</v>
      </c>
      <c r="HX168" s="98" t="s">
        <v>397</v>
      </c>
      <c r="HY168" s="98" t="s">
        <v>397</v>
      </c>
      <c r="HZ168" s="98" t="s">
        <v>397</v>
      </c>
      <c r="IA168" s="98" t="s">
        <v>397</v>
      </c>
      <c r="IB168" s="98" t="s">
        <v>397</v>
      </c>
      <c r="IC168" s="98" t="s">
        <v>397</v>
      </c>
      <c r="ID168" s="98" t="s">
        <v>397</v>
      </c>
      <c r="IE168" s="98" t="s">
        <v>397</v>
      </c>
      <c r="IF168" s="98" t="s">
        <v>397</v>
      </c>
      <c r="IG168" s="98" t="s">
        <v>397</v>
      </c>
      <c r="IH168" s="98" t="s">
        <v>397</v>
      </c>
      <c r="II168" s="98" t="s">
        <v>397</v>
      </c>
      <c r="IJ168" s="98" t="s">
        <v>397</v>
      </c>
      <c r="IK168" s="98" t="s">
        <v>397</v>
      </c>
      <c r="IL168" s="98" t="s">
        <v>397</v>
      </c>
      <c r="IM168" s="98" t="s">
        <v>397</v>
      </c>
      <c r="IN168" s="98" t="s">
        <v>397</v>
      </c>
      <c r="IO168" s="98" t="s">
        <v>397</v>
      </c>
      <c r="IP168" s="98" t="s">
        <v>397</v>
      </c>
      <c r="IQ168" s="98" t="s">
        <v>397</v>
      </c>
      <c r="IR168" s="98" t="s">
        <v>397</v>
      </c>
      <c r="IS168" s="98" t="s">
        <v>397</v>
      </c>
      <c r="IT168" s="98" t="s">
        <v>397</v>
      </c>
      <c r="IU168" s="98" t="s">
        <v>397</v>
      </c>
      <c r="IV168" s="98" t="s">
        <v>397</v>
      </c>
      <c r="IW168" s="98" t="s">
        <v>397</v>
      </c>
      <c r="IX168" s="98" t="s">
        <v>397</v>
      </c>
      <c r="IY168" s="98" t="s">
        <v>397</v>
      </c>
      <c r="IZ168" s="98" t="s">
        <v>397</v>
      </c>
      <c r="JA168" s="98" t="s">
        <v>397</v>
      </c>
      <c r="JB168" s="98" t="s">
        <v>397</v>
      </c>
      <c r="JC168" s="98" t="s">
        <v>397</v>
      </c>
      <c r="JD168" s="98" t="s">
        <v>397</v>
      </c>
      <c r="JE168" s="98" t="s">
        <v>397</v>
      </c>
      <c r="JF168" s="98" t="s">
        <v>397</v>
      </c>
      <c r="JG168" s="98" t="s">
        <v>397</v>
      </c>
      <c r="JH168" s="98" t="s">
        <v>397</v>
      </c>
      <c r="JI168" s="98" t="s">
        <v>397</v>
      </c>
      <c r="JJ168" s="98" t="s">
        <v>397</v>
      </c>
      <c r="JK168" s="98" t="s">
        <v>397</v>
      </c>
      <c r="JL168" s="98" t="s">
        <v>397</v>
      </c>
      <c r="JM168" s="98" t="s">
        <v>397</v>
      </c>
      <c r="JN168" s="98" t="s">
        <v>397</v>
      </c>
      <c r="JO168" s="98" t="s">
        <v>397</v>
      </c>
      <c r="JP168" s="98" t="s">
        <v>397</v>
      </c>
      <c r="JQ168" s="98" t="s">
        <v>397</v>
      </c>
      <c r="JR168" s="98" t="s">
        <v>397</v>
      </c>
      <c r="JS168" s="98" t="s">
        <v>397</v>
      </c>
      <c r="JT168" s="98" t="s">
        <v>397</v>
      </c>
      <c r="JU168" s="98" t="s">
        <v>397</v>
      </c>
      <c r="JV168" s="98" t="s">
        <v>397</v>
      </c>
      <c r="JW168" s="98" t="s">
        <v>397</v>
      </c>
      <c r="JX168" s="98" t="s">
        <v>397</v>
      </c>
      <c r="JY168" s="98" t="s">
        <v>397</v>
      </c>
      <c r="JZ168" s="98" t="s">
        <v>397</v>
      </c>
      <c r="KA168" s="98" t="s">
        <v>397</v>
      </c>
      <c r="KB168" s="98" t="s">
        <v>397</v>
      </c>
      <c r="KC168" s="98" t="s">
        <v>397</v>
      </c>
      <c r="KD168" s="98" t="s">
        <v>397</v>
      </c>
      <c r="KE168" s="98" t="s">
        <v>397</v>
      </c>
      <c r="KF168" s="98" t="s">
        <v>397</v>
      </c>
      <c r="KG168" s="98" t="s">
        <v>397</v>
      </c>
      <c r="KH168" s="98" t="s">
        <v>397</v>
      </c>
      <c r="KI168" s="98" t="s">
        <v>397</v>
      </c>
      <c r="KJ168" s="98" t="s">
        <v>397</v>
      </c>
      <c r="KK168" s="98" t="s">
        <v>397</v>
      </c>
      <c r="KL168" s="98" t="s">
        <v>397</v>
      </c>
      <c r="KM168" s="98" t="s">
        <v>397</v>
      </c>
      <c r="KN168" s="98" t="s">
        <v>397</v>
      </c>
      <c r="KO168" s="98" t="s">
        <v>397</v>
      </c>
      <c r="KP168" s="98" t="s">
        <v>397</v>
      </c>
      <c r="KQ168" s="98" t="s">
        <v>397</v>
      </c>
      <c r="KR168" s="98" t="s">
        <v>397</v>
      </c>
      <c r="KS168" s="98" t="s">
        <v>397</v>
      </c>
      <c r="KT168" s="98" t="s">
        <v>397</v>
      </c>
      <c r="KU168" s="98"/>
      <c r="KV168" s="98"/>
      <c r="KW168" s="98"/>
      <c r="KX168" s="98"/>
      <c r="LH168" s="98"/>
      <c r="LI168" s="98"/>
      <c r="LJ168" s="98"/>
      <c r="LK168" s="98"/>
      <c r="LL168" s="98"/>
      <c r="LM168" s="98"/>
      <c r="LN168" s="98"/>
      <c r="LO168" s="98"/>
      <c r="LP168" s="98"/>
      <c r="LQ168" s="98"/>
      <c r="LR168" s="98"/>
      <c r="LS168" s="98"/>
      <c r="LT168" s="98"/>
      <c r="LU168" s="98"/>
      <c r="LV168" s="98"/>
      <c r="LW168" s="98"/>
      <c r="LX168" s="98"/>
      <c r="LY168" s="98"/>
      <c r="LZ168" s="98"/>
      <c r="MA168" s="98"/>
      <c r="MB168" s="98"/>
      <c r="MC168" s="98"/>
      <c r="MD168" s="98"/>
      <c r="ME168" s="98"/>
      <c r="MF168" s="98"/>
      <c r="MG168" s="98"/>
      <c r="MH168" s="98"/>
      <c r="MI168" s="98"/>
      <c r="MJ168" s="98"/>
      <c r="MK168" s="98"/>
      <c r="ML168" s="98"/>
      <c r="MM168" s="98"/>
      <c r="MN168" s="98"/>
      <c r="MO168" s="98"/>
      <c r="MP168" s="98"/>
      <c r="MQ168" s="98"/>
      <c r="MR168" s="98"/>
      <c r="MS168" s="98"/>
      <c r="MT168" s="98"/>
      <c r="MU168" s="98"/>
      <c r="MV168" s="98"/>
      <c r="MW168" s="98"/>
      <c r="MX168" s="98"/>
      <c r="MY168" s="98"/>
      <c r="MZ168" s="98"/>
      <c r="NA168" s="98"/>
      <c r="NB168" s="98"/>
      <c r="NC168" s="98"/>
      <c r="ND168" s="98"/>
      <c r="NE168" s="98"/>
      <c r="NF168" s="98"/>
      <c r="NG168" s="98"/>
      <c r="NH168" s="98"/>
      <c r="NI168" s="98"/>
      <c r="NJ168" s="98"/>
      <c r="NK168" s="98"/>
      <c r="NL168" s="98"/>
      <c r="NM168" s="98"/>
      <c r="NN168" s="98"/>
      <c r="NO168" s="98"/>
      <c r="NP168" s="98"/>
      <c r="NQ168" s="98"/>
      <c r="NR168" s="98"/>
      <c r="NS168" s="98"/>
      <c r="NT168" s="98"/>
      <c r="NU168" s="98"/>
      <c r="NV168" s="98"/>
      <c r="NW168" s="98"/>
      <c r="NX168" s="98"/>
      <c r="NY168" s="98"/>
      <c r="NZ168" s="98"/>
      <c r="OA168" s="98"/>
      <c r="OB168" s="98"/>
      <c r="OC168" s="98"/>
      <c r="OD168" s="98"/>
      <c r="OE168" s="98"/>
      <c r="OF168" s="98"/>
      <c r="OG168" s="98"/>
      <c r="OH168" s="98"/>
      <c r="OI168" s="98"/>
      <c r="OJ168" s="98"/>
      <c r="OK168" s="98"/>
      <c r="OL168" s="98"/>
      <c r="OM168" s="98"/>
      <c r="ON168" s="98"/>
      <c r="OO168" s="98"/>
      <c r="OP168" s="98"/>
      <c r="OQ168" s="98"/>
      <c r="OR168" s="98"/>
      <c r="OS168" s="98"/>
      <c r="OT168" s="98"/>
      <c r="OU168" s="98"/>
      <c r="OV168" s="98"/>
      <c r="OW168" s="98"/>
      <c r="OX168" s="98"/>
      <c r="OY168" s="98"/>
      <c r="OZ168" s="98"/>
      <c r="PA168" s="98"/>
      <c r="PB168" s="98"/>
      <c r="PC168" s="98"/>
      <c r="PD168" s="98"/>
      <c r="PE168" s="98"/>
      <c r="PF168" s="98"/>
      <c r="PG168" s="98"/>
      <c r="PH168" s="98"/>
      <c r="PI168" s="98"/>
      <c r="PJ168" s="98"/>
      <c r="PK168" s="98"/>
      <c r="PL168" s="98"/>
      <c r="PM168" s="98"/>
      <c r="PN168" s="98"/>
      <c r="PO168" s="98"/>
      <c r="PP168" s="98"/>
      <c r="PQ168" s="98"/>
      <c r="PR168" s="98"/>
      <c r="PS168" s="98"/>
      <c r="PT168" s="98"/>
      <c r="PU168" s="98"/>
      <c r="PV168" s="98"/>
      <c r="PW168" s="98"/>
      <c r="PX168" s="98"/>
      <c r="PY168" s="98"/>
      <c r="PZ168" s="98"/>
      <c r="QA168" s="98"/>
      <c r="QB168" s="98"/>
      <c r="QC168" s="98"/>
      <c r="QD168" s="98"/>
      <c r="QE168" s="98"/>
      <c r="QF168" s="98"/>
      <c r="QG168" s="98"/>
      <c r="QH168" s="98"/>
      <c r="QI168" s="98"/>
      <c r="QJ168" s="98"/>
      <c r="QK168" s="98"/>
      <c r="QL168" s="98"/>
      <c r="QM168" s="98"/>
      <c r="QN168" s="98"/>
      <c r="QO168" s="98"/>
      <c r="QP168" s="98"/>
      <c r="QQ168" s="98"/>
      <c r="QR168" s="98"/>
      <c r="QS168" s="98"/>
      <c r="QT168" s="98"/>
      <c r="QU168" s="98"/>
      <c r="QV168" s="98"/>
      <c r="QW168" s="98"/>
      <c r="QX168" s="98"/>
      <c r="QY168" s="98"/>
      <c r="QZ168" s="98"/>
      <c r="RA168" s="98"/>
      <c r="RB168" s="98"/>
      <c r="RC168" s="98"/>
      <c r="RD168" s="98"/>
      <c r="RE168" s="98"/>
      <c r="RF168" s="98"/>
      <c r="RG168" s="98"/>
      <c r="RH168" s="98"/>
      <c r="RI168" s="98"/>
      <c r="RJ168" s="98"/>
      <c r="RK168" s="98"/>
      <c r="RL168" s="98"/>
      <c r="RM168" s="98"/>
      <c r="RN168" s="98"/>
      <c r="RO168" s="98"/>
      <c r="RP168" s="98"/>
      <c r="RQ168" s="98"/>
      <c r="RR168" s="98"/>
      <c r="RS168" s="98"/>
      <c r="RT168" s="98"/>
      <c r="RU168" s="98"/>
      <c r="RV168" s="98"/>
      <c r="RW168" s="98"/>
      <c r="RX168" s="98"/>
      <c r="RY168" s="98"/>
      <c r="RZ168" s="98"/>
      <c r="SA168" s="98"/>
      <c r="SB168" s="98"/>
      <c r="SC168" s="98"/>
      <c r="SD168" s="98"/>
      <c r="SE168" s="98"/>
      <c r="SF168" s="98"/>
      <c r="SG168" s="98"/>
    </row>
    <row r="169" spans="1:501">
      <c r="A169" s="368"/>
      <c r="B169" s="368"/>
      <c r="C169" s="368"/>
      <c r="D169" s="368"/>
      <c r="E169" s="368"/>
      <c r="F169" s="368"/>
      <c r="G169" s="368"/>
      <c r="H169" s="368"/>
      <c r="I169" s="368"/>
      <c r="J169" s="368"/>
      <c r="K169" s="368"/>
      <c r="L169" s="368"/>
      <c r="M169" s="368"/>
      <c r="N169" s="368"/>
      <c r="O169" s="385"/>
      <c r="P169" s="368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  <c r="AA169" s="368"/>
      <c r="AB169" s="368"/>
      <c r="AC169" s="368"/>
      <c r="AD169" s="368"/>
      <c r="AE169" s="368"/>
      <c r="AF169" s="152">
        <v>0</v>
      </c>
      <c r="AG169" s="368">
        <v>0</v>
      </c>
      <c r="AH169" s="98" t="s">
        <v>397</v>
      </c>
      <c r="AI169" s="98" t="s">
        <v>397</v>
      </c>
      <c r="AJ169" s="98" t="s">
        <v>397</v>
      </c>
      <c r="AK169" s="98" t="s">
        <v>397</v>
      </c>
      <c r="AL169" s="98" t="s">
        <v>397</v>
      </c>
      <c r="AM169" s="98" t="s">
        <v>397</v>
      </c>
      <c r="AN169" s="98" t="s">
        <v>397</v>
      </c>
      <c r="AO169" s="98" t="s">
        <v>397</v>
      </c>
      <c r="AP169" s="98" t="s">
        <v>397</v>
      </c>
      <c r="AQ169" s="98" t="s">
        <v>397</v>
      </c>
      <c r="AR169" s="98" t="s">
        <v>397</v>
      </c>
      <c r="AS169" s="98" t="s">
        <v>397</v>
      </c>
      <c r="AT169" s="98" t="s">
        <v>397</v>
      </c>
      <c r="AU169" s="98" t="s">
        <v>397</v>
      </c>
      <c r="AV169" s="98" t="s">
        <v>397</v>
      </c>
      <c r="AW169" s="98" t="s">
        <v>397</v>
      </c>
      <c r="AX169" s="98" t="s">
        <v>397</v>
      </c>
      <c r="AY169" s="98" t="s">
        <v>397</v>
      </c>
      <c r="AZ169" s="98" t="s">
        <v>397</v>
      </c>
      <c r="BA169" s="98" t="s">
        <v>397</v>
      </c>
      <c r="BB169" s="98" t="s">
        <v>397</v>
      </c>
      <c r="BC169" s="98" t="s">
        <v>397</v>
      </c>
      <c r="BD169" s="98" t="s">
        <v>397</v>
      </c>
      <c r="BE169" s="98" t="s">
        <v>397</v>
      </c>
      <c r="BF169" s="98" t="s">
        <v>397</v>
      </c>
      <c r="BG169" s="98" t="s">
        <v>397</v>
      </c>
      <c r="BH169" s="98" t="s">
        <v>397</v>
      </c>
      <c r="BI169" s="98" t="s">
        <v>397</v>
      </c>
      <c r="BJ169" s="98" t="s">
        <v>397</v>
      </c>
      <c r="BK169" s="98" t="s">
        <v>397</v>
      </c>
      <c r="BL169" s="98" t="s">
        <v>397</v>
      </c>
      <c r="BM169" s="98" t="s">
        <v>397</v>
      </c>
      <c r="BN169" s="98" t="s">
        <v>397</v>
      </c>
      <c r="BO169" s="98" t="s">
        <v>397</v>
      </c>
      <c r="BP169" s="98" t="s">
        <v>397</v>
      </c>
      <c r="BQ169" s="98" t="s">
        <v>397</v>
      </c>
      <c r="BR169" s="98" t="s">
        <v>397</v>
      </c>
      <c r="BS169" s="98" t="s">
        <v>397</v>
      </c>
      <c r="BT169" s="98" t="s">
        <v>397</v>
      </c>
      <c r="BU169" s="98" t="s">
        <v>397</v>
      </c>
      <c r="BV169" s="98" t="s">
        <v>397</v>
      </c>
      <c r="BW169" s="98" t="s">
        <v>397</v>
      </c>
      <c r="BX169" s="98" t="s">
        <v>397</v>
      </c>
      <c r="BY169" s="98" t="s">
        <v>397</v>
      </c>
      <c r="BZ169" s="98" t="s">
        <v>397</v>
      </c>
      <c r="CA169" s="98"/>
      <c r="CB169" s="98"/>
      <c r="CC169" s="98"/>
      <c r="CD169" s="98"/>
      <c r="CE169" s="98"/>
      <c r="CF169" s="98"/>
      <c r="CG169" s="98"/>
      <c r="CH169" s="98"/>
      <c r="CI169" s="98"/>
      <c r="CJ169" s="98"/>
      <c r="CK169" s="98"/>
      <c r="CL169" s="98"/>
      <c r="CM169" s="98"/>
      <c r="CN169" s="98"/>
      <c r="CO169" s="98"/>
      <c r="CP169" s="98"/>
      <c r="CQ169" s="98"/>
      <c r="CR169" s="98"/>
      <c r="CS169" s="98"/>
      <c r="CT169" s="98"/>
      <c r="CU169" s="98"/>
      <c r="CV169" s="98"/>
      <c r="CW169" s="98"/>
      <c r="CX169" s="98"/>
      <c r="CY169" s="98"/>
      <c r="CZ169" s="98"/>
      <c r="DA169" s="98"/>
      <c r="DB169" s="98"/>
      <c r="DN169" s="152">
        <v>0</v>
      </c>
      <c r="DO169" s="368">
        <v>0</v>
      </c>
      <c r="DP169" s="98" t="s">
        <v>397</v>
      </c>
      <c r="DQ169" s="98" t="s">
        <v>397</v>
      </c>
      <c r="DR169" s="98" t="s">
        <v>397</v>
      </c>
      <c r="DS169" s="98" t="s">
        <v>397</v>
      </c>
      <c r="DT169" s="98" t="s">
        <v>397</v>
      </c>
      <c r="DU169" s="98" t="s">
        <v>397</v>
      </c>
      <c r="DV169" s="98" t="s">
        <v>397</v>
      </c>
      <c r="DW169" s="98" t="s">
        <v>397</v>
      </c>
      <c r="DX169" s="98" t="s">
        <v>397</v>
      </c>
      <c r="DY169" s="98" t="s">
        <v>397</v>
      </c>
      <c r="DZ169" s="98" t="s">
        <v>397</v>
      </c>
      <c r="EA169" s="98" t="s">
        <v>397</v>
      </c>
      <c r="EB169" s="98" t="s">
        <v>397</v>
      </c>
      <c r="EC169" s="98" t="s">
        <v>397</v>
      </c>
      <c r="ED169" s="98" t="s">
        <v>397</v>
      </c>
      <c r="EE169" s="98" t="s">
        <v>397</v>
      </c>
      <c r="EF169" s="98" t="s">
        <v>397</v>
      </c>
      <c r="EG169" s="98" t="s">
        <v>397</v>
      </c>
      <c r="EH169" s="98" t="s">
        <v>397</v>
      </c>
      <c r="EI169" s="98" t="s">
        <v>397</v>
      </c>
      <c r="EJ169" s="98" t="s">
        <v>397</v>
      </c>
      <c r="EK169" s="98" t="s">
        <v>397</v>
      </c>
      <c r="EL169" s="98" t="s">
        <v>397</v>
      </c>
      <c r="EM169" s="98" t="s">
        <v>397</v>
      </c>
      <c r="EN169" s="98" t="s">
        <v>397</v>
      </c>
      <c r="EO169" s="98" t="s">
        <v>397</v>
      </c>
      <c r="EP169" s="98" t="s">
        <v>397</v>
      </c>
      <c r="EQ169" s="98" t="s">
        <v>397</v>
      </c>
      <c r="ER169" s="98" t="s">
        <v>397</v>
      </c>
      <c r="ES169" s="98" t="s">
        <v>397</v>
      </c>
      <c r="ET169" s="98" t="s">
        <v>397</v>
      </c>
      <c r="EU169" s="98" t="s">
        <v>397</v>
      </c>
      <c r="EV169" s="98" t="s">
        <v>397</v>
      </c>
      <c r="EW169" s="98" t="s">
        <v>397</v>
      </c>
      <c r="EX169" s="98" t="s">
        <v>397</v>
      </c>
      <c r="EY169" s="98" t="s">
        <v>397</v>
      </c>
      <c r="EZ169" s="98" t="s">
        <v>397</v>
      </c>
      <c r="FA169" s="98" t="s">
        <v>397</v>
      </c>
      <c r="FB169" s="98" t="s">
        <v>397</v>
      </c>
      <c r="FC169" s="98" t="s">
        <v>397</v>
      </c>
      <c r="FD169" s="98" t="s">
        <v>397</v>
      </c>
      <c r="FE169" s="98" t="s">
        <v>397</v>
      </c>
      <c r="FF169" s="98" t="s">
        <v>397</v>
      </c>
      <c r="FG169" s="98" t="s">
        <v>397</v>
      </c>
      <c r="FH169" s="98" t="s">
        <v>397</v>
      </c>
      <c r="FI169" s="98" t="s">
        <v>397</v>
      </c>
      <c r="FJ169" s="98" t="s">
        <v>397</v>
      </c>
      <c r="FK169" s="98" t="s">
        <v>397</v>
      </c>
      <c r="FL169" s="98" t="s">
        <v>397</v>
      </c>
      <c r="FM169" s="98" t="s">
        <v>397</v>
      </c>
      <c r="FN169" s="98" t="s">
        <v>397</v>
      </c>
      <c r="FO169" s="98" t="s">
        <v>397</v>
      </c>
      <c r="FP169" s="98" t="s">
        <v>397</v>
      </c>
      <c r="FQ169" s="98" t="s">
        <v>397</v>
      </c>
      <c r="FR169" s="98" t="s">
        <v>397</v>
      </c>
      <c r="FS169" s="98" t="s">
        <v>397</v>
      </c>
      <c r="FT169" s="98" t="s">
        <v>397</v>
      </c>
      <c r="FU169" s="98" t="s">
        <v>397</v>
      </c>
      <c r="FV169" s="98" t="s">
        <v>397</v>
      </c>
      <c r="FW169" s="98" t="s">
        <v>397</v>
      </c>
      <c r="FX169" s="98" t="s">
        <v>397</v>
      </c>
      <c r="FY169" s="98" t="s">
        <v>397</v>
      </c>
      <c r="FZ169" s="98" t="s">
        <v>397</v>
      </c>
      <c r="GA169" s="98" t="s">
        <v>397</v>
      </c>
      <c r="GB169" s="98" t="s">
        <v>397</v>
      </c>
      <c r="GC169" s="98" t="s">
        <v>397</v>
      </c>
      <c r="GD169" s="98" t="s">
        <v>397</v>
      </c>
      <c r="GE169" s="98" t="s">
        <v>397</v>
      </c>
      <c r="GF169" s="98" t="s">
        <v>397</v>
      </c>
      <c r="GG169" s="98" t="s">
        <v>397</v>
      </c>
      <c r="GH169" s="98" t="s">
        <v>397</v>
      </c>
      <c r="GI169" s="98" t="s">
        <v>397</v>
      </c>
      <c r="GJ169" s="98" t="s">
        <v>397</v>
      </c>
      <c r="GK169" s="98" t="s">
        <v>397</v>
      </c>
      <c r="GL169" s="98" t="s">
        <v>397</v>
      </c>
      <c r="GM169" s="98" t="s">
        <v>397</v>
      </c>
      <c r="GN169" s="98" t="s">
        <v>397</v>
      </c>
      <c r="GO169" s="98" t="s">
        <v>397</v>
      </c>
      <c r="GP169" s="98" t="s">
        <v>397</v>
      </c>
      <c r="GQ169" s="98" t="s">
        <v>397</v>
      </c>
      <c r="GR169" s="98" t="s">
        <v>397</v>
      </c>
      <c r="GS169" s="98" t="s">
        <v>397</v>
      </c>
      <c r="GT169" s="98" t="s">
        <v>397</v>
      </c>
      <c r="GU169" s="98" t="s">
        <v>397</v>
      </c>
      <c r="GV169" s="98" t="s">
        <v>397</v>
      </c>
      <c r="GW169" s="98" t="s">
        <v>397</v>
      </c>
      <c r="GX169" s="98" t="s">
        <v>397</v>
      </c>
      <c r="GY169" s="98" t="s">
        <v>397</v>
      </c>
      <c r="GZ169" s="98" t="s">
        <v>397</v>
      </c>
      <c r="HA169" s="98" t="s">
        <v>397</v>
      </c>
      <c r="HB169" s="98" t="s">
        <v>397</v>
      </c>
      <c r="HC169" s="98" t="s">
        <v>397</v>
      </c>
      <c r="HD169" s="98" t="s">
        <v>397</v>
      </c>
      <c r="HE169" s="98" t="s">
        <v>397</v>
      </c>
      <c r="HF169" s="98" t="s">
        <v>397</v>
      </c>
      <c r="HG169" s="98" t="s">
        <v>397</v>
      </c>
      <c r="HH169" s="98" t="s">
        <v>397</v>
      </c>
      <c r="HI169" s="98" t="s">
        <v>397</v>
      </c>
      <c r="HJ169" s="98" t="s">
        <v>397</v>
      </c>
      <c r="HK169" s="98" t="s">
        <v>397</v>
      </c>
      <c r="HL169" s="98" t="s">
        <v>397</v>
      </c>
      <c r="HM169" s="98" t="s">
        <v>397</v>
      </c>
      <c r="HN169" s="98" t="s">
        <v>397</v>
      </c>
      <c r="HO169" s="98" t="s">
        <v>397</v>
      </c>
      <c r="HP169" s="98" t="s">
        <v>397</v>
      </c>
      <c r="HQ169" s="98" t="s">
        <v>397</v>
      </c>
      <c r="HR169" s="98" t="s">
        <v>397</v>
      </c>
      <c r="HS169" s="98" t="s">
        <v>397</v>
      </c>
      <c r="HT169" s="98" t="s">
        <v>397</v>
      </c>
      <c r="HU169" s="98" t="s">
        <v>397</v>
      </c>
      <c r="HV169" s="98" t="s">
        <v>397</v>
      </c>
      <c r="HW169" s="98" t="s">
        <v>397</v>
      </c>
      <c r="HX169" s="98" t="s">
        <v>397</v>
      </c>
      <c r="HY169" s="98" t="s">
        <v>397</v>
      </c>
      <c r="HZ169" s="98" t="s">
        <v>397</v>
      </c>
      <c r="IA169" s="98" t="s">
        <v>397</v>
      </c>
      <c r="IB169" s="98" t="s">
        <v>397</v>
      </c>
      <c r="IC169" s="98" t="s">
        <v>397</v>
      </c>
      <c r="ID169" s="98" t="s">
        <v>397</v>
      </c>
      <c r="IE169" s="98" t="s">
        <v>397</v>
      </c>
      <c r="IF169" s="98" t="s">
        <v>397</v>
      </c>
      <c r="IG169" s="98" t="s">
        <v>397</v>
      </c>
      <c r="IH169" s="98" t="s">
        <v>397</v>
      </c>
      <c r="II169" s="98" t="s">
        <v>397</v>
      </c>
      <c r="IJ169" s="98" t="s">
        <v>397</v>
      </c>
      <c r="IK169" s="98" t="s">
        <v>397</v>
      </c>
      <c r="IL169" s="98" t="s">
        <v>397</v>
      </c>
      <c r="IM169" s="98" t="s">
        <v>397</v>
      </c>
      <c r="IN169" s="98" t="s">
        <v>397</v>
      </c>
      <c r="IO169" s="98" t="s">
        <v>397</v>
      </c>
      <c r="IP169" s="98" t="s">
        <v>397</v>
      </c>
      <c r="IQ169" s="98" t="s">
        <v>397</v>
      </c>
      <c r="IR169" s="98" t="s">
        <v>397</v>
      </c>
      <c r="IS169" s="98" t="s">
        <v>397</v>
      </c>
      <c r="IT169" s="98" t="s">
        <v>397</v>
      </c>
      <c r="IU169" s="98" t="s">
        <v>397</v>
      </c>
      <c r="IV169" s="98" t="s">
        <v>397</v>
      </c>
      <c r="IW169" s="98" t="s">
        <v>397</v>
      </c>
      <c r="IX169" s="98" t="s">
        <v>397</v>
      </c>
      <c r="IY169" s="98" t="s">
        <v>397</v>
      </c>
      <c r="IZ169" s="98" t="s">
        <v>397</v>
      </c>
      <c r="JA169" s="98" t="s">
        <v>397</v>
      </c>
      <c r="JB169" s="98" t="s">
        <v>397</v>
      </c>
      <c r="JC169" s="98" t="s">
        <v>397</v>
      </c>
      <c r="JD169" s="98" t="s">
        <v>397</v>
      </c>
      <c r="JE169" s="98" t="s">
        <v>397</v>
      </c>
      <c r="JF169" s="98" t="s">
        <v>397</v>
      </c>
      <c r="JG169" s="98" t="s">
        <v>397</v>
      </c>
      <c r="JH169" s="98" t="s">
        <v>397</v>
      </c>
      <c r="JI169" s="98" t="s">
        <v>397</v>
      </c>
      <c r="JJ169" s="98" t="s">
        <v>397</v>
      </c>
      <c r="JK169" s="98" t="s">
        <v>397</v>
      </c>
      <c r="JL169" s="98" t="s">
        <v>397</v>
      </c>
      <c r="JM169" s="98" t="s">
        <v>397</v>
      </c>
      <c r="JN169" s="98" t="s">
        <v>397</v>
      </c>
      <c r="JO169" s="98" t="s">
        <v>397</v>
      </c>
      <c r="JP169" s="98" t="s">
        <v>397</v>
      </c>
      <c r="JQ169" s="98" t="s">
        <v>397</v>
      </c>
      <c r="JR169" s="98" t="s">
        <v>397</v>
      </c>
      <c r="JS169" s="98" t="s">
        <v>397</v>
      </c>
      <c r="JT169" s="98" t="s">
        <v>397</v>
      </c>
      <c r="JU169" s="98" t="s">
        <v>397</v>
      </c>
      <c r="JV169" s="98" t="s">
        <v>397</v>
      </c>
      <c r="JW169" s="98" t="s">
        <v>397</v>
      </c>
      <c r="JX169" s="98" t="s">
        <v>397</v>
      </c>
      <c r="JY169" s="98" t="s">
        <v>397</v>
      </c>
      <c r="JZ169" s="98" t="s">
        <v>397</v>
      </c>
      <c r="KA169" s="98" t="s">
        <v>397</v>
      </c>
      <c r="KB169" s="98" t="s">
        <v>397</v>
      </c>
      <c r="KC169" s="98" t="s">
        <v>397</v>
      </c>
      <c r="KD169" s="98" t="s">
        <v>397</v>
      </c>
      <c r="KE169" s="98" t="s">
        <v>397</v>
      </c>
      <c r="KF169" s="98" t="s">
        <v>397</v>
      </c>
      <c r="KG169" s="98" t="s">
        <v>397</v>
      </c>
      <c r="KH169" s="98" t="s">
        <v>397</v>
      </c>
      <c r="KI169" s="98" t="s">
        <v>397</v>
      </c>
      <c r="KJ169" s="98" t="s">
        <v>397</v>
      </c>
      <c r="KK169" s="98" t="s">
        <v>397</v>
      </c>
      <c r="KL169" s="98" t="s">
        <v>397</v>
      </c>
      <c r="KM169" s="98" t="s">
        <v>397</v>
      </c>
      <c r="KN169" s="98" t="s">
        <v>397</v>
      </c>
      <c r="KO169" s="98" t="s">
        <v>397</v>
      </c>
      <c r="KP169" s="98" t="s">
        <v>397</v>
      </c>
      <c r="KQ169" s="98" t="s">
        <v>397</v>
      </c>
      <c r="KR169" s="98" t="s">
        <v>397</v>
      </c>
      <c r="KS169" s="98" t="s">
        <v>397</v>
      </c>
      <c r="KT169" s="98" t="s">
        <v>397</v>
      </c>
      <c r="KU169" s="98"/>
      <c r="KV169" s="98"/>
      <c r="KW169" s="98"/>
      <c r="KX169" s="98"/>
      <c r="LH169" s="98"/>
      <c r="LI169" s="98"/>
      <c r="LJ169" s="98"/>
      <c r="LK169" s="98"/>
      <c r="LL169" s="98"/>
      <c r="LM169" s="98"/>
      <c r="LN169" s="98"/>
      <c r="LO169" s="98"/>
      <c r="LP169" s="98"/>
      <c r="LQ169" s="98"/>
      <c r="LR169" s="98"/>
      <c r="LS169" s="98"/>
      <c r="LT169" s="98"/>
      <c r="LU169" s="98"/>
      <c r="LV169" s="98"/>
      <c r="LW169" s="98"/>
      <c r="LX169" s="98"/>
      <c r="LY169" s="98"/>
      <c r="LZ169" s="98"/>
      <c r="MA169" s="98"/>
      <c r="MB169" s="98"/>
      <c r="MC169" s="98"/>
      <c r="MD169" s="98"/>
      <c r="ME169" s="98"/>
      <c r="MF169" s="98"/>
      <c r="MG169" s="98"/>
      <c r="MH169" s="98"/>
      <c r="MI169" s="98"/>
      <c r="MJ169" s="98"/>
      <c r="MK169" s="98"/>
      <c r="ML169" s="98"/>
      <c r="MM169" s="98"/>
      <c r="MN169" s="98"/>
      <c r="MO169" s="98"/>
      <c r="MP169" s="98"/>
      <c r="MQ169" s="98"/>
      <c r="MR169" s="98"/>
      <c r="MS169" s="98"/>
      <c r="MT169" s="98"/>
      <c r="MU169" s="98"/>
      <c r="MV169" s="98"/>
      <c r="MW169" s="98"/>
      <c r="MX169" s="98"/>
      <c r="MY169" s="98"/>
      <c r="MZ169" s="98"/>
      <c r="NA169" s="98"/>
      <c r="NB169" s="98"/>
      <c r="NC169" s="98"/>
      <c r="ND169" s="98"/>
      <c r="NE169" s="98"/>
      <c r="NF169" s="98"/>
      <c r="NG169" s="98"/>
      <c r="NH169" s="98"/>
      <c r="NI169" s="98"/>
      <c r="NJ169" s="98"/>
      <c r="NK169" s="98"/>
      <c r="NL169" s="98"/>
      <c r="NM169" s="98"/>
      <c r="NN169" s="98"/>
      <c r="NO169" s="98"/>
      <c r="NP169" s="98"/>
      <c r="NQ169" s="98"/>
      <c r="NR169" s="98"/>
      <c r="NS169" s="98"/>
      <c r="NT169" s="98"/>
      <c r="NU169" s="98"/>
      <c r="NV169" s="98"/>
      <c r="NW169" s="98"/>
      <c r="NX169" s="98"/>
      <c r="NY169" s="98"/>
      <c r="NZ169" s="98"/>
      <c r="OA169" s="98"/>
      <c r="OB169" s="98"/>
      <c r="OC169" s="98"/>
      <c r="OD169" s="98"/>
      <c r="OE169" s="98"/>
      <c r="OF169" s="98"/>
      <c r="OG169" s="98"/>
      <c r="OH169" s="98"/>
      <c r="OI169" s="98"/>
      <c r="OJ169" s="98"/>
      <c r="OK169" s="98"/>
      <c r="OL169" s="98"/>
      <c r="OM169" s="98"/>
      <c r="ON169" s="98"/>
      <c r="OO169" s="98"/>
      <c r="OP169" s="98"/>
      <c r="OQ169" s="98"/>
      <c r="OR169" s="98"/>
      <c r="OS169" s="98"/>
      <c r="OT169" s="98"/>
      <c r="OU169" s="98"/>
      <c r="OV169" s="98"/>
      <c r="OW169" s="98"/>
      <c r="OX169" s="98"/>
      <c r="OY169" s="98"/>
      <c r="OZ169" s="98"/>
      <c r="PA169" s="98"/>
      <c r="PB169" s="98"/>
      <c r="PC169" s="98"/>
      <c r="PD169" s="98"/>
      <c r="PE169" s="98"/>
      <c r="PF169" s="98"/>
      <c r="PG169" s="98"/>
      <c r="PH169" s="98"/>
      <c r="PI169" s="98"/>
      <c r="PJ169" s="98"/>
      <c r="PK169" s="98"/>
      <c r="PL169" s="98"/>
      <c r="PM169" s="98"/>
      <c r="PN169" s="98"/>
      <c r="PO169" s="98"/>
      <c r="PP169" s="98"/>
      <c r="PQ169" s="98"/>
      <c r="PR169" s="98"/>
      <c r="PS169" s="98"/>
      <c r="PT169" s="98"/>
      <c r="PU169" s="98"/>
      <c r="PV169" s="98"/>
      <c r="PW169" s="98"/>
      <c r="PX169" s="98"/>
      <c r="PY169" s="98"/>
      <c r="PZ169" s="98"/>
      <c r="QA169" s="98"/>
      <c r="QB169" s="98"/>
      <c r="QC169" s="98"/>
      <c r="QD169" s="98"/>
      <c r="QE169" s="98"/>
      <c r="QF169" s="98"/>
      <c r="QG169" s="98"/>
      <c r="QH169" s="98"/>
      <c r="QI169" s="98"/>
      <c r="QJ169" s="98"/>
      <c r="QK169" s="98"/>
      <c r="QL169" s="98"/>
      <c r="QM169" s="98"/>
      <c r="QN169" s="98"/>
      <c r="QO169" s="98"/>
      <c r="QP169" s="98"/>
      <c r="QQ169" s="98"/>
      <c r="QR169" s="98"/>
      <c r="QS169" s="98"/>
      <c r="QT169" s="98"/>
      <c r="QU169" s="98"/>
      <c r="QV169" s="98"/>
      <c r="QW169" s="98"/>
      <c r="QX169" s="98"/>
      <c r="QY169" s="98"/>
      <c r="QZ169" s="98"/>
      <c r="RA169" s="98"/>
      <c r="RB169" s="98"/>
      <c r="RC169" s="98"/>
      <c r="RD169" s="98"/>
      <c r="RE169" s="98"/>
      <c r="RF169" s="98"/>
      <c r="RG169" s="98"/>
      <c r="RH169" s="98"/>
      <c r="RI169" s="98"/>
      <c r="RJ169" s="98"/>
      <c r="RK169" s="98"/>
      <c r="RL169" s="98"/>
      <c r="RM169" s="98"/>
      <c r="RN169" s="98"/>
      <c r="RO169" s="98"/>
      <c r="RP169" s="98"/>
      <c r="RQ169" s="98"/>
      <c r="RR169" s="98"/>
      <c r="RS169" s="98"/>
      <c r="RT169" s="98"/>
      <c r="RU169" s="98"/>
      <c r="RV169" s="98"/>
      <c r="RW169" s="98"/>
      <c r="RX169" s="98"/>
      <c r="RY169" s="98"/>
      <c r="RZ169" s="98"/>
      <c r="SA169" s="98"/>
      <c r="SB169" s="98"/>
      <c r="SC169" s="98"/>
      <c r="SD169" s="98"/>
      <c r="SE169" s="98"/>
      <c r="SF169" s="98"/>
      <c r="SG169" s="98"/>
    </row>
    <row r="170" spans="1:501">
      <c r="A170" s="445"/>
      <c r="B170" s="190"/>
      <c r="C170" s="445"/>
      <c r="D170" s="445"/>
      <c r="E170" s="445"/>
      <c r="F170" s="445"/>
      <c r="G170" s="445"/>
      <c r="H170" s="445"/>
      <c r="I170" s="445"/>
      <c r="J170" s="445"/>
      <c r="K170" s="445"/>
      <c r="L170" s="445"/>
      <c r="M170" s="445"/>
      <c r="N170" s="445"/>
      <c r="O170" s="446"/>
      <c r="P170" s="445"/>
      <c r="Q170" s="445"/>
      <c r="R170" s="445"/>
      <c r="S170" s="445"/>
      <c r="T170" s="445"/>
      <c r="U170" s="445"/>
      <c r="V170" s="445"/>
      <c r="W170" s="445"/>
      <c r="X170" s="445"/>
      <c r="Y170" s="445"/>
      <c r="Z170" s="445"/>
      <c r="AA170" s="445"/>
      <c r="AB170" s="445"/>
      <c r="AC170" s="445"/>
      <c r="AD170" s="445"/>
      <c r="AE170" s="445"/>
      <c r="AF170" s="354">
        <v>0</v>
      </c>
      <c r="AG170" s="445">
        <v>0</v>
      </c>
      <c r="AH170" s="190" t="s">
        <v>397</v>
      </c>
      <c r="AI170" s="190" t="s">
        <v>397</v>
      </c>
      <c r="AJ170" s="190" t="s">
        <v>397</v>
      </c>
      <c r="AK170" s="190" t="s">
        <v>397</v>
      </c>
      <c r="AL170" s="190" t="s">
        <v>397</v>
      </c>
      <c r="AM170" s="190" t="s">
        <v>397</v>
      </c>
      <c r="AN170" s="190" t="s">
        <v>397</v>
      </c>
      <c r="AO170" s="190" t="s">
        <v>397</v>
      </c>
      <c r="AP170" s="190" t="s">
        <v>397</v>
      </c>
      <c r="AQ170" s="190" t="s">
        <v>397</v>
      </c>
      <c r="AR170" s="190" t="s">
        <v>397</v>
      </c>
      <c r="AS170" s="190" t="s">
        <v>397</v>
      </c>
      <c r="AT170" s="190" t="s">
        <v>397</v>
      </c>
      <c r="AU170" s="190" t="s">
        <v>397</v>
      </c>
      <c r="AV170" s="190" t="s">
        <v>397</v>
      </c>
      <c r="AW170" s="190" t="s">
        <v>397</v>
      </c>
      <c r="AX170" s="190" t="s">
        <v>397</v>
      </c>
      <c r="AY170" s="190" t="s">
        <v>397</v>
      </c>
      <c r="AZ170" s="190" t="s">
        <v>397</v>
      </c>
      <c r="BA170" s="190" t="s">
        <v>397</v>
      </c>
      <c r="BB170" s="190" t="s">
        <v>397</v>
      </c>
      <c r="BC170" s="190" t="s">
        <v>397</v>
      </c>
      <c r="BD170" s="190" t="s">
        <v>397</v>
      </c>
      <c r="BE170" s="190" t="s">
        <v>397</v>
      </c>
      <c r="BF170" s="190" t="s">
        <v>397</v>
      </c>
      <c r="BG170" s="190" t="s">
        <v>397</v>
      </c>
      <c r="BH170" s="190" t="s">
        <v>397</v>
      </c>
      <c r="BI170" s="190" t="s">
        <v>397</v>
      </c>
      <c r="BJ170" s="190" t="s">
        <v>397</v>
      </c>
      <c r="BK170" s="190" t="s">
        <v>397</v>
      </c>
      <c r="BL170" s="190" t="s">
        <v>397</v>
      </c>
      <c r="BM170" s="190" t="s">
        <v>397</v>
      </c>
      <c r="BN170" s="190" t="s">
        <v>397</v>
      </c>
      <c r="BO170" s="190" t="s">
        <v>397</v>
      </c>
      <c r="BP170" s="190" t="s">
        <v>397</v>
      </c>
      <c r="BQ170" s="190" t="s">
        <v>397</v>
      </c>
      <c r="BR170" s="190" t="s">
        <v>397</v>
      </c>
      <c r="BS170" s="190" t="s">
        <v>397</v>
      </c>
      <c r="BT170" s="190" t="s">
        <v>397</v>
      </c>
      <c r="BU170" s="190" t="s">
        <v>397</v>
      </c>
      <c r="BV170" s="190" t="s">
        <v>397</v>
      </c>
      <c r="BW170" s="190" t="s">
        <v>397</v>
      </c>
      <c r="BX170" s="190" t="s">
        <v>397</v>
      </c>
      <c r="BY170" s="190" t="s">
        <v>397</v>
      </c>
      <c r="BZ170" s="190" t="s">
        <v>397</v>
      </c>
      <c r="CA170" s="190"/>
      <c r="CB170" s="190"/>
      <c r="CC170" s="190"/>
      <c r="CD170" s="190"/>
      <c r="CE170" s="190"/>
      <c r="CF170" s="190"/>
      <c r="CG170" s="190"/>
      <c r="CH170" s="190"/>
      <c r="CI170" s="190"/>
      <c r="CJ170" s="190"/>
      <c r="CK170" s="190"/>
      <c r="CL170" s="190"/>
      <c r="CM170" s="190"/>
      <c r="CN170" s="190"/>
      <c r="CO170" s="190"/>
      <c r="CP170" s="190"/>
      <c r="CQ170" s="190"/>
      <c r="CR170" s="190"/>
      <c r="CS170" s="190"/>
      <c r="CT170" s="190"/>
      <c r="CU170" s="190"/>
      <c r="CV170" s="190"/>
      <c r="CW170" s="190"/>
      <c r="CX170" s="190"/>
      <c r="CY170" s="190"/>
      <c r="CZ170" s="190"/>
      <c r="DA170" s="190"/>
      <c r="DB170" s="190"/>
      <c r="DC170" s="354"/>
      <c r="DD170" s="354"/>
      <c r="DE170" s="354"/>
      <c r="DF170" s="354"/>
      <c r="DG170" s="354"/>
      <c r="DH170" s="354"/>
      <c r="DI170" s="354"/>
      <c r="DJ170" s="354"/>
      <c r="DK170" s="354"/>
      <c r="DL170" s="354"/>
      <c r="DM170" s="354"/>
      <c r="DN170" s="354">
        <v>0</v>
      </c>
      <c r="DO170" s="445">
        <v>0</v>
      </c>
      <c r="DP170" s="190" t="s">
        <v>397</v>
      </c>
      <c r="DQ170" s="190" t="s">
        <v>397</v>
      </c>
      <c r="DR170" s="190" t="s">
        <v>397</v>
      </c>
      <c r="DS170" s="190" t="s">
        <v>397</v>
      </c>
      <c r="DT170" s="190" t="s">
        <v>397</v>
      </c>
      <c r="DU170" s="190" t="s">
        <v>397</v>
      </c>
      <c r="DV170" s="190" t="s">
        <v>397</v>
      </c>
      <c r="DW170" s="190" t="s">
        <v>397</v>
      </c>
      <c r="DX170" s="190" t="s">
        <v>397</v>
      </c>
      <c r="DY170" s="190" t="s">
        <v>397</v>
      </c>
      <c r="DZ170" s="190" t="s">
        <v>397</v>
      </c>
      <c r="EA170" s="190" t="s">
        <v>397</v>
      </c>
      <c r="EB170" s="190" t="s">
        <v>397</v>
      </c>
      <c r="EC170" s="190" t="s">
        <v>397</v>
      </c>
      <c r="ED170" s="190" t="s">
        <v>397</v>
      </c>
      <c r="EE170" s="190" t="s">
        <v>397</v>
      </c>
      <c r="EF170" s="190" t="s">
        <v>397</v>
      </c>
      <c r="EG170" s="190" t="s">
        <v>397</v>
      </c>
      <c r="EH170" s="190" t="s">
        <v>397</v>
      </c>
      <c r="EI170" s="190" t="s">
        <v>397</v>
      </c>
      <c r="EJ170" s="190" t="s">
        <v>397</v>
      </c>
      <c r="EK170" s="190" t="s">
        <v>397</v>
      </c>
      <c r="EL170" s="190" t="s">
        <v>397</v>
      </c>
      <c r="EM170" s="190" t="s">
        <v>397</v>
      </c>
      <c r="EN170" s="190" t="s">
        <v>397</v>
      </c>
      <c r="EO170" s="190" t="s">
        <v>397</v>
      </c>
      <c r="EP170" s="190" t="s">
        <v>397</v>
      </c>
      <c r="EQ170" s="190" t="s">
        <v>397</v>
      </c>
      <c r="ER170" s="190" t="s">
        <v>397</v>
      </c>
      <c r="ES170" s="190" t="s">
        <v>397</v>
      </c>
      <c r="ET170" s="190" t="s">
        <v>397</v>
      </c>
      <c r="EU170" s="190" t="s">
        <v>397</v>
      </c>
      <c r="EV170" s="190" t="s">
        <v>397</v>
      </c>
      <c r="EW170" s="190" t="s">
        <v>397</v>
      </c>
      <c r="EX170" s="190" t="s">
        <v>397</v>
      </c>
      <c r="EY170" s="190" t="s">
        <v>397</v>
      </c>
      <c r="EZ170" s="190" t="s">
        <v>397</v>
      </c>
      <c r="FA170" s="190" t="s">
        <v>397</v>
      </c>
      <c r="FB170" s="190" t="s">
        <v>397</v>
      </c>
      <c r="FC170" s="190" t="s">
        <v>397</v>
      </c>
      <c r="FD170" s="190" t="s">
        <v>397</v>
      </c>
      <c r="FE170" s="190" t="s">
        <v>397</v>
      </c>
      <c r="FF170" s="190" t="s">
        <v>397</v>
      </c>
      <c r="FG170" s="190" t="s">
        <v>397</v>
      </c>
      <c r="FH170" s="190" t="s">
        <v>397</v>
      </c>
      <c r="FI170" s="190" t="s">
        <v>397</v>
      </c>
      <c r="FJ170" s="190" t="s">
        <v>397</v>
      </c>
      <c r="FK170" s="190" t="s">
        <v>397</v>
      </c>
      <c r="FL170" s="190" t="s">
        <v>397</v>
      </c>
      <c r="FM170" s="190" t="s">
        <v>397</v>
      </c>
      <c r="FN170" s="190" t="s">
        <v>397</v>
      </c>
      <c r="FO170" s="190" t="s">
        <v>397</v>
      </c>
      <c r="FP170" s="190" t="s">
        <v>397</v>
      </c>
      <c r="FQ170" s="190" t="s">
        <v>397</v>
      </c>
      <c r="FR170" s="190" t="s">
        <v>397</v>
      </c>
      <c r="FS170" s="190" t="s">
        <v>397</v>
      </c>
      <c r="FT170" s="190" t="s">
        <v>397</v>
      </c>
      <c r="FU170" s="190" t="s">
        <v>397</v>
      </c>
      <c r="FV170" s="190" t="s">
        <v>397</v>
      </c>
      <c r="FW170" s="190" t="s">
        <v>397</v>
      </c>
      <c r="FX170" s="190" t="s">
        <v>397</v>
      </c>
      <c r="FY170" s="190" t="s">
        <v>397</v>
      </c>
      <c r="FZ170" s="190" t="s">
        <v>397</v>
      </c>
      <c r="GA170" s="190" t="s">
        <v>397</v>
      </c>
      <c r="GB170" s="190" t="s">
        <v>397</v>
      </c>
      <c r="GC170" s="190" t="s">
        <v>397</v>
      </c>
      <c r="GD170" s="190" t="s">
        <v>397</v>
      </c>
      <c r="GE170" s="190" t="s">
        <v>397</v>
      </c>
      <c r="GF170" s="190" t="s">
        <v>397</v>
      </c>
      <c r="GG170" s="190" t="s">
        <v>397</v>
      </c>
      <c r="GH170" s="190" t="s">
        <v>397</v>
      </c>
      <c r="GI170" s="190" t="s">
        <v>397</v>
      </c>
      <c r="GJ170" s="190" t="s">
        <v>397</v>
      </c>
      <c r="GK170" s="190" t="s">
        <v>397</v>
      </c>
      <c r="GL170" s="190" t="s">
        <v>397</v>
      </c>
      <c r="GM170" s="190" t="s">
        <v>397</v>
      </c>
      <c r="GN170" s="190" t="s">
        <v>397</v>
      </c>
      <c r="GO170" s="190" t="s">
        <v>397</v>
      </c>
      <c r="GP170" s="190" t="s">
        <v>397</v>
      </c>
      <c r="GQ170" s="190" t="s">
        <v>397</v>
      </c>
      <c r="GR170" s="190" t="s">
        <v>397</v>
      </c>
      <c r="GS170" s="190" t="s">
        <v>397</v>
      </c>
      <c r="GT170" s="190" t="s">
        <v>397</v>
      </c>
      <c r="GU170" s="190" t="s">
        <v>397</v>
      </c>
      <c r="GV170" s="190" t="s">
        <v>397</v>
      </c>
      <c r="GW170" s="190" t="s">
        <v>397</v>
      </c>
      <c r="GX170" s="190" t="s">
        <v>397</v>
      </c>
      <c r="GY170" s="190" t="s">
        <v>397</v>
      </c>
      <c r="GZ170" s="190" t="s">
        <v>397</v>
      </c>
      <c r="HA170" s="190" t="s">
        <v>397</v>
      </c>
      <c r="HB170" s="190" t="s">
        <v>397</v>
      </c>
      <c r="HC170" s="190" t="s">
        <v>397</v>
      </c>
      <c r="HD170" s="190" t="s">
        <v>397</v>
      </c>
      <c r="HE170" s="190" t="s">
        <v>397</v>
      </c>
      <c r="HF170" s="190" t="s">
        <v>397</v>
      </c>
      <c r="HG170" s="190" t="s">
        <v>397</v>
      </c>
      <c r="HH170" s="190" t="s">
        <v>397</v>
      </c>
      <c r="HI170" s="190" t="s">
        <v>397</v>
      </c>
      <c r="HJ170" s="190" t="s">
        <v>397</v>
      </c>
      <c r="HK170" s="190" t="s">
        <v>397</v>
      </c>
      <c r="HL170" s="190" t="s">
        <v>397</v>
      </c>
      <c r="HM170" s="190" t="s">
        <v>397</v>
      </c>
      <c r="HN170" s="190" t="s">
        <v>397</v>
      </c>
      <c r="HO170" s="190" t="s">
        <v>397</v>
      </c>
      <c r="HP170" s="190" t="s">
        <v>397</v>
      </c>
      <c r="HQ170" s="190" t="s">
        <v>397</v>
      </c>
      <c r="HR170" s="190" t="s">
        <v>397</v>
      </c>
      <c r="HS170" s="190" t="s">
        <v>397</v>
      </c>
      <c r="HT170" s="190" t="s">
        <v>397</v>
      </c>
      <c r="HU170" s="190" t="s">
        <v>397</v>
      </c>
      <c r="HV170" s="190" t="s">
        <v>397</v>
      </c>
      <c r="HW170" s="190" t="s">
        <v>397</v>
      </c>
      <c r="HX170" s="190" t="s">
        <v>397</v>
      </c>
      <c r="HY170" s="190" t="s">
        <v>397</v>
      </c>
      <c r="HZ170" s="190" t="s">
        <v>397</v>
      </c>
      <c r="IA170" s="190" t="s">
        <v>397</v>
      </c>
      <c r="IB170" s="190" t="s">
        <v>397</v>
      </c>
      <c r="IC170" s="190" t="s">
        <v>397</v>
      </c>
      <c r="ID170" s="190" t="s">
        <v>397</v>
      </c>
      <c r="IE170" s="190" t="s">
        <v>397</v>
      </c>
      <c r="IF170" s="190" t="s">
        <v>397</v>
      </c>
      <c r="IG170" s="190" t="s">
        <v>397</v>
      </c>
      <c r="IH170" s="190" t="s">
        <v>397</v>
      </c>
      <c r="II170" s="190" t="s">
        <v>397</v>
      </c>
      <c r="IJ170" s="190" t="s">
        <v>397</v>
      </c>
      <c r="IK170" s="190" t="s">
        <v>397</v>
      </c>
      <c r="IL170" s="190" t="s">
        <v>397</v>
      </c>
      <c r="IM170" s="190" t="s">
        <v>397</v>
      </c>
      <c r="IN170" s="190" t="s">
        <v>397</v>
      </c>
      <c r="IO170" s="190" t="s">
        <v>397</v>
      </c>
      <c r="IP170" s="190" t="s">
        <v>397</v>
      </c>
      <c r="IQ170" s="190" t="s">
        <v>397</v>
      </c>
      <c r="IR170" s="190" t="s">
        <v>397</v>
      </c>
      <c r="IS170" s="190" t="s">
        <v>397</v>
      </c>
      <c r="IT170" s="190" t="s">
        <v>397</v>
      </c>
      <c r="IU170" s="190" t="s">
        <v>397</v>
      </c>
      <c r="IV170" s="190" t="s">
        <v>397</v>
      </c>
      <c r="IW170" s="190" t="s">
        <v>397</v>
      </c>
      <c r="IX170" s="190" t="s">
        <v>397</v>
      </c>
      <c r="IY170" s="190" t="s">
        <v>397</v>
      </c>
      <c r="IZ170" s="190" t="s">
        <v>397</v>
      </c>
      <c r="JA170" s="190" t="s">
        <v>397</v>
      </c>
      <c r="JB170" s="190" t="s">
        <v>397</v>
      </c>
      <c r="JC170" s="190" t="s">
        <v>397</v>
      </c>
      <c r="JD170" s="190" t="s">
        <v>397</v>
      </c>
      <c r="JE170" s="190" t="s">
        <v>397</v>
      </c>
      <c r="JF170" s="190" t="s">
        <v>397</v>
      </c>
      <c r="JG170" s="190" t="s">
        <v>397</v>
      </c>
      <c r="JH170" s="190" t="s">
        <v>397</v>
      </c>
      <c r="JI170" s="190" t="s">
        <v>397</v>
      </c>
      <c r="JJ170" s="190" t="s">
        <v>397</v>
      </c>
      <c r="JK170" s="190" t="s">
        <v>397</v>
      </c>
      <c r="JL170" s="190" t="s">
        <v>397</v>
      </c>
      <c r="JM170" s="190" t="s">
        <v>397</v>
      </c>
      <c r="JN170" s="190" t="s">
        <v>397</v>
      </c>
      <c r="JO170" s="190" t="s">
        <v>397</v>
      </c>
      <c r="JP170" s="190" t="s">
        <v>397</v>
      </c>
      <c r="JQ170" s="190" t="s">
        <v>397</v>
      </c>
      <c r="JR170" s="190" t="s">
        <v>397</v>
      </c>
      <c r="JS170" s="190" t="s">
        <v>397</v>
      </c>
      <c r="JT170" s="190" t="s">
        <v>397</v>
      </c>
      <c r="JU170" s="190" t="s">
        <v>397</v>
      </c>
      <c r="JV170" s="190" t="s">
        <v>397</v>
      </c>
      <c r="JW170" s="190" t="s">
        <v>397</v>
      </c>
      <c r="JX170" s="190" t="s">
        <v>397</v>
      </c>
      <c r="JY170" s="190" t="s">
        <v>397</v>
      </c>
      <c r="JZ170" s="190" t="s">
        <v>397</v>
      </c>
      <c r="KA170" s="190" t="s">
        <v>397</v>
      </c>
      <c r="KB170" s="190" t="s">
        <v>397</v>
      </c>
      <c r="KC170" s="190" t="s">
        <v>397</v>
      </c>
      <c r="KD170" s="190" t="s">
        <v>397</v>
      </c>
      <c r="KE170" s="190" t="s">
        <v>397</v>
      </c>
      <c r="KF170" s="190" t="s">
        <v>397</v>
      </c>
      <c r="KG170" s="190" t="s">
        <v>397</v>
      </c>
      <c r="KH170" s="190" t="s">
        <v>397</v>
      </c>
      <c r="KI170" s="190" t="s">
        <v>397</v>
      </c>
      <c r="KJ170" s="190" t="s">
        <v>397</v>
      </c>
      <c r="KK170" s="190" t="s">
        <v>397</v>
      </c>
      <c r="KL170" s="190" t="s">
        <v>397</v>
      </c>
      <c r="KM170" s="190" t="s">
        <v>397</v>
      </c>
      <c r="KN170" s="190" t="s">
        <v>397</v>
      </c>
      <c r="KO170" s="190" t="s">
        <v>397</v>
      </c>
      <c r="KP170" s="190" t="s">
        <v>397</v>
      </c>
      <c r="KQ170" s="190" t="s">
        <v>397</v>
      </c>
      <c r="KR170" s="190" t="s">
        <v>397</v>
      </c>
      <c r="KS170" s="190" t="s">
        <v>397</v>
      </c>
      <c r="KT170" s="190" t="s">
        <v>397</v>
      </c>
      <c r="KU170" s="190"/>
      <c r="KV170" s="190"/>
      <c r="KW170" s="190"/>
      <c r="KX170" s="190"/>
      <c r="KY170" s="354"/>
      <c r="KZ170" s="354"/>
      <c r="LA170" s="354"/>
      <c r="LB170" s="354"/>
      <c r="LC170" s="354"/>
      <c r="LD170" s="354"/>
      <c r="LE170" s="354"/>
      <c r="LF170" s="354"/>
      <c r="LG170" s="354"/>
      <c r="LH170" s="190"/>
      <c r="LI170" s="190"/>
      <c r="LJ170" s="190"/>
      <c r="LK170" s="190"/>
      <c r="LL170" s="190"/>
      <c r="LM170" s="190"/>
      <c r="LN170" s="190"/>
      <c r="LO170" s="190"/>
      <c r="LP170" s="190"/>
      <c r="LQ170" s="190"/>
      <c r="LR170" s="190"/>
      <c r="LS170" s="190"/>
      <c r="LT170" s="190"/>
      <c r="LU170" s="190"/>
      <c r="LV170" s="190"/>
      <c r="LW170" s="190"/>
      <c r="LX170" s="190"/>
      <c r="LY170" s="190"/>
      <c r="LZ170" s="190"/>
      <c r="MA170" s="190"/>
      <c r="MB170" s="190"/>
      <c r="MC170" s="190"/>
      <c r="MD170" s="190"/>
      <c r="ME170" s="190"/>
      <c r="MF170" s="190"/>
      <c r="MG170" s="190"/>
      <c r="MH170" s="190"/>
      <c r="MI170" s="190"/>
      <c r="MJ170" s="190"/>
      <c r="MK170" s="190"/>
      <c r="ML170" s="190"/>
      <c r="MM170" s="190"/>
      <c r="MN170" s="190"/>
      <c r="MO170" s="190"/>
      <c r="MP170" s="190"/>
      <c r="MQ170" s="190"/>
      <c r="MR170" s="190"/>
      <c r="MS170" s="190"/>
      <c r="MT170" s="190"/>
      <c r="MU170" s="190"/>
      <c r="MV170" s="190"/>
      <c r="MW170" s="190"/>
      <c r="MX170" s="190"/>
      <c r="MY170" s="190"/>
      <c r="MZ170" s="190"/>
      <c r="NA170" s="190"/>
      <c r="NB170" s="190"/>
      <c r="NC170" s="190"/>
      <c r="ND170" s="190"/>
      <c r="NE170" s="190"/>
      <c r="NF170" s="190"/>
      <c r="NG170" s="190"/>
      <c r="NH170" s="190"/>
      <c r="NI170" s="190"/>
      <c r="NJ170" s="190"/>
      <c r="NK170" s="190"/>
      <c r="NL170" s="190"/>
      <c r="NM170" s="190"/>
      <c r="NN170" s="190"/>
      <c r="NO170" s="190"/>
      <c r="NP170" s="190"/>
      <c r="NQ170" s="190"/>
      <c r="NR170" s="190"/>
      <c r="NS170" s="190"/>
      <c r="NT170" s="190"/>
      <c r="NU170" s="190"/>
      <c r="NV170" s="190"/>
      <c r="NW170" s="190"/>
      <c r="NX170" s="190"/>
      <c r="NY170" s="190"/>
      <c r="NZ170" s="190"/>
      <c r="OA170" s="190"/>
      <c r="OB170" s="190"/>
      <c r="OC170" s="190"/>
      <c r="OD170" s="190"/>
      <c r="OE170" s="190"/>
      <c r="OF170" s="190"/>
      <c r="OG170" s="190"/>
      <c r="OH170" s="190"/>
      <c r="OI170" s="190"/>
      <c r="OJ170" s="190"/>
      <c r="OK170" s="190"/>
      <c r="OL170" s="190"/>
      <c r="OM170" s="190"/>
      <c r="ON170" s="190"/>
      <c r="OO170" s="190"/>
      <c r="OP170" s="190"/>
      <c r="OQ170" s="190"/>
      <c r="OR170" s="190"/>
      <c r="OS170" s="190"/>
      <c r="OT170" s="190"/>
      <c r="OU170" s="190"/>
      <c r="OV170" s="190"/>
      <c r="OW170" s="190"/>
      <c r="OX170" s="190"/>
      <c r="OY170" s="190"/>
      <c r="OZ170" s="190"/>
      <c r="PA170" s="190"/>
      <c r="PB170" s="190"/>
      <c r="PC170" s="190"/>
      <c r="PD170" s="190"/>
      <c r="PE170" s="190"/>
      <c r="PF170" s="190"/>
      <c r="PG170" s="190"/>
      <c r="PH170" s="190"/>
      <c r="PI170" s="190"/>
      <c r="PJ170" s="190"/>
      <c r="PK170" s="190"/>
      <c r="PL170" s="190"/>
      <c r="PM170" s="190"/>
      <c r="PN170" s="190"/>
      <c r="PO170" s="190"/>
      <c r="PP170" s="190"/>
      <c r="PQ170" s="190"/>
      <c r="PR170" s="190"/>
      <c r="PS170" s="190"/>
      <c r="PT170" s="190"/>
      <c r="PU170" s="190"/>
      <c r="PV170" s="190"/>
      <c r="PW170" s="190"/>
      <c r="PX170" s="190"/>
      <c r="PY170" s="190"/>
      <c r="PZ170" s="190"/>
      <c r="QA170" s="190"/>
      <c r="QB170" s="190"/>
      <c r="QC170" s="190"/>
      <c r="QD170" s="190"/>
      <c r="QE170" s="190"/>
      <c r="QF170" s="190"/>
      <c r="QG170" s="190"/>
      <c r="QH170" s="190"/>
      <c r="QI170" s="190"/>
      <c r="QJ170" s="190"/>
      <c r="QK170" s="190"/>
      <c r="QL170" s="190"/>
      <c r="QM170" s="190"/>
      <c r="QN170" s="190"/>
      <c r="QO170" s="190"/>
      <c r="QP170" s="190"/>
      <c r="QQ170" s="190"/>
      <c r="QR170" s="190"/>
      <c r="QS170" s="190"/>
      <c r="QT170" s="190"/>
      <c r="QU170" s="190"/>
      <c r="QV170" s="190"/>
      <c r="QW170" s="190"/>
      <c r="QX170" s="190"/>
      <c r="QY170" s="190"/>
      <c r="QZ170" s="190"/>
      <c r="RA170" s="190"/>
      <c r="RB170" s="190"/>
      <c r="RC170" s="190"/>
      <c r="RD170" s="190"/>
      <c r="RE170" s="190"/>
      <c r="RF170" s="190"/>
      <c r="RG170" s="190"/>
      <c r="RH170" s="190"/>
      <c r="RI170" s="190"/>
      <c r="RJ170" s="190"/>
      <c r="RK170" s="190"/>
      <c r="RL170" s="190"/>
      <c r="RM170" s="190"/>
      <c r="RN170" s="190"/>
      <c r="RO170" s="190"/>
      <c r="RP170" s="190"/>
      <c r="RQ170" s="190"/>
      <c r="RR170" s="190"/>
      <c r="RS170" s="190"/>
      <c r="RT170" s="190"/>
      <c r="RU170" s="190"/>
      <c r="RV170" s="190"/>
      <c r="RW170" s="190"/>
      <c r="RX170" s="190"/>
      <c r="RY170" s="190"/>
      <c r="RZ170" s="190"/>
      <c r="SA170" s="190"/>
      <c r="SB170" s="190"/>
      <c r="SC170" s="190"/>
      <c r="SD170" s="190"/>
      <c r="SE170" s="190"/>
      <c r="SF170" s="190"/>
      <c r="SG170" s="190"/>
    </row>
    <row r="171" spans="1:501">
      <c r="A171" s="2"/>
      <c r="B171" s="447" t="s">
        <v>359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146" t="s">
        <v>360</v>
      </c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2"/>
      <c r="MR171" s="2"/>
      <c r="MS171" s="2"/>
      <c r="MT171" s="2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2"/>
      <c r="NF171" s="2"/>
      <c r="NG171" s="2"/>
      <c r="NH171" s="2"/>
      <c r="NI171" s="2"/>
      <c r="NJ171" s="2"/>
      <c r="NK171" s="2"/>
      <c r="NL171" s="2"/>
      <c r="NM171" s="2"/>
      <c r="NN171" s="2"/>
      <c r="NO171" s="2"/>
      <c r="NP171" s="2"/>
      <c r="NQ171" s="2"/>
      <c r="NR171" s="2"/>
      <c r="NS171" s="2"/>
      <c r="NT171" s="2"/>
      <c r="NU171" s="2"/>
      <c r="NV171" s="2"/>
      <c r="NW171" s="2"/>
      <c r="NX171" s="2"/>
      <c r="NY171" s="2"/>
      <c r="NZ171" s="2"/>
      <c r="OA171" s="2"/>
      <c r="OB171" s="2"/>
      <c r="OC171" s="2"/>
      <c r="OD171" s="2"/>
      <c r="OE171" s="2"/>
      <c r="OF171" s="2"/>
      <c r="OG171" s="2"/>
      <c r="OH171" s="2"/>
      <c r="OI171" s="2"/>
      <c r="OJ171" s="2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  <c r="QD171" s="2"/>
      <c r="QE171" s="2"/>
      <c r="QF171" s="2"/>
      <c r="QG171" s="2"/>
      <c r="QH171" s="2"/>
      <c r="QI171" s="2"/>
      <c r="QJ171" s="2"/>
      <c r="QK171" s="2"/>
      <c r="QL171" s="2"/>
      <c r="QM171" s="2"/>
      <c r="QN171" s="2"/>
      <c r="QO171" s="2"/>
      <c r="QP171" s="2"/>
      <c r="QQ171" s="2"/>
      <c r="QR171" s="2"/>
      <c r="QS171" s="2"/>
      <c r="QT171" s="2"/>
      <c r="QU171" s="2"/>
      <c r="QV171" s="2"/>
      <c r="QW171" s="2"/>
      <c r="QX171" s="2"/>
      <c r="QY171" s="2"/>
      <c r="QZ171" s="2"/>
      <c r="RA171" s="2"/>
      <c r="RB171" s="2"/>
      <c r="RC171" s="2"/>
      <c r="RD171" s="2"/>
      <c r="RE171" s="2"/>
      <c r="RF171" s="2"/>
      <c r="RG171" s="2"/>
      <c r="RH171" s="2"/>
      <c r="RI171" s="2"/>
      <c r="RJ171" s="2"/>
      <c r="RK171" s="2"/>
      <c r="RL171" s="2"/>
      <c r="RM171" s="2"/>
      <c r="RN171" s="2"/>
      <c r="RO171" s="2"/>
      <c r="RP171" s="2"/>
      <c r="RQ171" s="2"/>
      <c r="RR171" s="2"/>
      <c r="RS171" s="2"/>
      <c r="RT171" s="2"/>
      <c r="RU171" s="2"/>
      <c r="RV171" s="2"/>
      <c r="RW171" s="2"/>
      <c r="RX171" s="2"/>
      <c r="RY171" s="2"/>
      <c r="RZ171" s="2"/>
      <c r="SA171" s="2"/>
      <c r="SB171" s="2"/>
      <c r="SC171" s="2"/>
      <c r="SD171" s="2"/>
      <c r="SE171" s="2"/>
      <c r="SF171" s="2"/>
      <c r="SG171" s="2"/>
    </row>
    <row r="172" spans="1:501">
      <c r="A172" s="448">
        <v>13</v>
      </c>
      <c r="B172" s="11" t="s">
        <v>361</v>
      </c>
      <c r="C172" s="12" t="s">
        <v>397</v>
      </c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>
        <v>0</v>
      </c>
      <c r="DO172" s="449" t="s">
        <v>361</v>
      </c>
      <c r="DP172" s="12" t="s">
        <v>397</v>
      </c>
      <c r="DQ172" s="12" t="s">
        <v>397</v>
      </c>
      <c r="DR172" s="12" t="s">
        <v>397</v>
      </c>
      <c r="DS172" s="12" t="s">
        <v>397</v>
      </c>
      <c r="DT172" s="12" t="s">
        <v>397</v>
      </c>
      <c r="DU172" s="12" t="s">
        <v>397</v>
      </c>
      <c r="DV172" s="12" t="s">
        <v>397</v>
      </c>
      <c r="DW172" s="12" t="s">
        <v>397</v>
      </c>
      <c r="DX172" s="12" t="s">
        <v>397</v>
      </c>
      <c r="DY172" s="12" t="s">
        <v>397</v>
      </c>
      <c r="DZ172" s="12" t="s">
        <v>397</v>
      </c>
      <c r="EA172" s="12" t="s">
        <v>397</v>
      </c>
      <c r="EB172" s="12" t="s">
        <v>397</v>
      </c>
      <c r="EC172" s="12" t="s">
        <v>397</v>
      </c>
      <c r="ED172" s="12" t="s">
        <v>397</v>
      </c>
      <c r="EE172" s="12" t="s">
        <v>397</v>
      </c>
      <c r="EF172" s="12" t="s">
        <v>397</v>
      </c>
      <c r="EG172" s="12" t="s">
        <v>397</v>
      </c>
      <c r="EH172" s="12" t="s">
        <v>397</v>
      </c>
      <c r="EI172" s="12" t="s">
        <v>397</v>
      </c>
      <c r="EJ172" s="12" t="s">
        <v>397</v>
      </c>
      <c r="EK172" s="12" t="s">
        <v>397</v>
      </c>
      <c r="EL172" s="12" t="s">
        <v>397</v>
      </c>
      <c r="EM172" s="450" t="s">
        <v>397</v>
      </c>
      <c r="EN172" s="450" t="s">
        <v>397</v>
      </c>
      <c r="EO172" s="450" t="s">
        <v>397</v>
      </c>
      <c r="EP172" s="450" t="s">
        <v>397</v>
      </c>
      <c r="EQ172" s="450" t="s">
        <v>397</v>
      </c>
      <c r="ER172" s="450" t="s">
        <v>397</v>
      </c>
      <c r="ES172" s="450" t="s">
        <v>397</v>
      </c>
      <c r="ET172" s="450" t="s">
        <v>397</v>
      </c>
      <c r="EU172" s="450" t="s">
        <v>397</v>
      </c>
      <c r="EV172" s="450" t="s">
        <v>397</v>
      </c>
      <c r="EW172" s="450" t="s">
        <v>397</v>
      </c>
      <c r="EX172" s="450" t="s">
        <v>397</v>
      </c>
      <c r="EY172" s="450" t="s">
        <v>397</v>
      </c>
      <c r="EZ172" s="450" t="s">
        <v>397</v>
      </c>
      <c r="FA172" s="450" t="s">
        <v>397</v>
      </c>
      <c r="FB172" s="450" t="s">
        <v>397</v>
      </c>
      <c r="FC172" s="450" t="s">
        <v>397</v>
      </c>
      <c r="FD172" s="450" t="s">
        <v>397</v>
      </c>
      <c r="FE172" s="450" t="s">
        <v>397</v>
      </c>
      <c r="FF172" s="450" t="s">
        <v>397</v>
      </c>
      <c r="FG172" s="450" t="s">
        <v>397</v>
      </c>
      <c r="FH172" s="450" t="s">
        <v>397</v>
      </c>
      <c r="FI172" s="450" t="s">
        <v>397</v>
      </c>
      <c r="FJ172" s="450" t="s">
        <v>397</v>
      </c>
      <c r="FK172" s="450" t="s">
        <v>397</v>
      </c>
      <c r="FL172" s="450" t="s">
        <v>397</v>
      </c>
      <c r="FM172" s="450" t="s">
        <v>397</v>
      </c>
      <c r="FN172" s="450" t="s">
        <v>397</v>
      </c>
      <c r="FO172" s="450" t="s">
        <v>397</v>
      </c>
      <c r="FP172" s="450" t="s">
        <v>397</v>
      </c>
      <c r="FQ172" s="450" t="s">
        <v>397</v>
      </c>
      <c r="FR172" s="450" t="s">
        <v>397</v>
      </c>
      <c r="FS172" s="450" t="s">
        <v>397</v>
      </c>
      <c r="FT172" s="450" t="s">
        <v>397</v>
      </c>
      <c r="FU172" s="450" t="s">
        <v>397</v>
      </c>
      <c r="FV172" s="450" t="s">
        <v>397</v>
      </c>
      <c r="FW172" s="450" t="s">
        <v>397</v>
      </c>
      <c r="FX172" s="450" t="s">
        <v>397</v>
      </c>
      <c r="FY172" s="450" t="s">
        <v>397</v>
      </c>
      <c r="FZ172" s="450" t="s">
        <v>397</v>
      </c>
      <c r="GA172" s="450" t="s">
        <v>397</v>
      </c>
      <c r="GB172" s="450" t="s">
        <v>397</v>
      </c>
      <c r="GC172" s="450" t="s">
        <v>397</v>
      </c>
      <c r="GD172" s="450" t="s">
        <v>397</v>
      </c>
      <c r="GE172" s="450" t="s">
        <v>397</v>
      </c>
      <c r="GF172" s="450" t="s">
        <v>397</v>
      </c>
      <c r="GG172" s="450" t="s">
        <v>397</v>
      </c>
      <c r="GH172" s="450" t="s">
        <v>397</v>
      </c>
      <c r="GI172" s="450" t="s">
        <v>397</v>
      </c>
      <c r="GJ172" s="450" t="s">
        <v>397</v>
      </c>
      <c r="GK172" s="450" t="s">
        <v>397</v>
      </c>
      <c r="GL172" s="450" t="s">
        <v>397</v>
      </c>
      <c r="GM172" s="450" t="s">
        <v>397</v>
      </c>
      <c r="GN172" s="450" t="s">
        <v>397</v>
      </c>
      <c r="GO172" s="450" t="s">
        <v>397</v>
      </c>
      <c r="GP172" s="450" t="s">
        <v>397</v>
      </c>
      <c r="GQ172" s="450" t="s">
        <v>397</v>
      </c>
      <c r="GR172" s="450" t="s">
        <v>397</v>
      </c>
      <c r="GS172" s="450" t="s">
        <v>397</v>
      </c>
      <c r="GT172" s="450" t="s">
        <v>397</v>
      </c>
      <c r="GU172" s="12" t="s">
        <v>397</v>
      </c>
      <c r="GV172" s="12" t="s">
        <v>397</v>
      </c>
      <c r="GW172" s="12" t="s">
        <v>397</v>
      </c>
      <c r="GX172" s="12" t="s">
        <v>397</v>
      </c>
      <c r="GY172" s="12" t="s">
        <v>397</v>
      </c>
      <c r="GZ172" s="12" t="s">
        <v>397</v>
      </c>
      <c r="HA172" s="12" t="s">
        <v>397</v>
      </c>
      <c r="HB172" s="12" t="s">
        <v>397</v>
      </c>
      <c r="HC172" s="12" t="s">
        <v>397</v>
      </c>
      <c r="HD172" s="12" t="s">
        <v>397</v>
      </c>
      <c r="HE172" s="12" t="s">
        <v>397</v>
      </c>
      <c r="HF172" s="12" t="s">
        <v>397</v>
      </c>
      <c r="HG172" s="12" t="s">
        <v>397</v>
      </c>
      <c r="HH172" s="12" t="s">
        <v>397</v>
      </c>
      <c r="HI172" s="12" t="s">
        <v>397</v>
      </c>
      <c r="HJ172" s="12" t="s">
        <v>397</v>
      </c>
      <c r="HK172" s="12" t="s">
        <v>397</v>
      </c>
      <c r="HL172" s="12" t="s">
        <v>397</v>
      </c>
      <c r="HM172" s="12" t="s">
        <v>397</v>
      </c>
      <c r="HN172" s="12" t="s">
        <v>397</v>
      </c>
      <c r="HO172" s="12" t="s">
        <v>397</v>
      </c>
      <c r="HP172" s="12" t="s">
        <v>397</v>
      </c>
      <c r="HQ172" s="12" t="s">
        <v>397</v>
      </c>
      <c r="HR172" s="12" t="s">
        <v>397</v>
      </c>
      <c r="HS172" s="12" t="s">
        <v>397</v>
      </c>
      <c r="HT172" s="12" t="s">
        <v>397</v>
      </c>
      <c r="HU172" s="12" t="s">
        <v>397</v>
      </c>
      <c r="HV172" s="12" t="s">
        <v>397</v>
      </c>
      <c r="HW172" s="12" t="s">
        <v>397</v>
      </c>
      <c r="HX172" s="12" t="s">
        <v>397</v>
      </c>
      <c r="HY172" s="12" t="s">
        <v>397</v>
      </c>
      <c r="HZ172" s="12" t="s">
        <v>397</v>
      </c>
      <c r="IA172" s="12" t="s">
        <v>397</v>
      </c>
      <c r="IB172" s="12" t="s">
        <v>397</v>
      </c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  <c r="IT172" s="12"/>
      <c r="IU172" s="12"/>
      <c r="IV172" s="12"/>
      <c r="IW172" s="12"/>
      <c r="IX172" s="12"/>
      <c r="IY172" s="12"/>
      <c r="IZ172" s="12"/>
      <c r="JA172" s="12"/>
      <c r="JB172" s="12"/>
      <c r="JC172" s="12"/>
      <c r="JD172" s="12"/>
      <c r="JE172" s="12"/>
      <c r="JF172" s="12"/>
      <c r="JG172" s="12"/>
      <c r="JH172" s="12"/>
      <c r="JI172" s="12"/>
      <c r="JJ172" s="12"/>
      <c r="JK172" s="12"/>
      <c r="JL172" s="12"/>
      <c r="JM172" s="12"/>
      <c r="JN172" s="12"/>
      <c r="JO172" s="12"/>
      <c r="JP172" s="12"/>
      <c r="JQ172" s="12"/>
      <c r="JR172" s="12"/>
      <c r="JS172" s="12"/>
      <c r="JT172" s="12"/>
      <c r="JU172" s="12"/>
      <c r="JV172" s="12"/>
      <c r="JW172" s="12"/>
      <c r="JX172" s="12"/>
      <c r="JY172" s="12"/>
      <c r="JZ172" s="12"/>
      <c r="KA172" s="12"/>
      <c r="KB172" s="12"/>
      <c r="KC172" s="12"/>
      <c r="KD172" s="12"/>
      <c r="KE172" s="12"/>
      <c r="KF172" s="12"/>
      <c r="KG172" s="12"/>
      <c r="KH172" s="12"/>
      <c r="KI172" s="12"/>
      <c r="KJ172" s="12"/>
      <c r="KK172" s="12"/>
      <c r="KL172" s="12"/>
      <c r="KM172" s="12"/>
      <c r="KN172" s="12"/>
      <c r="KO172" s="12"/>
      <c r="KP172" s="12"/>
      <c r="KQ172" s="12"/>
      <c r="KR172" s="12"/>
      <c r="KS172" s="12"/>
      <c r="KT172" s="12"/>
      <c r="KU172" s="12"/>
      <c r="KV172" s="12"/>
      <c r="KW172" s="12"/>
      <c r="KX172" s="12"/>
      <c r="KY172" s="12"/>
      <c r="KZ172" s="12"/>
      <c r="LA172" s="12"/>
      <c r="LB172" s="12"/>
      <c r="LC172" s="12"/>
      <c r="LD172" s="12"/>
      <c r="LE172" s="12"/>
      <c r="LF172" s="12"/>
      <c r="LG172" s="12"/>
      <c r="LH172" s="12"/>
      <c r="LI172" s="12"/>
      <c r="LJ172" s="12"/>
      <c r="LK172" s="12"/>
      <c r="LL172" s="12"/>
      <c r="LM172" s="12"/>
      <c r="LN172" s="12"/>
      <c r="LO172" s="12"/>
      <c r="LP172" s="12"/>
      <c r="LQ172" s="12"/>
      <c r="LR172" s="12"/>
      <c r="LS172" s="12"/>
      <c r="LT172" s="12"/>
      <c r="LU172" s="12"/>
      <c r="LV172" s="12"/>
      <c r="LW172" s="12"/>
      <c r="LX172" s="12"/>
      <c r="LY172" s="12"/>
      <c r="LZ172" s="12"/>
      <c r="MA172" s="12"/>
      <c r="MB172" s="12"/>
      <c r="MC172" s="12"/>
      <c r="MD172" s="12"/>
      <c r="ME172" s="12"/>
      <c r="MF172" s="12"/>
      <c r="MG172" s="12"/>
      <c r="MH172" s="12"/>
      <c r="MI172" s="12"/>
      <c r="MJ172" s="12"/>
      <c r="MK172" s="12"/>
      <c r="ML172" s="12"/>
      <c r="MM172" s="12"/>
      <c r="MN172" s="12"/>
      <c r="MO172" s="12"/>
      <c r="MP172" s="12"/>
      <c r="MQ172" s="12"/>
      <c r="MR172" s="12"/>
      <c r="MS172" s="12"/>
      <c r="MT172" s="12"/>
      <c r="MU172" s="12"/>
      <c r="MV172" s="12"/>
      <c r="MW172" s="12"/>
      <c r="MX172" s="12"/>
      <c r="MY172" s="12"/>
      <c r="MZ172" s="12"/>
      <c r="NA172" s="12"/>
      <c r="NB172" s="12"/>
      <c r="NC172" s="12"/>
      <c r="ND172" s="12"/>
      <c r="NE172" s="12"/>
      <c r="NF172" s="12"/>
      <c r="NG172" s="12"/>
      <c r="NH172" s="12"/>
      <c r="NI172" s="12"/>
      <c r="NJ172" s="12"/>
      <c r="NK172" s="12"/>
      <c r="NL172" s="12"/>
      <c r="NM172" s="12"/>
      <c r="NN172" s="12"/>
      <c r="NO172" s="12"/>
      <c r="NP172" s="12"/>
      <c r="NQ172" s="12"/>
      <c r="NR172" s="12"/>
      <c r="NS172" s="12"/>
      <c r="NT172" s="12"/>
      <c r="NU172" s="12"/>
      <c r="NV172" s="12"/>
      <c r="NW172" s="12"/>
      <c r="NX172" s="12"/>
      <c r="NY172" s="12"/>
      <c r="NZ172" s="12"/>
      <c r="OA172" s="12"/>
      <c r="OB172" s="12"/>
      <c r="OC172" s="12"/>
      <c r="OD172" s="12"/>
      <c r="OE172" s="12"/>
      <c r="OF172" s="12"/>
      <c r="OG172" s="12"/>
      <c r="OH172" s="12"/>
      <c r="OI172" s="12"/>
      <c r="OJ172" s="12"/>
      <c r="OK172" s="12"/>
      <c r="OL172" s="12"/>
      <c r="OM172" s="12"/>
      <c r="ON172" s="12"/>
      <c r="OO172" s="12"/>
      <c r="OP172" s="12"/>
      <c r="OQ172" s="12"/>
      <c r="OR172" s="12"/>
      <c r="OS172" s="12"/>
      <c r="OT172" s="12"/>
      <c r="OU172" s="12"/>
      <c r="OV172" s="12"/>
      <c r="OW172" s="12"/>
      <c r="OX172" s="12"/>
      <c r="OY172" s="12"/>
      <c r="OZ172" s="12"/>
      <c r="PA172" s="12"/>
      <c r="PB172" s="12"/>
      <c r="PC172" s="12"/>
      <c r="PD172" s="12"/>
      <c r="PE172" s="12"/>
      <c r="PF172" s="12"/>
      <c r="PG172" s="12"/>
      <c r="PH172" s="12"/>
      <c r="PI172" s="12"/>
      <c r="PJ172" s="12"/>
      <c r="PK172" s="12"/>
      <c r="PL172" s="12"/>
      <c r="PM172" s="12"/>
      <c r="PN172" s="12"/>
      <c r="PO172" s="12"/>
      <c r="PP172" s="12"/>
      <c r="PQ172" s="12"/>
      <c r="PR172" s="12"/>
      <c r="PS172" s="12"/>
      <c r="PT172" s="12"/>
      <c r="PU172" s="12"/>
      <c r="PV172" s="12"/>
      <c r="PW172" s="12"/>
      <c r="PX172" s="12"/>
      <c r="PY172" s="12"/>
      <c r="PZ172" s="12"/>
      <c r="QA172" s="12"/>
      <c r="QB172" s="12"/>
      <c r="QC172" s="12"/>
      <c r="QD172" s="12"/>
      <c r="QE172" s="12"/>
      <c r="QF172" s="12"/>
      <c r="QG172" s="12"/>
      <c r="QH172" s="12"/>
      <c r="QI172" s="12"/>
      <c r="QJ172" s="12"/>
      <c r="QK172" s="12"/>
      <c r="QL172" s="12"/>
      <c r="QM172" s="12"/>
      <c r="QN172" s="12"/>
      <c r="QO172" s="12"/>
      <c r="QP172" s="12"/>
      <c r="QQ172" s="12"/>
      <c r="QR172" s="12"/>
      <c r="QS172" s="12"/>
      <c r="QT172" s="12"/>
      <c r="QU172" s="12"/>
      <c r="QV172" s="12"/>
      <c r="QW172" s="12"/>
      <c r="QX172" s="12"/>
      <c r="QY172" s="12"/>
      <c r="QZ172" s="12"/>
      <c r="RA172" s="12"/>
      <c r="RB172" s="12"/>
      <c r="RC172" s="12"/>
      <c r="RD172" s="12"/>
      <c r="RE172" s="12"/>
      <c r="RF172" s="12"/>
      <c r="RG172" s="12"/>
      <c r="RH172" s="12"/>
      <c r="RI172" s="12"/>
      <c r="RJ172" s="12"/>
      <c r="RK172" s="12"/>
      <c r="RL172" s="12"/>
      <c r="RM172" s="12"/>
      <c r="RN172" s="12"/>
      <c r="RO172" s="12"/>
      <c r="RP172" s="12"/>
      <c r="RQ172" s="12"/>
      <c r="RR172" s="12"/>
      <c r="RS172" s="12"/>
      <c r="RT172" s="12"/>
      <c r="RU172" s="12"/>
      <c r="RV172" s="12"/>
      <c r="RW172" s="12"/>
      <c r="RX172" s="12"/>
      <c r="RY172" s="12"/>
      <c r="RZ172" s="12"/>
      <c r="SA172" s="12"/>
      <c r="SB172" s="12"/>
      <c r="SC172" s="12"/>
      <c r="SD172" s="12"/>
      <c r="SE172" s="12"/>
      <c r="SF172" s="12"/>
      <c r="SG172" s="12"/>
    </row>
    <row r="173" spans="1:501">
      <c r="A173" s="448">
        <v>14</v>
      </c>
      <c r="B173" s="11" t="s">
        <v>362</v>
      </c>
      <c r="C173" s="12" t="s">
        <v>397</v>
      </c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>
        <v>0</v>
      </c>
      <c r="DO173" s="449" t="s">
        <v>362</v>
      </c>
      <c r="DP173" s="12" t="s">
        <v>397</v>
      </c>
      <c r="DQ173" s="12" t="s">
        <v>397</v>
      </c>
      <c r="DR173" s="12" t="s">
        <v>397</v>
      </c>
      <c r="DS173" s="12" t="s">
        <v>397</v>
      </c>
      <c r="DT173" s="12" t="s">
        <v>397</v>
      </c>
      <c r="DU173" s="12" t="s">
        <v>397</v>
      </c>
      <c r="DV173" s="12" t="s">
        <v>397</v>
      </c>
      <c r="DW173" s="12" t="s">
        <v>397</v>
      </c>
      <c r="DX173" s="12" t="s">
        <v>397</v>
      </c>
      <c r="DY173" s="12" t="s">
        <v>397</v>
      </c>
      <c r="DZ173" s="12" t="s">
        <v>397</v>
      </c>
      <c r="EA173" s="12" t="s">
        <v>397</v>
      </c>
      <c r="EB173" s="12" t="s">
        <v>397</v>
      </c>
      <c r="EC173" s="12" t="s">
        <v>397</v>
      </c>
      <c r="ED173" s="12" t="s">
        <v>397</v>
      </c>
      <c r="EE173" s="12" t="s">
        <v>397</v>
      </c>
      <c r="EF173" s="12" t="s">
        <v>397</v>
      </c>
      <c r="EG173" s="12" t="s">
        <v>397</v>
      </c>
      <c r="EH173" s="12" t="s">
        <v>397</v>
      </c>
      <c r="EI173" s="12" t="s">
        <v>397</v>
      </c>
      <c r="EJ173" s="12" t="s">
        <v>397</v>
      </c>
      <c r="EK173" s="12" t="s">
        <v>397</v>
      </c>
      <c r="EL173" s="12" t="s">
        <v>397</v>
      </c>
      <c r="EM173" s="450" t="s">
        <v>397</v>
      </c>
      <c r="EN173" s="450" t="s">
        <v>397</v>
      </c>
      <c r="EO173" s="450" t="s">
        <v>397</v>
      </c>
      <c r="EP173" s="450" t="s">
        <v>397</v>
      </c>
      <c r="EQ173" s="450" t="s">
        <v>397</v>
      </c>
      <c r="ER173" s="450" t="s">
        <v>397</v>
      </c>
      <c r="ES173" s="450" t="s">
        <v>397</v>
      </c>
      <c r="ET173" s="450" t="s">
        <v>397</v>
      </c>
      <c r="EU173" s="450" t="s">
        <v>397</v>
      </c>
      <c r="EV173" s="450" t="s">
        <v>397</v>
      </c>
      <c r="EW173" s="450" t="s">
        <v>397</v>
      </c>
      <c r="EX173" s="450" t="s">
        <v>397</v>
      </c>
      <c r="EY173" s="450" t="s">
        <v>397</v>
      </c>
      <c r="EZ173" s="450" t="s">
        <v>397</v>
      </c>
      <c r="FA173" s="450" t="s">
        <v>397</v>
      </c>
      <c r="FB173" s="450" t="s">
        <v>397</v>
      </c>
      <c r="FC173" s="450" t="s">
        <v>397</v>
      </c>
      <c r="FD173" s="450" t="s">
        <v>397</v>
      </c>
      <c r="FE173" s="450" t="s">
        <v>397</v>
      </c>
      <c r="FF173" s="450" t="s">
        <v>397</v>
      </c>
      <c r="FG173" s="450" t="s">
        <v>397</v>
      </c>
      <c r="FH173" s="450" t="s">
        <v>397</v>
      </c>
      <c r="FI173" s="450" t="s">
        <v>397</v>
      </c>
      <c r="FJ173" s="450" t="s">
        <v>397</v>
      </c>
      <c r="FK173" s="450" t="s">
        <v>397</v>
      </c>
      <c r="FL173" s="450" t="s">
        <v>397</v>
      </c>
      <c r="FM173" s="450" t="s">
        <v>397</v>
      </c>
      <c r="FN173" s="450" t="s">
        <v>397</v>
      </c>
      <c r="FO173" s="450" t="s">
        <v>397</v>
      </c>
      <c r="FP173" s="450" t="s">
        <v>397</v>
      </c>
      <c r="FQ173" s="450" t="s">
        <v>397</v>
      </c>
      <c r="FR173" s="450" t="s">
        <v>397</v>
      </c>
      <c r="FS173" s="450" t="s">
        <v>397</v>
      </c>
      <c r="FT173" s="450" t="s">
        <v>397</v>
      </c>
      <c r="FU173" s="450" t="s">
        <v>397</v>
      </c>
      <c r="FV173" s="450" t="s">
        <v>397</v>
      </c>
      <c r="FW173" s="450" t="s">
        <v>397</v>
      </c>
      <c r="FX173" s="450" t="s">
        <v>397</v>
      </c>
      <c r="FY173" s="450" t="s">
        <v>397</v>
      </c>
      <c r="FZ173" s="450" t="s">
        <v>397</v>
      </c>
      <c r="GA173" s="450" t="s">
        <v>397</v>
      </c>
      <c r="GB173" s="450" t="s">
        <v>397</v>
      </c>
      <c r="GC173" s="450" t="s">
        <v>397</v>
      </c>
      <c r="GD173" s="450" t="s">
        <v>397</v>
      </c>
      <c r="GE173" s="450" t="s">
        <v>397</v>
      </c>
      <c r="GF173" s="450" t="s">
        <v>397</v>
      </c>
      <c r="GG173" s="450" t="s">
        <v>397</v>
      </c>
      <c r="GH173" s="450" t="s">
        <v>397</v>
      </c>
      <c r="GI173" s="450" t="s">
        <v>397</v>
      </c>
      <c r="GJ173" s="450" t="s">
        <v>397</v>
      </c>
      <c r="GK173" s="450" t="s">
        <v>397</v>
      </c>
      <c r="GL173" s="450" t="s">
        <v>397</v>
      </c>
      <c r="GM173" s="450" t="s">
        <v>397</v>
      </c>
      <c r="GN173" s="450" t="s">
        <v>397</v>
      </c>
      <c r="GO173" s="450" t="s">
        <v>397</v>
      </c>
      <c r="GP173" s="450" t="s">
        <v>397</v>
      </c>
      <c r="GQ173" s="450" t="s">
        <v>397</v>
      </c>
      <c r="GR173" s="450" t="s">
        <v>397</v>
      </c>
      <c r="GS173" s="450" t="s">
        <v>397</v>
      </c>
      <c r="GT173" s="450" t="s">
        <v>397</v>
      </c>
      <c r="GU173" s="12" t="s">
        <v>397</v>
      </c>
      <c r="GV173" s="12" t="s">
        <v>397</v>
      </c>
      <c r="GW173" s="12" t="s">
        <v>397</v>
      </c>
      <c r="GX173" s="12" t="s">
        <v>397</v>
      </c>
      <c r="GY173" s="12" t="s">
        <v>397</v>
      </c>
      <c r="GZ173" s="12" t="s">
        <v>397</v>
      </c>
      <c r="HA173" s="12" t="s">
        <v>397</v>
      </c>
      <c r="HB173" s="12" t="s">
        <v>397</v>
      </c>
      <c r="HC173" s="12" t="s">
        <v>397</v>
      </c>
      <c r="HD173" s="12" t="s">
        <v>397</v>
      </c>
      <c r="HE173" s="12" t="s">
        <v>397</v>
      </c>
      <c r="HF173" s="12" t="s">
        <v>397</v>
      </c>
      <c r="HG173" s="12" t="s">
        <v>397</v>
      </c>
      <c r="HH173" s="12" t="s">
        <v>397</v>
      </c>
      <c r="HI173" s="12" t="s">
        <v>397</v>
      </c>
      <c r="HJ173" s="12" t="s">
        <v>397</v>
      </c>
      <c r="HK173" s="12" t="s">
        <v>397</v>
      </c>
      <c r="HL173" s="12" t="s">
        <v>397</v>
      </c>
      <c r="HM173" s="12" t="s">
        <v>397</v>
      </c>
      <c r="HN173" s="12" t="s">
        <v>397</v>
      </c>
      <c r="HO173" s="12" t="s">
        <v>397</v>
      </c>
      <c r="HP173" s="12" t="s">
        <v>397</v>
      </c>
      <c r="HQ173" s="12" t="s">
        <v>397</v>
      </c>
      <c r="HR173" s="12" t="s">
        <v>397</v>
      </c>
      <c r="HS173" s="12" t="s">
        <v>397</v>
      </c>
      <c r="HT173" s="12" t="s">
        <v>397</v>
      </c>
      <c r="HU173" s="12" t="s">
        <v>397</v>
      </c>
      <c r="HV173" s="12" t="s">
        <v>397</v>
      </c>
      <c r="HW173" s="12" t="s">
        <v>397</v>
      </c>
      <c r="HX173" s="12" t="s">
        <v>397</v>
      </c>
      <c r="HY173" s="12" t="s">
        <v>397</v>
      </c>
      <c r="HZ173" s="12" t="s">
        <v>397</v>
      </c>
      <c r="IA173" s="12" t="s">
        <v>397</v>
      </c>
      <c r="IB173" s="12" t="s">
        <v>397</v>
      </c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/>
      <c r="IS173" s="12"/>
      <c r="IT173" s="12"/>
      <c r="IU173" s="12"/>
      <c r="IV173" s="12"/>
      <c r="IW173" s="12"/>
      <c r="IX173" s="12"/>
      <c r="IY173" s="12"/>
      <c r="IZ173" s="12"/>
      <c r="JA173" s="12"/>
      <c r="JB173" s="12"/>
      <c r="JC173" s="12"/>
      <c r="JD173" s="12"/>
      <c r="JE173" s="12"/>
      <c r="JF173" s="12"/>
      <c r="JG173" s="12"/>
      <c r="JH173" s="12"/>
      <c r="JI173" s="12"/>
      <c r="JJ173" s="12"/>
      <c r="JK173" s="12"/>
      <c r="JL173" s="12"/>
      <c r="JM173" s="12"/>
      <c r="JN173" s="12"/>
      <c r="JO173" s="12"/>
      <c r="JP173" s="12"/>
      <c r="JQ173" s="12"/>
      <c r="JR173" s="12"/>
      <c r="JS173" s="12"/>
      <c r="JT173" s="12"/>
      <c r="JU173" s="12"/>
      <c r="JV173" s="12"/>
      <c r="JW173" s="12"/>
      <c r="JX173" s="12"/>
      <c r="JY173" s="12"/>
      <c r="JZ173" s="12"/>
      <c r="KA173" s="12"/>
      <c r="KB173" s="12"/>
      <c r="KC173" s="12"/>
      <c r="KD173" s="12"/>
      <c r="KE173" s="12"/>
      <c r="KF173" s="12"/>
      <c r="KG173" s="12"/>
      <c r="KH173" s="12"/>
      <c r="KI173" s="12"/>
      <c r="KJ173" s="12"/>
      <c r="KK173" s="12"/>
      <c r="KL173" s="12"/>
      <c r="KM173" s="12"/>
      <c r="KN173" s="12"/>
      <c r="KO173" s="12"/>
      <c r="KP173" s="12"/>
      <c r="KQ173" s="12"/>
      <c r="KR173" s="12"/>
      <c r="KS173" s="12"/>
      <c r="KT173" s="12"/>
      <c r="KU173" s="12"/>
      <c r="KV173" s="12"/>
      <c r="KW173" s="12"/>
      <c r="KX173" s="12"/>
      <c r="KY173" s="12"/>
      <c r="KZ173" s="12"/>
      <c r="LA173" s="12"/>
      <c r="LB173" s="12"/>
      <c r="LC173" s="12"/>
      <c r="LD173" s="12"/>
      <c r="LE173" s="12"/>
      <c r="LF173" s="12"/>
      <c r="LG173" s="12"/>
      <c r="LH173" s="12"/>
      <c r="LI173" s="12"/>
      <c r="LJ173" s="12"/>
      <c r="LK173" s="12"/>
      <c r="LL173" s="12"/>
      <c r="LM173" s="12"/>
      <c r="LN173" s="12"/>
      <c r="LO173" s="12"/>
      <c r="LP173" s="12"/>
      <c r="LQ173" s="12"/>
      <c r="LR173" s="12"/>
      <c r="LS173" s="12"/>
      <c r="LT173" s="12"/>
      <c r="LU173" s="12"/>
      <c r="LV173" s="12"/>
      <c r="LW173" s="12"/>
      <c r="LX173" s="12"/>
      <c r="LY173" s="12"/>
      <c r="LZ173" s="12"/>
      <c r="MA173" s="12"/>
      <c r="MB173" s="12"/>
      <c r="MC173" s="12"/>
      <c r="MD173" s="12"/>
      <c r="ME173" s="12"/>
      <c r="MF173" s="12"/>
      <c r="MG173" s="12"/>
      <c r="MH173" s="12"/>
      <c r="MI173" s="12"/>
      <c r="MJ173" s="12"/>
      <c r="MK173" s="12"/>
      <c r="ML173" s="12"/>
      <c r="MM173" s="12"/>
      <c r="MN173" s="12"/>
      <c r="MO173" s="12"/>
      <c r="MP173" s="12"/>
      <c r="MQ173" s="12"/>
      <c r="MR173" s="12"/>
      <c r="MS173" s="12"/>
      <c r="MT173" s="12"/>
      <c r="MU173" s="12"/>
      <c r="MV173" s="12"/>
      <c r="MW173" s="12"/>
      <c r="MX173" s="12"/>
      <c r="MY173" s="12"/>
      <c r="MZ173" s="12"/>
      <c r="NA173" s="12"/>
      <c r="NB173" s="12"/>
      <c r="NC173" s="12"/>
      <c r="ND173" s="12"/>
      <c r="NE173" s="12"/>
      <c r="NF173" s="12"/>
      <c r="NG173" s="12"/>
      <c r="NH173" s="12"/>
      <c r="NI173" s="12"/>
      <c r="NJ173" s="12"/>
      <c r="NK173" s="12"/>
      <c r="NL173" s="12"/>
      <c r="NM173" s="12"/>
      <c r="NN173" s="12"/>
      <c r="NO173" s="12"/>
      <c r="NP173" s="12"/>
      <c r="NQ173" s="12"/>
      <c r="NR173" s="12"/>
      <c r="NS173" s="12"/>
      <c r="NT173" s="12"/>
      <c r="NU173" s="12"/>
      <c r="NV173" s="12"/>
      <c r="NW173" s="12"/>
      <c r="NX173" s="12"/>
      <c r="NY173" s="12"/>
      <c r="NZ173" s="12"/>
      <c r="OA173" s="12"/>
      <c r="OB173" s="12"/>
      <c r="OC173" s="12"/>
      <c r="OD173" s="12"/>
      <c r="OE173" s="12"/>
      <c r="OF173" s="12"/>
      <c r="OG173" s="12"/>
      <c r="OH173" s="12"/>
      <c r="OI173" s="12"/>
      <c r="OJ173" s="12"/>
      <c r="OK173" s="12"/>
      <c r="OL173" s="12"/>
      <c r="OM173" s="12"/>
      <c r="ON173" s="12"/>
      <c r="OO173" s="12"/>
      <c r="OP173" s="12"/>
      <c r="OQ173" s="12"/>
      <c r="OR173" s="12"/>
      <c r="OS173" s="12"/>
      <c r="OT173" s="12"/>
      <c r="OU173" s="12"/>
      <c r="OV173" s="12"/>
      <c r="OW173" s="12"/>
      <c r="OX173" s="12"/>
      <c r="OY173" s="12"/>
      <c r="OZ173" s="12"/>
      <c r="PA173" s="12"/>
      <c r="PB173" s="12"/>
      <c r="PC173" s="12"/>
      <c r="PD173" s="12"/>
      <c r="PE173" s="12"/>
      <c r="PF173" s="12"/>
      <c r="PG173" s="12"/>
      <c r="PH173" s="12"/>
      <c r="PI173" s="12"/>
      <c r="PJ173" s="12"/>
      <c r="PK173" s="12"/>
      <c r="PL173" s="12"/>
      <c r="PM173" s="12"/>
      <c r="PN173" s="12"/>
      <c r="PO173" s="12"/>
      <c r="PP173" s="12"/>
      <c r="PQ173" s="12"/>
      <c r="PR173" s="12"/>
      <c r="PS173" s="12"/>
      <c r="PT173" s="12"/>
      <c r="PU173" s="12"/>
      <c r="PV173" s="12"/>
      <c r="PW173" s="12"/>
      <c r="PX173" s="12"/>
      <c r="PY173" s="12"/>
      <c r="PZ173" s="12"/>
      <c r="QA173" s="12"/>
      <c r="QB173" s="12"/>
      <c r="QC173" s="12"/>
      <c r="QD173" s="12"/>
      <c r="QE173" s="12"/>
      <c r="QF173" s="12"/>
      <c r="QG173" s="12"/>
      <c r="QH173" s="12"/>
      <c r="QI173" s="12"/>
      <c r="QJ173" s="12"/>
      <c r="QK173" s="12"/>
      <c r="QL173" s="12"/>
      <c r="QM173" s="12"/>
      <c r="QN173" s="12"/>
      <c r="QO173" s="12"/>
      <c r="QP173" s="12"/>
      <c r="QQ173" s="12"/>
      <c r="QR173" s="12"/>
      <c r="QS173" s="12"/>
      <c r="QT173" s="12"/>
      <c r="QU173" s="12"/>
      <c r="QV173" s="12"/>
      <c r="QW173" s="12"/>
      <c r="QX173" s="12"/>
      <c r="QY173" s="12"/>
      <c r="QZ173" s="12"/>
      <c r="RA173" s="12"/>
      <c r="RB173" s="12"/>
      <c r="RC173" s="12"/>
      <c r="RD173" s="12"/>
      <c r="RE173" s="12"/>
      <c r="RF173" s="12"/>
      <c r="RG173" s="12"/>
      <c r="RH173" s="12"/>
      <c r="RI173" s="12"/>
      <c r="RJ173" s="12"/>
      <c r="RK173" s="12"/>
      <c r="RL173" s="12"/>
      <c r="RM173" s="12"/>
      <c r="RN173" s="12"/>
      <c r="RO173" s="12"/>
      <c r="RP173" s="12"/>
      <c r="RQ173" s="12"/>
      <c r="RR173" s="12"/>
      <c r="RS173" s="12"/>
      <c r="RT173" s="12"/>
      <c r="RU173" s="12"/>
      <c r="RV173" s="12"/>
      <c r="RW173" s="12"/>
      <c r="RX173" s="12"/>
      <c r="RY173" s="12"/>
      <c r="RZ173" s="12"/>
      <c r="SA173" s="12"/>
      <c r="SB173" s="12"/>
      <c r="SC173" s="12"/>
      <c r="SD173" s="12"/>
      <c r="SE173" s="12"/>
      <c r="SF173" s="12"/>
      <c r="SG173" s="12"/>
    </row>
    <row r="174" spans="1:501">
      <c r="A174" s="448">
        <v>13</v>
      </c>
      <c r="B174" s="11" t="s">
        <v>363</v>
      </c>
      <c r="C174" s="12" t="s">
        <v>397</v>
      </c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>
        <v>0</v>
      </c>
      <c r="DO174" s="449" t="s">
        <v>363</v>
      </c>
      <c r="DP174" s="12" t="s">
        <v>397</v>
      </c>
      <c r="DQ174" s="12" t="s">
        <v>397</v>
      </c>
      <c r="DR174" s="12" t="s">
        <v>397</v>
      </c>
      <c r="DS174" s="12" t="s">
        <v>397</v>
      </c>
      <c r="DT174" s="12" t="s">
        <v>397</v>
      </c>
      <c r="DU174" s="12" t="s">
        <v>397</v>
      </c>
      <c r="DV174" s="12" t="s">
        <v>397</v>
      </c>
      <c r="DW174" s="12" t="s">
        <v>397</v>
      </c>
      <c r="DX174" s="12" t="s">
        <v>397</v>
      </c>
      <c r="DY174" s="12" t="s">
        <v>397</v>
      </c>
      <c r="DZ174" s="12" t="s">
        <v>397</v>
      </c>
      <c r="EA174" s="12" t="s">
        <v>397</v>
      </c>
      <c r="EB174" s="12" t="s">
        <v>397</v>
      </c>
      <c r="EC174" s="12" t="s">
        <v>397</v>
      </c>
      <c r="ED174" s="12" t="s">
        <v>397</v>
      </c>
      <c r="EE174" s="12" t="s">
        <v>397</v>
      </c>
      <c r="EF174" s="12" t="s">
        <v>397</v>
      </c>
      <c r="EG174" s="12" t="s">
        <v>397</v>
      </c>
      <c r="EH174" s="12" t="s">
        <v>397</v>
      </c>
      <c r="EI174" s="12" t="s">
        <v>397</v>
      </c>
      <c r="EJ174" s="12" t="s">
        <v>397</v>
      </c>
      <c r="EK174" s="12" t="s">
        <v>397</v>
      </c>
      <c r="EL174" s="12" t="s">
        <v>397</v>
      </c>
      <c r="EM174" s="12" t="s">
        <v>397</v>
      </c>
      <c r="EN174" s="12" t="s">
        <v>397</v>
      </c>
      <c r="EO174" s="450" t="s">
        <v>397</v>
      </c>
      <c r="EP174" s="450" t="s">
        <v>397</v>
      </c>
      <c r="EQ174" s="450" t="s">
        <v>397</v>
      </c>
      <c r="ER174" s="450" t="s">
        <v>397</v>
      </c>
      <c r="ES174" s="450" t="s">
        <v>397</v>
      </c>
      <c r="ET174" s="450" t="s">
        <v>397</v>
      </c>
      <c r="EU174" s="450" t="s">
        <v>397</v>
      </c>
      <c r="EV174" s="450" t="s">
        <v>397</v>
      </c>
      <c r="EW174" s="450" t="s">
        <v>397</v>
      </c>
      <c r="EX174" s="450" t="s">
        <v>397</v>
      </c>
      <c r="EY174" s="450" t="s">
        <v>397</v>
      </c>
      <c r="EZ174" s="450" t="s">
        <v>397</v>
      </c>
      <c r="FA174" s="450" t="s">
        <v>397</v>
      </c>
      <c r="FB174" s="450" t="s">
        <v>397</v>
      </c>
      <c r="FC174" s="450" t="s">
        <v>397</v>
      </c>
      <c r="FD174" s="450" t="s">
        <v>397</v>
      </c>
      <c r="FE174" s="450" t="s">
        <v>397</v>
      </c>
      <c r="FF174" s="450" t="s">
        <v>397</v>
      </c>
      <c r="FG174" s="450" t="s">
        <v>397</v>
      </c>
      <c r="FH174" s="450" t="s">
        <v>397</v>
      </c>
      <c r="FI174" s="450" t="s">
        <v>397</v>
      </c>
      <c r="FJ174" s="450" t="s">
        <v>397</v>
      </c>
      <c r="FK174" s="450" t="s">
        <v>397</v>
      </c>
      <c r="FL174" s="450" t="s">
        <v>397</v>
      </c>
      <c r="FM174" s="450" t="s">
        <v>397</v>
      </c>
      <c r="FN174" s="450" t="s">
        <v>397</v>
      </c>
      <c r="FO174" s="450" t="s">
        <v>397</v>
      </c>
      <c r="FP174" s="450" t="s">
        <v>397</v>
      </c>
      <c r="FQ174" s="450" t="s">
        <v>397</v>
      </c>
      <c r="FR174" s="450" t="s">
        <v>397</v>
      </c>
      <c r="FS174" s="450" t="s">
        <v>397</v>
      </c>
      <c r="FT174" s="450" t="s">
        <v>397</v>
      </c>
      <c r="FU174" s="450" t="s">
        <v>397</v>
      </c>
      <c r="FV174" s="450" t="s">
        <v>397</v>
      </c>
      <c r="FW174" s="450" t="s">
        <v>397</v>
      </c>
      <c r="FX174" s="450" t="s">
        <v>397</v>
      </c>
      <c r="FY174" s="450" t="s">
        <v>397</v>
      </c>
      <c r="FZ174" s="450" t="s">
        <v>397</v>
      </c>
      <c r="GA174" s="450" t="s">
        <v>397</v>
      </c>
      <c r="GB174" s="450" t="s">
        <v>397</v>
      </c>
      <c r="GC174" s="450" t="s">
        <v>397</v>
      </c>
      <c r="GD174" s="450" t="s">
        <v>397</v>
      </c>
      <c r="GE174" s="450" t="s">
        <v>397</v>
      </c>
      <c r="GF174" s="450" t="s">
        <v>397</v>
      </c>
      <c r="GG174" s="450" t="s">
        <v>397</v>
      </c>
      <c r="GH174" s="450" t="s">
        <v>397</v>
      </c>
      <c r="GI174" s="450" t="s">
        <v>397</v>
      </c>
      <c r="GJ174" s="450" t="s">
        <v>397</v>
      </c>
      <c r="GK174" s="450" t="s">
        <v>397</v>
      </c>
      <c r="GL174" s="450" t="s">
        <v>397</v>
      </c>
      <c r="GM174" s="450" t="s">
        <v>397</v>
      </c>
      <c r="GN174" s="450" t="s">
        <v>397</v>
      </c>
      <c r="GO174" s="450" t="s">
        <v>397</v>
      </c>
      <c r="GP174" s="450" t="s">
        <v>397</v>
      </c>
      <c r="GQ174" s="450" t="s">
        <v>397</v>
      </c>
      <c r="GR174" s="450" t="s">
        <v>397</v>
      </c>
      <c r="GS174" s="450" t="s">
        <v>397</v>
      </c>
      <c r="GT174" s="450" t="s">
        <v>397</v>
      </c>
      <c r="GU174" s="12" t="s">
        <v>397</v>
      </c>
      <c r="GV174" s="12" t="s">
        <v>397</v>
      </c>
      <c r="GW174" s="12" t="s">
        <v>397</v>
      </c>
      <c r="GX174" s="12" t="s">
        <v>397</v>
      </c>
      <c r="GY174" s="12" t="s">
        <v>397</v>
      </c>
      <c r="GZ174" s="12" t="s">
        <v>397</v>
      </c>
      <c r="HA174" s="12" t="s">
        <v>397</v>
      </c>
      <c r="HB174" s="12" t="s">
        <v>397</v>
      </c>
      <c r="HC174" s="12" t="s">
        <v>397</v>
      </c>
      <c r="HD174" s="12" t="s">
        <v>397</v>
      </c>
      <c r="HE174" s="12" t="s">
        <v>397</v>
      </c>
      <c r="HF174" s="12" t="s">
        <v>397</v>
      </c>
      <c r="HG174" s="12" t="s">
        <v>397</v>
      </c>
      <c r="HH174" s="12" t="s">
        <v>397</v>
      </c>
      <c r="HI174" s="12" t="s">
        <v>397</v>
      </c>
      <c r="HJ174" s="12" t="s">
        <v>397</v>
      </c>
      <c r="HK174" s="12" t="s">
        <v>397</v>
      </c>
      <c r="HL174" s="12" t="s">
        <v>397</v>
      </c>
      <c r="HM174" s="12" t="s">
        <v>397</v>
      </c>
      <c r="HN174" s="12" t="s">
        <v>397</v>
      </c>
      <c r="HO174" s="12" t="s">
        <v>397</v>
      </c>
      <c r="HP174" s="12" t="s">
        <v>397</v>
      </c>
      <c r="HQ174" s="12" t="s">
        <v>397</v>
      </c>
      <c r="HR174" s="12" t="s">
        <v>397</v>
      </c>
      <c r="HS174" s="12" t="s">
        <v>397</v>
      </c>
      <c r="HT174" s="12" t="s">
        <v>397</v>
      </c>
      <c r="HU174" s="12" t="s">
        <v>397</v>
      </c>
      <c r="HV174" s="12" t="s">
        <v>397</v>
      </c>
      <c r="HW174" s="12" t="s">
        <v>397</v>
      </c>
      <c r="HX174" s="12" t="s">
        <v>397</v>
      </c>
      <c r="HY174" s="12" t="s">
        <v>397</v>
      </c>
      <c r="HZ174" s="12" t="s">
        <v>397</v>
      </c>
      <c r="IA174" s="12" t="s">
        <v>397</v>
      </c>
      <c r="IB174" s="12" t="s">
        <v>397</v>
      </c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  <c r="IW174" s="12"/>
      <c r="IX174" s="12"/>
      <c r="IY174" s="12"/>
      <c r="IZ174" s="12"/>
      <c r="JA174" s="12"/>
      <c r="JB174" s="12"/>
      <c r="JC174" s="12"/>
      <c r="JD174" s="12"/>
      <c r="JE174" s="12"/>
      <c r="JF174" s="12"/>
      <c r="JG174" s="12"/>
      <c r="JH174" s="12"/>
      <c r="JI174" s="12"/>
      <c r="JJ174" s="12"/>
      <c r="JK174" s="12"/>
      <c r="JL174" s="12"/>
      <c r="JM174" s="12"/>
      <c r="JN174" s="12"/>
      <c r="JO174" s="12"/>
      <c r="JP174" s="12"/>
      <c r="JQ174" s="12"/>
      <c r="JR174" s="12"/>
      <c r="JS174" s="12"/>
      <c r="JT174" s="12"/>
      <c r="JU174" s="12"/>
      <c r="JV174" s="12"/>
      <c r="JW174" s="12"/>
      <c r="JX174" s="12"/>
      <c r="JY174" s="12"/>
      <c r="JZ174" s="12"/>
      <c r="KA174" s="12"/>
      <c r="KB174" s="12"/>
      <c r="KC174" s="12"/>
      <c r="KD174" s="12"/>
      <c r="KE174" s="12"/>
      <c r="KF174" s="12"/>
      <c r="KG174" s="12"/>
      <c r="KH174" s="12"/>
      <c r="KI174" s="12"/>
      <c r="KJ174" s="12"/>
      <c r="KK174" s="12"/>
      <c r="KL174" s="12"/>
      <c r="KM174" s="12"/>
      <c r="KN174" s="12"/>
      <c r="KO174" s="12"/>
      <c r="KP174" s="12"/>
      <c r="KQ174" s="12"/>
      <c r="KR174" s="12"/>
      <c r="KS174" s="12"/>
      <c r="KT174" s="12"/>
      <c r="KU174" s="12"/>
      <c r="KV174" s="12"/>
      <c r="KW174" s="12"/>
      <c r="KX174" s="12"/>
      <c r="KY174" s="12"/>
      <c r="KZ174" s="12"/>
      <c r="LA174" s="12"/>
      <c r="LB174" s="12"/>
      <c r="LC174" s="12"/>
      <c r="LD174" s="12"/>
      <c r="LE174" s="12"/>
      <c r="LF174" s="12"/>
      <c r="LG174" s="12"/>
      <c r="LH174" s="12"/>
      <c r="LI174" s="12"/>
      <c r="LJ174" s="12"/>
      <c r="LK174" s="12"/>
      <c r="LL174" s="12"/>
      <c r="LM174" s="12"/>
      <c r="LN174" s="12"/>
      <c r="LO174" s="12"/>
      <c r="LP174" s="12"/>
      <c r="LQ174" s="12"/>
      <c r="LR174" s="12"/>
      <c r="LS174" s="12"/>
      <c r="LT174" s="12"/>
      <c r="LU174" s="12"/>
      <c r="LV174" s="12"/>
      <c r="LW174" s="12"/>
      <c r="LX174" s="12"/>
      <c r="LY174" s="12"/>
      <c r="LZ174" s="12"/>
      <c r="MA174" s="12"/>
      <c r="MB174" s="12"/>
      <c r="MC174" s="12"/>
      <c r="MD174" s="12"/>
      <c r="ME174" s="12"/>
      <c r="MF174" s="12"/>
      <c r="MG174" s="12"/>
      <c r="MH174" s="12"/>
      <c r="MI174" s="12"/>
      <c r="MJ174" s="12"/>
      <c r="MK174" s="12"/>
      <c r="ML174" s="12"/>
      <c r="MM174" s="12"/>
      <c r="MN174" s="12"/>
      <c r="MO174" s="12"/>
      <c r="MP174" s="12"/>
      <c r="MQ174" s="12"/>
      <c r="MR174" s="12"/>
      <c r="MS174" s="12"/>
      <c r="MT174" s="12"/>
      <c r="MU174" s="12"/>
      <c r="MV174" s="12"/>
      <c r="MW174" s="12"/>
      <c r="MX174" s="12"/>
      <c r="MY174" s="12"/>
      <c r="MZ174" s="12"/>
      <c r="NA174" s="12"/>
      <c r="NB174" s="12"/>
      <c r="NC174" s="12"/>
      <c r="ND174" s="12"/>
      <c r="NE174" s="12"/>
      <c r="NF174" s="12"/>
      <c r="NG174" s="12"/>
      <c r="NH174" s="12"/>
      <c r="NI174" s="12"/>
      <c r="NJ174" s="12"/>
      <c r="NK174" s="12"/>
      <c r="NL174" s="12"/>
      <c r="NM174" s="12"/>
      <c r="NN174" s="12"/>
      <c r="NO174" s="12"/>
      <c r="NP174" s="12"/>
      <c r="NQ174" s="12"/>
      <c r="NR174" s="12"/>
      <c r="NS174" s="12"/>
      <c r="NT174" s="12"/>
      <c r="NU174" s="12"/>
      <c r="NV174" s="12"/>
      <c r="NW174" s="12"/>
      <c r="NX174" s="12"/>
      <c r="NY174" s="12"/>
      <c r="NZ174" s="12"/>
      <c r="OA174" s="12"/>
      <c r="OB174" s="12"/>
      <c r="OC174" s="12"/>
      <c r="OD174" s="12"/>
      <c r="OE174" s="12"/>
      <c r="OF174" s="12"/>
      <c r="OG174" s="12"/>
      <c r="OH174" s="12"/>
      <c r="OI174" s="12"/>
      <c r="OJ174" s="12"/>
      <c r="OK174" s="12"/>
      <c r="OL174" s="12"/>
      <c r="OM174" s="12"/>
      <c r="ON174" s="12"/>
      <c r="OO174" s="12"/>
      <c r="OP174" s="12"/>
      <c r="OQ174" s="12"/>
      <c r="OR174" s="12"/>
      <c r="OS174" s="12"/>
      <c r="OT174" s="12"/>
      <c r="OU174" s="12"/>
      <c r="OV174" s="12"/>
      <c r="OW174" s="12"/>
      <c r="OX174" s="12"/>
      <c r="OY174" s="12"/>
      <c r="OZ174" s="12"/>
      <c r="PA174" s="12"/>
      <c r="PB174" s="12"/>
      <c r="PC174" s="12"/>
      <c r="PD174" s="12"/>
      <c r="PE174" s="12"/>
      <c r="PF174" s="12"/>
      <c r="PG174" s="12"/>
      <c r="PH174" s="12"/>
      <c r="PI174" s="12"/>
      <c r="PJ174" s="12"/>
      <c r="PK174" s="12"/>
      <c r="PL174" s="12"/>
      <c r="PM174" s="12"/>
      <c r="PN174" s="12"/>
      <c r="PO174" s="12"/>
      <c r="PP174" s="12"/>
      <c r="PQ174" s="12"/>
      <c r="PR174" s="12"/>
      <c r="PS174" s="12"/>
      <c r="PT174" s="12"/>
      <c r="PU174" s="12"/>
      <c r="PV174" s="12"/>
      <c r="PW174" s="12"/>
      <c r="PX174" s="12"/>
      <c r="PY174" s="12"/>
      <c r="PZ174" s="12"/>
      <c r="QA174" s="12"/>
      <c r="QB174" s="12"/>
      <c r="QC174" s="12"/>
      <c r="QD174" s="12"/>
      <c r="QE174" s="12"/>
      <c r="QF174" s="12"/>
      <c r="QG174" s="12"/>
      <c r="QH174" s="12"/>
      <c r="QI174" s="12"/>
      <c r="QJ174" s="12"/>
      <c r="QK174" s="12"/>
      <c r="QL174" s="12"/>
      <c r="QM174" s="12"/>
      <c r="QN174" s="12"/>
      <c r="QO174" s="12"/>
      <c r="QP174" s="12"/>
      <c r="QQ174" s="12"/>
      <c r="QR174" s="12"/>
      <c r="QS174" s="12"/>
      <c r="QT174" s="12"/>
      <c r="QU174" s="12"/>
      <c r="QV174" s="12"/>
      <c r="QW174" s="12"/>
      <c r="QX174" s="12"/>
      <c r="QY174" s="12"/>
      <c r="QZ174" s="12"/>
      <c r="RA174" s="12"/>
      <c r="RB174" s="12"/>
      <c r="RC174" s="12"/>
      <c r="RD174" s="12"/>
      <c r="RE174" s="12"/>
      <c r="RF174" s="12"/>
      <c r="RG174" s="12"/>
      <c r="RH174" s="12"/>
      <c r="RI174" s="12"/>
      <c r="RJ174" s="12"/>
      <c r="RK174" s="12"/>
      <c r="RL174" s="12"/>
      <c r="RM174" s="12"/>
      <c r="RN174" s="12"/>
      <c r="RO174" s="12"/>
      <c r="RP174" s="12"/>
      <c r="RQ174" s="12"/>
      <c r="RR174" s="12"/>
      <c r="RS174" s="12"/>
      <c r="RT174" s="12"/>
      <c r="RU174" s="12"/>
      <c r="RV174" s="12"/>
      <c r="RW174" s="12"/>
      <c r="RX174" s="12"/>
      <c r="RY174" s="12"/>
      <c r="RZ174" s="12"/>
      <c r="SA174" s="12"/>
      <c r="SB174" s="12"/>
      <c r="SC174" s="12"/>
      <c r="SD174" s="12"/>
      <c r="SE174" s="12"/>
      <c r="SF174" s="12"/>
      <c r="SG174" s="12"/>
    </row>
    <row r="175" spans="1:501">
      <c r="A175" s="448">
        <v>14</v>
      </c>
      <c r="B175" s="11" t="s">
        <v>364</v>
      </c>
      <c r="C175" s="12" t="s">
        <v>397</v>
      </c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>
        <v>0</v>
      </c>
      <c r="DO175" s="449" t="s">
        <v>364</v>
      </c>
      <c r="DP175" s="12" t="s">
        <v>397</v>
      </c>
      <c r="DQ175" s="12" t="s">
        <v>397</v>
      </c>
      <c r="DR175" s="12" t="s">
        <v>397</v>
      </c>
      <c r="DS175" s="12" t="s">
        <v>397</v>
      </c>
      <c r="DT175" s="12" t="s">
        <v>397</v>
      </c>
      <c r="DU175" s="12" t="s">
        <v>397</v>
      </c>
      <c r="DV175" s="12" t="s">
        <v>397</v>
      </c>
      <c r="DW175" s="12" t="s">
        <v>397</v>
      </c>
      <c r="DX175" s="12" t="s">
        <v>397</v>
      </c>
      <c r="DY175" s="12" t="s">
        <v>397</v>
      </c>
      <c r="DZ175" s="12" t="s">
        <v>397</v>
      </c>
      <c r="EA175" s="12" t="s">
        <v>397</v>
      </c>
      <c r="EB175" s="12" t="s">
        <v>397</v>
      </c>
      <c r="EC175" s="12" t="s">
        <v>397</v>
      </c>
      <c r="ED175" s="12" t="s">
        <v>397</v>
      </c>
      <c r="EE175" s="12" t="s">
        <v>397</v>
      </c>
      <c r="EF175" s="12" t="s">
        <v>397</v>
      </c>
      <c r="EG175" s="12" t="s">
        <v>397</v>
      </c>
      <c r="EH175" s="12" t="s">
        <v>397</v>
      </c>
      <c r="EI175" s="12" t="s">
        <v>397</v>
      </c>
      <c r="EJ175" s="12" t="s">
        <v>397</v>
      </c>
      <c r="EK175" s="12" t="s">
        <v>397</v>
      </c>
      <c r="EL175" s="12" t="s">
        <v>397</v>
      </c>
      <c r="EM175" s="12" t="s">
        <v>397</v>
      </c>
      <c r="EN175" s="12" t="s">
        <v>397</v>
      </c>
      <c r="EO175" s="450" t="s">
        <v>397</v>
      </c>
      <c r="EP175" s="450" t="s">
        <v>397</v>
      </c>
      <c r="EQ175" s="450" t="s">
        <v>397</v>
      </c>
      <c r="ER175" s="450" t="s">
        <v>397</v>
      </c>
      <c r="ES175" s="450" t="s">
        <v>397</v>
      </c>
      <c r="ET175" s="450" t="s">
        <v>397</v>
      </c>
      <c r="EU175" s="450" t="s">
        <v>397</v>
      </c>
      <c r="EV175" s="450" t="s">
        <v>397</v>
      </c>
      <c r="EW175" s="450" t="s">
        <v>397</v>
      </c>
      <c r="EX175" s="450" t="s">
        <v>397</v>
      </c>
      <c r="EY175" s="450" t="s">
        <v>397</v>
      </c>
      <c r="EZ175" s="450" t="s">
        <v>397</v>
      </c>
      <c r="FA175" s="450" t="s">
        <v>397</v>
      </c>
      <c r="FB175" s="450" t="s">
        <v>397</v>
      </c>
      <c r="FC175" s="450" t="s">
        <v>397</v>
      </c>
      <c r="FD175" s="450" t="s">
        <v>397</v>
      </c>
      <c r="FE175" s="450" t="s">
        <v>397</v>
      </c>
      <c r="FF175" s="450" t="s">
        <v>397</v>
      </c>
      <c r="FG175" s="450" t="s">
        <v>397</v>
      </c>
      <c r="FH175" s="450" t="s">
        <v>397</v>
      </c>
      <c r="FI175" s="450" t="s">
        <v>397</v>
      </c>
      <c r="FJ175" s="450" t="s">
        <v>397</v>
      </c>
      <c r="FK175" s="450" t="s">
        <v>397</v>
      </c>
      <c r="FL175" s="450" t="s">
        <v>397</v>
      </c>
      <c r="FM175" s="450" t="s">
        <v>397</v>
      </c>
      <c r="FN175" s="450" t="s">
        <v>397</v>
      </c>
      <c r="FO175" s="450" t="s">
        <v>397</v>
      </c>
      <c r="FP175" s="450" t="s">
        <v>397</v>
      </c>
      <c r="FQ175" s="450" t="s">
        <v>397</v>
      </c>
      <c r="FR175" s="450" t="s">
        <v>397</v>
      </c>
      <c r="FS175" s="450" t="s">
        <v>397</v>
      </c>
      <c r="FT175" s="450" t="s">
        <v>397</v>
      </c>
      <c r="FU175" s="450" t="s">
        <v>397</v>
      </c>
      <c r="FV175" s="450" t="s">
        <v>397</v>
      </c>
      <c r="FW175" s="450" t="s">
        <v>397</v>
      </c>
      <c r="FX175" s="450" t="s">
        <v>397</v>
      </c>
      <c r="FY175" s="450" t="s">
        <v>397</v>
      </c>
      <c r="FZ175" s="450" t="s">
        <v>397</v>
      </c>
      <c r="GA175" s="450" t="s">
        <v>397</v>
      </c>
      <c r="GB175" s="450" t="s">
        <v>397</v>
      </c>
      <c r="GC175" s="450" t="s">
        <v>397</v>
      </c>
      <c r="GD175" s="450" t="s">
        <v>397</v>
      </c>
      <c r="GE175" s="450" t="s">
        <v>397</v>
      </c>
      <c r="GF175" s="450" t="s">
        <v>397</v>
      </c>
      <c r="GG175" s="450" t="s">
        <v>397</v>
      </c>
      <c r="GH175" s="450" t="s">
        <v>397</v>
      </c>
      <c r="GI175" s="450" t="s">
        <v>397</v>
      </c>
      <c r="GJ175" s="450" t="s">
        <v>397</v>
      </c>
      <c r="GK175" s="450" t="s">
        <v>397</v>
      </c>
      <c r="GL175" s="450" t="s">
        <v>397</v>
      </c>
      <c r="GM175" s="450" t="s">
        <v>397</v>
      </c>
      <c r="GN175" s="450" t="s">
        <v>397</v>
      </c>
      <c r="GO175" s="450" t="s">
        <v>397</v>
      </c>
      <c r="GP175" s="450" t="s">
        <v>397</v>
      </c>
      <c r="GQ175" s="450" t="s">
        <v>397</v>
      </c>
      <c r="GR175" s="450" t="s">
        <v>397</v>
      </c>
      <c r="GS175" s="450" t="s">
        <v>397</v>
      </c>
      <c r="GT175" s="450" t="s">
        <v>397</v>
      </c>
      <c r="GU175" s="12" t="s">
        <v>397</v>
      </c>
      <c r="GV175" s="12" t="s">
        <v>397</v>
      </c>
      <c r="GW175" s="12" t="s">
        <v>397</v>
      </c>
      <c r="GX175" s="12" t="s">
        <v>397</v>
      </c>
      <c r="GY175" s="12" t="s">
        <v>397</v>
      </c>
      <c r="GZ175" s="12" t="s">
        <v>397</v>
      </c>
      <c r="HA175" s="12" t="s">
        <v>397</v>
      </c>
      <c r="HB175" s="12" t="s">
        <v>397</v>
      </c>
      <c r="HC175" s="12" t="s">
        <v>397</v>
      </c>
      <c r="HD175" s="12" t="s">
        <v>397</v>
      </c>
      <c r="HE175" s="12" t="s">
        <v>397</v>
      </c>
      <c r="HF175" s="12" t="s">
        <v>397</v>
      </c>
      <c r="HG175" s="12" t="s">
        <v>397</v>
      </c>
      <c r="HH175" s="12" t="s">
        <v>397</v>
      </c>
      <c r="HI175" s="12" t="s">
        <v>397</v>
      </c>
      <c r="HJ175" s="12" t="s">
        <v>397</v>
      </c>
      <c r="HK175" s="12" t="s">
        <v>397</v>
      </c>
      <c r="HL175" s="12" t="s">
        <v>397</v>
      </c>
      <c r="HM175" s="12" t="s">
        <v>397</v>
      </c>
      <c r="HN175" s="12" t="s">
        <v>397</v>
      </c>
      <c r="HO175" s="12" t="s">
        <v>397</v>
      </c>
      <c r="HP175" s="12" t="s">
        <v>397</v>
      </c>
      <c r="HQ175" s="12" t="s">
        <v>397</v>
      </c>
      <c r="HR175" s="12" t="s">
        <v>397</v>
      </c>
      <c r="HS175" s="12" t="s">
        <v>397</v>
      </c>
      <c r="HT175" s="12" t="s">
        <v>397</v>
      </c>
      <c r="HU175" s="12" t="s">
        <v>397</v>
      </c>
      <c r="HV175" s="12" t="s">
        <v>397</v>
      </c>
      <c r="HW175" s="12" t="s">
        <v>397</v>
      </c>
      <c r="HX175" s="12" t="s">
        <v>397</v>
      </c>
      <c r="HY175" s="12" t="s">
        <v>397</v>
      </c>
      <c r="HZ175" s="12" t="s">
        <v>397</v>
      </c>
      <c r="IA175" s="12" t="s">
        <v>397</v>
      </c>
      <c r="IB175" s="12" t="s">
        <v>397</v>
      </c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  <c r="IT175" s="12"/>
      <c r="IU175" s="12"/>
      <c r="IV175" s="12"/>
      <c r="IW175" s="12"/>
      <c r="IX175" s="12"/>
      <c r="IY175" s="12"/>
      <c r="IZ175" s="12"/>
      <c r="JA175" s="12"/>
      <c r="JB175" s="12"/>
      <c r="JC175" s="12"/>
      <c r="JD175" s="12"/>
      <c r="JE175" s="12"/>
      <c r="JF175" s="12"/>
      <c r="JG175" s="12"/>
      <c r="JH175" s="12"/>
      <c r="JI175" s="12"/>
      <c r="JJ175" s="12"/>
      <c r="JK175" s="12"/>
      <c r="JL175" s="12"/>
      <c r="JM175" s="12"/>
      <c r="JN175" s="12"/>
      <c r="JO175" s="12"/>
      <c r="JP175" s="12"/>
      <c r="JQ175" s="12"/>
      <c r="JR175" s="12"/>
      <c r="JS175" s="12"/>
      <c r="JT175" s="12"/>
      <c r="JU175" s="12"/>
      <c r="JV175" s="12"/>
      <c r="JW175" s="12"/>
      <c r="JX175" s="12"/>
      <c r="JY175" s="12"/>
      <c r="JZ175" s="12"/>
      <c r="KA175" s="12"/>
      <c r="KB175" s="12"/>
      <c r="KC175" s="12"/>
      <c r="KD175" s="12"/>
      <c r="KE175" s="12"/>
      <c r="KF175" s="12"/>
      <c r="KG175" s="12"/>
      <c r="KH175" s="12"/>
      <c r="KI175" s="12"/>
      <c r="KJ175" s="12"/>
      <c r="KK175" s="12"/>
      <c r="KL175" s="12"/>
      <c r="KM175" s="12"/>
      <c r="KN175" s="12"/>
      <c r="KO175" s="12"/>
      <c r="KP175" s="12"/>
      <c r="KQ175" s="12"/>
      <c r="KR175" s="12"/>
      <c r="KS175" s="12"/>
      <c r="KT175" s="12"/>
      <c r="KU175" s="12"/>
      <c r="KV175" s="12"/>
      <c r="KW175" s="12"/>
      <c r="KX175" s="12"/>
      <c r="KY175" s="12"/>
      <c r="KZ175" s="12"/>
      <c r="LA175" s="12"/>
      <c r="LB175" s="12"/>
      <c r="LC175" s="12"/>
      <c r="LD175" s="12"/>
      <c r="LE175" s="12"/>
      <c r="LF175" s="12"/>
      <c r="LG175" s="12"/>
      <c r="LH175" s="12"/>
      <c r="LI175" s="12"/>
      <c r="LJ175" s="12"/>
      <c r="LK175" s="12"/>
      <c r="LL175" s="12"/>
      <c r="LM175" s="12"/>
      <c r="LN175" s="12"/>
      <c r="LO175" s="12"/>
      <c r="LP175" s="12"/>
      <c r="LQ175" s="12"/>
      <c r="LR175" s="12"/>
      <c r="LS175" s="12"/>
      <c r="LT175" s="12"/>
      <c r="LU175" s="12"/>
      <c r="LV175" s="12"/>
      <c r="LW175" s="12"/>
      <c r="LX175" s="12"/>
      <c r="LY175" s="12"/>
      <c r="LZ175" s="12"/>
      <c r="MA175" s="12"/>
      <c r="MB175" s="12"/>
      <c r="MC175" s="12"/>
      <c r="MD175" s="12"/>
      <c r="ME175" s="12"/>
      <c r="MF175" s="12"/>
      <c r="MG175" s="12"/>
      <c r="MH175" s="12"/>
      <c r="MI175" s="12"/>
      <c r="MJ175" s="12"/>
      <c r="MK175" s="12"/>
      <c r="ML175" s="12"/>
      <c r="MM175" s="12"/>
      <c r="MN175" s="12"/>
      <c r="MO175" s="12"/>
      <c r="MP175" s="12"/>
      <c r="MQ175" s="12"/>
      <c r="MR175" s="12"/>
      <c r="MS175" s="12"/>
      <c r="MT175" s="12"/>
      <c r="MU175" s="12"/>
      <c r="MV175" s="12"/>
      <c r="MW175" s="12"/>
      <c r="MX175" s="12"/>
      <c r="MY175" s="12"/>
      <c r="MZ175" s="12"/>
      <c r="NA175" s="12"/>
      <c r="NB175" s="12"/>
      <c r="NC175" s="12"/>
      <c r="ND175" s="12"/>
      <c r="NE175" s="12"/>
      <c r="NF175" s="12"/>
      <c r="NG175" s="12"/>
      <c r="NH175" s="12"/>
      <c r="NI175" s="12"/>
      <c r="NJ175" s="12"/>
      <c r="NK175" s="12"/>
      <c r="NL175" s="12"/>
      <c r="NM175" s="12"/>
      <c r="NN175" s="12"/>
      <c r="NO175" s="12"/>
      <c r="NP175" s="12"/>
      <c r="NQ175" s="12"/>
      <c r="NR175" s="12"/>
      <c r="NS175" s="12"/>
      <c r="NT175" s="12"/>
      <c r="NU175" s="12"/>
      <c r="NV175" s="12"/>
      <c r="NW175" s="12"/>
      <c r="NX175" s="12"/>
      <c r="NY175" s="12"/>
      <c r="NZ175" s="12"/>
      <c r="OA175" s="12"/>
      <c r="OB175" s="12"/>
      <c r="OC175" s="12"/>
      <c r="OD175" s="12"/>
      <c r="OE175" s="12"/>
      <c r="OF175" s="12"/>
      <c r="OG175" s="12"/>
      <c r="OH175" s="12"/>
      <c r="OI175" s="12"/>
      <c r="OJ175" s="12"/>
      <c r="OK175" s="12"/>
      <c r="OL175" s="12"/>
      <c r="OM175" s="12"/>
      <c r="ON175" s="12"/>
      <c r="OO175" s="12"/>
      <c r="OP175" s="12"/>
      <c r="OQ175" s="12"/>
      <c r="OR175" s="12"/>
      <c r="OS175" s="12"/>
      <c r="OT175" s="12"/>
      <c r="OU175" s="12"/>
      <c r="OV175" s="12"/>
      <c r="OW175" s="12"/>
      <c r="OX175" s="12"/>
      <c r="OY175" s="12"/>
      <c r="OZ175" s="12"/>
      <c r="PA175" s="12"/>
      <c r="PB175" s="12"/>
      <c r="PC175" s="12"/>
      <c r="PD175" s="12"/>
      <c r="PE175" s="12"/>
      <c r="PF175" s="12"/>
      <c r="PG175" s="12"/>
      <c r="PH175" s="12"/>
      <c r="PI175" s="12"/>
      <c r="PJ175" s="12"/>
      <c r="PK175" s="12"/>
      <c r="PL175" s="12"/>
      <c r="PM175" s="12"/>
      <c r="PN175" s="12"/>
      <c r="PO175" s="12"/>
      <c r="PP175" s="12"/>
      <c r="PQ175" s="12"/>
      <c r="PR175" s="12"/>
      <c r="PS175" s="12"/>
      <c r="PT175" s="12"/>
      <c r="PU175" s="12"/>
      <c r="PV175" s="12"/>
      <c r="PW175" s="12"/>
      <c r="PX175" s="12"/>
      <c r="PY175" s="12"/>
      <c r="PZ175" s="12"/>
      <c r="QA175" s="12"/>
      <c r="QB175" s="12"/>
      <c r="QC175" s="12"/>
      <c r="QD175" s="12"/>
      <c r="QE175" s="12"/>
      <c r="QF175" s="12"/>
      <c r="QG175" s="12"/>
      <c r="QH175" s="12"/>
      <c r="QI175" s="12"/>
      <c r="QJ175" s="12"/>
      <c r="QK175" s="12"/>
      <c r="QL175" s="12"/>
      <c r="QM175" s="12"/>
      <c r="QN175" s="12"/>
      <c r="QO175" s="12"/>
      <c r="QP175" s="12"/>
      <c r="QQ175" s="12"/>
      <c r="QR175" s="12"/>
      <c r="QS175" s="12"/>
      <c r="QT175" s="12"/>
      <c r="QU175" s="12"/>
      <c r="QV175" s="12"/>
      <c r="QW175" s="12"/>
      <c r="QX175" s="12"/>
      <c r="QY175" s="12"/>
      <c r="QZ175" s="12"/>
      <c r="RA175" s="12"/>
      <c r="RB175" s="12"/>
      <c r="RC175" s="12"/>
      <c r="RD175" s="12"/>
      <c r="RE175" s="12"/>
      <c r="RF175" s="12"/>
      <c r="RG175" s="12"/>
      <c r="RH175" s="12"/>
      <c r="RI175" s="12"/>
      <c r="RJ175" s="12"/>
      <c r="RK175" s="12"/>
      <c r="RL175" s="12"/>
      <c r="RM175" s="12"/>
      <c r="RN175" s="12"/>
      <c r="RO175" s="12"/>
      <c r="RP175" s="12"/>
      <c r="RQ175" s="12"/>
      <c r="RR175" s="12"/>
      <c r="RS175" s="12"/>
      <c r="RT175" s="12"/>
      <c r="RU175" s="12"/>
      <c r="RV175" s="12"/>
      <c r="RW175" s="12"/>
      <c r="RX175" s="12"/>
      <c r="RY175" s="12"/>
      <c r="RZ175" s="12"/>
      <c r="SA175" s="12"/>
      <c r="SB175" s="12"/>
      <c r="SC175" s="12"/>
      <c r="SD175" s="12"/>
      <c r="SE175" s="12"/>
      <c r="SF175" s="12"/>
      <c r="SG175" s="12"/>
    </row>
    <row r="176" spans="1:501">
      <c r="A176" s="451">
        <v>4</v>
      </c>
      <c r="B176" s="5" t="s">
        <v>287</v>
      </c>
      <c r="C176" s="452"/>
      <c r="D176" s="452"/>
      <c r="E176" s="452"/>
      <c r="F176" s="452"/>
      <c r="G176" s="452"/>
      <c r="H176" s="452"/>
      <c r="I176" s="452"/>
      <c r="J176" s="452"/>
      <c r="K176" s="452"/>
      <c r="L176" s="219" t="s">
        <v>397</v>
      </c>
      <c r="M176" s="219" t="s">
        <v>397</v>
      </c>
      <c r="N176" s="219" t="s">
        <v>397</v>
      </c>
      <c r="O176" s="219" t="s">
        <v>397</v>
      </c>
      <c r="P176" s="219" t="s">
        <v>397</v>
      </c>
      <c r="Q176" s="219" t="s">
        <v>397</v>
      </c>
      <c r="R176" s="219" t="s">
        <v>397</v>
      </c>
      <c r="S176" s="219" t="s">
        <v>397</v>
      </c>
      <c r="T176" s="219" t="s">
        <v>397</v>
      </c>
      <c r="U176" s="219" t="s">
        <v>397</v>
      </c>
      <c r="V176" s="219" t="s">
        <v>397</v>
      </c>
      <c r="W176" s="452">
        <v>4942</v>
      </c>
      <c r="X176" s="219" t="s">
        <v>397</v>
      </c>
      <c r="Y176" s="219" t="s">
        <v>397</v>
      </c>
      <c r="Z176" s="219" t="s">
        <v>397</v>
      </c>
      <c r="AA176" s="219" t="s">
        <v>397</v>
      </c>
      <c r="AB176" s="452" t="s">
        <v>397</v>
      </c>
      <c r="AC176" s="452" t="s">
        <v>397</v>
      </c>
      <c r="AD176" s="219" t="s">
        <v>397</v>
      </c>
      <c r="AE176" s="219" t="s">
        <v>397</v>
      </c>
      <c r="AF176" s="219" t="s">
        <v>397</v>
      </c>
      <c r="AG176" s="219" t="s">
        <v>397</v>
      </c>
      <c r="AH176" s="364">
        <v>1271</v>
      </c>
      <c r="AI176" s="452">
        <v>1271</v>
      </c>
      <c r="AJ176" s="452">
        <v>6054</v>
      </c>
      <c r="AK176" s="452">
        <v>4942</v>
      </c>
      <c r="AL176" s="452">
        <v>6181</v>
      </c>
      <c r="AM176" s="452">
        <v>5463</v>
      </c>
      <c r="AN176" s="452">
        <v>11090</v>
      </c>
      <c r="AO176" s="452">
        <v>18135</v>
      </c>
      <c r="AP176" s="452">
        <v>12220</v>
      </c>
      <c r="AQ176" s="452">
        <v>11430</v>
      </c>
      <c r="AR176" s="452">
        <v>7930</v>
      </c>
      <c r="AS176" s="452" t="s">
        <v>397</v>
      </c>
      <c r="AT176" s="452" t="s">
        <v>397</v>
      </c>
      <c r="AU176" s="452" t="s">
        <v>397</v>
      </c>
      <c r="AV176" s="452" t="s">
        <v>397</v>
      </c>
      <c r="AW176" s="452" t="s">
        <v>397</v>
      </c>
      <c r="AX176" s="452" t="s">
        <v>397</v>
      </c>
      <c r="AY176" s="452" t="s">
        <v>397</v>
      </c>
      <c r="AZ176" s="452" t="s">
        <v>397</v>
      </c>
      <c r="BA176" s="452" t="s">
        <v>397</v>
      </c>
      <c r="BB176" s="452" t="s">
        <v>397</v>
      </c>
      <c r="BC176" s="452" t="s">
        <v>397</v>
      </c>
      <c r="BD176" s="452" t="s">
        <v>397</v>
      </c>
      <c r="BE176" s="452" t="s">
        <v>397</v>
      </c>
      <c r="BF176" s="452" t="s">
        <v>397</v>
      </c>
      <c r="BG176" s="452" t="s">
        <v>397</v>
      </c>
      <c r="BH176" s="452" t="s">
        <v>397</v>
      </c>
      <c r="BI176" s="452" t="s">
        <v>397</v>
      </c>
      <c r="BJ176" s="452" t="s">
        <v>397</v>
      </c>
      <c r="BK176" s="452" t="s">
        <v>397</v>
      </c>
      <c r="BL176" s="452" t="s">
        <v>397</v>
      </c>
      <c r="BM176" s="452" t="s">
        <v>397</v>
      </c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12" t="s">
        <v>397</v>
      </c>
      <c r="DO176" s="449" t="s">
        <v>287</v>
      </c>
      <c r="DP176" s="219" t="s">
        <v>397</v>
      </c>
      <c r="DQ176" s="219" t="s">
        <v>397</v>
      </c>
      <c r="DR176" s="219" t="s">
        <v>397</v>
      </c>
      <c r="DS176" s="219" t="s">
        <v>397</v>
      </c>
      <c r="DT176" s="219" t="s">
        <v>397</v>
      </c>
      <c r="DU176" s="219" t="s">
        <v>397</v>
      </c>
      <c r="DV176" s="219" t="s">
        <v>397</v>
      </c>
      <c r="DW176" s="219" t="s">
        <v>397</v>
      </c>
      <c r="DX176" s="219" t="s">
        <v>397</v>
      </c>
      <c r="DY176" s="219" t="s">
        <v>397</v>
      </c>
      <c r="DZ176" s="219" t="s">
        <v>397</v>
      </c>
      <c r="EA176" s="219" t="s">
        <v>397</v>
      </c>
      <c r="EB176" s="219" t="s">
        <v>397</v>
      </c>
      <c r="EC176" s="219" t="s">
        <v>397</v>
      </c>
      <c r="ED176" s="219" t="s">
        <v>397</v>
      </c>
      <c r="EE176" s="219" t="s">
        <v>397</v>
      </c>
      <c r="EF176" s="219" t="s">
        <v>397</v>
      </c>
      <c r="EG176" s="219" t="s">
        <v>397</v>
      </c>
      <c r="EH176" s="219" t="s">
        <v>397</v>
      </c>
      <c r="EI176" s="219" t="s">
        <v>397</v>
      </c>
      <c r="EJ176" s="219" t="s">
        <v>397</v>
      </c>
      <c r="EK176" s="219" t="s">
        <v>397</v>
      </c>
      <c r="EL176" s="219" t="s">
        <v>397</v>
      </c>
      <c r="EM176" s="452" t="s">
        <v>397</v>
      </c>
      <c r="EN176" s="452" t="s">
        <v>397</v>
      </c>
      <c r="EO176" s="452" t="s">
        <v>397</v>
      </c>
      <c r="EP176" s="452" t="s">
        <v>397</v>
      </c>
      <c r="EQ176" s="452" t="s">
        <v>397</v>
      </c>
      <c r="ER176" s="452" t="s">
        <v>397</v>
      </c>
      <c r="ES176" s="452" t="s">
        <v>397</v>
      </c>
      <c r="ET176" s="452" t="s">
        <v>397</v>
      </c>
      <c r="EU176" s="452" t="s">
        <v>397</v>
      </c>
      <c r="EV176" s="452" t="s">
        <v>397</v>
      </c>
      <c r="EW176" s="452" t="s">
        <v>397</v>
      </c>
      <c r="EX176" s="452" t="s">
        <v>397</v>
      </c>
      <c r="EY176" s="452" t="s">
        <v>397</v>
      </c>
      <c r="EZ176" s="452" t="s">
        <v>397</v>
      </c>
      <c r="FA176" s="452" t="s">
        <v>397</v>
      </c>
      <c r="FB176" s="452" t="s">
        <v>397</v>
      </c>
      <c r="FC176" s="452" t="s">
        <v>397</v>
      </c>
      <c r="FD176" s="452" t="s">
        <v>397</v>
      </c>
      <c r="FE176" s="452" t="s">
        <v>397</v>
      </c>
      <c r="FF176" s="452" t="s">
        <v>397</v>
      </c>
      <c r="FG176" s="452" t="s">
        <v>397</v>
      </c>
      <c r="FH176" s="452" t="s">
        <v>397</v>
      </c>
      <c r="FI176" s="452" t="s">
        <v>397</v>
      </c>
      <c r="FJ176" s="452" t="s">
        <v>397</v>
      </c>
      <c r="FK176" s="452" t="s">
        <v>397</v>
      </c>
      <c r="FL176" s="452" t="s">
        <v>397</v>
      </c>
      <c r="FM176" s="452" t="s">
        <v>397</v>
      </c>
      <c r="FN176" s="452" t="s">
        <v>397</v>
      </c>
      <c r="FO176" s="452" t="s">
        <v>397</v>
      </c>
      <c r="FP176" s="452" t="s">
        <v>397</v>
      </c>
      <c r="FQ176" s="452" t="s">
        <v>397</v>
      </c>
      <c r="FR176" s="452" t="s">
        <v>397</v>
      </c>
      <c r="FS176" s="452" t="s">
        <v>397</v>
      </c>
      <c r="FT176" s="452" t="s">
        <v>397</v>
      </c>
      <c r="FU176" s="452" t="s">
        <v>397</v>
      </c>
      <c r="FV176" s="452" t="s">
        <v>397</v>
      </c>
      <c r="FW176" s="452" t="s">
        <v>397</v>
      </c>
      <c r="FX176" s="452" t="s">
        <v>397</v>
      </c>
      <c r="FY176" s="452" t="s">
        <v>397</v>
      </c>
      <c r="FZ176" s="452" t="s">
        <v>397</v>
      </c>
      <c r="GA176" s="452" t="s">
        <v>397</v>
      </c>
      <c r="GB176" s="452" t="s">
        <v>397</v>
      </c>
      <c r="GC176" s="452" t="s">
        <v>397</v>
      </c>
      <c r="GD176" s="452" t="s">
        <v>397</v>
      </c>
      <c r="GE176" s="452" t="s">
        <v>397</v>
      </c>
      <c r="GF176" s="452" t="s">
        <v>397</v>
      </c>
      <c r="GG176" s="452" t="s">
        <v>397</v>
      </c>
      <c r="GH176" s="452" t="s">
        <v>397</v>
      </c>
      <c r="GI176" s="452" t="s">
        <v>397</v>
      </c>
      <c r="GJ176" s="452" t="s">
        <v>397</v>
      </c>
      <c r="GK176" s="452" t="s">
        <v>397</v>
      </c>
      <c r="GL176" s="452" t="s">
        <v>397</v>
      </c>
      <c r="GM176" s="452" t="s">
        <v>397</v>
      </c>
      <c r="GN176" s="452" t="s">
        <v>397</v>
      </c>
      <c r="GO176" s="452" t="s">
        <v>397</v>
      </c>
      <c r="GP176" s="452" t="s">
        <v>397</v>
      </c>
      <c r="GQ176" s="452" t="s">
        <v>397</v>
      </c>
      <c r="GR176" s="452" t="s">
        <v>397</v>
      </c>
      <c r="GS176" s="452" t="s">
        <v>397</v>
      </c>
      <c r="GT176" s="452" t="s">
        <v>397</v>
      </c>
      <c r="GU176" s="219" t="s">
        <v>397</v>
      </c>
      <c r="GV176" s="219" t="s">
        <v>397</v>
      </c>
      <c r="GW176" s="219" t="s">
        <v>397</v>
      </c>
      <c r="GX176" s="219" t="s">
        <v>397</v>
      </c>
      <c r="GY176" s="219" t="s">
        <v>397</v>
      </c>
      <c r="GZ176" s="219" t="s">
        <v>397</v>
      </c>
      <c r="HA176" s="219" t="s">
        <v>397</v>
      </c>
      <c r="HB176" s="219" t="s">
        <v>397</v>
      </c>
      <c r="HC176" s="219" t="s">
        <v>397</v>
      </c>
      <c r="HD176" s="219" t="s">
        <v>397</v>
      </c>
      <c r="HE176" s="219" t="s">
        <v>397</v>
      </c>
      <c r="HF176" s="219" t="s">
        <v>397</v>
      </c>
      <c r="HG176" s="219" t="s">
        <v>397</v>
      </c>
      <c r="HH176" s="219" t="s">
        <v>397</v>
      </c>
      <c r="HI176" s="219" t="s">
        <v>397</v>
      </c>
      <c r="HJ176" s="219" t="s">
        <v>397</v>
      </c>
      <c r="HK176" s="219" t="s">
        <v>397</v>
      </c>
      <c r="HL176" s="219" t="s">
        <v>397</v>
      </c>
      <c r="HM176" s="219" t="s">
        <v>397</v>
      </c>
      <c r="HN176" s="219" t="s">
        <v>397</v>
      </c>
      <c r="HO176" s="219" t="s">
        <v>397</v>
      </c>
      <c r="HP176" s="219" t="s">
        <v>397</v>
      </c>
      <c r="HQ176" s="219" t="s">
        <v>397</v>
      </c>
      <c r="HR176" s="219" t="s">
        <v>397</v>
      </c>
      <c r="HS176" s="219" t="s">
        <v>397</v>
      </c>
      <c r="HT176" s="219" t="s">
        <v>397</v>
      </c>
      <c r="HU176" s="219" t="s">
        <v>397</v>
      </c>
      <c r="HV176" s="219" t="s">
        <v>397</v>
      </c>
      <c r="HW176" s="219" t="s">
        <v>397</v>
      </c>
      <c r="HX176" s="219" t="s">
        <v>397</v>
      </c>
      <c r="HY176" s="219" t="s">
        <v>397</v>
      </c>
      <c r="HZ176" s="219" t="s">
        <v>397</v>
      </c>
      <c r="IA176" s="219" t="s">
        <v>397</v>
      </c>
      <c r="IB176" s="219" t="s">
        <v>397</v>
      </c>
      <c r="IC176" s="219" t="s">
        <v>397</v>
      </c>
      <c r="ID176" s="219" t="s">
        <v>397</v>
      </c>
      <c r="IE176" s="219" t="s">
        <v>397</v>
      </c>
      <c r="IF176" s="219" t="s">
        <v>397</v>
      </c>
      <c r="IG176" s="219" t="s">
        <v>397</v>
      </c>
      <c r="IH176" s="219" t="s">
        <v>397</v>
      </c>
      <c r="II176" s="219" t="s">
        <v>397</v>
      </c>
      <c r="IJ176" s="219" t="s">
        <v>397</v>
      </c>
      <c r="IK176" s="219" t="s">
        <v>397</v>
      </c>
      <c r="IL176" s="219" t="s">
        <v>397</v>
      </c>
      <c r="IM176" s="219" t="s">
        <v>397</v>
      </c>
      <c r="IN176" s="219" t="s">
        <v>397</v>
      </c>
      <c r="IO176" s="219" t="s">
        <v>397</v>
      </c>
      <c r="IP176" s="219" t="s">
        <v>397</v>
      </c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Q176" s="2"/>
      <c r="MR176" s="2"/>
      <c r="MS176" s="2"/>
      <c r="MT176" s="2"/>
      <c r="MU176" s="2"/>
      <c r="MV176" s="2"/>
      <c r="MW176" s="2"/>
      <c r="MX176" s="2"/>
      <c r="MY176" s="2"/>
      <c r="MZ176" s="2"/>
      <c r="NA176" s="2"/>
      <c r="NB176" s="2"/>
      <c r="NC176" s="2"/>
      <c r="ND176" s="2"/>
      <c r="NE176" s="2"/>
      <c r="NF176" s="2"/>
      <c r="NG176" s="2"/>
      <c r="NH176" s="2"/>
      <c r="NI176" s="2"/>
      <c r="NJ176" s="2"/>
      <c r="NK176" s="2"/>
      <c r="NL176" s="2"/>
      <c r="NM176" s="2"/>
      <c r="NN176" s="2"/>
      <c r="NO176" s="2"/>
      <c r="NP176" s="2"/>
      <c r="NQ176" s="2"/>
      <c r="NR176" s="2"/>
      <c r="NS176" s="2"/>
      <c r="NT176" s="2"/>
      <c r="NU176" s="2"/>
      <c r="NV176" s="2"/>
      <c r="NW176" s="2"/>
      <c r="NX176" s="2"/>
      <c r="NY176" s="2"/>
      <c r="NZ176" s="2"/>
      <c r="OA176" s="2"/>
      <c r="OB176" s="2"/>
      <c r="OC176" s="2"/>
      <c r="OD176" s="2"/>
      <c r="OE176" s="2"/>
      <c r="OF176" s="2"/>
      <c r="OG176" s="2"/>
      <c r="OH176" s="2"/>
      <c r="OI176" s="2"/>
      <c r="OJ176" s="2"/>
      <c r="OK176" s="2"/>
      <c r="OL176" s="2"/>
      <c r="OM176" s="2"/>
      <c r="ON176" s="2"/>
      <c r="OO176" s="2"/>
      <c r="OP176" s="2"/>
      <c r="OQ176" s="2"/>
      <c r="OR176" s="2"/>
      <c r="OS176" s="2"/>
      <c r="OT176" s="2"/>
      <c r="OU176" s="2"/>
      <c r="OV176" s="2"/>
      <c r="OW176" s="2"/>
      <c r="OX176" s="2"/>
      <c r="OY176" s="2"/>
      <c r="OZ176" s="2"/>
      <c r="PA176" s="2"/>
      <c r="PB176" s="2"/>
      <c r="PC176" s="2"/>
      <c r="PD176" s="2"/>
      <c r="PE176" s="2"/>
      <c r="PF176" s="2"/>
      <c r="PG176" s="2"/>
      <c r="PH176" s="2"/>
      <c r="PI176" s="2"/>
      <c r="PJ176" s="2"/>
      <c r="PK176" s="2"/>
      <c r="PL176" s="2"/>
      <c r="PM176" s="2"/>
      <c r="PN176" s="2"/>
      <c r="PO176" s="2"/>
      <c r="PP176" s="2"/>
      <c r="PQ176" s="2"/>
      <c r="PR176" s="2"/>
      <c r="PS176" s="2"/>
      <c r="PT176" s="2"/>
      <c r="PU176" s="2"/>
      <c r="PV176" s="2"/>
      <c r="PW176" s="2"/>
      <c r="PX176" s="2"/>
      <c r="PY176" s="2"/>
      <c r="PZ176" s="2"/>
      <c r="QA176" s="2"/>
      <c r="QB176" s="2"/>
      <c r="QC176" s="2"/>
      <c r="QD176" s="2"/>
      <c r="QE176" s="2"/>
      <c r="QF176" s="2"/>
      <c r="QG176" s="2"/>
      <c r="QH176" s="2"/>
      <c r="QI176" s="2"/>
      <c r="QJ176" s="2"/>
      <c r="QK176" s="2"/>
      <c r="QL176" s="2"/>
      <c r="QM176" s="2"/>
      <c r="QN176" s="2"/>
      <c r="QO176" s="2"/>
      <c r="QP176" s="2"/>
      <c r="QQ176" s="2"/>
      <c r="QR176" s="2"/>
      <c r="QS176" s="2"/>
      <c r="QT176" s="2"/>
      <c r="QU176" s="2"/>
      <c r="QV176" s="2"/>
      <c r="QW176" s="2"/>
      <c r="QX176" s="2"/>
      <c r="QY176" s="2"/>
      <c r="QZ176" s="2"/>
      <c r="RA176" s="2"/>
      <c r="RB176" s="2"/>
      <c r="RC176" s="2"/>
      <c r="RD176" s="2"/>
      <c r="RE176" s="2"/>
      <c r="RF176" s="2"/>
      <c r="RG176" s="2"/>
      <c r="RH176" s="2"/>
      <c r="RI176" s="2"/>
      <c r="RJ176" s="2"/>
      <c r="RK176" s="2"/>
      <c r="RL176" s="2"/>
      <c r="RM176" s="2"/>
      <c r="RN176" s="2"/>
      <c r="RO176" s="2"/>
      <c r="RP176" s="2"/>
      <c r="RQ176" s="2"/>
      <c r="RR176" s="2"/>
      <c r="RS176" s="2"/>
      <c r="RT176" s="2"/>
      <c r="RU176" s="2"/>
      <c r="RV176" s="2"/>
      <c r="RW176" s="2"/>
      <c r="RX176" s="2"/>
      <c r="RY176" s="2"/>
      <c r="RZ176" s="2"/>
      <c r="SA176" s="2"/>
      <c r="SB176" s="2"/>
      <c r="SC176" s="2"/>
      <c r="SD176" s="2"/>
      <c r="SE176" s="2"/>
      <c r="SF176" s="2"/>
      <c r="SG176" s="2"/>
    </row>
    <row r="177" spans="1:501">
      <c r="A177" s="451">
        <v>5</v>
      </c>
      <c r="B177" s="5" t="s">
        <v>288</v>
      </c>
      <c r="C177" s="452"/>
      <c r="D177" s="452"/>
      <c r="E177" s="452"/>
      <c r="F177" s="452"/>
      <c r="G177" s="452"/>
      <c r="H177" s="452"/>
      <c r="I177" s="452"/>
      <c r="J177" s="452"/>
      <c r="K177" s="452"/>
      <c r="L177" s="219" t="s">
        <v>397</v>
      </c>
      <c r="M177" s="219" t="s">
        <v>397</v>
      </c>
      <c r="N177" s="219" t="s">
        <v>397</v>
      </c>
      <c r="O177" s="219" t="s">
        <v>397</v>
      </c>
      <c r="P177" s="219" t="s">
        <v>397</v>
      </c>
      <c r="Q177" s="219" t="s">
        <v>397</v>
      </c>
      <c r="R177" s="219" t="s">
        <v>397</v>
      </c>
      <c r="S177" s="219" t="s">
        <v>397</v>
      </c>
      <c r="T177" s="219" t="s">
        <v>397</v>
      </c>
      <c r="U177" s="219" t="s">
        <v>397</v>
      </c>
      <c r="V177" s="219" t="s">
        <v>397</v>
      </c>
      <c r="W177" s="452">
        <v>1690</v>
      </c>
      <c r="X177" s="219" t="s">
        <v>397</v>
      </c>
      <c r="Y177" s="219" t="s">
        <v>397</v>
      </c>
      <c r="Z177" s="219" t="s">
        <v>397</v>
      </c>
      <c r="AA177" s="219" t="s">
        <v>397</v>
      </c>
      <c r="AB177" s="452" t="s">
        <v>397</v>
      </c>
      <c r="AC177" s="452" t="s">
        <v>397</v>
      </c>
      <c r="AD177" s="219" t="s">
        <v>397</v>
      </c>
      <c r="AE177" s="219" t="s">
        <v>397</v>
      </c>
      <c r="AF177" s="219" t="s">
        <v>397</v>
      </c>
      <c r="AG177" s="219" t="s">
        <v>397</v>
      </c>
      <c r="AH177" s="452">
        <v>1271</v>
      </c>
      <c r="AI177" s="452">
        <v>1233</v>
      </c>
      <c r="AJ177" s="452">
        <v>1251</v>
      </c>
      <c r="AK177" s="452">
        <v>1690</v>
      </c>
      <c r="AL177" s="452">
        <v>1513</v>
      </c>
      <c r="AM177" s="452">
        <v>3331</v>
      </c>
      <c r="AN177" s="452">
        <v>3009</v>
      </c>
      <c r="AO177" s="452">
        <v>7045</v>
      </c>
      <c r="AP177" s="452">
        <v>5770</v>
      </c>
      <c r="AQ177" s="452">
        <v>5580</v>
      </c>
      <c r="AR177" s="452">
        <v>6100</v>
      </c>
      <c r="AS177" s="452" t="s">
        <v>397</v>
      </c>
      <c r="AT177" s="452" t="s">
        <v>397</v>
      </c>
      <c r="AU177" s="452" t="s">
        <v>397</v>
      </c>
      <c r="AV177" s="452" t="s">
        <v>397</v>
      </c>
      <c r="AW177" s="452" t="s">
        <v>397</v>
      </c>
      <c r="AX177" s="452" t="s">
        <v>397</v>
      </c>
      <c r="AY177" s="452" t="s">
        <v>397</v>
      </c>
      <c r="AZ177" s="452" t="s">
        <v>397</v>
      </c>
      <c r="BA177" s="452" t="s">
        <v>397</v>
      </c>
      <c r="BB177" s="452" t="s">
        <v>397</v>
      </c>
      <c r="BC177" s="452" t="s">
        <v>397</v>
      </c>
      <c r="BD177" s="452" t="s">
        <v>397</v>
      </c>
      <c r="BE177" s="452" t="s">
        <v>397</v>
      </c>
      <c r="BF177" s="452" t="s">
        <v>397</v>
      </c>
      <c r="BG177" s="452" t="s">
        <v>397</v>
      </c>
      <c r="BH177" s="452" t="s">
        <v>397</v>
      </c>
      <c r="BI177" s="452" t="s">
        <v>397</v>
      </c>
      <c r="BJ177" s="452" t="s">
        <v>397</v>
      </c>
      <c r="BK177" s="452" t="s">
        <v>397</v>
      </c>
      <c r="BL177" s="452" t="s">
        <v>397</v>
      </c>
      <c r="BM177" s="452" t="s">
        <v>397</v>
      </c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12" t="s">
        <v>397</v>
      </c>
      <c r="DO177" s="449" t="s">
        <v>288</v>
      </c>
      <c r="DP177" s="219" t="s">
        <v>397</v>
      </c>
      <c r="DQ177" s="219" t="s">
        <v>397</v>
      </c>
      <c r="DR177" s="219" t="s">
        <v>397</v>
      </c>
      <c r="DS177" s="219" t="s">
        <v>397</v>
      </c>
      <c r="DT177" s="219" t="s">
        <v>397</v>
      </c>
      <c r="DU177" s="219" t="s">
        <v>397</v>
      </c>
      <c r="DV177" s="219" t="s">
        <v>397</v>
      </c>
      <c r="DW177" s="219" t="s">
        <v>397</v>
      </c>
      <c r="DX177" s="219" t="s">
        <v>397</v>
      </c>
      <c r="DY177" s="219" t="s">
        <v>397</v>
      </c>
      <c r="DZ177" s="219" t="s">
        <v>397</v>
      </c>
      <c r="EA177" s="219" t="s">
        <v>397</v>
      </c>
      <c r="EB177" s="219" t="s">
        <v>397</v>
      </c>
      <c r="EC177" s="219" t="s">
        <v>397</v>
      </c>
      <c r="ED177" s="219" t="s">
        <v>397</v>
      </c>
      <c r="EE177" s="219" t="s">
        <v>397</v>
      </c>
      <c r="EF177" s="219" t="s">
        <v>397</v>
      </c>
      <c r="EG177" s="219" t="s">
        <v>397</v>
      </c>
      <c r="EH177" s="219" t="s">
        <v>397</v>
      </c>
      <c r="EI177" s="219" t="s">
        <v>397</v>
      </c>
      <c r="EJ177" s="219" t="s">
        <v>397</v>
      </c>
      <c r="EK177" s="219" t="s">
        <v>397</v>
      </c>
      <c r="EL177" s="219" t="s">
        <v>397</v>
      </c>
      <c r="EM177" s="452" t="s">
        <v>397</v>
      </c>
      <c r="EN177" s="452" t="s">
        <v>397</v>
      </c>
      <c r="EO177" s="452" t="s">
        <v>397</v>
      </c>
      <c r="EP177" s="452" t="s">
        <v>397</v>
      </c>
      <c r="EQ177" s="452" t="s">
        <v>397</v>
      </c>
      <c r="ER177" s="452" t="s">
        <v>397</v>
      </c>
      <c r="ES177" s="452" t="s">
        <v>397</v>
      </c>
      <c r="ET177" s="452" t="s">
        <v>397</v>
      </c>
      <c r="EU177" s="452" t="s">
        <v>397</v>
      </c>
      <c r="EV177" s="452" t="s">
        <v>397</v>
      </c>
      <c r="EW177" s="452" t="s">
        <v>397</v>
      </c>
      <c r="EX177" s="452" t="s">
        <v>397</v>
      </c>
      <c r="EY177" s="452" t="s">
        <v>397</v>
      </c>
      <c r="EZ177" s="452" t="s">
        <v>397</v>
      </c>
      <c r="FA177" s="452" t="s">
        <v>397</v>
      </c>
      <c r="FB177" s="452" t="s">
        <v>397</v>
      </c>
      <c r="FC177" s="452" t="s">
        <v>397</v>
      </c>
      <c r="FD177" s="452" t="s">
        <v>397</v>
      </c>
      <c r="FE177" s="452" t="s">
        <v>397</v>
      </c>
      <c r="FF177" s="452" t="s">
        <v>397</v>
      </c>
      <c r="FG177" s="452" t="s">
        <v>397</v>
      </c>
      <c r="FH177" s="452" t="s">
        <v>397</v>
      </c>
      <c r="FI177" s="452" t="s">
        <v>397</v>
      </c>
      <c r="FJ177" s="452" t="s">
        <v>397</v>
      </c>
      <c r="FK177" s="452" t="s">
        <v>397</v>
      </c>
      <c r="FL177" s="452" t="s">
        <v>397</v>
      </c>
      <c r="FM177" s="452" t="s">
        <v>397</v>
      </c>
      <c r="FN177" s="452" t="s">
        <v>397</v>
      </c>
      <c r="FO177" s="452" t="s">
        <v>397</v>
      </c>
      <c r="FP177" s="452" t="s">
        <v>397</v>
      </c>
      <c r="FQ177" s="452" t="s">
        <v>397</v>
      </c>
      <c r="FR177" s="452" t="s">
        <v>397</v>
      </c>
      <c r="FS177" s="452" t="s">
        <v>397</v>
      </c>
      <c r="FT177" s="452" t="s">
        <v>397</v>
      </c>
      <c r="FU177" s="452" t="s">
        <v>397</v>
      </c>
      <c r="FV177" s="452" t="s">
        <v>397</v>
      </c>
      <c r="FW177" s="452" t="s">
        <v>397</v>
      </c>
      <c r="FX177" s="452" t="s">
        <v>397</v>
      </c>
      <c r="FY177" s="452" t="s">
        <v>397</v>
      </c>
      <c r="FZ177" s="452" t="s">
        <v>397</v>
      </c>
      <c r="GA177" s="452" t="s">
        <v>397</v>
      </c>
      <c r="GB177" s="452" t="s">
        <v>397</v>
      </c>
      <c r="GC177" s="452" t="s">
        <v>397</v>
      </c>
      <c r="GD177" s="452" t="s">
        <v>397</v>
      </c>
      <c r="GE177" s="452" t="s">
        <v>397</v>
      </c>
      <c r="GF177" s="452" t="s">
        <v>397</v>
      </c>
      <c r="GG177" s="452" t="s">
        <v>397</v>
      </c>
      <c r="GH177" s="452" t="s">
        <v>397</v>
      </c>
      <c r="GI177" s="452" t="s">
        <v>397</v>
      </c>
      <c r="GJ177" s="452" t="s">
        <v>397</v>
      </c>
      <c r="GK177" s="452" t="s">
        <v>397</v>
      </c>
      <c r="GL177" s="452" t="s">
        <v>397</v>
      </c>
      <c r="GM177" s="452" t="s">
        <v>397</v>
      </c>
      <c r="GN177" s="452" t="s">
        <v>397</v>
      </c>
      <c r="GO177" s="452" t="s">
        <v>397</v>
      </c>
      <c r="GP177" s="452" t="s">
        <v>397</v>
      </c>
      <c r="GQ177" s="452" t="s">
        <v>397</v>
      </c>
      <c r="GR177" s="452" t="s">
        <v>397</v>
      </c>
      <c r="GS177" s="452" t="s">
        <v>397</v>
      </c>
      <c r="GT177" s="452" t="s">
        <v>397</v>
      </c>
      <c r="GU177" s="219" t="s">
        <v>397</v>
      </c>
      <c r="GV177" s="219" t="s">
        <v>397</v>
      </c>
      <c r="GW177" s="219" t="s">
        <v>397</v>
      </c>
      <c r="GX177" s="219" t="s">
        <v>397</v>
      </c>
      <c r="GY177" s="219" t="s">
        <v>397</v>
      </c>
      <c r="GZ177" s="219" t="s">
        <v>397</v>
      </c>
      <c r="HA177" s="219" t="s">
        <v>397</v>
      </c>
      <c r="HB177" s="219" t="s">
        <v>397</v>
      </c>
      <c r="HC177" s="219" t="s">
        <v>397</v>
      </c>
      <c r="HD177" s="219" t="s">
        <v>397</v>
      </c>
      <c r="HE177" s="219" t="s">
        <v>397</v>
      </c>
      <c r="HF177" s="219" t="s">
        <v>397</v>
      </c>
      <c r="HG177" s="219" t="s">
        <v>397</v>
      </c>
      <c r="HH177" s="219" t="s">
        <v>397</v>
      </c>
      <c r="HI177" s="219" t="s">
        <v>397</v>
      </c>
      <c r="HJ177" s="219" t="s">
        <v>397</v>
      </c>
      <c r="HK177" s="219" t="s">
        <v>397</v>
      </c>
      <c r="HL177" s="219" t="s">
        <v>397</v>
      </c>
      <c r="HM177" s="219" t="s">
        <v>397</v>
      </c>
      <c r="HN177" s="219" t="s">
        <v>397</v>
      </c>
      <c r="HO177" s="219" t="s">
        <v>397</v>
      </c>
      <c r="HP177" s="219" t="s">
        <v>397</v>
      </c>
      <c r="HQ177" s="219" t="s">
        <v>397</v>
      </c>
      <c r="HR177" s="219" t="s">
        <v>397</v>
      </c>
      <c r="HS177" s="219" t="s">
        <v>397</v>
      </c>
      <c r="HT177" s="219" t="s">
        <v>397</v>
      </c>
      <c r="HU177" s="219" t="s">
        <v>397</v>
      </c>
      <c r="HV177" s="219" t="s">
        <v>397</v>
      </c>
      <c r="HW177" s="219" t="s">
        <v>397</v>
      </c>
      <c r="HX177" s="219" t="s">
        <v>397</v>
      </c>
      <c r="HY177" s="219" t="s">
        <v>397</v>
      </c>
      <c r="HZ177" s="219" t="s">
        <v>397</v>
      </c>
      <c r="IA177" s="219" t="s">
        <v>397</v>
      </c>
      <c r="IB177" s="219" t="s">
        <v>397</v>
      </c>
      <c r="IC177" s="219" t="s">
        <v>397</v>
      </c>
      <c r="ID177" s="219" t="s">
        <v>397</v>
      </c>
      <c r="IE177" s="219" t="s">
        <v>397</v>
      </c>
      <c r="IF177" s="219" t="s">
        <v>397</v>
      </c>
      <c r="IG177" s="219" t="s">
        <v>397</v>
      </c>
      <c r="IH177" s="219" t="s">
        <v>397</v>
      </c>
      <c r="II177" s="219" t="s">
        <v>397</v>
      </c>
      <c r="IJ177" s="219" t="s">
        <v>397</v>
      </c>
      <c r="IK177" s="219" t="s">
        <v>397</v>
      </c>
      <c r="IL177" s="219" t="s">
        <v>397</v>
      </c>
      <c r="IM177" s="219" t="s">
        <v>397</v>
      </c>
      <c r="IN177" s="219" t="s">
        <v>397</v>
      </c>
      <c r="IO177" s="219" t="s">
        <v>397</v>
      </c>
      <c r="IP177" s="219" t="s">
        <v>397</v>
      </c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Q177" s="2"/>
      <c r="MR177" s="2"/>
      <c r="MS177" s="2"/>
      <c r="MT177" s="2"/>
      <c r="MU177" s="2"/>
      <c r="MV177" s="2"/>
      <c r="MW177" s="2"/>
      <c r="MX177" s="2"/>
      <c r="MY177" s="2"/>
      <c r="MZ177" s="2"/>
      <c r="NA177" s="2"/>
      <c r="NB177" s="2"/>
      <c r="NC177" s="2"/>
      <c r="ND177" s="2"/>
      <c r="NE177" s="2"/>
      <c r="NF177" s="2"/>
      <c r="NG177" s="2"/>
      <c r="NH177" s="2"/>
      <c r="NI177" s="2"/>
      <c r="NJ177" s="2"/>
      <c r="NK177" s="2"/>
      <c r="NL177" s="2"/>
      <c r="NM177" s="2"/>
      <c r="NN177" s="2"/>
      <c r="NO177" s="2"/>
      <c r="NP177" s="2"/>
      <c r="NQ177" s="2"/>
      <c r="NR177" s="2"/>
      <c r="NS177" s="2"/>
      <c r="NT177" s="2"/>
      <c r="NU177" s="2"/>
      <c r="NV177" s="2"/>
      <c r="NW177" s="2"/>
      <c r="NX177" s="2"/>
      <c r="NY177" s="2"/>
      <c r="NZ177" s="2"/>
      <c r="OA177" s="2"/>
      <c r="OB177" s="2"/>
      <c r="OC177" s="2"/>
      <c r="OD177" s="2"/>
      <c r="OE177" s="2"/>
      <c r="OF177" s="2"/>
      <c r="OG177" s="2"/>
      <c r="OH177" s="2"/>
      <c r="OI177" s="2"/>
      <c r="OJ177" s="2"/>
      <c r="OK177" s="2"/>
      <c r="OL177" s="2"/>
      <c r="OM177" s="2"/>
      <c r="ON177" s="2"/>
      <c r="OO177" s="2"/>
      <c r="OP177" s="2"/>
      <c r="OQ177" s="2"/>
      <c r="OR177" s="2"/>
      <c r="OS177" s="2"/>
      <c r="OT177" s="2"/>
      <c r="OU177" s="2"/>
      <c r="OV177" s="2"/>
      <c r="OW177" s="2"/>
      <c r="OX177" s="2"/>
      <c r="OY177" s="2"/>
      <c r="OZ177" s="2"/>
      <c r="PA177" s="2"/>
      <c r="PB177" s="2"/>
      <c r="PC177" s="2"/>
      <c r="PD177" s="2"/>
      <c r="PE177" s="2"/>
      <c r="PF177" s="2"/>
      <c r="PG177" s="2"/>
      <c r="PH177" s="2"/>
      <c r="PI177" s="2"/>
      <c r="PJ177" s="2"/>
      <c r="PK177" s="2"/>
      <c r="PL177" s="2"/>
      <c r="PM177" s="2"/>
      <c r="PN177" s="2"/>
      <c r="PO177" s="2"/>
      <c r="PP177" s="2"/>
      <c r="PQ177" s="2"/>
      <c r="PR177" s="2"/>
      <c r="PS177" s="2"/>
      <c r="PT177" s="2"/>
      <c r="PU177" s="2"/>
      <c r="PV177" s="2"/>
      <c r="PW177" s="2"/>
      <c r="PX177" s="2"/>
      <c r="PY177" s="2"/>
      <c r="PZ177" s="2"/>
      <c r="QA177" s="2"/>
      <c r="QB177" s="2"/>
      <c r="QC177" s="2"/>
      <c r="QD177" s="2"/>
      <c r="QE177" s="2"/>
      <c r="QF177" s="2"/>
      <c r="QG177" s="2"/>
      <c r="QH177" s="2"/>
      <c r="QI177" s="2"/>
      <c r="QJ177" s="2"/>
      <c r="QK177" s="2"/>
      <c r="QL177" s="2"/>
      <c r="QM177" s="2"/>
      <c r="QN177" s="2"/>
      <c r="QO177" s="2"/>
      <c r="QP177" s="2"/>
      <c r="QQ177" s="2"/>
      <c r="QR177" s="2"/>
      <c r="QS177" s="2"/>
      <c r="QT177" s="2"/>
      <c r="QU177" s="2"/>
      <c r="QV177" s="2"/>
      <c r="QW177" s="2"/>
      <c r="QX177" s="2"/>
      <c r="QY177" s="2"/>
      <c r="QZ177" s="2"/>
      <c r="RA177" s="2"/>
      <c r="RB177" s="2"/>
      <c r="RC177" s="2"/>
      <c r="RD177" s="2"/>
      <c r="RE177" s="2"/>
      <c r="RF177" s="2"/>
      <c r="RG177" s="2"/>
      <c r="RH177" s="2"/>
      <c r="RI177" s="2"/>
      <c r="RJ177" s="2"/>
      <c r="RK177" s="2"/>
      <c r="RL177" s="2"/>
      <c r="RM177" s="2"/>
      <c r="RN177" s="2"/>
      <c r="RO177" s="2"/>
      <c r="RP177" s="2"/>
      <c r="RQ177" s="2"/>
      <c r="RR177" s="2"/>
      <c r="RS177" s="2"/>
      <c r="RT177" s="2"/>
      <c r="RU177" s="2"/>
      <c r="RV177" s="2"/>
      <c r="RW177" s="2"/>
      <c r="RX177" s="2"/>
      <c r="RY177" s="2"/>
      <c r="RZ177" s="2"/>
      <c r="SA177" s="2"/>
      <c r="SB177" s="2"/>
      <c r="SC177" s="2"/>
      <c r="SD177" s="2"/>
      <c r="SE177" s="2"/>
      <c r="SF177" s="2"/>
      <c r="SG177" s="2"/>
    </row>
    <row r="178" spans="1:501">
      <c r="A178" s="451">
        <v>6</v>
      </c>
      <c r="B178" s="453" t="s">
        <v>131</v>
      </c>
      <c r="C178" s="452"/>
      <c r="D178" s="452"/>
      <c r="E178" s="452"/>
      <c r="F178" s="452"/>
      <c r="G178" s="452"/>
      <c r="H178" s="452"/>
      <c r="I178" s="452"/>
      <c r="J178" s="452"/>
      <c r="K178" s="452"/>
      <c r="L178" s="219" t="s">
        <v>397</v>
      </c>
      <c r="M178" s="219" t="s">
        <v>397</v>
      </c>
      <c r="N178" s="219" t="s">
        <v>397</v>
      </c>
      <c r="O178" s="219" t="s">
        <v>397</v>
      </c>
      <c r="P178" s="219" t="s">
        <v>397</v>
      </c>
      <c r="Q178" s="219" t="s">
        <v>397</v>
      </c>
      <c r="R178" s="219" t="s">
        <v>397</v>
      </c>
      <c r="S178" s="219" t="s">
        <v>397</v>
      </c>
      <c r="T178" s="219" t="s">
        <v>397</v>
      </c>
      <c r="U178" s="219" t="s">
        <v>397</v>
      </c>
      <c r="V178" s="219" t="s">
        <v>397</v>
      </c>
      <c r="W178" s="452">
        <v>1986</v>
      </c>
      <c r="X178" s="219" t="s">
        <v>397</v>
      </c>
      <c r="Y178" s="219" t="s">
        <v>397</v>
      </c>
      <c r="Z178" s="219" t="s">
        <v>397</v>
      </c>
      <c r="AA178" s="219" t="s">
        <v>397</v>
      </c>
      <c r="AB178" s="452" t="s">
        <v>397</v>
      </c>
      <c r="AC178" s="452" t="s">
        <v>397</v>
      </c>
      <c r="AD178" s="219" t="s">
        <v>397</v>
      </c>
      <c r="AE178" s="219" t="s">
        <v>397</v>
      </c>
      <c r="AF178" s="219" t="s">
        <v>397</v>
      </c>
      <c r="AG178" s="219" t="s">
        <v>397</v>
      </c>
      <c r="AH178" s="452">
        <v>1271</v>
      </c>
      <c r="AI178" s="452">
        <v>1251</v>
      </c>
      <c r="AJ178" s="452">
        <v>3908</v>
      </c>
      <c r="AK178" s="452">
        <v>1986</v>
      </c>
      <c r="AL178" s="452">
        <v>5463</v>
      </c>
      <c r="AM178" s="452">
        <v>3604</v>
      </c>
      <c r="AN178" s="452">
        <v>7736</v>
      </c>
      <c r="AO178" s="452">
        <v>11720</v>
      </c>
      <c r="AP178" s="452">
        <v>8440</v>
      </c>
      <c r="AQ178" s="452">
        <v>6640</v>
      </c>
      <c r="AR178" s="452">
        <v>7380</v>
      </c>
      <c r="AS178" s="452" t="s">
        <v>397</v>
      </c>
      <c r="AT178" s="452" t="s">
        <v>397</v>
      </c>
      <c r="AU178" s="452" t="s">
        <v>397</v>
      </c>
      <c r="AV178" s="452" t="s">
        <v>397</v>
      </c>
      <c r="AW178" s="452" t="s">
        <v>397</v>
      </c>
      <c r="AX178" s="452" t="s">
        <v>397</v>
      </c>
      <c r="AY178" s="452" t="s">
        <v>397</v>
      </c>
      <c r="AZ178" s="452" t="s">
        <v>397</v>
      </c>
      <c r="BA178" s="452" t="s">
        <v>397</v>
      </c>
      <c r="BB178" s="452" t="s">
        <v>397</v>
      </c>
      <c r="BC178" s="452" t="s">
        <v>397</v>
      </c>
      <c r="BD178" s="452" t="s">
        <v>397</v>
      </c>
      <c r="BE178" s="452" t="s">
        <v>397</v>
      </c>
      <c r="BF178" s="452" t="s">
        <v>397</v>
      </c>
      <c r="BG178" s="452" t="s">
        <v>397</v>
      </c>
      <c r="BH178" s="452" t="s">
        <v>397</v>
      </c>
      <c r="BI178" s="452" t="s">
        <v>397</v>
      </c>
      <c r="BJ178" s="452" t="s">
        <v>397</v>
      </c>
      <c r="BK178" s="452" t="s">
        <v>397</v>
      </c>
      <c r="BL178" s="452" t="s">
        <v>397</v>
      </c>
      <c r="BM178" s="452" t="s">
        <v>397</v>
      </c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449" t="s">
        <v>131</v>
      </c>
      <c r="DP178" s="219" t="s">
        <v>397</v>
      </c>
      <c r="DQ178" s="219" t="s">
        <v>397</v>
      </c>
      <c r="DR178" s="219" t="s">
        <v>397</v>
      </c>
      <c r="DS178" s="219" t="s">
        <v>397</v>
      </c>
      <c r="DT178" s="219" t="s">
        <v>397</v>
      </c>
      <c r="DU178" s="219" t="s">
        <v>397</v>
      </c>
      <c r="DV178" s="219" t="s">
        <v>397</v>
      </c>
      <c r="DW178" s="219" t="s">
        <v>397</v>
      </c>
      <c r="DX178" s="219" t="s">
        <v>397</v>
      </c>
      <c r="DY178" s="219" t="s">
        <v>397</v>
      </c>
      <c r="DZ178" s="219" t="s">
        <v>397</v>
      </c>
      <c r="EA178" s="219" t="s">
        <v>397</v>
      </c>
      <c r="EB178" s="219" t="s">
        <v>397</v>
      </c>
      <c r="EC178" s="219" t="s">
        <v>397</v>
      </c>
      <c r="ED178" s="219" t="s">
        <v>397</v>
      </c>
      <c r="EE178" s="219" t="s">
        <v>397</v>
      </c>
      <c r="EF178" s="219" t="s">
        <v>397</v>
      </c>
      <c r="EG178" s="219" t="s">
        <v>397</v>
      </c>
      <c r="EH178" s="219" t="s">
        <v>397</v>
      </c>
      <c r="EI178" s="2"/>
      <c r="EJ178" s="2"/>
      <c r="EK178" s="2"/>
      <c r="EL178" s="2"/>
      <c r="EM178" s="452" t="s">
        <v>397</v>
      </c>
      <c r="EN178" s="452" t="s">
        <v>397</v>
      </c>
      <c r="EO178" s="452" t="s">
        <v>397</v>
      </c>
      <c r="EP178" s="452" t="s">
        <v>397</v>
      </c>
      <c r="EQ178" s="452" t="s">
        <v>397</v>
      </c>
      <c r="ER178" s="452" t="s">
        <v>397</v>
      </c>
      <c r="ES178" s="452" t="s">
        <v>397</v>
      </c>
      <c r="ET178" s="452" t="s">
        <v>397</v>
      </c>
      <c r="EU178" s="452" t="s">
        <v>397</v>
      </c>
      <c r="EV178" s="452" t="s">
        <v>397</v>
      </c>
      <c r="EW178" s="452" t="s">
        <v>397</v>
      </c>
      <c r="EX178" s="452" t="s">
        <v>397</v>
      </c>
      <c r="EY178" s="452" t="s">
        <v>397</v>
      </c>
      <c r="EZ178" s="452" t="s">
        <v>397</v>
      </c>
      <c r="FA178" s="452" t="s">
        <v>397</v>
      </c>
      <c r="FB178" s="452" t="s">
        <v>397</v>
      </c>
      <c r="FC178" s="452" t="s">
        <v>397</v>
      </c>
      <c r="FD178" s="452" t="s">
        <v>397</v>
      </c>
      <c r="FE178" s="452" t="s">
        <v>397</v>
      </c>
      <c r="FF178" s="452" t="s">
        <v>397</v>
      </c>
      <c r="FG178" s="452" t="s">
        <v>397</v>
      </c>
      <c r="FH178" s="452" t="s">
        <v>397</v>
      </c>
      <c r="FI178" s="452" t="s">
        <v>397</v>
      </c>
      <c r="FJ178" s="452" t="s">
        <v>397</v>
      </c>
      <c r="FK178" s="452" t="s">
        <v>397</v>
      </c>
      <c r="FL178" s="452" t="s">
        <v>397</v>
      </c>
      <c r="FM178" s="452" t="s">
        <v>397</v>
      </c>
      <c r="FN178" s="452" t="s">
        <v>397</v>
      </c>
      <c r="FO178" s="452" t="s">
        <v>397</v>
      </c>
      <c r="FP178" s="452" t="s">
        <v>397</v>
      </c>
      <c r="FQ178" s="452" t="s">
        <v>397</v>
      </c>
      <c r="FR178" s="452" t="s">
        <v>397</v>
      </c>
      <c r="FS178" s="452" t="s">
        <v>397</v>
      </c>
      <c r="FT178" s="452" t="s">
        <v>397</v>
      </c>
      <c r="FU178" s="452" t="s">
        <v>397</v>
      </c>
      <c r="FV178" s="452" t="s">
        <v>397</v>
      </c>
      <c r="FW178" s="452" t="s">
        <v>397</v>
      </c>
      <c r="FX178" s="452" t="s">
        <v>397</v>
      </c>
      <c r="FY178" s="452" t="s">
        <v>397</v>
      </c>
      <c r="FZ178" s="452" t="s">
        <v>397</v>
      </c>
      <c r="GA178" s="452" t="s">
        <v>397</v>
      </c>
      <c r="GB178" s="452" t="s">
        <v>397</v>
      </c>
      <c r="GC178" s="452" t="s">
        <v>397</v>
      </c>
      <c r="GD178" s="452" t="s">
        <v>397</v>
      </c>
      <c r="GE178" s="452" t="s">
        <v>397</v>
      </c>
      <c r="GF178" s="452" t="s">
        <v>397</v>
      </c>
      <c r="GG178" s="452" t="s">
        <v>397</v>
      </c>
      <c r="GH178" s="452" t="s">
        <v>397</v>
      </c>
      <c r="GI178" s="452" t="s">
        <v>397</v>
      </c>
      <c r="GJ178" s="452" t="s">
        <v>397</v>
      </c>
      <c r="GK178" s="452" t="s">
        <v>397</v>
      </c>
      <c r="GL178" s="452" t="s">
        <v>397</v>
      </c>
      <c r="GM178" s="452" t="s">
        <v>397</v>
      </c>
      <c r="GN178" s="452" t="s">
        <v>397</v>
      </c>
      <c r="GO178" s="452" t="s">
        <v>397</v>
      </c>
      <c r="GP178" s="452" t="s">
        <v>397</v>
      </c>
      <c r="GQ178" s="452" t="s">
        <v>397</v>
      </c>
      <c r="GR178" s="452" t="s">
        <v>397</v>
      </c>
      <c r="GS178" s="452" t="s">
        <v>397</v>
      </c>
      <c r="GT178" s="452" t="s">
        <v>397</v>
      </c>
      <c r="GU178" s="452" t="s">
        <v>397</v>
      </c>
      <c r="GV178" s="452" t="s">
        <v>397</v>
      </c>
      <c r="GW178" s="452" t="s">
        <v>397</v>
      </c>
      <c r="GX178" s="452" t="s">
        <v>397</v>
      </c>
      <c r="GY178" s="452" t="s">
        <v>397</v>
      </c>
      <c r="GZ178" s="452" t="s">
        <v>397</v>
      </c>
      <c r="HA178" s="452" t="s">
        <v>397</v>
      </c>
      <c r="HB178" s="452" t="s">
        <v>397</v>
      </c>
      <c r="HC178" s="452" t="s">
        <v>397</v>
      </c>
      <c r="HD178" s="452" t="s">
        <v>397</v>
      </c>
      <c r="HE178" s="452" t="s">
        <v>397</v>
      </c>
      <c r="HF178" s="452" t="s">
        <v>397</v>
      </c>
      <c r="HG178" s="452" t="s">
        <v>397</v>
      </c>
      <c r="HH178" s="452" t="s">
        <v>397</v>
      </c>
      <c r="HI178" s="452" t="s">
        <v>397</v>
      </c>
      <c r="HJ178" s="452" t="s">
        <v>397</v>
      </c>
      <c r="HK178" s="452" t="s">
        <v>397</v>
      </c>
      <c r="HL178" s="452" t="s">
        <v>397</v>
      </c>
      <c r="HM178" s="452" t="s">
        <v>397</v>
      </c>
      <c r="HN178" s="452" t="s">
        <v>397</v>
      </c>
      <c r="HO178" s="452" t="s">
        <v>397</v>
      </c>
      <c r="HP178" s="452" t="s">
        <v>397</v>
      </c>
      <c r="HQ178" s="452" t="s">
        <v>397</v>
      </c>
      <c r="HR178" s="452" t="s">
        <v>397</v>
      </c>
      <c r="HS178" s="452" t="s">
        <v>397</v>
      </c>
      <c r="HT178" s="452" t="s">
        <v>397</v>
      </c>
      <c r="HU178" s="452" t="s">
        <v>397</v>
      </c>
      <c r="HV178" s="452" t="s">
        <v>397</v>
      </c>
      <c r="HW178" s="452" t="s">
        <v>397</v>
      </c>
      <c r="HX178" s="452" t="s">
        <v>397</v>
      </c>
      <c r="HY178" s="452" t="s">
        <v>397</v>
      </c>
      <c r="HZ178" s="452" t="s">
        <v>397</v>
      </c>
      <c r="IA178" s="452" t="s">
        <v>397</v>
      </c>
      <c r="IB178" s="452" t="s">
        <v>397</v>
      </c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Q178" s="2"/>
      <c r="MR178" s="2"/>
      <c r="MS178" s="2"/>
      <c r="MT178" s="2"/>
      <c r="MU178" s="2"/>
      <c r="MV178" s="2"/>
      <c r="MW178" s="2"/>
      <c r="MX178" s="2"/>
      <c r="MY178" s="2"/>
      <c r="MZ178" s="2"/>
      <c r="NA178" s="2"/>
      <c r="NB178" s="2"/>
      <c r="NC178" s="2"/>
      <c r="ND178" s="2"/>
      <c r="NE178" s="2"/>
      <c r="NF178" s="2"/>
      <c r="NG178" s="2"/>
      <c r="NH178" s="2"/>
      <c r="NI178" s="2"/>
      <c r="NJ178" s="2"/>
      <c r="NK178" s="2"/>
      <c r="NL178" s="2"/>
      <c r="NM178" s="2"/>
      <c r="NN178" s="2"/>
      <c r="NO178" s="2"/>
      <c r="NP178" s="2"/>
      <c r="NQ178" s="2"/>
      <c r="NR178" s="2"/>
      <c r="NS178" s="2"/>
      <c r="NT178" s="2"/>
      <c r="NU178" s="2"/>
      <c r="NV178" s="2"/>
      <c r="NW178" s="2"/>
      <c r="NX178" s="2"/>
      <c r="NY178" s="2"/>
      <c r="NZ178" s="2"/>
      <c r="OA178" s="2"/>
      <c r="OB178" s="2"/>
      <c r="OC178" s="2"/>
      <c r="OD178" s="2"/>
      <c r="OE178" s="2"/>
      <c r="OF178" s="2"/>
      <c r="OG178" s="2"/>
      <c r="OH178" s="2"/>
      <c r="OI178" s="2"/>
      <c r="OJ178" s="2"/>
      <c r="OK178" s="2"/>
      <c r="OL178" s="2"/>
      <c r="OM178" s="2"/>
      <c r="ON178" s="2"/>
      <c r="OO178" s="2"/>
      <c r="OP178" s="2"/>
      <c r="OQ178" s="2"/>
      <c r="OR178" s="2"/>
      <c r="OS178" s="2"/>
      <c r="OT178" s="2"/>
      <c r="OU178" s="2"/>
      <c r="OV178" s="2"/>
      <c r="OW178" s="2"/>
      <c r="OX178" s="2"/>
      <c r="OY178" s="2"/>
      <c r="OZ178" s="2"/>
      <c r="PA178" s="2"/>
      <c r="PB178" s="2"/>
      <c r="PC178" s="2"/>
      <c r="PD178" s="2"/>
      <c r="PE178" s="2"/>
      <c r="PF178" s="2"/>
      <c r="PG178" s="2"/>
      <c r="PH178" s="2"/>
      <c r="PI178" s="2"/>
      <c r="PJ178" s="2"/>
      <c r="PK178" s="2"/>
      <c r="PL178" s="2"/>
      <c r="PM178" s="2"/>
      <c r="PN178" s="2"/>
      <c r="PO178" s="2"/>
      <c r="PP178" s="2"/>
      <c r="PQ178" s="2"/>
      <c r="PR178" s="2"/>
      <c r="PS178" s="2"/>
      <c r="PT178" s="2"/>
      <c r="PU178" s="2"/>
      <c r="PV178" s="2"/>
      <c r="PW178" s="2"/>
      <c r="PX178" s="2"/>
      <c r="PY178" s="2"/>
      <c r="PZ178" s="2"/>
      <c r="QA178" s="2"/>
      <c r="QB178" s="2"/>
      <c r="QC178" s="2"/>
      <c r="QD178" s="2"/>
      <c r="QE178" s="2"/>
      <c r="QF178" s="2"/>
      <c r="QG178" s="2"/>
      <c r="QH178" s="2"/>
      <c r="QI178" s="2"/>
      <c r="QJ178" s="2"/>
      <c r="QK178" s="2"/>
      <c r="QL178" s="2"/>
      <c r="QM178" s="2"/>
      <c r="QN178" s="2"/>
      <c r="QO178" s="2"/>
      <c r="QP178" s="2"/>
      <c r="QQ178" s="2"/>
      <c r="QR178" s="2"/>
      <c r="QS178" s="2"/>
      <c r="QT178" s="2"/>
      <c r="QU178" s="2"/>
      <c r="QV178" s="2"/>
      <c r="QW178" s="2"/>
      <c r="QX178" s="2"/>
      <c r="QY178" s="2"/>
      <c r="QZ178" s="2"/>
      <c r="RA178" s="2"/>
      <c r="RB178" s="2"/>
      <c r="RC178" s="2"/>
      <c r="RD178" s="2"/>
      <c r="RE178" s="2"/>
      <c r="RF178" s="2"/>
      <c r="RG178" s="2"/>
      <c r="RH178" s="2"/>
      <c r="RI178" s="2"/>
      <c r="RJ178" s="2"/>
      <c r="RK178" s="2"/>
      <c r="RL178" s="2"/>
      <c r="RM178" s="2"/>
      <c r="RN178" s="2"/>
      <c r="RO178" s="2"/>
      <c r="RP178" s="2"/>
      <c r="RQ178" s="2"/>
      <c r="RR178" s="2"/>
      <c r="RS178" s="2"/>
      <c r="RT178" s="2"/>
      <c r="RU178" s="2"/>
      <c r="RV178" s="2"/>
      <c r="RW178" s="2"/>
      <c r="RX178" s="2"/>
      <c r="RY178" s="2"/>
      <c r="RZ178" s="2"/>
      <c r="SA178" s="2"/>
      <c r="SB178" s="2"/>
      <c r="SC178" s="2"/>
      <c r="SD178" s="2"/>
      <c r="SE178" s="2"/>
      <c r="SF178" s="2"/>
      <c r="SG178" s="2"/>
    </row>
    <row r="179" spans="1:501">
      <c r="O179" s="454"/>
    </row>
    <row r="180" spans="1:501">
      <c r="A180" s="364"/>
      <c r="B180" s="14" t="s">
        <v>365</v>
      </c>
      <c r="C180" s="364" t="s">
        <v>397</v>
      </c>
      <c r="D180" s="364" t="s">
        <v>397</v>
      </c>
      <c r="E180" s="364" t="s">
        <v>397</v>
      </c>
      <c r="F180" s="364" t="s">
        <v>397</v>
      </c>
      <c r="G180" s="364" t="s">
        <v>397</v>
      </c>
      <c r="H180" s="364" t="s">
        <v>397</v>
      </c>
      <c r="I180" s="364" t="s">
        <v>397</v>
      </c>
      <c r="J180" s="364" t="s">
        <v>397</v>
      </c>
      <c r="K180" s="364" t="s">
        <v>397</v>
      </c>
      <c r="L180" s="364" t="s">
        <v>397</v>
      </c>
      <c r="M180" s="364" t="s">
        <v>397</v>
      </c>
      <c r="N180" s="364" t="s">
        <v>397</v>
      </c>
      <c r="O180" s="364" t="s">
        <v>397</v>
      </c>
      <c r="P180" s="364" t="s">
        <v>397</v>
      </c>
      <c r="Q180" s="364" t="s">
        <v>397</v>
      </c>
      <c r="R180" s="364" t="s">
        <v>397</v>
      </c>
      <c r="S180" s="364" t="s">
        <v>397</v>
      </c>
      <c r="T180" s="364" t="s">
        <v>397</v>
      </c>
      <c r="U180" s="364" t="s">
        <v>397</v>
      </c>
      <c r="V180" s="364" t="s">
        <v>397</v>
      </c>
      <c r="W180" s="364" t="s">
        <v>397</v>
      </c>
      <c r="X180" s="364" t="s">
        <v>397</v>
      </c>
      <c r="Y180" s="364" t="s">
        <v>397</v>
      </c>
      <c r="Z180" s="364" t="s">
        <v>397</v>
      </c>
      <c r="AA180" s="364" t="s">
        <v>397</v>
      </c>
      <c r="AB180" s="364" t="s">
        <v>397</v>
      </c>
      <c r="AC180" s="364" t="s">
        <v>397</v>
      </c>
      <c r="AD180" s="364" t="s">
        <v>397</v>
      </c>
      <c r="AE180" s="364" t="s">
        <v>397</v>
      </c>
      <c r="AF180" s="364" t="s">
        <v>397</v>
      </c>
      <c r="AG180" s="364" t="s">
        <v>397</v>
      </c>
      <c r="AH180" s="364" t="s">
        <v>397</v>
      </c>
      <c r="AI180" s="364" t="s">
        <v>397</v>
      </c>
      <c r="AJ180" s="364" t="s">
        <v>397</v>
      </c>
      <c r="AK180" s="364" t="s">
        <v>397</v>
      </c>
      <c r="AL180" s="364" t="s">
        <v>397</v>
      </c>
      <c r="AM180" s="364" t="s">
        <v>397</v>
      </c>
      <c r="AN180" s="364" t="s">
        <v>397</v>
      </c>
      <c r="AO180" s="364" t="s">
        <v>397</v>
      </c>
      <c r="AP180" s="364" t="s">
        <v>397</v>
      </c>
      <c r="AQ180" s="364">
        <v>1605.7473456551204</v>
      </c>
      <c r="AR180" s="364" t="s">
        <v>397</v>
      </c>
      <c r="AS180" s="364" t="s">
        <v>397</v>
      </c>
      <c r="AT180" s="364" t="s">
        <v>397</v>
      </c>
      <c r="AU180" s="364" t="s">
        <v>397</v>
      </c>
      <c r="AV180" s="364" t="s">
        <v>397</v>
      </c>
      <c r="AW180" s="364" t="s">
        <v>397</v>
      </c>
      <c r="AX180" s="364" t="s">
        <v>397</v>
      </c>
      <c r="AY180" s="364" t="s">
        <v>397</v>
      </c>
      <c r="AZ180" s="364" t="s">
        <v>397</v>
      </c>
      <c r="BA180" s="364" t="s">
        <v>397</v>
      </c>
      <c r="BB180" s="364" t="s">
        <v>397</v>
      </c>
      <c r="BC180" s="364" t="s">
        <v>397</v>
      </c>
      <c r="BD180" s="364" t="s">
        <v>397</v>
      </c>
      <c r="BE180" s="364" t="s">
        <v>397</v>
      </c>
      <c r="BF180" s="364" t="s">
        <v>397</v>
      </c>
      <c r="BG180" s="364" t="s">
        <v>397</v>
      </c>
      <c r="BH180" s="364" t="s">
        <v>397</v>
      </c>
      <c r="BI180" s="364" t="s">
        <v>397</v>
      </c>
      <c r="BJ180" s="364" t="s">
        <v>397</v>
      </c>
      <c r="BK180" s="364" t="s">
        <v>397</v>
      </c>
      <c r="BL180" s="364" t="s">
        <v>397</v>
      </c>
      <c r="BM180" s="364" t="s">
        <v>397</v>
      </c>
      <c r="BN180" s="364" t="s">
        <v>397</v>
      </c>
      <c r="BO180" s="364" t="s">
        <v>397</v>
      </c>
      <c r="BP180" s="364" t="s">
        <v>397</v>
      </c>
      <c r="BQ180" s="364" t="s">
        <v>397</v>
      </c>
      <c r="BR180" s="364" t="s">
        <v>397</v>
      </c>
      <c r="BS180" s="364" t="s">
        <v>397</v>
      </c>
      <c r="BT180" s="364" t="s">
        <v>397</v>
      </c>
      <c r="BU180" s="364" t="s">
        <v>397</v>
      </c>
      <c r="BV180" s="364" t="s">
        <v>397</v>
      </c>
      <c r="BW180" s="364" t="s">
        <v>397</v>
      </c>
      <c r="BX180" s="364" t="s">
        <v>397</v>
      </c>
      <c r="BY180" s="364" t="s">
        <v>397</v>
      </c>
      <c r="BZ180" s="364" t="s">
        <v>397</v>
      </c>
      <c r="CA180" s="364" t="s">
        <v>397</v>
      </c>
      <c r="CB180" s="364" t="s">
        <v>397</v>
      </c>
      <c r="CC180" s="364" t="s">
        <v>397</v>
      </c>
      <c r="CD180" s="364" t="s">
        <v>397</v>
      </c>
      <c r="CE180" s="364" t="s">
        <v>397</v>
      </c>
      <c r="CF180" s="364" t="s">
        <v>397</v>
      </c>
      <c r="CG180" s="364" t="s">
        <v>397</v>
      </c>
      <c r="CH180" s="364" t="s">
        <v>397</v>
      </c>
      <c r="CI180" s="364" t="s">
        <v>397</v>
      </c>
      <c r="CJ180" s="364" t="s">
        <v>397</v>
      </c>
      <c r="CK180" s="364" t="s">
        <v>397</v>
      </c>
      <c r="CL180" s="364" t="s">
        <v>397</v>
      </c>
      <c r="CM180" s="364" t="s">
        <v>397</v>
      </c>
      <c r="CN180" s="364" t="s">
        <v>397</v>
      </c>
      <c r="CO180" s="364" t="s">
        <v>397</v>
      </c>
      <c r="CP180" s="364" t="s">
        <v>397</v>
      </c>
      <c r="CQ180" s="364" t="s">
        <v>397</v>
      </c>
      <c r="CR180" s="364" t="s">
        <v>397</v>
      </c>
      <c r="CS180" s="364" t="s">
        <v>397</v>
      </c>
      <c r="CT180" s="364" t="s">
        <v>397</v>
      </c>
      <c r="CU180" s="364" t="s">
        <v>397</v>
      </c>
      <c r="CV180" s="364" t="s">
        <v>397</v>
      </c>
      <c r="CW180" s="364" t="s">
        <v>397</v>
      </c>
      <c r="CX180" s="364" t="s">
        <v>397</v>
      </c>
      <c r="CY180" s="364" t="s">
        <v>397</v>
      </c>
      <c r="CZ180" s="364" t="s">
        <v>397</v>
      </c>
      <c r="DA180" s="364" t="s">
        <v>397</v>
      </c>
      <c r="DB180" s="364" t="s">
        <v>397</v>
      </c>
      <c r="DC180" s="364" t="s">
        <v>397</v>
      </c>
      <c r="DD180" s="364" t="s">
        <v>397</v>
      </c>
      <c r="DE180" s="364" t="s">
        <v>397</v>
      </c>
      <c r="DF180" s="364" t="s">
        <v>397</v>
      </c>
      <c r="DG180" s="364" t="s">
        <v>397</v>
      </c>
      <c r="DH180" s="364" t="s">
        <v>397</v>
      </c>
      <c r="DI180" s="364" t="s">
        <v>397</v>
      </c>
      <c r="DJ180" s="364" t="s">
        <v>397</v>
      </c>
      <c r="DK180" s="364" t="s">
        <v>397</v>
      </c>
      <c r="DL180" s="364" t="s">
        <v>397</v>
      </c>
      <c r="DM180" s="364" t="s">
        <v>397</v>
      </c>
      <c r="DN180" s="364" t="s">
        <v>397</v>
      </c>
      <c r="DO180" s="364" t="s">
        <v>365</v>
      </c>
      <c r="DP180" s="364" t="s">
        <v>397</v>
      </c>
      <c r="DQ180" s="364" t="s">
        <v>397</v>
      </c>
      <c r="DR180" s="364" t="s">
        <v>397</v>
      </c>
      <c r="DS180" s="364" t="s">
        <v>397</v>
      </c>
      <c r="DT180" s="364" t="s">
        <v>397</v>
      </c>
      <c r="DU180" s="364" t="s">
        <v>397</v>
      </c>
      <c r="DV180" s="364" t="s">
        <v>397</v>
      </c>
      <c r="DW180" s="364" t="s">
        <v>397</v>
      </c>
      <c r="DX180" s="364" t="s">
        <v>397</v>
      </c>
      <c r="DY180" s="364" t="s">
        <v>397</v>
      </c>
      <c r="DZ180" s="364" t="s">
        <v>397</v>
      </c>
      <c r="EA180" s="364" t="s">
        <v>397</v>
      </c>
      <c r="EB180" s="364" t="s">
        <v>397</v>
      </c>
      <c r="EC180" s="364" t="s">
        <v>397</v>
      </c>
      <c r="ED180" s="364" t="s">
        <v>397</v>
      </c>
      <c r="EE180" s="364" t="s">
        <v>397</v>
      </c>
      <c r="EF180" s="364" t="s">
        <v>397</v>
      </c>
      <c r="EG180" s="364" t="s">
        <v>397</v>
      </c>
      <c r="EH180" s="364" t="s">
        <v>397</v>
      </c>
      <c r="EI180" s="364" t="s">
        <v>397</v>
      </c>
      <c r="EJ180" s="364" t="s">
        <v>397</v>
      </c>
      <c r="EK180" s="364" t="s">
        <v>397</v>
      </c>
      <c r="EL180" s="364" t="s">
        <v>397</v>
      </c>
      <c r="EM180" s="364" t="s">
        <v>397</v>
      </c>
      <c r="EN180" s="364" t="s">
        <v>397</v>
      </c>
      <c r="EO180" s="364" t="s">
        <v>397</v>
      </c>
      <c r="EP180" s="364" t="s">
        <v>397</v>
      </c>
      <c r="EQ180" s="364" t="s">
        <v>397</v>
      </c>
      <c r="ER180" s="364" t="s">
        <v>397</v>
      </c>
      <c r="ES180" s="364" t="s">
        <v>397</v>
      </c>
      <c r="ET180" s="364" t="s">
        <v>397</v>
      </c>
      <c r="EU180" s="364" t="s">
        <v>397</v>
      </c>
      <c r="EV180" s="364" t="s">
        <v>397</v>
      </c>
      <c r="EW180" s="364" t="s">
        <v>397</v>
      </c>
      <c r="EX180" s="364" t="s">
        <v>397</v>
      </c>
      <c r="EY180" s="364" t="s">
        <v>397</v>
      </c>
      <c r="EZ180" s="364" t="s">
        <v>397</v>
      </c>
      <c r="FA180" s="364" t="s">
        <v>397</v>
      </c>
      <c r="FB180" s="364" t="s">
        <v>397</v>
      </c>
      <c r="FC180" s="364" t="s">
        <v>397</v>
      </c>
      <c r="FD180" s="364" t="s">
        <v>397</v>
      </c>
      <c r="FE180" s="364" t="s">
        <v>397</v>
      </c>
      <c r="FF180" s="364" t="s">
        <v>397</v>
      </c>
      <c r="FG180" s="364" t="s">
        <v>397</v>
      </c>
      <c r="FH180" s="364" t="s">
        <v>397</v>
      </c>
      <c r="FI180" s="364" t="s">
        <v>397</v>
      </c>
      <c r="FJ180" s="364" t="s">
        <v>397</v>
      </c>
      <c r="FK180" s="364" t="s">
        <v>397</v>
      </c>
      <c r="FL180" s="364" t="s">
        <v>397</v>
      </c>
      <c r="FM180" s="364" t="s">
        <v>397</v>
      </c>
      <c r="FN180" s="364" t="s">
        <v>397</v>
      </c>
      <c r="FO180" s="364" t="s">
        <v>397</v>
      </c>
      <c r="FP180" s="364" t="s">
        <v>397</v>
      </c>
      <c r="FQ180" s="364" t="s">
        <v>397</v>
      </c>
      <c r="FR180" s="364" t="s">
        <v>397</v>
      </c>
      <c r="FS180" s="364" t="s">
        <v>397</v>
      </c>
      <c r="FT180" s="364" t="s">
        <v>397</v>
      </c>
      <c r="FU180" s="364" t="s">
        <v>397</v>
      </c>
      <c r="FV180" s="364" t="s">
        <v>397</v>
      </c>
      <c r="FW180" s="364" t="s">
        <v>397</v>
      </c>
      <c r="FX180" s="364" t="s">
        <v>397</v>
      </c>
      <c r="FY180" s="364" t="s">
        <v>397</v>
      </c>
      <c r="FZ180" s="364" t="s">
        <v>397</v>
      </c>
      <c r="GA180" s="364" t="s">
        <v>397</v>
      </c>
      <c r="GB180" s="364" t="s">
        <v>397</v>
      </c>
      <c r="GC180" s="364" t="s">
        <v>397</v>
      </c>
      <c r="GD180" s="364" t="s">
        <v>397</v>
      </c>
      <c r="GE180" s="364" t="s">
        <v>397</v>
      </c>
      <c r="GF180" s="364" t="s">
        <v>397</v>
      </c>
      <c r="GG180" s="364" t="s">
        <v>397</v>
      </c>
      <c r="GH180" s="364" t="s">
        <v>397</v>
      </c>
      <c r="GI180" s="364" t="s">
        <v>397</v>
      </c>
      <c r="GJ180" s="364" t="s">
        <v>397</v>
      </c>
      <c r="GK180" s="364" t="s">
        <v>397</v>
      </c>
      <c r="GL180" s="364" t="s">
        <v>397</v>
      </c>
      <c r="GM180" s="364" t="s">
        <v>397</v>
      </c>
      <c r="GN180" s="364" t="s">
        <v>397</v>
      </c>
      <c r="GO180" s="364" t="s">
        <v>397</v>
      </c>
      <c r="GP180" s="364" t="s">
        <v>397</v>
      </c>
      <c r="GQ180" s="364" t="s">
        <v>397</v>
      </c>
      <c r="GR180" s="364" t="s">
        <v>397</v>
      </c>
      <c r="GS180" s="364" t="s">
        <v>397</v>
      </c>
      <c r="GT180" s="364" t="s">
        <v>397</v>
      </c>
      <c r="GU180" s="364" t="s">
        <v>397</v>
      </c>
      <c r="GV180" s="364" t="s">
        <v>397</v>
      </c>
      <c r="GW180" s="364" t="s">
        <v>397</v>
      </c>
      <c r="GX180" s="364" t="s">
        <v>397</v>
      </c>
      <c r="GY180" s="364" t="s">
        <v>397</v>
      </c>
      <c r="GZ180" s="364" t="s">
        <v>397</v>
      </c>
      <c r="HA180" s="364" t="s">
        <v>397</v>
      </c>
      <c r="HB180" s="364" t="s">
        <v>397</v>
      </c>
      <c r="HC180" s="364" t="s">
        <v>397</v>
      </c>
      <c r="HD180" s="364" t="s">
        <v>397</v>
      </c>
      <c r="HE180" s="364" t="s">
        <v>397</v>
      </c>
      <c r="HF180" s="364" t="s">
        <v>397</v>
      </c>
      <c r="HG180" s="364" t="s">
        <v>397</v>
      </c>
      <c r="HH180" s="364" t="s">
        <v>397</v>
      </c>
      <c r="HI180" s="364" t="s">
        <v>397</v>
      </c>
      <c r="HJ180" s="364" t="s">
        <v>397</v>
      </c>
      <c r="HK180" s="364" t="s">
        <v>397</v>
      </c>
      <c r="HL180" s="364" t="s">
        <v>397</v>
      </c>
      <c r="HM180" s="364" t="s">
        <v>397</v>
      </c>
      <c r="HN180" s="364" t="s">
        <v>397</v>
      </c>
      <c r="HO180" s="364" t="s">
        <v>397</v>
      </c>
      <c r="HP180" s="364" t="s">
        <v>397</v>
      </c>
      <c r="HQ180" s="364" t="s">
        <v>397</v>
      </c>
      <c r="HR180" s="364" t="s">
        <v>397</v>
      </c>
      <c r="HS180" s="364" t="s">
        <v>397</v>
      </c>
      <c r="HT180" s="364" t="s">
        <v>397</v>
      </c>
      <c r="HU180" s="364" t="s">
        <v>397</v>
      </c>
      <c r="HV180" s="364" t="s">
        <v>397</v>
      </c>
      <c r="HW180" s="364" t="s">
        <v>397</v>
      </c>
      <c r="HX180" s="364" t="s">
        <v>397</v>
      </c>
      <c r="HY180" s="364" t="s">
        <v>397</v>
      </c>
      <c r="HZ180" s="364" t="s">
        <v>397</v>
      </c>
      <c r="IA180" s="364" t="s">
        <v>397</v>
      </c>
      <c r="IB180" s="364" t="s">
        <v>397</v>
      </c>
      <c r="IC180" s="364"/>
      <c r="ID180" s="364"/>
      <c r="IE180" s="364"/>
      <c r="IF180" s="364"/>
      <c r="IG180" s="364"/>
      <c r="IH180" s="364"/>
      <c r="II180" s="364"/>
      <c r="IJ180" s="364"/>
      <c r="IK180" s="364"/>
      <c r="IL180" s="364"/>
      <c r="IM180" s="364"/>
      <c r="IN180" s="364"/>
      <c r="IO180" s="364"/>
      <c r="IP180" s="364"/>
      <c r="IQ180" s="364"/>
      <c r="IR180" s="364"/>
      <c r="IS180" s="364"/>
      <c r="IT180" s="364"/>
      <c r="IU180" s="364"/>
      <c r="IV180" s="364"/>
      <c r="IW180" s="364"/>
      <c r="IX180" s="364"/>
      <c r="IY180" s="364"/>
      <c r="IZ180" s="364"/>
      <c r="JA180" s="364"/>
      <c r="JB180" s="364"/>
      <c r="JC180" s="364"/>
      <c r="JD180" s="364"/>
      <c r="JE180" s="364"/>
      <c r="JF180" s="364"/>
      <c r="JG180" s="364"/>
      <c r="JH180" s="364"/>
      <c r="JI180" s="364"/>
      <c r="JJ180" s="364"/>
      <c r="JK180" s="364"/>
      <c r="JL180" s="364"/>
      <c r="JM180" s="364"/>
      <c r="JN180" s="364"/>
      <c r="JO180" s="364"/>
      <c r="JP180" s="364"/>
      <c r="JQ180" s="364"/>
      <c r="JR180" s="364"/>
      <c r="JS180" s="364"/>
      <c r="JT180" s="364"/>
      <c r="JU180" s="364"/>
      <c r="JV180" s="364"/>
      <c r="JW180" s="364"/>
      <c r="JX180" s="364"/>
      <c r="JY180" s="364"/>
      <c r="JZ180" s="364"/>
      <c r="KA180" s="364"/>
      <c r="KB180" s="364"/>
      <c r="KC180" s="364"/>
      <c r="KD180" s="364"/>
      <c r="KE180" s="364"/>
      <c r="KF180" s="364"/>
      <c r="KG180" s="364"/>
      <c r="KH180" s="364"/>
      <c r="KI180" s="364"/>
      <c r="KJ180" s="364"/>
      <c r="KK180" s="364"/>
      <c r="KL180" s="364"/>
      <c r="KM180" s="364"/>
      <c r="KN180" s="364"/>
      <c r="KO180" s="364"/>
      <c r="KP180" s="364"/>
      <c r="KQ180" s="364"/>
      <c r="KR180" s="364"/>
      <c r="KS180" s="364"/>
      <c r="KT180" s="364"/>
      <c r="KU180" s="364"/>
      <c r="KV180" s="364"/>
      <c r="KW180" s="364"/>
      <c r="KX180" s="364"/>
      <c r="KY180" s="364"/>
      <c r="KZ180" s="364"/>
      <c r="LA180" s="364"/>
      <c r="LB180" s="364"/>
      <c r="LC180" s="364"/>
      <c r="LD180" s="364"/>
      <c r="LE180" s="364"/>
      <c r="LF180" s="364"/>
      <c r="LG180" s="364"/>
      <c r="LH180" s="364"/>
      <c r="LI180" s="364"/>
      <c r="LJ180" s="364"/>
      <c r="LK180" s="364"/>
      <c r="LL180" s="364"/>
      <c r="LM180" s="364"/>
      <c r="LN180" s="364"/>
      <c r="LO180" s="364"/>
      <c r="LP180" s="364"/>
      <c r="LQ180" s="364"/>
      <c r="LR180" s="364"/>
      <c r="LS180" s="364"/>
      <c r="LT180" s="364"/>
      <c r="LU180" s="364"/>
      <c r="LV180" s="364"/>
      <c r="LW180" s="364"/>
      <c r="LX180" s="364"/>
      <c r="LY180" s="364"/>
      <c r="LZ180" s="364"/>
      <c r="MA180" s="364"/>
      <c r="MB180" s="364"/>
      <c r="MC180" s="364"/>
      <c r="MD180" s="364"/>
      <c r="ME180" s="364"/>
      <c r="MF180" s="364"/>
      <c r="MG180" s="364"/>
      <c r="MH180" s="364"/>
      <c r="MI180" s="364"/>
      <c r="MJ180" s="364"/>
      <c r="MK180" s="364"/>
      <c r="ML180" s="364"/>
      <c r="MM180" s="364"/>
      <c r="MN180" s="364"/>
      <c r="MO180" s="364"/>
      <c r="MP180" s="364"/>
      <c r="MQ180" s="364"/>
      <c r="MR180" s="364"/>
      <c r="MS180" s="364"/>
      <c r="MT180" s="364"/>
      <c r="MU180" s="364"/>
      <c r="MV180" s="364"/>
      <c r="MW180" s="364"/>
      <c r="MX180" s="364"/>
      <c r="MY180" s="364"/>
      <c r="MZ180" s="364"/>
      <c r="NA180" s="364"/>
      <c r="NB180" s="364"/>
      <c r="NC180" s="364"/>
      <c r="ND180" s="364"/>
      <c r="NE180" s="364"/>
      <c r="NF180" s="364"/>
      <c r="NG180" s="364"/>
      <c r="NH180" s="364"/>
      <c r="NI180" s="364"/>
      <c r="NJ180" s="364"/>
      <c r="NK180" s="364"/>
      <c r="NL180" s="364"/>
      <c r="NM180" s="364"/>
      <c r="NN180" s="364"/>
      <c r="NO180" s="364"/>
      <c r="NP180" s="364"/>
      <c r="NQ180" s="364"/>
      <c r="NR180" s="364"/>
      <c r="NS180" s="364"/>
      <c r="NT180" s="364"/>
      <c r="NU180" s="364"/>
      <c r="NV180" s="364"/>
      <c r="NW180" s="364"/>
      <c r="NX180" s="364"/>
      <c r="NY180" s="364"/>
      <c r="NZ180" s="364"/>
      <c r="OA180" s="364"/>
      <c r="OB180" s="364"/>
      <c r="OC180" s="364"/>
      <c r="OD180" s="364"/>
      <c r="OE180" s="364"/>
      <c r="OF180" s="364"/>
      <c r="OG180" s="364"/>
      <c r="OH180" s="364"/>
      <c r="OI180" s="364"/>
      <c r="OJ180" s="364"/>
      <c r="OK180" s="364"/>
      <c r="OL180" s="364"/>
      <c r="OM180" s="364"/>
      <c r="ON180" s="364"/>
      <c r="OO180" s="364"/>
      <c r="OP180" s="364"/>
      <c r="OQ180" s="364"/>
      <c r="OR180" s="364"/>
      <c r="OS180" s="364"/>
      <c r="OT180" s="364"/>
      <c r="OU180" s="364"/>
      <c r="OV180" s="364"/>
      <c r="OW180" s="364"/>
      <c r="OX180" s="364"/>
      <c r="OY180" s="364"/>
      <c r="OZ180" s="364"/>
      <c r="PA180" s="364"/>
      <c r="PB180" s="364"/>
      <c r="PC180" s="364"/>
      <c r="PD180" s="364"/>
      <c r="PE180" s="364"/>
      <c r="PF180" s="364"/>
      <c r="PG180" s="364"/>
      <c r="PH180" s="364"/>
      <c r="PI180" s="364"/>
      <c r="PJ180" s="364"/>
      <c r="PK180" s="364"/>
      <c r="PL180" s="364"/>
      <c r="PM180" s="364"/>
      <c r="PN180" s="364"/>
      <c r="PO180" s="364"/>
      <c r="PP180" s="364"/>
      <c r="PQ180" s="364"/>
      <c r="PR180" s="364"/>
      <c r="PS180" s="364"/>
      <c r="PT180" s="364"/>
      <c r="PU180" s="364"/>
      <c r="PV180" s="364"/>
      <c r="PW180" s="364"/>
      <c r="PX180" s="364"/>
      <c r="PY180" s="364"/>
      <c r="PZ180" s="364"/>
      <c r="QA180" s="364"/>
      <c r="QB180" s="364"/>
      <c r="QC180" s="364"/>
      <c r="QD180" s="364"/>
      <c r="QE180" s="364"/>
      <c r="QF180" s="364"/>
      <c r="QG180" s="364"/>
      <c r="QH180" s="364"/>
      <c r="QI180" s="364"/>
      <c r="QJ180" s="364"/>
      <c r="QK180" s="364"/>
      <c r="QL180" s="364"/>
      <c r="QM180" s="364"/>
      <c r="QN180" s="364"/>
      <c r="QO180" s="364"/>
      <c r="QP180" s="364"/>
      <c r="QQ180" s="364"/>
      <c r="QR180" s="364"/>
      <c r="QS180" s="364"/>
      <c r="QT180" s="364"/>
      <c r="QU180" s="364"/>
      <c r="QV180" s="364"/>
      <c r="QW180" s="364"/>
      <c r="QX180" s="364"/>
      <c r="QY180" s="364"/>
      <c r="QZ180" s="364"/>
      <c r="RA180" s="364"/>
      <c r="RB180" s="364"/>
      <c r="RC180" s="364"/>
      <c r="RD180" s="364"/>
      <c r="RE180" s="364"/>
      <c r="RF180" s="364"/>
      <c r="RG180" s="364"/>
      <c r="RH180" s="364"/>
      <c r="RI180" s="364"/>
      <c r="RJ180" s="364"/>
      <c r="RK180" s="364"/>
      <c r="RL180" s="364"/>
      <c r="RM180" s="364"/>
      <c r="RN180" s="364"/>
      <c r="RO180" s="364"/>
      <c r="RP180" s="364"/>
      <c r="RQ180" s="364"/>
      <c r="RR180" s="364"/>
      <c r="RS180" s="364"/>
      <c r="RT180" s="364"/>
      <c r="RU180" s="364"/>
      <c r="RV180" s="364"/>
      <c r="RW180" s="364"/>
      <c r="RX180" s="364"/>
      <c r="RY180" s="364"/>
      <c r="RZ180" s="364"/>
      <c r="SA180" s="364"/>
      <c r="SB180" s="364"/>
      <c r="SC180" s="364"/>
      <c r="SD180" s="364"/>
      <c r="SE180" s="364"/>
      <c r="SF180" s="364"/>
      <c r="SG180" s="364"/>
    </row>
    <row r="181" spans="1:501">
      <c r="A181" s="364"/>
      <c r="B181" s="14" t="s">
        <v>366</v>
      </c>
      <c r="C181" s="364" t="s">
        <v>397</v>
      </c>
      <c r="D181" s="364" t="s">
        <v>397</v>
      </c>
      <c r="E181" s="364" t="s">
        <v>397</v>
      </c>
      <c r="F181" s="364" t="s">
        <v>397</v>
      </c>
      <c r="G181" s="364" t="s">
        <v>397</v>
      </c>
      <c r="H181" s="364" t="s">
        <v>397</v>
      </c>
      <c r="I181" s="364" t="s">
        <v>397</v>
      </c>
      <c r="J181" s="364" t="s">
        <v>397</v>
      </c>
      <c r="K181" s="364" t="s">
        <v>397</v>
      </c>
      <c r="L181" s="364" t="s">
        <v>397</v>
      </c>
      <c r="M181" s="364" t="s">
        <v>397</v>
      </c>
      <c r="N181" s="364" t="s">
        <v>397</v>
      </c>
      <c r="O181" s="364" t="s">
        <v>397</v>
      </c>
      <c r="P181" s="364" t="s">
        <v>397</v>
      </c>
      <c r="Q181" s="364" t="s">
        <v>397</v>
      </c>
      <c r="R181" s="364" t="s">
        <v>397</v>
      </c>
      <c r="S181" s="364" t="s">
        <v>397</v>
      </c>
      <c r="T181" s="364" t="s">
        <v>397</v>
      </c>
      <c r="U181" s="364" t="s">
        <v>397</v>
      </c>
      <c r="V181" s="364" t="s">
        <v>397</v>
      </c>
      <c r="W181" s="364" t="s">
        <v>397</v>
      </c>
      <c r="X181" s="364" t="s">
        <v>397</v>
      </c>
      <c r="Y181" s="364" t="s">
        <v>397</v>
      </c>
      <c r="Z181" s="364" t="s">
        <v>397</v>
      </c>
      <c r="AA181" s="364" t="s">
        <v>397</v>
      </c>
      <c r="AB181" s="364" t="s">
        <v>397</v>
      </c>
      <c r="AC181" s="364" t="s">
        <v>397</v>
      </c>
      <c r="AD181" s="364" t="s">
        <v>397</v>
      </c>
      <c r="AE181" s="364" t="s">
        <v>397</v>
      </c>
      <c r="AF181" s="364" t="s">
        <v>397</v>
      </c>
      <c r="AG181" s="364" t="s">
        <v>397</v>
      </c>
      <c r="AH181" s="364" t="s">
        <v>397</v>
      </c>
      <c r="AI181" s="364" t="s">
        <v>397</v>
      </c>
      <c r="AJ181" s="364" t="s">
        <v>397</v>
      </c>
      <c r="AK181" s="364" t="s">
        <v>397</v>
      </c>
      <c r="AL181" s="364" t="s">
        <v>397</v>
      </c>
      <c r="AM181" s="364" t="s">
        <v>397</v>
      </c>
      <c r="AN181" s="364" t="s">
        <v>397</v>
      </c>
      <c r="AO181" s="364" t="s">
        <v>397</v>
      </c>
      <c r="AP181" s="364" t="s">
        <v>397</v>
      </c>
      <c r="AQ181" s="364">
        <v>783.90815299698795</v>
      </c>
      <c r="AR181" s="364" t="s">
        <v>397</v>
      </c>
      <c r="AS181" s="364" t="s">
        <v>397</v>
      </c>
      <c r="AT181" s="364" t="s">
        <v>397</v>
      </c>
      <c r="AU181" s="364" t="s">
        <v>397</v>
      </c>
      <c r="AV181" s="364" t="s">
        <v>397</v>
      </c>
      <c r="AW181" s="364" t="s">
        <v>397</v>
      </c>
      <c r="AX181" s="364" t="s">
        <v>397</v>
      </c>
      <c r="AY181" s="364" t="s">
        <v>397</v>
      </c>
      <c r="AZ181" s="364" t="s">
        <v>397</v>
      </c>
      <c r="BA181" s="364" t="s">
        <v>397</v>
      </c>
      <c r="BB181" s="364" t="s">
        <v>397</v>
      </c>
      <c r="BC181" s="364" t="s">
        <v>397</v>
      </c>
      <c r="BD181" s="364" t="s">
        <v>397</v>
      </c>
      <c r="BE181" s="364" t="s">
        <v>397</v>
      </c>
      <c r="BF181" s="364" t="s">
        <v>397</v>
      </c>
      <c r="BG181" s="364" t="s">
        <v>397</v>
      </c>
      <c r="BH181" s="364" t="s">
        <v>397</v>
      </c>
      <c r="BI181" s="364" t="s">
        <v>397</v>
      </c>
      <c r="BJ181" s="364" t="s">
        <v>397</v>
      </c>
      <c r="BK181" s="364" t="s">
        <v>397</v>
      </c>
      <c r="BL181" s="364" t="s">
        <v>397</v>
      </c>
      <c r="BM181" s="364" t="s">
        <v>397</v>
      </c>
      <c r="BN181" s="364" t="s">
        <v>397</v>
      </c>
      <c r="BO181" s="364" t="s">
        <v>397</v>
      </c>
      <c r="BP181" s="364" t="s">
        <v>397</v>
      </c>
      <c r="BQ181" s="364" t="s">
        <v>397</v>
      </c>
      <c r="BR181" s="364" t="s">
        <v>397</v>
      </c>
      <c r="BS181" s="364" t="s">
        <v>397</v>
      </c>
      <c r="BT181" s="364" t="s">
        <v>397</v>
      </c>
      <c r="BU181" s="364" t="s">
        <v>397</v>
      </c>
      <c r="BV181" s="364" t="s">
        <v>397</v>
      </c>
      <c r="BW181" s="364" t="s">
        <v>397</v>
      </c>
      <c r="BX181" s="364" t="s">
        <v>397</v>
      </c>
      <c r="BY181" s="364" t="s">
        <v>397</v>
      </c>
      <c r="BZ181" s="364" t="s">
        <v>397</v>
      </c>
      <c r="CA181" s="364" t="s">
        <v>397</v>
      </c>
      <c r="CB181" s="364" t="s">
        <v>397</v>
      </c>
      <c r="CC181" s="364" t="s">
        <v>397</v>
      </c>
      <c r="CD181" s="364" t="s">
        <v>397</v>
      </c>
      <c r="CE181" s="364" t="s">
        <v>397</v>
      </c>
      <c r="CF181" s="364" t="s">
        <v>397</v>
      </c>
      <c r="CG181" s="364" t="s">
        <v>397</v>
      </c>
      <c r="CH181" s="364" t="s">
        <v>397</v>
      </c>
      <c r="CI181" s="364" t="s">
        <v>397</v>
      </c>
      <c r="CJ181" s="364" t="s">
        <v>397</v>
      </c>
      <c r="CK181" s="364" t="s">
        <v>397</v>
      </c>
      <c r="CL181" s="364" t="s">
        <v>397</v>
      </c>
      <c r="CM181" s="364" t="s">
        <v>397</v>
      </c>
      <c r="CN181" s="364" t="s">
        <v>397</v>
      </c>
      <c r="CO181" s="364" t="s">
        <v>397</v>
      </c>
      <c r="CP181" s="364" t="s">
        <v>397</v>
      </c>
      <c r="CQ181" s="364" t="s">
        <v>397</v>
      </c>
      <c r="CR181" s="364" t="s">
        <v>397</v>
      </c>
      <c r="CS181" s="364" t="s">
        <v>397</v>
      </c>
      <c r="CT181" s="364" t="s">
        <v>397</v>
      </c>
      <c r="CU181" s="364" t="s">
        <v>397</v>
      </c>
      <c r="CV181" s="364" t="s">
        <v>397</v>
      </c>
      <c r="CW181" s="364" t="s">
        <v>397</v>
      </c>
      <c r="CX181" s="364" t="s">
        <v>397</v>
      </c>
      <c r="CY181" s="364" t="s">
        <v>397</v>
      </c>
      <c r="CZ181" s="364" t="s">
        <v>397</v>
      </c>
      <c r="DA181" s="364" t="s">
        <v>397</v>
      </c>
      <c r="DB181" s="364" t="s">
        <v>397</v>
      </c>
      <c r="DC181" s="364" t="s">
        <v>397</v>
      </c>
      <c r="DD181" s="364" t="s">
        <v>397</v>
      </c>
      <c r="DE181" s="364" t="s">
        <v>397</v>
      </c>
      <c r="DF181" s="364" t="s">
        <v>397</v>
      </c>
      <c r="DG181" s="364" t="s">
        <v>397</v>
      </c>
      <c r="DH181" s="364" t="s">
        <v>397</v>
      </c>
      <c r="DI181" s="364" t="s">
        <v>397</v>
      </c>
      <c r="DJ181" s="364" t="s">
        <v>397</v>
      </c>
      <c r="DK181" s="364" t="s">
        <v>397</v>
      </c>
      <c r="DL181" s="364" t="s">
        <v>397</v>
      </c>
      <c r="DM181" s="364" t="s">
        <v>397</v>
      </c>
      <c r="DN181" s="364" t="s">
        <v>397</v>
      </c>
      <c r="DO181" s="364" t="s">
        <v>366</v>
      </c>
      <c r="DP181" s="364" t="s">
        <v>397</v>
      </c>
      <c r="DQ181" s="364" t="s">
        <v>397</v>
      </c>
      <c r="DR181" s="364" t="s">
        <v>397</v>
      </c>
      <c r="DS181" s="364" t="s">
        <v>397</v>
      </c>
      <c r="DT181" s="364" t="s">
        <v>397</v>
      </c>
      <c r="DU181" s="364" t="s">
        <v>397</v>
      </c>
      <c r="DV181" s="364" t="s">
        <v>397</v>
      </c>
      <c r="DW181" s="364" t="s">
        <v>397</v>
      </c>
      <c r="DX181" s="364" t="s">
        <v>397</v>
      </c>
      <c r="DY181" s="364" t="s">
        <v>397</v>
      </c>
      <c r="DZ181" s="364" t="s">
        <v>397</v>
      </c>
      <c r="EA181" s="364" t="s">
        <v>397</v>
      </c>
      <c r="EB181" s="364" t="s">
        <v>397</v>
      </c>
      <c r="EC181" s="364" t="s">
        <v>397</v>
      </c>
      <c r="ED181" s="364" t="s">
        <v>397</v>
      </c>
      <c r="EE181" s="364" t="s">
        <v>397</v>
      </c>
      <c r="EF181" s="364" t="s">
        <v>397</v>
      </c>
      <c r="EG181" s="364" t="s">
        <v>397</v>
      </c>
      <c r="EH181" s="364" t="s">
        <v>397</v>
      </c>
      <c r="EI181" s="364" t="s">
        <v>397</v>
      </c>
      <c r="EJ181" s="364" t="s">
        <v>397</v>
      </c>
      <c r="EK181" s="364" t="s">
        <v>397</v>
      </c>
      <c r="EL181" s="364" t="s">
        <v>397</v>
      </c>
      <c r="EM181" s="364" t="s">
        <v>397</v>
      </c>
      <c r="EN181" s="364" t="s">
        <v>397</v>
      </c>
      <c r="EO181" s="364" t="s">
        <v>397</v>
      </c>
      <c r="EP181" s="364" t="s">
        <v>397</v>
      </c>
      <c r="EQ181" s="364" t="s">
        <v>397</v>
      </c>
      <c r="ER181" s="364" t="s">
        <v>397</v>
      </c>
      <c r="ES181" s="364" t="s">
        <v>397</v>
      </c>
      <c r="ET181" s="364" t="s">
        <v>397</v>
      </c>
      <c r="EU181" s="364" t="s">
        <v>397</v>
      </c>
      <c r="EV181" s="364" t="s">
        <v>397</v>
      </c>
      <c r="EW181" s="364" t="s">
        <v>397</v>
      </c>
      <c r="EX181" s="364" t="s">
        <v>397</v>
      </c>
      <c r="EY181" s="364" t="s">
        <v>397</v>
      </c>
      <c r="EZ181" s="364" t="s">
        <v>397</v>
      </c>
      <c r="FA181" s="364" t="s">
        <v>397</v>
      </c>
      <c r="FB181" s="364" t="s">
        <v>397</v>
      </c>
      <c r="FC181" s="364" t="s">
        <v>397</v>
      </c>
      <c r="FD181" s="364" t="s">
        <v>397</v>
      </c>
      <c r="FE181" s="364" t="s">
        <v>397</v>
      </c>
      <c r="FF181" s="364" t="s">
        <v>397</v>
      </c>
      <c r="FG181" s="364" t="s">
        <v>397</v>
      </c>
      <c r="FH181" s="364" t="s">
        <v>397</v>
      </c>
      <c r="FI181" s="364" t="s">
        <v>397</v>
      </c>
      <c r="FJ181" s="364" t="s">
        <v>397</v>
      </c>
      <c r="FK181" s="364" t="s">
        <v>397</v>
      </c>
      <c r="FL181" s="364" t="s">
        <v>397</v>
      </c>
      <c r="FM181" s="364" t="s">
        <v>397</v>
      </c>
      <c r="FN181" s="364" t="s">
        <v>397</v>
      </c>
      <c r="FO181" s="364" t="s">
        <v>397</v>
      </c>
      <c r="FP181" s="364" t="s">
        <v>397</v>
      </c>
      <c r="FQ181" s="364" t="s">
        <v>397</v>
      </c>
      <c r="FR181" s="364" t="s">
        <v>397</v>
      </c>
      <c r="FS181" s="364" t="s">
        <v>397</v>
      </c>
      <c r="FT181" s="364" t="s">
        <v>397</v>
      </c>
      <c r="FU181" s="364" t="s">
        <v>397</v>
      </c>
      <c r="FV181" s="364" t="s">
        <v>397</v>
      </c>
      <c r="FW181" s="364" t="s">
        <v>397</v>
      </c>
      <c r="FX181" s="364" t="s">
        <v>397</v>
      </c>
      <c r="FY181" s="364" t="s">
        <v>397</v>
      </c>
      <c r="FZ181" s="364" t="s">
        <v>397</v>
      </c>
      <c r="GA181" s="364" t="s">
        <v>397</v>
      </c>
      <c r="GB181" s="364" t="s">
        <v>397</v>
      </c>
      <c r="GC181" s="364" t="s">
        <v>397</v>
      </c>
      <c r="GD181" s="364" t="s">
        <v>397</v>
      </c>
      <c r="GE181" s="364" t="s">
        <v>397</v>
      </c>
      <c r="GF181" s="364" t="s">
        <v>397</v>
      </c>
      <c r="GG181" s="364" t="s">
        <v>397</v>
      </c>
      <c r="GH181" s="364" t="s">
        <v>397</v>
      </c>
      <c r="GI181" s="364" t="s">
        <v>397</v>
      </c>
      <c r="GJ181" s="364" t="s">
        <v>397</v>
      </c>
      <c r="GK181" s="364" t="s">
        <v>397</v>
      </c>
      <c r="GL181" s="364" t="s">
        <v>397</v>
      </c>
      <c r="GM181" s="364" t="s">
        <v>397</v>
      </c>
      <c r="GN181" s="364" t="s">
        <v>397</v>
      </c>
      <c r="GO181" s="364" t="s">
        <v>397</v>
      </c>
      <c r="GP181" s="364" t="s">
        <v>397</v>
      </c>
      <c r="GQ181" s="364" t="s">
        <v>397</v>
      </c>
      <c r="GR181" s="364" t="s">
        <v>397</v>
      </c>
      <c r="GS181" s="364" t="s">
        <v>397</v>
      </c>
      <c r="GT181" s="364" t="s">
        <v>397</v>
      </c>
      <c r="GU181" s="364" t="s">
        <v>397</v>
      </c>
      <c r="GV181" s="364" t="s">
        <v>397</v>
      </c>
      <c r="GW181" s="364" t="s">
        <v>397</v>
      </c>
      <c r="GX181" s="364" t="s">
        <v>397</v>
      </c>
      <c r="GY181" s="364" t="s">
        <v>397</v>
      </c>
      <c r="GZ181" s="364" t="s">
        <v>397</v>
      </c>
      <c r="HA181" s="364" t="s">
        <v>397</v>
      </c>
      <c r="HB181" s="364" t="s">
        <v>397</v>
      </c>
      <c r="HC181" s="364" t="s">
        <v>397</v>
      </c>
      <c r="HD181" s="364" t="s">
        <v>397</v>
      </c>
      <c r="HE181" s="364" t="s">
        <v>397</v>
      </c>
      <c r="HF181" s="364" t="s">
        <v>397</v>
      </c>
      <c r="HG181" s="364" t="s">
        <v>397</v>
      </c>
      <c r="HH181" s="364" t="s">
        <v>397</v>
      </c>
      <c r="HI181" s="364" t="s">
        <v>397</v>
      </c>
      <c r="HJ181" s="364" t="s">
        <v>397</v>
      </c>
      <c r="HK181" s="364" t="s">
        <v>397</v>
      </c>
      <c r="HL181" s="364" t="s">
        <v>397</v>
      </c>
      <c r="HM181" s="364" t="s">
        <v>397</v>
      </c>
      <c r="HN181" s="364" t="s">
        <v>397</v>
      </c>
      <c r="HO181" s="364" t="s">
        <v>397</v>
      </c>
      <c r="HP181" s="364" t="s">
        <v>397</v>
      </c>
      <c r="HQ181" s="364" t="s">
        <v>397</v>
      </c>
      <c r="HR181" s="364" t="s">
        <v>397</v>
      </c>
      <c r="HS181" s="364" t="s">
        <v>397</v>
      </c>
      <c r="HT181" s="364" t="s">
        <v>397</v>
      </c>
      <c r="HU181" s="364" t="s">
        <v>397</v>
      </c>
      <c r="HV181" s="364" t="s">
        <v>397</v>
      </c>
      <c r="HW181" s="364" t="s">
        <v>397</v>
      </c>
      <c r="HX181" s="364" t="s">
        <v>397</v>
      </c>
      <c r="HY181" s="364" t="s">
        <v>397</v>
      </c>
      <c r="HZ181" s="364" t="s">
        <v>397</v>
      </c>
      <c r="IA181" s="364" t="s">
        <v>397</v>
      </c>
      <c r="IB181" s="364" t="s">
        <v>397</v>
      </c>
      <c r="IC181" s="364"/>
      <c r="ID181" s="364"/>
      <c r="IE181" s="364"/>
      <c r="IF181" s="364"/>
      <c r="IG181" s="364"/>
      <c r="IH181" s="364"/>
      <c r="II181" s="364"/>
      <c r="IJ181" s="364"/>
      <c r="IK181" s="364"/>
      <c r="IL181" s="364"/>
      <c r="IM181" s="364"/>
      <c r="IN181" s="364"/>
      <c r="IO181" s="364"/>
      <c r="IP181" s="364"/>
      <c r="IQ181" s="364"/>
      <c r="IR181" s="364"/>
      <c r="IS181" s="364"/>
      <c r="IT181" s="364"/>
      <c r="IU181" s="364"/>
      <c r="IV181" s="364"/>
      <c r="IW181" s="364"/>
      <c r="IX181" s="364"/>
      <c r="IY181" s="364"/>
      <c r="IZ181" s="364"/>
      <c r="JA181" s="364"/>
      <c r="JB181" s="364"/>
      <c r="JC181" s="364"/>
      <c r="JD181" s="364"/>
      <c r="JE181" s="364"/>
      <c r="JF181" s="364"/>
      <c r="JG181" s="364"/>
      <c r="JH181" s="364"/>
      <c r="JI181" s="364"/>
      <c r="JJ181" s="364"/>
      <c r="JK181" s="364"/>
      <c r="JL181" s="364"/>
      <c r="JM181" s="364"/>
      <c r="JN181" s="364"/>
      <c r="JO181" s="364"/>
      <c r="JP181" s="364"/>
      <c r="JQ181" s="364"/>
      <c r="JR181" s="364"/>
      <c r="JS181" s="364"/>
      <c r="JT181" s="364"/>
      <c r="JU181" s="364"/>
      <c r="JV181" s="364"/>
      <c r="JW181" s="364"/>
      <c r="JX181" s="364"/>
      <c r="JY181" s="364"/>
      <c r="JZ181" s="364"/>
      <c r="KA181" s="364"/>
      <c r="KB181" s="364"/>
      <c r="KC181" s="364"/>
      <c r="KD181" s="364"/>
      <c r="KE181" s="364"/>
      <c r="KF181" s="364"/>
      <c r="KG181" s="364"/>
      <c r="KH181" s="364"/>
      <c r="KI181" s="364"/>
      <c r="KJ181" s="364"/>
      <c r="KK181" s="364"/>
      <c r="KL181" s="364"/>
      <c r="KM181" s="364"/>
      <c r="KN181" s="364"/>
      <c r="KO181" s="364"/>
      <c r="KP181" s="364"/>
      <c r="KQ181" s="364"/>
      <c r="KR181" s="364"/>
      <c r="KS181" s="364"/>
      <c r="KT181" s="364"/>
      <c r="KU181" s="364"/>
      <c r="KV181" s="364"/>
      <c r="KW181" s="364"/>
      <c r="KX181" s="364"/>
      <c r="KY181" s="364"/>
      <c r="KZ181" s="364"/>
      <c r="LA181" s="364"/>
      <c r="LB181" s="364"/>
      <c r="LC181" s="364"/>
      <c r="LD181" s="364"/>
      <c r="LE181" s="364"/>
      <c r="LF181" s="364"/>
      <c r="LG181" s="364"/>
      <c r="LH181" s="364"/>
      <c r="LI181" s="364"/>
      <c r="LJ181" s="364"/>
      <c r="LK181" s="364"/>
      <c r="LL181" s="364"/>
      <c r="LM181" s="364"/>
      <c r="LN181" s="364"/>
      <c r="LO181" s="364"/>
      <c r="LP181" s="364"/>
      <c r="LQ181" s="364"/>
      <c r="LR181" s="364"/>
      <c r="LS181" s="364"/>
      <c r="LT181" s="364"/>
      <c r="LU181" s="364"/>
      <c r="LV181" s="364"/>
      <c r="LW181" s="364"/>
      <c r="LX181" s="364"/>
      <c r="LY181" s="364"/>
      <c r="LZ181" s="364"/>
      <c r="MA181" s="364"/>
      <c r="MB181" s="364"/>
      <c r="MC181" s="364"/>
      <c r="MD181" s="364"/>
      <c r="ME181" s="364"/>
      <c r="MF181" s="364"/>
      <c r="MG181" s="364"/>
      <c r="MH181" s="364"/>
      <c r="MI181" s="364"/>
      <c r="MJ181" s="364"/>
      <c r="MK181" s="364"/>
      <c r="ML181" s="364"/>
      <c r="MM181" s="364"/>
      <c r="MN181" s="364"/>
      <c r="MO181" s="364"/>
      <c r="MP181" s="364"/>
      <c r="MQ181" s="364"/>
      <c r="MR181" s="364"/>
      <c r="MS181" s="364"/>
      <c r="MT181" s="364"/>
      <c r="MU181" s="364"/>
      <c r="MV181" s="364"/>
      <c r="MW181" s="364"/>
      <c r="MX181" s="364"/>
      <c r="MY181" s="364"/>
      <c r="MZ181" s="364"/>
      <c r="NA181" s="364"/>
      <c r="NB181" s="364"/>
      <c r="NC181" s="364"/>
      <c r="ND181" s="364"/>
      <c r="NE181" s="364"/>
      <c r="NF181" s="364"/>
      <c r="NG181" s="364"/>
      <c r="NH181" s="364"/>
      <c r="NI181" s="364"/>
      <c r="NJ181" s="364"/>
      <c r="NK181" s="364"/>
      <c r="NL181" s="364"/>
      <c r="NM181" s="364"/>
      <c r="NN181" s="364"/>
      <c r="NO181" s="364"/>
      <c r="NP181" s="364"/>
      <c r="NQ181" s="364"/>
      <c r="NR181" s="364"/>
      <c r="NS181" s="364"/>
      <c r="NT181" s="364"/>
      <c r="NU181" s="364"/>
      <c r="NV181" s="364"/>
      <c r="NW181" s="364"/>
      <c r="NX181" s="364"/>
      <c r="NY181" s="364"/>
      <c r="NZ181" s="364"/>
      <c r="OA181" s="364"/>
      <c r="OB181" s="364"/>
      <c r="OC181" s="364"/>
      <c r="OD181" s="364"/>
      <c r="OE181" s="364"/>
      <c r="OF181" s="364"/>
      <c r="OG181" s="364"/>
      <c r="OH181" s="364"/>
      <c r="OI181" s="364"/>
      <c r="OJ181" s="364"/>
      <c r="OK181" s="364"/>
      <c r="OL181" s="364"/>
      <c r="OM181" s="364"/>
      <c r="ON181" s="364"/>
      <c r="OO181" s="364"/>
      <c r="OP181" s="364"/>
      <c r="OQ181" s="364"/>
      <c r="OR181" s="364"/>
      <c r="OS181" s="364"/>
      <c r="OT181" s="364"/>
      <c r="OU181" s="364"/>
      <c r="OV181" s="364"/>
      <c r="OW181" s="364"/>
      <c r="OX181" s="364"/>
      <c r="OY181" s="364"/>
      <c r="OZ181" s="364"/>
      <c r="PA181" s="364"/>
      <c r="PB181" s="364"/>
      <c r="PC181" s="364"/>
      <c r="PD181" s="364"/>
      <c r="PE181" s="364"/>
      <c r="PF181" s="364"/>
      <c r="PG181" s="364"/>
      <c r="PH181" s="364"/>
      <c r="PI181" s="364"/>
      <c r="PJ181" s="364"/>
      <c r="PK181" s="364"/>
      <c r="PL181" s="364"/>
      <c r="PM181" s="364"/>
      <c r="PN181" s="364"/>
      <c r="PO181" s="364"/>
      <c r="PP181" s="364"/>
      <c r="PQ181" s="364"/>
      <c r="PR181" s="364"/>
      <c r="PS181" s="364"/>
      <c r="PT181" s="364"/>
      <c r="PU181" s="364"/>
      <c r="PV181" s="364"/>
      <c r="PW181" s="364"/>
      <c r="PX181" s="364"/>
      <c r="PY181" s="364"/>
      <c r="PZ181" s="364"/>
      <c r="QA181" s="364"/>
      <c r="QB181" s="364"/>
      <c r="QC181" s="364"/>
      <c r="QD181" s="364"/>
      <c r="QE181" s="364"/>
      <c r="QF181" s="364"/>
      <c r="QG181" s="364"/>
      <c r="QH181" s="364"/>
      <c r="QI181" s="364"/>
      <c r="QJ181" s="364"/>
      <c r="QK181" s="364"/>
      <c r="QL181" s="364"/>
      <c r="QM181" s="364"/>
      <c r="QN181" s="364"/>
      <c r="QO181" s="364"/>
      <c r="QP181" s="364"/>
      <c r="QQ181" s="364"/>
      <c r="QR181" s="364"/>
      <c r="QS181" s="364"/>
      <c r="QT181" s="364"/>
      <c r="QU181" s="364"/>
      <c r="QV181" s="364"/>
      <c r="QW181" s="364"/>
      <c r="QX181" s="364"/>
      <c r="QY181" s="364"/>
      <c r="QZ181" s="364"/>
      <c r="RA181" s="364"/>
      <c r="RB181" s="364"/>
      <c r="RC181" s="364"/>
      <c r="RD181" s="364"/>
      <c r="RE181" s="364"/>
      <c r="RF181" s="364"/>
      <c r="RG181" s="364"/>
      <c r="RH181" s="364"/>
      <c r="RI181" s="364"/>
      <c r="RJ181" s="364"/>
      <c r="RK181" s="364"/>
      <c r="RL181" s="364"/>
      <c r="RM181" s="364"/>
      <c r="RN181" s="364"/>
      <c r="RO181" s="364"/>
      <c r="RP181" s="364"/>
      <c r="RQ181" s="364"/>
      <c r="RR181" s="364"/>
      <c r="RS181" s="364"/>
      <c r="RT181" s="364"/>
      <c r="RU181" s="364"/>
      <c r="RV181" s="364"/>
      <c r="RW181" s="364"/>
      <c r="RX181" s="364"/>
      <c r="RY181" s="364"/>
      <c r="RZ181" s="364"/>
      <c r="SA181" s="364"/>
      <c r="SB181" s="364"/>
      <c r="SC181" s="364"/>
      <c r="SD181" s="364"/>
      <c r="SE181" s="364"/>
      <c r="SF181" s="364"/>
      <c r="SG181" s="364"/>
    </row>
    <row r="182" spans="1:501">
      <c r="B182" s="220" t="s">
        <v>24</v>
      </c>
      <c r="C182" s="397">
        <v>115</v>
      </c>
      <c r="D182" s="397">
        <v>120</v>
      </c>
      <c r="E182" s="397">
        <v>509</v>
      </c>
      <c r="F182" s="397">
        <v>259</v>
      </c>
      <c r="G182" s="397">
        <v>242</v>
      </c>
      <c r="H182" s="397">
        <v>470</v>
      </c>
      <c r="I182" s="397">
        <v>1009</v>
      </c>
      <c r="J182" s="397">
        <v>1390</v>
      </c>
      <c r="K182" s="397">
        <v>1101</v>
      </c>
      <c r="L182" s="397">
        <v>821</v>
      </c>
      <c r="M182" s="397">
        <v>963</v>
      </c>
      <c r="N182" s="397">
        <v>0</v>
      </c>
      <c r="O182" s="397">
        <v>0</v>
      </c>
      <c r="P182" s="397">
        <v>0</v>
      </c>
      <c r="Q182" s="397">
        <v>0</v>
      </c>
      <c r="R182" s="397">
        <v>0</v>
      </c>
      <c r="S182" s="397">
        <v>0</v>
      </c>
      <c r="T182" s="397">
        <v>0</v>
      </c>
      <c r="U182" s="397">
        <v>0</v>
      </c>
      <c r="V182" s="397">
        <v>0</v>
      </c>
      <c r="W182" s="397" t="s">
        <v>397</v>
      </c>
      <c r="X182" s="397" t="s">
        <v>397</v>
      </c>
      <c r="Y182" s="397" t="s">
        <v>397</v>
      </c>
      <c r="Z182" s="397">
        <v>0</v>
      </c>
      <c r="AA182" s="397">
        <v>0</v>
      </c>
      <c r="AB182" s="397">
        <v>0</v>
      </c>
      <c r="AC182" s="397">
        <v>932.82260499999995</v>
      </c>
      <c r="AD182" s="397">
        <v>0</v>
      </c>
      <c r="AE182" s="397">
        <v>0</v>
      </c>
      <c r="AF182" s="397" t="s">
        <v>459</v>
      </c>
      <c r="AG182" s="397" t="s">
        <v>459</v>
      </c>
      <c r="AH182" s="397" t="s">
        <v>397</v>
      </c>
      <c r="AI182" s="397" t="s">
        <v>397</v>
      </c>
      <c r="AJ182" s="397" t="s">
        <v>397</v>
      </c>
      <c r="AK182" s="397" t="s">
        <v>397</v>
      </c>
      <c r="AL182" s="397" t="s">
        <v>397</v>
      </c>
      <c r="AM182" s="397" t="s">
        <v>397</v>
      </c>
      <c r="AN182" s="397" t="s">
        <v>397</v>
      </c>
      <c r="AO182" s="397" t="s">
        <v>397</v>
      </c>
      <c r="AP182" s="397" t="s">
        <v>397</v>
      </c>
      <c r="AQ182" s="397">
        <v>932.82260499999995</v>
      </c>
      <c r="AR182" s="397" t="s">
        <v>397</v>
      </c>
      <c r="AS182" s="397" t="s">
        <v>397</v>
      </c>
      <c r="AT182" s="397" t="s">
        <v>397</v>
      </c>
      <c r="AU182" s="397" t="s">
        <v>397</v>
      </c>
      <c r="AV182" s="397" t="s">
        <v>397</v>
      </c>
      <c r="AW182" s="397">
        <v>932.82260499999995</v>
      </c>
      <c r="AX182" s="397" t="s">
        <v>397</v>
      </c>
      <c r="AY182" s="397" t="s">
        <v>397</v>
      </c>
      <c r="AZ182" s="397" t="s">
        <v>397</v>
      </c>
      <c r="BA182" s="397" t="s">
        <v>397</v>
      </c>
      <c r="BB182" s="397" t="s">
        <v>397</v>
      </c>
      <c r="BC182" s="397" t="s">
        <v>397</v>
      </c>
      <c r="BD182" s="397" t="s">
        <v>397</v>
      </c>
      <c r="BE182" s="397" t="s">
        <v>397</v>
      </c>
      <c r="BF182" s="397" t="s">
        <v>397</v>
      </c>
      <c r="BG182" s="397" t="s">
        <v>397</v>
      </c>
      <c r="BH182" s="397" t="s">
        <v>397</v>
      </c>
      <c r="BI182" s="397" t="s">
        <v>397</v>
      </c>
      <c r="BJ182" s="397" t="s">
        <v>397</v>
      </c>
      <c r="BK182" s="397" t="s">
        <v>397</v>
      </c>
      <c r="BL182" s="397" t="s">
        <v>397</v>
      </c>
      <c r="BM182" s="397" t="s">
        <v>397</v>
      </c>
      <c r="BN182" s="397" t="s">
        <v>397</v>
      </c>
      <c r="BO182" s="397" t="s">
        <v>397</v>
      </c>
      <c r="BP182" s="397" t="s">
        <v>397</v>
      </c>
      <c r="BQ182" s="397" t="s">
        <v>397</v>
      </c>
      <c r="BR182" s="397" t="s">
        <v>397</v>
      </c>
      <c r="BS182" s="397" t="s">
        <v>397</v>
      </c>
      <c r="BT182" s="397" t="s">
        <v>397</v>
      </c>
      <c r="BU182" s="397" t="s">
        <v>397</v>
      </c>
      <c r="BV182" s="397" t="s">
        <v>397</v>
      </c>
      <c r="BW182" s="397" t="s">
        <v>397</v>
      </c>
      <c r="BX182" s="397" t="s">
        <v>397</v>
      </c>
      <c r="BY182" s="397" t="s">
        <v>397</v>
      </c>
      <c r="BZ182" s="397" t="s">
        <v>397</v>
      </c>
      <c r="CA182" s="397" t="s">
        <v>397</v>
      </c>
      <c r="CB182" s="397" t="s">
        <v>397</v>
      </c>
      <c r="CC182" s="397" t="s">
        <v>397</v>
      </c>
      <c r="CD182" s="397" t="s">
        <v>397</v>
      </c>
      <c r="CE182" s="397" t="s">
        <v>397</v>
      </c>
      <c r="CF182" s="397" t="s">
        <v>397</v>
      </c>
      <c r="CG182" s="397" t="s">
        <v>397</v>
      </c>
      <c r="CH182" s="397" t="s">
        <v>397</v>
      </c>
      <c r="CI182" s="397" t="s">
        <v>397</v>
      </c>
      <c r="CJ182" s="397" t="s">
        <v>397</v>
      </c>
      <c r="CK182" s="397" t="s">
        <v>397</v>
      </c>
      <c r="CL182" s="397" t="s">
        <v>397</v>
      </c>
      <c r="CM182" s="397" t="s">
        <v>397</v>
      </c>
      <c r="CN182" s="397" t="s">
        <v>397</v>
      </c>
      <c r="CO182" s="397" t="s">
        <v>397</v>
      </c>
      <c r="CP182" s="397" t="s">
        <v>397</v>
      </c>
      <c r="CQ182" s="397" t="s">
        <v>397</v>
      </c>
      <c r="CR182" s="397" t="s">
        <v>397</v>
      </c>
      <c r="CS182" s="397" t="s">
        <v>397</v>
      </c>
      <c r="CT182" s="397" t="s">
        <v>397</v>
      </c>
      <c r="CU182" s="397" t="s">
        <v>397</v>
      </c>
      <c r="CV182" s="397" t="s">
        <v>397</v>
      </c>
      <c r="CW182" s="397" t="s">
        <v>397</v>
      </c>
      <c r="CX182" s="397" t="s">
        <v>397</v>
      </c>
      <c r="CY182" s="397" t="s">
        <v>397</v>
      </c>
      <c r="CZ182" s="397" t="s">
        <v>397</v>
      </c>
      <c r="DA182" s="397" t="s">
        <v>397</v>
      </c>
      <c r="DB182" s="397" t="s">
        <v>397</v>
      </c>
      <c r="DC182" s="397">
        <v>0</v>
      </c>
      <c r="DD182" s="397">
        <v>0</v>
      </c>
      <c r="DE182" s="397">
        <v>0</v>
      </c>
      <c r="DF182" s="397" t="s">
        <v>397</v>
      </c>
      <c r="DG182" s="397" t="s">
        <v>397</v>
      </c>
      <c r="DH182" s="397" t="s">
        <v>397</v>
      </c>
      <c r="DI182" s="397" t="s">
        <v>397</v>
      </c>
      <c r="DJ182" s="397" t="s">
        <v>397</v>
      </c>
      <c r="DK182" s="397" t="s">
        <v>397</v>
      </c>
      <c r="DL182" s="397">
        <v>0</v>
      </c>
      <c r="DM182" s="397">
        <v>0</v>
      </c>
      <c r="DN182" s="397" t="s">
        <v>459</v>
      </c>
      <c r="DO182" s="397" t="s">
        <v>459</v>
      </c>
      <c r="DP182" s="397" t="s">
        <v>397</v>
      </c>
      <c r="DQ182" s="397" t="s">
        <v>397</v>
      </c>
      <c r="DR182" s="397" t="s">
        <v>397</v>
      </c>
      <c r="DS182" s="397" t="s">
        <v>397</v>
      </c>
      <c r="DT182" s="397" t="s">
        <v>397</v>
      </c>
      <c r="DU182" s="397" t="s">
        <v>397</v>
      </c>
      <c r="DV182" s="397" t="s">
        <v>397</v>
      </c>
      <c r="DW182" s="397" t="s">
        <v>397</v>
      </c>
      <c r="DX182" s="397" t="s">
        <v>397</v>
      </c>
      <c r="DY182" s="397" t="s">
        <v>397</v>
      </c>
      <c r="DZ182" s="397" t="s">
        <v>397</v>
      </c>
      <c r="EA182" s="397" t="s">
        <v>397</v>
      </c>
      <c r="EB182" s="397" t="s">
        <v>397</v>
      </c>
      <c r="EC182" s="397" t="s">
        <v>397</v>
      </c>
      <c r="ED182" s="397" t="s">
        <v>397</v>
      </c>
      <c r="EE182" s="397" t="s">
        <v>397</v>
      </c>
      <c r="EF182" s="397" t="s">
        <v>397</v>
      </c>
      <c r="EG182" s="397" t="s">
        <v>397</v>
      </c>
      <c r="EH182" s="397" t="s">
        <v>397</v>
      </c>
      <c r="EI182" s="397" t="s">
        <v>397</v>
      </c>
      <c r="EJ182" s="397" t="s">
        <v>397</v>
      </c>
      <c r="EK182" s="397" t="s">
        <v>397</v>
      </c>
      <c r="EL182" s="397" t="s">
        <v>397</v>
      </c>
      <c r="EM182" s="397" t="s">
        <v>397</v>
      </c>
      <c r="EN182" s="397" t="s">
        <v>397</v>
      </c>
      <c r="EO182" s="397" t="s">
        <v>397</v>
      </c>
      <c r="EP182" s="397" t="s">
        <v>397</v>
      </c>
      <c r="EQ182" s="397" t="s">
        <v>397</v>
      </c>
      <c r="ER182" s="397" t="s">
        <v>397</v>
      </c>
      <c r="ES182" s="397" t="s">
        <v>397</v>
      </c>
      <c r="ET182" s="397" t="s">
        <v>397</v>
      </c>
      <c r="EU182" s="397" t="s">
        <v>397</v>
      </c>
      <c r="EV182" s="397" t="s">
        <v>397</v>
      </c>
      <c r="EW182" s="397" t="s">
        <v>397</v>
      </c>
      <c r="EX182" s="397">
        <v>932.82260499999995</v>
      </c>
      <c r="EY182" s="397" t="s">
        <v>397</v>
      </c>
      <c r="EZ182" s="397" t="s">
        <v>397</v>
      </c>
      <c r="FA182" s="397" t="s">
        <v>397</v>
      </c>
      <c r="FB182" s="397" t="s">
        <v>397</v>
      </c>
      <c r="FC182" s="397" t="s">
        <v>397</v>
      </c>
      <c r="FD182" s="397" t="s">
        <v>397</v>
      </c>
      <c r="FE182" s="397" t="s">
        <v>397</v>
      </c>
      <c r="FF182" s="397" t="s">
        <v>397</v>
      </c>
      <c r="FG182" s="397" t="s">
        <v>397</v>
      </c>
      <c r="FH182" s="397" t="s">
        <v>397</v>
      </c>
      <c r="FI182" s="397" t="s">
        <v>397</v>
      </c>
      <c r="FJ182" s="397" t="s">
        <v>397</v>
      </c>
      <c r="FK182" s="397" t="s">
        <v>397</v>
      </c>
      <c r="FL182" s="397" t="s">
        <v>397</v>
      </c>
      <c r="FM182" s="397" t="s">
        <v>397</v>
      </c>
      <c r="FN182" s="397" t="s">
        <v>397</v>
      </c>
      <c r="FO182" s="397" t="s">
        <v>397</v>
      </c>
      <c r="FP182" s="397" t="s">
        <v>397</v>
      </c>
      <c r="FQ182" s="397" t="s">
        <v>397</v>
      </c>
      <c r="FR182" s="397" t="s">
        <v>397</v>
      </c>
      <c r="FS182" s="397" t="s">
        <v>397</v>
      </c>
      <c r="FT182" s="397" t="s">
        <v>397</v>
      </c>
      <c r="FU182" s="397" t="s">
        <v>397</v>
      </c>
      <c r="FV182" s="397" t="s">
        <v>397</v>
      </c>
      <c r="FW182" s="397">
        <v>932.82260499999995</v>
      </c>
      <c r="FX182" s="397" t="s">
        <v>397</v>
      </c>
      <c r="FY182" s="397" t="s">
        <v>397</v>
      </c>
      <c r="FZ182" s="397" t="s">
        <v>397</v>
      </c>
      <c r="GA182" s="397" t="s">
        <v>397</v>
      </c>
      <c r="GB182" s="397" t="s">
        <v>397</v>
      </c>
      <c r="GC182" s="397" t="s">
        <v>397</v>
      </c>
      <c r="GD182" s="397" t="s">
        <v>397</v>
      </c>
      <c r="GE182" s="397" t="s">
        <v>397</v>
      </c>
      <c r="GF182" s="397" t="s">
        <v>397</v>
      </c>
      <c r="GG182" s="397" t="s">
        <v>397</v>
      </c>
      <c r="GH182" s="397" t="s">
        <v>397</v>
      </c>
      <c r="GI182" s="397" t="s">
        <v>397</v>
      </c>
      <c r="GJ182" s="397" t="s">
        <v>397</v>
      </c>
      <c r="GK182" s="397" t="s">
        <v>397</v>
      </c>
      <c r="GL182" s="397" t="s">
        <v>397</v>
      </c>
      <c r="GM182" s="397" t="s">
        <v>397</v>
      </c>
      <c r="GN182" s="397" t="s">
        <v>397</v>
      </c>
      <c r="GO182" s="397" t="s">
        <v>397</v>
      </c>
      <c r="GP182" s="397" t="s">
        <v>397</v>
      </c>
      <c r="GQ182" s="397" t="s">
        <v>397</v>
      </c>
      <c r="GR182" s="397" t="s">
        <v>397</v>
      </c>
      <c r="GS182" s="397" t="s">
        <v>397</v>
      </c>
      <c r="GT182" s="397" t="s">
        <v>397</v>
      </c>
      <c r="GU182" s="397" t="s">
        <v>397</v>
      </c>
      <c r="GV182" s="397" t="s">
        <v>397</v>
      </c>
      <c r="GW182" s="397" t="s">
        <v>397</v>
      </c>
      <c r="GX182" s="397" t="s">
        <v>397</v>
      </c>
      <c r="GY182" s="397" t="s">
        <v>397</v>
      </c>
      <c r="GZ182" s="397" t="s">
        <v>397</v>
      </c>
      <c r="HA182" s="397" t="s">
        <v>397</v>
      </c>
      <c r="HB182" s="397" t="s">
        <v>397</v>
      </c>
      <c r="HC182" s="397" t="s">
        <v>397</v>
      </c>
      <c r="HD182" s="397" t="s">
        <v>397</v>
      </c>
      <c r="HE182" s="397" t="s">
        <v>397</v>
      </c>
      <c r="HF182" s="397" t="s">
        <v>397</v>
      </c>
      <c r="HG182" s="397" t="s">
        <v>397</v>
      </c>
      <c r="HH182" s="397" t="s">
        <v>397</v>
      </c>
      <c r="HI182" s="397" t="s">
        <v>397</v>
      </c>
      <c r="HJ182" s="397" t="s">
        <v>397</v>
      </c>
      <c r="HK182" s="397" t="s">
        <v>397</v>
      </c>
      <c r="HL182" s="397" t="s">
        <v>397</v>
      </c>
      <c r="HM182" s="397" t="s">
        <v>397</v>
      </c>
      <c r="HN182" s="397" t="s">
        <v>397</v>
      </c>
      <c r="HO182" s="397" t="s">
        <v>397</v>
      </c>
      <c r="HP182" s="397" t="s">
        <v>397</v>
      </c>
      <c r="HQ182" s="397" t="s">
        <v>397</v>
      </c>
      <c r="HR182" s="397" t="s">
        <v>397</v>
      </c>
      <c r="HS182" s="397" t="s">
        <v>397</v>
      </c>
      <c r="HT182" s="397" t="s">
        <v>397</v>
      </c>
      <c r="HU182" s="397" t="s">
        <v>397</v>
      </c>
      <c r="HV182" s="397" t="s">
        <v>397</v>
      </c>
      <c r="HW182" s="397" t="s">
        <v>397</v>
      </c>
      <c r="HX182" s="397" t="s">
        <v>397</v>
      </c>
      <c r="HY182" s="397" t="s">
        <v>397</v>
      </c>
      <c r="HZ182" s="397" t="s">
        <v>397</v>
      </c>
      <c r="IA182" s="397" t="s">
        <v>397</v>
      </c>
      <c r="IB182" s="397" t="s">
        <v>397</v>
      </c>
      <c r="IC182" s="397" t="s">
        <v>397</v>
      </c>
      <c r="ID182" s="397" t="s">
        <v>397</v>
      </c>
      <c r="IE182" s="397" t="s">
        <v>397</v>
      </c>
      <c r="IF182" s="397" t="s">
        <v>397</v>
      </c>
      <c r="IG182" s="397" t="s">
        <v>397</v>
      </c>
      <c r="IH182" s="397" t="s">
        <v>397</v>
      </c>
      <c r="II182" s="397" t="s">
        <v>397</v>
      </c>
      <c r="IJ182" s="397" t="s">
        <v>397</v>
      </c>
      <c r="IK182" s="397" t="s">
        <v>397</v>
      </c>
      <c r="IL182" s="397" t="s">
        <v>397</v>
      </c>
      <c r="IM182" s="397" t="s">
        <v>397</v>
      </c>
      <c r="IN182" s="397" t="s">
        <v>397</v>
      </c>
      <c r="IO182" s="397" t="s">
        <v>397</v>
      </c>
      <c r="IP182" s="397" t="s">
        <v>397</v>
      </c>
      <c r="IQ182" s="397" t="s">
        <v>397</v>
      </c>
      <c r="IR182" s="397" t="s">
        <v>397</v>
      </c>
      <c r="IS182" s="397" t="s">
        <v>397</v>
      </c>
      <c r="IT182" s="397" t="s">
        <v>397</v>
      </c>
      <c r="IU182" s="397" t="s">
        <v>397</v>
      </c>
      <c r="IV182" s="397" t="s">
        <v>397</v>
      </c>
      <c r="IW182" s="397" t="s">
        <v>397</v>
      </c>
      <c r="IX182" s="397" t="s">
        <v>397</v>
      </c>
      <c r="IY182" s="397" t="s">
        <v>397</v>
      </c>
      <c r="IZ182" s="397" t="s">
        <v>397</v>
      </c>
      <c r="JA182" s="397" t="s">
        <v>397</v>
      </c>
      <c r="JB182" s="397" t="s">
        <v>397</v>
      </c>
      <c r="JC182" s="397" t="s">
        <v>397</v>
      </c>
      <c r="JD182" s="397" t="s">
        <v>397</v>
      </c>
      <c r="JE182" s="397" t="s">
        <v>397</v>
      </c>
      <c r="JF182" s="397" t="s">
        <v>397</v>
      </c>
      <c r="JG182" s="397" t="s">
        <v>397</v>
      </c>
      <c r="JH182" s="397" t="s">
        <v>397</v>
      </c>
      <c r="JI182" s="397" t="s">
        <v>397</v>
      </c>
      <c r="JJ182" s="397" t="s">
        <v>397</v>
      </c>
      <c r="JK182" s="397" t="s">
        <v>397</v>
      </c>
      <c r="JL182" s="397" t="s">
        <v>397</v>
      </c>
      <c r="JM182" s="397" t="s">
        <v>397</v>
      </c>
      <c r="JN182" s="397" t="s">
        <v>397</v>
      </c>
      <c r="JO182" s="397" t="s">
        <v>397</v>
      </c>
      <c r="JP182" s="397" t="s">
        <v>397</v>
      </c>
      <c r="JQ182" s="397" t="s">
        <v>397</v>
      </c>
      <c r="JR182" s="397" t="s">
        <v>397</v>
      </c>
      <c r="JS182" s="397" t="s">
        <v>397</v>
      </c>
      <c r="JT182" s="397" t="s">
        <v>397</v>
      </c>
      <c r="JU182" s="397" t="s">
        <v>397</v>
      </c>
      <c r="JV182" s="397" t="s">
        <v>397</v>
      </c>
      <c r="JW182" s="397" t="s">
        <v>397</v>
      </c>
      <c r="JX182" s="397" t="s">
        <v>397</v>
      </c>
      <c r="JY182" s="397" t="s">
        <v>397</v>
      </c>
      <c r="JZ182" s="397" t="s">
        <v>397</v>
      </c>
      <c r="KA182" s="397" t="s">
        <v>397</v>
      </c>
      <c r="KB182" s="397" t="s">
        <v>397</v>
      </c>
      <c r="KC182" s="397" t="s">
        <v>397</v>
      </c>
      <c r="KD182" s="397" t="s">
        <v>397</v>
      </c>
      <c r="KE182" s="397" t="s">
        <v>397</v>
      </c>
      <c r="KF182" s="397" t="s">
        <v>397</v>
      </c>
      <c r="KG182" s="397" t="s">
        <v>397</v>
      </c>
      <c r="KH182" s="397" t="s">
        <v>397</v>
      </c>
      <c r="KI182" s="397" t="s">
        <v>397</v>
      </c>
      <c r="KJ182" s="397" t="s">
        <v>397</v>
      </c>
      <c r="KK182" s="397" t="s">
        <v>397</v>
      </c>
      <c r="KL182" s="397" t="s">
        <v>397</v>
      </c>
      <c r="KM182" s="397" t="s">
        <v>397</v>
      </c>
      <c r="KN182" s="397" t="s">
        <v>397</v>
      </c>
      <c r="KO182" s="397" t="s">
        <v>397</v>
      </c>
      <c r="KP182" s="397" t="s">
        <v>397</v>
      </c>
      <c r="KQ182" s="397" t="s">
        <v>397</v>
      </c>
      <c r="KR182" s="397" t="s">
        <v>397</v>
      </c>
      <c r="KS182" s="397" t="s">
        <v>397</v>
      </c>
      <c r="KT182" s="397" t="s">
        <v>397</v>
      </c>
      <c r="KU182" s="397">
        <v>0</v>
      </c>
      <c r="KV182" s="397">
        <v>0</v>
      </c>
      <c r="KW182" s="397">
        <v>0</v>
      </c>
      <c r="KX182" s="397">
        <v>0</v>
      </c>
      <c r="KY182" s="397">
        <v>0</v>
      </c>
      <c r="KZ182" s="397" t="s">
        <v>459</v>
      </c>
      <c r="LA182" s="397" t="s">
        <v>397</v>
      </c>
      <c r="LB182" s="397" t="s">
        <v>397</v>
      </c>
      <c r="LC182" s="397" t="s">
        <v>397</v>
      </c>
      <c r="LD182" s="397" t="s">
        <v>397</v>
      </c>
      <c r="LE182" s="397" t="s">
        <v>397</v>
      </c>
      <c r="LF182" s="397" t="s">
        <v>397</v>
      </c>
      <c r="LG182" s="397">
        <v>0</v>
      </c>
      <c r="LH182" s="397">
        <v>0</v>
      </c>
      <c r="LI182" s="397">
        <v>0</v>
      </c>
      <c r="LJ182" s="397">
        <v>0</v>
      </c>
      <c r="LK182" s="397">
        <v>0</v>
      </c>
      <c r="LL182" s="397">
        <v>0</v>
      </c>
      <c r="LM182" s="397">
        <v>0</v>
      </c>
      <c r="LN182" s="397">
        <v>0</v>
      </c>
      <c r="LO182" s="397">
        <v>0</v>
      </c>
      <c r="LP182" s="397">
        <v>0</v>
      </c>
      <c r="LQ182" s="397">
        <v>0</v>
      </c>
      <c r="LR182" s="397">
        <v>0</v>
      </c>
      <c r="LS182" s="397">
        <v>0</v>
      </c>
      <c r="LT182" s="397">
        <v>0</v>
      </c>
      <c r="LU182" s="397">
        <v>0</v>
      </c>
      <c r="LV182" s="397">
        <v>0</v>
      </c>
      <c r="LW182" s="397">
        <v>0</v>
      </c>
      <c r="LX182" s="397">
        <v>0</v>
      </c>
      <c r="LY182" s="397">
        <v>0</v>
      </c>
      <c r="LZ182" s="397">
        <v>0</v>
      </c>
      <c r="MA182" s="397">
        <v>0</v>
      </c>
      <c r="MB182" s="397">
        <v>0</v>
      </c>
      <c r="MC182" s="397">
        <v>0</v>
      </c>
      <c r="MD182" s="397">
        <v>0</v>
      </c>
      <c r="ME182" s="397">
        <v>0</v>
      </c>
      <c r="MF182" s="397">
        <v>0</v>
      </c>
      <c r="MG182" s="397">
        <v>0</v>
      </c>
      <c r="MH182" s="397">
        <v>0</v>
      </c>
      <c r="MI182" s="397">
        <v>0</v>
      </c>
      <c r="MJ182" s="397">
        <v>0</v>
      </c>
      <c r="MK182" s="397">
        <v>0</v>
      </c>
      <c r="ML182" s="397">
        <v>0</v>
      </c>
      <c r="MM182" s="397">
        <v>0</v>
      </c>
      <c r="MN182" s="397">
        <v>0</v>
      </c>
      <c r="MO182" s="397">
        <v>0</v>
      </c>
      <c r="MP182" s="397">
        <v>0</v>
      </c>
      <c r="MQ182" s="397">
        <v>0</v>
      </c>
      <c r="MR182" s="397">
        <v>0</v>
      </c>
      <c r="MS182" s="397">
        <v>0</v>
      </c>
      <c r="MT182" s="397">
        <v>0</v>
      </c>
      <c r="MU182" s="397">
        <v>0</v>
      </c>
      <c r="MV182" s="397">
        <v>0</v>
      </c>
      <c r="MW182" s="397">
        <v>0</v>
      </c>
      <c r="MX182" s="397">
        <v>0</v>
      </c>
      <c r="MY182" s="397">
        <v>0</v>
      </c>
      <c r="MZ182" s="397">
        <v>0</v>
      </c>
      <c r="NA182" s="397">
        <v>0</v>
      </c>
      <c r="NB182" s="397">
        <v>0</v>
      </c>
      <c r="NC182" s="397">
        <v>0</v>
      </c>
      <c r="ND182" s="397">
        <v>0</v>
      </c>
      <c r="NE182" s="397">
        <v>0</v>
      </c>
      <c r="NF182" s="397">
        <v>0</v>
      </c>
      <c r="NG182" s="397">
        <v>0</v>
      </c>
      <c r="NH182" s="397">
        <v>0</v>
      </c>
      <c r="NI182" s="397">
        <v>0</v>
      </c>
      <c r="NJ182" s="397">
        <v>0</v>
      </c>
      <c r="NK182" s="397">
        <v>0</v>
      </c>
      <c r="NL182" s="397">
        <v>0</v>
      </c>
      <c r="NM182" s="397">
        <v>0</v>
      </c>
      <c r="NN182" s="397">
        <v>0</v>
      </c>
      <c r="NO182" s="397">
        <v>0</v>
      </c>
      <c r="NP182" s="397">
        <v>0</v>
      </c>
      <c r="NQ182" s="397">
        <v>0</v>
      </c>
      <c r="NR182" s="397">
        <v>0</v>
      </c>
      <c r="NS182" s="397">
        <v>0</v>
      </c>
      <c r="NT182" s="397">
        <v>0</v>
      </c>
      <c r="NU182" s="397">
        <v>0</v>
      </c>
      <c r="NV182" s="397">
        <v>0</v>
      </c>
      <c r="NW182" s="397">
        <v>0</v>
      </c>
      <c r="NX182" s="397">
        <v>0</v>
      </c>
      <c r="NY182" s="397">
        <v>0</v>
      </c>
      <c r="NZ182" s="397">
        <v>0</v>
      </c>
      <c r="OA182" s="397">
        <v>0</v>
      </c>
      <c r="OB182" s="397">
        <v>0</v>
      </c>
      <c r="OC182" s="397">
        <v>0</v>
      </c>
      <c r="OD182" s="397">
        <v>0</v>
      </c>
      <c r="OE182" s="397">
        <v>0</v>
      </c>
      <c r="OF182" s="397">
        <v>0</v>
      </c>
      <c r="OG182" s="397">
        <v>0</v>
      </c>
      <c r="OH182" s="397">
        <v>0</v>
      </c>
      <c r="OI182" s="397">
        <v>0</v>
      </c>
      <c r="OJ182" s="397">
        <v>0</v>
      </c>
      <c r="OK182" s="397">
        <v>0</v>
      </c>
      <c r="OL182" s="397">
        <v>0</v>
      </c>
      <c r="OM182" s="397">
        <v>0</v>
      </c>
      <c r="ON182" s="397">
        <v>0</v>
      </c>
      <c r="OO182" s="397">
        <v>0</v>
      </c>
      <c r="OP182" s="397">
        <v>0</v>
      </c>
      <c r="OQ182" s="397">
        <v>0</v>
      </c>
      <c r="OR182" s="397">
        <v>0</v>
      </c>
      <c r="OS182" s="397">
        <v>0</v>
      </c>
      <c r="OT182" s="397">
        <v>0</v>
      </c>
      <c r="OU182" s="397">
        <v>0</v>
      </c>
      <c r="OV182" s="397">
        <v>0</v>
      </c>
      <c r="OW182" s="397">
        <v>0</v>
      </c>
      <c r="OX182" s="397">
        <v>0</v>
      </c>
      <c r="OY182" s="397">
        <v>0</v>
      </c>
      <c r="OZ182" s="397">
        <v>0</v>
      </c>
      <c r="PA182" s="397">
        <v>0</v>
      </c>
      <c r="PB182" s="397">
        <v>0</v>
      </c>
      <c r="PC182" s="397">
        <v>0</v>
      </c>
      <c r="PD182" s="397">
        <v>0</v>
      </c>
      <c r="PE182" s="397">
        <v>0</v>
      </c>
      <c r="PF182" s="397">
        <v>0</v>
      </c>
      <c r="PG182" s="397">
        <v>0</v>
      </c>
      <c r="PH182" s="397">
        <v>0</v>
      </c>
      <c r="PI182" s="397">
        <v>0</v>
      </c>
      <c r="PJ182" s="397">
        <v>0</v>
      </c>
      <c r="PK182" s="397">
        <v>0</v>
      </c>
      <c r="PL182" s="397">
        <v>0</v>
      </c>
      <c r="PM182" s="397">
        <v>0</v>
      </c>
      <c r="PN182" s="397">
        <v>0</v>
      </c>
      <c r="PO182" s="397">
        <v>0</v>
      </c>
      <c r="PP182" s="397">
        <v>0</v>
      </c>
      <c r="PQ182" s="397">
        <v>0</v>
      </c>
      <c r="PR182" s="397">
        <v>0</v>
      </c>
      <c r="PS182" s="397">
        <v>0</v>
      </c>
      <c r="PT182" s="397">
        <v>0</v>
      </c>
      <c r="PU182" s="397">
        <v>0</v>
      </c>
      <c r="PV182" s="397">
        <v>0</v>
      </c>
      <c r="PW182" s="397">
        <v>0</v>
      </c>
      <c r="PX182" s="397">
        <v>0</v>
      </c>
      <c r="PY182" s="397">
        <v>0</v>
      </c>
      <c r="PZ182" s="397">
        <v>0</v>
      </c>
      <c r="QA182" s="397">
        <v>0</v>
      </c>
      <c r="QB182" s="397">
        <v>0</v>
      </c>
      <c r="QC182" s="397">
        <v>0</v>
      </c>
      <c r="QD182" s="397">
        <v>0</v>
      </c>
      <c r="QE182" s="397">
        <v>0</v>
      </c>
      <c r="QF182" s="397">
        <v>0</v>
      </c>
      <c r="QG182" s="397">
        <v>0</v>
      </c>
      <c r="QH182" s="397">
        <v>0</v>
      </c>
      <c r="QI182" s="397">
        <v>0</v>
      </c>
      <c r="QJ182" s="397">
        <v>0</v>
      </c>
      <c r="QK182" s="397">
        <v>0</v>
      </c>
      <c r="QL182" s="397">
        <v>0</v>
      </c>
      <c r="QM182" s="397">
        <v>0</v>
      </c>
      <c r="QN182" s="397">
        <v>0</v>
      </c>
      <c r="QO182" s="397">
        <v>0</v>
      </c>
      <c r="QP182" s="397">
        <v>0</v>
      </c>
      <c r="QQ182" s="397">
        <v>0</v>
      </c>
      <c r="QR182" s="397">
        <v>0</v>
      </c>
      <c r="QS182" s="397">
        <v>0</v>
      </c>
      <c r="QT182" s="397">
        <v>0</v>
      </c>
      <c r="QU182" s="397">
        <v>0</v>
      </c>
      <c r="QV182" s="397">
        <v>0</v>
      </c>
      <c r="QW182" s="397">
        <v>0</v>
      </c>
      <c r="QX182" s="397">
        <v>0</v>
      </c>
      <c r="QY182" s="397">
        <v>0</v>
      </c>
      <c r="QZ182" s="397">
        <v>0</v>
      </c>
      <c r="RA182" s="397">
        <v>0</v>
      </c>
      <c r="RB182" s="397">
        <v>0</v>
      </c>
      <c r="RC182" s="397">
        <v>0</v>
      </c>
      <c r="RD182" s="397">
        <v>0</v>
      </c>
      <c r="RE182" s="397">
        <v>0</v>
      </c>
      <c r="RF182" s="397">
        <v>0</v>
      </c>
      <c r="RG182" s="397">
        <v>0</v>
      </c>
      <c r="RH182" s="397">
        <v>0</v>
      </c>
      <c r="RI182" s="397">
        <v>0</v>
      </c>
      <c r="RJ182" s="397">
        <v>0</v>
      </c>
      <c r="RK182" s="397">
        <v>0</v>
      </c>
      <c r="RL182" s="397">
        <v>0</v>
      </c>
      <c r="RM182" s="397">
        <v>0</v>
      </c>
      <c r="RN182" s="397">
        <v>0</v>
      </c>
      <c r="RO182" s="397">
        <v>0</v>
      </c>
    </row>
    <row r="183" spans="1:501">
      <c r="O183" s="454"/>
      <c r="AL183" s="397"/>
    </row>
    <row r="184" spans="1:501">
      <c r="O184" s="454"/>
      <c r="AL184" s="397"/>
    </row>
    <row r="185" spans="1:501">
      <c r="O185" s="454"/>
      <c r="AL185" s="397"/>
      <c r="AM185" s="397"/>
      <c r="AN185" s="397"/>
      <c r="AO185" s="397"/>
      <c r="AP185" s="397"/>
      <c r="AQ185" s="397"/>
      <c r="AR185" s="397"/>
      <c r="AS185" s="397"/>
      <c r="AT185" s="397"/>
      <c r="AU185" s="397"/>
      <c r="AV185" s="397"/>
      <c r="AW185" s="397"/>
      <c r="AX185" s="397"/>
      <c r="AY185" s="397"/>
      <c r="AZ185" s="397"/>
      <c r="BA185" s="397"/>
      <c r="BB185" s="397"/>
      <c r="BC185" s="397"/>
      <c r="BD185" s="397"/>
      <c r="BE185" s="397"/>
      <c r="BF185" s="397"/>
    </row>
    <row r="186" spans="1:501">
      <c r="O186" s="454"/>
      <c r="AL186" s="397"/>
    </row>
    <row r="187" spans="1:501">
      <c r="O187" s="454"/>
      <c r="AL187" s="397"/>
    </row>
    <row r="188" spans="1:501">
      <c r="O188" s="454"/>
      <c r="AL188" s="397"/>
    </row>
    <row r="189" spans="1:501">
      <c r="O189" s="454"/>
    </row>
    <row r="190" spans="1:501">
      <c r="O190" s="454"/>
    </row>
    <row r="191" spans="1:501">
      <c r="O191" s="454"/>
    </row>
    <row r="192" spans="1:501">
      <c r="O192" s="454"/>
    </row>
    <row r="193" spans="15:15">
      <c r="O193" s="454"/>
    </row>
    <row r="194" spans="15:15">
      <c r="O194" s="454"/>
    </row>
    <row r="195" spans="15:15">
      <c r="O195" s="454"/>
    </row>
    <row r="196" spans="15:15">
      <c r="O196" s="454"/>
    </row>
    <row r="197" spans="15:15">
      <c r="O197" s="454"/>
    </row>
    <row r="198" spans="15:15">
      <c r="O198" s="454"/>
    </row>
    <row r="199" spans="15:15">
      <c r="O199" s="454"/>
    </row>
    <row r="200" spans="15:15">
      <c r="O200" s="454"/>
    </row>
    <row r="201" spans="15:15">
      <c r="O201" s="454"/>
    </row>
    <row r="202" spans="15:15">
      <c r="O202" s="454"/>
    </row>
    <row r="203" spans="15:15">
      <c r="O203" s="454"/>
    </row>
    <row r="204" spans="15:15">
      <c r="O204" s="454"/>
    </row>
    <row r="205" spans="15:15">
      <c r="O205" s="454"/>
    </row>
    <row r="206" spans="15:15">
      <c r="O206" s="454"/>
    </row>
    <row r="207" spans="15:15">
      <c r="O207" s="454"/>
    </row>
    <row r="208" spans="15:15">
      <c r="O208" s="454"/>
    </row>
    <row r="209" spans="15:15">
      <c r="O209" s="454"/>
    </row>
    <row r="210" spans="15:15">
      <c r="O210" s="454"/>
    </row>
    <row r="211" spans="15:15">
      <c r="O211" s="454"/>
    </row>
    <row r="212" spans="15:15">
      <c r="O212" s="454"/>
    </row>
    <row r="213" spans="15:15">
      <c r="O213" s="454"/>
    </row>
    <row r="214" spans="15:15">
      <c r="O214" s="454"/>
    </row>
    <row r="215" spans="15:15">
      <c r="O215" s="454"/>
    </row>
    <row r="216" spans="15:15">
      <c r="O216" s="454"/>
    </row>
    <row r="217" spans="15:15">
      <c r="O217" s="454"/>
    </row>
    <row r="218" spans="15:15">
      <c r="O218" s="454"/>
    </row>
    <row r="219" spans="15:15">
      <c r="O219" s="454"/>
    </row>
    <row r="220" spans="15:15">
      <c r="O220" s="454"/>
    </row>
    <row r="221" spans="15:15">
      <c r="O221" s="454"/>
    </row>
    <row r="222" spans="15:15">
      <c r="O222" s="454"/>
    </row>
    <row r="223" spans="15:15">
      <c r="O223" s="454"/>
    </row>
    <row r="224" spans="15:15">
      <c r="O224" s="454"/>
    </row>
    <row r="225" spans="15:15">
      <c r="O225" s="454"/>
    </row>
    <row r="226" spans="15:15">
      <c r="O226" s="454"/>
    </row>
    <row r="227" spans="15:15">
      <c r="O227" s="454"/>
    </row>
    <row r="228" spans="15:15">
      <c r="O228" s="454"/>
    </row>
    <row r="229" spans="15:15">
      <c r="O229" s="454"/>
    </row>
    <row r="230" spans="15:15">
      <c r="O230" s="454"/>
    </row>
    <row r="231" spans="15:15">
      <c r="O231" s="454"/>
    </row>
    <row r="232" spans="15:15">
      <c r="O232" s="454"/>
    </row>
    <row r="233" spans="15:15">
      <c r="O233" s="454"/>
    </row>
    <row r="234" spans="15:15">
      <c r="O234" s="454"/>
    </row>
    <row r="235" spans="15:15">
      <c r="O235" s="454"/>
    </row>
    <row r="236" spans="15:15">
      <c r="O236" s="454"/>
    </row>
    <row r="237" spans="15:15">
      <c r="O237" s="454"/>
    </row>
    <row r="238" spans="15:15">
      <c r="O238" s="454"/>
    </row>
    <row r="239" spans="15:15">
      <c r="O239" s="454"/>
    </row>
    <row r="240" spans="15:15">
      <c r="O240" s="454"/>
    </row>
    <row r="241" spans="15:15">
      <c r="O241" s="454"/>
    </row>
    <row r="242" spans="15:15">
      <c r="O242" s="454"/>
    </row>
    <row r="243" spans="15:15">
      <c r="O243" s="454"/>
    </row>
    <row r="244" spans="15:15">
      <c r="O244" s="454"/>
    </row>
    <row r="245" spans="15:15">
      <c r="O245" s="454"/>
    </row>
    <row r="246" spans="15:15">
      <c r="O246" s="454"/>
    </row>
    <row r="247" spans="15:15">
      <c r="O247" s="454"/>
    </row>
    <row r="248" spans="15:15">
      <c r="O248" s="454"/>
    </row>
    <row r="249" spans="15:15">
      <c r="O249" s="454"/>
    </row>
    <row r="250" spans="15:15">
      <c r="O250" s="454"/>
    </row>
    <row r="251" spans="15:15">
      <c r="O251" s="454"/>
    </row>
    <row r="252" spans="15:15">
      <c r="O252" s="454"/>
    </row>
    <row r="253" spans="15:15">
      <c r="O253" s="454"/>
    </row>
    <row r="254" spans="15:15">
      <c r="O254" s="454"/>
    </row>
    <row r="255" spans="15:15">
      <c r="O255" s="454"/>
    </row>
    <row r="256" spans="15:15">
      <c r="O256" s="454"/>
    </row>
    <row r="257" spans="15:15">
      <c r="O257" s="454"/>
    </row>
    <row r="258" spans="15:15">
      <c r="O258" s="454"/>
    </row>
    <row r="259" spans="15:15">
      <c r="O259" s="454"/>
    </row>
    <row r="260" spans="15:15">
      <c r="O260" s="454"/>
    </row>
    <row r="261" spans="15:15">
      <c r="O261" s="454"/>
    </row>
    <row r="262" spans="15:15">
      <c r="O262" s="454"/>
    </row>
    <row r="263" spans="15:15">
      <c r="O263" s="454"/>
    </row>
    <row r="264" spans="15:15">
      <c r="O264" s="454"/>
    </row>
    <row r="265" spans="15:15">
      <c r="O265" s="454"/>
    </row>
    <row r="266" spans="15:15">
      <c r="O266" s="454"/>
    </row>
    <row r="267" spans="15:15">
      <c r="O267" s="454"/>
    </row>
    <row r="268" spans="15:15">
      <c r="O268" s="454"/>
    </row>
    <row r="269" spans="15:15">
      <c r="O269" s="454"/>
    </row>
    <row r="270" spans="15:15">
      <c r="O270" s="454"/>
    </row>
    <row r="271" spans="15:15">
      <c r="O271" s="454"/>
    </row>
    <row r="272" spans="15:15">
      <c r="O272" s="454"/>
    </row>
    <row r="273" spans="15:15">
      <c r="O273" s="454"/>
    </row>
    <row r="274" spans="15:15">
      <c r="O274" s="454"/>
    </row>
    <row r="275" spans="15:15">
      <c r="O275" s="454"/>
    </row>
    <row r="276" spans="15:15">
      <c r="O276" s="454"/>
    </row>
    <row r="277" spans="15:15">
      <c r="O277" s="454"/>
    </row>
    <row r="278" spans="15:15">
      <c r="O278" s="454"/>
    </row>
    <row r="279" spans="15:15">
      <c r="O279" s="454"/>
    </row>
    <row r="280" spans="15:15">
      <c r="O280" s="454"/>
    </row>
    <row r="281" spans="15:15">
      <c r="O281" s="454"/>
    </row>
    <row r="282" spans="15:15">
      <c r="O282" s="454"/>
    </row>
    <row r="283" spans="15:15">
      <c r="O283" s="454"/>
    </row>
    <row r="284" spans="15:15">
      <c r="O284" s="454"/>
    </row>
    <row r="285" spans="15:15">
      <c r="O285" s="454"/>
    </row>
    <row r="286" spans="15:15">
      <c r="O286" s="454"/>
    </row>
    <row r="287" spans="15:15">
      <c r="O287" s="454"/>
    </row>
    <row r="288" spans="15:15">
      <c r="O288" s="454"/>
    </row>
    <row r="289" spans="15:15">
      <c r="O289" s="454"/>
    </row>
    <row r="290" spans="15:15">
      <c r="O290" s="454"/>
    </row>
    <row r="291" spans="15:15">
      <c r="O291" s="454"/>
    </row>
    <row r="292" spans="15:15">
      <c r="O292" s="454"/>
    </row>
    <row r="293" spans="15:15">
      <c r="O293" s="454"/>
    </row>
    <row r="294" spans="15:15">
      <c r="O294" s="454"/>
    </row>
    <row r="295" spans="15:15">
      <c r="O295" s="454"/>
    </row>
    <row r="296" spans="15:15">
      <c r="O296" s="454"/>
    </row>
    <row r="297" spans="15:15">
      <c r="O297" s="454"/>
    </row>
    <row r="298" spans="15:15">
      <c r="O298" s="454"/>
    </row>
    <row r="299" spans="15:15">
      <c r="O299" s="454"/>
    </row>
    <row r="300" spans="15:15">
      <c r="O300" s="454"/>
    </row>
    <row r="301" spans="15:15">
      <c r="O301" s="454"/>
    </row>
    <row r="302" spans="15:15">
      <c r="O302" s="454"/>
    </row>
    <row r="303" spans="15:15">
      <c r="O303" s="454"/>
    </row>
    <row r="304" spans="15:15">
      <c r="O304" s="454"/>
    </row>
    <row r="305" spans="15:15">
      <c r="O305" s="454"/>
    </row>
    <row r="306" spans="15:15">
      <c r="O306" s="454"/>
    </row>
    <row r="307" spans="15:15">
      <c r="O307" s="454"/>
    </row>
    <row r="308" spans="15:15">
      <c r="O308" s="454"/>
    </row>
    <row r="309" spans="15:15">
      <c r="O309" s="454"/>
    </row>
    <row r="310" spans="15:15">
      <c r="O310" s="454"/>
    </row>
    <row r="311" spans="15:15">
      <c r="O311" s="454"/>
    </row>
    <row r="312" spans="15:15">
      <c r="O312" s="454"/>
    </row>
    <row r="313" spans="15:15">
      <c r="O313" s="454"/>
    </row>
    <row r="314" spans="15:15">
      <c r="O314" s="454"/>
    </row>
    <row r="315" spans="15:15">
      <c r="O315" s="454"/>
    </row>
    <row r="316" spans="15:15">
      <c r="O316" s="454"/>
    </row>
    <row r="317" spans="15:15">
      <c r="O317" s="454"/>
    </row>
    <row r="318" spans="15:15">
      <c r="O318" s="454"/>
    </row>
    <row r="319" spans="15:15">
      <c r="O319" s="454"/>
    </row>
    <row r="320" spans="15:15">
      <c r="O320" s="454"/>
    </row>
    <row r="321" spans="1:501">
      <c r="O321" s="454"/>
    </row>
    <row r="322" spans="1:501">
      <c r="O322" s="454"/>
    </row>
    <row r="323" spans="1:501">
      <c r="O323" s="454"/>
    </row>
    <row r="324" spans="1:501">
      <c r="A324" s="368"/>
      <c r="B324" s="98">
        <v>0</v>
      </c>
      <c r="C324" s="368"/>
      <c r="D324" s="368"/>
      <c r="E324" s="368"/>
      <c r="F324" s="368"/>
      <c r="G324" s="368"/>
      <c r="H324" s="368"/>
      <c r="I324" s="368"/>
      <c r="J324" s="368"/>
      <c r="K324" s="368"/>
      <c r="L324" s="368"/>
      <c r="M324" s="368"/>
      <c r="N324" s="368"/>
      <c r="O324" s="385"/>
      <c r="P324" s="368"/>
      <c r="Q324" s="368"/>
      <c r="R324" s="368"/>
      <c r="S324" s="368"/>
      <c r="T324" s="368"/>
      <c r="U324" s="368"/>
      <c r="V324" s="368"/>
      <c r="W324" s="368"/>
      <c r="X324" s="368"/>
      <c r="Y324" s="368"/>
      <c r="Z324" s="368"/>
      <c r="AA324" s="368"/>
      <c r="AB324" s="368"/>
      <c r="AC324" s="368"/>
      <c r="AD324" s="368"/>
      <c r="AE324" s="368"/>
      <c r="AF324" s="368"/>
      <c r="AG324" s="368"/>
      <c r="AH324" s="98" t="s">
        <v>397</v>
      </c>
      <c r="AI324" s="98" t="s">
        <v>397</v>
      </c>
      <c r="AJ324" s="98" t="s">
        <v>397</v>
      </c>
      <c r="AK324" s="98" t="s">
        <v>397</v>
      </c>
      <c r="AL324" s="98" t="s">
        <v>397</v>
      </c>
      <c r="AM324" s="98" t="s">
        <v>397</v>
      </c>
      <c r="AN324" s="98" t="s">
        <v>397</v>
      </c>
      <c r="AO324" s="98" t="s">
        <v>397</v>
      </c>
      <c r="AP324" s="98" t="s">
        <v>397</v>
      </c>
      <c r="AQ324" s="98" t="s">
        <v>397</v>
      </c>
      <c r="AR324" s="98" t="s">
        <v>397</v>
      </c>
      <c r="AS324" s="98" t="s">
        <v>397</v>
      </c>
      <c r="AT324" s="98" t="s">
        <v>397</v>
      </c>
      <c r="AU324" s="98" t="s">
        <v>397</v>
      </c>
      <c r="AV324" s="98" t="s">
        <v>397</v>
      </c>
      <c r="AW324" s="98" t="s">
        <v>397</v>
      </c>
      <c r="AX324" s="98" t="s">
        <v>397</v>
      </c>
      <c r="AY324" s="98" t="s">
        <v>397</v>
      </c>
      <c r="AZ324" s="98" t="s">
        <v>397</v>
      </c>
      <c r="BA324" s="98" t="s">
        <v>397</v>
      </c>
      <c r="BB324" s="98" t="s">
        <v>397</v>
      </c>
      <c r="BC324" s="98" t="s">
        <v>397</v>
      </c>
      <c r="BD324" s="98" t="s">
        <v>397</v>
      </c>
      <c r="BE324" s="98" t="s">
        <v>397</v>
      </c>
      <c r="BF324" s="98" t="s">
        <v>397</v>
      </c>
      <c r="BG324" s="98" t="s">
        <v>397</v>
      </c>
      <c r="BH324" s="98" t="s">
        <v>397</v>
      </c>
      <c r="BI324" s="98" t="s">
        <v>397</v>
      </c>
      <c r="BJ324" s="98" t="s">
        <v>397</v>
      </c>
      <c r="BK324" s="98" t="s">
        <v>397</v>
      </c>
      <c r="BL324" s="98" t="s">
        <v>397</v>
      </c>
      <c r="BM324" s="98" t="s">
        <v>397</v>
      </c>
      <c r="BN324" s="98" t="s">
        <v>397</v>
      </c>
      <c r="BO324" s="98" t="s">
        <v>397</v>
      </c>
      <c r="BP324" s="98" t="s">
        <v>397</v>
      </c>
      <c r="BQ324" s="98" t="s">
        <v>397</v>
      </c>
      <c r="BR324" s="98" t="s">
        <v>397</v>
      </c>
      <c r="BS324" s="98" t="s">
        <v>397</v>
      </c>
      <c r="BT324" s="98" t="s">
        <v>397</v>
      </c>
      <c r="BU324" s="98" t="s">
        <v>397</v>
      </c>
      <c r="BV324" s="98" t="s">
        <v>397</v>
      </c>
      <c r="BW324" s="98" t="s">
        <v>397</v>
      </c>
      <c r="BX324" s="98" t="s">
        <v>397</v>
      </c>
      <c r="BY324" s="98" t="s">
        <v>397</v>
      </c>
      <c r="BZ324" s="98" t="s">
        <v>397</v>
      </c>
      <c r="CA324" s="98"/>
      <c r="CB324" s="98"/>
      <c r="CC324" s="98"/>
      <c r="CD324" s="98"/>
      <c r="CE324" s="98"/>
      <c r="CF324" s="98"/>
      <c r="CG324" s="98"/>
      <c r="CH324" s="98"/>
      <c r="CI324" s="98"/>
      <c r="CJ324" s="98"/>
      <c r="CK324" s="98"/>
      <c r="CL324" s="98"/>
      <c r="CM324" s="98"/>
      <c r="CN324" s="98"/>
      <c r="CO324" s="98"/>
      <c r="CP324" s="98"/>
      <c r="CQ324" s="98"/>
      <c r="CR324" s="98"/>
      <c r="CS324" s="98"/>
      <c r="CT324" s="98"/>
      <c r="CU324" s="98"/>
      <c r="CV324" s="98"/>
      <c r="CW324" s="98"/>
      <c r="CX324" s="98"/>
      <c r="CY324" s="98"/>
      <c r="CZ324" s="98"/>
      <c r="DA324" s="98"/>
      <c r="DB324" s="98"/>
      <c r="DV324" s="368"/>
      <c r="DW324" s="368"/>
      <c r="DX324" s="368"/>
      <c r="DY324" s="368"/>
      <c r="DZ324" s="368"/>
      <c r="EA324" s="368"/>
      <c r="EB324" s="368"/>
      <c r="EC324" s="368"/>
      <c r="ED324" s="368"/>
      <c r="EE324" s="368"/>
      <c r="EF324" s="368"/>
      <c r="EG324" s="368"/>
      <c r="EH324" s="368"/>
      <c r="EI324" s="368"/>
      <c r="EJ324" s="368"/>
      <c r="EK324" s="368"/>
      <c r="EL324" s="368"/>
      <c r="EM324" s="368"/>
      <c r="EN324" s="368"/>
      <c r="EO324" s="368"/>
      <c r="EP324" s="368"/>
      <c r="EQ324" s="368"/>
      <c r="ER324" s="368"/>
      <c r="ES324" s="368"/>
      <c r="ET324" s="368"/>
      <c r="EU324" s="368"/>
      <c r="EV324" s="368"/>
      <c r="EW324" s="368"/>
      <c r="EX324" s="368"/>
      <c r="EY324" s="368"/>
      <c r="EZ324" s="368"/>
      <c r="FA324" s="368"/>
      <c r="FB324" s="368"/>
      <c r="FC324" s="368"/>
      <c r="FD324" s="368"/>
      <c r="FE324" s="368"/>
      <c r="FF324" s="368"/>
      <c r="FG324" s="368"/>
      <c r="FH324" s="368"/>
      <c r="FI324" s="368"/>
      <c r="FJ324" s="368"/>
      <c r="FK324" s="368"/>
      <c r="FL324" s="368"/>
      <c r="FM324" s="368"/>
      <c r="FN324" s="368"/>
      <c r="FO324" s="368"/>
      <c r="FP324" s="368"/>
      <c r="FQ324" s="368"/>
      <c r="FR324" s="368"/>
      <c r="FS324" s="368"/>
      <c r="FT324" s="368"/>
      <c r="FU324" s="368"/>
      <c r="FV324" s="368"/>
      <c r="FW324" s="368"/>
      <c r="FX324" s="368"/>
      <c r="FY324" s="368"/>
      <c r="FZ324" s="368"/>
      <c r="GA324" s="368"/>
      <c r="GB324" s="368"/>
      <c r="GC324" s="368"/>
      <c r="GD324" s="368"/>
      <c r="GE324" s="368"/>
      <c r="GF324" s="368"/>
      <c r="GG324" s="368"/>
      <c r="GH324" s="368"/>
      <c r="GI324" s="368"/>
      <c r="GJ324" s="368"/>
      <c r="GK324" s="368"/>
      <c r="GL324" s="368"/>
      <c r="GM324" s="368"/>
      <c r="GN324" s="368"/>
      <c r="GO324" s="368"/>
      <c r="GP324" s="368"/>
      <c r="GQ324" s="368"/>
      <c r="GR324" s="368"/>
      <c r="GS324" s="368"/>
      <c r="GT324" s="368"/>
      <c r="GU324" s="368"/>
      <c r="GV324" s="368"/>
      <c r="GW324" s="368"/>
      <c r="GX324" s="368"/>
      <c r="GY324" s="368"/>
      <c r="GZ324" s="368"/>
      <c r="HA324" s="368"/>
      <c r="HB324" s="368"/>
      <c r="HC324" s="368"/>
      <c r="HD324" s="368"/>
      <c r="HE324" s="368"/>
      <c r="HF324" s="368"/>
      <c r="HG324" s="368"/>
      <c r="HH324" s="368"/>
      <c r="HI324" s="368"/>
      <c r="HJ324" s="368"/>
      <c r="HK324" s="368"/>
      <c r="HL324" s="368"/>
      <c r="HM324" s="368"/>
      <c r="HN324" s="368"/>
      <c r="HO324" s="368"/>
      <c r="HP324" s="368"/>
      <c r="HQ324" s="368"/>
      <c r="HR324" s="368"/>
      <c r="HS324" s="368"/>
      <c r="HT324" s="368"/>
      <c r="HU324" s="368"/>
      <c r="HV324" s="368"/>
      <c r="HW324" s="368"/>
      <c r="HX324" s="368"/>
      <c r="HY324" s="368"/>
      <c r="HZ324" s="368"/>
      <c r="IA324" s="368"/>
      <c r="IB324" s="368"/>
      <c r="IC324" s="368"/>
      <c r="ID324" s="368"/>
      <c r="IE324" s="368"/>
      <c r="IF324" s="368"/>
      <c r="IG324" s="368"/>
      <c r="IH324" s="368"/>
      <c r="II324" s="368"/>
      <c r="IJ324" s="368"/>
      <c r="IK324" s="368"/>
      <c r="IL324" s="368"/>
      <c r="IM324" s="368"/>
      <c r="IN324" s="368"/>
      <c r="IO324" s="368"/>
      <c r="IP324" s="368"/>
      <c r="IQ324" s="368"/>
      <c r="IR324" s="368"/>
      <c r="IS324" s="368"/>
      <c r="IT324" s="368"/>
      <c r="IU324" s="368"/>
      <c r="IV324" s="368"/>
      <c r="IW324" s="368"/>
      <c r="IX324" s="368"/>
      <c r="IY324" s="368"/>
      <c r="IZ324" s="368"/>
      <c r="JA324" s="368"/>
      <c r="JB324" s="368"/>
      <c r="JC324" s="368"/>
      <c r="JD324" s="368"/>
      <c r="JE324" s="368"/>
      <c r="JF324" s="368"/>
      <c r="JG324" s="368"/>
      <c r="JH324" s="368"/>
      <c r="JI324" s="368"/>
      <c r="JJ324" s="368"/>
      <c r="JK324" s="368"/>
      <c r="JL324" s="368"/>
      <c r="JM324" s="368"/>
      <c r="JN324" s="368"/>
      <c r="JO324" s="368"/>
      <c r="JP324" s="368"/>
      <c r="JQ324" s="368"/>
      <c r="JR324" s="368"/>
      <c r="JS324" s="368"/>
      <c r="JT324" s="368"/>
      <c r="JU324" s="368"/>
      <c r="JV324" s="368"/>
      <c r="JW324" s="368"/>
      <c r="JX324" s="368"/>
      <c r="JY324" s="368"/>
      <c r="JZ324" s="368"/>
      <c r="KA324" s="368"/>
      <c r="KB324" s="368"/>
      <c r="KC324" s="368"/>
      <c r="KD324" s="368"/>
      <c r="KE324" s="368"/>
      <c r="KF324" s="368"/>
      <c r="KG324" s="368"/>
      <c r="KH324" s="368"/>
      <c r="KI324" s="368"/>
      <c r="KJ324" s="368"/>
      <c r="KK324" s="368"/>
      <c r="KL324" s="368"/>
      <c r="KM324" s="368"/>
      <c r="KN324" s="368"/>
      <c r="KO324" s="368"/>
      <c r="KP324" s="368"/>
      <c r="KQ324" s="368"/>
      <c r="KR324" s="368"/>
      <c r="KS324" s="368"/>
      <c r="KT324" s="368"/>
      <c r="KU324" s="368"/>
      <c r="KV324" s="368"/>
      <c r="KW324" s="368"/>
      <c r="KX324" s="368"/>
      <c r="LH324" s="368"/>
      <c r="LI324" s="368"/>
      <c r="LJ324" s="368"/>
      <c r="LK324" s="368"/>
      <c r="LL324" s="368"/>
      <c r="LM324" s="368"/>
      <c r="LN324" s="368"/>
      <c r="LO324" s="368"/>
      <c r="LP324" s="368"/>
      <c r="LQ324" s="368"/>
      <c r="LR324" s="368"/>
      <c r="LS324" s="368"/>
      <c r="LT324" s="368"/>
      <c r="LU324" s="368"/>
      <c r="LV324" s="368"/>
      <c r="LW324" s="368"/>
      <c r="LX324" s="368"/>
      <c r="LY324" s="368"/>
      <c r="LZ324" s="368"/>
      <c r="MA324" s="368"/>
      <c r="MB324" s="368"/>
      <c r="MC324" s="368"/>
      <c r="MD324" s="368"/>
      <c r="ME324" s="368"/>
      <c r="MF324" s="368"/>
      <c r="MG324" s="368"/>
      <c r="MH324" s="368"/>
      <c r="MI324" s="368"/>
      <c r="MJ324" s="368"/>
      <c r="MK324" s="368"/>
      <c r="ML324" s="368"/>
      <c r="MM324" s="368"/>
      <c r="MN324" s="368"/>
      <c r="MO324" s="368"/>
      <c r="MP324" s="368"/>
      <c r="MQ324" s="368"/>
      <c r="MR324" s="368"/>
      <c r="MS324" s="368"/>
      <c r="MT324" s="368"/>
      <c r="MU324" s="368"/>
      <c r="MV324" s="368"/>
      <c r="MW324" s="368"/>
      <c r="MX324" s="368"/>
      <c r="MY324" s="368"/>
      <c r="MZ324" s="368"/>
      <c r="NA324" s="368"/>
      <c r="NB324" s="368"/>
      <c r="NC324" s="368"/>
      <c r="ND324" s="368"/>
      <c r="NE324" s="368"/>
      <c r="NF324" s="368"/>
      <c r="NG324" s="368"/>
      <c r="NH324" s="368"/>
      <c r="NI324" s="368"/>
      <c r="NJ324" s="368"/>
      <c r="NK324" s="368"/>
      <c r="NL324" s="368"/>
      <c r="NM324" s="368"/>
      <c r="NN324" s="368"/>
      <c r="NO324" s="368"/>
      <c r="NP324" s="368"/>
      <c r="NQ324" s="368"/>
      <c r="NR324" s="368"/>
      <c r="NS324" s="368"/>
      <c r="NT324" s="368"/>
      <c r="NU324" s="368"/>
      <c r="NV324" s="368"/>
      <c r="NW324" s="368"/>
      <c r="NX324" s="368"/>
      <c r="NY324" s="368"/>
      <c r="NZ324" s="368"/>
      <c r="OA324" s="368"/>
      <c r="OB324" s="368"/>
      <c r="OC324" s="368"/>
      <c r="OD324" s="368"/>
      <c r="OE324" s="368"/>
      <c r="OF324" s="368"/>
      <c r="OG324" s="368"/>
      <c r="OH324" s="368"/>
      <c r="OI324" s="368"/>
      <c r="OJ324" s="368"/>
      <c r="OK324" s="368"/>
      <c r="OL324" s="368"/>
      <c r="OM324" s="368"/>
      <c r="ON324" s="368"/>
      <c r="OO324" s="368"/>
      <c r="OP324" s="368"/>
      <c r="OQ324" s="368"/>
      <c r="OR324" s="368"/>
      <c r="OS324" s="368"/>
      <c r="OT324" s="368"/>
      <c r="OU324" s="368"/>
      <c r="OV324" s="368"/>
      <c r="OW324" s="368"/>
      <c r="OX324" s="368"/>
      <c r="OY324" s="368"/>
      <c r="OZ324" s="368"/>
      <c r="PA324" s="368"/>
      <c r="PB324" s="368"/>
      <c r="PC324" s="368"/>
      <c r="PD324" s="368"/>
      <c r="PE324" s="368"/>
      <c r="PF324" s="368"/>
      <c r="PG324" s="368"/>
      <c r="PH324" s="368"/>
      <c r="PI324" s="368"/>
      <c r="PJ324" s="368"/>
      <c r="PK324" s="368"/>
      <c r="PL324" s="368"/>
      <c r="PM324" s="368"/>
      <c r="PN324" s="368"/>
      <c r="PO324" s="368"/>
      <c r="PP324" s="368"/>
      <c r="PQ324" s="368"/>
      <c r="PR324" s="368"/>
      <c r="PS324" s="368"/>
      <c r="PT324" s="368"/>
      <c r="PU324" s="368"/>
      <c r="PV324" s="368"/>
      <c r="PW324" s="368"/>
      <c r="PX324" s="368"/>
      <c r="PY324" s="368"/>
      <c r="PZ324" s="368"/>
      <c r="QA324" s="368"/>
      <c r="QB324" s="368"/>
      <c r="QC324" s="368"/>
      <c r="QD324" s="368"/>
      <c r="QE324" s="368"/>
      <c r="QF324" s="368"/>
      <c r="QG324" s="368"/>
      <c r="QH324" s="368"/>
      <c r="QI324" s="368"/>
      <c r="QJ324" s="368"/>
      <c r="QK324" s="368"/>
      <c r="QL324" s="368"/>
      <c r="QM324" s="368"/>
      <c r="QN324" s="368"/>
      <c r="QO324" s="368"/>
      <c r="QP324" s="368"/>
      <c r="QQ324" s="368"/>
      <c r="QR324" s="368"/>
      <c r="QS324" s="368"/>
      <c r="QT324" s="368"/>
      <c r="QU324" s="368"/>
      <c r="QV324" s="368"/>
      <c r="QW324" s="368"/>
      <c r="QX324" s="368"/>
      <c r="QY324" s="368"/>
      <c r="QZ324" s="368"/>
      <c r="RA324" s="368"/>
      <c r="RB324" s="368"/>
      <c r="RC324" s="368"/>
      <c r="RD324" s="368"/>
      <c r="RE324" s="368"/>
      <c r="RF324" s="368"/>
      <c r="RG324" s="368"/>
      <c r="RH324" s="368"/>
      <c r="RI324" s="368"/>
      <c r="RJ324" s="368"/>
      <c r="RK324" s="368"/>
      <c r="RL324" s="368"/>
      <c r="RM324" s="368"/>
      <c r="RN324" s="368"/>
      <c r="RO324" s="368"/>
      <c r="RP324" s="368"/>
      <c r="RQ324" s="368"/>
      <c r="RR324" s="368"/>
      <c r="RS324" s="368"/>
      <c r="RT324" s="368"/>
      <c r="RU324" s="368"/>
      <c r="RV324" s="368"/>
      <c r="RW324" s="368"/>
      <c r="RX324" s="368"/>
      <c r="RY324" s="368"/>
      <c r="RZ324" s="368"/>
      <c r="SA324" s="368"/>
      <c r="SB324" s="368"/>
      <c r="SC324" s="368"/>
      <c r="SD324" s="368"/>
      <c r="SE324" s="368"/>
      <c r="SF324" s="368"/>
      <c r="SG324" s="368"/>
    </row>
    <row r="325" spans="1:501">
      <c r="A325" s="368"/>
      <c r="B325" s="98"/>
      <c r="C325" s="368"/>
      <c r="D325" s="368"/>
      <c r="E325" s="368"/>
      <c r="F325" s="368"/>
      <c r="G325" s="368"/>
      <c r="H325" s="368"/>
      <c r="I325" s="368"/>
      <c r="J325" s="368"/>
      <c r="K325" s="368"/>
      <c r="L325" s="368"/>
      <c r="M325" s="368"/>
      <c r="N325" s="368"/>
      <c r="O325" s="385"/>
      <c r="P325" s="368"/>
      <c r="Q325" s="368"/>
      <c r="R325" s="368"/>
      <c r="S325" s="368"/>
      <c r="T325" s="368"/>
      <c r="U325" s="368"/>
      <c r="V325" s="368"/>
      <c r="W325" s="368"/>
      <c r="X325" s="368"/>
      <c r="Y325" s="368"/>
      <c r="Z325" s="368"/>
      <c r="AA325" s="368"/>
      <c r="AB325" s="368"/>
      <c r="AC325" s="368"/>
      <c r="AD325" s="368"/>
      <c r="AE325" s="368"/>
      <c r="AF325" s="368"/>
      <c r="AG325" s="368"/>
      <c r="AH325" s="98" t="s">
        <v>397</v>
      </c>
      <c r="AI325" s="98" t="s">
        <v>397</v>
      </c>
      <c r="AJ325" s="98" t="s">
        <v>397</v>
      </c>
      <c r="AK325" s="98" t="s">
        <v>397</v>
      </c>
      <c r="AL325" s="98" t="s">
        <v>397</v>
      </c>
      <c r="AM325" s="98" t="s">
        <v>397</v>
      </c>
      <c r="AN325" s="98" t="s">
        <v>397</v>
      </c>
      <c r="AO325" s="98" t="s">
        <v>397</v>
      </c>
      <c r="AP325" s="98" t="s">
        <v>397</v>
      </c>
      <c r="AQ325" s="98" t="s">
        <v>397</v>
      </c>
      <c r="AR325" s="98" t="s">
        <v>397</v>
      </c>
      <c r="AS325" s="98" t="s">
        <v>397</v>
      </c>
      <c r="AT325" s="98" t="s">
        <v>397</v>
      </c>
      <c r="AU325" s="98" t="s">
        <v>397</v>
      </c>
      <c r="AV325" s="98" t="s">
        <v>397</v>
      </c>
      <c r="AW325" s="98" t="s">
        <v>397</v>
      </c>
      <c r="AX325" s="98" t="s">
        <v>397</v>
      </c>
      <c r="AY325" s="98" t="s">
        <v>397</v>
      </c>
      <c r="AZ325" s="98" t="s">
        <v>397</v>
      </c>
      <c r="BA325" s="98" t="s">
        <v>397</v>
      </c>
      <c r="BB325" s="98" t="s">
        <v>397</v>
      </c>
      <c r="BC325" s="98" t="s">
        <v>397</v>
      </c>
      <c r="BD325" s="98" t="s">
        <v>397</v>
      </c>
      <c r="BE325" s="98" t="s">
        <v>397</v>
      </c>
      <c r="BF325" s="98" t="s">
        <v>397</v>
      </c>
      <c r="BG325" s="98" t="s">
        <v>397</v>
      </c>
      <c r="BH325" s="98" t="s">
        <v>397</v>
      </c>
      <c r="BI325" s="98" t="s">
        <v>397</v>
      </c>
      <c r="BJ325" s="98" t="s">
        <v>397</v>
      </c>
      <c r="BK325" s="98" t="s">
        <v>397</v>
      </c>
      <c r="BL325" s="98" t="s">
        <v>397</v>
      </c>
      <c r="BM325" s="98" t="s">
        <v>397</v>
      </c>
      <c r="BN325" s="98" t="s">
        <v>397</v>
      </c>
      <c r="BO325" s="98" t="s">
        <v>397</v>
      </c>
      <c r="BP325" s="98" t="s">
        <v>397</v>
      </c>
      <c r="BQ325" s="98" t="s">
        <v>397</v>
      </c>
      <c r="BR325" s="98" t="s">
        <v>397</v>
      </c>
      <c r="BS325" s="98" t="s">
        <v>397</v>
      </c>
      <c r="BT325" s="98" t="s">
        <v>397</v>
      </c>
      <c r="BU325" s="98" t="s">
        <v>397</v>
      </c>
      <c r="BV325" s="98" t="s">
        <v>397</v>
      </c>
      <c r="BW325" s="98" t="s">
        <v>397</v>
      </c>
      <c r="BX325" s="98" t="s">
        <v>397</v>
      </c>
      <c r="BY325" s="98" t="s">
        <v>397</v>
      </c>
      <c r="BZ325" s="98" t="s">
        <v>397</v>
      </c>
      <c r="CA325" s="98"/>
      <c r="CB325" s="98"/>
      <c r="CC325" s="98"/>
      <c r="CD325" s="98"/>
      <c r="CE325" s="98"/>
      <c r="CF325" s="98"/>
      <c r="CG325" s="98"/>
      <c r="CH325" s="98"/>
      <c r="CI325" s="98"/>
      <c r="CJ325" s="98"/>
      <c r="CK325" s="98"/>
      <c r="CL325" s="98"/>
      <c r="CM325" s="98"/>
      <c r="CN325" s="98"/>
      <c r="CO325" s="98"/>
      <c r="CP325" s="98"/>
      <c r="CQ325" s="98"/>
      <c r="CR325" s="98"/>
      <c r="CS325" s="98"/>
      <c r="CT325" s="98"/>
      <c r="CU325" s="98"/>
      <c r="CV325" s="98"/>
      <c r="CW325" s="98"/>
      <c r="CX325" s="98"/>
      <c r="CY325" s="98"/>
      <c r="CZ325" s="98"/>
      <c r="DA325" s="98"/>
      <c r="DB325" s="98"/>
      <c r="DV325" s="368"/>
      <c r="DW325" s="368"/>
      <c r="DX325" s="368"/>
      <c r="DY325" s="368"/>
      <c r="DZ325" s="368"/>
      <c r="EA325" s="368"/>
      <c r="EB325" s="368"/>
      <c r="EC325" s="368"/>
      <c r="ED325" s="368"/>
      <c r="EE325" s="368"/>
      <c r="EF325" s="368"/>
      <c r="EG325" s="368"/>
      <c r="EH325" s="368"/>
      <c r="EI325" s="368"/>
      <c r="EJ325" s="368"/>
      <c r="EK325" s="368"/>
      <c r="EL325" s="368"/>
      <c r="EM325" s="368"/>
      <c r="EN325" s="368"/>
      <c r="EO325" s="368"/>
      <c r="EP325" s="368"/>
      <c r="EQ325" s="368"/>
      <c r="ER325" s="368"/>
      <c r="ES325" s="368"/>
      <c r="ET325" s="368"/>
      <c r="EU325" s="368"/>
      <c r="EV325" s="368"/>
      <c r="EW325" s="368"/>
      <c r="EX325" s="368"/>
      <c r="EY325" s="368"/>
      <c r="EZ325" s="368"/>
      <c r="FA325" s="368"/>
      <c r="FB325" s="368"/>
      <c r="FC325" s="368"/>
      <c r="FD325" s="368"/>
      <c r="FE325" s="368"/>
      <c r="FF325" s="368"/>
      <c r="FG325" s="368"/>
      <c r="FH325" s="368"/>
      <c r="FI325" s="368"/>
      <c r="FJ325" s="368"/>
      <c r="FK325" s="368"/>
      <c r="FL325" s="368"/>
      <c r="FM325" s="368"/>
      <c r="FN325" s="368"/>
      <c r="FO325" s="368"/>
      <c r="FP325" s="368"/>
      <c r="FQ325" s="368"/>
      <c r="FR325" s="368"/>
      <c r="FS325" s="368"/>
      <c r="FT325" s="368"/>
      <c r="FU325" s="368"/>
      <c r="FV325" s="368"/>
      <c r="FW325" s="368"/>
      <c r="FX325" s="368"/>
      <c r="FY325" s="368"/>
      <c r="FZ325" s="368"/>
      <c r="GA325" s="368"/>
      <c r="GB325" s="368"/>
      <c r="GC325" s="368"/>
      <c r="GD325" s="368"/>
      <c r="GE325" s="368"/>
      <c r="GF325" s="368"/>
      <c r="GG325" s="368"/>
      <c r="GH325" s="368"/>
      <c r="GI325" s="368"/>
      <c r="GJ325" s="368"/>
      <c r="GK325" s="368"/>
      <c r="GL325" s="368"/>
      <c r="GM325" s="368"/>
      <c r="GN325" s="368"/>
      <c r="GO325" s="368"/>
      <c r="GP325" s="368"/>
      <c r="GQ325" s="368"/>
      <c r="GR325" s="368"/>
      <c r="GS325" s="368"/>
      <c r="GT325" s="368"/>
      <c r="GU325" s="368"/>
      <c r="GV325" s="368"/>
      <c r="GW325" s="368"/>
      <c r="GX325" s="368"/>
      <c r="GY325" s="368"/>
      <c r="GZ325" s="368"/>
      <c r="HA325" s="368"/>
      <c r="HB325" s="368"/>
      <c r="HC325" s="368"/>
      <c r="HD325" s="368"/>
      <c r="HE325" s="368"/>
      <c r="HF325" s="368"/>
      <c r="HG325" s="368"/>
      <c r="HH325" s="368"/>
      <c r="HI325" s="368"/>
      <c r="HJ325" s="368"/>
      <c r="HK325" s="368"/>
      <c r="HL325" s="368"/>
      <c r="HM325" s="368"/>
      <c r="HN325" s="368"/>
      <c r="HO325" s="368"/>
      <c r="HP325" s="368"/>
      <c r="HQ325" s="368"/>
      <c r="HR325" s="368"/>
      <c r="HS325" s="368"/>
      <c r="HT325" s="368"/>
      <c r="HU325" s="368"/>
      <c r="HV325" s="368"/>
      <c r="HW325" s="368"/>
      <c r="HX325" s="368"/>
      <c r="HY325" s="368"/>
      <c r="HZ325" s="368"/>
      <c r="IA325" s="368"/>
      <c r="IB325" s="368"/>
      <c r="IC325" s="368"/>
      <c r="ID325" s="368"/>
      <c r="IE325" s="368"/>
      <c r="IF325" s="368"/>
      <c r="IG325" s="368"/>
      <c r="IH325" s="368"/>
      <c r="II325" s="368"/>
      <c r="IJ325" s="368"/>
      <c r="IK325" s="368"/>
      <c r="IL325" s="368"/>
      <c r="IM325" s="368"/>
      <c r="IN325" s="368"/>
      <c r="IO325" s="368"/>
      <c r="IP325" s="368"/>
      <c r="IQ325" s="368"/>
      <c r="IR325" s="368"/>
      <c r="IS325" s="368"/>
      <c r="IT325" s="368"/>
      <c r="IU325" s="368"/>
      <c r="IV325" s="368"/>
      <c r="IW325" s="368"/>
      <c r="IX325" s="368"/>
      <c r="IY325" s="368"/>
      <c r="IZ325" s="368"/>
      <c r="JA325" s="368"/>
      <c r="JB325" s="368"/>
      <c r="JC325" s="368"/>
      <c r="JD325" s="368"/>
      <c r="JE325" s="368"/>
      <c r="JF325" s="368"/>
      <c r="JG325" s="368"/>
      <c r="JH325" s="368"/>
      <c r="JI325" s="368"/>
      <c r="JJ325" s="368"/>
      <c r="JK325" s="368"/>
      <c r="JL325" s="368"/>
      <c r="JM325" s="368"/>
      <c r="JN325" s="368"/>
      <c r="JO325" s="368"/>
      <c r="JP325" s="368"/>
      <c r="JQ325" s="368"/>
      <c r="JR325" s="368"/>
      <c r="JS325" s="368"/>
      <c r="JT325" s="368"/>
      <c r="JU325" s="368"/>
      <c r="JV325" s="368"/>
      <c r="JW325" s="368"/>
      <c r="JX325" s="368"/>
      <c r="JY325" s="368"/>
      <c r="JZ325" s="368"/>
      <c r="KA325" s="368"/>
      <c r="KB325" s="368"/>
      <c r="KC325" s="368"/>
      <c r="KD325" s="368"/>
      <c r="KE325" s="368"/>
      <c r="KF325" s="368"/>
      <c r="KG325" s="368"/>
      <c r="KH325" s="368"/>
      <c r="KI325" s="368"/>
      <c r="KJ325" s="368"/>
      <c r="KK325" s="368"/>
      <c r="KL325" s="368"/>
      <c r="KM325" s="368"/>
      <c r="KN325" s="368"/>
      <c r="KO325" s="368"/>
      <c r="KP325" s="368"/>
      <c r="KQ325" s="368"/>
      <c r="KR325" s="368"/>
      <c r="KS325" s="368"/>
      <c r="KT325" s="368"/>
      <c r="KU325" s="368"/>
      <c r="KV325" s="368"/>
      <c r="KW325" s="368"/>
      <c r="KX325" s="368"/>
      <c r="LH325" s="368"/>
      <c r="LI325" s="368"/>
      <c r="LJ325" s="368"/>
      <c r="LK325" s="368"/>
      <c r="LL325" s="368"/>
      <c r="LM325" s="368"/>
      <c r="LN325" s="368"/>
      <c r="LO325" s="368"/>
      <c r="LP325" s="368"/>
      <c r="LQ325" s="368"/>
      <c r="LR325" s="368"/>
      <c r="LS325" s="368"/>
      <c r="LT325" s="368"/>
      <c r="LU325" s="368"/>
      <c r="LV325" s="368"/>
      <c r="LW325" s="368"/>
      <c r="LX325" s="368"/>
      <c r="LY325" s="368"/>
      <c r="LZ325" s="368"/>
      <c r="MA325" s="368"/>
      <c r="MB325" s="368"/>
      <c r="MC325" s="368"/>
      <c r="MD325" s="368"/>
      <c r="ME325" s="368"/>
      <c r="MF325" s="368"/>
      <c r="MG325" s="368"/>
      <c r="MH325" s="368"/>
      <c r="MI325" s="368"/>
      <c r="MJ325" s="368"/>
      <c r="MK325" s="368"/>
      <c r="ML325" s="368"/>
      <c r="MM325" s="368"/>
      <c r="MN325" s="368"/>
      <c r="MO325" s="368"/>
      <c r="MP325" s="368"/>
      <c r="MQ325" s="368"/>
      <c r="MR325" s="368"/>
      <c r="MS325" s="368"/>
      <c r="MT325" s="368"/>
      <c r="MU325" s="368"/>
      <c r="MV325" s="368"/>
      <c r="MW325" s="368"/>
      <c r="MX325" s="368"/>
      <c r="MY325" s="368"/>
      <c r="MZ325" s="368"/>
      <c r="NA325" s="368"/>
      <c r="NB325" s="368"/>
      <c r="NC325" s="368"/>
      <c r="ND325" s="368"/>
      <c r="NE325" s="368"/>
      <c r="NF325" s="368"/>
      <c r="NG325" s="368"/>
      <c r="NH325" s="368"/>
      <c r="NI325" s="368"/>
      <c r="NJ325" s="368"/>
      <c r="NK325" s="368"/>
      <c r="NL325" s="368"/>
      <c r="NM325" s="368"/>
      <c r="NN325" s="368"/>
      <c r="NO325" s="368"/>
      <c r="NP325" s="368"/>
      <c r="NQ325" s="368"/>
      <c r="NR325" s="368"/>
      <c r="NS325" s="368"/>
      <c r="NT325" s="368"/>
      <c r="NU325" s="368"/>
      <c r="NV325" s="368"/>
      <c r="NW325" s="368"/>
      <c r="NX325" s="368"/>
      <c r="NY325" s="368"/>
      <c r="NZ325" s="368"/>
      <c r="OA325" s="368"/>
      <c r="OB325" s="368"/>
      <c r="OC325" s="368"/>
      <c r="OD325" s="368"/>
      <c r="OE325" s="368"/>
      <c r="OF325" s="368"/>
      <c r="OG325" s="368"/>
      <c r="OH325" s="368"/>
      <c r="OI325" s="368"/>
      <c r="OJ325" s="368"/>
      <c r="OK325" s="368"/>
      <c r="OL325" s="368"/>
      <c r="OM325" s="368"/>
      <c r="ON325" s="368"/>
      <c r="OO325" s="368"/>
      <c r="OP325" s="368"/>
      <c r="OQ325" s="368"/>
      <c r="OR325" s="368"/>
      <c r="OS325" s="368"/>
      <c r="OT325" s="368"/>
      <c r="OU325" s="368"/>
      <c r="OV325" s="368"/>
      <c r="OW325" s="368"/>
      <c r="OX325" s="368"/>
      <c r="OY325" s="368"/>
      <c r="OZ325" s="368"/>
      <c r="PA325" s="368"/>
      <c r="PB325" s="368"/>
      <c r="PC325" s="368"/>
      <c r="PD325" s="368"/>
      <c r="PE325" s="368"/>
      <c r="PF325" s="368"/>
      <c r="PG325" s="368"/>
      <c r="PH325" s="368"/>
      <c r="PI325" s="368"/>
      <c r="PJ325" s="368"/>
      <c r="PK325" s="368"/>
      <c r="PL325" s="368"/>
      <c r="PM325" s="368"/>
      <c r="PN325" s="368"/>
      <c r="PO325" s="368"/>
      <c r="PP325" s="368"/>
      <c r="PQ325" s="368"/>
      <c r="PR325" s="368"/>
      <c r="PS325" s="368"/>
      <c r="PT325" s="368"/>
      <c r="PU325" s="368"/>
      <c r="PV325" s="368"/>
      <c r="PW325" s="368"/>
      <c r="PX325" s="368"/>
      <c r="PY325" s="368"/>
      <c r="PZ325" s="368"/>
      <c r="QA325" s="368"/>
      <c r="QB325" s="368"/>
      <c r="QC325" s="368"/>
      <c r="QD325" s="368"/>
      <c r="QE325" s="368"/>
      <c r="QF325" s="368"/>
      <c r="QG325" s="368"/>
      <c r="QH325" s="368"/>
      <c r="QI325" s="368"/>
      <c r="QJ325" s="368"/>
      <c r="QK325" s="368"/>
      <c r="QL325" s="368"/>
      <c r="QM325" s="368"/>
      <c r="QN325" s="368"/>
      <c r="QO325" s="368"/>
      <c r="QP325" s="368"/>
      <c r="QQ325" s="368"/>
      <c r="QR325" s="368"/>
      <c r="QS325" s="368"/>
      <c r="QT325" s="368"/>
      <c r="QU325" s="368"/>
      <c r="QV325" s="368"/>
      <c r="QW325" s="368"/>
      <c r="QX325" s="368"/>
      <c r="QY325" s="368"/>
      <c r="QZ325" s="368"/>
      <c r="RA325" s="368"/>
      <c r="RB325" s="368"/>
      <c r="RC325" s="368"/>
      <c r="RD325" s="368"/>
      <c r="RE325" s="368"/>
      <c r="RF325" s="368"/>
      <c r="RG325" s="368"/>
      <c r="RH325" s="368"/>
      <c r="RI325" s="368"/>
      <c r="RJ325" s="368"/>
      <c r="RK325" s="368"/>
      <c r="RL325" s="368"/>
      <c r="RM325" s="368"/>
      <c r="RN325" s="368"/>
      <c r="RO325" s="368"/>
      <c r="RP325" s="368"/>
      <c r="RQ325" s="368"/>
      <c r="RR325" s="368"/>
      <c r="RS325" s="368"/>
      <c r="RT325" s="368"/>
      <c r="RU325" s="368"/>
      <c r="RV325" s="368"/>
      <c r="RW325" s="368"/>
      <c r="RX325" s="368"/>
      <c r="RY325" s="368"/>
      <c r="RZ325" s="368"/>
      <c r="SA325" s="368"/>
      <c r="SB325" s="368"/>
      <c r="SC325" s="368"/>
      <c r="SD325" s="368"/>
      <c r="SE325" s="368"/>
      <c r="SF325" s="368"/>
      <c r="SG325" s="368"/>
    </row>
    <row r="326" spans="1:501">
      <c r="A326" s="368"/>
      <c r="B326" s="98"/>
      <c r="C326" s="368"/>
      <c r="D326" s="368"/>
      <c r="E326" s="368"/>
      <c r="F326" s="368"/>
      <c r="G326" s="368"/>
      <c r="H326" s="368"/>
      <c r="I326" s="368"/>
      <c r="J326" s="368"/>
      <c r="K326" s="368"/>
      <c r="L326" s="368"/>
      <c r="M326" s="368"/>
      <c r="N326" s="368"/>
      <c r="O326" s="385"/>
      <c r="P326" s="368"/>
      <c r="Q326" s="368"/>
      <c r="R326" s="368"/>
      <c r="S326" s="368"/>
      <c r="T326" s="368"/>
      <c r="U326" s="368"/>
      <c r="V326" s="368"/>
      <c r="W326" s="368"/>
      <c r="X326" s="368"/>
      <c r="Y326" s="368"/>
      <c r="Z326" s="368"/>
      <c r="AA326" s="368"/>
      <c r="AB326" s="368"/>
      <c r="AC326" s="368"/>
      <c r="AD326" s="368"/>
      <c r="AE326" s="368"/>
      <c r="AF326" s="368"/>
      <c r="AG326" s="368"/>
      <c r="AH326" s="98" t="s">
        <v>397</v>
      </c>
      <c r="AI326" s="98" t="s">
        <v>397</v>
      </c>
      <c r="AJ326" s="98" t="s">
        <v>397</v>
      </c>
      <c r="AK326" s="98" t="s">
        <v>397</v>
      </c>
      <c r="AL326" s="98" t="s">
        <v>397</v>
      </c>
      <c r="AM326" s="98" t="s">
        <v>397</v>
      </c>
      <c r="AN326" s="98" t="s">
        <v>397</v>
      </c>
      <c r="AO326" s="98" t="s">
        <v>397</v>
      </c>
      <c r="AP326" s="98" t="s">
        <v>397</v>
      </c>
      <c r="AQ326" s="98" t="s">
        <v>397</v>
      </c>
      <c r="AR326" s="98" t="s">
        <v>397</v>
      </c>
      <c r="AS326" s="98" t="s">
        <v>397</v>
      </c>
      <c r="AT326" s="98" t="s">
        <v>397</v>
      </c>
      <c r="AU326" s="98" t="s">
        <v>397</v>
      </c>
      <c r="AV326" s="98" t="s">
        <v>397</v>
      </c>
      <c r="AW326" s="98" t="s">
        <v>397</v>
      </c>
      <c r="AX326" s="98" t="s">
        <v>397</v>
      </c>
      <c r="AY326" s="98" t="s">
        <v>397</v>
      </c>
      <c r="AZ326" s="98" t="s">
        <v>397</v>
      </c>
      <c r="BA326" s="98" t="s">
        <v>397</v>
      </c>
      <c r="BB326" s="98" t="s">
        <v>397</v>
      </c>
      <c r="BC326" s="98" t="s">
        <v>397</v>
      </c>
      <c r="BD326" s="98" t="s">
        <v>397</v>
      </c>
      <c r="BE326" s="98" t="s">
        <v>397</v>
      </c>
      <c r="BF326" s="98" t="s">
        <v>397</v>
      </c>
      <c r="BG326" s="98" t="s">
        <v>397</v>
      </c>
      <c r="BH326" s="98" t="s">
        <v>397</v>
      </c>
      <c r="BI326" s="98" t="s">
        <v>397</v>
      </c>
      <c r="BJ326" s="98" t="s">
        <v>397</v>
      </c>
      <c r="BK326" s="98" t="s">
        <v>397</v>
      </c>
      <c r="BL326" s="98" t="s">
        <v>397</v>
      </c>
      <c r="BM326" s="98" t="s">
        <v>397</v>
      </c>
      <c r="BN326" s="98" t="s">
        <v>397</v>
      </c>
      <c r="BO326" s="98" t="s">
        <v>397</v>
      </c>
      <c r="BP326" s="98" t="s">
        <v>397</v>
      </c>
      <c r="BQ326" s="98" t="s">
        <v>397</v>
      </c>
      <c r="BR326" s="98" t="s">
        <v>397</v>
      </c>
      <c r="BS326" s="98" t="s">
        <v>397</v>
      </c>
      <c r="BT326" s="98" t="s">
        <v>397</v>
      </c>
      <c r="BU326" s="98" t="s">
        <v>397</v>
      </c>
      <c r="BV326" s="98" t="s">
        <v>397</v>
      </c>
      <c r="BW326" s="98" t="s">
        <v>397</v>
      </c>
      <c r="BX326" s="98" t="s">
        <v>397</v>
      </c>
      <c r="BY326" s="98" t="s">
        <v>397</v>
      </c>
      <c r="BZ326" s="98" t="s">
        <v>397</v>
      </c>
      <c r="CA326" s="98"/>
      <c r="CB326" s="98"/>
      <c r="CC326" s="98"/>
      <c r="CD326" s="98"/>
      <c r="CE326" s="98"/>
      <c r="CF326" s="98"/>
      <c r="CG326" s="98"/>
      <c r="CH326" s="98"/>
      <c r="CI326" s="98"/>
      <c r="CJ326" s="98"/>
      <c r="CK326" s="98"/>
      <c r="CL326" s="98"/>
      <c r="CM326" s="98"/>
      <c r="CN326" s="98"/>
      <c r="CO326" s="98"/>
      <c r="CP326" s="98"/>
      <c r="CQ326" s="98"/>
      <c r="CR326" s="98"/>
      <c r="CS326" s="98"/>
      <c r="CT326" s="98"/>
      <c r="CU326" s="98"/>
      <c r="CV326" s="98"/>
      <c r="CW326" s="98"/>
      <c r="CX326" s="98"/>
      <c r="CY326" s="98"/>
      <c r="CZ326" s="98"/>
      <c r="DA326" s="98"/>
      <c r="DB326" s="98"/>
      <c r="DV326" s="368"/>
      <c r="DW326" s="368"/>
      <c r="DX326" s="368"/>
      <c r="DY326" s="368"/>
      <c r="DZ326" s="368"/>
      <c r="EA326" s="368"/>
      <c r="EB326" s="368"/>
      <c r="EC326" s="368"/>
      <c r="ED326" s="368"/>
      <c r="EE326" s="368"/>
      <c r="EF326" s="368"/>
      <c r="EG326" s="368"/>
      <c r="EH326" s="368"/>
      <c r="EI326" s="368"/>
      <c r="EJ326" s="368"/>
      <c r="EK326" s="368"/>
      <c r="EL326" s="368"/>
      <c r="EM326" s="368"/>
      <c r="EN326" s="368"/>
      <c r="EO326" s="368"/>
      <c r="EP326" s="368"/>
      <c r="EQ326" s="368"/>
      <c r="ER326" s="368"/>
      <c r="ES326" s="368"/>
      <c r="ET326" s="368"/>
      <c r="EU326" s="368"/>
      <c r="EV326" s="368"/>
      <c r="EW326" s="368"/>
      <c r="EX326" s="368"/>
      <c r="EY326" s="368"/>
      <c r="EZ326" s="368"/>
      <c r="FA326" s="368"/>
      <c r="FB326" s="368"/>
      <c r="FC326" s="368"/>
      <c r="FD326" s="368"/>
      <c r="FE326" s="368"/>
      <c r="FF326" s="368"/>
      <c r="FG326" s="368"/>
      <c r="FH326" s="368"/>
      <c r="FI326" s="368"/>
      <c r="FJ326" s="368"/>
      <c r="FK326" s="368"/>
      <c r="FL326" s="368"/>
      <c r="FM326" s="368"/>
      <c r="FN326" s="368"/>
      <c r="FO326" s="368"/>
      <c r="FP326" s="368"/>
      <c r="FQ326" s="368"/>
      <c r="FR326" s="368"/>
      <c r="FS326" s="368"/>
      <c r="FT326" s="368"/>
      <c r="FU326" s="368"/>
      <c r="FV326" s="368"/>
      <c r="FW326" s="368"/>
      <c r="FX326" s="368"/>
      <c r="FY326" s="368"/>
      <c r="FZ326" s="368"/>
      <c r="GA326" s="368"/>
      <c r="GB326" s="368"/>
      <c r="GC326" s="368"/>
      <c r="GD326" s="368"/>
      <c r="GE326" s="368"/>
      <c r="GF326" s="368"/>
      <c r="GG326" s="368"/>
      <c r="GH326" s="368"/>
      <c r="GI326" s="368"/>
      <c r="GJ326" s="368"/>
      <c r="GK326" s="368"/>
      <c r="GL326" s="368"/>
      <c r="GM326" s="368"/>
      <c r="GN326" s="368"/>
      <c r="GO326" s="368"/>
      <c r="GP326" s="368"/>
      <c r="GQ326" s="368"/>
      <c r="GR326" s="368"/>
      <c r="GS326" s="368"/>
      <c r="GT326" s="368"/>
      <c r="GU326" s="368"/>
      <c r="GV326" s="368"/>
      <c r="GW326" s="368"/>
      <c r="GX326" s="368"/>
      <c r="GY326" s="368"/>
      <c r="GZ326" s="368"/>
      <c r="HA326" s="368"/>
      <c r="HB326" s="368"/>
      <c r="HC326" s="368"/>
      <c r="HD326" s="368"/>
      <c r="HE326" s="368"/>
      <c r="HF326" s="368"/>
      <c r="HG326" s="368"/>
      <c r="HH326" s="368"/>
      <c r="HI326" s="368"/>
      <c r="HJ326" s="368"/>
      <c r="HK326" s="368"/>
      <c r="HL326" s="368"/>
      <c r="HM326" s="368"/>
      <c r="HN326" s="368"/>
      <c r="HO326" s="368"/>
      <c r="HP326" s="368"/>
      <c r="HQ326" s="368"/>
      <c r="HR326" s="368"/>
      <c r="HS326" s="368"/>
      <c r="HT326" s="368"/>
      <c r="HU326" s="368"/>
      <c r="HV326" s="368"/>
      <c r="HW326" s="368"/>
      <c r="HX326" s="368"/>
      <c r="HY326" s="368"/>
      <c r="HZ326" s="368"/>
      <c r="IA326" s="368"/>
      <c r="IB326" s="368"/>
      <c r="IC326" s="368"/>
      <c r="ID326" s="368"/>
      <c r="IE326" s="368"/>
      <c r="IF326" s="368"/>
      <c r="IG326" s="368"/>
      <c r="IH326" s="368"/>
      <c r="II326" s="368"/>
      <c r="IJ326" s="368"/>
      <c r="IK326" s="368"/>
      <c r="IL326" s="368"/>
      <c r="IM326" s="368"/>
      <c r="IN326" s="368"/>
      <c r="IO326" s="368"/>
      <c r="IP326" s="368"/>
      <c r="IQ326" s="368"/>
      <c r="IR326" s="368"/>
      <c r="IS326" s="368"/>
      <c r="IT326" s="368"/>
      <c r="IU326" s="368"/>
      <c r="IV326" s="368"/>
      <c r="IW326" s="368"/>
      <c r="IX326" s="368"/>
      <c r="IY326" s="368"/>
      <c r="IZ326" s="368"/>
      <c r="JA326" s="368"/>
      <c r="JB326" s="368"/>
      <c r="JC326" s="368"/>
      <c r="JD326" s="368"/>
      <c r="JE326" s="368"/>
      <c r="JF326" s="368"/>
      <c r="JG326" s="368"/>
      <c r="JH326" s="368"/>
      <c r="JI326" s="368"/>
      <c r="JJ326" s="368"/>
      <c r="JK326" s="368"/>
      <c r="JL326" s="368"/>
      <c r="JM326" s="368"/>
      <c r="JN326" s="368"/>
      <c r="JO326" s="368"/>
      <c r="JP326" s="368"/>
      <c r="JQ326" s="368"/>
      <c r="JR326" s="368"/>
      <c r="JS326" s="368"/>
      <c r="JT326" s="368"/>
      <c r="JU326" s="368"/>
      <c r="JV326" s="368"/>
      <c r="JW326" s="368"/>
      <c r="JX326" s="368"/>
      <c r="JY326" s="368"/>
      <c r="JZ326" s="368"/>
      <c r="KA326" s="368"/>
      <c r="KB326" s="368"/>
      <c r="KC326" s="368"/>
      <c r="KD326" s="368"/>
      <c r="KE326" s="368"/>
      <c r="KF326" s="368"/>
      <c r="KG326" s="368"/>
      <c r="KH326" s="368"/>
      <c r="KI326" s="368"/>
      <c r="KJ326" s="368"/>
      <c r="KK326" s="368"/>
      <c r="KL326" s="368"/>
      <c r="KM326" s="368"/>
      <c r="KN326" s="368"/>
      <c r="KO326" s="368"/>
      <c r="KP326" s="368"/>
      <c r="KQ326" s="368"/>
      <c r="KR326" s="368"/>
      <c r="KS326" s="368"/>
      <c r="KT326" s="368"/>
      <c r="KU326" s="368"/>
      <c r="KV326" s="368"/>
      <c r="KW326" s="368"/>
      <c r="KX326" s="368"/>
      <c r="LH326" s="368"/>
      <c r="LI326" s="368"/>
      <c r="LJ326" s="368"/>
      <c r="LK326" s="368"/>
      <c r="LL326" s="368"/>
      <c r="LM326" s="368"/>
      <c r="LN326" s="368"/>
      <c r="LO326" s="368"/>
      <c r="LP326" s="368"/>
      <c r="LQ326" s="368"/>
      <c r="LR326" s="368"/>
      <c r="LS326" s="368"/>
      <c r="LT326" s="368"/>
      <c r="LU326" s="368"/>
      <c r="LV326" s="368"/>
      <c r="LW326" s="368"/>
      <c r="LX326" s="368"/>
      <c r="LY326" s="368"/>
      <c r="LZ326" s="368"/>
      <c r="MA326" s="368"/>
      <c r="MB326" s="368"/>
      <c r="MC326" s="368"/>
      <c r="MD326" s="368"/>
      <c r="ME326" s="368"/>
      <c r="MF326" s="368"/>
      <c r="MG326" s="368"/>
      <c r="MH326" s="368"/>
      <c r="MI326" s="368"/>
      <c r="MJ326" s="368"/>
      <c r="MK326" s="368"/>
      <c r="ML326" s="368"/>
      <c r="MM326" s="368"/>
      <c r="MN326" s="368"/>
      <c r="MO326" s="368"/>
      <c r="MP326" s="368"/>
      <c r="MQ326" s="368"/>
      <c r="MR326" s="368"/>
      <c r="MS326" s="368"/>
      <c r="MT326" s="368"/>
      <c r="MU326" s="368"/>
      <c r="MV326" s="368"/>
      <c r="MW326" s="368"/>
      <c r="MX326" s="368"/>
      <c r="MY326" s="368"/>
      <c r="MZ326" s="368"/>
      <c r="NA326" s="368"/>
      <c r="NB326" s="368"/>
      <c r="NC326" s="368"/>
      <c r="ND326" s="368"/>
      <c r="NE326" s="368"/>
      <c r="NF326" s="368"/>
      <c r="NG326" s="368"/>
      <c r="NH326" s="368"/>
      <c r="NI326" s="368"/>
      <c r="NJ326" s="368"/>
      <c r="NK326" s="368"/>
      <c r="NL326" s="368"/>
      <c r="NM326" s="368"/>
      <c r="NN326" s="368"/>
      <c r="NO326" s="368"/>
      <c r="NP326" s="368"/>
      <c r="NQ326" s="368"/>
      <c r="NR326" s="368"/>
      <c r="NS326" s="368"/>
      <c r="NT326" s="368"/>
      <c r="NU326" s="368"/>
      <c r="NV326" s="368"/>
      <c r="NW326" s="368"/>
      <c r="NX326" s="368"/>
      <c r="NY326" s="368"/>
      <c r="NZ326" s="368"/>
      <c r="OA326" s="368"/>
      <c r="OB326" s="368"/>
      <c r="OC326" s="368"/>
      <c r="OD326" s="368"/>
      <c r="OE326" s="368"/>
      <c r="OF326" s="368"/>
      <c r="OG326" s="368"/>
      <c r="OH326" s="368"/>
      <c r="OI326" s="368"/>
      <c r="OJ326" s="368"/>
      <c r="OK326" s="368"/>
      <c r="OL326" s="368"/>
      <c r="OM326" s="368"/>
      <c r="ON326" s="368"/>
      <c r="OO326" s="368"/>
      <c r="OP326" s="368"/>
      <c r="OQ326" s="368"/>
      <c r="OR326" s="368"/>
      <c r="OS326" s="368"/>
      <c r="OT326" s="368"/>
      <c r="OU326" s="368"/>
      <c r="OV326" s="368"/>
      <c r="OW326" s="368"/>
      <c r="OX326" s="368"/>
      <c r="OY326" s="368"/>
      <c r="OZ326" s="368"/>
      <c r="PA326" s="368"/>
      <c r="PB326" s="368"/>
      <c r="PC326" s="368"/>
      <c r="PD326" s="368"/>
      <c r="PE326" s="368"/>
      <c r="PF326" s="368"/>
      <c r="PG326" s="368"/>
      <c r="PH326" s="368"/>
      <c r="PI326" s="368"/>
      <c r="PJ326" s="368"/>
      <c r="PK326" s="368"/>
      <c r="PL326" s="368"/>
      <c r="PM326" s="368"/>
      <c r="PN326" s="368"/>
      <c r="PO326" s="368"/>
      <c r="PP326" s="368"/>
      <c r="PQ326" s="368"/>
      <c r="PR326" s="368"/>
      <c r="PS326" s="368"/>
      <c r="PT326" s="368"/>
      <c r="PU326" s="368"/>
      <c r="PV326" s="368"/>
      <c r="PW326" s="368"/>
      <c r="PX326" s="368"/>
      <c r="PY326" s="368"/>
      <c r="PZ326" s="368"/>
      <c r="QA326" s="368"/>
      <c r="QB326" s="368"/>
      <c r="QC326" s="368"/>
      <c r="QD326" s="368"/>
      <c r="QE326" s="368"/>
      <c r="QF326" s="368"/>
      <c r="QG326" s="368"/>
      <c r="QH326" s="368"/>
      <c r="QI326" s="368"/>
      <c r="QJ326" s="368"/>
      <c r="QK326" s="368"/>
      <c r="QL326" s="368"/>
      <c r="QM326" s="368"/>
      <c r="QN326" s="368"/>
      <c r="QO326" s="368"/>
      <c r="QP326" s="368"/>
      <c r="QQ326" s="368"/>
      <c r="QR326" s="368"/>
      <c r="QS326" s="368"/>
      <c r="QT326" s="368"/>
      <c r="QU326" s="368"/>
      <c r="QV326" s="368"/>
      <c r="QW326" s="368"/>
      <c r="QX326" s="368"/>
      <c r="QY326" s="368"/>
      <c r="QZ326" s="368"/>
      <c r="RA326" s="368"/>
      <c r="RB326" s="368"/>
      <c r="RC326" s="368"/>
      <c r="RD326" s="368"/>
      <c r="RE326" s="368"/>
      <c r="RF326" s="368"/>
      <c r="RG326" s="368"/>
      <c r="RH326" s="368"/>
      <c r="RI326" s="368"/>
      <c r="RJ326" s="368"/>
      <c r="RK326" s="368"/>
      <c r="RL326" s="368"/>
      <c r="RM326" s="368"/>
      <c r="RN326" s="368"/>
      <c r="RO326" s="368"/>
      <c r="RP326" s="368"/>
      <c r="RQ326" s="368"/>
      <c r="RR326" s="368"/>
      <c r="RS326" s="368"/>
      <c r="RT326" s="368"/>
      <c r="RU326" s="368"/>
      <c r="RV326" s="368"/>
      <c r="RW326" s="368"/>
      <c r="RX326" s="368"/>
      <c r="RY326" s="368"/>
      <c r="RZ326" s="368"/>
      <c r="SA326" s="368"/>
      <c r="SB326" s="368"/>
      <c r="SC326" s="368"/>
      <c r="SD326" s="368"/>
      <c r="SE326" s="368"/>
      <c r="SF326" s="368"/>
      <c r="SG326" s="368"/>
    </row>
    <row r="327" spans="1:501">
      <c r="A327" s="368"/>
      <c r="B327" s="98"/>
      <c r="C327" s="368"/>
      <c r="D327" s="368"/>
      <c r="E327" s="368"/>
      <c r="F327" s="368"/>
      <c r="G327" s="368"/>
      <c r="H327" s="368"/>
      <c r="I327" s="368"/>
      <c r="J327" s="368"/>
      <c r="K327" s="368"/>
      <c r="L327" s="368"/>
      <c r="M327" s="368"/>
      <c r="N327" s="368"/>
      <c r="O327" s="385"/>
      <c r="P327" s="368"/>
      <c r="Q327" s="368"/>
      <c r="R327" s="368"/>
      <c r="S327" s="368"/>
      <c r="T327" s="368"/>
      <c r="U327" s="368"/>
      <c r="V327" s="368"/>
      <c r="W327" s="368"/>
      <c r="X327" s="368"/>
      <c r="Y327" s="368"/>
      <c r="Z327" s="368"/>
      <c r="AA327" s="368"/>
      <c r="AB327" s="368"/>
      <c r="AC327" s="368"/>
      <c r="AD327" s="368"/>
      <c r="AE327" s="368"/>
      <c r="AF327" s="368"/>
      <c r="AG327" s="368"/>
      <c r="AH327" s="98" t="s">
        <v>397</v>
      </c>
      <c r="AI327" s="98" t="s">
        <v>397</v>
      </c>
      <c r="AJ327" s="98" t="s">
        <v>397</v>
      </c>
      <c r="AK327" s="98" t="s">
        <v>397</v>
      </c>
      <c r="AL327" s="98" t="s">
        <v>397</v>
      </c>
      <c r="AM327" s="98" t="s">
        <v>397</v>
      </c>
      <c r="AN327" s="98" t="s">
        <v>397</v>
      </c>
      <c r="AO327" s="98" t="s">
        <v>397</v>
      </c>
      <c r="AP327" s="98" t="s">
        <v>397</v>
      </c>
      <c r="AQ327" s="98" t="s">
        <v>397</v>
      </c>
      <c r="AR327" s="98" t="s">
        <v>397</v>
      </c>
      <c r="AS327" s="98" t="s">
        <v>397</v>
      </c>
      <c r="AT327" s="98" t="s">
        <v>397</v>
      </c>
      <c r="AU327" s="98" t="s">
        <v>397</v>
      </c>
      <c r="AV327" s="98" t="s">
        <v>397</v>
      </c>
      <c r="AW327" s="98" t="s">
        <v>397</v>
      </c>
      <c r="AX327" s="98" t="s">
        <v>397</v>
      </c>
      <c r="AY327" s="98" t="s">
        <v>397</v>
      </c>
      <c r="AZ327" s="98" t="s">
        <v>397</v>
      </c>
      <c r="BA327" s="98" t="s">
        <v>397</v>
      </c>
      <c r="BB327" s="98" t="s">
        <v>397</v>
      </c>
      <c r="BC327" s="98" t="s">
        <v>397</v>
      </c>
      <c r="BD327" s="98" t="s">
        <v>397</v>
      </c>
      <c r="BE327" s="98" t="s">
        <v>397</v>
      </c>
      <c r="BF327" s="98" t="s">
        <v>397</v>
      </c>
      <c r="BG327" s="98" t="s">
        <v>397</v>
      </c>
      <c r="BH327" s="98" t="s">
        <v>397</v>
      </c>
      <c r="BI327" s="98" t="s">
        <v>397</v>
      </c>
      <c r="BJ327" s="98" t="s">
        <v>397</v>
      </c>
      <c r="BK327" s="98" t="s">
        <v>397</v>
      </c>
      <c r="BL327" s="98" t="s">
        <v>397</v>
      </c>
      <c r="BM327" s="98" t="s">
        <v>397</v>
      </c>
      <c r="BN327" s="98" t="s">
        <v>397</v>
      </c>
      <c r="BO327" s="98" t="s">
        <v>397</v>
      </c>
      <c r="BP327" s="98" t="s">
        <v>397</v>
      </c>
      <c r="BQ327" s="98" t="s">
        <v>397</v>
      </c>
      <c r="BR327" s="98" t="s">
        <v>397</v>
      </c>
      <c r="BS327" s="98" t="s">
        <v>397</v>
      </c>
      <c r="BT327" s="98" t="s">
        <v>397</v>
      </c>
      <c r="BU327" s="98" t="s">
        <v>397</v>
      </c>
      <c r="BV327" s="98" t="s">
        <v>397</v>
      </c>
      <c r="BW327" s="98" t="s">
        <v>397</v>
      </c>
      <c r="BX327" s="98" t="s">
        <v>397</v>
      </c>
      <c r="BY327" s="98" t="s">
        <v>397</v>
      </c>
      <c r="BZ327" s="98" t="s">
        <v>397</v>
      </c>
      <c r="CA327" s="98"/>
      <c r="CB327" s="98"/>
      <c r="CC327" s="98"/>
      <c r="CD327" s="98"/>
      <c r="CE327" s="98"/>
      <c r="CF327" s="98"/>
      <c r="CG327" s="98"/>
      <c r="CH327" s="98"/>
      <c r="CI327" s="98"/>
      <c r="CJ327" s="98"/>
      <c r="CK327" s="98"/>
      <c r="CL327" s="98"/>
      <c r="CM327" s="98"/>
      <c r="CN327" s="98"/>
      <c r="CO327" s="98"/>
      <c r="CP327" s="98"/>
      <c r="CQ327" s="98"/>
      <c r="CR327" s="98"/>
      <c r="CS327" s="98"/>
      <c r="CT327" s="98"/>
      <c r="CU327" s="98"/>
      <c r="CV327" s="98"/>
      <c r="CW327" s="98"/>
      <c r="CX327" s="98"/>
      <c r="CY327" s="98"/>
      <c r="CZ327" s="98"/>
      <c r="DA327" s="98"/>
      <c r="DB327" s="98"/>
      <c r="DV327" s="368"/>
      <c r="DW327" s="368"/>
      <c r="DX327" s="368"/>
      <c r="DY327" s="368"/>
      <c r="DZ327" s="368"/>
      <c r="EA327" s="368"/>
      <c r="EB327" s="368"/>
      <c r="EC327" s="368"/>
      <c r="ED327" s="368"/>
      <c r="EE327" s="368"/>
      <c r="EF327" s="368"/>
      <c r="EG327" s="368"/>
      <c r="EH327" s="368"/>
      <c r="EI327" s="368"/>
      <c r="EJ327" s="368"/>
      <c r="EK327" s="368"/>
      <c r="EL327" s="368"/>
      <c r="EM327" s="368"/>
      <c r="EN327" s="368"/>
      <c r="EO327" s="368"/>
      <c r="EP327" s="368"/>
      <c r="EQ327" s="368"/>
      <c r="ER327" s="368"/>
      <c r="ES327" s="368"/>
      <c r="ET327" s="368"/>
      <c r="EU327" s="368"/>
      <c r="EV327" s="368"/>
      <c r="EW327" s="368"/>
      <c r="EX327" s="368"/>
      <c r="EY327" s="368"/>
      <c r="EZ327" s="368"/>
      <c r="FA327" s="368"/>
      <c r="FB327" s="368"/>
      <c r="FC327" s="368"/>
      <c r="FD327" s="368"/>
      <c r="FE327" s="368"/>
      <c r="FF327" s="368"/>
      <c r="FG327" s="368"/>
      <c r="FH327" s="368"/>
      <c r="FI327" s="368"/>
      <c r="FJ327" s="368"/>
      <c r="FK327" s="368"/>
      <c r="FL327" s="368"/>
      <c r="FM327" s="368"/>
      <c r="FN327" s="368"/>
      <c r="FO327" s="368"/>
      <c r="FP327" s="368"/>
      <c r="FQ327" s="368"/>
      <c r="FR327" s="368"/>
      <c r="FS327" s="368"/>
      <c r="FT327" s="368"/>
      <c r="FU327" s="368"/>
      <c r="FV327" s="368"/>
      <c r="FW327" s="368"/>
      <c r="FX327" s="368"/>
      <c r="FY327" s="368"/>
      <c r="FZ327" s="368"/>
      <c r="GA327" s="368"/>
      <c r="GB327" s="368"/>
      <c r="GC327" s="368"/>
      <c r="GD327" s="368"/>
      <c r="GE327" s="368"/>
      <c r="GF327" s="368"/>
      <c r="GG327" s="368"/>
      <c r="GH327" s="368"/>
      <c r="GI327" s="368"/>
      <c r="GJ327" s="368"/>
      <c r="GK327" s="368"/>
      <c r="GL327" s="368"/>
      <c r="GM327" s="368"/>
      <c r="GN327" s="368"/>
      <c r="GO327" s="368"/>
      <c r="GP327" s="368"/>
      <c r="GQ327" s="368"/>
      <c r="GR327" s="368"/>
      <c r="GS327" s="368"/>
      <c r="GT327" s="368"/>
      <c r="GU327" s="368"/>
      <c r="GV327" s="368"/>
      <c r="GW327" s="368"/>
      <c r="GX327" s="368"/>
      <c r="GY327" s="368"/>
      <c r="GZ327" s="368"/>
      <c r="HA327" s="368"/>
      <c r="HB327" s="368"/>
      <c r="HC327" s="368"/>
      <c r="HD327" s="368"/>
      <c r="HE327" s="368"/>
      <c r="HF327" s="368"/>
      <c r="HG327" s="368"/>
      <c r="HH327" s="368"/>
      <c r="HI327" s="368"/>
      <c r="HJ327" s="368"/>
      <c r="HK327" s="368"/>
      <c r="HL327" s="368"/>
      <c r="HM327" s="368"/>
      <c r="HN327" s="368"/>
      <c r="HO327" s="368"/>
      <c r="HP327" s="368"/>
      <c r="HQ327" s="368"/>
      <c r="HR327" s="368"/>
      <c r="HS327" s="368"/>
      <c r="HT327" s="368"/>
      <c r="HU327" s="368"/>
      <c r="HV327" s="368"/>
      <c r="HW327" s="368"/>
      <c r="HX327" s="368"/>
      <c r="HY327" s="368"/>
      <c r="HZ327" s="368"/>
      <c r="IA327" s="368"/>
      <c r="IB327" s="368"/>
      <c r="IC327" s="368"/>
      <c r="ID327" s="368"/>
      <c r="IE327" s="368"/>
      <c r="IF327" s="368"/>
      <c r="IG327" s="368"/>
      <c r="IH327" s="368"/>
      <c r="II327" s="368"/>
      <c r="IJ327" s="368"/>
      <c r="IK327" s="368"/>
      <c r="IL327" s="368"/>
      <c r="IM327" s="368"/>
      <c r="IN327" s="368"/>
      <c r="IO327" s="368"/>
      <c r="IP327" s="368"/>
      <c r="IQ327" s="368"/>
      <c r="IR327" s="368"/>
      <c r="IS327" s="368"/>
      <c r="IT327" s="368"/>
      <c r="IU327" s="368"/>
      <c r="IV327" s="368"/>
      <c r="IW327" s="368"/>
      <c r="IX327" s="368"/>
      <c r="IY327" s="368"/>
      <c r="IZ327" s="368"/>
      <c r="JA327" s="368"/>
      <c r="JB327" s="368"/>
      <c r="JC327" s="368"/>
      <c r="JD327" s="368"/>
      <c r="JE327" s="368"/>
      <c r="JF327" s="368"/>
      <c r="JG327" s="368"/>
      <c r="JH327" s="368"/>
      <c r="JI327" s="368"/>
      <c r="JJ327" s="368"/>
      <c r="JK327" s="368"/>
      <c r="JL327" s="368"/>
      <c r="JM327" s="368"/>
      <c r="JN327" s="368"/>
      <c r="JO327" s="368"/>
      <c r="JP327" s="368"/>
      <c r="JQ327" s="368"/>
      <c r="JR327" s="368"/>
      <c r="JS327" s="368"/>
      <c r="JT327" s="368"/>
      <c r="JU327" s="368"/>
      <c r="JV327" s="368"/>
      <c r="JW327" s="368"/>
      <c r="JX327" s="368"/>
      <c r="JY327" s="368"/>
      <c r="JZ327" s="368"/>
      <c r="KA327" s="368"/>
      <c r="KB327" s="368"/>
      <c r="KC327" s="368"/>
      <c r="KD327" s="368"/>
      <c r="KE327" s="368"/>
      <c r="KF327" s="368"/>
      <c r="KG327" s="368"/>
      <c r="KH327" s="368"/>
      <c r="KI327" s="368"/>
      <c r="KJ327" s="368"/>
      <c r="KK327" s="368"/>
      <c r="KL327" s="368"/>
      <c r="KM327" s="368"/>
      <c r="KN327" s="368"/>
      <c r="KO327" s="368"/>
      <c r="KP327" s="368"/>
      <c r="KQ327" s="368"/>
      <c r="KR327" s="368"/>
      <c r="KS327" s="368"/>
      <c r="KT327" s="368"/>
      <c r="KU327" s="368"/>
      <c r="KV327" s="368"/>
      <c r="KW327" s="368"/>
      <c r="KX327" s="368"/>
      <c r="LH327" s="368"/>
      <c r="LI327" s="368"/>
      <c r="LJ327" s="368"/>
      <c r="LK327" s="368"/>
      <c r="LL327" s="368"/>
      <c r="LM327" s="368"/>
      <c r="LN327" s="368"/>
      <c r="LO327" s="368"/>
      <c r="LP327" s="368"/>
      <c r="LQ327" s="368"/>
      <c r="LR327" s="368"/>
      <c r="LS327" s="368"/>
      <c r="LT327" s="368"/>
      <c r="LU327" s="368"/>
      <c r="LV327" s="368"/>
      <c r="LW327" s="368"/>
      <c r="LX327" s="368"/>
      <c r="LY327" s="368"/>
      <c r="LZ327" s="368"/>
      <c r="MA327" s="368"/>
      <c r="MB327" s="368"/>
      <c r="MC327" s="368"/>
      <c r="MD327" s="368"/>
      <c r="ME327" s="368"/>
      <c r="MF327" s="368"/>
      <c r="MG327" s="368"/>
      <c r="MH327" s="368"/>
      <c r="MI327" s="368"/>
      <c r="MJ327" s="368"/>
      <c r="MK327" s="368"/>
      <c r="ML327" s="368"/>
      <c r="MM327" s="368"/>
      <c r="MN327" s="368"/>
      <c r="MO327" s="368"/>
      <c r="MP327" s="368"/>
      <c r="MQ327" s="368"/>
      <c r="MR327" s="368"/>
      <c r="MS327" s="368"/>
      <c r="MT327" s="368"/>
      <c r="MU327" s="368"/>
      <c r="MV327" s="368"/>
      <c r="MW327" s="368"/>
      <c r="MX327" s="368"/>
      <c r="MY327" s="368"/>
      <c r="MZ327" s="368"/>
      <c r="NA327" s="368"/>
      <c r="NB327" s="368"/>
      <c r="NC327" s="368"/>
      <c r="ND327" s="368"/>
      <c r="NE327" s="368"/>
      <c r="NF327" s="368"/>
      <c r="NG327" s="368"/>
      <c r="NH327" s="368"/>
      <c r="NI327" s="368"/>
      <c r="NJ327" s="368"/>
      <c r="NK327" s="368"/>
      <c r="NL327" s="368"/>
      <c r="NM327" s="368"/>
      <c r="NN327" s="368"/>
      <c r="NO327" s="368"/>
      <c r="NP327" s="368"/>
      <c r="NQ327" s="368"/>
      <c r="NR327" s="368"/>
      <c r="NS327" s="368"/>
      <c r="NT327" s="368"/>
      <c r="NU327" s="368"/>
      <c r="NV327" s="368"/>
      <c r="NW327" s="368"/>
      <c r="NX327" s="368"/>
      <c r="NY327" s="368"/>
      <c r="NZ327" s="368"/>
      <c r="OA327" s="368"/>
      <c r="OB327" s="368"/>
      <c r="OC327" s="368"/>
      <c r="OD327" s="368"/>
      <c r="OE327" s="368"/>
      <c r="OF327" s="368"/>
      <c r="OG327" s="368"/>
      <c r="OH327" s="368"/>
      <c r="OI327" s="368"/>
      <c r="OJ327" s="368"/>
      <c r="OK327" s="368"/>
      <c r="OL327" s="368"/>
      <c r="OM327" s="368"/>
      <c r="ON327" s="368"/>
      <c r="OO327" s="368"/>
      <c r="OP327" s="368"/>
      <c r="OQ327" s="368"/>
      <c r="OR327" s="368"/>
      <c r="OS327" s="368"/>
      <c r="OT327" s="368"/>
      <c r="OU327" s="368"/>
      <c r="OV327" s="368"/>
      <c r="OW327" s="368"/>
      <c r="OX327" s="368"/>
      <c r="OY327" s="368"/>
      <c r="OZ327" s="368"/>
      <c r="PA327" s="368"/>
      <c r="PB327" s="368"/>
      <c r="PC327" s="368"/>
      <c r="PD327" s="368"/>
      <c r="PE327" s="368"/>
      <c r="PF327" s="368"/>
      <c r="PG327" s="368"/>
      <c r="PH327" s="368"/>
      <c r="PI327" s="368"/>
      <c r="PJ327" s="368"/>
      <c r="PK327" s="368"/>
      <c r="PL327" s="368"/>
      <c r="PM327" s="368"/>
      <c r="PN327" s="368"/>
      <c r="PO327" s="368"/>
      <c r="PP327" s="368"/>
      <c r="PQ327" s="368"/>
      <c r="PR327" s="368"/>
      <c r="PS327" s="368"/>
      <c r="PT327" s="368"/>
      <c r="PU327" s="368"/>
      <c r="PV327" s="368"/>
      <c r="PW327" s="368"/>
      <c r="PX327" s="368"/>
      <c r="PY327" s="368"/>
      <c r="PZ327" s="368"/>
      <c r="QA327" s="368"/>
      <c r="QB327" s="368"/>
      <c r="QC327" s="368"/>
      <c r="QD327" s="368"/>
      <c r="QE327" s="368"/>
      <c r="QF327" s="368"/>
      <c r="QG327" s="368"/>
      <c r="QH327" s="368"/>
      <c r="QI327" s="368"/>
      <c r="QJ327" s="368"/>
      <c r="QK327" s="368"/>
      <c r="QL327" s="368"/>
      <c r="QM327" s="368"/>
      <c r="QN327" s="368"/>
      <c r="QO327" s="368"/>
      <c r="QP327" s="368"/>
      <c r="QQ327" s="368"/>
      <c r="QR327" s="368"/>
      <c r="QS327" s="368"/>
      <c r="QT327" s="368"/>
      <c r="QU327" s="368"/>
      <c r="QV327" s="368"/>
      <c r="QW327" s="368"/>
      <c r="QX327" s="368"/>
      <c r="QY327" s="368"/>
      <c r="QZ327" s="368"/>
      <c r="RA327" s="368"/>
      <c r="RB327" s="368"/>
      <c r="RC327" s="368"/>
      <c r="RD327" s="368"/>
      <c r="RE327" s="368"/>
      <c r="RF327" s="368"/>
      <c r="RG327" s="368"/>
      <c r="RH327" s="368"/>
      <c r="RI327" s="368"/>
      <c r="RJ327" s="368"/>
      <c r="RK327" s="368"/>
      <c r="RL327" s="368"/>
      <c r="RM327" s="368"/>
      <c r="RN327" s="368"/>
      <c r="RO327" s="368"/>
      <c r="RP327" s="368"/>
      <c r="RQ327" s="368"/>
      <c r="RR327" s="368"/>
      <c r="RS327" s="368"/>
      <c r="RT327" s="368"/>
      <c r="RU327" s="368"/>
      <c r="RV327" s="368"/>
      <c r="RW327" s="368"/>
      <c r="RX327" s="368"/>
      <c r="RY327" s="368"/>
      <c r="RZ327" s="368"/>
      <c r="SA327" s="368"/>
      <c r="SB327" s="368"/>
      <c r="SC327" s="368"/>
      <c r="SD327" s="368"/>
      <c r="SE327" s="368"/>
      <c r="SF327" s="368"/>
      <c r="SG327" s="368"/>
    </row>
    <row r="328" spans="1:501">
      <c r="A328" s="368"/>
      <c r="B328" s="98"/>
      <c r="C328" s="368"/>
      <c r="D328" s="368"/>
      <c r="E328" s="368"/>
      <c r="F328" s="368"/>
      <c r="G328" s="368"/>
      <c r="H328" s="368"/>
      <c r="I328" s="368"/>
      <c r="J328" s="368"/>
      <c r="K328" s="368"/>
      <c r="L328" s="368"/>
      <c r="M328" s="368"/>
      <c r="N328" s="368"/>
      <c r="O328" s="385"/>
      <c r="P328" s="368"/>
      <c r="Q328" s="368"/>
      <c r="R328" s="368"/>
      <c r="S328" s="368"/>
      <c r="T328" s="368"/>
      <c r="U328" s="368"/>
      <c r="V328" s="368"/>
      <c r="W328" s="368"/>
      <c r="X328" s="368"/>
      <c r="Y328" s="368"/>
      <c r="Z328" s="368"/>
      <c r="AA328" s="368"/>
      <c r="AB328" s="368"/>
      <c r="AC328" s="368"/>
      <c r="AD328" s="368"/>
      <c r="AE328" s="368"/>
      <c r="AF328" s="368"/>
      <c r="AG328" s="368"/>
      <c r="AH328" s="98" t="s">
        <v>397</v>
      </c>
      <c r="AI328" s="98" t="s">
        <v>397</v>
      </c>
      <c r="AJ328" s="98" t="s">
        <v>397</v>
      </c>
      <c r="AK328" s="98" t="s">
        <v>397</v>
      </c>
      <c r="AL328" s="98" t="s">
        <v>397</v>
      </c>
      <c r="AM328" s="98" t="s">
        <v>397</v>
      </c>
      <c r="AN328" s="98" t="s">
        <v>397</v>
      </c>
      <c r="AO328" s="98" t="s">
        <v>397</v>
      </c>
      <c r="AP328" s="98" t="s">
        <v>397</v>
      </c>
      <c r="AQ328" s="98" t="s">
        <v>397</v>
      </c>
      <c r="AR328" s="98" t="s">
        <v>397</v>
      </c>
      <c r="AS328" s="98" t="s">
        <v>397</v>
      </c>
      <c r="AT328" s="98" t="s">
        <v>397</v>
      </c>
      <c r="AU328" s="98" t="s">
        <v>397</v>
      </c>
      <c r="AV328" s="98" t="s">
        <v>397</v>
      </c>
      <c r="AW328" s="98" t="s">
        <v>397</v>
      </c>
      <c r="AX328" s="98" t="s">
        <v>397</v>
      </c>
      <c r="AY328" s="98" t="s">
        <v>397</v>
      </c>
      <c r="AZ328" s="98" t="s">
        <v>397</v>
      </c>
      <c r="BA328" s="98" t="s">
        <v>397</v>
      </c>
      <c r="BB328" s="98" t="s">
        <v>397</v>
      </c>
      <c r="BC328" s="98" t="s">
        <v>397</v>
      </c>
      <c r="BD328" s="98" t="s">
        <v>397</v>
      </c>
      <c r="BE328" s="98" t="s">
        <v>397</v>
      </c>
      <c r="BF328" s="98" t="s">
        <v>397</v>
      </c>
      <c r="BG328" s="98" t="s">
        <v>397</v>
      </c>
      <c r="BH328" s="98" t="s">
        <v>397</v>
      </c>
      <c r="BI328" s="98" t="s">
        <v>397</v>
      </c>
      <c r="BJ328" s="98" t="s">
        <v>397</v>
      </c>
      <c r="BK328" s="98" t="s">
        <v>397</v>
      </c>
      <c r="BL328" s="98" t="s">
        <v>397</v>
      </c>
      <c r="BM328" s="98" t="s">
        <v>397</v>
      </c>
      <c r="BN328" s="98" t="s">
        <v>397</v>
      </c>
      <c r="BO328" s="98" t="s">
        <v>397</v>
      </c>
      <c r="BP328" s="98" t="s">
        <v>397</v>
      </c>
      <c r="BQ328" s="98" t="s">
        <v>397</v>
      </c>
      <c r="BR328" s="98" t="s">
        <v>397</v>
      </c>
      <c r="BS328" s="98" t="s">
        <v>397</v>
      </c>
      <c r="BT328" s="98" t="s">
        <v>397</v>
      </c>
      <c r="BU328" s="98" t="s">
        <v>397</v>
      </c>
      <c r="BV328" s="98" t="s">
        <v>397</v>
      </c>
      <c r="BW328" s="98" t="s">
        <v>397</v>
      </c>
      <c r="BX328" s="98" t="s">
        <v>397</v>
      </c>
      <c r="BY328" s="98" t="s">
        <v>397</v>
      </c>
      <c r="BZ328" s="98" t="s">
        <v>397</v>
      </c>
      <c r="CA328" s="98"/>
      <c r="CB328" s="98"/>
      <c r="CC328" s="98"/>
      <c r="CD328" s="98"/>
      <c r="CE328" s="98"/>
      <c r="CF328" s="98"/>
      <c r="CG328" s="98"/>
      <c r="CH328" s="98"/>
      <c r="CI328" s="98"/>
      <c r="CJ328" s="98"/>
      <c r="CK328" s="98"/>
      <c r="CL328" s="98"/>
      <c r="CM328" s="98"/>
      <c r="CN328" s="98"/>
      <c r="CO328" s="98"/>
      <c r="CP328" s="98"/>
      <c r="CQ328" s="98"/>
      <c r="CR328" s="98"/>
      <c r="CS328" s="98"/>
      <c r="CT328" s="98"/>
      <c r="CU328" s="98"/>
      <c r="CV328" s="98"/>
      <c r="CW328" s="98"/>
      <c r="CX328" s="98"/>
      <c r="CY328" s="98"/>
      <c r="CZ328" s="98"/>
      <c r="DA328" s="98"/>
      <c r="DB328" s="98"/>
      <c r="DV328" s="368"/>
      <c r="DW328" s="368"/>
      <c r="DX328" s="368"/>
      <c r="DY328" s="368"/>
      <c r="DZ328" s="368"/>
      <c r="EA328" s="368"/>
      <c r="EB328" s="368"/>
      <c r="EC328" s="368"/>
      <c r="ED328" s="368"/>
      <c r="EE328" s="368"/>
      <c r="EF328" s="368"/>
      <c r="EG328" s="368"/>
      <c r="EH328" s="368"/>
      <c r="EI328" s="368"/>
      <c r="EJ328" s="368"/>
      <c r="EK328" s="368"/>
      <c r="EL328" s="368"/>
      <c r="EM328" s="368"/>
      <c r="EN328" s="368"/>
      <c r="EO328" s="368"/>
      <c r="EP328" s="368"/>
      <c r="EQ328" s="368"/>
      <c r="ER328" s="368"/>
      <c r="ES328" s="368"/>
      <c r="ET328" s="368"/>
      <c r="EU328" s="368"/>
      <c r="EV328" s="368"/>
      <c r="EW328" s="368"/>
      <c r="EX328" s="368"/>
      <c r="EY328" s="368"/>
      <c r="EZ328" s="368"/>
      <c r="FA328" s="368"/>
      <c r="FB328" s="368"/>
      <c r="FC328" s="368"/>
      <c r="FD328" s="368"/>
      <c r="FE328" s="368"/>
      <c r="FF328" s="368"/>
      <c r="FG328" s="368"/>
      <c r="FH328" s="368"/>
      <c r="FI328" s="368"/>
      <c r="FJ328" s="368"/>
      <c r="FK328" s="368"/>
      <c r="FL328" s="368"/>
      <c r="FM328" s="368"/>
      <c r="FN328" s="368"/>
      <c r="FO328" s="368"/>
      <c r="FP328" s="368"/>
      <c r="FQ328" s="368"/>
      <c r="FR328" s="368"/>
      <c r="FS328" s="368"/>
      <c r="FT328" s="368"/>
      <c r="FU328" s="368"/>
      <c r="FV328" s="368"/>
      <c r="FW328" s="368"/>
      <c r="FX328" s="368"/>
      <c r="FY328" s="368"/>
      <c r="FZ328" s="368"/>
      <c r="GA328" s="368"/>
      <c r="GB328" s="368"/>
      <c r="GC328" s="368"/>
      <c r="GD328" s="368"/>
      <c r="GE328" s="368"/>
      <c r="GF328" s="368"/>
      <c r="GG328" s="368"/>
      <c r="GH328" s="368"/>
      <c r="GI328" s="368"/>
      <c r="GJ328" s="368"/>
      <c r="GK328" s="368"/>
      <c r="GL328" s="368"/>
      <c r="GM328" s="368"/>
      <c r="GN328" s="368"/>
      <c r="GO328" s="368"/>
      <c r="GP328" s="368"/>
      <c r="GQ328" s="368"/>
      <c r="GR328" s="368"/>
      <c r="GS328" s="368"/>
      <c r="GT328" s="368"/>
      <c r="GU328" s="368"/>
      <c r="GV328" s="368"/>
      <c r="GW328" s="368"/>
      <c r="GX328" s="368"/>
      <c r="GY328" s="368"/>
      <c r="GZ328" s="368"/>
      <c r="HA328" s="368"/>
      <c r="HB328" s="368"/>
      <c r="HC328" s="368"/>
      <c r="HD328" s="368"/>
      <c r="HE328" s="368"/>
      <c r="HF328" s="368"/>
      <c r="HG328" s="368"/>
      <c r="HH328" s="368"/>
      <c r="HI328" s="368"/>
      <c r="HJ328" s="368"/>
      <c r="HK328" s="368"/>
      <c r="HL328" s="368"/>
      <c r="HM328" s="368"/>
      <c r="HN328" s="368"/>
      <c r="HO328" s="368"/>
      <c r="HP328" s="368"/>
      <c r="HQ328" s="368"/>
      <c r="HR328" s="368"/>
      <c r="HS328" s="368"/>
      <c r="HT328" s="368"/>
      <c r="HU328" s="368"/>
      <c r="HV328" s="368"/>
      <c r="HW328" s="368"/>
      <c r="HX328" s="368"/>
      <c r="HY328" s="368"/>
      <c r="HZ328" s="368"/>
      <c r="IA328" s="368"/>
      <c r="IB328" s="368"/>
      <c r="IC328" s="368"/>
      <c r="ID328" s="368"/>
      <c r="IE328" s="368"/>
      <c r="IF328" s="368"/>
      <c r="IG328" s="368"/>
      <c r="IH328" s="368"/>
      <c r="II328" s="368"/>
      <c r="IJ328" s="368"/>
      <c r="IK328" s="368"/>
      <c r="IL328" s="368"/>
      <c r="IM328" s="368"/>
      <c r="IN328" s="368"/>
      <c r="IO328" s="368"/>
      <c r="IP328" s="368"/>
      <c r="IQ328" s="368"/>
      <c r="IR328" s="368"/>
      <c r="IS328" s="368"/>
      <c r="IT328" s="368"/>
      <c r="IU328" s="368"/>
      <c r="IV328" s="368"/>
      <c r="IW328" s="368"/>
      <c r="IX328" s="368"/>
      <c r="IY328" s="368"/>
      <c r="IZ328" s="368"/>
      <c r="JA328" s="368"/>
      <c r="JB328" s="368"/>
      <c r="JC328" s="368"/>
      <c r="JD328" s="368"/>
      <c r="JE328" s="368"/>
      <c r="JF328" s="368"/>
      <c r="JG328" s="368"/>
      <c r="JH328" s="368"/>
      <c r="JI328" s="368"/>
      <c r="JJ328" s="368"/>
      <c r="JK328" s="368"/>
      <c r="JL328" s="368"/>
      <c r="JM328" s="368"/>
      <c r="JN328" s="368"/>
      <c r="JO328" s="368"/>
      <c r="JP328" s="368"/>
      <c r="JQ328" s="368"/>
      <c r="JR328" s="368"/>
      <c r="JS328" s="368"/>
      <c r="JT328" s="368"/>
      <c r="JU328" s="368"/>
      <c r="JV328" s="368"/>
      <c r="JW328" s="368"/>
      <c r="JX328" s="368"/>
      <c r="JY328" s="368"/>
      <c r="JZ328" s="368"/>
      <c r="KA328" s="368"/>
      <c r="KB328" s="368"/>
      <c r="KC328" s="368"/>
      <c r="KD328" s="368"/>
      <c r="KE328" s="368"/>
      <c r="KF328" s="368"/>
      <c r="KG328" s="368"/>
      <c r="KH328" s="368"/>
      <c r="KI328" s="368"/>
      <c r="KJ328" s="368"/>
      <c r="KK328" s="368"/>
      <c r="KL328" s="368"/>
      <c r="KM328" s="368"/>
      <c r="KN328" s="368"/>
      <c r="KO328" s="368"/>
      <c r="KP328" s="368"/>
      <c r="KQ328" s="368"/>
      <c r="KR328" s="368"/>
      <c r="KS328" s="368"/>
      <c r="KT328" s="368"/>
      <c r="KU328" s="368"/>
      <c r="KV328" s="368"/>
      <c r="KW328" s="368"/>
      <c r="KX328" s="368"/>
      <c r="LH328" s="368"/>
      <c r="LI328" s="368"/>
      <c r="LJ328" s="368"/>
      <c r="LK328" s="368"/>
      <c r="LL328" s="368"/>
      <c r="LM328" s="368"/>
      <c r="LN328" s="368"/>
      <c r="LO328" s="368"/>
      <c r="LP328" s="368"/>
      <c r="LQ328" s="368"/>
      <c r="LR328" s="368"/>
      <c r="LS328" s="368"/>
      <c r="LT328" s="368"/>
      <c r="LU328" s="368"/>
      <c r="LV328" s="368"/>
      <c r="LW328" s="368"/>
      <c r="LX328" s="368"/>
      <c r="LY328" s="368"/>
      <c r="LZ328" s="368"/>
      <c r="MA328" s="368"/>
      <c r="MB328" s="368"/>
      <c r="MC328" s="368"/>
      <c r="MD328" s="368"/>
      <c r="ME328" s="368"/>
      <c r="MF328" s="368"/>
      <c r="MG328" s="368"/>
      <c r="MH328" s="368"/>
      <c r="MI328" s="368"/>
      <c r="MJ328" s="368"/>
      <c r="MK328" s="368"/>
      <c r="ML328" s="368"/>
      <c r="MM328" s="368"/>
      <c r="MN328" s="368"/>
      <c r="MO328" s="368"/>
      <c r="MP328" s="368"/>
      <c r="MQ328" s="368"/>
      <c r="MR328" s="368"/>
      <c r="MS328" s="368"/>
      <c r="MT328" s="368"/>
      <c r="MU328" s="368"/>
      <c r="MV328" s="368"/>
      <c r="MW328" s="368"/>
      <c r="MX328" s="368"/>
      <c r="MY328" s="368"/>
      <c r="MZ328" s="368"/>
      <c r="NA328" s="368"/>
      <c r="NB328" s="368"/>
      <c r="NC328" s="368"/>
      <c r="ND328" s="368"/>
      <c r="NE328" s="368"/>
      <c r="NF328" s="368"/>
      <c r="NG328" s="368"/>
      <c r="NH328" s="368"/>
      <c r="NI328" s="368"/>
      <c r="NJ328" s="368"/>
      <c r="NK328" s="368"/>
      <c r="NL328" s="368"/>
      <c r="NM328" s="368"/>
      <c r="NN328" s="368"/>
      <c r="NO328" s="368"/>
      <c r="NP328" s="368"/>
      <c r="NQ328" s="368"/>
      <c r="NR328" s="368"/>
      <c r="NS328" s="368"/>
      <c r="NT328" s="368"/>
      <c r="NU328" s="368"/>
      <c r="NV328" s="368"/>
      <c r="NW328" s="368"/>
      <c r="NX328" s="368"/>
      <c r="NY328" s="368"/>
      <c r="NZ328" s="368"/>
      <c r="OA328" s="368"/>
      <c r="OB328" s="368"/>
      <c r="OC328" s="368"/>
      <c r="OD328" s="368"/>
      <c r="OE328" s="368"/>
      <c r="OF328" s="368"/>
      <c r="OG328" s="368"/>
      <c r="OH328" s="368"/>
      <c r="OI328" s="368"/>
      <c r="OJ328" s="368"/>
      <c r="OK328" s="368"/>
      <c r="OL328" s="368"/>
      <c r="OM328" s="368"/>
      <c r="ON328" s="368"/>
      <c r="OO328" s="368"/>
      <c r="OP328" s="368"/>
      <c r="OQ328" s="368"/>
      <c r="OR328" s="368"/>
      <c r="OS328" s="368"/>
      <c r="OT328" s="368"/>
      <c r="OU328" s="368"/>
      <c r="OV328" s="368"/>
      <c r="OW328" s="368"/>
      <c r="OX328" s="368"/>
      <c r="OY328" s="368"/>
      <c r="OZ328" s="368"/>
      <c r="PA328" s="368"/>
      <c r="PB328" s="368"/>
      <c r="PC328" s="368"/>
      <c r="PD328" s="368"/>
      <c r="PE328" s="368"/>
      <c r="PF328" s="368"/>
      <c r="PG328" s="368"/>
      <c r="PH328" s="368"/>
      <c r="PI328" s="368"/>
      <c r="PJ328" s="368"/>
      <c r="PK328" s="368"/>
      <c r="PL328" s="368"/>
      <c r="PM328" s="368"/>
      <c r="PN328" s="368"/>
      <c r="PO328" s="368"/>
      <c r="PP328" s="368"/>
      <c r="PQ328" s="368"/>
      <c r="PR328" s="368"/>
      <c r="PS328" s="368"/>
      <c r="PT328" s="368"/>
      <c r="PU328" s="368"/>
      <c r="PV328" s="368"/>
      <c r="PW328" s="368"/>
      <c r="PX328" s="368"/>
      <c r="PY328" s="368"/>
      <c r="PZ328" s="368"/>
      <c r="QA328" s="368"/>
      <c r="QB328" s="368"/>
      <c r="QC328" s="368"/>
      <c r="QD328" s="368"/>
      <c r="QE328" s="368"/>
      <c r="QF328" s="368"/>
      <c r="QG328" s="368"/>
      <c r="QH328" s="368"/>
      <c r="QI328" s="368"/>
      <c r="QJ328" s="368"/>
      <c r="QK328" s="368"/>
      <c r="QL328" s="368"/>
      <c r="QM328" s="368"/>
      <c r="QN328" s="368"/>
      <c r="QO328" s="368"/>
      <c r="QP328" s="368"/>
      <c r="QQ328" s="368"/>
      <c r="QR328" s="368"/>
      <c r="QS328" s="368"/>
      <c r="QT328" s="368"/>
      <c r="QU328" s="368"/>
      <c r="QV328" s="368"/>
      <c r="QW328" s="368"/>
      <c r="QX328" s="368"/>
      <c r="QY328" s="368"/>
      <c r="QZ328" s="368"/>
      <c r="RA328" s="368"/>
      <c r="RB328" s="368"/>
      <c r="RC328" s="368"/>
      <c r="RD328" s="368"/>
      <c r="RE328" s="368"/>
      <c r="RF328" s="368"/>
      <c r="RG328" s="368"/>
      <c r="RH328" s="368"/>
      <c r="RI328" s="368"/>
      <c r="RJ328" s="368"/>
      <c r="RK328" s="368"/>
      <c r="RL328" s="368"/>
      <c r="RM328" s="368"/>
      <c r="RN328" s="368"/>
      <c r="RO328" s="368"/>
      <c r="RP328" s="368"/>
      <c r="RQ328" s="368"/>
      <c r="RR328" s="368"/>
      <c r="RS328" s="368"/>
      <c r="RT328" s="368"/>
      <c r="RU328" s="368"/>
      <c r="RV328" s="368"/>
      <c r="RW328" s="368"/>
      <c r="RX328" s="368"/>
      <c r="RY328" s="368"/>
      <c r="RZ328" s="368"/>
      <c r="SA328" s="368"/>
      <c r="SB328" s="368"/>
      <c r="SC328" s="368"/>
      <c r="SD328" s="368"/>
      <c r="SE328" s="368"/>
      <c r="SF328" s="368"/>
      <c r="SG328" s="368"/>
    </row>
    <row r="329" spans="1:501">
      <c r="A329" s="368"/>
      <c r="B329" s="98"/>
      <c r="C329" s="368"/>
      <c r="D329" s="368"/>
      <c r="E329" s="368"/>
      <c r="F329" s="368"/>
      <c r="G329" s="368"/>
      <c r="H329" s="368"/>
      <c r="I329" s="368"/>
      <c r="J329" s="368"/>
      <c r="K329" s="368"/>
      <c r="L329" s="368"/>
      <c r="M329" s="368"/>
      <c r="N329" s="368"/>
      <c r="O329" s="385"/>
      <c r="P329" s="368"/>
      <c r="Q329" s="368"/>
      <c r="R329" s="368"/>
      <c r="S329" s="368"/>
      <c r="T329" s="368"/>
      <c r="U329" s="368"/>
      <c r="V329" s="368"/>
      <c r="W329" s="368"/>
      <c r="X329" s="368"/>
      <c r="Y329" s="368"/>
      <c r="Z329" s="368"/>
      <c r="AA329" s="368"/>
      <c r="AB329" s="368"/>
      <c r="AC329" s="368"/>
      <c r="AD329" s="368"/>
      <c r="AE329" s="368"/>
      <c r="AF329" s="368"/>
      <c r="AG329" s="368"/>
      <c r="AH329" s="98" t="s">
        <v>397</v>
      </c>
      <c r="AI329" s="98" t="s">
        <v>397</v>
      </c>
      <c r="AJ329" s="98" t="s">
        <v>397</v>
      </c>
      <c r="AK329" s="98" t="s">
        <v>397</v>
      </c>
      <c r="AL329" s="98" t="s">
        <v>397</v>
      </c>
      <c r="AM329" s="98" t="s">
        <v>397</v>
      </c>
      <c r="AN329" s="98" t="s">
        <v>397</v>
      </c>
      <c r="AO329" s="98" t="s">
        <v>397</v>
      </c>
      <c r="AP329" s="98" t="s">
        <v>397</v>
      </c>
      <c r="AQ329" s="98" t="s">
        <v>397</v>
      </c>
      <c r="AR329" s="98" t="s">
        <v>397</v>
      </c>
      <c r="AS329" s="98" t="s">
        <v>397</v>
      </c>
      <c r="AT329" s="98" t="s">
        <v>397</v>
      </c>
      <c r="AU329" s="98" t="s">
        <v>397</v>
      </c>
      <c r="AV329" s="98" t="s">
        <v>397</v>
      </c>
      <c r="AW329" s="98" t="s">
        <v>397</v>
      </c>
      <c r="AX329" s="98" t="s">
        <v>397</v>
      </c>
      <c r="AY329" s="98" t="s">
        <v>397</v>
      </c>
      <c r="AZ329" s="98" t="s">
        <v>397</v>
      </c>
      <c r="BA329" s="98" t="s">
        <v>397</v>
      </c>
      <c r="BB329" s="98" t="s">
        <v>397</v>
      </c>
      <c r="BC329" s="98" t="s">
        <v>397</v>
      </c>
      <c r="BD329" s="98" t="s">
        <v>397</v>
      </c>
      <c r="BE329" s="98" t="s">
        <v>397</v>
      </c>
      <c r="BF329" s="98" t="s">
        <v>397</v>
      </c>
      <c r="BG329" s="98" t="s">
        <v>397</v>
      </c>
      <c r="BH329" s="98" t="s">
        <v>397</v>
      </c>
      <c r="BI329" s="98" t="s">
        <v>397</v>
      </c>
      <c r="BJ329" s="98" t="s">
        <v>397</v>
      </c>
      <c r="BK329" s="98" t="s">
        <v>397</v>
      </c>
      <c r="BL329" s="98" t="s">
        <v>397</v>
      </c>
      <c r="BM329" s="98" t="s">
        <v>397</v>
      </c>
      <c r="BN329" s="98" t="s">
        <v>397</v>
      </c>
      <c r="BO329" s="98" t="s">
        <v>397</v>
      </c>
      <c r="BP329" s="98" t="s">
        <v>397</v>
      </c>
      <c r="BQ329" s="98" t="s">
        <v>397</v>
      </c>
      <c r="BR329" s="98" t="s">
        <v>397</v>
      </c>
      <c r="BS329" s="98" t="s">
        <v>397</v>
      </c>
      <c r="BT329" s="98" t="s">
        <v>397</v>
      </c>
      <c r="BU329" s="98" t="s">
        <v>397</v>
      </c>
      <c r="BV329" s="98" t="s">
        <v>397</v>
      </c>
      <c r="BW329" s="98" t="s">
        <v>397</v>
      </c>
      <c r="BX329" s="98" t="s">
        <v>397</v>
      </c>
      <c r="BY329" s="98" t="s">
        <v>397</v>
      </c>
      <c r="BZ329" s="98" t="s">
        <v>397</v>
      </c>
      <c r="CA329" s="98"/>
      <c r="CB329" s="98"/>
      <c r="CC329" s="98"/>
      <c r="CD329" s="98"/>
      <c r="CE329" s="98"/>
      <c r="CF329" s="98"/>
      <c r="CG329" s="98"/>
      <c r="CH329" s="98"/>
      <c r="CI329" s="98"/>
      <c r="CJ329" s="98"/>
      <c r="CK329" s="98"/>
      <c r="CL329" s="98"/>
      <c r="CM329" s="98"/>
      <c r="CN329" s="98"/>
      <c r="CO329" s="98"/>
      <c r="CP329" s="98"/>
      <c r="CQ329" s="98"/>
      <c r="CR329" s="98"/>
      <c r="CS329" s="98"/>
      <c r="CT329" s="98"/>
      <c r="CU329" s="98"/>
      <c r="CV329" s="98"/>
      <c r="CW329" s="98"/>
      <c r="CX329" s="98"/>
      <c r="CY329" s="98"/>
      <c r="CZ329" s="98"/>
      <c r="DA329" s="98"/>
      <c r="DB329" s="98"/>
      <c r="DV329" s="368"/>
      <c r="DW329" s="368"/>
      <c r="DX329" s="368"/>
      <c r="DY329" s="368"/>
      <c r="DZ329" s="368"/>
      <c r="EA329" s="368"/>
      <c r="EB329" s="368"/>
      <c r="EC329" s="368"/>
      <c r="ED329" s="368"/>
      <c r="EE329" s="368"/>
      <c r="EF329" s="368"/>
      <c r="EG329" s="368"/>
      <c r="EH329" s="368"/>
      <c r="EI329" s="368"/>
      <c r="EJ329" s="368"/>
      <c r="EK329" s="368"/>
      <c r="EL329" s="368"/>
      <c r="EM329" s="368"/>
      <c r="EN329" s="368"/>
      <c r="EO329" s="368"/>
      <c r="EP329" s="368"/>
      <c r="EQ329" s="368"/>
      <c r="ER329" s="368"/>
      <c r="ES329" s="368"/>
      <c r="ET329" s="368"/>
      <c r="EU329" s="368"/>
      <c r="EV329" s="368"/>
      <c r="EW329" s="368"/>
      <c r="EX329" s="368"/>
      <c r="EY329" s="368"/>
      <c r="EZ329" s="368"/>
      <c r="FA329" s="368"/>
      <c r="FB329" s="368"/>
      <c r="FC329" s="368"/>
      <c r="FD329" s="368"/>
      <c r="FE329" s="368"/>
      <c r="FF329" s="368"/>
      <c r="FG329" s="368"/>
      <c r="FH329" s="368"/>
      <c r="FI329" s="368"/>
      <c r="FJ329" s="368"/>
      <c r="FK329" s="368"/>
      <c r="FL329" s="368"/>
      <c r="FM329" s="368"/>
      <c r="FN329" s="368"/>
      <c r="FO329" s="368"/>
      <c r="FP329" s="368"/>
      <c r="FQ329" s="368"/>
      <c r="FR329" s="368"/>
      <c r="FS329" s="368"/>
      <c r="FT329" s="368"/>
      <c r="FU329" s="368"/>
      <c r="FV329" s="368"/>
      <c r="FW329" s="368"/>
      <c r="FX329" s="368"/>
      <c r="FY329" s="368"/>
      <c r="FZ329" s="368"/>
      <c r="GA329" s="368"/>
      <c r="GB329" s="368"/>
      <c r="GC329" s="368"/>
      <c r="GD329" s="368"/>
      <c r="GE329" s="368"/>
      <c r="GF329" s="368"/>
      <c r="GG329" s="368"/>
      <c r="GH329" s="368"/>
      <c r="GI329" s="368"/>
      <c r="GJ329" s="368"/>
      <c r="GK329" s="368"/>
      <c r="GL329" s="368"/>
      <c r="GM329" s="368"/>
      <c r="GN329" s="368"/>
      <c r="GO329" s="368"/>
      <c r="GP329" s="368"/>
      <c r="GQ329" s="368"/>
      <c r="GR329" s="368"/>
      <c r="GS329" s="368"/>
      <c r="GT329" s="368"/>
      <c r="GU329" s="368"/>
      <c r="GV329" s="368"/>
      <c r="GW329" s="368"/>
      <c r="GX329" s="368"/>
      <c r="GY329" s="368"/>
      <c r="GZ329" s="368"/>
      <c r="HA329" s="368"/>
      <c r="HB329" s="368"/>
      <c r="HC329" s="368"/>
      <c r="HD329" s="368"/>
      <c r="HE329" s="368"/>
      <c r="HF329" s="368"/>
      <c r="HG329" s="368"/>
      <c r="HH329" s="368"/>
      <c r="HI329" s="368"/>
      <c r="HJ329" s="368"/>
      <c r="HK329" s="368"/>
      <c r="HL329" s="368"/>
      <c r="HM329" s="368"/>
      <c r="HN329" s="368"/>
      <c r="HO329" s="368"/>
      <c r="HP329" s="368"/>
      <c r="HQ329" s="368"/>
      <c r="HR329" s="368"/>
      <c r="HS329" s="368"/>
      <c r="HT329" s="368"/>
      <c r="HU329" s="368"/>
      <c r="HV329" s="368"/>
      <c r="HW329" s="368"/>
      <c r="HX329" s="368"/>
      <c r="HY329" s="368"/>
      <c r="HZ329" s="368"/>
      <c r="IA329" s="368"/>
      <c r="IB329" s="368"/>
      <c r="IC329" s="368"/>
      <c r="ID329" s="368"/>
      <c r="IE329" s="368"/>
      <c r="IF329" s="368"/>
      <c r="IG329" s="368"/>
      <c r="IH329" s="368"/>
      <c r="II329" s="368"/>
      <c r="IJ329" s="368"/>
      <c r="IK329" s="368"/>
      <c r="IL329" s="368"/>
      <c r="IM329" s="368"/>
      <c r="IN329" s="368"/>
      <c r="IO329" s="368"/>
      <c r="IP329" s="368"/>
      <c r="IQ329" s="368"/>
      <c r="IR329" s="368"/>
      <c r="IS329" s="368"/>
      <c r="IT329" s="368"/>
      <c r="IU329" s="368"/>
      <c r="IV329" s="368"/>
      <c r="IW329" s="368"/>
      <c r="IX329" s="368"/>
      <c r="IY329" s="368"/>
      <c r="IZ329" s="368"/>
      <c r="JA329" s="368"/>
      <c r="JB329" s="368"/>
      <c r="JC329" s="368"/>
      <c r="JD329" s="368"/>
      <c r="JE329" s="368"/>
      <c r="JF329" s="368"/>
      <c r="JG329" s="368"/>
      <c r="JH329" s="368"/>
      <c r="JI329" s="368"/>
      <c r="JJ329" s="368"/>
      <c r="JK329" s="368"/>
      <c r="JL329" s="368"/>
      <c r="JM329" s="368"/>
      <c r="JN329" s="368"/>
      <c r="JO329" s="368"/>
      <c r="JP329" s="368"/>
      <c r="JQ329" s="368"/>
      <c r="JR329" s="368"/>
      <c r="JS329" s="368"/>
      <c r="JT329" s="368"/>
      <c r="JU329" s="368"/>
      <c r="JV329" s="368"/>
      <c r="JW329" s="368"/>
      <c r="JX329" s="368"/>
      <c r="JY329" s="368"/>
      <c r="JZ329" s="368"/>
      <c r="KA329" s="368"/>
      <c r="KB329" s="368"/>
      <c r="KC329" s="368"/>
      <c r="KD329" s="368"/>
      <c r="KE329" s="368"/>
      <c r="KF329" s="368"/>
      <c r="KG329" s="368"/>
      <c r="KH329" s="368"/>
      <c r="KI329" s="368"/>
      <c r="KJ329" s="368"/>
      <c r="KK329" s="368"/>
      <c r="KL329" s="368"/>
      <c r="KM329" s="368"/>
      <c r="KN329" s="368"/>
      <c r="KO329" s="368"/>
      <c r="KP329" s="368"/>
      <c r="KQ329" s="368"/>
      <c r="KR329" s="368"/>
      <c r="KS329" s="368"/>
      <c r="KT329" s="368"/>
      <c r="KU329" s="368"/>
      <c r="KV329" s="368"/>
      <c r="KW329" s="368"/>
      <c r="KX329" s="368"/>
      <c r="LH329" s="368"/>
      <c r="LI329" s="368"/>
      <c r="LJ329" s="368"/>
      <c r="LK329" s="368"/>
      <c r="LL329" s="368"/>
      <c r="LM329" s="368"/>
      <c r="LN329" s="368"/>
      <c r="LO329" s="368"/>
      <c r="LP329" s="368"/>
      <c r="LQ329" s="368"/>
      <c r="LR329" s="368"/>
      <c r="LS329" s="368"/>
      <c r="LT329" s="368"/>
      <c r="LU329" s="368"/>
      <c r="LV329" s="368"/>
      <c r="LW329" s="368"/>
      <c r="LX329" s="368"/>
      <c r="LY329" s="368"/>
      <c r="LZ329" s="368"/>
      <c r="MA329" s="368"/>
      <c r="MB329" s="368"/>
      <c r="MC329" s="368"/>
      <c r="MD329" s="368"/>
      <c r="ME329" s="368"/>
      <c r="MF329" s="368"/>
      <c r="MG329" s="368"/>
      <c r="MH329" s="368"/>
      <c r="MI329" s="368"/>
      <c r="MJ329" s="368"/>
      <c r="MK329" s="368"/>
      <c r="ML329" s="368"/>
      <c r="MM329" s="368"/>
      <c r="MN329" s="368"/>
      <c r="MO329" s="368"/>
      <c r="MP329" s="368"/>
      <c r="MQ329" s="368"/>
      <c r="MR329" s="368"/>
      <c r="MS329" s="368"/>
      <c r="MT329" s="368"/>
      <c r="MU329" s="368"/>
      <c r="MV329" s="368"/>
      <c r="MW329" s="368"/>
      <c r="MX329" s="368"/>
      <c r="MY329" s="368"/>
      <c r="MZ329" s="368"/>
      <c r="NA329" s="368"/>
      <c r="NB329" s="368"/>
      <c r="NC329" s="368"/>
      <c r="ND329" s="368"/>
      <c r="NE329" s="368"/>
      <c r="NF329" s="368"/>
      <c r="NG329" s="368"/>
      <c r="NH329" s="368"/>
      <c r="NI329" s="368"/>
      <c r="NJ329" s="368"/>
      <c r="NK329" s="368"/>
      <c r="NL329" s="368"/>
      <c r="NM329" s="368"/>
      <c r="NN329" s="368"/>
      <c r="NO329" s="368"/>
      <c r="NP329" s="368"/>
      <c r="NQ329" s="368"/>
      <c r="NR329" s="368"/>
      <c r="NS329" s="368"/>
      <c r="NT329" s="368"/>
      <c r="NU329" s="368"/>
      <c r="NV329" s="368"/>
      <c r="NW329" s="368"/>
      <c r="NX329" s="368"/>
      <c r="NY329" s="368"/>
      <c r="NZ329" s="368"/>
      <c r="OA329" s="368"/>
      <c r="OB329" s="368"/>
      <c r="OC329" s="368"/>
      <c r="OD329" s="368"/>
      <c r="OE329" s="368"/>
      <c r="OF329" s="368"/>
      <c r="OG329" s="368"/>
      <c r="OH329" s="368"/>
      <c r="OI329" s="368"/>
      <c r="OJ329" s="368"/>
      <c r="OK329" s="368"/>
      <c r="OL329" s="368"/>
      <c r="OM329" s="368"/>
      <c r="ON329" s="368"/>
      <c r="OO329" s="368"/>
      <c r="OP329" s="368"/>
      <c r="OQ329" s="368"/>
      <c r="OR329" s="368"/>
      <c r="OS329" s="368"/>
      <c r="OT329" s="368"/>
      <c r="OU329" s="368"/>
      <c r="OV329" s="368"/>
      <c r="OW329" s="368"/>
      <c r="OX329" s="368"/>
      <c r="OY329" s="368"/>
      <c r="OZ329" s="368"/>
      <c r="PA329" s="368"/>
      <c r="PB329" s="368"/>
      <c r="PC329" s="368"/>
      <c r="PD329" s="368"/>
      <c r="PE329" s="368"/>
      <c r="PF329" s="368"/>
      <c r="PG329" s="368"/>
      <c r="PH329" s="368"/>
      <c r="PI329" s="368"/>
      <c r="PJ329" s="368"/>
      <c r="PK329" s="368"/>
      <c r="PL329" s="368"/>
      <c r="PM329" s="368"/>
      <c r="PN329" s="368"/>
      <c r="PO329" s="368"/>
      <c r="PP329" s="368"/>
      <c r="PQ329" s="368"/>
      <c r="PR329" s="368"/>
      <c r="PS329" s="368"/>
      <c r="PT329" s="368"/>
      <c r="PU329" s="368"/>
      <c r="PV329" s="368"/>
      <c r="PW329" s="368"/>
      <c r="PX329" s="368"/>
      <c r="PY329" s="368"/>
      <c r="PZ329" s="368"/>
      <c r="QA329" s="368"/>
      <c r="QB329" s="368"/>
      <c r="QC329" s="368"/>
      <c r="QD329" s="368"/>
      <c r="QE329" s="368"/>
      <c r="QF329" s="368"/>
      <c r="QG329" s="368"/>
      <c r="QH329" s="368"/>
      <c r="QI329" s="368"/>
      <c r="QJ329" s="368"/>
      <c r="QK329" s="368"/>
      <c r="QL329" s="368"/>
      <c r="QM329" s="368"/>
      <c r="QN329" s="368"/>
      <c r="QO329" s="368"/>
      <c r="QP329" s="368"/>
      <c r="QQ329" s="368"/>
      <c r="QR329" s="368"/>
      <c r="QS329" s="368"/>
      <c r="QT329" s="368"/>
      <c r="QU329" s="368"/>
      <c r="QV329" s="368"/>
      <c r="QW329" s="368"/>
      <c r="QX329" s="368"/>
      <c r="QY329" s="368"/>
      <c r="QZ329" s="368"/>
      <c r="RA329" s="368"/>
      <c r="RB329" s="368"/>
      <c r="RC329" s="368"/>
      <c r="RD329" s="368"/>
      <c r="RE329" s="368"/>
      <c r="RF329" s="368"/>
      <c r="RG329" s="368"/>
      <c r="RH329" s="368"/>
      <c r="RI329" s="368"/>
      <c r="RJ329" s="368"/>
      <c r="RK329" s="368"/>
      <c r="RL329" s="368"/>
      <c r="RM329" s="368"/>
      <c r="RN329" s="368"/>
      <c r="RO329" s="368"/>
      <c r="RP329" s="368"/>
      <c r="RQ329" s="368"/>
      <c r="RR329" s="368"/>
      <c r="RS329" s="368"/>
      <c r="RT329" s="368"/>
      <c r="RU329" s="368"/>
      <c r="RV329" s="368"/>
      <c r="RW329" s="368"/>
      <c r="RX329" s="368"/>
      <c r="RY329" s="368"/>
      <c r="RZ329" s="368"/>
      <c r="SA329" s="368"/>
      <c r="SB329" s="368"/>
      <c r="SC329" s="368"/>
      <c r="SD329" s="368"/>
      <c r="SE329" s="368"/>
      <c r="SF329" s="368"/>
      <c r="SG329" s="368"/>
    </row>
    <row r="330" spans="1:501">
      <c r="A330" s="368"/>
      <c r="B330" s="98"/>
      <c r="C330" s="368"/>
      <c r="D330" s="368"/>
      <c r="E330" s="368"/>
      <c r="F330" s="368"/>
      <c r="G330" s="368"/>
      <c r="H330" s="368"/>
      <c r="I330" s="368"/>
      <c r="J330" s="368"/>
      <c r="K330" s="368"/>
      <c r="L330" s="368"/>
      <c r="M330" s="368"/>
      <c r="N330" s="368"/>
      <c r="O330" s="385"/>
      <c r="P330" s="368"/>
      <c r="Q330" s="368"/>
      <c r="R330" s="368"/>
      <c r="S330" s="368"/>
      <c r="T330" s="368"/>
      <c r="U330" s="368"/>
      <c r="V330" s="368"/>
      <c r="W330" s="368"/>
      <c r="X330" s="368"/>
      <c r="Y330" s="368"/>
      <c r="Z330" s="368"/>
      <c r="AA330" s="368"/>
      <c r="AB330" s="368"/>
      <c r="AC330" s="368"/>
      <c r="AD330" s="368"/>
      <c r="AE330" s="368"/>
      <c r="AF330" s="368"/>
      <c r="AG330" s="368"/>
      <c r="AH330" s="98" t="s">
        <v>397</v>
      </c>
      <c r="AI330" s="98" t="s">
        <v>397</v>
      </c>
      <c r="AJ330" s="98" t="s">
        <v>397</v>
      </c>
      <c r="AK330" s="98" t="s">
        <v>397</v>
      </c>
      <c r="AL330" s="98" t="s">
        <v>397</v>
      </c>
      <c r="AM330" s="98" t="s">
        <v>397</v>
      </c>
      <c r="AN330" s="98" t="s">
        <v>397</v>
      </c>
      <c r="AO330" s="98" t="s">
        <v>397</v>
      </c>
      <c r="AP330" s="98" t="s">
        <v>397</v>
      </c>
      <c r="AQ330" s="98" t="s">
        <v>397</v>
      </c>
      <c r="AR330" s="98" t="s">
        <v>397</v>
      </c>
      <c r="AS330" s="98" t="s">
        <v>397</v>
      </c>
      <c r="AT330" s="98" t="s">
        <v>397</v>
      </c>
      <c r="AU330" s="98" t="s">
        <v>397</v>
      </c>
      <c r="AV330" s="98" t="s">
        <v>397</v>
      </c>
      <c r="AW330" s="98" t="s">
        <v>397</v>
      </c>
      <c r="AX330" s="98" t="s">
        <v>397</v>
      </c>
      <c r="AY330" s="98" t="s">
        <v>397</v>
      </c>
      <c r="AZ330" s="98" t="s">
        <v>397</v>
      </c>
      <c r="BA330" s="98" t="s">
        <v>397</v>
      </c>
      <c r="BB330" s="98" t="s">
        <v>397</v>
      </c>
      <c r="BC330" s="98" t="s">
        <v>397</v>
      </c>
      <c r="BD330" s="98" t="s">
        <v>397</v>
      </c>
      <c r="BE330" s="98" t="s">
        <v>397</v>
      </c>
      <c r="BF330" s="98" t="s">
        <v>397</v>
      </c>
      <c r="BG330" s="98" t="s">
        <v>397</v>
      </c>
      <c r="BH330" s="98" t="s">
        <v>397</v>
      </c>
      <c r="BI330" s="98" t="s">
        <v>397</v>
      </c>
      <c r="BJ330" s="98" t="s">
        <v>397</v>
      </c>
      <c r="BK330" s="98" t="s">
        <v>397</v>
      </c>
      <c r="BL330" s="98" t="s">
        <v>397</v>
      </c>
      <c r="BM330" s="98" t="s">
        <v>397</v>
      </c>
      <c r="BN330" s="98" t="s">
        <v>397</v>
      </c>
      <c r="BO330" s="98" t="s">
        <v>397</v>
      </c>
      <c r="BP330" s="98" t="s">
        <v>397</v>
      </c>
      <c r="BQ330" s="98" t="s">
        <v>397</v>
      </c>
      <c r="BR330" s="98" t="s">
        <v>397</v>
      </c>
      <c r="BS330" s="98" t="s">
        <v>397</v>
      </c>
      <c r="BT330" s="98" t="s">
        <v>397</v>
      </c>
      <c r="BU330" s="98" t="s">
        <v>397</v>
      </c>
      <c r="BV330" s="98" t="s">
        <v>397</v>
      </c>
      <c r="BW330" s="98" t="s">
        <v>397</v>
      </c>
      <c r="BX330" s="98" t="s">
        <v>397</v>
      </c>
      <c r="BY330" s="98" t="s">
        <v>397</v>
      </c>
      <c r="BZ330" s="98" t="s">
        <v>397</v>
      </c>
      <c r="CA330" s="98"/>
      <c r="CB330" s="98"/>
      <c r="CC330" s="98"/>
      <c r="CD330" s="98"/>
      <c r="CE330" s="98"/>
      <c r="CF330" s="98"/>
      <c r="CG330" s="98"/>
      <c r="CH330" s="98"/>
      <c r="CI330" s="98"/>
      <c r="CJ330" s="98"/>
      <c r="CK330" s="98"/>
      <c r="CL330" s="98"/>
      <c r="CM330" s="98"/>
      <c r="CN330" s="98"/>
      <c r="CO330" s="98"/>
      <c r="CP330" s="98"/>
      <c r="CQ330" s="98"/>
      <c r="CR330" s="98"/>
      <c r="CS330" s="98"/>
      <c r="CT330" s="98"/>
      <c r="CU330" s="98"/>
      <c r="CV330" s="98"/>
      <c r="CW330" s="98"/>
      <c r="CX330" s="98"/>
      <c r="CY330" s="98"/>
      <c r="CZ330" s="98"/>
      <c r="DA330" s="98"/>
      <c r="DB330" s="98"/>
      <c r="DV330" s="368"/>
      <c r="DW330" s="368"/>
      <c r="DX330" s="368"/>
      <c r="DY330" s="368"/>
      <c r="DZ330" s="368"/>
      <c r="EA330" s="368"/>
      <c r="EB330" s="368"/>
      <c r="EC330" s="368"/>
      <c r="ED330" s="368"/>
      <c r="EE330" s="368"/>
      <c r="EF330" s="368"/>
      <c r="EG330" s="368"/>
      <c r="EH330" s="368"/>
      <c r="EI330" s="368"/>
      <c r="EJ330" s="368"/>
      <c r="EK330" s="368"/>
      <c r="EL330" s="368"/>
      <c r="EM330" s="368"/>
      <c r="EN330" s="368"/>
      <c r="EO330" s="368"/>
      <c r="EP330" s="368"/>
      <c r="EQ330" s="368"/>
      <c r="ER330" s="368"/>
      <c r="ES330" s="368"/>
      <c r="ET330" s="368"/>
      <c r="EU330" s="368"/>
      <c r="EV330" s="368"/>
      <c r="EW330" s="368"/>
      <c r="EX330" s="368"/>
      <c r="EY330" s="368"/>
      <c r="EZ330" s="368"/>
      <c r="FA330" s="368"/>
      <c r="FB330" s="368"/>
      <c r="FC330" s="368"/>
      <c r="FD330" s="368"/>
      <c r="FE330" s="368"/>
      <c r="FF330" s="368"/>
      <c r="FG330" s="368"/>
      <c r="FH330" s="368"/>
      <c r="FI330" s="368"/>
      <c r="FJ330" s="368"/>
      <c r="FK330" s="368"/>
      <c r="FL330" s="368"/>
      <c r="FM330" s="368"/>
      <c r="FN330" s="368"/>
      <c r="FO330" s="368"/>
      <c r="FP330" s="368"/>
      <c r="FQ330" s="368"/>
      <c r="FR330" s="368"/>
      <c r="FS330" s="368"/>
      <c r="FT330" s="368"/>
      <c r="FU330" s="368"/>
      <c r="FV330" s="368"/>
      <c r="FW330" s="368"/>
      <c r="FX330" s="368"/>
      <c r="FY330" s="368"/>
      <c r="FZ330" s="368"/>
      <c r="GA330" s="368"/>
      <c r="GB330" s="368"/>
      <c r="GC330" s="368"/>
      <c r="GD330" s="368"/>
      <c r="GE330" s="368"/>
      <c r="GF330" s="368"/>
      <c r="GG330" s="368"/>
      <c r="GH330" s="368"/>
      <c r="GI330" s="368"/>
      <c r="GJ330" s="368"/>
      <c r="GK330" s="368"/>
      <c r="GL330" s="368"/>
      <c r="GM330" s="368"/>
      <c r="GN330" s="368"/>
      <c r="GO330" s="368"/>
      <c r="GP330" s="368"/>
      <c r="GQ330" s="368"/>
      <c r="GR330" s="368"/>
      <c r="GS330" s="368"/>
      <c r="GT330" s="368"/>
      <c r="GU330" s="368"/>
      <c r="GV330" s="368"/>
      <c r="GW330" s="368"/>
      <c r="GX330" s="368"/>
      <c r="GY330" s="368"/>
      <c r="GZ330" s="368"/>
      <c r="HA330" s="368"/>
      <c r="HB330" s="368"/>
      <c r="HC330" s="368"/>
      <c r="HD330" s="368"/>
      <c r="HE330" s="368"/>
      <c r="HF330" s="368"/>
      <c r="HG330" s="368"/>
      <c r="HH330" s="368"/>
      <c r="HI330" s="368"/>
      <c r="HJ330" s="368"/>
      <c r="HK330" s="368"/>
      <c r="HL330" s="368"/>
      <c r="HM330" s="368"/>
      <c r="HN330" s="368"/>
      <c r="HO330" s="368"/>
      <c r="HP330" s="368"/>
      <c r="HQ330" s="368"/>
      <c r="HR330" s="368"/>
      <c r="HS330" s="368"/>
      <c r="HT330" s="368"/>
      <c r="HU330" s="368"/>
      <c r="HV330" s="368"/>
      <c r="HW330" s="368"/>
      <c r="HX330" s="368"/>
      <c r="HY330" s="368"/>
      <c r="HZ330" s="368"/>
      <c r="IA330" s="368"/>
      <c r="IB330" s="368"/>
      <c r="IC330" s="368"/>
      <c r="ID330" s="368"/>
      <c r="IE330" s="368"/>
      <c r="IF330" s="368"/>
      <c r="IG330" s="368"/>
      <c r="IH330" s="368"/>
      <c r="II330" s="368"/>
      <c r="IJ330" s="368"/>
      <c r="IK330" s="368"/>
      <c r="IL330" s="368"/>
      <c r="IM330" s="368"/>
      <c r="IN330" s="368"/>
      <c r="IO330" s="368"/>
      <c r="IP330" s="368"/>
      <c r="IQ330" s="368"/>
      <c r="IR330" s="368"/>
      <c r="IS330" s="368"/>
      <c r="IT330" s="368"/>
      <c r="IU330" s="368"/>
      <c r="IV330" s="368"/>
      <c r="IW330" s="368"/>
      <c r="IX330" s="368"/>
      <c r="IY330" s="368"/>
      <c r="IZ330" s="368"/>
      <c r="JA330" s="368"/>
      <c r="JB330" s="368"/>
      <c r="JC330" s="368"/>
      <c r="JD330" s="368"/>
      <c r="JE330" s="368"/>
      <c r="JF330" s="368"/>
      <c r="JG330" s="368"/>
      <c r="JH330" s="368"/>
      <c r="JI330" s="368"/>
      <c r="JJ330" s="368"/>
      <c r="JK330" s="368"/>
      <c r="JL330" s="368"/>
      <c r="JM330" s="368"/>
      <c r="JN330" s="368"/>
      <c r="JO330" s="368"/>
      <c r="JP330" s="368"/>
      <c r="JQ330" s="368"/>
      <c r="JR330" s="368"/>
      <c r="JS330" s="368"/>
      <c r="JT330" s="368"/>
      <c r="JU330" s="368"/>
      <c r="JV330" s="368"/>
      <c r="JW330" s="368"/>
      <c r="JX330" s="368"/>
      <c r="JY330" s="368"/>
      <c r="JZ330" s="368"/>
      <c r="KA330" s="368"/>
      <c r="KB330" s="368"/>
      <c r="KC330" s="368"/>
      <c r="KD330" s="368"/>
      <c r="KE330" s="368"/>
      <c r="KF330" s="368"/>
      <c r="KG330" s="368"/>
      <c r="KH330" s="368"/>
      <c r="KI330" s="368"/>
      <c r="KJ330" s="368"/>
      <c r="KK330" s="368"/>
      <c r="KL330" s="368"/>
      <c r="KM330" s="368"/>
      <c r="KN330" s="368"/>
      <c r="KO330" s="368"/>
      <c r="KP330" s="368"/>
      <c r="KQ330" s="368"/>
      <c r="KR330" s="368"/>
      <c r="KS330" s="368"/>
      <c r="KT330" s="368"/>
      <c r="KU330" s="368"/>
      <c r="KV330" s="368"/>
      <c r="KW330" s="368"/>
      <c r="KX330" s="368"/>
      <c r="LH330" s="368"/>
      <c r="LI330" s="368"/>
      <c r="LJ330" s="368"/>
      <c r="LK330" s="368"/>
      <c r="LL330" s="368"/>
      <c r="LM330" s="368"/>
      <c r="LN330" s="368"/>
      <c r="LO330" s="368"/>
      <c r="LP330" s="368"/>
      <c r="LQ330" s="368"/>
      <c r="LR330" s="368"/>
      <c r="LS330" s="368"/>
      <c r="LT330" s="368"/>
      <c r="LU330" s="368"/>
      <c r="LV330" s="368"/>
      <c r="LW330" s="368"/>
      <c r="LX330" s="368"/>
      <c r="LY330" s="368"/>
      <c r="LZ330" s="368"/>
      <c r="MA330" s="368"/>
      <c r="MB330" s="368"/>
      <c r="MC330" s="368"/>
      <c r="MD330" s="368"/>
      <c r="ME330" s="368"/>
      <c r="MF330" s="368"/>
      <c r="MG330" s="368"/>
      <c r="MH330" s="368"/>
      <c r="MI330" s="368"/>
      <c r="MJ330" s="368"/>
      <c r="MK330" s="368"/>
      <c r="ML330" s="368"/>
      <c r="MM330" s="368"/>
      <c r="MN330" s="368"/>
      <c r="MO330" s="368"/>
      <c r="MP330" s="368"/>
      <c r="MQ330" s="368"/>
      <c r="MR330" s="368"/>
      <c r="MS330" s="368"/>
      <c r="MT330" s="368"/>
      <c r="MU330" s="368"/>
      <c r="MV330" s="368"/>
      <c r="MW330" s="368"/>
      <c r="MX330" s="368"/>
      <c r="MY330" s="368"/>
      <c r="MZ330" s="368"/>
      <c r="NA330" s="368"/>
      <c r="NB330" s="368"/>
      <c r="NC330" s="368"/>
      <c r="ND330" s="368"/>
      <c r="NE330" s="368"/>
      <c r="NF330" s="368"/>
      <c r="NG330" s="368"/>
      <c r="NH330" s="368"/>
      <c r="NI330" s="368"/>
      <c r="NJ330" s="368"/>
      <c r="NK330" s="368"/>
      <c r="NL330" s="368"/>
      <c r="NM330" s="368"/>
      <c r="NN330" s="368"/>
      <c r="NO330" s="368"/>
      <c r="NP330" s="368"/>
      <c r="NQ330" s="368"/>
      <c r="NR330" s="368"/>
      <c r="NS330" s="368"/>
      <c r="NT330" s="368"/>
      <c r="NU330" s="368"/>
      <c r="NV330" s="368"/>
      <c r="NW330" s="368"/>
      <c r="NX330" s="368"/>
      <c r="NY330" s="368"/>
      <c r="NZ330" s="368"/>
      <c r="OA330" s="368"/>
      <c r="OB330" s="368"/>
      <c r="OC330" s="368"/>
      <c r="OD330" s="368"/>
      <c r="OE330" s="368"/>
      <c r="OF330" s="368"/>
      <c r="OG330" s="368"/>
      <c r="OH330" s="368"/>
      <c r="OI330" s="368"/>
      <c r="OJ330" s="368"/>
      <c r="OK330" s="368"/>
      <c r="OL330" s="368"/>
      <c r="OM330" s="368"/>
      <c r="ON330" s="368"/>
      <c r="OO330" s="368"/>
      <c r="OP330" s="368"/>
      <c r="OQ330" s="368"/>
      <c r="OR330" s="368"/>
      <c r="OS330" s="368"/>
      <c r="OT330" s="368"/>
      <c r="OU330" s="368"/>
      <c r="OV330" s="368"/>
      <c r="OW330" s="368"/>
      <c r="OX330" s="368"/>
      <c r="OY330" s="368"/>
      <c r="OZ330" s="368"/>
      <c r="PA330" s="368"/>
      <c r="PB330" s="368"/>
      <c r="PC330" s="368"/>
      <c r="PD330" s="368"/>
      <c r="PE330" s="368"/>
      <c r="PF330" s="368"/>
      <c r="PG330" s="368"/>
      <c r="PH330" s="368"/>
      <c r="PI330" s="368"/>
      <c r="PJ330" s="368"/>
      <c r="PK330" s="368"/>
      <c r="PL330" s="368"/>
      <c r="PM330" s="368"/>
      <c r="PN330" s="368"/>
      <c r="PO330" s="368"/>
      <c r="PP330" s="368"/>
      <c r="PQ330" s="368"/>
      <c r="PR330" s="368"/>
      <c r="PS330" s="368"/>
      <c r="PT330" s="368"/>
      <c r="PU330" s="368"/>
      <c r="PV330" s="368"/>
      <c r="PW330" s="368"/>
      <c r="PX330" s="368"/>
      <c r="PY330" s="368"/>
      <c r="PZ330" s="368"/>
      <c r="QA330" s="368"/>
      <c r="QB330" s="368"/>
      <c r="QC330" s="368"/>
      <c r="QD330" s="368"/>
      <c r="QE330" s="368"/>
      <c r="QF330" s="368"/>
      <c r="QG330" s="368"/>
      <c r="QH330" s="368"/>
      <c r="QI330" s="368"/>
      <c r="QJ330" s="368"/>
      <c r="QK330" s="368"/>
      <c r="QL330" s="368"/>
      <c r="QM330" s="368"/>
      <c r="QN330" s="368"/>
      <c r="QO330" s="368"/>
      <c r="QP330" s="368"/>
      <c r="QQ330" s="368"/>
      <c r="QR330" s="368"/>
      <c r="QS330" s="368"/>
      <c r="QT330" s="368"/>
      <c r="QU330" s="368"/>
      <c r="QV330" s="368"/>
      <c r="QW330" s="368"/>
      <c r="QX330" s="368"/>
      <c r="QY330" s="368"/>
      <c r="QZ330" s="368"/>
      <c r="RA330" s="368"/>
      <c r="RB330" s="368"/>
      <c r="RC330" s="368"/>
      <c r="RD330" s="368"/>
      <c r="RE330" s="368"/>
      <c r="RF330" s="368"/>
      <c r="RG330" s="368"/>
      <c r="RH330" s="368"/>
      <c r="RI330" s="368"/>
      <c r="RJ330" s="368"/>
      <c r="RK330" s="368"/>
      <c r="RL330" s="368"/>
      <c r="RM330" s="368"/>
      <c r="RN330" s="368"/>
      <c r="RO330" s="368"/>
      <c r="RP330" s="368"/>
      <c r="RQ330" s="368"/>
      <c r="RR330" s="368"/>
      <c r="RS330" s="368"/>
      <c r="RT330" s="368"/>
      <c r="RU330" s="368"/>
      <c r="RV330" s="368"/>
      <c r="RW330" s="368"/>
      <c r="RX330" s="368"/>
      <c r="RY330" s="368"/>
      <c r="RZ330" s="368"/>
      <c r="SA330" s="368"/>
      <c r="SB330" s="368"/>
      <c r="SC330" s="368"/>
      <c r="SD330" s="368"/>
      <c r="SE330" s="368"/>
      <c r="SF330" s="368"/>
      <c r="SG330" s="368"/>
    </row>
    <row r="331" spans="1:501">
      <c r="A331" s="368"/>
      <c r="B331" s="98"/>
      <c r="C331" s="368"/>
      <c r="D331" s="368"/>
      <c r="E331" s="368"/>
      <c r="F331" s="368"/>
      <c r="G331" s="368"/>
      <c r="H331" s="368"/>
      <c r="I331" s="368"/>
      <c r="J331" s="368"/>
      <c r="K331" s="368"/>
      <c r="L331" s="368"/>
      <c r="M331" s="368"/>
      <c r="N331" s="368"/>
      <c r="O331" s="385"/>
      <c r="P331" s="368"/>
      <c r="Q331" s="368"/>
      <c r="R331" s="368"/>
      <c r="S331" s="368"/>
      <c r="T331" s="368"/>
      <c r="U331" s="368"/>
      <c r="V331" s="368"/>
      <c r="W331" s="368"/>
      <c r="X331" s="368"/>
      <c r="Y331" s="368"/>
      <c r="Z331" s="368"/>
      <c r="AA331" s="368"/>
      <c r="AB331" s="368"/>
      <c r="AC331" s="368"/>
      <c r="AD331" s="368"/>
      <c r="AE331" s="368"/>
      <c r="AF331" s="368"/>
      <c r="AG331" s="368"/>
      <c r="AH331" s="98" t="s">
        <v>397</v>
      </c>
      <c r="AI331" s="98" t="s">
        <v>397</v>
      </c>
      <c r="AJ331" s="98" t="s">
        <v>397</v>
      </c>
      <c r="AK331" s="98" t="s">
        <v>397</v>
      </c>
      <c r="AL331" s="98" t="s">
        <v>397</v>
      </c>
      <c r="AM331" s="98" t="s">
        <v>397</v>
      </c>
      <c r="AN331" s="98" t="s">
        <v>397</v>
      </c>
      <c r="AO331" s="98" t="s">
        <v>397</v>
      </c>
      <c r="AP331" s="98" t="s">
        <v>397</v>
      </c>
      <c r="AQ331" s="98" t="s">
        <v>397</v>
      </c>
      <c r="AR331" s="98" t="s">
        <v>397</v>
      </c>
      <c r="AS331" s="98" t="s">
        <v>397</v>
      </c>
      <c r="AT331" s="98" t="s">
        <v>397</v>
      </c>
      <c r="AU331" s="98" t="s">
        <v>397</v>
      </c>
      <c r="AV331" s="98" t="s">
        <v>397</v>
      </c>
      <c r="AW331" s="98" t="s">
        <v>397</v>
      </c>
      <c r="AX331" s="98" t="s">
        <v>397</v>
      </c>
      <c r="AY331" s="98" t="s">
        <v>397</v>
      </c>
      <c r="AZ331" s="98" t="s">
        <v>397</v>
      </c>
      <c r="BA331" s="98" t="s">
        <v>397</v>
      </c>
      <c r="BB331" s="98" t="s">
        <v>397</v>
      </c>
      <c r="BC331" s="98" t="s">
        <v>397</v>
      </c>
      <c r="BD331" s="98" t="s">
        <v>397</v>
      </c>
      <c r="BE331" s="98" t="s">
        <v>397</v>
      </c>
      <c r="BF331" s="98" t="s">
        <v>397</v>
      </c>
      <c r="BG331" s="98" t="s">
        <v>397</v>
      </c>
      <c r="BH331" s="98" t="s">
        <v>397</v>
      </c>
      <c r="BI331" s="98" t="s">
        <v>397</v>
      </c>
      <c r="BJ331" s="98" t="s">
        <v>397</v>
      </c>
      <c r="BK331" s="98" t="s">
        <v>397</v>
      </c>
      <c r="BL331" s="98" t="s">
        <v>397</v>
      </c>
      <c r="BM331" s="98" t="s">
        <v>397</v>
      </c>
      <c r="BN331" s="98" t="s">
        <v>397</v>
      </c>
      <c r="BO331" s="98" t="s">
        <v>397</v>
      </c>
      <c r="BP331" s="98" t="s">
        <v>397</v>
      </c>
      <c r="BQ331" s="98" t="s">
        <v>397</v>
      </c>
      <c r="BR331" s="98" t="s">
        <v>397</v>
      </c>
      <c r="BS331" s="98" t="s">
        <v>397</v>
      </c>
      <c r="BT331" s="98" t="s">
        <v>397</v>
      </c>
      <c r="BU331" s="98" t="s">
        <v>397</v>
      </c>
      <c r="BV331" s="98" t="s">
        <v>397</v>
      </c>
      <c r="BW331" s="98" t="s">
        <v>397</v>
      </c>
      <c r="BX331" s="98" t="s">
        <v>397</v>
      </c>
      <c r="BY331" s="98" t="s">
        <v>397</v>
      </c>
      <c r="BZ331" s="98" t="s">
        <v>397</v>
      </c>
      <c r="CA331" s="98"/>
      <c r="CB331" s="98"/>
      <c r="CC331" s="98"/>
      <c r="CD331" s="98"/>
      <c r="CE331" s="98"/>
      <c r="CF331" s="98"/>
      <c r="CG331" s="98"/>
      <c r="CH331" s="98"/>
      <c r="CI331" s="98"/>
      <c r="CJ331" s="98"/>
      <c r="CK331" s="98"/>
      <c r="CL331" s="98"/>
      <c r="CM331" s="98"/>
      <c r="CN331" s="98"/>
      <c r="CO331" s="98"/>
      <c r="CP331" s="98"/>
      <c r="CQ331" s="98"/>
      <c r="CR331" s="98"/>
      <c r="CS331" s="98"/>
      <c r="CT331" s="98"/>
      <c r="CU331" s="98"/>
      <c r="CV331" s="98"/>
      <c r="CW331" s="98"/>
      <c r="CX331" s="98"/>
      <c r="CY331" s="98"/>
      <c r="CZ331" s="98"/>
      <c r="DA331" s="98"/>
      <c r="DB331" s="98"/>
      <c r="DV331" s="368"/>
      <c r="DW331" s="368"/>
      <c r="DX331" s="368"/>
      <c r="DY331" s="368"/>
      <c r="DZ331" s="368"/>
      <c r="EA331" s="368"/>
      <c r="EB331" s="368"/>
      <c r="EC331" s="368"/>
      <c r="ED331" s="368"/>
      <c r="EE331" s="368"/>
      <c r="EF331" s="368"/>
      <c r="EG331" s="368"/>
      <c r="EH331" s="368"/>
      <c r="EI331" s="368"/>
      <c r="EJ331" s="368"/>
      <c r="EK331" s="368"/>
      <c r="EL331" s="368"/>
      <c r="EM331" s="368"/>
      <c r="EN331" s="368"/>
      <c r="EO331" s="368"/>
      <c r="EP331" s="368"/>
      <c r="EQ331" s="368"/>
      <c r="ER331" s="368"/>
      <c r="ES331" s="368"/>
      <c r="ET331" s="368"/>
      <c r="EU331" s="368"/>
      <c r="EV331" s="368"/>
      <c r="EW331" s="368"/>
      <c r="EX331" s="368"/>
      <c r="EY331" s="368"/>
      <c r="EZ331" s="368"/>
      <c r="FA331" s="368"/>
      <c r="FB331" s="368"/>
      <c r="FC331" s="368"/>
      <c r="FD331" s="368"/>
      <c r="FE331" s="368"/>
      <c r="FF331" s="368"/>
      <c r="FG331" s="368"/>
      <c r="FH331" s="368"/>
      <c r="FI331" s="368"/>
      <c r="FJ331" s="368"/>
      <c r="FK331" s="368"/>
      <c r="FL331" s="368"/>
      <c r="FM331" s="368"/>
      <c r="FN331" s="368"/>
      <c r="FO331" s="368"/>
      <c r="FP331" s="368"/>
      <c r="FQ331" s="368"/>
      <c r="FR331" s="368"/>
      <c r="FS331" s="368"/>
      <c r="FT331" s="368"/>
      <c r="FU331" s="368"/>
      <c r="FV331" s="368"/>
      <c r="FW331" s="368"/>
      <c r="FX331" s="368"/>
      <c r="FY331" s="368"/>
      <c r="FZ331" s="368"/>
      <c r="GA331" s="368"/>
      <c r="GB331" s="368"/>
      <c r="GC331" s="368"/>
      <c r="GD331" s="368"/>
      <c r="GE331" s="368"/>
      <c r="GF331" s="368"/>
      <c r="GG331" s="368"/>
      <c r="GH331" s="368"/>
      <c r="GI331" s="368"/>
      <c r="GJ331" s="368"/>
      <c r="GK331" s="368"/>
      <c r="GL331" s="368"/>
      <c r="GM331" s="368"/>
      <c r="GN331" s="368"/>
      <c r="GO331" s="368"/>
      <c r="GP331" s="368"/>
      <c r="GQ331" s="368"/>
      <c r="GR331" s="368"/>
      <c r="GS331" s="368"/>
      <c r="GT331" s="368"/>
      <c r="GU331" s="368"/>
      <c r="GV331" s="368"/>
      <c r="GW331" s="368"/>
      <c r="GX331" s="368"/>
      <c r="GY331" s="368"/>
      <c r="GZ331" s="368"/>
      <c r="HA331" s="368"/>
      <c r="HB331" s="368"/>
      <c r="HC331" s="368"/>
      <c r="HD331" s="368"/>
      <c r="HE331" s="368"/>
      <c r="HF331" s="368"/>
      <c r="HG331" s="368"/>
      <c r="HH331" s="368"/>
      <c r="HI331" s="368"/>
      <c r="HJ331" s="368"/>
      <c r="HK331" s="368"/>
      <c r="HL331" s="368"/>
      <c r="HM331" s="368"/>
      <c r="HN331" s="368"/>
      <c r="HO331" s="368"/>
      <c r="HP331" s="368"/>
      <c r="HQ331" s="368"/>
      <c r="HR331" s="368"/>
      <c r="HS331" s="368"/>
      <c r="HT331" s="368"/>
      <c r="HU331" s="368"/>
      <c r="HV331" s="368"/>
      <c r="HW331" s="368"/>
      <c r="HX331" s="368"/>
      <c r="HY331" s="368"/>
      <c r="HZ331" s="368"/>
      <c r="IA331" s="368"/>
      <c r="IB331" s="368"/>
      <c r="IC331" s="368"/>
      <c r="ID331" s="368"/>
      <c r="IE331" s="368"/>
      <c r="IF331" s="368"/>
      <c r="IG331" s="368"/>
      <c r="IH331" s="368"/>
      <c r="II331" s="368"/>
      <c r="IJ331" s="368"/>
      <c r="IK331" s="368"/>
      <c r="IL331" s="368"/>
      <c r="IM331" s="368"/>
      <c r="IN331" s="368"/>
      <c r="IO331" s="368"/>
      <c r="IP331" s="368"/>
      <c r="IQ331" s="368"/>
      <c r="IR331" s="368"/>
      <c r="IS331" s="368"/>
      <c r="IT331" s="368"/>
      <c r="IU331" s="368"/>
      <c r="IV331" s="368"/>
      <c r="IW331" s="368"/>
      <c r="IX331" s="368"/>
      <c r="IY331" s="368"/>
      <c r="IZ331" s="368"/>
      <c r="JA331" s="368"/>
      <c r="JB331" s="368"/>
      <c r="JC331" s="368"/>
      <c r="JD331" s="368"/>
      <c r="JE331" s="368"/>
      <c r="JF331" s="368"/>
      <c r="JG331" s="368"/>
      <c r="JH331" s="368"/>
      <c r="JI331" s="368"/>
      <c r="JJ331" s="368"/>
      <c r="JK331" s="368"/>
      <c r="JL331" s="368"/>
      <c r="JM331" s="368"/>
      <c r="JN331" s="368"/>
      <c r="JO331" s="368"/>
      <c r="JP331" s="368"/>
      <c r="JQ331" s="368"/>
      <c r="JR331" s="368"/>
      <c r="JS331" s="368"/>
      <c r="JT331" s="368"/>
      <c r="JU331" s="368"/>
      <c r="JV331" s="368"/>
      <c r="JW331" s="368"/>
      <c r="JX331" s="368"/>
      <c r="JY331" s="368"/>
      <c r="JZ331" s="368"/>
      <c r="KA331" s="368"/>
      <c r="KB331" s="368"/>
      <c r="KC331" s="368"/>
      <c r="KD331" s="368"/>
      <c r="KE331" s="368"/>
      <c r="KF331" s="368"/>
      <c r="KG331" s="368"/>
      <c r="KH331" s="368"/>
      <c r="KI331" s="368"/>
      <c r="KJ331" s="368"/>
      <c r="KK331" s="368"/>
      <c r="KL331" s="368"/>
      <c r="KM331" s="368"/>
      <c r="KN331" s="368"/>
      <c r="KO331" s="368"/>
      <c r="KP331" s="368"/>
      <c r="KQ331" s="368"/>
      <c r="KR331" s="368"/>
      <c r="KS331" s="368"/>
      <c r="KT331" s="368"/>
      <c r="KU331" s="368"/>
      <c r="KV331" s="368"/>
      <c r="KW331" s="368"/>
      <c r="KX331" s="368"/>
      <c r="LH331" s="368"/>
      <c r="LI331" s="368"/>
      <c r="LJ331" s="368"/>
      <c r="LK331" s="368"/>
      <c r="LL331" s="368"/>
      <c r="LM331" s="368"/>
      <c r="LN331" s="368"/>
      <c r="LO331" s="368"/>
      <c r="LP331" s="368"/>
      <c r="LQ331" s="368"/>
      <c r="LR331" s="368"/>
      <c r="LS331" s="368"/>
      <c r="LT331" s="368"/>
      <c r="LU331" s="368"/>
      <c r="LV331" s="368"/>
      <c r="LW331" s="368"/>
      <c r="LX331" s="368"/>
      <c r="LY331" s="368"/>
      <c r="LZ331" s="368"/>
      <c r="MA331" s="368"/>
      <c r="MB331" s="368"/>
      <c r="MC331" s="368"/>
      <c r="MD331" s="368"/>
      <c r="ME331" s="368"/>
      <c r="MF331" s="368"/>
      <c r="MG331" s="368"/>
      <c r="MH331" s="368"/>
      <c r="MI331" s="368"/>
      <c r="MJ331" s="368"/>
      <c r="MK331" s="368"/>
      <c r="ML331" s="368"/>
      <c r="MM331" s="368"/>
      <c r="MN331" s="368"/>
      <c r="MO331" s="368"/>
      <c r="MP331" s="368"/>
      <c r="MQ331" s="368"/>
      <c r="MR331" s="368"/>
      <c r="MS331" s="368"/>
      <c r="MT331" s="368"/>
      <c r="MU331" s="368"/>
      <c r="MV331" s="368"/>
      <c r="MW331" s="368"/>
      <c r="MX331" s="368"/>
      <c r="MY331" s="368"/>
      <c r="MZ331" s="368"/>
      <c r="NA331" s="368"/>
      <c r="NB331" s="368"/>
      <c r="NC331" s="368"/>
      <c r="ND331" s="368"/>
      <c r="NE331" s="368"/>
      <c r="NF331" s="368"/>
      <c r="NG331" s="368"/>
      <c r="NH331" s="368"/>
      <c r="NI331" s="368"/>
      <c r="NJ331" s="368"/>
      <c r="NK331" s="368"/>
      <c r="NL331" s="368"/>
      <c r="NM331" s="368"/>
      <c r="NN331" s="368"/>
      <c r="NO331" s="368"/>
      <c r="NP331" s="368"/>
      <c r="NQ331" s="368"/>
      <c r="NR331" s="368"/>
      <c r="NS331" s="368"/>
      <c r="NT331" s="368"/>
      <c r="NU331" s="368"/>
      <c r="NV331" s="368"/>
      <c r="NW331" s="368"/>
      <c r="NX331" s="368"/>
      <c r="NY331" s="368"/>
      <c r="NZ331" s="368"/>
      <c r="OA331" s="368"/>
      <c r="OB331" s="368"/>
      <c r="OC331" s="368"/>
      <c r="OD331" s="368"/>
      <c r="OE331" s="368"/>
      <c r="OF331" s="368"/>
      <c r="OG331" s="368"/>
      <c r="OH331" s="368"/>
      <c r="OI331" s="368"/>
      <c r="OJ331" s="368"/>
      <c r="OK331" s="368"/>
      <c r="OL331" s="368"/>
      <c r="OM331" s="368"/>
      <c r="ON331" s="368"/>
      <c r="OO331" s="368"/>
      <c r="OP331" s="368"/>
      <c r="OQ331" s="368"/>
      <c r="OR331" s="368"/>
      <c r="OS331" s="368"/>
      <c r="OT331" s="368"/>
      <c r="OU331" s="368"/>
      <c r="OV331" s="368"/>
      <c r="OW331" s="368"/>
      <c r="OX331" s="368"/>
      <c r="OY331" s="368"/>
      <c r="OZ331" s="368"/>
      <c r="PA331" s="368"/>
      <c r="PB331" s="368"/>
      <c r="PC331" s="368"/>
      <c r="PD331" s="368"/>
      <c r="PE331" s="368"/>
      <c r="PF331" s="368"/>
      <c r="PG331" s="368"/>
      <c r="PH331" s="368"/>
      <c r="PI331" s="368"/>
      <c r="PJ331" s="368"/>
      <c r="PK331" s="368"/>
      <c r="PL331" s="368"/>
      <c r="PM331" s="368"/>
      <c r="PN331" s="368"/>
      <c r="PO331" s="368"/>
      <c r="PP331" s="368"/>
      <c r="PQ331" s="368"/>
      <c r="PR331" s="368"/>
      <c r="PS331" s="368"/>
      <c r="PT331" s="368"/>
      <c r="PU331" s="368"/>
      <c r="PV331" s="368"/>
      <c r="PW331" s="368"/>
      <c r="PX331" s="368"/>
      <c r="PY331" s="368"/>
      <c r="PZ331" s="368"/>
      <c r="QA331" s="368"/>
      <c r="QB331" s="368"/>
      <c r="QC331" s="368"/>
      <c r="QD331" s="368"/>
      <c r="QE331" s="368"/>
      <c r="QF331" s="368"/>
      <c r="QG331" s="368"/>
      <c r="QH331" s="368"/>
      <c r="QI331" s="368"/>
      <c r="QJ331" s="368"/>
      <c r="QK331" s="368"/>
      <c r="QL331" s="368"/>
      <c r="QM331" s="368"/>
      <c r="QN331" s="368"/>
      <c r="QO331" s="368"/>
      <c r="QP331" s="368"/>
      <c r="QQ331" s="368"/>
      <c r="QR331" s="368"/>
      <c r="QS331" s="368"/>
      <c r="QT331" s="368"/>
      <c r="QU331" s="368"/>
      <c r="QV331" s="368"/>
      <c r="QW331" s="368"/>
      <c r="QX331" s="368"/>
      <c r="QY331" s="368"/>
      <c r="QZ331" s="368"/>
      <c r="RA331" s="368"/>
      <c r="RB331" s="368"/>
      <c r="RC331" s="368"/>
      <c r="RD331" s="368"/>
      <c r="RE331" s="368"/>
      <c r="RF331" s="368"/>
      <c r="RG331" s="368"/>
      <c r="RH331" s="368"/>
      <c r="RI331" s="368"/>
      <c r="RJ331" s="368"/>
      <c r="RK331" s="368"/>
      <c r="RL331" s="368"/>
      <c r="RM331" s="368"/>
      <c r="RN331" s="368"/>
      <c r="RO331" s="368"/>
      <c r="RP331" s="368"/>
      <c r="RQ331" s="368"/>
      <c r="RR331" s="368"/>
      <c r="RS331" s="368"/>
      <c r="RT331" s="368"/>
      <c r="RU331" s="368"/>
      <c r="RV331" s="368"/>
      <c r="RW331" s="368"/>
      <c r="RX331" s="368"/>
      <c r="RY331" s="368"/>
      <c r="RZ331" s="368"/>
      <c r="SA331" s="368"/>
      <c r="SB331" s="368"/>
      <c r="SC331" s="368"/>
      <c r="SD331" s="368"/>
      <c r="SE331" s="368"/>
      <c r="SF331" s="368"/>
      <c r="SG331" s="368"/>
    </row>
    <row r="332" spans="1:501">
      <c r="A332" s="368"/>
      <c r="B332" s="98"/>
      <c r="C332" s="368"/>
      <c r="D332" s="368"/>
      <c r="E332" s="368"/>
      <c r="F332" s="368"/>
      <c r="G332" s="368"/>
      <c r="H332" s="368"/>
      <c r="I332" s="368"/>
      <c r="J332" s="368"/>
      <c r="K332" s="368"/>
      <c r="L332" s="368"/>
      <c r="M332" s="368"/>
      <c r="N332" s="368"/>
      <c r="O332" s="385"/>
      <c r="P332" s="368"/>
      <c r="Q332" s="368"/>
      <c r="R332" s="368"/>
      <c r="S332" s="368"/>
      <c r="T332" s="368"/>
      <c r="U332" s="368"/>
      <c r="V332" s="368"/>
      <c r="W332" s="368"/>
      <c r="X332" s="368"/>
      <c r="Y332" s="368"/>
      <c r="Z332" s="368"/>
      <c r="AA332" s="368"/>
      <c r="AB332" s="368"/>
      <c r="AC332" s="368"/>
      <c r="AD332" s="368"/>
      <c r="AE332" s="368"/>
      <c r="AF332" s="368"/>
      <c r="AG332" s="368"/>
      <c r="AH332" s="98" t="s">
        <v>397</v>
      </c>
      <c r="AI332" s="98" t="s">
        <v>397</v>
      </c>
      <c r="AJ332" s="98" t="s">
        <v>397</v>
      </c>
      <c r="AK332" s="98" t="s">
        <v>397</v>
      </c>
      <c r="AL332" s="98" t="s">
        <v>397</v>
      </c>
      <c r="AM332" s="98" t="s">
        <v>397</v>
      </c>
      <c r="AN332" s="98" t="s">
        <v>397</v>
      </c>
      <c r="AO332" s="98" t="s">
        <v>397</v>
      </c>
      <c r="AP332" s="98" t="s">
        <v>397</v>
      </c>
      <c r="AQ332" s="98" t="s">
        <v>397</v>
      </c>
      <c r="AR332" s="98" t="s">
        <v>397</v>
      </c>
      <c r="AS332" s="98" t="s">
        <v>397</v>
      </c>
      <c r="AT332" s="98" t="s">
        <v>397</v>
      </c>
      <c r="AU332" s="98" t="s">
        <v>397</v>
      </c>
      <c r="AV332" s="98" t="s">
        <v>397</v>
      </c>
      <c r="AW332" s="98" t="s">
        <v>397</v>
      </c>
      <c r="AX332" s="98" t="s">
        <v>397</v>
      </c>
      <c r="AY332" s="98" t="s">
        <v>397</v>
      </c>
      <c r="AZ332" s="98" t="s">
        <v>397</v>
      </c>
      <c r="BA332" s="98" t="s">
        <v>397</v>
      </c>
      <c r="BB332" s="98" t="s">
        <v>397</v>
      </c>
      <c r="BC332" s="98" t="s">
        <v>397</v>
      </c>
      <c r="BD332" s="98" t="s">
        <v>397</v>
      </c>
      <c r="BE332" s="98" t="s">
        <v>397</v>
      </c>
      <c r="BF332" s="98" t="s">
        <v>397</v>
      </c>
      <c r="BG332" s="98" t="s">
        <v>397</v>
      </c>
      <c r="BH332" s="98" t="s">
        <v>397</v>
      </c>
      <c r="BI332" s="98" t="s">
        <v>397</v>
      </c>
      <c r="BJ332" s="98" t="s">
        <v>397</v>
      </c>
      <c r="BK332" s="98" t="s">
        <v>397</v>
      </c>
      <c r="BL332" s="98" t="s">
        <v>397</v>
      </c>
      <c r="BM332" s="98" t="s">
        <v>397</v>
      </c>
      <c r="BN332" s="98" t="s">
        <v>397</v>
      </c>
      <c r="BO332" s="98" t="s">
        <v>397</v>
      </c>
      <c r="BP332" s="98" t="s">
        <v>397</v>
      </c>
      <c r="BQ332" s="98" t="s">
        <v>397</v>
      </c>
      <c r="BR332" s="98" t="s">
        <v>397</v>
      </c>
      <c r="BS332" s="98" t="s">
        <v>397</v>
      </c>
      <c r="BT332" s="98" t="s">
        <v>397</v>
      </c>
      <c r="BU332" s="98" t="s">
        <v>397</v>
      </c>
      <c r="BV332" s="98" t="s">
        <v>397</v>
      </c>
      <c r="BW332" s="98" t="s">
        <v>397</v>
      </c>
      <c r="BX332" s="98" t="s">
        <v>397</v>
      </c>
      <c r="BY332" s="98" t="s">
        <v>397</v>
      </c>
      <c r="BZ332" s="98" t="s">
        <v>397</v>
      </c>
      <c r="CA332" s="98"/>
      <c r="CB332" s="98"/>
      <c r="CC332" s="98"/>
      <c r="CD332" s="98"/>
      <c r="CE332" s="98"/>
      <c r="CF332" s="98"/>
      <c r="CG332" s="98"/>
      <c r="CH332" s="98"/>
      <c r="CI332" s="98"/>
      <c r="CJ332" s="98"/>
      <c r="CK332" s="98"/>
      <c r="CL332" s="98"/>
      <c r="CM332" s="98"/>
      <c r="CN332" s="98"/>
      <c r="CO332" s="98"/>
      <c r="CP332" s="98"/>
      <c r="CQ332" s="98"/>
      <c r="CR332" s="98"/>
      <c r="CS332" s="98"/>
      <c r="CT332" s="98"/>
      <c r="CU332" s="98"/>
      <c r="CV332" s="98"/>
      <c r="CW332" s="98"/>
      <c r="CX332" s="98"/>
      <c r="CY332" s="98"/>
      <c r="CZ332" s="98"/>
      <c r="DA332" s="98"/>
      <c r="DB332" s="98"/>
      <c r="DV332" s="368"/>
      <c r="DW332" s="368"/>
      <c r="DX332" s="368"/>
      <c r="DY332" s="368"/>
      <c r="DZ332" s="368"/>
      <c r="EA332" s="368"/>
      <c r="EB332" s="368"/>
      <c r="EC332" s="368"/>
      <c r="ED332" s="368"/>
      <c r="EE332" s="368"/>
      <c r="EF332" s="368"/>
      <c r="EG332" s="368"/>
      <c r="EH332" s="368"/>
      <c r="EI332" s="368"/>
      <c r="EJ332" s="368"/>
      <c r="EK332" s="368"/>
      <c r="EL332" s="368"/>
      <c r="EM332" s="368"/>
      <c r="EN332" s="368"/>
      <c r="EO332" s="368"/>
      <c r="EP332" s="368"/>
      <c r="EQ332" s="368"/>
      <c r="ER332" s="368"/>
      <c r="ES332" s="368"/>
      <c r="ET332" s="368"/>
      <c r="EU332" s="368"/>
      <c r="EV332" s="368"/>
      <c r="EW332" s="368"/>
      <c r="EX332" s="368"/>
      <c r="EY332" s="368"/>
      <c r="EZ332" s="368"/>
      <c r="FA332" s="368"/>
      <c r="FB332" s="368"/>
      <c r="FC332" s="368"/>
      <c r="FD332" s="368"/>
      <c r="FE332" s="368"/>
      <c r="FF332" s="368"/>
      <c r="FG332" s="368"/>
      <c r="FH332" s="368"/>
      <c r="FI332" s="368"/>
      <c r="FJ332" s="368"/>
      <c r="FK332" s="368"/>
      <c r="FL332" s="368"/>
      <c r="FM332" s="368"/>
      <c r="FN332" s="368"/>
      <c r="FO332" s="368"/>
      <c r="FP332" s="368"/>
      <c r="FQ332" s="368"/>
      <c r="FR332" s="368"/>
      <c r="FS332" s="368"/>
      <c r="FT332" s="368"/>
      <c r="FU332" s="368"/>
      <c r="FV332" s="368"/>
      <c r="FW332" s="368"/>
      <c r="FX332" s="368"/>
      <c r="FY332" s="368"/>
      <c r="FZ332" s="368"/>
      <c r="GA332" s="368"/>
      <c r="GB332" s="368"/>
      <c r="GC332" s="368"/>
      <c r="GD332" s="368"/>
      <c r="GE332" s="368"/>
      <c r="GF332" s="368"/>
      <c r="GG332" s="368"/>
      <c r="GH332" s="368"/>
      <c r="GI332" s="368"/>
      <c r="GJ332" s="368"/>
      <c r="GK332" s="368"/>
      <c r="GL332" s="368"/>
      <c r="GM332" s="368"/>
      <c r="GN332" s="368"/>
      <c r="GO332" s="368"/>
      <c r="GP332" s="368"/>
      <c r="GQ332" s="368"/>
      <c r="GR332" s="368"/>
      <c r="GS332" s="368"/>
      <c r="GT332" s="368"/>
      <c r="GU332" s="368"/>
      <c r="GV332" s="368"/>
      <c r="GW332" s="368"/>
      <c r="GX332" s="368"/>
      <c r="GY332" s="368"/>
      <c r="GZ332" s="368"/>
      <c r="HA332" s="368"/>
      <c r="HB332" s="368"/>
      <c r="HC332" s="368"/>
      <c r="HD332" s="368"/>
      <c r="HE332" s="368"/>
      <c r="HF332" s="368"/>
      <c r="HG332" s="368"/>
      <c r="HH332" s="368"/>
      <c r="HI332" s="368"/>
      <c r="HJ332" s="368"/>
      <c r="HK332" s="368"/>
      <c r="HL332" s="368"/>
      <c r="HM332" s="368"/>
      <c r="HN332" s="368"/>
      <c r="HO332" s="368"/>
      <c r="HP332" s="368"/>
      <c r="HQ332" s="368"/>
      <c r="HR332" s="368"/>
      <c r="HS332" s="368"/>
      <c r="HT332" s="368"/>
      <c r="HU332" s="368"/>
      <c r="HV332" s="368"/>
      <c r="HW332" s="368"/>
      <c r="HX332" s="368"/>
      <c r="HY332" s="368"/>
      <c r="HZ332" s="368"/>
      <c r="IA332" s="368"/>
      <c r="IB332" s="368"/>
      <c r="IC332" s="368"/>
      <c r="ID332" s="368"/>
      <c r="IE332" s="368"/>
      <c r="IF332" s="368"/>
      <c r="IG332" s="368"/>
      <c r="IH332" s="368"/>
      <c r="II332" s="368"/>
      <c r="IJ332" s="368"/>
      <c r="IK332" s="368"/>
      <c r="IL332" s="368"/>
      <c r="IM332" s="368"/>
      <c r="IN332" s="368"/>
      <c r="IO332" s="368"/>
      <c r="IP332" s="368"/>
      <c r="IQ332" s="368"/>
      <c r="IR332" s="368"/>
      <c r="IS332" s="368"/>
      <c r="IT332" s="368"/>
      <c r="IU332" s="368"/>
      <c r="IV332" s="368"/>
      <c r="IW332" s="368"/>
      <c r="IX332" s="368"/>
      <c r="IY332" s="368"/>
      <c r="IZ332" s="368"/>
      <c r="JA332" s="368"/>
      <c r="JB332" s="368"/>
      <c r="JC332" s="368"/>
      <c r="JD332" s="368"/>
      <c r="JE332" s="368"/>
      <c r="JF332" s="368"/>
      <c r="JG332" s="368"/>
      <c r="JH332" s="368"/>
      <c r="JI332" s="368"/>
      <c r="JJ332" s="368"/>
      <c r="JK332" s="368"/>
      <c r="JL332" s="368"/>
      <c r="JM332" s="368"/>
      <c r="JN332" s="368"/>
      <c r="JO332" s="368"/>
      <c r="JP332" s="368"/>
      <c r="JQ332" s="368"/>
      <c r="JR332" s="368"/>
      <c r="JS332" s="368"/>
      <c r="JT332" s="368"/>
      <c r="JU332" s="368"/>
      <c r="JV332" s="368"/>
      <c r="JW332" s="368"/>
      <c r="JX332" s="368"/>
      <c r="JY332" s="368"/>
      <c r="JZ332" s="368"/>
      <c r="KA332" s="368"/>
      <c r="KB332" s="368"/>
      <c r="KC332" s="368"/>
      <c r="KD332" s="368"/>
      <c r="KE332" s="368"/>
      <c r="KF332" s="368"/>
      <c r="KG332" s="368"/>
      <c r="KH332" s="368"/>
      <c r="KI332" s="368"/>
      <c r="KJ332" s="368"/>
      <c r="KK332" s="368"/>
      <c r="KL332" s="368"/>
      <c r="KM332" s="368"/>
      <c r="KN332" s="368"/>
      <c r="KO332" s="368"/>
      <c r="KP332" s="368"/>
      <c r="KQ332" s="368"/>
      <c r="KR332" s="368"/>
      <c r="KS332" s="368"/>
      <c r="KT332" s="368"/>
      <c r="KU332" s="368"/>
      <c r="KV332" s="368"/>
      <c r="KW332" s="368"/>
      <c r="KX332" s="368"/>
      <c r="LH332" s="368"/>
      <c r="LI332" s="368"/>
      <c r="LJ332" s="368"/>
      <c r="LK332" s="368"/>
      <c r="LL332" s="368"/>
      <c r="LM332" s="368"/>
      <c r="LN332" s="368"/>
      <c r="LO332" s="368"/>
      <c r="LP332" s="368"/>
      <c r="LQ332" s="368"/>
      <c r="LR332" s="368"/>
      <c r="LS332" s="368"/>
      <c r="LT332" s="368"/>
      <c r="LU332" s="368"/>
      <c r="LV332" s="368"/>
      <c r="LW332" s="368"/>
      <c r="LX332" s="368"/>
      <c r="LY332" s="368"/>
      <c r="LZ332" s="368"/>
      <c r="MA332" s="368"/>
      <c r="MB332" s="368"/>
      <c r="MC332" s="368"/>
      <c r="MD332" s="368"/>
      <c r="ME332" s="368"/>
      <c r="MF332" s="368"/>
      <c r="MG332" s="368"/>
      <c r="MH332" s="368"/>
      <c r="MI332" s="368"/>
      <c r="MJ332" s="368"/>
      <c r="MK332" s="368"/>
      <c r="ML332" s="368"/>
      <c r="MM332" s="368"/>
      <c r="MN332" s="368"/>
      <c r="MO332" s="368"/>
      <c r="MP332" s="368"/>
      <c r="MQ332" s="368"/>
      <c r="MR332" s="368"/>
      <c r="MS332" s="368"/>
      <c r="MT332" s="368"/>
      <c r="MU332" s="368"/>
      <c r="MV332" s="368"/>
      <c r="MW332" s="368"/>
      <c r="MX332" s="368"/>
      <c r="MY332" s="368"/>
      <c r="MZ332" s="368"/>
      <c r="NA332" s="368"/>
      <c r="NB332" s="368"/>
      <c r="NC332" s="368"/>
      <c r="ND332" s="368"/>
      <c r="NE332" s="368"/>
      <c r="NF332" s="368"/>
      <c r="NG332" s="368"/>
      <c r="NH332" s="368"/>
      <c r="NI332" s="368"/>
      <c r="NJ332" s="368"/>
      <c r="NK332" s="368"/>
      <c r="NL332" s="368"/>
      <c r="NM332" s="368"/>
      <c r="NN332" s="368"/>
      <c r="NO332" s="368"/>
      <c r="NP332" s="368"/>
      <c r="NQ332" s="368"/>
      <c r="NR332" s="368"/>
      <c r="NS332" s="368"/>
      <c r="NT332" s="368"/>
      <c r="NU332" s="368"/>
      <c r="NV332" s="368"/>
      <c r="NW332" s="368"/>
      <c r="NX332" s="368"/>
      <c r="NY332" s="368"/>
      <c r="NZ332" s="368"/>
      <c r="OA332" s="368"/>
      <c r="OB332" s="368"/>
      <c r="OC332" s="368"/>
      <c r="OD332" s="368"/>
      <c r="OE332" s="368"/>
      <c r="OF332" s="368"/>
      <c r="OG332" s="368"/>
      <c r="OH332" s="368"/>
      <c r="OI332" s="368"/>
      <c r="OJ332" s="368"/>
      <c r="OK332" s="368"/>
      <c r="OL332" s="368"/>
      <c r="OM332" s="368"/>
      <c r="ON332" s="368"/>
      <c r="OO332" s="368"/>
      <c r="OP332" s="368"/>
      <c r="OQ332" s="368"/>
      <c r="OR332" s="368"/>
      <c r="OS332" s="368"/>
      <c r="OT332" s="368"/>
      <c r="OU332" s="368"/>
      <c r="OV332" s="368"/>
      <c r="OW332" s="368"/>
      <c r="OX332" s="368"/>
      <c r="OY332" s="368"/>
      <c r="OZ332" s="368"/>
      <c r="PA332" s="368"/>
      <c r="PB332" s="368"/>
      <c r="PC332" s="368"/>
      <c r="PD332" s="368"/>
      <c r="PE332" s="368"/>
      <c r="PF332" s="368"/>
      <c r="PG332" s="368"/>
      <c r="PH332" s="368"/>
      <c r="PI332" s="368"/>
      <c r="PJ332" s="368"/>
      <c r="PK332" s="368"/>
      <c r="PL332" s="368"/>
      <c r="PM332" s="368"/>
      <c r="PN332" s="368"/>
      <c r="PO332" s="368"/>
      <c r="PP332" s="368"/>
      <c r="PQ332" s="368"/>
      <c r="PR332" s="368"/>
      <c r="PS332" s="368"/>
      <c r="PT332" s="368"/>
      <c r="PU332" s="368"/>
      <c r="PV332" s="368"/>
      <c r="PW332" s="368"/>
      <c r="PX332" s="368"/>
      <c r="PY332" s="368"/>
      <c r="PZ332" s="368"/>
      <c r="QA332" s="368"/>
      <c r="QB332" s="368"/>
      <c r="QC332" s="368"/>
      <c r="QD332" s="368"/>
      <c r="QE332" s="368"/>
      <c r="QF332" s="368"/>
      <c r="QG332" s="368"/>
      <c r="QH332" s="368"/>
      <c r="QI332" s="368"/>
      <c r="QJ332" s="368"/>
      <c r="QK332" s="368"/>
      <c r="QL332" s="368"/>
      <c r="QM332" s="368"/>
      <c r="QN332" s="368"/>
      <c r="QO332" s="368"/>
      <c r="QP332" s="368"/>
      <c r="QQ332" s="368"/>
      <c r="QR332" s="368"/>
      <c r="QS332" s="368"/>
      <c r="QT332" s="368"/>
      <c r="QU332" s="368"/>
      <c r="QV332" s="368"/>
      <c r="QW332" s="368"/>
      <c r="QX332" s="368"/>
      <c r="QY332" s="368"/>
      <c r="QZ332" s="368"/>
      <c r="RA332" s="368"/>
      <c r="RB332" s="368"/>
      <c r="RC332" s="368"/>
      <c r="RD332" s="368"/>
      <c r="RE332" s="368"/>
      <c r="RF332" s="368"/>
      <c r="RG332" s="368"/>
      <c r="RH332" s="368"/>
      <c r="RI332" s="368"/>
      <c r="RJ332" s="368"/>
      <c r="RK332" s="368"/>
      <c r="RL332" s="368"/>
      <c r="RM332" s="368"/>
      <c r="RN332" s="368"/>
      <c r="RO332" s="368"/>
      <c r="RP332" s="368"/>
      <c r="RQ332" s="368"/>
      <c r="RR332" s="368"/>
      <c r="RS332" s="368"/>
      <c r="RT332" s="368"/>
      <c r="RU332" s="368"/>
      <c r="RV332" s="368"/>
      <c r="RW332" s="368"/>
      <c r="RX332" s="368"/>
      <c r="RY332" s="368"/>
      <c r="RZ332" s="368"/>
      <c r="SA332" s="368"/>
      <c r="SB332" s="368"/>
      <c r="SC332" s="368"/>
      <c r="SD332" s="368"/>
      <c r="SE332" s="368"/>
      <c r="SF332" s="368"/>
      <c r="SG332" s="368"/>
    </row>
    <row r="333" spans="1:501">
      <c r="A333" s="368"/>
      <c r="B333" s="98"/>
      <c r="C333" s="368"/>
      <c r="D333" s="368"/>
      <c r="E333" s="368"/>
      <c r="F333" s="368"/>
      <c r="G333" s="368"/>
      <c r="H333" s="368"/>
      <c r="I333" s="368"/>
      <c r="J333" s="368"/>
      <c r="K333" s="368"/>
      <c r="L333" s="368"/>
      <c r="M333" s="368"/>
      <c r="N333" s="368"/>
      <c r="O333" s="385"/>
      <c r="P333" s="368"/>
      <c r="Q333" s="368"/>
      <c r="R333" s="368"/>
      <c r="S333" s="368"/>
      <c r="T333" s="368"/>
      <c r="U333" s="368"/>
      <c r="V333" s="368"/>
      <c r="W333" s="368"/>
      <c r="X333" s="368"/>
      <c r="Y333" s="368"/>
      <c r="Z333" s="368"/>
      <c r="AA333" s="368"/>
      <c r="AB333" s="368"/>
      <c r="AC333" s="368"/>
      <c r="AD333" s="368"/>
      <c r="AE333" s="368"/>
      <c r="AF333" s="368"/>
      <c r="AG333" s="368"/>
      <c r="AH333" s="98" t="s">
        <v>397</v>
      </c>
      <c r="AI333" s="98" t="s">
        <v>397</v>
      </c>
      <c r="AJ333" s="98" t="s">
        <v>397</v>
      </c>
      <c r="AK333" s="98" t="s">
        <v>397</v>
      </c>
      <c r="AL333" s="98" t="s">
        <v>397</v>
      </c>
      <c r="AM333" s="98" t="s">
        <v>397</v>
      </c>
      <c r="AN333" s="98" t="s">
        <v>397</v>
      </c>
      <c r="AO333" s="98" t="s">
        <v>397</v>
      </c>
      <c r="AP333" s="98" t="s">
        <v>397</v>
      </c>
      <c r="AQ333" s="98" t="s">
        <v>397</v>
      </c>
      <c r="AR333" s="98" t="s">
        <v>397</v>
      </c>
      <c r="AS333" s="98" t="s">
        <v>397</v>
      </c>
      <c r="AT333" s="98" t="s">
        <v>397</v>
      </c>
      <c r="AU333" s="98" t="s">
        <v>397</v>
      </c>
      <c r="AV333" s="98" t="s">
        <v>397</v>
      </c>
      <c r="AW333" s="98" t="s">
        <v>397</v>
      </c>
      <c r="AX333" s="98" t="s">
        <v>397</v>
      </c>
      <c r="AY333" s="98" t="s">
        <v>397</v>
      </c>
      <c r="AZ333" s="98" t="s">
        <v>397</v>
      </c>
      <c r="BA333" s="98" t="s">
        <v>397</v>
      </c>
      <c r="BB333" s="98" t="s">
        <v>397</v>
      </c>
      <c r="BC333" s="98" t="s">
        <v>397</v>
      </c>
      <c r="BD333" s="98" t="s">
        <v>397</v>
      </c>
      <c r="BE333" s="98" t="s">
        <v>397</v>
      </c>
      <c r="BF333" s="98" t="s">
        <v>397</v>
      </c>
      <c r="BG333" s="98" t="s">
        <v>397</v>
      </c>
      <c r="BH333" s="98" t="s">
        <v>397</v>
      </c>
      <c r="BI333" s="98" t="s">
        <v>397</v>
      </c>
      <c r="BJ333" s="98" t="s">
        <v>397</v>
      </c>
      <c r="BK333" s="98" t="s">
        <v>397</v>
      </c>
      <c r="BL333" s="98" t="s">
        <v>397</v>
      </c>
      <c r="BM333" s="98" t="s">
        <v>397</v>
      </c>
      <c r="BN333" s="98" t="s">
        <v>397</v>
      </c>
      <c r="BO333" s="98" t="s">
        <v>397</v>
      </c>
      <c r="BP333" s="98" t="s">
        <v>397</v>
      </c>
      <c r="BQ333" s="98" t="s">
        <v>397</v>
      </c>
      <c r="BR333" s="98" t="s">
        <v>397</v>
      </c>
      <c r="BS333" s="98" t="s">
        <v>397</v>
      </c>
      <c r="BT333" s="98" t="s">
        <v>397</v>
      </c>
      <c r="BU333" s="98" t="s">
        <v>397</v>
      </c>
      <c r="BV333" s="98" t="s">
        <v>397</v>
      </c>
      <c r="BW333" s="98" t="s">
        <v>397</v>
      </c>
      <c r="BX333" s="98" t="s">
        <v>397</v>
      </c>
      <c r="BY333" s="98" t="s">
        <v>397</v>
      </c>
      <c r="BZ333" s="98" t="s">
        <v>397</v>
      </c>
      <c r="CA333" s="98"/>
      <c r="CB333" s="98"/>
      <c r="CC333" s="98"/>
      <c r="CD333" s="98"/>
      <c r="CE333" s="98"/>
      <c r="CF333" s="98"/>
      <c r="CG333" s="98"/>
      <c r="CH333" s="98"/>
      <c r="CI333" s="98"/>
      <c r="CJ333" s="98"/>
      <c r="CK333" s="98"/>
      <c r="CL333" s="98"/>
      <c r="CM333" s="98"/>
      <c r="CN333" s="98"/>
      <c r="CO333" s="98"/>
      <c r="CP333" s="98"/>
      <c r="CQ333" s="98"/>
      <c r="CR333" s="98"/>
      <c r="CS333" s="98"/>
      <c r="CT333" s="98"/>
      <c r="CU333" s="98"/>
      <c r="CV333" s="98"/>
      <c r="CW333" s="98"/>
      <c r="CX333" s="98"/>
      <c r="CY333" s="98"/>
      <c r="CZ333" s="98"/>
      <c r="DA333" s="98"/>
      <c r="DB333" s="98"/>
      <c r="DV333" s="368"/>
      <c r="DW333" s="368"/>
      <c r="DX333" s="368"/>
      <c r="DY333" s="368"/>
      <c r="DZ333" s="368"/>
      <c r="EA333" s="368"/>
      <c r="EB333" s="368"/>
      <c r="EC333" s="368"/>
      <c r="ED333" s="368"/>
      <c r="EE333" s="368"/>
      <c r="EF333" s="368"/>
      <c r="EG333" s="368"/>
      <c r="EH333" s="368"/>
      <c r="EI333" s="368"/>
      <c r="EJ333" s="368"/>
      <c r="EK333" s="368"/>
      <c r="EL333" s="368"/>
      <c r="EM333" s="368"/>
      <c r="EN333" s="368"/>
      <c r="EO333" s="368"/>
      <c r="EP333" s="368"/>
      <c r="EQ333" s="368"/>
      <c r="ER333" s="368"/>
      <c r="ES333" s="368"/>
      <c r="ET333" s="368"/>
      <c r="EU333" s="368"/>
      <c r="EV333" s="368"/>
      <c r="EW333" s="368"/>
      <c r="EX333" s="368"/>
      <c r="EY333" s="368"/>
      <c r="EZ333" s="368"/>
      <c r="FA333" s="368"/>
      <c r="FB333" s="368"/>
      <c r="FC333" s="368"/>
      <c r="FD333" s="368"/>
      <c r="FE333" s="368"/>
      <c r="FF333" s="368"/>
      <c r="FG333" s="368"/>
      <c r="FH333" s="368"/>
      <c r="FI333" s="368"/>
      <c r="FJ333" s="368"/>
      <c r="FK333" s="368"/>
      <c r="FL333" s="368"/>
      <c r="FM333" s="368"/>
      <c r="FN333" s="368"/>
      <c r="FO333" s="368"/>
      <c r="FP333" s="368"/>
      <c r="FQ333" s="368"/>
      <c r="FR333" s="368"/>
      <c r="FS333" s="368"/>
      <c r="FT333" s="368"/>
      <c r="FU333" s="368"/>
      <c r="FV333" s="368"/>
      <c r="FW333" s="368"/>
      <c r="FX333" s="368"/>
      <c r="FY333" s="368"/>
      <c r="FZ333" s="368"/>
      <c r="GA333" s="368"/>
      <c r="GB333" s="368"/>
      <c r="GC333" s="368"/>
      <c r="GD333" s="368"/>
      <c r="GE333" s="368"/>
      <c r="GF333" s="368"/>
      <c r="GG333" s="368"/>
      <c r="GH333" s="368"/>
      <c r="GI333" s="368"/>
      <c r="GJ333" s="368"/>
      <c r="GK333" s="368"/>
      <c r="GL333" s="368"/>
      <c r="GM333" s="368"/>
      <c r="GN333" s="368"/>
      <c r="GO333" s="368"/>
      <c r="GP333" s="368"/>
      <c r="GQ333" s="368"/>
      <c r="GR333" s="368"/>
      <c r="GS333" s="368"/>
      <c r="GT333" s="368"/>
      <c r="GU333" s="368"/>
      <c r="GV333" s="368"/>
      <c r="GW333" s="368"/>
      <c r="GX333" s="368"/>
      <c r="GY333" s="368"/>
      <c r="GZ333" s="368"/>
      <c r="HA333" s="368"/>
      <c r="HB333" s="368"/>
      <c r="HC333" s="368"/>
      <c r="HD333" s="368"/>
      <c r="HE333" s="368"/>
      <c r="HF333" s="368"/>
      <c r="HG333" s="368"/>
      <c r="HH333" s="368"/>
      <c r="HI333" s="368"/>
      <c r="HJ333" s="368"/>
      <c r="HK333" s="368"/>
      <c r="HL333" s="368"/>
      <c r="HM333" s="368"/>
      <c r="HN333" s="368"/>
      <c r="HO333" s="368"/>
      <c r="HP333" s="368"/>
      <c r="HQ333" s="368"/>
      <c r="HR333" s="368"/>
      <c r="HS333" s="368"/>
      <c r="HT333" s="368"/>
      <c r="HU333" s="368"/>
      <c r="HV333" s="368"/>
      <c r="HW333" s="368"/>
      <c r="HX333" s="368"/>
      <c r="HY333" s="368"/>
      <c r="HZ333" s="368"/>
      <c r="IA333" s="368"/>
      <c r="IB333" s="368"/>
      <c r="IC333" s="368"/>
      <c r="ID333" s="368"/>
      <c r="IE333" s="368"/>
      <c r="IF333" s="368"/>
      <c r="IG333" s="368"/>
      <c r="IH333" s="368"/>
      <c r="II333" s="368"/>
      <c r="IJ333" s="368"/>
      <c r="IK333" s="368"/>
      <c r="IL333" s="368"/>
      <c r="IM333" s="368"/>
      <c r="IN333" s="368"/>
      <c r="IO333" s="368"/>
      <c r="IP333" s="368"/>
      <c r="IQ333" s="368"/>
      <c r="IR333" s="368"/>
      <c r="IS333" s="368"/>
      <c r="IT333" s="368"/>
      <c r="IU333" s="368"/>
      <c r="IV333" s="368"/>
      <c r="IW333" s="368"/>
      <c r="IX333" s="368"/>
      <c r="IY333" s="368"/>
      <c r="IZ333" s="368"/>
      <c r="JA333" s="368"/>
      <c r="JB333" s="368"/>
      <c r="JC333" s="368"/>
      <c r="JD333" s="368"/>
      <c r="JE333" s="368"/>
      <c r="JF333" s="368"/>
      <c r="JG333" s="368"/>
      <c r="JH333" s="368"/>
      <c r="JI333" s="368"/>
      <c r="JJ333" s="368"/>
      <c r="JK333" s="368"/>
      <c r="JL333" s="368"/>
      <c r="JM333" s="368"/>
      <c r="JN333" s="368"/>
      <c r="JO333" s="368"/>
      <c r="JP333" s="368"/>
      <c r="JQ333" s="368"/>
      <c r="JR333" s="368"/>
      <c r="JS333" s="368"/>
      <c r="JT333" s="368"/>
      <c r="JU333" s="368"/>
      <c r="JV333" s="368"/>
      <c r="JW333" s="368"/>
      <c r="JX333" s="368"/>
      <c r="JY333" s="368"/>
      <c r="JZ333" s="368"/>
      <c r="KA333" s="368"/>
      <c r="KB333" s="368"/>
      <c r="KC333" s="368"/>
      <c r="KD333" s="368"/>
      <c r="KE333" s="368"/>
      <c r="KF333" s="368"/>
      <c r="KG333" s="368"/>
      <c r="KH333" s="368"/>
      <c r="KI333" s="368"/>
      <c r="KJ333" s="368"/>
      <c r="KK333" s="368"/>
      <c r="KL333" s="368"/>
      <c r="KM333" s="368"/>
      <c r="KN333" s="368"/>
      <c r="KO333" s="368"/>
      <c r="KP333" s="368"/>
      <c r="KQ333" s="368"/>
      <c r="KR333" s="368"/>
      <c r="KS333" s="368"/>
      <c r="KT333" s="368"/>
      <c r="KU333" s="368"/>
      <c r="KV333" s="368"/>
      <c r="KW333" s="368"/>
      <c r="KX333" s="368"/>
      <c r="LH333" s="368"/>
      <c r="LI333" s="368"/>
      <c r="LJ333" s="368"/>
      <c r="LK333" s="368"/>
      <c r="LL333" s="368"/>
      <c r="LM333" s="368"/>
      <c r="LN333" s="368"/>
      <c r="LO333" s="368"/>
      <c r="LP333" s="368"/>
      <c r="LQ333" s="368"/>
      <c r="LR333" s="368"/>
      <c r="LS333" s="368"/>
      <c r="LT333" s="368"/>
      <c r="LU333" s="368"/>
      <c r="LV333" s="368"/>
      <c r="LW333" s="368"/>
      <c r="LX333" s="368"/>
      <c r="LY333" s="368"/>
      <c r="LZ333" s="368"/>
      <c r="MA333" s="368"/>
      <c r="MB333" s="368"/>
      <c r="MC333" s="368"/>
      <c r="MD333" s="368"/>
      <c r="ME333" s="368"/>
      <c r="MF333" s="368"/>
      <c r="MG333" s="368"/>
      <c r="MH333" s="368"/>
      <c r="MI333" s="368"/>
      <c r="MJ333" s="368"/>
      <c r="MK333" s="368"/>
      <c r="ML333" s="368"/>
      <c r="MM333" s="368"/>
      <c r="MN333" s="368"/>
      <c r="MO333" s="368"/>
      <c r="MP333" s="368"/>
      <c r="MQ333" s="368"/>
      <c r="MR333" s="368"/>
      <c r="MS333" s="368"/>
      <c r="MT333" s="368"/>
      <c r="MU333" s="368"/>
      <c r="MV333" s="368"/>
      <c r="MW333" s="368"/>
      <c r="MX333" s="368"/>
      <c r="MY333" s="368"/>
      <c r="MZ333" s="368"/>
      <c r="NA333" s="368"/>
      <c r="NB333" s="368"/>
      <c r="NC333" s="368"/>
      <c r="ND333" s="368"/>
      <c r="NE333" s="368"/>
      <c r="NF333" s="368"/>
      <c r="NG333" s="368"/>
      <c r="NH333" s="368"/>
      <c r="NI333" s="368"/>
      <c r="NJ333" s="368"/>
      <c r="NK333" s="368"/>
      <c r="NL333" s="368"/>
      <c r="NM333" s="368"/>
      <c r="NN333" s="368"/>
      <c r="NO333" s="368"/>
      <c r="NP333" s="368"/>
      <c r="NQ333" s="368"/>
      <c r="NR333" s="368"/>
      <c r="NS333" s="368"/>
      <c r="NT333" s="368"/>
      <c r="NU333" s="368"/>
      <c r="NV333" s="368"/>
      <c r="NW333" s="368"/>
      <c r="NX333" s="368"/>
      <c r="NY333" s="368"/>
      <c r="NZ333" s="368"/>
      <c r="OA333" s="368"/>
      <c r="OB333" s="368"/>
      <c r="OC333" s="368"/>
      <c r="OD333" s="368"/>
      <c r="OE333" s="368"/>
      <c r="OF333" s="368"/>
      <c r="OG333" s="368"/>
      <c r="OH333" s="368"/>
      <c r="OI333" s="368"/>
      <c r="OJ333" s="368"/>
      <c r="OK333" s="368"/>
      <c r="OL333" s="368"/>
      <c r="OM333" s="368"/>
      <c r="ON333" s="368"/>
      <c r="OO333" s="368"/>
      <c r="OP333" s="368"/>
      <c r="OQ333" s="368"/>
      <c r="OR333" s="368"/>
      <c r="OS333" s="368"/>
      <c r="OT333" s="368"/>
      <c r="OU333" s="368"/>
      <c r="OV333" s="368"/>
      <c r="OW333" s="368"/>
      <c r="OX333" s="368"/>
      <c r="OY333" s="368"/>
      <c r="OZ333" s="368"/>
      <c r="PA333" s="368"/>
      <c r="PB333" s="368"/>
      <c r="PC333" s="368"/>
      <c r="PD333" s="368"/>
      <c r="PE333" s="368"/>
      <c r="PF333" s="368"/>
      <c r="PG333" s="368"/>
      <c r="PH333" s="368"/>
      <c r="PI333" s="368"/>
      <c r="PJ333" s="368"/>
      <c r="PK333" s="368"/>
      <c r="PL333" s="368"/>
      <c r="PM333" s="368"/>
      <c r="PN333" s="368"/>
      <c r="PO333" s="368"/>
      <c r="PP333" s="368"/>
      <c r="PQ333" s="368"/>
      <c r="PR333" s="368"/>
      <c r="PS333" s="368"/>
      <c r="PT333" s="368"/>
      <c r="PU333" s="368"/>
      <c r="PV333" s="368"/>
      <c r="PW333" s="368"/>
      <c r="PX333" s="368"/>
      <c r="PY333" s="368"/>
      <c r="PZ333" s="368"/>
      <c r="QA333" s="368"/>
      <c r="QB333" s="368"/>
      <c r="QC333" s="368"/>
      <c r="QD333" s="368"/>
      <c r="QE333" s="368"/>
      <c r="QF333" s="368"/>
      <c r="QG333" s="368"/>
      <c r="QH333" s="368"/>
      <c r="QI333" s="368"/>
      <c r="QJ333" s="368"/>
      <c r="QK333" s="368"/>
      <c r="QL333" s="368"/>
      <c r="QM333" s="368"/>
      <c r="QN333" s="368"/>
      <c r="QO333" s="368"/>
      <c r="QP333" s="368"/>
      <c r="QQ333" s="368"/>
      <c r="QR333" s="368"/>
      <c r="QS333" s="368"/>
      <c r="QT333" s="368"/>
      <c r="QU333" s="368"/>
      <c r="QV333" s="368"/>
      <c r="QW333" s="368"/>
      <c r="QX333" s="368"/>
      <c r="QY333" s="368"/>
      <c r="QZ333" s="368"/>
      <c r="RA333" s="368"/>
      <c r="RB333" s="368"/>
      <c r="RC333" s="368"/>
      <c r="RD333" s="368"/>
      <c r="RE333" s="368"/>
      <c r="RF333" s="368"/>
      <c r="RG333" s="368"/>
      <c r="RH333" s="368"/>
      <c r="RI333" s="368"/>
      <c r="RJ333" s="368"/>
      <c r="RK333" s="368"/>
      <c r="RL333" s="368"/>
      <c r="RM333" s="368"/>
      <c r="RN333" s="368"/>
      <c r="RO333" s="368"/>
      <c r="RP333" s="368"/>
      <c r="RQ333" s="368"/>
      <c r="RR333" s="368"/>
      <c r="RS333" s="368"/>
      <c r="RT333" s="368"/>
      <c r="RU333" s="368"/>
      <c r="RV333" s="368"/>
      <c r="RW333" s="368"/>
      <c r="RX333" s="368"/>
      <c r="RY333" s="368"/>
      <c r="RZ333" s="368"/>
      <c r="SA333" s="368"/>
      <c r="SB333" s="368"/>
      <c r="SC333" s="368"/>
      <c r="SD333" s="368"/>
      <c r="SE333" s="368"/>
      <c r="SF333" s="368"/>
      <c r="SG333" s="368"/>
    </row>
    <row r="334" spans="1:501">
      <c r="A334" s="368"/>
      <c r="B334" s="98"/>
      <c r="C334" s="368"/>
      <c r="D334" s="368"/>
      <c r="E334" s="368"/>
      <c r="F334" s="368"/>
      <c r="G334" s="368"/>
      <c r="H334" s="368"/>
      <c r="I334" s="368"/>
      <c r="J334" s="368"/>
      <c r="K334" s="368"/>
      <c r="L334" s="368"/>
      <c r="M334" s="368"/>
      <c r="N334" s="368"/>
      <c r="O334" s="385"/>
      <c r="P334" s="368"/>
      <c r="Q334" s="368"/>
      <c r="R334" s="368"/>
      <c r="S334" s="368"/>
      <c r="T334" s="368"/>
      <c r="U334" s="368"/>
      <c r="V334" s="368"/>
      <c r="W334" s="368"/>
      <c r="X334" s="368"/>
      <c r="Y334" s="368"/>
      <c r="Z334" s="368"/>
      <c r="AA334" s="368"/>
      <c r="AB334" s="368"/>
      <c r="AC334" s="368"/>
      <c r="AD334" s="368"/>
      <c r="AE334" s="368"/>
      <c r="AF334" s="368"/>
      <c r="AG334" s="368"/>
      <c r="AH334" s="98" t="s">
        <v>397</v>
      </c>
      <c r="AI334" s="98" t="s">
        <v>397</v>
      </c>
      <c r="AJ334" s="98" t="s">
        <v>397</v>
      </c>
      <c r="AK334" s="98" t="s">
        <v>397</v>
      </c>
      <c r="AL334" s="98" t="s">
        <v>397</v>
      </c>
      <c r="AM334" s="98" t="s">
        <v>397</v>
      </c>
      <c r="AN334" s="98" t="s">
        <v>397</v>
      </c>
      <c r="AO334" s="98" t="s">
        <v>397</v>
      </c>
      <c r="AP334" s="98" t="s">
        <v>397</v>
      </c>
      <c r="AQ334" s="98" t="s">
        <v>397</v>
      </c>
      <c r="AR334" s="98" t="s">
        <v>397</v>
      </c>
      <c r="AS334" s="98" t="s">
        <v>397</v>
      </c>
      <c r="AT334" s="98" t="s">
        <v>397</v>
      </c>
      <c r="AU334" s="98" t="s">
        <v>397</v>
      </c>
      <c r="AV334" s="98" t="s">
        <v>397</v>
      </c>
      <c r="AW334" s="98" t="s">
        <v>397</v>
      </c>
      <c r="AX334" s="98" t="s">
        <v>397</v>
      </c>
      <c r="AY334" s="98" t="s">
        <v>397</v>
      </c>
      <c r="AZ334" s="98" t="s">
        <v>397</v>
      </c>
      <c r="BA334" s="98" t="s">
        <v>397</v>
      </c>
      <c r="BB334" s="98" t="s">
        <v>397</v>
      </c>
      <c r="BC334" s="98" t="s">
        <v>397</v>
      </c>
      <c r="BD334" s="98" t="s">
        <v>397</v>
      </c>
      <c r="BE334" s="98" t="s">
        <v>397</v>
      </c>
      <c r="BF334" s="98" t="s">
        <v>397</v>
      </c>
      <c r="BG334" s="98" t="s">
        <v>397</v>
      </c>
      <c r="BH334" s="98" t="s">
        <v>397</v>
      </c>
      <c r="BI334" s="98" t="s">
        <v>397</v>
      </c>
      <c r="BJ334" s="98" t="s">
        <v>397</v>
      </c>
      <c r="BK334" s="98" t="s">
        <v>397</v>
      </c>
      <c r="BL334" s="98" t="s">
        <v>397</v>
      </c>
      <c r="BM334" s="98" t="s">
        <v>397</v>
      </c>
      <c r="BN334" s="98" t="s">
        <v>397</v>
      </c>
      <c r="BO334" s="98" t="s">
        <v>397</v>
      </c>
      <c r="BP334" s="98" t="s">
        <v>397</v>
      </c>
      <c r="BQ334" s="98" t="s">
        <v>397</v>
      </c>
      <c r="BR334" s="98" t="s">
        <v>397</v>
      </c>
      <c r="BS334" s="98" t="s">
        <v>397</v>
      </c>
      <c r="BT334" s="98" t="s">
        <v>397</v>
      </c>
      <c r="BU334" s="98" t="s">
        <v>397</v>
      </c>
      <c r="BV334" s="98" t="s">
        <v>397</v>
      </c>
      <c r="BW334" s="98" t="s">
        <v>397</v>
      </c>
      <c r="BX334" s="98" t="s">
        <v>397</v>
      </c>
      <c r="BY334" s="98" t="s">
        <v>397</v>
      </c>
      <c r="BZ334" s="98" t="s">
        <v>397</v>
      </c>
      <c r="CA334" s="98"/>
      <c r="CB334" s="98"/>
      <c r="CC334" s="98"/>
      <c r="CD334" s="98"/>
      <c r="CE334" s="98"/>
      <c r="CF334" s="98"/>
      <c r="CG334" s="98"/>
      <c r="CH334" s="98"/>
      <c r="CI334" s="98"/>
      <c r="CJ334" s="98"/>
      <c r="CK334" s="98"/>
      <c r="CL334" s="98"/>
      <c r="CM334" s="98"/>
      <c r="CN334" s="98"/>
      <c r="CO334" s="98"/>
      <c r="CP334" s="98"/>
      <c r="CQ334" s="98"/>
      <c r="CR334" s="98"/>
      <c r="CS334" s="98"/>
      <c r="CT334" s="98"/>
      <c r="CU334" s="98"/>
      <c r="CV334" s="98"/>
      <c r="CW334" s="98"/>
      <c r="CX334" s="98"/>
      <c r="CY334" s="98"/>
      <c r="CZ334" s="98"/>
      <c r="DA334" s="98"/>
      <c r="DB334" s="98"/>
      <c r="DV334" s="368"/>
      <c r="DW334" s="368"/>
      <c r="DX334" s="368"/>
      <c r="DY334" s="368"/>
      <c r="DZ334" s="368"/>
      <c r="EA334" s="368"/>
      <c r="EB334" s="368"/>
      <c r="EC334" s="368"/>
      <c r="ED334" s="368"/>
      <c r="EE334" s="368"/>
      <c r="EF334" s="368"/>
      <c r="EG334" s="368"/>
      <c r="EH334" s="368"/>
      <c r="EI334" s="368"/>
      <c r="EJ334" s="368"/>
      <c r="EK334" s="368"/>
      <c r="EL334" s="368"/>
      <c r="EM334" s="368"/>
      <c r="EN334" s="368"/>
      <c r="EO334" s="368"/>
      <c r="EP334" s="368"/>
      <c r="EQ334" s="368"/>
      <c r="ER334" s="368"/>
      <c r="ES334" s="368"/>
      <c r="ET334" s="368"/>
      <c r="EU334" s="368"/>
      <c r="EV334" s="368"/>
      <c r="EW334" s="368"/>
      <c r="EX334" s="368"/>
      <c r="EY334" s="368"/>
      <c r="EZ334" s="368"/>
      <c r="FA334" s="368"/>
      <c r="FB334" s="368"/>
      <c r="FC334" s="368"/>
      <c r="FD334" s="368"/>
      <c r="FE334" s="368"/>
      <c r="FF334" s="368"/>
      <c r="FG334" s="368"/>
      <c r="FH334" s="368"/>
      <c r="FI334" s="368"/>
      <c r="FJ334" s="368"/>
      <c r="FK334" s="368"/>
      <c r="FL334" s="368"/>
      <c r="FM334" s="368"/>
      <c r="FN334" s="368"/>
      <c r="FO334" s="368"/>
      <c r="FP334" s="368"/>
      <c r="FQ334" s="368"/>
      <c r="FR334" s="368"/>
      <c r="FS334" s="368"/>
      <c r="FT334" s="368"/>
      <c r="FU334" s="368"/>
      <c r="FV334" s="368"/>
      <c r="FW334" s="368"/>
      <c r="FX334" s="368"/>
      <c r="FY334" s="368"/>
      <c r="FZ334" s="368"/>
      <c r="GA334" s="368"/>
      <c r="GB334" s="368"/>
      <c r="GC334" s="368"/>
      <c r="GD334" s="368"/>
      <c r="GE334" s="368"/>
      <c r="GF334" s="368"/>
      <c r="GG334" s="368"/>
      <c r="GH334" s="368"/>
      <c r="GI334" s="368"/>
      <c r="GJ334" s="368"/>
      <c r="GK334" s="368"/>
      <c r="GL334" s="368"/>
      <c r="GM334" s="368"/>
      <c r="GN334" s="368"/>
      <c r="GO334" s="368"/>
      <c r="GP334" s="368"/>
      <c r="GQ334" s="368"/>
      <c r="GR334" s="368"/>
      <c r="GS334" s="368"/>
      <c r="GT334" s="368"/>
      <c r="GU334" s="368"/>
      <c r="GV334" s="368"/>
      <c r="GW334" s="368"/>
      <c r="GX334" s="368"/>
      <c r="GY334" s="368"/>
      <c r="GZ334" s="368"/>
      <c r="HA334" s="368"/>
      <c r="HB334" s="368"/>
      <c r="HC334" s="368"/>
      <c r="HD334" s="368"/>
      <c r="HE334" s="368"/>
      <c r="HF334" s="368"/>
      <c r="HG334" s="368"/>
      <c r="HH334" s="368"/>
      <c r="HI334" s="368"/>
      <c r="HJ334" s="368"/>
      <c r="HK334" s="368"/>
      <c r="HL334" s="368"/>
      <c r="HM334" s="368"/>
      <c r="HN334" s="368"/>
      <c r="HO334" s="368"/>
      <c r="HP334" s="368"/>
      <c r="HQ334" s="368"/>
      <c r="HR334" s="368"/>
      <c r="HS334" s="368"/>
      <c r="HT334" s="368"/>
      <c r="HU334" s="368"/>
      <c r="HV334" s="368"/>
      <c r="HW334" s="368"/>
      <c r="HX334" s="368"/>
      <c r="HY334" s="368"/>
      <c r="HZ334" s="368"/>
      <c r="IA334" s="368"/>
      <c r="IB334" s="368"/>
      <c r="IC334" s="368"/>
      <c r="ID334" s="368"/>
      <c r="IE334" s="368"/>
      <c r="IF334" s="368"/>
      <c r="IG334" s="368"/>
      <c r="IH334" s="368"/>
      <c r="II334" s="368"/>
      <c r="IJ334" s="368"/>
      <c r="IK334" s="368"/>
      <c r="IL334" s="368"/>
      <c r="IM334" s="368"/>
      <c r="IN334" s="368"/>
      <c r="IO334" s="368"/>
      <c r="IP334" s="368"/>
      <c r="IQ334" s="368"/>
      <c r="IR334" s="368"/>
      <c r="IS334" s="368"/>
      <c r="IT334" s="368"/>
      <c r="IU334" s="368"/>
      <c r="IV334" s="368"/>
      <c r="IW334" s="368"/>
      <c r="IX334" s="368"/>
      <c r="IY334" s="368"/>
      <c r="IZ334" s="368"/>
      <c r="JA334" s="368"/>
      <c r="JB334" s="368"/>
      <c r="JC334" s="368"/>
      <c r="JD334" s="368"/>
      <c r="JE334" s="368"/>
      <c r="JF334" s="368"/>
      <c r="JG334" s="368"/>
      <c r="JH334" s="368"/>
      <c r="JI334" s="368"/>
      <c r="JJ334" s="368"/>
      <c r="JK334" s="368"/>
      <c r="JL334" s="368"/>
      <c r="JM334" s="368"/>
      <c r="JN334" s="368"/>
      <c r="JO334" s="368"/>
      <c r="JP334" s="368"/>
      <c r="JQ334" s="368"/>
      <c r="JR334" s="368"/>
      <c r="JS334" s="368"/>
      <c r="JT334" s="368"/>
      <c r="JU334" s="368"/>
      <c r="JV334" s="368"/>
      <c r="JW334" s="368"/>
      <c r="JX334" s="368"/>
      <c r="JY334" s="368"/>
      <c r="JZ334" s="368"/>
      <c r="KA334" s="368"/>
      <c r="KB334" s="368"/>
      <c r="KC334" s="368"/>
      <c r="KD334" s="368"/>
      <c r="KE334" s="368"/>
      <c r="KF334" s="368"/>
      <c r="KG334" s="368"/>
      <c r="KH334" s="368"/>
      <c r="KI334" s="368"/>
      <c r="KJ334" s="368"/>
      <c r="KK334" s="368"/>
      <c r="KL334" s="368"/>
      <c r="KM334" s="368"/>
      <c r="KN334" s="368"/>
      <c r="KO334" s="368"/>
      <c r="KP334" s="368"/>
      <c r="KQ334" s="368"/>
      <c r="KR334" s="368"/>
      <c r="KS334" s="368"/>
      <c r="KT334" s="368"/>
      <c r="KU334" s="368"/>
      <c r="KV334" s="368"/>
      <c r="KW334" s="368"/>
      <c r="KX334" s="368"/>
      <c r="LH334" s="368"/>
      <c r="LI334" s="368"/>
      <c r="LJ334" s="368"/>
      <c r="LK334" s="368"/>
      <c r="LL334" s="368"/>
      <c r="LM334" s="368"/>
      <c r="LN334" s="368"/>
      <c r="LO334" s="368"/>
      <c r="LP334" s="368"/>
      <c r="LQ334" s="368"/>
      <c r="LR334" s="368"/>
      <c r="LS334" s="368"/>
      <c r="LT334" s="368"/>
      <c r="LU334" s="368"/>
      <c r="LV334" s="368"/>
      <c r="LW334" s="368"/>
      <c r="LX334" s="368"/>
      <c r="LY334" s="368"/>
      <c r="LZ334" s="368"/>
      <c r="MA334" s="368"/>
      <c r="MB334" s="368"/>
      <c r="MC334" s="368"/>
      <c r="MD334" s="368"/>
      <c r="ME334" s="368"/>
      <c r="MF334" s="368"/>
      <c r="MG334" s="368"/>
      <c r="MH334" s="368"/>
      <c r="MI334" s="368"/>
      <c r="MJ334" s="368"/>
      <c r="MK334" s="368"/>
      <c r="ML334" s="368"/>
      <c r="MM334" s="368"/>
      <c r="MN334" s="368"/>
      <c r="MO334" s="368"/>
      <c r="MP334" s="368"/>
      <c r="MQ334" s="368"/>
      <c r="MR334" s="368"/>
      <c r="MS334" s="368"/>
      <c r="MT334" s="368"/>
      <c r="MU334" s="368"/>
      <c r="MV334" s="368"/>
      <c r="MW334" s="368"/>
      <c r="MX334" s="368"/>
      <c r="MY334" s="368"/>
      <c r="MZ334" s="368"/>
      <c r="NA334" s="368"/>
      <c r="NB334" s="368"/>
      <c r="NC334" s="368"/>
      <c r="ND334" s="368"/>
      <c r="NE334" s="368"/>
      <c r="NF334" s="368"/>
      <c r="NG334" s="368"/>
      <c r="NH334" s="368"/>
      <c r="NI334" s="368"/>
      <c r="NJ334" s="368"/>
      <c r="NK334" s="368"/>
      <c r="NL334" s="368"/>
      <c r="NM334" s="368"/>
      <c r="NN334" s="368"/>
      <c r="NO334" s="368"/>
      <c r="NP334" s="368"/>
      <c r="NQ334" s="368"/>
      <c r="NR334" s="368"/>
      <c r="NS334" s="368"/>
      <c r="NT334" s="368"/>
      <c r="NU334" s="368"/>
      <c r="NV334" s="368"/>
      <c r="NW334" s="368"/>
      <c r="NX334" s="368"/>
      <c r="NY334" s="368"/>
      <c r="NZ334" s="368"/>
      <c r="OA334" s="368"/>
      <c r="OB334" s="368"/>
      <c r="OC334" s="368"/>
      <c r="OD334" s="368"/>
      <c r="OE334" s="368"/>
      <c r="OF334" s="368"/>
      <c r="OG334" s="368"/>
      <c r="OH334" s="368"/>
      <c r="OI334" s="368"/>
      <c r="OJ334" s="368"/>
      <c r="OK334" s="368"/>
      <c r="OL334" s="368"/>
      <c r="OM334" s="368"/>
      <c r="ON334" s="368"/>
      <c r="OO334" s="368"/>
      <c r="OP334" s="368"/>
      <c r="OQ334" s="368"/>
      <c r="OR334" s="368"/>
      <c r="OS334" s="368"/>
      <c r="OT334" s="368"/>
      <c r="OU334" s="368"/>
      <c r="OV334" s="368"/>
      <c r="OW334" s="368"/>
      <c r="OX334" s="368"/>
      <c r="OY334" s="368"/>
      <c r="OZ334" s="368"/>
      <c r="PA334" s="368"/>
      <c r="PB334" s="368"/>
      <c r="PC334" s="368"/>
      <c r="PD334" s="368"/>
      <c r="PE334" s="368"/>
      <c r="PF334" s="368"/>
      <c r="PG334" s="368"/>
      <c r="PH334" s="368"/>
      <c r="PI334" s="368"/>
      <c r="PJ334" s="368"/>
      <c r="PK334" s="368"/>
      <c r="PL334" s="368"/>
      <c r="PM334" s="368"/>
      <c r="PN334" s="368"/>
      <c r="PO334" s="368"/>
      <c r="PP334" s="368"/>
      <c r="PQ334" s="368"/>
      <c r="PR334" s="368"/>
      <c r="PS334" s="368"/>
      <c r="PT334" s="368"/>
      <c r="PU334" s="368"/>
      <c r="PV334" s="368"/>
      <c r="PW334" s="368"/>
      <c r="PX334" s="368"/>
      <c r="PY334" s="368"/>
      <c r="PZ334" s="368"/>
      <c r="QA334" s="368"/>
      <c r="QB334" s="368"/>
      <c r="QC334" s="368"/>
      <c r="QD334" s="368"/>
      <c r="QE334" s="368"/>
      <c r="QF334" s="368"/>
      <c r="QG334" s="368"/>
      <c r="QH334" s="368"/>
      <c r="QI334" s="368"/>
      <c r="QJ334" s="368"/>
      <c r="QK334" s="368"/>
      <c r="QL334" s="368"/>
      <c r="QM334" s="368"/>
      <c r="QN334" s="368"/>
      <c r="QO334" s="368"/>
      <c r="QP334" s="368"/>
      <c r="QQ334" s="368"/>
      <c r="QR334" s="368"/>
      <c r="QS334" s="368"/>
      <c r="QT334" s="368"/>
      <c r="QU334" s="368"/>
      <c r="QV334" s="368"/>
      <c r="QW334" s="368"/>
      <c r="QX334" s="368"/>
      <c r="QY334" s="368"/>
      <c r="QZ334" s="368"/>
      <c r="RA334" s="368"/>
      <c r="RB334" s="368"/>
      <c r="RC334" s="368"/>
      <c r="RD334" s="368"/>
      <c r="RE334" s="368"/>
      <c r="RF334" s="368"/>
      <c r="RG334" s="368"/>
      <c r="RH334" s="368"/>
      <c r="RI334" s="368"/>
      <c r="RJ334" s="368"/>
      <c r="RK334" s="368"/>
      <c r="RL334" s="368"/>
      <c r="RM334" s="368"/>
      <c r="RN334" s="368"/>
      <c r="RO334" s="368"/>
      <c r="RP334" s="368"/>
      <c r="RQ334" s="368"/>
      <c r="RR334" s="368"/>
      <c r="RS334" s="368"/>
      <c r="RT334" s="368"/>
      <c r="RU334" s="368"/>
      <c r="RV334" s="368"/>
      <c r="RW334" s="368"/>
      <c r="RX334" s="368"/>
      <c r="RY334" s="368"/>
      <c r="RZ334" s="368"/>
      <c r="SA334" s="368"/>
      <c r="SB334" s="368"/>
      <c r="SC334" s="368"/>
      <c r="SD334" s="368"/>
      <c r="SE334" s="368"/>
      <c r="SF334" s="368"/>
      <c r="SG334" s="368"/>
    </row>
    <row r="335" spans="1:501">
      <c r="A335" s="368"/>
      <c r="B335" s="98"/>
      <c r="C335" s="368"/>
      <c r="D335" s="368"/>
      <c r="E335" s="368"/>
      <c r="F335" s="368"/>
      <c r="G335" s="368"/>
      <c r="H335" s="368"/>
      <c r="I335" s="368"/>
      <c r="J335" s="368"/>
      <c r="K335" s="368"/>
      <c r="L335" s="368"/>
      <c r="M335" s="368"/>
      <c r="N335" s="368"/>
      <c r="O335" s="385"/>
      <c r="P335" s="368"/>
      <c r="Q335" s="368"/>
      <c r="R335" s="368"/>
      <c r="S335" s="368"/>
      <c r="T335" s="368"/>
      <c r="U335" s="368"/>
      <c r="V335" s="368"/>
      <c r="W335" s="368"/>
      <c r="X335" s="368"/>
      <c r="Y335" s="368"/>
      <c r="Z335" s="368"/>
      <c r="AA335" s="368"/>
      <c r="AB335" s="368"/>
      <c r="AC335" s="368"/>
      <c r="AD335" s="368"/>
      <c r="AE335" s="368"/>
      <c r="AF335" s="368"/>
      <c r="AG335" s="368"/>
      <c r="AH335" s="98" t="s">
        <v>397</v>
      </c>
      <c r="AI335" s="98" t="s">
        <v>397</v>
      </c>
      <c r="AJ335" s="98" t="s">
        <v>397</v>
      </c>
      <c r="AK335" s="98" t="s">
        <v>397</v>
      </c>
      <c r="AL335" s="98" t="s">
        <v>397</v>
      </c>
      <c r="AM335" s="98" t="s">
        <v>397</v>
      </c>
      <c r="AN335" s="98" t="s">
        <v>397</v>
      </c>
      <c r="AO335" s="98" t="s">
        <v>397</v>
      </c>
      <c r="AP335" s="98" t="s">
        <v>397</v>
      </c>
      <c r="AQ335" s="98" t="s">
        <v>397</v>
      </c>
      <c r="AR335" s="98" t="s">
        <v>397</v>
      </c>
      <c r="AS335" s="98" t="s">
        <v>397</v>
      </c>
      <c r="AT335" s="98" t="s">
        <v>397</v>
      </c>
      <c r="AU335" s="98" t="s">
        <v>397</v>
      </c>
      <c r="AV335" s="98" t="s">
        <v>397</v>
      </c>
      <c r="AW335" s="98" t="s">
        <v>397</v>
      </c>
      <c r="AX335" s="98" t="s">
        <v>397</v>
      </c>
      <c r="AY335" s="98" t="s">
        <v>397</v>
      </c>
      <c r="AZ335" s="98" t="s">
        <v>397</v>
      </c>
      <c r="BA335" s="98" t="s">
        <v>397</v>
      </c>
      <c r="BB335" s="98" t="s">
        <v>397</v>
      </c>
      <c r="BC335" s="98" t="s">
        <v>397</v>
      </c>
      <c r="BD335" s="98" t="s">
        <v>397</v>
      </c>
      <c r="BE335" s="98" t="s">
        <v>397</v>
      </c>
      <c r="BF335" s="98" t="s">
        <v>397</v>
      </c>
      <c r="BG335" s="98" t="s">
        <v>397</v>
      </c>
      <c r="BH335" s="98" t="s">
        <v>397</v>
      </c>
      <c r="BI335" s="98" t="s">
        <v>397</v>
      </c>
      <c r="BJ335" s="98" t="s">
        <v>397</v>
      </c>
      <c r="BK335" s="98" t="s">
        <v>397</v>
      </c>
      <c r="BL335" s="98" t="s">
        <v>397</v>
      </c>
      <c r="BM335" s="98" t="s">
        <v>397</v>
      </c>
      <c r="BN335" s="98" t="s">
        <v>397</v>
      </c>
      <c r="BO335" s="98" t="s">
        <v>397</v>
      </c>
      <c r="BP335" s="98" t="s">
        <v>397</v>
      </c>
      <c r="BQ335" s="98" t="s">
        <v>397</v>
      </c>
      <c r="BR335" s="98" t="s">
        <v>397</v>
      </c>
      <c r="BS335" s="98" t="s">
        <v>397</v>
      </c>
      <c r="BT335" s="98" t="s">
        <v>397</v>
      </c>
      <c r="BU335" s="98" t="s">
        <v>397</v>
      </c>
      <c r="BV335" s="98" t="s">
        <v>397</v>
      </c>
      <c r="BW335" s="98" t="s">
        <v>397</v>
      </c>
      <c r="BX335" s="98" t="s">
        <v>397</v>
      </c>
      <c r="BY335" s="98" t="s">
        <v>397</v>
      </c>
      <c r="BZ335" s="98" t="s">
        <v>397</v>
      </c>
      <c r="CA335" s="98"/>
      <c r="CB335" s="98"/>
      <c r="CC335" s="98"/>
      <c r="CD335" s="98"/>
      <c r="CE335" s="98"/>
      <c r="CF335" s="98"/>
      <c r="CG335" s="98"/>
      <c r="CH335" s="98"/>
      <c r="CI335" s="98"/>
      <c r="CJ335" s="98"/>
      <c r="CK335" s="98"/>
      <c r="CL335" s="98"/>
      <c r="CM335" s="98"/>
      <c r="CN335" s="98"/>
      <c r="CO335" s="98"/>
      <c r="CP335" s="98"/>
      <c r="CQ335" s="98"/>
      <c r="CR335" s="98"/>
      <c r="CS335" s="98"/>
      <c r="CT335" s="98"/>
      <c r="CU335" s="98"/>
      <c r="CV335" s="98"/>
      <c r="CW335" s="98"/>
      <c r="CX335" s="98"/>
      <c r="CY335" s="98"/>
      <c r="CZ335" s="98"/>
      <c r="DA335" s="98"/>
      <c r="DB335" s="98"/>
      <c r="DV335" s="368"/>
      <c r="DW335" s="368"/>
      <c r="DX335" s="368"/>
      <c r="DY335" s="368"/>
      <c r="DZ335" s="368"/>
      <c r="EA335" s="368"/>
      <c r="EB335" s="368"/>
      <c r="EC335" s="368"/>
      <c r="ED335" s="368"/>
      <c r="EE335" s="368"/>
      <c r="EF335" s="368"/>
      <c r="EG335" s="368"/>
      <c r="EH335" s="368"/>
      <c r="EI335" s="368"/>
      <c r="EJ335" s="368"/>
      <c r="EK335" s="368"/>
      <c r="EL335" s="368"/>
      <c r="EM335" s="368"/>
      <c r="EN335" s="368"/>
      <c r="EO335" s="368"/>
      <c r="EP335" s="368"/>
      <c r="EQ335" s="368"/>
      <c r="ER335" s="368"/>
      <c r="ES335" s="368"/>
      <c r="ET335" s="368"/>
      <c r="EU335" s="368"/>
      <c r="EV335" s="368"/>
      <c r="EW335" s="368"/>
      <c r="EX335" s="368"/>
      <c r="EY335" s="368"/>
      <c r="EZ335" s="368"/>
      <c r="FA335" s="368"/>
      <c r="FB335" s="368"/>
      <c r="FC335" s="368"/>
      <c r="FD335" s="368"/>
      <c r="FE335" s="368"/>
      <c r="FF335" s="368"/>
      <c r="FG335" s="368"/>
      <c r="FH335" s="368"/>
      <c r="FI335" s="368"/>
      <c r="FJ335" s="368"/>
      <c r="FK335" s="368"/>
      <c r="FL335" s="368"/>
      <c r="FM335" s="368"/>
      <c r="FN335" s="368"/>
      <c r="FO335" s="368"/>
      <c r="FP335" s="368"/>
      <c r="FQ335" s="368"/>
      <c r="FR335" s="368"/>
      <c r="FS335" s="368"/>
      <c r="FT335" s="368"/>
      <c r="FU335" s="368"/>
      <c r="FV335" s="368"/>
      <c r="FW335" s="368"/>
      <c r="FX335" s="368"/>
      <c r="FY335" s="368"/>
      <c r="FZ335" s="368"/>
      <c r="GA335" s="368"/>
      <c r="GB335" s="368"/>
      <c r="GC335" s="368"/>
      <c r="GD335" s="368"/>
      <c r="GE335" s="368"/>
      <c r="GF335" s="368"/>
      <c r="GG335" s="368"/>
      <c r="GH335" s="368"/>
      <c r="GI335" s="368"/>
      <c r="GJ335" s="368"/>
      <c r="GK335" s="368"/>
      <c r="GL335" s="368"/>
      <c r="GM335" s="368"/>
      <c r="GN335" s="368"/>
      <c r="GO335" s="368"/>
      <c r="GP335" s="368"/>
      <c r="GQ335" s="368"/>
      <c r="GR335" s="368"/>
      <c r="GS335" s="368"/>
      <c r="GT335" s="368"/>
      <c r="GU335" s="368"/>
      <c r="GV335" s="368"/>
      <c r="GW335" s="368"/>
      <c r="GX335" s="368"/>
      <c r="GY335" s="368"/>
      <c r="GZ335" s="368"/>
      <c r="HA335" s="368"/>
      <c r="HB335" s="368"/>
      <c r="HC335" s="368"/>
      <c r="HD335" s="368"/>
      <c r="HE335" s="368"/>
      <c r="HF335" s="368"/>
      <c r="HG335" s="368"/>
      <c r="HH335" s="368"/>
      <c r="HI335" s="368"/>
      <c r="HJ335" s="368"/>
      <c r="HK335" s="368"/>
      <c r="HL335" s="368"/>
      <c r="HM335" s="368"/>
      <c r="HN335" s="368"/>
      <c r="HO335" s="368"/>
      <c r="HP335" s="368"/>
      <c r="HQ335" s="368"/>
      <c r="HR335" s="368"/>
      <c r="HS335" s="368"/>
      <c r="HT335" s="368"/>
      <c r="HU335" s="368"/>
      <c r="HV335" s="368"/>
      <c r="HW335" s="368"/>
      <c r="HX335" s="368"/>
      <c r="HY335" s="368"/>
      <c r="HZ335" s="368"/>
      <c r="IA335" s="368"/>
      <c r="IB335" s="368"/>
      <c r="IC335" s="368"/>
      <c r="ID335" s="368"/>
      <c r="IE335" s="368"/>
      <c r="IF335" s="368"/>
      <c r="IG335" s="368"/>
      <c r="IH335" s="368"/>
      <c r="II335" s="368"/>
      <c r="IJ335" s="368"/>
      <c r="IK335" s="368"/>
      <c r="IL335" s="368"/>
      <c r="IM335" s="368"/>
      <c r="IN335" s="368"/>
      <c r="IO335" s="368"/>
      <c r="IP335" s="368"/>
      <c r="IQ335" s="368"/>
      <c r="IR335" s="368"/>
      <c r="IS335" s="368"/>
      <c r="IT335" s="368"/>
      <c r="IU335" s="368"/>
      <c r="IV335" s="368"/>
      <c r="IW335" s="368"/>
      <c r="IX335" s="368"/>
      <c r="IY335" s="368"/>
      <c r="IZ335" s="368"/>
      <c r="JA335" s="368"/>
      <c r="JB335" s="368"/>
      <c r="JC335" s="368"/>
      <c r="JD335" s="368"/>
      <c r="JE335" s="368"/>
      <c r="JF335" s="368"/>
      <c r="JG335" s="368"/>
      <c r="JH335" s="368"/>
      <c r="JI335" s="368"/>
      <c r="JJ335" s="368"/>
      <c r="JK335" s="368"/>
      <c r="JL335" s="368"/>
      <c r="JM335" s="368"/>
      <c r="JN335" s="368"/>
      <c r="JO335" s="368"/>
      <c r="JP335" s="368"/>
      <c r="JQ335" s="368"/>
      <c r="JR335" s="368"/>
      <c r="JS335" s="368"/>
      <c r="JT335" s="368"/>
      <c r="JU335" s="368"/>
      <c r="JV335" s="368"/>
      <c r="JW335" s="368"/>
      <c r="JX335" s="368"/>
      <c r="JY335" s="368"/>
      <c r="JZ335" s="368"/>
      <c r="KA335" s="368"/>
      <c r="KB335" s="368"/>
      <c r="KC335" s="368"/>
      <c r="KD335" s="368"/>
      <c r="KE335" s="368"/>
      <c r="KF335" s="368"/>
      <c r="KG335" s="368"/>
      <c r="KH335" s="368"/>
      <c r="KI335" s="368"/>
      <c r="KJ335" s="368"/>
      <c r="KK335" s="368"/>
      <c r="KL335" s="368"/>
      <c r="KM335" s="368"/>
      <c r="KN335" s="368"/>
      <c r="KO335" s="368"/>
      <c r="KP335" s="368"/>
      <c r="KQ335" s="368"/>
      <c r="KR335" s="368"/>
      <c r="KS335" s="368"/>
      <c r="KT335" s="368"/>
      <c r="KU335" s="368"/>
      <c r="KV335" s="368"/>
      <c r="KW335" s="368"/>
      <c r="KX335" s="368"/>
      <c r="LH335" s="368"/>
      <c r="LI335" s="368"/>
      <c r="LJ335" s="368"/>
      <c r="LK335" s="368"/>
      <c r="LL335" s="368"/>
      <c r="LM335" s="368"/>
      <c r="LN335" s="368"/>
      <c r="LO335" s="368"/>
      <c r="LP335" s="368"/>
      <c r="LQ335" s="368"/>
      <c r="LR335" s="368"/>
      <c r="LS335" s="368"/>
      <c r="LT335" s="368"/>
      <c r="LU335" s="368"/>
      <c r="LV335" s="368"/>
      <c r="LW335" s="368"/>
      <c r="LX335" s="368"/>
      <c r="LY335" s="368"/>
      <c r="LZ335" s="368"/>
      <c r="MA335" s="368"/>
      <c r="MB335" s="368"/>
      <c r="MC335" s="368"/>
      <c r="MD335" s="368"/>
      <c r="ME335" s="368"/>
      <c r="MF335" s="368"/>
      <c r="MG335" s="368"/>
      <c r="MH335" s="368"/>
      <c r="MI335" s="368"/>
      <c r="MJ335" s="368"/>
      <c r="MK335" s="368"/>
      <c r="ML335" s="368"/>
      <c r="MM335" s="368"/>
      <c r="MN335" s="368"/>
      <c r="MO335" s="368"/>
      <c r="MP335" s="368"/>
      <c r="MQ335" s="368"/>
      <c r="MR335" s="368"/>
      <c r="MS335" s="368"/>
      <c r="MT335" s="368"/>
      <c r="MU335" s="368"/>
      <c r="MV335" s="368"/>
      <c r="MW335" s="368"/>
      <c r="MX335" s="368"/>
      <c r="MY335" s="368"/>
      <c r="MZ335" s="368"/>
      <c r="NA335" s="368"/>
      <c r="NB335" s="368"/>
      <c r="NC335" s="368"/>
      <c r="ND335" s="368"/>
      <c r="NE335" s="368"/>
      <c r="NF335" s="368"/>
      <c r="NG335" s="368"/>
      <c r="NH335" s="368"/>
      <c r="NI335" s="368"/>
      <c r="NJ335" s="368"/>
      <c r="NK335" s="368"/>
      <c r="NL335" s="368"/>
      <c r="NM335" s="368"/>
      <c r="NN335" s="368"/>
      <c r="NO335" s="368"/>
      <c r="NP335" s="368"/>
      <c r="NQ335" s="368"/>
      <c r="NR335" s="368"/>
      <c r="NS335" s="368"/>
      <c r="NT335" s="368"/>
      <c r="NU335" s="368"/>
      <c r="NV335" s="368"/>
      <c r="NW335" s="368"/>
      <c r="NX335" s="368"/>
      <c r="NY335" s="368"/>
      <c r="NZ335" s="368"/>
      <c r="OA335" s="368"/>
      <c r="OB335" s="368"/>
      <c r="OC335" s="368"/>
      <c r="OD335" s="368"/>
      <c r="OE335" s="368"/>
      <c r="OF335" s="368"/>
      <c r="OG335" s="368"/>
      <c r="OH335" s="368"/>
      <c r="OI335" s="368"/>
      <c r="OJ335" s="368"/>
      <c r="OK335" s="368"/>
      <c r="OL335" s="368"/>
      <c r="OM335" s="368"/>
      <c r="ON335" s="368"/>
      <c r="OO335" s="368"/>
      <c r="OP335" s="368"/>
      <c r="OQ335" s="368"/>
      <c r="OR335" s="368"/>
      <c r="OS335" s="368"/>
      <c r="OT335" s="368"/>
      <c r="OU335" s="368"/>
      <c r="OV335" s="368"/>
      <c r="OW335" s="368"/>
      <c r="OX335" s="368"/>
      <c r="OY335" s="368"/>
      <c r="OZ335" s="368"/>
      <c r="PA335" s="368"/>
      <c r="PB335" s="368"/>
      <c r="PC335" s="368"/>
      <c r="PD335" s="368"/>
      <c r="PE335" s="368"/>
      <c r="PF335" s="368"/>
      <c r="PG335" s="368"/>
      <c r="PH335" s="368"/>
      <c r="PI335" s="368"/>
      <c r="PJ335" s="368"/>
      <c r="PK335" s="368"/>
      <c r="PL335" s="368"/>
      <c r="PM335" s="368"/>
      <c r="PN335" s="368"/>
      <c r="PO335" s="368"/>
      <c r="PP335" s="368"/>
      <c r="PQ335" s="368"/>
      <c r="PR335" s="368"/>
      <c r="PS335" s="368"/>
      <c r="PT335" s="368"/>
      <c r="PU335" s="368"/>
      <c r="PV335" s="368"/>
      <c r="PW335" s="368"/>
      <c r="PX335" s="368"/>
      <c r="PY335" s="368"/>
      <c r="PZ335" s="368"/>
      <c r="QA335" s="368"/>
      <c r="QB335" s="368"/>
      <c r="QC335" s="368"/>
      <c r="QD335" s="368"/>
      <c r="QE335" s="368"/>
      <c r="QF335" s="368"/>
      <c r="QG335" s="368"/>
      <c r="QH335" s="368"/>
      <c r="QI335" s="368"/>
      <c r="QJ335" s="368"/>
      <c r="QK335" s="368"/>
      <c r="QL335" s="368"/>
      <c r="QM335" s="368"/>
      <c r="QN335" s="368"/>
      <c r="QO335" s="368"/>
      <c r="QP335" s="368"/>
      <c r="QQ335" s="368"/>
      <c r="QR335" s="368"/>
      <c r="QS335" s="368"/>
      <c r="QT335" s="368"/>
      <c r="QU335" s="368"/>
      <c r="QV335" s="368"/>
      <c r="QW335" s="368"/>
      <c r="QX335" s="368"/>
      <c r="QY335" s="368"/>
      <c r="QZ335" s="368"/>
      <c r="RA335" s="368"/>
      <c r="RB335" s="368"/>
      <c r="RC335" s="368"/>
      <c r="RD335" s="368"/>
      <c r="RE335" s="368"/>
      <c r="RF335" s="368"/>
      <c r="RG335" s="368"/>
      <c r="RH335" s="368"/>
      <c r="RI335" s="368"/>
      <c r="RJ335" s="368"/>
      <c r="RK335" s="368"/>
      <c r="RL335" s="368"/>
      <c r="RM335" s="368"/>
      <c r="RN335" s="368"/>
      <c r="RO335" s="368"/>
      <c r="RP335" s="368"/>
      <c r="RQ335" s="368"/>
      <c r="RR335" s="368"/>
      <c r="RS335" s="368"/>
      <c r="RT335" s="368"/>
      <c r="RU335" s="368"/>
      <c r="RV335" s="368"/>
      <c r="RW335" s="368"/>
      <c r="RX335" s="368"/>
      <c r="RY335" s="368"/>
      <c r="RZ335" s="368"/>
      <c r="SA335" s="368"/>
      <c r="SB335" s="368"/>
      <c r="SC335" s="368"/>
      <c r="SD335" s="368"/>
      <c r="SE335" s="368"/>
      <c r="SF335" s="368"/>
      <c r="SG335" s="368"/>
    </row>
    <row r="336" spans="1:501">
      <c r="A336" s="368"/>
      <c r="B336" s="98"/>
      <c r="C336" s="368"/>
      <c r="D336" s="368"/>
      <c r="E336" s="368"/>
      <c r="F336" s="368"/>
      <c r="G336" s="368"/>
      <c r="H336" s="368"/>
      <c r="I336" s="368"/>
      <c r="J336" s="368"/>
      <c r="K336" s="368"/>
      <c r="L336" s="368"/>
      <c r="M336" s="368"/>
      <c r="N336" s="368"/>
      <c r="O336" s="385"/>
      <c r="P336" s="368"/>
      <c r="Q336" s="368"/>
      <c r="R336" s="368"/>
      <c r="S336" s="368"/>
      <c r="T336" s="368"/>
      <c r="U336" s="368"/>
      <c r="V336" s="368"/>
      <c r="W336" s="368"/>
      <c r="X336" s="368"/>
      <c r="Y336" s="368"/>
      <c r="Z336" s="368"/>
      <c r="AA336" s="368"/>
      <c r="AB336" s="368"/>
      <c r="AC336" s="368"/>
      <c r="AD336" s="368"/>
      <c r="AE336" s="368"/>
      <c r="AF336" s="368"/>
      <c r="AG336" s="368"/>
      <c r="AH336" s="98" t="s">
        <v>397</v>
      </c>
      <c r="AI336" s="98" t="s">
        <v>397</v>
      </c>
      <c r="AJ336" s="98" t="s">
        <v>397</v>
      </c>
      <c r="AK336" s="98" t="s">
        <v>397</v>
      </c>
      <c r="AL336" s="98" t="s">
        <v>397</v>
      </c>
      <c r="AM336" s="98" t="s">
        <v>397</v>
      </c>
      <c r="AN336" s="98" t="s">
        <v>397</v>
      </c>
      <c r="AO336" s="98" t="s">
        <v>397</v>
      </c>
      <c r="AP336" s="98" t="s">
        <v>397</v>
      </c>
      <c r="AQ336" s="98" t="s">
        <v>397</v>
      </c>
      <c r="AR336" s="98" t="s">
        <v>397</v>
      </c>
      <c r="AS336" s="98" t="s">
        <v>397</v>
      </c>
      <c r="AT336" s="98" t="s">
        <v>397</v>
      </c>
      <c r="AU336" s="98" t="s">
        <v>397</v>
      </c>
      <c r="AV336" s="98" t="s">
        <v>397</v>
      </c>
      <c r="AW336" s="98" t="s">
        <v>397</v>
      </c>
      <c r="AX336" s="98" t="s">
        <v>397</v>
      </c>
      <c r="AY336" s="98" t="s">
        <v>397</v>
      </c>
      <c r="AZ336" s="98" t="s">
        <v>397</v>
      </c>
      <c r="BA336" s="98" t="s">
        <v>397</v>
      </c>
      <c r="BB336" s="98" t="s">
        <v>397</v>
      </c>
      <c r="BC336" s="98" t="s">
        <v>397</v>
      </c>
      <c r="BD336" s="98" t="s">
        <v>397</v>
      </c>
      <c r="BE336" s="98" t="s">
        <v>397</v>
      </c>
      <c r="BF336" s="98" t="s">
        <v>397</v>
      </c>
      <c r="BG336" s="98" t="s">
        <v>397</v>
      </c>
      <c r="BH336" s="98" t="s">
        <v>397</v>
      </c>
      <c r="BI336" s="98" t="s">
        <v>397</v>
      </c>
      <c r="BJ336" s="98" t="s">
        <v>397</v>
      </c>
      <c r="BK336" s="98" t="s">
        <v>397</v>
      </c>
      <c r="BL336" s="98" t="s">
        <v>397</v>
      </c>
      <c r="BM336" s="98" t="s">
        <v>397</v>
      </c>
      <c r="BN336" s="98" t="s">
        <v>397</v>
      </c>
      <c r="BO336" s="98" t="s">
        <v>397</v>
      </c>
      <c r="BP336" s="98" t="s">
        <v>397</v>
      </c>
      <c r="BQ336" s="98" t="s">
        <v>397</v>
      </c>
      <c r="BR336" s="98" t="s">
        <v>397</v>
      </c>
      <c r="BS336" s="98" t="s">
        <v>397</v>
      </c>
      <c r="BT336" s="98" t="s">
        <v>397</v>
      </c>
      <c r="BU336" s="98" t="s">
        <v>397</v>
      </c>
      <c r="BV336" s="98" t="s">
        <v>397</v>
      </c>
      <c r="BW336" s="98" t="s">
        <v>397</v>
      </c>
      <c r="BX336" s="98" t="s">
        <v>397</v>
      </c>
      <c r="BY336" s="98" t="s">
        <v>397</v>
      </c>
      <c r="BZ336" s="98" t="s">
        <v>397</v>
      </c>
      <c r="CA336" s="98"/>
      <c r="CB336" s="98"/>
      <c r="CC336" s="98"/>
      <c r="CD336" s="98"/>
      <c r="CE336" s="98"/>
      <c r="CF336" s="98"/>
      <c r="CG336" s="98"/>
      <c r="CH336" s="98"/>
      <c r="CI336" s="98"/>
      <c r="CJ336" s="98"/>
      <c r="CK336" s="98"/>
      <c r="CL336" s="98"/>
      <c r="CM336" s="98"/>
      <c r="CN336" s="98"/>
      <c r="CO336" s="98"/>
      <c r="CP336" s="98"/>
      <c r="CQ336" s="98"/>
      <c r="CR336" s="98"/>
      <c r="CS336" s="98"/>
      <c r="CT336" s="98"/>
      <c r="CU336" s="98"/>
      <c r="CV336" s="98"/>
      <c r="CW336" s="98"/>
      <c r="CX336" s="98"/>
      <c r="CY336" s="98"/>
      <c r="CZ336" s="98"/>
      <c r="DA336" s="98"/>
      <c r="DB336" s="98"/>
      <c r="DV336" s="368"/>
      <c r="DW336" s="368"/>
      <c r="DX336" s="368"/>
      <c r="DY336" s="368"/>
      <c r="DZ336" s="368"/>
      <c r="EA336" s="368"/>
      <c r="EB336" s="368"/>
      <c r="EC336" s="368"/>
      <c r="ED336" s="368"/>
      <c r="EE336" s="368"/>
      <c r="EF336" s="368"/>
      <c r="EG336" s="368"/>
      <c r="EH336" s="368"/>
      <c r="EI336" s="368"/>
      <c r="EJ336" s="368"/>
      <c r="EK336" s="368"/>
      <c r="EL336" s="368"/>
      <c r="EM336" s="368"/>
      <c r="EN336" s="368"/>
      <c r="EO336" s="368"/>
      <c r="EP336" s="368"/>
      <c r="EQ336" s="368"/>
      <c r="ER336" s="368"/>
      <c r="ES336" s="368"/>
      <c r="ET336" s="368"/>
      <c r="EU336" s="368"/>
      <c r="EV336" s="368"/>
      <c r="EW336" s="368"/>
      <c r="EX336" s="368"/>
      <c r="EY336" s="368"/>
      <c r="EZ336" s="368"/>
      <c r="FA336" s="368"/>
      <c r="FB336" s="368"/>
      <c r="FC336" s="368"/>
      <c r="FD336" s="368"/>
      <c r="FE336" s="368"/>
      <c r="FF336" s="368"/>
      <c r="FG336" s="368"/>
      <c r="FH336" s="368"/>
      <c r="FI336" s="368"/>
      <c r="FJ336" s="368"/>
      <c r="FK336" s="368"/>
      <c r="FL336" s="368"/>
      <c r="FM336" s="368"/>
      <c r="FN336" s="368"/>
      <c r="FO336" s="368"/>
      <c r="FP336" s="368"/>
      <c r="FQ336" s="368"/>
      <c r="FR336" s="368"/>
      <c r="FS336" s="368"/>
      <c r="FT336" s="368"/>
      <c r="FU336" s="368"/>
      <c r="FV336" s="368"/>
      <c r="FW336" s="368"/>
      <c r="FX336" s="368"/>
      <c r="FY336" s="368"/>
      <c r="FZ336" s="368"/>
      <c r="GA336" s="368"/>
      <c r="GB336" s="368"/>
      <c r="GC336" s="368"/>
      <c r="GD336" s="368"/>
      <c r="GE336" s="368"/>
      <c r="GF336" s="368"/>
      <c r="GG336" s="368"/>
      <c r="GH336" s="368"/>
      <c r="GI336" s="368"/>
      <c r="GJ336" s="368"/>
      <c r="GK336" s="368"/>
      <c r="GL336" s="368"/>
      <c r="GM336" s="368"/>
      <c r="GN336" s="368"/>
      <c r="GO336" s="368"/>
      <c r="GP336" s="368"/>
      <c r="GQ336" s="368"/>
      <c r="GR336" s="368"/>
      <c r="GS336" s="368"/>
      <c r="GT336" s="368"/>
      <c r="GU336" s="368"/>
      <c r="GV336" s="368"/>
      <c r="GW336" s="368"/>
      <c r="GX336" s="368"/>
      <c r="GY336" s="368"/>
      <c r="GZ336" s="368"/>
      <c r="HA336" s="368"/>
      <c r="HB336" s="368"/>
      <c r="HC336" s="368"/>
      <c r="HD336" s="368"/>
      <c r="HE336" s="368"/>
      <c r="HF336" s="368"/>
      <c r="HG336" s="368"/>
      <c r="HH336" s="368"/>
      <c r="HI336" s="368"/>
      <c r="HJ336" s="368"/>
      <c r="HK336" s="368"/>
      <c r="HL336" s="368"/>
      <c r="HM336" s="368"/>
      <c r="HN336" s="368"/>
      <c r="HO336" s="368"/>
      <c r="HP336" s="368"/>
      <c r="HQ336" s="368"/>
      <c r="HR336" s="368"/>
      <c r="HS336" s="368"/>
      <c r="HT336" s="368"/>
      <c r="HU336" s="368"/>
      <c r="HV336" s="368"/>
      <c r="HW336" s="368"/>
      <c r="HX336" s="368"/>
      <c r="HY336" s="368"/>
      <c r="HZ336" s="368"/>
      <c r="IA336" s="368"/>
      <c r="IB336" s="368"/>
      <c r="IC336" s="368"/>
      <c r="ID336" s="368"/>
      <c r="IE336" s="368"/>
      <c r="IF336" s="368"/>
      <c r="IG336" s="368"/>
      <c r="IH336" s="368"/>
      <c r="II336" s="368"/>
      <c r="IJ336" s="368"/>
      <c r="IK336" s="368"/>
      <c r="IL336" s="368"/>
      <c r="IM336" s="368"/>
      <c r="IN336" s="368"/>
      <c r="IO336" s="368"/>
      <c r="IP336" s="368"/>
      <c r="IQ336" s="368"/>
      <c r="IR336" s="368"/>
      <c r="IS336" s="368"/>
      <c r="IT336" s="368"/>
      <c r="IU336" s="368"/>
      <c r="IV336" s="368"/>
      <c r="IW336" s="368"/>
      <c r="IX336" s="368"/>
      <c r="IY336" s="368"/>
      <c r="IZ336" s="368"/>
      <c r="JA336" s="368"/>
      <c r="JB336" s="368"/>
      <c r="JC336" s="368"/>
      <c r="JD336" s="368"/>
      <c r="JE336" s="368"/>
      <c r="JF336" s="368"/>
      <c r="JG336" s="368"/>
      <c r="JH336" s="368"/>
      <c r="JI336" s="368"/>
      <c r="JJ336" s="368"/>
      <c r="JK336" s="368"/>
      <c r="JL336" s="368"/>
      <c r="JM336" s="368"/>
      <c r="JN336" s="368"/>
      <c r="JO336" s="368"/>
      <c r="JP336" s="368"/>
      <c r="JQ336" s="368"/>
      <c r="JR336" s="368"/>
      <c r="JS336" s="368"/>
      <c r="JT336" s="368"/>
      <c r="JU336" s="368"/>
      <c r="JV336" s="368"/>
      <c r="JW336" s="368"/>
      <c r="JX336" s="368"/>
      <c r="JY336" s="368"/>
      <c r="JZ336" s="368"/>
      <c r="KA336" s="368"/>
      <c r="KB336" s="368"/>
      <c r="KC336" s="368"/>
      <c r="KD336" s="368"/>
      <c r="KE336" s="368"/>
      <c r="KF336" s="368"/>
      <c r="KG336" s="368"/>
      <c r="KH336" s="368"/>
      <c r="KI336" s="368"/>
      <c r="KJ336" s="368"/>
      <c r="KK336" s="368"/>
      <c r="KL336" s="368"/>
      <c r="KM336" s="368"/>
      <c r="KN336" s="368"/>
      <c r="KO336" s="368"/>
      <c r="KP336" s="368"/>
      <c r="KQ336" s="368"/>
      <c r="KR336" s="368"/>
      <c r="KS336" s="368"/>
      <c r="KT336" s="368"/>
      <c r="KU336" s="368"/>
      <c r="KV336" s="368"/>
      <c r="KW336" s="368"/>
      <c r="KX336" s="368"/>
      <c r="LH336" s="368"/>
      <c r="LI336" s="368"/>
      <c r="LJ336" s="368"/>
      <c r="LK336" s="368"/>
      <c r="LL336" s="368"/>
      <c r="LM336" s="368"/>
      <c r="LN336" s="368"/>
      <c r="LO336" s="368"/>
      <c r="LP336" s="368"/>
      <c r="LQ336" s="368"/>
      <c r="LR336" s="368"/>
      <c r="LS336" s="368"/>
      <c r="LT336" s="368"/>
      <c r="LU336" s="368"/>
      <c r="LV336" s="368"/>
      <c r="LW336" s="368"/>
      <c r="LX336" s="368"/>
      <c r="LY336" s="368"/>
      <c r="LZ336" s="368"/>
      <c r="MA336" s="368"/>
      <c r="MB336" s="368"/>
      <c r="MC336" s="368"/>
      <c r="MD336" s="368"/>
      <c r="ME336" s="368"/>
      <c r="MF336" s="368"/>
      <c r="MG336" s="368"/>
      <c r="MH336" s="368"/>
      <c r="MI336" s="368"/>
      <c r="MJ336" s="368"/>
      <c r="MK336" s="368"/>
      <c r="ML336" s="368"/>
      <c r="MM336" s="368"/>
      <c r="MN336" s="368"/>
      <c r="MO336" s="368"/>
      <c r="MP336" s="368"/>
      <c r="MQ336" s="368"/>
      <c r="MR336" s="368"/>
      <c r="MS336" s="368"/>
      <c r="MT336" s="368"/>
      <c r="MU336" s="368"/>
      <c r="MV336" s="368"/>
      <c r="MW336" s="368"/>
      <c r="MX336" s="368"/>
      <c r="MY336" s="368"/>
      <c r="MZ336" s="368"/>
      <c r="NA336" s="368"/>
      <c r="NB336" s="368"/>
      <c r="NC336" s="368"/>
      <c r="ND336" s="368"/>
      <c r="NE336" s="368"/>
      <c r="NF336" s="368"/>
      <c r="NG336" s="368"/>
      <c r="NH336" s="368"/>
      <c r="NI336" s="368"/>
      <c r="NJ336" s="368"/>
      <c r="NK336" s="368"/>
      <c r="NL336" s="368"/>
      <c r="NM336" s="368"/>
      <c r="NN336" s="368"/>
      <c r="NO336" s="368"/>
      <c r="NP336" s="368"/>
      <c r="NQ336" s="368"/>
      <c r="NR336" s="368"/>
      <c r="NS336" s="368"/>
      <c r="NT336" s="368"/>
      <c r="NU336" s="368"/>
      <c r="NV336" s="368"/>
      <c r="NW336" s="368"/>
      <c r="NX336" s="368"/>
      <c r="NY336" s="368"/>
      <c r="NZ336" s="368"/>
      <c r="OA336" s="368"/>
      <c r="OB336" s="368"/>
      <c r="OC336" s="368"/>
      <c r="OD336" s="368"/>
      <c r="OE336" s="368"/>
      <c r="OF336" s="368"/>
      <c r="OG336" s="368"/>
      <c r="OH336" s="368"/>
      <c r="OI336" s="368"/>
      <c r="OJ336" s="368"/>
      <c r="OK336" s="368"/>
      <c r="OL336" s="368"/>
      <c r="OM336" s="368"/>
      <c r="ON336" s="368"/>
      <c r="OO336" s="368"/>
      <c r="OP336" s="368"/>
      <c r="OQ336" s="368"/>
      <c r="OR336" s="368"/>
      <c r="OS336" s="368"/>
      <c r="OT336" s="368"/>
      <c r="OU336" s="368"/>
      <c r="OV336" s="368"/>
      <c r="OW336" s="368"/>
      <c r="OX336" s="368"/>
      <c r="OY336" s="368"/>
      <c r="OZ336" s="368"/>
      <c r="PA336" s="368"/>
      <c r="PB336" s="368"/>
      <c r="PC336" s="368"/>
      <c r="PD336" s="368"/>
      <c r="PE336" s="368"/>
      <c r="PF336" s="368"/>
      <c r="PG336" s="368"/>
      <c r="PH336" s="368"/>
      <c r="PI336" s="368"/>
      <c r="PJ336" s="368"/>
      <c r="PK336" s="368"/>
      <c r="PL336" s="368"/>
      <c r="PM336" s="368"/>
      <c r="PN336" s="368"/>
      <c r="PO336" s="368"/>
      <c r="PP336" s="368"/>
      <c r="PQ336" s="368"/>
      <c r="PR336" s="368"/>
      <c r="PS336" s="368"/>
      <c r="PT336" s="368"/>
      <c r="PU336" s="368"/>
      <c r="PV336" s="368"/>
      <c r="PW336" s="368"/>
      <c r="PX336" s="368"/>
      <c r="PY336" s="368"/>
      <c r="PZ336" s="368"/>
      <c r="QA336" s="368"/>
      <c r="QB336" s="368"/>
      <c r="QC336" s="368"/>
      <c r="QD336" s="368"/>
      <c r="QE336" s="368"/>
      <c r="QF336" s="368"/>
      <c r="QG336" s="368"/>
      <c r="QH336" s="368"/>
      <c r="QI336" s="368"/>
      <c r="QJ336" s="368"/>
      <c r="QK336" s="368"/>
      <c r="QL336" s="368"/>
      <c r="QM336" s="368"/>
      <c r="QN336" s="368"/>
      <c r="QO336" s="368"/>
      <c r="QP336" s="368"/>
      <c r="QQ336" s="368"/>
      <c r="QR336" s="368"/>
      <c r="QS336" s="368"/>
      <c r="QT336" s="368"/>
      <c r="QU336" s="368"/>
      <c r="QV336" s="368"/>
      <c r="QW336" s="368"/>
      <c r="QX336" s="368"/>
      <c r="QY336" s="368"/>
      <c r="QZ336" s="368"/>
      <c r="RA336" s="368"/>
      <c r="RB336" s="368"/>
      <c r="RC336" s="368"/>
      <c r="RD336" s="368"/>
      <c r="RE336" s="368"/>
      <c r="RF336" s="368"/>
      <c r="RG336" s="368"/>
      <c r="RH336" s="368"/>
      <c r="RI336" s="368"/>
      <c r="RJ336" s="368"/>
      <c r="RK336" s="368"/>
      <c r="RL336" s="368"/>
      <c r="RM336" s="368"/>
      <c r="RN336" s="368"/>
      <c r="RO336" s="368"/>
      <c r="RP336" s="368"/>
      <c r="RQ336" s="368"/>
      <c r="RR336" s="368"/>
      <c r="RS336" s="368"/>
      <c r="RT336" s="368"/>
      <c r="RU336" s="368"/>
      <c r="RV336" s="368"/>
      <c r="RW336" s="368"/>
      <c r="RX336" s="368"/>
      <c r="RY336" s="368"/>
      <c r="RZ336" s="368"/>
      <c r="SA336" s="368"/>
      <c r="SB336" s="368"/>
      <c r="SC336" s="368"/>
      <c r="SD336" s="368"/>
      <c r="SE336" s="368"/>
      <c r="SF336" s="368"/>
      <c r="SG336" s="368"/>
    </row>
    <row r="337" spans="1:501">
      <c r="A337" s="368"/>
      <c r="B337" s="98"/>
      <c r="C337" s="368"/>
      <c r="D337" s="368"/>
      <c r="E337" s="368"/>
      <c r="F337" s="368"/>
      <c r="G337" s="368"/>
      <c r="H337" s="368"/>
      <c r="I337" s="368"/>
      <c r="J337" s="368"/>
      <c r="K337" s="368"/>
      <c r="L337" s="368"/>
      <c r="M337" s="368"/>
      <c r="N337" s="368"/>
      <c r="O337" s="385"/>
      <c r="P337" s="368"/>
      <c r="Q337" s="368"/>
      <c r="R337" s="368"/>
      <c r="S337" s="368"/>
      <c r="T337" s="368"/>
      <c r="U337" s="368"/>
      <c r="V337" s="368"/>
      <c r="W337" s="368"/>
      <c r="X337" s="368"/>
      <c r="Y337" s="368"/>
      <c r="Z337" s="368"/>
      <c r="AA337" s="368"/>
      <c r="AB337" s="368"/>
      <c r="AC337" s="368"/>
      <c r="AD337" s="368"/>
      <c r="AE337" s="368"/>
      <c r="AF337" s="368"/>
      <c r="AG337" s="368"/>
      <c r="AH337" s="98" t="s">
        <v>397</v>
      </c>
      <c r="AI337" s="98" t="s">
        <v>397</v>
      </c>
      <c r="AJ337" s="98" t="s">
        <v>397</v>
      </c>
      <c r="AK337" s="98" t="s">
        <v>397</v>
      </c>
      <c r="AL337" s="98" t="s">
        <v>397</v>
      </c>
      <c r="AM337" s="98" t="s">
        <v>397</v>
      </c>
      <c r="AN337" s="98" t="s">
        <v>397</v>
      </c>
      <c r="AO337" s="98" t="s">
        <v>397</v>
      </c>
      <c r="AP337" s="98" t="s">
        <v>397</v>
      </c>
      <c r="AQ337" s="98" t="s">
        <v>397</v>
      </c>
      <c r="AR337" s="98" t="s">
        <v>397</v>
      </c>
      <c r="AS337" s="98" t="s">
        <v>397</v>
      </c>
      <c r="AT337" s="98" t="s">
        <v>397</v>
      </c>
      <c r="AU337" s="98" t="s">
        <v>397</v>
      </c>
      <c r="AV337" s="98" t="s">
        <v>397</v>
      </c>
      <c r="AW337" s="98" t="s">
        <v>397</v>
      </c>
      <c r="AX337" s="98" t="s">
        <v>397</v>
      </c>
      <c r="AY337" s="98" t="s">
        <v>397</v>
      </c>
      <c r="AZ337" s="98" t="s">
        <v>397</v>
      </c>
      <c r="BA337" s="98" t="s">
        <v>397</v>
      </c>
      <c r="BB337" s="98" t="s">
        <v>397</v>
      </c>
      <c r="BC337" s="98" t="s">
        <v>397</v>
      </c>
      <c r="BD337" s="98" t="s">
        <v>397</v>
      </c>
      <c r="BE337" s="98" t="s">
        <v>397</v>
      </c>
      <c r="BF337" s="98" t="s">
        <v>397</v>
      </c>
      <c r="BG337" s="98" t="s">
        <v>397</v>
      </c>
      <c r="BH337" s="98" t="s">
        <v>397</v>
      </c>
      <c r="BI337" s="98" t="s">
        <v>397</v>
      </c>
      <c r="BJ337" s="98" t="s">
        <v>397</v>
      </c>
      <c r="BK337" s="98" t="s">
        <v>397</v>
      </c>
      <c r="BL337" s="98" t="s">
        <v>397</v>
      </c>
      <c r="BM337" s="98" t="s">
        <v>397</v>
      </c>
      <c r="BN337" s="98" t="s">
        <v>397</v>
      </c>
      <c r="BO337" s="98" t="s">
        <v>397</v>
      </c>
      <c r="BP337" s="98" t="s">
        <v>397</v>
      </c>
      <c r="BQ337" s="98" t="s">
        <v>397</v>
      </c>
      <c r="BR337" s="98" t="s">
        <v>397</v>
      </c>
      <c r="BS337" s="98" t="s">
        <v>397</v>
      </c>
      <c r="BT337" s="98" t="s">
        <v>397</v>
      </c>
      <c r="BU337" s="98" t="s">
        <v>397</v>
      </c>
      <c r="BV337" s="98" t="s">
        <v>397</v>
      </c>
      <c r="BW337" s="98" t="s">
        <v>397</v>
      </c>
      <c r="BX337" s="98" t="s">
        <v>397</v>
      </c>
      <c r="BY337" s="98" t="s">
        <v>397</v>
      </c>
      <c r="BZ337" s="98" t="s">
        <v>397</v>
      </c>
      <c r="CA337" s="98"/>
      <c r="CB337" s="98"/>
      <c r="CC337" s="98"/>
      <c r="CD337" s="98"/>
      <c r="CE337" s="98"/>
      <c r="CF337" s="98"/>
      <c r="CG337" s="98"/>
      <c r="CH337" s="98"/>
      <c r="CI337" s="98"/>
      <c r="CJ337" s="98"/>
      <c r="CK337" s="98"/>
      <c r="CL337" s="98"/>
      <c r="CM337" s="98"/>
      <c r="CN337" s="98"/>
      <c r="CO337" s="98"/>
      <c r="CP337" s="98"/>
      <c r="CQ337" s="98"/>
      <c r="CR337" s="98"/>
      <c r="CS337" s="98"/>
      <c r="CT337" s="98"/>
      <c r="CU337" s="98"/>
      <c r="CV337" s="98"/>
      <c r="CW337" s="98"/>
      <c r="CX337" s="98"/>
      <c r="CY337" s="98"/>
      <c r="CZ337" s="98"/>
      <c r="DA337" s="98"/>
      <c r="DB337" s="98"/>
      <c r="DV337" s="368"/>
      <c r="DW337" s="368"/>
      <c r="DX337" s="368"/>
      <c r="DY337" s="368"/>
      <c r="DZ337" s="368"/>
      <c r="EA337" s="368"/>
      <c r="EB337" s="368"/>
      <c r="EC337" s="368"/>
      <c r="ED337" s="368"/>
      <c r="EE337" s="368"/>
      <c r="EF337" s="368"/>
      <c r="EG337" s="368"/>
      <c r="EH337" s="368"/>
      <c r="EI337" s="368"/>
      <c r="EJ337" s="368"/>
      <c r="EK337" s="368"/>
      <c r="EL337" s="368"/>
      <c r="EM337" s="368"/>
      <c r="EN337" s="368"/>
      <c r="EO337" s="368"/>
      <c r="EP337" s="368"/>
      <c r="EQ337" s="368"/>
      <c r="ER337" s="368"/>
      <c r="ES337" s="368"/>
      <c r="ET337" s="368"/>
      <c r="EU337" s="368"/>
      <c r="EV337" s="368"/>
      <c r="EW337" s="368"/>
      <c r="EX337" s="368"/>
      <c r="EY337" s="368"/>
      <c r="EZ337" s="368"/>
      <c r="FA337" s="368"/>
      <c r="FB337" s="368"/>
      <c r="FC337" s="368"/>
      <c r="FD337" s="368"/>
      <c r="FE337" s="368"/>
      <c r="FF337" s="368"/>
      <c r="FG337" s="368"/>
      <c r="FH337" s="368"/>
      <c r="FI337" s="368"/>
      <c r="FJ337" s="368"/>
      <c r="FK337" s="368"/>
      <c r="FL337" s="368"/>
      <c r="FM337" s="368"/>
      <c r="FN337" s="368"/>
      <c r="FO337" s="368"/>
      <c r="FP337" s="368"/>
      <c r="FQ337" s="368"/>
      <c r="FR337" s="368"/>
      <c r="FS337" s="368"/>
      <c r="FT337" s="368"/>
      <c r="FU337" s="368"/>
      <c r="FV337" s="368"/>
      <c r="FW337" s="368"/>
      <c r="FX337" s="368"/>
      <c r="FY337" s="368"/>
      <c r="FZ337" s="368"/>
      <c r="GA337" s="368"/>
      <c r="GB337" s="368"/>
      <c r="GC337" s="368"/>
      <c r="GD337" s="368"/>
      <c r="GE337" s="368"/>
      <c r="GF337" s="368"/>
      <c r="GG337" s="368"/>
      <c r="GH337" s="368"/>
      <c r="GI337" s="368"/>
      <c r="GJ337" s="368"/>
      <c r="GK337" s="368"/>
      <c r="GL337" s="368"/>
      <c r="GM337" s="368"/>
      <c r="GN337" s="368"/>
      <c r="GO337" s="368"/>
      <c r="GP337" s="368"/>
      <c r="GQ337" s="368"/>
      <c r="GR337" s="368"/>
      <c r="GS337" s="368"/>
      <c r="GT337" s="368"/>
      <c r="GU337" s="368"/>
      <c r="GV337" s="368"/>
      <c r="GW337" s="368"/>
      <c r="GX337" s="368"/>
      <c r="GY337" s="368"/>
      <c r="GZ337" s="368"/>
      <c r="HA337" s="368"/>
      <c r="HB337" s="368"/>
      <c r="HC337" s="368"/>
      <c r="HD337" s="368"/>
      <c r="HE337" s="368"/>
      <c r="HF337" s="368"/>
      <c r="HG337" s="368"/>
      <c r="HH337" s="368"/>
      <c r="HI337" s="368"/>
      <c r="HJ337" s="368"/>
      <c r="HK337" s="368"/>
      <c r="HL337" s="368"/>
      <c r="HM337" s="368"/>
      <c r="HN337" s="368"/>
      <c r="HO337" s="368"/>
      <c r="HP337" s="368"/>
      <c r="HQ337" s="368"/>
      <c r="HR337" s="368"/>
      <c r="HS337" s="368"/>
      <c r="HT337" s="368"/>
      <c r="HU337" s="368"/>
      <c r="HV337" s="368"/>
      <c r="HW337" s="368"/>
      <c r="HX337" s="368"/>
      <c r="HY337" s="368"/>
      <c r="HZ337" s="368"/>
      <c r="IA337" s="368"/>
      <c r="IB337" s="368"/>
      <c r="IC337" s="368"/>
      <c r="ID337" s="368"/>
      <c r="IE337" s="368"/>
      <c r="IF337" s="368"/>
      <c r="IG337" s="368"/>
      <c r="IH337" s="368"/>
      <c r="II337" s="368"/>
      <c r="IJ337" s="368"/>
      <c r="IK337" s="368"/>
      <c r="IL337" s="368"/>
      <c r="IM337" s="368"/>
      <c r="IN337" s="368"/>
      <c r="IO337" s="368"/>
      <c r="IP337" s="368"/>
      <c r="IQ337" s="368"/>
      <c r="IR337" s="368"/>
      <c r="IS337" s="368"/>
      <c r="IT337" s="368"/>
      <c r="IU337" s="368"/>
      <c r="IV337" s="368"/>
      <c r="IW337" s="368"/>
      <c r="IX337" s="368"/>
      <c r="IY337" s="368"/>
      <c r="IZ337" s="368"/>
      <c r="JA337" s="368"/>
      <c r="JB337" s="368"/>
      <c r="JC337" s="368"/>
      <c r="JD337" s="368"/>
      <c r="JE337" s="368"/>
      <c r="JF337" s="368"/>
      <c r="JG337" s="368"/>
      <c r="JH337" s="368"/>
      <c r="JI337" s="368"/>
      <c r="JJ337" s="368"/>
      <c r="JK337" s="368"/>
      <c r="JL337" s="368"/>
      <c r="JM337" s="368"/>
      <c r="JN337" s="368"/>
      <c r="JO337" s="368"/>
      <c r="JP337" s="368"/>
      <c r="JQ337" s="368"/>
      <c r="JR337" s="368"/>
      <c r="JS337" s="368"/>
      <c r="JT337" s="368"/>
      <c r="JU337" s="368"/>
      <c r="JV337" s="368"/>
      <c r="JW337" s="368"/>
      <c r="JX337" s="368"/>
      <c r="JY337" s="368"/>
      <c r="JZ337" s="368"/>
      <c r="KA337" s="368"/>
      <c r="KB337" s="368"/>
      <c r="KC337" s="368"/>
      <c r="KD337" s="368"/>
      <c r="KE337" s="368"/>
      <c r="KF337" s="368"/>
      <c r="KG337" s="368"/>
      <c r="KH337" s="368"/>
      <c r="KI337" s="368"/>
      <c r="KJ337" s="368"/>
      <c r="KK337" s="368"/>
      <c r="KL337" s="368"/>
      <c r="KM337" s="368"/>
      <c r="KN337" s="368"/>
      <c r="KO337" s="368"/>
      <c r="KP337" s="368"/>
      <c r="KQ337" s="368"/>
      <c r="KR337" s="368"/>
      <c r="KS337" s="368"/>
      <c r="KT337" s="368"/>
      <c r="KU337" s="368"/>
      <c r="KV337" s="368"/>
      <c r="KW337" s="368"/>
      <c r="KX337" s="368"/>
      <c r="LH337" s="368"/>
      <c r="LI337" s="368"/>
      <c r="LJ337" s="368"/>
      <c r="LK337" s="368"/>
      <c r="LL337" s="368"/>
      <c r="LM337" s="368"/>
      <c r="LN337" s="368"/>
      <c r="LO337" s="368"/>
      <c r="LP337" s="368"/>
      <c r="LQ337" s="368"/>
      <c r="LR337" s="368"/>
      <c r="LS337" s="368"/>
      <c r="LT337" s="368"/>
      <c r="LU337" s="368"/>
      <c r="LV337" s="368"/>
      <c r="LW337" s="368"/>
      <c r="LX337" s="368"/>
      <c r="LY337" s="368"/>
      <c r="LZ337" s="368"/>
      <c r="MA337" s="368"/>
      <c r="MB337" s="368"/>
      <c r="MC337" s="368"/>
      <c r="MD337" s="368"/>
      <c r="ME337" s="368"/>
      <c r="MF337" s="368"/>
      <c r="MG337" s="368"/>
      <c r="MH337" s="368"/>
      <c r="MI337" s="368"/>
      <c r="MJ337" s="368"/>
      <c r="MK337" s="368"/>
      <c r="ML337" s="368"/>
      <c r="MM337" s="368"/>
      <c r="MN337" s="368"/>
      <c r="MO337" s="368"/>
      <c r="MP337" s="368"/>
      <c r="MQ337" s="368"/>
      <c r="MR337" s="368"/>
      <c r="MS337" s="368"/>
      <c r="MT337" s="368"/>
      <c r="MU337" s="368"/>
      <c r="MV337" s="368"/>
      <c r="MW337" s="368"/>
      <c r="MX337" s="368"/>
      <c r="MY337" s="368"/>
      <c r="MZ337" s="368"/>
      <c r="NA337" s="368"/>
      <c r="NB337" s="368"/>
      <c r="NC337" s="368"/>
      <c r="ND337" s="368"/>
      <c r="NE337" s="368"/>
      <c r="NF337" s="368"/>
      <c r="NG337" s="368"/>
      <c r="NH337" s="368"/>
      <c r="NI337" s="368"/>
      <c r="NJ337" s="368"/>
      <c r="NK337" s="368"/>
      <c r="NL337" s="368"/>
      <c r="NM337" s="368"/>
      <c r="NN337" s="368"/>
      <c r="NO337" s="368"/>
      <c r="NP337" s="368"/>
      <c r="NQ337" s="368"/>
      <c r="NR337" s="368"/>
      <c r="NS337" s="368"/>
      <c r="NT337" s="368"/>
      <c r="NU337" s="368"/>
      <c r="NV337" s="368"/>
      <c r="NW337" s="368"/>
      <c r="NX337" s="368"/>
      <c r="NY337" s="368"/>
      <c r="NZ337" s="368"/>
      <c r="OA337" s="368"/>
      <c r="OB337" s="368"/>
      <c r="OC337" s="368"/>
      <c r="OD337" s="368"/>
      <c r="OE337" s="368"/>
      <c r="OF337" s="368"/>
      <c r="OG337" s="368"/>
      <c r="OH337" s="368"/>
      <c r="OI337" s="368"/>
      <c r="OJ337" s="368"/>
      <c r="OK337" s="368"/>
      <c r="OL337" s="368"/>
      <c r="OM337" s="368"/>
      <c r="ON337" s="368"/>
      <c r="OO337" s="368"/>
      <c r="OP337" s="368"/>
      <c r="OQ337" s="368"/>
      <c r="OR337" s="368"/>
      <c r="OS337" s="368"/>
      <c r="OT337" s="368"/>
      <c r="OU337" s="368"/>
      <c r="OV337" s="368"/>
      <c r="OW337" s="368"/>
      <c r="OX337" s="368"/>
      <c r="OY337" s="368"/>
      <c r="OZ337" s="368"/>
      <c r="PA337" s="368"/>
      <c r="PB337" s="368"/>
      <c r="PC337" s="368"/>
      <c r="PD337" s="368"/>
      <c r="PE337" s="368"/>
      <c r="PF337" s="368"/>
      <c r="PG337" s="368"/>
      <c r="PH337" s="368"/>
      <c r="PI337" s="368"/>
      <c r="PJ337" s="368"/>
      <c r="PK337" s="368"/>
      <c r="PL337" s="368"/>
      <c r="PM337" s="368"/>
      <c r="PN337" s="368"/>
      <c r="PO337" s="368"/>
      <c r="PP337" s="368"/>
      <c r="PQ337" s="368"/>
      <c r="PR337" s="368"/>
      <c r="PS337" s="368"/>
      <c r="PT337" s="368"/>
      <c r="PU337" s="368"/>
      <c r="PV337" s="368"/>
      <c r="PW337" s="368"/>
      <c r="PX337" s="368"/>
      <c r="PY337" s="368"/>
      <c r="PZ337" s="368"/>
      <c r="QA337" s="368"/>
      <c r="QB337" s="368"/>
      <c r="QC337" s="368"/>
      <c r="QD337" s="368"/>
      <c r="QE337" s="368"/>
      <c r="QF337" s="368"/>
      <c r="QG337" s="368"/>
      <c r="QH337" s="368"/>
      <c r="QI337" s="368"/>
      <c r="QJ337" s="368"/>
      <c r="QK337" s="368"/>
      <c r="QL337" s="368"/>
      <c r="QM337" s="368"/>
      <c r="QN337" s="368"/>
      <c r="QO337" s="368"/>
      <c r="QP337" s="368"/>
      <c r="QQ337" s="368"/>
      <c r="QR337" s="368"/>
      <c r="QS337" s="368"/>
      <c r="QT337" s="368"/>
      <c r="QU337" s="368"/>
      <c r="QV337" s="368"/>
      <c r="QW337" s="368"/>
      <c r="QX337" s="368"/>
      <c r="QY337" s="368"/>
      <c r="QZ337" s="368"/>
      <c r="RA337" s="368"/>
      <c r="RB337" s="368"/>
      <c r="RC337" s="368"/>
      <c r="RD337" s="368"/>
      <c r="RE337" s="368"/>
      <c r="RF337" s="368"/>
      <c r="RG337" s="368"/>
      <c r="RH337" s="368"/>
      <c r="RI337" s="368"/>
      <c r="RJ337" s="368"/>
      <c r="RK337" s="368"/>
      <c r="RL337" s="368"/>
      <c r="RM337" s="368"/>
      <c r="RN337" s="368"/>
      <c r="RO337" s="368"/>
      <c r="RP337" s="368"/>
      <c r="RQ337" s="368"/>
      <c r="RR337" s="368"/>
      <c r="RS337" s="368"/>
      <c r="RT337" s="368"/>
      <c r="RU337" s="368"/>
      <c r="RV337" s="368"/>
      <c r="RW337" s="368"/>
      <c r="RX337" s="368"/>
      <c r="RY337" s="368"/>
      <c r="RZ337" s="368"/>
      <c r="SA337" s="368"/>
      <c r="SB337" s="368"/>
      <c r="SC337" s="368"/>
      <c r="SD337" s="368"/>
      <c r="SE337" s="368"/>
      <c r="SF337" s="368"/>
      <c r="SG337" s="368"/>
    </row>
    <row r="338" spans="1:501">
      <c r="A338" s="368"/>
      <c r="B338" s="98"/>
      <c r="C338" s="368"/>
      <c r="D338" s="368"/>
      <c r="E338" s="368"/>
      <c r="F338" s="368"/>
      <c r="G338" s="368"/>
      <c r="H338" s="368"/>
      <c r="I338" s="368"/>
      <c r="J338" s="368"/>
      <c r="K338" s="368"/>
      <c r="L338" s="368"/>
      <c r="M338" s="368"/>
      <c r="N338" s="368"/>
      <c r="O338" s="385"/>
      <c r="P338" s="368"/>
      <c r="Q338" s="368"/>
      <c r="R338" s="368"/>
      <c r="S338" s="368"/>
      <c r="T338" s="368"/>
      <c r="U338" s="368"/>
      <c r="V338" s="368"/>
      <c r="W338" s="368"/>
      <c r="X338" s="368"/>
      <c r="Y338" s="368"/>
      <c r="Z338" s="368"/>
      <c r="AA338" s="368"/>
      <c r="AB338" s="368"/>
      <c r="AC338" s="368"/>
      <c r="AD338" s="368"/>
      <c r="AE338" s="368"/>
      <c r="AF338" s="368"/>
      <c r="AG338" s="368"/>
      <c r="AH338" s="98" t="s">
        <v>397</v>
      </c>
      <c r="AI338" s="98" t="s">
        <v>397</v>
      </c>
      <c r="AJ338" s="98" t="s">
        <v>397</v>
      </c>
      <c r="AK338" s="98" t="s">
        <v>397</v>
      </c>
      <c r="AL338" s="98" t="s">
        <v>397</v>
      </c>
      <c r="AM338" s="98" t="s">
        <v>397</v>
      </c>
      <c r="AN338" s="98" t="s">
        <v>397</v>
      </c>
      <c r="AO338" s="98" t="s">
        <v>397</v>
      </c>
      <c r="AP338" s="98" t="s">
        <v>397</v>
      </c>
      <c r="AQ338" s="98" t="s">
        <v>397</v>
      </c>
      <c r="AR338" s="98" t="s">
        <v>397</v>
      </c>
      <c r="AS338" s="98" t="s">
        <v>397</v>
      </c>
      <c r="AT338" s="98" t="s">
        <v>397</v>
      </c>
      <c r="AU338" s="98" t="s">
        <v>397</v>
      </c>
      <c r="AV338" s="98" t="s">
        <v>397</v>
      </c>
      <c r="AW338" s="98" t="s">
        <v>397</v>
      </c>
      <c r="AX338" s="98" t="s">
        <v>397</v>
      </c>
      <c r="AY338" s="98" t="s">
        <v>397</v>
      </c>
      <c r="AZ338" s="98" t="s">
        <v>397</v>
      </c>
      <c r="BA338" s="98" t="s">
        <v>397</v>
      </c>
      <c r="BB338" s="98" t="s">
        <v>397</v>
      </c>
      <c r="BC338" s="98" t="s">
        <v>397</v>
      </c>
      <c r="BD338" s="98" t="s">
        <v>397</v>
      </c>
      <c r="BE338" s="98" t="s">
        <v>397</v>
      </c>
      <c r="BF338" s="98" t="s">
        <v>397</v>
      </c>
      <c r="BG338" s="98" t="s">
        <v>397</v>
      </c>
      <c r="BH338" s="98" t="s">
        <v>397</v>
      </c>
      <c r="BI338" s="98" t="s">
        <v>397</v>
      </c>
      <c r="BJ338" s="98" t="s">
        <v>397</v>
      </c>
      <c r="BK338" s="98" t="s">
        <v>397</v>
      </c>
      <c r="BL338" s="98" t="s">
        <v>397</v>
      </c>
      <c r="BM338" s="98" t="s">
        <v>397</v>
      </c>
      <c r="BN338" s="98" t="s">
        <v>397</v>
      </c>
      <c r="BO338" s="98" t="s">
        <v>397</v>
      </c>
      <c r="BP338" s="98" t="s">
        <v>397</v>
      </c>
      <c r="BQ338" s="98" t="s">
        <v>397</v>
      </c>
      <c r="BR338" s="98" t="s">
        <v>397</v>
      </c>
      <c r="BS338" s="98" t="s">
        <v>397</v>
      </c>
      <c r="BT338" s="98" t="s">
        <v>397</v>
      </c>
      <c r="BU338" s="98" t="s">
        <v>397</v>
      </c>
      <c r="BV338" s="98" t="s">
        <v>397</v>
      </c>
      <c r="BW338" s="98" t="s">
        <v>397</v>
      </c>
      <c r="BX338" s="98" t="s">
        <v>397</v>
      </c>
      <c r="BY338" s="98" t="s">
        <v>397</v>
      </c>
      <c r="BZ338" s="98" t="s">
        <v>397</v>
      </c>
      <c r="CA338" s="98"/>
      <c r="CB338" s="98"/>
      <c r="CC338" s="98"/>
      <c r="CD338" s="98"/>
      <c r="CE338" s="98"/>
      <c r="CF338" s="98"/>
      <c r="CG338" s="98"/>
      <c r="CH338" s="98"/>
      <c r="CI338" s="98"/>
      <c r="CJ338" s="98"/>
      <c r="CK338" s="98"/>
      <c r="CL338" s="98"/>
      <c r="CM338" s="98"/>
      <c r="CN338" s="98"/>
      <c r="CO338" s="98"/>
      <c r="CP338" s="98"/>
      <c r="CQ338" s="98"/>
      <c r="CR338" s="98"/>
      <c r="CS338" s="98"/>
      <c r="CT338" s="98"/>
      <c r="CU338" s="98"/>
      <c r="CV338" s="98"/>
      <c r="CW338" s="98"/>
      <c r="CX338" s="98"/>
      <c r="CY338" s="98"/>
      <c r="CZ338" s="98"/>
      <c r="DA338" s="98"/>
      <c r="DB338" s="98"/>
      <c r="DV338" s="368"/>
      <c r="DW338" s="368"/>
      <c r="DX338" s="368"/>
      <c r="DY338" s="368"/>
      <c r="DZ338" s="368"/>
      <c r="EA338" s="368"/>
      <c r="EB338" s="368"/>
      <c r="EC338" s="368"/>
      <c r="ED338" s="368"/>
      <c r="EE338" s="368"/>
      <c r="EF338" s="368"/>
      <c r="EG338" s="368"/>
      <c r="EH338" s="368"/>
      <c r="EI338" s="368"/>
      <c r="EJ338" s="368"/>
      <c r="EK338" s="368"/>
      <c r="EL338" s="368"/>
      <c r="EM338" s="368"/>
      <c r="EN338" s="368"/>
      <c r="EO338" s="368"/>
      <c r="EP338" s="368"/>
      <c r="EQ338" s="368"/>
      <c r="ER338" s="368"/>
      <c r="ES338" s="368"/>
      <c r="ET338" s="368"/>
      <c r="EU338" s="368"/>
      <c r="EV338" s="368"/>
      <c r="EW338" s="368"/>
      <c r="EX338" s="368"/>
      <c r="EY338" s="368"/>
      <c r="EZ338" s="368"/>
      <c r="FA338" s="368"/>
      <c r="FB338" s="368"/>
      <c r="FC338" s="368"/>
      <c r="FD338" s="368"/>
      <c r="FE338" s="368"/>
      <c r="FF338" s="368"/>
      <c r="FG338" s="368"/>
      <c r="FH338" s="368"/>
      <c r="FI338" s="368"/>
      <c r="FJ338" s="368"/>
      <c r="FK338" s="368"/>
      <c r="FL338" s="368"/>
      <c r="FM338" s="368"/>
      <c r="FN338" s="368"/>
      <c r="FO338" s="368"/>
      <c r="FP338" s="368"/>
      <c r="FQ338" s="368"/>
      <c r="FR338" s="368"/>
      <c r="FS338" s="368"/>
      <c r="FT338" s="368"/>
      <c r="FU338" s="368"/>
      <c r="FV338" s="368"/>
      <c r="FW338" s="368"/>
      <c r="FX338" s="368"/>
      <c r="FY338" s="368"/>
      <c r="FZ338" s="368"/>
      <c r="GA338" s="368"/>
      <c r="GB338" s="368"/>
      <c r="GC338" s="368"/>
      <c r="GD338" s="368"/>
      <c r="GE338" s="368"/>
      <c r="GF338" s="368"/>
      <c r="GG338" s="368"/>
      <c r="GH338" s="368"/>
      <c r="GI338" s="368"/>
      <c r="GJ338" s="368"/>
      <c r="GK338" s="368"/>
      <c r="GL338" s="368"/>
      <c r="GM338" s="368"/>
      <c r="GN338" s="368"/>
      <c r="GO338" s="368"/>
      <c r="GP338" s="368"/>
      <c r="GQ338" s="368"/>
      <c r="GR338" s="368"/>
      <c r="GS338" s="368"/>
      <c r="GT338" s="368"/>
      <c r="GU338" s="368"/>
      <c r="GV338" s="368"/>
      <c r="GW338" s="368"/>
      <c r="GX338" s="368"/>
      <c r="GY338" s="368"/>
      <c r="GZ338" s="368"/>
      <c r="HA338" s="368"/>
      <c r="HB338" s="368"/>
      <c r="HC338" s="368"/>
      <c r="HD338" s="368"/>
      <c r="HE338" s="368"/>
      <c r="HF338" s="368"/>
      <c r="HG338" s="368"/>
      <c r="HH338" s="368"/>
      <c r="HI338" s="368"/>
      <c r="HJ338" s="368"/>
      <c r="HK338" s="368"/>
      <c r="HL338" s="368"/>
      <c r="HM338" s="368"/>
      <c r="HN338" s="368"/>
      <c r="HO338" s="368"/>
      <c r="HP338" s="368"/>
      <c r="HQ338" s="368"/>
      <c r="HR338" s="368"/>
      <c r="HS338" s="368"/>
      <c r="HT338" s="368"/>
      <c r="HU338" s="368"/>
      <c r="HV338" s="368"/>
      <c r="HW338" s="368"/>
      <c r="HX338" s="368"/>
      <c r="HY338" s="368"/>
      <c r="HZ338" s="368"/>
      <c r="IA338" s="368"/>
      <c r="IB338" s="368"/>
      <c r="IC338" s="368"/>
      <c r="ID338" s="368"/>
      <c r="IE338" s="368"/>
      <c r="IF338" s="368"/>
      <c r="IG338" s="368"/>
      <c r="IH338" s="368"/>
      <c r="II338" s="368"/>
      <c r="IJ338" s="368"/>
      <c r="IK338" s="368"/>
      <c r="IL338" s="368"/>
      <c r="IM338" s="368"/>
      <c r="IN338" s="368"/>
      <c r="IO338" s="368"/>
      <c r="IP338" s="368"/>
      <c r="IQ338" s="368"/>
      <c r="IR338" s="368"/>
      <c r="IS338" s="368"/>
      <c r="IT338" s="368"/>
      <c r="IU338" s="368"/>
      <c r="IV338" s="368"/>
      <c r="IW338" s="368"/>
      <c r="IX338" s="368"/>
      <c r="IY338" s="368"/>
      <c r="IZ338" s="368"/>
      <c r="JA338" s="368"/>
      <c r="JB338" s="368"/>
      <c r="JC338" s="368"/>
      <c r="JD338" s="368"/>
      <c r="JE338" s="368"/>
      <c r="JF338" s="368"/>
      <c r="JG338" s="368"/>
      <c r="JH338" s="368"/>
      <c r="JI338" s="368"/>
      <c r="JJ338" s="368"/>
      <c r="JK338" s="368"/>
      <c r="JL338" s="368"/>
      <c r="JM338" s="368"/>
      <c r="JN338" s="368"/>
      <c r="JO338" s="368"/>
      <c r="JP338" s="368"/>
      <c r="JQ338" s="368"/>
      <c r="JR338" s="368"/>
      <c r="JS338" s="368"/>
      <c r="JT338" s="368"/>
      <c r="JU338" s="368"/>
      <c r="JV338" s="368"/>
      <c r="JW338" s="368"/>
      <c r="JX338" s="368"/>
      <c r="JY338" s="368"/>
      <c r="JZ338" s="368"/>
      <c r="KA338" s="368"/>
      <c r="KB338" s="368"/>
      <c r="KC338" s="368"/>
      <c r="KD338" s="368"/>
      <c r="KE338" s="368"/>
      <c r="KF338" s="368"/>
      <c r="KG338" s="368"/>
      <c r="KH338" s="368"/>
      <c r="KI338" s="368"/>
      <c r="KJ338" s="368"/>
      <c r="KK338" s="368"/>
      <c r="KL338" s="368"/>
      <c r="KM338" s="368"/>
      <c r="KN338" s="368"/>
      <c r="KO338" s="368"/>
      <c r="KP338" s="368"/>
      <c r="KQ338" s="368"/>
      <c r="KR338" s="368"/>
      <c r="KS338" s="368"/>
      <c r="KT338" s="368"/>
      <c r="KU338" s="368"/>
      <c r="KV338" s="368"/>
      <c r="KW338" s="368"/>
      <c r="KX338" s="368"/>
      <c r="LH338" s="368"/>
      <c r="LI338" s="368"/>
      <c r="LJ338" s="368"/>
      <c r="LK338" s="368"/>
      <c r="LL338" s="368"/>
      <c r="LM338" s="368"/>
      <c r="LN338" s="368"/>
      <c r="LO338" s="368"/>
      <c r="LP338" s="368"/>
      <c r="LQ338" s="368"/>
      <c r="LR338" s="368"/>
      <c r="LS338" s="368"/>
      <c r="LT338" s="368"/>
      <c r="LU338" s="368"/>
      <c r="LV338" s="368"/>
      <c r="LW338" s="368"/>
      <c r="LX338" s="368"/>
      <c r="LY338" s="368"/>
      <c r="LZ338" s="368"/>
      <c r="MA338" s="368"/>
      <c r="MB338" s="368"/>
      <c r="MC338" s="368"/>
      <c r="MD338" s="368"/>
      <c r="ME338" s="368"/>
      <c r="MF338" s="368"/>
      <c r="MG338" s="368"/>
      <c r="MH338" s="368"/>
      <c r="MI338" s="368"/>
      <c r="MJ338" s="368"/>
      <c r="MK338" s="368"/>
      <c r="ML338" s="368"/>
      <c r="MM338" s="368"/>
      <c r="MN338" s="368"/>
      <c r="MO338" s="368"/>
      <c r="MP338" s="368"/>
      <c r="MQ338" s="368"/>
      <c r="MR338" s="368"/>
      <c r="MS338" s="368"/>
      <c r="MT338" s="368"/>
      <c r="MU338" s="368"/>
      <c r="MV338" s="368"/>
      <c r="MW338" s="368"/>
      <c r="MX338" s="368"/>
      <c r="MY338" s="368"/>
      <c r="MZ338" s="368"/>
      <c r="NA338" s="368"/>
      <c r="NB338" s="368"/>
      <c r="NC338" s="368"/>
      <c r="ND338" s="368"/>
      <c r="NE338" s="368"/>
      <c r="NF338" s="368"/>
      <c r="NG338" s="368"/>
      <c r="NH338" s="368"/>
      <c r="NI338" s="368"/>
      <c r="NJ338" s="368"/>
      <c r="NK338" s="368"/>
      <c r="NL338" s="368"/>
      <c r="NM338" s="368"/>
      <c r="NN338" s="368"/>
      <c r="NO338" s="368"/>
      <c r="NP338" s="368"/>
      <c r="NQ338" s="368"/>
      <c r="NR338" s="368"/>
      <c r="NS338" s="368"/>
      <c r="NT338" s="368"/>
      <c r="NU338" s="368"/>
      <c r="NV338" s="368"/>
      <c r="NW338" s="368"/>
      <c r="NX338" s="368"/>
      <c r="NY338" s="368"/>
      <c r="NZ338" s="368"/>
      <c r="OA338" s="368"/>
      <c r="OB338" s="368"/>
      <c r="OC338" s="368"/>
      <c r="OD338" s="368"/>
      <c r="OE338" s="368"/>
      <c r="OF338" s="368"/>
      <c r="OG338" s="368"/>
      <c r="OH338" s="368"/>
      <c r="OI338" s="368"/>
      <c r="OJ338" s="368"/>
      <c r="OK338" s="368"/>
      <c r="OL338" s="368"/>
      <c r="OM338" s="368"/>
      <c r="ON338" s="368"/>
      <c r="OO338" s="368"/>
      <c r="OP338" s="368"/>
      <c r="OQ338" s="368"/>
      <c r="OR338" s="368"/>
      <c r="OS338" s="368"/>
      <c r="OT338" s="368"/>
      <c r="OU338" s="368"/>
      <c r="OV338" s="368"/>
      <c r="OW338" s="368"/>
      <c r="OX338" s="368"/>
      <c r="OY338" s="368"/>
      <c r="OZ338" s="368"/>
      <c r="PA338" s="368"/>
      <c r="PB338" s="368"/>
      <c r="PC338" s="368"/>
      <c r="PD338" s="368"/>
      <c r="PE338" s="368"/>
      <c r="PF338" s="368"/>
      <c r="PG338" s="368"/>
      <c r="PH338" s="368"/>
      <c r="PI338" s="368"/>
      <c r="PJ338" s="368"/>
      <c r="PK338" s="368"/>
      <c r="PL338" s="368"/>
      <c r="PM338" s="368"/>
      <c r="PN338" s="368"/>
      <c r="PO338" s="368"/>
      <c r="PP338" s="368"/>
      <c r="PQ338" s="368"/>
      <c r="PR338" s="368"/>
      <c r="PS338" s="368"/>
      <c r="PT338" s="368"/>
      <c r="PU338" s="368"/>
      <c r="PV338" s="368"/>
      <c r="PW338" s="368"/>
      <c r="PX338" s="368"/>
      <c r="PY338" s="368"/>
      <c r="PZ338" s="368"/>
      <c r="QA338" s="368"/>
      <c r="QB338" s="368"/>
      <c r="QC338" s="368"/>
      <c r="QD338" s="368"/>
      <c r="QE338" s="368"/>
      <c r="QF338" s="368"/>
      <c r="QG338" s="368"/>
      <c r="QH338" s="368"/>
      <c r="QI338" s="368"/>
      <c r="QJ338" s="368"/>
      <c r="QK338" s="368"/>
      <c r="QL338" s="368"/>
      <c r="QM338" s="368"/>
      <c r="QN338" s="368"/>
      <c r="QO338" s="368"/>
      <c r="QP338" s="368"/>
      <c r="QQ338" s="368"/>
      <c r="QR338" s="368"/>
      <c r="QS338" s="368"/>
      <c r="QT338" s="368"/>
      <c r="QU338" s="368"/>
      <c r="QV338" s="368"/>
      <c r="QW338" s="368"/>
      <c r="QX338" s="368"/>
      <c r="QY338" s="368"/>
      <c r="QZ338" s="368"/>
      <c r="RA338" s="368"/>
      <c r="RB338" s="368"/>
      <c r="RC338" s="368"/>
      <c r="RD338" s="368"/>
      <c r="RE338" s="368"/>
      <c r="RF338" s="368"/>
      <c r="RG338" s="368"/>
      <c r="RH338" s="368"/>
      <c r="RI338" s="368"/>
      <c r="RJ338" s="368"/>
      <c r="RK338" s="368"/>
      <c r="RL338" s="368"/>
      <c r="RM338" s="368"/>
      <c r="RN338" s="368"/>
      <c r="RO338" s="368"/>
      <c r="RP338" s="368"/>
      <c r="RQ338" s="368"/>
      <c r="RR338" s="368"/>
      <c r="RS338" s="368"/>
      <c r="RT338" s="368"/>
      <c r="RU338" s="368"/>
      <c r="RV338" s="368"/>
      <c r="RW338" s="368"/>
      <c r="RX338" s="368"/>
      <c r="RY338" s="368"/>
      <c r="RZ338" s="368"/>
      <c r="SA338" s="368"/>
      <c r="SB338" s="368"/>
      <c r="SC338" s="368"/>
      <c r="SD338" s="368"/>
      <c r="SE338" s="368"/>
      <c r="SF338" s="368"/>
      <c r="SG338" s="368"/>
    </row>
    <row r="339" spans="1:501">
      <c r="A339" s="368"/>
      <c r="B339" s="98"/>
      <c r="C339" s="368"/>
      <c r="D339" s="368"/>
      <c r="E339" s="368"/>
      <c r="F339" s="368"/>
      <c r="G339" s="368"/>
      <c r="H339" s="368"/>
      <c r="I339" s="368"/>
      <c r="J339" s="368"/>
      <c r="K339" s="368"/>
      <c r="L339" s="368"/>
      <c r="M339" s="368"/>
      <c r="N339" s="368"/>
      <c r="O339" s="385"/>
      <c r="P339" s="368"/>
      <c r="Q339" s="368"/>
      <c r="R339" s="368"/>
      <c r="S339" s="368"/>
      <c r="T339" s="368"/>
      <c r="U339" s="368"/>
      <c r="V339" s="368"/>
      <c r="W339" s="368"/>
      <c r="X339" s="368"/>
      <c r="Y339" s="368"/>
      <c r="Z339" s="368"/>
      <c r="AA339" s="368"/>
      <c r="AB339" s="368"/>
      <c r="AC339" s="368"/>
      <c r="AD339" s="368"/>
      <c r="AE339" s="368"/>
      <c r="AF339" s="368"/>
      <c r="AG339" s="368"/>
      <c r="AH339" s="98" t="s">
        <v>397</v>
      </c>
      <c r="AI339" s="98" t="s">
        <v>397</v>
      </c>
      <c r="AJ339" s="98" t="s">
        <v>397</v>
      </c>
      <c r="AK339" s="98" t="s">
        <v>397</v>
      </c>
      <c r="AL339" s="98" t="s">
        <v>397</v>
      </c>
      <c r="AM339" s="98" t="s">
        <v>397</v>
      </c>
      <c r="AN339" s="98" t="s">
        <v>397</v>
      </c>
      <c r="AO339" s="98" t="s">
        <v>397</v>
      </c>
      <c r="AP339" s="98" t="s">
        <v>397</v>
      </c>
      <c r="AQ339" s="98" t="s">
        <v>397</v>
      </c>
      <c r="AR339" s="98" t="s">
        <v>397</v>
      </c>
      <c r="AS339" s="98" t="s">
        <v>397</v>
      </c>
      <c r="AT339" s="98" t="s">
        <v>397</v>
      </c>
      <c r="AU339" s="98" t="s">
        <v>397</v>
      </c>
      <c r="AV339" s="98" t="s">
        <v>397</v>
      </c>
      <c r="AW339" s="98" t="s">
        <v>397</v>
      </c>
      <c r="AX339" s="98" t="s">
        <v>397</v>
      </c>
      <c r="AY339" s="98" t="s">
        <v>397</v>
      </c>
      <c r="AZ339" s="98" t="s">
        <v>397</v>
      </c>
      <c r="BA339" s="98" t="s">
        <v>397</v>
      </c>
      <c r="BB339" s="98" t="s">
        <v>397</v>
      </c>
      <c r="BC339" s="98" t="s">
        <v>397</v>
      </c>
      <c r="BD339" s="98" t="s">
        <v>397</v>
      </c>
      <c r="BE339" s="98" t="s">
        <v>397</v>
      </c>
      <c r="BF339" s="98" t="s">
        <v>397</v>
      </c>
      <c r="BG339" s="98" t="s">
        <v>397</v>
      </c>
      <c r="BH339" s="98" t="s">
        <v>397</v>
      </c>
      <c r="BI339" s="98" t="s">
        <v>397</v>
      </c>
      <c r="BJ339" s="98" t="s">
        <v>397</v>
      </c>
      <c r="BK339" s="98" t="s">
        <v>397</v>
      </c>
      <c r="BL339" s="98" t="s">
        <v>397</v>
      </c>
      <c r="BM339" s="98" t="s">
        <v>397</v>
      </c>
      <c r="BN339" s="98" t="s">
        <v>397</v>
      </c>
      <c r="BO339" s="98" t="s">
        <v>397</v>
      </c>
      <c r="BP339" s="98" t="s">
        <v>397</v>
      </c>
      <c r="BQ339" s="98" t="s">
        <v>397</v>
      </c>
      <c r="BR339" s="98" t="s">
        <v>397</v>
      </c>
      <c r="BS339" s="98" t="s">
        <v>397</v>
      </c>
      <c r="BT339" s="98" t="s">
        <v>397</v>
      </c>
      <c r="BU339" s="98" t="s">
        <v>397</v>
      </c>
      <c r="BV339" s="98" t="s">
        <v>397</v>
      </c>
      <c r="BW339" s="98" t="s">
        <v>397</v>
      </c>
      <c r="BX339" s="98" t="s">
        <v>397</v>
      </c>
      <c r="BY339" s="98" t="s">
        <v>397</v>
      </c>
      <c r="BZ339" s="98" t="s">
        <v>397</v>
      </c>
      <c r="CA339" s="98"/>
      <c r="CB339" s="98"/>
      <c r="CC339" s="98"/>
      <c r="CD339" s="98"/>
      <c r="CE339" s="98"/>
      <c r="CF339" s="98"/>
      <c r="CG339" s="98"/>
      <c r="CH339" s="98"/>
      <c r="CI339" s="98"/>
      <c r="CJ339" s="98"/>
      <c r="CK339" s="98"/>
      <c r="CL339" s="98"/>
      <c r="CM339" s="98"/>
      <c r="CN339" s="98"/>
      <c r="CO339" s="98"/>
      <c r="CP339" s="98"/>
      <c r="CQ339" s="98"/>
      <c r="CR339" s="98"/>
      <c r="CS339" s="98"/>
      <c r="CT339" s="98"/>
      <c r="CU339" s="98"/>
      <c r="CV339" s="98"/>
      <c r="CW339" s="98"/>
      <c r="CX339" s="98"/>
      <c r="CY339" s="98"/>
      <c r="CZ339" s="98"/>
      <c r="DA339" s="98"/>
      <c r="DB339" s="98"/>
      <c r="DV339" s="368"/>
      <c r="DW339" s="368"/>
      <c r="DX339" s="368"/>
      <c r="DY339" s="368"/>
      <c r="DZ339" s="368"/>
      <c r="EA339" s="368"/>
      <c r="EB339" s="368"/>
      <c r="EC339" s="368"/>
      <c r="ED339" s="368"/>
      <c r="EE339" s="368"/>
      <c r="EF339" s="368"/>
      <c r="EG339" s="368"/>
      <c r="EH339" s="368"/>
      <c r="EI339" s="368"/>
      <c r="EJ339" s="368"/>
      <c r="EK339" s="368"/>
      <c r="EL339" s="368"/>
      <c r="EM339" s="368"/>
      <c r="EN339" s="368"/>
      <c r="EO339" s="368"/>
      <c r="EP339" s="368"/>
      <c r="EQ339" s="368"/>
      <c r="ER339" s="368"/>
      <c r="ES339" s="368"/>
      <c r="ET339" s="368"/>
      <c r="EU339" s="368"/>
      <c r="EV339" s="368"/>
      <c r="EW339" s="368"/>
      <c r="EX339" s="368"/>
      <c r="EY339" s="368"/>
      <c r="EZ339" s="368"/>
      <c r="FA339" s="368"/>
      <c r="FB339" s="368"/>
      <c r="FC339" s="368"/>
      <c r="FD339" s="368"/>
      <c r="FE339" s="368"/>
      <c r="FF339" s="368"/>
      <c r="FG339" s="368"/>
      <c r="FH339" s="368"/>
      <c r="FI339" s="368"/>
      <c r="FJ339" s="368"/>
      <c r="FK339" s="368"/>
      <c r="FL339" s="368"/>
      <c r="FM339" s="368"/>
      <c r="FN339" s="368"/>
      <c r="FO339" s="368"/>
      <c r="FP339" s="368"/>
      <c r="FQ339" s="368"/>
      <c r="FR339" s="368"/>
      <c r="FS339" s="368"/>
      <c r="FT339" s="368"/>
      <c r="FU339" s="368"/>
      <c r="FV339" s="368"/>
      <c r="FW339" s="368"/>
      <c r="FX339" s="368"/>
      <c r="FY339" s="368"/>
      <c r="FZ339" s="368"/>
      <c r="GA339" s="368"/>
      <c r="GB339" s="368"/>
      <c r="GC339" s="368"/>
      <c r="GD339" s="368"/>
      <c r="GE339" s="368"/>
      <c r="GF339" s="368"/>
      <c r="GG339" s="368"/>
      <c r="GH339" s="368"/>
      <c r="GI339" s="368"/>
      <c r="GJ339" s="368"/>
      <c r="GK339" s="368"/>
      <c r="GL339" s="368"/>
      <c r="GM339" s="368"/>
      <c r="GN339" s="368"/>
      <c r="GO339" s="368"/>
      <c r="GP339" s="368"/>
      <c r="GQ339" s="368"/>
      <c r="GR339" s="368"/>
      <c r="GS339" s="368"/>
      <c r="GT339" s="368"/>
      <c r="GU339" s="368"/>
      <c r="GV339" s="368"/>
      <c r="GW339" s="368"/>
      <c r="GX339" s="368"/>
      <c r="GY339" s="368"/>
      <c r="GZ339" s="368"/>
      <c r="HA339" s="368"/>
      <c r="HB339" s="368"/>
      <c r="HC339" s="368"/>
      <c r="HD339" s="368"/>
      <c r="HE339" s="368"/>
      <c r="HF339" s="368"/>
      <c r="HG339" s="368"/>
      <c r="HH339" s="368"/>
      <c r="HI339" s="368"/>
      <c r="HJ339" s="368"/>
      <c r="HK339" s="368"/>
      <c r="HL339" s="368"/>
      <c r="HM339" s="368"/>
      <c r="HN339" s="368"/>
      <c r="HO339" s="368"/>
      <c r="HP339" s="368"/>
      <c r="HQ339" s="368"/>
      <c r="HR339" s="368"/>
      <c r="HS339" s="368"/>
      <c r="HT339" s="368"/>
      <c r="HU339" s="368"/>
      <c r="HV339" s="368"/>
      <c r="HW339" s="368"/>
      <c r="HX339" s="368"/>
      <c r="HY339" s="368"/>
      <c r="HZ339" s="368"/>
      <c r="IA339" s="368"/>
      <c r="IB339" s="368"/>
      <c r="IC339" s="368"/>
      <c r="ID339" s="368"/>
      <c r="IE339" s="368"/>
      <c r="IF339" s="368"/>
      <c r="IG339" s="368"/>
      <c r="IH339" s="368"/>
      <c r="II339" s="368"/>
      <c r="IJ339" s="368"/>
      <c r="IK339" s="368"/>
      <c r="IL339" s="368"/>
      <c r="IM339" s="368"/>
      <c r="IN339" s="368"/>
      <c r="IO339" s="368"/>
      <c r="IP339" s="368"/>
      <c r="IQ339" s="368"/>
      <c r="IR339" s="368"/>
      <c r="IS339" s="368"/>
      <c r="IT339" s="368"/>
      <c r="IU339" s="368"/>
      <c r="IV339" s="368"/>
      <c r="IW339" s="368"/>
      <c r="IX339" s="368"/>
      <c r="IY339" s="368"/>
      <c r="IZ339" s="368"/>
      <c r="JA339" s="368"/>
      <c r="JB339" s="368"/>
      <c r="JC339" s="368"/>
      <c r="JD339" s="368"/>
      <c r="JE339" s="368"/>
      <c r="JF339" s="368"/>
      <c r="JG339" s="368"/>
      <c r="JH339" s="368"/>
      <c r="JI339" s="368"/>
      <c r="JJ339" s="368"/>
      <c r="JK339" s="368"/>
      <c r="JL339" s="368"/>
      <c r="JM339" s="368"/>
      <c r="JN339" s="368"/>
      <c r="JO339" s="368"/>
      <c r="JP339" s="368"/>
      <c r="JQ339" s="368"/>
      <c r="JR339" s="368"/>
      <c r="JS339" s="368"/>
      <c r="JT339" s="368"/>
      <c r="JU339" s="368"/>
      <c r="JV339" s="368"/>
      <c r="JW339" s="368"/>
      <c r="JX339" s="368"/>
      <c r="JY339" s="368"/>
      <c r="JZ339" s="368"/>
      <c r="KA339" s="368"/>
      <c r="KB339" s="368"/>
      <c r="KC339" s="368"/>
      <c r="KD339" s="368"/>
      <c r="KE339" s="368"/>
      <c r="KF339" s="368"/>
      <c r="KG339" s="368"/>
      <c r="KH339" s="368"/>
      <c r="KI339" s="368"/>
      <c r="KJ339" s="368"/>
      <c r="KK339" s="368"/>
      <c r="KL339" s="368"/>
      <c r="KM339" s="368"/>
      <c r="KN339" s="368"/>
      <c r="KO339" s="368"/>
      <c r="KP339" s="368"/>
      <c r="KQ339" s="368"/>
      <c r="KR339" s="368"/>
      <c r="KS339" s="368"/>
      <c r="KT339" s="368"/>
      <c r="KU339" s="368"/>
      <c r="KV339" s="368"/>
      <c r="KW339" s="368"/>
      <c r="KX339" s="368"/>
      <c r="LH339" s="368"/>
      <c r="LI339" s="368"/>
      <c r="LJ339" s="368"/>
      <c r="LK339" s="368"/>
      <c r="LL339" s="368"/>
      <c r="LM339" s="368"/>
      <c r="LN339" s="368"/>
      <c r="LO339" s="368"/>
      <c r="LP339" s="368"/>
      <c r="LQ339" s="368"/>
      <c r="LR339" s="368"/>
      <c r="LS339" s="368"/>
      <c r="LT339" s="368"/>
      <c r="LU339" s="368"/>
      <c r="LV339" s="368"/>
      <c r="LW339" s="368"/>
      <c r="LX339" s="368"/>
      <c r="LY339" s="368"/>
      <c r="LZ339" s="368"/>
      <c r="MA339" s="368"/>
      <c r="MB339" s="368"/>
      <c r="MC339" s="368"/>
      <c r="MD339" s="368"/>
      <c r="ME339" s="368"/>
      <c r="MF339" s="368"/>
      <c r="MG339" s="368"/>
      <c r="MH339" s="368"/>
      <c r="MI339" s="368"/>
      <c r="MJ339" s="368"/>
      <c r="MK339" s="368"/>
      <c r="ML339" s="368"/>
      <c r="MM339" s="368"/>
      <c r="MN339" s="368"/>
      <c r="MO339" s="368"/>
      <c r="MP339" s="368"/>
      <c r="MQ339" s="368"/>
      <c r="MR339" s="368"/>
      <c r="MS339" s="368"/>
      <c r="MT339" s="368"/>
      <c r="MU339" s="368"/>
      <c r="MV339" s="368"/>
      <c r="MW339" s="368"/>
      <c r="MX339" s="368"/>
      <c r="MY339" s="368"/>
      <c r="MZ339" s="368"/>
      <c r="NA339" s="368"/>
      <c r="NB339" s="368"/>
      <c r="NC339" s="368"/>
      <c r="ND339" s="368"/>
      <c r="NE339" s="368"/>
      <c r="NF339" s="368"/>
      <c r="NG339" s="368"/>
      <c r="NH339" s="368"/>
      <c r="NI339" s="368"/>
      <c r="NJ339" s="368"/>
      <c r="NK339" s="368"/>
      <c r="NL339" s="368"/>
      <c r="NM339" s="368"/>
      <c r="NN339" s="368"/>
      <c r="NO339" s="368"/>
      <c r="NP339" s="368"/>
      <c r="NQ339" s="368"/>
      <c r="NR339" s="368"/>
      <c r="NS339" s="368"/>
      <c r="NT339" s="368"/>
      <c r="NU339" s="368"/>
      <c r="NV339" s="368"/>
      <c r="NW339" s="368"/>
      <c r="NX339" s="368"/>
      <c r="NY339" s="368"/>
      <c r="NZ339" s="368"/>
      <c r="OA339" s="368"/>
      <c r="OB339" s="368"/>
      <c r="OC339" s="368"/>
      <c r="OD339" s="368"/>
      <c r="OE339" s="368"/>
      <c r="OF339" s="368"/>
      <c r="OG339" s="368"/>
      <c r="OH339" s="368"/>
      <c r="OI339" s="368"/>
      <c r="OJ339" s="368"/>
      <c r="OK339" s="368"/>
      <c r="OL339" s="368"/>
      <c r="OM339" s="368"/>
      <c r="ON339" s="368"/>
      <c r="OO339" s="368"/>
      <c r="OP339" s="368"/>
      <c r="OQ339" s="368"/>
      <c r="OR339" s="368"/>
      <c r="OS339" s="368"/>
      <c r="OT339" s="368"/>
      <c r="OU339" s="368"/>
      <c r="OV339" s="368"/>
      <c r="OW339" s="368"/>
      <c r="OX339" s="368"/>
      <c r="OY339" s="368"/>
      <c r="OZ339" s="368"/>
      <c r="PA339" s="368"/>
      <c r="PB339" s="368"/>
      <c r="PC339" s="368"/>
      <c r="PD339" s="368"/>
      <c r="PE339" s="368"/>
      <c r="PF339" s="368"/>
      <c r="PG339" s="368"/>
      <c r="PH339" s="368"/>
      <c r="PI339" s="368"/>
      <c r="PJ339" s="368"/>
      <c r="PK339" s="368"/>
      <c r="PL339" s="368"/>
      <c r="PM339" s="368"/>
      <c r="PN339" s="368"/>
      <c r="PO339" s="368"/>
      <c r="PP339" s="368"/>
      <c r="PQ339" s="368"/>
      <c r="PR339" s="368"/>
      <c r="PS339" s="368"/>
      <c r="PT339" s="368"/>
      <c r="PU339" s="368"/>
      <c r="PV339" s="368"/>
      <c r="PW339" s="368"/>
      <c r="PX339" s="368"/>
      <c r="PY339" s="368"/>
      <c r="PZ339" s="368"/>
      <c r="QA339" s="368"/>
      <c r="QB339" s="368"/>
      <c r="QC339" s="368"/>
      <c r="QD339" s="368"/>
      <c r="QE339" s="368"/>
      <c r="QF339" s="368"/>
      <c r="QG339" s="368"/>
      <c r="QH339" s="368"/>
      <c r="QI339" s="368"/>
      <c r="QJ339" s="368"/>
      <c r="QK339" s="368"/>
      <c r="QL339" s="368"/>
      <c r="QM339" s="368"/>
      <c r="QN339" s="368"/>
      <c r="QO339" s="368"/>
      <c r="QP339" s="368"/>
      <c r="QQ339" s="368"/>
      <c r="QR339" s="368"/>
      <c r="QS339" s="368"/>
      <c r="QT339" s="368"/>
      <c r="QU339" s="368"/>
      <c r="QV339" s="368"/>
      <c r="QW339" s="368"/>
      <c r="QX339" s="368"/>
      <c r="QY339" s="368"/>
      <c r="QZ339" s="368"/>
      <c r="RA339" s="368"/>
      <c r="RB339" s="368"/>
      <c r="RC339" s="368"/>
      <c r="RD339" s="368"/>
      <c r="RE339" s="368"/>
      <c r="RF339" s="368"/>
      <c r="RG339" s="368"/>
      <c r="RH339" s="368"/>
      <c r="RI339" s="368"/>
      <c r="RJ339" s="368"/>
      <c r="RK339" s="368"/>
      <c r="RL339" s="368"/>
      <c r="RM339" s="368"/>
      <c r="RN339" s="368"/>
      <c r="RO339" s="368"/>
      <c r="RP339" s="368"/>
      <c r="RQ339" s="368"/>
      <c r="RR339" s="368"/>
      <c r="RS339" s="368"/>
      <c r="RT339" s="368"/>
      <c r="RU339" s="368"/>
      <c r="RV339" s="368"/>
      <c r="RW339" s="368"/>
      <c r="RX339" s="368"/>
      <c r="RY339" s="368"/>
      <c r="RZ339" s="368"/>
      <c r="SA339" s="368"/>
      <c r="SB339" s="368"/>
      <c r="SC339" s="368"/>
      <c r="SD339" s="368"/>
      <c r="SE339" s="368"/>
      <c r="SF339" s="368"/>
      <c r="SG339" s="368"/>
    </row>
    <row r="340" spans="1:501">
      <c r="A340" s="368"/>
      <c r="B340" s="98"/>
      <c r="C340" s="368"/>
      <c r="D340" s="368"/>
      <c r="E340" s="368"/>
      <c r="F340" s="368"/>
      <c r="G340" s="368"/>
      <c r="H340" s="368"/>
      <c r="I340" s="368"/>
      <c r="J340" s="368"/>
      <c r="K340" s="368"/>
      <c r="L340" s="368"/>
      <c r="M340" s="368"/>
      <c r="N340" s="368"/>
      <c r="O340" s="385"/>
      <c r="P340" s="368"/>
      <c r="Q340" s="368"/>
      <c r="R340" s="368"/>
      <c r="S340" s="368"/>
      <c r="T340" s="368"/>
      <c r="U340" s="368"/>
      <c r="V340" s="368"/>
      <c r="W340" s="368"/>
      <c r="X340" s="368"/>
      <c r="Y340" s="368"/>
      <c r="Z340" s="368"/>
      <c r="AA340" s="368"/>
      <c r="AB340" s="368"/>
      <c r="AC340" s="368"/>
      <c r="AD340" s="368"/>
      <c r="AE340" s="368"/>
      <c r="AF340" s="368"/>
      <c r="AG340" s="368"/>
      <c r="AH340" s="98" t="s">
        <v>397</v>
      </c>
      <c r="AI340" s="98" t="s">
        <v>397</v>
      </c>
      <c r="AJ340" s="98" t="s">
        <v>397</v>
      </c>
      <c r="AK340" s="98" t="s">
        <v>397</v>
      </c>
      <c r="AL340" s="98" t="s">
        <v>397</v>
      </c>
      <c r="AM340" s="98" t="s">
        <v>397</v>
      </c>
      <c r="AN340" s="98" t="s">
        <v>397</v>
      </c>
      <c r="AO340" s="98" t="s">
        <v>397</v>
      </c>
      <c r="AP340" s="98" t="s">
        <v>397</v>
      </c>
      <c r="AQ340" s="98" t="s">
        <v>397</v>
      </c>
      <c r="AR340" s="98" t="s">
        <v>397</v>
      </c>
      <c r="AS340" s="98" t="s">
        <v>397</v>
      </c>
      <c r="AT340" s="98" t="s">
        <v>397</v>
      </c>
      <c r="AU340" s="98" t="s">
        <v>397</v>
      </c>
      <c r="AV340" s="98" t="s">
        <v>397</v>
      </c>
      <c r="AW340" s="98" t="s">
        <v>397</v>
      </c>
      <c r="AX340" s="98" t="s">
        <v>397</v>
      </c>
      <c r="AY340" s="98" t="s">
        <v>397</v>
      </c>
      <c r="AZ340" s="98" t="s">
        <v>397</v>
      </c>
      <c r="BA340" s="98" t="s">
        <v>397</v>
      </c>
      <c r="BB340" s="98" t="s">
        <v>397</v>
      </c>
      <c r="BC340" s="98" t="s">
        <v>397</v>
      </c>
      <c r="BD340" s="98" t="s">
        <v>397</v>
      </c>
      <c r="BE340" s="98" t="s">
        <v>397</v>
      </c>
      <c r="BF340" s="98" t="s">
        <v>397</v>
      </c>
      <c r="BG340" s="98" t="s">
        <v>397</v>
      </c>
      <c r="BH340" s="98" t="s">
        <v>397</v>
      </c>
      <c r="BI340" s="98" t="s">
        <v>397</v>
      </c>
      <c r="BJ340" s="98" t="s">
        <v>397</v>
      </c>
      <c r="BK340" s="98" t="s">
        <v>397</v>
      </c>
      <c r="BL340" s="98" t="s">
        <v>397</v>
      </c>
      <c r="BM340" s="98" t="s">
        <v>397</v>
      </c>
      <c r="BN340" s="98" t="s">
        <v>397</v>
      </c>
      <c r="BO340" s="98" t="s">
        <v>397</v>
      </c>
      <c r="BP340" s="98" t="s">
        <v>397</v>
      </c>
      <c r="BQ340" s="98" t="s">
        <v>397</v>
      </c>
      <c r="BR340" s="98" t="s">
        <v>397</v>
      </c>
      <c r="BS340" s="98" t="s">
        <v>397</v>
      </c>
      <c r="BT340" s="98" t="s">
        <v>397</v>
      </c>
      <c r="BU340" s="98" t="s">
        <v>397</v>
      </c>
      <c r="BV340" s="98" t="s">
        <v>397</v>
      </c>
      <c r="BW340" s="98" t="s">
        <v>397</v>
      </c>
      <c r="BX340" s="98" t="s">
        <v>397</v>
      </c>
      <c r="BY340" s="98" t="s">
        <v>397</v>
      </c>
      <c r="BZ340" s="98" t="s">
        <v>397</v>
      </c>
      <c r="CA340" s="98"/>
      <c r="CB340" s="98"/>
      <c r="CC340" s="98"/>
      <c r="CD340" s="98"/>
      <c r="CE340" s="98"/>
      <c r="CF340" s="98"/>
      <c r="CG340" s="98"/>
      <c r="CH340" s="98"/>
      <c r="CI340" s="98"/>
      <c r="CJ340" s="98"/>
      <c r="CK340" s="98"/>
      <c r="CL340" s="98"/>
      <c r="CM340" s="98"/>
      <c r="CN340" s="98"/>
      <c r="CO340" s="98"/>
      <c r="CP340" s="98"/>
      <c r="CQ340" s="98"/>
      <c r="CR340" s="98"/>
      <c r="CS340" s="98"/>
      <c r="CT340" s="98"/>
      <c r="CU340" s="98"/>
      <c r="CV340" s="98"/>
      <c r="CW340" s="98"/>
      <c r="CX340" s="98"/>
      <c r="CY340" s="98"/>
      <c r="CZ340" s="98"/>
      <c r="DA340" s="98"/>
      <c r="DB340" s="98"/>
      <c r="DV340" s="368"/>
      <c r="DW340" s="368"/>
      <c r="DX340" s="368"/>
      <c r="DY340" s="368"/>
      <c r="DZ340" s="368"/>
      <c r="EA340" s="368"/>
      <c r="EB340" s="368"/>
      <c r="EC340" s="368"/>
      <c r="ED340" s="368"/>
      <c r="EE340" s="368"/>
      <c r="EF340" s="368"/>
      <c r="EG340" s="368"/>
      <c r="EH340" s="368"/>
      <c r="EI340" s="368"/>
      <c r="EJ340" s="368"/>
      <c r="EK340" s="368"/>
      <c r="EL340" s="368"/>
      <c r="EM340" s="368"/>
      <c r="EN340" s="368"/>
      <c r="EO340" s="368"/>
      <c r="EP340" s="368"/>
      <c r="EQ340" s="368"/>
      <c r="ER340" s="368"/>
      <c r="ES340" s="368"/>
      <c r="ET340" s="368"/>
      <c r="EU340" s="368"/>
      <c r="EV340" s="368"/>
      <c r="EW340" s="368"/>
      <c r="EX340" s="368"/>
      <c r="EY340" s="368"/>
      <c r="EZ340" s="368"/>
      <c r="FA340" s="368"/>
      <c r="FB340" s="368"/>
      <c r="FC340" s="368"/>
      <c r="FD340" s="368"/>
      <c r="FE340" s="368"/>
      <c r="FF340" s="368"/>
      <c r="FG340" s="368"/>
      <c r="FH340" s="368"/>
      <c r="FI340" s="368"/>
      <c r="FJ340" s="368"/>
      <c r="FK340" s="368"/>
      <c r="FL340" s="368"/>
      <c r="FM340" s="368"/>
      <c r="FN340" s="368"/>
      <c r="FO340" s="368"/>
      <c r="FP340" s="368"/>
      <c r="FQ340" s="368"/>
      <c r="FR340" s="368"/>
      <c r="FS340" s="368"/>
      <c r="FT340" s="368"/>
      <c r="FU340" s="368"/>
      <c r="FV340" s="368"/>
      <c r="FW340" s="368"/>
      <c r="FX340" s="368"/>
      <c r="FY340" s="368"/>
      <c r="FZ340" s="368"/>
      <c r="GA340" s="368"/>
      <c r="GB340" s="368"/>
      <c r="GC340" s="368"/>
      <c r="GD340" s="368"/>
      <c r="GE340" s="368"/>
      <c r="GF340" s="368"/>
      <c r="GG340" s="368"/>
      <c r="GH340" s="368"/>
      <c r="GI340" s="368"/>
      <c r="GJ340" s="368"/>
      <c r="GK340" s="368"/>
      <c r="GL340" s="368"/>
      <c r="GM340" s="368"/>
      <c r="GN340" s="368"/>
      <c r="GO340" s="368"/>
      <c r="GP340" s="368"/>
      <c r="GQ340" s="368"/>
      <c r="GR340" s="368"/>
      <c r="GS340" s="368"/>
      <c r="GT340" s="368"/>
      <c r="GU340" s="368"/>
      <c r="GV340" s="368"/>
      <c r="GW340" s="368"/>
      <c r="GX340" s="368"/>
      <c r="GY340" s="368"/>
      <c r="GZ340" s="368"/>
      <c r="HA340" s="368"/>
      <c r="HB340" s="368"/>
      <c r="HC340" s="368"/>
      <c r="HD340" s="368"/>
      <c r="HE340" s="368"/>
      <c r="HF340" s="368"/>
      <c r="HG340" s="368"/>
      <c r="HH340" s="368"/>
      <c r="HI340" s="368"/>
      <c r="HJ340" s="368"/>
      <c r="HK340" s="368"/>
      <c r="HL340" s="368"/>
      <c r="HM340" s="368"/>
      <c r="HN340" s="368"/>
      <c r="HO340" s="368"/>
      <c r="HP340" s="368"/>
      <c r="HQ340" s="368"/>
      <c r="HR340" s="368"/>
      <c r="HS340" s="368"/>
      <c r="HT340" s="368"/>
      <c r="HU340" s="368"/>
      <c r="HV340" s="368"/>
      <c r="HW340" s="368"/>
      <c r="HX340" s="368"/>
      <c r="HY340" s="368"/>
      <c r="HZ340" s="368"/>
      <c r="IA340" s="368"/>
      <c r="IB340" s="368"/>
      <c r="IC340" s="368"/>
      <c r="ID340" s="368"/>
      <c r="IE340" s="368"/>
      <c r="IF340" s="368"/>
      <c r="IG340" s="368"/>
      <c r="IH340" s="368"/>
      <c r="II340" s="368"/>
      <c r="IJ340" s="368"/>
      <c r="IK340" s="368"/>
      <c r="IL340" s="368"/>
      <c r="IM340" s="368"/>
      <c r="IN340" s="368"/>
      <c r="IO340" s="368"/>
      <c r="IP340" s="368"/>
      <c r="IQ340" s="368"/>
      <c r="IR340" s="368"/>
      <c r="IS340" s="368"/>
      <c r="IT340" s="368"/>
      <c r="IU340" s="368"/>
      <c r="IV340" s="368"/>
      <c r="IW340" s="368"/>
      <c r="IX340" s="368"/>
      <c r="IY340" s="368"/>
      <c r="IZ340" s="368"/>
      <c r="JA340" s="368"/>
      <c r="JB340" s="368"/>
      <c r="JC340" s="368"/>
      <c r="JD340" s="368"/>
      <c r="JE340" s="368"/>
      <c r="JF340" s="368"/>
      <c r="JG340" s="368"/>
      <c r="JH340" s="368"/>
      <c r="JI340" s="368"/>
      <c r="JJ340" s="368"/>
      <c r="JK340" s="368"/>
      <c r="JL340" s="368"/>
      <c r="JM340" s="368"/>
      <c r="JN340" s="368"/>
      <c r="JO340" s="368"/>
      <c r="JP340" s="368"/>
      <c r="JQ340" s="368"/>
      <c r="JR340" s="368"/>
      <c r="JS340" s="368"/>
      <c r="JT340" s="368"/>
      <c r="JU340" s="368"/>
      <c r="JV340" s="368"/>
      <c r="JW340" s="368"/>
      <c r="JX340" s="368"/>
      <c r="JY340" s="368"/>
      <c r="JZ340" s="368"/>
      <c r="KA340" s="368"/>
      <c r="KB340" s="368"/>
      <c r="KC340" s="368"/>
      <c r="KD340" s="368"/>
      <c r="KE340" s="368"/>
      <c r="KF340" s="368"/>
      <c r="KG340" s="368"/>
      <c r="KH340" s="368"/>
      <c r="KI340" s="368"/>
      <c r="KJ340" s="368"/>
      <c r="KK340" s="368"/>
      <c r="KL340" s="368"/>
      <c r="KM340" s="368"/>
      <c r="KN340" s="368"/>
      <c r="KO340" s="368"/>
      <c r="KP340" s="368"/>
      <c r="KQ340" s="368"/>
      <c r="KR340" s="368"/>
      <c r="KS340" s="368"/>
      <c r="KT340" s="368"/>
      <c r="KU340" s="368"/>
      <c r="KV340" s="368"/>
      <c r="KW340" s="368"/>
      <c r="KX340" s="368"/>
      <c r="LH340" s="368"/>
      <c r="LI340" s="368"/>
      <c r="LJ340" s="368"/>
      <c r="LK340" s="368"/>
      <c r="LL340" s="368"/>
      <c r="LM340" s="368"/>
      <c r="LN340" s="368"/>
      <c r="LO340" s="368"/>
      <c r="LP340" s="368"/>
      <c r="LQ340" s="368"/>
      <c r="LR340" s="368"/>
      <c r="LS340" s="368"/>
      <c r="LT340" s="368"/>
      <c r="LU340" s="368"/>
      <c r="LV340" s="368"/>
      <c r="LW340" s="368"/>
      <c r="LX340" s="368"/>
      <c r="LY340" s="368"/>
      <c r="LZ340" s="368"/>
      <c r="MA340" s="368"/>
      <c r="MB340" s="368"/>
      <c r="MC340" s="368"/>
      <c r="MD340" s="368"/>
      <c r="ME340" s="368"/>
      <c r="MF340" s="368"/>
      <c r="MG340" s="368"/>
      <c r="MH340" s="368"/>
      <c r="MI340" s="368"/>
      <c r="MJ340" s="368"/>
      <c r="MK340" s="368"/>
      <c r="ML340" s="368"/>
      <c r="MM340" s="368"/>
      <c r="MN340" s="368"/>
      <c r="MO340" s="368"/>
      <c r="MP340" s="368"/>
      <c r="MQ340" s="368"/>
      <c r="MR340" s="368"/>
      <c r="MS340" s="368"/>
      <c r="MT340" s="368"/>
      <c r="MU340" s="368"/>
      <c r="MV340" s="368"/>
      <c r="MW340" s="368"/>
      <c r="MX340" s="368"/>
      <c r="MY340" s="368"/>
      <c r="MZ340" s="368"/>
      <c r="NA340" s="368"/>
      <c r="NB340" s="368"/>
      <c r="NC340" s="368"/>
      <c r="ND340" s="368"/>
      <c r="NE340" s="368"/>
      <c r="NF340" s="368"/>
      <c r="NG340" s="368"/>
      <c r="NH340" s="368"/>
      <c r="NI340" s="368"/>
      <c r="NJ340" s="368"/>
      <c r="NK340" s="368"/>
      <c r="NL340" s="368"/>
      <c r="NM340" s="368"/>
      <c r="NN340" s="368"/>
      <c r="NO340" s="368"/>
      <c r="NP340" s="368"/>
      <c r="NQ340" s="368"/>
      <c r="NR340" s="368"/>
      <c r="NS340" s="368"/>
      <c r="NT340" s="368"/>
      <c r="NU340" s="368"/>
      <c r="NV340" s="368"/>
      <c r="NW340" s="368"/>
      <c r="NX340" s="368"/>
      <c r="NY340" s="368"/>
      <c r="NZ340" s="368"/>
      <c r="OA340" s="368"/>
      <c r="OB340" s="368"/>
      <c r="OC340" s="368"/>
      <c r="OD340" s="368"/>
      <c r="OE340" s="368"/>
      <c r="OF340" s="368"/>
      <c r="OG340" s="368"/>
      <c r="OH340" s="368"/>
      <c r="OI340" s="368"/>
      <c r="OJ340" s="368"/>
      <c r="OK340" s="368"/>
      <c r="OL340" s="368"/>
      <c r="OM340" s="368"/>
      <c r="ON340" s="368"/>
      <c r="OO340" s="368"/>
      <c r="OP340" s="368"/>
      <c r="OQ340" s="368"/>
      <c r="OR340" s="368"/>
      <c r="OS340" s="368"/>
      <c r="OT340" s="368"/>
      <c r="OU340" s="368"/>
      <c r="OV340" s="368"/>
      <c r="OW340" s="368"/>
      <c r="OX340" s="368"/>
      <c r="OY340" s="368"/>
      <c r="OZ340" s="368"/>
      <c r="PA340" s="368"/>
      <c r="PB340" s="368"/>
      <c r="PC340" s="368"/>
      <c r="PD340" s="368"/>
      <c r="PE340" s="368"/>
      <c r="PF340" s="368"/>
      <c r="PG340" s="368"/>
      <c r="PH340" s="368"/>
      <c r="PI340" s="368"/>
      <c r="PJ340" s="368"/>
      <c r="PK340" s="368"/>
      <c r="PL340" s="368"/>
      <c r="PM340" s="368"/>
      <c r="PN340" s="368"/>
      <c r="PO340" s="368"/>
      <c r="PP340" s="368"/>
      <c r="PQ340" s="368"/>
      <c r="PR340" s="368"/>
      <c r="PS340" s="368"/>
      <c r="PT340" s="368"/>
      <c r="PU340" s="368"/>
      <c r="PV340" s="368"/>
      <c r="PW340" s="368"/>
      <c r="PX340" s="368"/>
      <c r="PY340" s="368"/>
      <c r="PZ340" s="368"/>
      <c r="QA340" s="368"/>
      <c r="QB340" s="368"/>
      <c r="QC340" s="368"/>
      <c r="QD340" s="368"/>
      <c r="QE340" s="368"/>
      <c r="QF340" s="368"/>
      <c r="QG340" s="368"/>
      <c r="QH340" s="368"/>
      <c r="QI340" s="368"/>
      <c r="QJ340" s="368"/>
      <c r="QK340" s="368"/>
      <c r="QL340" s="368"/>
      <c r="QM340" s="368"/>
      <c r="QN340" s="368"/>
      <c r="QO340" s="368"/>
      <c r="QP340" s="368"/>
      <c r="QQ340" s="368"/>
      <c r="QR340" s="368"/>
      <c r="QS340" s="368"/>
      <c r="QT340" s="368"/>
      <c r="QU340" s="368"/>
      <c r="QV340" s="368"/>
      <c r="QW340" s="368"/>
      <c r="QX340" s="368"/>
      <c r="QY340" s="368"/>
      <c r="QZ340" s="368"/>
      <c r="RA340" s="368"/>
      <c r="RB340" s="368"/>
      <c r="RC340" s="368"/>
      <c r="RD340" s="368"/>
      <c r="RE340" s="368"/>
      <c r="RF340" s="368"/>
      <c r="RG340" s="368"/>
      <c r="RH340" s="368"/>
      <c r="RI340" s="368"/>
      <c r="RJ340" s="368"/>
      <c r="RK340" s="368"/>
      <c r="RL340" s="368"/>
      <c r="RM340" s="368"/>
      <c r="RN340" s="368"/>
      <c r="RO340" s="368"/>
      <c r="RP340" s="368"/>
      <c r="RQ340" s="368"/>
      <c r="RR340" s="368"/>
      <c r="RS340" s="368"/>
      <c r="RT340" s="368"/>
      <c r="RU340" s="368"/>
      <c r="RV340" s="368"/>
      <c r="RW340" s="368"/>
      <c r="RX340" s="368"/>
      <c r="RY340" s="368"/>
      <c r="RZ340" s="368"/>
      <c r="SA340" s="368"/>
      <c r="SB340" s="368"/>
      <c r="SC340" s="368"/>
      <c r="SD340" s="368"/>
      <c r="SE340" s="368"/>
      <c r="SF340" s="368"/>
      <c r="SG340" s="368"/>
    </row>
    <row r="341" spans="1:501">
      <c r="A341" s="368"/>
      <c r="B341" s="98"/>
      <c r="C341" s="368"/>
      <c r="D341" s="368"/>
      <c r="E341" s="368"/>
      <c r="F341" s="368"/>
      <c r="G341" s="368"/>
      <c r="H341" s="368"/>
      <c r="I341" s="368"/>
      <c r="J341" s="368"/>
      <c r="K341" s="368"/>
      <c r="L341" s="368"/>
      <c r="M341" s="368"/>
      <c r="N341" s="368"/>
      <c r="O341" s="385"/>
      <c r="P341" s="368"/>
      <c r="Q341" s="368"/>
      <c r="R341" s="368"/>
      <c r="S341" s="368"/>
      <c r="T341" s="368"/>
      <c r="U341" s="368"/>
      <c r="V341" s="368"/>
      <c r="W341" s="368"/>
      <c r="X341" s="368"/>
      <c r="Y341" s="368"/>
      <c r="Z341" s="368"/>
      <c r="AA341" s="368"/>
      <c r="AB341" s="368"/>
      <c r="AC341" s="368"/>
      <c r="AD341" s="368"/>
      <c r="AE341" s="368"/>
      <c r="AF341" s="368"/>
      <c r="AG341" s="368"/>
      <c r="AH341" s="98" t="s">
        <v>397</v>
      </c>
      <c r="AI341" s="98" t="s">
        <v>397</v>
      </c>
      <c r="AJ341" s="98" t="s">
        <v>397</v>
      </c>
      <c r="AK341" s="98" t="s">
        <v>397</v>
      </c>
      <c r="AL341" s="98" t="s">
        <v>397</v>
      </c>
      <c r="AM341" s="98" t="s">
        <v>397</v>
      </c>
      <c r="AN341" s="98" t="s">
        <v>397</v>
      </c>
      <c r="AO341" s="98" t="s">
        <v>397</v>
      </c>
      <c r="AP341" s="98" t="s">
        <v>397</v>
      </c>
      <c r="AQ341" s="98" t="s">
        <v>397</v>
      </c>
      <c r="AR341" s="98" t="s">
        <v>397</v>
      </c>
      <c r="AS341" s="98" t="s">
        <v>397</v>
      </c>
      <c r="AT341" s="98" t="s">
        <v>397</v>
      </c>
      <c r="AU341" s="98" t="s">
        <v>397</v>
      </c>
      <c r="AV341" s="98" t="s">
        <v>397</v>
      </c>
      <c r="AW341" s="98" t="s">
        <v>397</v>
      </c>
      <c r="AX341" s="98" t="s">
        <v>397</v>
      </c>
      <c r="AY341" s="98" t="s">
        <v>397</v>
      </c>
      <c r="AZ341" s="98" t="s">
        <v>397</v>
      </c>
      <c r="BA341" s="98" t="s">
        <v>397</v>
      </c>
      <c r="BB341" s="98" t="s">
        <v>397</v>
      </c>
      <c r="BC341" s="98" t="s">
        <v>397</v>
      </c>
      <c r="BD341" s="98" t="s">
        <v>397</v>
      </c>
      <c r="BE341" s="98" t="s">
        <v>397</v>
      </c>
      <c r="BF341" s="98" t="s">
        <v>397</v>
      </c>
      <c r="BG341" s="98" t="s">
        <v>397</v>
      </c>
      <c r="BH341" s="98" t="s">
        <v>397</v>
      </c>
      <c r="BI341" s="98" t="s">
        <v>397</v>
      </c>
      <c r="BJ341" s="98" t="s">
        <v>397</v>
      </c>
      <c r="BK341" s="98" t="s">
        <v>397</v>
      </c>
      <c r="BL341" s="98" t="s">
        <v>397</v>
      </c>
      <c r="BM341" s="98" t="s">
        <v>397</v>
      </c>
      <c r="BN341" s="98" t="s">
        <v>397</v>
      </c>
      <c r="BO341" s="98" t="s">
        <v>397</v>
      </c>
      <c r="BP341" s="98" t="s">
        <v>397</v>
      </c>
      <c r="BQ341" s="98" t="s">
        <v>397</v>
      </c>
      <c r="BR341" s="98" t="s">
        <v>397</v>
      </c>
      <c r="BS341" s="98" t="s">
        <v>397</v>
      </c>
      <c r="BT341" s="98" t="s">
        <v>397</v>
      </c>
      <c r="BU341" s="98" t="s">
        <v>397</v>
      </c>
      <c r="BV341" s="98" t="s">
        <v>397</v>
      </c>
      <c r="BW341" s="98" t="s">
        <v>397</v>
      </c>
      <c r="BX341" s="98" t="s">
        <v>397</v>
      </c>
      <c r="BY341" s="98" t="s">
        <v>397</v>
      </c>
      <c r="BZ341" s="98" t="s">
        <v>397</v>
      </c>
      <c r="CA341" s="98"/>
      <c r="CB341" s="98"/>
      <c r="CC341" s="98"/>
      <c r="CD341" s="98"/>
      <c r="CE341" s="98"/>
      <c r="CF341" s="98"/>
      <c r="CG341" s="98"/>
      <c r="CH341" s="98"/>
      <c r="CI341" s="98"/>
      <c r="CJ341" s="98"/>
      <c r="CK341" s="98"/>
      <c r="CL341" s="98"/>
      <c r="CM341" s="98"/>
      <c r="CN341" s="98"/>
      <c r="CO341" s="98"/>
      <c r="CP341" s="98"/>
      <c r="CQ341" s="98"/>
      <c r="CR341" s="98"/>
      <c r="CS341" s="98"/>
      <c r="CT341" s="98"/>
      <c r="CU341" s="98"/>
      <c r="CV341" s="98"/>
      <c r="CW341" s="98"/>
      <c r="CX341" s="98"/>
      <c r="CY341" s="98"/>
      <c r="CZ341" s="98"/>
      <c r="DA341" s="98"/>
      <c r="DB341" s="98"/>
      <c r="DV341" s="368"/>
      <c r="DW341" s="368"/>
      <c r="DX341" s="368"/>
      <c r="DY341" s="368"/>
      <c r="DZ341" s="368"/>
      <c r="EA341" s="368"/>
      <c r="EB341" s="368"/>
      <c r="EC341" s="368"/>
      <c r="ED341" s="368"/>
      <c r="EE341" s="368"/>
      <c r="EF341" s="368"/>
      <c r="EG341" s="368"/>
      <c r="EH341" s="368"/>
      <c r="EI341" s="368"/>
      <c r="EJ341" s="368"/>
      <c r="EK341" s="368"/>
      <c r="EL341" s="368"/>
      <c r="EM341" s="368"/>
      <c r="EN341" s="368"/>
      <c r="EO341" s="368"/>
      <c r="EP341" s="368"/>
      <c r="EQ341" s="368"/>
      <c r="ER341" s="368"/>
      <c r="ES341" s="368"/>
      <c r="ET341" s="368"/>
      <c r="EU341" s="368"/>
      <c r="EV341" s="368"/>
      <c r="EW341" s="368"/>
      <c r="EX341" s="368"/>
      <c r="EY341" s="368"/>
      <c r="EZ341" s="368"/>
      <c r="FA341" s="368"/>
      <c r="FB341" s="368"/>
      <c r="FC341" s="368"/>
      <c r="FD341" s="368"/>
      <c r="FE341" s="368"/>
      <c r="FF341" s="368"/>
      <c r="FG341" s="368"/>
      <c r="FH341" s="368"/>
      <c r="FI341" s="368"/>
      <c r="FJ341" s="368"/>
      <c r="FK341" s="368"/>
      <c r="FL341" s="368"/>
      <c r="FM341" s="368"/>
      <c r="FN341" s="368"/>
      <c r="FO341" s="368"/>
      <c r="FP341" s="368"/>
      <c r="FQ341" s="368"/>
      <c r="FR341" s="368"/>
      <c r="FS341" s="368"/>
      <c r="FT341" s="368"/>
      <c r="FU341" s="368"/>
      <c r="FV341" s="368"/>
      <c r="FW341" s="368"/>
      <c r="FX341" s="368"/>
      <c r="FY341" s="368"/>
      <c r="FZ341" s="368"/>
      <c r="GA341" s="368"/>
      <c r="GB341" s="368"/>
      <c r="GC341" s="368"/>
      <c r="GD341" s="368"/>
      <c r="GE341" s="368"/>
      <c r="GF341" s="368"/>
      <c r="GG341" s="368"/>
      <c r="GH341" s="368"/>
      <c r="GI341" s="368"/>
      <c r="GJ341" s="368"/>
      <c r="GK341" s="368"/>
      <c r="GL341" s="368"/>
      <c r="GM341" s="368"/>
      <c r="GN341" s="368"/>
      <c r="GO341" s="368"/>
      <c r="GP341" s="368"/>
      <c r="GQ341" s="368"/>
      <c r="GR341" s="368"/>
      <c r="GS341" s="368"/>
      <c r="GT341" s="368"/>
      <c r="GU341" s="368"/>
      <c r="GV341" s="368"/>
      <c r="GW341" s="368"/>
      <c r="GX341" s="368"/>
      <c r="GY341" s="368"/>
      <c r="GZ341" s="368"/>
      <c r="HA341" s="368"/>
      <c r="HB341" s="368"/>
      <c r="HC341" s="368"/>
      <c r="HD341" s="368"/>
      <c r="HE341" s="368"/>
      <c r="HF341" s="368"/>
      <c r="HG341" s="368"/>
      <c r="HH341" s="368"/>
      <c r="HI341" s="368"/>
      <c r="HJ341" s="368"/>
      <c r="HK341" s="368"/>
      <c r="HL341" s="368"/>
      <c r="HM341" s="368"/>
      <c r="HN341" s="368"/>
      <c r="HO341" s="368"/>
      <c r="HP341" s="368"/>
      <c r="HQ341" s="368"/>
      <c r="HR341" s="368"/>
      <c r="HS341" s="368"/>
      <c r="HT341" s="368"/>
      <c r="HU341" s="368"/>
      <c r="HV341" s="368"/>
      <c r="HW341" s="368"/>
      <c r="HX341" s="368"/>
      <c r="HY341" s="368"/>
      <c r="HZ341" s="368"/>
      <c r="IA341" s="368"/>
      <c r="IB341" s="368"/>
      <c r="IC341" s="368"/>
      <c r="ID341" s="368"/>
      <c r="IE341" s="368"/>
      <c r="IF341" s="368"/>
      <c r="IG341" s="368"/>
      <c r="IH341" s="368"/>
      <c r="II341" s="368"/>
      <c r="IJ341" s="368"/>
      <c r="IK341" s="368"/>
      <c r="IL341" s="368"/>
      <c r="IM341" s="368"/>
      <c r="IN341" s="368"/>
      <c r="IO341" s="368"/>
      <c r="IP341" s="368"/>
      <c r="IQ341" s="368"/>
      <c r="IR341" s="368"/>
      <c r="IS341" s="368"/>
      <c r="IT341" s="368"/>
      <c r="IU341" s="368"/>
      <c r="IV341" s="368"/>
      <c r="IW341" s="368"/>
      <c r="IX341" s="368"/>
      <c r="IY341" s="368"/>
      <c r="IZ341" s="368"/>
      <c r="JA341" s="368"/>
      <c r="JB341" s="368"/>
      <c r="JC341" s="368"/>
      <c r="JD341" s="368"/>
      <c r="JE341" s="368"/>
      <c r="JF341" s="368"/>
      <c r="JG341" s="368"/>
      <c r="JH341" s="368"/>
      <c r="JI341" s="368"/>
      <c r="JJ341" s="368"/>
      <c r="JK341" s="368"/>
      <c r="JL341" s="368"/>
      <c r="JM341" s="368"/>
      <c r="JN341" s="368"/>
      <c r="JO341" s="368"/>
      <c r="JP341" s="368"/>
      <c r="JQ341" s="368"/>
      <c r="JR341" s="368"/>
      <c r="JS341" s="368"/>
      <c r="JT341" s="368"/>
      <c r="JU341" s="368"/>
      <c r="JV341" s="368"/>
      <c r="JW341" s="368"/>
      <c r="JX341" s="368"/>
      <c r="JY341" s="368"/>
      <c r="JZ341" s="368"/>
      <c r="KA341" s="368"/>
      <c r="KB341" s="368"/>
      <c r="KC341" s="368"/>
      <c r="KD341" s="368"/>
      <c r="KE341" s="368"/>
      <c r="KF341" s="368"/>
      <c r="KG341" s="368"/>
      <c r="KH341" s="368"/>
      <c r="KI341" s="368"/>
      <c r="KJ341" s="368"/>
      <c r="KK341" s="368"/>
      <c r="KL341" s="368"/>
      <c r="KM341" s="368"/>
      <c r="KN341" s="368"/>
      <c r="KO341" s="368"/>
      <c r="KP341" s="368"/>
      <c r="KQ341" s="368"/>
      <c r="KR341" s="368"/>
      <c r="KS341" s="368"/>
      <c r="KT341" s="368"/>
      <c r="KU341" s="368"/>
      <c r="KV341" s="368"/>
      <c r="KW341" s="368"/>
      <c r="KX341" s="368"/>
      <c r="LH341" s="368"/>
      <c r="LI341" s="368"/>
      <c r="LJ341" s="368"/>
      <c r="LK341" s="368"/>
      <c r="LL341" s="368"/>
      <c r="LM341" s="368"/>
      <c r="LN341" s="368"/>
      <c r="LO341" s="368"/>
      <c r="LP341" s="368"/>
      <c r="LQ341" s="368"/>
      <c r="LR341" s="368"/>
      <c r="LS341" s="368"/>
      <c r="LT341" s="368"/>
      <c r="LU341" s="368"/>
      <c r="LV341" s="368"/>
      <c r="LW341" s="368"/>
      <c r="LX341" s="368"/>
      <c r="LY341" s="368"/>
      <c r="LZ341" s="368"/>
      <c r="MA341" s="368"/>
      <c r="MB341" s="368"/>
      <c r="MC341" s="368"/>
      <c r="MD341" s="368"/>
      <c r="ME341" s="368"/>
      <c r="MF341" s="368"/>
      <c r="MG341" s="368"/>
      <c r="MH341" s="368"/>
      <c r="MI341" s="368"/>
      <c r="MJ341" s="368"/>
      <c r="MK341" s="368"/>
      <c r="ML341" s="368"/>
      <c r="MM341" s="368"/>
      <c r="MN341" s="368"/>
      <c r="MO341" s="368"/>
      <c r="MP341" s="368"/>
      <c r="MQ341" s="368"/>
      <c r="MR341" s="368"/>
      <c r="MS341" s="368"/>
      <c r="MT341" s="368"/>
      <c r="MU341" s="368"/>
      <c r="MV341" s="368"/>
      <c r="MW341" s="368"/>
      <c r="MX341" s="368"/>
      <c r="MY341" s="368"/>
      <c r="MZ341" s="368"/>
      <c r="NA341" s="368"/>
      <c r="NB341" s="368"/>
      <c r="NC341" s="368"/>
      <c r="ND341" s="368"/>
      <c r="NE341" s="368"/>
      <c r="NF341" s="368"/>
      <c r="NG341" s="368"/>
      <c r="NH341" s="368"/>
      <c r="NI341" s="368"/>
      <c r="NJ341" s="368"/>
      <c r="NK341" s="368"/>
      <c r="NL341" s="368"/>
      <c r="NM341" s="368"/>
      <c r="NN341" s="368"/>
      <c r="NO341" s="368"/>
      <c r="NP341" s="368"/>
      <c r="NQ341" s="368"/>
      <c r="NR341" s="368"/>
      <c r="NS341" s="368"/>
      <c r="NT341" s="368"/>
      <c r="NU341" s="368"/>
      <c r="NV341" s="368"/>
      <c r="NW341" s="368"/>
      <c r="NX341" s="368"/>
      <c r="NY341" s="368"/>
      <c r="NZ341" s="368"/>
      <c r="OA341" s="368"/>
      <c r="OB341" s="368"/>
      <c r="OC341" s="368"/>
      <c r="OD341" s="368"/>
      <c r="OE341" s="368"/>
      <c r="OF341" s="368"/>
      <c r="OG341" s="368"/>
      <c r="OH341" s="368"/>
      <c r="OI341" s="368"/>
      <c r="OJ341" s="368"/>
      <c r="OK341" s="368"/>
      <c r="OL341" s="368"/>
      <c r="OM341" s="368"/>
      <c r="ON341" s="368"/>
      <c r="OO341" s="368"/>
      <c r="OP341" s="368"/>
      <c r="OQ341" s="368"/>
      <c r="OR341" s="368"/>
      <c r="OS341" s="368"/>
      <c r="OT341" s="368"/>
      <c r="OU341" s="368"/>
      <c r="OV341" s="368"/>
      <c r="OW341" s="368"/>
      <c r="OX341" s="368"/>
      <c r="OY341" s="368"/>
      <c r="OZ341" s="368"/>
      <c r="PA341" s="368"/>
      <c r="PB341" s="368"/>
      <c r="PC341" s="368"/>
      <c r="PD341" s="368"/>
      <c r="PE341" s="368"/>
      <c r="PF341" s="368"/>
      <c r="PG341" s="368"/>
      <c r="PH341" s="368"/>
      <c r="PI341" s="368"/>
      <c r="PJ341" s="368"/>
      <c r="PK341" s="368"/>
      <c r="PL341" s="368"/>
      <c r="PM341" s="368"/>
      <c r="PN341" s="368"/>
      <c r="PO341" s="368"/>
      <c r="PP341" s="368"/>
      <c r="PQ341" s="368"/>
      <c r="PR341" s="368"/>
      <c r="PS341" s="368"/>
      <c r="PT341" s="368"/>
      <c r="PU341" s="368"/>
      <c r="PV341" s="368"/>
      <c r="PW341" s="368"/>
      <c r="PX341" s="368"/>
      <c r="PY341" s="368"/>
      <c r="PZ341" s="368"/>
      <c r="QA341" s="368"/>
      <c r="QB341" s="368"/>
      <c r="QC341" s="368"/>
      <c r="QD341" s="368"/>
      <c r="QE341" s="368"/>
      <c r="QF341" s="368"/>
      <c r="QG341" s="368"/>
      <c r="QH341" s="368"/>
      <c r="QI341" s="368"/>
      <c r="QJ341" s="368"/>
      <c r="QK341" s="368"/>
      <c r="QL341" s="368"/>
      <c r="QM341" s="368"/>
      <c r="QN341" s="368"/>
      <c r="QO341" s="368"/>
      <c r="QP341" s="368"/>
      <c r="QQ341" s="368"/>
      <c r="QR341" s="368"/>
      <c r="QS341" s="368"/>
      <c r="QT341" s="368"/>
      <c r="QU341" s="368"/>
      <c r="QV341" s="368"/>
      <c r="QW341" s="368"/>
      <c r="QX341" s="368"/>
      <c r="QY341" s="368"/>
      <c r="QZ341" s="368"/>
      <c r="RA341" s="368"/>
      <c r="RB341" s="368"/>
      <c r="RC341" s="368"/>
      <c r="RD341" s="368"/>
      <c r="RE341" s="368"/>
      <c r="RF341" s="368"/>
      <c r="RG341" s="368"/>
      <c r="RH341" s="368"/>
      <c r="RI341" s="368"/>
      <c r="RJ341" s="368"/>
      <c r="RK341" s="368"/>
      <c r="RL341" s="368"/>
      <c r="RM341" s="368"/>
      <c r="RN341" s="368"/>
      <c r="RO341" s="368"/>
      <c r="RP341" s="368"/>
      <c r="RQ341" s="368"/>
      <c r="RR341" s="368"/>
      <c r="RS341" s="368"/>
      <c r="RT341" s="368"/>
      <c r="RU341" s="368"/>
      <c r="RV341" s="368"/>
      <c r="RW341" s="368"/>
      <c r="RX341" s="368"/>
      <c r="RY341" s="368"/>
      <c r="RZ341" s="368"/>
      <c r="SA341" s="368"/>
      <c r="SB341" s="368"/>
      <c r="SC341" s="368"/>
      <c r="SD341" s="368"/>
      <c r="SE341" s="368"/>
      <c r="SF341" s="368"/>
      <c r="SG341" s="368"/>
    </row>
    <row r="342" spans="1:501">
      <c r="A342" s="368"/>
      <c r="B342" s="98"/>
      <c r="C342" s="368"/>
      <c r="D342" s="368"/>
      <c r="E342" s="368"/>
      <c r="F342" s="368"/>
      <c r="G342" s="368"/>
      <c r="H342" s="368"/>
      <c r="I342" s="368"/>
      <c r="J342" s="368"/>
      <c r="K342" s="368"/>
      <c r="L342" s="368"/>
      <c r="M342" s="368"/>
      <c r="N342" s="368"/>
      <c r="O342" s="385"/>
      <c r="P342" s="368"/>
      <c r="Q342" s="368"/>
      <c r="R342" s="368"/>
      <c r="S342" s="368"/>
      <c r="T342" s="368"/>
      <c r="U342" s="368"/>
      <c r="V342" s="368"/>
      <c r="W342" s="368"/>
      <c r="X342" s="368"/>
      <c r="Y342" s="368"/>
      <c r="Z342" s="368"/>
      <c r="AA342" s="368"/>
      <c r="AB342" s="368"/>
      <c r="AC342" s="368"/>
      <c r="AD342" s="368"/>
      <c r="AE342" s="368"/>
      <c r="AF342" s="368"/>
      <c r="AG342" s="368"/>
      <c r="AH342" s="98" t="s">
        <v>397</v>
      </c>
      <c r="AI342" s="98" t="s">
        <v>397</v>
      </c>
      <c r="AJ342" s="98" t="s">
        <v>397</v>
      </c>
      <c r="AK342" s="98" t="s">
        <v>397</v>
      </c>
      <c r="AL342" s="98" t="s">
        <v>397</v>
      </c>
      <c r="AM342" s="98" t="s">
        <v>397</v>
      </c>
      <c r="AN342" s="98" t="s">
        <v>397</v>
      </c>
      <c r="AO342" s="98" t="s">
        <v>397</v>
      </c>
      <c r="AP342" s="98" t="s">
        <v>397</v>
      </c>
      <c r="AQ342" s="98" t="s">
        <v>397</v>
      </c>
      <c r="AR342" s="98" t="s">
        <v>397</v>
      </c>
      <c r="AS342" s="98" t="s">
        <v>397</v>
      </c>
      <c r="AT342" s="98" t="s">
        <v>397</v>
      </c>
      <c r="AU342" s="98" t="s">
        <v>397</v>
      </c>
      <c r="AV342" s="98" t="s">
        <v>397</v>
      </c>
      <c r="AW342" s="98" t="s">
        <v>397</v>
      </c>
      <c r="AX342" s="98" t="s">
        <v>397</v>
      </c>
      <c r="AY342" s="98" t="s">
        <v>397</v>
      </c>
      <c r="AZ342" s="98" t="s">
        <v>397</v>
      </c>
      <c r="BA342" s="98" t="s">
        <v>397</v>
      </c>
      <c r="BB342" s="98" t="s">
        <v>397</v>
      </c>
      <c r="BC342" s="98" t="s">
        <v>397</v>
      </c>
      <c r="BD342" s="98" t="s">
        <v>397</v>
      </c>
      <c r="BE342" s="98" t="s">
        <v>397</v>
      </c>
      <c r="BF342" s="98" t="s">
        <v>397</v>
      </c>
      <c r="BG342" s="98" t="s">
        <v>397</v>
      </c>
      <c r="BH342" s="98" t="s">
        <v>397</v>
      </c>
      <c r="BI342" s="98" t="s">
        <v>397</v>
      </c>
      <c r="BJ342" s="98" t="s">
        <v>397</v>
      </c>
      <c r="BK342" s="98" t="s">
        <v>397</v>
      </c>
      <c r="BL342" s="98" t="s">
        <v>397</v>
      </c>
      <c r="BM342" s="98" t="s">
        <v>397</v>
      </c>
      <c r="BN342" s="98" t="s">
        <v>397</v>
      </c>
      <c r="BO342" s="98" t="s">
        <v>397</v>
      </c>
      <c r="BP342" s="98" t="s">
        <v>397</v>
      </c>
      <c r="BQ342" s="98" t="s">
        <v>397</v>
      </c>
      <c r="BR342" s="98" t="s">
        <v>397</v>
      </c>
      <c r="BS342" s="98" t="s">
        <v>397</v>
      </c>
      <c r="BT342" s="98" t="s">
        <v>397</v>
      </c>
      <c r="BU342" s="98" t="s">
        <v>397</v>
      </c>
      <c r="BV342" s="98" t="s">
        <v>397</v>
      </c>
      <c r="BW342" s="98" t="s">
        <v>397</v>
      </c>
      <c r="BX342" s="98" t="s">
        <v>397</v>
      </c>
      <c r="BY342" s="98" t="s">
        <v>397</v>
      </c>
      <c r="BZ342" s="98" t="s">
        <v>397</v>
      </c>
      <c r="CA342" s="98"/>
      <c r="CB342" s="98"/>
      <c r="CC342" s="98"/>
      <c r="CD342" s="98"/>
      <c r="CE342" s="98"/>
      <c r="CF342" s="98"/>
      <c r="CG342" s="98"/>
      <c r="CH342" s="98"/>
      <c r="CI342" s="98"/>
      <c r="CJ342" s="98"/>
      <c r="CK342" s="98"/>
      <c r="CL342" s="98"/>
      <c r="CM342" s="98"/>
      <c r="CN342" s="98"/>
      <c r="CO342" s="98"/>
      <c r="CP342" s="98"/>
      <c r="CQ342" s="98"/>
      <c r="CR342" s="98"/>
      <c r="CS342" s="98"/>
      <c r="CT342" s="98"/>
      <c r="CU342" s="98"/>
      <c r="CV342" s="98"/>
      <c r="CW342" s="98"/>
      <c r="CX342" s="98"/>
      <c r="CY342" s="98"/>
      <c r="CZ342" s="98"/>
      <c r="DA342" s="98"/>
      <c r="DB342" s="98"/>
      <c r="DV342" s="368"/>
      <c r="DW342" s="368"/>
      <c r="DX342" s="368"/>
      <c r="DY342" s="368"/>
      <c r="DZ342" s="368"/>
      <c r="EA342" s="368"/>
      <c r="EB342" s="368"/>
      <c r="EC342" s="368"/>
      <c r="ED342" s="368"/>
      <c r="EE342" s="368"/>
      <c r="EF342" s="368"/>
      <c r="EG342" s="368"/>
      <c r="EH342" s="368"/>
      <c r="EI342" s="368"/>
      <c r="EJ342" s="368"/>
      <c r="EK342" s="368"/>
      <c r="EL342" s="368"/>
      <c r="EM342" s="368"/>
      <c r="EN342" s="368"/>
      <c r="EO342" s="368"/>
      <c r="EP342" s="368"/>
      <c r="EQ342" s="368"/>
      <c r="ER342" s="368"/>
      <c r="ES342" s="368"/>
      <c r="ET342" s="368"/>
      <c r="EU342" s="368"/>
      <c r="EV342" s="368"/>
      <c r="EW342" s="368"/>
      <c r="EX342" s="368"/>
      <c r="EY342" s="368"/>
      <c r="EZ342" s="368"/>
      <c r="FA342" s="368"/>
      <c r="FB342" s="368"/>
      <c r="FC342" s="368"/>
      <c r="FD342" s="368"/>
      <c r="FE342" s="368"/>
      <c r="FF342" s="368"/>
      <c r="FG342" s="368"/>
      <c r="FH342" s="368"/>
      <c r="FI342" s="368"/>
      <c r="FJ342" s="368"/>
      <c r="FK342" s="368"/>
      <c r="FL342" s="368"/>
      <c r="FM342" s="368"/>
      <c r="FN342" s="368"/>
      <c r="FO342" s="368"/>
      <c r="FP342" s="368"/>
      <c r="FQ342" s="368"/>
      <c r="FR342" s="368"/>
      <c r="FS342" s="368"/>
      <c r="FT342" s="368"/>
      <c r="FU342" s="368"/>
      <c r="FV342" s="368"/>
      <c r="FW342" s="368"/>
      <c r="FX342" s="368"/>
      <c r="FY342" s="368"/>
      <c r="FZ342" s="368"/>
      <c r="GA342" s="368"/>
      <c r="GB342" s="368"/>
      <c r="GC342" s="368"/>
      <c r="GD342" s="368"/>
      <c r="GE342" s="368"/>
      <c r="GF342" s="368"/>
      <c r="GG342" s="368"/>
      <c r="GH342" s="368"/>
      <c r="GI342" s="368"/>
      <c r="GJ342" s="368"/>
      <c r="GK342" s="368"/>
      <c r="GL342" s="368"/>
      <c r="GM342" s="368"/>
      <c r="GN342" s="368"/>
      <c r="GO342" s="368"/>
      <c r="GP342" s="368"/>
      <c r="GQ342" s="368"/>
      <c r="GR342" s="368"/>
      <c r="GS342" s="368"/>
      <c r="GT342" s="368"/>
      <c r="GU342" s="368"/>
      <c r="GV342" s="368"/>
      <c r="GW342" s="368"/>
      <c r="GX342" s="368"/>
      <c r="GY342" s="368"/>
      <c r="GZ342" s="368"/>
      <c r="HA342" s="368"/>
      <c r="HB342" s="368"/>
      <c r="HC342" s="368"/>
      <c r="HD342" s="368"/>
      <c r="HE342" s="368"/>
      <c r="HF342" s="368"/>
      <c r="HG342" s="368"/>
      <c r="HH342" s="368"/>
      <c r="HI342" s="368"/>
      <c r="HJ342" s="368"/>
      <c r="HK342" s="368"/>
      <c r="HL342" s="368"/>
      <c r="HM342" s="368"/>
      <c r="HN342" s="368"/>
      <c r="HO342" s="368"/>
      <c r="HP342" s="368"/>
      <c r="HQ342" s="368"/>
      <c r="HR342" s="368"/>
      <c r="HS342" s="368"/>
      <c r="HT342" s="368"/>
      <c r="HU342" s="368"/>
      <c r="HV342" s="368"/>
      <c r="HW342" s="368"/>
      <c r="HX342" s="368"/>
      <c r="HY342" s="368"/>
      <c r="HZ342" s="368"/>
      <c r="IA342" s="368"/>
      <c r="IB342" s="368"/>
      <c r="IC342" s="368"/>
      <c r="ID342" s="368"/>
      <c r="IE342" s="368"/>
      <c r="IF342" s="368"/>
      <c r="IG342" s="368"/>
      <c r="IH342" s="368"/>
      <c r="II342" s="368"/>
      <c r="IJ342" s="368"/>
      <c r="IK342" s="368"/>
      <c r="IL342" s="368"/>
      <c r="IM342" s="368"/>
      <c r="IN342" s="368"/>
      <c r="IO342" s="368"/>
      <c r="IP342" s="368"/>
      <c r="IQ342" s="368"/>
      <c r="IR342" s="368"/>
      <c r="IS342" s="368"/>
      <c r="IT342" s="368"/>
      <c r="IU342" s="368"/>
      <c r="IV342" s="368"/>
      <c r="IW342" s="368"/>
      <c r="IX342" s="368"/>
      <c r="IY342" s="368"/>
      <c r="IZ342" s="368"/>
      <c r="JA342" s="368"/>
      <c r="JB342" s="368"/>
      <c r="JC342" s="368"/>
      <c r="JD342" s="368"/>
      <c r="JE342" s="368"/>
      <c r="JF342" s="368"/>
      <c r="JG342" s="368"/>
      <c r="JH342" s="368"/>
      <c r="JI342" s="368"/>
      <c r="JJ342" s="368"/>
      <c r="JK342" s="368"/>
      <c r="JL342" s="368"/>
      <c r="JM342" s="368"/>
      <c r="JN342" s="368"/>
      <c r="JO342" s="368"/>
      <c r="JP342" s="368"/>
      <c r="JQ342" s="368"/>
      <c r="JR342" s="368"/>
      <c r="JS342" s="368"/>
      <c r="JT342" s="368"/>
      <c r="JU342" s="368"/>
      <c r="JV342" s="368"/>
      <c r="JW342" s="368"/>
      <c r="JX342" s="368"/>
      <c r="JY342" s="368"/>
      <c r="JZ342" s="368"/>
      <c r="KA342" s="368"/>
      <c r="KB342" s="368"/>
      <c r="KC342" s="368"/>
      <c r="KD342" s="368"/>
      <c r="KE342" s="368"/>
      <c r="KF342" s="368"/>
      <c r="KG342" s="368"/>
      <c r="KH342" s="368"/>
      <c r="KI342" s="368"/>
      <c r="KJ342" s="368"/>
      <c r="KK342" s="368"/>
      <c r="KL342" s="368"/>
      <c r="KM342" s="368"/>
      <c r="KN342" s="368"/>
      <c r="KO342" s="368"/>
      <c r="KP342" s="368"/>
      <c r="KQ342" s="368"/>
      <c r="KR342" s="368"/>
      <c r="KS342" s="368"/>
      <c r="KT342" s="368"/>
      <c r="KU342" s="368"/>
      <c r="KV342" s="368"/>
      <c r="KW342" s="368"/>
      <c r="KX342" s="368"/>
      <c r="LH342" s="368"/>
      <c r="LI342" s="368"/>
      <c r="LJ342" s="368"/>
      <c r="LK342" s="368"/>
      <c r="LL342" s="368"/>
      <c r="LM342" s="368"/>
      <c r="LN342" s="368"/>
      <c r="LO342" s="368"/>
      <c r="LP342" s="368"/>
      <c r="LQ342" s="368"/>
      <c r="LR342" s="368"/>
      <c r="LS342" s="368"/>
      <c r="LT342" s="368"/>
      <c r="LU342" s="368"/>
      <c r="LV342" s="368"/>
      <c r="LW342" s="368"/>
      <c r="LX342" s="368"/>
      <c r="LY342" s="368"/>
      <c r="LZ342" s="368"/>
      <c r="MA342" s="368"/>
      <c r="MB342" s="368"/>
      <c r="MC342" s="368"/>
      <c r="MD342" s="368"/>
      <c r="ME342" s="368"/>
      <c r="MF342" s="368"/>
      <c r="MG342" s="368"/>
      <c r="MH342" s="368"/>
      <c r="MI342" s="368"/>
      <c r="MJ342" s="368"/>
      <c r="MK342" s="368"/>
      <c r="ML342" s="368"/>
      <c r="MM342" s="368"/>
      <c r="MN342" s="368"/>
      <c r="MO342" s="368"/>
      <c r="MP342" s="368"/>
      <c r="MQ342" s="368"/>
      <c r="MR342" s="368"/>
      <c r="MS342" s="368"/>
      <c r="MT342" s="368"/>
      <c r="MU342" s="368"/>
      <c r="MV342" s="368"/>
      <c r="MW342" s="368"/>
      <c r="MX342" s="368"/>
      <c r="MY342" s="368"/>
      <c r="MZ342" s="368"/>
      <c r="NA342" s="368"/>
      <c r="NB342" s="368"/>
      <c r="NC342" s="368"/>
      <c r="ND342" s="368"/>
      <c r="NE342" s="368"/>
      <c r="NF342" s="368"/>
      <c r="NG342" s="368"/>
      <c r="NH342" s="368"/>
      <c r="NI342" s="368"/>
      <c r="NJ342" s="368"/>
      <c r="NK342" s="368"/>
      <c r="NL342" s="368"/>
      <c r="NM342" s="368"/>
      <c r="NN342" s="368"/>
      <c r="NO342" s="368"/>
      <c r="NP342" s="368"/>
      <c r="NQ342" s="368"/>
      <c r="NR342" s="368"/>
      <c r="NS342" s="368"/>
      <c r="NT342" s="368"/>
      <c r="NU342" s="368"/>
      <c r="NV342" s="368"/>
      <c r="NW342" s="368"/>
      <c r="NX342" s="368"/>
      <c r="NY342" s="368"/>
      <c r="NZ342" s="368"/>
      <c r="OA342" s="368"/>
      <c r="OB342" s="368"/>
      <c r="OC342" s="368"/>
      <c r="OD342" s="368"/>
      <c r="OE342" s="368"/>
      <c r="OF342" s="368"/>
      <c r="OG342" s="368"/>
      <c r="OH342" s="368"/>
      <c r="OI342" s="368"/>
      <c r="OJ342" s="368"/>
      <c r="OK342" s="368"/>
      <c r="OL342" s="368"/>
      <c r="OM342" s="368"/>
      <c r="ON342" s="368"/>
      <c r="OO342" s="368"/>
      <c r="OP342" s="368"/>
      <c r="OQ342" s="368"/>
      <c r="OR342" s="368"/>
      <c r="OS342" s="368"/>
      <c r="OT342" s="368"/>
      <c r="OU342" s="368"/>
      <c r="OV342" s="368"/>
      <c r="OW342" s="368"/>
      <c r="OX342" s="368"/>
      <c r="OY342" s="368"/>
      <c r="OZ342" s="368"/>
      <c r="PA342" s="368"/>
      <c r="PB342" s="368"/>
      <c r="PC342" s="368"/>
      <c r="PD342" s="368"/>
      <c r="PE342" s="368"/>
      <c r="PF342" s="368"/>
      <c r="PG342" s="368"/>
      <c r="PH342" s="368"/>
      <c r="PI342" s="368"/>
      <c r="PJ342" s="368"/>
      <c r="PK342" s="368"/>
      <c r="PL342" s="368"/>
      <c r="PM342" s="368"/>
      <c r="PN342" s="368"/>
      <c r="PO342" s="368"/>
      <c r="PP342" s="368"/>
      <c r="PQ342" s="368"/>
      <c r="PR342" s="368"/>
      <c r="PS342" s="368"/>
      <c r="PT342" s="368"/>
      <c r="PU342" s="368"/>
      <c r="PV342" s="368"/>
      <c r="PW342" s="368"/>
      <c r="PX342" s="368"/>
      <c r="PY342" s="368"/>
      <c r="PZ342" s="368"/>
      <c r="QA342" s="368"/>
      <c r="QB342" s="368"/>
      <c r="QC342" s="368"/>
      <c r="QD342" s="368"/>
      <c r="QE342" s="368"/>
      <c r="QF342" s="368"/>
      <c r="QG342" s="368"/>
      <c r="QH342" s="368"/>
      <c r="QI342" s="368"/>
      <c r="QJ342" s="368"/>
      <c r="QK342" s="368"/>
      <c r="QL342" s="368"/>
      <c r="QM342" s="368"/>
      <c r="QN342" s="368"/>
      <c r="QO342" s="368"/>
      <c r="QP342" s="368"/>
      <c r="QQ342" s="368"/>
      <c r="QR342" s="368"/>
      <c r="QS342" s="368"/>
      <c r="QT342" s="368"/>
      <c r="QU342" s="368"/>
      <c r="QV342" s="368"/>
      <c r="QW342" s="368"/>
      <c r="QX342" s="368"/>
      <c r="QY342" s="368"/>
      <c r="QZ342" s="368"/>
      <c r="RA342" s="368"/>
      <c r="RB342" s="368"/>
      <c r="RC342" s="368"/>
      <c r="RD342" s="368"/>
      <c r="RE342" s="368"/>
      <c r="RF342" s="368"/>
      <c r="RG342" s="368"/>
      <c r="RH342" s="368"/>
      <c r="RI342" s="368"/>
      <c r="RJ342" s="368"/>
      <c r="RK342" s="368"/>
      <c r="RL342" s="368"/>
      <c r="RM342" s="368"/>
      <c r="RN342" s="368"/>
      <c r="RO342" s="368"/>
      <c r="RP342" s="368"/>
      <c r="RQ342" s="368"/>
      <c r="RR342" s="368"/>
      <c r="RS342" s="368"/>
      <c r="RT342" s="368"/>
      <c r="RU342" s="368"/>
      <c r="RV342" s="368"/>
      <c r="RW342" s="368"/>
      <c r="RX342" s="368"/>
      <c r="RY342" s="368"/>
      <c r="RZ342" s="368"/>
      <c r="SA342" s="368"/>
      <c r="SB342" s="368"/>
      <c r="SC342" s="368"/>
      <c r="SD342" s="368"/>
      <c r="SE342" s="368"/>
      <c r="SF342" s="368"/>
      <c r="SG342" s="368"/>
    </row>
    <row r="343" spans="1:501">
      <c r="A343" s="368"/>
      <c r="B343" s="98"/>
      <c r="C343" s="368"/>
      <c r="D343" s="368"/>
      <c r="E343" s="368"/>
      <c r="F343" s="368"/>
      <c r="G343" s="368"/>
      <c r="H343" s="368"/>
      <c r="I343" s="368"/>
      <c r="J343" s="368"/>
      <c r="K343" s="368"/>
      <c r="L343" s="368"/>
      <c r="M343" s="368"/>
      <c r="N343" s="368"/>
      <c r="O343" s="385"/>
      <c r="P343" s="368"/>
      <c r="Q343" s="368"/>
      <c r="R343" s="368"/>
      <c r="S343" s="368"/>
      <c r="T343" s="368"/>
      <c r="U343" s="368"/>
      <c r="V343" s="368"/>
      <c r="W343" s="368"/>
      <c r="X343" s="368"/>
      <c r="Y343" s="368"/>
      <c r="Z343" s="368"/>
      <c r="AA343" s="368"/>
      <c r="AB343" s="368"/>
      <c r="AC343" s="368"/>
      <c r="AD343" s="368"/>
      <c r="AE343" s="368"/>
      <c r="AF343" s="368"/>
      <c r="AG343" s="368"/>
      <c r="AH343" s="98" t="s">
        <v>397</v>
      </c>
      <c r="AI343" s="98" t="s">
        <v>397</v>
      </c>
      <c r="AJ343" s="98" t="s">
        <v>397</v>
      </c>
      <c r="AK343" s="98" t="s">
        <v>397</v>
      </c>
      <c r="AL343" s="98" t="s">
        <v>397</v>
      </c>
      <c r="AM343" s="98" t="s">
        <v>397</v>
      </c>
      <c r="AN343" s="98" t="s">
        <v>397</v>
      </c>
      <c r="AO343" s="98" t="s">
        <v>397</v>
      </c>
      <c r="AP343" s="98" t="s">
        <v>397</v>
      </c>
      <c r="AQ343" s="98" t="s">
        <v>397</v>
      </c>
      <c r="AR343" s="98" t="s">
        <v>397</v>
      </c>
      <c r="AS343" s="98" t="s">
        <v>397</v>
      </c>
      <c r="AT343" s="98" t="s">
        <v>397</v>
      </c>
      <c r="AU343" s="98" t="s">
        <v>397</v>
      </c>
      <c r="AV343" s="98" t="s">
        <v>397</v>
      </c>
      <c r="AW343" s="98" t="s">
        <v>397</v>
      </c>
      <c r="AX343" s="98" t="s">
        <v>397</v>
      </c>
      <c r="AY343" s="98" t="s">
        <v>397</v>
      </c>
      <c r="AZ343" s="98" t="s">
        <v>397</v>
      </c>
      <c r="BA343" s="98" t="s">
        <v>397</v>
      </c>
      <c r="BB343" s="98" t="s">
        <v>397</v>
      </c>
      <c r="BC343" s="98" t="s">
        <v>397</v>
      </c>
      <c r="BD343" s="98" t="s">
        <v>397</v>
      </c>
      <c r="BE343" s="98" t="s">
        <v>397</v>
      </c>
      <c r="BF343" s="98" t="s">
        <v>397</v>
      </c>
      <c r="BG343" s="98" t="s">
        <v>397</v>
      </c>
      <c r="BH343" s="98" t="s">
        <v>397</v>
      </c>
      <c r="BI343" s="98" t="s">
        <v>397</v>
      </c>
      <c r="BJ343" s="98" t="s">
        <v>397</v>
      </c>
      <c r="BK343" s="98" t="s">
        <v>397</v>
      </c>
      <c r="BL343" s="98" t="s">
        <v>397</v>
      </c>
      <c r="BM343" s="98" t="s">
        <v>397</v>
      </c>
      <c r="BN343" s="98" t="s">
        <v>397</v>
      </c>
      <c r="BO343" s="98" t="s">
        <v>397</v>
      </c>
      <c r="BP343" s="98" t="s">
        <v>397</v>
      </c>
      <c r="BQ343" s="98" t="s">
        <v>397</v>
      </c>
      <c r="BR343" s="98" t="s">
        <v>397</v>
      </c>
      <c r="BS343" s="98" t="s">
        <v>397</v>
      </c>
      <c r="BT343" s="98" t="s">
        <v>397</v>
      </c>
      <c r="BU343" s="98" t="s">
        <v>397</v>
      </c>
      <c r="BV343" s="98" t="s">
        <v>397</v>
      </c>
      <c r="BW343" s="98" t="s">
        <v>397</v>
      </c>
      <c r="BX343" s="98" t="s">
        <v>397</v>
      </c>
      <c r="BY343" s="98" t="s">
        <v>397</v>
      </c>
      <c r="BZ343" s="98" t="s">
        <v>397</v>
      </c>
      <c r="CA343" s="98"/>
      <c r="CB343" s="98"/>
      <c r="CC343" s="98"/>
      <c r="CD343" s="98"/>
      <c r="CE343" s="98"/>
      <c r="CF343" s="98"/>
      <c r="CG343" s="98"/>
      <c r="CH343" s="98"/>
      <c r="CI343" s="98"/>
      <c r="CJ343" s="98"/>
      <c r="CK343" s="98"/>
      <c r="CL343" s="98"/>
      <c r="CM343" s="98"/>
      <c r="CN343" s="98"/>
      <c r="CO343" s="98"/>
      <c r="CP343" s="98"/>
      <c r="CQ343" s="98"/>
      <c r="CR343" s="98"/>
      <c r="CS343" s="98"/>
      <c r="CT343" s="98"/>
      <c r="CU343" s="98"/>
      <c r="CV343" s="98"/>
      <c r="CW343" s="98"/>
      <c r="CX343" s="98"/>
      <c r="CY343" s="98"/>
      <c r="CZ343" s="98"/>
      <c r="DA343" s="98"/>
      <c r="DB343" s="98"/>
      <c r="DV343" s="368"/>
      <c r="DW343" s="368"/>
      <c r="DX343" s="368"/>
      <c r="DY343" s="368"/>
      <c r="DZ343" s="368"/>
      <c r="EA343" s="368"/>
      <c r="EB343" s="368"/>
      <c r="EC343" s="368"/>
      <c r="ED343" s="368"/>
      <c r="EE343" s="368"/>
      <c r="EF343" s="368"/>
      <c r="EG343" s="368"/>
      <c r="EH343" s="368"/>
      <c r="EI343" s="368"/>
      <c r="EJ343" s="368"/>
      <c r="EK343" s="368"/>
      <c r="EL343" s="368"/>
      <c r="EM343" s="368"/>
      <c r="EN343" s="368"/>
      <c r="EO343" s="368"/>
      <c r="EP343" s="368"/>
      <c r="EQ343" s="368"/>
      <c r="ER343" s="368"/>
      <c r="ES343" s="368"/>
      <c r="ET343" s="368"/>
      <c r="EU343" s="368"/>
      <c r="EV343" s="368"/>
      <c r="EW343" s="368"/>
      <c r="EX343" s="368"/>
      <c r="EY343" s="368"/>
      <c r="EZ343" s="368"/>
      <c r="FA343" s="368"/>
      <c r="FB343" s="368"/>
      <c r="FC343" s="368"/>
      <c r="FD343" s="368"/>
      <c r="FE343" s="368"/>
      <c r="FF343" s="368"/>
      <c r="FG343" s="368"/>
      <c r="FH343" s="368"/>
      <c r="FI343" s="368"/>
      <c r="FJ343" s="368"/>
      <c r="FK343" s="368"/>
      <c r="FL343" s="368"/>
      <c r="FM343" s="368"/>
      <c r="FN343" s="368"/>
      <c r="FO343" s="368"/>
      <c r="FP343" s="368"/>
      <c r="FQ343" s="368"/>
      <c r="FR343" s="368"/>
      <c r="FS343" s="368"/>
      <c r="FT343" s="368"/>
      <c r="FU343" s="368"/>
      <c r="FV343" s="368"/>
      <c r="FW343" s="368"/>
      <c r="FX343" s="368"/>
      <c r="FY343" s="368"/>
      <c r="FZ343" s="368"/>
      <c r="GA343" s="368"/>
      <c r="GB343" s="368"/>
      <c r="GC343" s="368"/>
      <c r="GD343" s="368"/>
      <c r="GE343" s="368"/>
      <c r="GF343" s="368"/>
      <c r="GG343" s="368"/>
      <c r="GH343" s="368"/>
      <c r="GI343" s="368"/>
      <c r="GJ343" s="368"/>
      <c r="GK343" s="368"/>
      <c r="GL343" s="368"/>
      <c r="GM343" s="368"/>
      <c r="GN343" s="368"/>
      <c r="GO343" s="368"/>
      <c r="GP343" s="368"/>
      <c r="GQ343" s="368"/>
      <c r="GR343" s="368"/>
      <c r="GS343" s="368"/>
      <c r="GT343" s="368"/>
      <c r="GU343" s="368"/>
      <c r="GV343" s="368"/>
      <c r="GW343" s="368"/>
      <c r="GX343" s="368"/>
      <c r="GY343" s="368"/>
      <c r="GZ343" s="368"/>
      <c r="HA343" s="368"/>
      <c r="HB343" s="368"/>
      <c r="HC343" s="368"/>
      <c r="HD343" s="368"/>
      <c r="HE343" s="368"/>
      <c r="HF343" s="368"/>
      <c r="HG343" s="368"/>
      <c r="HH343" s="368"/>
      <c r="HI343" s="368"/>
      <c r="HJ343" s="368"/>
      <c r="HK343" s="368"/>
      <c r="HL343" s="368"/>
      <c r="HM343" s="368"/>
      <c r="HN343" s="368"/>
      <c r="HO343" s="368"/>
      <c r="HP343" s="368"/>
      <c r="HQ343" s="368"/>
      <c r="HR343" s="368"/>
      <c r="HS343" s="368"/>
      <c r="HT343" s="368"/>
      <c r="HU343" s="368"/>
      <c r="HV343" s="368"/>
      <c r="HW343" s="368"/>
      <c r="HX343" s="368"/>
      <c r="HY343" s="368"/>
      <c r="HZ343" s="368"/>
      <c r="IA343" s="368"/>
      <c r="IB343" s="368"/>
      <c r="IC343" s="368"/>
      <c r="ID343" s="368"/>
      <c r="IE343" s="368"/>
      <c r="IF343" s="368"/>
      <c r="IG343" s="368"/>
      <c r="IH343" s="368"/>
      <c r="II343" s="368"/>
      <c r="IJ343" s="368"/>
      <c r="IK343" s="368"/>
      <c r="IL343" s="368"/>
      <c r="IM343" s="368"/>
      <c r="IN343" s="368"/>
      <c r="IO343" s="368"/>
      <c r="IP343" s="368"/>
      <c r="IQ343" s="368"/>
      <c r="IR343" s="368"/>
      <c r="IS343" s="368"/>
      <c r="IT343" s="368"/>
      <c r="IU343" s="368"/>
      <c r="IV343" s="368"/>
      <c r="IW343" s="368"/>
      <c r="IX343" s="368"/>
      <c r="IY343" s="368"/>
      <c r="IZ343" s="368"/>
      <c r="JA343" s="368"/>
      <c r="JB343" s="368"/>
      <c r="JC343" s="368"/>
      <c r="JD343" s="368"/>
      <c r="JE343" s="368"/>
      <c r="JF343" s="368"/>
      <c r="JG343" s="368"/>
      <c r="JH343" s="368"/>
      <c r="JI343" s="368"/>
      <c r="JJ343" s="368"/>
      <c r="JK343" s="368"/>
      <c r="JL343" s="368"/>
      <c r="JM343" s="368"/>
      <c r="JN343" s="368"/>
      <c r="JO343" s="368"/>
      <c r="JP343" s="368"/>
      <c r="JQ343" s="368"/>
      <c r="JR343" s="368"/>
      <c r="JS343" s="368"/>
      <c r="JT343" s="368"/>
      <c r="JU343" s="368"/>
      <c r="JV343" s="368"/>
      <c r="JW343" s="368"/>
      <c r="JX343" s="368"/>
      <c r="JY343" s="368"/>
      <c r="JZ343" s="368"/>
      <c r="KA343" s="368"/>
      <c r="KB343" s="368"/>
      <c r="KC343" s="368"/>
      <c r="KD343" s="368"/>
      <c r="KE343" s="368"/>
      <c r="KF343" s="368"/>
      <c r="KG343" s="368"/>
      <c r="KH343" s="368"/>
      <c r="KI343" s="368"/>
      <c r="KJ343" s="368"/>
      <c r="KK343" s="368"/>
      <c r="KL343" s="368"/>
      <c r="KM343" s="368"/>
      <c r="KN343" s="368"/>
      <c r="KO343" s="368"/>
      <c r="KP343" s="368"/>
      <c r="KQ343" s="368"/>
      <c r="KR343" s="368"/>
      <c r="KS343" s="368"/>
      <c r="KT343" s="368"/>
      <c r="KU343" s="368"/>
      <c r="KV343" s="368"/>
      <c r="KW343" s="368"/>
      <c r="KX343" s="368"/>
      <c r="LH343" s="368"/>
      <c r="LI343" s="368"/>
      <c r="LJ343" s="368"/>
      <c r="LK343" s="368"/>
      <c r="LL343" s="368"/>
      <c r="LM343" s="368"/>
      <c r="LN343" s="368"/>
      <c r="LO343" s="368"/>
      <c r="LP343" s="368"/>
      <c r="LQ343" s="368"/>
      <c r="LR343" s="368"/>
      <c r="LS343" s="368"/>
      <c r="LT343" s="368"/>
      <c r="LU343" s="368"/>
      <c r="LV343" s="368"/>
      <c r="LW343" s="368"/>
      <c r="LX343" s="368"/>
      <c r="LY343" s="368"/>
      <c r="LZ343" s="368"/>
      <c r="MA343" s="368"/>
      <c r="MB343" s="368"/>
      <c r="MC343" s="368"/>
      <c r="MD343" s="368"/>
      <c r="ME343" s="368"/>
      <c r="MF343" s="368"/>
      <c r="MG343" s="368"/>
      <c r="MH343" s="368"/>
      <c r="MI343" s="368"/>
      <c r="MJ343" s="368"/>
      <c r="MK343" s="368"/>
      <c r="ML343" s="368"/>
      <c r="MM343" s="368"/>
      <c r="MN343" s="368"/>
      <c r="MO343" s="368"/>
      <c r="MP343" s="368"/>
      <c r="MQ343" s="368"/>
      <c r="MR343" s="368"/>
      <c r="MS343" s="368"/>
      <c r="MT343" s="368"/>
      <c r="MU343" s="368"/>
      <c r="MV343" s="368"/>
      <c r="MW343" s="368"/>
      <c r="MX343" s="368"/>
      <c r="MY343" s="368"/>
      <c r="MZ343" s="368"/>
      <c r="NA343" s="368"/>
      <c r="NB343" s="368"/>
      <c r="NC343" s="368"/>
      <c r="ND343" s="368"/>
      <c r="NE343" s="368"/>
      <c r="NF343" s="368"/>
      <c r="NG343" s="368"/>
      <c r="NH343" s="368"/>
      <c r="NI343" s="368"/>
      <c r="NJ343" s="368"/>
      <c r="NK343" s="368"/>
      <c r="NL343" s="368"/>
      <c r="NM343" s="368"/>
      <c r="NN343" s="368"/>
      <c r="NO343" s="368"/>
      <c r="NP343" s="368"/>
      <c r="NQ343" s="368"/>
      <c r="NR343" s="368"/>
      <c r="NS343" s="368"/>
      <c r="NT343" s="368"/>
      <c r="NU343" s="368"/>
      <c r="NV343" s="368"/>
      <c r="NW343" s="368"/>
      <c r="NX343" s="368"/>
      <c r="NY343" s="368"/>
      <c r="NZ343" s="368"/>
      <c r="OA343" s="368"/>
      <c r="OB343" s="368"/>
      <c r="OC343" s="368"/>
      <c r="OD343" s="368"/>
      <c r="OE343" s="368"/>
      <c r="OF343" s="368"/>
      <c r="OG343" s="368"/>
      <c r="OH343" s="368"/>
      <c r="OI343" s="368"/>
      <c r="OJ343" s="368"/>
      <c r="OK343" s="368"/>
      <c r="OL343" s="368"/>
      <c r="OM343" s="368"/>
      <c r="ON343" s="368"/>
      <c r="OO343" s="368"/>
      <c r="OP343" s="368"/>
      <c r="OQ343" s="368"/>
      <c r="OR343" s="368"/>
      <c r="OS343" s="368"/>
      <c r="OT343" s="368"/>
      <c r="OU343" s="368"/>
      <c r="OV343" s="368"/>
      <c r="OW343" s="368"/>
      <c r="OX343" s="368"/>
      <c r="OY343" s="368"/>
      <c r="OZ343" s="368"/>
      <c r="PA343" s="368"/>
      <c r="PB343" s="368"/>
      <c r="PC343" s="368"/>
      <c r="PD343" s="368"/>
      <c r="PE343" s="368"/>
      <c r="PF343" s="368"/>
      <c r="PG343" s="368"/>
      <c r="PH343" s="368"/>
      <c r="PI343" s="368"/>
      <c r="PJ343" s="368"/>
      <c r="PK343" s="368"/>
      <c r="PL343" s="368"/>
      <c r="PM343" s="368"/>
      <c r="PN343" s="368"/>
      <c r="PO343" s="368"/>
      <c r="PP343" s="368"/>
      <c r="PQ343" s="368"/>
      <c r="PR343" s="368"/>
      <c r="PS343" s="368"/>
      <c r="PT343" s="368"/>
      <c r="PU343" s="368"/>
      <c r="PV343" s="368"/>
      <c r="PW343" s="368"/>
      <c r="PX343" s="368"/>
      <c r="PY343" s="368"/>
      <c r="PZ343" s="368"/>
      <c r="QA343" s="368"/>
      <c r="QB343" s="368"/>
      <c r="QC343" s="368"/>
      <c r="QD343" s="368"/>
      <c r="QE343" s="368"/>
      <c r="QF343" s="368"/>
      <c r="QG343" s="368"/>
      <c r="QH343" s="368"/>
      <c r="QI343" s="368"/>
      <c r="QJ343" s="368"/>
      <c r="QK343" s="368"/>
      <c r="QL343" s="368"/>
      <c r="QM343" s="368"/>
      <c r="QN343" s="368"/>
      <c r="QO343" s="368"/>
      <c r="QP343" s="368"/>
      <c r="QQ343" s="368"/>
      <c r="QR343" s="368"/>
      <c r="QS343" s="368"/>
      <c r="QT343" s="368"/>
      <c r="QU343" s="368"/>
      <c r="QV343" s="368"/>
      <c r="QW343" s="368"/>
      <c r="QX343" s="368"/>
      <c r="QY343" s="368"/>
      <c r="QZ343" s="368"/>
      <c r="RA343" s="368"/>
      <c r="RB343" s="368"/>
      <c r="RC343" s="368"/>
      <c r="RD343" s="368"/>
      <c r="RE343" s="368"/>
      <c r="RF343" s="368"/>
      <c r="RG343" s="368"/>
      <c r="RH343" s="368"/>
      <c r="RI343" s="368"/>
      <c r="RJ343" s="368"/>
      <c r="RK343" s="368"/>
      <c r="RL343" s="368"/>
      <c r="RM343" s="368"/>
      <c r="RN343" s="368"/>
      <c r="RO343" s="368"/>
      <c r="RP343" s="368"/>
      <c r="RQ343" s="368"/>
      <c r="RR343" s="368"/>
      <c r="RS343" s="368"/>
      <c r="RT343" s="368"/>
      <c r="RU343" s="368"/>
      <c r="RV343" s="368"/>
      <c r="RW343" s="368"/>
      <c r="RX343" s="368"/>
      <c r="RY343" s="368"/>
      <c r="RZ343" s="368"/>
      <c r="SA343" s="368"/>
      <c r="SB343" s="368"/>
      <c r="SC343" s="368"/>
      <c r="SD343" s="368"/>
      <c r="SE343" s="368"/>
      <c r="SF343" s="368"/>
      <c r="SG343" s="368"/>
    </row>
    <row r="344" spans="1:501">
      <c r="A344" s="368"/>
      <c r="B344" s="98"/>
      <c r="C344" s="368"/>
      <c r="D344" s="368"/>
      <c r="E344" s="368"/>
      <c r="F344" s="368"/>
      <c r="G344" s="368"/>
      <c r="H344" s="368"/>
      <c r="I344" s="368"/>
      <c r="J344" s="368"/>
      <c r="K344" s="368"/>
      <c r="L344" s="368"/>
      <c r="M344" s="368"/>
      <c r="N344" s="368"/>
      <c r="O344" s="385"/>
      <c r="P344" s="368"/>
      <c r="Q344" s="368"/>
      <c r="R344" s="368"/>
      <c r="S344" s="368"/>
      <c r="T344" s="368"/>
      <c r="U344" s="368"/>
      <c r="V344" s="368"/>
      <c r="W344" s="368"/>
      <c r="X344" s="368"/>
      <c r="Y344" s="368"/>
      <c r="Z344" s="368"/>
      <c r="AA344" s="368"/>
      <c r="AB344" s="368"/>
      <c r="AC344" s="368"/>
      <c r="AD344" s="368"/>
      <c r="AE344" s="368"/>
      <c r="AF344" s="368"/>
      <c r="AG344" s="368"/>
      <c r="AH344" s="98" t="s">
        <v>397</v>
      </c>
      <c r="AI344" s="98" t="s">
        <v>397</v>
      </c>
      <c r="AJ344" s="98" t="s">
        <v>397</v>
      </c>
      <c r="AK344" s="98" t="s">
        <v>397</v>
      </c>
      <c r="AL344" s="98" t="s">
        <v>397</v>
      </c>
      <c r="AM344" s="98" t="s">
        <v>397</v>
      </c>
      <c r="AN344" s="98" t="s">
        <v>397</v>
      </c>
      <c r="AO344" s="98" t="s">
        <v>397</v>
      </c>
      <c r="AP344" s="98" t="s">
        <v>397</v>
      </c>
      <c r="AQ344" s="98" t="s">
        <v>397</v>
      </c>
      <c r="AR344" s="98" t="s">
        <v>397</v>
      </c>
      <c r="AS344" s="98" t="s">
        <v>397</v>
      </c>
      <c r="AT344" s="98" t="s">
        <v>397</v>
      </c>
      <c r="AU344" s="98" t="s">
        <v>397</v>
      </c>
      <c r="AV344" s="98" t="s">
        <v>397</v>
      </c>
      <c r="AW344" s="98" t="s">
        <v>397</v>
      </c>
      <c r="AX344" s="98" t="s">
        <v>397</v>
      </c>
      <c r="AY344" s="98" t="s">
        <v>397</v>
      </c>
      <c r="AZ344" s="98" t="s">
        <v>397</v>
      </c>
      <c r="BA344" s="98" t="s">
        <v>397</v>
      </c>
      <c r="BB344" s="98" t="s">
        <v>397</v>
      </c>
      <c r="BC344" s="98" t="s">
        <v>397</v>
      </c>
      <c r="BD344" s="98" t="s">
        <v>397</v>
      </c>
      <c r="BE344" s="98" t="s">
        <v>397</v>
      </c>
      <c r="BF344" s="98" t="s">
        <v>397</v>
      </c>
      <c r="BG344" s="98" t="s">
        <v>397</v>
      </c>
      <c r="BH344" s="98" t="s">
        <v>397</v>
      </c>
      <c r="BI344" s="98" t="s">
        <v>397</v>
      </c>
      <c r="BJ344" s="98" t="s">
        <v>397</v>
      </c>
      <c r="BK344" s="98" t="s">
        <v>397</v>
      </c>
      <c r="BL344" s="98" t="s">
        <v>397</v>
      </c>
      <c r="BM344" s="98" t="s">
        <v>397</v>
      </c>
      <c r="BN344" s="98" t="s">
        <v>397</v>
      </c>
      <c r="BO344" s="98" t="s">
        <v>397</v>
      </c>
      <c r="BP344" s="98" t="s">
        <v>397</v>
      </c>
      <c r="BQ344" s="98" t="s">
        <v>397</v>
      </c>
      <c r="BR344" s="98" t="s">
        <v>397</v>
      </c>
      <c r="BS344" s="98" t="s">
        <v>397</v>
      </c>
      <c r="BT344" s="98" t="s">
        <v>397</v>
      </c>
      <c r="BU344" s="98" t="s">
        <v>397</v>
      </c>
      <c r="BV344" s="98" t="s">
        <v>397</v>
      </c>
      <c r="BW344" s="98" t="s">
        <v>397</v>
      </c>
      <c r="BX344" s="98" t="s">
        <v>397</v>
      </c>
      <c r="BY344" s="98" t="s">
        <v>397</v>
      </c>
      <c r="BZ344" s="98" t="s">
        <v>397</v>
      </c>
      <c r="CA344" s="98"/>
      <c r="CB344" s="98"/>
      <c r="CC344" s="98"/>
      <c r="CD344" s="98"/>
      <c r="CE344" s="98"/>
      <c r="CF344" s="98"/>
      <c r="CG344" s="98"/>
      <c r="CH344" s="98"/>
      <c r="CI344" s="98"/>
      <c r="CJ344" s="98"/>
      <c r="CK344" s="98"/>
      <c r="CL344" s="98"/>
      <c r="CM344" s="98"/>
      <c r="CN344" s="98"/>
      <c r="CO344" s="98"/>
      <c r="CP344" s="98"/>
      <c r="CQ344" s="98"/>
      <c r="CR344" s="98"/>
      <c r="CS344" s="98"/>
      <c r="CT344" s="98"/>
      <c r="CU344" s="98"/>
      <c r="CV344" s="98"/>
      <c r="CW344" s="98"/>
      <c r="CX344" s="98"/>
      <c r="CY344" s="98"/>
      <c r="CZ344" s="98"/>
      <c r="DA344" s="98"/>
      <c r="DB344" s="98"/>
      <c r="DV344" s="368"/>
      <c r="DW344" s="368"/>
      <c r="DX344" s="368"/>
      <c r="DY344" s="368"/>
      <c r="DZ344" s="368"/>
      <c r="EA344" s="368"/>
      <c r="EB344" s="368"/>
      <c r="EC344" s="368"/>
      <c r="ED344" s="368"/>
      <c r="EE344" s="368"/>
      <c r="EF344" s="368"/>
      <c r="EG344" s="368"/>
      <c r="EH344" s="368"/>
      <c r="EI344" s="368"/>
      <c r="EJ344" s="368"/>
      <c r="EK344" s="368"/>
      <c r="EL344" s="368"/>
      <c r="EM344" s="368"/>
      <c r="EN344" s="368"/>
      <c r="EO344" s="368"/>
      <c r="EP344" s="368"/>
      <c r="EQ344" s="368"/>
      <c r="ER344" s="368"/>
      <c r="ES344" s="368"/>
      <c r="ET344" s="368"/>
      <c r="EU344" s="368"/>
      <c r="EV344" s="368"/>
      <c r="EW344" s="368"/>
      <c r="EX344" s="368"/>
      <c r="EY344" s="368"/>
      <c r="EZ344" s="368"/>
      <c r="FA344" s="368"/>
      <c r="FB344" s="368"/>
      <c r="FC344" s="368"/>
      <c r="FD344" s="368"/>
      <c r="FE344" s="368"/>
      <c r="FF344" s="368"/>
      <c r="FG344" s="368"/>
      <c r="FH344" s="368"/>
      <c r="FI344" s="368"/>
      <c r="FJ344" s="368"/>
      <c r="FK344" s="368"/>
      <c r="FL344" s="368"/>
      <c r="FM344" s="368"/>
      <c r="FN344" s="368"/>
      <c r="FO344" s="368"/>
      <c r="FP344" s="368"/>
      <c r="FQ344" s="368"/>
      <c r="FR344" s="368"/>
      <c r="FS344" s="368"/>
      <c r="FT344" s="368"/>
      <c r="FU344" s="368"/>
      <c r="FV344" s="368"/>
      <c r="FW344" s="368"/>
      <c r="FX344" s="368"/>
      <c r="FY344" s="368"/>
      <c r="FZ344" s="368"/>
      <c r="GA344" s="368"/>
      <c r="GB344" s="368"/>
      <c r="GC344" s="368"/>
      <c r="GD344" s="368"/>
      <c r="GE344" s="368"/>
      <c r="GF344" s="368"/>
      <c r="GG344" s="368"/>
      <c r="GH344" s="368"/>
      <c r="GI344" s="368"/>
      <c r="GJ344" s="368"/>
      <c r="GK344" s="368"/>
      <c r="GL344" s="368"/>
      <c r="GM344" s="368"/>
      <c r="GN344" s="368"/>
      <c r="GO344" s="368"/>
      <c r="GP344" s="368"/>
      <c r="GQ344" s="368"/>
      <c r="GR344" s="368"/>
      <c r="GS344" s="368"/>
      <c r="GT344" s="368"/>
      <c r="GU344" s="368"/>
      <c r="GV344" s="368"/>
      <c r="GW344" s="368"/>
      <c r="GX344" s="368"/>
      <c r="GY344" s="368"/>
      <c r="GZ344" s="368"/>
      <c r="HA344" s="368"/>
      <c r="HB344" s="368"/>
      <c r="HC344" s="368"/>
      <c r="HD344" s="368"/>
      <c r="HE344" s="368"/>
      <c r="HF344" s="368"/>
      <c r="HG344" s="368"/>
      <c r="HH344" s="368"/>
      <c r="HI344" s="368"/>
      <c r="HJ344" s="368"/>
      <c r="HK344" s="368"/>
      <c r="HL344" s="368"/>
      <c r="HM344" s="368"/>
      <c r="HN344" s="368"/>
      <c r="HO344" s="368"/>
      <c r="HP344" s="368"/>
      <c r="HQ344" s="368"/>
      <c r="HR344" s="368"/>
      <c r="HS344" s="368"/>
      <c r="HT344" s="368"/>
      <c r="HU344" s="368"/>
      <c r="HV344" s="368"/>
      <c r="HW344" s="368"/>
      <c r="HX344" s="368"/>
      <c r="HY344" s="368"/>
      <c r="HZ344" s="368"/>
      <c r="IA344" s="368"/>
      <c r="IB344" s="368"/>
      <c r="IC344" s="368"/>
      <c r="ID344" s="368"/>
      <c r="IE344" s="368"/>
      <c r="IF344" s="368"/>
      <c r="IG344" s="368"/>
      <c r="IH344" s="368"/>
      <c r="II344" s="368"/>
      <c r="IJ344" s="368"/>
      <c r="IK344" s="368"/>
      <c r="IL344" s="368"/>
      <c r="IM344" s="368"/>
      <c r="IN344" s="368"/>
      <c r="IO344" s="368"/>
      <c r="IP344" s="368"/>
      <c r="IQ344" s="368"/>
      <c r="IR344" s="368"/>
      <c r="IS344" s="368"/>
      <c r="IT344" s="368"/>
      <c r="IU344" s="368"/>
      <c r="IV344" s="368"/>
      <c r="IW344" s="368"/>
      <c r="IX344" s="368"/>
      <c r="IY344" s="368"/>
      <c r="IZ344" s="368"/>
      <c r="JA344" s="368"/>
      <c r="JB344" s="368"/>
      <c r="JC344" s="368"/>
      <c r="JD344" s="368"/>
      <c r="JE344" s="368"/>
      <c r="JF344" s="368"/>
      <c r="JG344" s="368"/>
      <c r="JH344" s="368"/>
      <c r="JI344" s="368"/>
      <c r="JJ344" s="368"/>
      <c r="JK344" s="368"/>
      <c r="JL344" s="368"/>
      <c r="JM344" s="368"/>
      <c r="JN344" s="368"/>
      <c r="JO344" s="368"/>
      <c r="JP344" s="368"/>
      <c r="JQ344" s="368"/>
      <c r="JR344" s="368"/>
      <c r="JS344" s="368"/>
      <c r="JT344" s="368"/>
      <c r="JU344" s="368"/>
      <c r="JV344" s="368"/>
      <c r="JW344" s="368"/>
      <c r="JX344" s="368"/>
      <c r="JY344" s="368"/>
      <c r="JZ344" s="368"/>
      <c r="KA344" s="368"/>
      <c r="KB344" s="368"/>
      <c r="KC344" s="368"/>
      <c r="KD344" s="368"/>
      <c r="KE344" s="368"/>
      <c r="KF344" s="368"/>
      <c r="KG344" s="368"/>
      <c r="KH344" s="368"/>
      <c r="KI344" s="368"/>
      <c r="KJ344" s="368"/>
      <c r="KK344" s="368"/>
      <c r="KL344" s="368"/>
      <c r="KM344" s="368"/>
      <c r="KN344" s="368"/>
      <c r="KO344" s="368"/>
      <c r="KP344" s="368"/>
      <c r="KQ344" s="368"/>
      <c r="KR344" s="368"/>
      <c r="KS344" s="368"/>
      <c r="KT344" s="368"/>
      <c r="KU344" s="368"/>
      <c r="KV344" s="368"/>
      <c r="KW344" s="368"/>
      <c r="KX344" s="368"/>
      <c r="LH344" s="368"/>
      <c r="LI344" s="368"/>
      <c r="LJ344" s="368"/>
      <c r="LK344" s="368"/>
      <c r="LL344" s="368"/>
      <c r="LM344" s="368"/>
      <c r="LN344" s="368"/>
      <c r="LO344" s="368"/>
      <c r="LP344" s="368"/>
      <c r="LQ344" s="368"/>
      <c r="LR344" s="368"/>
      <c r="LS344" s="368"/>
      <c r="LT344" s="368"/>
      <c r="LU344" s="368"/>
      <c r="LV344" s="368"/>
      <c r="LW344" s="368"/>
      <c r="LX344" s="368"/>
      <c r="LY344" s="368"/>
      <c r="LZ344" s="368"/>
      <c r="MA344" s="368"/>
      <c r="MB344" s="368"/>
      <c r="MC344" s="368"/>
      <c r="MD344" s="368"/>
      <c r="ME344" s="368"/>
      <c r="MF344" s="368"/>
      <c r="MG344" s="368"/>
      <c r="MH344" s="368"/>
      <c r="MI344" s="368"/>
      <c r="MJ344" s="368"/>
      <c r="MK344" s="368"/>
      <c r="ML344" s="368"/>
      <c r="MM344" s="368"/>
      <c r="MN344" s="368"/>
      <c r="MO344" s="368"/>
      <c r="MP344" s="368"/>
      <c r="MQ344" s="368"/>
      <c r="MR344" s="368"/>
      <c r="MS344" s="368"/>
      <c r="MT344" s="368"/>
      <c r="MU344" s="368"/>
      <c r="MV344" s="368"/>
      <c r="MW344" s="368"/>
      <c r="MX344" s="368"/>
      <c r="MY344" s="368"/>
      <c r="MZ344" s="368"/>
      <c r="NA344" s="368"/>
      <c r="NB344" s="368"/>
      <c r="NC344" s="368"/>
      <c r="ND344" s="368"/>
      <c r="NE344" s="368"/>
      <c r="NF344" s="368"/>
      <c r="NG344" s="368"/>
      <c r="NH344" s="368"/>
      <c r="NI344" s="368"/>
      <c r="NJ344" s="368"/>
      <c r="NK344" s="368"/>
      <c r="NL344" s="368"/>
      <c r="NM344" s="368"/>
      <c r="NN344" s="368"/>
      <c r="NO344" s="368"/>
      <c r="NP344" s="368"/>
      <c r="NQ344" s="368"/>
      <c r="NR344" s="368"/>
      <c r="NS344" s="368"/>
      <c r="NT344" s="368"/>
      <c r="NU344" s="368"/>
      <c r="NV344" s="368"/>
      <c r="NW344" s="368"/>
      <c r="NX344" s="368"/>
      <c r="NY344" s="368"/>
      <c r="NZ344" s="368"/>
      <c r="OA344" s="368"/>
      <c r="OB344" s="368"/>
      <c r="OC344" s="368"/>
      <c r="OD344" s="368"/>
      <c r="OE344" s="368"/>
      <c r="OF344" s="368"/>
      <c r="OG344" s="368"/>
      <c r="OH344" s="368"/>
      <c r="OI344" s="368"/>
      <c r="OJ344" s="368"/>
      <c r="OK344" s="368"/>
      <c r="OL344" s="368"/>
      <c r="OM344" s="368"/>
      <c r="ON344" s="368"/>
      <c r="OO344" s="368"/>
      <c r="OP344" s="368"/>
      <c r="OQ344" s="368"/>
      <c r="OR344" s="368"/>
      <c r="OS344" s="368"/>
      <c r="OT344" s="368"/>
      <c r="OU344" s="368"/>
      <c r="OV344" s="368"/>
      <c r="OW344" s="368"/>
      <c r="OX344" s="368"/>
      <c r="OY344" s="368"/>
      <c r="OZ344" s="368"/>
      <c r="PA344" s="368"/>
      <c r="PB344" s="368"/>
      <c r="PC344" s="368"/>
      <c r="PD344" s="368"/>
      <c r="PE344" s="368"/>
      <c r="PF344" s="368"/>
      <c r="PG344" s="368"/>
      <c r="PH344" s="368"/>
      <c r="PI344" s="368"/>
      <c r="PJ344" s="368"/>
      <c r="PK344" s="368"/>
      <c r="PL344" s="368"/>
      <c r="PM344" s="368"/>
      <c r="PN344" s="368"/>
      <c r="PO344" s="368"/>
      <c r="PP344" s="368"/>
      <c r="PQ344" s="368"/>
      <c r="PR344" s="368"/>
      <c r="PS344" s="368"/>
      <c r="PT344" s="368"/>
      <c r="PU344" s="368"/>
      <c r="PV344" s="368"/>
      <c r="PW344" s="368"/>
      <c r="PX344" s="368"/>
      <c r="PY344" s="368"/>
      <c r="PZ344" s="368"/>
      <c r="QA344" s="368"/>
      <c r="QB344" s="368"/>
      <c r="QC344" s="368"/>
      <c r="QD344" s="368"/>
      <c r="QE344" s="368"/>
      <c r="QF344" s="368"/>
      <c r="QG344" s="368"/>
      <c r="QH344" s="368"/>
      <c r="QI344" s="368"/>
      <c r="QJ344" s="368"/>
      <c r="QK344" s="368"/>
      <c r="QL344" s="368"/>
      <c r="QM344" s="368"/>
      <c r="QN344" s="368"/>
      <c r="QO344" s="368"/>
      <c r="QP344" s="368"/>
      <c r="QQ344" s="368"/>
      <c r="QR344" s="368"/>
      <c r="QS344" s="368"/>
      <c r="QT344" s="368"/>
      <c r="QU344" s="368"/>
      <c r="QV344" s="368"/>
      <c r="QW344" s="368"/>
      <c r="QX344" s="368"/>
      <c r="QY344" s="368"/>
      <c r="QZ344" s="368"/>
      <c r="RA344" s="368"/>
      <c r="RB344" s="368"/>
      <c r="RC344" s="368"/>
      <c r="RD344" s="368"/>
      <c r="RE344" s="368"/>
      <c r="RF344" s="368"/>
      <c r="RG344" s="368"/>
      <c r="RH344" s="368"/>
      <c r="RI344" s="368"/>
      <c r="RJ344" s="368"/>
      <c r="RK344" s="368"/>
      <c r="RL344" s="368"/>
      <c r="RM344" s="368"/>
      <c r="RN344" s="368"/>
      <c r="RO344" s="368"/>
      <c r="RP344" s="368"/>
      <c r="RQ344" s="368"/>
      <c r="RR344" s="368"/>
      <c r="RS344" s="368"/>
      <c r="RT344" s="368"/>
      <c r="RU344" s="368"/>
      <c r="RV344" s="368"/>
      <c r="RW344" s="368"/>
      <c r="RX344" s="368"/>
      <c r="RY344" s="368"/>
      <c r="RZ344" s="368"/>
      <c r="SA344" s="368"/>
      <c r="SB344" s="368"/>
      <c r="SC344" s="368"/>
      <c r="SD344" s="368"/>
      <c r="SE344" s="368"/>
      <c r="SF344" s="368"/>
      <c r="SG344" s="368"/>
    </row>
    <row r="345" spans="1:501">
      <c r="A345" s="368"/>
      <c r="B345" s="368"/>
      <c r="C345" s="368"/>
      <c r="D345" s="368"/>
      <c r="E345" s="368"/>
      <c r="F345" s="368"/>
      <c r="G345" s="368"/>
      <c r="H345" s="368"/>
      <c r="I345" s="368"/>
      <c r="J345" s="368"/>
      <c r="K345" s="368"/>
      <c r="L345" s="368"/>
      <c r="M345" s="368"/>
      <c r="N345" s="368"/>
      <c r="O345" s="385"/>
      <c r="P345" s="368"/>
      <c r="Q345" s="368"/>
      <c r="R345" s="368"/>
      <c r="S345" s="368"/>
      <c r="T345" s="368"/>
      <c r="U345" s="368"/>
      <c r="V345" s="368"/>
      <c r="W345" s="368"/>
      <c r="X345" s="368"/>
      <c r="Y345" s="368"/>
      <c r="Z345" s="368"/>
      <c r="AA345" s="368"/>
      <c r="AB345" s="368"/>
      <c r="AC345" s="368"/>
      <c r="AD345" s="368"/>
      <c r="AE345" s="368"/>
      <c r="AF345" s="368"/>
      <c r="AG345" s="368"/>
      <c r="AH345" s="98" t="s">
        <v>397</v>
      </c>
      <c r="AI345" s="98" t="s">
        <v>397</v>
      </c>
      <c r="AJ345" s="98" t="s">
        <v>397</v>
      </c>
      <c r="AK345" s="98" t="s">
        <v>397</v>
      </c>
      <c r="AL345" s="98" t="s">
        <v>397</v>
      </c>
      <c r="AM345" s="98" t="s">
        <v>397</v>
      </c>
      <c r="AN345" s="98" t="s">
        <v>397</v>
      </c>
      <c r="AO345" s="98" t="s">
        <v>397</v>
      </c>
      <c r="AP345" s="98" t="s">
        <v>397</v>
      </c>
      <c r="AQ345" s="98" t="s">
        <v>397</v>
      </c>
      <c r="AR345" s="98" t="s">
        <v>397</v>
      </c>
      <c r="AS345" s="98" t="s">
        <v>397</v>
      </c>
      <c r="AT345" s="98" t="s">
        <v>397</v>
      </c>
      <c r="AU345" s="98" t="s">
        <v>397</v>
      </c>
      <c r="AV345" s="98" t="s">
        <v>397</v>
      </c>
      <c r="AW345" s="98" t="s">
        <v>397</v>
      </c>
      <c r="AX345" s="98" t="s">
        <v>397</v>
      </c>
      <c r="AY345" s="98" t="s">
        <v>397</v>
      </c>
      <c r="AZ345" s="98" t="s">
        <v>397</v>
      </c>
      <c r="BA345" s="98" t="s">
        <v>397</v>
      </c>
      <c r="BB345" s="98" t="s">
        <v>397</v>
      </c>
      <c r="BC345" s="98" t="s">
        <v>397</v>
      </c>
      <c r="BD345" s="98" t="s">
        <v>397</v>
      </c>
      <c r="BE345" s="98" t="s">
        <v>397</v>
      </c>
      <c r="BF345" s="98" t="s">
        <v>397</v>
      </c>
      <c r="BG345" s="98" t="s">
        <v>397</v>
      </c>
      <c r="BH345" s="98" t="s">
        <v>397</v>
      </c>
      <c r="BI345" s="98" t="s">
        <v>397</v>
      </c>
      <c r="BJ345" s="98" t="s">
        <v>397</v>
      </c>
      <c r="BK345" s="98" t="s">
        <v>397</v>
      </c>
      <c r="BL345" s="98" t="s">
        <v>397</v>
      </c>
      <c r="BM345" s="98" t="s">
        <v>397</v>
      </c>
      <c r="BN345" s="98" t="s">
        <v>397</v>
      </c>
      <c r="BO345" s="98" t="s">
        <v>397</v>
      </c>
      <c r="BP345" s="98" t="s">
        <v>397</v>
      </c>
      <c r="BQ345" s="98" t="s">
        <v>397</v>
      </c>
      <c r="BR345" s="98" t="s">
        <v>397</v>
      </c>
      <c r="BS345" s="98" t="s">
        <v>397</v>
      </c>
      <c r="BT345" s="98" t="s">
        <v>397</v>
      </c>
      <c r="BU345" s="98" t="s">
        <v>397</v>
      </c>
      <c r="BV345" s="98" t="s">
        <v>397</v>
      </c>
      <c r="BW345" s="98" t="s">
        <v>397</v>
      </c>
      <c r="BX345" s="98" t="s">
        <v>397</v>
      </c>
      <c r="BY345" s="98" t="s">
        <v>397</v>
      </c>
      <c r="BZ345" s="98" t="s">
        <v>397</v>
      </c>
      <c r="CA345" s="98"/>
      <c r="CB345" s="98"/>
      <c r="CC345" s="98"/>
      <c r="CD345" s="98"/>
      <c r="CE345" s="98"/>
      <c r="CF345" s="98"/>
      <c r="CG345" s="98"/>
      <c r="CH345" s="98"/>
      <c r="CI345" s="98"/>
      <c r="CJ345" s="98"/>
      <c r="CK345" s="98"/>
      <c r="CL345" s="98"/>
      <c r="CM345" s="98"/>
      <c r="CN345" s="98"/>
      <c r="CO345" s="98"/>
      <c r="CP345" s="98"/>
      <c r="CQ345" s="98"/>
      <c r="CR345" s="98"/>
      <c r="CS345" s="98"/>
      <c r="CT345" s="98"/>
      <c r="CU345" s="98"/>
      <c r="CV345" s="98"/>
      <c r="CW345" s="98"/>
      <c r="CX345" s="98"/>
      <c r="CY345" s="98"/>
      <c r="CZ345" s="98"/>
      <c r="DA345" s="98"/>
      <c r="DB345" s="98"/>
      <c r="DV345" s="368"/>
      <c r="DW345" s="368"/>
      <c r="DX345" s="368"/>
      <c r="DY345" s="368"/>
      <c r="DZ345" s="368"/>
      <c r="EA345" s="368"/>
      <c r="EB345" s="368"/>
      <c r="EC345" s="368"/>
      <c r="ED345" s="368"/>
      <c r="EE345" s="368"/>
      <c r="EF345" s="368"/>
      <c r="EG345" s="368"/>
      <c r="EH345" s="368"/>
      <c r="EI345" s="368"/>
      <c r="EJ345" s="368"/>
      <c r="EK345" s="368"/>
      <c r="EL345" s="368"/>
      <c r="EM345" s="368"/>
      <c r="EN345" s="368"/>
      <c r="EO345" s="368"/>
      <c r="EP345" s="368"/>
      <c r="EQ345" s="368"/>
      <c r="ER345" s="368"/>
      <c r="ES345" s="368"/>
      <c r="ET345" s="368"/>
      <c r="EU345" s="368"/>
      <c r="EV345" s="368"/>
      <c r="EW345" s="368"/>
      <c r="EX345" s="368"/>
      <c r="EY345" s="368"/>
      <c r="EZ345" s="368"/>
      <c r="FA345" s="368"/>
      <c r="FB345" s="368"/>
      <c r="FC345" s="368"/>
      <c r="FD345" s="368"/>
      <c r="FE345" s="368"/>
      <c r="FF345" s="368"/>
      <c r="FG345" s="368"/>
      <c r="FH345" s="368"/>
      <c r="FI345" s="368"/>
      <c r="FJ345" s="368"/>
      <c r="FK345" s="368"/>
      <c r="FL345" s="368"/>
      <c r="FM345" s="368"/>
      <c r="FN345" s="368"/>
      <c r="FO345" s="368"/>
      <c r="FP345" s="368"/>
      <c r="FQ345" s="368"/>
      <c r="FR345" s="368"/>
      <c r="FS345" s="368"/>
      <c r="FT345" s="368"/>
      <c r="FU345" s="368"/>
      <c r="FV345" s="368"/>
      <c r="FW345" s="368"/>
      <c r="FX345" s="368"/>
      <c r="FY345" s="368"/>
      <c r="FZ345" s="368"/>
      <c r="GA345" s="368"/>
      <c r="GB345" s="368"/>
      <c r="GC345" s="368"/>
      <c r="GD345" s="368"/>
      <c r="GE345" s="368"/>
      <c r="GF345" s="368"/>
      <c r="GG345" s="368"/>
      <c r="GH345" s="368"/>
      <c r="GI345" s="368"/>
      <c r="GJ345" s="368"/>
      <c r="GK345" s="368"/>
      <c r="GL345" s="368"/>
      <c r="GM345" s="368"/>
      <c r="GN345" s="368"/>
      <c r="GO345" s="368"/>
      <c r="GP345" s="368"/>
      <c r="GQ345" s="368"/>
      <c r="GR345" s="368"/>
      <c r="GS345" s="368"/>
      <c r="GT345" s="368"/>
      <c r="GU345" s="368"/>
      <c r="GV345" s="368"/>
      <c r="GW345" s="368"/>
      <c r="GX345" s="368"/>
      <c r="GY345" s="368"/>
      <c r="GZ345" s="368"/>
      <c r="HA345" s="368"/>
      <c r="HB345" s="368"/>
      <c r="HC345" s="368"/>
      <c r="HD345" s="368"/>
      <c r="HE345" s="368"/>
      <c r="HF345" s="368"/>
      <c r="HG345" s="368"/>
      <c r="HH345" s="368"/>
      <c r="HI345" s="368"/>
      <c r="HJ345" s="368"/>
      <c r="HK345" s="368"/>
      <c r="HL345" s="368"/>
      <c r="HM345" s="368"/>
      <c r="HN345" s="368"/>
      <c r="HO345" s="368"/>
      <c r="HP345" s="368"/>
      <c r="HQ345" s="368"/>
      <c r="HR345" s="368"/>
      <c r="HS345" s="368"/>
      <c r="HT345" s="368"/>
      <c r="HU345" s="368"/>
      <c r="HV345" s="368"/>
      <c r="HW345" s="368"/>
      <c r="HX345" s="368"/>
      <c r="HY345" s="368"/>
      <c r="HZ345" s="368"/>
      <c r="IA345" s="368"/>
      <c r="IB345" s="368"/>
      <c r="IC345" s="368"/>
      <c r="ID345" s="368"/>
      <c r="IE345" s="368"/>
      <c r="IF345" s="368"/>
      <c r="IG345" s="368"/>
      <c r="IH345" s="368"/>
      <c r="II345" s="368"/>
      <c r="IJ345" s="368"/>
      <c r="IK345" s="368"/>
      <c r="IL345" s="368"/>
      <c r="IM345" s="368"/>
      <c r="IN345" s="368"/>
      <c r="IO345" s="368"/>
      <c r="IP345" s="368"/>
      <c r="IQ345" s="368"/>
      <c r="IR345" s="368"/>
      <c r="IS345" s="368"/>
      <c r="IT345" s="368"/>
      <c r="IU345" s="368"/>
      <c r="IV345" s="368"/>
      <c r="IW345" s="368"/>
      <c r="IX345" s="368"/>
      <c r="IY345" s="368"/>
      <c r="IZ345" s="368"/>
      <c r="JA345" s="368"/>
      <c r="JB345" s="368"/>
      <c r="JC345" s="368"/>
      <c r="JD345" s="368"/>
      <c r="JE345" s="368"/>
      <c r="JF345" s="368"/>
      <c r="JG345" s="368"/>
      <c r="JH345" s="368"/>
      <c r="JI345" s="368"/>
      <c r="JJ345" s="368"/>
      <c r="JK345" s="368"/>
      <c r="JL345" s="368"/>
      <c r="JM345" s="368"/>
      <c r="JN345" s="368"/>
      <c r="JO345" s="368"/>
      <c r="JP345" s="368"/>
      <c r="JQ345" s="368"/>
      <c r="JR345" s="368"/>
      <c r="JS345" s="368"/>
      <c r="JT345" s="368"/>
      <c r="JU345" s="368"/>
      <c r="JV345" s="368"/>
      <c r="JW345" s="368"/>
      <c r="JX345" s="368"/>
      <c r="JY345" s="368"/>
      <c r="JZ345" s="368"/>
      <c r="KA345" s="368"/>
      <c r="KB345" s="368"/>
      <c r="KC345" s="368"/>
      <c r="KD345" s="368"/>
      <c r="KE345" s="368"/>
      <c r="KF345" s="368"/>
      <c r="KG345" s="368"/>
      <c r="KH345" s="368"/>
      <c r="KI345" s="368"/>
      <c r="KJ345" s="368"/>
      <c r="KK345" s="368"/>
      <c r="KL345" s="368"/>
      <c r="KM345" s="368"/>
      <c r="KN345" s="368"/>
      <c r="KO345" s="368"/>
      <c r="KP345" s="368"/>
      <c r="KQ345" s="368"/>
      <c r="KR345" s="368"/>
      <c r="KS345" s="368"/>
      <c r="KT345" s="368"/>
      <c r="KU345" s="368"/>
      <c r="KV345" s="368"/>
      <c r="KW345" s="368"/>
      <c r="KX345" s="368"/>
      <c r="LH345" s="368"/>
      <c r="LI345" s="368"/>
      <c r="LJ345" s="368"/>
      <c r="LK345" s="368"/>
      <c r="LL345" s="368"/>
      <c r="LM345" s="368"/>
      <c r="LN345" s="368"/>
      <c r="LO345" s="368"/>
      <c r="LP345" s="368"/>
      <c r="LQ345" s="368"/>
      <c r="LR345" s="368"/>
      <c r="LS345" s="368"/>
      <c r="LT345" s="368"/>
      <c r="LU345" s="368"/>
      <c r="LV345" s="368"/>
      <c r="LW345" s="368"/>
      <c r="LX345" s="368"/>
      <c r="LY345" s="368"/>
      <c r="LZ345" s="368"/>
      <c r="MA345" s="368"/>
      <c r="MB345" s="368"/>
      <c r="MC345" s="368"/>
      <c r="MD345" s="368"/>
      <c r="ME345" s="368"/>
      <c r="MF345" s="368"/>
      <c r="MG345" s="368"/>
      <c r="MH345" s="368"/>
      <c r="MI345" s="368"/>
      <c r="MJ345" s="368"/>
      <c r="MK345" s="368"/>
      <c r="ML345" s="368"/>
      <c r="MM345" s="368"/>
      <c r="MN345" s="368"/>
      <c r="MO345" s="368"/>
      <c r="MP345" s="368"/>
      <c r="MQ345" s="368"/>
      <c r="MR345" s="368"/>
      <c r="MS345" s="368"/>
      <c r="MT345" s="368"/>
      <c r="MU345" s="368"/>
      <c r="MV345" s="368"/>
      <c r="MW345" s="368"/>
      <c r="MX345" s="368"/>
      <c r="MY345" s="368"/>
      <c r="MZ345" s="368"/>
      <c r="NA345" s="368"/>
      <c r="NB345" s="368"/>
      <c r="NC345" s="368"/>
      <c r="ND345" s="368"/>
      <c r="NE345" s="368"/>
      <c r="NF345" s="368"/>
      <c r="NG345" s="368"/>
      <c r="NH345" s="368"/>
      <c r="NI345" s="368"/>
      <c r="NJ345" s="368"/>
      <c r="NK345" s="368"/>
      <c r="NL345" s="368"/>
      <c r="NM345" s="368"/>
      <c r="NN345" s="368"/>
      <c r="NO345" s="368"/>
      <c r="NP345" s="368"/>
      <c r="NQ345" s="368"/>
      <c r="NR345" s="368"/>
      <c r="NS345" s="368"/>
      <c r="NT345" s="368"/>
      <c r="NU345" s="368"/>
      <c r="NV345" s="368"/>
      <c r="NW345" s="368"/>
      <c r="NX345" s="368"/>
      <c r="NY345" s="368"/>
      <c r="NZ345" s="368"/>
      <c r="OA345" s="368"/>
      <c r="OB345" s="368"/>
      <c r="OC345" s="368"/>
      <c r="OD345" s="368"/>
      <c r="OE345" s="368"/>
      <c r="OF345" s="368"/>
      <c r="OG345" s="368"/>
      <c r="OH345" s="368"/>
      <c r="OI345" s="368"/>
      <c r="OJ345" s="368"/>
      <c r="OK345" s="368"/>
      <c r="OL345" s="368"/>
      <c r="OM345" s="368"/>
      <c r="ON345" s="368"/>
      <c r="OO345" s="368"/>
      <c r="OP345" s="368"/>
      <c r="OQ345" s="368"/>
      <c r="OR345" s="368"/>
      <c r="OS345" s="368"/>
      <c r="OT345" s="368"/>
      <c r="OU345" s="368"/>
      <c r="OV345" s="368"/>
      <c r="OW345" s="368"/>
      <c r="OX345" s="368"/>
      <c r="OY345" s="368"/>
      <c r="OZ345" s="368"/>
      <c r="PA345" s="368"/>
      <c r="PB345" s="368"/>
      <c r="PC345" s="368"/>
      <c r="PD345" s="368"/>
      <c r="PE345" s="368"/>
      <c r="PF345" s="368"/>
      <c r="PG345" s="368"/>
      <c r="PH345" s="368"/>
      <c r="PI345" s="368"/>
      <c r="PJ345" s="368"/>
      <c r="PK345" s="368"/>
      <c r="PL345" s="368"/>
      <c r="PM345" s="368"/>
      <c r="PN345" s="368"/>
      <c r="PO345" s="368"/>
      <c r="PP345" s="368"/>
      <c r="PQ345" s="368"/>
      <c r="PR345" s="368"/>
      <c r="PS345" s="368"/>
      <c r="PT345" s="368"/>
      <c r="PU345" s="368"/>
      <c r="PV345" s="368"/>
      <c r="PW345" s="368"/>
      <c r="PX345" s="368"/>
      <c r="PY345" s="368"/>
      <c r="PZ345" s="368"/>
      <c r="QA345" s="368"/>
      <c r="QB345" s="368"/>
      <c r="QC345" s="368"/>
      <c r="QD345" s="368"/>
      <c r="QE345" s="368"/>
      <c r="QF345" s="368"/>
      <c r="QG345" s="368"/>
      <c r="QH345" s="368"/>
      <c r="QI345" s="368"/>
      <c r="QJ345" s="368"/>
      <c r="QK345" s="368"/>
      <c r="QL345" s="368"/>
      <c r="QM345" s="368"/>
      <c r="QN345" s="368"/>
      <c r="QO345" s="368"/>
      <c r="QP345" s="368"/>
      <c r="QQ345" s="368"/>
      <c r="QR345" s="368"/>
      <c r="QS345" s="368"/>
      <c r="QT345" s="368"/>
      <c r="QU345" s="368"/>
      <c r="QV345" s="368"/>
      <c r="QW345" s="368"/>
      <c r="QX345" s="368"/>
      <c r="QY345" s="368"/>
      <c r="QZ345" s="368"/>
      <c r="RA345" s="368"/>
      <c r="RB345" s="368"/>
      <c r="RC345" s="368"/>
      <c r="RD345" s="368"/>
      <c r="RE345" s="368"/>
      <c r="RF345" s="368"/>
      <c r="RG345" s="368"/>
      <c r="RH345" s="368"/>
      <c r="RI345" s="368"/>
      <c r="RJ345" s="368"/>
      <c r="RK345" s="368"/>
      <c r="RL345" s="368"/>
      <c r="RM345" s="368"/>
      <c r="RN345" s="368"/>
      <c r="RO345" s="368"/>
      <c r="RP345" s="368"/>
      <c r="RQ345" s="368"/>
      <c r="RR345" s="368"/>
      <c r="RS345" s="368"/>
      <c r="RT345" s="368"/>
      <c r="RU345" s="368"/>
      <c r="RV345" s="368"/>
      <c r="RW345" s="368"/>
      <c r="RX345" s="368"/>
      <c r="RY345" s="368"/>
      <c r="RZ345" s="368"/>
      <c r="SA345" s="368"/>
      <c r="SB345" s="368"/>
      <c r="SC345" s="368"/>
      <c r="SD345" s="368"/>
      <c r="SE345" s="368"/>
      <c r="SF345" s="368"/>
      <c r="SG345" s="368"/>
    </row>
    <row r="346" spans="1:501">
      <c r="A346" s="368"/>
      <c r="B346" s="368"/>
      <c r="C346" s="368"/>
      <c r="D346" s="368"/>
      <c r="E346" s="368"/>
      <c r="F346" s="368"/>
      <c r="G346" s="368"/>
      <c r="H346" s="368"/>
      <c r="I346" s="368"/>
      <c r="J346" s="368"/>
      <c r="K346" s="368"/>
      <c r="L346" s="368"/>
      <c r="M346" s="368"/>
      <c r="N346" s="368"/>
      <c r="O346" s="385"/>
      <c r="P346" s="368"/>
      <c r="Q346" s="368"/>
      <c r="R346" s="368"/>
      <c r="S346" s="368"/>
      <c r="T346" s="368"/>
      <c r="U346" s="368"/>
      <c r="V346" s="368"/>
      <c r="W346" s="368"/>
      <c r="X346" s="368"/>
      <c r="Y346" s="368"/>
      <c r="Z346" s="368"/>
      <c r="AA346" s="368"/>
      <c r="AB346" s="368"/>
      <c r="AC346" s="368"/>
      <c r="AD346" s="368"/>
      <c r="AE346" s="368"/>
      <c r="AF346" s="368"/>
      <c r="AG346" s="368"/>
      <c r="AH346" s="98" t="s">
        <v>397</v>
      </c>
      <c r="AI346" s="98" t="s">
        <v>397</v>
      </c>
      <c r="AJ346" s="98" t="s">
        <v>397</v>
      </c>
      <c r="AK346" s="98" t="s">
        <v>397</v>
      </c>
      <c r="AL346" s="98" t="s">
        <v>397</v>
      </c>
      <c r="AM346" s="98" t="s">
        <v>397</v>
      </c>
      <c r="AN346" s="98" t="s">
        <v>397</v>
      </c>
      <c r="AO346" s="98" t="s">
        <v>397</v>
      </c>
      <c r="AP346" s="98" t="s">
        <v>397</v>
      </c>
      <c r="AQ346" s="98" t="s">
        <v>397</v>
      </c>
      <c r="AR346" s="98" t="s">
        <v>397</v>
      </c>
      <c r="AS346" s="98" t="s">
        <v>397</v>
      </c>
      <c r="AT346" s="98" t="s">
        <v>397</v>
      </c>
      <c r="AU346" s="98" t="s">
        <v>397</v>
      </c>
      <c r="AV346" s="98" t="s">
        <v>397</v>
      </c>
      <c r="AW346" s="98" t="s">
        <v>397</v>
      </c>
      <c r="AX346" s="98" t="s">
        <v>397</v>
      </c>
      <c r="AY346" s="98" t="s">
        <v>397</v>
      </c>
      <c r="AZ346" s="98" t="s">
        <v>397</v>
      </c>
      <c r="BA346" s="98" t="s">
        <v>397</v>
      </c>
      <c r="BB346" s="98" t="s">
        <v>397</v>
      </c>
      <c r="BC346" s="98" t="s">
        <v>397</v>
      </c>
      <c r="BD346" s="98" t="s">
        <v>397</v>
      </c>
      <c r="BE346" s="98" t="s">
        <v>397</v>
      </c>
      <c r="BF346" s="98" t="s">
        <v>397</v>
      </c>
      <c r="BG346" s="98" t="s">
        <v>397</v>
      </c>
      <c r="BH346" s="98" t="s">
        <v>397</v>
      </c>
      <c r="BI346" s="98" t="s">
        <v>397</v>
      </c>
      <c r="BJ346" s="98" t="s">
        <v>397</v>
      </c>
      <c r="BK346" s="98" t="s">
        <v>397</v>
      </c>
      <c r="BL346" s="98" t="s">
        <v>397</v>
      </c>
      <c r="BM346" s="98" t="s">
        <v>397</v>
      </c>
      <c r="BN346" s="98" t="s">
        <v>397</v>
      </c>
      <c r="BO346" s="98" t="s">
        <v>397</v>
      </c>
      <c r="BP346" s="98" t="s">
        <v>397</v>
      </c>
      <c r="BQ346" s="98" t="s">
        <v>397</v>
      </c>
      <c r="BR346" s="98" t="s">
        <v>397</v>
      </c>
      <c r="BS346" s="98" t="s">
        <v>397</v>
      </c>
      <c r="BT346" s="98" t="s">
        <v>397</v>
      </c>
      <c r="BU346" s="98" t="s">
        <v>397</v>
      </c>
      <c r="BV346" s="98" t="s">
        <v>397</v>
      </c>
      <c r="BW346" s="98" t="s">
        <v>397</v>
      </c>
      <c r="BX346" s="98" t="s">
        <v>397</v>
      </c>
      <c r="BY346" s="98" t="s">
        <v>397</v>
      </c>
      <c r="BZ346" s="98" t="s">
        <v>397</v>
      </c>
      <c r="CA346" s="98"/>
      <c r="CB346" s="98"/>
      <c r="CC346" s="98"/>
      <c r="CD346" s="98"/>
      <c r="CE346" s="98"/>
      <c r="CF346" s="98"/>
      <c r="CG346" s="98"/>
      <c r="CH346" s="98"/>
      <c r="CI346" s="98"/>
      <c r="CJ346" s="98"/>
      <c r="CK346" s="98"/>
      <c r="CL346" s="98"/>
      <c r="CM346" s="98"/>
      <c r="CN346" s="98"/>
      <c r="CO346" s="98"/>
      <c r="CP346" s="98"/>
      <c r="CQ346" s="98"/>
      <c r="CR346" s="98"/>
      <c r="CS346" s="98"/>
      <c r="CT346" s="98"/>
      <c r="CU346" s="98"/>
      <c r="CV346" s="98"/>
      <c r="CW346" s="98"/>
      <c r="CX346" s="98"/>
      <c r="CY346" s="98"/>
      <c r="CZ346" s="98"/>
      <c r="DA346" s="98"/>
      <c r="DB346" s="98"/>
      <c r="DV346" s="368"/>
      <c r="DW346" s="368"/>
      <c r="DX346" s="368"/>
      <c r="DY346" s="368"/>
      <c r="DZ346" s="368"/>
      <c r="EA346" s="368"/>
      <c r="EB346" s="368"/>
      <c r="EC346" s="368"/>
      <c r="ED346" s="368"/>
      <c r="EE346" s="368"/>
      <c r="EF346" s="368"/>
      <c r="EG346" s="368"/>
      <c r="EH346" s="368"/>
      <c r="EI346" s="368"/>
      <c r="EJ346" s="368"/>
      <c r="EK346" s="368"/>
      <c r="EL346" s="368"/>
      <c r="EM346" s="368"/>
      <c r="EN346" s="368"/>
      <c r="EO346" s="368"/>
      <c r="EP346" s="368"/>
      <c r="EQ346" s="368"/>
      <c r="ER346" s="368"/>
      <c r="ES346" s="368"/>
      <c r="ET346" s="368"/>
      <c r="EU346" s="368"/>
      <c r="EV346" s="368"/>
      <c r="EW346" s="368"/>
      <c r="EX346" s="368"/>
      <c r="EY346" s="368"/>
      <c r="EZ346" s="368"/>
      <c r="FA346" s="368"/>
      <c r="FB346" s="368"/>
      <c r="FC346" s="368"/>
      <c r="FD346" s="368"/>
      <c r="FE346" s="368"/>
      <c r="FF346" s="368"/>
      <c r="FG346" s="368"/>
      <c r="FH346" s="368"/>
      <c r="FI346" s="368"/>
      <c r="FJ346" s="368"/>
      <c r="FK346" s="368"/>
      <c r="FL346" s="368"/>
      <c r="FM346" s="368"/>
      <c r="FN346" s="368"/>
      <c r="FO346" s="368"/>
      <c r="FP346" s="368"/>
      <c r="FQ346" s="368"/>
      <c r="FR346" s="368"/>
      <c r="FS346" s="368"/>
      <c r="FT346" s="368"/>
      <c r="FU346" s="368"/>
      <c r="FV346" s="368"/>
      <c r="FW346" s="368"/>
      <c r="FX346" s="368"/>
      <c r="FY346" s="368"/>
      <c r="FZ346" s="368"/>
      <c r="GA346" s="368"/>
      <c r="GB346" s="368"/>
      <c r="GC346" s="368"/>
      <c r="GD346" s="368"/>
      <c r="GE346" s="368"/>
      <c r="GF346" s="368"/>
      <c r="GG346" s="368"/>
      <c r="GH346" s="368"/>
      <c r="GI346" s="368"/>
      <c r="GJ346" s="368"/>
      <c r="GK346" s="368"/>
      <c r="GL346" s="368"/>
      <c r="GM346" s="368"/>
      <c r="GN346" s="368"/>
      <c r="GO346" s="368"/>
      <c r="GP346" s="368"/>
      <c r="GQ346" s="368"/>
      <c r="GR346" s="368"/>
      <c r="GS346" s="368"/>
      <c r="GT346" s="368"/>
      <c r="GU346" s="368"/>
      <c r="GV346" s="368"/>
      <c r="GW346" s="368"/>
      <c r="GX346" s="368"/>
      <c r="GY346" s="368"/>
      <c r="GZ346" s="368"/>
      <c r="HA346" s="368"/>
      <c r="HB346" s="368"/>
      <c r="HC346" s="368"/>
      <c r="HD346" s="368"/>
      <c r="HE346" s="368"/>
      <c r="HF346" s="368"/>
      <c r="HG346" s="368"/>
      <c r="HH346" s="368"/>
      <c r="HI346" s="368"/>
      <c r="HJ346" s="368"/>
      <c r="HK346" s="368"/>
      <c r="HL346" s="368"/>
      <c r="HM346" s="368"/>
      <c r="HN346" s="368"/>
      <c r="HO346" s="368"/>
      <c r="HP346" s="368"/>
      <c r="HQ346" s="368"/>
      <c r="HR346" s="368"/>
      <c r="HS346" s="368"/>
      <c r="HT346" s="368"/>
      <c r="HU346" s="368"/>
      <c r="HV346" s="368"/>
      <c r="HW346" s="368"/>
      <c r="HX346" s="368"/>
      <c r="HY346" s="368"/>
      <c r="HZ346" s="368"/>
      <c r="IA346" s="368"/>
      <c r="IB346" s="368"/>
      <c r="IC346" s="368"/>
      <c r="ID346" s="368"/>
      <c r="IE346" s="368"/>
      <c r="IF346" s="368"/>
      <c r="IG346" s="368"/>
      <c r="IH346" s="368"/>
      <c r="II346" s="368"/>
      <c r="IJ346" s="368"/>
      <c r="IK346" s="368"/>
      <c r="IL346" s="368"/>
      <c r="IM346" s="368"/>
      <c r="IN346" s="368"/>
      <c r="IO346" s="368"/>
      <c r="IP346" s="368"/>
      <c r="IQ346" s="368"/>
      <c r="IR346" s="368"/>
      <c r="IS346" s="368"/>
      <c r="IT346" s="368"/>
      <c r="IU346" s="368"/>
      <c r="IV346" s="368"/>
      <c r="IW346" s="368"/>
      <c r="IX346" s="368"/>
      <c r="IY346" s="368"/>
      <c r="IZ346" s="368"/>
      <c r="JA346" s="368"/>
      <c r="JB346" s="368"/>
      <c r="JC346" s="368"/>
      <c r="JD346" s="368"/>
      <c r="JE346" s="368"/>
      <c r="JF346" s="368"/>
      <c r="JG346" s="368"/>
      <c r="JH346" s="368"/>
      <c r="JI346" s="368"/>
      <c r="JJ346" s="368"/>
      <c r="JK346" s="368"/>
      <c r="JL346" s="368"/>
      <c r="JM346" s="368"/>
      <c r="JN346" s="368"/>
      <c r="JO346" s="368"/>
      <c r="JP346" s="368"/>
      <c r="JQ346" s="368"/>
      <c r="JR346" s="368"/>
      <c r="JS346" s="368"/>
      <c r="JT346" s="368"/>
      <c r="JU346" s="368"/>
      <c r="JV346" s="368"/>
      <c r="JW346" s="368"/>
      <c r="JX346" s="368"/>
      <c r="JY346" s="368"/>
      <c r="JZ346" s="368"/>
      <c r="KA346" s="368"/>
      <c r="KB346" s="368"/>
      <c r="KC346" s="368"/>
      <c r="KD346" s="368"/>
      <c r="KE346" s="368"/>
      <c r="KF346" s="368"/>
      <c r="KG346" s="368"/>
      <c r="KH346" s="368"/>
      <c r="KI346" s="368"/>
      <c r="KJ346" s="368"/>
      <c r="KK346" s="368"/>
      <c r="KL346" s="368"/>
      <c r="KM346" s="368"/>
      <c r="KN346" s="368"/>
      <c r="KO346" s="368"/>
      <c r="KP346" s="368"/>
      <c r="KQ346" s="368"/>
      <c r="KR346" s="368"/>
      <c r="KS346" s="368"/>
      <c r="KT346" s="368"/>
      <c r="KU346" s="368"/>
      <c r="KV346" s="368"/>
      <c r="KW346" s="368"/>
      <c r="KX346" s="368"/>
      <c r="LH346" s="368"/>
      <c r="LI346" s="368"/>
      <c r="LJ346" s="368"/>
      <c r="LK346" s="368"/>
      <c r="LL346" s="368"/>
      <c r="LM346" s="368"/>
      <c r="LN346" s="368"/>
      <c r="LO346" s="368"/>
      <c r="LP346" s="368"/>
      <c r="LQ346" s="368"/>
      <c r="LR346" s="368"/>
      <c r="LS346" s="368"/>
      <c r="LT346" s="368"/>
      <c r="LU346" s="368"/>
      <c r="LV346" s="368"/>
      <c r="LW346" s="368"/>
      <c r="LX346" s="368"/>
      <c r="LY346" s="368"/>
      <c r="LZ346" s="368"/>
      <c r="MA346" s="368"/>
      <c r="MB346" s="368"/>
      <c r="MC346" s="368"/>
      <c r="MD346" s="368"/>
      <c r="ME346" s="368"/>
      <c r="MF346" s="368"/>
      <c r="MG346" s="368"/>
      <c r="MH346" s="368"/>
      <c r="MI346" s="368"/>
      <c r="MJ346" s="368"/>
      <c r="MK346" s="368"/>
      <c r="ML346" s="368"/>
      <c r="MM346" s="368"/>
      <c r="MN346" s="368"/>
      <c r="MO346" s="368"/>
      <c r="MP346" s="368"/>
      <c r="MQ346" s="368"/>
      <c r="MR346" s="368"/>
      <c r="MS346" s="368"/>
      <c r="MT346" s="368"/>
      <c r="MU346" s="368"/>
      <c r="MV346" s="368"/>
      <c r="MW346" s="368"/>
      <c r="MX346" s="368"/>
      <c r="MY346" s="368"/>
      <c r="MZ346" s="368"/>
      <c r="NA346" s="368"/>
      <c r="NB346" s="368"/>
      <c r="NC346" s="368"/>
      <c r="ND346" s="368"/>
      <c r="NE346" s="368"/>
      <c r="NF346" s="368"/>
      <c r="NG346" s="368"/>
      <c r="NH346" s="368"/>
      <c r="NI346" s="368"/>
      <c r="NJ346" s="368"/>
      <c r="NK346" s="368"/>
      <c r="NL346" s="368"/>
      <c r="NM346" s="368"/>
      <c r="NN346" s="368"/>
      <c r="NO346" s="368"/>
      <c r="NP346" s="368"/>
      <c r="NQ346" s="368"/>
      <c r="NR346" s="368"/>
      <c r="NS346" s="368"/>
      <c r="NT346" s="368"/>
      <c r="NU346" s="368"/>
      <c r="NV346" s="368"/>
      <c r="NW346" s="368"/>
      <c r="NX346" s="368"/>
      <c r="NY346" s="368"/>
      <c r="NZ346" s="368"/>
      <c r="OA346" s="368"/>
      <c r="OB346" s="368"/>
      <c r="OC346" s="368"/>
      <c r="OD346" s="368"/>
      <c r="OE346" s="368"/>
      <c r="OF346" s="368"/>
      <c r="OG346" s="368"/>
      <c r="OH346" s="368"/>
      <c r="OI346" s="368"/>
      <c r="OJ346" s="368"/>
      <c r="OK346" s="368"/>
      <c r="OL346" s="368"/>
      <c r="OM346" s="368"/>
      <c r="ON346" s="368"/>
      <c r="OO346" s="368"/>
      <c r="OP346" s="368"/>
      <c r="OQ346" s="368"/>
      <c r="OR346" s="368"/>
      <c r="OS346" s="368"/>
      <c r="OT346" s="368"/>
      <c r="OU346" s="368"/>
      <c r="OV346" s="368"/>
      <c r="OW346" s="368"/>
      <c r="OX346" s="368"/>
      <c r="OY346" s="368"/>
      <c r="OZ346" s="368"/>
      <c r="PA346" s="368"/>
      <c r="PB346" s="368"/>
      <c r="PC346" s="368"/>
      <c r="PD346" s="368"/>
      <c r="PE346" s="368"/>
      <c r="PF346" s="368"/>
      <c r="PG346" s="368"/>
      <c r="PH346" s="368"/>
      <c r="PI346" s="368"/>
      <c r="PJ346" s="368"/>
      <c r="PK346" s="368"/>
      <c r="PL346" s="368"/>
      <c r="PM346" s="368"/>
      <c r="PN346" s="368"/>
      <c r="PO346" s="368"/>
      <c r="PP346" s="368"/>
      <c r="PQ346" s="368"/>
      <c r="PR346" s="368"/>
      <c r="PS346" s="368"/>
      <c r="PT346" s="368"/>
      <c r="PU346" s="368"/>
      <c r="PV346" s="368"/>
      <c r="PW346" s="368"/>
      <c r="PX346" s="368"/>
      <c r="PY346" s="368"/>
      <c r="PZ346" s="368"/>
      <c r="QA346" s="368"/>
      <c r="QB346" s="368"/>
      <c r="QC346" s="368"/>
      <c r="QD346" s="368"/>
      <c r="QE346" s="368"/>
      <c r="QF346" s="368"/>
      <c r="QG346" s="368"/>
      <c r="QH346" s="368"/>
      <c r="QI346" s="368"/>
      <c r="QJ346" s="368"/>
      <c r="QK346" s="368"/>
      <c r="QL346" s="368"/>
      <c r="QM346" s="368"/>
      <c r="QN346" s="368"/>
      <c r="QO346" s="368"/>
      <c r="QP346" s="368"/>
      <c r="QQ346" s="368"/>
      <c r="QR346" s="368"/>
      <c r="QS346" s="368"/>
      <c r="QT346" s="368"/>
      <c r="QU346" s="368"/>
      <c r="QV346" s="368"/>
      <c r="QW346" s="368"/>
      <c r="QX346" s="368"/>
      <c r="QY346" s="368"/>
      <c r="QZ346" s="368"/>
      <c r="RA346" s="368"/>
      <c r="RB346" s="368"/>
      <c r="RC346" s="368"/>
      <c r="RD346" s="368"/>
      <c r="RE346" s="368"/>
      <c r="RF346" s="368"/>
      <c r="RG346" s="368"/>
      <c r="RH346" s="368"/>
      <c r="RI346" s="368"/>
      <c r="RJ346" s="368"/>
      <c r="RK346" s="368"/>
      <c r="RL346" s="368"/>
      <c r="RM346" s="368"/>
      <c r="RN346" s="368"/>
      <c r="RO346" s="368"/>
      <c r="RP346" s="368"/>
      <c r="RQ346" s="368"/>
      <c r="RR346" s="368"/>
      <c r="RS346" s="368"/>
      <c r="RT346" s="368"/>
      <c r="RU346" s="368"/>
      <c r="RV346" s="368"/>
      <c r="RW346" s="368"/>
      <c r="RX346" s="368"/>
      <c r="RY346" s="368"/>
      <c r="RZ346" s="368"/>
      <c r="SA346" s="368"/>
      <c r="SB346" s="368"/>
      <c r="SC346" s="368"/>
      <c r="SD346" s="368"/>
      <c r="SE346" s="368"/>
      <c r="SF346" s="368"/>
      <c r="SG346" s="368"/>
    </row>
    <row r="347" spans="1:501">
      <c r="A347" s="368"/>
      <c r="B347" s="368"/>
      <c r="C347" s="368"/>
      <c r="D347" s="368"/>
      <c r="E347" s="368"/>
      <c r="F347" s="368"/>
      <c r="G347" s="368"/>
      <c r="H347" s="368"/>
      <c r="I347" s="368"/>
      <c r="J347" s="368"/>
      <c r="K347" s="368"/>
      <c r="L347" s="368"/>
      <c r="M347" s="368"/>
      <c r="N347" s="368"/>
      <c r="O347" s="385"/>
      <c r="P347" s="368"/>
      <c r="Q347" s="368"/>
      <c r="R347" s="368"/>
      <c r="S347" s="368"/>
      <c r="T347" s="368"/>
      <c r="U347" s="368"/>
      <c r="V347" s="368"/>
      <c r="W347" s="368"/>
      <c r="X347" s="368"/>
      <c r="Y347" s="368"/>
      <c r="Z347" s="368"/>
      <c r="AA347" s="368"/>
      <c r="AB347" s="368"/>
      <c r="AC347" s="368"/>
      <c r="AD347" s="368"/>
      <c r="AE347" s="368"/>
      <c r="AF347" s="368"/>
      <c r="AG347" s="368"/>
      <c r="AH347" s="98" t="s">
        <v>397</v>
      </c>
      <c r="AI347" s="98" t="s">
        <v>397</v>
      </c>
      <c r="AJ347" s="98" t="s">
        <v>397</v>
      </c>
      <c r="AK347" s="98" t="s">
        <v>397</v>
      </c>
      <c r="AL347" s="98" t="s">
        <v>397</v>
      </c>
      <c r="AM347" s="98" t="s">
        <v>397</v>
      </c>
      <c r="AN347" s="98" t="s">
        <v>397</v>
      </c>
      <c r="AO347" s="98" t="s">
        <v>397</v>
      </c>
      <c r="AP347" s="98" t="s">
        <v>397</v>
      </c>
      <c r="AQ347" s="98" t="s">
        <v>397</v>
      </c>
      <c r="AR347" s="98" t="s">
        <v>397</v>
      </c>
      <c r="AS347" s="98" t="s">
        <v>397</v>
      </c>
      <c r="AT347" s="98" t="s">
        <v>397</v>
      </c>
      <c r="AU347" s="98" t="s">
        <v>397</v>
      </c>
      <c r="AV347" s="98" t="s">
        <v>397</v>
      </c>
      <c r="AW347" s="98" t="s">
        <v>397</v>
      </c>
      <c r="AX347" s="98" t="s">
        <v>397</v>
      </c>
      <c r="AY347" s="98" t="s">
        <v>397</v>
      </c>
      <c r="AZ347" s="98" t="s">
        <v>397</v>
      </c>
      <c r="BA347" s="98" t="s">
        <v>397</v>
      </c>
      <c r="BB347" s="98" t="s">
        <v>397</v>
      </c>
      <c r="BC347" s="98" t="s">
        <v>397</v>
      </c>
      <c r="BD347" s="98" t="s">
        <v>397</v>
      </c>
      <c r="BE347" s="98" t="s">
        <v>397</v>
      </c>
      <c r="BF347" s="98" t="s">
        <v>397</v>
      </c>
      <c r="BG347" s="98" t="s">
        <v>397</v>
      </c>
      <c r="BH347" s="98" t="s">
        <v>397</v>
      </c>
      <c r="BI347" s="98" t="s">
        <v>397</v>
      </c>
      <c r="BJ347" s="98" t="s">
        <v>397</v>
      </c>
      <c r="BK347" s="98" t="s">
        <v>397</v>
      </c>
      <c r="BL347" s="98" t="s">
        <v>397</v>
      </c>
      <c r="BM347" s="98" t="s">
        <v>397</v>
      </c>
      <c r="BN347" s="98" t="s">
        <v>397</v>
      </c>
      <c r="BO347" s="98" t="s">
        <v>397</v>
      </c>
      <c r="BP347" s="98" t="s">
        <v>397</v>
      </c>
      <c r="BQ347" s="98" t="s">
        <v>397</v>
      </c>
      <c r="BR347" s="98" t="s">
        <v>397</v>
      </c>
      <c r="BS347" s="98" t="s">
        <v>397</v>
      </c>
      <c r="BT347" s="98" t="s">
        <v>397</v>
      </c>
      <c r="BU347" s="98" t="s">
        <v>397</v>
      </c>
      <c r="BV347" s="98" t="s">
        <v>397</v>
      </c>
      <c r="BW347" s="98" t="s">
        <v>397</v>
      </c>
      <c r="BX347" s="98" t="s">
        <v>397</v>
      </c>
      <c r="BY347" s="98" t="s">
        <v>397</v>
      </c>
      <c r="BZ347" s="98" t="s">
        <v>397</v>
      </c>
      <c r="CA347" s="98"/>
      <c r="CB347" s="98"/>
      <c r="CC347" s="98"/>
      <c r="CD347" s="98"/>
      <c r="CE347" s="98"/>
      <c r="CF347" s="98"/>
      <c r="CG347" s="98"/>
      <c r="CH347" s="98"/>
      <c r="CI347" s="98"/>
      <c r="CJ347" s="98"/>
      <c r="CK347" s="98"/>
      <c r="CL347" s="98"/>
      <c r="CM347" s="98"/>
      <c r="CN347" s="98"/>
      <c r="CO347" s="98"/>
      <c r="CP347" s="98"/>
      <c r="CQ347" s="98"/>
      <c r="CR347" s="98"/>
      <c r="CS347" s="98"/>
      <c r="CT347" s="98"/>
      <c r="CU347" s="98"/>
      <c r="CV347" s="98"/>
      <c r="CW347" s="98"/>
      <c r="CX347" s="98"/>
      <c r="CY347" s="98"/>
      <c r="CZ347" s="98"/>
      <c r="DA347" s="98"/>
      <c r="DB347" s="98"/>
      <c r="DV347" s="368"/>
      <c r="DW347" s="368"/>
      <c r="DX347" s="368"/>
      <c r="DY347" s="368"/>
      <c r="DZ347" s="368"/>
      <c r="EA347" s="368"/>
      <c r="EB347" s="368"/>
      <c r="EC347" s="368"/>
      <c r="ED347" s="368"/>
      <c r="EE347" s="368"/>
      <c r="EF347" s="368"/>
      <c r="EG347" s="368"/>
      <c r="EH347" s="368"/>
      <c r="EI347" s="368"/>
      <c r="EJ347" s="368"/>
      <c r="EK347" s="368"/>
      <c r="EL347" s="368"/>
      <c r="EM347" s="368"/>
      <c r="EN347" s="368"/>
      <c r="EO347" s="368"/>
      <c r="EP347" s="368"/>
      <c r="EQ347" s="368"/>
      <c r="ER347" s="368"/>
      <c r="ES347" s="368"/>
      <c r="ET347" s="368"/>
      <c r="EU347" s="368"/>
      <c r="EV347" s="368"/>
      <c r="EW347" s="368"/>
      <c r="EX347" s="368"/>
      <c r="EY347" s="368"/>
      <c r="EZ347" s="368"/>
      <c r="FA347" s="368"/>
      <c r="FB347" s="368"/>
      <c r="FC347" s="368"/>
      <c r="FD347" s="368"/>
      <c r="FE347" s="368"/>
      <c r="FF347" s="368"/>
      <c r="FG347" s="368"/>
      <c r="FH347" s="368"/>
      <c r="FI347" s="368"/>
      <c r="FJ347" s="368"/>
      <c r="FK347" s="368"/>
      <c r="FL347" s="368"/>
      <c r="FM347" s="368"/>
      <c r="FN347" s="368"/>
      <c r="FO347" s="368"/>
      <c r="FP347" s="368"/>
      <c r="FQ347" s="368"/>
      <c r="FR347" s="368"/>
      <c r="FS347" s="368"/>
      <c r="FT347" s="368"/>
      <c r="FU347" s="368"/>
      <c r="FV347" s="368"/>
      <c r="FW347" s="368"/>
      <c r="FX347" s="368"/>
      <c r="FY347" s="368"/>
      <c r="FZ347" s="368"/>
      <c r="GA347" s="368"/>
      <c r="GB347" s="368"/>
      <c r="GC347" s="368"/>
      <c r="GD347" s="368"/>
      <c r="GE347" s="368"/>
      <c r="GF347" s="368"/>
      <c r="GG347" s="368"/>
      <c r="GH347" s="368"/>
      <c r="GI347" s="368"/>
      <c r="GJ347" s="368"/>
      <c r="GK347" s="368"/>
      <c r="GL347" s="368"/>
      <c r="GM347" s="368"/>
      <c r="GN347" s="368"/>
      <c r="GO347" s="368"/>
      <c r="GP347" s="368"/>
      <c r="GQ347" s="368"/>
      <c r="GR347" s="368"/>
      <c r="GS347" s="368"/>
      <c r="GT347" s="368"/>
      <c r="GU347" s="368"/>
      <c r="GV347" s="368"/>
      <c r="GW347" s="368"/>
      <c r="GX347" s="368"/>
      <c r="GY347" s="368"/>
      <c r="GZ347" s="368"/>
      <c r="HA347" s="368"/>
      <c r="HB347" s="368"/>
      <c r="HC347" s="368"/>
      <c r="HD347" s="368"/>
      <c r="HE347" s="368"/>
      <c r="HF347" s="368"/>
      <c r="HG347" s="368"/>
      <c r="HH347" s="368"/>
      <c r="HI347" s="368"/>
      <c r="HJ347" s="368"/>
      <c r="HK347" s="368"/>
      <c r="HL347" s="368"/>
      <c r="HM347" s="368"/>
      <c r="HN347" s="368"/>
      <c r="HO347" s="368"/>
      <c r="HP347" s="368"/>
      <c r="HQ347" s="368"/>
      <c r="HR347" s="368"/>
      <c r="HS347" s="368"/>
      <c r="HT347" s="368"/>
      <c r="HU347" s="368"/>
      <c r="HV347" s="368"/>
      <c r="HW347" s="368"/>
      <c r="HX347" s="368"/>
      <c r="HY347" s="368"/>
      <c r="HZ347" s="368"/>
      <c r="IA347" s="368"/>
      <c r="IB347" s="368"/>
      <c r="IC347" s="368"/>
      <c r="ID347" s="368"/>
      <c r="IE347" s="368"/>
      <c r="IF347" s="368"/>
      <c r="IG347" s="368"/>
      <c r="IH347" s="368"/>
      <c r="II347" s="368"/>
      <c r="IJ347" s="368"/>
      <c r="IK347" s="368"/>
      <c r="IL347" s="368"/>
      <c r="IM347" s="368"/>
      <c r="IN347" s="368"/>
      <c r="IO347" s="368"/>
      <c r="IP347" s="368"/>
      <c r="IQ347" s="368"/>
      <c r="IR347" s="368"/>
      <c r="IS347" s="368"/>
      <c r="IT347" s="368"/>
      <c r="IU347" s="368"/>
      <c r="IV347" s="368"/>
      <c r="IW347" s="368"/>
      <c r="IX347" s="368"/>
      <c r="IY347" s="368"/>
      <c r="IZ347" s="368"/>
      <c r="JA347" s="368"/>
      <c r="JB347" s="368"/>
      <c r="JC347" s="368"/>
      <c r="JD347" s="368"/>
      <c r="JE347" s="368"/>
      <c r="JF347" s="368"/>
      <c r="JG347" s="368"/>
      <c r="JH347" s="368"/>
      <c r="JI347" s="368"/>
      <c r="JJ347" s="368"/>
      <c r="JK347" s="368"/>
      <c r="JL347" s="368"/>
      <c r="JM347" s="368"/>
      <c r="JN347" s="368"/>
      <c r="JO347" s="368"/>
      <c r="JP347" s="368"/>
      <c r="JQ347" s="368"/>
      <c r="JR347" s="368"/>
      <c r="JS347" s="368"/>
      <c r="JT347" s="368"/>
      <c r="JU347" s="368"/>
      <c r="JV347" s="368"/>
      <c r="JW347" s="368"/>
      <c r="JX347" s="368"/>
      <c r="JY347" s="368"/>
      <c r="JZ347" s="368"/>
      <c r="KA347" s="368"/>
      <c r="KB347" s="368"/>
      <c r="KC347" s="368"/>
      <c r="KD347" s="368"/>
      <c r="KE347" s="368"/>
      <c r="KF347" s="368"/>
      <c r="KG347" s="368"/>
      <c r="KH347" s="368"/>
      <c r="KI347" s="368"/>
      <c r="KJ347" s="368"/>
      <c r="KK347" s="368"/>
      <c r="KL347" s="368"/>
      <c r="KM347" s="368"/>
      <c r="KN347" s="368"/>
      <c r="KO347" s="368"/>
      <c r="KP347" s="368"/>
      <c r="KQ347" s="368"/>
      <c r="KR347" s="368"/>
      <c r="KS347" s="368"/>
      <c r="KT347" s="368"/>
      <c r="KU347" s="368"/>
      <c r="KV347" s="368"/>
      <c r="KW347" s="368"/>
      <c r="KX347" s="368"/>
      <c r="LH347" s="368"/>
      <c r="LI347" s="368"/>
      <c r="LJ347" s="368"/>
      <c r="LK347" s="368"/>
      <c r="LL347" s="368"/>
      <c r="LM347" s="368"/>
      <c r="LN347" s="368"/>
      <c r="LO347" s="368"/>
      <c r="LP347" s="368"/>
      <c r="LQ347" s="368"/>
      <c r="LR347" s="368"/>
      <c r="LS347" s="368"/>
      <c r="LT347" s="368"/>
      <c r="LU347" s="368"/>
      <c r="LV347" s="368"/>
      <c r="LW347" s="368"/>
      <c r="LX347" s="368"/>
      <c r="LY347" s="368"/>
      <c r="LZ347" s="368"/>
      <c r="MA347" s="368"/>
      <c r="MB347" s="368"/>
      <c r="MC347" s="368"/>
      <c r="MD347" s="368"/>
      <c r="ME347" s="368"/>
      <c r="MF347" s="368"/>
      <c r="MG347" s="368"/>
      <c r="MH347" s="368"/>
      <c r="MI347" s="368"/>
      <c r="MJ347" s="368"/>
      <c r="MK347" s="368"/>
      <c r="ML347" s="368"/>
      <c r="MM347" s="368"/>
      <c r="MN347" s="368"/>
      <c r="MO347" s="368"/>
      <c r="MP347" s="368"/>
      <c r="MQ347" s="368"/>
      <c r="MR347" s="368"/>
      <c r="MS347" s="368"/>
      <c r="MT347" s="368"/>
      <c r="MU347" s="368"/>
      <c r="MV347" s="368"/>
      <c r="MW347" s="368"/>
      <c r="MX347" s="368"/>
      <c r="MY347" s="368"/>
      <c r="MZ347" s="368"/>
      <c r="NA347" s="368"/>
      <c r="NB347" s="368"/>
      <c r="NC347" s="368"/>
      <c r="ND347" s="368"/>
      <c r="NE347" s="368"/>
      <c r="NF347" s="368"/>
      <c r="NG347" s="368"/>
      <c r="NH347" s="368"/>
      <c r="NI347" s="368"/>
      <c r="NJ347" s="368"/>
      <c r="NK347" s="368"/>
      <c r="NL347" s="368"/>
      <c r="NM347" s="368"/>
      <c r="NN347" s="368"/>
      <c r="NO347" s="368"/>
      <c r="NP347" s="368"/>
      <c r="NQ347" s="368"/>
      <c r="NR347" s="368"/>
      <c r="NS347" s="368"/>
      <c r="NT347" s="368"/>
      <c r="NU347" s="368"/>
      <c r="NV347" s="368"/>
      <c r="NW347" s="368"/>
      <c r="NX347" s="368"/>
      <c r="NY347" s="368"/>
      <c r="NZ347" s="368"/>
      <c r="OA347" s="368"/>
      <c r="OB347" s="368"/>
      <c r="OC347" s="368"/>
      <c r="OD347" s="368"/>
      <c r="OE347" s="368"/>
      <c r="OF347" s="368"/>
      <c r="OG347" s="368"/>
      <c r="OH347" s="368"/>
      <c r="OI347" s="368"/>
      <c r="OJ347" s="368"/>
      <c r="OK347" s="368"/>
      <c r="OL347" s="368"/>
      <c r="OM347" s="368"/>
      <c r="ON347" s="368"/>
      <c r="OO347" s="368"/>
      <c r="OP347" s="368"/>
      <c r="OQ347" s="368"/>
      <c r="OR347" s="368"/>
      <c r="OS347" s="368"/>
      <c r="OT347" s="368"/>
      <c r="OU347" s="368"/>
      <c r="OV347" s="368"/>
      <c r="OW347" s="368"/>
      <c r="OX347" s="368"/>
      <c r="OY347" s="368"/>
      <c r="OZ347" s="368"/>
      <c r="PA347" s="368"/>
      <c r="PB347" s="368"/>
      <c r="PC347" s="368"/>
      <c r="PD347" s="368"/>
      <c r="PE347" s="368"/>
      <c r="PF347" s="368"/>
      <c r="PG347" s="368"/>
      <c r="PH347" s="368"/>
      <c r="PI347" s="368"/>
      <c r="PJ347" s="368"/>
      <c r="PK347" s="368"/>
      <c r="PL347" s="368"/>
      <c r="PM347" s="368"/>
      <c r="PN347" s="368"/>
      <c r="PO347" s="368"/>
      <c r="PP347" s="368"/>
      <c r="PQ347" s="368"/>
      <c r="PR347" s="368"/>
      <c r="PS347" s="368"/>
      <c r="PT347" s="368"/>
      <c r="PU347" s="368"/>
      <c r="PV347" s="368"/>
      <c r="PW347" s="368"/>
      <c r="PX347" s="368"/>
      <c r="PY347" s="368"/>
      <c r="PZ347" s="368"/>
      <c r="QA347" s="368"/>
      <c r="QB347" s="368"/>
      <c r="QC347" s="368"/>
      <c r="QD347" s="368"/>
      <c r="QE347" s="368"/>
      <c r="QF347" s="368"/>
      <c r="QG347" s="368"/>
      <c r="QH347" s="368"/>
      <c r="QI347" s="368"/>
      <c r="QJ347" s="368"/>
      <c r="QK347" s="368"/>
      <c r="QL347" s="368"/>
      <c r="QM347" s="368"/>
      <c r="QN347" s="368"/>
      <c r="QO347" s="368"/>
      <c r="QP347" s="368"/>
      <c r="QQ347" s="368"/>
      <c r="QR347" s="368"/>
      <c r="QS347" s="368"/>
      <c r="QT347" s="368"/>
      <c r="QU347" s="368"/>
      <c r="QV347" s="368"/>
      <c r="QW347" s="368"/>
      <c r="QX347" s="368"/>
      <c r="QY347" s="368"/>
      <c r="QZ347" s="368"/>
      <c r="RA347" s="368"/>
      <c r="RB347" s="368"/>
      <c r="RC347" s="368"/>
      <c r="RD347" s="368"/>
      <c r="RE347" s="368"/>
      <c r="RF347" s="368"/>
      <c r="RG347" s="368"/>
      <c r="RH347" s="368"/>
      <c r="RI347" s="368"/>
      <c r="RJ347" s="368"/>
      <c r="RK347" s="368"/>
      <c r="RL347" s="368"/>
      <c r="RM347" s="368"/>
      <c r="RN347" s="368"/>
      <c r="RO347" s="368"/>
      <c r="RP347" s="368"/>
      <c r="RQ347" s="368"/>
      <c r="RR347" s="368"/>
      <c r="RS347" s="368"/>
      <c r="RT347" s="368"/>
      <c r="RU347" s="368"/>
      <c r="RV347" s="368"/>
      <c r="RW347" s="368"/>
      <c r="RX347" s="368"/>
      <c r="RY347" s="368"/>
      <c r="RZ347" s="368"/>
      <c r="SA347" s="368"/>
      <c r="SB347" s="368"/>
      <c r="SC347" s="368"/>
      <c r="SD347" s="368"/>
      <c r="SE347" s="368"/>
      <c r="SF347" s="368"/>
      <c r="SG347" s="368"/>
    </row>
    <row r="348" spans="1:501">
      <c r="A348" s="368"/>
      <c r="B348" s="368"/>
      <c r="C348" s="368"/>
      <c r="D348" s="368"/>
      <c r="E348" s="368"/>
      <c r="F348" s="368"/>
      <c r="G348" s="368"/>
      <c r="H348" s="368"/>
      <c r="I348" s="368"/>
      <c r="J348" s="368"/>
      <c r="K348" s="368"/>
      <c r="L348" s="368"/>
      <c r="M348" s="368"/>
      <c r="N348" s="368"/>
      <c r="O348" s="385"/>
      <c r="P348" s="368"/>
      <c r="Q348" s="368"/>
      <c r="R348" s="368"/>
      <c r="S348" s="368"/>
      <c r="T348" s="368"/>
      <c r="U348" s="368"/>
      <c r="V348" s="368"/>
      <c r="W348" s="368"/>
      <c r="X348" s="368"/>
      <c r="Y348" s="368"/>
      <c r="Z348" s="368"/>
      <c r="AA348" s="368"/>
      <c r="AB348" s="368"/>
      <c r="AC348" s="368"/>
      <c r="AD348" s="368"/>
      <c r="AE348" s="368"/>
      <c r="AF348" s="368"/>
      <c r="AG348" s="368"/>
      <c r="AH348" s="98" t="s">
        <v>397</v>
      </c>
      <c r="AI348" s="98" t="s">
        <v>397</v>
      </c>
      <c r="AJ348" s="98" t="s">
        <v>397</v>
      </c>
      <c r="AK348" s="98" t="s">
        <v>397</v>
      </c>
      <c r="AL348" s="98" t="s">
        <v>397</v>
      </c>
      <c r="AM348" s="98" t="s">
        <v>397</v>
      </c>
      <c r="AN348" s="98" t="s">
        <v>397</v>
      </c>
      <c r="AO348" s="98" t="s">
        <v>397</v>
      </c>
      <c r="AP348" s="98" t="s">
        <v>397</v>
      </c>
      <c r="AQ348" s="98" t="s">
        <v>397</v>
      </c>
      <c r="AR348" s="98" t="s">
        <v>397</v>
      </c>
      <c r="AS348" s="98" t="s">
        <v>397</v>
      </c>
      <c r="AT348" s="98" t="s">
        <v>397</v>
      </c>
      <c r="AU348" s="98" t="s">
        <v>397</v>
      </c>
      <c r="AV348" s="98" t="s">
        <v>397</v>
      </c>
      <c r="AW348" s="98" t="s">
        <v>397</v>
      </c>
      <c r="AX348" s="98" t="s">
        <v>397</v>
      </c>
      <c r="AY348" s="98" t="s">
        <v>397</v>
      </c>
      <c r="AZ348" s="98" t="s">
        <v>397</v>
      </c>
      <c r="BA348" s="98" t="s">
        <v>397</v>
      </c>
      <c r="BB348" s="98" t="s">
        <v>397</v>
      </c>
      <c r="BC348" s="98" t="s">
        <v>397</v>
      </c>
      <c r="BD348" s="98" t="s">
        <v>397</v>
      </c>
      <c r="BE348" s="98" t="s">
        <v>397</v>
      </c>
      <c r="BF348" s="98" t="s">
        <v>397</v>
      </c>
      <c r="BG348" s="98" t="s">
        <v>397</v>
      </c>
      <c r="BH348" s="98" t="s">
        <v>397</v>
      </c>
      <c r="BI348" s="98" t="s">
        <v>397</v>
      </c>
      <c r="BJ348" s="98" t="s">
        <v>397</v>
      </c>
      <c r="BK348" s="98" t="s">
        <v>397</v>
      </c>
      <c r="BL348" s="98" t="s">
        <v>397</v>
      </c>
      <c r="BM348" s="98" t="s">
        <v>397</v>
      </c>
      <c r="BN348" s="98" t="s">
        <v>397</v>
      </c>
      <c r="BO348" s="98" t="s">
        <v>397</v>
      </c>
      <c r="BP348" s="98" t="s">
        <v>397</v>
      </c>
      <c r="BQ348" s="98" t="s">
        <v>397</v>
      </c>
      <c r="BR348" s="98" t="s">
        <v>397</v>
      </c>
      <c r="BS348" s="98" t="s">
        <v>397</v>
      </c>
      <c r="BT348" s="98" t="s">
        <v>397</v>
      </c>
      <c r="BU348" s="98" t="s">
        <v>397</v>
      </c>
      <c r="BV348" s="98" t="s">
        <v>397</v>
      </c>
      <c r="BW348" s="98" t="s">
        <v>397</v>
      </c>
      <c r="BX348" s="98" t="s">
        <v>397</v>
      </c>
      <c r="BY348" s="98" t="s">
        <v>397</v>
      </c>
      <c r="BZ348" s="98" t="s">
        <v>397</v>
      </c>
      <c r="CA348" s="98"/>
      <c r="CB348" s="98"/>
      <c r="CC348" s="98"/>
      <c r="CD348" s="98"/>
      <c r="CE348" s="98"/>
      <c r="CF348" s="98"/>
      <c r="CG348" s="98"/>
      <c r="CH348" s="98"/>
      <c r="CI348" s="98"/>
      <c r="CJ348" s="98"/>
      <c r="CK348" s="98"/>
      <c r="CL348" s="98"/>
      <c r="CM348" s="98"/>
      <c r="CN348" s="98"/>
      <c r="CO348" s="98"/>
      <c r="CP348" s="98"/>
      <c r="CQ348" s="98"/>
      <c r="CR348" s="98"/>
      <c r="CS348" s="98"/>
      <c r="CT348" s="98"/>
      <c r="CU348" s="98"/>
      <c r="CV348" s="98"/>
      <c r="CW348" s="98"/>
      <c r="CX348" s="98"/>
      <c r="CY348" s="98"/>
      <c r="CZ348" s="98"/>
      <c r="DA348" s="98"/>
      <c r="DB348" s="98"/>
      <c r="DV348" s="368"/>
      <c r="DW348" s="368"/>
      <c r="DX348" s="368"/>
      <c r="DY348" s="368"/>
      <c r="DZ348" s="368"/>
      <c r="EA348" s="368"/>
      <c r="EB348" s="368"/>
      <c r="EC348" s="368"/>
      <c r="ED348" s="368"/>
      <c r="EE348" s="368"/>
      <c r="EF348" s="368"/>
      <c r="EG348" s="368"/>
      <c r="EH348" s="368"/>
      <c r="EI348" s="368"/>
      <c r="EJ348" s="368"/>
      <c r="EK348" s="368"/>
      <c r="EL348" s="368"/>
      <c r="EM348" s="368"/>
      <c r="EN348" s="368"/>
      <c r="EO348" s="368"/>
      <c r="EP348" s="368"/>
      <c r="EQ348" s="368"/>
      <c r="ER348" s="368"/>
      <c r="ES348" s="368"/>
      <c r="ET348" s="368"/>
      <c r="EU348" s="368"/>
      <c r="EV348" s="368"/>
      <c r="EW348" s="368"/>
      <c r="EX348" s="368"/>
      <c r="EY348" s="368"/>
      <c r="EZ348" s="368"/>
      <c r="FA348" s="368"/>
      <c r="FB348" s="368"/>
      <c r="FC348" s="368"/>
      <c r="FD348" s="368"/>
      <c r="FE348" s="368"/>
      <c r="FF348" s="368"/>
      <c r="FG348" s="368"/>
      <c r="FH348" s="368"/>
      <c r="FI348" s="368"/>
      <c r="FJ348" s="368"/>
      <c r="FK348" s="368"/>
      <c r="FL348" s="368"/>
      <c r="FM348" s="368"/>
      <c r="FN348" s="368"/>
      <c r="FO348" s="368"/>
      <c r="FP348" s="368"/>
      <c r="FQ348" s="368"/>
      <c r="FR348" s="368"/>
      <c r="FS348" s="368"/>
      <c r="FT348" s="368"/>
      <c r="FU348" s="368"/>
      <c r="FV348" s="368"/>
      <c r="FW348" s="368"/>
      <c r="FX348" s="368"/>
      <c r="FY348" s="368"/>
      <c r="FZ348" s="368"/>
      <c r="GA348" s="368"/>
      <c r="GB348" s="368"/>
      <c r="GC348" s="368"/>
      <c r="GD348" s="368"/>
      <c r="GE348" s="368"/>
      <c r="GF348" s="368"/>
      <c r="GG348" s="368"/>
      <c r="GH348" s="368"/>
      <c r="GI348" s="368"/>
      <c r="GJ348" s="368"/>
      <c r="GK348" s="368"/>
      <c r="GL348" s="368"/>
      <c r="GM348" s="368"/>
      <c r="GN348" s="368"/>
      <c r="GO348" s="368"/>
      <c r="GP348" s="368"/>
      <c r="GQ348" s="368"/>
      <c r="GR348" s="368"/>
      <c r="GS348" s="368"/>
      <c r="GT348" s="368"/>
      <c r="GU348" s="368"/>
      <c r="GV348" s="368"/>
      <c r="GW348" s="368"/>
      <c r="GX348" s="368"/>
      <c r="GY348" s="368"/>
      <c r="GZ348" s="368"/>
      <c r="HA348" s="368"/>
      <c r="HB348" s="368"/>
      <c r="HC348" s="368"/>
      <c r="HD348" s="368"/>
      <c r="HE348" s="368"/>
      <c r="HF348" s="368"/>
      <c r="HG348" s="368"/>
      <c r="HH348" s="368"/>
      <c r="HI348" s="368"/>
      <c r="HJ348" s="368"/>
      <c r="HK348" s="368"/>
      <c r="HL348" s="368"/>
      <c r="HM348" s="368"/>
      <c r="HN348" s="368"/>
      <c r="HO348" s="368"/>
      <c r="HP348" s="368"/>
      <c r="HQ348" s="368"/>
      <c r="HR348" s="368"/>
      <c r="HS348" s="368"/>
      <c r="HT348" s="368"/>
      <c r="HU348" s="368"/>
      <c r="HV348" s="368"/>
      <c r="HW348" s="368"/>
      <c r="HX348" s="368"/>
      <c r="HY348" s="368"/>
      <c r="HZ348" s="368"/>
      <c r="IA348" s="368"/>
      <c r="IB348" s="368"/>
      <c r="IC348" s="368"/>
      <c r="ID348" s="368"/>
      <c r="IE348" s="368"/>
      <c r="IF348" s="368"/>
      <c r="IG348" s="368"/>
      <c r="IH348" s="368"/>
      <c r="II348" s="368"/>
      <c r="IJ348" s="368"/>
      <c r="IK348" s="368"/>
      <c r="IL348" s="368"/>
      <c r="IM348" s="368"/>
      <c r="IN348" s="368"/>
      <c r="IO348" s="368"/>
      <c r="IP348" s="368"/>
      <c r="IQ348" s="368"/>
      <c r="IR348" s="368"/>
      <c r="IS348" s="368"/>
      <c r="IT348" s="368"/>
      <c r="IU348" s="368"/>
      <c r="IV348" s="368"/>
      <c r="IW348" s="368"/>
      <c r="IX348" s="368"/>
      <c r="IY348" s="368"/>
      <c r="IZ348" s="368"/>
      <c r="JA348" s="368"/>
      <c r="JB348" s="368"/>
      <c r="JC348" s="368"/>
      <c r="JD348" s="368"/>
      <c r="JE348" s="368"/>
      <c r="JF348" s="368"/>
      <c r="JG348" s="368"/>
      <c r="JH348" s="368"/>
      <c r="JI348" s="368"/>
      <c r="JJ348" s="368"/>
      <c r="JK348" s="368"/>
      <c r="JL348" s="368"/>
      <c r="JM348" s="368"/>
      <c r="JN348" s="368"/>
      <c r="JO348" s="368"/>
      <c r="JP348" s="368"/>
      <c r="JQ348" s="368"/>
      <c r="JR348" s="368"/>
      <c r="JS348" s="368"/>
      <c r="JT348" s="368"/>
      <c r="JU348" s="368"/>
      <c r="JV348" s="368"/>
      <c r="JW348" s="368"/>
      <c r="JX348" s="368"/>
      <c r="JY348" s="368"/>
      <c r="JZ348" s="368"/>
      <c r="KA348" s="368"/>
      <c r="KB348" s="368"/>
      <c r="KC348" s="368"/>
      <c r="KD348" s="368"/>
      <c r="KE348" s="368"/>
      <c r="KF348" s="368"/>
      <c r="KG348" s="368"/>
      <c r="KH348" s="368"/>
      <c r="KI348" s="368"/>
      <c r="KJ348" s="368"/>
      <c r="KK348" s="368"/>
      <c r="KL348" s="368"/>
      <c r="KM348" s="368"/>
      <c r="KN348" s="368"/>
      <c r="KO348" s="368"/>
      <c r="KP348" s="368"/>
      <c r="KQ348" s="368"/>
      <c r="KR348" s="368"/>
      <c r="KS348" s="368"/>
      <c r="KT348" s="368"/>
      <c r="KU348" s="368"/>
      <c r="KV348" s="368"/>
      <c r="KW348" s="368"/>
      <c r="KX348" s="368"/>
      <c r="LH348" s="368"/>
      <c r="LI348" s="368"/>
      <c r="LJ348" s="368"/>
      <c r="LK348" s="368"/>
      <c r="LL348" s="368"/>
      <c r="LM348" s="368"/>
      <c r="LN348" s="368"/>
      <c r="LO348" s="368"/>
      <c r="LP348" s="368"/>
      <c r="LQ348" s="368"/>
      <c r="LR348" s="368"/>
      <c r="LS348" s="368"/>
      <c r="LT348" s="368"/>
      <c r="LU348" s="368"/>
      <c r="LV348" s="368"/>
      <c r="LW348" s="368"/>
      <c r="LX348" s="368"/>
      <c r="LY348" s="368"/>
      <c r="LZ348" s="368"/>
      <c r="MA348" s="368"/>
      <c r="MB348" s="368"/>
      <c r="MC348" s="368"/>
      <c r="MD348" s="368"/>
      <c r="ME348" s="368"/>
      <c r="MF348" s="368"/>
      <c r="MG348" s="368"/>
      <c r="MH348" s="368"/>
      <c r="MI348" s="368"/>
      <c r="MJ348" s="368"/>
      <c r="MK348" s="368"/>
      <c r="ML348" s="368"/>
      <c r="MM348" s="368"/>
      <c r="MN348" s="368"/>
      <c r="MO348" s="368"/>
      <c r="MP348" s="368"/>
      <c r="MQ348" s="368"/>
      <c r="MR348" s="368"/>
      <c r="MS348" s="368"/>
      <c r="MT348" s="368"/>
      <c r="MU348" s="368"/>
      <c r="MV348" s="368"/>
      <c r="MW348" s="368"/>
      <c r="MX348" s="368"/>
      <c r="MY348" s="368"/>
      <c r="MZ348" s="368"/>
      <c r="NA348" s="368"/>
      <c r="NB348" s="368"/>
      <c r="NC348" s="368"/>
      <c r="ND348" s="368"/>
      <c r="NE348" s="368"/>
      <c r="NF348" s="368"/>
      <c r="NG348" s="368"/>
      <c r="NH348" s="368"/>
      <c r="NI348" s="368"/>
      <c r="NJ348" s="368"/>
      <c r="NK348" s="368"/>
      <c r="NL348" s="368"/>
      <c r="NM348" s="368"/>
      <c r="NN348" s="368"/>
      <c r="NO348" s="368"/>
      <c r="NP348" s="368"/>
      <c r="NQ348" s="368"/>
      <c r="NR348" s="368"/>
      <c r="NS348" s="368"/>
      <c r="NT348" s="368"/>
      <c r="NU348" s="368"/>
      <c r="NV348" s="368"/>
      <c r="NW348" s="368"/>
      <c r="NX348" s="368"/>
      <c r="NY348" s="368"/>
      <c r="NZ348" s="368"/>
      <c r="OA348" s="368"/>
      <c r="OB348" s="368"/>
      <c r="OC348" s="368"/>
      <c r="OD348" s="368"/>
      <c r="OE348" s="368"/>
      <c r="OF348" s="368"/>
      <c r="OG348" s="368"/>
      <c r="OH348" s="368"/>
      <c r="OI348" s="368"/>
      <c r="OJ348" s="368"/>
      <c r="OK348" s="368"/>
      <c r="OL348" s="368"/>
      <c r="OM348" s="368"/>
      <c r="ON348" s="368"/>
      <c r="OO348" s="368"/>
      <c r="OP348" s="368"/>
      <c r="OQ348" s="368"/>
      <c r="OR348" s="368"/>
      <c r="OS348" s="368"/>
      <c r="OT348" s="368"/>
      <c r="OU348" s="368"/>
      <c r="OV348" s="368"/>
      <c r="OW348" s="368"/>
      <c r="OX348" s="368"/>
      <c r="OY348" s="368"/>
      <c r="OZ348" s="368"/>
      <c r="PA348" s="368"/>
      <c r="PB348" s="368"/>
      <c r="PC348" s="368"/>
      <c r="PD348" s="368"/>
      <c r="PE348" s="368"/>
      <c r="PF348" s="368"/>
      <c r="PG348" s="368"/>
      <c r="PH348" s="368"/>
      <c r="PI348" s="368"/>
      <c r="PJ348" s="368"/>
      <c r="PK348" s="368"/>
      <c r="PL348" s="368"/>
      <c r="PM348" s="368"/>
      <c r="PN348" s="368"/>
      <c r="PO348" s="368"/>
      <c r="PP348" s="368"/>
      <c r="PQ348" s="368"/>
      <c r="PR348" s="368"/>
      <c r="PS348" s="368"/>
      <c r="PT348" s="368"/>
      <c r="PU348" s="368"/>
      <c r="PV348" s="368"/>
      <c r="PW348" s="368"/>
      <c r="PX348" s="368"/>
      <c r="PY348" s="368"/>
      <c r="PZ348" s="368"/>
      <c r="QA348" s="368"/>
      <c r="QB348" s="368"/>
      <c r="QC348" s="368"/>
      <c r="QD348" s="368"/>
      <c r="QE348" s="368"/>
      <c r="QF348" s="368"/>
      <c r="QG348" s="368"/>
      <c r="QH348" s="368"/>
      <c r="QI348" s="368"/>
      <c r="QJ348" s="368"/>
      <c r="QK348" s="368"/>
      <c r="QL348" s="368"/>
      <c r="QM348" s="368"/>
      <c r="QN348" s="368"/>
      <c r="QO348" s="368"/>
      <c r="QP348" s="368"/>
      <c r="QQ348" s="368"/>
      <c r="QR348" s="368"/>
      <c r="QS348" s="368"/>
      <c r="QT348" s="368"/>
      <c r="QU348" s="368"/>
      <c r="QV348" s="368"/>
      <c r="QW348" s="368"/>
      <c r="QX348" s="368"/>
      <c r="QY348" s="368"/>
      <c r="QZ348" s="368"/>
      <c r="RA348" s="368"/>
      <c r="RB348" s="368"/>
      <c r="RC348" s="368"/>
      <c r="RD348" s="368"/>
      <c r="RE348" s="368"/>
      <c r="RF348" s="368"/>
      <c r="RG348" s="368"/>
      <c r="RH348" s="368"/>
      <c r="RI348" s="368"/>
      <c r="RJ348" s="368"/>
      <c r="RK348" s="368"/>
      <c r="RL348" s="368"/>
      <c r="RM348" s="368"/>
      <c r="RN348" s="368"/>
      <c r="RO348" s="368"/>
      <c r="RP348" s="368"/>
      <c r="RQ348" s="368"/>
      <c r="RR348" s="368"/>
      <c r="RS348" s="368"/>
      <c r="RT348" s="368"/>
      <c r="RU348" s="368"/>
      <c r="RV348" s="368"/>
      <c r="RW348" s="368"/>
      <c r="RX348" s="368"/>
      <c r="RY348" s="368"/>
      <c r="RZ348" s="368"/>
      <c r="SA348" s="368"/>
      <c r="SB348" s="368"/>
      <c r="SC348" s="368"/>
      <c r="SD348" s="368"/>
      <c r="SE348" s="368"/>
      <c r="SF348" s="368"/>
      <c r="SG348" s="368"/>
    </row>
    <row r="349" spans="1:501">
      <c r="A349" s="368"/>
      <c r="B349" s="368"/>
      <c r="C349" s="368"/>
      <c r="D349" s="368"/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85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  <c r="Z349" s="368"/>
      <c r="AA349" s="368"/>
      <c r="AB349" s="368"/>
      <c r="AC349" s="368"/>
      <c r="AD349" s="368"/>
      <c r="AE349" s="368"/>
      <c r="AF349" s="368"/>
      <c r="AG349" s="368"/>
      <c r="AH349" s="98" t="s">
        <v>397</v>
      </c>
      <c r="AI349" s="98" t="s">
        <v>397</v>
      </c>
      <c r="AJ349" s="98" t="s">
        <v>397</v>
      </c>
      <c r="AK349" s="98" t="s">
        <v>397</v>
      </c>
      <c r="AL349" s="98" t="s">
        <v>397</v>
      </c>
      <c r="AM349" s="98" t="s">
        <v>397</v>
      </c>
      <c r="AN349" s="98" t="s">
        <v>397</v>
      </c>
      <c r="AO349" s="98" t="s">
        <v>397</v>
      </c>
      <c r="AP349" s="98" t="s">
        <v>397</v>
      </c>
      <c r="AQ349" s="98" t="s">
        <v>397</v>
      </c>
      <c r="AR349" s="98" t="s">
        <v>397</v>
      </c>
      <c r="AS349" s="98" t="s">
        <v>397</v>
      </c>
      <c r="AT349" s="98" t="s">
        <v>397</v>
      </c>
      <c r="AU349" s="98" t="s">
        <v>397</v>
      </c>
      <c r="AV349" s="98" t="s">
        <v>397</v>
      </c>
      <c r="AW349" s="98" t="s">
        <v>397</v>
      </c>
      <c r="AX349" s="98" t="s">
        <v>397</v>
      </c>
      <c r="AY349" s="98" t="s">
        <v>397</v>
      </c>
      <c r="AZ349" s="98" t="s">
        <v>397</v>
      </c>
      <c r="BA349" s="98" t="s">
        <v>397</v>
      </c>
      <c r="BB349" s="98" t="s">
        <v>397</v>
      </c>
      <c r="BC349" s="98" t="s">
        <v>397</v>
      </c>
      <c r="BD349" s="98" t="s">
        <v>397</v>
      </c>
      <c r="BE349" s="98" t="s">
        <v>397</v>
      </c>
      <c r="BF349" s="98" t="s">
        <v>397</v>
      </c>
      <c r="BG349" s="98" t="s">
        <v>397</v>
      </c>
      <c r="BH349" s="98" t="s">
        <v>397</v>
      </c>
      <c r="BI349" s="98" t="s">
        <v>397</v>
      </c>
      <c r="BJ349" s="98" t="s">
        <v>397</v>
      </c>
      <c r="BK349" s="98" t="s">
        <v>397</v>
      </c>
      <c r="BL349" s="98" t="s">
        <v>397</v>
      </c>
      <c r="BM349" s="98" t="s">
        <v>397</v>
      </c>
      <c r="BN349" s="98" t="s">
        <v>397</v>
      </c>
      <c r="BO349" s="98" t="s">
        <v>397</v>
      </c>
      <c r="BP349" s="98" t="s">
        <v>397</v>
      </c>
      <c r="BQ349" s="98" t="s">
        <v>397</v>
      </c>
      <c r="BR349" s="98" t="s">
        <v>397</v>
      </c>
      <c r="BS349" s="98" t="s">
        <v>397</v>
      </c>
      <c r="BT349" s="98" t="s">
        <v>397</v>
      </c>
      <c r="BU349" s="98" t="s">
        <v>397</v>
      </c>
      <c r="BV349" s="98" t="s">
        <v>397</v>
      </c>
      <c r="BW349" s="98" t="s">
        <v>397</v>
      </c>
      <c r="BX349" s="98" t="s">
        <v>397</v>
      </c>
      <c r="BY349" s="98" t="s">
        <v>397</v>
      </c>
      <c r="BZ349" s="98" t="s">
        <v>397</v>
      </c>
      <c r="CA349" s="98"/>
      <c r="CB349" s="98"/>
      <c r="CC349" s="98"/>
      <c r="CD349" s="98"/>
      <c r="CE349" s="98"/>
      <c r="CF349" s="98"/>
      <c r="CG349" s="98"/>
      <c r="CH349" s="98"/>
      <c r="CI349" s="98"/>
      <c r="CJ349" s="98"/>
      <c r="CK349" s="98"/>
      <c r="CL349" s="98"/>
      <c r="CM349" s="98"/>
      <c r="CN349" s="98"/>
      <c r="CO349" s="98"/>
      <c r="CP349" s="98"/>
      <c r="CQ349" s="98"/>
      <c r="CR349" s="98"/>
      <c r="CS349" s="98"/>
      <c r="CT349" s="98"/>
      <c r="CU349" s="98"/>
      <c r="CV349" s="98"/>
      <c r="CW349" s="98"/>
      <c r="CX349" s="98"/>
      <c r="CY349" s="98"/>
      <c r="CZ349" s="98"/>
      <c r="DA349" s="98"/>
      <c r="DB349" s="98"/>
      <c r="DV349" s="368"/>
      <c r="DW349" s="368"/>
      <c r="DX349" s="368"/>
      <c r="DY349" s="368"/>
      <c r="DZ349" s="368"/>
      <c r="EA349" s="368"/>
      <c r="EB349" s="368"/>
      <c r="EC349" s="368"/>
      <c r="ED349" s="368"/>
      <c r="EE349" s="368"/>
      <c r="EF349" s="368"/>
      <c r="EG349" s="368"/>
      <c r="EH349" s="368"/>
      <c r="EI349" s="368"/>
      <c r="EJ349" s="368"/>
      <c r="EK349" s="368"/>
      <c r="EL349" s="368"/>
      <c r="EM349" s="368"/>
      <c r="EN349" s="368"/>
      <c r="EO349" s="368"/>
      <c r="EP349" s="368"/>
      <c r="EQ349" s="368"/>
      <c r="ER349" s="368"/>
      <c r="ES349" s="368"/>
      <c r="ET349" s="368"/>
      <c r="EU349" s="368"/>
      <c r="EV349" s="368"/>
      <c r="EW349" s="368"/>
      <c r="EX349" s="368"/>
      <c r="EY349" s="368"/>
      <c r="EZ349" s="368"/>
      <c r="FA349" s="368"/>
      <c r="FB349" s="368"/>
      <c r="FC349" s="368"/>
      <c r="FD349" s="368"/>
      <c r="FE349" s="368"/>
      <c r="FF349" s="368"/>
      <c r="FG349" s="368"/>
      <c r="FH349" s="368"/>
      <c r="FI349" s="368"/>
      <c r="FJ349" s="368"/>
      <c r="FK349" s="368"/>
      <c r="FL349" s="368"/>
      <c r="FM349" s="368"/>
      <c r="FN349" s="368"/>
      <c r="FO349" s="368"/>
      <c r="FP349" s="368"/>
      <c r="FQ349" s="368"/>
      <c r="FR349" s="368"/>
      <c r="FS349" s="368"/>
      <c r="FT349" s="368"/>
      <c r="FU349" s="368"/>
      <c r="FV349" s="368"/>
      <c r="FW349" s="368"/>
      <c r="FX349" s="368"/>
      <c r="FY349" s="368"/>
      <c r="FZ349" s="368"/>
      <c r="GA349" s="368"/>
      <c r="GB349" s="368"/>
      <c r="GC349" s="368"/>
      <c r="GD349" s="368"/>
      <c r="GE349" s="368"/>
      <c r="GF349" s="368"/>
      <c r="GG349" s="368"/>
      <c r="GH349" s="368"/>
      <c r="GI349" s="368"/>
      <c r="GJ349" s="368"/>
      <c r="GK349" s="368"/>
      <c r="GL349" s="368"/>
      <c r="GM349" s="368"/>
      <c r="GN349" s="368"/>
      <c r="GO349" s="368"/>
      <c r="GP349" s="368"/>
      <c r="GQ349" s="368"/>
      <c r="GR349" s="368"/>
      <c r="GS349" s="368"/>
      <c r="GT349" s="368"/>
      <c r="GU349" s="368"/>
      <c r="GV349" s="368"/>
      <c r="GW349" s="368"/>
      <c r="GX349" s="368"/>
      <c r="GY349" s="368"/>
      <c r="GZ349" s="368"/>
      <c r="HA349" s="368"/>
      <c r="HB349" s="368"/>
      <c r="HC349" s="368"/>
      <c r="HD349" s="368"/>
      <c r="HE349" s="368"/>
      <c r="HF349" s="368"/>
      <c r="HG349" s="368"/>
      <c r="HH349" s="368"/>
      <c r="HI349" s="368"/>
      <c r="HJ349" s="368"/>
      <c r="HK349" s="368"/>
      <c r="HL349" s="368"/>
      <c r="HM349" s="368"/>
      <c r="HN349" s="368"/>
      <c r="HO349" s="368"/>
      <c r="HP349" s="368"/>
      <c r="HQ349" s="368"/>
      <c r="HR349" s="368"/>
      <c r="HS349" s="368"/>
      <c r="HT349" s="368"/>
      <c r="HU349" s="368"/>
      <c r="HV349" s="368"/>
      <c r="HW349" s="368"/>
      <c r="HX349" s="368"/>
      <c r="HY349" s="368"/>
      <c r="HZ349" s="368"/>
      <c r="IA349" s="368"/>
      <c r="IB349" s="368"/>
      <c r="IC349" s="368"/>
      <c r="ID349" s="368"/>
      <c r="IE349" s="368"/>
      <c r="IF349" s="368"/>
      <c r="IG349" s="368"/>
      <c r="IH349" s="368"/>
      <c r="II349" s="368"/>
      <c r="IJ349" s="368"/>
      <c r="IK349" s="368"/>
      <c r="IL349" s="368"/>
      <c r="IM349" s="368"/>
      <c r="IN349" s="368"/>
      <c r="IO349" s="368"/>
      <c r="IP349" s="368"/>
      <c r="IQ349" s="368"/>
      <c r="IR349" s="368"/>
      <c r="IS349" s="368"/>
      <c r="IT349" s="368"/>
      <c r="IU349" s="368"/>
      <c r="IV349" s="368"/>
      <c r="IW349" s="368"/>
      <c r="IX349" s="368"/>
      <c r="IY349" s="368"/>
      <c r="IZ349" s="368"/>
      <c r="JA349" s="368"/>
      <c r="JB349" s="368"/>
      <c r="JC349" s="368"/>
      <c r="JD349" s="368"/>
      <c r="JE349" s="368"/>
      <c r="JF349" s="368"/>
      <c r="JG349" s="368"/>
      <c r="JH349" s="368"/>
      <c r="JI349" s="368"/>
      <c r="JJ349" s="368"/>
      <c r="JK349" s="368"/>
      <c r="JL349" s="368"/>
      <c r="JM349" s="368"/>
      <c r="JN349" s="368"/>
      <c r="JO349" s="368"/>
      <c r="JP349" s="368"/>
      <c r="JQ349" s="368"/>
      <c r="JR349" s="368"/>
      <c r="JS349" s="368"/>
      <c r="JT349" s="368"/>
      <c r="JU349" s="368"/>
      <c r="JV349" s="368"/>
      <c r="JW349" s="368"/>
      <c r="JX349" s="368"/>
      <c r="JY349" s="368"/>
      <c r="JZ349" s="368"/>
      <c r="KA349" s="368"/>
      <c r="KB349" s="368"/>
      <c r="KC349" s="368"/>
      <c r="KD349" s="368"/>
      <c r="KE349" s="368"/>
      <c r="KF349" s="368"/>
      <c r="KG349" s="368"/>
      <c r="KH349" s="368"/>
      <c r="KI349" s="368"/>
      <c r="KJ349" s="368"/>
      <c r="KK349" s="368"/>
      <c r="KL349" s="368"/>
      <c r="KM349" s="368"/>
      <c r="KN349" s="368"/>
      <c r="KO349" s="368"/>
      <c r="KP349" s="368"/>
      <c r="KQ349" s="368"/>
      <c r="KR349" s="368"/>
      <c r="KS349" s="368"/>
      <c r="KT349" s="368"/>
      <c r="KU349" s="368"/>
      <c r="KV349" s="368"/>
      <c r="KW349" s="368"/>
      <c r="KX349" s="368"/>
      <c r="LH349" s="368"/>
      <c r="LI349" s="368"/>
      <c r="LJ349" s="368"/>
      <c r="LK349" s="368"/>
      <c r="LL349" s="368"/>
      <c r="LM349" s="368"/>
      <c r="LN349" s="368"/>
      <c r="LO349" s="368"/>
      <c r="LP349" s="368"/>
      <c r="LQ349" s="368"/>
      <c r="LR349" s="368"/>
      <c r="LS349" s="368"/>
      <c r="LT349" s="368"/>
      <c r="LU349" s="368"/>
      <c r="LV349" s="368"/>
      <c r="LW349" s="368"/>
      <c r="LX349" s="368"/>
      <c r="LY349" s="368"/>
      <c r="LZ349" s="368"/>
      <c r="MA349" s="368"/>
      <c r="MB349" s="368"/>
      <c r="MC349" s="368"/>
      <c r="MD349" s="368"/>
      <c r="ME349" s="368"/>
      <c r="MF349" s="368"/>
      <c r="MG349" s="368"/>
      <c r="MH349" s="368"/>
      <c r="MI349" s="368"/>
      <c r="MJ349" s="368"/>
      <c r="MK349" s="368"/>
      <c r="ML349" s="368"/>
      <c r="MM349" s="368"/>
      <c r="MN349" s="368"/>
      <c r="MO349" s="368"/>
      <c r="MP349" s="368"/>
      <c r="MQ349" s="368"/>
      <c r="MR349" s="368"/>
      <c r="MS349" s="368"/>
      <c r="MT349" s="368"/>
      <c r="MU349" s="368"/>
      <c r="MV349" s="368"/>
      <c r="MW349" s="368"/>
      <c r="MX349" s="368"/>
      <c r="MY349" s="368"/>
      <c r="MZ349" s="368"/>
      <c r="NA349" s="368"/>
      <c r="NB349" s="368"/>
      <c r="NC349" s="368"/>
      <c r="ND349" s="368"/>
      <c r="NE349" s="368"/>
      <c r="NF349" s="368"/>
      <c r="NG349" s="368"/>
      <c r="NH349" s="368"/>
      <c r="NI349" s="368"/>
      <c r="NJ349" s="368"/>
      <c r="NK349" s="368"/>
      <c r="NL349" s="368"/>
      <c r="NM349" s="368"/>
      <c r="NN349" s="368"/>
      <c r="NO349" s="368"/>
      <c r="NP349" s="368"/>
      <c r="NQ349" s="368"/>
      <c r="NR349" s="368"/>
      <c r="NS349" s="368"/>
      <c r="NT349" s="368"/>
      <c r="NU349" s="368"/>
      <c r="NV349" s="368"/>
      <c r="NW349" s="368"/>
      <c r="NX349" s="368"/>
      <c r="NY349" s="368"/>
      <c r="NZ349" s="368"/>
      <c r="OA349" s="368"/>
      <c r="OB349" s="368"/>
      <c r="OC349" s="368"/>
      <c r="OD349" s="368"/>
      <c r="OE349" s="368"/>
      <c r="OF349" s="368"/>
      <c r="OG349" s="368"/>
      <c r="OH349" s="368"/>
      <c r="OI349" s="368"/>
      <c r="OJ349" s="368"/>
      <c r="OK349" s="368"/>
      <c r="OL349" s="368"/>
      <c r="OM349" s="368"/>
      <c r="ON349" s="368"/>
      <c r="OO349" s="368"/>
      <c r="OP349" s="368"/>
      <c r="OQ349" s="368"/>
      <c r="OR349" s="368"/>
      <c r="OS349" s="368"/>
      <c r="OT349" s="368"/>
      <c r="OU349" s="368"/>
      <c r="OV349" s="368"/>
      <c r="OW349" s="368"/>
      <c r="OX349" s="368"/>
      <c r="OY349" s="368"/>
      <c r="OZ349" s="368"/>
      <c r="PA349" s="368"/>
      <c r="PB349" s="368"/>
      <c r="PC349" s="368"/>
      <c r="PD349" s="368"/>
      <c r="PE349" s="368"/>
      <c r="PF349" s="368"/>
      <c r="PG349" s="368"/>
      <c r="PH349" s="368"/>
      <c r="PI349" s="368"/>
      <c r="PJ349" s="368"/>
      <c r="PK349" s="368"/>
      <c r="PL349" s="368"/>
      <c r="PM349" s="368"/>
      <c r="PN349" s="368"/>
      <c r="PO349" s="368"/>
      <c r="PP349" s="368"/>
      <c r="PQ349" s="368"/>
      <c r="PR349" s="368"/>
      <c r="PS349" s="368"/>
      <c r="PT349" s="368"/>
      <c r="PU349" s="368"/>
      <c r="PV349" s="368"/>
      <c r="PW349" s="368"/>
      <c r="PX349" s="368"/>
      <c r="PY349" s="368"/>
      <c r="PZ349" s="368"/>
      <c r="QA349" s="368"/>
      <c r="QB349" s="368"/>
      <c r="QC349" s="368"/>
      <c r="QD349" s="368"/>
      <c r="QE349" s="368"/>
      <c r="QF349" s="368"/>
      <c r="QG349" s="368"/>
      <c r="QH349" s="368"/>
      <c r="QI349" s="368"/>
      <c r="QJ349" s="368"/>
      <c r="QK349" s="368"/>
      <c r="QL349" s="368"/>
      <c r="QM349" s="368"/>
      <c r="QN349" s="368"/>
      <c r="QO349" s="368"/>
      <c r="QP349" s="368"/>
      <c r="QQ349" s="368"/>
      <c r="QR349" s="368"/>
      <c r="QS349" s="368"/>
      <c r="QT349" s="368"/>
      <c r="QU349" s="368"/>
      <c r="QV349" s="368"/>
      <c r="QW349" s="368"/>
      <c r="QX349" s="368"/>
      <c r="QY349" s="368"/>
      <c r="QZ349" s="368"/>
      <c r="RA349" s="368"/>
      <c r="RB349" s="368"/>
      <c r="RC349" s="368"/>
      <c r="RD349" s="368"/>
      <c r="RE349" s="368"/>
      <c r="RF349" s="368"/>
      <c r="RG349" s="368"/>
      <c r="RH349" s="368"/>
      <c r="RI349" s="368"/>
      <c r="RJ349" s="368"/>
      <c r="RK349" s="368"/>
      <c r="RL349" s="368"/>
      <c r="RM349" s="368"/>
      <c r="RN349" s="368"/>
      <c r="RO349" s="368"/>
      <c r="RP349" s="368"/>
      <c r="RQ349" s="368"/>
      <c r="RR349" s="368"/>
      <c r="RS349" s="368"/>
      <c r="RT349" s="368"/>
      <c r="RU349" s="368"/>
      <c r="RV349" s="368"/>
      <c r="RW349" s="368"/>
      <c r="RX349" s="368"/>
      <c r="RY349" s="368"/>
      <c r="RZ349" s="368"/>
      <c r="SA349" s="368"/>
      <c r="SB349" s="368"/>
      <c r="SC349" s="368"/>
      <c r="SD349" s="368"/>
      <c r="SE349" s="368"/>
      <c r="SF349" s="368"/>
      <c r="SG349" s="368"/>
    </row>
    <row r="350" spans="1:501">
      <c r="A350" s="368"/>
      <c r="B350" s="368"/>
      <c r="C350" s="368"/>
      <c r="D350" s="368"/>
      <c r="E350" s="368"/>
      <c r="F350" s="368"/>
      <c r="G350" s="368"/>
      <c r="H350" s="368"/>
      <c r="I350" s="368"/>
      <c r="J350" s="368"/>
      <c r="K350" s="368"/>
      <c r="L350" s="368"/>
      <c r="M350" s="368"/>
      <c r="N350" s="368"/>
      <c r="O350" s="385"/>
      <c r="P350" s="368"/>
      <c r="Q350" s="368"/>
      <c r="R350" s="368"/>
      <c r="S350" s="368"/>
      <c r="T350" s="368"/>
      <c r="U350" s="368"/>
      <c r="V350" s="368"/>
      <c r="W350" s="368"/>
      <c r="X350" s="368"/>
      <c r="Y350" s="368"/>
      <c r="Z350" s="368"/>
      <c r="AA350" s="368"/>
      <c r="AB350" s="368"/>
      <c r="AC350" s="368"/>
      <c r="AD350" s="368"/>
      <c r="AE350" s="368"/>
      <c r="AF350" s="368"/>
      <c r="AG350" s="368"/>
      <c r="AH350" s="98" t="s">
        <v>397</v>
      </c>
      <c r="AI350" s="98" t="s">
        <v>397</v>
      </c>
      <c r="AJ350" s="98" t="s">
        <v>397</v>
      </c>
      <c r="AK350" s="98" t="s">
        <v>397</v>
      </c>
      <c r="AL350" s="98" t="s">
        <v>397</v>
      </c>
      <c r="AM350" s="98" t="s">
        <v>397</v>
      </c>
      <c r="AN350" s="98" t="s">
        <v>397</v>
      </c>
      <c r="AO350" s="98" t="s">
        <v>397</v>
      </c>
      <c r="AP350" s="98" t="s">
        <v>397</v>
      </c>
      <c r="AQ350" s="98" t="s">
        <v>397</v>
      </c>
      <c r="AR350" s="98" t="s">
        <v>397</v>
      </c>
      <c r="AS350" s="98" t="s">
        <v>397</v>
      </c>
      <c r="AT350" s="98" t="s">
        <v>397</v>
      </c>
      <c r="AU350" s="98" t="s">
        <v>397</v>
      </c>
      <c r="AV350" s="98" t="s">
        <v>397</v>
      </c>
      <c r="AW350" s="98" t="s">
        <v>397</v>
      </c>
      <c r="AX350" s="98" t="s">
        <v>397</v>
      </c>
      <c r="AY350" s="98" t="s">
        <v>397</v>
      </c>
      <c r="AZ350" s="98" t="s">
        <v>397</v>
      </c>
      <c r="BA350" s="98" t="s">
        <v>397</v>
      </c>
      <c r="BB350" s="98" t="s">
        <v>397</v>
      </c>
      <c r="BC350" s="98" t="s">
        <v>397</v>
      </c>
      <c r="BD350" s="98" t="s">
        <v>397</v>
      </c>
      <c r="BE350" s="98" t="s">
        <v>397</v>
      </c>
      <c r="BF350" s="98" t="s">
        <v>397</v>
      </c>
      <c r="BG350" s="98" t="s">
        <v>397</v>
      </c>
      <c r="BH350" s="98" t="s">
        <v>397</v>
      </c>
      <c r="BI350" s="98" t="s">
        <v>397</v>
      </c>
      <c r="BJ350" s="98" t="s">
        <v>397</v>
      </c>
      <c r="BK350" s="98" t="s">
        <v>397</v>
      </c>
      <c r="BL350" s="98" t="s">
        <v>397</v>
      </c>
      <c r="BM350" s="98" t="s">
        <v>397</v>
      </c>
      <c r="BN350" s="98" t="s">
        <v>397</v>
      </c>
      <c r="BO350" s="98" t="s">
        <v>397</v>
      </c>
      <c r="BP350" s="98" t="s">
        <v>397</v>
      </c>
      <c r="BQ350" s="98" t="s">
        <v>397</v>
      </c>
      <c r="BR350" s="98" t="s">
        <v>397</v>
      </c>
      <c r="BS350" s="98" t="s">
        <v>397</v>
      </c>
      <c r="BT350" s="98" t="s">
        <v>397</v>
      </c>
      <c r="BU350" s="98" t="s">
        <v>397</v>
      </c>
      <c r="BV350" s="98" t="s">
        <v>397</v>
      </c>
      <c r="BW350" s="98" t="s">
        <v>397</v>
      </c>
      <c r="BX350" s="98" t="s">
        <v>397</v>
      </c>
      <c r="BY350" s="98" t="s">
        <v>397</v>
      </c>
      <c r="BZ350" s="98" t="s">
        <v>397</v>
      </c>
      <c r="CA350" s="98"/>
      <c r="CB350" s="98"/>
      <c r="CC350" s="98"/>
      <c r="CD350" s="98"/>
      <c r="CE350" s="98"/>
      <c r="CF350" s="98"/>
      <c r="CG350" s="98"/>
      <c r="CH350" s="98"/>
      <c r="CI350" s="98"/>
      <c r="CJ350" s="98"/>
      <c r="CK350" s="98"/>
      <c r="CL350" s="98"/>
      <c r="CM350" s="98"/>
      <c r="CN350" s="98"/>
      <c r="CO350" s="98"/>
      <c r="CP350" s="98"/>
      <c r="CQ350" s="98"/>
      <c r="CR350" s="98"/>
      <c r="CS350" s="98"/>
      <c r="CT350" s="98"/>
      <c r="CU350" s="98"/>
      <c r="CV350" s="98"/>
      <c r="CW350" s="98"/>
      <c r="CX350" s="98"/>
      <c r="CY350" s="98"/>
      <c r="CZ350" s="98"/>
      <c r="DA350" s="98"/>
      <c r="DB350" s="98"/>
      <c r="DV350" s="368"/>
      <c r="DW350" s="368"/>
      <c r="DX350" s="368"/>
      <c r="DY350" s="368"/>
      <c r="DZ350" s="368"/>
      <c r="EA350" s="368"/>
      <c r="EB350" s="368"/>
      <c r="EC350" s="368"/>
      <c r="ED350" s="368"/>
      <c r="EE350" s="368"/>
      <c r="EF350" s="368"/>
      <c r="EG350" s="368"/>
      <c r="EH350" s="368"/>
      <c r="EI350" s="368"/>
      <c r="EJ350" s="368"/>
      <c r="EK350" s="368"/>
      <c r="EL350" s="368"/>
      <c r="EM350" s="368"/>
      <c r="EN350" s="368"/>
      <c r="EO350" s="368"/>
      <c r="EP350" s="368"/>
      <c r="EQ350" s="368"/>
      <c r="ER350" s="368"/>
      <c r="ES350" s="368"/>
      <c r="ET350" s="368"/>
      <c r="EU350" s="368"/>
      <c r="EV350" s="368"/>
      <c r="EW350" s="368"/>
      <c r="EX350" s="368"/>
      <c r="EY350" s="368"/>
      <c r="EZ350" s="368"/>
      <c r="FA350" s="368"/>
      <c r="FB350" s="368"/>
      <c r="FC350" s="368"/>
      <c r="FD350" s="368"/>
      <c r="FE350" s="368"/>
      <c r="FF350" s="368"/>
      <c r="FG350" s="368"/>
      <c r="FH350" s="368"/>
      <c r="FI350" s="368"/>
      <c r="FJ350" s="368"/>
      <c r="FK350" s="368"/>
      <c r="FL350" s="368"/>
      <c r="FM350" s="368"/>
      <c r="FN350" s="368"/>
      <c r="FO350" s="368"/>
      <c r="FP350" s="368"/>
      <c r="FQ350" s="368"/>
      <c r="FR350" s="368"/>
      <c r="FS350" s="368"/>
      <c r="FT350" s="368"/>
      <c r="FU350" s="368"/>
      <c r="FV350" s="368"/>
      <c r="FW350" s="368"/>
      <c r="FX350" s="368"/>
      <c r="FY350" s="368"/>
      <c r="FZ350" s="368"/>
      <c r="GA350" s="368"/>
      <c r="GB350" s="368"/>
      <c r="GC350" s="368"/>
      <c r="GD350" s="368"/>
      <c r="GE350" s="368"/>
      <c r="GF350" s="368"/>
      <c r="GG350" s="368"/>
      <c r="GH350" s="368"/>
      <c r="GI350" s="368"/>
      <c r="GJ350" s="368"/>
      <c r="GK350" s="368"/>
      <c r="GL350" s="368"/>
      <c r="GM350" s="368"/>
      <c r="GN350" s="368"/>
      <c r="GO350" s="368"/>
      <c r="GP350" s="368"/>
      <c r="GQ350" s="368"/>
      <c r="GR350" s="368"/>
      <c r="GS350" s="368"/>
      <c r="GT350" s="368"/>
      <c r="GU350" s="368"/>
      <c r="GV350" s="368"/>
      <c r="GW350" s="368"/>
      <c r="GX350" s="368"/>
      <c r="GY350" s="368"/>
      <c r="GZ350" s="368"/>
      <c r="HA350" s="368"/>
      <c r="HB350" s="368"/>
      <c r="HC350" s="368"/>
      <c r="HD350" s="368"/>
      <c r="HE350" s="368"/>
      <c r="HF350" s="368"/>
      <c r="HG350" s="368"/>
      <c r="HH350" s="368"/>
      <c r="HI350" s="368"/>
      <c r="HJ350" s="368"/>
      <c r="HK350" s="368"/>
      <c r="HL350" s="368"/>
      <c r="HM350" s="368"/>
      <c r="HN350" s="368"/>
      <c r="HO350" s="368"/>
      <c r="HP350" s="368"/>
      <c r="HQ350" s="368"/>
      <c r="HR350" s="368"/>
      <c r="HS350" s="368"/>
      <c r="HT350" s="368"/>
      <c r="HU350" s="368"/>
      <c r="HV350" s="368"/>
      <c r="HW350" s="368"/>
      <c r="HX350" s="368"/>
      <c r="HY350" s="368"/>
      <c r="HZ350" s="368"/>
      <c r="IA350" s="368"/>
      <c r="IB350" s="368"/>
      <c r="IC350" s="368"/>
      <c r="ID350" s="368"/>
      <c r="IE350" s="368"/>
      <c r="IF350" s="368"/>
      <c r="IG350" s="368"/>
      <c r="IH350" s="368"/>
      <c r="II350" s="368"/>
      <c r="IJ350" s="368"/>
      <c r="IK350" s="368"/>
      <c r="IL350" s="368"/>
      <c r="IM350" s="368"/>
      <c r="IN350" s="368"/>
      <c r="IO350" s="368"/>
      <c r="IP350" s="368"/>
      <c r="IQ350" s="368"/>
      <c r="IR350" s="368"/>
      <c r="IS350" s="368"/>
      <c r="IT350" s="368"/>
      <c r="IU350" s="368"/>
      <c r="IV350" s="368"/>
      <c r="IW350" s="368"/>
      <c r="IX350" s="368"/>
      <c r="IY350" s="368"/>
      <c r="IZ350" s="368"/>
      <c r="JA350" s="368"/>
      <c r="JB350" s="368"/>
      <c r="JC350" s="368"/>
      <c r="JD350" s="368"/>
      <c r="JE350" s="368"/>
      <c r="JF350" s="368"/>
      <c r="JG350" s="368"/>
      <c r="JH350" s="368"/>
      <c r="JI350" s="368"/>
      <c r="JJ350" s="368"/>
      <c r="JK350" s="368"/>
      <c r="JL350" s="368"/>
      <c r="JM350" s="368"/>
      <c r="JN350" s="368"/>
      <c r="JO350" s="368"/>
      <c r="JP350" s="368"/>
      <c r="JQ350" s="368"/>
      <c r="JR350" s="368"/>
      <c r="JS350" s="368"/>
      <c r="JT350" s="368"/>
      <c r="JU350" s="368"/>
      <c r="JV350" s="368"/>
      <c r="JW350" s="368"/>
      <c r="JX350" s="368"/>
      <c r="JY350" s="368"/>
      <c r="JZ350" s="368"/>
      <c r="KA350" s="368"/>
      <c r="KB350" s="368"/>
      <c r="KC350" s="368"/>
      <c r="KD350" s="368"/>
      <c r="KE350" s="368"/>
      <c r="KF350" s="368"/>
      <c r="KG350" s="368"/>
      <c r="KH350" s="368"/>
      <c r="KI350" s="368"/>
      <c r="KJ350" s="368"/>
      <c r="KK350" s="368"/>
      <c r="KL350" s="368"/>
      <c r="KM350" s="368"/>
      <c r="KN350" s="368"/>
      <c r="KO350" s="368"/>
      <c r="KP350" s="368"/>
      <c r="KQ350" s="368"/>
      <c r="KR350" s="368"/>
      <c r="KS350" s="368"/>
      <c r="KT350" s="368"/>
      <c r="KU350" s="368"/>
      <c r="KV350" s="368"/>
      <c r="KW350" s="368"/>
      <c r="KX350" s="368"/>
      <c r="LH350" s="368"/>
      <c r="LI350" s="368"/>
      <c r="LJ350" s="368"/>
      <c r="LK350" s="368"/>
      <c r="LL350" s="368"/>
      <c r="LM350" s="368"/>
      <c r="LN350" s="368"/>
      <c r="LO350" s="368"/>
      <c r="LP350" s="368"/>
      <c r="LQ350" s="368"/>
      <c r="LR350" s="368"/>
      <c r="LS350" s="368"/>
      <c r="LT350" s="368"/>
      <c r="LU350" s="368"/>
      <c r="LV350" s="368"/>
      <c r="LW350" s="368"/>
      <c r="LX350" s="368"/>
      <c r="LY350" s="368"/>
      <c r="LZ350" s="368"/>
      <c r="MA350" s="368"/>
      <c r="MB350" s="368"/>
      <c r="MC350" s="368"/>
      <c r="MD350" s="368"/>
      <c r="ME350" s="368"/>
      <c r="MF350" s="368"/>
      <c r="MG350" s="368"/>
      <c r="MH350" s="368"/>
      <c r="MI350" s="368"/>
      <c r="MJ350" s="368"/>
      <c r="MK350" s="368"/>
      <c r="ML350" s="368"/>
      <c r="MM350" s="368"/>
      <c r="MN350" s="368"/>
      <c r="MO350" s="368"/>
      <c r="MP350" s="368"/>
      <c r="MQ350" s="368"/>
      <c r="MR350" s="368"/>
      <c r="MS350" s="368"/>
      <c r="MT350" s="368"/>
      <c r="MU350" s="368"/>
      <c r="MV350" s="368"/>
      <c r="MW350" s="368"/>
      <c r="MX350" s="368"/>
      <c r="MY350" s="368"/>
      <c r="MZ350" s="368"/>
      <c r="NA350" s="368"/>
      <c r="NB350" s="368"/>
      <c r="NC350" s="368"/>
      <c r="ND350" s="368"/>
      <c r="NE350" s="368"/>
      <c r="NF350" s="368"/>
      <c r="NG350" s="368"/>
      <c r="NH350" s="368"/>
      <c r="NI350" s="368"/>
      <c r="NJ350" s="368"/>
      <c r="NK350" s="368"/>
      <c r="NL350" s="368"/>
      <c r="NM350" s="368"/>
      <c r="NN350" s="368"/>
      <c r="NO350" s="368"/>
      <c r="NP350" s="368"/>
      <c r="NQ350" s="368"/>
      <c r="NR350" s="368"/>
      <c r="NS350" s="368"/>
      <c r="NT350" s="368"/>
      <c r="NU350" s="368"/>
      <c r="NV350" s="368"/>
      <c r="NW350" s="368"/>
      <c r="NX350" s="368"/>
      <c r="NY350" s="368"/>
      <c r="NZ350" s="368"/>
      <c r="OA350" s="368"/>
      <c r="OB350" s="368"/>
      <c r="OC350" s="368"/>
      <c r="OD350" s="368"/>
      <c r="OE350" s="368"/>
      <c r="OF350" s="368"/>
      <c r="OG350" s="368"/>
      <c r="OH350" s="368"/>
      <c r="OI350" s="368"/>
      <c r="OJ350" s="368"/>
      <c r="OK350" s="368"/>
      <c r="OL350" s="368"/>
      <c r="OM350" s="368"/>
      <c r="ON350" s="368"/>
      <c r="OO350" s="368"/>
      <c r="OP350" s="368"/>
      <c r="OQ350" s="368"/>
      <c r="OR350" s="368"/>
      <c r="OS350" s="368"/>
      <c r="OT350" s="368"/>
      <c r="OU350" s="368"/>
      <c r="OV350" s="368"/>
      <c r="OW350" s="368"/>
      <c r="OX350" s="368"/>
      <c r="OY350" s="368"/>
      <c r="OZ350" s="368"/>
      <c r="PA350" s="368"/>
      <c r="PB350" s="368"/>
      <c r="PC350" s="368"/>
      <c r="PD350" s="368"/>
      <c r="PE350" s="368"/>
      <c r="PF350" s="368"/>
      <c r="PG350" s="368"/>
      <c r="PH350" s="368"/>
      <c r="PI350" s="368"/>
      <c r="PJ350" s="368"/>
      <c r="PK350" s="368"/>
      <c r="PL350" s="368"/>
      <c r="PM350" s="368"/>
      <c r="PN350" s="368"/>
      <c r="PO350" s="368"/>
      <c r="PP350" s="368"/>
      <c r="PQ350" s="368"/>
      <c r="PR350" s="368"/>
      <c r="PS350" s="368"/>
      <c r="PT350" s="368"/>
      <c r="PU350" s="368"/>
      <c r="PV350" s="368"/>
      <c r="PW350" s="368"/>
      <c r="PX350" s="368"/>
      <c r="PY350" s="368"/>
      <c r="PZ350" s="368"/>
      <c r="QA350" s="368"/>
      <c r="QB350" s="368"/>
      <c r="QC350" s="368"/>
      <c r="QD350" s="368"/>
      <c r="QE350" s="368"/>
      <c r="QF350" s="368"/>
      <c r="QG350" s="368"/>
      <c r="QH350" s="368"/>
      <c r="QI350" s="368"/>
      <c r="QJ350" s="368"/>
      <c r="QK350" s="368"/>
      <c r="QL350" s="368"/>
      <c r="QM350" s="368"/>
      <c r="QN350" s="368"/>
      <c r="QO350" s="368"/>
      <c r="QP350" s="368"/>
      <c r="QQ350" s="368"/>
      <c r="QR350" s="368"/>
      <c r="QS350" s="368"/>
      <c r="QT350" s="368"/>
      <c r="QU350" s="368"/>
      <c r="QV350" s="368"/>
      <c r="QW350" s="368"/>
      <c r="QX350" s="368"/>
      <c r="QY350" s="368"/>
      <c r="QZ350" s="368"/>
      <c r="RA350" s="368"/>
      <c r="RB350" s="368"/>
      <c r="RC350" s="368"/>
      <c r="RD350" s="368"/>
      <c r="RE350" s="368"/>
      <c r="RF350" s="368"/>
      <c r="RG350" s="368"/>
      <c r="RH350" s="368"/>
      <c r="RI350" s="368"/>
      <c r="RJ350" s="368"/>
      <c r="RK350" s="368"/>
      <c r="RL350" s="368"/>
      <c r="RM350" s="368"/>
      <c r="RN350" s="368"/>
      <c r="RO350" s="368"/>
      <c r="RP350" s="368"/>
      <c r="RQ350" s="368"/>
      <c r="RR350" s="368"/>
      <c r="RS350" s="368"/>
      <c r="RT350" s="368"/>
      <c r="RU350" s="368"/>
      <c r="RV350" s="368"/>
      <c r="RW350" s="368"/>
      <c r="RX350" s="368"/>
      <c r="RY350" s="368"/>
      <c r="RZ350" s="368"/>
      <c r="SA350" s="368"/>
      <c r="SB350" s="368"/>
      <c r="SC350" s="368"/>
      <c r="SD350" s="368"/>
      <c r="SE350" s="368"/>
      <c r="SF350" s="368"/>
      <c r="SG350" s="368"/>
    </row>
    <row r="351" spans="1:501">
      <c r="A351" s="368"/>
      <c r="B351" s="368"/>
      <c r="C351" s="368"/>
      <c r="D351" s="368"/>
      <c r="E351" s="368"/>
      <c r="F351" s="368"/>
      <c r="G351" s="368"/>
      <c r="H351" s="368"/>
      <c r="I351" s="368"/>
      <c r="J351" s="368"/>
      <c r="K351" s="368"/>
      <c r="L351" s="368"/>
      <c r="M351" s="368"/>
      <c r="N351" s="368"/>
      <c r="O351" s="385"/>
      <c r="P351" s="368"/>
      <c r="Q351" s="368"/>
      <c r="R351" s="368"/>
      <c r="S351" s="368"/>
      <c r="T351" s="368"/>
      <c r="U351" s="368"/>
      <c r="V351" s="368"/>
      <c r="W351" s="368"/>
      <c r="X351" s="368"/>
      <c r="Y351" s="368"/>
      <c r="Z351" s="368"/>
      <c r="AA351" s="368"/>
      <c r="AB351" s="368"/>
      <c r="AC351" s="368"/>
      <c r="AD351" s="368"/>
      <c r="AE351" s="368"/>
      <c r="AF351" s="368"/>
      <c r="AG351" s="368"/>
      <c r="AH351" s="98" t="s">
        <v>397</v>
      </c>
      <c r="AI351" s="98" t="s">
        <v>397</v>
      </c>
      <c r="AJ351" s="98" t="s">
        <v>397</v>
      </c>
      <c r="AK351" s="98" t="s">
        <v>397</v>
      </c>
      <c r="AL351" s="98" t="s">
        <v>397</v>
      </c>
      <c r="AM351" s="98" t="s">
        <v>397</v>
      </c>
      <c r="AN351" s="98" t="s">
        <v>397</v>
      </c>
      <c r="AO351" s="98" t="s">
        <v>397</v>
      </c>
      <c r="AP351" s="98" t="s">
        <v>397</v>
      </c>
      <c r="AQ351" s="98" t="s">
        <v>397</v>
      </c>
      <c r="AR351" s="98" t="s">
        <v>397</v>
      </c>
      <c r="AS351" s="98" t="s">
        <v>397</v>
      </c>
      <c r="AT351" s="98" t="s">
        <v>397</v>
      </c>
      <c r="AU351" s="98" t="s">
        <v>397</v>
      </c>
      <c r="AV351" s="98" t="s">
        <v>397</v>
      </c>
      <c r="AW351" s="98" t="s">
        <v>397</v>
      </c>
      <c r="AX351" s="98" t="s">
        <v>397</v>
      </c>
      <c r="AY351" s="98" t="s">
        <v>397</v>
      </c>
      <c r="AZ351" s="98" t="s">
        <v>397</v>
      </c>
      <c r="BA351" s="98" t="s">
        <v>397</v>
      </c>
      <c r="BB351" s="98" t="s">
        <v>397</v>
      </c>
      <c r="BC351" s="98" t="s">
        <v>397</v>
      </c>
      <c r="BD351" s="98" t="s">
        <v>397</v>
      </c>
      <c r="BE351" s="98" t="s">
        <v>397</v>
      </c>
      <c r="BF351" s="98" t="s">
        <v>397</v>
      </c>
      <c r="BG351" s="98" t="s">
        <v>397</v>
      </c>
      <c r="BH351" s="98" t="s">
        <v>397</v>
      </c>
      <c r="BI351" s="98" t="s">
        <v>397</v>
      </c>
      <c r="BJ351" s="98" t="s">
        <v>397</v>
      </c>
      <c r="BK351" s="98" t="s">
        <v>397</v>
      </c>
      <c r="BL351" s="98" t="s">
        <v>397</v>
      </c>
      <c r="BM351" s="98" t="s">
        <v>397</v>
      </c>
      <c r="BN351" s="98" t="s">
        <v>397</v>
      </c>
      <c r="BO351" s="98" t="s">
        <v>397</v>
      </c>
      <c r="BP351" s="98" t="s">
        <v>397</v>
      </c>
      <c r="BQ351" s="98" t="s">
        <v>397</v>
      </c>
      <c r="BR351" s="98" t="s">
        <v>397</v>
      </c>
      <c r="BS351" s="98" t="s">
        <v>397</v>
      </c>
      <c r="BT351" s="98" t="s">
        <v>397</v>
      </c>
      <c r="BU351" s="98" t="s">
        <v>397</v>
      </c>
      <c r="BV351" s="98" t="s">
        <v>397</v>
      </c>
      <c r="BW351" s="98" t="s">
        <v>397</v>
      </c>
      <c r="BX351" s="98" t="s">
        <v>397</v>
      </c>
      <c r="BY351" s="98" t="s">
        <v>397</v>
      </c>
      <c r="BZ351" s="98" t="s">
        <v>397</v>
      </c>
      <c r="CA351" s="98"/>
      <c r="CB351" s="98"/>
      <c r="CC351" s="98"/>
      <c r="CD351" s="98"/>
      <c r="CE351" s="98"/>
      <c r="CF351" s="98"/>
      <c r="CG351" s="98"/>
      <c r="CH351" s="98"/>
      <c r="CI351" s="98"/>
      <c r="CJ351" s="98"/>
      <c r="CK351" s="98"/>
      <c r="CL351" s="98"/>
      <c r="CM351" s="98"/>
      <c r="CN351" s="98"/>
      <c r="CO351" s="98"/>
      <c r="CP351" s="98"/>
      <c r="CQ351" s="98"/>
      <c r="CR351" s="98"/>
      <c r="CS351" s="98"/>
      <c r="CT351" s="98"/>
      <c r="CU351" s="98"/>
      <c r="CV351" s="98"/>
      <c r="CW351" s="98"/>
      <c r="CX351" s="98"/>
      <c r="CY351" s="98"/>
      <c r="CZ351" s="98"/>
      <c r="DA351" s="98"/>
      <c r="DB351" s="98"/>
      <c r="DV351" s="368"/>
      <c r="DW351" s="368"/>
      <c r="DX351" s="368"/>
      <c r="DY351" s="368"/>
      <c r="DZ351" s="368"/>
      <c r="EA351" s="368"/>
      <c r="EB351" s="368"/>
      <c r="EC351" s="368"/>
      <c r="ED351" s="368"/>
      <c r="EE351" s="368"/>
      <c r="EF351" s="368"/>
      <c r="EG351" s="368"/>
      <c r="EH351" s="368"/>
      <c r="EI351" s="368"/>
      <c r="EJ351" s="368"/>
      <c r="EK351" s="368"/>
      <c r="EL351" s="368"/>
      <c r="EM351" s="368"/>
      <c r="EN351" s="368"/>
      <c r="EO351" s="368"/>
      <c r="EP351" s="368"/>
      <c r="EQ351" s="368"/>
      <c r="ER351" s="368"/>
      <c r="ES351" s="368"/>
      <c r="ET351" s="368"/>
      <c r="EU351" s="368"/>
      <c r="EV351" s="368"/>
      <c r="EW351" s="368"/>
      <c r="EX351" s="368"/>
      <c r="EY351" s="368"/>
      <c r="EZ351" s="368"/>
      <c r="FA351" s="368"/>
      <c r="FB351" s="368"/>
      <c r="FC351" s="368"/>
      <c r="FD351" s="368"/>
      <c r="FE351" s="368"/>
      <c r="FF351" s="368"/>
      <c r="FG351" s="368"/>
      <c r="FH351" s="368"/>
      <c r="FI351" s="368"/>
      <c r="FJ351" s="368"/>
      <c r="FK351" s="368"/>
      <c r="FL351" s="368"/>
      <c r="FM351" s="368"/>
      <c r="FN351" s="368"/>
      <c r="FO351" s="368"/>
      <c r="FP351" s="368"/>
      <c r="FQ351" s="368"/>
      <c r="FR351" s="368"/>
      <c r="FS351" s="368"/>
      <c r="FT351" s="368"/>
      <c r="FU351" s="368"/>
      <c r="FV351" s="368"/>
      <c r="FW351" s="368"/>
      <c r="FX351" s="368"/>
      <c r="FY351" s="368"/>
      <c r="FZ351" s="368"/>
      <c r="GA351" s="368"/>
      <c r="GB351" s="368"/>
      <c r="GC351" s="368"/>
      <c r="GD351" s="368"/>
      <c r="GE351" s="368"/>
      <c r="GF351" s="368"/>
      <c r="GG351" s="368"/>
      <c r="GH351" s="368"/>
      <c r="GI351" s="368"/>
      <c r="GJ351" s="368"/>
      <c r="GK351" s="368"/>
      <c r="GL351" s="368"/>
      <c r="GM351" s="368"/>
      <c r="GN351" s="368"/>
      <c r="GO351" s="368"/>
      <c r="GP351" s="368"/>
      <c r="GQ351" s="368"/>
      <c r="GR351" s="368"/>
      <c r="GS351" s="368"/>
      <c r="GT351" s="368"/>
      <c r="GU351" s="368"/>
      <c r="GV351" s="368"/>
      <c r="GW351" s="368"/>
      <c r="GX351" s="368"/>
      <c r="GY351" s="368"/>
      <c r="GZ351" s="368"/>
      <c r="HA351" s="368"/>
      <c r="HB351" s="368"/>
      <c r="HC351" s="368"/>
      <c r="HD351" s="368"/>
      <c r="HE351" s="368"/>
      <c r="HF351" s="368"/>
      <c r="HG351" s="368"/>
      <c r="HH351" s="368"/>
      <c r="HI351" s="368"/>
      <c r="HJ351" s="368"/>
      <c r="HK351" s="368"/>
      <c r="HL351" s="368"/>
      <c r="HM351" s="368"/>
      <c r="HN351" s="368"/>
      <c r="HO351" s="368"/>
      <c r="HP351" s="368"/>
      <c r="HQ351" s="368"/>
      <c r="HR351" s="368"/>
      <c r="HS351" s="368"/>
      <c r="HT351" s="368"/>
      <c r="HU351" s="368"/>
      <c r="HV351" s="368"/>
      <c r="HW351" s="368"/>
      <c r="HX351" s="368"/>
      <c r="HY351" s="368"/>
      <c r="HZ351" s="368"/>
      <c r="IA351" s="368"/>
      <c r="IB351" s="368"/>
      <c r="IC351" s="368"/>
      <c r="ID351" s="368"/>
      <c r="IE351" s="368"/>
      <c r="IF351" s="368"/>
      <c r="IG351" s="368"/>
      <c r="IH351" s="368"/>
      <c r="II351" s="368"/>
      <c r="IJ351" s="368"/>
      <c r="IK351" s="368"/>
      <c r="IL351" s="368"/>
      <c r="IM351" s="368"/>
      <c r="IN351" s="368"/>
      <c r="IO351" s="368"/>
      <c r="IP351" s="368"/>
      <c r="IQ351" s="368"/>
      <c r="IR351" s="368"/>
      <c r="IS351" s="368"/>
      <c r="IT351" s="368"/>
      <c r="IU351" s="368"/>
      <c r="IV351" s="368"/>
      <c r="IW351" s="368"/>
      <c r="IX351" s="368"/>
      <c r="IY351" s="368"/>
      <c r="IZ351" s="368"/>
      <c r="JA351" s="368"/>
      <c r="JB351" s="368"/>
      <c r="JC351" s="368"/>
      <c r="JD351" s="368"/>
      <c r="JE351" s="368"/>
      <c r="JF351" s="368"/>
      <c r="JG351" s="368"/>
      <c r="JH351" s="368"/>
      <c r="JI351" s="368"/>
      <c r="JJ351" s="368"/>
      <c r="JK351" s="368"/>
      <c r="JL351" s="368"/>
      <c r="JM351" s="368"/>
      <c r="JN351" s="368"/>
      <c r="JO351" s="368"/>
      <c r="JP351" s="368"/>
      <c r="JQ351" s="368"/>
      <c r="JR351" s="368"/>
      <c r="JS351" s="368"/>
      <c r="JT351" s="368"/>
      <c r="JU351" s="368"/>
      <c r="JV351" s="368"/>
      <c r="JW351" s="368"/>
      <c r="JX351" s="368"/>
      <c r="JY351" s="368"/>
      <c r="JZ351" s="368"/>
      <c r="KA351" s="368"/>
      <c r="KB351" s="368"/>
      <c r="KC351" s="368"/>
      <c r="KD351" s="368"/>
      <c r="KE351" s="368"/>
      <c r="KF351" s="368"/>
      <c r="KG351" s="368"/>
      <c r="KH351" s="368"/>
      <c r="KI351" s="368"/>
      <c r="KJ351" s="368"/>
      <c r="KK351" s="368"/>
      <c r="KL351" s="368"/>
      <c r="KM351" s="368"/>
      <c r="KN351" s="368"/>
      <c r="KO351" s="368"/>
      <c r="KP351" s="368"/>
      <c r="KQ351" s="368"/>
      <c r="KR351" s="368"/>
      <c r="KS351" s="368"/>
      <c r="KT351" s="368"/>
      <c r="KU351" s="368"/>
      <c r="KV351" s="368"/>
      <c r="KW351" s="368"/>
      <c r="KX351" s="368"/>
      <c r="LH351" s="368"/>
      <c r="LI351" s="368"/>
      <c r="LJ351" s="368"/>
      <c r="LK351" s="368"/>
      <c r="LL351" s="368"/>
      <c r="LM351" s="368"/>
      <c r="LN351" s="368"/>
      <c r="LO351" s="368"/>
      <c r="LP351" s="368"/>
      <c r="LQ351" s="368"/>
      <c r="LR351" s="368"/>
      <c r="LS351" s="368"/>
      <c r="LT351" s="368"/>
      <c r="LU351" s="368"/>
      <c r="LV351" s="368"/>
      <c r="LW351" s="368"/>
      <c r="LX351" s="368"/>
      <c r="LY351" s="368"/>
      <c r="LZ351" s="368"/>
      <c r="MA351" s="368"/>
      <c r="MB351" s="368"/>
      <c r="MC351" s="368"/>
      <c r="MD351" s="368"/>
      <c r="ME351" s="368"/>
      <c r="MF351" s="368"/>
      <c r="MG351" s="368"/>
      <c r="MH351" s="368"/>
      <c r="MI351" s="368"/>
      <c r="MJ351" s="368"/>
      <c r="MK351" s="368"/>
      <c r="ML351" s="368"/>
      <c r="MM351" s="368"/>
      <c r="MN351" s="368"/>
      <c r="MO351" s="368"/>
      <c r="MP351" s="368"/>
      <c r="MQ351" s="368"/>
      <c r="MR351" s="368"/>
      <c r="MS351" s="368"/>
      <c r="MT351" s="368"/>
      <c r="MU351" s="368"/>
      <c r="MV351" s="368"/>
      <c r="MW351" s="368"/>
      <c r="MX351" s="368"/>
      <c r="MY351" s="368"/>
      <c r="MZ351" s="368"/>
      <c r="NA351" s="368"/>
      <c r="NB351" s="368"/>
      <c r="NC351" s="368"/>
      <c r="ND351" s="368"/>
      <c r="NE351" s="368"/>
      <c r="NF351" s="368"/>
      <c r="NG351" s="368"/>
      <c r="NH351" s="368"/>
      <c r="NI351" s="368"/>
      <c r="NJ351" s="368"/>
      <c r="NK351" s="368"/>
      <c r="NL351" s="368"/>
      <c r="NM351" s="368"/>
      <c r="NN351" s="368"/>
      <c r="NO351" s="368"/>
      <c r="NP351" s="368"/>
      <c r="NQ351" s="368"/>
      <c r="NR351" s="368"/>
      <c r="NS351" s="368"/>
      <c r="NT351" s="368"/>
      <c r="NU351" s="368"/>
      <c r="NV351" s="368"/>
      <c r="NW351" s="368"/>
      <c r="NX351" s="368"/>
      <c r="NY351" s="368"/>
      <c r="NZ351" s="368"/>
      <c r="OA351" s="368"/>
      <c r="OB351" s="368"/>
      <c r="OC351" s="368"/>
      <c r="OD351" s="368"/>
      <c r="OE351" s="368"/>
      <c r="OF351" s="368"/>
      <c r="OG351" s="368"/>
      <c r="OH351" s="368"/>
      <c r="OI351" s="368"/>
      <c r="OJ351" s="368"/>
      <c r="OK351" s="368"/>
      <c r="OL351" s="368"/>
      <c r="OM351" s="368"/>
      <c r="ON351" s="368"/>
      <c r="OO351" s="368"/>
      <c r="OP351" s="368"/>
      <c r="OQ351" s="368"/>
      <c r="OR351" s="368"/>
      <c r="OS351" s="368"/>
      <c r="OT351" s="368"/>
      <c r="OU351" s="368"/>
      <c r="OV351" s="368"/>
      <c r="OW351" s="368"/>
      <c r="OX351" s="368"/>
      <c r="OY351" s="368"/>
      <c r="OZ351" s="368"/>
      <c r="PA351" s="368"/>
      <c r="PB351" s="368"/>
      <c r="PC351" s="368"/>
      <c r="PD351" s="368"/>
      <c r="PE351" s="368"/>
      <c r="PF351" s="368"/>
      <c r="PG351" s="368"/>
      <c r="PH351" s="368"/>
      <c r="PI351" s="368"/>
      <c r="PJ351" s="368"/>
      <c r="PK351" s="368"/>
      <c r="PL351" s="368"/>
      <c r="PM351" s="368"/>
      <c r="PN351" s="368"/>
      <c r="PO351" s="368"/>
      <c r="PP351" s="368"/>
      <c r="PQ351" s="368"/>
      <c r="PR351" s="368"/>
      <c r="PS351" s="368"/>
      <c r="PT351" s="368"/>
      <c r="PU351" s="368"/>
      <c r="PV351" s="368"/>
      <c r="PW351" s="368"/>
      <c r="PX351" s="368"/>
      <c r="PY351" s="368"/>
      <c r="PZ351" s="368"/>
      <c r="QA351" s="368"/>
      <c r="QB351" s="368"/>
      <c r="QC351" s="368"/>
      <c r="QD351" s="368"/>
      <c r="QE351" s="368"/>
      <c r="QF351" s="368"/>
      <c r="QG351" s="368"/>
      <c r="QH351" s="368"/>
      <c r="QI351" s="368"/>
      <c r="QJ351" s="368"/>
      <c r="QK351" s="368"/>
      <c r="QL351" s="368"/>
      <c r="QM351" s="368"/>
      <c r="QN351" s="368"/>
      <c r="QO351" s="368"/>
      <c r="QP351" s="368"/>
      <c r="QQ351" s="368"/>
      <c r="QR351" s="368"/>
      <c r="QS351" s="368"/>
      <c r="QT351" s="368"/>
      <c r="QU351" s="368"/>
      <c r="QV351" s="368"/>
      <c r="QW351" s="368"/>
      <c r="QX351" s="368"/>
      <c r="QY351" s="368"/>
      <c r="QZ351" s="368"/>
      <c r="RA351" s="368"/>
      <c r="RB351" s="368"/>
      <c r="RC351" s="368"/>
      <c r="RD351" s="368"/>
      <c r="RE351" s="368"/>
      <c r="RF351" s="368"/>
      <c r="RG351" s="368"/>
      <c r="RH351" s="368"/>
      <c r="RI351" s="368"/>
      <c r="RJ351" s="368"/>
      <c r="RK351" s="368"/>
      <c r="RL351" s="368"/>
      <c r="RM351" s="368"/>
      <c r="RN351" s="368"/>
      <c r="RO351" s="368"/>
      <c r="RP351" s="368"/>
      <c r="RQ351" s="368"/>
      <c r="RR351" s="368"/>
      <c r="RS351" s="368"/>
      <c r="RT351" s="368"/>
      <c r="RU351" s="368"/>
      <c r="RV351" s="368"/>
      <c r="RW351" s="368"/>
      <c r="RX351" s="368"/>
      <c r="RY351" s="368"/>
      <c r="RZ351" s="368"/>
      <c r="SA351" s="368"/>
      <c r="SB351" s="368"/>
      <c r="SC351" s="368"/>
      <c r="SD351" s="368"/>
      <c r="SE351" s="368"/>
      <c r="SF351" s="368"/>
      <c r="SG351" s="368"/>
    </row>
    <row r="352" spans="1:501">
      <c r="A352" s="368"/>
      <c r="B352" s="368"/>
      <c r="C352" s="368"/>
      <c r="D352" s="368"/>
      <c r="E352" s="368"/>
      <c r="F352" s="368"/>
      <c r="G352" s="368"/>
      <c r="H352" s="368"/>
      <c r="I352" s="368"/>
      <c r="J352" s="368"/>
      <c r="K352" s="368"/>
      <c r="L352" s="368"/>
      <c r="M352" s="368"/>
      <c r="N352" s="368"/>
      <c r="O352" s="385"/>
      <c r="P352" s="368"/>
      <c r="Q352" s="368"/>
      <c r="R352" s="368"/>
      <c r="S352" s="368"/>
      <c r="T352" s="368"/>
      <c r="U352" s="368"/>
      <c r="V352" s="368"/>
      <c r="W352" s="368"/>
      <c r="X352" s="368"/>
      <c r="Y352" s="368"/>
      <c r="Z352" s="368"/>
      <c r="AA352" s="368"/>
      <c r="AB352" s="368"/>
      <c r="AC352" s="368"/>
      <c r="AD352" s="368"/>
      <c r="AE352" s="368"/>
      <c r="AF352" s="368"/>
      <c r="AG352" s="368"/>
      <c r="AH352" s="98" t="s">
        <v>397</v>
      </c>
      <c r="AI352" s="98" t="s">
        <v>397</v>
      </c>
      <c r="AJ352" s="98" t="s">
        <v>397</v>
      </c>
      <c r="AK352" s="98" t="s">
        <v>397</v>
      </c>
      <c r="AL352" s="98" t="s">
        <v>397</v>
      </c>
      <c r="AM352" s="98" t="s">
        <v>397</v>
      </c>
      <c r="AN352" s="98" t="s">
        <v>397</v>
      </c>
      <c r="AO352" s="98" t="s">
        <v>397</v>
      </c>
      <c r="AP352" s="98" t="s">
        <v>397</v>
      </c>
      <c r="AQ352" s="98" t="s">
        <v>397</v>
      </c>
      <c r="AR352" s="98" t="s">
        <v>397</v>
      </c>
      <c r="AS352" s="98" t="s">
        <v>397</v>
      </c>
      <c r="AT352" s="98" t="s">
        <v>397</v>
      </c>
      <c r="AU352" s="98" t="s">
        <v>397</v>
      </c>
      <c r="AV352" s="98" t="s">
        <v>397</v>
      </c>
      <c r="AW352" s="98" t="s">
        <v>397</v>
      </c>
      <c r="AX352" s="98" t="s">
        <v>397</v>
      </c>
      <c r="AY352" s="98" t="s">
        <v>397</v>
      </c>
      <c r="AZ352" s="98" t="s">
        <v>397</v>
      </c>
      <c r="BA352" s="98" t="s">
        <v>397</v>
      </c>
      <c r="BB352" s="98" t="s">
        <v>397</v>
      </c>
      <c r="BC352" s="98" t="s">
        <v>397</v>
      </c>
      <c r="BD352" s="98" t="s">
        <v>397</v>
      </c>
      <c r="BE352" s="98" t="s">
        <v>397</v>
      </c>
      <c r="BF352" s="98" t="s">
        <v>397</v>
      </c>
      <c r="BG352" s="98" t="s">
        <v>397</v>
      </c>
      <c r="BH352" s="98" t="s">
        <v>397</v>
      </c>
      <c r="BI352" s="98" t="s">
        <v>397</v>
      </c>
      <c r="BJ352" s="98" t="s">
        <v>397</v>
      </c>
      <c r="BK352" s="98" t="s">
        <v>397</v>
      </c>
      <c r="BL352" s="98" t="s">
        <v>397</v>
      </c>
      <c r="BM352" s="98" t="s">
        <v>397</v>
      </c>
      <c r="BN352" s="98" t="s">
        <v>397</v>
      </c>
      <c r="BO352" s="98" t="s">
        <v>397</v>
      </c>
      <c r="BP352" s="98" t="s">
        <v>397</v>
      </c>
      <c r="BQ352" s="98" t="s">
        <v>397</v>
      </c>
      <c r="BR352" s="98" t="s">
        <v>397</v>
      </c>
      <c r="BS352" s="98" t="s">
        <v>397</v>
      </c>
      <c r="BT352" s="98" t="s">
        <v>397</v>
      </c>
      <c r="BU352" s="98" t="s">
        <v>397</v>
      </c>
      <c r="BV352" s="98" t="s">
        <v>397</v>
      </c>
      <c r="BW352" s="98" t="s">
        <v>397</v>
      </c>
      <c r="BX352" s="98" t="s">
        <v>397</v>
      </c>
      <c r="BY352" s="98" t="s">
        <v>397</v>
      </c>
      <c r="BZ352" s="98" t="s">
        <v>397</v>
      </c>
      <c r="CA352" s="98"/>
      <c r="CB352" s="98"/>
      <c r="CC352" s="98"/>
      <c r="CD352" s="98"/>
      <c r="CE352" s="98"/>
      <c r="CF352" s="98"/>
      <c r="CG352" s="98"/>
      <c r="CH352" s="98"/>
      <c r="CI352" s="98"/>
      <c r="CJ352" s="98"/>
      <c r="CK352" s="98"/>
      <c r="CL352" s="98"/>
      <c r="CM352" s="98"/>
      <c r="CN352" s="98"/>
      <c r="CO352" s="98"/>
      <c r="CP352" s="98"/>
      <c r="CQ352" s="98"/>
      <c r="CR352" s="98"/>
      <c r="CS352" s="98"/>
      <c r="CT352" s="98"/>
      <c r="CU352" s="98"/>
      <c r="CV352" s="98"/>
      <c r="CW352" s="98"/>
      <c r="CX352" s="98"/>
      <c r="CY352" s="98"/>
      <c r="CZ352" s="98"/>
      <c r="DA352" s="98"/>
      <c r="DB352" s="98"/>
      <c r="DV352" s="368"/>
      <c r="DW352" s="368"/>
      <c r="DX352" s="368"/>
      <c r="DY352" s="368"/>
      <c r="DZ352" s="368"/>
      <c r="EA352" s="368"/>
      <c r="EB352" s="368"/>
      <c r="EC352" s="368"/>
      <c r="ED352" s="368"/>
      <c r="EE352" s="368"/>
      <c r="EF352" s="368"/>
      <c r="EG352" s="368"/>
      <c r="EH352" s="368"/>
      <c r="EI352" s="368"/>
      <c r="EJ352" s="368"/>
      <c r="EK352" s="368"/>
      <c r="EL352" s="368"/>
      <c r="EM352" s="368"/>
      <c r="EN352" s="368"/>
      <c r="EO352" s="368"/>
      <c r="EP352" s="368"/>
      <c r="EQ352" s="368"/>
      <c r="ER352" s="368"/>
      <c r="ES352" s="368"/>
      <c r="ET352" s="368"/>
      <c r="EU352" s="368"/>
      <c r="EV352" s="368"/>
      <c r="EW352" s="368"/>
      <c r="EX352" s="368"/>
      <c r="EY352" s="368"/>
      <c r="EZ352" s="368"/>
      <c r="FA352" s="368"/>
      <c r="FB352" s="368"/>
      <c r="FC352" s="368"/>
      <c r="FD352" s="368"/>
      <c r="FE352" s="368"/>
      <c r="FF352" s="368"/>
      <c r="FG352" s="368"/>
      <c r="FH352" s="368"/>
      <c r="FI352" s="368"/>
      <c r="FJ352" s="368"/>
      <c r="FK352" s="368"/>
      <c r="FL352" s="368"/>
      <c r="FM352" s="368"/>
      <c r="FN352" s="368"/>
      <c r="FO352" s="368"/>
      <c r="FP352" s="368"/>
      <c r="FQ352" s="368"/>
      <c r="FR352" s="368"/>
      <c r="FS352" s="368"/>
      <c r="FT352" s="368"/>
      <c r="FU352" s="368"/>
      <c r="FV352" s="368"/>
      <c r="FW352" s="368"/>
      <c r="FX352" s="368"/>
      <c r="FY352" s="368"/>
      <c r="FZ352" s="368"/>
      <c r="GA352" s="368"/>
      <c r="GB352" s="368"/>
      <c r="GC352" s="368"/>
      <c r="GD352" s="368"/>
      <c r="GE352" s="368"/>
      <c r="GF352" s="368"/>
      <c r="GG352" s="368"/>
      <c r="GH352" s="368"/>
      <c r="GI352" s="368"/>
      <c r="GJ352" s="368"/>
      <c r="GK352" s="368"/>
      <c r="GL352" s="368"/>
      <c r="GM352" s="368"/>
      <c r="GN352" s="368"/>
      <c r="GO352" s="368"/>
      <c r="GP352" s="368"/>
      <c r="GQ352" s="368"/>
      <c r="GR352" s="368"/>
      <c r="GS352" s="368"/>
      <c r="GT352" s="368"/>
      <c r="GU352" s="368"/>
      <c r="GV352" s="368"/>
      <c r="GW352" s="368"/>
      <c r="GX352" s="368"/>
      <c r="GY352" s="368"/>
      <c r="GZ352" s="368"/>
      <c r="HA352" s="368"/>
      <c r="HB352" s="368"/>
      <c r="HC352" s="368"/>
      <c r="HD352" s="368"/>
      <c r="HE352" s="368"/>
      <c r="HF352" s="368"/>
      <c r="HG352" s="368"/>
      <c r="HH352" s="368"/>
      <c r="HI352" s="368"/>
      <c r="HJ352" s="368"/>
      <c r="HK352" s="368"/>
      <c r="HL352" s="368"/>
      <c r="HM352" s="368"/>
      <c r="HN352" s="368"/>
      <c r="HO352" s="368"/>
      <c r="HP352" s="368"/>
      <c r="HQ352" s="368"/>
      <c r="HR352" s="368"/>
      <c r="HS352" s="368"/>
      <c r="HT352" s="368"/>
      <c r="HU352" s="368"/>
      <c r="HV352" s="368"/>
      <c r="HW352" s="368"/>
      <c r="HX352" s="368"/>
      <c r="HY352" s="368"/>
      <c r="HZ352" s="368"/>
      <c r="IA352" s="368"/>
      <c r="IB352" s="368"/>
      <c r="IC352" s="368"/>
      <c r="ID352" s="368"/>
      <c r="IE352" s="368"/>
      <c r="IF352" s="368"/>
      <c r="IG352" s="368"/>
      <c r="IH352" s="368"/>
      <c r="II352" s="368"/>
      <c r="IJ352" s="368"/>
      <c r="IK352" s="368"/>
      <c r="IL352" s="368"/>
      <c r="IM352" s="368"/>
      <c r="IN352" s="368"/>
      <c r="IO352" s="368"/>
      <c r="IP352" s="368"/>
      <c r="IQ352" s="368"/>
      <c r="IR352" s="368"/>
      <c r="IS352" s="368"/>
      <c r="IT352" s="368"/>
      <c r="IU352" s="368"/>
      <c r="IV352" s="368"/>
      <c r="IW352" s="368"/>
      <c r="IX352" s="368"/>
      <c r="IY352" s="368"/>
      <c r="IZ352" s="368"/>
      <c r="JA352" s="368"/>
      <c r="JB352" s="368"/>
      <c r="JC352" s="368"/>
      <c r="JD352" s="368"/>
      <c r="JE352" s="368"/>
      <c r="JF352" s="368"/>
      <c r="JG352" s="368"/>
      <c r="JH352" s="368"/>
      <c r="JI352" s="368"/>
      <c r="JJ352" s="368"/>
      <c r="JK352" s="368"/>
      <c r="JL352" s="368"/>
      <c r="JM352" s="368"/>
      <c r="JN352" s="368"/>
      <c r="JO352" s="368"/>
      <c r="JP352" s="368"/>
      <c r="JQ352" s="368"/>
      <c r="JR352" s="368"/>
      <c r="JS352" s="368"/>
      <c r="JT352" s="368"/>
      <c r="JU352" s="368"/>
      <c r="JV352" s="368"/>
      <c r="JW352" s="368"/>
      <c r="JX352" s="368"/>
      <c r="JY352" s="368"/>
      <c r="JZ352" s="368"/>
      <c r="KA352" s="368"/>
      <c r="KB352" s="368"/>
      <c r="KC352" s="368"/>
      <c r="KD352" s="368"/>
      <c r="KE352" s="368"/>
      <c r="KF352" s="368"/>
      <c r="KG352" s="368"/>
      <c r="KH352" s="368"/>
      <c r="KI352" s="368"/>
      <c r="KJ352" s="368"/>
      <c r="KK352" s="368"/>
      <c r="KL352" s="368"/>
      <c r="KM352" s="368"/>
      <c r="KN352" s="368"/>
      <c r="KO352" s="368"/>
      <c r="KP352" s="368"/>
      <c r="KQ352" s="368"/>
      <c r="KR352" s="368"/>
      <c r="KS352" s="368"/>
      <c r="KT352" s="368"/>
      <c r="KU352" s="368"/>
      <c r="KV352" s="368"/>
      <c r="KW352" s="368"/>
      <c r="KX352" s="368"/>
      <c r="LH352" s="368"/>
      <c r="LI352" s="368"/>
      <c r="LJ352" s="368"/>
      <c r="LK352" s="368"/>
      <c r="LL352" s="368"/>
      <c r="LM352" s="368"/>
      <c r="LN352" s="368"/>
      <c r="LO352" s="368"/>
      <c r="LP352" s="368"/>
      <c r="LQ352" s="368"/>
      <c r="LR352" s="368"/>
      <c r="LS352" s="368"/>
      <c r="LT352" s="368"/>
      <c r="LU352" s="368"/>
      <c r="LV352" s="368"/>
      <c r="LW352" s="368"/>
      <c r="LX352" s="368"/>
      <c r="LY352" s="368"/>
      <c r="LZ352" s="368"/>
      <c r="MA352" s="368"/>
      <c r="MB352" s="368"/>
      <c r="MC352" s="368"/>
      <c r="MD352" s="368"/>
      <c r="ME352" s="368"/>
      <c r="MF352" s="368"/>
      <c r="MG352" s="368"/>
      <c r="MH352" s="368"/>
      <c r="MI352" s="368"/>
      <c r="MJ352" s="368"/>
      <c r="MK352" s="368"/>
      <c r="ML352" s="368"/>
      <c r="MM352" s="368"/>
      <c r="MN352" s="368"/>
      <c r="MO352" s="368"/>
      <c r="MP352" s="368"/>
      <c r="MQ352" s="368"/>
      <c r="MR352" s="368"/>
      <c r="MS352" s="368"/>
      <c r="MT352" s="368"/>
      <c r="MU352" s="368"/>
      <c r="MV352" s="368"/>
      <c r="MW352" s="368"/>
      <c r="MX352" s="368"/>
      <c r="MY352" s="368"/>
      <c r="MZ352" s="368"/>
      <c r="NA352" s="368"/>
      <c r="NB352" s="368"/>
      <c r="NC352" s="368"/>
      <c r="ND352" s="368"/>
      <c r="NE352" s="368"/>
      <c r="NF352" s="368"/>
      <c r="NG352" s="368"/>
      <c r="NH352" s="368"/>
      <c r="NI352" s="368"/>
      <c r="NJ352" s="368"/>
      <c r="NK352" s="368"/>
      <c r="NL352" s="368"/>
      <c r="NM352" s="368"/>
      <c r="NN352" s="368"/>
      <c r="NO352" s="368"/>
      <c r="NP352" s="368"/>
      <c r="NQ352" s="368"/>
      <c r="NR352" s="368"/>
      <c r="NS352" s="368"/>
      <c r="NT352" s="368"/>
      <c r="NU352" s="368"/>
      <c r="NV352" s="368"/>
      <c r="NW352" s="368"/>
      <c r="NX352" s="368"/>
      <c r="NY352" s="368"/>
      <c r="NZ352" s="368"/>
      <c r="OA352" s="368"/>
      <c r="OB352" s="368"/>
      <c r="OC352" s="368"/>
      <c r="OD352" s="368"/>
      <c r="OE352" s="368"/>
      <c r="OF352" s="368"/>
      <c r="OG352" s="368"/>
      <c r="OH352" s="368"/>
      <c r="OI352" s="368"/>
      <c r="OJ352" s="368"/>
      <c r="OK352" s="368"/>
      <c r="OL352" s="368"/>
      <c r="OM352" s="368"/>
      <c r="ON352" s="368"/>
      <c r="OO352" s="368"/>
      <c r="OP352" s="368"/>
      <c r="OQ352" s="368"/>
      <c r="OR352" s="368"/>
      <c r="OS352" s="368"/>
      <c r="OT352" s="368"/>
      <c r="OU352" s="368"/>
      <c r="OV352" s="368"/>
      <c r="OW352" s="368"/>
      <c r="OX352" s="368"/>
      <c r="OY352" s="368"/>
      <c r="OZ352" s="368"/>
      <c r="PA352" s="368"/>
      <c r="PB352" s="368"/>
      <c r="PC352" s="368"/>
      <c r="PD352" s="368"/>
      <c r="PE352" s="368"/>
      <c r="PF352" s="368"/>
      <c r="PG352" s="368"/>
      <c r="PH352" s="368"/>
      <c r="PI352" s="368"/>
      <c r="PJ352" s="368"/>
      <c r="PK352" s="368"/>
      <c r="PL352" s="368"/>
      <c r="PM352" s="368"/>
      <c r="PN352" s="368"/>
      <c r="PO352" s="368"/>
      <c r="PP352" s="368"/>
      <c r="PQ352" s="368"/>
      <c r="PR352" s="368"/>
      <c r="PS352" s="368"/>
      <c r="PT352" s="368"/>
      <c r="PU352" s="368"/>
      <c r="PV352" s="368"/>
      <c r="PW352" s="368"/>
      <c r="PX352" s="368"/>
      <c r="PY352" s="368"/>
      <c r="PZ352" s="368"/>
      <c r="QA352" s="368"/>
      <c r="QB352" s="368"/>
      <c r="QC352" s="368"/>
      <c r="QD352" s="368"/>
      <c r="QE352" s="368"/>
      <c r="QF352" s="368"/>
      <c r="QG352" s="368"/>
      <c r="QH352" s="368"/>
      <c r="QI352" s="368"/>
      <c r="QJ352" s="368"/>
      <c r="QK352" s="368"/>
      <c r="QL352" s="368"/>
      <c r="QM352" s="368"/>
      <c r="QN352" s="368"/>
      <c r="QO352" s="368"/>
      <c r="QP352" s="368"/>
      <c r="QQ352" s="368"/>
      <c r="QR352" s="368"/>
      <c r="QS352" s="368"/>
      <c r="QT352" s="368"/>
      <c r="QU352" s="368"/>
      <c r="QV352" s="368"/>
      <c r="QW352" s="368"/>
      <c r="QX352" s="368"/>
      <c r="QY352" s="368"/>
      <c r="QZ352" s="368"/>
      <c r="RA352" s="368"/>
      <c r="RB352" s="368"/>
      <c r="RC352" s="368"/>
      <c r="RD352" s="368"/>
      <c r="RE352" s="368"/>
      <c r="RF352" s="368"/>
      <c r="RG352" s="368"/>
      <c r="RH352" s="368"/>
      <c r="RI352" s="368"/>
      <c r="RJ352" s="368"/>
      <c r="RK352" s="368"/>
      <c r="RL352" s="368"/>
      <c r="RM352" s="368"/>
      <c r="RN352" s="368"/>
      <c r="RO352" s="368"/>
      <c r="RP352" s="368"/>
      <c r="RQ352" s="368"/>
      <c r="RR352" s="368"/>
      <c r="RS352" s="368"/>
      <c r="RT352" s="368"/>
      <c r="RU352" s="368"/>
      <c r="RV352" s="368"/>
      <c r="RW352" s="368"/>
      <c r="RX352" s="368"/>
      <c r="RY352" s="368"/>
      <c r="RZ352" s="368"/>
      <c r="SA352" s="368"/>
      <c r="SB352" s="368"/>
      <c r="SC352" s="368"/>
      <c r="SD352" s="368"/>
      <c r="SE352" s="368"/>
      <c r="SF352" s="368"/>
      <c r="SG352" s="368"/>
    </row>
    <row r="353" spans="1:501">
      <c r="A353" s="368"/>
      <c r="B353" s="368"/>
      <c r="C353" s="368"/>
      <c r="D353" s="368"/>
      <c r="E353" s="368"/>
      <c r="F353" s="368"/>
      <c r="G353" s="368"/>
      <c r="H353" s="368"/>
      <c r="I353" s="368"/>
      <c r="J353" s="368"/>
      <c r="K353" s="368"/>
      <c r="L353" s="368"/>
      <c r="M353" s="368"/>
      <c r="N353" s="368"/>
      <c r="O353" s="385"/>
      <c r="P353" s="368"/>
      <c r="Q353" s="368"/>
      <c r="R353" s="368"/>
      <c r="S353" s="368"/>
      <c r="T353" s="368"/>
      <c r="U353" s="368"/>
      <c r="V353" s="368"/>
      <c r="W353" s="368"/>
      <c r="X353" s="368"/>
      <c r="Y353" s="368"/>
      <c r="Z353" s="368"/>
      <c r="AA353" s="368"/>
      <c r="AB353" s="368"/>
      <c r="AC353" s="368"/>
      <c r="AD353" s="368"/>
      <c r="AE353" s="368"/>
      <c r="AF353" s="368"/>
      <c r="AG353" s="368"/>
      <c r="AH353" s="98" t="s">
        <v>397</v>
      </c>
      <c r="AI353" s="98" t="s">
        <v>397</v>
      </c>
      <c r="AJ353" s="98" t="s">
        <v>397</v>
      </c>
      <c r="AK353" s="98" t="s">
        <v>397</v>
      </c>
      <c r="AL353" s="98" t="s">
        <v>397</v>
      </c>
      <c r="AM353" s="98" t="s">
        <v>397</v>
      </c>
      <c r="AN353" s="98" t="s">
        <v>397</v>
      </c>
      <c r="AO353" s="98" t="s">
        <v>397</v>
      </c>
      <c r="AP353" s="98" t="s">
        <v>397</v>
      </c>
      <c r="AQ353" s="98" t="s">
        <v>397</v>
      </c>
      <c r="AR353" s="98" t="s">
        <v>397</v>
      </c>
      <c r="AS353" s="98" t="s">
        <v>397</v>
      </c>
      <c r="AT353" s="98" t="s">
        <v>397</v>
      </c>
      <c r="AU353" s="98" t="s">
        <v>397</v>
      </c>
      <c r="AV353" s="98" t="s">
        <v>397</v>
      </c>
      <c r="AW353" s="98" t="s">
        <v>397</v>
      </c>
      <c r="AX353" s="98" t="s">
        <v>397</v>
      </c>
      <c r="AY353" s="98" t="s">
        <v>397</v>
      </c>
      <c r="AZ353" s="98" t="s">
        <v>397</v>
      </c>
      <c r="BA353" s="98" t="s">
        <v>397</v>
      </c>
      <c r="BB353" s="98" t="s">
        <v>397</v>
      </c>
      <c r="BC353" s="98" t="s">
        <v>397</v>
      </c>
      <c r="BD353" s="98" t="s">
        <v>397</v>
      </c>
      <c r="BE353" s="98" t="s">
        <v>397</v>
      </c>
      <c r="BF353" s="98" t="s">
        <v>397</v>
      </c>
      <c r="BG353" s="98" t="s">
        <v>397</v>
      </c>
      <c r="BH353" s="98" t="s">
        <v>397</v>
      </c>
      <c r="BI353" s="98" t="s">
        <v>397</v>
      </c>
      <c r="BJ353" s="98" t="s">
        <v>397</v>
      </c>
      <c r="BK353" s="98" t="s">
        <v>397</v>
      </c>
      <c r="BL353" s="98" t="s">
        <v>397</v>
      </c>
      <c r="BM353" s="98" t="s">
        <v>397</v>
      </c>
      <c r="BN353" s="98" t="s">
        <v>397</v>
      </c>
      <c r="BO353" s="98" t="s">
        <v>397</v>
      </c>
      <c r="BP353" s="98" t="s">
        <v>397</v>
      </c>
      <c r="BQ353" s="98" t="s">
        <v>397</v>
      </c>
      <c r="BR353" s="98" t="s">
        <v>397</v>
      </c>
      <c r="BS353" s="98" t="s">
        <v>397</v>
      </c>
      <c r="BT353" s="98" t="s">
        <v>397</v>
      </c>
      <c r="BU353" s="98" t="s">
        <v>397</v>
      </c>
      <c r="BV353" s="98" t="s">
        <v>397</v>
      </c>
      <c r="BW353" s="98" t="s">
        <v>397</v>
      </c>
      <c r="BX353" s="98" t="s">
        <v>397</v>
      </c>
      <c r="BY353" s="98" t="s">
        <v>397</v>
      </c>
      <c r="BZ353" s="98" t="s">
        <v>397</v>
      </c>
      <c r="CA353" s="98"/>
      <c r="CB353" s="98"/>
      <c r="CC353" s="98"/>
      <c r="CD353" s="98"/>
      <c r="CE353" s="98"/>
      <c r="CF353" s="98"/>
      <c r="CG353" s="98"/>
      <c r="CH353" s="98"/>
      <c r="CI353" s="98"/>
      <c r="CJ353" s="98"/>
      <c r="CK353" s="98"/>
      <c r="CL353" s="98"/>
      <c r="CM353" s="98"/>
      <c r="CN353" s="98"/>
      <c r="CO353" s="98"/>
      <c r="CP353" s="98"/>
      <c r="CQ353" s="98"/>
      <c r="CR353" s="98"/>
      <c r="CS353" s="98"/>
      <c r="CT353" s="98"/>
      <c r="CU353" s="98"/>
      <c r="CV353" s="98"/>
      <c r="CW353" s="98"/>
      <c r="CX353" s="98"/>
      <c r="CY353" s="98"/>
      <c r="CZ353" s="98"/>
      <c r="DA353" s="98"/>
      <c r="DB353" s="98"/>
      <c r="DV353" s="368"/>
      <c r="DW353" s="368"/>
      <c r="DX353" s="368"/>
      <c r="DY353" s="368"/>
      <c r="DZ353" s="368"/>
      <c r="EA353" s="368"/>
      <c r="EB353" s="368"/>
      <c r="EC353" s="368"/>
      <c r="ED353" s="368"/>
      <c r="EE353" s="368"/>
      <c r="EF353" s="368"/>
      <c r="EG353" s="368"/>
      <c r="EH353" s="368"/>
      <c r="EI353" s="368"/>
      <c r="EJ353" s="368"/>
      <c r="EK353" s="368"/>
      <c r="EL353" s="368"/>
      <c r="EM353" s="368"/>
      <c r="EN353" s="368"/>
      <c r="EO353" s="368"/>
      <c r="EP353" s="368"/>
      <c r="EQ353" s="368"/>
      <c r="ER353" s="368"/>
      <c r="ES353" s="368"/>
      <c r="ET353" s="368"/>
      <c r="EU353" s="368"/>
      <c r="EV353" s="368"/>
      <c r="EW353" s="368"/>
      <c r="EX353" s="368"/>
      <c r="EY353" s="368"/>
      <c r="EZ353" s="368"/>
      <c r="FA353" s="368"/>
      <c r="FB353" s="368"/>
      <c r="FC353" s="368"/>
      <c r="FD353" s="368"/>
      <c r="FE353" s="368"/>
      <c r="FF353" s="368"/>
      <c r="FG353" s="368"/>
      <c r="FH353" s="368"/>
      <c r="FI353" s="368"/>
      <c r="FJ353" s="368"/>
      <c r="FK353" s="368"/>
      <c r="FL353" s="368"/>
      <c r="FM353" s="368"/>
      <c r="FN353" s="368"/>
      <c r="FO353" s="368"/>
      <c r="FP353" s="368"/>
      <c r="FQ353" s="368"/>
      <c r="FR353" s="368"/>
      <c r="FS353" s="368"/>
      <c r="FT353" s="368"/>
      <c r="FU353" s="368"/>
      <c r="FV353" s="368"/>
      <c r="FW353" s="368"/>
      <c r="FX353" s="368"/>
      <c r="FY353" s="368"/>
      <c r="FZ353" s="368"/>
      <c r="GA353" s="368"/>
      <c r="GB353" s="368"/>
      <c r="GC353" s="368"/>
      <c r="GD353" s="368"/>
      <c r="GE353" s="368"/>
      <c r="GF353" s="368"/>
      <c r="GG353" s="368"/>
      <c r="GH353" s="368"/>
      <c r="GI353" s="368"/>
      <c r="GJ353" s="368"/>
      <c r="GK353" s="368"/>
      <c r="GL353" s="368"/>
      <c r="GM353" s="368"/>
      <c r="GN353" s="368"/>
      <c r="GO353" s="368"/>
      <c r="GP353" s="368"/>
      <c r="GQ353" s="368"/>
      <c r="GR353" s="368"/>
      <c r="GS353" s="368"/>
      <c r="GT353" s="368"/>
      <c r="GU353" s="368"/>
      <c r="GV353" s="368"/>
      <c r="GW353" s="368"/>
      <c r="GX353" s="368"/>
      <c r="GY353" s="368"/>
      <c r="GZ353" s="368"/>
      <c r="HA353" s="368"/>
      <c r="HB353" s="368"/>
      <c r="HC353" s="368"/>
      <c r="HD353" s="368"/>
      <c r="HE353" s="368"/>
      <c r="HF353" s="368"/>
      <c r="HG353" s="368"/>
      <c r="HH353" s="368"/>
      <c r="HI353" s="368"/>
      <c r="HJ353" s="368"/>
      <c r="HK353" s="368"/>
      <c r="HL353" s="368"/>
      <c r="HM353" s="368"/>
      <c r="HN353" s="368"/>
      <c r="HO353" s="368"/>
      <c r="HP353" s="368"/>
      <c r="HQ353" s="368"/>
      <c r="HR353" s="368"/>
      <c r="HS353" s="368"/>
      <c r="HT353" s="368"/>
      <c r="HU353" s="368"/>
      <c r="HV353" s="368"/>
      <c r="HW353" s="368"/>
      <c r="HX353" s="368"/>
      <c r="HY353" s="368"/>
      <c r="HZ353" s="368"/>
      <c r="IA353" s="368"/>
      <c r="IB353" s="368"/>
      <c r="IC353" s="368"/>
      <c r="ID353" s="368"/>
      <c r="IE353" s="368"/>
      <c r="IF353" s="368"/>
      <c r="IG353" s="368"/>
      <c r="IH353" s="368"/>
      <c r="II353" s="368"/>
      <c r="IJ353" s="368"/>
      <c r="IK353" s="368"/>
      <c r="IL353" s="368"/>
      <c r="IM353" s="368"/>
      <c r="IN353" s="368"/>
      <c r="IO353" s="368"/>
      <c r="IP353" s="368"/>
      <c r="IQ353" s="368"/>
      <c r="IR353" s="368"/>
      <c r="IS353" s="368"/>
      <c r="IT353" s="368"/>
      <c r="IU353" s="368"/>
      <c r="IV353" s="368"/>
      <c r="IW353" s="368"/>
      <c r="IX353" s="368"/>
      <c r="IY353" s="368"/>
      <c r="IZ353" s="368"/>
      <c r="JA353" s="368"/>
      <c r="JB353" s="368"/>
      <c r="JC353" s="368"/>
      <c r="JD353" s="368"/>
      <c r="JE353" s="368"/>
      <c r="JF353" s="368"/>
      <c r="JG353" s="368"/>
      <c r="JH353" s="368"/>
      <c r="JI353" s="368"/>
      <c r="JJ353" s="368"/>
      <c r="JK353" s="368"/>
      <c r="JL353" s="368"/>
      <c r="JM353" s="368"/>
      <c r="JN353" s="368"/>
      <c r="JO353" s="368"/>
      <c r="JP353" s="368"/>
      <c r="JQ353" s="368"/>
      <c r="JR353" s="368"/>
      <c r="JS353" s="368"/>
      <c r="JT353" s="368"/>
      <c r="JU353" s="368"/>
      <c r="JV353" s="368"/>
      <c r="JW353" s="368"/>
      <c r="JX353" s="368"/>
      <c r="JY353" s="368"/>
      <c r="JZ353" s="368"/>
      <c r="KA353" s="368"/>
      <c r="KB353" s="368"/>
      <c r="KC353" s="368"/>
      <c r="KD353" s="368"/>
      <c r="KE353" s="368"/>
      <c r="KF353" s="368"/>
      <c r="KG353" s="368"/>
      <c r="KH353" s="368"/>
      <c r="KI353" s="368"/>
      <c r="KJ353" s="368"/>
      <c r="KK353" s="368"/>
      <c r="KL353" s="368"/>
      <c r="KM353" s="368"/>
      <c r="KN353" s="368"/>
      <c r="KO353" s="368"/>
      <c r="KP353" s="368"/>
      <c r="KQ353" s="368"/>
      <c r="KR353" s="368"/>
      <c r="KS353" s="368"/>
      <c r="KT353" s="368"/>
      <c r="KU353" s="368"/>
      <c r="KV353" s="368"/>
      <c r="KW353" s="368"/>
      <c r="KX353" s="368"/>
      <c r="LH353" s="368"/>
      <c r="LI353" s="368"/>
      <c r="LJ353" s="368"/>
      <c r="LK353" s="368"/>
      <c r="LL353" s="368"/>
      <c r="LM353" s="368"/>
      <c r="LN353" s="368"/>
      <c r="LO353" s="368"/>
      <c r="LP353" s="368"/>
      <c r="LQ353" s="368"/>
      <c r="LR353" s="368"/>
      <c r="LS353" s="368"/>
      <c r="LT353" s="368"/>
      <c r="LU353" s="368"/>
      <c r="LV353" s="368"/>
      <c r="LW353" s="368"/>
      <c r="LX353" s="368"/>
      <c r="LY353" s="368"/>
      <c r="LZ353" s="368"/>
      <c r="MA353" s="368"/>
      <c r="MB353" s="368"/>
      <c r="MC353" s="368"/>
      <c r="MD353" s="368"/>
      <c r="ME353" s="368"/>
      <c r="MF353" s="368"/>
      <c r="MG353" s="368"/>
      <c r="MH353" s="368"/>
      <c r="MI353" s="368"/>
      <c r="MJ353" s="368"/>
      <c r="MK353" s="368"/>
      <c r="ML353" s="368"/>
      <c r="MM353" s="368"/>
      <c r="MN353" s="368"/>
      <c r="MO353" s="368"/>
      <c r="MP353" s="368"/>
      <c r="MQ353" s="368"/>
      <c r="MR353" s="368"/>
      <c r="MS353" s="368"/>
      <c r="MT353" s="368"/>
      <c r="MU353" s="368"/>
      <c r="MV353" s="368"/>
      <c r="MW353" s="368"/>
      <c r="MX353" s="368"/>
      <c r="MY353" s="368"/>
      <c r="MZ353" s="368"/>
      <c r="NA353" s="368"/>
      <c r="NB353" s="368"/>
      <c r="NC353" s="368"/>
      <c r="ND353" s="368"/>
      <c r="NE353" s="368"/>
      <c r="NF353" s="368"/>
      <c r="NG353" s="368"/>
      <c r="NH353" s="368"/>
      <c r="NI353" s="368"/>
      <c r="NJ353" s="368"/>
      <c r="NK353" s="368"/>
      <c r="NL353" s="368"/>
      <c r="NM353" s="368"/>
      <c r="NN353" s="368"/>
      <c r="NO353" s="368"/>
      <c r="NP353" s="368"/>
      <c r="NQ353" s="368"/>
      <c r="NR353" s="368"/>
      <c r="NS353" s="368"/>
      <c r="NT353" s="368"/>
      <c r="NU353" s="368"/>
      <c r="NV353" s="368"/>
      <c r="NW353" s="368"/>
      <c r="NX353" s="368"/>
      <c r="NY353" s="368"/>
      <c r="NZ353" s="368"/>
      <c r="OA353" s="368"/>
      <c r="OB353" s="368"/>
      <c r="OC353" s="368"/>
      <c r="OD353" s="368"/>
      <c r="OE353" s="368"/>
      <c r="OF353" s="368"/>
      <c r="OG353" s="368"/>
      <c r="OH353" s="368"/>
      <c r="OI353" s="368"/>
      <c r="OJ353" s="368"/>
      <c r="OK353" s="368"/>
      <c r="OL353" s="368"/>
      <c r="OM353" s="368"/>
      <c r="ON353" s="368"/>
      <c r="OO353" s="368"/>
      <c r="OP353" s="368"/>
      <c r="OQ353" s="368"/>
      <c r="OR353" s="368"/>
      <c r="OS353" s="368"/>
      <c r="OT353" s="368"/>
      <c r="OU353" s="368"/>
      <c r="OV353" s="368"/>
      <c r="OW353" s="368"/>
      <c r="OX353" s="368"/>
      <c r="OY353" s="368"/>
      <c r="OZ353" s="368"/>
      <c r="PA353" s="368"/>
      <c r="PB353" s="368"/>
      <c r="PC353" s="368"/>
      <c r="PD353" s="368"/>
      <c r="PE353" s="368"/>
      <c r="PF353" s="368"/>
      <c r="PG353" s="368"/>
      <c r="PH353" s="368"/>
      <c r="PI353" s="368"/>
      <c r="PJ353" s="368"/>
      <c r="PK353" s="368"/>
      <c r="PL353" s="368"/>
      <c r="PM353" s="368"/>
      <c r="PN353" s="368"/>
      <c r="PO353" s="368"/>
      <c r="PP353" s="368"/>
      <c r="PQ353" s="368"/>
      <c r="PR353" s="368"/>
      <c r="PS353" s="368"/>
      <c r="PT353" s="368"/>
      <c r="PU353" s="368"/>
      <c r="PV353" s="368"/>
      <c r="PW353" s="368"/>
      <c r="PX353" s="368"/>
      <c r="PY353" s="368"/>
      <c r="PZ353" s="368"/>
      <c r="QA353" s="368"/>
      <c r="QB353" s="368"/>
      <c r="QC353" s="368"/>
      <c r="QD353" s="368"/>
      <c r="QE353" s="368"/>
      <c r="QF353" s="368"/>
      <c r="QG353" s="368"/>
      <c r="QH353" s="368"/>
      <c r="QI353" s="368"/>
      <c r="QJ353" s="368"/>
      <c r="QK353" s="368"/>
      <c r="QL353" s="368"/>
      <c r="QM353" s="368"/>
      <c r="QN353" s="368"/>
      <c r="QO353" s="368"/>
      <c r="QP353" s="368"/>
      <c r="QQ353" s="368"/>
      <c r="QR353" s="368"/>
      <c r="QS353" s="368"/>
      <c r="QT353" s="368"/>
      <c r="QU353" s="368"/>
      <c r="QV353" s="368"/>
      <c r="QW353" s="368"/>
      <c r="QX353" s="368"/>
      <c r="QY353" s="368"/>
      <c r="QZ353" s="368"/>
      <c r="RA353" s="368"/>
      <c r="RB353" s="368"/>
      <c r="RC353" s="368"/>
      <c r="RD353" s="368"/>
      <c r="RE353" s="368"/>
      <c r="RF353" s="368"/>
      <c r="RG353" s="368"/>
      <c r="RH353" s="368"/>
      <c r="RI353" s="368"/>
      <c r="RJ353" s="368"/>
      <c r="RK353" s="368"/>
      <c r="RL353" s="368"/>
      <c r="RM353" s="368"/>
      <c r="RN353" s="368"/>
      <c r="RO353" s="368"/>
      <c r="RP353" s="368"/>
      <c r="RQ353" s="368"/>
      <c r="RR353" s="368"/>
      <c r="RS353" s="368"/>
      <c r="RT353" s="368"/>
      <c r="RU353" s="368"/>
      <c r="RV353" s="368"/>
      <c r="RW353" s="368"/>
      <c r="RX353" s="368"/>
      <c r="RY353" s="368"/>
      <c r="RZ353" s="368"/>
      <c r="SA353" s="368"/>
      <c r="SB353" s="368"/>
      <c r="SC353" s="368"/>
      <c r="SD353" s="368"/>
      <c r="SE353" s="368"/>
      <c r="SF353" s="368"/>
      <c r="SG353" s="368"/>
    </row>
    <row r="354" spans="1:501">
      <c r="A354" s="368"/>
      <c r="B354" s="368"/>
      <c r="C354" s="368"/>
      <c r="D354" s="368"/>
      <c r="E354" s="368"/>
      <c r="F354" s="368"/>
      <c r="G354" s="368"/>
      <c r="H354" s="368"/>
      <c r="I354" s="368"/>
      <c r="J354" s="368"/>
      <c r="K354" s="368"/>
      <c r="L354" s="368"/>
      <c r="M354" s="368"/>
      <c r="N354" s="368"/>
      <c r="O354" s="385"/>
      <c r="P354" s="368"/>
      <c r="Q354" s="368"/>
      <c r="R354" s="368"/>
      <c r="S354" s="368"/>
      <c r="T354" s="368"/>
      <c r="U354" s="368"/>
      <c r="V354" s="368"/>
      <c r="W354" s="368"/>
      <c r="X354" s="368"/>
      <c r="Y354" s="368"/>
      <c r="Z354" s="368"/>
      <c r="AA354" s="368"/>
      <c r="AB354" s="368"/>
      <c r="AC354" s="368"/>
      <c r="AD354" s="368"/>
      <c r="AE354" s="368"/>
      <c r="AF354" s="368"/>
      <c r="AG354" s="368"/>
      <c r="AH354" s="98" t="s">
        <v>397</v>
      </c>
      <c r="AI354" s="98" t="s">
        <v>397</v>
      </c>
      <c r="AJ354" s="98" t="s">
        <v>397</v>
      </c>
      <c r="AK354" s="98" t="s">
        <v>397</v>
      </c>
      <c r="AL354" s="98" t="s">
        <v>397</v>
      </c>
      <c r="AM354" s="98" t="s">
        <v>397</v>
      </c>
      <c r="AN354" s="98" t="s">
        <v>397</v>
      </c>
      <c r="AO354" s="98" t="s">
        <v>397</v>
      </c>
      <c r="AP354" s="98" t="s">
        <v>397</v>
      </c>
      <c r="AQ354" s="98" t="s">
        <v>397</v>
      </c>
      <c r="AR354" s="98" t="s">
        <v>397</v>
      </c>
      <c r="AS354" s="98" t="s">
        <v>397</v>
      </c>
      <c r="AT354" s="98" t="s">
        <v>397</v>
      </c>
      <c r="AU354" s="98" t="s">
        <v>397</v>
      </c>
      <c r="AV354" s="98" t="s">
        <v>397</v>
      </c>
      <c r="AW354" s="98" t="s">
        <v>397</v>
      </c>
      <c r="AX354" s="98" t="s">
        <v>397</v>
      </c>
      <c r="AY354" s="98" t="s">
        <v>397</v>
      </c>
      <c r="AZ354" s="98" t="s">
        <v>397</v>
      </c>
      <c r="BA354" s="98" t="s">
        <v>397</v>
      </c>
      <c r="BB354" s="98" t="s">
        <v>397</v>
      </c>
      <c r="BC354" s="98" t="s">
        <v>397</v>
      </c>
      <c r="BD354" s="98" t="s">
        <v>397</v>
      </c>
      <c r="BE354" s="98" t="s">
        <v>397</v>
      </c>
      <c r="BF354" s="98" t="s">
        <v>397</v>
      </c>
      <c r="BG354" s="98" t="s">
        <v>397</v>
      </c>
      <c r="BH354" s="98" t="s">
        <v>397</v>
      </c>
      <c r="BI354" s="98" t="s">
        <v>397</v>
      </c>
      <c r="BJ354" s="98" t="s">
        <v>397</v>
      </c>
      <c r="BK354" s="98" t="s">
        <v>397</v>
      </c>
      <c r="BL354" s="98" t="s">
        <v>397</v>
      </c>
      <c r="BM354" s="98" t="s">
        <v>397</v>
      </c>
      <c r="BN354" s="98" t="s">
        <v>397</v>
      </c>
      <c r="BO354" s="98" t="s">
        <v>397</v>
      </c>
      <c r="BP354" s="98" t="s">
        <v>397</v>
      </c>
      <c r="BQ354" s="98" t="s">
        <v>397</v>
      </c>
      <c r="BR354" s="98" t="s">
        <v>397</v>
      </c>
      <c r="BS354" s="98" t="s">
        <v>397</v>
      </c>
      <c r="BT354" s="98" t="s">
        <v>397</v>
      </c>
      <c r="BU354" s="98" t="s">
        <v>397</v>
      </c>
      <c r="BV354" s="98" t="s">
        <v>397</v>
      </c>
      <c r="BW354" s="98" t="s">
        <v>397</v>
      </c>
      <c r="BX354" s="98" t="s">
        <v>397</v>
      </c>
      <c r="BY354" s="98" t="s">
        <v>397</v>
      </c>
      <c r="BZ354" s="98" t="s">
        <v>397</v>
      </c>
      <c r="CA354" s="98"/>
      <c r="CB354" s="98"/>
      <c r="CC354" s="98"/>
      <c r="CD354" s="98"/>
      <c r="CE354" s="98"/>
      <c r="CF354" s="98"/>
      <c r="CG354" s="98"/>
      <c r="CH354" s="98"/>
      <c r="CI354" s="98"/>
      <c r="CJ354" s="98"/>
      <c r="CK354" s="98"/>
      <c r="CL354" s="98"/>
      <c r="CM354" s="98"/>
      <c r="CN354" s="98"/>
      <c r="CO354" s="98"/>
      <c r="CP354" s="98"/>
      <c r="CQ354" s="98"/>
      <c r="CR354" s="98"/>
      <c r="CS354" s="98"/>
      <c r="CT354" s="98"/>
      <c r="CU354" s="98"/>
      <c r="CV354" s="98"/>
      <c r="CW354" s="98"/>
      <c r="CX354" s="98"/>
      <c r="CY354" s="98"/>
      <c r="CZ354" s="98"/>
      <c r="DA354" s="98"/>
      <c r="DB354" s="98"/>
      <c r="DV354" s="368"/>
      <c r="DW354" s="368"/>
      <c r="DX354" s="368"/>
      <c r="DY354" s="368"/>
      <c r="DZ354" s="368"/>
      <c r="EA354" s="368"/>
      <c r="EB354" s="368"/>
      <c r="EC354" s="368"/>
      <c r="ED354" s="368"/>
      <c r="EE354" s="368"/>
      <c r="EF354" s="368"/>
      <c r="EG354" s="368"/>
      <c r="EH354" s="368"/>
      <c r="EI354" s="368"/>
      <c r="EJ354" s="368"/>
      <c r="EK354" s="368"/>
      <c r="EL354" s="368"/>
      <c r="EM354" s="368"/>
      <c r="EN354" s="368"/>
      <c r="EO354" s="368"/>
      <c r="EP354" s="368"/>
      <c r="EQ354" s="368"/>
      <c r="ER354" s="368"/>
      <c r="ES354" s="368"/>
      <c r="ET354" s="368"/>
      <c r="EU354" s="368"/>
      <c r="EV354" s="368"/>
      <c r="EW354" s="368"/>
      <c r="EX354" s="368"/>
      <c r="EY354" s="368"/>
      <c r="EZ354" s="368"/>
      <c r="FA354" s="368"/>
      <c r="FB354" s="368"/>
      <c r="FC354" s="368"/>
      <c r="FD354" s="368"/>
      <c r="FE354" s="368"/>
      <c r="FF354" s="368"/>
      <c r="FG354" s="368"/>
      <c r="FH354" s="368"/>
      <c r="FI354" s="368"/>
      <c r="FJ354" s="368"/>
      <c r="FK354" s="368"/>
      <c r="FL354" s="368"/>
      <c r="FM354" s="368"/>
      <c r="FN354" s="368"/>
      <c r="FO354" s="368"/>
      <c r="FP354" s="368"/>
      <c r="FQ354" s="368"/>
      <c r="FR354" s="368"/>
      <c r="FS354" s="368"/>
      <c r="FT354" s="368"/>
      <c r="FU354" s="368"/>
      <c r="FV354" s="368"/>
      <c r="FW354" s="368"/>
      <c r="FX354" s="368"/>
      <c r="FY354" s="368"/>
      <c r="FZ354" s="368"/>
      <c r="GA354" s="368"/>
      <c r="GB354" s="368"/>
      <c r="GC354" s="368"/>
      <c r="GD354" s="368"/>
      <c r="GE354" s="368"/>
      <c r="GF354" s="368"/>
      <c r="GG354" s="368"/>
      <c r="GH354" s="368"/>
      <c r="GI354" s="368"/>
      <c r="GJ354" s="368"/>
      <c r="GK354" s="368"/>
      <c r="GL354" s="368"/>
      <c r="GM354" s="368"/>
      <c r="GN354" s="368"/>
      <c r="GO354" s="368"/>
      <c r="GP354" s="368"/>
      <c r="GQ354" s="368"/>
      <c r="GR354" s="368"/>
      <c r="GS354" s="368"/>
      <c r="GT354" s="368"/>
      <c r="GU354" s="368"/>
      <c r="GV354" s="368"/>
      <c r="GW354" s="368"/>
      <c r="GX354" s="368"/>
      <c r="GY354" s="368"/>
      <c r="GZ354" s="368"/>
      <c r="HA354" s="368"/>
      <c r="HB354" s="368"/>
      <c r="HC354" s="368"/>
      <c r="HD354" s="368"/>
      <c r="HE354" s="368"/>
      <c r="HF354" s="368"/>
      <c r="HG354" s="368"/>
      <c r="HH354" s="368"/>
      <c r="HI354" s="368"/>
      <c r="HJ354" s="368"/>
      <c r="HK354" s="368"/>
      <c r="HL354" s="368"/>
      <c r="HM354" s="368"/>
      <c r="HN354" s="368"/>
      <c r="HO354" s="368"/>
      <c r="HP354" s="368"/>
      <c r="HQ354" s="368"/>
      <c r="HR354" s="368"/>
      <c r="HS354" s="368"/>
      <c r="HT354" s="368"/>
      <c r="HU354" s="368"/>
      <c r="HV354" s="368"/>
      <c r="HW354" s="368"/>
      <c r="HX354" s="368"/>
      <c r="HY354" s="368"/>
      <c r="HZ354" s="368"/>
      <c r="IA354" s="368"/>
      <c r="IB354" s="368"/>
      <c r="IC354" s="368"/>
      <c r="ID354" s="368"/>
      <c r="IE354" s="368"/>
      <c r="IF354" s="368"/>
      <c r="IG354" s="368"/>
      <c r="IH354" s="368"/>
      <c r="II354" s="368"/>
      <c r="IJ354" s="368"/>
      <c r="IK354" s="368"/>
      <c r="IL354" s="368"/>
      <c r="IM354" s="368"/>
      <c r="IN354" s="368"/>
      <c r="IO354" s="368"/>
      <c r="IP354" s="368"/>
      <c r="IQ354" s="368"/>
      <c r="IR354" s="368"/>
      <c r="IS354" s="368"/>
      <c r="IT354" s="368"/>
      <c r="IU354" s="368"/>
      <c r="IV354" s="368"/>
      <c r="IW354" s="368"/>
      <c r="IX354" s="368"/>
      <c r="IY354" s="368"/>
      <c r="IZ354" s="368"/>
      <c r="JA354" s="368"/>
      <c r="JB354" s="368"/>
      <c r="JC354" s="368"/>
      <c r="JD354" s="368"/>
      <c r="JE354" s="368"/>
      <c r="JF354" s="368"/>
      <c r="JG354" s="368"/>
      <c r="JH354" s="368"/>
      <c r="JI354" s="368"/>
      <c r="JJ354" s="368"/>
      <c r="JK354" s="368"/>
      <c r="JL354" s="368"/>
      <c r="JM354" s="368"/>
      <c r="JN354" s="368"/>
      <c r="JO354" s="368"/>
      <c r="JP354" s="368"/>
      <c r="JQ354" s="368"/>
      <c r="JR354" s="368"/>
      <c r="JS354" s="368"/>
      <c r="JT354" s="368"/>
      <c r="JU354" s="368"/>
      <c r="JV354" s="368"/>
      <c r="JW354" s="368"/>
      <c r="JX354" s="368"/>
      <c r="JY354" s="368"/>
      <c r="JZ354" s="368"/>
      <c r="KA354" s="368"/>
      <c r="KB354" s="368"/>
      <c r="KC354" s="368"/>
      <c r="KD354" s="368"/>
      <c r="KE354" s="368"/>
      <c r="KF354" s="368"/>
      <c r="KG354" s="368"/>
      <c r="KH354" s="368"/>
      <c r="KI354" s="368"/>
      <c r="KJ354" s="368"/>
      <c r="KK354" s="368"/>
      <c r="KL354" s="368"/>
      <c r="KM354" s="368"/>
      <c r="KN354" s="368"/>
      <c r="KO354" s="368"/>
      <c r="KP354" s="368"/>
      <c r="KQ354" s="368"/>
      <c r="KR354" s="368"/>
      <c r="KS354" s="368"/>
      <c r="KT354" s="368"/>
      <c r="KU354" s="368"/>
      <c r="KV354" s="368"/>
      <c r="KW354" s="368"/>
      <c r="KX354" s="368"/>
      <c r="LH354" s="368"/>
      <c r="LI354" s="368"/>
      <c r="LJ354" s="368"/>
      <c r="LK354" s="368"/>
      <c r="LL354" s="368"/>
      <c r="LM354" s="368"/>
      <c r="LN354" s="368"/>
      <c r="LO354" s="368"/>
      <c r="LP354" s="368"/>
      <c r="LQ354" s="368"/>
      <c r="LR354" s="368"/>
      <c r="LS354" s="368"/>
      <c r="LT354" s="368"/>
      <c r="LU354" s="368"/>
      <c r="LV354" s="368"/>
      <c r="LW354" s="368"/>
      <c r="LX354" s="368"/>
      <c r="LY354" s="368"/>
      <c r="LZ354" s="368"/>
      <c r="MA354" s="368"/>
      <c r="MB354" s="368"/>
      <c r="MC354" s="368"/>
      <c r="MD354" s="368"/>
      <c r="ME354" s="368"/>
      <c r="MF354" s="368"/>
      <c r="MG354" s="368"/>
      <c r="MH354" s="368"/>
      <c r="MI354" s="368"/>
      <c r="MJ354" s="368"/>
      <c r="MK354" s="368"/>
      <c r="ML354" s="368"/>
      <c r="MM354" s="368"/>
      <c r="MN354" s="368"/>
      <c r="MO354" s="368"/>
      <c r="MP354" s="368"/>
      <c r="MQ354" s="368"/>
      <c r="MR354" s="368"/>
      <c r="MS354" s="368"/>
      <c r="MT354" s="368"/>
      <c r="MU354" s="368"/>
      <c r="MV354" s="368"/>
      <c r="MW354" s="368"/>
      <c r="MX354" s="368"/>
      <c r="MY354" s="368"/>
      <c r="MZ354" s="368"/>
      <c r="NA354" s="368"/>
      <c r="NB354" s="368"/>
      <c r="NC354" s="368"/>
      <c r="ND354" s="368"/>
      <c r="NE354" s="368"/>
      <c r="NF354" s="368"/>
      <c r="NG354" s="368"/>
      <c r="NH354" s="368"/>
      <c r="NI354" s="368"/>
      <c r="NJ354" s="368"/>
      <c r="NK354" s="368"/>
      <c r="NL354" s="368"/>
      <c r="NM354" s="368"/>
      <c r="NN354" s="368"/>
      <c r="NO354" s="368"/>
      <c r="NP354" s="368"/>
      <c r="NQ354" s="368"/>
      <c r="NR354" s="368"/>
      <c r="NS354" s="368"/>
      <c r="NT354" s="368"/>
      <c r="NU354" s="368"/>
      <c r="NV354" s="368"/>
      <c r="NW354" s="368"/>
      <c r="NX354" s="368"/>
      <c r="NY354" s="368"/>
      <c r="NZ354" s="368"/>
      <c r="OA354" s="368"/>
      <c r="OB354" s="368"/>
      <c r="OC354" s="368"/>
      <c r="OD354" s="368"/>
      <c r="OE354" s="368"/>
      <c r="OF354" s="368"/>
      <c r="OG354" s="368"/>
      <c r="OH354" s="368"/>
      <c r="OI354" s="368"/>
      <c r="OJ354" s="368"/>
      <c r="OK354" s="368"/>
      <c r="OL354" s="368"/>
      <c r="OM354" s="368"/>
      <c r="ON354" s="368"/>
      <c r="OO354" s="368"/>
      <c r="OP354" s="368"/>
      <c r="OQ354" s="368"/>
      <c r="OR354" s="368"/>
      <c r="OS354" s="368"/>
      <c r="OT354" s="368"/>
      <c r="OU354" s="368"/>
      <c r="OV354" s="368"/>
      <c r="OW354" s="368"/>
      <c r="OX354" s="368"/>
      <c r="OY354" s="368"/>
      <c r="OZ354" s="368"/>
      <c r="PA354" s="368"/>
      <c r="PB354" s="368"/>
      <c r="PC354" s="368"/>
      <c r="PD354" s="368"/>
      <c r="PE354" s="368"/>
      <c r="PF354" s="368"/>
      <c r="PG354" s="368"/>
      <c r="PH354" s="368"/>
      <c r="PI354" s="368"/>
      <c r="PJ354" s="368"/>
      <c r="PK354" s="368"/>
      <c r="PL354" s="368"/>
      <c r="PM354" s="368"/>
      <c r="PN354" s="368"/>
      <c r="PO354" s="368"/>
      <c r="PP354" s="368"/>
      <c r="PQ354" s="368"/>
      <c r="PR354" s="368"/>
      <c r="PS354" s="368"/>
      <c r="PT354" s="368"/>
      <c r="PU354" s="368"/>
      <c r="PV354" s="368"/>
      <c r="PW354" s="368"/>
      <c r="PX354" s="368"/>
      <c r="PY354" s="368"/>
      <c r="PZ354" s="368"/>
      <c r="QA354" s="368"/>
      <c r="QB354" s="368"/>
      <c r="QC354" s="368"/>
      <c r="QD354" s="368"/>
      <c r="QE354" s="368"/>
      <c r="QF354" s="368"/>
      <c r="QG354" s="368"/>
      <c r="QH354" s="368"/>
      <c r="QI354" s="368"/>
      <c r="QJ354" s="368"/>
      <c r="QK354" s="368"/>
      <c r="QL354" s="368"/>
      <c r="QM354" s="368"/>
      <c r="QN354" s="368"/>
      <c r="QO354" s="368"/>
      <c r="QP354" s="368"/>
      <c r="QQ354" s="368"/>
      <c r="QR354" s="368"/>
      <c r="QS354" s="368"/>
      <c r="QT354" s="368"/>
      <c r="QU354" s="368"/>
      <c r="QV354" s="368"/>
      <c r="QW354" s="368"/>
      <c r="QX354" s="368"/>
      <c r="QY354" s="368"/>
      <c r="QZ354" s="368"/>
      <c r="RA354" s="368"/>
      <c r="RB354" s="368"/>
      <c r="RC354" s="368"/>
      <c r="RD354" s="368"/>
      <c r="RE354" s="368"/>
      <c r="RF354" s="368"/>
      <c r="RG354" s="368"/>
      <c r="RH354" s="368"/>
      <c r="RI354" s="368"/>
      <c r="RJ354" s="368"/>
      <c r="RK354" s="368"/>
      <c r="RL354" s="368"/>
      <c r="RM354" s="368"/>
      <c r="RN354" s="368"/>
      <c r="RO354" s="368"/>
      <c r="RP354" s="368"/>
      <c r="RQ354" s="368"/>
      <c r="RR354" s="368"/>
      <c r="RS354" s="368"/>
      <c r="RT354" s="368"/>
      <c r="RU354" s="368"/>
      <c r="RV354" s="368"/>
      <c r="RW354" s="368"/>
      <c r="RX354" s="368"/>
      <c r="RY354" s="368"/>
      <c r="RZ354" s="368"/>
      <c r="SA354" s="368"/>
      <c r="SB354" s="368"/>
      <c r="SC354" s="368"/>
      <c r="SD354" s="368"/>
      <c r="SE354" s="368"/>
      <c r="SF354" s="368"/>
      <c r="SG354" s="368"/>
    </row>
    <row r="355" spans="1:501">
      <c r="A355" s="368"/>
      <c r="B355" s="368"/>
      <c r="C355" s="368"/>
      <c r="D355" s="368"/>
      <c r="E355" s="368"/>
      <c r="F355" s="368"/>
      <c r="G355" s="368"/>
      <c r="H355" s="368"/>
      <c r="I355" s="368"/>
      <c r="J355" s="368"/>
      <c r="K355" s="368"/>
      <c r="L355" s="368"/>
      <c r="M355" s="368"/>
      <c r="N355" s="368"/>
      <c r="O355" s="385"/>
      <c r="P355" s="368"/>
      <c r="Q355" s="368"/>
      <c r="R355" s="368"/>
      <c r="S355" s="368"/>
      <c r="T355" s="368"/>
      <c r="U355" s="368"/>
      <c r="V355" s="368"/>
      <c r="W355" s="368"/>
      <c r="X355" s="368"/>
      <c r="Y355" s="368"/>
      <c r="Z355" s="368"/>
      <c r="AA355" s="368"/>
      <c r="AB355" s="368"/>
      <c r="AC355" s="368"/>
      <c r="AD355" s="368"/>
      <c r="AE355" s="368"/>
      <c r="AF355" s="368"/>
      <c r="AG355" s="368"/>
      <c r="AH355" s="98" t="s">
        <v>397</v>
      </c>
      <c r="AI355" s="98" t="s">
        <v>397</v>
      </c>
      <c r="AJ355" s="98" t="s">
        <v>397</v>
      </c>
      <c r="AK355" s="98" t="s">
        <v>397</v>
      </c>
      <c r="AL355" s="98" t="s">
        <v>397</v>
      </c>
      <c r="AM355" s="98" t="s">
        <v>397</v>
      </c>
      <c r="AN355" s="98" t="s">
        <v>397</v>
      </c>
      <c r="AO355" s="98" t="s">
        <v>397</v>
      </c>
      <c r="AP355" s="98" t="s">
        <v>397</v>
      </c>
      <c r="AQ355" s="98" t="s">
        <v>397</v>
      </c>
      <c r="AR355" s="98" t="s">
        <v>397</v>
      </c>
      <c r="AS355" s="98" t="s">
        <v>397</v>
      </c>
      <c r="AT355" s="98" t="s">
        <v>397</v>
      </c>
      <c r="AU355" s="98" t="s">
        <v>397</v>
      </c>
      <c r="AV355" s="98" t="s">
        <v>397</v>
      </c>
      <c r="AW355" s="98" t="s">
        <v>397</v>
      </c>
      <c r="AX355" s="98" t="s">
        <v>397</v>
      </c>
      <c r="AY355" s="98" t="s">
        <v>397</v>
      </c>
      <c r="AZ355" s="98" t="s">
        <v>397</v>
      </c>
      <c r="BA355" s="98" t="s">
        <v>397</v>
      </c>
      <c r="BB355" s="98" t="s">
        <v>397</v>
      </c>
      <c r="BC355" s="98" t="s">
        <v>397</v>
      </c>
      <c r="BD355" s="98" t="s">
        <v>397</v>
      </c>
      <c r="BE355" s="98" t="s">
        <v>397</v>
      </c>
      <c r="BF355" s="98" t="s">
        <v>397</v>
      </c>
      <c r="BG355" s="98" t="s">
        <v>397</v>
      </c>
      <c r="BH355" s="98" t="s">
        <v>397</v>
      </c>
      <c r="BI355" s="98" t="s">
        <v>397</v>
      </c>
      <c r="BJ355" s="98" t="s">
        <v>397</v>
      </c>
      <c r="BK355" s="98" t="s">
        <v>397</v>
      </c>
      <c r="BL355" s="98" t="s">
        <v>397</v>
      </c>
      <c r="BM355" s="98" t="s">
        <v>397</v>
      </c>
      <c r="BN355" s="98" t="s">
        <v>397</v>
      </c>
      <c r="BO355" s="98" t="s">
        <v>397</v>
      </c>
      <c r="BP355" s="98" t="s">
        <v>397</v>
      </c>
      <c r="BQ355" s="98" t="s">
        <v>397</v>
      </c>
      <c r="BR355" s="98" t="s">
        <v>397</v>
      </c>
      <c r="BS355" s="98" t="s">
        <v>397</v>
      </c>
      <c r="BT355" s="98" t="s">
        <v>397</v>
      </c>
      <c r="BU355" s="98" t="s">
        <v>397</v>
      </c>
      <c r="BV355" s="98" t="s">
        <v>397</v>
      </c>
      <c r="BW355" s="98" t="s">
        <v>397</v>
      </c>
      <c r="BX355" s="98" t="s">
        <v>397</v>
      </c>
      <c r="BY355" s="98" t="s">
        <v>397</v>
      </c>
      <c r="BZ355" s="98" t="s">
        <v>397</v>
      </c>
      <c r="CA355" s="98"/>
      <c r="CB355" s="98"/>
      <c r="CC355" s="98"/>
      <c r="CD355" s="98"/>
      <c r="CE355" s="98"/>
      <c r="CF355" s="98"/>
      <c r="CG355" s="98"/>
      <c r="CH355" s="98"/>
      <c r="CI355" s="98"/>
      <c r="CJ355" s="98"/>
      <c r="CK355" s="98"/>
      <c r="CL355" s="98"/>
      <c r="CM355" s="98"/>
      <c r="CN355" s="98"/>
      <c r="CO355" s="98"/>
      <c r="CP355" s="98"/>
      <c r="CQ355" s="98"/>
      <c r="CR355" s="98"/>
      <c r="CS355" s="98"/>
      <c r="CT355" s="98"/>
      <c r="CU355" s="98"/>
      <c r="CV355" s="98"/>
      <c r="CW355" s="98"/>
      <c r="CX355" s="98"/>
      <c r="CY355" s="98"/>
      <c r="CZ355" s="98"/>
      <c r="DA355" s="98"/>
      <c r="DB355" s="98"/>
      <c r="DV355" s="368"/>
      <c r="DW355" s="368"/>
      <c r="DX355" s="368"/>
      <c r="DY355" s="368"/>
      <c r="DZ355" s="368"/>
      <c r="EA355" s="368"/>
      <c r="EB355" s="368"/>
      <c r="EC355" s="368"/>
      <c r="ED355" s="368"/>
      <c r="EE355" s="368"/>
      <c r="EF355" s="368"/>
      <c r="EG355" s="368"/>
      <c r="EH355" s="368"/>
      <c r="EI355" s="368"/>
      <c r="EJ355" s="368"/>
      <c r="EK355" s="368"/>
      <c r="EL355" s="368"/>
      <c r="EM355" s="368"/>
      <c r="EN355" s="368"/>
      <c r="EO355" s="368"/>
      <c r="EP355" s="368"/>
      <c r="EQ355" s="368"/>
      <c r="ER355" s="368"/>
      <c r="ES355" s="368"/>
      <c r="ET355" s="368"/>
      <c r="EU355" s="368"/>
      <c r="EV355" s="368"/>
      <c r="EW355" s="368"/>
      <c r="EX355" s="368"/>
      <c r="EY355" s="368"/>
      <c r="EZ355" s="368"/>
      <c r="FA355" s="368"/>
      <c r="FB355" s="368"/>
      <c r="FC355" s="368"/>
      <c r="FD355" s="368"/>
      <c r="FE355" s="368"/>
      <c r="FF355" s="368"/>
      <c r="FG355" s="368"/>
      <c r="FH355" s="368"/>
      <c r="FI355" s="368"/>
      <c r="FJ355" s="368"/>
      <c r="FK355" s="368"/>
      <c r="FL355" s="368"/>
      <c r="FM355" s="368"/>
      <c r="FN355" s="368"/>
      <c r="FO355" s="368"/>
      <c r="FP355" s="368"/>
      <c r="FQ355" s="368"/>
      <c r="FR355" s="368"/>
      <c r="FS355" s="368"/>
      <c r="FT355" s="368"/>
      <c r="FU355" s="368"/>
      <c r="FV355" s="368"/>
      <c r="FW355" s="368"/>
      <c r="FX355" s="368"/>
      <c r="FY355" s="368"/>
      <c r="FZ355" s="368"/>
      <c r="GA355" s="368"/>
      <c r="GB355" s="368"/>
      <c r="GC355" s="368"/>
      <c r="GD355" s="368"/>
      <c r="GE355" s="368"/>
      <c r="GF355" s="368"/>
      <c r="GG355" s="368"/>
      <c r="GH355" s="368"/>
      <c r="GI355" s="368"/>
      <c r="GJ355" s="368"/>
      <c r="GK355" s="368"/>
      <c r="GL355" s="368"/>
      <c r="GM355" s="368"/>
      <c r="GN355" s="368"/>
      <c r="GO355" s="368"/>
      <c r="GP355" s="368"/>
      <c r="GQ355" s="368"/>
      <c r="GR355" s="368"/>
      <c r="GS355" s="368"/>
      <c r="GT355" s="368"/>
      <c r="GU355" s="368"/>
      <c r="GV355" s="368"/>
      <c r="GW355" s="368"/>
      <c r="GX355" s="368"/>
      <c r="GY355" s="368"/>
      <c r="GZ355" s="368"/>
      <c r="HA355" s="368"/>
      <c r="HB355" s="368"/>
      <c r="HC355" s="368"/>
      <c r="HD355" s="368"/>
      <c r="HE355" s="368"/>
      <c r="HF355" s="368"/>
      <c r="HG355" s="368"/>
      <c r="HH355" s="368"/>
      <c r="HI355" s="368"/>
      <c r="HJ355" s="368"/>
      <c r="HK355" s="368"/>
      <c r="HL355" s="368"/>
      <c r="HM355" s="368"/>
      <c r="HN355" s="368"/>
      <c r="HO355" s="368"/>
      <c r="HP355" s="368"/>
      <c r="HQ355" s="368"/>
      <c r="HR355" s="368"/>
      <c r="HS355" s="368"/>
      <c r="HT355" s="368"/>
      <c r="HU355" s="368"/>
      <c r="HV355" s="368"/>
      <c r="HW355" s="368"/>
      <c r="HX355" s="368"/>
      <c r="HY355" s="368"/>
      <c r="HZ355" s="368"/>
      <c r="IA355" s="368"/>
      <c r="IB355" s="368"/>
      <c r="IC355" s="368"/>
      <c r="ID355" s="368"/>
      <c r="IE355" s="368"/>
      <c r="IF355" s="368"/>
      <c r="IG355" s="368"/>
      <c r="IH355" s="368"/>
      <c r="II355" s="368"/>
      <c r="IJ355" s="368"/>
      <c r="IK355" s="368"/>
      <c r="IL355" s="368"/>
      <c r="IM355" s="368"/>
      <c r="IN355" s="368"/>
      <c r="IO355" s="368"/>
      <c r="IP355" s="368"/>
      <c r="IQ355" s="368"/>
      <c r="IR355" s="368"/>
      <c r="IS355" s="368"/>
      <c r="IT355" s="368"/>
      <c r="IU355" s="368"/>
      <c r="IV355" s="368"/>
      <c r="IW355" s="368"/>
      <c r="IX355" s="368"/>
      <c r="IY355" s="368"/>
      <c r="IZ355" s="368"/>
      <c r="JA355" s="368"/>
      <c r="JB355" s="368"/>
      <c r="JC355" s="368"/>
      <c r="JD355" s="368"/>
      <c r="JE355" s="368"/>
      <c r="JF355" s="368"/>
      <c r="JG355" s="368"/>
      <c r="JH355" s="368"/>
      <c r="JI355" s="368"/>
      <c r="JJ355" s="368"/>
      <c r="JK355" s="368"/>
      <c r="JL355" s="368"/>
      <c r="JM355" s="368"/>
      <c r="JN355" s="368"/>
      <c r="JO355" s="368"/>
      <c r="JP355" s="368"/>
      <c r="JQ355" s="368"/>
      <c r="JR355" s="368"/>
      <c r="JS355" s="368"/>
      <c r="JT355" s="368"/>
      <c r="JU355" s="368"/>
      <c r="JV355" s="368"/>
      <c r="JW355" s="368"/>
      <c r="JX355" s="368"/>
      <c r="JY355" s="368"/>
      <c r="JZ355" s="368"/>
      <c r="KA355" s="368"/>
      <c r="KB355" s="368"/>
      <c r="KC355" s="368"/>
      <c r="KD355" s="368"/>
      <c r="KE355" s="368"/>
      <c r="KF355" s="368"/>
      <c r="KG355" s="368"/>
      <c r="KH355" s="368"/>
      <c r="KI355" s="368"/>
      <c r="KJ355" s="368"/>
      <c r="KK355" s="368"/>
      <c r="KL355" s="368"/>
      <c r="KM355" s="368"/>
      <c r="KN355" s="368"/>
      <c r="KO355" s="368"/>
      <c r="KP355" s="368"/>
      <c r="KQ355" s="368"/>
      <c r="KR355" s="368"/>
      <c r="KS355" s="368"/>
      <c r="KT355" s="368"/>
      <c r="KU355" s="368"/>
      <c r="KV355" s="368"/>
      <c r="KW355" s="368"/>
      <c r="KX355" s="368"/>
      <c r="LH355" s="368"/>
      <c r="LI355" s="368"/>
      <c r="LJ355" s="368"/>
      <c r="LK355" s="368"/>
      <c r="LL355" s="368"/>
      <c r="LM355" s="368"/>
      <c r="LN355" s="368"/>
      <c r="LO355" s="368"/>
      <c r="LP355" s="368"/>
      <c r="LQ355" s="368"/>
      <c r="LR355" s="368"/>
      <c r="LS355" s="368"/>
      <c r="LT355" s="368"/>
      <c r="LU355" s="368"/>
      <c r="LV355" s="368"/>
      <c r="LW355" s="368"/>
      <c r="LX355" s="368"/>
      <c r="LY355" s="368"/>
      <c r="LZ355" s="368"/>
      <c r="MA355" s="368"/>
      <c r="MB355" s="368"/>
      <c r="MC355" s="368"/>
      <c r="MD355" s="368"/>
      <c r="ME355" s="368"/>
      <c r="MF355" s="368"/>
      <c r="MG355" s="368"/>
      <c r="MH355" s="368"/>
      <c r="MI355" s="368"/>
      <c r="MJ355" s="368"/>
      <c r="MK355" s="368"/>
      <c r="ML355" s="368"/>
      <c r="MM355" s="368"/>
      <c r="MN355" s="368"/>
      <c r="MO355" s="368"/>
      <c r="MP355" s="368"/>
      <c r="MQ355" s="368"/>
      <c r="MR355" s="368"/>
      <c r="MS355" s="368"/>
      <c r="MT355" s="368"/>
      <c r="MU355" s="368"/>
      <c r="MV355" s="368"/>
      <c r="MW355" s="368"/>
      <c r="MX355" s="368"/>
      <c r="MY355" s="368"/>
      <c r="MZ355" s="368"/>
      <c r="NA355" s="368"/>
      <c r="NB355" s="368"/>
      <c r="NC355" s="368"/>
      <c r="ND355" s="368"/>
      <c r="NE355" s="368"/>
      <c r="NF355" s="368"/>
      <c r="NG355" s="368"/>
      <c r="NH355" s="368"/>
      <c r="NI355" s="368"/>
      <c r="NJ355" s="368"/>
      <c r="NK355" s="368"/>
      <c r="NL355" s="368"/>
      <c r="NM355" s="368"/>
      <c r="NN355" s="368"/>
      <c r="NO355" s="368"/>
      <c r="NP355" s="368"/>
      <c r="NQ355" s="368"/>
      <c r="NR355" s="368"/>
      <c r="NS355" s="368"/>
      <c r="NT355" s="368"/>
      <c r="NU355" s="368"/>
      <c r="NV355" s="368"/>
      <c r="NW355" s="368"/>
      <c r="NX355" s="368"/>
      <c r="NY355" s="368"/>
      <c r="NZ355" s="368"/>
      <c r="OA355" s="368"/>
      <c r="OB355" s="368"/>
      <c r="OC355" s="368"/>
      <c r="OD355" s="368"/>
      <c r="OE355" s="368"/>
      <c r="OF355" s="368"/>
      <c r="OG355" s="368"/>
      <c r="OH355" s="368"/>
      <c r="OI355" s="368"/>
      <c r="OJ355" s="368"/>
      <c r="OK355" s="368"/>
      <c r="OL355" s="368"/>
      <c r="OM355" s="368"/>
      <c r="ON355" s="368"/>
      <c r="OO355" s="368"/>
      <c r="OP355" s="368"/>
      <c r="OQ355" s="368"/>
      <c r="OR355" s="368"/>
      <c r="OS355" s="368"/>
      <c r="OT355" s="368"/>
      <c r="OU355" s="368"/>
      <c r="OV355" s="368"/>
      <c r="OW355" s="368"/>
      <c r="OX355" s="368"/>
      <c r="OY355" s="368"/>
      <c r="OZ355" s="368"/>
      <c r="PA355" s="368"/>
      <c r="PB355" s="368"/>
      <c r="PC355" s="368"/>
      <c r="PD355" s="368"/>
      <c r="PE355" s="368"/>
      <c r="PF355" s="368"/>
      <c r="PG355" s="368"/>
      <c r="PH355" s="368"/>
      <c r="PI355" s="368"/>
      <c r="PJ355" s="368"/>
      <c r="PK355" s="368"/>
      <c r="PL355" s="368"/>
      <c r="PM355" s="368"/>
      <c r="PN355" s="368"/>
      <c r="PO355" s="368"/>
      <c r="PP355" s="368"/>
      <c r="PQ355" s="368"/>
      <c r="PR355" s="368"/>
      <c r="PS355" s="368"/>
      <c r="PT355" s="368"/>
      <c r="PU355" s="368"/>
      <c r="PV355" s="368"/>
      <c r="PW355" s="368"/>
      <c r="PX355" s="368"/>
      <c r="PY355" s="368"/>
      <c r="PZ355" s="368"/>
      <c r="QA355" s="368"/>
      <c r="QB355" s="368"/>
      <c r="QC355" s="368"/>
      <c r="QD355" s="368"/>
      <c r="QE355" s="368"/>
      <c r="QF355" s="368"/>
      <c r="QG355" s="368"/>
      <c r="QH355" s="368"/>
      <c r="QI355" s="368"/>
      <c r="QJ355" s="368"/>
      <c r="QK355" s="368"/>
      <c r="QL355" s="368"/>
      <c r="QM355" s="368"/>
      <c r="QN355" s="368"/>
      <c r="QO355" s="368"/>
      <c r="QP355" s="368"/>
      <c r="QQ355" s="368"/>
      <c r="QR355" s="368"/>
      <c r="QS355" s="368"/>
      <c r="QT355" s="368"/>
      <c r="QU355" s="368"/>
      <c r="QV355" s="368"/>
      <c r="QW355" s="368"/>
      <c r="QX355" s="368"/>
      <c r="QY355" s="368"/>
      <c r="QZ355" s="368"/>
      <c r="RA355" s="368"/>
      <c r="RB355" s="368"/>
      <c r="RC355" s="368"/>
      <c r="RD355" s="368"/>
      <c r="RE355" s="368"/>
      <c r="RF355" s="368"/>
      <c r="RG355" s="368"/>
      <c r="RH355" s="368"/>
      <c r="RI355" s="368"/>
      <c r="RJ355" s="368"/>
      <c r="RK355" s="368"/>
      <c r="RL355" s="368"/>
      <c r="RM355" s="368"/>
      <c r="RN355" s="368"/>
      <c r="RO355" s="368"/>
      <c r="RP355" s="368"/>
      <c r="RQ355" s="368"/>
      <c r="RR355" s="368"/>
      <c r="RS355" s="368"/>
      <c r="RT355" s="368"/>
      <c r="RU355" s="368"/>
      <c r="RV355" s="368"/>
      <c r="RW355" s="368"/>
      <c r="RX355" s="368"/>
      <c r="RY355" s="368"/>
      <c r="RZ355" s="368"/>
      <c r="SA355" s="368"/>
      <c r="SB355" s="368"/>
      <c r="SC355" s="368"/>
      <c r="SD355" s="368"/>
      <c r="SE355" s="368"/>
      <c r="SF355" s="368"/>
      <c r="SG355" s="368"/>
    </row>
    <row r="356" spans="1:501">
      <c r="A356" s="368"/>
      <c r="B356" s="368"/>
      <c r="C356" s="368"/>
      <c r="D356" s="368"/>
      <c r="E356" s="368"/>
      <c r="F356" s="368"/>
      <c r="G356" s="368"/>
      <c r="H356" s="368"/>
      <c r="I356" s="368"/>
      <c r="J356" s="368"/>
      <c r="K356" s="368"/>
      <c r="L356" s="368"/>
      <c r="M356" s="368"/>
      <c r="N356" s="368"/>
      <c r="O356" s="385"/>
      <c r="P356" s="368"/>
      <c r="Q356" s="368"/>
      <c r="R356" s="368"/>
      <c r="S356" s="368"/>
      <c r="T356" s="368"/>
      <c r="U356" s="368"/>
      <c r="V356" s="368"/>
      <c r="W356" s="368"/>
      <c r="X356" s="368"/>
      <c r="Y356" s="368"/>
      <c r="Z356" s="368"/>
      <c r="AA356" s="368"/>
      <c r="AB356" s="368"/>
      <c r="AC356" s="368"/>
      <c r="AD356" s="368"/>
      <c r="AE356" s="368"/>
      <c r="AF356" s="368"/>
      <c r="AG356" s="368"/>
      <c r="AH356" s="98" t="s">
        <v>397</v>
      </c>
      <c r="AI356" s="98" t="s">
        <v>397</v>
      </c>
      <c r="AJ356" s="98" t="s">
        <v>397</v>
      </c>
      <c r="AK356" s="98" t="s">
        <v>397</v>
      </c>
      <c r="AL356" s="98" t="s">
        <v>397</v>
      </c>
      <c r="AM356" s="98" t="s">
        <v>397</v>
      </c>
      <c r="AN356" s="98" t="s">
        <v>397</v>
      </c>
      <c r="AO356" s="98" t="s">
        <v>397</v>
      </c>
      <c r="AP356" s="98" t="s">
        <v>397</v>
      </c>
      <c r="AQ356" s="98" t="s">
        <v>397</v>
      </c>
      <c r="AR356" s="98" t="s">
        <v>397</v>
      </c>
      <c r="AS356" s="98" t="s">
        <v>397</v>
      </c>
      <c r="AT356" s="98" t="s">
        <v>397</v>
      </c>
      <c r="AU356" s="98" t="s">
        <v>397</v>
      </c>
      <c r="AV356" s="98" t="s">
        <v>397</v>
      </c>
      <c r="AW356" s="98" t="s">
        <v>397</v>
      </c>
      <c r="AX356" s="98" t="s">
        <v>397</v>
      </c>
      <c r="AY356" s="98" t="s">
        <v>397</v>
      </c>
      <c r="AZ356" s="98" t="s">
        <v>397</v>
      </c>
      <c r="BA356" s="98" t="s">
        <v>397</v>
      </c>
      <c r="BB356" s="98" t="s">
        <v>397</v>
      </c>
      <c r="BC356" s="98" t="s">
        <v>397</v>
      </c>
      <c r="BD356" s="98" t="s">
        <v>397</v>
      </c>
      <c r="BE356" s="98" t="s">
        <v>397</v>
      </c>
      <c r="BF356" s="98" t="s">
        <v>397</v>
      </c>
      <c r="BG356" s="98" t="s">
        <v>397</v>
      </c>
      <c r="BH356" s="98" t="s">
        <v>397</v>
      </c>
      <c r="BI356" s="98" t="s">
        <v>397</v>
      </c>
      <c r="BJ356" s="98" t="s">
        <v>397</v>
      </c>
      <c r="BK356" s="98" t="s">
        <v>397</v>
      </c>
      <c r="BL356" s="98" t="s">
        <v>397</v>
      </c>
      <c r="BM356" s="98" t="s">
        <v>397</v>
      </c>
      <c r="BN356" s="98" t="s">
        <v>397</v>
      </c>
      <c r="BO356" s="98" t="s">
        <v>397</v>
      </c>
      <c r="BP356" s="98" t="s">
        <v>397</v>
      </c>
      <c r="BQ356" s="98" t="s">
        <v>397</v>
      </c>
      <c r="BR356" s="98" t="s">
        <v>397</v>
      </c>
      <c r="BS356" s="98" t="s">
        <v>397</v>
      </c>
      <c r="BT356" s="98" t="s">
        <v>397</v>
      </c>
      <c r="BU356" s="98" t="s">
        <v>397</v>
      </c>
      <c r="BV356" s="98" t="s">
        <v>397</v>
      </c>
      <c r="BW356" s="98" t="s">
        <v>397</v>
      </c>
      <c r="BX356" s="98" t="s">
        <v>397</v>
      </c>
      <c r="BY356" s="98" t="s">
        <v>397</v>
      </c>
      <c r="BZ356" s="98" t="s">
        <v>397</v>
      </c>
      <c r="CA356" s="98"/>
      <c r="CB356" s="98"/>
      <c r="CC356" s="98"/>
      <c r="CD356" s="98"/>
      <c r="CE356" s="98"/>
      <c r="CF356" s="98"/>
      <c r="CG356" s="98"/>
      <c r="CH356" s="98"/>
      <c r="CI356" s="98"/>
      <c r="CJ356" s="98"/>
      <c r="CK356" s="98"/>
      <c r="CL356" s="98"/>
      <c r="CM356" s="98"/>
      <c r="CN356" s="98"/>
      <c r="CO356" s="98"/>
      <c r="CP356" s="98"/>
      <c r="CQ356" s="98"/>
      <c r="CR356" s="98"/>
      <c r="CS356" s="98"/>
      <c r="CT356" s="98"/>
      <c r="CU356" s="98"/>
      <c r="CV356" s="98"/>
      <c r="CW356" s="98"/>
      <c r="CX356" s="98"/>
      <c r="CY356" s="98"/>
      <c r="CZ356" s="98"/>
      <c r="DA356" s="98"/>
      <c r="DB356" s="98"/>
      <c r="DV356" s="368"/>
      <c r="DW356" s="368"/>
      <c r="DX356" s="368"/>
      <c r="DY356" s="368"/>
      <c r="DZ356" s="368"/>
      <c r="EA356" s="368"/>
      <c r="EB356" s="368"/>
      <c r="EC356" s="368"/>
      <c r="ED356" s="368"/>
      <c r="EE356" s="368"/>
      <c r="EF356" s="368"/>
      <c r="EG356" s="368"/>
      <c r="EH356" s="368"/>
      <c r="EI356" s="368"/>
      <c r="EJ356" s="368"/>
      <c r="EK356" s="368"/>
      <c r="EL356" s="368"/>
      <c r="EM356" s="368"/>
      <c r="EN356" s="368"/>
      <c r="EO356" s="368"/>
      <c r="EP356" s="368"/>
      <c r="EQ356" s="368"/>
      <c r="ER356" s="368"/>
      <c r="ES356" s="368"/>
      <c r="ET356" s="368"/>
      <c r="EU356" s="368"/>
      <c r="EV356" s="368"/>
      <c r="EW356" s="368"/>
      <c r="EX356" s="368"/>
      <c r="EY356" s="368"/>
      <c r="EZ356" s="368"/>
      <c r="FA356" s="368"/>
      <c r="FB356" s="368"/>
      <c r="FC356" s="368"/>
      <c r="FD356" s="368"/>
      <c r="FE356" s="368"/>
      <c r="FF356" s="368"/>
      <c r="FG356" s="368"/>
      <c r="FH356" s="368"/>
      <c r="FI356" s="368"/>
      <c r="FJ356" s="368"/>
      <c r="FK356" s="368"/>
      <c r="FL356" s="368"/>
      <c r="FM356" s="368"/>
      <c r="FN356" s="368"/>
      <c r="FO356" s="368"/>
      <c r="FP356" s="368"/>
      <c r="FQ356" s="368"/>
      <c r="FR356" s="368"/>
      <c r="FS356" s="368"/>
      <c r="FT356" s="368"/>
      <c r="FU356" s="368"/>
      <c r="FV356" s="368"/>
      <c r="FW356" s="368"/>
      <c r="FX356" s="368"/>
      <c r="FY356" s="368"/>
      <c r="FZ356" s="368"/>
      <c r="GA356" s="368"/>
      <c r="GB356" s="368"/>
      <c r="GC356" s="368"/>
      <c r="GD356" s="368"/>
      <c r="GE356" s="368"/>
      <c r="GF356" s="368"/>
      <c r="GG356" s="368"/>
      <c r="GH356" s="368"/>
      <c r="GI356" s="368"/>
      <c r="GJ356" s="368"/>
      <c r="GK356" s="368"/>
      <c r="GL356" s="368"/>
      <c r="GM356" s="368"/>
      <c r="GN356" s="368"/>
      <c r="GO356" s="368"/>
      <c r="GP356" s="368"/>
      <c r="GQ356" s="368"/>
      <c r="GR356" s="368"/>
      <c r="GS356" s="368"/>
      <c r="GT356" s="368"/>
      <c r="GU356" s="368"/>
      <c r="GV356" s="368"/>
      <c r="GW356" s="368"/>
      <c r="GX356" s="368"/>
      <c r="GY356" s="368"/>
      <c r="GZ356" s="368"/>
      <c r="HA356" s="368"/>
      <c r="HB356" s="368"/>
      <c r="HC356" s="368"/>
      <c r="HD356" s="368"/>
      <c r="HE356" s="368"/>
      <c r="HF356" s="368"/>
      <c r="HG356" s="368"/>
      <c r="HH356" s="368"/>
      <c r="HI356" s="368"/>
      <c r="HJ356" s="368"/>
      <c r="HK356" s="368"/>
      <c r="HL356" s="368"/>
      <c r="HM356" s="368"/>
      <c r="HN356" s="368"/>
      <c r="HO356" s="368"/>
      <c r="HP356" s="368"/>
      <c r="HQ356" s="368"/>
      <c r="HR356" s="368"/>
      <c r="HS356" s="368"/>
      <c r="HT356" s="368"/>
      <c r="HU356" s="368"/>
      <c r="HV356" s="368"/>
      <c r="HW356" s="368"/>
      <c r="HX356" s="368"/>
      <c r="HY356" s="368"/>
      <c r="HZ356" s="368"/>
      <c r="IA356" s="368"/>
      <c r="IB356" s="368"/>
      <c r="IC356" s="368"/>
      <c r="ID356" s="368"/>
      <c r="IE356" s="368"/>
      <c r="IF356" s="368"/>
      <c r="IG356" s="368"/>
      <c r="IH356" s="368"/>
      <c r="II356" s="368"/>
      <c r="IJ356" s="368"/>
      <c r="IK356" s="368"/>
      <c r="IL356" s="368"/>
      <c r="IM356" s="368"/>
      <c r="IN356" s="368"/>
      <c r="IO356" s="368"/>
      <c r="IP356" s="368"/>
      <c r="IQ356" s="368"/>
      <c r="IR356" s="368"/>
      <c r="IS356" s="368"/>
      <c r="IT356" s="368"/>
      <c r="IU356" s="368"/>
      <c r="IV356" s="368"/>
      <c r="IW356" s="368"/>
      <c r="IX356" s="368"/>
      <c r="IY356" s="368"/>
      <c r="IZ356" s="368"/>
      <c r="JA356" s="368"/>
      <c r="JB356" s="368"/>
      <c r="JC356" s="368"/>
      <c r="JD356" s="368"/>
      <c r="JE356" s="368"/>
      <c r="JF356" s="368"/>
      <c r="JG356" s="368"/>
      <c r="JH356" s="368"/>
      <c r="JI356" s="368"/>
      <c r="JJ356" s="368"/>
      <c r="JK356" s="368"/>
      <c r="JL356" s="368"/>
      <c r="JM356" s="368"/>
      <c r="JN356" s="368"/>
      <c r="JO356" s="368"/>
      <c r="JP356" s="368"/>
      <c r="JQ356" s="368"/>
      <c r="JR356" s="368"/>
      <c r="JS356" s="368"/>
      <c r="JT356" s="368"/>
      <c r="JU356" s="368"/>
      <c r="JV356" s="368"/>
      <c r="JW356" s="368"/>
      <c r="JX356" s="368"/>
      <c r="JY356" s="368"/>
      <c r="JZ356" s="368"/>
      <c r="KA356" s="368"/>
      <c r="KB356" s="368"/>
      <c r="KC356" s="368"/>
      <c r="KD356" s="368"/>
      <c r="KE356" s="368"/>
      <c r="KF356" s="368"/>
      <c r="KG356" s="368"/>
      <c r="KH356" s="368"/>
      <c r="KI356" s="368"/>
      <c r="KJ356" s="368"/>
      <c r="KK356" s="368"/>
      <c r="KL356" s="368"/>
      <c r="KM356" s="368"/>
      <c r="KN356" s="368"/>
      <c r="KO356" s="368"/>
      <c r="KP356" s="368"/>
      <c r="KQ356" s="368"/>
      <c r="KR356" s="368"/>
      <c r="KS356" s="368"/>
      <c r="KT356" s="368"/>
      <c r="KU356" s="368"/>
      <c r="KV356" s="368"/>
      <c r="KW356" s="368"/>
      <c r="KX356" s="368"/>
      <c r="LH356" s="368"/>
      <c r="LI356" s="368"/>
      <c r="LJ356" s="368"/>
      <c r="LK356" s="368"/>
      <c r="LL356" s="368"/>
      <c r="LM356" s="368"/>
      <c r="LN356" s="368"/>
      <c r="LO356" s="368"/>
      <c r="LP356" s="368"/>
      <c r="LQ356" s="368"/>
      <c r="LR356" s="368"/>
      <c r="LS356" s="368"/>
      <c r="LT356" s="368"/>
      <c r="LU356" s="368"/>
      <c r="LV356" s="368"/>
      <c r="LW356" s="368"/>
      <c r="LX356" s="368"/>
      <c r="LY356" s="368"/>
      <c r="LZ356" s="368"/>
      <c r="MA356" s="368"/>
      <c r="MB356" s="368"/>
      <c r="MC356" s="368"/>
      <c r="MD356" s="368"/>
      <c r="ME356" s="368"/>
      <c r="MF356" s="368"/>
      <c r="MG356" s="368"/>
      <c r="MH356" s="368"/>
      <c r="MI356" s="368"/>
      <c r="MJ356" s="368"/>
      <c r="MK356" s="368"/>
      <c r="ML356" s="368"/>
      <c r="MM356" s="368"/>
      <c r="MN356" s="368"/>
      <c r="MO356" s="368"/>
      <c r="MP356" s="368"/>
      <c r="MQ356" s="368"/>
      <c r="MR356" s="368"/>
      <c r="MS356" s="368"/>
      <c r="MT356" s="368"/>
      <c r="MU356" s="368"/>
      <c r="MV356" s="368"/>
      <c r="MW356" s="368"/>
      <c r="MX356" s="368"/>
      <c r="MY356" s="368"/>
      <c r="MZ356" s="368"/>
      <c r="NA356" s="368"/>
      <c r="NB356" s="368"/>
      <c r="NC356" s="368"/>
      <c r="ND356" s="368"/>
      <c r="NE356" s="368"/>
      <c r="NF356" s="368"/>
      <c r="NG356" s="368"/>
      <c r="NH356" s="368"/>
      <c r="NI356" s="368"/>
      <c r="NJ356" s="368"/>
      <c r="NK356" s="368"/>
      <c r="NL356" s="368"/>
      <c r="NM356" s="368"/>
      <c r="NN356" s="368"/>
      <c r="NO356" s="368"/>
      <c r="NP356" s="368"/>
      <c r="NQ356" s="368"/>
      <c r="NR356" s="368"/>
      <c r="NS356" s="368"/>
      <c r="NT356" s="368"/>
      <c r="NU356" s="368"/>
      <c r="NV356" s="368"/>
      <c r="NW356" s="368"/>
      <c r="NX356" s="368"/>
      <c r="NY356" s="368"/>
      <c r="NZ356" s="368"/>
      <c r="OA356" s="368"/>
      <c r="OB356" s="368"/>
      <c r="OC356" s="368"/>
      <c r="OD356" s="368"/>
      <c r="OE356" s="368"/>
      <c r="OF356" s="368"/>
      <c r="OG356" s="368"/>
      <c r="OH356" s="368"/>
      <c r="OI356" s="368"/>
      <c r="OJ356" s="368"/>
      <c r="OK356" s="368"/>
      <c r="OL356" s="368"/>
      <c r="OM356" s="368"/>
      <c r="ON356" s="368"/>
      <c r="OO356" s="368"/>
      <c r="OP356" s="368"/>
      <c r="OQ356" s="368"/>
      <c r="OR356" s="368"/>
      <c r="OS356" s="368"/>
      <c r="OT356" s="368"/>
      <c r="OU356" s="368"/>
      <c r="OV356" s="368"/>
      <c r="OW356" s="368"/>
      <c r="OX356" s="368"/>
      <c r="OY356" s="368"/>
      <c r="OZ356" s="368"/>
      <c r="PA356" s="368"/>
      <c r="PB356" s="368"/>
      <c r="PC356" s="368"/>
      <c r="PD356" s="368"/>
      <c r="PE356" s="368"/>
      <c r="PF356" s="368"/>
      <c r="PG356" s="368"/>
      <c r="PH356" s="368"/>
      <c r="PI356" s="368"/>
      <c r="PJ356" s="368"/>
      <c r="PK356" s="368"/>
      <c r="PL356" s="368"/>
      <c r="PM356" s="368"/>
      <c r="PN356" s="368"/>
      <c r="PO356" s="368"/>
      <c r="PP356" s="368"/>
      <c r="PQ356" s="368"/>
      <c r="PR356" s="368"/>
      <c r="PS356" s="368"/>
      <c r="PT356" s="368"/>
      <c r="PU356" s="368"/>
      <c r="PV356" s="368"/>
      <c r="PW356" s="368"/>
      <c r="PX356" s="368"/>
      <c r="PY356" s="368"/>
      <c r="PZ356" s="368"/>
      <c r="QA356" s="368"/>
      <c r="QB356" s="368"/>
      <c r="QC356" s="368"/>
      <c r="QD356" s="368"/>
      <c r="QE356" s="368"/>
      <c r="QF356" s="368"/>
      <c r="QG356" s="368"/>
      <c r="QH356" s="368"/>
      <c r="QI356" s="368"/>
      <c r="QJ356" s="368"/>
      <c r="QK356" s="368"/>
      <c r="QL356" s="368"/>
      <c r="QM356" s="368"/>
      <c r="QN356" s="368"/>
      <c r="QO356" s="368"/>
      <c r="QP356" s="368"/>
      <c r="QQ356" s="368"/>
      <c r="QR356" s="368"/>
      <c r="QS356" s="368"/>
      <c r="QT356" s="368"/>
      <c r="QU356" s="368"/>
      <c r="QV356" s="368"/>
      <c r="QW356" s="368"/>
      <c r="QX356" s="368"/>
      <c r="QY356" s="368"/>
      <c r="QZ356" s="368"/>
      <c r="RA356" s="368"/>
      <c r="RB356" s="368"/>
      <c r="RC356" s="368"/>
      <c r="RD356" s="368"/>
      <c r="RE356" s="368"/>
      <c r="RF356" s="368"/>
      <c r="RG356" s="368"/>
      <c r="RH356" s="368"/>
      <c r="RI356" s="368"/>
      <c r="RJ356" s="368"/>
      <c r="RK356" s="368"/>
      <c r="RL356" s="368"/>
      <c r="RM356" s="368"/>
      <c r="RN356" s="368"/>
      <c r="RO356" s="368"/>
      <c r="RP356" s="368"/>
      <c r="RQ356" s="368"/>
      <c r="RR356" s="368"/>
      <c r="RS356" s="368"/>
      <c r="RT356" s="368"/>
      <c r="RU356" s="368"/>
      <c r="RV356" s="368"/>
      <c r="RW356" s="368"/>
      <c r="RX356" s="368"/>
      <c r="RY356" s="368"/>
      <c r="RZ356" s="368"/>
      <c r="SA356" s="368"/>
      <c r="SB356" s="368"/>
      <c r="SC356" s="368"/>
      <c r="SD356" s="368"/>
      <c r="SE356" s="368"/>
      <c r="SF356" s="368"/>
      <c r="SG356" s="368"/>
    </row>
    <row r="357" spans="1:501">
      <c r="A357" s="368"/>
      <c r="B357" s="368"/>
      <c r="C357" s="368"/>
      <c r="D357" s="368"/>
      <c r="E357" s="368"/>
      <c r="F357" s="368"/>
      <c r="G357" s="368"/>
      <c r="H357" s="368"/>
      <c r="I357" s="368"/>
      <c r="J357" s="368"/>
      <c r="K357" s="368"/>
      <c r="L357" s="368"/>
      <c r="M357" s="368"/>
      <c r="N357" s="368"/>
      <c r="O357" s="385"/>
      <c r="P357" s="368"/>
      <c r="Q357" s="368"/>
      <c r="R357" s="368"/>
      <c r="S357" s="368"/>
      <c r="T357" s="368"/>
      <c r="U357" s="368"/>
      <c r="V357" s="368"/>
      <c r="W357" s="368"/>
      <c r="X357" s="368"/>
      <c r="Y357" s="368"/>
      <c r="Z357" s="368"/>
      <c r="AA357" s="368"/>
      <c r="AB357" s="368"/>
      <c r="AC357" s="368"/>
      <c r="AD357" s="368"/>
      <c r="AE357" s="368"/>
      <c r="AF357" s="368"/>
      <c r="AG357" s="368"/>
      <c r="AH357" s="98" t="s">
        <v>397</v>
      </c>
      <c r="AI357" s="98" t="s">
        <v>397</v>
      </c>
      <c r="AJ357" s="98" t="s">
        <v>397</v>
      </c>
      <c r="AK357" s="98" t="s">
        <v>397</v>
      </c>
      <c r="AL357" s="98" t="s">
        <v>397</v>
      </c>
      <c r="AM357" s="98" t="s">
        <v>397</v>
      </c>
      <c r="AN357" s="98" t="s">
        <v>397</v>
      </c>
      <c r="AO357" s="98" t="s">
        <v>397</v>
      </c>
      <c r="AP357" s="98" t="s">
        <v>397</v>
      </c>
      <c r="AQ357" s="98" t="s">
        <v>397</v>
      </c>
      <c r="AR357" s="98" t="s">
        <v>397</v>
      </c>
      <c r="AS357" s="98" t="s">
        <v>397</v>
      </c>
      <c r="AT357" s="98" t="s">
        <v>397</v>
      </c>
      <c r="AU357" s="98" t="s">
        <v>397</v>
      </c>
      <c r="AV357" s="98" t="s">
        <v>397</v>
      </c>
      <c r="AW357" s="98" t="s">
        <v>397</v>
      </c>
      <c r="AX357" s="98" t="s">
        <v>397</v>
      </c>
      <c r="AY357" s="98" t="s">
        <v>397</v>
      </c>
      <c r="AZ357" s="98" t="s">
        <v>397</v>
      </c>
      <c r="BA357" s="98" t="s">
        <v>397</v>
      </c>
      <c r="BB357" s="98" t="s">
        <v>397</v>
      </c>
      <c r="BC357" s="98" t="s">
        <v>397</v>
      </c>
      <c r="BD357" s="98" t="s">
        <v>397</v>
      </c>
      <c r="BE357" s="98" t="s">
        <v>397</v>
      </c>
      <c r="BF357" s="98" t="s">
        <v>397</v>
      </c>
      <c r="BG357" s="98" t="s">
        <v>397</v>
      </c>
      <c r="BH357" s="98" t="s">
        <v>397</v>
      </c>
      <c r="BI357" s="98" t="s">
        <v>397</v>
      </c>
      <c r="BJ357" s="98" t="s">
        <v>397</v>
      </c>
      <c r="BK357" s="98" t="s">
        <v>397</v>
      </c>
      <c r="BL357" s="98" t="s">
        <v>397</v>
      </c>
      <c r="BM357" s="98" t="s">
        <v>397</v>
      </c>
      <c r="BN357" s="98" t="s">
        <v>397</v>
      </c>
      <c r="BO357" s="98" t="s">
        <v>397</v>
      </c>
      <c r="BP357" s="98" t="s">
        <v>397</v>
      </c>
      <c r="BQ357" s="98" t="s">
        <v>397</v>
      </c>
      <c r="BR357" s="98" t="s">
        <v>397</v>
      </c>
      <c r="BS357" s="98" t="s">
        <v>397</v>
      </c>
      <c r="BT357" s="98" t="s">
        <v>397</v>
      </c>
      <c r="BU357" s="98" t="s">
        <v>397</v>
      </c>
      <c r="BV357" s="98" t="s">
        <v>397</v>
      </c>
      <c r="BW357" s="98" t="s">
        <v>397</v>
      </c>
      <c r="BX357" s="98" t="s">
        <v>397</v>
      </c>
      <c r="BY357" s="98" t="s">
        <v>397</v>
      </c>
      <c r="BZ357" s="98" t="s">
        <v>397</v>
      </c>
      <c r="CA357" s="98"/>
      <c r="CB357" s="98"/>
      <c r="CC357" s="98"/>
      <c r="CD357" s="98"/>
      <c r="CE357" s="98"/>
      <c r="CF357" s="98"/>
      <c r="CG357" s="98"/>
      <c r="CH357" s="98"/>
      <c r="CI357" s="98"/>
      <c r="CJ357" s="98"/>
      <c r="CK357" s="98"/>
      <c r="CL357" s="98"/>
      <c r="CM357" s="98"/>
      <c r="CN357" s="98"/>
      <c r="CO357" s="98"/>
      <c r="CP357" s="98"/>
      <c r="CQ357" s="98"/>
      <c r="CR357" s="98"/>
      <c r="CS357" s="98"/>
      <c r="CT357" s="98"/>
      <c r="CU357" s="98"/>
      <c r="CV357" s="98"/>
      <c r="CW357" s="98"/>
      <c r="CX357" s="98"/>
      <c r="CY357" s="98"/>
      <c r="CZ357" s="98"/>
      <c r="DA357" s="98"/>
      <c r="DB357" s="98"/>
      <c r="DV357" s="368"/>
      <c r="DW357" s="368"/>
      <c r="DX357" s="368"/>
      <c r="DY357" s="368"/>
      <c r="DZ357" s="368"/>
      <c r="EA357" s="368"/>
      <c r="EB357" s="368"/>
      <c r="EC357" s="368"/>
      <c r="ED357" s="368"/>
      <c r="EE357" s="368"/>
      <c r="EF357" s="368"/>
      <c r="EG357" s="368"/>
      <c r="EH357" s="368"/>
      <c r="EI357" s="368"/>
      <c r="EJ357" s="368"/>
      <c r="EK357" s="368"/>
      <c r="EL357" s="368"/>
      <c r="EM357" s="368"/>
      <c r="EN357" s="368"/>
      <c r="EO357" s="368"/>
      <c r="EP357" s="368"/>
      <c r="EQ357" s="368"/>
      <c r="ER357" s="368"/>
      <c r="ES357" s="368"/>
      <c r="ET357" s="368"/>
      <c r="EU357" s="368"/>
      <c r="EV357" s="368"/>
      <c r="EW357" s="368"/>
      <c r="EX357" s="368"/>
      <c r="EY357" s="368"/>
      <c r="EZ357" s="368"/>
      <c r="FA357" s="368"/>
      <c r="FB357" s="368"/>
      <c r="FC357" s="368"/>
      <c r="FD357" s="368"/>
      <c r="FE357" s="368"/>
      <c r="FF357" s="368"/>
      <c r="FG357" s="368"/>
      <c r="FH357" s="368"/>
      <c r="FI357" s="368"/>
      <c r="FJ357" s="368"/>
      <c r="FK357" s="368"/>
      <c r="FL357" s="368"/>
      <c r="FM357" s="368"/>
      <c r="FN357" s="368"/>
      <c r="FO357" s="368"/>
      <c r="FP357" s="368"/>
      <c r="FQ357" s="368"/>
      <c r="FR357" s="368"/>
      <c r="FS357" s="368"/>
      <c r="FT357" s="368"/>
      <c r="FU357" s="368"/>
      <c r="FV357" s="368"/>
      <c r="FW357" s="368"/>
      <c r="FX357" s="368"/>
      <c r="FY357" s="368"/>
      <c r="FZ357" s="368"/>
      <c r="GA357" s="368"/>
      <c r="GB357" s="368"/>
      <c r="GC357" s="368"/>
      <c r="GD357" s="368"/>
      <c r="GE357" s="368"/>
      <c r="GF357" s="368"/>
      <c r="GG357" s="368"/>
      <c r="GH357" s="368"/>
      <c r="GI357" s="368"/>
      <c r="GJ357" s="368"/>
      <c r="GK357" s="368"/>
      <c r="GL357" s="368"/>
      <c r="GM357" s="368"/>
      <c r="GN357" s="368"/>
      <c r="GO357" s="368"/>
      <c r="GP357" s="368"/>
      <c r="GQ357" s="368"/>
      <c r="GR357" s="368"/>
      <c r="GS357" s="368"/>
      <c r="GT357" s="368"/>
      <c r="GU357" s="368"/>
      <c r="GV357" s="368"/>
      <c r="GW357" s="368"/>
      <c r="GX357" s="368"/>
      <c r="GY357" s="368"/>
      <c r="GZ357" s="368"/>
      <c r="HA357" s="368"/>
      <c r="HB357" s="368"/>
      <c r="HC357" s="368"/>
      <c r="HD357" s="368"/>
      <c r="HE357" s="368"/>
      <c r="HF357" s="368"/>
      <c r="HG357" s="368"/>
      <c r="HH357" s="368"/>
      <c r="HI357" s="368"/>
      <c r="HJ357" s="368"/>
      <c r="HK357" s="368"/>
      <c r="HL357" s="368"/>
      <c r="HM357" s="368"/>
      <c r="HN357" s="368"/>
      <c r="HO357" s="368"/>
      <c r="HP357" s="368"/>
      <c r="HQ357" s="368"/>
      <c r="HR357" s="368"/>
      <c r="HS357" s="368"/>
      <c r="HT357" s="368"/>
      <c r="HU357" s="368"/>
      <c r="HV357" s="368"/>
      <c r="HW357" s="368"/>
      <c r="HX357" s="368"/>
      <c r="HY357" s="368"/>
      <c r="HZ357" s="368"/>
      <c r="IA357" s="368"/>
      <c r="IB357" s="368"/>
      <c r="IC357" s="368"/>
      <c r="ID357" s="368"/>
      <c r="IE357" s="368"/>
      <c r="IF357" s="368"/>
      <c r="IG357" s="368"/>
      <c r="IH357" s="368"/>
      <c r="II357" s="368"/>
      <c r="IJ357" s="368"/>
      <c r="IK357" s="368"/>
      <c r="IL357" s="368"/>
      <c r="IM357" s="368"/>
      <c r="IN357" s="368"/>
      <c r="IO357" s="368"/>
      <c r="IP357" s="368"/>
      <c r="IQ357" s="368"/>
      <c r="IR357" s="368"/>
      <c r="IS357" s="368"/>
      <c r="IT357" s="368"/>
      <c r="IU357" s="368"/>
      <c r="IV357" s="368"/>
      <c r="IW357" s="368"/>
      <c r="IX357" s="368"/>
      <c r="IY357" s="368"/>
      <c r="IZ357" s="368"/>
      <c r="JA357" s="368"/>
      <c r="JB357" s="368"/>
      <c r="JC357" s="368"/>
      <c r="JD357" s="368"/>
      <c r="JE357" s="368"/>
      <c r="JF357" s="368"/>
      <c r="JG357" s="368"/>
      <c r="JH357" s="368"/>
      <c r="JI357" s="368"/>
      <c r="JJ357" s="368"/>
      <c r="JK357" s="368"/>
      <c r="JL357" s="368"/>
      <c r="JM357" s="368"/>
      <c r="JN357" s="368"/>
      <c r="JO357" s="368"/>
      <c r="JP357" s="368"/>
      <c r="JQ357" s="368"/>
      <c r="JR357" s="368"/>
      <c r="JS357" s="368"/>
      <c r="JT357" s="368"/>
      <c r="JU357" s="368"/>
      <c r="JV357" s="368"/>
      <c r="JW357" s="368"/>
      <c r="JX357" s="368"/>
      <c r="JY357" s="368"/>
      <c r="JZ357" s="368"/>
      <c r="KA357" s="368"/>
      <c r="KB357" s="368"/>
      <c r="KC357" s="368"/>
      <c r="KD357" s="368"/>
      <c r="KE357" s="368"/>
      <c r="KF357" s="368"/>
      <c r="KG357" s="368"/>
      <c r="KH357" s="368"/>
      <c r="KI357" s="368"/>
      <c r="KJ357" s="368"/>
      <c r="KK357" s="368"/>
      <c r="KL357" s="368"/>
      <c r="KM357" s="368"/>
      <c r="KN357" s="368"/>
      <c r="KO357" s="368"/>
      <c r="KP357" s="368"/>
      <c r="KQ357" s="368"/>
      <c r="KR357" s="368"/>
      <c r="KS357" s="368"/>
      <c r="KT357" s="368"/>
      <c r="KU357" s="368"/>
      <c r="KV357" s="368"/>
      <c r="KW357" s="368"/>
      <c r="KX357" s="368"/>
      <c r="LH357" s="368"/>
      <c r="LI357" s="368"/>
      <c r="LJ357" s="368"/>
      <c r="LK357" s="368"/>
      <c r="LL357" s="368"/>
      <c r="LM357" s="368"/>
      <c r="LN357" s="368"/>
      <c r="LO357" s="368"/>
      <c r="LP357" s="368"/>
      <c r="LQ357" s="368"/>
      <c r="LR357" s="368"/>
      <c r="LS357" s="368"/>
      <c r="LT357" s="368"/>
      <c r="LU357" s="368"/>
      <c r="LV357" s="368"/>
      <c r="LW357" s="368"/>
      <c r="LX357" s="368"/>
      <c r="LY357" s="368"/>
      <c r="LZ357" s="368"/>
      <c r="MA357" s="368"/>
      <c r="MB357" s="368"/>
      <c r="MC357" s="368"/>
      <c r="MD357" s="368"/>
      <c r="ME357" s="368"/>
      <c r="MF357" s="368"/>
      <c r="MG357" s="368"/>
      <c r="MH357" s="368"/>
      <c r="MI357" s="368"/>
      <c r="MJ357" s="368"/>
      <c r="MK357" s="368"/>
      <c r="ML357" s="368"/>
      <c r="MM357" s="368"/>
      <c r="MN357" s="368"/>
      <c r="MO357" s="368"/>
      <c r="MP357" s="368"/>
      <c r="MQ357" s="368"/>
      <c r="MR357" s="368"/>
      <c r="MS357" s="368"/>
      <c r="MT357" s="368"/>
      <c r="MU357" s="368"/>
      <c r="MV357" s="368"/>
      <c r="MW357" s="368"/>
      <c r="MX357" s="368"/>
      <c r="MY357" s="368"/>
      <c r="MZ357" s="368"/>
      <c r="NA357" s="368"/>
      <c r="NB357" s="368"/>
      <c r="NC357" s="368"/>
      <c r="ND357" s="368"/>
      <c r="NE357" s="368"/>
      <c r="NF357" s="368"/>
      <c r="NG357" s="368"/>
      <c r="NH357" s="368"/>
      <c r="NI357" s="368"/>
      <c r="NJ357" s="368"/>
      <c r="NK357" s="368"/>
      <c r="NL357" s="368"/>
      <c r="NM357" s="368"/>
      <c r="NN357" s="368"/>
      <c r="NO357" s="368"/>
      <c r="NP357" s="368"/>
      <c r="NQ357" s="368"/>
      <c r="NR357" s="368"/>
      <c r="NS357" s="368"/>
      <c r="NT357" s="368"/>
      <c r="NU357" s="368"/>
      <c r="NV357" s="368"/>
      <c r="NW357" s="368"/>
      <c r="NX357" s="368"/>
      <c r="NY357" s="368"/>
      <c r="NZ357" s="368"/>
      <c r="OA357" s="368"/>
      <c r="OB357" s="368"/>
      <c r="OC357" s="368"/>
      <c r="OD357" s="368"/>
      <c r="OE357" s="368"/>
      <c r="OF357" s="368"/>
      <c r="OG357" s="368"/>
      <c r="OH357" s="368"/>
      <c r="OI357" s="368"/>
      <c r="OJ357" s="368"/>
      <c r="OK357" s="368"/>
      <c r="OL357" s="368"/>
      <c r="OM357" s="368"/>
      <c r="ON357" s="368"/>
      <c r="OO357" s="368"/>
      <c r="OP357" s="368"/>
      <c r="OQ357" s="368"/>
      <c r="OR357" s="368"/>
      <c r="OS357" s="368"/>
      <c r="OT357" s="368"/>
      <c r="OU357" s="368"/>
      <c r="OV357" s="368"/>
      <c r="OW357" s="368"/>
      <c r="OX357" s="368"/>
      <c r="OY357" s="368"/>
      <c r="OZ357" s="368"/>
      <c r="PA357" s="368"/>
      <c r="PB357" s="368"/>
      <c r="PC357" s="368"/>
      <c r="PD357" s="368"/>
      <c r="PE357" s="368"/>
      <c r="PF357" s="368"/>
      <c r="PG357" s="368"/>
      <c r="PH357" s="368"/>
      <c r="PI357" s="368"/>
      <c r="PJ357" s="368"/>
      <c r="PK357" s="368"/>
      <c r="PL357" s="368"/>
      <c r="PM357" s="368"/>
      <c r="PN357" s="368"/>
      <c r="PO357" s="368"/>
      <c r="PP357" s="368"/>
      <c r="PQ357" s="368"/>
      <c r="PR357" s="368"/>
      <c r="PS357" s="368"/>
      <c r="PT357" s="368"/>
      <c r="PU357" s="368"/>
      <c r="PV357" s="368"/>
      <c r="PW357" s="368"/>
      <c r="PX357" s="368"/>
      <c r="PY357" s="368"/>
      <c r="PZ357" s="368"/>
      <c r="QA357" s="368"/>
      <c r="QB357" s="368"/>
      <c r="QC357" s="368"/>
      <c r="QD357" s="368"/>
      <c r="QE357" s="368"/>
      <c r="QF357" s="368"/>
      <c r="QG357" s="368"/>
      <c r="QH357" s="368"/>
      <c r="QI357" s="368"/>
      <c r="QJ357" s="368"/>
      <c r="QK357" s="368"/>
      <c r="QL357" s="368"/>
      <c r="QM357" s="368"/>
      <c r="QN357" s="368"/>
      <c r="QO357" s="368"/>
      <c r="QP357" s="368"/>
      <c r="QQ357" s="368"/>
      <c r="QR357" s="368"/>
      <c r="QS357" s="368"/>
      <c r="QT357" s="368"/>
      <c r="QU357" s="368"/>
      <c r="QV357" s="368"/>
      <c r="QW357" s="368"/>
      <c r="QX357" s="368"/>
      <c r="QY357" s="368"/>
      <c r="QZ357" s="368"/>
      <c r="RA357" s="368"/>
      <c r="RB357" s="368"/>
      <c r="RC357" s="368"/>
      <c r="RD357" s="368"/>
      <c r="RE357" s="368"/>
      <c r="RF357" s="368"/>
      <c r="RG357" s="368"/>
      <c r="RH357" s="368"/>
      <c r="RI357" s="368"/>
      <c r="RJ357" s="368"/>
      <c r="RK357" s="368"/>
      <c r="RL357" s="368"/>
      <c r="RM357" s="368"/>
      <c r="RN357" s="368"/>
      <c r="RO357" s="368"/>
      <c r="RP357" s="368"/>
      <c r="RQ357" s="368"/>
      <c r="RR357" s="368"/>
      <c r="RS357" s="368"/>
      <c r="RT357" s="368"/>
      <c r="RU357" s="368"/>
      <c r="RV357" s="368"/>
      <c r="RW357" s="368"/>
      <c r="RX357" s="368"/>
      <c r="RY357" s="368"/>
      <c r="RZ357" s="368"/>
      <c r="SA357" s="368"/>
      <c r="SB357" s="368"/>
      <c r="SC357" s="368"/>
      <c r="SD357" s="368"/>
      <c r="SE357" s="368"/>
      <c r="SF357" s="368"/>
      <c r="SG357" s="368"/>
    </row>
    <row r="358" spans="1:501">
      <c r="A358" s="368"/>
      <c r="B358" s="368"/>
      <c r="C358" s="368"/>
      <c r="D358" s="368"/>
      <c r="E358" s="368"/>
      <c r="F358" s="368"/>
      <c r="G358" s="368"/>
      <c r="H358" s="368"/>
      <c r="I358" s="368"/>
      <c r="J358" s="368"/>
      <c r="K358" s="368"/>
      <c r="L358" s="368"/>
      <c r="M358" s="368"/>
      <c r="N358" s="368"/>
      <c r="O358" s="385"/>
      <c r="P358" s="368"/>
      <c r="Q358" s="368"/>
      <c r="R358" s="368"/>
      <c r="S358" s="368"/>
      <c r="T358" s="368"/>
      <c r="U358" s="368"/>
      <c r="V358" s="368"/>
      <c r="W358" s="368"/>
      <c r="X358" s="368"/>
      <c r="Y358" s="368"/>
      <c r="Z358" s="368"/>
      <c r="AA358" s="368"/>
      <c r="AB358" s="368"/>
      <c r="AC358" s="368"/>
      <c r="AD358" s="368"/>
      <c r="AE358" s="368"/>
      <c r="AF358" s="368"/>
      <c r="AG358" s="368"/>
      <c r="AH358" s="98" t="s">
        <v>397</v>
      </c>
      <c r="AI358" s="98" t="s">
        <v>397</v>
      </c>
      <c r="AJ358" s="98" t="s">
        <v>397</v>
      </c>
      <c r="AK358" s="98" t="s">
        <v>397</v>
      </c>
      <c r="AL358" s="98" t="s">
        <v>397</v>
      </c>
      <c r="AM358" s="98" t="s">
        <v>397</v>
      </c>
      <c r="AN358" s="98" t="s">
        <v>397</v>
      </c>
      <c r="AO358" s="98" t="s">
        <v>397</v>
      </c>
      <c r="AP358" s="98" t="s">
        <v>397</v>
      </c>
      <c r="AQ358" s="98" t="s">
        <v>397</v>
      </c>
      <c r="AR358" s="98" t="s">
        <v>397</v>
      </c>
      <c r="AS358" s="98" t="s">
        <v>397</v>
      </c>
      <c r="AT358" s="98" t="s">
        <v>397</v>
      </c>
      <c r="AU358" s="98" t="s">
        <v>397</v>
      </c>
      <c r="AV358" s="98" t="s">
        <v>397</v>
      </c>
      <c r="AW358" s="98" t="s">
        <v>397</v>
      </c>
      <c r="AX358" s="98" t="s">
        <v>397</v>
      </c>
      <c r="AY358" s="98" t="s">
        <v>397</v>
      </c>
      <c r="AZ358" s="98" t="s">
        <v>397</v>
      </c>
      <c r="BA358" s="98" t="s">
        <v>397</v>
      </c>
      <c r="BB358" s="98" t="s">
        <v>397</v>
      </c>
      <c r="BC358" s="98" t="s">
        <v>397</v>
      </c>
      <c r="BD358" s="98" t="s">
        <v>397</v>
      </c>
      <c r="BE358" s="98" t="s">
        <v>397</v>
      </c>
      <c r="BF358" s="98" t="s">
        <v>397</v>
      </c>
      <c r="BG358" s="98" t="s">
        <v>397</v>
      </c>
      <c r="BH358" s="98" t="s">
        <v>397</v>
      </c>
      <c r="BI358" s="98" t="s">
        <v>397</v>
      </c>
      <c r="BJ358" s="98" t="s">
        <v>397</v>
      </c>
      <c r="BK358" s="98" t="s">
        <v>397</v>
      </c>
      <c r="BL358" s="98" t="s">
        <v>397</v>
      </c>
      <c r="BM358" s="98" t="s">
        <v>397</v>
      </c>
      <c r="BN358" s="98" t="s">
        <v>397</v>
      </c>
      <c r="BO358" s="98" t="s">
        <v>397</v>
      </c>
      <c r="BP358" s="98" t="s">
        <v>397</v>
      </c>
      <c r="BQ358" s="98" t="s">
        <v>397</v>
      </c>
      <c r="BR358" s="98" t="s">
        <v>397</v>
      </c>
      <c r="BS358" s="98" t="s">
        <v>397</v>
      </c>
      <c r="BT358" s="98" t="s">
        <v>397</v>
      </c>
      <c r="BU358" s="98" t="s">
        <v>397</v>
      </c>
      <c r="BV358" s="98" t="s">
        <v>397</v>
      </c>
      <c r="BW358" s="98" t="s">
        <v>397</v>
      </c>
      <c r="BX358" s="98" t="s">
        <v>397</v>
      </c>
      <c r="BY358" s="98" t="s">
        <v>397</v>
      </c>
      <c r="BZ358" s="98" t="s">
        <v>397</v>
      </c>
      <c r="CA358" s="98"/>
      <c r="CB358" s="98"/>
      <c r="CC358" s="98"/>
      <c r="CD358" s="98"/>
      <c r="CE358" s="98"/>
      <c r="CF358" s="98"/>
      <c r="CG358" s="98"/>
      <c r="CH358" s="98"/>
      <c r="CI358" s="98"/>
      <c r="CJ358" s="98"/>
      <c r="CK358" s="98"/>
      <c r="CL358" s="98"/>
      <c r="CM358" s="98"/>
      <c r="CN358" s="98"/>
      <c r="CO358" s="98"/>
      <c r="CP358" s="98"/>
      <c r="CQ358" s="98"/>
      <c r="CR358" s="98"/>
      <c r="CS358" s="98"/>
      <c r="CT358" s="98"/>
      <c r="CU358" s="98"/>
      <c r="CV358" s="98"/>
      <c r="CW358" s="98"/>
      <c r="CX358" s="98"/>
      <c r="CY358" s="98"/>
      <c r="CZ358" s="98"/>
      <c r="DA358" s="98"/>
      <c r="DB358" s="98"/>
      <c r="DV358" s="368"/>
      <c r="DW358" s="368"/>
      <c r="DX358" s="368"/>
      <c r="DY358" s="368"/>
      <c r="DZ358" s="368"/>
      <c r="EA358" s="368"/>
      <c r="EB358" s="368"/>
      <c r="EC358" s="368"/>
      <c r="ED358" s="368"/>
      <c r="EE358" s="368"/>
      <c r="EF358" s="368"/>
      <c r="EG358" s="368"/>
      <c r="EH358" s="368"/>
      <c r="EI358" s="368"/>
      <c r="EJ358" s="368"/>
      <c r="EK358" s="368"/>
      <c r="EL358" s="368"/>
      <c r="EM358" s="368"/>
      <c r="EN358" s="368"/>
      <c r="EO358" s="368"/>
      <c r="EP358" s="368"/>
      <c r="EQ358" s="368"/>
      <c r="ER358" s="368"/>
      <c r="ES358" s="368"/>
      <c r="ET358" s="368"/>
      <c r="EU358" s="368"/>
      <c r="EV358" s="368"/>
      <c r="EW358" s="368"/>
      <c r="EX358" s="368"/>
      <c r="EY358" s="368"/>
      <c r="EZ358" s="368"/>
      <c r="FA358" s="368"/>
      <c r="FB358" s="368"/>
      <c r="FC358" s="368"/>
      <c r="FD358" s="368"/>
      <c r="FE358" s="368"/>
      <c r="FF358" s="368"/>
      <c r="FG358" s="368"/>
      <c r="FH358" s="368"/>
      <c r="FI358" s="368"/>
      <c r="FJ358" s="368"/>
      <c r="FK358" s="368"/>
      <c r="FL358" s="368"/>
      <c r="FM358" s="368"/>
      <c r="FN358" s="368"/>
      <c r="FO358" s="368"/>
      <c r="FP358" s="368"/>
      <c r="FQ358" s="368"/>
      <c r="FR358" s="368"/>
      <c r="FS358" s="368"/>
      <c r="FT358" s="368"/>
      <c r="FU358" s="368"/>
      <c r="FV358" s="368"/>
      <c r="FW358" s="368"/>
      <c r="FX358" s="368"/>
      <c r="FY358" s="368"/>
      <c r="FZ358" s="368"/>
      <c r="GA358" s="368"/>
      <c r="GB358" s="368"/>
      <c r="GC358" s="368"/>
      <c r="GD358" s="368"/>
      <c r="GE358" s="368"/>
      <c r="GF358" s="368"/>
      <c r="GG358" s="368"/>
      <c r="GH358" s="368"/>
      <c r="GI358" s="368"/>
      <c r="GJ358" s="368"/>
      <c r="GK358" s="368"/>
      <c r="GL358" s="368"/>
      <c r="GM358" s="368"/>
      <c r="GN358" s="368"/>
      <c r="GO358" s="368"/>
      <c r="GP358" s="368"/>
      <c r="GQ358" s="368"/>
      <c r="GR358" s="368"/>
      <c r="GS358" s="368"/>
      <c r="GT358" s="368"/>
      <c r="GU358" s="368"/>
      <c r="GV358" s="368"/>
      <c r="GW358" s="368"/>
      <c r="GX358" s="368"/>
      <c r="GY358" s="368"/>
      <c r="GZ358" s="368"/>
      <c r="HA358" s="368"/>
      <c r="HB358" s="368"/>
      <c r="HC358" s="368"/>
      <c r="HD358" s="368"/>
      <c r="HE358" s="368"/>
      <c r="HF358" s="368"/>
      <c r="HG358" s="368"/>
      <c r="HH358" s="368"/>
      <c r="HI358" s="368"/>
      <c r="HJ358" s="368"/>
      <c r="HK358" s="368"/>
      <c r="HL358" s="368"/>
      <c r="HM358" s="368"/>
      <c r="HN358" s="368"/>
      <c r="HO358" s="368"/>
      <c r="HP358" s="368"/>
      <c r="HQ358" s="368"/>
      <c r="HR358" s="368"/>
      <c r="HS358" s="368"/>
      <c r="HT358" s="368"/>
      <c r="HU358" s="368"/>
      <c r="HV358" s="368"/>
      <c r="HW358" s="368"/>
      <c r="HX358" s="368"/>
      <c r="HY358" s="368"/>
      <c r="HZ358" s="368"/>
      <c r="IA358" s="368"/>
      <c r="IB358" s="368"/>
      <c r="IC358" s="368"/>
      <c r="ID358" s="368"/>
      <c r="IE358" s="368"/>
      <c r="IF358" s="368"/>
      <c r="IG358" s="368"/>
      <c r="IH358" s="368"/>
      <c r="II358" s="368"/>
      <c r="IJ358" s="368"/>
      <c r="IK358" s="368"/>
      <c r="IL358" s="368"/>
      <c r="IM358" s="368"/>
      <c r="IN358" s="368"/>
      <c r="IO358" s="368"/>
      <c r="IP358" s="368"/>
      <c r="IQ358" s="368"/>
      <c r="IR358" s="368"/>
      <c r="IS358" s="368"/>
      <c r="IT358" s="368"/>
      <c r="IU358" s="368"/>
      <c r="IV358" s="368"/>
      <c r="IW358" s="368"/>
      <c r="IX358" s="368"/>
      <c r="IY358" s="368"/>
      <c r="IZ358" s="368"/>
      <c r="JA358" s="368"/>
      <c r="JB358" s="368"/>
      <c r="JC358" s="368"/>
      <c r="JD358" s="368"/>
      <c r="JE358" s="368"/>
      <c r="JF358" s="368"/>
      <c r="JG358" s="368"/>
      <c r="JH358" s="368"/>
      <c r="JI358" s="368"/>
      <c r="JJ358" s="368"/>
      <c r="JK358" s="368"/>
      <c r="JL358" s="368"/>
      <c r="JM358" s="368"/>
      <c r="JN358" s="368"/>
      <c r="JO358" s="368"/>
      <c r="JP358" s="368"/>
      <c r="JQ358" s="368"/>
      <c r="JR358" s="368"/>
      <c r="JS358" s="368"/>
      <c r="JT358" s="368"/>
      <c r="JU358" s="368"/>
      <c r="JV358" s="368"/>
      <c r="JW358" s="368"/>
      <c r="JX358" s="368"/>
      <c r="JY358" s="368"/>
      <c r="JZ358" s="368"/>
      <c r="KA358" s="368"/>
      <c r="KB358" s="368"/>
      <c r="KC358" s="368"/>
      <c r="KD358" s="368"/>
      <c r="KE358" s="368"/>
      <c r="KF358" s="368"/>
      <c r="KG358" s="368"/>
      <c r="KH358" s="368"/>
      <c r="KI358" s="368"/>
      <c r="KJ358" s="368"/>
      <c r="KK358" s="368"/>
      <c r="KL358" s="368"/>
      <c r="KM358" s="368"/>
      <c r="KN358" s="368"/>
      <c r="KO358" s="368"/>
      <c r="KP358" s="368"/>
      <c r="KQ358" s="368"/>
      <c r="KR358" s="368"/>
      <c r="KS358" s="368"/>
      <c r="KT358" s="368"/>
      <c r="KU358" s="368"/>
      <c r="KV358" s="368"/>
      <c r="KW358" s="368"/>
      <c r="KX358" s="368"/>
      <c r="LH358" s="368"/>
      <c r="LI358" s="368"/>
      <c r="LJ358" s="368"/>
      <c r="LK358" s="368"/>
      <c r="LL358" s="368"/>
      <c r="LM358" s="368"/>
      <c r="LN358" s="368"/>
      <c r="LO358" s="368"/>
      <c r="LP358" s="368"/>
      <c r="LQ358" s="368"/>
      <c r="LR358" s="368"/>
      <c r="LS358" s="368"/>
      <c r="LT358" s="368"/>
      <c r="LU358" s="368"/>
      <c r="LV358" s="368"/>
      <c r="LW358" s="368"/>
      <c r="LX358" s="368"/>
      <c r="LY358" s="368"/>
      <c r="LZ358" s="368"/>
      <c r="MA358" s="368"/>
      <c r="MB358" s="368"/>
      <c r="MC358" s="368"/>
      <c r="MD358" s="368"/>
      <c r="ME358" s="368"/>
      <c r="MF358" s="368"/>
      <c r="MG358" s="368"/>
      <c r="MH358" s="368"/>
      <c r="MI358" s="368"/>
      <c r="MJ358" s="368"/>
      <c r="MK358" s="368"/>
      <c r="ML358" s="368"/>
      <c r="MM358" s="368"/>
      <c r="MN358" s="368"/>
      <c r="MO358" s="368"/>
      <c r="MP358" s="368"/>
      <c r="MQ358" s="368"/>
      <c r="MR358" s="368"/>
      <c r="MS358" s="368"/>
      <c r="MT358" s="368"/>
      <c r="MU358" s="368"/>
      <c r="MV358" s="368"/>
      <c r="MW358" s="368"/>
      <c r="MX358" s="368"/>
      <c r="MY358" s="368"/>
      <c r="MZ358" s="368"/>
      <c r="NA358" s="368"/>
      <c r="NB358" s="368"/>
      <c r="NC358" s="368"/>
      <c r="ND358" s="368"/>
      <c r="NE358" s="368"/>
      <c r="NF358" s="368"/>
      <c r="NG358" s="368"/>
      <c r="NH358" s="368"/>
      <c r="NI358" s="368"/>
      <c r="NJ358" s="368"/>
      <c r="NK358" s="368"/>
      <c r="NL358" s="368"/>
      <c r="NM358" s="368"/>
      <c r="NN358" s="368"/>
      <c r="NO358" s="368"/>
      <c r="NP358" s="368"/>
      <c r="NQ358" s="368"/>
      <c r="NR358" s="368"/>
      <c r="NS358" s="368"/>
      <c r="NT358" s="368"/>
      <c r="NU358" s="368"/>
      <c r="NV358" s="368"/>
      <c r="NW358" s="368"/>
      <c r="NX358" s="368"/>
      <c r="NY358" s="368"/>
      <c r="NZ358" s="368"/>
      <c r="OA358" s="368"/>
      <c r="OB358" s="368"/>
      <c r="OC358" s="368"/>
      <c r="OD358" s="368"/>
      <c r="OE358" s="368"/>
      <c r="OF358" s="368"/>
      <c r="OG358" s="368"/>
      <c r="OH358" s="368"/>
      <c r="OI358" s="368"/>
      <c r="OJ358" s="368"/>
      <c r="OK358" s="368"/>
      <c r="OL358" s="368"/>
      <c r="OM358" s="368"/>
      <c r="ON358" s="368"/>
      <c r="OO358" s="368"/>
      <c r="OP358" s="368"/>
      <c r="OQ358" s="368"/>
      <c r="OR358" s="368"/>
      <c r="OS358" s="368"/>
      <c r="OT358" s="368"/>
      <c r="OU358" s="368"/>
      <c r="OV358" s="368"/>
      <c r="OW358" s="368"/>
      <c r="OX358" s="368"/>
      <c r="OY358" s="368"/>
      <c r="OZ358" s="368"/>
      <c r="PA358" s="368"/>
      <c r="PB358" s="368"/>
      <c r="PC358" s="368"/>
      <c r="PD358" s="368"/>
      <c r="PE358" s="368"/>
      <c r="PF358" s="368"/>
      <c r="PG358" s="368"/>
      <c r="PH358" s="368"/>
      <c r="PI358" s="368"/>
      <c r="PJ358" s="368"/>
      <c r="PK358" s="368"/>
      <c r="PL358" s="368"/>
      <c r="PM358" s="368"/>
      <c r="PN358" s="368"/>
      <c r="PO358" s="368"/>
      <c r="PP358" s="368"/>
      <c r="PQ358" s="368"/>
      <c r="PR358" s="368"/>
      <c r="PS358" s="368"/>
      <c r="PT358" s="368"/>
      <c r="PU358" s="368"/>
      <c r="PV358" s="368"/>
      <c r="PW358" s="368"/>
      <c r="PX358" s="368"/>
      <c r="PY358" s="368"/>
      <c r="PZ358" s="368"/>
      <c r="QA358" s="368"/>
      <c r="QB358" s="368"/>
      <c r="QC358" s="368"/>
      <c r="QD358" s="368"/>
      <c r="QE358" s="368"/>
      <c r="QF358" s="368"/>
      <c r="QG358" s="368"/>
      <c r="QH358" s="368"/>
      <c r="QI358" s="368"/>
      <c r="QJ358" s="368"/>
      <c r="QK358" s="368"/>
      <c r="QL358" s="368"/>
      <c r="QM358" s="368"/>
      <c r="QN358" s="368"/>
      <c r="QO358" s="368"/>
      <c r="QP358" s="368"/>
      <c r="QQ358" s="368"/>
      <c r="QR358" s="368"/>
      <c r="QS358" s="368"/>
      <c r="QT358" s="368"/>
      <c r="QU358" s="368"/>
      <c r="QV358" s="368"/>
      <c r="QW358" s="368"/>
      <c r="QX358" s="368"/>
      <c r="QY358" s="368"/>
      <c r="QZ358" s="368"/>
      <c r="RA358" s="368"/>
      <c r="RB358" s="368"/>
      <c r="RC358" s="368"/>
      <c r="RD358" s="368"/>
      <c r="RE358" s="368"/>
      <c r="RF358" s="368"/>
      <c r="RG358" s="368"/>
      <c r="RH358" s="368"/>
      <c r="RI358" s="368"/>
      <c r="RJ358" s="368"/>
      <c r="RK358" s="368"/>
      <c r="RL358" s="368"/>
      <c r="RM358" s="368"/>
      <c r="RN358" s="368"/>
      <c r="RO358" s="368"/>
      <c r="RP358" s="368"/>
      <c r="RQ358" s="368"/>
      <c r="RR358" s="368"/>
      <c r="RS358" s="368"/>
      <c r="RT358" s="368"/>
      <c r="RU358" s="368"/>
      <c r="RV358" s="368"/>
      <c r="RW358" s="368"/>
      <c r="RX358" s="368"/>
      <c r="RY358" s="368"/>
      <c r="RZ358" s="368"/>
      <c r="SA358" s="368"/>
      <c r="SB358" s="368"/>
      <c r="SC358" s="368"/>
      <c r="SD358" s="368"/>
      <c r="SE358" s="368"/>
      <c r="SF358" s="368"/>
      <c r="SG358" s="368"/>
    </row>
    <row r="359" spans="1:501">
      <c r="A359" s="368"/>
      <c r="B359" s="368"/>
      <c r="C359" s="368"/>
      <c r="D359" s="368"/>
      <c r="E359" s="368"/>
      <c r="F359" s="368"/>
      <c r="G359" s="368"/>
      <c r="H359" s="368"/>
      <c r="I359" s="368"/>
      <c r="J359" s="368"/>
      <c r="K359" s="368"/>
      <c r="L359" s="368"/>
      <c r="M359" s="368"/>
      <c r="N359" s="368"/>
      <c r="O359" s="385"/>
      <c r="P359" s="368"/>
      <c r="Q359" s="368"/>
      <c r="R359" s="368"/>
      <c r="S359" s="368"/>
      <c r="T359" s="368"/>
      <c r="U359" s="368"/>
      <c r="V359" s="368"/>
      <c r="W359" s="368"/>
      <c r="X359" s="368"/>
      <c r="Y359" s="368"/>
      <c r="Z359" s="368"/>
      <c r="AA359" s="368"/>
      <c r="AB359" s="368"/>
      <c r="AC359" s="368"/>
      <c r="AD359" s="368"/>
      <c r="AE359" s="368"/>
      <c r="AF359" s="368"/>
      <c r="AG359" s="368"/>
      <c r="AH359" s="98" t="s">
        <v>397</v>
      </c>
      <c r="AI359" s="98" t="s">
        <v>397</v>
      </c>
      <c r="AJ359" s="98" t="s">
        <v>397</v>
      </c>
      <c r="AK359" s="98" t="s">
        <v>397</v>
      </c>
      <c r="AL359" s="98" t="s">
        <v>397</v>
      </c>
      <c r="AM359" s="98" t="s">
        <v>397</v>
      </c>
      <c r="AN359" s="98" t="s">
        <v>397</v>
      </c>
      <c r="AO359" s="98" t="s">
        <v>397</v>
      </c>
      <c r="AP359" s="98" t="s">
        <v>397</v>
      </c>
      <c r="AQ359" s="98" t="s">
        <v>397</v>
      </c>
      <c r="AR359" s="98" t="s">
        <v>397</v>
      </c>
      <c r="AS359" s="98" t="s">
        <v>397</v>
      </c>
      <c r="AT359" s="98" t="s">
        <v>397</v>
      </c>
      <c r="AU359" s="98" t="s">
        <v>397</v>
      </c>
      <c r="AV359" s="98" t="s">
        <v>397</v>
      </c>
      <c r="AW359" s="98" t="s">
        <v>397</v>
      </c>
      <c r="AX359" s="98" t="s">
        <v>397</v>
      </c>
      <c r="AY359" s="98" t="s">
        <v>397</v>
      </c>
      <c r="AZ359" s="98" t="s">
        <v>397</v>
      </c>
      <c r="BA359" s="98" t="s">
        <v>397</v>
      </c>
      <c r="BB359" s="98" t="s">
        <v>397</v>
      </c>
      <c r="BC359" s="98" t="s">
        <v>397</v>
      </c>
      <c r="BD359" s="98" t="s">
        <v>397</v>
      </c>
      <c r="BE359" s="98" t="s">
        <v>397</v>
      </c>
      <c r="BF359" s="98" t="s">
        <v>397</v>
      </c>
      <c r="BG359" s="98" t="s">
        <v>397</v>
      </c>
      <c r="BH359" s="98" t="s">
        <v>397</v>
      </c>
      <c r="BI359" s="98" t="s">
        <v>397</v>
      </c>
      <c r="BJ359" s="98" t="s">
        <v>397</v>
      </c>
      <c r="BK359" s="98" t="s">
        <v>397</v>
      </c>
      <c r="BL359" s="98" t="s">
        <v>397</v>
      </c>
      <c r="BM359" s="98" t="s">
        <v>397</v>
      </c>
      <c r="BN359" s="98" t="s">
        <v>397</v>
      </c>
      <c r="BO359" s="98" t="s">
        <v>397</v>
      </c>
      <c r="BP359" s="98" t="s">
        <v>397</v>
      </c>
      <c r="BQ359" s="98" t="s">
        <v>397</v>
      </c>
      <c r="BR359" s="98" t="s">
        <v>397</v>
      </c>
      <c r="BS359" s="98" t="s">
        <v>397</v>
      </c>
      <c r="BT359" s="98" t="s">
        <v>397</v>
      </c>
      <c r="BU359" s="98" t="s">
        <v>397</v>
      </c>
      <c r="BV359" s="98" t="s">
        <v>397</v>
      </c>
      <c r="BW359" s="98" t="s">
        <v>397</v>
      </c>
      <c r="BX359" s="98" t="s">
        <v>397</v>
      </c>
      <c r="BY359" s="98" t="s">
        <v>397</v>
      </c>
      <c r="BZ359" s="98" t="s">
        <v>397</v>
      </c>
      <c r="CA359" s="98"/>
      <c r="CB359" s="98"/>
      <c r="CC359" s="98"/>
      <c r="CD359" s="98"/>
      <c r="CE359" s="98"/>
      <c r="CF359" s="98"/>
      <c r="CG359" s="98"/>
      <c r="CH359" s="98"/>
      <c r="CI359" s="98"/>
      <c r="CJ359" s="98"/>
      <c r="CK359" s="98"/>
      <c r="CL359" s="98"/>
      <c r="CM359" s="98"/>
      <c r="CN359" s="98"/>
      <c r="CO359" s="98"/>
      <c r="CP359" s="98"/>
      <c r="CQ359" s="98"/>
      <c r="CR359" s="98"/>
      <c r="CS359" s="98"/>
      <c r="CT359" s="98"/>
      <c r="CU359" s="98"/>
      <c r="CV359" s="98"/>
      <c r="CW359" s="98"/>
      <c r="CX359" s="98"/>
      <c r="CY359" s="98"/>
      <c r="CZ359" s="98"/>
      <c r="DA359" s="98"/>
      <c r="DB359" s="98"/>
      <c r="DV359" s="368"/>
      <c r="DW359" s="368"/>
      <c r="DX359" s="368"/>
      <c r="DY359" s="368"/>
      <c r="DZ359" s="368"/>
      <c r="EA359" s="368"/>
      <c r="EB359" s="368"/>
      <c r="EC359" s="368"/>
      <c r="ED359" s="368"/>
      <c r="EE359" s="368"/>
      <c r="EF359" s="368"/>
      <c r="EG359" s="368"/>
      <c r="EH359" s="368"/>
      <c r="EI359" s="368"/>
      <c r="EJ359" s="368"/>
      <c r="EK359" s="368"/>
      <c r="EL359" s="368"/>
      <c r="EM359" s="368"/>
      <c r="EN359" s="368"/>
      <c r="EO359" s="368"/>
      <c r="EP359" s="368"/>
      <c r="EQ359" s="368"/>
      <c r="ER359" s="368"/>
      <c r="ES359" s="368"/>
      <c r="ET359" s="368"/>
      <c r="EU359" s="368"/>
      <c r="EV359" s="368"/>
      <c r="EW359" s="368"/>
      <c r="EX359" s="368"/>
      <c r="EY359" s="368"/>
      <c r="EZ359" s="368"/>
      <c r="FA359" s="368"/>
      <c r="FB359" s="368"/>
      <c r="FC359" s="368"/>
      <c r="FD359" s="368"/>
      <c r="FE359" s="368"/>
      <c r="FF359" s="368"/>
      <c r="FG359" s="368"/>
      <c r="FH359" s="368"/>
      <c r="FI359" s="368"/>
      <c r="FJ359" s="368"/>
      <c r="FK359" s="368"/>
      <c r="FL359" s="368"/>
      <c r="FM359" s="368"/>
      <c r="FN359" s="368"/>
      <c r="FO359" s="368"/>
      <c r="FP359" s="368"/>
      <c r="FQ359" s="368"/>
      <c r="FR359" s="368"/>
      <c r="FS359" s="368"/>
      <c r="FT359" s="368"/>
      <c r="FU359" s="368"/>
      <c r="FV359" s="368"/>
      <c r="FW359" s="368"/>
      <c r="FX359" s="368"/>
      <c r="FY359" s="368"/>
      <c r="FZ359" s="368"/>
      <c r="GA359" s="368"/>
      <c r="GB359" s="368"/>
      <c r="GC359" s="368"/>
      <c r="GD359" s="368"/>
      <c r="GE359" s="368"/>
      <c r="GF359" s="368"/>
      <c r="GG359" s="368"/>
      <c r="GH359" s="368"/>
      <c r="GI359" s="368"/>
      <c r="GJ359" s="368"/>
      <c r="GK359" s="368"/>
      <c r="GL359" s="368"/>
      <c r="GM359" s="368"/>
      <c r="GN359" s="368"/>
      <c r="GO359" s="368"/>
      <c r="GP359" s="368"/>
      <c r="GQ359" s="368"/>
      <c r="GR359" s="368"/>
      <c r="GS359" s="368"/>
      <c r="GT359" s="368"/>
      <c r="GU359" s="368"/>
      <c r="GV359" s="368"/>
      <c r="GW359" s="368"/>
      <c r="GX359" s="368"/>
      <c r="GY359" s="368"/>
      <c r="GZ359" s="368"/>
      <c r="HA359" s="368"/>
      <c r="HB359" s="368"/>
      <c r="HC359" s="368"/>
      <c r="HD359" s="368"/>
      <c r="HE359" s="368"/>
      <c r="HF359" s="368"/>
      <c r="HG359" s="368"/>
      <c r="HH359" s="368"/>
      <c r="HI359" s="368"/>
      <c r="HJ359" s="368"/>
      <c r="HK359" s="368"/>
      <c r="HL359" s="368"/>
      <c r="HM359" s="368"/>
      <c r="HN359" s="368"/>
      <c r="HO359" s="368"/>
      <c r="HP359" s="368"/>
      <c r="HQ359" s="368"/>
      <c r="HR359" s="368"/>
      <c r="HS359" s="368"/>
      <c r="HT359" s="368"/>
      <c r="HU359" s="368"/>
      <c r="HV359" s="368"/>
      <c r="HW359" s="368"/>
      <c r="HX359" s="368"/>
      <c r="HY359" s="368"/>
      <c r="HZ359" s="368"/>
      <c r="IA359" s="368"/>
      <c r="IB359" s="368"/>
      <c r="IC359" s="368"/>
      <c r="ID359" s="368"/>
      <c r="IE359" s="368"/>
      <c r="IF359" s="368"/>
      <c r="IG359" s="368"/>
      <c r="IH359" s="368"/>
      <c r="II359" s="368"/>
      <c r="IJ359" s="368"/>
      <c r="IK359" s="368"/>
      <c r="IL359" s="368"/>
      <c r="IM359" s="368"/>
      <c r="IN359" s="368"/>
      <c r="IO359" s="368"/>
      <c r="IP359" s="368"/>
      <c r="IQ359" s="368"/>
      <c r="IR359" s="368"/>
      <c r="IS359" s="368"/>
      <c r="IT359" s="368"/>
      <c r="IU359" s="368"/>
      <c r="IV359" s="368"/>
      <c r="IW359" s="368"/>
      <c r="IX359" s="368"/>
      <c r="IY359" s="368"/>
      <c r="IZ359" s="368"/>
      <c r="JA359" s="368"/>
      <c r="JB359" s="368"/>
      <c r="JC359" s="368"/>
      <c r="JD359" s="368"/>
      <c r="JE359" s="368"/>
      <c r="JF359" s="368"/>
      <c r="JG359" s="368"/>
      <c r="JH359" s="368"/>
      <c r="JI359" s="368"/>
      <c r="JJ359" s="368"/>
      <c r="JK359" s="368"/>
      <c r="JL359" s="368"/>
      <c r="JM359" s="368"/>
      <c r="JN359" s="368"/>
      <c r="JO359" s="368"/>
      <c r="JP359" s="368"/>
      <c r="JQ359" s="368"/>
      <c r="JR359" s="368"/>
      <c r="JS359" s="368"/>
      <c r="JT359" s="368"/>
      <c r="JU359" s="368"/>
      <c r="JV359" s="368"/>
      <c r="JW359" s="368"/>
      <c r="JX359" s="368"/>
      <c r="JY359" s="368"/>
      <c r="JZ359" s="368"/>
      <c r="KA359" s="368"/>
      <c r="KB359" s="368"/>
      <c r="KC359" s="368"/>
      <c r="KD359" s="368"/>
      <c r="KE359" s="368"/>
      <c r="KF359" s="368"/>
      <c r="KG359" s="368"/>
      <c r="KH359" s="368"/>
      <c r="KI359" s="368"/>
      <c r="KJ359" s="368"/>
      <c r="KK359" s="368"/>
      <c r="KL359" s="368"/>
      <c r="KM359" s="368"/>
      <c r="KN359" s="368"/>
      <c r="KO359" s="368"/>
      <c r="KP359" s="368"/>
      <c r="KQ359" s="368"/>
      <c r="KR359" s="368"/>
      <c r="KS359" s="368"/>
      <c r="KT359" s="368"/>
      <c r="KU359" s="368"/>
      <c r="KV359" s="368"/>
      <c r="KW359" s="368"/>
      <c r="KX359" s="368"/>
      <c r="LH359" s="368"/>
      <c r="LI359" s="368"/>
      <c r="LJ359" s="368"/>
      <c r="LK359" s="368"/>
      <c r="LL359" s="368"/>
      <c r="LM359" s="368"/>
      <c r="LN359" s="368"/>
      <c r="LO359" s="368"/>
      <c r="LP359" s="368"/>
      <c r="LQ359" s="368"/>
      <c r="LR359" s="368"/>
      <c r="LS359" s="368"/>
      <c r="LT359" s="368"/>
      <c r="LU359" s="368"/>
      <c r="LV359" s="368"/>
      <c r="LW359" s="368"/>
      <c r="LX359" s="368"/>
      <c r="LY359" s="368"/>
      <c r="LZ359" s="368"/>
      <c r="MA359" s="368"/>
      <c r="MB359" s="368"/>
      <c r="MC359" s="368"/>
      <c r="MD359" s="368"/>
      <c r="ME359" s="368"/>
      <c r="MF359" s="368"/>
      <c r="MG359" s="368"/>
      <c r="MH359" s="368"/>
      <c r="MI359" s="368"/>
      <c r="MJ359" s="368"/>
      <c r="MK359" s="368"/>
      <c r="ML359" s="368"/>
      <c r="MM359" s="368"/>
      <c r="MN359" s="368"/>
      <c r="MO359" s="368"/>
      <c r="MP359" s="368"/>
      <c r="MQ359" s="368"/>
      <c r="MR359" s="368"/>
      <c r="MS359" s="368"/>
      <c r="MT359" s="368"/>
      <c r="MU359" s="368"/>
      <c r="MV359" s="368"/>
      <c r="MW359" s="368"/>
      <c r="MX359" s="368"/>
      <c r="MY359" s="368"/>
      <c r="MZ359" s="368"/>
      <c r="NA359" s="368"/>
      <c r="NB359" s="368"/>
      <c r="NC359" s="368"/>
      <c r="ND359" s="368"/>
      <c r="NE359" s="368"/>
      <c r="NF359" s="368"/>
      <c r="NG359" s="368"/>
      <c r="NH359" s="368"/>
      <c r="NI359" s="368"/>
      <c r="NJ359" s="368"/>
      <c r="NK359" s="368"/>
      <c r="NL359" s="368"/>
      <c r="NM359" s="368"/>
      <c r="NN359" s="368"/>
      <c r="NO359" s="368"/>
      <c r="NP359" s="368"/>
      <c r="NQ359" s="368"/>
      <c r="NR359" s="368"/>
      <c r="NS359" s="368"/>
      <c r="NT359" s="368"/>
      <c r="NU359" s="368"/>
      <c r="NV359" s="368"/>
      <c r="NW359" s="368"/>
      <c r="NX359" s="368"/>
      <c r="NY359" s="368"/>
      <c r="NZ359" s="368"/>
      <c r="OA359" s="368"/>
      <c r="OB359" s="368"/>
      <c r="OC359" s="368"/>
      <c r="OD359" s="368"/>
      <c r="OE359" s="368"/>
      <c r="OF359" s="368"/>
      <c r="OG359" s="368"/>
      <c r="OH359" s="368"/>
      <c r="OI359" s="368"/>
      <c r="OJ359" s="368"/>
      <c r="OK359" s="368"/>
      <c r="OL359" s="368"/>
      <c r="OM359" s="368"/>
      <c r="ON359" s="368"/>
      <c r="OO359" s="368"/>
      <c r="OP359" s="368"/>
      <c r="OQ359" s="368"/>
      <c r="OR359" s="368"/>
      <c r="OS359" s="368"/>
      <c r="OT359" s="368"/>
      <c r="OU359" s="368"/>
      <c r="OV359" s="368"/>
      <c r="OW359" s="368"/>
      <c r="OX359" s="368"/>
      <c r="OY359" s="368"/>
      <c r="OZ359" s="368"/>
      <c r="PA359" s="368"/>
      <c r="PB359" s="368"/>
      <c r="PC359" s="368"/>
      <c r="PD359" s="368"/>
      <c r="PE359" s="368"/>
      <c r="PF359" s="368"/>
      <c r="PG359" s="368"/>
      <c r="PH359" s="368"/>
      <c r="PI359" s="368"/>
      <c r="PJ359" s="368"/>
      <c r="PK359" s="368"/>
      <c r="PL359" s="368"/>
      <c r="PM359" s="368"/>
      <c r="PN359" s="368"/>
      <c r="PO359" s="368"/>
      <c r="PP359" s="368"/>
      <c r="PQ359" s="368"/>
      <c r="PR359" s="368"/>
      <c r="PS359" s="368"/>
      <c r="PT359" s="368"/>
      <c r="PU359" s="368"/>
      <c r="PV359" s="368"/>
      <c r="PW359" s="368"/>
      <c r="PX359" s="368"/>
      <c r="PY359" s="368"/>
      <c r="PZ359" s="368"/>
      <c r="QA359" s="368"/>
      <c r="QB359" s="368"/>
      <c r="QC359" s="368"/>
      <c r="QD359" s="368"/>
      <c r="QE359" s="368"/>
      <c r="QF359" s="368"/>
      <c r="QG359" s="368"/>
      <c r="QH359" s="368"/>
      <c r="QI359" s="368"/>
      <c r="QJ359" s="368"/>
      <c r="QK359" s="368"/>
      <c r="QL359" s="368"/>
      <c r="QM359" s="368"/>
      <c r="QN359" s="368"/>
      <c r="QO359" s="368"/>
      <c r="QP359" s="368"/>
      <c r="QQ359" s="368"/>
      <c r="QR359" s="368"/>
      <c r="QS359" s="368"/>
      <c r="QT359" s="368"/>
      <c r="QU359" s="368"/>
      <c r="QV359" s="368"/>
      <c r="QW359" s="368"/>
      <c r="QX359" s="368"/>
      <c r="QY359" s="368"/>
      <c r="QZ359" s="368"/>
      <c r="RA359" s="368"/>
      <c r="RB359" s="368"/>
      <c r="RC359" s="368"/>
      <c r="RD359" s="368"/>
      <c r="RE359" s="368"/>
      <c r="RF359" s="368"/>
      <c r="RG359" s="368"/>
      <c r="RH359" s="368"/>
      <c r="RI359" s="368"/>
      <c r="RJ359" s="368"/>
      <c r="RK359" s="368"/>
      <c r="RL359" s="368"/>
      <c r="RM359" s="368"/>
      <c r="RN359" s="368"/>
      <c r="RO359" s="368"/>
      <c r="RP359" s="368"/>
      <c r="RQ359" s="368"/>
      <c r="RR359" s="368"/>
      <c r="RS359" s="368"/>
      <c r="RT359" s="368"/>
      <c r="RU359" s="368"/>
      <c r="RV359" s="368"/>
      <c r="RW359" s="368"/>
      <c r="RX359" s="368"/>
      <c r="RY359" s="368"/>
      <c r="RZ359" s="368"/>
      <c r="SA359" s="368"/>
      <c r="SB359" s="368"/>
      <c r="SC359" s="368"/>
      <c r="SD359" s="368"/>
      <c r="SE359" s="368"/>
      <c r="SF359" s="368"/>
      <c r="SG359" s="368"/>
    </row>
    <row r="360" spans="1:501">
      <c r="A360" s="368"/>
      <c r="B360" s="368"/>
      <c r="C360" s="368"/>
      <c r="D360" s="368"/>
      <c r="E360" s="368"/>
      <c r="F360" s="368"/>
      <c r="G360" s="368"/>
      <c r="H360" s="368"/>
      <c r="I360" s="368"/>
      <c r="J360" s="368"/>
      <c r="K360" s="368"/>
      <c r="L360" s="368"/>
      <c r="M360" s="368"/>
      <c r="N360" s="368"/>
      <c r="O360" s="385"/>
      <c r="P360" s="368"/>
      <c r="Q360" s="368"/>
      <c r="R360" s="368"/>
      <c r="S360" s="368"/>
      <c r="T360" s="368"/>
      <c r="U360" s="368"/>
      <c r="V360" s="368"/>
      <c r="W360" s="368"/>
      <c r="X360" s="368"/>
      <c r="Y360" s="368"/>
      <c r="Z360" s="368"/>
      <c r="AA360" s="368"/>
      <c r="AB360" s="368"/>
      <c r="AC360" s="368"/>
      <c r="AD360" s="368"/>
      <c r="AE360" s="368"/>
      <c r="AF360" s="368"/>
      <c r="AG360" s="368"/>
      <c r="AH360" s="98" t="s">
        <v>397</v>
      </c>
      <c r="AI360" s="98" t="s">
        <v>397</v>
      </c>
      <c r="AJ360" s="98" t="s">
        <v>397</v>
      </c>
      <c r="AK360" s="98" t="s">
        <v>397</v>
      </c>
      <c r="AL360" s="98" t="s">
        <v>397</v>
      </c>
      <c r="AM360" s="98" t="s">
        <v>397</v>
      </c>
      <c r="AN360" s="98" t="s">
        <v>397</v>
      </c>
      <c r="AO360" s="98" t="s">
        <v>397</v>
      </c>
      <c r="AP360" s="98" t="s">
        <v>397</v>
      </c>
      <c r="AQ360" s="98" t="s">
        <v>397</v>
      </c>
      <c r="AR360" s="98" t="s">
        <v>397</v>
      </c>
      <c r="AS360" s="98" t="s">
        <v>397</v>
      </c>
      <c r="AT360" s="98" t="s">
        <v>397</v>
      </c>
      <c r="AU360" s="98" t="s">
        <v>397</v>
      </c>
      <c r="AV360" s="98" t="s">
        <v>397</v>
      </c>
      <c r="AW360" s="98" t="s">
        <v>397</v>
      </c>
      <c r="AX360" s="98" t="s">
        <v>397</v>
      </c>
      <c r="AY360" s="98" t="s">
        <v>397</v>
      </c>
      <c r="AZ360" s="98" t="s">
        <v>397</v>
      </c>
      <c r="BA360" s="98" t="s">
        <v>397</v>
      </c>
      <c r="BB360" s="98" t="s">
        <v>397</v>
      </c>
      <c r="BC360" s="98" t="s">
        <v>397</v>
      </c>
      <c r="BD360" s="98" t="s">
        <v>397</v>
      </c>
      <c r="BE360" s="98" t="s">
        <v>397</v>
      </c>
      <c r="BF360" s="98" t="s">
        <v>397</v>
      </c>
      <c r="BG360" s="98" t="s">
        <v>397</v>
      </c>
      <c r="BH360" s="98" t="s">
        <v>397</v>
      </c>
      <c r="BI360" s="98" t="s">
        <v>397</v>
      </c>
      <c r="BJ360" s="98" t="s">
        <v>397</v>
      </c>
      <c r="BK360" s="98" t="s">
        <v>397</v>
      </c>
      <c r="BL360" s="98" t="s">
        <v>397</v>
      </c>
      <c r="BM360" s="98" t="s">
        <v>397</v>
      </c>
      <c r="BN360" s="98" t="s">
        <v>397</v>
      </c>
      <c r="BO360" s="98" t="s">
        <v>397</v>
      </c>
      <c r="BP360" s="98" t="s">
        <v>397</v>
      </c>
      <c r="BQ360" s="98" t="s">
        <v>397</v>
      </c>
      <c r="BR360" s="98" t="s">
        <v>397</v>
      </c>
      <c r="BS360" s="98" t="s">
        <v>397</v>
      </c>
      <c r="BT360" s="98" t="s">
        <v>397</v>
      </c>
      <c r="BU360" s="98" t="s">
        <v>397</v>
      </c>
      <c r="BV360" s="98" t="s">
        <v>397</v>
      </c>
      <c r="BW360" s="98" t="s">
        <v>397</v>
      </c>
      <c r="BX360" s="98" t="s">
        <v>397</v>
      </c>
      <c r="BY360" s="98" t="s">
        <v>397</v>
      </c>
      <c r="BZ360" s="98" t="s">
        <v>397</v>
      </c>
      <c r="CA360" s="98"/>
      <c r="CB360" s="98"/>
      <c r="CC360" s="98"/>
      <c r="CD360" s="98"/>
      <c r="CE360" s="98"/>
      <c r="CF360" s="98"/>
      <c r="CG360" s="98"/>
      <c r="CH360" s="98"/>
      <c r="CI360" s="98"/>
      <c r="CJ360" s="98"/>
      <c r="CK360" s="98"/>
      <c r="CL360" s="98"/>
      <c r="CM360" s="98"/>
      <c r="CN360" s="98"/>
      <c r="CO360" s="98"/>
      <c r="CP360" s="98"/>
      <c r="CQ360" s="98"/>
      <c r="CR360" s="98"/>
      <c r="CS360" s="98"/>
      <c r="CT360" s="98"/>
      <c r="CU360" s="98"/>
      <c r="CV360" s="98"/>
      <c r="CW360" s="98"/>
      <c r="CX360" s="98"/>
      <c r="CY360" s="98"/>
      <c r="CZ360" s="98"/>
      <c r="DA360" s="98"/>
      <c r="DB360" s="98"/>
      <c r="DV360" s="368"/>
      <c r="DW360" s="368"/>
      <c r="DX360" s="368"/>
      <c r="DY360" s="368"/>
      <c r="DZ360" s="368"/>
      <c r="EA360" s="368"/>
      <c r="EB360" s="368"/>
      <c r="EC360" s="368"/>
      <c r="ED360" s="368"/>
      <c r="EE360" s="368"/>
      <c r="EF360" s="368"/>
      <c r="EG360" s="368"/>
      <c r="EH360" s="368"/>
      <c r="EI360" s="368"/>
      <c r="EJ360" s="368"/>
      <c r="EK360" s="368"/>
      <c r="EL360" s="368"/>
      <c r="EM360" s="368"/>
      <c r="EN360" s="368"/>
      <c r="EO360" s="368"/>
      <c r="EP360" s="368"/>
      <c r="EQ360" s="368"/>
      <c r="ER360" s="368"/>
      <c r="ES360" s="368"/>
      <c r="ET360" s="368"/>
      <c r="EU360" s="368"/>
      <c r="EV360" s="368"/>
      <c r="EW360" s="368"/>
      <c r="EX360" s="368"/>
      <c r="EY360" s="368"/>
      <c r="EZ360" s="368"/>
      <c r="FA360" s="368"/>
      <c r="FB360" s="368"/>
      <c r="FC360" s="368"/>
      <c r="FD360" s="368"/>
      <c r="FE360" s="368"/>
      <c r="FF360" s="368"/>
      <c r="FG360" s="368"/>
      <c r="FH360" s="368"/>
      <c r="FI360" s="368"/>
      <c r="FJ360" s="368"/>
      <c r="FK360" s="368"/>
      <c r="FL360" s="368"/>
      <c r="FM360" s="368"/>
      <c r="FN360" s="368"/>
      <c r="FO360" s="368"/>
      <c r="FP360" s="368"/>
      <c r="FQ360" s="368"/>
      <c r="FR360" s="368"/>
      <c r="FS360" s="368"/>
      <c r="FT360" s="368"/>
      <c r="FU360" s="368"/>
      <c r="FV360" s="368"/>
      <c r="FW360" s="368"/>
      <c r="FX360" s="368"/>
      <c r="FY360" s="368"/>
      <c r="FZ360" s="368"/>
      <c r="GA360" s="368"/>
      <c r="GB360" s="368"/>
      <c r="GC360" s="368"/>
      <c r="GD360" s="368"/>
      <c r="GE360" s="368"/>
      <c r="GF360" s="368"/>
      <c r="GG360" s="368"/>
      <c r="GH360" s="368"/>
      <c r="GI360" s="368"/>
      <c r="GJ360" s="368"/>
      <c r="GK360" s="368"/>
      <c r="GL360" s="368"/>
      <c r="GM360" s="368"/>
      <c r="GN360" s="368"/>
      <c r="GO360" s="368"/>
      <c r="GP360" s="368"/>
      <c r="GQ360" s="368"/>
      <c r="GR360" s="368"/>
      <c r="GS360" s="368"/>
      <c r="GT360" s="368"/>
      <c r="GU360" s="368"/>
      <c r="GV360" s="368"/>
      <c r="GW360" s="368"/>
      <c r="GX360" s="368"/>
      <c r="GY360" s="368"/>
      <c r="GZ360" s="368"/>
      <c r="HA360" s="368"/>
      <c r="HB360" s="368"/>
      <c r="HC360" s="368"/>
      <c r="HD360" s="368"/>
      <c r="HE360" s="368"/>
      <c r="HF360" s="368"/>
      <c r="HG360" s="368"/>
      <c r="HH360" s="368"/>
      <c r="HI360" s="368"/>
      <c r="HJ360" s="368"/>
      <c r="HK360" s="368"/>
      <c r="HL360" s="368"/>
      <c r="HM360" s="368"/>
      <c r="HN360" s="368"/>
      <c r="HO360" s="368"/>
      <c r="HP360" s="368"/>
      <c r="HQ360" s="368"/>
      <c r="HR360" s="368"/>
      <c r="HS360" s="368"/>
      <c r="HT360" s="368"/>
      <c r="HU360" s="368"/>
      <c r="HV360" s="368"/>
      <c r="HW360" s="368"/>
      <c r="HX360" s="368"/>
      <c r="HY360" s="368"/>
      <c r="HZ360" s="368"/>
      <c r="IA360" s="368"/>
      <c r="IB360" s="368"/>
      <c r="IC360" s="368"/>
      <c r="ID360" s="368"/>
      <c r="IE360" s="368"/>
      <c r="IF360" s="368"/>
      <c r="IG360" s="368"/>
      <c r="IH360" s="368"/>
      <c r="II360" s="368"/>
      <c r="IJ360" s="368"/>
      <c r="IK360" s="368"/>
      <c r="IL360" s="368"/>
      <c r="IM360" s="368"/>
      <c r="IN360" s="368"/>
      <c r="IO360" s="368"/>
      <c r="IP360" s="368"/>
      <c r="IQ360" s="368"/>
      <c r="IR360" s="368"/>
      <c r="IS360" s="368"/>
      <c r="IT360" s="368"/>
      <c r="IU360" s="368"/>
      <c r="IV360" s="368"/>
      <c r="IW360" s="368"/>
      <c r="IX360" s="368"/>
      <c r="IY360" s="368"/>
      <c r="IZ360" s="368"/>
      <c r="JA360" s="368"/>
      <c r="JB360" s="368"/>
      <c r="JC360" s="368"/>
      <c r="JD360" s="368"/>
      <c r="JE360" s="368"/>
      <c r="JF360" s="368"/>
      <c r="JG360" s="368"/>
      <c r="JH360" s="368"/>
      <c r="JI360" s="368"/>
      <c r="JJ360" s="368"/>
      <c r="JK360" s="368"/>
      <c r="JL360" s="368"/>
      <c r="JM360" s="368"/>
      <c r="JN360" s="368"/>
      <c r="JO360" s="368"/>
      <c r="JP360" s="368"/>
      <c r="JQ360" s="368"/>
      <c r="JR360" s="368"/>
      <c r="JS360" s="368"/>
      <c r="JT360" s="368"/>
      <c r="JU360" s="368"/>
      <c r="JV360" s="368"/>
      <c r="JW360" s="368"/>
      <c r="JX360" s="368"/>
      <c r="JY360" s="368"/>
      <c r="JZ360" s="368"/>
      <c r="KA360" s="368"/>
      <c r="KB360" s="368"/>
      <c r="KC360" s="368"/>
      <c r="KD360" s="368"/>
      <c r="KE360" s="368"/>
      <c r="KF360" s="368"/>
      <c r="KG360" s="368"/>
      <c r="KH360" s="368"/>
      <c r="KI360" s="368"/>
      <c r="KJ360" s="368"/>
      <c r="KK360" s="368"/>
      <c r="KL360" s="368"/>
      <c r="KM360" s="368"/>
      <c r="KN360" s="368"/>
      <c r="KO360" s="368"/>
      <c r="KP360" s="368"/>
      <c r="KQ360" s="368"/>
      <c r="KR360" s="368"/>
      <c r="KS360" s="368"/>
      <c r="KT360" s="368"/>
      <c r="KU360" s="368"/>
      <c r="KV360" s="368"/>
      <c r="KW360" s="368"/>
      <c r="KX360" s="368"/>
      <c r="LH360" s="368"/>
      <c r="LI360" s="368"/>
      <c r="LJ360" s="368"/>
      <c r="LK360" s="368"/>
      <c r="LL360" s="368"/>
      <c r="LM360" s="368"/>
      <c r="LN360" s="368"/>
      <c r="LO360" s="368"/>
      <c r="LP360" s="368"/>
      <c r="LQ360" s="368"/>
      <c r="LR360" s="368"/>
      <c r="LS360" s="368"/>
      <c r="LT360" s="368"/>
      <c r="LU360" s="368"/>
      <c r="LV360" s="368"/>
      <c r="LW360" s="368"/>
      <c r="LX360" s="368"/>
      <c r="LY360" s="368"/>
      <c r="LZ360" s="368"/>
      <c r="MA360" s="368"/>
      <c r="MB360" s="368"/>
      <c r="MC360" s="368"/>
      <c r="MD360" s="368"/>
      <c r="ME360" s="368"/>
      <c r="MF360" s="368"/>
      <c r="MG360" s="368"/>
      <c r="MH360" s="368"/>
      <c r="MI360" s="368"/>
      <c r="MJ360" s="368"/>
      <c r="MK360" s="368"/>
      <c r="ML360" s="368"/>
      <c r="MM360" s="368"/>
      <c r="MN360" s="368"/>
      <c r="MO360" s="368"/>
      <c r="MP360" s="368"/>
      <c r="MQ360" s="368"/>
      <c r="MR360" s="368"/>
      <c r="MS360" s="368"/>
      <c r="MT360" s="368"/>
      <c r="MU360" s="368"/>
      <c r="MV360" s="368"/>
      <c r="MW360" s="368"/>
      <c r="MX360" s="368"/>
      <c r="MY360" s="368"/>
      <c r="MZ360" s="368"/>
      <c r="NA360" s="368"/>
      <c r="NB360" s="368"/>
      <c r="NC360" s="368"/>
      <c r="ND360" s="368"/>
      <c r="NE360" s="368"/>
      <c r="NF360" s="368"/>
      <c r="NG360" s="368"/>
      <c r="NH360" s="368"/>
      <c r="NI360" s="368"/>
      <c r="NJ360" s="368"/>
      <c r="NK360" s="368"/>
      <c r="NL360" s="368"/>
      <c r="NM360" s="368"/>
      <c r="NN360" s="368"/>
      <c r="NO360" s="368"/>
      <c r="NP360" s="368"/>
      <c r="NQ360" s="368"/>
      <c r="NR360" s="368"/>
      <c r="NS360" s="368"/>
      <c r="NT360" s="368"/>
      <c r="NU360" s="368"/>
      <c r="NV360" s="368"/>
      <c r="NW360" s="368"/>
      <c r="NX360" s="368"/>
      <c r="NY360" s="368"/>
      <c r="NZ360" s="368"/>
      <c r="OA360" s="368"/>
      <c r="OB360" s="368"/>
      <c r="OC360" s="368"/>
      <c r="OD360" s="368"/>
      <c r="OE360" s="368"/>
      <c r="OF360" s="368"/>
      <c r="OG360" s="368"/>
      <c r="OH360" s="368"/>
      <c r="OI360" s="368"/>
      <c r="OJ360" s="368"/>
      <c r="OK360" s="368"/>
      <c r="OL360" s="368"/>
      <c r="OM360" s="368"/>
      <c r="ON360" s="368"/>
      <c r="OO360" s="368"/>
      <c r="OP360" s="368"/>
      <c r="OQ360" s="368"/>
      <c r="OR360" s="368"/>
      <c r="OS360" s="368"/>
      <c r="OT360" s="368"/>
      <c r="OU360" s="368"/>
      <c r="OV360" s="368"/>
      <c r="OW360" s="368"/>
      <c r="OX360" s="368"/>
      <c r="OY360" s="368"/>
      <c r="OZ360" s="368"/>
      <c r="PA360" s="368"/>
      <c r="PB360" s="368"/>
      <c r="PC360" s="368"/>
      <c r="PD360" s="368"/>
      <c r="PE360" s="368"/>
      <c r="PF360" s="368"/>
      <c r="PG360" s="368"/>
      <c r="PH360" s="368"/>
      <c r="PI360" s="368"/>
      <c r="PJ360" s="368"/>
      <c r="PK360" s="368"/>
      <c r="PL360" s="368"/>
      <c r="PM360" s="368"/>
      <c r="PN360" s="368"/>
      <c r="PO360" s="368"/>
      <c r="PP360" s="368"/>
      <c r="PQ360" s="368"/>
      <c r="PR360" s="368"/>
      <c r="PS360" s="368"/>
      <c r="PT360" s="368"/>
      <c r="PU360" s="368"/>
      <c r="PV360" s="368"/>
      <c r="PW360" s="368"/>
      <c r="PX360" s="368"/>
      <c r="PY360" s="368"/>
      <c r="PZ360" s="368"/>
      <c r="QA360" s="368"/>
      <c r="QB360" s="368"/>
      <c r="QC360" s="368"/>
      <c r="QD360" s="368"/>
      <c r="QE360" s="368"/>
      <c r="QF360" s="368"/>
      <c r="QG360" s="368"/>
      <c r="QH360" s="368"/>
      <c r="QI360" s="368"/>
      <c r="QJ360" s="368"/>
      <c r="QK360" s="368"/>
      <c r="QL360" s="368"/>
      <c r="QM360" s="368"/>
      <c r="QN360" s="368"/>
      <c r="QO360" s="368"/>
      <c r="QP360" s="368"/>
      <c r="QQ360" s="368"/>
      <c r="QR360" s="368"/>
      <c r="QS360" s="368"/>
      <c r="QT360" s="368"/>
      <c r="QU360" s="368"/>
      <c r="QV360" s="368"/>
      <c r="QW360" s="368"/>
      <c r="QX360" s="368"/>
      <c r="QY360" s="368"/>
      <c r="QZ360" s="368"/>
      <c r="RA360" s="368"/>
      <c r="RB360" s="368"/>
      <c r="RC360" s="368"/>
      <c r="RD360" s="368"/>
      <c r="RE360" s="368"/>
      <c r="RF360" s="368"/>
      <c r="RG360" s="368"/>
      <c r="RH360" s="368"/>
      <c r="RI360" s="368"/>
      <c r="RJ360" s="368"/>
      <c r="RK360" s="368"/>
      <c r="RL360" s="368"/>
      <c r="RM360" s="368"/>
      <c r="RN360" s="368"/>
      <c r="RO360" s="368"/>
      <c r="RP360" s="368"/>
      <c r="RQ360" s="368"/>
      <c r="RR360" s="368"/>
      <c r="RS360" s="368"/>
      <c r="RT360" s="368"/>
      <c r="RU360" s="368"/>
      <c r="RV360" s="368"/>
      <c r="RW360" s="368"/>
      <c r="RX360" s="368"/>
      <c r="RY360" s="368"/>
      <c r="RZ360" s="368"/>
      <c r="SA360" s="368"/>
      <c r="SB360" s="368"/>
      <c r="SC360" s="368"/>
      <c r="SD360" s="368"/>
      <c r="SE360" s="368"/>
      <c r="SF360" s="368"/>
      <c r="SG360" s="368"/>
    </row>
    <row r="361" spans="1:501">
      <c r="A361" s="368"/>
      <c r="B361" s="368"/>
      <c r="C361" s="368"/>
      <c r="D361" s="368"/>
      <c r="E361" s="368"/>
      <c r="F361" s="368"/>
      <c r="G361" s="368"/>
      <c r="H361" s="368"/>
      <c r="I361" s="368"/>
      <c r="J361" s="368"/>
      <c r="K361" s="368"/>
      <c r="L361" s="368"/>
      <c r="M361" s="368"/>
      <c r="N361" s="368"/>
      <c r="O361" s="385"/>
      <c r="P361" s="368"/>
      <c r="Q361" s="368"/>
      <c r="R361" s="368"/>
      <c r="S361" s="368"/>
      <c r="T361" s="368"/>
      <c r="U361" s="368"/>
      <c r="V361" s="368"/>
      <c r="W361" s="368"/>
      <c r="X361" s="368"/>
      <c r="Y361" s="368"/>
      <c r="Z361" s="368"/>
      <c r="AA361" s="368"/>
      <c r="AB361" s="368"/>
      <c r="AC361" s="368"/>
      <c r="AD361" s="368"/>
      <c r="AE361" s="368"/>
      <c r="AF361" s="368"/>
      <c r="AG361" s="368"/>
      <c r="AH361" s="98" t="s">
        <v>397</v>
      </c>
      <c r="AI361" s="98" t="s">
        <v>397</v>
      </c>
      <c r="AJ361" s="98" t="s">
        <v>397</v>
      </c>
      <c r="AK361" s="98" t="s">
        <v>397</v>
      </c>
      <c r="AL361" s="98" t="s">
        <v>397</v>
      </c>
      <c r="AM361" s="98" t="s">
        <v>397</v>
      </c>
      <c r="AN361" s="98" t="s">
        <v>397</v>
      </c>
      <c r="AO361" s="98" t="s">
        <v>397</v>
      </c>
      <c r="AP361" s="98" t="s">
        <v>397</v>
      </c>
      <c r="AQ361" s="98" t="s">
        <v>397</v>
      </c>
      <c r="AR361" s="98" t="s">
        <v>397</v>
      </c>
      <c r="AS361" s="98" t="s">
        <v>397</v>
      </c>
      <c r="AT361" s="98" t="s">
        <v>397</v>
      </c>
      <c r="AU361" s="98" t="s">
        <v>397</v>
      </c>
      <c r="AV361" s="98" t="s">
        <v>397</v>
      </c>
      <c r="AW361" s="98" t="s">
        <v>397</v>
      </c>
      <c r="AX361" s="98" t="s">
        <v>397</v>
      </c>
      <c r="AY361" s="98" t="s">
        <v>397</v>
      </c>
      <c r="AZ361" s="98" t="s">
        <v>397</v>
      </c>
      <c r="BA361" s="98" t="s">
        <v>397</v>
      </c>
      <c r="BB361" s="98" t="s">
        <v>397</v>
      </c>
      <c r="BC361" s="98" t="s">
        <v>397</v>
      </c>
      <c r="BD361" s="98" t="s">
        <v>397</v>
      </c>
      <c r="BE361" s="98" t="s">
        <v>397</v>
      </c>
      <c r="BF361" s="98" t="s">
        <v>397</v>
      </c>
      <c r="BG361" s="98" t="s">
        <v>397</v>
      </c>
      <c r="BH361" s="98" t="s">
        <v>397</v>
      </c>
      <c r="BI361" s="98" t="s">
        <v>397</v>
      </c>
      <c r="BJ361" s="98" t="s">
        <v>397</v>
      </c>
      <c r="BK361" s="98" t="s">
        <v>397</v>
      </c>
      <c r="BL361" s="98" t="s">
        <v>397</v>
      </c>
      <c r="BM361" s="98" t="s">
        <v>397</v>
      </c>
      <c r="BN361" s="98" t="s">
        <v>397</v>
      </c>
      <c r="BO361" s="98" t="s">
        <v>397</v>
      </c>
      <c r="BP361" s="98" t="s">
        <v>397</v>
      </c>
      <c r="BQ361" s="98" t="s">
        <v>397</v>
      </c>
      <c r="BR361" s="98" t="s">
        <v>397</v>
      </c>
      <c r="BS361" s="98" t="s">
        <v>397</v>
      </c>
      <c r="BT361" s="98" t="s">
        <v>397</v>
      </c>
      <c r="BU361" s="98" t="s">
        <v>397</v>
      </c>
      <c r="BV361" s="98" t="s">
        <v>397</v>
      </c>
      <c r="BW361" s="98" t="s">
        <v>397</v>
      </c>
      <c r="BX361" s="98" t="s">
        <v>397</v>
      </c>
      <c r="BY361" s="98" t="s">
        <v>397</v>
      </c>
      <c r="BZ361" s="98" t="s">
        <v>397</v>
      </c>
      <c r="CA361" s="98"/>
      <c r="CB361" s="98"/>
      <c r="CC361" s="98"/>
      <c r="CD361" s="98"/>
      <c r="CE361" s="98"/>
      <c r="CF361" s="98"/>
      <c r="CG361" s="98"/>
      <c r="CH361" s="98"/>
      <c r="CI361" s="98"/>
      <c r="CJ361" s="98"/>
      <c r="CK361" s="98"/>
      <c r="CL361" s="98"/>
      <c r="CM361" s="98"/>
      <c r="CN361" s="98"/>
      <c r="CO361" s="98"/>
      <c r="CP361" s="98"/>
      <c r="CQ361" s="98"/>
      <c r="CR361" s="98"/>
      <c r="CS361" s="98"/>
      <c r="CT361" s="98"/>
      <c r="CU361" s="98"/>
      <c r="CV361" s="98"/>
      <c r="CW361" s="98"/>
      <c r="CX361" s="98"/>
      <c r="CY361" s="98"/>
      <c r="CZ361" s="98"/>
      <c r="DA361" s="98"/>
      <c r="DB361" s="98"/>
      <c r="DV361" s="368"/>
      <c r="DW361" s="368"/>
      <c r="DX361" s="368"/>
      <c r="DY361" s="368"/>
      <c r="DZ361" s="368"/>
      <c r="EA361" s="368"/>
      <c r="EB361" s="368"/>
      <c r="EC361" s="368"/>
      <c r="ED361" s="368"/>
      <c r="EE361" s="368"/>
      <c r="EF361" s="368"/>
      <c r="EG361" s="368"/>
      <c r="EH361" s="368"/>
      <c r="EI361" s="368"/>
      <c r="EJ361" s="368"/>
      <c r="EK361" s="368"/>
      <c r="EL361" s="368"/>
      <c r="EM361" s="368"/>
      <c r="EN361" s="368"/>
      <c r="EO361" s="368"/>
      <c r="EP361" s="368"/>
      <c r="EQ361" s="368"/>
      <c r="ER361" s="368"/>
      <c r="ES361" s="368"/>
      <c r="ET361" s="368"/>
      <c r="EU361" s="368"/>
      <c r="EV361" s="368"/>
      <c r="EW361" s="368"/>
      <c r="EX361" s="368"/>
      <c r="EY361" s="368"/>
      <c r="EZ361" s="368"/>
      <c r="FA361" s="368"/>
      <c r="FB361" s="368"/>
      <c r="FC361" s="368"/>
      <c r="FD361" s="368"/>
      <c r="FE361" s="368"/>
      <c r="FF361" s="368"/>
      <c r="FG361" s="368"/>
      <c r="FH361" s="368"/>
      <c r="FI361" s="368"/>
      <c r="FJ361" s="368"/>
      <c r="FK361" s="368"/>
      <c r="FL361" s="368"/>
      <c r="FM361" s="368"/>
      <c r="FN361" s="368"/>
      <c r="FO361" s="368"/>
      <c r="FP361" s="368"/>
      <c r="FQ361" s="368"/>
      <c r="FR361" s="368"/>
      <c r="FS361" s="368"/>
      <c r="FT361" s="368"/>
      <c r="FU361" s="368"/>
      <c r="FV361" s="368"/>
      <c r="FW361" s="368"/>
      <c r="FX361" s="368"/>
      <c r="FY361" s="368"/>
      <c r="FZ361" s="368"/>
      <c r="GA361" s="368"/>
      <c r="GB361" s="368"/>
      <c r="GC361" s="368"/>
      <c r="GD361" s="368"/>
      <c r="GE361" s="368"/>
      <c r="GF361" s="368"/>
      <c r="GG361" s="368"/>
      <c r="GH361" s="368"/>
      <c r="GI361" s="368"/>
      <c r="GJ361" s="368"/>
      <c r="GK361" s="368"/>
      <c r="GL361" s="368"/>
      <c r="GM361" s="368"/>
      <c r="GN361" s="368"/>
      <c r="GO361" s="368"/>
      <c r="GP361" s="368"/>
      <c r="GQ361" s="368"/>
      <c r="GR361" s="368"/>
      <c r="GS361" s="368"/>
      <c r="GT361" s="368"/>
      <c r="GU361" s="368"/>
      <c r="GV361" s="368"/>
      <c r="GW361" s="368"/>
      <c r="GX361" s="368"/>
      <c r="GY361" s="368"/>
      <c r="GZ361" s="368"/>
      <c r="HA361" s="368"/>
      <c r="HB361" s="368"/>
      <c r="HC361" s="368"/>
      <c r="HD361" s="368"/>
      <c r="HE361" s="368"/>
      <c r="HF361" s="368"/>
      <c r="HG361" s="368"/>
      <c r="HH361" s="368"/>
      <c r="HI361" s="368"/>
      <c r="HJ361" s="368"/>
      <c r="HK361" s="368"/>
      <c r="HL361" s="368"/>
      <c r="HM361" s="368"/>
      <c r="HN361" s="368"/>
      <c r="HO361" s="368"/>
      <c r="HP361" s="368"/>
      <c r="HQ361" s="368"/>
      <c r="HR361" s="368"/>
      <c r="HS361" s="368"/>
      <c r="HT361" s="368"/>
      <c r="HU361" s="368"/>
      <c r="HV361" s="368"/>
      <c r="HW361" s="368"/>
      <c r="HX361" s="368"/>
      <c r="HY361" s="368"/>
      <c r="HZ361" s="368"/>
      <c r="IA361" s="368"/>
      <c r="IB361" s="368"/>
      <c r="IC361" s="368"/>
      <c r="ID361" s="368"/>
      <c r="IE361" s="368"/>
      <c r="IF361" s="368"/>
      <c r="IG361" s="368"/>
      <c r="IH361" s="368"/>
      <c r="II361" s="368"/>
      <c r="IJ361" s="368"/>
      <c r="IK361" s="368"/>
      <c r="IL361" s="368"/>
      <c r="IM361" s="368"/>
      <c r="IN361" s="368"/>
      <c r="IO361" s="368"/>
      <c r="IP361" s="368"/>
      <c r="IQ361" s="368"/>
      <c r="IR361" s="368"/>
      <c r="IS361" s="368"/>
      <c r="IT361" s="368"/>
      <c r="IU361" s="368"/>
      <c r="IV361" s="368"/>
      <c r="IW361" s="368"/>
      <c r="IX361" s="368"/>
      <c r="IY361" s="368"/>
      <c r="IZ361" s="368"/>
      <c r="JA361" s="368"/>
      <c r="JB361" s="368"/>
      <c r="JC361" s="368"/>
      <c r="JD361" s="368"/>
      <c r="JE361" s="368"/>
      <c r="JF361" s="368"/>
      <c r="JG361" s="368"/>
      <c r="JH361" s="368"/>
      <c r="JI361" s="368"/>
      <c r="JJ361" s="368"/>
      <c r="JK361" s="368"/>
      <c r="JL361" s="368"/>
      <c r="JM361" s="368"/>
      <c r="JN361" s="368"/>
      <c r="JO361" s="368"/>
      <c r="JP361" s="368"/>
      <c r="JQ361" s="368"/>
      <c r="JR361" s="368"/>
      <c r="JS361" s="368"/>
      <c r="JT361" s="368"/>
      <c r="JU361" s="368"/>
      <c r="JV361" s="368"/>
      <c r="JW361" s="368"/>
      <c r="JX361" s="368"/>
      <c r="JY361" s="368"/>
      <c r="JZ361" s="368"/>
      <c r="KA361" s="368"/>
      <c r="KB361" s="368"/>
      <c r="KC361" s="368"/>
      <c r="KD361" s="368"/>
      <c r="KE361" s="368"/>
      <c r="KF361" s="368"/>
      <c r="KG361" s="368"/>
      <c r="KH361" s="368"/>
      <c r="KI361" s="368"/>
      <c r="KJ361" s="368"/>
      <c r="KK361" s="368"/>
      <c r="KL361" s="368"/>
      <c r="KM361" s="368"/>
      <c r="KN361" s="368"/>
      <c r="KO361" s="368"/>
      <c r="KP361" s="368"/>
      <c r="KQ361" s="368"/>
      <c r="KR361" s="368"/>
      <c r="KS361" s="368"/>
      <c r="KT361" s="368"/>
      <c r="KU361" s="368"/>
      <c r="KV361" s="368"/>
      <c r="KW361" s="368"/>
      <c r="KX361" s="368"/>
      <c r="LH361" s="368"/>
      <c r="LI361" s="368"/>
      <c r="LJ361" s="368"/>
      <c r="LK361" s="368"/>
      <c r="LL361" s="368"/>
      <c r="LM361" s="368"/>
      <c r="LN361" s="368"/>
      <c r="LO361" s="368"/>
      <c r="LP361" s="368"/>
      <c r="LQ361" s="368"/>
      <c r="LR361" s="368"/>
      <c r="LS361" s="368"/>
      <c r="LT361" s="368"/>
      <c r="LU361" s="368"/>
      <c r="LV361" s="368"/>
      <c r="LW361" s="368"/>
      <c r="LX361" s="368"/>
      <c r="LY361" s="368"/>
      <c r="LZ361" s="368"/>
      <c r="MA361" s="368"/>
      <c r="MB361" s="368"/>
      <c r="MC361" s="368"/>
      <c r="MD361" s="368"/>
      <c r="ME361" s="368"/>
      <c r="MF361" s="368"/>
      <c r="MG361" s="368"/>
      <c r="MH361" s="368"/>
      <c r="MI361" s="368"/>
      <c r="MJ361" s="368"/>
      <c r="MK361" s="368"/>
      <c r="ML361" s="368"/>
      <c r="MM361" s="368"/>
      <c r="MN361" s="368"/>
      <c r="MO361" s="368"/>
      <c r="MP361" s="368"/>
      <c r="MQ361" s="368"/>
      <c r="MR361" s="368"/>
      <c r="MS361" s="368"/>
      <c r="MT361" s="368"/>
      <c r="MU361" s="368"/>
      <c r="MV361" s="368"/>
      <c r="MW361" s="368"/>
      <c r="MX361" s="368"/>
      <c r="MY361" s="368"/>
      <c r="MZ361" s="368"/>
      <c r="NA361" s="368"/>
      <c r="NB361" s="368"/>
      <c r="NC361" s="368"/>
      <c r="ND361" s="368"/>
      <c r="NE361" s="368"/>
      <c r="NF361" s="368"/>
      <c r="NG361" s="368"/>
      <c r="NH361" s="368"/>
      <c r="NI361" s="368"/>
      <c r="NJ361" s="368"/>
      <c r="NK361" s="368"/>
      <c r="NL361" s="368"/>
      <c r="NM361" s="368"/>
      <c r="NN361" s="368"/>
      <c r="NO361" s="368"/>
      <c r="NP361" s="368"/>
      <c r="NQ361" s="368"/>
      <c r="NR361" s="368"/>
      <c r="NS361" s="368"/>
      <c r="NT361" s="368"/>
      <c r="NU361" s="368"/>
      <c r="NV361" s="368"/>
      <c r="NW361" s="368"/>
      <c r="NX361" s="368"/>
      <c r="NY361" s="368"/>
      <c r="NZ361" s="368"/>
      <c r="OA361" s="368"/>
      <c r="OB361" s="368"/>
      <c r="OC361" s="368"/>
      <c r="OD361" s="368"/>
      <c r="OE361" s="368"/>
      <c r="OF361" s="368"/>
      <c r="OG361" s="368"/>
      <c r="OH361" s="368"/>
      <c r="OI361" s="368"/>
      <c r="OJ361" s="368"/>
      <c r="OK361" s="368"/>
      <c r="OL361" s="368"/>
      <c r="OM361" s="368"/>
      <c r="ON361" s="368"/>
      <c r="OO361" s="368"/>
      <c r="OP361" s="368"/>
      <c r="OQ361" s="368"/>
      <c r="OR361" s="368"/>
      <c r="OS361" s="368"/>
      <c r="OT361" s="368"/>
      <c r="OU361" s="368"/>
      <c r="OV361" s="368"/>
      <c r="OW361" s="368"/>
      <c r="OX361" s="368"/>
      <c r="OY361" s="368"/>
      <c r="OZ361" s="368"/>
      <c r="PA361" s="368"/>
      <c r="PB361" s="368"/>
      <c r="PC361" s="368"/>
      <c r="PD361" s="368"/>
      <c r="PE361" s="368"/>
      <c r="PF361" s="368"/>
      <c r="PG361" s="368"/>
      <c r="PH361" s="368"/>
      <c r="PI361" s="368"/>
      <c r="PJ361" s="368"/>
      <c r="PK361" s="368"/>
      <c r="PL361" s="368"/>
      <c r="PM361" s="368"/>
      <c r="PN361" s="368"/>
      <c r="PO361" s="368"/>
      <c r="PP361" s="368"/>
      <c r="PQ361" s="368"/>
      <c r="PR361" s="368"/>
      <c r="PS361" s="368"/>
      <c r="PT361" s="368"/>
      <c r="PU361" s="368"/>
      <c r="PV361" s="368"/>
      <c r="PW361" s="368"/>
      <c r="PX361" s="368"/>
      <c r="PY361" s="368"/>
      <c r="PZ361" s="368"/>
      <c r="QA361" s="368"/>
      <c r="QB361" s="368"/>
      <c r="QC361" s="368"/>
      <c r="QD361" s="368"/>
      <c r="QE361" s="368"/>
      <c r="QF361" s="368"/>
      <c r="QG361" s="368"/>
      <c r="QH361" s="368"/>
      <c r="QI361" s="368"/>
      <c r="QJ361" s="368"/>
      <c r="QK361" s="368"/>
      <c r="QL361" s="368"/>
      <c r="QM361" s="368"/>
      <c r="QN361" s="368"/>
      <c r="QO361" s="368"/>
      <c r="QP361" s="368"/>
      <c r="QQ361" s="368"/>
      <c r="QR361" s="368"/>
      <c r="QS361" s="368"/>
      <c r="QT361" s="368"/>
      <c r="QU361" s="368"/>
      <c r="QV361" s="368"/>
      <c r="QW361" s="368"/>
      <c r="QX361" s="368"/>
      <c r="QY361" s="368"/>
      <c r="QZ361" s="368"/>
      <c r="RA361" s="368"/>
      <c r="RB361" s="368"/>
      <c r="RC361" s="368"/>
      <c r="RD361" s="368"/>
      <c r="RE361" s="368"/>
      <c r="RF361" s="368"/>
      <c r="RG361" s="368"/>
      <c r="RH361" s="368"/>
      <c r="RI361" s="368"/>
      <c r="RJ361" s="368"/>
      <c r="RK361" s="368"/>
      <c r="RL361" s="368"/>
      <c r="RM361" s="368"/>
      <c r="RN361" s="368"/>
      <c r="RO361" s="368"/>
      <c r="RP361" s="368"/>
      <c r="RQ361" s="368"/>
      <c r="RR361" s="368"/>
      <c r="RS361" s="368"/>
      <c r="RT361" s="368"/>
      <c r="RU361" s="368"/>
      <c r="RV361" s="368"/>
      <c r="RW361" s="368"/>
      <c r="RX361" s="368"/>
      <c r="RY361" s="368"/>
      <c r="RZ361" s="368"/>
      <c r="SA361" s="368"/>
      <c r="SB361" s="368"/>
      <c r="SC361" s="368"/>
      <c r="SD361" s="368"/>
      <c r="SE361" s="368"/>
      <c r="SF361" s="368"/>
      <c r="SG361" s="368"/>
    </row>
    <row r="362" spans="1:501">
      <c r="A362" s="368"/>
      <c r="B362" s="368"/>
      <c r="C362" s="368"/>
      <c r="D362" s="368"/>
      <c r="E362" s="368"/>
      <c r="F362" s="368"/>
      <c r="G362" s="368"/>
      <c r="H362" s="368"/>
      <c r="I362" s="368"/>
      <c r="J362" s="368"/>
      <c r="K362" s="368"/>
      <c r="L362" s="368"/>
      <c r="M362" s="368"/>
      <c r="N362" s="368"/>
      <c r="O362" s="385"/>
      <c r="P362" s="368"/>
      <c r="Q362" s="368"/>
      <c r="R362" s="368"/>
      <c r="S362" s="368"/>
      <c r="T362" s="368"/>
      <c r="U362" s="368"/>
      <c r="V362" s="368"/>
      <c r="W362" s="368"/>
      <c r="X362" s="368"/>
      <c r="Y362" s="368"/>
      <c r="Z362" s="368"/>
      <c r="AA362" s="368"/>
      <c r="AB362" s="368"/>
      <c r="AC362" s="368"/>
      <c r="AD362" s="368"/>
      <c r="AE362" s="368"/>
      <c r="AF362" s="368"/>
      <c r="AG362" s="368"/>
      <c r="AH362" s="98" t="s">
        <v>397</v>
      </c>
      <c r="AI362" s="98" t="s">
        <v>397</v>
      </c>
      <c r="AJ362" s="98" t="s">
        <v>397</v>
      </c>
      <c r="AK362" s="98" t="s">
        <v>397</v>
      </c>
      <c r="AL362" s="98" t="s">
        <v>397</v>
      </c>
      <c r="AM362" s="98" t="s">
        <v>397</v>
      </c>
      <c r="AN362" s="98" t="s">
        <v>397</v>
      </c>
      <c r="AO362" s="98" t="s">
        <v>397</v>
      </c>
      <c r="AP362" s="98" t="s">
        <v>397</v>
      </c>
      <c r="AQ362" s="98" t="s">
        <v>397</v>
      </c>
      <c r="AR362" s="98" t="s">
        <v>397</v>
      </c>
      <c r="AS362" s="98" t="s">
        <v>397</v>
      </c>
      <c r="AT362" s="98" t="s">
        <v>397</v>
      </c>
      <c r="AU362" s="98" t="s">
        <v>397</v>
      </c>
      <c r="AV362" s="98" t="s">
        <v>397</v>
      </c>
      <c r="AW362" s="98" t="s">
        <v>397</v>
      </c>
      <c r="AX362" s="98" t="s">
        <v>397</v>
      </c>
      <c r="AY362" s="98" t="s">
        <v>397</v>
      </c>
      <c r="AZ362" s="98" t="s">
        <v>397</v>
      </c>
      <c r="BA362" s="98" t="s">
        <v>397</v>
      </c>
      <c r="BB362" s="98" t="s">
        <v>397</v>
      </c>
      <c r="BC362" s="98" t="s">
        <v>397</v>
      </c>
      <c r="BD362" s="98" t="s">
        <v>397</v>
      </c>
      <c r="BE362" s="98" t="s">
        <v>397</v>
      </c>
      <c r="BF362" s="98" t="s">
        <v>397</v>
      </c>
      <c r="BG362" s="98" t="s">
        <v>397</v>
      </c>
      <c r="BH362" s="98" t="s">
        <v>397</v>
      </c>
      <c r="BI362" s="98" t="s">
        <v>397</v>
      </c>
      <c r="BJ362" s="98" t="s">
        <v>397</v>
      </c>
      <c r="BK362" s="98" t="s">
        <v>397</v>
      </c>
      <c r="BL362" s="98" t="s">
        <v>397</v>
      </c>
      <c r="BM362" s="98" t="s">
        <v>397</v>
      </c>
      <c r="BN362" s="98" t="s">
        <v>397</v>
      </c>
      <c r="BO362" s="98" t="s">
        <v>397</v>
      </c>
      <c r="BP362" s="98" t="s">
        <v>397</v>
      </c>
      <c r="BQ362" s="98" t="s">
        <v>397</v>
      </c>
      <c r="BR362" s="98" t="s">
        <v>397</v>
      </c>
      <c r="BS362" s="98" t="s">
        <v>397</v>
      </c>
      <c r="BT362" s="98" t="s">
        <v>397</v>
      </c>
      <c r="BU362" s="98" t="s">
        <v>397</v>
      </c>
      <c r="BV362" s="98" t="s">
        <v>397</v>
      </c>
      <c r="BW362" s="98" t="s">
        <v>397</v>
      </c>
      <c r="BX362" s="98" t="s">
        <v>397</v>
      </c>
      <c r="BY362" s="98" t="s">
        <v>397</v>
      </c>
      <c r="BZ362" s="98" t="s">
        <v>397</v>
      </c>
      <c r="CA362" s="98"/>
      <c r="CB362" s="98"/>
      <c r="CC362" s="98"/>
      <c r="CD362" s="98"/>
      <c r="CE362" s="98"/>
      <c r="CF362" s="98"/>
      <c r="CG362" s="98"/>
      <c r="CH362" s="98"/>
      <c r="CI362" s="98"/>
      <c r="CJ362" s="98"/>
      <c r="CK362" s="98"/>
      <c r="CL362" s="98"/>
      <c r="CM362" s="98"/>
      <c r="CN362" s="98"/>
      <c r="CO362" s="98"/>
      <c r="CP362" s="98"/>
      <c r="CQ362" s="98"/>
      <c r="CR362" s="98"/>
      <c r="CS362" s="98"/>
      <c r="CT362" s="98"/>
      <c r="CU362" s="98"/>
      <c r="CV362" s="98"/>
      <c r="CW362" s="98"/>
      <c r="CX362" s="98"/>
      <c r="CY362" s="98"/>
      <c r="CZ362" s="98"/>
      <c r="DA362" s="98"/>
      <c r="DB362" s="98"/>
      <c r="DV362" s="368"/>
      <c r="DW362" s="368"/>
      <c r="DX362" s="368"/>
      <c r="DY362" s="368"/>
      <c r="DZ362" s="368"/>
      <c r="EA362" s="368"/>
      <c r="EB362" s="368"/>
      <c r="EC362" s="368"/>
      <c r="ED362" s="368"/>
      <c r="EE362" s="368"/>
      <c r="EF362" s="368"/>
      <c r="EG362" s="368"/>
      <c r="EH362" s="368"/>
      <c r="EI362" s="368"/>
      <c r="EJ362" s="368"/>
      <c r="EK362" s="368"/>
      <c r="EL362" s="368"/>
      <c r="EM362" s="368"/>
      <c r="EN362" s="368"/>
      <c r="EO362" s="368"/>
      <c r="EP362" s="368"/>
      <c r="EQ362" s="368"/>
      <c r="ER362" s="368"/>
      <c r="ES362" s="368"/>
      <c r="ET362" s="368"/>
      <c r="EU362" s="368"/>
      <c r="EV362" s="368"/>
      <c r="EW362" s="368"/>
      <c r="EX362" s="368"/>
      <c r="EY362" s="368"/>
      <c r="EZ362" s="368"/>
      <c r="FA362" s="368"/>
      <c r="FB362" s="368"/>
      <c r="FC362" s="368"/>
      <c r="FD362" s="368"/>
      <c r="FE362" s="368"/>
      <c r="FF362" s="368"/>
      <c r="FG362" s="368"/>
      <c r="FH362" s="368"/>
      <c r="FI362" s="368"/>
      <c r="FJ362" s="368"/>
      <c r="FK362" s="368"/>
      <c r="FL362" s="368"/>
      <c r="FM362" s="368"/>
      <c r="FN362" s="368"/>
      <c r="FO362" s="368"/>
      <c r="FP362" s="368"/>
      <c r="FQ362" s="368"/>
      <c r="FR362" s="368"/>
      <c r="FS362" s="368"/>
      <c r="FT362" s="368"/>
      <c r="FU362" s="368"/>
      <c r="FV362" s="368"/>
      <c r="FW362" s="368"/>
      <c r="FX362" s="368"/>
      <c r="FY362" s="368"/>
      <c r="FZ362" s="368"/>
      <c r="GA362" s="368"/>
      <c r="GB362" s="368"/>
      <c r="GC362" s="368"/>
      <c r="GD362" s="368"/>
      <c r="GE362" s="368"/>
      <c r="GF362" s="368"/>
      <c r="GG362" s="368"/>
      <c r="GH362" s="368"/>
      <c r="GI362" s="368"/>
      <c r="GJ362" s="368"/>
      <c r="GK362" s="368"/>
      <c r="GL362" s="368"/>
      <c r="GM362" s="368"/>
      <c r="GN362" s="368"/>
      <c r="GO362" s="368"/>
      <c r="GP362" s="368"/>
      <c r="GQ362" s="368"/>
      <c r="GR362" s="368"/>
      <c r="GS362" s="368"/>
      <c r="GT362" s="368"/>
      <c r="GU362" s="368"/>
      <c r="GV362" s="368"/>
      <c r="GW362" s="368"/>
      <c r="GX362" s="368"/>
      <c r="GY362" s="368"/>
      <c r="GZ362" s="368"/>
      <c r="HA362" s="368"/>
      <c r="HB362" s="368"/>
      <c r="HC362" s="368"/>
      <c r="HD362" s="368"/>
      <c r="HE362" s="368"/>
      <c r="HF362" s="368"/>
      <c r="HG362" s="368"/>
      <c r="HH362" s="368"/>
      <c r="HI362" s="368"/>
      <c r="HJ362" s="368"/>
      <c r="HK362" s="368"/>
      <c r="HL362" s="368"/>
      <c r="HM362" s="368"/>
      <c r="HN362" s="368"/>
      <c r="HO362" s="368"/>
      <c r="HP362" s="368"/>
      <c r="HQ362" s="368"/>
      <c r="HR362" s="368"/>
      <c r="HS362" s="368"/>
      <c r="HT362" s="368"/>
      <c r="HU362" s="368"/>
      <c r="HV362" s="368"/>
      <c r="HW362" s="368"/>
      <c r="HX362" s="368"/>
      <c r="HY362" s="368"/>
      <c r="HZ362" s="368"/>
      <c r="IA362" s="368"/>
      <c r="IB362" s="368"/>
      <c r="IC362" s="368"/>
      <c r="ID362" s="368"/>
      <c r="IE362" s="368"/>
      <c r="IF362" s="368"/>
      <c r="IG362" s="368"/>
      <c r="IH362" s="368"/>
      <c r="II362" s="368"/>
      <c r="IJ362" s="368"/>
      <c r="IK362" s="368"/>
      <c r="IL362" s="368"/>
      <c r="IM362" s="368"/>
      <c r="IN362" s="368"/>
      <c r="IO362" s="368"/>
      <c r="IP362" s="368"/>
      <c r="IQ362" s="368"/>
      <c r="IR362" s="368"/>
      <c r="IS362" s="368"/>
      <c r="IT362" s="368"/>
      <c r="IU362" s="368"/>
      <c r="IV362" s="368"/>
      <c r="IW362" s="368"/>
      <c r="IX362" s="368"/>
      <c r="IY362" s="368"/>
      <c r="IZ362" s="368"/>
      <c r="JA362" s="368"/>
      <c r="JB362" s="368"/>
      <c r="JC362" s="368"/>
      <c r="JD362" s="368"/>
      <c r="JE362" s="368"/>
      <c r="JF362" s="368"/>
      <c r="JG362" s="368"/>
      <c r="JH362" s="368"/>
      <c r="JI362" s="368"/>
      <c r="JJ362" s="368"/>
      <c r="JK362" s="368"/>
      <c r="JL362" s="368"/>
      <c r="JM362" s="368"/>
      <c r="JN362" s="368"/>
      <c r="JO362" s="368"/>
      <c r="JP362" s="368"/>
      <c r="JQ362" s="368"/>
      <c r="JR362" s="368"/>
      <c r="JS362" s="368"/>
      <c r="JT362" s="368"/>
      <c r="JU362" s="368"/>
      <c r="JV362" s="368"/>
      <c r="JW362" s="368"/>
      <c r="JX362" s="368"/>
      <c r="JY362" s="368"/>
      <c r="JZ362" s="368"/>
      <c r="KA362" s="368"/>
      <c r="KB362" s="368"/>
      <c r="KC362" s="368"/>
      <c r="KD362" s="368"/>
      <c r="KE362" s="368"/>
      <c r="KF362" s="368"/>
      <c r="KG362" s="368"/>
      <c r="KH362" s="368"/>
      <c r="KI362" s="368"/>
      <c r="KJ362" s="368"/>
      <c r="KK362" s="368"/>
      <c r="KL362" s="368"/>
      <c r="KM362" s="368"/>
      <c r="KN362" s="368"/>
      <c r="KO362" s="368"/>
      <c r="KP362" s="368"/>
      <c r="KQ362" s="368"/>
      <c r="KR362" s="368"/>
      <c r="KS362" s="368"/>
      <c r="KT362" s="368"/>
      <c r="KU362" s="368"/>
      <c r="KV362" s="368"/>
      <c r="KW362" s="368"/>
      <c r="KX362" s="368"/>
      <c r="LH362" s="368"/>
      <c r="LI362" s="368"/>
      <c r="LJ362" s="368"/>
      <c r="LK362" s="368"/>
      <c r="LL362" s="368"/>
      <c r="LM362" s="368"/>
      <c r="LN362" s="368"/>
      <c r="LO362" s="368"/>
      <c r="LP362" s="368"/>
      <c r="LQ362" s="368"/>
      <c r="LR362" s="368"/>
      <c r="LS362" s="368"/>
      <c r="LT362" s="368"/>
      <c r="LU362" s="368"/>
      <c r="LV362" s="368"/>
      <c r="LW362" s="368"/>
      <c r="LX362" s="368"/>
      <c r="LY362" s="368"/>
      <c r="LZ362" s="368"/>
      <c r="MA362" s="368"/>
      <c r="MB362" s="368"/>
      <c r="MC362" s="368"/>
      <c r="MD362" s="368"/>
      <c r="ME362" s="368"/>
      <c r="MF362" s="368"/>
      <c r="MG362" s="368"/>
      <c r="MH362" s="368"/>
      <c r="MI362" s="368"/>
      <c r="MJ362" s="368"/>
      <c r="MK362" s="368"/>
      <c r="ML362" s="368"/>
      <c r="MM362" s="368"/>
      <c r="MN362" s="368"/>
      <c r="MO362" s="368"/>
      <c r="MP362" s="368"/>
      <c r="MQ362" s="368"/>
      <c r="MR362" s="368"/>
      <c r="MS362" s="368"/>
      <c r="MT362" s="368"/>
      <c r="MU362" s="368"/>
      <c r="MV362" s="368"/>
      <c r="MW362" s="368"/>
      <c r="MX362" s="368"/>
      <c r="MY362" s="368"/>
      <c r="MZ362" s="368"/>
      <c r="NA362" s="368"/>
      <c r="NB362" s="368"/>
      <c r="NC362" s="368"/>
      <c r="ND362" s="368"/>
      <c r="NE362" s="368"/>
      <c r="NF362" s="368"/>
      <c r="NG362" s="368"/>
      <c r="NH362" s="368"/>
      <c r="NI362" s="368"/>
      <c r="NJ362" s="368"/>
      <c r="NK362" s="368"/>
      <c r="NL362" s="368"/>
      <c r="NM362" s="368"/>
      <c r="NN362" s="368"/>
      <c r="NO362" s="368"/>
      <c r="NP362" s="368"/>
      <c r="NQ362" s="368"/>
      <c r="NR362" s="368"/>
      <c r="NS362" s="368"/>
      <c r="NT362" s="368"/>
      <c r="NU362" s="368"/>
      <c r="NV362" s="368"/>
      <c r="NW362" s="368"/>
      <c r="NX362" s="368"/>
      <c r="NY362" s="368"/>
      <c r="NZ362" s="368"/>
      <c r="OA362" s="368"/>
      <c r="OB362" s="368"/>
      <c r="OC362" s="368"/>
      <c r="OD362" s="368"/>
      <c r="OE362" s="368"/>
      <c r="OF362" s="368"/>
      <c r="OG362" s="368"/>
      <c r="OH362" s="368"/>
      <c r="OI362" s="368"/>
      <c r="OJ362" s="368"/>
      <c r="OK362" s="368"/>
      <c r="OL362" s="368"/>
      <c r="OM362" s="368"/>
      <c r="ON362" s="368"/>
      <c r="OO362" s="368"/>
      <c r="OP362" s="368"/>
      <c r="OQ362" s="368"/>
      <c r="OR362" s="368"/>
      <c r="OS362" s="368"/>
      <c r="OT362" s="368"/>
      <c r="OU362" s="368"/>
      <c r="OV362" s="368"/>
      <c r="OW362" s="368"/>
      <c r="OX362" s="368"/>
      <c r="OY362" s="368"/>
      <c r="OZ362" s="368"/>
      <c r="PA362" s="368"/>
      <c r="PB362" s="368"/>
      <c r="PC362" s="368"/>
      <c r="PD362" s="368"/>
      <c r="PE362" s="368"/>
      <c r="PF362" s="368"/>
      <c r="PG362" s="368"/>
      <c r="PH362" s="368"/>
      <c r="PI362" s="368"/>
      <c r="PJ362" s="368"/>
      <c r="PK362" s="368"/>
      <c r="PL362" s="368"/>
      <c r="PM362" s="368"/>
      <c r="PN362" s="368"/>
      <c r="PO362" s="368"/>
      <c r="PP362" s="368"/>
      <c r="PQ362" s="368"/>
      <c r="PR362" s="368"/>
      <c r="PS362" s="368"/>
      <c r="PT362" s="368"/>
      <c r="PU362" s="368"/>
      <c r="PV362" s="368"/>
      <c r="PW362" s="368"/>
      <c r="PX362" s="368"/>
      <c r="PY362" s="368"/>
      <c r="PZ362" s="368"/>
      <c r="QA362" s="368"/>
      <c r="QB362" s="368"/>
      <c r="QC362" s="368"/>
      <c r="QD362" s="368"/>
      <c r="QE362" s="368"/>
      <c r="QF362" s="368"/>
      <c r="QG362" s="368"/>
      <c r="QH362" s="368"/>
      <c r="QI362" s="368"/>
      <c r="QJ362" s="368"/>
      <c r="QK362" s="368"/>
      <c r="QL362" s="368"/>
      <c r="QM362" s="368"/>
      <c r="QN362" s="368"/>
      <c r="QO362" s="368"/>
      <c r="QP362" s="368"/>
      <c r="QQ362" s="368"/>
      <c r="QR362" s="368"/>
      <c r="QS362" s="368"/>
      <c r="QT362" s="368"/>
      <c r="QU362" s="368"/>
      <c r="QV362" s="368"/>
      <c r="QW362" s="368"/>
      <c r="QX362" s="368"/>
      <c r="QY362" s="368"/>
      <c r="QZ362" s="368"/>
      <c r="RA362" s="368"/>
      <c r="RB362" s="368"/>
      <c r="RC362" s="368"/>
      <c r="RD362" s="368"/>
      <c r="RE362" s="368"/>
      <c r="RF362" s="368"/>
      <c r="RG362" s="368"/>
      <c r="RH362" s="368"/>
      <c r="RI362" s="368"/>
      <c r="RJ362" s="368"/>
      <c r="RK362" s="368"/>
      <c r="RL362" s="368"/>
      <c r="RM362" s="368"/>
      <c r="RN362" s="368"/>
      <c r="RO362" s="368"/>
      <c r="RP362" s="368"/>
      <c r="RQ362" s="368"/>
      <c r="RR362" s="368"/>
      <c r="RS362" s="368"/>
      <c r="RT362" s="368"/>
      <c r="RU362" s="368"/>
      <c r="RV362" s="368"/>
      <c r="RW362" s="368"/>
      <c r="RX362" s="368"/>
      <c r="RY362" s="368"/>
      <c r="RZ362" s="368"/>
      <c r="SA362" s="368"/>
      <c r="SB362" s="368"/>
      <c r="SC362" s="368"/>
      <c r="SD362" s="368"/>
      <c r="SE362" s="368"/>
      <c r="SF362" s="368"/>
      <c r="SG362" s="368"/>
    </row>
    <row r="363" spans="1:501">
      <c r="A363" s="368"/>
      <c r="B363" s="368"/>
      <c r="C363" s="368"/>
      <c r="D363" s="368"/>
      <c r="E363" s="368"/>
      <c r="F363" s="368"/>
      <c r="G363" s="368"/>
      <c r="H363" s="368"/>
      <c r="I363" s="368"/>
      <c r="J363" s="368"/>
      <c r="K363" s="368"/>
      <c r="L363" s="368"/>
      <c r="M363" s="368"/>
      <c r="N363" s="368"/>
      <c r="O363" s="385"/>
      <c r="P363" s="368"/>
      <c r="Q363" s="368"/>
      <c r="R363" s="368"/>
      <c r="S363" s="368"/>
      <c r="T363" s="368"/>
      <c r="U363" s="368"/>
      <c r="V363" s="368"/>
      <c r="W363" s="368"/>
      <c r="X363" s="368"/>
      <c r="Y363" s="368"/>
      <c r="Z363" s="368"/>
      <c r="AA363" s="368"/>
      <c r="AB363" s="368"/>
      <c r="AC363" s="368"/>
      <c r="AD363" s="368"/>
      <c r="AE363" s="368"/>
      <c r="AF363" s="368"/>
      <c r="AG363" s="368"/>
      <c r="AH363" s="98" t="s">
        <v>397</v>
      </c>
      <c r="AI363" s="98" t="s">
        <v>397</v>
      </c>
      <c r="AJ363" s="98" t="s">
        <v>397</v>
      </c>
      <c r="AK363" s="98" t="s">
        <v>397</v>
      </c>
      <c r="AL363" s="98" t="s">
        <v>397</v>
      </c>
      <c r="AM363" s="98" t="s">
        <v>397</v>
      </c>
      <c r="AN363" s="98" t="s">
        <v>397</v>
      </c>
      <c r="AO363" s="98" t="s">
        <v>397</v>
      </c>
      <c r="AP363" s="98" t="s">
        <v>397</v>
      </c>
      <c r="AQ363" s="98" t="s">
        <v>397</v>
      </c>
      <c r="AR363" s="98" t="s">
        <v>397</v>
      </c>
      <c r="AS363" s="98" t="s">
        <v>397</v>
      </c>
      <c r="AT363" s="98" t="s">
        <v>397</v>
      </c>
      <c r="AU363" s="98" t="s">
        <v>397</v>
      </c>
      <c r="AV363" s="98" t="s">
        <v>397</v>
      </c>
      <c r="AW363" s="98" t="s">
        <v>397</v>
      </c>
      <c r="AX363" s="98" t="s">
        <v>397</v>
      </c>
      <c r="AY363" s="98" t="s">
        <v>397</v>
      </c>
      <c r="AZ363" s="98" t="s">
        <v>397</v>
      </c>
      <c r="BA363" s="98" t="s">
        <v>397</v>
      </c>
      <c r="BB363" s="98" t="s">
        <v>397</v>
      </c>
      <c r="BC363" s="98" t="s">
        <v>397</v>
      </c>
      <c r="BD363" s="98" t="s">
        <v>397</v>
      </c>
      <c r="BE363" s="98" t="s">
        <v>397</v>
      </c>
      <c r="BF363" s="98" t="s">
        <v>397</v>
      </c>
      <c r="BG363" s="98" t="s">
        <v>397</v>
      </c>
      <c r="BH363" s="98" t="s">
        <v>397</v>
      </c>
      <c r="BI363" s="98" t="s">
        <v>397</v>
      </c>
      <c r="BJ363" s="98" t="s">
        <v>397</v>
      </c>
      <c r="BK363" s="98" t="s">
        <v>397</v>
      </c>
      <c r="BL363" s="98" t="s">
        <v>397</v>
      </c>
      <c r="BM363" s="98" t="s">
        <v>397</v>
      </c>
      <c r="BN363" s="98" t="s">
        <v>397</v>
      </c>
      <c r="BO363" s="98" t="s">
        <v>397</v>
      </c>
      <c r="BP363" s="98" t="s">
        <v>397</v>
      </c>
      <c r="BQ363" s="98" t="s">
        <v>397</v>
      </c>
      <c r="BR363" s="98" t="s">
        <v>397</v>
      </c>
      <c r="BS363" s="98" t="s">
        <v>397</v>
      </c>
      <c r="BT363" s="98" t="s">
        <v>397</v>
      </c>
      <c r="BU363" s="98" t="s">
        <v>397</v>
      </c>
      <c r="BV363" s="98" t="s">
        <v>397</v>
      </c>
      <c r="BW363" s="98" t="s">
        <v>397</v>
      </c>
      <c r="BX363" s="98" t="s">
        <v>397</v>
      </c>
      <c r="BY363" s="98" t="s">
        <v>397</v>
      </c>
      <c r="BZ363" s="98" t="s">
        <v>397</v>
      </c>
      <c r="CA363" s="98"/>
      <c r="CB363" s="98"/>
      <c r="CC363" s="98"/>
      <c r="CD363" s="98"/>
      <c r="CE363" s="98"/>
      <c r="CF363" s="98"/>
      <c r="CG363" s="98"/>
      <c r="CH363" s="98"/>
      <c r="CI363" s="98"/>
      <c r="CJ363" s="98"/>
      <c r="CK363" s="98"/>
      <c r="CL363" s="98"/>
      <c r="CM363" s="98"/>
      <c r="CN363" s="98"/>
      <c r="CO363" s="98"/>
      <c r="CP363" s="98"/>
      <c r="CQ363" s="98"/>
      <c r="CR363" s="98"/>
      <c r="CS363" s="98"/>
      <c r="CT363" s="98"/>
      <c r="CU363" s="98"/>
      <c r="CV363" s="98"/>
      <c r="CW363" s="98"/>
      <c r="CX363" s="98"/>
      <c r="CY363" s="98"/>
      <c r="CZ363" s="98"/>
      <c r="DA363" s="98"/>
      <c r="DB363" s="98"/>
      <c r="DV363" s="368"/>
      <c r="DW363" s="368"/>
      <c r="DX363" s="368"/>
      <c r="DY363" s="368"/>
      <c r="DZ363" s="368"/>
      <c r="EA363" s="368"/>
      <c r="EB363" s="368"/>
      <c r="EC363" s="368"/>
      <c r="ED363" s="368"/>
      <c r="EE363" s="368"/>
      <c r="EF363" s="368"/>
      <c r="EG363" s="368"/>
      <c r="EH363" s="368"/>
      <c r="EI363" s="368"/>
      <c r="EJ363" s="368"/>
      <c r="EK363" s="368"/>
      <c r="EL363" s="368"/>
      <c r="EM363" s="368"/>
      <c r="EN363" s="368"/>
      <c r="EO363" s="368"/>
      <c r="EP363" s="368"/>
      <c r="EQ363" s="368"/>
      <c r="ER363" s="368"/>
      <c r="ES363" s="368"/>
      <c r="ET363" s="368"/>
      <c r="EU363" s="368"/>
      <c r="EV363" s="368"/>
      <c r="EW363" s="368"/>
      <c r="EX363" s="368"/>
      <c r="EY363" s="368"/>
      <c r="EZ363" s="368"/>
      <c r="FA363" s="368"/>
      <c r="FB363" s="368"/>
      <c r="FC363" s="368"/>
      <c r="FD363" s="368"/>
      <c r="FE363" s="368"/>
      <c r="FF363" s="368"/>
      <c r="FG363" s="368"/>
      <c r="FH363" s="368"/>
      <c r="FI363" s="368"/>
      <c r="FJ363" s="368"/>
      <c r="FK363" s="368"/>
      <c r="FL363" s="368"/>
      <c r="FM363" s="368"/>
      <c r="FN363" s="368"/>
      <c r="FO363" s="368"/>
      <c r="FP363" s="368"/>
      <c r="FQ363" s="368"/>
      <c r="FR363" s="368"/>
      <c r="FS363" s="368"/>
      <c r="FT363" s="368"/>
      <c r="FU363" s="368"/>
      <c r="FV363" s="368"/>
      <c r="FW363" s="368"/>
      <c r="FX363" s="368"/>
      <c r="FY363" s="368"/>
      <c r="FZ363" s="368"/>
      <c r="GA363" s="368"/>
      <c r="GB363" s="368"/>
      <c r="GC363" s="368"/>
      <c r="GD363" s="368"/>
      <c r="GE363" s="368"/>
      <c r="GF363" s="368"/>
      <c r="GG363" s="368"/>
      <c r="GH363" s="368"/>
      <c r="GI363" s="368"/>
      <c r="GJ363" s="368"/>
      <c r="GK363" s="368"/>
      <c r="GL363" s="368"/>
      <c r="GM363" s="368"/>
      <c r="GN363" s="368"/>
      <c r="GO363" s="368"/>
      <c r="GP363" s="368"/>
      <c r="GQ363" s="368"/>
      <c r="GR363" s="368"/>
      <c r="GS363" s="368"/>
      <c r="GT363" s="368"/>
      <c r="GU363" s="368"/>
      <c r="GV363" s="368"/>
      <c r="GW363" s="368"/>
      <c r="GX363" s="368"/>
      <c r="GY363" s="368"/>
      <c r="GZ363" s="368"/>
      <c r="HA363" s="368"/>
      <c r="HB363" s="368"/>
      <c r="HC363" s="368"/>
      <c r="HD363" s="368"/>
      <c r="HE363" s="368"/>
      <c r="HF363" s="368"/>
      <c r="HG363" s="368"/>
      <c r="HH363" s="368"/>
      <c r="HI363" s="368"/>
      <c r="HJ363" s="368"/>
      <c r="HK363" s="368"/>
      <c r="HL363" s="368"/>
      <c r="HM363" s="368"/>
      <c r="HN363" s="368"/>
      <c r="HO363" s="368"/>
      <c r="HP363" s="368"/>
      <c r="HQ363" s="368"/>
      <c r="HR363" s="368"/>
      <c r="HS363" s="368"/>
      <c r="HT363" s="368"/>
      <c r="HU363" s="368"/>
      <c r="HV363" s="368"/>
      <c r="HW363" s="368"/>
      <c r="HX363" s="368"/>
      <c r="HY363" s="368"/>
      <c r="HZ363" s="368"/>
      <c r="IA363" s="368"/>
      <c r="IB363" s="368"/>
      <c r="IC363" s="368"/>
      <c r="ID363" s="368"/>
      <c r="IE363" s="368"/>
      <c r="IF363" s="368"/>
      <c r="IG363" s="368"/>
      <c r="IH363" s="368"/>
      <c r="II363" s="368"/>
      <c r="IJ363" s="368"/>
      <c r="IK363" s="368"/>
      <c r="IL363" s="368"/>
      <c r="IM363" s="368"/>
      <c r="IN363" s="368"/>
      <c r="IO363" s="368"/>
      <c r="IP363" s="368"/>
      <c r="IQ363" s="368"/>
      <c r="IR363" s="368"/>
      <c r="IS363" s="368"/>
      <c r="IT363" s="368"/>
      <c r="IU363" s="368"/>
      <c r="IV363" s="368"/>
      <c r="IW363" s="368"/>
      <c r="IX363" s="368"/>
      <c r="IY363" s="368"/>
      <c r="IZ363" s="368"/>
      <c r="JA363" s="368"/>
      <c r="JB363" s="368"/>
      <c r="JC363" s="368"/>
      <c r="JD363" s="368"/>
      <c r="JE363" s="368"/>
      <c r="JF363" s="368"/>
      <c r="JG363" s="368"/>
      <c r="JH363" s="368"/>
      <c r="JI363" s="368"/>
      <c r="JJ363" s="368"/>
      <c r="JK363" s="368"/>
      <c r="JL363" s="368"/>
      <c r="JM363" s="368"/>
      <c r="JN363" s="368"/>
      <c r="JO363" s="368"/>
      <c r="JP363" s="368"/>
      <c r="JQ363" s="368"/>
      <c r="JR363" s="368"/>
      <c r="JS363" s="368"/>
      <c r="JT363" s="368"/>
      <c r="JU363" s="368"/>
      <c r="JV363" s="368"/>
      <c r="JW363" s="368"/>
      <c r="JX363" s="368"/>
      <c r="JY363" s="368"/>
      <c r="JZ363" s="368"/>
      <c r="KA363" s="368"/>
      <c r="KB363" s="368"/>
      <c r="KC363" s="368"/>
      <c r="KD363" s="368"/>
      <c r="KE363" s="368"/>
      <c r="KF363" s="368"/>
      <c r="KG363" s="368"/>
      <c r="KH363" s="368"/>
      <c r="KI363" s="368"/>
      <c r="KJ363" s="368"/>
      <c r="KK363" s="368"/>
      <c r="KL363" s="368"/>
      <c r="KM363" s="368"/>
      <c r="KN363" s="368"/>
      <c r="KO363" s="368"/>
      <c r="KP363" s="368"/>
      <c r="KQ363" s="368"/>
      <c r="KR363" s="368"/>
      <c r="KS363" s="368"/>
      <c r="KT363" s="368"/>
      <c r="KU363" s="368"/>
      <c r="KV363" s="368"/>
      <c r="KW363" s="368"/>
      <c r="KX363" s="368"/>
      <c r="LH363" s="368"/>
      <c r="LI363" s="368"/>
      <c r="LJ363" s="368"/>
      <c r="LK363" s="368"/>
      <c r="LL363" s="368"/>
      <c r="LM363" s="368"/>
      <c r="LN363" s="368"/>
      <c r="LO363" s="368"/>
      <c r="LP363" s="368"/>
      <c r="LQ363" s="368"/>
      <c r="LR363" s="368"/>
      <c r="LS363" s="368"/>
      <c r="LT363" s="368"/>
      <c r="LU363" s="368"/>
      <c r="LV363" s="368"/>
      <c r="LW363" s="368"/>
      <c r="LX363" s="368"/>
      <c r="LY363" s="368"/>
      <c r="LZ363" s="368"/>
      <c r="MA363" s="368"/>
      <c r="MB363" s="368"/>
      <c r="MC363" s="368"/>
      <c r="MD363" s="368"/>
      <c r="ME363" s="368"/>
      <c r="MF363" s="368"/>
      <c r="MG363" s="368"/>
      <c r="MH363" s="368"/>
      <c r="MI363" s="368"/>
      <c r="MJ363" s="368"/>
      <c r="MK363" s="368"/>
      <c r="ML363" s="368"/>
      <c r="MM363" s="368"/>
      <c r="MN363" s="368"/>
      <c r="MO363" s="368"/>
      <c r="MP363" s="368"/>
      <c r="MQ363" s="368"/>
      <c r="MR363" s="368"/>
      <c r="MS363" s="368"/>
      <c r="MT363" s="368"/>
      <c r="MU363" s="368"/>
      <c r="MV363" s="368"/>
      <c r="MW363" s="368"/>
      <c r="MX363" s="368"/>
      <c r="MY363" s="368"/>
      <c r="MZ363" s="368"/>
      <c r="NA363" s="368"/>
      <c r="NB363" s="368"/>
      <c r="NC363" s="368"/>
      <c r="ND363" s="368"/>
      <c r="NE363" s="368"/>
      <c r="NF363" s="368"/>
      <c r="NG363" s="368"/>
      <c r="NH363" s="368"/>
      <c r="NI363" s="368"/>
      <c r="NJ363" s="368"/>
      <c r="NK363" s="368"/>
      <c r="NL363" s="368"/>
      <c r="NM363" s="368"/>
      <c r="NN363" s="368"/>
      <c r="NO363" s="368"/>
      <c r="NP363" s="368"/>
      <c r="NQ363" s="368"/>
      <c r="NR363" s="368"/>
      <c r="NS363" s="368"/>
      <c r="NT363" s="368"/>
      <c r="NU363" s="368"/>
      <c r="NV363" s="368"/>
      <c r="NW363" s="368"/>
      <c r="NX363" s="368"/>
      <c r="NY363" s="368"/>
      <c r="NZ363" s="368"/>
      <c r="OA363" s="368"/>
      <c r="OB363" s="368"/>
      <c r="OC363" s="368"/>
      <c r="OD363" s="368"/>
      <c r="OE363" s="368"/>
      <c r="OF363" s="368"/>
      <c r="OG363" s="368"/>
      <c r="OH363" s="368"/>
      <c r="OI363" s="368"/>
      <c r="OJ363" s="368"/>
      <c r="OK363" s="368"/>
      <c r="OL363" s="368"/>
      <c r="OM363" s="368"/>
      <c r="ON363" s="368"/>
      <c r="OO363" s="368"/>
      <c r="OP363" s="368"/>
      <c r="OQ363" s="368"/>
      <c r="OR363" s="368"/>
      <c r="OS363" s="368"/>
      <c r="OT363" s="368"/>
      <c r="OU363" s="368"/>
      <c r="OV363" s="368"/>
      <c r="OW363" s="368"/>
      <c r="OX363" s="368"/>
      <c r="OY363" s="368"/>
      <c r="OZ363" s="368"/>
      <c r="PA363" s="368"/>
      <c r="PB363" s="368"/>
      <c r="PC363" s="368"/>
      <c r="PD363" s="368"/>
      <c r="PE363" s="368"/>
      <c r="PF363" s="368"/>
      <c r="PG363" s="368"/>
      <c r="PH363" s="368"/>
      <c r="PI363" s="368"/>
      <c r="PJ363" s="368"/>
      <c r="PK363" s="368"/>
      <c r="PL363" s="368"/>
      <c r="PM363" s="368"/>
      <c r="PN363" s="368"/>
      <c r="PO363" s="368"/>
      <c r="PP363" s="368"/>
      <c r="PQ363" s="368"/>
      <c r="PR363" s="368"/>
      <c r="PS363" s="368"/>
      <c r="PT363" s="368"/>
      <c r="PU363" s="368"/>
      <c r="PV363" s="368"/>
      <c r="PW363" s="368"/>
      <c r="PX363" s="368"/>
      <c r="PY363" s="368"/>
      <c r="PZ363" s="368"/>
      <c r="QA363" s="368"/>
      <c r="QB363" s="368"/>
      <c r="QC363" s="368"/>
      <c r="QD363" s="368"/>
      <c r="QE363" s="368"/>
      <c r="QF363" s="368"/>
      <c r="QG363" s="368"/>
      <c r="QH363" s="368"/>
      <c r="QI363" s="368"/>
      <c r="QJ363" s="368"/>
      <c r="QK363" s="368"/>
      <c r="QL363" s="368"/>
      <c r="QM363" s="368"/>
      <c r="QN363" s="368"/>
      <c r="QO363" s="368"/>
      <c r="QP363" s="368"/>
      <c r="QQ363" s="368"/>
      <c r="QR363" s="368"/>
      <c r="QS363" s="368"/>
      <c r="QT363" s="368"/>
      <c r="QU363" s="368"/>
      <c r="QV363" s="368"/>
      <c r="QW363" s="368"/>
      <c r="QX363" s="368"/>
      <c r="QY363" s="368"/>
      <c r="QZ363" s="368"/>
      <c r="RA363" s="368"/>
      <c r="RB363" s="368"/>
      <c r="RC363" s="368"/>
      <c r="RD363" s="368"/>
      <c r="RE363" s="368"/>
      <c r="RF363" s="368"/>
      <c r="RG363" s="368"/>
      <c r="RH363" s="368"/>
      <c r="RI363" s="368"/>
      <c r="RJ363" s="368"/>
      <c r="RK363" s="368"/>
      <c r="RL363" s="368"/>
      <c r="RM363" s="368"/>
      <c r="RN363" s="368"/>
      <c r="RO363" s="368"/>
      <c r="RP363" s="368"/>
      <c r="RQ363" s="368"/>
      <c r="RR363" s="368"/>
      <c r="RS363" s="368"/>
      <c r="RT363" s="368"/>
      <c r="RU363" s="368"/>
      <c r="RV363" s="368"/>
      <c r="RW363" s="368"/>
      <c r="RX363" s="368"/>
      <c r="RY363" s="368"/>
      <c r="RZ363" s="368"/>
      <c r="SA363" s="368"/>
      <c r="SB363" s="368"/>
      <c r="SC363" s="368"/>
      <c r="SD363" s="368"/>
      <c r="SE363" s="368"/>
      <c r="SF363" s="368"/>
      <c r="SG363" s="368"/>
    </row>
    <row r="364" spans="1:501">
      <c r="A364" s="368"/>
      <c r="B364" s="368"/>
      <c r="C364" s="368"/>
      <c r="D364" s="368"/>
      <c r="E364" s="368"/>
      <c r="F364" s="368"/>
      <c r="G364" s="368"/>
      <c r="H364" s="368"/>
      <c r="I364" s="368"/>
      <c r="J364" s="368"/>
      <c r="K364" s="368"/>
      <c r="L364" s="368"/>
      <c r="M364" s="368"/>
      <c r="N364" s="368"/>
      <c r="O364" s="385"/>
      <c r="P364" s="368"/>
      <c r="Q364" s="368"/>
      <c r="R364" s="368"/>
      <c r="S364" s="368"/>
      <c r="T364" s="368"/>
      <c r="U364" s="368"/>
      <c r="V364" s="368"/>
      <c r="W364" s="368"/>
      <c r="X364" s="368"/>
      <c r="Y364" s="368"/>
      <c r="Z364" s="368"/>
      <c r="AA364" s="368"/>
      <c r="AB364" s="368"/>
      <c r="AC364" s="368"/>
      <c r="AD364" s="368"/>
      <c r="AE364" s="368"/>
      <c r="AF364" s="368"/>
      <c r="AG364" s="368"/>
      <c r="AH364" s="98" t="s">
        <v>397</v>
      </c>
      <c r="AI364" s="98" t="s">
        <v>397</v>
      </c>
      <c r="AJ364" s="98" t="s">
        <v>397</v>
      </c>
      <c r="AK364" s="98" t="s">
        <v>397</v>
      </c>
      <c r="AL364" s="98" t="s">
        <v>397</v>
      </c>
      <c r="AM364" s="98" t="s">
        <v>397</v>
      </c>
      <c r="AN364" s="98" t="s">
        <v>397</v>
      </c>
      <c r="AO364" s="98" t="s">
        <v>397</v>
      </c>
      <c r="AP364" s="98" t="s">
        <v>397</v>
      </c>
      <c r="AQ364" s="98" t="s">
        <v>397</v>
      </c>
      <c r="AR364" s="98" t="s">
        <v>397</v>
      </c>
      <c r="AS364" s="98" t="s">
        <v>397</v>
      </c>
      <c r="AT364" s="98" t="s">
        <v>397</v>
      </c>
      <c r="AU364" s="98" t="s">
        <v>397</v>
      </c>
      <c r="AV364" s="98" t="s">
        <v>397</v>
      </c>
      <c r="AW364" s="98" t="s">
        <v>397</v>
      </c>
      <c r="AX364" s="98" t="s">
        <v>397</v>
      </c>
      <c r="AY364" s="98" t="s">
        <v>397</v>
      </c>
      <c r="AZ364" s="98" t="s">
        <v>397</v>
      </c>
      <c r="BA364" s="98" t="s">
        <v>397</v>
      </c>
      <c r="BB364" s="98" t="s">
        <v>397</v>
      </c>
      <c r="BC364" s="98" t="s">
        <v>397</v>
      </c>
      <c r="BD364" s="98" t="s">
        <v>397</v>
      </c>
      <c r="BE364" s="98" t="s">
        <v>397</v>
      </c>
      <c r="BF364" s="98" t="s">
        <v>397</v>
      </c>
      <c r="BG364" s="98" t="s">
        <v>397</v>
      </c>
      <c r="BH364" s="98" t="s">
        <v>397</v>
      </c>
      <c r="BI364" s="98" t="s">
        <v>397</v>
      </c>
      <c r="BJ364" s="98" t="s">
        <v>397</v>
      </c>
      <c r="BK364" s="98" t="s">
        <v>397</v>
      </c>
      <c r="BL364" s="98" t="s">
        <v>397</v>
      </c>
      <c r="BM364" s="98" t="s">
        <v>397</v>
      </c>
      <c r="BN364" s="98" t="s">
        <v>397</v>
      </c>
      <c r="BO364" s="98" t="s">
        <v>397</v>
      </c>
      <c r="BP364" s="98" t="s">
        <v>397</v>
      </c>
      <c r="BQ364" s="98" t="s">
        <v>397</v>
      </c>
      <c r="BR364" s="98" t="s">
        <v>397</v>
      </c>
      <c r="BS364" s="98" t="s">
        <v>397</v>
      </c>
      <c r="BT364" s="98" t="s">
        <v>397</v>
      </c>
      <c r="BU364" s="98" t="s">
        <v>397</v>
      </c>
      <c r="BV364" s="98" t="s">
        <v>397</v>
      </c>
      <c r="BW364" s="98" t="s">
        <v>397</v>
      </c>
      <c r="BX364" s="98" t="s">
        <v>397</v>
      </c>
      <c r="BY364" s="98" t="s">
        <v>397</v>
      </c>
      <c r="BZ364" s="98" t="s">
        <v>397</v>
      </c>
      <c r="CA364" s="98"/>
      <c r="CB364" s="98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/>
      <c r="CT364" s="98"/>
      <c r="CU364" s="98"/>
      <c r="CV364" s="98"/>
      <c r="CW364" s="98"/>
      <c r="CX364" s="98"/>
      <c r="CY364" s="98"/>
      <c r="CZ364" s="98"/>
      <c r="DA364" s="98"/>
      <c r="DB364" s="98"/>
      <c r="DV364" s="368"/>
      <c r="DW364" s="368"/>
      <c r="DX364" s="368"/>
      <c r="DY364" s="368"/>
      <c r="DZ364" s="368"/>
      <c r="EA364" s="368"/>
      <c r="EB364" s="368"/>
      <c r="EC364" s="368"/>
      <c r="ED364" s="368"/>
      <c r="EE364" s="368"/>
      <c r="EF364" s="368"/>
      <c r="EG364" s="368"/>
      <c r="EH364" s="368"/>
      <c r="EI364" s="368"/>
      <c r="EJ364" s="368"/>
      <c r="EK364" s="368"/>
      <c r="EL364" s="368"/>
      <c r="EM364" s="368"/>
      <c r="EN364" s="368"/>
      <c r="EO364" s="368"/>
      <c r="EP364" s="368"/>
      <c r="EQ364" s="368"/>
      <c r="ER364" s="368"/>
      <c r="ES364" s="368"/>
      <c r="ET364" s="368"/>
      <c r="EU364" s="368"/>
      <c r="EV364" s="368"/>
      <c r="EW364" s="368"/>
      <c r="EX364" s="368"/>
      <c r="EY364" s="368"/>
      <c r="EZ364" s="368"/>
      <c r="FA364" s="368"/>
      <c r="FB364" s="368"/>
      <c r="FC364" s="368"/>
      <c r="FD364" s="368"/>
      <c r="FE364" s="368"/>
      <c r="FF364" s="368"/>
      <c r="FG364" s="368"/>
      <c r="FH364" s="368"/>
      <c r="FI364" s="368"/>
      <c r="FJ364" s="368"/>
      <c r="FK364" s="368"/>
      <c r="FL364" s="368"/>
      <c r="FM364" s="368"/>
      <c r="FN364" s="368"/>
      <c r="FO364" s="368"/>
      <c r="FP364" s="368"/>
      <c r="FQ364" s="368"/>
      <c r="FR364" s="368"/>
      <c r="FS364" s="368"/>
      <c r="FT364" s="368"/>
      <c r="FU364" s="368"/>
      <c r="FV364" s="368"/>
      <c r="FW364" s="368"/>
      <c r="FX364" s="368"/>
      <c r="FY364" s="368"/>
      <c r="FZ364" s="368"/>
      <c r="GA364" s="368"/>
      <c r="GB364" s="368"/>
      <c r="GC364" s="368"/>
      <c r="GD364" s="368"/>
      <c r="GE364" s="368"/>
      <c r="GF364" s="368"/>
      <c r="GG364" s="368"/>
      <c r="GH364" s="368"/>
      <c r="GI364" s="368"/>
      <c r="GJ364" s="368"/>
      <c r="GK364" s="368"/>
      <c r="GL364" s="368"/>
      <c r="GM364" s="368"/>
      <c r="GN364" s="368"/>
      <c r="GO364" s="368"/>
      <c r="GP364" s="368"/>
      <c r="GQ364" s="368"/>
      <c r="GR364" s="368"/>
      <c r="GS364" s="368"/>
      <c r="GT364" s="368"/>
      <c r="GU364" s="368"/>
      <c r="GV364" s="368"/>
      <c r="GW364" s="368"/>
      <c r="GX364" s="368"/>
      <c r="GY364" s="368"/>
      <c r="GZ364" s="368"/>
      <c r="HA364" s="368"/>
      <c r="HB364" s="368"/>
      <c r="HC364" s="368"/>
      <c r="HD364" s="368"/>
      <c r="HE364" s="368"/>
      <c r="HF364" s="368"/>
      <c r="HG364" s="368"/>
      <c r="HH364" s="368"/>
      <c r="HI364" s="368"/>
      <c r="HJ364" s="368"/>
      <c r="HK364" s="368"/>
      <c r="HL364" s="368"/>
      <c r="HM364" s="368"/>
      <c r="HN364" s="368"/>
      <c r="HO364" s="368"/>
      <c r="HP364" s="368"/>
      <c r="HQ364" s="368"/>
      <c r="HR364" s="368"/>
      <c r="HS364" s="368"/>
      <c r="HT364" s="368"/>
      <c r="HU364" s="368"/>
      <c r="HV364" s="368"/>
      <c r="HW364" s="368"/>
      <c r="HX364" s="368"/>
      <c r="HY364" s="368"/>
      <c r="HZ364" s="368"/>
      <c r="IA364" s="368"/>
      <c r="IB364" s="368"/>
      <c r="IC364" s="368"/>
      <c r="ID364" s="368"/>
      <c r="IE364" s="368"/>
      <c r="IF364" s="368"/>
      <c r="IG364" s="368"/>
      <c r="IH364" s="368"/>
      <c r="II364" s="368"/>
      <c r="IJ364" s="368"/>
      <c r="IK364" s="368"/>
      <c r="IL364" s="368"/>
      <c r="IM364" s="368"/>
      <c r="IN364" s="368"/>
      <c r="IO364" s="368"/>
      <c r="IP364" s="368"/>
      <c r="IQ364" s="368"/>
      <c r="IR364" s="368"/>
      <c r="IS364" s="368"/>
      <c r="IT364" s="368"/>
      <c r="IU364" s="368"/>
      <c r="IV364" s="368"/>
      <c r="IW364" s="368"/>
      <c r="IX364" s="368"/>
      <c r="IY364" s="368"/>
      <c r="IZ364" s="368"/>
      <c r="JA364" s="368"/>
      <c r="JB364" s="368"/>
      <c r="JC364" s="368"/>
      <c r="JD364" s="368"/>
      <c r="JE364" s="368"/>
      <c r="JF364" s="368"/>
      <c r="JG364" s="368"/>
      <c r="JH364" s="368"/>
      <c r="JI364" s="368"/>
      <c r="JJ364" s="368"/>
      <c r="JK364" s="368"/>
      <c r="JL364" s="368"/>
      <c r="JM364" s="368"/>
      <c r="JN364" s="368"/>
      <c r="JO364" s="368"/>
      <c r="JP364" s="368"/>
      <c r="JQ364" s="368"/>
      <c r="JR364" s="368"/>
      <c r="JS364" s="368"/>
      <c r="JT364" s="368"/>
      <c r="JU364" s="368"/>
      <c r="JV364" s="368"/>
      <c r="JW364" s="368"/>
      <c r="JX364" s="368"/>
      <c r="JY364" s="368"/>
      <c r="JZ364" s="368"/>
      <c r="KA364" s="368"/>
      <c r="KB364" s="368"/>
      <c r="KC364" s="368"/>
      <c r="KD364" s="368"/>
      <c r="KE364" s="368"/>
      <c r="KF364" s="368"/>
      <c r="KG364" s="368"/>
      <c r="KH364" s="368"/>
      <c r="KI364" s="368"/>
      <c r="KJ364" s="368"/>
      <c r="KK364" s="368"/>
      <c r="KL364" s="368"/>
      <c r="KM364" s="368"/>
      <c r="KN364" s="368"/>
      <c r="KO364" s="368"/>
      <c r="KP364" s="368"/>
      <c r="KQ364" s="368"/>
      <c r="KR364" s="368"/>
      <c r="KS364" s="368"/>
      <c r="KT364" s="368"/>
      <c r="KU364" s="368"/>
      <c r="KV364" s="368"/>
      <c r="KW364" s="368"/>
      <c r="KX364" s="368"/>
      <c r="LH364" s="368"/>
      <c r="LI364" s="368"/>
      <c r="LJ364" s="368"/>
      <c r="LK364" s="368"/>
      <c r="LL364" s="368"/>
      <c r="LM364" s="368"/>
      <c r="LN364" s="368"/>
      <c r="LO364" s="368"/>
      <c r="LP364" s="368"/>
      <c r="LQ364" s="368"/>
      <c r="LR364" s="368"/>
      <c r="LS364" s="368"/>
      <c r="LT364" s="368"/>
      <c r="LU364" s="368"/>
      <c r="LV364" s="368"/>
      <c r="LW364" s="368"/>
      <c r="LX364" s="368"/>
      <c r="LY364" s="368"/>
      <c r="LZ364" s="368"/>
      <c r="MA364" s="368"/>
      <c r="MB364" s="368"/>
      <c r="MC364" s="368"/>
      <c r="MD364" s="368"/>
      <c r="ME364" s="368"/>
      <c r="MF364" s="368"/>
      <c r="MG364" s="368"/>
      <c r="MH364" s="368"/>
      <c r="MI364" s="368"/>
      <c r="MJ364" s="368"/>
      <c r="MK364" s="368"/>
      <c r="ML364" s="368"/>
      <c r="MM364" s="368"/>
      <c r="MN364" s="368"/>
      <c r="MO364" s="368"/>
      <c r="MP364" s="368"/>
      <c r="MQ364" s="368"/>
      <c r="MR364" s="368"/>
      <c r="MS364" s="368"/>
      <c r="MT364" s="368"/>
      <c r="MU364" s="368"/>
      <c r="MV364" s="368"/>
      <c r="MW364" s="368"/>
      <c r="MX364" s="368"/>
      <c r="MY364" s="368"/>
      <c r="MZ364" s="368"/>
      <c r="NA364" s="368"/>
      <c r="NB364" s="368"/>
      <c r="NC364" s="368"/>
      <c r="ND364" s="368"/>
      <c r="NE364" s="368"/>
      <c r="NF364" s="368"/>
      <c r="NG364" s="368"/>
      <c r="NH364" s="368"/>
      <c r="NI364" s="368"/>
      <c r="NJ364" s="368"/>
      <c r="NK364" s="368"/>
      <c r="NL364" s="368"/>
      <c r="NM364" s="368"/>
      <c r="NN364" s="368"/>
      <c r="NO364" s="368"/>
      <c r="NP364" s="368"/>
      <c r="NQ364" s="368"/>
      <c r="NR364" s="368"/>
      <c r="NS364" s="368"/>
      <c r="NT364" s="368"/>
      <c r="NU364" s="368"/>
      <c r="NV364" s="368"/>
      <c r="NW364" s="368"/>
      <c r="NX364" s="368"/>
      <c r="NY364" s="368"/>
      <c r="NZ364" s="368"/>
      <c r="OA364" s="368"/>
      <c r="OB364" s="368"/>
      <c r="OC364" s="368"/>
      <c r="OD364" s="368"/>
      <c r="OE364" s="368"/>
      <c r="OF364" s="368"/>
      <c r="OG364" s="368"/>
      <c r="OH364" s="368"/>
      <c r="OI364" s="368"/>
      <c r="OJ364" s="368"/>
      <c r="OK364" s="368"/>
      <c r="OL364" s="368"/>
      <c r="OM364" s="368"/>
      <c r="ON364" s="368"/>
      <c r="OO364" s="368"/>
      <c r="OP364" s="368"/>
      <c r="OQ364" s="368"/>
      <c r="OR364" s="368"/>
      <c r="OS364" s="368"/>
      <c r="OT364" s="368"/>
      <c r="OU364" s="368"/>
      <c r="OV364" s="368"/>
      <c r="OW364" s="368"/>
      <c r="OX364" s="368"/>
      <c r="OY364" s="368"/>
      <c r="OZ364" s="368"/>
      <c r="PA364" s="368"/>
      <c r="PB364" s="368"/>
      <c r="PC364" s="368"/>
      <c r="PD364" s="368"/>
      <c r="PE364" s="368"/>
      <c r="PF364" s="368"/>
      <c r="PG364" s="368"/>
      <c r="PH364" s="368"/>
      <c r="PI364" s="368"/>
      <c r="PJ364" s="368"/>
      <c r="PK364" s="368"/>
      <c r="PL364" s="368"/>
      <c r="PM364" s="368"/>
      <c r="PN364" s="368"/>
      <c r="PO364" s="368"/>
      <c r="PP364" s="368"/>
      <c r="PQ364" s="368"/>
      <c r="PR364" s="368"/>
      <c r="PS364" s="368"/>
      <c r="PT364" s="368"/>
      <c r="PU364" s="368"/>
      <c r="PV364" s="368"/>
      <c r="PW364" s="368"/>
      <c r="PX364" s="368"/>
      <c r="PY364" s="368"/>
      <c r="PZ364" s="368"/>
      <c r="QA364" s="368"/>
      <c r="QB364" s="368"/>
      <c r="QC364" s="368"/>
      <c r="QD364" s="368"/>
      <c r="QE364" s="368"/>
      <c r="QF364" s="368"/>
      <c r="QG364" s="368"/>
      <c r="QH364" s="368"/>
      <c r="QI364" s="368"/>
      <c r="QJ364" s="368"/>
      <c r="QK364" s="368"/>
      <c r="QL364" s="368"/>
      <c r="QM364" s="368"/>
      <c r="QN364" s="368"/>
      <c r="QO364" s="368"/>
      <c r="QP364" s="368"/>
      <c r="QQ364" s="368"/>
      <c r="QR364" s="368"/>
      <c r="QS364" s="368"/>
      <c r="QT364" s="368"/>
      <c r="QU364" s="368"/>
      <c r="QV364" s="368"/>
      <c r="QW364" s="368"/>
      <c r="QX364" s="368"/>
      <c r="QY364" s="368"/>
      <c r="QZ364" s="368"/>
      <c r="RA364" s="368"/>
      <c r="RB364" s="368"/>
      <c r="RC364" s="368"/>
      <c r="RD364" s="368"/>
      <c r="RE364" s="368"/>
      <c r="RF364" s="368"/>
      <c r="RG364" s="368"/>
      <c r="RH364" s="368"/>
      <c r="RI364" s="368"/>
      <c r="RJ364" s="368"/>
      <c r="RK364" s="368"/>
      <c r="RL364" s="368"/>
      <c r="RM364" s="368"/>
      <c r="RN364" s="368"/>
      <c r="RO364" s="368"/>
      <c r="RP364" s="368"/>
      <c r="RQ364" s="368"/>
      <c r="RR364" s="368"/>
      <c r="RS364" s="368"/>
      <c r="RT364" s="368"/>
      <c r="RU364" s="368"/>
      <c r="RV364" s="368"/>
      <c r="RW364" s="368"/>
      <c r="RX364" s="368"/>
      <c r="RY364" s="368"/>
      <c r="RZ364" s="368"/>
      <c r="SA364" s="368"/>
      <c r="SB364" s="368"/>
      <c r="SC364" s="368"/>
      <c r="SD364" s="368"/>
      <c r="SE364" s="368"/>
      <c r="SF364" s="368"/>
      <c r="SG364" s="368"/>
    </row>
    <row r="365" spans="1:501">
      <c r="A365" s="368"/>
      <c r="B365" s="368"/>
      <c r="C365" s="368"/>
      <c r="D365" s="368"/>
      <c r="E365" s="368"/>
      <c r="F365" s="368"/>
      <c r="G365" s="368"/>
      <c r="H365" s="368"/>
      <c r="I365" s="368"/>
      <c r="J365" s="368"/>
      <c r="K365" s="368"/>
      <c r="L365" s="368"/>
      <c r="M365" s="368"/>
      <c r="N365" s="368"/>
      <c r="O365" s="385"/>
      <c r="P365" s="368"/>
      <c r="Q365" s="368"/>
      <c r="R365" s="368"/>
      <c r="S365" s="368"/>
      <c r="T365" s="368"/>
      <c r="U365" s="368"/>
      <c r="V365" s="368"/>
      <c r="W365" s="368"/>
      <c r="X365" s="368"/>
      <c r="Y365" s="368"/>
      <c r="Z365" s="368"/>
      <c r="AA365" s="368"/>
      <c r="AB365" s="368"/>
      <c r="AC365" s="368"/>
      <c r="AD365" s="368"/>
      <c r="AE365" s="368"/>
      <c r="AF365" s="368"/>
      <c r="AG365" s="368"/>
      <c r="AH365" s="98" t="s">
        <v>397</v>
      </c>
      <c r="AI365" s="98" t="s">
        <v>397</v>
      </c>
      <c r="AJ365" s="98" t="s">
        <v>397</v>
      </c>
      <c r="AK365" s="98" t="s">
        <v>397</v>
      </c>
      <c r="AL365" s="98" t="s">
        <v>397</v>
      </c>
      <c r="AM365" s="98" t="s">
        <v>397</v>
      </c>
      <c r="AN365" s="98" t="s">
        <v>397</v>
      </c>
      <c r="AO365" s="98" t="s">
        <v>397</v>
      </c>
      <c r="AP365" s="98" t="s">
        <v>397</v>
      </c>
      <c r="AQ365" s="98" t="s">
        <v>397</v>
      </c>
      <c r="AR365" s="98" t="s">
        <v>397</v>
      </c>
      <c r="AS365" s="98" t="s">
        <v>397</v>
      </c>
      <c r="AT365" s="98" t="s">
        <v>397</v>
      </c>
      <c r="AU365" s="98" t="s">
        <v>397</v>
      </c>
      <c r="AV365" s="98" t="s">
        <v>397</v>
      </c>
      <c r="AW365" s="98" t="s">
        <v>397</v>
      </c>
      <c r="AX365" s="98" t="s">
        <v>397</v>
      </c>
      <c r="AY365" s="98" t="s">
        <v>397</v>
      </c>
      <c r="AZ365" s="98" t="s">
        <v>397</v>
      </c>
      <c r="BA365" s="98" t="s">
        <v>397</v>
      </c>
      <c r="BB365" s="98" t="s">
        <v>397</v>
      </c>
      <c r="BC365" s="98" t="s">
        <v>397</v>
      </c>
      <c r="BD365" s="98" t="s">
        <v>397</v>
      </c>
      <c r="BE365" s="98" t="s">
        <v>397</v>
      </c>
      <c r="BF365" s="98" t="s">
        <v>397</v>
      </c>
      <c r="BG365" s="98" t="s">
        <v>397</v>
      </c>
      <c r="BH365" s="98" t="s">
        <v>397</v>
      </c>
      <c r="BI365" s="98" t="s">
        <v>397</v>
      </c>
      <c r="BJ365" s="98" t="s">
        <v>397</v>
      </c>
      <c r="BK365" s="98" t="s">
        <v>397</v>
      </c>
      <c r="BL365" s="98" t="s">
        <v>397</v>
      </c>
      <c r="BM365" s="98" t="s">
        <v>397</v>
      </c>
      <c r="BN365" s="98" t="s">
        <v>397</v>
      </c>
      <c r="BO365" s="98" t="s">
        <v>397</v>
      </c>
      <c r="BP365" s="98" t="s">
        <v>397</v>
      </c>
      <c r="BQ365" s="98" t="s">
        <v>397</v>
      </c>
      <c r="BR365" s="98" t="s">
        <v>397</v>
      </c>
      <c r="BS365" s="98" t="s">
        <v>397</v>
      </c>
      <c r="BT365" s="98" t="s">
        <v>397</v>
      </c>
      <c r="BU365" s="98" t="s">
        <v>397</v>
      </c>
      <c r="BV365" s="98" t="s">
        <v>397</v>
      </c>
      <c r="BW365" s="98" t="s">
        <v>397</v>
      </c>
      <c r="BX365" s="98" t="s">
        <v>397</v>
      </c>
      <c r="BY365" s="98" t="s">
        <v>397</v>
      </c>
      <c r="BZ365" s="98" t="s">
        <v>397</v>
      </c>
      <c r="CA365" s="98"/>
      <c r="CB365" s="98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/>
      <c r="CT365" s="98"/>
      <c r="CU365" s="98"/>
      <c r="CV365" s="98"/>
      <c r="CW365" s="98"/>
      <c r="CX365" s="98"/>
      <c r="CY365" s="98"/>
      <c r="CZ365" s="98"/>
      <c r="DA365" s="98"/>
      <c r="DB365" s="98"/>
      <c r="DV365" s="368"/>
      <c r="DW365" s="368"/>
      <c r="DX365" s="368"/>
      <c r="DY365" s="368"/>
      <c r="DZ365" s="368"/>
      <c r="EA365" s="368"/>
      <c r="EB365" s="368"/>
      <c r="EC365" s="368"/>
      <c r="ED365" s="368"/>
      <c r="EE365" s="368"/>
      <c r="EF365" s="368"/>
      <c r="EG365" s="368"/>
      <c r="EH365" s="368"/>
      <c r="EI365" s="368"/>
      <c r="EJ365" s="368"/>
      <c r="EK365" s="368"/>
      <c r="EL365" s="368"/>
      <c r="EM365" s="368"/>
      <c r="EN365" s="368"/>
      <c r="EO365" s="368"/>
      <c r="EP365" s="368"/>
      <c r="EQ365" s="368"/>
      <c r="ER365" s="368"/>
      <c r="ES365" s="368"/>
      <c r="ET365" s="368"/>
      <c r="EU365" s="368"/>
      <c r="EV365" s="368"/>
      <c r="EW365" s="368"/>
      <c r="EX365" s="368"/>
      <c r="EY365" s="368"/>
      <c r="EZ365" s="368"/>
      <c r="FA365" s="368"/>
      <c r="FB365" s="368"/>
      <c r="FC365" s="368"/>
      <c r="FD365" s="368"/>
      <c r="FE365" s="368"/>
      <c r="FF365" s="368"/>
      <c r="FG365" s="368"/>
      <c r="FH365" s="368"/>
      <c r="FI365" s="368"/>
      <c r="FJ365" s="368"/>
      <c r="FK365" s="368"/>
      <c r="FL365" s="368"/>
      <c r="FM365" s="368"/>
      <c r="FN365" s="368"/>
      <c r="FO365" s="368"/>
      <c r="FP365" s="368"/>
      <c r="FQ365" s="368"/>
      <c r="FR365" s="368"/>
      <c r="FS365" s="368"/>
      <c r="FT365" s="368"/>
      <c r="FU365" s="368"/>
      <c r="FV365" s="368"/>
      <c r="FW365" s="368"/>
      <c r="FX365" s="368"/>
      <c r="FY365" s="368"/>
      <c r="FZ365" s="368"/>
      <c r="GA365" s="368"/>
      <c r="GB365" s="368"/>
      <c r="GC365" s="368"/>
      <c r="GD365" s="368"/>
      <c r="GE365" s="368"/>
      <c r="GF365" s="368"/>
      <c r="GG365" s="368"/>
      <c r="GH365" s="368"/>
      <c r="GI365" s="368"/>
      <c r="GJ365" s="368"/>
      <c r="GK365" s="368"/>
      <c r="GL365" s="368"/>
      <c r="GM365" s="368"/>
      <c r="GN365" s="368"/>
      <c r="GO365" s="368"/>
      <c r="GP365" s="368"/>
      <c r="GQ365" s="368"/>
      <c r="GR365" s="368"/>
      <c r="GS365" s="368"/>
      <c r="GT365" s="368"/>
      <c r="GU365" s="368"/>
      <c r="GV365" s="368"/>
      <c r="GW365" s="368"/>
      <c r="GX365" s="368"/>
      <c r="GY365" s="368"/>
      <c r="GZ365" s="368"/>
      <c r="HA365" s="368"/>
      <c r="HB365" s="368"/>
      <c r="HC365" s="368"/>
      <c r="HD365" s="368"/>
      <c r="HE365" s="368"/>
      <c r="HF365" s="368"/>
      <c r="HG365" s="368"/>
      <c r="HH365" s="368"/>
      <c r="HI365" s="368"/>
      <c r="HJ365" s="368"/>
      <c r="HK365" s="368"/>
      <c r="HL365" s="368"/>
      <c r="HM365" s="368"/>
      <c r="HN365" s="368"/>
      <c r="HO365" s="368"/>
      <c r="HP365" s="368"/>
      <c r="HQ365" s="368"/>
      <c r="HR365" s="368"/>
      <c r="HS365" s="368"/>
      <c r="HT365" s="368"/>
      <c r="HU365" s="368"/>
      <c r="HV365" s="368"/>
      <c r="HW365" s="368"/>
      <c r="HX365" s="368"/>
      <c r="HY365" s="368"/>
      <c r="HZ365" s="368"/>
      <c r="IA365" s="368"/>
      <c r="IB365" s="368"/>
      <c r="IC365" s="368"/>
      <c r="ID365" s="368"/>
      <c r="IE365" s="368"/>
      <c r="IF365" s="368"/>
      <c r="IG365" s="368"/>
      <c r="IH365" s="368"/>
      <c r="II365" s="368"/>
      <c r="IJ365" s="368"/>
      <c r="IK365" s="368"/>
      <c r="IL365" s="368"/>
      <c r="IM365" s="368"/>
      <c r="IN365" s="368"/>
      <c r="IO365" s="368"/>
      <c r="IP365" s="368"/>
      <c r="IQ365" s="368"/>
      <c r="IR365" s="368"/>
      <c r="IS365" s="368"/>
      <c r="IT365" s="368"/>
      <c r="IU365" s="368"/>
      <c r="IV365" s="368"/>
      <c r="IW365" s="368"/>
      <c r="IX365" s="368"/>
      <c r="IY365" s="368"/>
      <c r="IZ365" s="368"/>
      <c r="JA365" s="368"/>
      <c r="JB365" s="368"/>
      <c r="JC365" s="368"/>
      <c r="JD365" s="368"/>
      <c r="JE365" s="368"/>
      <c r="JF365" s="368"/>
      <c r="JG365" s="368"/>
      <c r="JH365" s="368"/>
      <c r="JI365" s="368"/>
      <c r="JJ365" s="368"/>
      <c r="JK365" s="368"/>
      <c r="JL365" s="368"/>
      <c r="JM365" s="368"/>
      <c r="JN365" s="368"/>
      <c r="JO365" s="368"/>
      <c r="JP365" s="368"/>
      <c r="JQ365" s="368"/>
      <c r="JR365" s="368"/>
      <c r="JS365" s="368"/>
      <c r="JT365" s="368"/>
      <c r="JU365" s="368"/>
      <c r="JV365" s="368"/>
      <c r="JW365" s="368"/>
      <c r="JX365" s="368"/>
      <c r="JY365" s="368"/>
      <c r="JZ365" s="368"/>
      <c r="KA365" s="368"/>
      <c r="KB365" s="368"/>
      <c r="KC365" s="368"/>
      <c r="KD365" s="368"/>
      <c r="KE365" s="368"/>
      <c r="KF365" s="368"/>
      <c r="KG365" s="368"/>
      <c r="KH365" s="368"/>
      <c r="KI365" s="368"/>
      <c r="KJ365" s="368"/>
      <c r="KK365" s="368"/>
      <c r="KL365" s="368"/>
      <c r="KM365" s="368"/>
      <c r="KN365" s="368"/>
      <c r="KO365" s="368"/>
      <c r="KP365" s="368"/>
      <c r="KQ365" s="368"/>
      <c r="KR365" s="368"/>
      <c r="KS365" s="368"/>
      <c r="KT365" s="368"/>
      <c r="KU365" s="368"/>
      <c r="KV365" s="368"/>
      <c r="KW365" s="368"/>
      <c r="KX365" s="368"/>
      <c r="LH365" s="368"/>
      <c r="LI365" s="368"/>
      <c r="LJ365" s="368"/>
      <c r="LK365" s="368"/>
      <c r="LL365" s="368"/>
      <c r="LM365" s="368"/>
      <c r="LN365" s="368"/>
      <c r="LO365" s="368"/>
      <c r="LP365" s="368"/>
      <c r="LQ365" s="368"/>
      <c r="LR365" s="368"/>
      <c r="LS365" s="368"/>
      <c r="LT365" s="368"/>
      <c r="LU365" s="368"/>
      <c r="LV365" s="368"/>
      <c r="LW365" s="368"/>
      <c r="LX365" s="368"/>
      <c r="LY365" s="368"/>
      <c r="LZ365" s="368"/>
      <c r="MA365" s="368"/>
      <c r="MB365" s="368"/>
      <c r="MC365" s="368"/>
      <c r="MD365" s="368"/>
      <c r="ME365" s="368"/>
      <c r="MF365" s="368"/>
      <c r="MG365" s="368"/>
      <c r="MH365" s="368"/>
      <c r="MI365" s="368"/>
      <c r="MJ365" s="368"/>
      <c r="MK365" s="368"/>
      <c r="ML365" s="368"/>
      <c r="MM365" s="368"/>
      <c r="MN365" s="368"/>
      <c r="MO365" s="368"/>
      <c r="MP365" s="368"/>
      <c r="MQ365" s="368"/>
      <c r="MR365" s="368"/>
      <c r="MS365" s="368"/>
      <c r="MT365" s="368"/>
      <c r="MU365" s="368"/>
      <c r="MV365" s="368"/>
      <c r="MW365" s="368"/>
      <c r="MX365" s="368"/>
      <c r="MY365" s="368"/>
      <c r="MZ365" s="368"/>
      <c r="NA365" s="368"/>
      <c r="NB365" s="368"/>
      <c r="NC365" s="368"/>
      <c r="ND365" s="368"/>
      <c r="NE365" s="368"/>
      <c r="NF365" s="368"/>
      <c r="NG365" s="368"/>
      <c r="NH365" s="368"/>
      <c r="NI365" s="368"/>
      <c r="NJ365" s="368"/>
      <c r="NK365" s="368"/>
      <c r="NL365" s="368"/>
      <c r="NM365" s="368"/>
      <c r="NN365" s="368"/>
      <c r="NO365" s="368"/>
      <c r="NP365" s="368"/>
      <c r="NQ365" s="368"/>
      <c r="NR365" s="368"/>
      <c r="NS365" s="368"/>
      <c r="NT365" s="368"/>
      <c r="NU365" s="368"/>
      <c r="NV365" s="368"/>
      <c r="NW365" s="368"/>
      <c r="NX365" s="368"/>
      <c r="NY365" s="368"/>
      <c r="NZ365" s="368"/>
      <c r="OA365" s="368"/>
      <c r="OB365" s="368"/>
      <c r="OC365" s="368"/>
      <c r="OD365" s="368"/>
      <c r="OE365" s="368"/>
      <c r="OF365" s="368"/>
      <c r="OG365" s="368"/>
      <c r="OH365" s="368"/>
      <c r="OI365" s="368"/>
      <c r="OJ365" s="368"/>
      <c r="OK365" s="368"/>
      <c r="OL365" s="368"/>
      <c r="OM365" s="368"/>
      <c r="ON365" s="368"/>
      <c r="OO365" s="368"/>
      <c r="OP365" s="368"/>
      <c r="OQ365" s="368"/>
      <c r="OR365" s="368"/>
      <c r="OS365" s="368"/>
      <c r="OT365" s="368"/>
      <c r="OU365" s="368"/>
      <c r="OV365" s="368"/>
      <c r="OW365" s="368"/>
      <c r="OX365" s="368"/>
      <c r="OY365" s="368"/>
      <c r="OZ365" s="368"/>
      <c r="PA365" s="368"/>
      <c r="PB365" s="368"/>
      <c r="PC365" s="368"/>
      <c r="PD365" s="368"/>
      <c r="PE365" s="368"/>
      <c r="PF365" s="368"/>
      <c r="PG365" s="368"/>
      <c r="PH365" s="368"/>
      <c r="PI365" s="368"/>
      <c r="PJ365" s="368"/>
      <c r="PK365" s="368"/>
      <c r="PL365" s="368"/>
      <c r="PM365" s="368"/>
      <c r="PN365" s="368"/>
      <c r="PO365" s="368"/>
      <c r="PP365" s="368"/>
      <c r="PQ365" s="368"/>
      <c r="PR365" s="368"/>
      <c r="PS365" s="368"/>
      <c r="PT365" s="368"/>
      <c r="PU365" s="368"/>
      <c r="PV365" s="368"/>
      <c r="PW365" s="368"/>
      <c r="PX365" s="368"/>
      <c r="PY365" s="368"/>
      <c r="PZ365" s="368"/>
      <c r="QA365" s="368"/>
      <c r="QB365" s="368"/>
      <c r="QC365" s="368"/>
      <c r="QD365" s="368"/>
      <c r="QE365" s="368"/>
      <c r="QF365" s="368"/>
      <c r="QG365" s="368"/>
      <c r="QH365" s="368"/>
      <c r="QI365" s="368"/>
      <c r="QJ365" s="368"/>
      <c r="QK365" s="368"/>
      <c r="QL365" s="368"/>
      <c r="QM365" s="368"/>
      <c r="QN365" s="368"/>
      <c r="QO365" s="368"/>
      <c r="QP365" s="368"/>
      <c r="QQ365" s="368"/>
      <c r="QR365" s="368"/>
      <c r="QS365" s="368"/>
      <c r="QT365" s="368"/>
      <c r="QU365" s="368"/>
      <c r="QV365" s="368"/>
      <c r="QW365" s="368"/>
      <c r="QX365" s="368"/>
      <c r="QY365" s="368"/>
      <c r="QZ365" s="368"/>
      <c r="RA365" s="368"/>
      <c r="RB365" s="368"/>
      <c r="RC365" s="368"/>
      <c r="RD365" s="368"/>
      <c r="RE365" s="368"/>
      <c r="RF365" s="368"/>
      <c r="RG365" s="368"/>
      <c r="RH365" s="368"/>
      <c r="RI365" s="368"/>
      <c r="RJ365" s="368"/>
      <c r="RK365" s="368"/>
      <c r="RL365" s="368"/>
      <c r="RM365" s="368"/>
      <c r="RN365" s="368"/>
      <c r="RO365" s="368"/>
      <c r="RP365" s="368"/>
      <c r="RQ365" s="368"/>
      <c r="RR365" s="368"/>
      <c r="RS365" s="368"/>
      <c r="RT365" s="368"/>
      <c r="RU365" s="368"/>
      <c r="RV365" s="368"/>
      <c r="RW365" s="368"/>
      <c r="RX365" s="368"/>
      <c r="RY365" s="368"/>
      <c r="RZ365" s="368"/>
      <c r="SA365" s="368"/>
      <c r="SB365" s="368"/>
      <c r="SC365" s="368"/>
      <c r="SD365" s="368"/>
      <c r="SE365" s="368"/>
      <c r="SF365" s="368"/>
      <c r="SG365" s="368"/>
    </row>
    <row r="366" spans="1:501">
      <c r="A366" s="368"/>
      <c r="B366" s="368"/>
      <c r="C366" s="368"/>
      <c r="D366" s="368"/>
      <c r="E366" s="368"/>
      <c r="F366" s="368"/>
      <c r="G366" s="368"/>
      <c r="H366" s="368"/>
      <c r="I366" s="368"/>
      <c r="J366" s="368"/>
      <c r="K366" s="368"/>
      <c r="L366" s="368"/>
      <c r="M366" s="368"/>
      <c r="N366" s="368"/>
      <c r="O366" s="385"/>
      <c r="P366" s="368"/>
      <c r="Q366" s="368"/>
      <c r="R366" s="368"/>
      <c r="S366" s="368"/>
      <c r="T366" s="368"/>
      <c r="U366" s="368"/>
      <c r="V366" s="368"/>
      <c r="W366" s="368"/>
      <c r="X366" s="368"/>
      <c r="Y366" s="368"/>
      <c r="Z366" s="368"/>
      <c r="AA366" s="368"/>
      <c r="AB366" s="368"/>
      <c r="AC366" s="368"/>
      <c r="AD366" s="368"/>
      <c r="AE366" s="368"/>
      <c r="AF366" s="368"/>
      <c r="AG366" s="368"/>
      <c r="AH366" s="98" t="s">
        <v>397</v>
      </c>
      <c r="AI366" s="98" t="s">
        <v>397</v>
      </c>
      <c r="AJ366" s="98" t="s">
        <v>397</v>
      </c>
      <c r="AK366" s="98" t="s">
        <v>397</v>
      </c>
      <c r="AL366" s="98" t="s">
        <v>397</v>
      </c>
      <c r="AM366" s="98" t="s">
        <v>397</v>
      </c>
      <c r="AN366" s="98" t="s">
        <v>397</v>
      </c>
      <c r="AO366" s="98" t="s">
        <v>397</v>
      </c>
      <c r="AP366" s="98" t="s">
        <v>397</v>
      </c>
      <c r="AQ366" s="98" t="s">
        <v>397</v>
      </c>
      <c r="AR366" s="98" t="s">
        <v>397</v>
      </c>
      <c r="AS366" s="98" t="s">
        <v>397</v>
      </c>
      <c r="AT366" s="98" t="s">
        <v>397</v>
      </c>
      <c r="AU366" s="98" t="s">
        <v>397</v>
      </c>
      <c r="AV366" s="98" t="s">
        <v>397</v>
      </c>
      <c r="AW366" s="98" t="s">
        <v>397</v>
      </c>
      <c r="AX366" s="98" t="s">
        <v>397</v>
      </c>
      <c r="AY366" s="98" t="s">
        <v>397</v>
      </c>
      <c r="AZ366" s="98" t="s">
        <v>397</v>
      </c>
      <c r="BA366" s="98" t="s">
        <v>397</v>
      </c>
      <c r="BB366" s="98" t="s">
        <v>397</v>
      </c>
      <c r="BC366" s="98" t="s">
        <v>397</v>
      </c>
      <c r="BD366" s="98" t="s">
        <v>397</v>
      </c>
      <c r="BE366" s="98" t="s">
        <v>397</v>
      </c>
      <c r="BF366" s="98" t="s">
        <v>397</v>
      </c>
      <c r="BG366" s="98" t="s">
        <v>397</v>
      </c>
      <c r="BH366" s="98" t="s">
        <v>397</v>
      </c>
      <c r="BI366" s="98" t="s">
        <v>397</v>
      </c>
      <c r="BJ366" s="98" t="s">
        <v>397</v>
      </c>
      <c r="BK366" s="98" t="s">
        <v>397</v>
      </c>
      <c r="BL366" s="98" t="s">
        <v>397</v>
      </c>
      <c r="BM366" s="98" t="s">
        <v>397</v>
      </c>
      <c r="BN366" s="98" t="s">
        <v>397</v>
      </c>
      <c r="BO366" s="98" t="s">
        <v>397</v>
      </c>
      <c r="BP366" s="98" t="s">
        <v>397</v>
      </c>
      <c r="BQ366" s="98" t="s">
        <v>397</v>
      </c>
      <c r="BR366" s="98" t="s">
        <v>397</v>
      </c>
      <c r="BS366" s="98" t="s">
        <v>397</v>
      </c>
      <c r="BT366" s="98" t="s">
        <v>397</v>
      </c>
      <c r="BU366" s="98" t="s">
        <v>397</v>
      </c>
      <c r="BV366" s="98" t="s">
        <v>397</v>
      </c>
      <c r="BW366" s="98" t="s">
        <v>397</v>
      </c>
      <c r="BX366" s="98" t="s">
        <v>397</v>
      </c>
      <c r="BY366" s="98" t="s">
        <v>397</v>
      </c>
      <c r="BZ366" s="98" t="s">
        <v>397</v>
      </c>
      <c r="CA366" s="98"/>
      <c r="CB366" s="98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/>
      <c r="CT366" s="98"/>
      <c r="CU366" s="98"/>
      <c r="CV366" s="98"/>
      <c r="CW366" s="98"/>
      <c r="CX366" s="98"/>
      <c r="CY366" s="98"/>
      <c r="CZ366" s="98"/>
      <c r="DA366" s="98"/>
      <c r="DB366" s="98"/>
      <c r="DV366" s="368"/>
      <c r="DW366" s="368"/>
      <c r="DX366" s="368"/>
      <c r="DY366" s="368"/>
      <c r="DZ366" s="368"/>
      <c r="EA366" s="368"/>
      <c r="EB366" s="368"/>
      <c r="EC366" s="368"/>
      <c r="ED366" s="368"/>
      <c r="EE366" s="368"/>
      <c r="EF366" s="368"/>
      <c r="EG366" s="368"/>
      <c r="EH366" s="368"/>
      <c r="EI366" s="368"/>
      <c r="EJ366" s="368"/>
      <c r="EK366" s="368"/>
      <c r="EL366" s="368"/>
      <c r="EM366" s="368"/>
      <c r="EN366" s="368"/>
      <c r="EO366" s="368"/>
      <c r="EP366" s="368"/>
      <c r="EQ366" s="368"/>
      <c r="ER366" s="368"/>
      <c r="ES366" s="368"/>
      <c r="ET366" s="368"/>
      <c r="EU366" s="368"/>
      <c r="EV366" s="368"/>
      <c r="EW366" s="368"/>
      <c r="EX366" s="368"/>
      <c r="EY366" s="368"/>
      <c r="EZ366" s="368"/>
      <c r="FA366" s="368"/>
      <c r="FB366" s="368"/>
      <c r="FC366" s="368"/>
      <c r="FD366" s="368"/>
      <c r="FE366" s="368"/>
      <c r="FF366" s="368"/>
      <c r="FG366" s="368"/>
      <c r="FH366" s="368"/>
      <c r="FI366" s="368"/>
      <c r="FJ366" s="368"/>
      <c r="FK366" s="368"/>
      <c r="FL366" s="368"/>
      <c r="FM366" s="368"/>
      <c r="FN366" s="368"/>
      <c r="FO366" s="368"/>
      <c r="FP366" s="368"/>
      <c r="FQ366" s="368"/>
      <c r="FR366" s="368"/>
      <c r="FS366" s="368"/>
      <c r="FT366" s="368"/>
      <c r="FU366" s="368"/>
      <c r="FV366" s="368"/>
      <c r="FW366" s="368"/>
      <c r="FX366" s="368"/>
      <c r="FY366" s="368"/>
      <c r="FZ366" s="368"/>
      <c r="GA366" s="368"/>
      <c r="GB366" s="368"/>
      <c r="GC366" s="368"/>
      <c r="GD366" s="368"/>
      <c r="GE366" s="368"/>
      <c r="GF366" s="368"/>
      <c r="GG366" s="368"/>
      <c r="GH366" s="368"/>
      <c r="GI366" s="368"/>
      <c r="GJ366" s="368"/>
      <c r="GK366" s="368"/>
      <c r="GL366" s="368"/>
      <c r="GM366" s="368"/>
      <c r="GN366" s="368"/>
      <c r="GO366" s="368"/>
      <c r="GP366" s="368"/>
      <c r="GQ366" s="368"/>
      <c r="GR366" s="368"/>
      <c r="GS366" s="368"/>
      <c r="GT366" s="368"/>
      <c r="GU366" s="368"/>
      <c r="GV366" s="368"/>
      <c r="GW366" s="368"/>
      <c r="GX366" s="368"/>
      <c r="GY366" s="368"/>
      <c r="GZ366" s="368"/>
      <c r="HA366" s="368"/>
      <c r="HB366" s="368"/>
      <c r="HC366" s="368"/>
      <c r="HD366" s="368"/>
      <c r="HE366" s="368"/>
      <c r="HF366" s="368"/>
      <c r="HG366" s="368"/>
      <c r="HH366" s="368"/>
      <c r="HI366" s="368"/>
      <c r="HJ366" s="368"/>
      <c r="HK366" s="368"/>
      <c r="HL366" s="368"/>
      <c r="HM366" s="368"/>
      <c r="HN366" s="368"/>
      <c r="HO366" s="368"/>
      <c r="HP366" s="368"/>
      <c r="HQ366" s="368"/>
      <c r="HR366" s="368"/>
      <c r="HS366" s="368"/>
      <c r="HT366" s="368"/>
      <c r="HU366" s="368"/>
      <c r="HV366" s="368"/>
      <c r="HW366" s="368"/>
      <c r="HX366" s="368"/>
      <c r="HY366" s="368"/>
      <c r="HZ366" s="368"/>
      <c r="IA366" s="368"/>
      <c r="IB366" s="368"/>
      <c r="IC366" s="368"/>
      <c r="ID366" s="368"/>
      <c r="IE366" s="368"/>
      <c r="IF366" s="368"/>
      <c r="IG366" s="368"/>
      <c r="IH366" s="368"/>
      <c r="II366" s="368"/>
      <c r="IJ366" s="368"/>
      <c r="IK366" s="368"/>
      <c r="IL366" s="368"/>
      <c r="IM366" s="368"/>
      <c r="IN366" s="368"/>
      <c r="IO366" s="368"/>
      <c r="IP366" s="368"/>
      <c r="IQ366" s="368"/>
      <c r="IR366" s="368"/>
      <c r="IS366" s="368"/>
      <c r="IT366" s="368"/>
      <c r="IU366" s="368"/>
      <c r="IV366" s="368"/>
      <c r="IW366" s="368"/>
      <c r="IX366" s="368"/>
      <c r="IY366" s="368"/>
      <c r="IZ366" s="368"/>
      <c r="JA366" s="368"/>
      <c r="JB366" s="368"/>
      <c r="JC366" s="368"/>
      <c r="JD366" s="368"/>
      <c r="JE366" s="368"/>
      <c r="JF366" s="368"/>
      <c r="JG366" s="368"/>
      <c r="JH366" s="368"/>
      <c r="JI366" s="368"/>
      <c r="JJ366" s="368"/>
      <c r="JK366" s="368"/>
      <c r="JL366" s="368"/>
      <c r="JM366" s="368"/>
      <c r="JN366" s="368"/>
      <c r="JO366" s="368"/>
      <c r="JP366" s="368"/>
      <c r="JQ366" s="368"/>
      <c r="JR366" s="368"/>
      <c r="JS366" s="368"/>
      <c r="JT366" s="368"/>
      <c r="JU366" s="368"/>
      <c r="JV366" s="368"/>
      <c r="JW366" s="368"/>
      <c r="JX366" s="368"/>
      <c r="JY366" s="368"/>
      <c r="JZ366" s="368"/>
      <c r="KA366" s="368"/>
      <c r="KB366" s="368"/>
      <c r="KC366" s="368"/>
      <c r="KD366" s="368"/>
      <c r="KE366" s="368"/>
      <c r="KF366" s="368"/>
      <c r="KG366" s="368"/>
      <c r="KH366" s="368"/>
      <c r="KI366" s="368"/>
      <c r="KJ366" s="368"/>
      <c r="KK366" s="368"/>
      <c r="KL366" s="368"/>
      <c r="KM366" s="368"/>
      <c r="KN366" s="368"/>
      <c r="KO366" s="368"/>
      <c r="KP366" s="368"/>
      <c r="KQ366" s="368"/>
      <c r="KR366" s="368"/>
      <c r="KS366" s="368"/>
      <c r="KT366" s="368"/>
      <c r="KU366" s="368"/>
      <c r="KV366" s="368"/>
      <c r="KW366" s="368"/>
      <c r="KX366" s="368"/>
      <c r="LH366" s="368"/>
      <c r="LI366" s="368"/>
      <c r="LJ366" s="368"/>
      <c r="LK366" s="368"/>
      <c r="LL366" s="368"/>
      <c r="LM366" s="368"/>
      <c r="LN366" s="368"/>
      <c r="LO366" s="368"/>
      <c r="LP366" s="368"/>
      <c r="LQ366" s="368"/>
      <c r="LR366" s="368"/>
      <c r="LS366" s="368"/>
      <c r="LT366" s="368"/>
      <c r="LU366" s="368"/>
      <c r="LV366" s="368"/>
      <c r="LW366" s="368"/>
      <c r="LX366" s="368"/>
      <c r="LY366" s="368"/>
      <c r="LZ366" s="368"/>
      <c r="MA366" s="368"/>
      <c r="MB366" s="368"/>
      <c r="MC366" s="368"/>
      <c r="MD366" s="368"/>
      <c r="ME366" s="368"/>
      <c r="MF366" s="368"/>
      <c r="MG366" s="368"/>
      <c r="MH366" s="368"/>
      <c r="MI366" s="368"/>
      <c r="MJ366" s="368"/>
      <c r="MK366" s="368"/>
      <c r="ML366" s="368"/>
      <c r="MM366" s="368"/>
      <c r="MN366" s="368"/>
      <c r="MO366" s="368"/>
      <c r="MP366" s="368"/>
      <c r="MQ366" s="368"/>
      <c r="MR366" s="368"/>
      <c r="MS366" s="368"/>
      <c r="MT366" s="368"/>
      <c r="MU366" s="368"/>
      <c r="MV366" s="368"/>
      <c r="MW366" s="368"/>
      <c r="MX366" s="368"/>
      <c r="MY366" s="368"/>
      <c r="MZ366" s="368"/>
      <c r="NA366" s="368"/>
      <c r="NB366" s="368"/>
      <c r="NC366" s="368"/>
      <c r="ND366" s="368"/>
      <c r="NE366" s="368"/>
      <c r="NF366" s="368"/>
      <c r="NG366" s="368"/>
      <c r="NH366" s="368"/>
      <c r="NI366" s="368"/>
      <c r="NJ366" s="368"/>
      <c r="NK366" s="368"/>
      <c r="NL366" s="368"/>
      <c r="NM366" s="368"/>
      <c r="NN366" s="368"/>
      <c r="NO366" s="368"/>
      <c r="NP366" s="368"/>
      <c r="NQ366" s="368"/>
      <c r="NR366" s="368"/>
      <c r="NS366" s="368"/>
      <c r="NT366" s="368"/>
      <c r="NU366" s="368"/>
      <c r="NV366" s="368"/>
      <c r="NW366" s="368"/>
      <c r="NX366" s="368"/>
      <c r="NY366" s="368"/>
      <c r="NZ366" s="368"/>
      <c r="OA366" s="368"/>
      <c r="OB366" s="368"/>
      <c r="OC366" s="368"/>
      <c r="OD366" s="368"/>
      <c r="OE366" s="368"/>
      <c r="OF366" s="368"/>
      <c r="OG366" s="368"/>
      <c r="OH366" s="368"/>
      <c r="OI366" s="368"/>
      <c r="OJ366" s="368"/>
      <c r="OK366" s="368"/>
      <c r="OL366" s="368"/>
      <c r="OM366" s="368"/>
      <c r="ON366" s="368"/>
      <c r="OO366" s="368"/>
      <c r="OP366" s="368"/>
      <c r="OQ366" s="368"/>
      <c r="OR366" s="368"/>
      <c r="OS366" s="368"/>
      <c r="OT366" s="368"/>
      <c r="OU366" s="368"/>
      <c r="OV366" s="368"/>
      <c r="OW366" s="368"/>
      <c r="OX366" s="368"/>
      <c r="OY366" s="368"/>
      <c r="OZ366" s="368"/>
      <c r="PA366" s="368"/>
      <c r="PB366" s="368"/>
      <c r="PC366" s="368"/>
      <c r="PD366" s="368"/>
      <c r="PE366" s="368"/>
      <c r="PF366" s="368"/>
      <c r="PG366" s="368"/>
      <c r="PH366" s="368"/>
      <c r="PI366" s="368"/>
      <c r="PJ366" s="368"/>
      <c r="PK366" s="368"/>
      <c r="PL366" s="368"/>
      <c r="PM366" s="368"/>
      <c r="PN366" s="368"/>
      <c r="PO366" s="368"/>
      <c r="PP366" s="368"/>
      <c r="PQ366" s="368"/>
      <c r="PR366" s="368"/>
      <c r="PS366" s="368"/>
      <c r="PT366" s="368"/>
      <c r="PU366" s="368"/>
      <c r="PV366" s="368"/>
      <c r="PW366" s="368"/>
      <c r="PX366" s="368"/>
      <c r="PY366" s="368"/>
      <c r="PZ366" s="368"/>
      <c r="QA366" s="368"/>
      <c r="QB366" s="368"/>
      <c r="QC366" s="368"/>
      <c r="QD366" s="368"/>
      <c r="QE366" s="368"/>
      <c r="QF366" s="368"/>
      <c r="QG366" s="368"/>
      <c r="QH366" s="368"/>
      <c r="QI366" s="368"/>
      <c r="QJ366" s="368"/>
      <c r="QK366" s="368"/>
      <c r="QL366" s="368"/>
      <c r="QM366" s="368"/>
      <c r="QN366" s="368"/>
      <c r="QO366" s="368"/>
      <c r="QP366" s="368"/>
      <c r="QQ366" s="368"/>
      <c r="QR366" s="368"/>
      <c r="QS366" s="368"/>
      <c r="QT366" s="368"/>
      <c r="QU366" s="368"/>
      <c r="QV366" s="368"/>
      <c r="QW366" s="368"/>
      <c r="QX366" s="368"/>
      <c r="QY366" s="368"/>
      <c r="QZ366" s="368"/>
      <c r="RA366" s="368"/>
      <c r="RB366" s="368"/>
      <c r="RC366" s="368"/>
      <c r="RD366" s="368"/>
      <c r="RE366" s="368"/>
      <c r="RF366" s="368"/>
      <c r="RG366" s="368"/>
      <c r="RH366" s="368"/>
      <c r="RI366" s="368"/>
      <c r="RJ366" s="368"/>
      <c r="RK366" s="368"/>
      <c r="RL366" s="368"/>
      <c r="RM366" s="368"/>
      <c r="RN366" s="368"/>
      <c r="RO366" s="368"/>
      <c r="RP366" s="368"/>
      <c r="RQ366" s="368"/>
      <c r="RR366" s="368"/>
      <c r="RS366" s="368"/>
      <c r="RT366" s="368"/>
      <c r="RU366" s="368"/>
      <c r="RV366" s="368"/>
      <c r="RW366" s="368"/>
      <c r="RX366" s="368"/>
      <c r="RY366" s="368"/>
      <c r="RZ366" s="368"/>
      <c r="SA366" s="368"/>
      <c r="SB366" s="368"/>
      <c r="SC366" s="368"/>
      <c r="SD366" s="368"/>
      <c r="SE366" s="368"/>
      <c r="SF366" s="368"/>
      <c r="SG366" s="368"/>
    </row>
    <row r="367" spans="1:501">
      <c r="A367" s="368"/>
      <c r="B367" s="368"/>
      <c r="C367" s="368"/>
      <c r="D367" s="368"/>
      <c r="E367" s="368"/>
      <c r="F367" s="368"/>
      <c r="G367" s="368"/>
      <c r="H367" s="368"/>
      <c r="I367" s="368"/>
      <c r="J367" s="368"/>
      <c r="K367" s="368"/>
      <c r="L367" s="368"/>
      <c r="M367" s="368"/>
      <c r="N367" s="368"/>
      <c r="O367" s="385"/>
      <c r="P367" s="368"/>
      <c r="Q367" s="368"/>
      <c r="R367" s="368"/>
      <c r="S367" s="368"/>
      <c r="T367" s="368"/>
      <c r="U367" s="368"/>
      <c r="V367" s="368"/>
      <c r="W367" s="368"/>
      <c r="X367" s="368"/>
      <c r="Y367" s="368"/>
      <c r="Z367" s="368"/>
      <c r="AA367" s="368"/>
      <c r="AB367" s="368"/>
      <c r="AC367" s="368"/>
      <c r="AD367" s="368"/>
      <c r="AE367" s="368"/>
      <c r="AF367" s="368"/>
      <c r="AG367" s="368"/>
      <c r="AH367" s="98" t="s">
        <v>397</v>
      </c>
      <c r="AI367" s="98" t="s">
        <v>397</v>
      </c>
      <c r="AJ367" s="98" t="s">
        <v>397</v>
      </c>
      <c r="AK367" s="98" t="s">
        <v>397</v>
      </c>
      <c r="AL367" s="98" t="s">
        <v>397</v>
      </c>
      <c r="AM367" s="98" t="s">
        <v>397</v>
      </c>
      <c r="AN367" s="98" t="s">
        <v>397</v>
      </c>
      <c r="AO367" s="98" t="s">
        <v>397</v>
      </c>
      <c r="AP367" s="98" t="s">
        <v>397</v>
      </c>
      <c r="AQ367" s="98" t="s">
        <v>397</v>
      </c>
      <c r="AR367" s="98" t="s">
        <v>397</v>
      </c>
      <c r="AS367" s="98" t="s">
        <v>397</v>
      </c>
      <c r="AT367" s="98" t="s">
        <v>397</v>
      </c>
      <c r="AU367" s="98" t="s">
        <v>397</v>
      </c>
      <c r="AV367" s="98" t="s">
        <v>397</v>
      </c>
      <c r="AW367" s="98" t="s">
        <v>397</v>
      </c>
      <c r="AX367" s="98" t="s">
        <v>397</v>
      </c>
      <c r="AY367" s="98" t="s">
        <v>397</v>
      </c>
      <c r="AZ367" s="98" t="s">
        <v>397</v>
      </c>
      <c r="BA367" s="98" t="s">
        <v>397</v>
      </c>
      <c r="BB367" s="98" t="s">
        <v>397</v>
      </c>
      <c r="BC367" s="98" t="s">
        <v>397</v>
      </c>
      <c r="BD367" s="98" t="s">
        <v>397</v>
      </c>
      <c r="BE367" s="98" t="s">
        <v>397</v>
      </c>
      <c r="BF367" s="98" t="s">
        <v>397</v>
      </c>
      <c r="BG367" s="98" t="s">
        <v>397</v>
      </c>
      <c r="BH367" s="98" t="s">
        <v>397</v>
      </c>
      <c r="BI367" s="98" t="s">
        <v>397</v>
      </c>
      <c r="BJ367" s="98" t="s">
        <v>397</v>
      </c>
      <c r="BK367" s="98" t="s">
        <v>397</v>
      </c>
      <c r="BL367" s="98" t="s">
        <v>397</v>
      </c>
      <c r="BM367" s="98" t="s">
        <v>397</v>
      </c>
      <c r="BN367" s="98" t="s">
        <v>397</v>
      </c>
      <c r="BO367" s="98" t="s">
        <v>397</v>
      </c>
      <c r="BP367" s="98" t="s">
        <v>397</v>
      </c>
      <c r="BQ367" s="98" t="s">
        <v>397</v>
      </c>
      <c r="BR367" s="98" t="s">
        <v>397</v>
      </c>
      <c r="BS367" s="98" t="s">
        <v>397</v>
      </c>
      <c r="BT367" s="98" t="s">
        <v>397</v>
      </c>
      <c r="BU367" s="98" t="s">
        <v>397</v>
      </c>
      <c r="BV367" s="98" t="s">
        <v>397</v>
      </c>
      <c r="BW367" s="98" t="s">
        <v>397</v>
      </c>
      <c r="BX367" s="98" t="s">
        <v>397</v>
      </c>
      <c r="BY367" s="98" t="s">
        <v>397</v>
      </c>
      <c r="BZ367" s="98" t="s">
        <v>397</v>
      </c>
      <c r="CA367" s="98"/>
      <c r="CB367" s="98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/>
      <c r="CT367" s="98"/>
      <c r="CU367" s="98"/>
      <c r="CV367" s="98"/>
      <c r="CW367" s="98"/>
      <c r="CX367" s="98"/>
      <c r="CY367" s="98"/>
      <c r="CZ367" s="98"/>
      <c r="DA367" s="98"/>
      <c r="DB367" s="98"/>
      <c r="DV367" s="368"/>
      <c r="DW367" s="368"/>
      <c r="DX367" s="368"/>
      <c r="DY367" s="368"/>
      <c r="DZ367" s="368"/>
      <c r="EA367" s="368"/>
      <c r="EB367" s="368"/>
      <c r="EC367" s="368"/>
      <c r="ED367" s="368"/>
      <c r="EE367" s="368"/>
      <c r="EF367" s="368"/>
      <c r="EG367" s="368"/>
      <c r="EH367" s="368"/>
      <c r="EI367" s="368"/>
      <c r="EJ367" s="368"/>
      <c r="EK367" s="368"/>
      <c r="EL367" s="368"/>
      <c r="EM367" s="368"/>
      <c r="EN367" s="368"/>
      <c r="EO367" s="368"/>
      <c r="EP367" s="368"/>
      <c r="EQ367" s="368"/>
      <c r="ER367" s="368"/>
      <c r="ES367" s="368"/>
      <c r="ET367" s="368"/>
      <c r="EU367" s="368"/>
      <c r="EV367" s="368"/>
      <c r="EW367" s="368"/>
      <c r="EX367" s="368"/>
      <c r="EY367" s="368"/>
      <c r="EZ367" s="368"/>
      <c r="FA367" s="368"/>
      <c r="FB367" s="368"/>
      <c r="FC367" s="368"/>
      <c r="FD367" s="368"/>
      <c r="FE367" s="368"/>
      <c r="FF367" s="368"/>
      <c r="FG367" s="368"/>
      <c r="FH367" s="368"/>
      <c r="FI367" s="368"/>
      <c r="FJ367" s="368"/>
      <c r="FK367" s="368"/>
      <c r="FL367" s="368"/>
      <c r="FM367" s="368"/>
      <c r="FN367" s="368"/>
      <c r="FO367" s="368"/>
      <c r="FP367" s="368"/>
      <c r="FQ367" s="368"/>
      <c r="FR367" s="368"/>
      <c r="FS367" s="368"/>
      <c r="FT367" s="368"/>
      <c r="FU367" s="368"/>
      <c r="FV367" s="368"/>
      <c r="FW367" s="368"/>
      <c r="FX367" s="368"/>
      <c r="FY367" s="368"/>
      <c r="FZ367" s="368"/>
      <c r="GA367" s="368"/>
      <c r="GB367" s="368"/>
      <c r="GC367" s="368"/>
      <c r="GD367" s="368"/>
      <c r="GE367" s="368"/>
      <c r="GF367" s="368"/>
      <c r="GG367" s="368"/>
      <c r="GH367" s="368"/>
      <c r="GI367" s="368"/>
      <c r="GJ367" s="368"/>
      <c r="GK367" s="368"/>
      <c r="GL367" s="368"/>
      <c r="GM367" s="368"/>
      <c r="GN367" s="368"/>
      <c r="GO367" s="368"/>
      <c r="GP367" s="368"/>
      <c r="GQ367" s="368"/>
      <c r="GR367" s="368"/>
      <c r="GS367" s="368"/>
      <c r="GT367" s="368"/>
      <c r="GU367" s="368"/>
      <c r="GV367" s="368"/>
      <c r="GW367" s="368"/>
      <c r="GX367" s="368"/>
      <c r="GY367" s="368"/>
      <c r="GZ367" s="368"/>
      <c r="HA367" s="368"/>
      <c r="HB367" s="368"/>
      <c r="HC367" s="368"/>
      <c r="HD367" s="368"/>
      <c r="HE367" s="368"/>
      <c r="HF367" s="368"/>
      <c r="HG367" s="368"/>
      <c r="HH367" s="368"/>
      <c r="HI367" s="368"/>
      <c r="HJ367" s="368"/>
      <c r="HK367" s="368"/>
      <c r="HL367" s="368"/>
      <c r="HM367" s="368"/>
      <c r="HN367" s="368"/>
      <c r="HO367" s="368"/>
      <c r="HP367" s="368"/>
      <c r="HQ367" s="368"/>
      <c r="HR367" s="368"/>
      <c r="HS367" s="368"/>
      <c r="HT367" s="368"/>
      <c r="HU367" s="368"/>
      <c r="HV367" s="368"/>
      <c r="HW367" s="368"/>
      <c r="HX367" s="368"/>
      <c r="HY367" s="368"/>
      <c r="HZ367" s="368"/>
      <c r="IA367" s="368"/>
      <c r="IB367" s="368"/>
      <c r="IC367" s="368"/>
      <c r="ID367" s="368"/>
      <c r="IE367" s="368"/>
      <c r="IF367" s="368"/>
      <c r="IG367" s="368"/>
      <c r="IH367" s="368"/>
      <c r="II367" s="368"/>
      <c r="IJ367" s="368"/>
      <c r="IK367" s="368"/>
      <c r="IL367" s="368"/>
      <c r="IM367" s="368"/>
      <c r="IN367" s="368"/>
      <c r="IO367" s="368"/>
      <c r="IP367" s="368"/>
      <c r="IQ367" s="368"/>
      <c r="IR367" s="368"/>
      <c r="IS367" s="368"/>
      <c r="IT367" s="368"/>
      <c r="IU367" s="368"/>
      <c r="IV367" s="368"/>
      <c r="IW367" s="368"/>
      <c r="IX367" s="368"/>
      <c r="IY367" s="368"/>
      <c r="IZ367" s="368"/>
      <c r="JA367" s="368"/>
      <c r="JB367" s="368"/>
      <c r="JC367" s="368"/>
      <c r="JD367" s="368"/>
      <c r="JE367" s="368"/>
      <c r="JF367" s="368"/>
      <c r="JG367" s="368"/>
      <c r="JH367" s="368"/>
      <c r="JI367" s="368"/>
      <c r="JJ367" s="368"/>
      <c r="JK367" s="368"/>
      <c r="JL367" s="368"/>
      <c r="JM367" s="368"/>
      <c r="JN367" s="368"/>
      <c r="JO367" s="368"/>
      <c r="JP367" s="368"/>
      <c r="JQ367" s="368"/>
      <c r="JR367" s="368"/>
      <c r="JS367" s="368"/>
      <c r="JT367" s="368"/>
      <c r="JU367" s="368"/>
      <c r="JV367" s="368"/>
      <c r="JW367" s="368"/>
      <c r="JX367" s="368"/>
      <c r="JY367" s="368"/>
      <c r="JZ367" s="368"/>
      <c r="KA367" s="368"/>
      <c r="KB367" s="368"/>
      <c r="KC367" s="368"/>
      <c r="KD367" s="368"/>
      <c r="KE367" s="368"/>
      <c r="KF367" s="368"/>
      <c r="KG367" s="368"/>
      <c r="KH367" s="368"/>
      <c r="KI367" s="368"/>
      <c r="KJ367" s="368"/>
      <c r="KK367" s="368"/>
      <c r="KL367" s="368"/>
      <c r="KM367" s="368"/>
      <c r="KN367" s="368"/>
      <c r="KO367" s="368"/>
      <c r="KP367" s="368"/>
      <c r="KQ367" s="368"/>
      <c r="KR367" s="368"/>
      <c r="KS367" s="368"/>
      <c r="KT367" s="368"/>
      <c r="KU367" s="368"/>
      <c r="KV367" s="368"/>
      <c r="KW367" s="368"/>
      <c r="KX367" s="368"/>
      <c r="LH367" s="368"/>
      <c r="LI367" s="368"/>
      <c r="LJ367" s="368"/>
      <c r="LK367" s="368"/>
      <c r="LL367" s="368"/>
      <c r="LM367" s="368"/>
      <c r="LN367" s="368"/>
      <c r="LO367" s="368"/>
      <c r="LP367" s="368"/>
      <c r="LQ367" s="368"/>
      <c r="LR367" s="368"/>
      <c r="LS367" s="368"/>
      <c r="LT367" s="368"/>
      <c r="LU367" s="368"/>
      <c r="LV367" s="368"/>
      <c r="LW367" s="368"/>
      <c r="LX367" s="368"/>
      <c r="LY367" s="368"/>
      <c r="LZ367" s="368"/>
      <c r="MA367" s="368"/>
      <c r="MB367" s="368"/>
      <c r="MC367" s="368"/>
      <c r="MD367" s="368"/>
      <c r="ME367" s="368"/>
      <c r="MF367" s="368"/>
      <c r="MG367" s="368"/>
      <c r="MH367" s="368"/>
      <c r="MI367" s="368"/>
      <c r="MJ367" s="368"/>
      <c r="MK367" s="368"/>
      <c r="ML367" s="368"/>
      <c r="MM367" s="368"/>
      <c r="MN367" s="368"/>
      <c r="MO367" s="368"/>
      <c r="MP367" s="368"/>
      <c r="MQ367" s="368"/>
      <c r="MR367" s="368"/>
      <c r="MS367" s="368"/>
      <c r="MT367" s="368"/>
      <c r="MU367" s="368"/>
      <c r="MV367" s="368"/>
      <c r="MW367" s="368"/>
      <c r="MX367" s="368"/>
      <c r="MY367" s="368"/>
      <c r="MZ367" s="368"/>
      <c r="NA367" s="368"/>
      <c r="NB367" s="368"/>
      <c r="NC367" s="368"/>
      <c r="ND367" s="368"/>
      <c r="NE367" s="368"/>
      <c r="NF367" s="368"/>
      <c r="NG367" s="368"/>
      <c r="NH367" s="368"/>
      <c r="NI367" s="368"/>
      <c r="NJ367" s="368"/>
      <c r="NK367" s="368"/>
      <c r="NL367" s="368"/>
      <c r="NM367" s="368"/>
      <c r="NN367" s="368"/>
      <c r="NO367" s="368"/>
      <c r="NP367" s="368"/>
      <c r="NQ367" s="368"/>
      <c r="NR367" s="368"/>
      <c r="NS367" s="368"/>
      <c r="NT367" s="368"/>
      <c r="NU367" s="368"/>
      <c r="NV367" s="368"/>
      <c r="NW367" s="368"/>
      <c r="NX367" s="368"/>
      <c r="NY367" s="368"/>
      <c r="NZ367" s="368"/>
      <c r="OA367" s="368"/>
      <c r="OB367" s="368"/>
      <c r="OC367" s="368"/>
      <c r="OD367" s="368"/>
      <c r="OE367" s="368"/>
      <c r="OF367" s="368"/>
      <c r="OG367" s="368"/>
      <c r="OH367" s="368"/>
      <c r="OI367" s="368"/>
      <c r="OJ367" s="368"/>
      <c r="OK367" s="368"/>
      <c r="OL367" s="368"/>
      <c r="OM367" s="368"/>
      <c r="ON367" s="368"/>
      <c r="OO367" s="368"/>
      <c r="OP367" s="368"/>
      <c r="OQ367" s="368"/>
      <c r="OR367" s="368"/>
      <c r="OS367" s="368"/>
      <c r="OT367" s="368"/>
      <c r="OU367" s="368"/>
      <c r="OV367" s="368"/>
      <c r="OW367" s="368"/>
      <c r="OX367" s="368"/>
      <c r="OY367" s="368"/>
      <c r="OZ367" s="368"/>
      <c r="PA367" s="368"/>
      <c r="PB367" s="368"/>
      <c r="PC367" s="368"/>
      <c r="PD367" s="368"/>
      <c r="PE367" s="368"/>
      <c r="PF367" s="368"/>
      <c r="PG367" s="368"/>
      <c r="PH367" s="368"/>
      <c r="PI367" s="368"/>
      <c r="PJ367" s="368"/>
      <c r="PK367" s="368"/>
      <c r="PL367" s="368"/>
      <c r="PM367" s="368"/>
      <c r="PN367" s="368"/>
      <c r="PO367" s="368"/>
      <c r="PP367" s="368"/>
      <c r="PQ367" s="368"/>
      <c r="PR367" s="368"/>
      <c r="PS367" s="368"/>
      <c r="PT367" s="368"/>
      <c r="PU367" s="368"/>
      <c r="PV367" s="368"/>
      <c r="PW367" s="368"/>
      <c r="PX367" s="368"/>
      <c r="PY367" s="368"/>
      <c r="PZ367" s="368"/>
      <c r="QA367" s="368"/>
      <c r="QB367" s="368"/>
      <c r="QC367" s="368"/>
      <c r="QD367" s="368"/>
      <c r="QE367" s="368"/>
      <c r="QF367" s="368"/>
      <c r="QG367" s="368"/>
      <c r="QH367" s="368"/>
      <c r="QI367" s="368"/>
      <c r="QJ367" s="368"/>
      <c r="QK367" s="368"/>
      <c r="QL367" s="368"/>
      <c r="QM367" s="368"/>
      <c r="QN367" s="368"/>
      <c r="QO367" s="368"/>
      <c r="QP367" s="368"/>
      <c r="QQ367" s="368"/>
      <c r="QR367" s="368"/>
      <c r="QS367" s="368"/>
      <c r="QT367" s="368"/>
      <c r="QU367" s="368"/>
      <c r="QV367" s="368"/>
      <c r="QW367" s="368"/>
      <c r="QX367" s="368"/>
      <c r="QY367" s="368"/>
      <c r="QZ367" s="368"/>
      <c r="RA367" s="368"/>
      <c r="RB367" s="368"/>
      <c r="RC367" s="368"/>
      <c r="RD367" s="368"/>
      <c r="RE367" s="368"/>
      <c r="RF367" s="368"/>
      <c r="RG367" s="368"/>
      <c r="RH367" s="368"/>
      <c r="RI367" s="368"/>
      <c r="RJ367" s="368"/>
      <c r="RK367" s="368"/>
      <c r="RL367" s="368"/>
      <c r="RM367" s="368"/>
      <c r="RN367" s="368"/>
      <c r="RO367" s="368"/>
      <c r="RP367" s="368"/>
      <c r="RQ367" s="368"/>
      <c r="RR367" s="368"/>
      <c r="RS367" s="368"/>
      <c r="RT367" s="368"/>
      <c r="RU367" s="368"/>
      <c r="RV367" s="368"/>
      <c r="RW367" s="368"/>
      <c r="RX367" s="368"/>
      <c r="RY367" s="368"/>
      <c r="RZ367" s="368"/>
      <c r="SA367" s="368"/>
      <c r="SB367" s="368"/>
      <c r="SC367" s="368"/>
      <c r="SD367" s="368"/>
      <c r="SE367" s="368"/>
      <c r="SF367" s="368"/>
      <c r="SG367" s="368"/>
    </row>
    <row r="368" spans="1:501">
      <c r="A368" s="368"/>
      <c r="B368" s="368"/>
      <c r="C368" s="368"/>
      <c r="D368" s="368"/>
      <c r="E368" s="368"/>
      <c r="F368" s="368"/>
      <c r="G368" s="368"/>
      <c r="H368" s="368"/>
      <c r="I368" s="368"/>
      <c r="J368" s="368"/>
      <c r="K368" s="368"/>
      <c r="L368" s="368"/>
      <c r="M368" s="368"/>
      <c r="N368" s="368"/>
      <c r="O368" s="385"/>
      <c r="P368" s="368"/>
      <c r="Q368" s="368"/>
      <c r="R368" s="368"/>
      <c r="S368" s="368"/>
      <c r="T368" s="368"/>
      <c r="U368" s="368"/>
      <c r="V368" s="368"/>
      <c r="W368" s="368"/>
      <c r="X368" s="368"/>
      <c r="Y368" s="368"/>
      <c r="Z368" s="368"/>
      <c r="AA368" s="368"/>
      <c r="AB368" s="368"/>
      <c r="AC368" s="368"/>
      <c r="AD368" s="368"/>
      <c r="AE368" s="368"/>
      <c r="AF368" s="368"/>
      <c r="AG368" s="368"/>
      <c r="AH368" s="98" t="s">
        <v>397</v>
      </c>
      <c r="AI368" s="98" t="s">
        <v>397</v>
      </c>
      <c r="AJ368" s="98" t="s">
        <v>397</v>
      </c>
      <c r="AK368" s="98" t="s">
        <v>397</v>
      </c>
      <c r="AL368" s="98" t="s">
        <v>397</v>
      </c>
      <c r="AM368" s="98" t="s">
        <v>397</v>
      </c>
      <c r="AN368" s="98" t="s">
        <v>397</v>
      </c>
      <c r="AO368" s="98" t="s">
        <v>397</v>
      </c>
      <c r="AP368" s="98" t="s">
        <v>397</v>
      </c>
      <c r="AQ368" s="98" t="s">
        <v>397</v>
      </c>
      <c r="AR368" s="98" t="s">
        <v>397</v>
      </c>
      <c r="AS368" s="98" t="s">
        <v>397</v>
      </c>
      <c r="AT368" s="98" t="s">
        <v>397</v>
      </c>
      <c r="AU368" s="98" t="s">
        <v>397</v>
      </c>
      <c r="AV368" s="98" t="s">
        <v>397</v>
      </c>
      <c r="AW368" s="98" t="s">
        <v>397</v>
      </c>
      <c r="AX368" s="98" t="s">
        <v>397</v>
      </c>
      <c r="AY368" s="98" t="s">
        <v>397</v>
      </c>
      <c r="AZ368" s="98" t="s">
        <v>397</v>
      </c>
      <c r="BA368" s="98" t="s">
        <v>397</v>
      </c>
      <c r="BB368" s="98" t="s">
        <v>397</v>
      </c>
      <c r="BC368" s="98" t="s">
        <v>397</v>
      </c>
      <c r="BD368" s="98" t="s">
        <v>397</v>
      </c>
      <c r="BE368" s="98" t="s">
        <v>397</v>
      </c>
      <c r="BF368" s="98" t="s">
        <v>397</v>
      </c>
      <c r="BG368" s="98" t="s">
        <v>397</v>
      </c>
      <c r="BH368" s="98" t="s">
        <v>397</v>
      </c>
      <c r="BI368" s="98" t="s">
        <v>397</v>
      </c>
      <c r="BJ368" s="98" t="s">
        <v>397</v>
      </c>
      <c r="BK368" s="98" t="s">
        <v>397</v>
      </c>
      <c r="BL368" s="98" t="s">
        <v>397</v>
      </c>
      <c r="BM368" s="98" t="s">
        <v>397</v>
      </c>
      <c r="BN368" s="98" t="s">
        <v>397</v>
      </c>
      <c r="BO368" s="98" t="s">
        <v>397</v>
      </c>
      <c r="BP368" s="98" t="s">
        <v>397</v>
      </c>
      <c r="BQ368" s="98" t="s">
        <v>397</v>
      </c>
      <c r="BR368" s="98" t="s">
        <v>397</v>
      </c>
      <c r="BS368" s="98" t="s">
        <v>397</v>
      </c>
      <c r="BT368" s="98" t="s">
        <v>397</v>
      </c>
      <c r="BU368" s="98" t="s">
        <v>397</v>
      </c>
      <c r="BV368" s="98" t="s">
        <v>397</v>
      </c>
      <c r="BW368" s="98" t="s">
        <v>397</v>
      </c>
      <c r="BX368" s="98" t="s">
        <v>397</v>
      </c>
      <c r="BY368" s="98" t="s">
        <v>397</v>
      </c>
      <c r="BZ368" s="98" t="s">
        <v>397</v>
      </c>
      <c r="CA368" s="98"/>
      <c r="CB368" s="98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/>
      <c r="CT368" s="98"/>
      <c r="CU368" s="98"/>
      <c r="CV368" s="98"/>
      <c r="CW368" s="98"/>
      <c r="CX368" s="98"/>
      <c r="CY368" s="98"/>
      <c r="CZ368" s="98"/>
      <c r="DA368" s="98"/>
      <c r="DB368" s="98"/>
      <c r="DV368" s="368"/>
      <c r="DW368" s="368"/>
      <c r="DX368" s="368"/>
      <c r="DY368" s="368"/>
      <c r="DZ368" s="368"/>
      <c r="EA368" s="368"/>
      <c r="EB368" s="368"/>
      <c r="EC368" s="368"/>
      <c r="ED368" s="368"/>
      <c r="EE368" s="368"/>
      <c r="EF368" s="368"/>
      <c r="EG368" s="368"/>
      <c r="EH368" s="368"/>
      <c r="EI368" s="368"/>
      <c r="EJ368" s="368"/>
      <c r="EK368" s="368"/>
      <c r="EL368" s="368"/>
      <c r="EM368" s="368"/>
      <c r="EN368" s="368"/>
      <c r="EO368" s="368"/>
      <c r="EP368" s="368"/>
      <c r="EQ368" s="368"/>
      <c r="ER368" s="368"/>
      <c r="ES368" s="368"/>
      <c r="ET368" s="368"/>
      <c r="EU368" s="368"/>
      <c r="EV368" s="368"/>
      <c r="EW368" s="368"/>
      <c r="EX368" s="368"/>
      <c r="EY368" s="368"/>
      <c r="EZ368" s="368"/>
      <c r="FA368" s="368"/>
      <c r="FB368" s="368"/>
      <c r="FC368" s="368"/>
      <c r="FD368" s="368"/>
      <c r="FE368" s="368"/>
      <c r="FF368" s="368"/>
      <c r="FG368" s="368"/>
      <c r="FH368" s="368"/>
      <c r="FI368" s="368"/>
      <c r="FJ368" s="368"/>
      <c r="FK368" s="368"/>
      <c r="FL368" s="368"/>
      <c r="FM368" s="368"/>
      <c r="FN368" s="368"/>
      <c r="FO368" s="368"/>
      <c r="FP368" s="368"/>
      <c r="FQ368" s="368"/>
      <c r="FR368" s="368"/>
      <c r="FS368" s="368"/>
      <c r="FT368" s="368"/>
      <c r="FU368" s="368"/>
      <c r="FV368" s="368"/>
      <c r="FW368" s="368"/>
      <c r="FX368" s="368"/>
      <c r="FY368" s="368"/>
      <c r="FZ368" s="368"/>
      <c r="GA368" s="368"/>
      <c r="GB368" s="368"/>
      <c r="GC368" s="368"/>
      <c r="GD368" s="368"/>
      <c r="GE368" s="368"/>
      <c r="GF368" s="368"/>
      <c r="GG368" s="368"/>
      <c r="GH368" s="368"/>
      <c r="GI368" s="368"/>
      <c r="GJ368" s="368"/>
      <c r="GK368" s="368"/>
      <c r="GL368" s="368"/>
      <c r="GM368" s="368"/>
      <c r="GN368" s="368"/>
      <c r="GO368" s="368"/>
      <c r="GP368" s="368"/>
      <c r="GQ368" s="368"/>
      <c r="GR368" s="368"/>
      <c r="GS368" s="368"/>
      <c r="GT368" s="368"/>
      <c r="GU368" s="368"/>
      <c r="GV368" s="368"/>
      <c r="GW368" s="368"/>
      <c r="GX368" s="368"/>
      <c r="GY368" s="368"/>
      <c r="GZ368" s="368"/>
      <c r="HA368" s="368"/>
      <c r="HB368" s="368"/>
      <c r="HC368" s="368"/>
      <c r="HD368" s="368"/>
      <c r="HE368" s="368"/>
      <c r="HF368" s="368"/>
      <c r="HG368" s="368"/>
      <c r="HH368" s="368"/>
      <c r="HI368" s="368"/>
      <c r="HJ368" s="368"/>
      <c r="HK368" s="368"/>
      <c r="HL368" s="368"/>
      <c r="HM368" s="368"/>
      <c r="HN368" s="368"/>
      <c r="HO368" s="368"/>
      <c r="HP368" s="368"/>
      <c r="HQ368" s="368"/>
      <c r="HR368" s="368"/>
      <c r="HS368" s="368"/>
      <c r="HT368" s="368"/>
      <c r="HU368" s="368"/>
      <c r="HV368" s="368"/>
      <c r="HW368" s="368"/>
      <c r="HX368" s="368"/>
      <c r="HY368" s="368"/>
      <c r="HZ368" s="368"/>
      <c r="IA368" s="368"/>
      <c r="IB368" s="368"/>
      <c r="IC368" s="368"/>
      <c r="ID368" s="368"/>
      <c r="IE368" s="368"/>
      <c r="IF368" s="368"/>
      <c r="IG368" s="368"/>
      <c r="IH368" s="368"/>
      <c r="II368" s="368"/>
      <c r="IJ368" s="368"/>
      <c r="IK368" s="368"/>
      <c r="IL368" s="368"/>
      <c r="IM368" s="368"/>
      <c r="IN368" s="368"/>
      <c r="IO368" s="368"/>
      <c r="IP368" s="368"/>
      <c r="IQ368" s="368"/>
      <c r="IR368" s="368"/>
      <c r="IS368" s="368"/>
      <c r="IT368" s="368"/>
      <c r="IU368" s="368"/>
      <c r="IV368" s="368"/>
      <c r="IW368" s="368"/>
      <c r="IX368" s="368"/>
      <c r="IY368" s="368"/>
      <c r="IZ368" s="368"/>
      <c r="JA368" s="368"/>
      <c r="JB368" s="368"/>
      <c r="JC368" s="368"/>
      <c r="JD368" s="368"/>
      <c r="JE368" s="368"/>
      <c r="JF368" s="368"/>
      <c r="JG368" s="368"/>
      <c r="JH368" s="368"/>
      <c r="JI368" s="368"/>
      <c r="JJ368" s="368"/>
      <c r="JK368" s="368"/>
      <c r="JL368" s="368"/>
      <c r="JM368" s="368"/>
      <c r="JN368" s="368"/>
      <c r="JO368" s="368"/>
      <c r="JP368" s="368"/>
      <c r="JQ368" s="368"/>
      <c r="JR368" s="368"/>
      <c r="JS368" s="368"/>
      <c r="JT368" s="368"/>
      <c r="JU368" s="368"/>
      <c r="JV368" s="368"/>
      <c r="JW368" s="368"/>
      <c r="JX368" s="368"/>
      <c r="JY368" s="368"/>
      <c r="JZ368" s="368"/>
      <c r="KA368" s="368"/>
      <c r="KB368" s="368"/>
      <c r="KC368" s="368"/>
      <c r="KD368" s="368"/>
      <c r="KE368" s="368"/>
      <c r="KF368" s="368"/>
      <c r="KG368" s="368"/>
      <c r="KH368" s="368"/>
      <c r="KI368" s="368"/>
      <c r="KJ368" s="368"/>
      <c r="KK368" s="368"/>
      <c r="KL368" s="368"/>
      <c r="KM368" s="368"/>
      <c r="KN368" s="368"/>
      <c r="KO368" s="368"/>
      <c r="KP368" s="368"/>
      <c r="KQ368" s="368"/>
      <c r="KR368" s="368"/>
      <c r="KS368" s="368"/>
      <c r="KT368" s="368"/>
      <c r="KU368" s="368"/>
      <c r="KV368" s="368"/>
      <c r="KW368" s="368"/>
      <c r="KX368" s="368"/>
      <c r="LH368" s="368"/>
      <c r="LI368" s="368"/>
      <c r="LJ368" s="368"/>
      <c r="LK368" s="368"/>
      <c r="LL368" s="368"/>
      <c r="LM368" s="368"/>
      <c r="LN368" s="368"/>
      <c r="LO368" s="368"/>
      <c r="LP368" s="368"/>
      <c r="LQ368" s="368"/>
      <c r="LR368" s="368"/>
      <c r="LS368" s="368"/>
      <c r="LT368" s="368"/>
      <c r="LU368" s="368"/>
      <c r="LV368" s="368"/>
      <c r="LW368" s="368"/>
      <c r="LX368" s="368"/>
      <c r="LY368" s="368"/>
      <c r="LZ368" s="368"/>
      <c r="MA368" s="368"/>
      <c r="MB368" s="368"/>
      <c r="MC368" s="368"/>
      <c r="MD368" s="368"/>
      <c r="ME368" s="368"/>
      <c r="MF368" s="368"/>
      <c r="MG368" s="368"/>
      <c r="MH368" s="368"/>
      <c r="MI368" s="368"/>
      <c r="MJ368" s="368"/>
      <c r="MK368" s="368"/>
      <c r="ML368" s="368"/>
      <c r="MM368" s="368"/>
      <c r="MN368" s="368"/>
      <c r="MO368" s="368"/>
      <c r="MP368" s="368"/>
      <c r="MQ368" s="368"/>
      <c r="MR368" s="368"/>
      <c r="MS368" s="368"/>
      <c r="MT368" s="368"/>
      <c r="MU368" s="368"/>
      <c r="MV368" s="368"/>
      <c r="MW368" s="368"/>
      <c r="MX368" s="368"/>
      <c r="MY368" s="368"/>
      <c r="MZ368" s="368"/>
      <c r="NA368" s="368"/>
      <c r="NB368" s="368"/>
      <c r="NC368" s="368"/>
      <c r="ND368" s="368"/>
      <c r="NE368" s="368"/>
      <c r="NF368" s="368"/>
      <c r="NG368" s="368"/>
      <c r="NH368" s="368"/>
      <c r="NI368" s="368"/>
      <c r="NJ368" s="368"/>
      <c r="NK368" s="368"/>
      <c r="NL368" s="368"/>
      <c r="NM368" s="368"/>
      <c r="NN368" s="368"/>
      <c r="NO368" s="368"/>
      <c r="NP368" s="368"/>
      <c r="NQ368" s="368"/>
      <c r="NR368" s="368"/>
      <c r="NS368" s="368"/>
      <c r="NT368" s="368"/>
      <c r="NU368" s="368"/>
      <c r="NV368" s="368"/>
      <c r="NW368" s="368"/>
      <c r="NX368" s="368"/>
      <c r="NY368" s="368"/>
      <c r="NZ368" s="368"/>
      <c r="OA368" s="368"/>
      <c r="OB368" s="368"/>
      <c r="OC368" s="368"/>
      <c r="OD368" s="368"/>
      <c r="OE368" s="368"/>
      <c r="OF368" s="368"/>
      <c r="OG368" s="368"/>
      <c r="OH368" s="368"/>
      <c r="OI368" s="368"/>
      <c r="OJ368" s="368"/>
      <c r="OK368" s="368"/>
      <c r="OL368" s="368"/>
      <c r="OM368" s="368"/>
      <c r="ON368" s="368"/>
      <c r="OO368" s="368"/>
      <c r="OP368" s="368"/>
      <c r="OQ368" s="368"/>
      <c r="OR368" s="368"/>
      <c r="OS368" s="368"/>
      <c r="OT368" s="368"/>
      <c r="OU368" s="368"/>
      <c r="OV368" s="368"/>
      <c r="OW368" s="368"/>
      <c r="OX368" s="368"/>
      <c r="OY368" s="368"/>
      <c r="OZ368" s="368"/>
      <c r="PA368" s="368"/>
      <c r="PB368" s="368"/>
      <c r="PC368" s="368"/>
      <c r="PD368" s="368"/>
      <c r="PE368" s="368"/>
      <c r="PF368" s="368"/>
      <c r="PG368" s="368"/>
      <c r="PH368" s="368"/>
      <c r="PI368" s="368"/>
      <c r="PJ368" s="368"/>
      <c r="PK368" s="368"/>
      <c r="PL368" s="368"/>
      <c r="PM368" s="368"/>
      <c r="PN368" s="368"/>
      <c r="PO368" s="368"/>
      <c r="PP368" s="368"/>
      <c r="PQ368" s="368"/>
      <c r="PR368" s="368"/>
      <c r="PS368" s="368"/>
      <c r="PT368" s="368"/>
      <c r="PU368" s="368"/>
      <c r="PV368" s="368"/>
      <c r="PW368" s="368"/>
      <c r="PX368" s="368"/>
      <c r="PY368" s="368"/>
      <c r="PZ368" s="368"/>
      <c r="QA368" s="368"/>
      <c r="QB368" s="368"/>
      <c r="QC368" s="368"/>
      <c r="QD368" s="368"/>
      <c r="QE368" s="368"/>
      <c r="QF368" s="368"/>
      <c r="QG368" s="368"/>
      <c r="QH368" s="368"/>
      <c r="QI368" s="368"/>
      <c r="QJ368" s="368"/>
      <c r="QK368" s="368"/>
      <c r="QL368" s="368"/>
      <c r="QM368" s="368"/>
      <c r="QN368" s="368"/>
      <c r="QO368" s="368"/>
      <c r="QP368" s="368"/>
      <c r="QQ368" s="368"/>
      <c r="QR368" s="368"/>
      <c r="QS368" s="368"/>
      <c r="QT368" s="368"/>
      <c r="QU368" s="368"/>
      <c r="QV368" s="368"/>
      <c r="QW368" s="368"/>
      <c r="QX368" s="368"/>
      <c r="QY368" s="368"/>
      <c r="QZ368" s="368"/>
      <c r="RA368" s="368"/>
      <c r="RB368" s="368"/>
      <c r="RC368" s="368"/>
      <c r="RD368" s="368"/>
      <c r="RE368" s="368"/>
      <c r="RF368" s="368"/>
      <c r="RG368" s="368"/>
      <c r="RH368" s="368"/>
      <c r="RI368" s="368"/>
      <c r="RJ368" s="368"/>
      <c r="RK368" s="368"/>
      <c r="RL368" s="368"/>
      <c r="RM368" s="368"/>
      <c r="RN368" s="368"/>
      <c r="RO368" s="368"/>
      <c r="RP368" s="368"/>
      <c r="RQ368" s="368"/>
      <c r="RR368" s="368"/>
      <c r="RS368" s="368"/>
      <c r="RT368" s="368"/>
      <c r="RU368" s="368"/>
      <c r="RV368" s="368"/>
      <c r="RW368" s="368"/>
      <c r="RX368" s="368"/>
      <c r="RY368" s="368"/>
      <c r="RZ368" s="368"/>
      <c r="SA368" s="368"/>
      <c r="SB368" s="368"/>
      <c r="SC368" s="368"/>
      <c r="SD368" s="368"/>
      <c r="SE368" s="368"/>
      <c r="SF368" s="368"/>
      <c r="SG368" s="368"/>
    </row>
    <row r="369" spans="1:501">
      <c r="A369" s="368"/>
      <c r="B369" s="368"/>
      <c r="C369" s="368"/>
      <c r="D369" s="368"/>
      <c r="E369" s="368"/>
      <c r="F369" s="368"/>
      <c r="G369" s="368"/>
      <c r="H369" s="368"/>
      <c r="I369" s="368"/>
      <c r="J369" s="368"/>
      <c r="K369" s="368"/>
      <c r="L369" s="368"/>
      <c r="M369" s="368"/>
      <c r="N369" s="368"/>
      <c r="O369" s="385"/>
      <c r="P369" s="368"/>
      <c r="Q369" s="368"/>
      <c r="R369" s="368"/>
      <c r="S369" s="368"/>
      <c r="T369" s="368"/>
      <c r="U369" s="368"/>
      <c r="V369" s="368"/>
      <c r="W369" s="368"/>
      <c r="X369" s="368"/>
      <c r="Y369" s="368"/>
      <c r="Z369" s="368"/>
      <c r="AA369" s="368"/>
      <c r="AB369" s="368"/>
      <c r="AC369" s="368"/>
      <c r="AD369" s="368"/>
      <c r="AE369" s="368"/>
      <c r="AF369" s="368"/>
      <c r="AG369" s="368"/>
      <c r="AH369" s="98" t="s">
        <v>397</v>
      </c>
      <c r="AI369" s="98" t="s">
        <v>397</v>
      </c>
      <c r="AJ369" s="98" t="s">
        <v>397</v>
      </c>
      <c r="AK369" s="98" t="s">
        <v>397</v>
      </c>
      <c r="AL369" s="98" t="s">
        <v>397</v>
      </c>
      <c r="AM369" s="98" t="s">
        <v>397</v>
      </c>
      <c r="AN369" s="98" t="s">
        <v>397</v>
      </c>
      <c r="AO369" s="98" t="s">
        <v>397</v>
      </c>
      <c r="AP369" s="98" t="s">
        <v>397</v>
      </c>
      <c r="AQ369" s="98" t="s">
        <v>397</v>
      </c>
      <c r="AR369" s="98" t="s">
        <v>397</v>
      </c>
      <c r="AS369" s="98" t="s">
        <v>397</v>
      </c>
      <c r="AT369" s="98" t="s">
        <v>397</v>
      </c>
      <c r="AU369" s="98" t="s">
        <v>397</v>
      </c>
      <c r="AV369" s="98" t="s">
        <v>397</v>
      </c>
      <c r="AW369" s="98" t="s">
        <v>397</v>
      </c>
      <c r="AX369" s="98" t="s">
        <v>397</v>
      </c>
      <c r="AY369" s="98" t="s">
        <v>397</v>
      </c>
      <c r="AZ369" s="98" t="s">
        <v>397</v>
      </c>
      <c r="BA369" s="98" t="s">
        <v>397</v>
      </c>
      <c r="BB369" s="98" t="s">
        <v>397</v>
      </c>
      <c r="BC369" s="98" t="s">
        <v>397</v>
      </c>
      <c r="BD369" s="98" t="s">
        <v>397</v>
      </c>
      <c r="BE369" s="98" t="s">
        <v>397</v>
      </c>
      <c r="BF369" s="98" t="s">
        <v>397</v>
      </c>
      <c r="BG369" s="98" t="s">
        <v>397</v>
      </c>
      <c r="BH369" s="98" t="s">
        <v>397</v>
      </c>
      <c r="BI369" s="98" t="s">
        <v>397</v>
      </c>
      <c r="BJ369" s="98" t="s">
        <v>397</v>
      </c>
      <c r="BK369" s="98" t="s">
        <v>397</v>
      </c>
      <c r="BL369" s="98" t="s">
        <v>397</v>
      </c>
      <c r="BM369" s="98" t="s">
        <v>397</v>
      </c>
      <c r="BN369" s="98" t="s">
        <v>397</v>
      </c>
      <c r="BO369" s="98" t="s">
        <v>397</v>
      </c>
      <c r="BP369" s="98" t="s">
        <v>397</v>
      </c>
      <c r="BQ369" s="98" t="s">
        <v>397</v>
      </c>
      <c r="BR369" s="98" t="s">
        <v>397</v>
      </c>
      <c r="BS369" s="98" t="s">
        <v>397</v>
      </c>
      <c r="BT369" s="98" t="s">
        <v>397</v>
      </c>
      <c r="BU369" s="98" t="s">
        <v>397</v>
      </c>
      <c r="BV369" s="98" t="s">
        <v>397</v>
      </c>
      <c r="BW369" s="98" t="s">
        <v>397</v>
      </c>
      <c r="BX369" s="98" t="s">
        <v>397</v>
      </c>
      <c r="BY369" s="98" t="s">
        <v>397</v>
      </c>
      <c r="BZ369" s="98" t="s">
        <v>397</v>
      </c>
      <c r="CA369" s="98"/>
      <c r="CB369" s="98"/>
      <c r="CC369" s="98"/>
      <c r="CD369" s="98"/>
      <c r="CE369" s="98"/>
      <c r="CF369" s="98"/>
      <c r="CG369" s="98"/>
      <c r="CH369" s="98"/>
      <c r="CI369" s="98"/>
      <c r="CJ369" s="98"/>
      <c r="CK369" s="98"/>
      <c r="CL369" s="98"/>
      <c r="CM369" s="98"/>
      <c r="CN369" s="98"/>
      <c r="CO369" s="98"/>
      <c r="CP369" s="98"/>
      <c r="CQ369" s="98"/>
      <c r="CR369" s="98"/>
      <c r="CS369" s="98"/>
      <c r="CT369" s="98"/>
      <c r="CU369" s="98"/>
      <c r="CV369" s="98"/>
      <c r="CW369" s="98"/>
      <c r="CX369" s="98"/>
      <c r="CY369" s="98"/>
      <c r="CZ369" s="98"/>
      <c r="DA369" s="98"/>
      <c r="DB369" s="98"/>
      <c r="DV369" s="368"/>
      <c r="DW369" s="368"/>
      <c r="DX369" s="368"/>
      <c r="DY369" s="368"/>
      <c r="DZ369" s="368"/>
      <c r="EA369" s="368"/>
      <c r="EB369" s="368"/>
      <c r="EC369" s="368"/>
      <c r="ED369" s="368"/>
      <c r="EE369" s="368"/>
      <c r="EF369" s="368"/>
      <c r="EG369" s="368"/>
      <c r="EH369" s="368"/>
      <c r="EI369" s="368"/>
      <c r="EJ369" s="368"/>
      <c r="EK369" s="368"/>
      <c r="EL369" s="368"/>
      <c r="EM369" s="368"/>
      <c r="EN369" s="368"/>
      <c r="EO369" s="368"/>
      <c r="EP369" s="368"/>
      <c r="EQ369" s="368"/>
      <c r="ER369" s="368"/>
      <c r="ES369" s="368"/>
      <c r="ET369" s="368"/>
      <c r="EU369" s="368"/>
      <c r="EV369" s="368"/>
      <c r="EW369" s="368"/>
      <c r="EX369" s="368"/>
      <c r="EY369" s="368"/>
      <c r="EZ369" s="368"/>
      <c r="FA369" s="368"/>
      <c r="FB369" s="368"/>
      <c r="FC369" s="368"/>
      <c r="FD369" s="368"/>
      <c r="FE369" s="368"/>
      <c r="FF369" s="368"/>
      <c r="FG369" s="368"/>
      <c r="FH369" s="368"/>
      <c r="FI369" s="368"/>
      <c r="FJ369" s="368"/>
      <c r="FK369" s="368"/>
      <c r="FL369" s="368"/>
      <c r="FM369" s="368"/>
      <c r="FN369" s="368"/>
      <c r="FO369" s="368"/>
      <c r="FP369" s="368"/>
      <c r="FQ369" s="368"/>
      <c r="FR369" s="368"/>
      <c r="FS369" s="368"/>
      <c r="FT369" s="368"/>
      <c r="FU369" s="368"/>
      <c r="FV369" s="368"/>
      <c r="FW369" s="368"/>
      <c r="FX369" s="368"/>
      <c r="FY369" s="368"/>
      <c r="FZ369" s="368"/>
      <c r="GA369" s="368"/>
      <c r="GB369" s="368"/>
      <c r="GC369" s="368"/>
      <c r="GD369" s="368"/>
      <c r="GE369" s="368"/>
      <c r="GF369" s="368"/>
      <c r="GG369" s="368"/>
      <c r="GH369" s="368"/>
      <c r="GI369" s="368"/>
      <c r="GJ369" s="368"/>
      <c r="GK369" s="368"/>
      <c r="GL369" s="368"/>
      <c r="GM369" s="368"/>
      <c r="GN369" s="368"/>
      <c r="GO369" s="368"/>
      <c r="GP369" s="368"/>
      <c r="GQ369" s="368"/>
      <c r="GR369" s="368"/>
      <c r="GS369" s="368"/>
      <c r="GT369" s="368"/>
      <c r="GU369" s="368"/>
      <c r="GV369" s="368"/>
      <c r="GW369" s="368"/>
      <c r="GX369" s="368"/>
      <c r="GY369" s="368"/>
      <c r="GZ369" s="368"/>
      <c r="HA369" s="368"/>
      <c r="HB369" s="368"/>
      <c r="HC369" s="368"/>
      <c r="HD369" s="368"/>
      <c r="HE369" s="368"/>
      <c r="HF369" s="368"/>
      <c r="HG369" s="368"/>
      <c r="HH369" s="368"/>
      <c r="HI369" s="368"/>
      <c r="HJ369" s="368"/>
      <c r="HK369" s="368"/>
      <c r="HL369" s="368"/>
      <c r="HM369" s="368"/>
      <c r="HN369" s="368"/>
      <c r="HO369" s="368"/>
      <c r="HP369" s="368"/>
      <c r="HQ369" s="368"/>
      <c r="HR369" s="368"/>
      <c r="HS369" s="368"/>
      <c r="HT369" s="368"/>
      <c r="HU369" s="368"/>
      <c r="HV369" s="368"/>
      <c r="HW369" s="368"/>
      <c r="HX369" s="368"/>
      <c r="HY369" s="368"/>
      <c r="HZ369" s="368"/>
      <c r="IA369" s="368"/>
      <c r="IB369" s="368"/>
      <c r="IC369" s="368"/>
      <c r="ID369" s="368"/>
      <c r="IE369" s="368"/>
      <c r="IF369" s="368"/>
      <c r="IG369" s="368"/>
      <c r="IH369" s="368"/>
      <c r="II369" s="368"/>
      <c r="IJ369" s="368"/>
      <c r="IK369" s="368"/>
      <c r="IL369" s="368"/>
      <c r="IM369" s="368"/>
      <c r="IN369" s="368"/>
      <c r="IO369" s="368"/>
      <c r="IP369" s="368"/>
      <c r="IQ369" s="368"/>
      <c r="IR369" s="368"/>
      <c r="IS369" s="368"/>
      <c r="IT369" s="368"/>
      <c r="IU369" s="368"/>
      <c r="IV369" s="368"/>
      <c r="IW369" s="368"/>
      <c r="IX369" s="368"/>
      <c r="IY369" s="368"/>
      <c r="IZ369" s="368"/>
      <c r="JA369" s="368"/>
      <c r="JB369" s="368"/>
      <c r="JC369" s="368"/>
      <c r="JD369" s="368"/>
      <c r="JE369" s="368"/>
      <c r="JF369" s="368"/>
      <c r="JG369" s="368"/>
      <c r="JH369" s="368"/>
      <c r="JI369" s="368"/>
      <c r="JJ369" s="368"/>
      <c r="JK369" s="368"/>
      <c r="JL369" s="368"/>
      <c r="JM369" s="368"/>
      <c r="JN369" s="368"/>
      <c r="JO369" s="368"/>
      <c r="JP369" s="368"/>
      <c r="JQ369" s="368"/>
      <c r="JR369" s="368"/>
      <c r="JS369" s="368"/>
      <c r="JT369" s="368"/>
      <c r="JU369" s="368"/>
      <c r="JV369" s="368"/>
      <c r="JW369" s="368"/>
      <c r="JX369" s="368"/>
      <c r="JY369" s="368"/>
      <c r="JZ369" s="368"/>
      <c r="KA369" s="368"/>
      <c r="KB369" s="368"/>
      <c r="KC369" s="368"/>
      <c r="KD369" s="368"/>
      <c r="KE369" s="368"/>
      <c r="KF369" s="368"/>
      <c r="KG369" s="368"/>
      <c r="KH369" s="368"/>
      <c r="KI369" s="368"/>
      <c r="KJ369" s="368"/>
      <c r="KK369" s="368"/>
      <c r="KL369" s="368"/>
      <c r="KM369" s="368"/>
      <c r="KN369" s="368"/>
      <c r="KO369" s="368"/>
      <c r="KP369" s="368"/>
      <c r="KQ369" s="368"/>
      <c r="KR369" s="368"/>
      <c r="KS369" s="368"/>
      <c r="KT369" s="368"/>
      <c r="KU369" s="368"/>
      <c r="KV369" s="368"/>
      <c r="KW369" s="368"/>
      <c r="KX369" s="368"/>
      <c r="LH369" s="368"/>
      <c r="LI369" s="368"/>
      <c r="LJ369" s="368"/>
      <c r="LK369" s="368"/>
      <c r="LL369" s="368"/>
      <c r="LM369" s="368"/>
      <c r="LN369" s="368"/>
      <c r="LO369" s="368"/>
      <c r="LP369" s="368"/>
      <c r="LQ369" s="368"/>
      <c r="LR369" s="368"/>
      <c r="LS369" s="368"/>
      <c r="LT369" s="368"/>
      <c r="LU369" s="368"/>
      <c r="LV369" s="368"/>
      <c r="LW369" s="368"/>
      <c r="LX369" s="368"/>
      <c r="LY369" s="368"/>
      <c r="LZ369" s="368"/>
      <c r="MA369" s="368"/>
      <c r="MB369" s="368"/>
      <c r="MC369" s="368"/>
      <c r="MD369" s="368"/>
      <c r="ME369" s="368"/>
      <c r="MF369" s="368"/>
      <c r="MG369" s="368"/>
      <c r="MH369" s="368"/>
      <c r="MI369" s="368"/>
      <c r="MJ369" s="368"/>
      <c r="MK369" s="368"/>
      <c r="ML369" s="368"/>
      <c r="MM369" s="368"/>
      <c r="MN369" s="368"/>
      <c r="MO369" s="368"/>
      <c r="MP369" s="368"/>
      <c r="MQ369" s="368"/>
      <c r="MR369" s="368"/>
      <c r="MS369" s="368"/>
      <c r="MT369" s="368"/>
      <c r="MU369" s="368"/>
      <c r="MV369" s="368"/>
      <c r="MW369" s="368"/>
      <c r="MX369" s="368"/>
      <c r="MY369" s="368"/>
      <c r="MZ369" s="368"/>
      <c r="NA369" s="368"/>
      <c r="NB369" s="368"/>
      <c r="NC369" s="368"/>
      <c r="ND369" s="368"/>
      <c r="NE369" s="368"/>
      <c r="NF369" s="368"/>
      <c r="NG369" s="368"/>
      <c r="NH369" s="368"/>
      <c r="NI369" s="368"/>
      <c r="NJ369" s="368"/>
      <c r="NK369" s="368"/>
      <c r="NL369" s="368"/>
      <c r="NM369" s="368"/>
      <c r="NN369" s="368"/>
      <c r="NO369" s="368"/>
      <c r="NP369" s="368"/>
      <c r="NQ369" s="368"/>
      <c r="NR369" s="368"/>
      <c r="NS369" s="368"/>
      <c r="NT369" s="368"/>
      <c r="NU369" s="368"/>
      <c r="NV369" s="368"/>
      <c r="NW369" s="368"/>
      <c r="NX369" s="368"/>
      <c r="NY369" s="368"/>
      <c r="NZ369" s="368"/>
      <c r="OA369" s="368"/>
      <c r="OB369" s="368"/>
      <c r="OC369" s="368"/>
      <c r="OD369" s="368"/>
      <c r="OE369" s="368"/>
      <c r="OF369" s="368"/>
      <c r="OG369" s="368"/>
      <c r="OH369" s="368"/>
      <c r="OI369" s="368"/>
      <c r="OJ369" s="368"/>
      <c r="OK369" s="368"/>
      <c r="OL369" s="368"/>
      <c r="OM369" s="368"/>
      <c r="ON369" s="368"/>
      <c r="OO369" s="368"/>
      <c r="OP369" s="368"/>
      <c r="OQ369" s="368"/>
      <c r="OR369" s="368"/>
      <c r="OS369" s="368"/>
      <c r="OT369" s="368"/>
      <c r="OU369" s="368"/>
      <c r="OV369" s="368"/>
      <c r="OW369" s="368"/>
      <c r="OX369" s="368"/>
      <c r="OY369" s="368"/>
      <c r="OZ369" s="368"/>
      <c r="PA369" s="368"/>
      <c r="PB369" s="368"/>
      <c r="PC369" s="368"/>
      <c r="PD369" s="368"/>
      <c r="PE369" s="368"/>
      <c r="PF369" s="368"/>
      <c r="PG369" s="368"/>
      <c r="PH369" s="368"/>
      <c r="PI369" s="368"/>
      <c r="PJ369" s="368"/>
      <c r="PK369" s="368"/>
      <c r="PL369" s="368"/>
      <c r="PM369" s="368"/>
      <c r="PN369" s="368"/>
      <c r="PO369" s="368"/>
      <c r="PP369" s="368"/>
      <c r="PQ369" s="368"/>
      <c r="PR369" s="368"/>
      <c r="PS369" s="368"/>
      <c r="PT369" s="368"/>
      <c r="PU369" s="368"/>
      <c r="PV369" s="368"/>
      <c r="PW369" s="368"/>
      <c r="PX369" s="368"/>
      <c r="PY369" s="368"/>
      <c r="PZ369" s="368"/>
      <c r="QA369" s="368"/>
      <c r="QB369" s="368"/>
      <c r="QC369" s="368"/>
      <c r="QD369" s="368"/>
      <c r="QE369" s="368"/>
      <c r="QF369" s="368"/>
      <c r="QG369" s="368"/>
      <c r="QH369" s="368"/>
      <c r="QI369" s="368"/>
      <c r="QJ369" s="368"/>
      <c r="QK369" s="368"/>
      <c r="QL369" s="368"/>
      <c r="QM369" s="368"/>
      <c r="QN369" s="368"/>
      <c r="QO369" s="368"/>
      <c r="QP369" s="368"/>
      <c r="QQ369" s="368"/>
      <c r="QR369" s="368"/>
      <c r="QS369" s="368"/>
      <c r="QT369" s="368"/>
      <c r="QU369" s="368"/>
      <c r="QV369" s="368"/>
      <c r="QW369" s="368"/>
      <c r="QX369" s="368"/>
      <c r="QY369" s="368"/>
      <c r="QZ369" s="368"/>
      <c r="RA369" s="368"/>
      <c r="RB369" s="368"/>
      <c r="RC369" s="368"/>
      <c r="RD369" s="368"/>
      <c r="RE369" s="368"/>
      <c r="RF369" s="368"/>
      <c r="RG369" s="368"/>
      <c r="RH369" s="368"/>
      <c r="RI369" s="368"/>
      <c r="RJ369" s="368"/>
      <c r="RK369" s="368"/>
      <c r="RL369" s="368"/>
      <c r="RM369" s="368"/>
      <c r="RN369" s="368"/>
      <c r="RO369" s="368"/>
      <c r="RP369" s="368"/>
      <c r="RQ369" s="368"/>
      <c r="RR369" s="368"/>
      <c r="RS369" s="368"/>
      <c r="RT369" s="368"/>
      <c r="RU369" s="368"/>
      <c r="RV369" s="368"/>
      <c r="RW369" s="368"/>
      <c r="RX369" s="368"/>
      <c r="RY369" s="368"/>
      <c r="RZ369" s="368"/>
      <c r="SA369" s="368"/>
      <c r="SB369" s="368"/>
      <c r="SC369" s="368"/>
      <c r="SD369" s="368"/>
      <c r="SE369" s="368"/>
      <c r="SF369" s="368"/>
      <c r="SG369" s="368"/>
    </row>
    <row r="370" spans="1:501">
      <c r="A370" s="368"/>
      <c r="B370" s="368"/>
      <c r="C370" s="368"/>
      <c r="D370" s="368"/>
      <c r="E370" s="368"/>
      <c r="F370" s="368"/>
      <c r="G370" s="368"/>
      <c r="H370" s="368"/>
      <c r="I370" s="368"/>
      <c r="J370" s="368"/>
      <c r="K370" s="368"/>
      <c r="L370" s="368"/>
      <c r="M370" s="368"/>
      <c r="N370" s="368"/>
      <c r="O370" s="385"/>
      <c r="P370" s="368"/>
      <c r="Q370" s="368"/>
      <c r="R370" s="368"/>
      <c r="S370" s="368"/>
      <c r="T370" s="368"/>
      <c r="U370" s="368"/>
      <c r="V370" s="368"/>
      <c r="W370" s="368"/>
      <c r="X370" s="368"/>
      <c r="Y370" s="368"/>
      <c r="Z370" s="368"/>
      <c r="AA370" s="368"/>
      <c r="AB370" s="368"/>
      <c r="AC370" s="368"/>
      <c r="AD370" s="368"/>
      <c r="AE370" s="368"/>
      <c r="AF370" s="368"/>
      <c r="AG370" s="368"/>
      <c r="AH370" s="98" t="s">
        <v>397</v>
      </c>
      <c r="AI370" s="98" t="s">
        <v>397</v>
      </c>
      <c r="AJ370" s="98" t="s">
        <v>397</v>
      </c>
      <c r="AK370" s="98" t="s">
        <v>397</v>
      </c>
      <c r="AL370" s="98" t="s">
        <v>397</v>
      </c>
      <c r="AM370" s="98" t="s">
        <v>397</v>
      </c>
      <c r="AN370" s="98" t="s">
        <v>397</v>
      </c>
      <c r="AO370" s="98" t="s">
        <v>397</v>
      </c>
      <c r="AP370" s="98" t="s">
        <v>397</v>
      </c>
      <c r="AQ370" s="98" t="s">
        <v>397</v>
      </c>
      <c r="AR370" s="98" t="s">
        <v>397</v>
      </c>
      <c r="AS370" s="98" t="s">
        <v>397</v>
      </c>
      <c r="AT370" s="98" t="s">
        <v>397</v>
      </c>
      <c r="AU370" s="98" t="s">
        <v>397</v>
      </c>
      <c r="AV370" s="98" t="s">
        <v>397</v>
      </c>
      <c r="AW370" s="98" t="s">
        <v>397</v>
      </c>
      <c r="AX370" s="98" t="s">
        <v>397</v>
      </c>
      <c r="AY370" s="98" t="s">
        <v>397</v>
      </c>
      <c r="AZ370" s="98" t="s">
        <v>397</v>
      </c>
      <c r="BA370" s="98" t="s">
        <v>397</v>
      </c>
      <c r="BB370" s="98" t="s">
        <v>397</v>
      </c>
      <c r="BC370" s="98" t="s">
        <v>397</v>
      </c>
      <c r="BD370" s="98" t="s">
        <v>397</v>
      </c>
      <c r="BE370" s="98" t="s">
        <v>397</v>
      </c>
      <c r="BF370" s="98" t="s">
        <v>397</v>
      </c>
      <c r="BG370" s="98" t="s">
        <v>397</v>
      </c>
      <c r="BH370" s="98" t="s">
        <v>397</v>
      </c>
      <c r="BI370" s="98" t="s">
        <v>397</v>
      </c>
      <c r="BJ370" s="98" t="s">
        <v>397</v>
      </c>
      <c r="BK370" s="98" t="s">
        <v>397</v>
      </c>
      <c r="BL370" s="98" t="s">
        <v>397</v>
      </c>
      <c r="BM370" s="98" t="s">
        <v>397</v>
      </c>
      <c r="BN370" s="98" t="s">
        <v>397</v>
      </c>
      <c r="BO370" s="98" t="s">
        <v>397</v>
      </c>
      <c r="BP370" s="98" t="s">
        <v>397</v>
      </c>
      <c r="BQ370" s="98" t="s">
        <v>397</v>
      </c>
      <c r="BR370" s="98" t="s">
        <v>397</v>
      </c>
      <c r="BS370" s="98" t="s">
        <v>397</v>
      </c>
      <c r="BT370" s="98" t="s">
        <v>397</v>
      </c>
      <c r="BU370" s="98" t="s">
        <v>397</v>
      </c>
      <c r="BV370" s="98" t="s">
        <v>397</v>
      </c>
      <c r="BW370" s="98" t="s">
        <v>397</v>
      </c>
      <c r="BX370" s="98" t="s">
        <v>397</v>
      </c>
      <c r="BY370" s="98" t="s">
        <v>397</v>
      </c>
      <c r="BZ370" s="98" t="s">
        <v>397</v>
      </c>
      <c r="CA370" s="98"/>
      <c r="CB370" s="98"/>
      <c r="CC370" s="98"/>
      <c r="CD370" s="98"/>
      <c r="CE370" s="98"/>
      <c r="CF370" s="98"/>
      <c r="CG370" s="98"/>
      <c r="CH370" s="98"/>
      <c r="CI370" s="98"/>
      <c r="CJ370" s="98"/>
      <c r="CK370" s="98"/>
      <c r="CL370" s="98"/>
      <c r="CM370" s="98"/>
      <c r="CN370" s="98"/>
      <c r="CO370" s="98"/>
      <c r="CP370" s="98"/>
      <c r="CQ370" s="98"/>
      <c r="CR370" s="98"/>
      <c r="CS370" s="98"/>
      <c r="CT370" s="98"/>
      <c r="CU370" s="98"/>
      <c r="CV370" s="98"/>
      <c r="CW370" s="98"/>
      <c r="CX370" s="98"/>
      <c r="CY370" s="98"/>
      <c r="CZ370" s="98"/>
      <c r="DA370" s="98"/>
      <c r="DB370" s="98"/>
      <c r="DV370" s="368"/>
      <c r="DW370" s="368"/>
      <c r="DX370" s="368"/>
      <c r="DY370" s="368"/>
      <c r="DZ370" s="368"/>
      <c r="EA370" s="368"/>
      <c r="EB370" s="368"/>
      <c r="EC370" s="368"/>
      <c r="ED370" s="368"/>
      <c r="EE370" s="368"/>
      <c r="EF370" s="368"/>
      <c r="EG370" s="368"/>
      <c r="EH370" s="368"/>
      <c r="EI370" s="368"/>
      <c r="EJ370" s="368"/>
      <c r="EK370" s="368"/>
      <c r="EL370" s="368"/>
      <c r="EM370" s="368"/>
      <c r="EN370" s="368"/>
      <c r="EO370" s="368"/>
      <c r="EP370" s="368"/>
      <c r="EQ370" s="368"/>
      <c r="ER370" s="368"/>
      <c r="ES370" s="368"/>
      <c r="ET370" s="368"/>
      <c r="EU370" s="368"/>
      <c r="EV370" s="368"/>
      <c r="EW370" s="368"/>
      <c r="EX370" s="368"/>
      <c r="EY370" s="368"/>
      <c r="EZ370" s="368"/>
      <c r="FA370" s="368"/>
      <c r="FB370" s="368"/>
      <c r="FC370" s="368"/>
      <c r="FD370" s="368"/>
      <c r="FE370" s="368"/>
      <c r="FF370" s="368"/>
      <c r="FG370" s="368"/>
      <c r="FH370" s="368"/>
      <c r="FI370" s="368"/>
      <c r="FJ370" s="368"/>
      <c r="FK370" s="368"/>
      <c r="FL370" s="368"/>
      <c r="FM370" s="368"/>
      <c r="FN370" s="368"/>
      <c r="FO370" s="368"/>
      <c r="FP370" s="368"/>
      <c r="FQ370" s="368"/>
      <c r="FR370" s="368"/>
      <c r="FS370" s="368"/>
      <c r="FT370" s="368"/>
      <c r="FU370" s="368"/>
      <c r="FV370" s="368"/>
      <c r="FW370" s="368"/>
      <c r="FX370" s="368"/>
      <c r="FY370" s="368"/>
      <c r="FZ370" s="368"/>
      <c r="GA370" s="368"/>
      <c r="GB370" s="368"/>
      <c r="GC370" s="368"/>
      <c r="GD370" s="368"/>
      <c r="GE370" s="368"/>
      <c r="GF370" s="368"/>
      <c r="GG370" s="368"/>
      <c r="GH370" s="368"/>
      <c r="GI370" s="368"/>
      <c r="GJ370" s="368"/>
      <c r="GK370" s="368"/>
      <c r="GL370" s="368"/>
      <c r="GM370" s="368"/>
      <c r="GN370" s="368"/>
      <c r="GO370" s="368"/>
      <c r="GP370" s="368"/>
      <c r="GQ370" s="368"/>
      <c r="GR370" s="368"/>
      <c r="GS370" s="368"/>
      <c r="GT370" s="368"/>
      <c r="GU370" s="368"/>
      <c r="GV370" s="368"/>
      <c r="GW370" s="368"/>
      <c r="GX370" s="368"/>
      <c r="GY370" s="368"/>
      <c r="GZ370" s="368"/>
      <c r="HA370" s="368"/>
      <c r="HB370" s="368"/>
      <c r="HC370" s="368"/>
      <c r="HD370" s="368"/>
      <c r="HE370" s="368"/>
      <c r="HF370" s="368"/>
      <c r="HG370" s="368"/>
      <c r="HH370" s="368"/>
      <c r="HI370" s="368"/>
      <c r="HJ370" s="368"/>
      <c r="HK370" s="368"/>
      <c r="HL370" s="368"/>
      <c r="HM370" s="368"/>
      <c r="HN370" s="368"/>
      <c r="HO370" s="368"/>
      <c r="HP370" s="368"/>
      <c r="HQ370" s="368"/>
      <c r="HR370" s="368"/>
      <c r="HS370" s="368"/>
      <c r="HT370" s="368"/>
      <c r="HU370" s="368"/>
      <c r="HV370" s="368"/>
      <c r="HW370" s="368"/>
      <c r="HX370" s="368"/>
      <c r="HY370" s="368"/>
      <c r="HZ370" s="368"/>
      <c r="IA370" s="368"/>
      <c r="IB370" s="368"/>
      <c r="IC370" s="368"/>
      <c r="ID370" s="368"/>
      <c r="IE370" s="368"/>
      <c r="IF370" s="368"/>
      <c r="IG370" s="368"/>
      <c r="IH370" s="368"/>
      <c r="II370" s="368"/>
      <c r="IJ370" s="368"/>
      <c r="IK370" s="368"/>
      <c r="IL370" s="368"/>
      <c r="IM370" s="368"/>
      <c r="IN370" s="368"/>
      <c r="IO370" s="368"/>
      <c r="IP370" s="368"/>
      <c r="IQ370" s="368"/>
      <c r="IR370" s="368"/>
      <c r="IS370" s="368"/>
      <c r="IT370" s="368"/>
      <c r="IU370" s="368"/>
      <c r="IV370" s="368"/>
      <c r="IW370" s="368"/>
      <c r="IX370" s="368"/>
      <c r="IY370" s="368"/>
      <c r="IZ370" s="368"/>
      <c r="JA370" s="368"/>
      <c r="JB370" s="368"/>
      <c r="JC370" s="368"/>
      <c r="JD370" s="368"/>
      <c r="JE370" s="368"/>
      <c r="JF370" s="368"/>
      <c r="JG370" s="368"/>
      <c r="JH370" s="368"/>
      <c r="JI370" s="368"/>
      <c r="JJ370" s="368"/>
      <c r="JK370" s="368"/>
      <c r="JL370" s="368"/>
      <c r="JM370" s="368"/>
      <c r="JN370" s="368"/>
      <c r="JO370" s="368"/>
      <c r="JP370" s="368"/>
      <c r="JQ370" s="368"/>
      <c r="JR370" s="368"/>
      <c r="JS370" s="368"/>
      <c r="JT370" s="368"/>
      <c r="JU370" s="368"/>
      <c r="JV370" s="368"/>
      <c r="JW370" s="368"/>
      <c r="JX370" s="368"/>
      <c r="JY370" s="368"/>
      <c r="JZ370" s="368"/>
      <c r="KA370" s="368"/>
      <c r="KB370" s="368"/>
      <c r="KC370" s="368"/>
      <c r="KD370" s="368"/>
      <c r="KE370" s="368"/>
      <c r="KF370" s="368"/>
      <c r="KG370" s="368"/>
      <c r="KH370" s="368"/>
      <c r="KI370" s="368"/>
      <c r="KJ370" s="368"/>
      <c r="KK370" s="368"/>
      <c r="KL370" s="368"/>
      <c r="KM370" s="368"/>
      <c r="KN370" s="368"/>
      <c r="KO370" s="368"/>
      <c r="KP370" s="368"/>
      <c r="KQ370" s="368"/>
      <c r="KR370" s="368"/>
      <c r="KS370" s="368"/>
      <c r="KT370" s="368"/>
      <c r="KU370" s="368"/>
      <c r="KV370" s="368"/>
      <c r="KW370" s="368"/>
      <c r="KX370" s="368"/>
      <c r="LH370" s="368"/>
      <c r="LI370" s="368"/>
      <c r="LJ370" s="368"/>
      <c r="LK370" s="368"/>
      <c r="LL370" s="368"/>
      <c r="LM370" s="368"/>
      <c r="LN370" s="368"/>
      <c r="LO370" s="368"/>
      <c r="LP370" s="368"/>
      <c r="LQ370" s="368"/>
      <c r="LR370" s="368"/>
      <c r="LS370" s="368"/>
      <c r="LT370" s="368"/>
      <c r="LU370" s="368"/>
      <c r="LV370" s="368"/>
      <c r="LW370" s="368"/>
      <c r="LX370" s="368"/>
      <c r="LY370" s="368"/>
      <c r="LZ370" s="368"/>
      <c r="MA370" s="368"/>
      <c r="MB370" s="368"/>
      <c r="MC370" s="368"/>
      <c r="MD370" s="368"/>
      <c r="ME370" s="368"/>
      <c r="MF370" s="368"/>
      <c r="MG370" s="368"/>
      <c r="MH370" s="368"/>
      <c r="MI370" s="368"/>
      <c r="MJ370" s="368"/>
      <c r="MK370" s="368"/>
      <c r="ML370" s="368"/>
      <c r="MM370" s="368"/>
      <c r="MN370" s="368"/>
      <c r="MO370" s="368"/>
      <c r="MP370" s="368"/>
      <c r="MQ370" s="368"/>
      <c r="MR370" s="368"/>
      <c r="MS370" s="368"/>
      <c r="MT370" s="368"/>
      <c r="MU370" s="368"/>
      <c r="MV370" s="368"/>
      <c r="MW370" s="368"/>
      <c r="MX370" s="368"/>
      <c r="MY370" s="368"/>
      <c r="MZ370" s="368"/>
      <c r="NA370" s="368"/>
      <c r="NB370" s="368"/>
      <c r="NC370" s="368"/>
      <c r="ND370" s="368"/>
      <c r="NE370" s="368"/>
      <c r="NF370" s="368"/>
      <c r="NG370" s="368"/>
      <c r="NH370" s="368"/>
      <c r="NI370" s="368"/>
      <c r="NJ370" s="368"/>
      <c r="NK370" s="368"/>
      <c r="NL370" s="368"/>
      <c r="NM370" s="368"/>
      <c r="NN370" s="368"/>
      <c r="NO370" s="368"/>
      <c r="NP370" s="368"/>
      <c r="NQ370" s="368"/>
      <c r="NR370" s="368"/>
      <c r="NS370" s="368"/>
      <c r="NT370" s="368"/>
      <c r="NU370" s="368"/>
      <c r="NV370" s="368"/>
      <c r="NW370" s="368"/>
      <c r="NX370" s="368"/>
      <c r="NY370" s="368"/>
      <c r="NZ370" s="368"/>
      <c r="OA370" s="368"/>
      <c r="OB370" s="368"/>
      <c r="OC370" s="368"/>
      <c r="OD370" s="368"/>
      <c r="OE370" s="368"/>
      <c r="OF370" s="368"/>
      <c r="OG370" s="368"/>
      <c r="OH370" s="368"/>
      <c r="OI370" s="368"/>
      <c r="OJ370" s="368"/>
      <c r="OK370" s="368"/>
      <c r="OL370" s="368"/>
      <c r="OM370" s="368"/>
      <c r="ON370" s="368"/>
      <c r="OO370" s="368"/>
      <c r="OP370" s="368"/>
      <c r="OQ370" s="368"/>
      <c r="OR370" s="368"/>
      <c r="OS370" s="368"/>
      <c r="OT370" s="368"/>
      <c r="OU370" s="368"/>
      <c r="OV370" s="368"/>
      <c r="OW370" s="368"/>
      <c r="OX370" s="368"/>
      <c r="OY370" s="368"/>
      <c r="OZ370" s="368"/>
      <c r="PA370" s="368"/>
      <c r="PB370" s="368"/>
      <c r="PC370" s="368"/>
      <c r="PD370" s="368"/>
      <c r="PE370" s="368"/>
      <c r="PF370" s="368"/>
      <c r="PG370" s="368"/>
      <c r="PH370" s="368"/>
      <c r="PI370" s="368"/>
      <c r="PJ370" s="368"/>
      <c r="PK370" s="368"/>
      <c r="PL370" s="368"/>
      <c r="PM370" s="368"/>
      <c r="PN370" s="368"/>
      <c r="PO370" s="368"/>
      <c r="PP370" s="368"/>
      <c r="PQ370" s="368"/>
      <c r="PR370" s="368"/>
      <c r="PS370" s="368"/>
      <c r="PT370" s="368"/>
      <c r="PU370" s="368"/>
      <c r="PV370" s="368"/>
      <c r="PW370" s="368"/>
      <c r="PX370" s="368"/>
      <c r="PY370" s="368"/>
      <c r="PZ370" s="368"/>
      <c r="QA370" s="368"/>
      <c r="QB370" s="368"/>
      <c r="QC370" s="368"/>
      <c r="QD370" s="368"/>
      <c r="QE370" s="368"/>
      <c r="QF370" s="368"/>
      <c r="QG370" s="368"/>
      <c r="QH370" s="368"/>
      <c r="QI370" s="368"/>
      <c r="QJ370" s="368"/>
      <c r="QK370" s="368"/>
      <c r="QL370" s="368"/>
      <c r="QM370" s="368"/>
      <c r="QN370" s="368"/>
      <c r="QO370" s="368"/>
      <c r="QP370" s="368"/>
      <c r="QQ370" s="368"/>
      <c r="QR370" s="368"/>
      <c r="QS370" s="368"/>
      <c r="QT370" s="368"/>
      <c r="QU370" s="368"/>
      <c r="QV370" s="368"/>
      <c r="QW370" s="368"/>
      <c r="QX370" s="368"/>
      <c r="QY370" s="368"/>
      <c r="QZ370" s="368"/>
      <c r="RA370" s="368"/>
      <c r="RB370" s="368"/>
      <c r="RC370" s="368"/>
      <c r="RD370" s="368"/>
      <c r="RE370" s="368"/>
      <c r="RF370" s="368"/>
      <c r="RG370" s="368"/>
      <c r="RH370" s="368"/>
      <c r="RI370" s="368"/>
      <c r="RJ370" s="368"/>
      <c r="RK370" s="368"/>
      <c r="RL370" s="368"/>
      <c r="RM370" s="368"/>
      <c r="RN370" s="368"/>
      <c r="RO370" s="368"/>
      <c r="RP370" s="368"/>
      <c r="RQ370" s="368"/>
      <c r="RR370" s="368"/>
      <c r="RS370" s="368"/>
      <c r="RT370" s="368"/>
      <c r="RU370" s="368"/>
      <c r="RV370" s="368"/>
      <c r="RW370" s="368"/>
      <c r="RX370" s="368"/>
      <c r="RY370" s="368"/>
      <c r="RZ370" s="368"/>
      <c r="SA370" s="368"/>
      <c r="SB370" s="368"/>
      <c r="SC370" s="368"/>
      <c r="SD370" s="368"/>
      <c r="SE370" s="368"/>
      <c r="SF370" s="368"/>
      <c r="SG370" s="368"/>
    </row>
    <row r="371" spans="1:501">
      <c r="A371" s="368"/>
      <c r="B371" s="368"/>
      <c r="C371" s="368"/>
      <c r="D371" s="368"/>
      <c r="E371" s="368"/>
      <c r="F371" s="368"/>
      <c r="G371" s="368"/>
      <c r="H371" s="368"/>
      <c r="I371" s="368"/>
      <c r="J371" s="368"/>
      <c r="K371" s="368"/>
      <c r="L371" s="368"/>
      <c r="M371" s="368"/>
      <c r="N371" s="368"/>
      <c r="O371" s="385"/>
      <c r="P371" s="368"/>
      <c r="Q371" s="368"/>
      <c r="R371" s="368"/>
      <c r="S371" s="368"/>
      <c r="T371" s="368"/>
      <c r="U371" s="368"/>
      <c r="V371" s="368"/>
      <c r="W371" s="368"/>
      <c r="X371" s="368"/>
      <c r="Y371" s="368"/>
      <c r="Z371" s="368"/>
      <c r="AA371" s="368"/>
      <c r="AB371" s="368"/>
      <c r="AC371" s="368"/>
      <c r="AD371" s="368"/>
      <c r="AE371" s="368"/>
      <c r="AF371" s="368"/>
      <c r="AG371" s="368"/>
      <c r="AH371" s="98" t="s">
        <v>397</v>
      </c>
      <c r="AI371" s="98" t="s">
        <v>397</v>
      </c>
      <c r="AJ371" s="98" t="s">
        <v>397</v>
      </c>
      <c r="AK371" s="98" t="s">
        <v>397</v>
      </c>
      <c r="AL371" s="98" t="s">
        <v>397</v>
      </c>
      <c r="AM371" s="98" t="s">
        <v>397</v>
      </c>
      <c r="AN371" s="98" t="s">
        <v>397</v>
      </c>
      <c r="AO371" s="98" t="s">
        <v>397</v>
      </c>
      <c r="AP371" s="98" t="s">
        <v>397</v>
      </c>
      <c r="AQ371" s="98" t="s">
        <v>397</v>
      </c>
      <c r="AR371" s="98" t="s">
        <v>397</v>
      </c>
      <c r="AS371" s="98" t="s">
        <v>397</v>
      </c>
      <c r="AT371" s="98" t="s">
        <v>397</v>
      </c>
      <c r="AU371" s="98" t="s">
        <v>397</v>
      </c>
      <c r="AV371" s="98" t="s">
        <v>397</v>
      </c>
      <c r="AW371" s="98" t="s">
        <v>397</v>
      </c>
      <c r="AX371" s="98" t="s">
        <v>397</v>
      </c>
      <c r="AY371" s="98" t="s">
        <v>397</v>
      </c>
      <c r="AZ371" s="98" t="s">
        <v>397</v>
      </c>
      <c r="BA371" s="98" t="s">
        <v>397</v>
      </c>
      <c r="BB371" s="98" t="s">
        <v>397</v>
      </c>
      <c r="BC371" s="98" t="s">
        <v>397</v>
      </c>
      <c r="BD371" s="98" t="s">
        <v>397</v>
      </c>
      <c r="BE371" s="98" t="s">
        <v>397</v>
      </c>
      <c r="BF371" s="98" t="s">
        <v>397</v>
      </c>
      <c r="BG371" s="98" t="s">
        <v>397</v>
      </c>
      <c r="BH371" s="98" t="s">
        <v>397</v>
      </c>
      <c r="BI371" s="98" t="s">
        <v>397</v>
      </c>
      <c r="BJ371" s="98" t="s">
        <v>397</v>
      </c>
      <c r="BK371" s="98" t="s">
        <v>397</v>
      </c>
      <c r="BL371" s="98" t="s">
        <v>397</v>
      </c>
      <c r="BM371" s="98" t="s">
        <v>397</v>
      </c>
      <c r="BN371" s="98" t="s">
        <v>397</v>
      </c>
      <c r="BO371" s="98" t="s">
        <v>397</v>
      </c>
      <c r="BP371" s="98" t="s">
        <v>397</v>
      </c>
      <c r="BQ371" s="98" t="s">
        <v>397</v>
      </c>
      <c r="BR371" s="98" t="s">
        <v>397</v>
      </c>
      <c r="BS371" s="98" t="s">
        <v>397</v>
      </c>
      <c r="BT371" s="98" t="s">
        <v>397</v>
      </c>
      <c r="BU371" s="98" t="s">
        <v>397</v>
      </c>
      <c r="BV371" s="98" t="s">
        <v>397</v>
      </c>
      <c r="BW371" s="98" t="s">
        <v>397</v>
      </c>
      <c r="BX371" s="98" t="s">
        <v>397</v>
      </c>
      <c r="BY371" s="98" t="s">
        <v>397</v>
      </c>
      <c r="BZ371" s="98" t="s">
        <v>397</v>
      </c>
      <c r="CA371" s="98"/>
      <c r="CB371" s="98"/>
      <c r="CC371" s="98"/>
      <c r="CD371" s="98"/>
      <c r="CE371" s="98"/>
      <c r="CF371" s="98"/>
      <c r="CG371" s="98"/>
      <c r="CH371" s="98"/>
      <c r="CI371" s="98"/>
      <c r="CJ371" s="98"/>
      <c r="CK371" s="98"/>
      <c r="CL371" s="98"/>
      <c r="CM371" s="98"/>
      <c r="CN371" s="98"/>
      <c r="CO371" s="98"/>
      <c r="CP371" s="98"/>
      <c r="CQ371" s="98"/>
      <c r="CR371" s="98"/>
      <c r="CS371" s="98"/>
      <c r="CT371" s="98"/>
      <c r="CU371" s="98"/>
      <c r="CV371" s="98"/>
      <c r="CW371" s="98"/>
      <c r="CX371" s="98"/>
      <c r="CY371" s="98"/>
      <c r="CZ371" s="98"/>
      <c r="DA371" s="98"/>
      <c r="DB371" s="98"/>
      <c r="DV371" s="368"/>
      <c r="DW371" s="368"/>
      <c r="DX371" s="368"/>
      <c r="DY371" s="368"/>
      <c r="DZ371" s="368"/>
      <c r="EA371" s="368"/>
      <c r="EB371" s="368"/>
      <c r="EC371" s="368"/>
      <c r="ED371" s="368"/>
      <c r="EE371" s="368"/>
      <c r="EF371" s="368"/>
      <c r="EG371" s="368"/>
      <c r="EH371" s="368"/>
      <c r="EI371" s="368"/>
      <c r="EJ371" s="368"/>
      <c r="EK371" s="368"/>
      <c r="EL371" s="368"/>
      <c r="EM371" s="368"/>
      <c r="EN371" s="368"/>
      <c r="EO371" s="368"/>
      <c r="EP371" s="368"/>
      <c r="EQ371" s="368"/>
      <c r="ER371" s="368"/>
      <c r="ES371" s="368"/>
      <c r="ET371" s="368"/>
      <c r="EU371" s="368"/>
      <c r="EV371" s="368"/>
      <c r="EW371" s="368"/>
      <c r="EX371" s="368"/>
      <c r="EY371" s="368"/>
      <c r="EZ371" s="368"/>
      <c r="FA371" s="368"/>
      <c r="FB371" s="368"/>
      <c r="FC371" s="368"/>
      <c r="FD371" s="368"/>
      <c r="FE371" s="368"/>
      <c r="FF371" s="368"/>
      <c r="FG371" s="368"/>
      <c r="FH371" s="368"/>
      <c r="FI371" s="368"/>
      <c r="FJ371" s="368"/>
      <c r="FK371" s="368"/>
      <c r="FL371" s="368"/>
      <c r="FM371" s="368"/>
      <c r="FN371" s="368"/>
      <c r="FO371" s="368"/>
      <c r="FP371" s="368"/>
      <c r="FQ371" s="368"/>
      <c r="FR371" s="368"/>
      <c r="FS371" s="368"/>
      <c r="FT371" s="368"/>
      <c r="FU371" s="368"/>
      <c r="FV371" s="368"/>
      <c r="FW371" s="368"/>
      <c r="FX371" s="368"/>
      <c r="FY371" s="368"/>
      <c r="FZ371" s="368"/>
      <c r="GA371" s="368"/>
      <c r="GB371" s="368"/>
      <c r="GC371" s="368"/>
      <c r="GD371" s="368"/>
      <c r="GE371" s="368"/>
      <c r="GF371" s="368"/>
      <c r="GG371" s="368"/>
      <c r="GH371" s="368"/>
      <c r="GI371" s="368"/>
      <c r="GJ371" s="368"/>
      <c r="GK371" s="368"/>
      <c r="GL371" s="368"/>
      <c r="GM371" s="368"/>
      <c r="GN371" s="368"/>
      <c r="GO371" s="368"/>
      <c r="GP371" s="368"/>
      <c r="GQ371" s="368"/>
      <c r="GR371" s="368"/>
      <c r="GS371" s="368"/>
      <c r="GT371" s="368"/>
      <c r="GU371" s="368"/>
      <c r="GV371" s="368"/>
      <c r="GW371" s="368"/>
      <c r="GX371" s="368"/>
      <c r="GY371" s="368"/>
      <c r="GZ371" s="368"/>
      <c r="HA371" s="368"/>
      <c r="HB371" s="368"/>
      <c r="HC371" s="368"/>
      <c r="HD371" s="368"/>
      <c r="HE371" s="368"/>
      <c r="HF371" s="368"/>
      <c r="HG371" s="368"/>
      <c r="HH371" s="368"/>
      <c r="HI371" s="368"/>
      <c r="HJ371" s="368"/>
      <c r="HK371" s="368"/>
      <c r="HL371" s="368"/>
      <c r="HM371" s="368"/>
      <c r="HN371" s="368"/>
      <c r="HO371" s="368"/>
      <c r="HP371" s="368"/>
      <c r="HQ371" s="368"/>
      <c r="HR371" s="368"/>
      <c r="HS371" s="368"/>
      <c r="HT371" s="368"/>
      <c r="HU371" s="368"/>
      <c r="HV371" s="368"/>
      <c r="HW371" s="368"/>
      <c r="HX371" s="368"/>
      <c r="HY371" s="368"/>
      <c r="HZ371" s="368"/>
      <c r="IA371" s="368"/>
      <c r="IB371" s="368"/>
      <c r="IC371" s="368"/>
      <c r="ID371" s="368"/>
      <c r="IE371" s="368"/>
      <c r="IF371" s="368"/>
      <c r="IG371" s="368"/>
      <c r="IH371" s="368"/>
      <c r="II371" s="368"/>
      <c r="IJ371" s="368"/>
      <c r="IK371" s="368"/>
      <c r="IL371" s="368"/>
      <c r="IM371" s="368"/>
      <c r="IN371" s="368"/>
      <c r="IO371" s="368"/>
      <c r="IP371" s="368"/>
      <c r="IQ371" s="368"/>
      <c r="IR371" s="368"/>
      <c r="IS371" s="368"/>
      <c r="IT371" s="368"/>
      <c r="IU371" s="368"/>
      <c r="IV371" s="368"/>
      <c r="IW371" s="368"/>
      <c r="IX371" s="368"/>
      <c r="IY371" s="368"/>
      <c r="IZ371" s="368"/>
      <c r="JA371" s="368"/>
      <c r="JB371" s="368"/>
      <c r="JC371" s="368"/>
      <c r="JD371" s="368"/>
      <c r="JE371" s="368"/>
      <c r="JF371" s="368"/>
      <c r="JG371" s="368"/>
      <c r="JH371" s="368"/>
      <c r="JI371" s="368"/>
      <c r="JJ371" s="368"/>
      <c r="JK371" s="368"/>
      <c r="JL371" s="368"/>
      <c r="JM371" s="368"/>
      <c r="JN371" s="368"/>
      <c r="JO371" s="368"/>
      <c r="JP371" s="368"/>
      <c r="JQ371" s="368"/>
      <c r="JR371" s="368"/>
      <c r="JS371" s="368"/>
      <c r="JT371" s="368"/>
      <c r="JU371" s="368"/>
      <c r="JV371" s="368"/>
      <c r="JW371" s="368"/>
      <c r="JX371" s="368"/>
      <c r="JY371" s="368"/>
      <c r="JZ371" s="368"/>
      <c r="KA371" s="368"/>
      <c r="KB371" s="368"/>
      <c r="KC371" s="368"/>
      <c r="KD371" s="368"/>
      <c r="KE371" s="368"/>
      <c r="KF371" s="368"/>
      <c r="KG371" s="368"/>
      <c r="KH371" s="368"/>
      <c r="KI371" s="368"/>
      <c r="KJ371" s="368"/>
      <c r="KK371" s="368"/>
      <c r="KL371" s="368"/>
      <c r="KM371" s="368"/>
      <c r="KN371" s="368"/>
      <c r="KO371" s="368"/>
      <c r="KP371" s="368"/>
      <c r="KQ371" s="368"/>
      <c r="KR371" s="368"/>
      <c r="KS371" s="368"/>
      <c r="KT371" s="368"/>
      <c r="KU371" s="368"/>
      <c r="KV371" s="368"/>
      <c r="KW371" s="368"/>
      <c r="KX371" s="368"/>
      <c r="LH371" s="368"/>
      <c r="LI371" s="368"/>
      <c r="LJ371" s="368"/>
      <c r="LK371" s="368"/>
      <c r="LL371" s="368"/>
      <c r="LM371" s="368"/>
      <c r="LN371" s="368"/>
      <c r="LO371" s="368"/>
      <c r="LP371" s="368"/>
      <c r="LQ371" s="368"/>
      <c r="LR371" s="368"/>
      <c r="LS371" s="368"/>
      <c r="LT371" s="368"/>
      <c r="LU371" s="368"/>
      <c r="LV371" s="368"/>
      <c r="LW371" s="368"/>
      <c r="LX371" s="368"/>
      <c r="LY371" s="368"/>
      <c r="LZ371" s="368"/>
      <c r="MA371" s="368"/>
      <c r="MB371" s="368"/>
      <c r="MC371" s="368"/>
      <c r="MD371" s="368"/>
      <c r="ME371" s="368"/>
      <c r="MF371" s="368"/>
      <c r="MG371" s="368"/>
      <c r="MH371" s="368"/>
      <c r="MI371" s="368"/>
      <c r="MJ371" s="368"/>
      <c r="MK371" s="368"/>
      <c r="ML371" s="368"/>
      <c r="MM371" s="368"/>
      <c r="MN371" s="368"/>
      <c r="MO371" s="368"/>
      <c r="MP371" s="368"/>
      <c r="MQ371" s="368"/>
      <c r="MR371" s="368"/>
      <c r="MS371" s="368"/>
      <c r="MT371" s="368"/>
      <c r="MU371" s="368"/>
      <c r="MV371" s="368"/>
      <c r="MW371" s="368"/>
      <c r="MX371" s="368"/>
      <c r="MY371" s="368"/>
      <c r="MZ371" s="368"/>
      <c r="NA371" s="368"/>
      <c r="NB371" s="368"/>
      <c r="NC371" s="368"/>
      <c r="ND371" s="368"/>
      <c r="NE371" s="368"/>
      <c r="NF371" s="368"/>
      <c r="NG371" s="368"/>
      <c r="NH371" s="368"/>
      <c r="NI371" s="368"/>
      <c r="NJ371" s="368"/>
      <c r="NK371" s="368"/>
      <c r="NL371" s="368"/>
      <c r="NM371" s="368"/>
      <c r="NN371" s="368"/>
      <c r="NO371" s="368"/>
      <c r="NP371" s="368"/>
      <c r="NQ371" s="368"/>
      <c r="NR371" s="368"/>
      <c r="NS371" s="368"/>
      <c r="NT371" s="368"/>
      <c r="NU371" s="368"/>
      <c r="NV371" s="368"/>
      <c r="NW371" s="368"/>
      <c r="NX371" s="368"/>
      <c r="NY371" s="368"/>
      <c r="NZ371" s="368"/>
      <c r="OA371" s="368"/>
      <c r="OB371" s="368"/>
      <c r="OC371" s="368"/>
      <c r="OD371" s="368"/>
      <c r="OE371" s="368"/>
      <c r="OF371" s="368"/>
      <c r="OG371" s="368"/>
      <c r="OH371" s="368"/>
      <c r="OI371" s="368"/>
      <c r="OJ371" s="368"/>
      <c r="OK371" s="368"/>
      <c r="OL371" s="368"/>
      <c r="OM371" s="368"/>
      <c r="ON371" s="368"/>
      <c r="OO371" s="368"/>
      <c r="OP371" s="368"/>
      <c r="OQ371" s="368"/>
      <c r="OR371" s="368"/>
      <c r="OS371" s="368"/>
      <c r="OT371" s="368"/>
      <c r="OU371" s="368"/>
      <c r="OV371" s="368"/>
      <c r="OW371" s="368"/>
      <c r="OX371" s="368"/>
      <c r="OY371" s="368"/>
      <c r="OZ371" s="368"/>
      <c r="PA371" s="368"/>
      <c r="PB371" s="368"/>
      <c r="PC371" s="368"/>
      <c r="PD371" s="368"/>
      <c r="PE371" s="368"/>
      <c r="PF371" s="368"/>
      <c r="PG371" s="368"/>
      <c r="PH371" s="368"/>
      <c r="PI371" s="368"/>
      <c r="PJ371" s="368"/>
      <c r="PK371" s="368"/>
      <c r="PL371" s="368"/>
      <c r="PM371" s="368"/>
      <c r="PN371" s="368"/>
      <c r="PO371" s="368"/>
      <c r="PP371" s="368"/>
      <c r="PQ371" s="368"/>
      <c r="PR371" s="368"/>
      <c r="PS371" s="368"/>
      <c r="PT371" s="368"/>
      <c r="PU371" s="368"/>
      <c r="PV371" s="368"/>
      <c r="PW371" s="368"/>
      <c r="PX371" s="368"/>
      <c r="PY371" s="368"/>
      <c r="PZ371" s="368"/>
      <c r="QA371" s="368"/>
      <c r="QB371" s="368"/>
      <c r="QC371" s="368"/>
      <c r="QD371" s="368"/>
      <c r="QE371" s="368"/>
      <c r="QF371" s="368"/>
      <c r="QG371" s="368"/>
      <c r="QH371" s="368"/>
      <c r="QI371" s="368"/>
      <c r="QJ371" s="368"/>
      <c r="QK371" s="368"/>
      <c r="QL371" s="368"/>
      <c r="QM371" s="368"/>
      <c r="QN371" s="368"/>
      <c r="QO371" s="368"/>
      <c r="QP371" s="368"/>
      <c r="QQ371" s="368"/>
      <c r="QR371" s="368"/>
      <c r="QS371" s="368"/>
      <c r="QT371" s="368"/>
      <c r="QU371" s="368"/>
      <c r="QV371" s="368"/>
      <c r="QW371" s="368"/>
      <c r="QX371" s="368"/>
      <c r="QY371" s="368"/>
      <c r="QZ371" s="368"/>
      <c r="RA371" s="368"/>
      <c r="RB371" s="368"/>
      <c r="RC371" s="368"/>
      <c r="RD371" s="368"/>
      <c r="RE371" s="368"/>
      <c r="RF371" s="368"/>
      <c r="RG371" s="368"/>
      <c r="RH371" s="368"/>
      <c r="RI371" s="368"/>
      <c r="RJ371" s="368"/>
      <c r="RK371" s="368"/>
      <c r="RL371" s="368"/>
      <c r="RM371" s="368"/>
      <c r="RN371" s="368"/>
      <c r="RO371" s="368"/>
      <c r="RP371" s="368"/>
      <c r="RQ371" s="368"/>
      <c r="RR371" s="368"/>
      <c r="RS371" s="368"/>
      <c r="RT371" s="368"/>
      <c r="RU371" s="368"/>
      <c r="RV371" s="368"/>
      <c r="RW371" s="368"/>
      <c r="RX371" s="368"/>
      <c r="RY371" s="368"/>
      <c r="RZ371" s="368"/>
      <c r="SA371" s="368"/>
      <c r="SB371" s="368"/>
      <c r="SC371" s="368"/>
      <c r="SD371" s="368"/>
      <c r="SE371" s="368"/>
      <c r="SF371" s="368"/>
      <c r="SG371" s="368"/>
    </row>
    <row r="372" spans="1:501">
      <c r="A372" s="368"/>
      <c r="B372" s="368"/>
      <c r="C372" s="368"/>
      <c r="D372" s="368"/>
      <c r="E372" s="368"/>
      <c r="F372" s="368"/>
      <c r="G372" s="368"/>
      <c r="H372" s="368"/>
      <c r="I372" s="368"/>
      <c r="J372" s="368"/>
      <c r="K372" s="368"/>
      <c r="L372" s="368"/>
      <c r="M372" s="368"/>
      <c r="N372" s="368"/>
      <c r="O372" s="385"/>
      <c r="P372" s="368"/>
      <c r="Q372" s="368"/>
      <c r="R372" s="368"/>
      <c r="S372" s="368"/>
      <c r="T372" s="368"/>
      <c r="U372" s="368"/>
      <c r="V372" s="368"/>
      <c r="W372" s="368"/>
      <c r="X372" s="368"/>
      <c r="Y372" s="368"/>
      <c r="Z372" s="368"/>
      <c r="AA372" s="368"/>
      <c r="AB372" s="368"/>
      <c r="AC372" s="368"/>
      <c r="AD372" s="368"/>
      <c r="AE372" s="368"/>
      <c r="AF372" s="368"/>
      <c r="AG372" s="368"/>
      <c r="AH372" s="98" t="s">
        <v>397</v>
      </c>
      <c r="AI372" s="98" t="s">
        <v>397</v>
      </c>
      <c r="AJ372" s="98" t="s">
        <v>397</v>
      </c>
      <c r="AK372" s="98" t="s">
        <v>397</v>
      </c>
      <c r="AL372" s="98" t="s">
        <v>397</v>
      </c>
      <c r="AM372" s="98" t="s">
        <v>397</v>
      </c>
      <c r="AN372" s="98" t="s">
        <v>397</v>
      </c>
      <c r="AO372" s="98" t="s">
        <v>397</v>
      </c>
      <c r="AP372" s="98" t="s">
        <v>397</v>
      </c>
      <c r="AQ372" s="98" t="s">
        <v>397</v>
      </c>
      <c r="AR372" s="98" t="s">
        <v>397</v>
      </c>
      <c r="AS372" s="98" t="s">
        <v>397</v>
      </c>
      <c r="AT372" s="98" t="s">
        <v>397</v>
      </c>
      <c r="AU372" s="98" t="s">
        <v>397</v>
      </c>
      <c r="AV372" s="98" t="s">
        <v>397</v>
      </c>
      <c r="AW372" s="98" t="s">
        <v>397</v>
      </c>
      <c r="AX372" s="98" t="s">
        <v>397</v>
      </c>
      <c r="AY372" s="98" t="s">
        <v>397</v>
      </c>
      <c r="AZ372" s="98" t="s">
        <v>397</v>
      </c>
      <c r="BA372" s="98" t="s">
        <v>397</v>
      </c>
      <c r="BB372" s="98" t="s">
        <v>397</v>
      </c>
      <c r="BC372" s="98" t="s">
        <v>397</v>
      </c>
      <c r="BD372" s="98" t="s">
        <v>397</v>
      </c>
      <c r="BE372" s="98" t="s">
        <v>397</v>
      </c>
      <c r="BF372" s="98" t="s">
        <v>397</v>
      </c>
      <c r="BG372" s="98" t="s">
        <v>397</v>
      </c>
      <c r="BH372" s="98" t="s">
        <v>397</v>
      </c>
      <c r="BI372" s="98" t="s">
        <v>397</v>
      </c>
      <c r="BJ372" s="98" t="s">
        <v>397</v>
      </c>
      <c r="BK372" s="98" t="s">
        <v>397</v>
      </c>
      <c r="BL372" s="98" t="s">
        <v>397</v>
      </c>
      <c r="BM372" s="98" t="s">
        <v>397</v>
      </c>
      <c r="BN372" s="98" t="s">
        <v>397</v>
      </c>
      <c r="BO372" s="98" t="s">
        <v>397</v>
      </c>
      <c r="BP372" s="98" t="s">
        <v>397</v>
      </c>
      <c r="BQ372" s="98" t="s">
        <v>397</v>
      </c>
      <c r="BR372" s="98" t="s">
        <v>397</v>
      </c>
      <c r="BS372" s="98" t="s">
        <v>397</v>
      </c>
      <c r="BT372" s="98" t="s">
        <v>397</v>
      </c>
      <c r="BU372" s="98" t="s">
        <v>397</v>
      </c>
      <c r="BV372" s="98" t="s">
        <v>397</v>
      </c>
      <c r="BW372" s="98" t="s">
        <v>397</v>
      </c>
      <c r="BX372" s="98" t="s">
        <v>397</v>
      </c>
      <c r="BY372" s="98" t="s">
        <v>397</v>
      </c>
      <c r="BZ372" s="98" t="s">
        <v>397</v>
      </c>
      <c r="CA372" s="98"/>
      <c r="CB372" s="98"/>
      <c r="CC372" s="98"/>
      <c r="CD372" s="98"/>
      <c r="CE372" s="98"/>
      <c r="CF372" s="98"/>
      <c r="CG372" s="98"/>
      <c r="CH372" s="98"/>
      <c r="CI372" s="98"/>
      <c r="CJ372" s="98"/>
      <c r="CK372" s="98"/>
      <c r="CL372" s="98"/>
      <c r="CM372" s="98"/>
      <c r="CN372" s="98"/>
      <c r="CO372" s="98"/>
      <c r="CP372" s="98"/>
      <c r="CQ372" s="98"/>
      <c r="CR372" s="98"/>
      <c r="CS372" s="98"/>
      <c r="CT372" s="98"/>
      <c r="CU372" s="98"/>
      <c r="CV372" s="98"/>
      <c r="CW372" s="98"/>
      <c r="CX372" s="98"/>
      <c r="CY372" s="98"/>
      <c r="CZ372" s="98"/>
      <c r="DA372" s="98"/>
      <c r="DB372" s="98"/>
      <c r="DV372" s="368"/>
      <c r="DW372" s="368"/>
      <c r="DX372" s="368"/>
      <c r="DY372" s="368"/>
      <c r="DZ372" s="368"/>
      <c r="EA372" s="368"/>
      <c r="EB372" s="368"/>
      <c r="EC372" s="368"/>
      <c r="ED372" s="368"/>
      <c r="EE372" s="368"/>
      <c r="EF372" s="368"/>
      <c r="EG372" s="368"/>
      <c r="EH372" s="368"/>
      <c r="EI372" s="368"/>
      <c r="EJ372" s="368"/>
      <c r="EK372" s="368"/>
      <c r="EL372" s="368"/>
      <c r="EM372" s="368"/>
      <c r="EN372" s="368"/>
      <c r="EO372" s="368"/>
      <c r="EP372" s="368"/>
      <c r="EQ372" s="368"/>
      <c r="ER372" s="368"/>
      <c r="ES372" s="368"/>
      <c r="ET372" s="368"/>
      <c r="EU372" s="368"/>
      <c r="EV372" s="368"/>
      <c r="EW372" s="368"/>
      <c r="EX372" s="368"/>
      <c r="EY372" s="368"/>
      <c r="EZ372" s="368"/>
      <c r="FA372" s="368"/>
      <c r="FB372" s="368"/>
      <c r="FC372" s="368"/>
      <c r="FD372" s="368"/>
      <c r="FE372" s="368"/>
      <c r="FF372" s="368"/>
      <c r="FG372" s="368"/>
      <c r="FH372" s="368"/>
      <c r="FI372" s="368"/>
      <c r="FJ372" s="368"/>
      <c r="FK372" s="368"/>
      <c r="FL372" s="368"/>
      <c r="FM372" s="368"/>
      <c r="FN372" s="368"/>
      <c r="FO372" s="368"/>
      <c r="FP372" s="368"/>
      <c r="FQ372" s="368"/>
      <c r="FR372" s="368"/>
      <c r="FS372" s="368"/>
      <c r="FT372" s="368"/>
      <c r="FU372" s="368"/>
      <c r="FV372" s="368"/>
      <c r="FW372" s="368"/>
      <c r="FX372" s="368"/>
      <c r="FY372" s="368"/>
      <c r="FZ372" s="368"/>
      <c r="GA372" s="368"/>
      <c r="GB372" s="368"/>
      <c r="GC372" s="368"/>
      <c r="GD372" s="368"/>
      <c r="GE372" s="368"/>
      <c r="GF372" s="368"/>
      <c r="GG372" s="368"/>
      <c r="GH372" s="368"/>
      <c r="GI372" s="368"/>
      <c r="GJ372" s="368"/>
      <c r="GK372" s="368"/>
      <c r="GL372" s="368"/>
      <c r="GM372" s="368"/>
      <c r="GN372" s="368"/>
      <c r="GO372" s="368"/>
      <c r="GP372" s="368"/>
      <c r="GQ372" s="368"/>
      <c r="GR372" s="368"/>
      <c r="GS372" s="368"/>
      <c r="GT372" s="368"/>
      <c r="GU372" s="368"/>
      <c r="GV372" s="368"/>
      <c r="GW372" s="368"/>
      <c r="GX372" s="368"/>
      <c r="GY372" s="368"/>
      <c r="GZ372" s="368"/>
      <c r="HA372" s="368"/>
      <c r="HB372" s="368"/>
      <c r="HC372" s="368"/>
      <c r="HD372" s="368"/>
      <c r="HE372" s="368"/>
      <c r="HF372" s="368"/>
      <c r="HG372" s="368"/>
      <c r="HH372" s="368"/>
      <c r="HI372" s="368"/>
      <c r="HJ372" s="368"/>
      <c r="HK372" s="368"/>
      <c r="HL372" s="368"/>
      <c r="HM372" s="368"/>
      <c r="HN372" s="368"/>
      <c r="HO372" s="368"/>
      <c r="HP372" s="368"/>
      <c r="HQ372" s="368"/>
      <c r="HR372" s="368"/>
      <c r="HS372" s="368"/>
      <c r="HT372" s="368"/>
      <c r="HU372" s="368"/>
      <c r="HV372" s="368"/>
      <c r="HW372" s="368"/>
      <c r="HX372" s="368"/>
      <c r="HY372" s="368"/>
      <c r="HZ372" s="368"/>
      <c r="IA372" s="368"/>
      <c r="IB372" s="368"/>
      <c r="IC372" s="368"/>
      <c r="ID372" s="368"/>
      <c r="IE372" s="368"/>
      <c r="IF372" s="368"/>
      <c r="IG372" s="368"/>
      <c r="IH372" s="368"/>
      <c r="II372" s="368"/>
      <c r="IJ372" s="368"/>
      <c r="IK372" s="368"/>
      <c r="IL372" s="368"/>
      <c r="IM372" s="368"/>
      <c r="IN372" s="368"/>
      <c r="IO372" s="368"/>
      <c r="IP372" s="368"/>
      <c r="IQ372" s="368"/>
      <c r="IR372" s="368"/>
      <c r="IS372" s="368"/>
      <c r="IT372" s="368"/>
      <c r="IU372" s="368"/>
      <c r="IV372" s="368"/>
      <c r="IW372" s="368"/>
      <c r="IX372" s="368"/>
      <c r="IY372" s="368"/>
      <c r="IZ372" s="368"/>
      <c r="JA372" s="368"/>
      <c r="JB372" s="368"/>
      <c r="JC372" s="368"/>
      <c r="JD372" s="368"/>
      <c r="JE372" s="368"/>
      <c r="JF372" s="368"/>
      <c r="JG372" s="368"/>
      <c r="JH372" s="368"/>
      <c r="JI372" s="368"/>
      <c r="JJ372" s="368"/>
      <c r="JK372" s="368"/>
      <c r="JL372" s="368"/>
      <c r="JM372" s="368"/>
      <c r="JN372" s="368"/>
      <c r="JO372" s="368"/>
      <c r="JP372" s="368"/>
      <c r="JQ372" s="368"/>
      <c r="JR372" s="368"/>
      <c r="JS372" s="368"/>
      <c r="JT372" s="368"/>
      <c r="JU372" s="368"/>
      <c r="JV372" s="368"/>
      <c r="JW372" s="368"/>
      <c r="JX372" s="368"/>
      <c r="JY372" s="368"/>
      <c r="JZ372" s="368"/>
      <c r="KA372" s="368"/>
      <c r="KB372" s="368"/>
      <c r="KC372" s="368"/>
      <c r="KD372" s="368"/>
      <c r="KE372" s="368"/>
      <c r="KF372" s="368"/>
      <c r="KG372" s="368"/>
      <c r="KH372" s="368"/>
      <c r="KI372" s="368"/>
      <c r="KJ372" s="368"/>
      <c r="KK372" s="368"/>
      <c r="KL372" s="368"/>
      <c r="KM372" s="368"/>
      <c r="KN372" s="368"/>
      <c r="KO372" s="368"/>
      <c r="KP372" s="368"/>
      <c r="KQ372" s="368"/>
      <c r="KR372" s="368"/>
      <c r="KS372" s="368"/>
      <c r="KT372" s="368"/>
      <c r="KU372" s="368"/>
      <c r="KV372" s="368"/>
      <c r="KW372" s="368"/>
      <c r="KX372" s="368"/>
      <c r="LH372" s="368"/>
      <c r="LI372" s="368"/>
      <c r="LJ372" s="368"/>
      <c r="LK372" s="368"/>
      <c r="LL372" s="368"/>
      <c r="LM372" s="368"/>
      <c r="LN372" s="368"/>
      <c r="LO372" s="368"/>
      <c r="LP372" s="368"/>
      <c r="LQ372" s="368"/>
      <c r="LR372" s="368"/>
      <c r="LS372" s="368"/>
      <c r="LT372" s="368"/>
      <c r="LU372" s="368"/>
      <c r="LV372" s="368"/>
      <c r="LW372" s="368"/>
      <c r="LX372" s="368"/>
      <c r="LY372" s="368"/>
      <c r="LZ372" s="368"/>
      <c r="MA372" s="368"/>
      <c r="MB372" s="368"/>
      <c r="MC372" s="368"/>
      <c r="MD372" s="368"/>
      <c r="ME372" s="368"/>
      <c r="MF372" s="368"/>
      <c r="MG372" s="368"/>
      <c r="MH372" s="368"/>
      <c r="MI372" s="368"/>
      <c r="MJ372" s="368"/>
      <c r="MK372" s="368"/>
      <c r="ML372" s="368"/>
      <c r="MM372" s="368"/>
      <c r="MN372" s="368"/>
      <c r="MO372" s="368"/>
      <c r="MP372" s="368"/>
      <c r="MQ372" s="368"/>
      <c r="MR372" s="368"/>
      <c r="MS372" s="368"/>
      <c r="MT372" s="368"/>
      <c r="MU372" s="368"/>
      <c r="MV372" s="368"/>
      <c r="MW372" s="368"/>
      <c r="MX372" s="368"/>
      <c r="MY372" s="368"/>
      <c r="MZ372" s="368"/>
      <c r="NA372" s="368"/>
      <c r="NB372" s="368"/>
      <c r="NC372" s="368"/>
      <c r="ND372" s="368"/>
      <c r="NE372" s="368"/>
      <c r="NF372" s="368"/>
      <c r="NG372" s="368"/>
      <c r="NH372" s="368"/>
      <c r="NI372" s="368"/>
      <c r="NJ372" s="368"/>
      <c r="NK372" s="368"/>
      <c r="NL372" s="368"/>
      <c r="NM372" s="368"/>
      <c r="NN372" s="368"/>
      <c r="NO372" s="368"/>
      <c r="NP372" s="368"/>
      <c r="NQ372" s="368"/>
      <c r="NR372" s="368"/>
      <c r="NS372" s="368"/>
      <c r="NT372" s="368"/>
      <c r="NU372" s="368"/>
      <c r="NV372" s="368"/>
      <c r="NW372" s="368"/>
      <c r="NX372" s="368"/>
      <c r="NY372" s="368"/>
      <c r="NZ372" s="368"/>
      <c r="OA372" s="368"/>
      <c r="OB372" s="368"/>
      <c r="OC372" s="368"/>
      <c r="OD372" s="368"/>
      <c r="OE372" s="368"/>
      <c r="OF372" s="368"/>
      <c r="OG372" s="368"/>
      <c r="OH372" s="368"/>
      <c r="OI372" s="368"/>
      <c r="OJ372" s="368"/>
      <c r="OK372" s="368"/>
      <c r="OL372" s="368"/>
      <c r="OM372" s="368"/>
      <c r="ON372" s="368"/>
      <c r="OO372" s="368"/>
      <c r="OP372" s="368"/>
      <c r="OQ372" s="368"/>
      <c r="OR372" s="368"/>
      <c r="OS372" s="368"/>
      <c r="OT372" s="368"/>
      <c r="OU372" s="368"/>
      <c r="OV372" s="368"/>
      <c r="OW372" s="368"/>
      <c r="OX372" s="368"/>
      <c r="OY372" s="368"/>
      <c r="OZ372" s="368"/>
      <c r="PA372" s="368"/>
      <c r="PB372" s="368"/>
      <c r="PC372" s="368"/>
      <c r="PD372" s="368"/>
      <c r="PE372" s="368"/>
      <c r="PF372" s="368"/>
      <c r="PG372" s="368"/>
      <c r="PH372" s="368"/>
      <c r="PI372" s="368"/>
      <c r="PJ372" s="368"/>
      <c r="PK372" s="368"/>
      <c r="PL372" s="368"/>
      <c r="PM372" s="368"/>
      <c r="PN372" s="368"/>
      <c r="PO372" s="368"/>
      <c r="PP372" s="368"/>
      <c r="PQ372" s="368"/>
      <c r="PR372" s="368"/>
      <c r="PS372" s="368"/>
      <c r="PT372" s="368"/>
      <c r="PU372" s="368"/>
      <c r="PV372" s="368"/>
      <c r="PW372" s="368"/>
      <c r="PX372" s="368"/>
      <c r="PY372" s="368"/>
      <c r="PZ372" s="368"/>
      <c r="QA372" s="368"/>
      <c r="QB372" s="368"/>
      <c r="QC372" s="368"/>
      <c r="QD372" s="368"/>
      <c r="QE372" s="368"/>
      <c r="QF372" s="368"/>
      <c r="QG372" s="368"/>
      <c r="QH372" s="368"/>
      <c r="QI372" s="368"/>
      <c r="QJ372" s="368"/>
      <c r="QK372" s="368"/>
      <c r="QL372" s="368"/>
      <c r="QM372" s="368"/>
      <c r="QN372" s="368"/>
      <c r="QO372" s="368"/>
      <c r="QP372" s="368"/>
      <c r="QQ372" s="368"/>
      <c r="QR372" s="368"/>
      <c r="QS372" s="368"/>
      <c r="QT372" s="368"/>
      <c r="QU372" s="368"/>
      <c r="QV372" s="368"/>
      <c r="QW372" s="368"/>
      <c r="QX372" s="368"/>
      <c r="QY372" s="368"/>
      <c r="QZ372" s="368"/>
      <c r="RA372" s="368"/>
      <c r="RB372" s="368"/>
      <c r="RC372" s="368"/>
      <c r="RD372" s="368"/>
      <c r="RE372" s="368"/>
      <c r="RF372" s="368"/>
      <c r="RG372" s="368"/>
      <c r="RH372" s="368"/>
      <c r="RI372" s="368"/>
      <c r="RJ372" s="368"/>
      <c r="RK372" s="368"/>
      <c r="RL372" s="368"/>
      <c r="RM372" s="368"/>
      <c r="RN372" s="368"/>
      <c r="RO372" s="368"/>
      <c r="RP372" s="368"/>
      <c r="RQ372" s="368"/>
      <c r="RR372" s="368"/>
      <c r="RS372" s="368"/>
      <c r="RT372" s="368"/>
      <c r="RU372" s="368"/>
      <c r="RV372" s="368"/>
      <c r="RW372" s="368"/>
      <c r="RX372" s="368"/>
      <c r="RY372" s="368"/>
      <c r="RZ372" s="368"/>
      <c r="SA372" s="368"/>
      <c r="SB372" s="368"/>
      <c r="SC372" s="368"/>
      <c r="SD372" s="368"/>
      <c r="SE372" s="368"/>
      <c r="SF372" s="368"/>
      <c r="SG372" s="368"/>
    </row>
    <row r="373" spans="1:501">
      <c r="A373" s="368"/>
      <c r="B373" s="368"/>
      <c r="C373" s="368"/>
      <c r="D373" s="368"/>
      <c r="E373" s="368"/>
      <c r="F373" s="368"/>
      <c r="G373" s="368"/>
      <c r="H373" s="368"/>
      <c r="I373" s="368"/>
      <c r="J373" s="368"/>
      <c r="K373" s="368"/>
      <c r="L373" s="368"/>
      <c r="M373" s="368"/>
      <c r="N373" s="368"/>
      <c r="O373" s="385"/>
      <c r="P373" s="368"/>
      <c r="Q373" s="368"/>
      <c r="R373" s="368"/>
      <c r="S373" s="368"/>
      <c r="T373" s="368"/>
      <c r="U373" s="368"/>
      <c r="V373" s="368"/>
      <c r="W373" s="368"/>
      <c r="X373" s="368"/>
      <c r="Y373" s="368"/>
      <c r="Z373" s="368"/>
      <c r="AA373" s="368"/>
      <c r="AB373" s="368"/>
      <c r="AC373" s="368"/>
      <c r="AD373" s="368"/>
      <c r="AE373" s="368"/>
      <c r="AF373" s="368"/>
      <c r="AG373" s="368"/>
      <c r="AH373" s="98" t="s">
        <v>397</v>
      </c>
      <c r="AI373" s="98" t="s">
        <v>397</v>
      </c>
      <c r="AJ373" s="98" t="s">
        <v>397</v>
      </c>
      <c r="AK373" s="98" t="s">
        <v>397</v>
      </c>
      <c r="AL373" s="98" t="s">
        <v>397</v>
      </c>
      <c r="AM373" s="98" t="s">
        <v>397</v>
      </c>
      <c r="AN373" s="98" t="s">
        <v>397</v>
      </c>
      <c r="AO373" s="98" t="s">
        <v>397</v>
      </c>
      <c r="AP373" s="98" t="s">
        <v>397</v>
      </c>
      <c r="AQ373" s="98" t="s">
        <v>397</v>
      </c>
      <c r="AR373" s="98" t="s">
        <v>397</v>
      </c>
      <c r="AS373" s="98" t="s">
        <v>397</v>
      </c>
      <c r="AT373" s="98" t="s">
        <v>397</v>
      </c>
      <c r="AU373" s="98" t="s">
        <v>397</v>
      </c>
      <c r="AV373" s="98" t="s">
        <v>397</v>
      </c>
      <c r="AW373" s="98" t="s">
        <v>397</v>
      </c>
      <c r="AX373" s="98" t="s">
        <v>397</v>
      </c>
      <c r="AY373" s="98" t="s">
        <v>397</v>
      </c>
      <c r="AZ373" s="98" t="s">
        <v>397</v>
      </c>
      <c r="BA373" s="98" t="s">
        <v>397</v>
      </c>
      <c r="BB373" s="98" t="s">
        <v>397</v>
      </c>
      <c r="BC373" s="98" t="s">
        <v>397</v>
      </c>
      <c r="BD373" s="98" t="s">
        <v>397</v>
      </c>
      <c r="BE373" s="98" t="s">
        <v>397</v>
      </c>
      <c r="BF373" s="98" t="s">
        <v>397</v>
      </c>
      <c r="BG373" s="98" t="s">
        <v>397</v>
      </c>
      <c r="BH373" s="98" t="s">
        <v>397</v>
      </c>
      <c r="BI373" s="98" t="s">
        <v>397</v>
      </c>
      <c r="BJ373" s="98" t="s">
        <v>397</v>
      </c>
      <c r="BK373" s="98" t="s">
        <v>397</v>
      </c>
      <c r="BL373" s="98" t="s">
        <v>397</v>
      </c>
      <c r="BM373" s="98" t="s">
        <v>397</v>
      </c>
      <c r="BN373" s="98" t="s">
        <v>397</v>
      </c>
      <c r="BO373" s="98" t="s">
        <v>397</v>
      </c>
      <c r="BP373" s="98" t="s">
        <v>397</v>
      </c>
      <c r="BQ373" s="98" t="s">
        <v>397</v>
      </c>
      <c r="BR373" s="98" t="s">
        <v>397</v>
      </c>
      <c r="BS373" s="98" t="s">
        <v>397</v>
      </c>
      <c r="BT373" s="98" t="s">
        <v>397</v>
      </c>
      <c r="BU373" s="98" t="s">
        <v>397</v>
      </c>
      <c r="BV373" s="98" t="s">
        <v>397</v>
      </c>
      <c r="BW373" s="98" t="s">
        <v>397</v>
      </c>
      <c r="BX373" s="98" t="s">
        <v>397</v>
      </c>
      <c r="BY373" s="98" t="s">
        <v>397</v>
      </c>
      <c r="BZ373" s="98" t="s">
        <v>397</v>
      </c>
      <c r="CA373" s="98"/>
      <c r="CB373" s="98"/>
      <c r="CC373" s="98"/>
      <c r="CD373" s="98"/>
      <c r="CE373" s="98"/>
      <c r="CF373" s="98"/>
      <c r="CG373" s="98"/>
      <c r="CH373" s="98"/>
      <c r="CI373" s="98"/>
      <c r="CJ373" s="98"/>
      <c r="CK373" s="98"/>
      <c r="CL373" s="98"/>
      <c r="CM373" s="98"/>
      <c r="CN373" s="98"/>
      <c r="CO373" s="98"/>
      <c r="CP373" s="98"/>
      <c r="CQ373" s="98"/>
      <c r="CR373" s="98"/>
      <c r="CS373" s="98"/>
      <c r="CT373" s="98"/>
      <c r="CU373" s="98"/>
      <c r="CV373" s="98"/>
      <c r="CW373" s="98"/>
      <c r="CX373" s="98"/>
      <c r="CY373" s="98"/>
      <c r="CZ373" s="98"/>
      <c r="DA373" s="98"/>
      <c r="DB373" s="98"/>
      <c r="DV373" s="368"/>
      <c r="DW373" s="368"/>
      <c r="DX373" s="368"/>
      <c r="DY373" s="368"/>
      <c r="DZ373" s="368"/>
      <c r="EA373" s="368"/>
      <c r="EB373" s="368"/>
      <c r="EC373" s="368"/>
      <c r="ED373" s="368"/>
      <c r="EE373" s="368"/>
      <c r="EF373" s="368"/>
      <c r="EG373" s="368"/>
      <c r="EH373" s="368"/>
      <c r="EI373" s="368"/>
      <c r="EJ373" s="368"/>
      <c r="EK373" s="368"/>
      <c r="EL373" s="368"/>
      <c r="EM373" s="368"/>
      <c r="EN373" s="368"/>
      <c r="EO373" s="368"/>
      <c r="EP373" s="368"/>
      <c r="EQ373" s="368"/>
      <c r="ER373" s="368"/>
      <c r="ES373" s="368"/>
      <c r="ET373" s="368"/>
      <c r="EU373" s="368"/>
      <c r="EV373" s="368"/>
      <c r="EW373" s="368"/>
      <c r="EX373" s="368"/>
      <c r="EY373" s="368"/>
      <c r="EZ373" s="368"/>
      <c r="FA373" s="368"/>
      <c r="FB373" s="368"/>
      <c r="FC373" s="368"/>
      <c r="FD373" s="368"/>
      <c r="FE373" s="368"/>
      <c r="FF373" s="368"/>
      <c r="FG373" s="368"/>
      <c r="FH373" s="368"/>
      <c r="FI373" s="368"/>
      <c r="FJ373" s="368"/>
      <c r="FK373" s="368"/>
      <c r="FL373" s="368"/>
      <c r="FM373" s="368"/>
      <c r="FN373" s="368"/>
      <c r="FO373" s="368"/>
      <c r="FP373" s="368"/>
      <c r="FQ373" s="368"/>
      <c r="FR373" s="368"/>
      <c r="FS373" s="368"/>
      <c r="FT373" s="368"/>
      <c r="FU373" s="368"/>
      <c r="FV373" s="368"/>
      <c r="FW373" s="368"/>
      <c r="FX373" s="368"/>
      <c r="FY373" s="368"/>
      <c r="FZ373" s="368"/>
      <c r="GA373" s="368"/>
      <c r="GB373" s="368"/>
      <c r="GC373" s="368"/>
      <c r="GD373" s="368"/>
      <c r="GE373" s="368"/>
      <c r="GF373" s="368"/>
      <c r="GG373" s="368"/>
      <c r="GH373" s="368"/>
      <c r="GI373" s="368"/>
      <c r="GJ373" s="368"/>
      <c r="GK373" s="368"/>
      <c r="GL373" s="368"/>
      <c r="GM373" s="368"/>
      <c r="GN373" s="368"/>
      <c r="GO373" s="368"/>
      <c r="GP373" s="368"/>
      <c r="GQ373" s="368"/>
      <c r="GR373" s="368"/>
      <c r="GS373" s="368"/>
      <c r="GT373" s="368"/>
      <c r="GU373" s="368"/>
      <c r="GV373" s="368"/>
      <c r="GW373" s="368"/>
      <c r="GX373" s="368"/>
      <c r="GY373" s="368"/>
      <c r="GZ373" s="368"/>
      <c r="HA373" s="368"/>
      <c r="HB373" s="368"/>
      <c r="HC373" s="368"/>
      <c r="HD373" s="368"/>
      <c r="HE373" s="368"/>
      <c r="HF373" s="368"/>
      <c r="HG373" s="368"/>
      <c r="HH373" s="368"/>
      <c r="HI373" s="368"/>
      <c r="HJ373" s="368"/>
      <c r="HK373" s="368"/>
      <c r="HL373" s="368"/>
      <c r="HM373" s="368"/>
      <c r="HN373" s="368"/>
      <c r="HO373" s="368"/>
      <c r="HP373" s="368"/>
      <c r="HQ373" s="368"/>
      <c r="HR373" s="368"/>
      <c r="HS373" s="368"/>
      <c r="HT373" s="368"/>
      <c r="HU373" s="368"/>
      <c r="HV373" s="368"/>
      <c r="HW373" s="368"/>
      <c r="HX373" s="368"/>
      <c r="HY373" s="368"/>
      <c r="HZ373" s="368"/>
      <c r="IA373" s="368"/>
      <c r="IB373" s="368"/>
      <c r="IC373" s="368"/>
      <c r="ID373" s="368"/>
      <c r="IE373" s="368"/>
      <c r="IF373" s="368"/>
      <c r="IG373" s="368"/>
      <c r="IH373" s="368"/>
      <c r="II373" s="368"/>
      <c r="IJ373" s="368"/>
      <c r="IK373" s="368"/>
      <c r="IL373" s="368"/>
      <c r="IM373" s="368"/>
      <c r="IN373" s="368"/>
      <c r="IO373" s="368"/>
      <c r="IP373" s="368"/>
      <c r="IQ373" s="368"/>
      <c r="IR373" s="368"/>
      <c r="IS373" s="368"/>
      <c r="IT373" s="368"/>
      <c r="IU373" s="368"/>
      <c r="IV373" s="368"/>
      <c r="IW373" s="368"/>
      <c r="IX373" s="368"/>
      <c r="IY373" s="368"/>
      <c r="IZ373" s="368"/>
      <c r="JA373" s="368"/>
      <c r="JB373" s="368"/>
      <c r="JC373" s="368"/>
      <c r="JD373" s="368"/>
      <c r="JE373" s="368"/>
      <c r="JF373" s="368"/>
      <c r="JG373" s="368"/>
      <c r="JH373" s="368"/>
      <c r="JI373" s="368"/>
      <c r="JJ373" s="368"/>
      <c r="JK373" s="368"/>
      <c r="JL373" s="368"/>
      <c r="JM373" s="368"/>
      <c r="JN373" s="368"/>
      <c r="JO373" s="368"/>
      <c r="JP373" s="368"/>
      <c r="JQ373" s="368"/>
      <c r="JR373" s="368"/>
      <c r="JS373" s="368"/>
      <c r="JT373" s="368"/>
      <c r="JU373" s="368"/>
      <c r="JV373" s="368"/>
      <c r="JW373" s="368"/>
      <c r="JX373" s="368"/>
      <c r="JY373" s="368"/>
      <c r="JZ373" s="368"/>
      <c r="KA373" s="368"/>
      <c r="KB373" s="368"/>
      <c r="KC373" s="368"/>
      <c r="KD373" s="368"/>
      <c r="KE373" s="368"/>
      <c r="KF373" s="368"/>
      <c r="KG373" s="368"/>
      <c r="KH373" s="368"/>
      <c r="KI373" s="368"/>
      <c r="KJ373" s="368"/>
      <c r="KK373" s="368"/>
      <c r="KL373" s="368"/>
      <c r="KM373" s="368"/>
      <c r="KN373" s="368"/>
      <c r="KO373" s="368"/>
      <c r="KP373" s="368"/>
      <c r="KQ373" s="368"/>
      <c r="KR373" s="368"/>
      <c r="KS373" s="368"/>
      <c r="KT373" s="368"/>
      <c r="KU373" s="368"/>
      <c r="KV373" s="368"/>
      <c r="KW373" s="368"/>
      <c r="KX373" s="368"/>
      <c r="LH373" s="368"/>
      <c r="LI373" s="368"/>
      <c r="LJ373" s="368"/>
      <c r="LK373" s="368"/>
      <c r="LL373" s="368"/>
      <c r="LM373" s="368"/>
      <c r="LN373" s="368"/>
      <c r="LO373" s="368"/>
      <c r="LP373" s="368"/>
      <c r="LQ373" s="368"/>
      <c r="LR373" s="368"/>
      <c r="LS373" s="368"/>
      <c r="LT373" s="368"/>
      <c r="LU373" s="368"/>
      <c r="LV373" s="368"/>
      <c r="LW373" s="368"/>
      <c r="LX373" s="368"/>
      <c r="LY373" s="368"/>
      <c r="LZ373" s="368"/>
      <c r="MA373" s="368"/>
      <c r="MB373" s="368"/>
      <c r="MC373" s="368"/>
      <c r="MD373" s="368"/>
      <c r="ME373" s="368"/>
      <c r="MF373" s="368"/>
      <c r="MG373" s="368"/>
      <c r="MH373" s="368"/>
      <c r="MI373" s="368"/>
      <c r="MJ373" s="368"/>
      <c r="MK373" s="368"/>
      <c r="ML373" s="368"/>
      <c r="MM373" s="368"/>
      <c r="MN373" s="368"/>
      <c r="MO373" s="368"/>
      <c r="MP373" s="368"/>
      <c r="MQ373" s="368"/>
      <c r="MR373" s="368"/>
      <c r="MS373" s="368"/>
      <c r="MT373" s="368"/>
      <c r="MU373" s="368"/>
      <c r="MV373" s="368"/>
      <c r="MW373" s="368"/>
      <c r="MX373" s="368"/>
      <c r="MY373" s="368"/>
      <c r="MZ373" s="368"/>
      <c r="NA373" s="368"/>
      <c r="NB373" s="368"/>
      <c r="NC373" s="368"/>
      <c r="ND373" s="368"/>
      <c r="NE373" s="368"/>
      <c r="NF373" s="368"/>
      <c r="NG373" s="368"/>
      <c r="NH373" s="368"/>
      <c r="NI373" s="368"/>
      <c r="NJ373" s="368"/>
      <c r="NK373" s="368"/>
      <c r="NL373" s="368"/>
      <c r="NM373" s="368"/>
      <c r="NN373" s="368"/>
      <c r="NO373" s="368"/>
      <c r="NP373" s="368"/>
      <c r="NQ373" s="368"/>
      <c r="NR373" s="368"/>
      <c r="NS373" s="368"/>
      <c r="NT373" s="368"/>
      <c r="NU373" s="368"/>
      <c r="NV373" s="368"/>
      <c r="NW373" s="368"/>
      <c r="NX373" s="368"/>
      <c r="NY373" s="368"/>
      <c r="NZ373" s="368"/>
      <c r="OA373" s="368"/>
      <c r="OB373" s="368"/>
      <c r="OC373" s="368"/>
      <c r="OD373" s="368"/>
      <c r="OE373" s="368"/>
      <c r="OF373" s="368"/>
      <c r="OG373" s="368"/>
      <c r="OH373" s="368"/>
      <c r="OI373" s="368"/>
      <c r="OJ373" s="368"/>
      <c r="OK373" s="368"/>
      <c r="OL373" s="368"/>
      <c r="OM373" s="368"/>
      <c r="ON373" s="368"/>
      <c r="OO373" s="368"/>
      <c r="OP373" s="368"/>
      <c r="OQ373" s="368"/>
      <c r="OR373" s="368"/>
      <c r="OS373" s="368"/>
      <c r="OT373" s="368"/>
      <c r="OU373" s="368"/>
      <c r="OV373" s="368"/>
      <c r="OW373" s="368"/>
      <c r="OX373" s="368"/>
      <c r="OY373" s="368"/>
      <c r="OZ373" s="368"/>
      <c r="PA373" s="368"/>
      <c r="PB373" s="368"/>
      <c r="PC373" s="368"/>
      <c r="PD373" s="368"/>
      <c r="PE373" s="368"/>
      <c r="PF373" s="368"/>
      <c r="PG373" s="368"/>
      <c r="PH373" s="368"/>
      <c r="PI373" s="368"/>
      <c r="PJ373" s="368"/>
      <c r="PK373" s="368"/>
      <c r="PL373" s="368"/>
      <c r="PM373" s="368"/>
      <c r="PN373" s="368"/>
      <c r="PO373" s="368"/>
      <c r="PP373" s="368"/>
      <c r="PQ373" s="368"/>
      <c r="PR373" s="368"/>
      <c r="PS373" s="368"/>
      <c r="PT373" s="368"/>
      <c r="PU373" s="368"/>
      <c r="PV373" s="368"/>
      <c r="PW373" s="368"/>
      <c r="PX373" s="368"/>
      <c r="PY373" s="368"/>
      <c r="PZ373" s="368"/>
      <c r="QA373" s="368"/>
      <c r="QB373" s="368"/>
      <c r="QC373" s="368"/>
      <c r="QD373" s="368"/>
      <c r="QE373" s="368"/>
      <c r="QF373" s="368"/>
      <c r="QG373" s="368"/>
      <c r="QH373" s="368"/>
      <c r="QI373" s="368"/>
      <c r="QJ373" s="368"/>
      <c r="QK373" s="368"/>
      <c r="QL373" s="368"/>
      <c r="QM373" s="368"/>
      <c r="QN373" s="368"/>
      <c r="QO373" s="368"/>
      <c r="QP373" s="368"/>
      <c r="QQ373" s="368"/>
      <c r="QR373" s="368"/>
      <c r="QS373" s="368"/>
      <c r="QT373" s="368"/>
      <c r="QU373" s="368"/>
      <c r="QV373" s="368"/>
      <c r="QW373" s="368"/>
      <c r="QX373" s="368"/>
      <c r="QY373" s="368"/>
      <c r="QZ373" s="368"/>
      <c r="RA373" s="368"/>
      <c r="RB373" s="368"/>
      <c r="RC373" s="368"/>
      <c r="RD373" s="368"/>
      <c r="RE373" s="368"/>
      <c r="RF373" s="368"/>
      <c r="RG373" s="368"/>
      <c r="RH373" s="368"/>
      <c r="RI373" s="368"/>
      <c r="RJ373" s="368"/>
      <c r="RK373" s="368"/>
      <c r="RL373" s="368"/>
      <c r="RM373" s="368"/>
      <c r="RN373" s="368"/>
      <c r="RO373" s="368"/>
      <c r="RP373" s="368"/>
      <c r="RQ373" s="368"/>
      <c r="RR373" s="368"/>
      <c r="RS373" s="368"/>
      <c r="RT373" s="368"/>
      <c r="RU373" s="368"/>
      <c r="RV373" s="368"/>
      <c r="RW373" s="368"/>
      <c r="RX373" s="368"/>
      <c r="RY373" s="368"/>
      <c r="RZ373" s="368"/>
      <c r="SA373" s="368"/>
      <c r="SB373" s="368"/>
      <c r="SC373" s="368"/>
      <c r="SD373" s="368"/>
      <c r="SE373" s="368"/>
      <c r="SF373" s="368"/>
      <c r="SG373" s="368"/>
    </row>
    <row r="374" spans="1:501">
      <c r="A374" s="368"/>
      <c r="B374" s="368"/>
      <c r="C374" s="368"/>
      <c r="D374" s="368"/>
      <c r="E374" s="368"/>
      <c r="F374" s="368"/>
      <c r="G374" s="368"/>
      <c r="H374" s="368"/>
      <c r="I374" s="368"/>
      <c r="J374" s="368"/>
      <c r="K374" s="368"/>
      <c r="L374" s="368"/>
      <c r="M374" s="368"/>
      <c r="N374" s="368"/>
      <c r="O374" s="385"/>
      <c r="P374" s="368"/>
      <c r="Q374" s="368"/>
      <c r="R374" s="368"/>
      <c r="S374" s="368"/>
      <c r="T374" s="368"/>
      <c r="U374" s="368"/>
      <c r="V374" s="368"/>
      <c r="W374" s="368"/>
      <c r="X374" s="368"/>
      <c r="Y374" s="368"/>
      <c r="Z374" s="368"/>
      <c r="AA374" s="368"/>
      <c r="AB374" s="368"/>
      <c r="AC374" s="368"/>
      <c r="AD374" s="368"/>
      <c r="AE374" s="368"/>
      <c r="AF374" s="368"/>
      <c r="AG374" s="368"/>
      <c r="AH374" s="98" t="s">
        <v>397</v>
      </c>
      <c r="AI374" s="98" t="s">
        <v>397</v>
      </c>
      <c r="AJ374" s="98" t="s">
        <v>397</v>
      </c>
      <c r="AK374" s="98" t="s">
        <v>397</v>
      </c>
      <c r="AL374" s="98" t="s">
        <v>397</v>
      </c>
      <c r="AM374" s="98" t="s">
        <v>397</v>
      </c>
      <c r="AN374" s="98" t="s">
        <v>397</v>
      </c>
      <c r="AO374" s="98" t="s">
        <v>397</v>
      </c>
      <c r="AP374" s="98" t="s">
        <v>397</v>
      </c>
      <c r="AQ374" s="98" t="s">
        <v>397</v>
      </c>
      <c r="AR374" s="98" t="s">
        <v>397</v>
      </c>
      <c r="AS374" s="98" t="s">
        <v>397</v>
      </c>
      <c r="AT374" s="98" t="s">
        <v>397</v>
      </c>
      <c r="AU374" s="98" t="s">
        <v>397</v>
      </c>
      <c r="AV374" s="98" t="s">
        <v>397</v>
      </c>
      <c r="AW374" s="98" t="s">
        <v>397</v>
      </c>
      <c r="AX374" s="98" t="s">
        <v>397</v>
      </c>
      <c r="AY374" s="98" t="s">
        <v>397</v>
      </c>
      <c r="AZ374" s="98" t="s">
        <v>397</v>
      </c>
      <c r="BA374" s="98" t="s">
        <v>397</v>
      </c>
      <c r="BB374" s="98" t="s">
        <v>397</v>
      </c>
      <c r="BC374" s="98" t="s">
        <v>397</v>
      </c>
      <c r="BD374" s="98" t="s">
        <v>397</v>
      </c>
      <c r="BE374" s="98" t="s">
        <v>397</v>
      </c>
      <c r="BF374" s="98" t="s">
        <v>397</v>
      </c>
      <c r="BG374" s="98" t="s">
        <v>397</v>
      </c>
      <c r="BH374" s="98" t="s">
        <v>397</v>
      </c>
      <c r="BI374" s="98" t="s">
        <v>397</v>
      </c>
      <c r="BJ374" s="98" t="s">
        <v>397</v>
      </c>
      <c r="BK374" s="98" t="s">
        <v>397</v>
      </c>
      <c r="BL374" s="98" t="s">
        <v>397</v>
      </c>
      <c r="BM374" s="98" t="s">
        <v>397</v>
      </c>
      <c r="BN374" s="98" t="s">
        <v>397</v>
      </c>
      <c r="BO374" s="98" t="s">
        <v>397</v>
      </c>
      <c r="BP374" s="98" t="s">
        <v>397</v>
      </c>
      <c r="BQ374" s="98" t="s">
        <v>397</v>
      </c>
      <c r="BR374" s="98" t="s">
        <v>397</v>
      </c>
      <c r="BS374" s="98" t="s">
        <v>397</v>
      </c>
      <c r="BT374" s="98" t="s">
        <v>397</v>
      </c>
      <c r="BU374" s="98" t="s">
        <v>397</v>
      </c>
      <c r="BV374" s="98" t="s">
        <v>397</v>
      </c>
      <c r="BW374" s="98" t="s">
        <v>397</v>
      </c>
      <c r="BX374" s="98" t="s">
        <v>397</v>
      </c>
      <c r="BY374" s="98" t="s">
        <v>397</v>
      </c>
      <c r="BZ374" s="98" t="s">
        <v>397</v>
      </c>
      <c r="CA374" s="98"/>
      <c r="CB374" s="98"/>
      <c r="CC374" s="98"/>
      <c r="CD374" s="98"/>
      <c r="CE374" s="98"/>
      <c r="CF374" s="98"/>
      <c r="CG374" s="98"/>
      <c r="CH374" s="98"/>
      <c r="CI374" s="98"/>
      <c r="CJ374" s="98"/>
      <c r="CK374" s="98"/>
      <c r="CL374" s="98"/>
      <c r="CM374" s="98"/>
      <c r="CN374" s="98"/>
      <c r="CO374" s="98"/>
      <c r="CP374" s="98"/>
      <c r="CQ374" s="98"/>
      <c r="CR374" s="98"/>
      <c r="CS374" s="98"/>
      <c r="CT374" s="98"/>
      <c r="CU374" s="98"/>
      <c r="CV374" s="98"/>
      <c r="CW374" s="98"/>
      <c r="CX374" s="98"/>
      <c r="CY374" s="98"/>
      <c r="CZ374" s="98"/>
      <c r="DA374" s="98"/>
      <c r="DB374" s="98"/>
      <c r="DV374" s="368"/>
      <c r="DW374" s="368"/>
      <c r="DX374" s="368"/>
      <c r="DY374" s="368"/>
      <c r="DZ374" s="368"/>
      <c r="EA374" s="368"/>
      <c r="EB374" s="368"/>
      <c r="EC374" s="368"/>
      <c r="ED374" s="368"/>
      <c r="EE374" s="368"/>
      <c r="EF374" s="368"/>
      <c r="EG374" s="368"/>
      <c r="EH374" s="368"/>
      <c r="EI374" s="368"/>
      <c r="EJ374" s="368"/>
      <c r="EK374" s="368"/>
      <c r="EL374" s="368"/>
      <c r="EM374" s="368"/>
      <c r="EN374" s="368"/>
      <c r="EO374" s="368"/>
      <c r="EP374" s="368"/>
      <c r="EQ374" s="368"/>
      <c r="ER374" s="368"/>
      <c r="ES374" s="368"/>
      <c r="ET374" s="368"/>
      <c r="EU374" s="368"/>
      <c r="EV374" s="368"/>
      <c r="EW374" s="368"/>
      <c r="EX374" s="368"/>
      <c r="EY374" s="368"/>
      <c r="EZ374" s="368"/>
      <c r="FA374" s="368"/>
      <c r="FB374" s="368"/>
      <c r="FC374" s="368"/>
      <c r="FD374" s="368"/>
      <c r="FE374" s="368"/>
      <c r="FF374" s="368"/>
      <c r="FG374" s="368"/>
      <c r="FH374" s="368"/>
      <c r="FI374" s="368"/>
      <c r="FJ374" s="368"/>
      <c r="FK374" s="368"/>
      <c r="FL374" s="368"/>
      <c r="FM374" s="368"/>
      <c r="FN374" s="368"/>
      <c r="FO374" s="368"/>
      <c r="FP374" s="368"/>
      <c r="FQ374" s="368"/>
      <c r="FR374" s="368"/>
      <c r="FS374" s="368"/>
      <c r="FT374" s="368"/>
      <c r="FU374" s="368"/>
      <c r="FV374" s="368"/>
      <c r="FW374" s="368"/>
      <c r="FX374" s="368"/>
      <c r="FY374" s="368"/>
      <c r="FZ374" s="368"/>
      <c r="GA374" s="368"/>
      <c r="GB374" s="368"/>
      <c r="GC374" s="368"/>
      <c r="GD374" s="368"/>
      <c r="GE374" s="368"/>
      <c r="GF374" s="368"/>
      <c r="GG374" s="368"/>
      <c r="GH374" s="368"/>
      <c r="GI374" s="368"/>
      <c r="GJ374" s="368"/>
      <c r="GK374" s="368"/>
      <c r="GL374" s="368"/>
      <c r="GM374" s="368"/>
      <c r="GN374" s="368"/>
      <c r="GO374" s="368"/>
      <c r="GP374" s="368"/>
      <c r="GQ374" s="368"/>
      <c r="GR374" s="368"/>
      <c r="GS374" s="368"/>
      <c r="GT374" s="368"/>
      <c r="GU374" s="368"/>
      <c r="GV374" s="368"/>
      <c r="GW374" s="368"/>
      <c r="GX374" s="368"/>
      <c r="GY374" s="368"/>
      <c r="GZ374" s="368"/>
      <c r="HA374" s="368"/>
      <c r="HB374" s="368"/>
      <c r="HC374" s="368"/>
      <c r="HD374" s="368"/>
      <c r="HE374" s="368"/>
      <c r="HF374" s="368"/>
      <c r="HG374" s="368"/>
      <c r="HH374" s="368"/>
      <c r="HI374" s="368"/>
      <c r="HJ374" s="368"/>
      <c r="HK374" s="368"/>
      <c r="HL374" s="368"/>
      <c r="HM374" s="368"/>
      <c r="HN374" s="368"/>
      <c r="HO374" s="368"/>
      <c r="HP374" s="368"/>
      <c r="HQ374" s="368"/>
      <c r="HR374" s="368"/>
      <c r="HS374" s="368"/>
      <c r="HT374" s="368"/>
      <c r="HU374" s="368"/>
      <c r="HV374" s="368"/>
      <c r="HW374" s="368"/>
      <c r="HX374" s="368"/>
      <c r="HY374" s="368"/>
      <c r="HZ374" s="368"/>
      <c r="IA374" s="368"/>
      <c r="IB374" s="368"/>
      <c r="IC374" s="368"/>
      <c r="ID374" s="368"/>
      <c r="IE374" s="368"/>
      <c r="IF374" s="368"/>
      <c r="IG374" s="368"/>
      <c r="IH374" s="368"/>
      <c r="II374" s="368"/>
      <c r="IJ374" s="368"/>
      <c r="IK374" s="368"/>
      <c r="IL374" s="368"/>
      <c r="IM374" s="368"/>
      <c r="IN374" s="368"/>
      <c r="IO374" s="368"/>
      <c r="IP374" s="368"/>
      <c r="IQ374" s="368"/>
      <c r="IR374" s="368"/>
      <c r="IS374" s="368"/>
      <c r="IT374" s="368"/>
      <c r="IU374" s="368"/>
      <c r="IV374" s="368"/>
      <c r="IW374" s="368"/>
      <c r="IX374" s="368"/>
      <c r="IY374" s="368"/>
      <c r="IZ374" s="368"/>
      <c r="JA374" s="368"/>
      <c r="JB374" s="368"/>
      <c r="JC374" s="368"/>
      <c r="JD374" s="368"/>
      <c r="JE374" s="368"/>
      <c r="JF374" s="368"/>
      <c r="JG374" s="368"/>
      <c r="JH374" s="368"/>
      <c r="JI374" s="368"/>
      <c r="JJ374" s="368"/>
      <c r="JK374" s="368"/>
      <c r="JL374" s="368"/>
      <c r="JM374" s="368"/>
      <c r="JN374" s="368"/>
      <c r="JO374" s="368"/>
      <c r="JP374" s="368"/>
      <c r="JQ374" s="368"/>
      <c r="JR374" s="368"/>
      <c r="JS374" s="368"/>
      <c r="JT374" s="368"/>
      <c r="JU374" s="368"/>
      <c r="JV374" s="368"/>
      <c r="JW374" s="368"/>
      <c r="JX374" s="368"/>
      <c r="JY374" s="368"/>
      <c r="JZ374" s="368"/>
      <c r="KA374" s="368"/>
      <c r="KB374" s="368"/>
      <c r="KC374" s="368"/>
      <c r="KD374" s="368"/>
      <c r="KE374" s="368"/>
      <c r="KF374" s="368"/>
      <c r="KG374" s="368"/>
      <c r="KH374" s="368"/>
      <c r="KI374" s="368"/>
      <c r="KJ374" s="368"/>
      <c r="KK374" s="368"/>
      <c r="KL374" s="368"/>
      <c r="KM374" s="368"/>
      <c r="KN374" s="368"/>
      <c r="KO374" s="368"/>
      <c r="KP374" s="368"/>
      <c r="KQ374" s="368"/>
      <c r="KR374" s="368"/>
      <c r="KS374" s="368"/>
      <c r="KT374" s="368"/>
      <c r="KU374" s="368"/>
      <c r="KV374" s="368"/>
      <c r="KW374" s="368"/>
      <c r="KX374" s="368"/>
      <c r="LH374" s="368"/>
      <c r="LI374" s="368"/>
      <c r="LJ374" s="368"/>
      <c r="LK374" s="368"/>
      <c r="LL374" s="368"/>
      <c r="LM374" s="368"/>
      <c r="LN374" s="368"/>
      <c r="LO374" s="368"/>
      <c r="LP374" s="368"/>
      <c r="LQ374" s="368"/>
      <c r="LR374" s="368"/>
      <c r="LS374" s="368"/>
      <c r="LT374" s="368"/>
      <c r="LU374" s="368"/>
      <c r="LV374" s="368"/>
      <c r="LW374" s="368"/>
      <c r="LX374" s="368"/>
      <c r="LY374" s="368"/>
      <c r="LZ374" s="368"/>
      <c r="MA374" s="368"/>
      <c r="MB374" s="368"/>
      <c r="MC374" s="368"/>
      <c r="MD374" s="368"/>
      <c r="ME374" s="368"/>
      <c r="MF374" s="368"/>
      <c r="MG374" s="368"/>
      <c r="MH374" s="368"/>
      <c r="MI374" s="368"/>
      <c r="MJ374" s="368"/>
      <c r="MK374" s="368"/>
      <c r="ML374" s="368"/>
      <c r="MM374" s="368"/>
      <c r="MN374" s="368"/>
      <c r="MO374" s="368"/>
      <c r="MP374" s="368"/>
      <c r="MQ374" s="368"/>
      <c r="MR374" s="368"/>
      <c r="MS374" s="368"/>
      <c r="MT374" s="368"/>
      <c r="MU374" s="368"/>
      <c r="MV374" s="368"/>
      <c r="MW374" s="368"/>
      <c r="MX374" s="368"/>
      <c r="MY374" s="368"/>
      <c r="MZ374" s="368"/>
      <c r="NA374" s="368"/>
      <c r="NB374" s="368"/>
      <c r="NC374" s="368"/>
      <c r="ND374" s="368"/>
      <c r="NE374" s="368"/>
      <c r="NF374" s="368"/>
      <c r="NG374" s="368"/>
      <c r="NH374" s="368"/>
      <c r="NI374" s="368"/>
      <c r="NJ374" s="368"/>
      <c r="NK374" s="368"/>
      <c r="NL374" s="368"/>
      <c r="NM374" s="368"/>
      <c r="NN374" s="368"/>
      <c r="NO374" s="368"/>
      <c r="NP374" s="368"/>
      <c r="NQ374" s="368"/>
      <c r="NR374" s="368"/>
      <c r="NS374" s="368"/>
      <c r="NT374" s="368"/>
      <c r="NU374" s="368"/>
      <c r="NV374" s="368"/>
      <c r="NW374" s="368"/>
      <c r="NX374" s="368"/>
      <c r="NY374" s="368"/>
      <c r="NZ374" s="368"/>
      <c r="OA374" s="368"/>
      <c r="OB374" s="368"/>
      <c r="OC374" s="368"/>
      <c r="OD374" s="368"/>
      <c r="OE374" s="368"/>
      <c r="OF374" s="368"/>
      <c r="OG374" s="368"/>
      <c r="OH374" s="368"/>
      <c r="OI374" s="368"/>
      <c r="OJ374" s="368"/>
      <c r="OK374" s="368"/>
      <c r="OL374" s="368"/>
      <c r="OM374" s="368"/>
      <c r="ON374" s="368"/>
      <c r="OO374" s="368"/>
      <c r="OP374" s="368"/>
      <c r="OQ374" s="368"/>
      <c r="OR374" s="368"/>
      <c r="OS374" s="368"/>
      <c r="OT374" s="368"/>
      <c r="OU374" s="368"/>
      <c r="OV374" s="368"/>
      <c r="OW374" s="368"/>
      <c r="OX374" s="368"/>
      <c r="OY374" s="368"/>
      <c r="OZ374" s="368"/>
      <c r="PA374" s="368"/>
      <c r="PB374" s="368"/>
      <c r="PC374" s="368"/>
      <c r="PD374" s="368"/>
      <c r="PE374" s="368"/>
      <c r="PF374" s="368"/>
      <c r="PG374" s="368"/>
      <c r="PH374" s="368"/>
      <c r="PI374" s="368"/>
      <c r="PJ374" s="368"/>
      <c r="PK374" s="368"/>
      <c r="PL374" s="368"/>
      <c r="PM374" s="368"/>
      <c r="PN374" s="368"/>
      <c r="PO374" s="368"/>
      <c r="PP374" s="368"/>
      <c r="PQ374" s="368"/>
      <c r="PR374" s="368"/>
      <c r="PS374" s="368"/>
      <c r="PT374" s="368"/>
      <c r="PU374" s="368"/>
      <c r="PV374" s="368"/>
      <c r="PW374" s="368"/>
      <c r="PX374" s="368"/>
      <c r="PY374" s="368"/>
      <c r="PZ374" s="368"/>
      <c r="QA374" s="368"/>
      <c r="QB374" s="368"/>
      <c r="QC374" s="368"/>
      <c r="QD374" s="368"/>
      <c r="QE374" s="368"/>
      <c r="QF374" s="368"/>
      <c r="QG374" s="368"/>
      <c r="QH374" s="368"/>
      <c r="QI374" s="368"/>
      <c r="QJ374" s="368"/>
      <c r="QK374" s="368"/>
      <c r="QL374" s="368"/>
      <c r="QM374" s="368"/>
      <c r="QN374" s="368"/>
      <c r="QO374" s="368"/>
      <c r="QP374" s="368"/>
      <c r="QQ374" s="368"/>
      <c r="QR374" s="368"/>
      <c r="QS374" s="368"/>
      <c r="QT374" s="368"/>
      <c r="QU374" s="368"/>
      <c r="QV374" s="368"/>
      <c r="QW374" s="368"/>
      <c r="QX374" s="368"/>
      <c r="QY374" s="368"/>
      <c r="QZ374" s="368"/>
      <c r="RA374" s="368"/>
      <c r="RB374" s="368"/>
      <c r="RC374" s="368"/>
      <c r="RD374" s="368"/>
      <c r="RE374" s="368"/>
      <c r="RF374" s="368"/>
      <c r="RG374" s="368"/>
      <c r="RH374" s="368"/>
      <c r="RI374" s="368"/>
      <c r="RJ374" s="368"/>
      <c r="RK374" s="368"/>
      <c r="RL374" s="368"/>
      <c r="RM374" s="368"/>
      <c r="RN374" s="368"/>
      <c r="RO374" s="368"/>
      <c r="RP374" s="368"/>
      <c r="RQ374" s="368"/>
      <c r="RR374" s="368"/>
      <c r="RS374" s="368"/>
      <c r="RT374" s="368"/>
      <c r="RU374" s="368"/>
      <c r="RV374" s="368"/>
      <c r="RW374" s="368"/>
      <c r="RX374" s="368"/>
      <c r="RY374" s="368"/>
      <c r="RZ374" s="368"/>
      <c r="SA374" s="368"/>
      <c r="SB374" s="368"/>
      <c r="SC374" s="368"/>
      <c r="SD374" s="368"/>
      <c r="SE374" s="368"/>
      <c r="SF374" s="368"/>
      <c r="SG374" s="368"/>
    </row>
    <row r="375" spans="1:501">
      <c r="A375" s="368"/>
      <c r="B375" s="368"/>
      <c r="C375" s="368"/>
      <c r="D375" s="368"/>
      <c r="E375" s="368"/>
      <c r="F375" s="368"/>
      <c r="G375" s="368"/>
      <c r="H375" s="368"/>
      <c r="I375" s="368"/>
      <c r="J375" s="368"/>
      <c r="K375" s="368"/>
      <c r="L375" s="368"/>
      <c r="M375" s="368"/>
      <c r="N375" s="368"/>
      <c r="O375" s="385"/>
      <c r="P375" s="368"/>
      <c r="Q375" s="368"/>
      <c r="R375" s="368"/>
      <c r="S375" s="368"/>
      <c r="T375" s="368"/>
      <c r="U375" s="368"/>
      <c r="V375" s="368"/>
      <c r="W375" s="368"/>
      <c r="X375" s="368"/>
      <c r="Y375" s="368"/>
      <c r="Z375" s="368"/>
      <c r="AA375" s="368"/>
      <c r="AB375" s="368"/>
      <c r="AC375" s="368"/>
      <c r="AD375" s="368"/>
      <c r="AE375" s="368"/>
      <c r="AF375" s="368"/>
      <c r="AG375" s="368"/>
      <c r="AH375" s="98" t="s">
        <v>397</v>
      </c>
      <c r="AI375" s="98" t="s">
        <v>397</v>
      </c>
      <c r="AJ375" s="98" t="s">
        <v>397</v>
      </c>
      <c r="AK375" s="98" t="s">
        <v>397</v>
      </c>
      <c r="AL375" s="98" t="s">
        <v>397</v>
      </c>
      <c r="AM375" s="98" t="s">
        <v>397</v>
      </c>
      <c r="AN375" s="98" t="s">
        <v>397</v>
      </c>
      <c r="AO375" s="98" t="s">
        <v>397</v>
      </c>
      <c r="AP375" s="98" t="s">
        <v>397</v>
      </c>
      <c r="AQ375" s="98" t="s">
        <v>397</v>
      </c>
      <c r="AR375" s="98" t="s">
        <v>397</v>
      </c>
      <c r="AS375" s="98" t="s">
        <v>397</v>
      </c>
      <c r="AT375" s="98" t="s">
        <v>397</v>
      </c>
      <c r="AU375" s="98" t="s">
        <v>397</v>
      </c>
      <c r="AV375" s="98" t="s">
        <v>397</v>
      </c>
      <c r="AW375" s="98" t="s">
        <v>397</v>
      </c>
      <c r="AX375" s="98" t="s">
        <v>397</v>
      </c>
      <c r="AY375" s="98" t="s">
        <v>397</v>
      </c>
      <c r="AZ375" s="98" t="s">
        <v>397</v>
      </c>
      <c r="BA375" s="98" t="s">
        <v>397</v>
      </c>
      <c r="BB375" s="98" t="s">
        <v>397</v>
      </c>
      <c r="BC375" s="98" t="s">
        <v>397</v>
      </c>
      <c r="BD375" s="98" t="s">
        <v>397</v>
      </c>
      <c r="BE375" s="98" t="s">
        <v>397</v>
      </c>
      <c r="BF375" s="98" t="s">
        <v>397</v>
      </c>
      <c r="BG375" s="98" t="s">
        <v>397</v>
      </c>
      <c r="BH375" s="98" t="s">
        <v>397</v>
      </c>
      <c r="BI375" s="98" t="s">
        <v>397</v>
      </c>
      <c r="BJ375" s="98" t="s">
        <v>397</v>
      </c>
      <c r="BK375" s="98" t="s">
        <v>397</v>
      </c>
      <c r="BL375" s="98" t="s">
        <v>397</v>
      </c>
      <c r="BM375" s="98" t="s">
        <v>397</v>
      </c>
      <c r="BN375" s="98" t="s">
        <v>397</v>
      </c>
      <c r="BO375" s="98" t="s">
        <v>397</v>
      </c>
      <c r="BP375" s="98" t="s">
        <v>397</v>
      </c>
      <c r="BQ375" s="98" t="s">
        <v>397</v>
      </c>
      <c r="BR375" s="98" t="s">
        <v>397</v>
      </c>
      <c r="BS375" s="98" t="s">
        <v>397</v>
      </c>
      <c r="BT375" s="98" t="s">
        <v>397</v>
      </c>
      <c r="BU375" s="98" t="s">
        <v>397</v>
      </c>
      <c r="BV375" s="98" t="s">
        <v>397</v>
      </c>
      <c r="BW375" s="98" t="s">
        <v>397</v>
      </c>
      <c r="BX375" s="98" t="s">
        <v>397</v>
      </c>
      <c r="BY375" s="98" t="s">
        <v>397</v>
      </c>
      <c r="BZ375" s="98" t="s">
        <v>397</v>
      </c>
      <c r="CA375" s="98"/>
      <c r="CB375" s="98"/>
      <c r="CC375" s="98"/>
      <c r="CD375" s="98"/>
      <c r="CE375" s="98"/>
      <c r="CF375" s="98"/>
      <c r="CG375" s="98"/>
      <c r="CH375" s="98"/>
      <c r="CI375" s="98"/>
      <c r="CJ375" s="98"/>
      <c r="CK375" s="98"/>
      <c r="CL375" s="98"/>
      <c r="CM375" s="98"/>
      <c r="CN375" s="98"/>
      <c r="CO375" s="98"/>
      <c r="CP375" s="98"/>
      <c r="CQ375" s="98"/>
      <c r="CR375" s="98"/>
      <c r="CS375" s="98"/>
      <c r="CT375" s="98"/>
      <c r="CU375" s="98"/>
      <c r="CV375" s="98"/>
      <c r="CW375" s="98"/>
      <c r="CX375" s="98"/>
      <c r="CY375" s="98"/>
      <c r="CZ375" s="98"/>
      <c r="DA375" s="98"/>
      <c r="DB375" s="98"/>
      <c r="DV375" s="368"/>
      <c r="DW375" s="368"/>
      <c r="DX375" s="368"/>
      <c r="DY375" s="368"/>
      <c r="DZ375" s="368"/>
      <c r="EA375" s="368"/>
      <c r="EB375" s="368"/>
      <c r="EC375" s="368"/>
      <c r="ED375" s="368"/>
      <c r="EE375" s="368"/>
      <c r="EF375" s="368"/>
      <c r="EG375" s="368"/>
      <c r="EH375" s="368"/>
      <c r="EI375" s="368"/>
      <c r="EJ375" s="368"/>
      <c r="EK375" s="368"/>
      <c r="EL375" s="368"/>
      <c r="EM375" s="368"/>
      <c r="EN375" s="368"/>
      <c r="EO375" s="368"/>
      <c r="EP375" s="368"/>
      <c r="EQ375" s="368"/>
      <c r="ER375" s="368"/>
      <c r="ES375" s="368"/>
      <c r="ET375" s="368"/>
      <c r="EU375" s="368"/>
      <c r="EV375" s="368"/>
      <c r="EW375" s="368"/>
      <c r="EX375" s="368"/>
      <c r="EY375" s="368"/>
      <c r="EZ375" s="368"/>
      <c r="FA375" s="368"/>
      <c r="FB375" s="368"/>
      <c r="FC375" s="368"/>
      <c r="FD375" s="368"/>
      <c r="FE375" s="368"/>
      <c r="FF375" s="368"/>
      <c r="FG375" s="368"/>
      <c r="FH375" s="368"/>
      <c r="FI375" s="368"/>
      <c r="FJ375" s="368"/>
      <c r="FK375" s="368"/>
      <c r="FL375" s="368"/>
      <c r="FM375" s="368"/>
      <c r="FN375" s="368"/>
      <c r="FO375" s="368"/>
      <c r="FP375" s="368"/>
      <c r="FQ375" s="368"/>
      <c r="FR375" s="368"/>
      <c r="FS375" s="368"/>
      <c r="FT375" s="368"/>
      <c r="FU375" s="368"/>
      <c r="FV375" s="368"/>
      <c r="FW375" s="368"/>
      <c r="FX375" s="368"/>
      <c r="FY375" s="368"/>
      <c r="FZ375" s="368"/>
      <c r="GA375" s="368"/>
      <c r="GB375" s="368"/>
      <c r="GC375" s="368"/>
      <c r="GD375" s="368"/>
      <c r="GE375" s="368"/>
      <c r="GF375" s="368"/>
      <c r="GG375" s="368"/>
      <c r="GH375" s="368"/>
      <c r="GI375" s="368"/>
      <c r="GJ375" s="368"/>
      <c r="GK375" s="368"/>
      <c r="GL375" s="368"/>
      <c r="GM375" s="368"/>
      <c r="GN375" s="368"/>
      <c r="GO375" s="368"/>
      <c r="GP375" s="368"/>
      <c r="GQ375" s="368"/>
      <c r="GR375" s="368"/>
      <c r="GS375" s="368"/>
      <c r="GT375" s="368"/>
      <c r="GU375" s="368"/>
      <c r="GV375" s="368"/>
      <c r="GW375" s="368"/>
      <c r="GX375" s="368"/>
      <c r="GY375" s="368"/>
      <c r="GZ375" s="368"/>
      <c r="HA375" s="368"/>
      <c r="HB375" s="368"/>
      <c r="HC375" s="368"/>
      <c r="HD375" s="368"/>
      <c r="HE375" s="368"/>
      <c r="HF375" s="368"/>
      <c r="HG375" s="368"/>
      <c r="HH375" s="368"/>
      <c r="HI375" s="368"/>
      <c r="HJ375" s="368"/>
      <c r="HK375" s="368"/>
      <c r="HL375" s="368"/>
      <c r="HM375" s="368"/>
      <c r="HN375" s="368"/>
      <c r="HO375" s="368"/>
      <c r="HP375" s="368"/>
      <c r="HQ375" s="368"/>
      <c r="HR375" s="368"/>
      <c r="HS375" s="368"/>
      <c r="HT375" s="368"/>
      <c r="HU375" s="368"/>
      <c r="HV375" s="368"/>
      <c r="HW375" s="368"/>
      <c r="HX375" s="368"/>
      <c r="HY375" s="368"/>
      <c r="HZ375" s="368"/>
      <c r="IA375" s="368"/>
      <c r="IB375" s="368"/>
      <c r="IC375" s="368"/>
      <c r="ID375" s="368"/>
      <c r="IE375" s="368"/>
      <c r="IF375" s="368"/>
      <c r="IG375" s="368"/>
      <c r="IH375" s="368"/>
      <c r="II375" s="368"/>
      <c r="IJ375" s="368"/>
      <c r="IK375" s="368"/>
      <c r="IL375" s="368"/>
      <c r="IM375" s="368"/>
      <c r="IN375" s="368"/>
      <c r="IO375" s="368"/>
      <c r="IP375" s="368"/>
      <c r="IQ375" s="368"/>
      <c r="IR375" s="368"/>
      <c r="IS375" s="368"/>
      <c r="IT375" s="368"/>
      <c r="IU375" s="368"/>
      <c r="IV375" s="368"/>
      <c r="IW375" s="368"/>
      <c r="IX375" s="368"/>
      <c r="IY375" s="368"/>
      <c r="IZ375" s="368"/>
      <c r="JA375" s="368"/>
      <c r="JB375" s="368"/>
      <c r="JC375" s="368"/>
      <c r="JD375" s="368"/>
      <c r="JE375" s="368"/>
      <c r="JF375" s="368"/>
      <c r="JG375" s="368"/>
      <c r="JH375" s="368"/>
      <c r="JI375" s="368"/>
      <c r="JJ375" s="368"/>
      <c r="JK375" s="368"/>
      <c r="JL375" s="368"/>
      <c r="JM375" s="368"/>
      <c r="JN375" s="368"/>
      <c r="JO375" s="368"/>
      <c r="JP375" s="368"/>
      <c r="JQ375" s="368"/>
      <c r="JR375" s="368"/>
      <c r="JS375" s="368"/>
      <c r="JT375" s="368"/>
      <c r="JU375" s="368"/>
      <c r="JV375" s="368"/>
      <c r="JW375" s="368"/>
      <c r="JX375" s="368"/>
      <c r="JY375" s="368"/>
      <c r="JZ375" s="368"/>
      <c r="KA375" s="368"/>
      <c r="KB375" s="368"/>
      <c r="KC375" s="368"/>
      <c r="KD375" s="368"/>
      <c r="KE375" s="368"/>
      <c r="KF375" s="368"/>
      <c r="KG375" s="368"/>
      <c r="KH375" s="368"/>
      <c r="KI375" s="368"/>
      <c r="KJ375" s="368"/>
      <c r="KK375" s="368"/>
      <c r="KL375" s="368"/>
      <c r="KM375" s="368"/>
      <c r="KN375" s="368"/>
      <c r="KO375" s="368"/>
      <c r="KP375" s="368"/>
      <c r="KQ375" s="368"/>
      <c r="KR375" s="368"/>
      <c r="KS375" s="368"/>
      <c r="KT375" s="368"/>
      <c r="KU375" s="368"/>
      <c r="KV375" s="368"/>
      <c r="KW375" s="368"/>
      <c r="KX375" s="368"/>
      <c r="LH375" s="368"/>
      <c r="LI375" s="368"/>
      <c r="LJ375" s="368"/>
      <c r="LK375" s="368"/>
      <c r="LL375" s="368"/>
      <c r="LM375" s="368"/>
      <c r="LN375" s="368"/>
      <c r="LO375" s="368"/>
      <c r="LP375" s="368"/>
      <c r="LQ375" s="368"/>
      <c r="LR375" s="368"/>
      <c r="LS375" s="368"/>
      <c r="LT375" s="368"/>
      <c r="LU375" s="368"/>
      <c r="LV375" s="368"/>
      <c r="LW375" s="368"/>
      <c r="LX375" s="368"/>
      <c r="LY375" s="368"/>
      <c r="LZ375" s="368"/>
      <c r="MA375" s="368"/>
      <c r="MB375" s="368"/>
      <c r="MC375" s="368"/>
      <c r="MD375" s="368"/>
      <c r="ME375" s="368"/>
      <c r="MF375" s="368"/>
      <c r="MG375" s="368"/>
      <c r="MH375" s="368"/>
      <c r="MI375" s="368"/>
      <c r="MJ375" s="368"/>
      <c r="MK375" s="368"/>
      <c r="ML375" s="368"/>
      <c r="MM375" s="368"/>
      <c r="MN375" s="368"/>
      <c r="MO375" s="368"/>
      <c r="MP375" s="368"/>
      <c r="MQ375" s="368"/>
      <c r="MR375" s="368"/>
      <c r="MS375" s="368"/>
      <c r="MT375" s="368"/>
      <c r="MU375" s="368"/>
      <c r="MV375" s="368"/>
      <c r="MW375" s="368"/>
      <c r="MX375" s="368"/>
      <c r="MY375" s="368"/>
      <c r="MZ375" s="368"/>
      <c r="NA375" s="368"/>
      <c r="NB375" s="368"/>
      <c r="NC375" s="368"/>
      <c r="ND375" s="368"/>
      <c r="NE375" s="368"/>
      <c r="NF375" s="368"/>
      <c r="NG375" s="368"/>
      <c r="NH375" s="368"/>
      <c r="NI375" s="368"/>
      <c r="NJ375" s="368"/>
      <c r="NK375" s="368"/>
      <c r="NL375" s="368"/>
      <c r="NM375" s="368"/>
      <c r="NN375" s="368"/>
      <c r="NO375" s="368"/>
      <c r="NP375" s="368"/>
      <c r="NQ375" s="368"/>
      <c r="NR375" s="368"/>
      <c r="NS375" s="368"/>
      <c r="NT375" s="368"/>
      <c r="NU375" s="368"/>
      <c r="NV375" s="368"/>
      <c r="NW375" s="368"/>
      <c r="NX375" s="368"/>
      <c r="NY375" s="368"/>
      <c r="NZ375" s="368"/>
      <c r="OA375" s="368"/>
      <c r="OB375" s="368"/>
      <c r="OC375" s="368"/>
      <c r="OD375" s="368"/>
      <c r="OE375" s="368"/>
      <c r="OF375" s="368"/>
      <c r="OG375" s="368"/>
      <c r="OH375" s="368"/>
      <c r="OI375" s="368"/>
      <c r="OJ375" s="368"/>
      <c r="OK375" s="368"/>
      <c r="OL375" s="368"/>
      <c r="OM375" s="368"/>
      <c r="ON375" s="368"/>
      <c r="OO375" s="368"/>
      <c r="OP375" s="368"/>
      <c r="OQ375" s="368"/>
      <c r="OR375" s="368"/>
      <c r="OS375" s="368"/>
      <c r="OT375" s="368"/>
      <c r="OU375" s="368"/>
      <c r="OV375" s="368"/>
      <c r="OW375" s="368"/>
      <c r="OX375" s="368"/>
      <c r="OY375" s="368"/>
      <c r="OZ375" s="368"/>
      <c r="PA375" s="368"/>
      <c r="PB375" s="368"/>
      <c r="PC375" s="368"/>
      <c r="PD375" s="368"/>
      <c r="PE375" s="368"/>
      <c r="PF375" s="368"/>
      <c r="PG375" s="368"/>
      <c r="PH375" s="368"/>
      <c r="PI375" s="368"/>
      <c r="PJ375" s="368"/>
      <c r="PK375" s="368"/>
      <c r="PL375" s="368"/>
      <c r="PM375" s="368"/>
      <c r="PN375" s="368"/>
      <c r="PO375" s="368"/>
      <c r="PP375" s="368"/>
      <c r="PQ375" s="368"/>
      <c r="PR375" s="368"/>
      <c r="PS375" s="368"/>
      <c r="PT375" s="368"/>
      <c r="PU375" s="368"/>
      <c r="PV375" s="368"/>
      <c r="PW375" s="368"/>
      <c r="PX375" s="368"/>
      <c r="PY375" s="368"/>
      <c r="PZ375" s="368"/>
      <c r="QA375" s="368"/>
      <c r="QB375" s="368"/>
      <c r="QC375" s="368"/>
      <c r="QD375" s="368"/>
      <c r="QE375" s="368"/>
      <c r="QF375" s="368"/>
      <c r="QG375" s="368"/>
      <c r="QH375" s="368"/>
      <c r="QI375" s="368"/>
      <c r="QJ375" s="368"/>
      <c r="QK375" s="368"/>
      <c r="QL375" s="368"/>
      <c r="QM375" s="368"/>
      <c r="QN375" s="368"/>
      <c r="QO375" s="368"/>
      <c r="QP375" s="368"/>
      <c r="QQ375" s="368"/>
      <c r="QR375" s="368"/>
      <c r="QS375" s="368"/>
      <c r="QT375" s="368"/>
      <c r="QU375" s="368"/>
      <c r="QV375" s="368"/>
      <c r="QW375" s="368"/>
      <c r="QX375" s="368"/>
      <c r="QY375" s="368"/>
      <c r="QZ375" s="368"/>
      <c r="RA375" s="368"/>
      <c r="RB375" s="368"/>
      <c r="RC375" s="368"/>
      <c r="RD375" s="368"/>
      <c r="RE375" s="368"/>
      <c r="RF375" s="368"/>
      <c r="RG375" s="368"/>
      <c r="RH375" s="368"/>
      <c r="RI375" s="368"/>
      <c r="RJ375" s="368"/>
      <c r="RK375" s="368"/>
      <c r="RL375" s="368"/>
      <c r="RM375" s="368"/>
      <c r="RN375" s="368"/>
      <c r="RO375" s="368"/>
      <c r="RP375" s="368"/>
      <c r="RQ375" s="368"/>
      <c r="RR375" s="368"/>
      <c r="RS375" s="368"/>
      <c r="RT375" s="368"/>
      <c r="RU375" s="368"/>
      <c r="RV375" s="368"/>
      <c r="RW375" s="368"/>
      <c r="RX375" s="368"/>
      <c r="RY375" s="368"/>
      <c r="RZ375" s="368"/>
      <c r="SA375" s="368"/>
      <c r="SB375" s="368"/>
      <c r="SC375" s="368"/>
      <c r="SD375" s="368"/>
      <c r="SE375" s="368"/>
      <c r="SF375" s="368"/>
      <c r="SG375" s="368"/>
    </row>
    <row r="376" spans="1:501">
      <c r="A376" s="368"/>
      <c r="B376" s="368"/>
      <c r="C376" s="368"/>
      <c r="D376" s="368"/>
      <c r="E376" s="368"/>
      <c r="F376" s="368"/>
      <c r="G376" s="368"/>
      <c r="H376" s="368"/>
      <c r="I376" s="368"/>
      <c r="J376" s="368"/>
      <c r="K376" s="368"/>
      <c r="L376" s="368"/>
      <c r="M376" s="368"/>
      <c r="N376" s="368"/>
      <c r="O376" s="385"/>
      <c r="P376" s="368"/>
      <c r="Q376" s="368"/>
      <c r="R376" s="368"/>
      <c r="S376" s="368"/>
      <c r="T376" s="368"/>
      <c r="U376" s="368"/>
      <c r="V376" s="368"/>
      <c r="W376" s="368"/>
      <c r="X376" s="368"/>
      <c r="Y376" s="368"/>
      <c r="Z376" s="368"/>
      <c r="AA376" s="368"/>
      <c r="AB376" s="368"/>
      <c r="AC376" s="368"/>
      <c r="AD376" s="368"/>
      <c r="AE376" s="368"/>
      <c r="AF376" s="368"/>
      <c r="AG376" s="368"/>
      <c r="AH376" s="98" t="s">
        <v>397</v>
      </c>
      <c r="AI376" s="98" t="s">
        <v>397</v>
      </c>
      <c r="AJ376" s="98" t="s">
        <v>397</v>
      </c>
      <c r="AK376" s="98" t="s">
        <v>397</v>
      </c>
      <c r="AL376" s="98" t="s">
        <v>397</v>
      </c>
      <c r="AM376" s="98" t="s">
        <v>397</v>
      </c>
      <c r="AN376" s="98" t="s">
        <v>397</v>
      </c>
      <c r="AO376" s="98" t="s">
        <v>397</v>
      </c>
      <c r="AP376" s="98" t="s">
        <v>397</v>
      </c>
      <c r="AQ376" s="98" t="s">
        <v>397</v>
      </c>
      <c r="AR376" s="98" t="s">
        <v>397</v>
      </c>
      <c r="AS376" s="98" t="s">
        <v>397</v>
      </c>
      <c r="AT376" s="98" t="s">
        <v>397</v>
      </c>
      <c r="AU376" s="98" t="s">
        <v>397</v>
      </c>
      <c r="AV376" s="98" t="s">
        <v>397</v>
      </c>
      <c r="AW376" s="98" t="s">
        <v>397</v>
      </c>
      <c r="AX376" s="98" t="s">
        <v>397</v>
      </c>
      <c r="AY376" s="98" t="s">
        <v>397</v>
      </c>
      <c r="AZ376" s="98" t="s">
        <v>397</v>
      </c>
      <c r="BA376" s="98" t="s">
        <v>397</v>
      </c>
      <c r="BB376" s="98" t="s">
        <v>397</v>
      </c>
      <c r="BC376" s="98" t="s">
        <v>397</v>
      </c>
      <c r="BD376" s="98" t="s">
        <v>397</v>
      </c>
      <c r="BE376" s="98" t="s">
        <v>397</v>
      </c>
      <c r="BF376" s="98" t="s">
        <v>397</v>
      </c>
      <c r="BG376" s="98" t="s">
        <v>397</v>
      </c>
      <c r="BH376" s="98" t="s">
        <v>397</v>
      </c>
      <c r="BI376" s="98" t="s">
        <v>397</v>
      </c>
      <c r="BJ376" s="98" t="s">
        <v>397</v>
      </c>
      <c r="BK376" s="98" t="s">
        <v>397</v>
      </c>
      <c r="BL376" s="98" t="s">
        <v>397</v>
      </c>
      <c r="BM376" s="98" t="s">
        <v>397</v>
      </c>
      <c r="BN376" s="98" t="s">
        <v>397</v>
      </c>
      <c r="BO376" s="98" t="s">
        <v>397</v>
      </c>
      <c r="BP376" s="98" t="s">
        <v>397</v>
      </c>
      <c r="BQ376" s="98" t="s">
        <v>397</v>
      </c>
      <c r="BR376" s="98" t="s">
        <v>397</v>
      </c>
      <c r="BS376" s="98" t="s">
        <v>397</v>
      </c>
      <c r="BT376" s="98" t="s">
        <v>397</v>
      </c>
      <c r="BU376" s="98" t="s">
        <v>397</v>
      </c>
      <c r="BV376" s="98" t="s">
        <v>397</v>
      </c>
      <c r="BW376" s="98" t="s">
        <v>397</v>
      </c>
      <c r="BX376" s="98" t="s">
        <v>397</v>
      </c>
      <c r="BY376" s="98" t="s">
        <v>397</v>
      </c>
      <c r="BZ376" s="98" t="s">
        <v>397</v>
      </c>
      <c r="CA376" s="98"/>
      <c r="CB376" s="98"/>
      <c r="CC376" s="98"/>
      <c r="CD376" s="98"/>
      <c r="CE376" s="98"/>
      <c r="CF376" s="98"/>
      <c r="CG376" s="98"/>
      <c r="CH376" s="98"/>
      <c r="CI376" s="98"/>
      <c r="CJ376" s="98"/>
      <c r="CK376" s="98"/>
      <c r="CL376" s="98"/>
      <c r="CM376" s="98"/>
      <c r="CN376" s="98"/>
      <c r="CO376" s="98"/>
      <c r="CP376" s="98"/>
      <c r="CQ376" s="98"/>
      <c r="CR376" s="98"/>
      <c r="CS376" s="98"/>
      <c r="CT376" s="98"/>
      <c r="CU376" s="98"/>
      <c r="CV376" s="98"/>
      <c r="CW376" s="98"/>
      <c r="CX376" s="98"/>
      <c r="CY376" s="98"/>
      <c r="CZ376" s="98"/>
      <c r="DA376" s="98"/>
      <c r="DB376" s="98"/>
      <c r="DV376" s="368"/>
      <c r="DW376" s="368"/>
      <c r="DX376" s="368"/>
      <c r="DY376" s="368"/>
      <c r="DZ376" s="368"/>
      <c r="EA376" s="368"/>
      <c r="EB376" s="368"/>
      <c r="EC376" s="368"/>
      <c r="ED376" s="368"/>
      <c r="EE376" s="368"/>
      <c r="EF376" s="368"/>
      <c r="EG376" s="368"/>
      <c r="EH376" s="368"/>
      <c r="EI376" s="368"/>
      <c r="EJ376" s="368"/>
      <c r="EK376" s="368"/>
      <c r="EL376" s="368"/>
      <c r="EM376" s="368"/>
      <c r="EN376" s="368"/>
      <c r="EO376" s="368"/>
      <c r="EP376" s="368"/>
      <c r="EQ376" s="368"/>
      <c r="ER376" s="368"/>
      <c r="ES376" s="368"/>
      <c r="ET376" s="368"/>
      <c r="EU376" s="368"/>
      <c r="EV376" s="368"/>
      <c r="EW376" s="368"/>
      <c r="EX376" s="368"/>
      <c r="EY376" s="368"/>
      <c r="EZ376" s="368"/>
      <c r="FA376" s="368"/>
      <c r="FB376" s="368"/>
      <c r="FC376" s="368"/>
      <c r="FD376" s="368"/>
      <c r="FE376" s="368"/>
      <c r="FF376" s="368"/>
      <c r="FG376" s="368"/>
      <c r="FH376" s="368"/>
      <c r="FI376" s="368"/>
      <c r="FJ376" s="368"/>
      <c r="FK376" s="368"/>
      <c r="FL376" s="368"/>
      <c r="FM376" s="368"/>
      <c r="FN376" s="368"/>
      <c r="FO376" s="368"/>
      <c r="FP376" s="368"/>
      <c r="FQ376" s="368"/>
      <c r="FR376" s="368"/>
      <c r="FS376" s="368"/>
      <c r="FT376" s="368"/>
      <c r="FU376" s="368"/>
      <c r="FV376" s="368"/>
      <c r="FW376" s="368"/>
      <c r="FX376" s="368"/>
      <c r="FY376" s="368"/>
      <c r="FZ376" s="368"/>
      <c r="GA376" s="368"/>
      <c r="GB376" s="368"/>
      <c r="GC376" s="368"/>
      <c r="GD376" s="368"/>
      <c r="GE376" s="368"/>
      <c r="GF376" s="368"/>
      <c r="GG376" s="368"/>
      <c r="GH376" s="368"/>
      <c r="GI376" s="368"/>
      <c r="GJ376" s="368"/>
      <c r="GK376" s="368"/>
      <c r="GL376" s="368"/>
      <c r="GM376" s="368"/>
      <c r="GN376" s="368"/>
      <c r="GO376" s="368"/>
      <c r="GP376" s="368"/>
      <c r="GQ376" s="368"/>
      <c r="GR376" s="368"/>
      <c r="GS376" s="368"/>
      <c r="GT376" s="368"/>
      <c r="GU376" s="368"/>
      <c r="GV376" s="368"/>
      <c r="GW376" s="368"/>
      <c r="GX376" s="368"/>
      <c r="GY376" s="368"/>
      <c r="GZ376" s="368"/>
      <c r="HA376" s="368"/>
      <c r="HB376" s="368"/>
      <c r="HC376" s="368"/>
      <c r="HD376" s="368"/>
      <c r="HE376" s="368"/>
      <c r="HF376" s="368"/>
      <c r="HG376" s="368"/>
      <c r="HH376" s="368"/>
      <c r="HI376" s="368"/>
      <c r="HJ376" s="368"/>
      <c r="HK376" s="368"/>
      <c r="HL376" s="368"/>
      <c r="HM376" s="368"/>
      <c r="HN376" s="368"/>
      <c r="HO376" s="368"/>
      <c r="HP376" s="368"/>
      <c r="HQ376" s="368"/>
      <c r="HR376" s="368"/>
      <c r="HS376" s="368"/>
      <c r="HT376" s="368"/>
      <c r="HU376" s="368"/>
      <c r="HV376" s="368"/>
      <c r="HW376" s="368"/>
      <c r="HX376" s="368"/>
      <c r="HY376" s="368"/>
      <c r="HZ376" s="368"/>
      <c r="IA376" s="368"/>
      <c r="IB376" s="368"/>
      <c r="IC376" s="368"/>
      <c r="ID376" s="368"/>
      <c r="IE376" s="368"/>
      <c r="IF376" s="368"/>
      <c r="IG376" s="368"/>
      <c r="IH376" s="368"/>
      <c r="II376" s="368"/>
      <c r="IJ376" s="368"/>
      <c r="IK376" s="368"/>
      <c r="IL376" s="368"/>
      <c r="IM376" s="368"/>
      <c r="IN376" s="368"/>
      <c r="IO376" s="368"/>
      <c r="IP376" s="368"/>
      <c r="IQ376" s="368"/>
      <c r="IR376" s="368"/>
      <c r="IS376" s="368"/>
      <c r="IT376" s="368"/>
      <c r="IU376" s="368"/>
      <c r="IV376" s="368"/>
      <c r="IW376" s="368"/>
      <c r="IX376" s="368"/>
      <c r="IY376" s="368"/>
      <c r="IZ376" s="368"/>
      <c r="JA376" s="368"/>
      <c r="JB376" s="368"/>
      <c r="JC376" s="368"/>
      <c r="JD376" s="368"/>
      <c r="JE376" s="368"/>
      <c r="JF376" s="368"/>
      <c r="JG376" s="368"/>
      <c r="JH376" s="368"/>
      <c r="JI376" s="368"/>
      <c r="JJ376" s="368"/>
      <c r="JK376" s="368"/>
      <c r="JL376" s="368"/>
      <c r="JM376" s="368"/>
      <c r="JN376" s="368"/>
      <c r="JO376" s="368"/>
      <c r="JP376" s="368"/>
      <c r="JQ376" s="368"/>
      <c r="JR376" s="368"/>
      <c r="JS376" s="368"/>
      <c r="JT376" s="368"/>
      <c r="JU376" s="368"/>
      <c r="JV376" s="368"/>
      <c r="JW376" s="368"/>
      <c r="JX376" s="368"/>
      <c r="JY376" s="368"/>
      <c r="JZ376" s="368"/>
      <c r="KA376" s="368"/>
      <c r="KB376" s="368"/>
      <c r="KC376" s="368"/>
      <c r="KD376" s="368"/>
      <c r="KE376" s="368"/>
      <c r="KF376" s="368"/>
      <c r="KG376" s="368"/>
      <c r="KH376" s="368"/>
      <c r="KI376" s="368"/>
      <c r="KJ376" s="368"/>
      <c r="KK376" s="368"/>
      <c r="KL376" s="368"/>
      <c r="KM376" s="368"/>
      <c r="KN376" s="368"/>
      <c r="KO376" s="368"/>
      <c r="KP376" s="368"/>
      <c r="KQ376" s="368"/>
      <c r="KR376" s="368"/>
      <c r="KS376" s="368"/>
      <c r="KT376" s="368"/>
      <c r="KU376" s="368"/>
      <c r="KV376" s="368"/>
      <c r="KW376" s="368"/>
      <c r="KX376" s="368"/>
      <c r="LH376" s="368"/>
      <c r="LI376" s="368"/>
      <c r="LJ376" s="368"/>
      <c r="LK376" s="368"/>
      <c r="LL376" s="368"/>
      <c r="LM376" s="368"/>
      <c r="LN376" s="368"/>
      <c r="LO376" s="368"/>
      <c r="LP376" s="368"/>
      <c r="LQ376" s="368"/>
      <c r="LR376" s="368"/>
      <c r="LS376" s="368"/>
      <c r="LT376" s="368"/>
      <c r="LU376" s="368"/>
      <c r="LV376" s="368"/>
      <c r="LW376" s="368"/>
      <c r="LX376" s="368"/>
      <c r="LY376" s="368"/>
      <c r="LZ376" s="368"/>
      <c r="MA376" s="368"/>
      <c r="MB376" s="368"/>
      <c r="MC376" s="368"/>
      <c r="MD376" s="368"/>
      <c r="ME376" s="368"/>
      <c r="MF376" s="368"/>
      <c r="MG376" s="368"/>
      <c r="MH376" s="368"/>
      <c r="MI376" s="368"/>
      <c r="MJ376" s="368"/>
      <c r="MK376" s="368"/>
      <c r="ML376" s="368"/>
      <c r="MM376" s="368"/>
      <c r="MN376" s="368"/>
      <c r="MO376" s="368"/>
      <c r="MP376" s="368"/>
      <c r="MQ376" s="368"/>
      <c r="MR376" s="368"/>
      <c r="MS376" s="368"/>
      <c r="MT376" s="368"/>
      <c r="MU376" s="368"/>
      <c r="MV376" s="368"/>
      <c r="MW376" s="368"/>
      <c r="MX376" s="368"/>
      <c r="MY376" s="368"/>
      <c r="MZ376" s="368"/>
      <c r="NA376" s="368"/>
      <c r="NB376" s="368"/>
      <c r="NC376" s="368"/>
      <c r="ND376" s="368"/>
      <c r="NE376" s="368"/>
      <c r="NF376" s="368"/>
      <c r="NG376" s="368"/>
      <c r="NH376" s="368"/>
      <c r="NI376" s="368"/>
      <c r="NJ376" s="368"/>
      <c r="NK376" s="368"/>
      <c r="NL376" s="368"/>
      <c r="NM376" s="368"/>
      <c r="NN376" s="368"/>
      <c r="NO376" s="368"/>
      <c r="NP376" s="368"/>
      <c r="NQ376" s="368"/>
      <c r="NR376" s="368"/>
      <c r="NS376" s="368"/>
      <c r="NT376" s="368"/>
      <c r="NU376" s="368"/>
      <c r="NV376" s="368"/>
      <c r="NW376" s="368"/>
      <c r="NX376" s="368"/>
      <c r="NY376" s="368"/>
      <c r="NZ376" s="368"/>
      <c r="OA376" s="368"/>
      <c r="OB376" s="368"/>
      <c r="OC376" s="368"/>
      <c r="OD376" s="368"/>
      <c r="OE376" s="368"/>
      <c r="OF376" s="368"/>
      <c r="OG376" s="368"/>
      <c r="OH376" s="368"/>
      <c r="OI376" s="368"/>
      <c r="OJ376" s="368"/>
      <c r="OK376" s="368"/>
      <c r="OL376" s="368"/>
      <c r="OM376" s="368"/>
      <c r="ON376" s="368"/>
      <c r="OO376" s="368"/>
      <c r="OP376" s="368"/>
      <c r="OQ376" s="368"/>
      <c r="OR376" s="368"/>
      <c r="OS376" s="368"/>
      <c r="OT376" s="368"/>
      <c r="OU376" s="368"/>
      <c r="OV376" s="368"/>
      <c r="OW376" s="368"/>
      <c r="OX376" s="368"/>
      <c r="OY376" s="368"/>
      <c r="OZ376" s="368"/>
      <c r="PA376" s="368"/>
      <c r="PB376" s="368"/>
      <c r="PC376" s="368"/>
      <c r="PD376" s="368"/>
      <c r="PE376" s="368"/>
      <c r="PF376" s="368"/>
      <c r="PG376" s="368"/>
      <c r="PH376" s="368"/>
      <c r="PI376" s="368"/>
      <c r="PJ376" s="368"/>
      <c r="PK376" s="368"/>
      <c r="PL376" s="368"/>
      <c r="PM376" s="368"/>
      <c r="PN376" s="368"/>
      <c r="PO376" s="368"/>
      <c r="PP376" s="368"/>
      <c r="PQ376" s="368"/>
      <c r="PR376" s="368"/>
      <c r="PS376" s="368"/>
      <c r="PT376" s="368"/>
      <c r="PU376" s="368"/>
      <c r="PV376" s="368"/>
      <c r="PW376" s="368"/>
      <c r="PX376" s="368"/>
      <c r="PY376" s="368"/>
      <c r="PZ376" s="368"/>
      <c r="QA376" s="368"/>
      <c r="QB376" s="368"/>
      <c r="QC376" s="368"/>
      <c r="QD376" s="368"/>
      <c r="QE376" s="368"/>
      <c r="QF376" s="368"/>
      <c r="QG376" s="368"/>
      <c r="QH376" s="368"/>
      <c r="QI376" s="368"/>
      <c r="QJ376" s="368"/>
      <c r="QK376" s="368"/>
      <c r="QL376" s="368"/>
      <c r="QM376" s="368"/>
      <c r="QN376" s="368"/>
      <c r="QO376" s="368"/>
      <c r="QP376" s="368"/>
      <c r="QQ376" s="368"/>
      <c r="QR376" s="368"/>
      <c r="QS376" s="368"/>
      <c r="QT376" s="368"/>
      <c r="QU376" s="368"/>
      <c r="QV376" s="368"/>
      <c r="QW376" s="368"/>
      <c r="QX376" s="368"/>
      <c r="QY376" s="368"/>
      <c r="QZ376" s="368"/>
      <c r="RA376" s="368"/>
      <c r="RB376" s="368"/>
      <c r="RC376" s="368"/>
      <c r="RD376" s="368"/>
      <c r="RE376" s="368"/>
      <c r="RF376" s="368"/>
      <c r="RG376" s="368"/>
      <c r="RH376" s="368"/>
      <c r="RI376" s="368"/>
      <c r="RJ376" s="368"/>
      <c r="RK376" s="368"/>
      <c r="RL376" s="368"/>
      <c r="RM376" s="368"/>
      <c r="RN376" s="368"/>
      <c r="RO376" s="368"/>
      <c r="RP376" s="368"/>
      <c r="RQ376" s="368"/>
      <c r="RR376" s="368"/>
      <c r="RS376" s="368"/>
      <c r="RT376" s="368"/>
      <c r="RU376" s="368"/>
      <c r="RV376" s="368"/>
      <c r="RW376" s="368"/>
      <c r="RX376" s="368"/>
      <c r="RY376" s="368"/>
      <c r="RZ376" s="368"/>
      <c r="SA376" s="368"/>
      <c r="SB376" s="368"/>
      <c r="SC376" s="368"/>
      <c r="SD376" s="368"/>
      <c r="SE376" s="368"/>
      <c r="SF376" s="368"/>
      <c r="SG376" s="368"/>
    </row>
    <row r="377" spans="1:501">
      <c r="A377" s="368"/>
      <c r="B377" s="368"/>
      <c r="C377" s="368"/>
      <c r="D377" s="368"/>
      <c r="E377" s="368"/>
      <c r="F377" s="368"/>
      <c r="G377" s="368"/>
      <c r="H377" s="368"/>
      <c r="I377" s="368"/>
      <c r="J377" s="368"/>
      <c r="K377" s="368"/>
      <c r="L377" s="368"/>
      <c r="M377" s="368"/>
      <c r="N377" s="368"/>
      <c r="O377" s="385"/>
      <c r="P377" s="368"/>
      <c r="Q377" s="368"/>
      <c r="R377" s="368"/>
      <c r="S377" s="368"/>
      <c r="T377" s="368"/>
      <c r="U377" s="368"/>
      <c r="V377" s="368"/>
      <c r="W377" s="368"/>
      <c r="X377" s="368"/>
      <c r="Y377" s="368"/>
      <c r="Z377" s="368"/>
      <c r="AA377" s="368"/>
      <c r="AB377" s="368"/>
      <c r="AC377" s="368"/>
      <c r="AD377" s="368"/>
      <c r="AE377" s="368"/>
      <c r="AF377" s="368"/>
      <c r="AG377" s="368"/>
      <c r="AH377" s="98" t="s">
        <v>397</v>
      </c>
      <c r="AI377" s="98" t="s">
        <v>397</v>
      </c>
      <c r="AJ377" s="98" t="s">
        <v>397</v>
      </c>
      <c r="AK377" s="98" t="s">
        <v>397</v>
      </c>
      <c r="AL377" s="98" t="s">
        <v>397</v>
      </c>
      <c r="AM377" s="98" t="s">
        <v>397</v>
      </c>
      <c r="AN377" s="98" t="s">
        <v>397</v>
      </c>
      <c r="AO377" s="98" t="s">
        <v>397</v>
      </c>
      <c r="AP377" s="98" t="s">
        <v>397</v>
      </c>
      <c r="AQ377" s="98" t="s">
        <v>397</v>
      </c>
      <c r="AR377" s="98" t="s">
        <v>397</v>
      </c>
      <c r="AS377" s="98" t="s">
        <v>397</v>
      </c>
      <c r="AT377" s="98" t="s">
        <v>397</v>
      </c>
      <c r="AU377" s="98" t="s">
        <v>397</v>
      </c>
      <c r="AV377" s="98" t="s">
        <v>397</v>
      </c>
      <c r="AW377" s="98" t="s">
        <v>397</v>
      </c>
      <c r="AX377" s="98" t="s">
        <v>397</v>
      </c>
      <c r="AY377" s="98" t="s">
        <v>397</v>
      </c>
      <c r="AZ377" s="98" t="s">
        <v>397</v>
      </c>
      <c r="BA377" s="98" t="s">
        <v>397</v>
      </c>
      <c r="BB377" s="98" t="s">
        <v>397</v>
      </c>
      <c r="BC377" s="98" t="s">
        <v>397</v>
      </c>
      <c r="BD377" s="98" t="s">
        <v>397</v>
      </c>
      <c r="BE377" s="98" t="s">
        <v>397</v>
      </c>
      <c r="BF377" s="98" t="s">
        <v>397</v>
      </c>
      <c r="BG377" s="98" t="s">
        <v>397</v>
      </c>
      <c r="BH377" s="98" t="s">
        <v>397</v>
      </c>
      <c r="BI377" s="98" t="s">
        <v>397</v>
      </c>
      <c r="BJ377" s="98" t="s">
        <v>397</v>
      </c>
      <c r="BK377" s="98" t="s">
        <v>397</v>
      </c>
      <c r="BL377" s="98" t="s">
        <v>397</v>
      </c>
      <c r="BM377" s="98" t="s">
        <v>397</v>
      </c>
      <c r="BN377" s="98" t="s">
        <v>397</v>
      </c>
      <c r="BO377" s="98" t="s">
        <v>397</v>
      </c>
      <c r="BP377" s="98" t="s">
        <v>397</v>
      </c>
      <c r="BQ377" s="98" t="s">
        <v>397</v>
      </c>
      <c r="BR377" s="98" t="s">
        <v>397</v>
      </c>
      <c r="BS377" s="98" t="s">
        <v>397</v>
      </c>
      <c r="BT377" s="98" t="s">
        <v>397</v>
      </c>
      <c r="BU377" s="98" t="s">
        <v>397</v>
      </c>
      <c r="BV377" s="98" t="s">
        <v>397</v>
      </c>
      <c r="BW377" s="98" t="s">
        <v>397</v>
      </c>
      <c r="BX377" s="98" t="s">
        <v>397</v>
      </c>
      <c r="BY377" s="98" t="s">
        <v>397</v>
      </c>
      <c r="BZ377" s="98" t="s">
        <v>397</v>
      </c>
      <c r="CA377" s="98"/>
      <c r="CB377" s="98"/>
      <c r="CC377" s="98"/>
      <c r="CD377" s="98"/>
      <c r="CE377" s="98"/>
      <c r="CF377" s="98"/>
      <c r="CG377" s="98"/>
      <c r="CH377" s="98"/>
      <c r="CI377" s="98"/>
      <c r="CJ377" s="98"/>
      <c r="CK377" s="98"/>
      <c r="CL377" s="98"/>
      <c r="CM377" s="98"/>
      <c r="CN377" s="98"/>
      <c r="CO377" s="98"/>
      <c r="CP377" s="98"/>
      <c r="CQ377" s="98"/>
      <c r="CR377" s="98"/>
      <c r="CS377" s="98"/>
      <c r="CT377" s="98"/>
      <c r="CU377" s="98"/>
      <c r="CV377" s="98"/>
      <c r="CW377" s="98"/>
      <c r="CX377" s="98"/>
      <c r="CY377" s="98"/>
      <c r="CZ377" s="98"/>
      <c r="DA377" s="98"/>
      <c r="DB377" s="98"/>
      <c r="DV377" s="368"/>
      <c r="DW377" s="368"/>
      <c r="DX377" s="368"/>
      <c r="DY377" s="368"/>
      <c r="DZ377" s="368"/>
      <c r="EA377" s="368"/>
      <c r="EB377" s="368"/>
      <c r="EC377" s="368"/>
      <c r="ED377" s="368"/>
      <c r="EE377" s="368"/>
      <c r="EF377" s="368"/>
      <c r="EG377" s="368"/>
      <c r="EH377" s="368"/>
      <c r="EI377" s="368"/>
      <c r="EJ377" s="368"/>
      <c r="EK377" s="368"/>
      <c r="EL377" s="368"/>
      <c r="EM377" s="368"/>
      <c r="EN377" s="368"/>
      <c r="EO377" s="368"/>
      <c r="EP377" s="368"/>
      <c r="EQ377" s="368"/>
      <c r="ER377" s="368"/>
      <c r="ES377" s="368"/>
      <c r="ET377" s="368"/>
      <c r="EU377" s="368"/>
      <c r="EV377" s="368"/>
      <c r="EW377" s="368"/>
      <c r="EX377" s="368"/>
      <c r="EY377" s="368"/>
      <c r="EZ377" s="368"/>
      <c r="FA377" s="368"/>
      <c r="FB377" s="368"/>
      <c r="FC377" s="368"/>
      <c r="FD377" s="368"/>
      <c r="FE377" s="368"/>
      <c r="FF377" s="368"/>
      <c r="FG377" s="368"/>
      <c r="FH377" s="368"/>
      <c r="FI377" s="368"/>
      <c r="FJ377" s="368"/>
      <c r="FK377" s="368"/>
      <c r="FL377" s="368"/>
      <c r="FM377" s="368"/>
      <c r="FN377" s="368"/>
      <c r="FO377" s="368"/>
      <c r="FP377" s="368"/>
      <c r="FQ377" s="368"/>
      <c r="FR377" s="368"/>
      <c r="FS377" s="368"/>
      <c r="FT377" s="368"/>
      <c r="FU377" s="368"/>
      <c r="FV377" s="368"/>
      <c r="FW377" s="368"/>
      <c r="FX377" s="368"/>
      <c r="FY377" s="368"/>
      <c r="FZ377" s="368"/>
      <c r="GA377" s="368"/>
      <c r="GB377" s="368"/>
      <c r="GC377" s="368"/>
      <c r="GD377" s="368"/>
      <c r="GE377" s="368"/>
      <c r="GF377" s="368"/>
      <c r="GG377" s="368"/>
      <c r="GH377" s="368"/>
      <c r="GI377" s="368"/>
      <c r="GJ377" s="368"/>
      <c r="GK377" s="368"/>
      <c r="GL377" s="368"/>
      <c r="GM377" s="368"/>
      <c r="GN377" s="368"/>
      <c r="GO377" s="368"/>
      <c r="GP377" s="368"/>
      <c r="GQ377" s="368"/>
      <c r="GR377" s="368"/>
      <c r="GS377" s="368"/>
      <c r="GT377" s="368"/>
      <c r="GU377" s="368"/>
      <c r="GV377" s="368"/>
      <c r="GW377" s="368"/>
      <c r="GX377" s="368"/>
      <c r="GY377" s="368"/>
      <c r="GZ377" s="368"/>
      <c r="HA377" s="368"/>
      <c r="HB377" s="368"/>
      <c r="HC377" s="368"/>
      <c r="HD377" s="368"/>
      <c r="HE377" s="368"/>
      <c r="HF377" s="368"/>
      <c r="HG377" s="368"/>
      <c r="HH377" s="368"/>
      <c r="HI377" s="368"/>
      <c r="HJ377" s="368"/>
      <c r="HK377" s="368"/>
      <c r="HL377" s="368"/>
      <c r="HM377" s="368"/>
      <c r="HN377" s="368"/>
      <c r="HO377" s="368"/>
      <c r="HP377" s="368"/>
      <c r="HQ377" s="368"/>
      <c r="HR377" s="368"/>
      <c r="HS377" s="368"/>
      <c r="HT377" s="368"/>
      <c r="HU377" s="368"/>
      <c r="HV377" s="368"/>
      <c r="HW377" s="368"/>
      <c r="HX377" s="368"/>
      <c r="HY377" s="368"/>
      <c r="HZ377" s="368"/>
      <c r="IA377" s="368"/>
      <c r="IB377" s="368"/>
      <c r="IC377" s="368"/>
      <c r="ID377" s="368"/>
      <c r="IE377" s="368"/>
      <c r="IF377" s="368"/>
      <c r="IG377" s="368"/>
      <c r="IH377" s="368"/>
      <c r="II377" s="368"/>
      <c r="IJ377" s="368"/>
      <c r="IK377" s="368"/>
      <c r="IL377" s="368"/>
      <c r="IM377" s="368"/>
      <c r="IN377" s="368"/>
      <c r="IO377" s="368"/>
      <c r="IP377" s="368"/>
      <c r="IQ377" s="368"/>
      <c r="IR377" s="368"/>
      <c r="IS377" s="368"/>
      <c r="IT377" s="368"/>
      <c r="IU377" s="368"/>
      <c r="IV377" s="368"/>
      <c r="IW377" s="368"/>
      <c r="IX377" s="368"/>
      <c r="IY377" s="368"/>
      <c r="IZ377" s="368"/>
      <c r="JA377" s="368"/>
      <c r="JB377" s="368"/>
      <c r="JC377" s="368"/>
      <c r="JD377" s="368"/>
      <c r="JE377" s="368"/>
      <c r="JF377" s="368"/>
      <c r="JG377" s="368"/>
      <c r="JH377" s="368"/>
      <c r="JI377" s="368"/>
      <c r="JJ377" s="368"/>
      <c r="JK377" s="368"/>
      <c r="JL377" s="368"/>
      <c r="JM377" s="368"/>
      <c r="JN377" s="368"/>
      <c r="JO377" s="368"/>
      <c r="JP377" s="368"/>
      <c r="JQ377" s="368"/>
      <c r="JR377" s="368"/>
      <c r="JS377" s="368"/>
      <c r="JT377" s="368"/>
      <c r="JU377" s="368"/>
      <c r="JV377" s="368"/>
      <c r="JW377" s="368"/>
      <c r="JX377" s="368"/>
      <c r="JY377" s="368"/>
      <c r="JZ377" s="368"/>
      <c r="KA377" s="368"/>
      <c r="KB377" s="368"/>
      <c r="KC377" s="368"/>
      <c r="KD377" s="368"/>
      <c r="KE377" s="368"/>
      <c r="KF377" s="368"/>
      <c r="KG377" s="368"/>
      <c r="KH377" s="368"/>
      <c r="KI377" s="368"/>
      <c r="KJ377" s="368"/>
      <c r="KK377" s="368"/>
      <c r="KL377" s="368"/>
      <c r="KM377" s="368"/>
      <c r="KN377" s="368"/>
      <c r="KO377" s="368"/>
      <c r="KP377" s="368"/>
      <c r="KQ377" s="368"/>
      <c r="KR377" s="368"/>
      <c r="KS377" s="368"/>
      <c r="KT377" s="368"/>
      <c r="KU377" s="368"/>
      <c r="KV377" s="368"/>
      <c r="KW377" s="368"/>
      <c r="KX377" s="368"/>
      <c r="LH377" s="368"/>
      <c r="LI377" s="368"/>
      <c r="LJ377" s="368"/>
      <c r="LK377" s="368"/>
      <c r="LL377" s="368"/>
      <c r="LM377" s="368"/>
      <c r="LN377" s="368"/>
      <c r="LO377" s="368"/>
      <c r="LP377" s="368"/>
      <c r="LQ377" s="368"/>
      <c r="LR377" s="368"/>
      <c r="LS377" s="368"/>
      <c r="LT377" s="368"/>
      <c r="LU377" s="368"/>
      <c r="LV377" s="368"/>
      <c r="LW377" s="368"/>
      <c r="LX377" s="368"/>
      <c r="LY377" s="368"/>
      <c r="LZ377" s="368"/>
      <c r="MA377" s="368"/>
      <c r="MB377" s="368"/>
      <c r="MC377" s="368"/>
      <c r="MD377" s="368"/>
      <c r="ME377" s="368"/>
      <c r="MF377" s="368"/>
      <c r="MG377" s="368"/>
      <c r="MH377" s="368"/>
      <c r="MI377" s="368"/>
      <c r="MJ377" s="368"/>
      <c r="MK377" s="368"/>
      <c r="ML377" s="368"/>
      <c r="MM377" s="368"/>
      <c r="MN377" s="368"/>
      <c r="MO377" s="368"/>
      <c r="MP377" s="368"/>
      <c r="MQ377" s="368"/>
      <c r="MR377" s="368"/>
      <c r="MS377" s="368"/>
      <c r="MT377" s="368"/>
      <c r="MU377" s="368"/>
      <c r="MV377" s="368"/>
      <c r="MW377" s="368"/>
      <c r="MX377" s="368"/>
      <c r="MY377" s="368"/>
      <c r="MZ377" s="368"/>
      <c r="NA377" s="368"/>
      <c r="NB377" s="368"/>
      <c r="NC377" s="368"/>
      <c r="ND377" s="368"/>
      <c r="NE377" s="368"/>
      <c r="NF377" s="368"/>
      <c r="NG377" s="368"/>
      <c r="NH377" s="368"/>
      <c r="NI377" s="368"/>
      <c r="NJ377" s="368"/>
      <c r="NK377" s="368"/>
      <c r="NL377" s="368"/>
      <c r="NM377" s="368"/>
      <c r="NN377" s="368"/>
      <c r="NO377" s="368"/>
      <c r="NP377" s="368"/>
      <c r="NQ377" s="368"/>
      <c r="NR377" s="368"/>
      <c r="NS377" s="368"/>
      <c r="NT377" s="368"/>
      <c r="NU377" s="368"/>
      <c r="NV377" s="368"/>
      <c r="NW377" s="368"/>
      <c r="NX377" s="368"/>
      <c r="NY377" s="368"/>
      <c r="NZ377" s="368"/>
      <c r="OA377" s="368"/>
      <c r="OB377" s="368"/>
      <c r="OC377" s="368"/>
      <c r="OD377" s="368"/>
      <c r="OE377" s="368"/>
      <c r="OF377" s="368"/>
      <c r="OG377" s="368"/>
      <c r="OH377" s="368"/>
      <c r="OI377" s="368"/>
      <c r="OJ377" s="368"/>
      <c r="OK377" s="368"/>
      <c r="OL377" s="368"/>
      <c r="OM377" s="368"/>
      <c r="ON377" s="368"/>
      <c r="OO377" s="368"/>
      <c r="OP377" s="368"/>
      <c r="OQ377" s="368"/>
      <c r="OR377" s="368"/>
      <c r="OS377" s="368"/>
      <c r="OT377" s="368"/>
      <c r="OU377" s="368"/>
      <c r="OV377" s="368"/>
      <c r="OW377" s="368"/>
      <c r="OX377" s="368"/>
      <c r="OY377" s="368"/>
      <c r="OZ377" s="368"/>
      <c r="PA377" s="368"/>
      <c r="PB377" s="368"/>
      <c r="PC377" s="368"/>
      <c r="PD377" s="368"/>
      <c r="PE377" s="368"/>
      <c r="PF377" s="368"/>
      <c r="PG377" s="368"/>
      <c r="PH377" s="368"/>
      <c r="PI377" s="368"/>
      <c r="PJ377" s="368"/>
      <c r="PK377" s="368"/>
      <c r="PL377" s="368"/>
      <c r="PM377" s="368"/>
      <c r="PN377" s="368"/>
      <c r="PO377" s="368"/>
      <c r="PP377" s="368"/>
      <c r="PQ377" s="368"/>
      <c r="PR377" s="368"/>
      <c r="PS377" s="368"/>
      <c r="PT377" s="368"/>
      <c r="PU377" s="368"/>
      <c r="PV377" s="368"/>
      <c r="PW377" s="368"/>
      <c r="PX377" s="368"/>
      <c r="PY377" s="368"/>
      <c r="PZ377" s="368"/>
      <c r="QA377" s="368"/>
      <c r="QB377" s="368"/>
      <c r="QC377" s="368"/>
      <c r="QD377" s="368"/>
      <c r="QE377" s="368"/>
      <c r="QF377" s="368"/>
      <c r="QG377" s="368"/>
      <c r="QH377" s="368"/>
      <c r="QI377" s="368"/>
      <c r="QJ377" s="368"/>
      <c r="QK377" s="368"/>
      <c r="QL377" s="368"/>
      <c r="QM377" s="368"/>
      <c r="QN377" s="368"/>
      <c r="QO377" s="368"/>
      <c r="QP377" s="368"/>
      <c r="QQ377" s="368"/>
      <c r="QR377" s="368"/>
      <c r="QS377" s="368"/>
      <c r="QT377" s="368"/>
      <c r="QU377" s="368"/>
      <c r="QV377" s="368"/>
      <c r="QW377" s="368"/>
      <c r="QX377" s="368"/>
      <c r="QY377" s="368"/>
      <c r="QZ377" s="368"/>
      <c r="RA377" s="368"/>
      <c r="RB377" s="368"/>
      <c r="RC377" s="368"/>
      <c r="RD377" s="368"/>
      <c r="RE377" s="368"/>
      <c r="RF377" s="368"/>
      <c r="RG377" s="368"/>
      <c r="RH377" s="368"/>
      <c r="RI377" s="368"/>
      <c r="RJ377" s="368"/>
      <c r="RK377" s="368"/>
      <c r="RL377" s="368"/>
      <c r="RM377" s="368"/>
      <c r="RN377" s="368"/>
      <c r="RO377" s="368"/>
      <c r="RP377" s="368"/>
      <c r="RQ377" s="368"/>
      <c r="RR377" s="368"/>
      <c r="RS377" s="368"/>
      <c r="RT377" s="368"/>
      <c r="RU377" s="368"/>
      <c r="RV377" s="368"/>
      <c r="RW377" s="368"/>
      <c r="RX377" s="368"/>
      <c r="RY377" s="368"/>
      <c r="RZ377" s="368"/>
      <c r="SA377" s="368"/>
      <c r="SB377" s="368"/>
      <c r="SC377" s="368"/>
      <c r="SD377" s="368"/>
      <c r="SE377" s="368"/>
      <c r="SF377" s="368"/>
      <c r="SG377" s="368"/>
    </row>
    <row r="378" spans="1:501">
      <c r="A378" s="368"/>
      <c r="B378" s="368"/>
      <c r="C378" s="368"/>
      <c r="D378" s="368"/>
      <c r="E378" s="368"/>
      <c r="F378" s="368"/>
      <c r="G378" s="368"/>
      <c r="H378" s="368"/>
      <c r="I378" s="368"/>
      <c r="J378" s="368"/>
      <c r="K378" s="368"/>
      <c r="L378" s="368"/>
      <c r="M378" s="368"/>
      <c r="N378" s="368"/>
      <c r="O378" s="385"/>
      <c r="P378" s="368"/>
      <c r="Q378" s="368"/>
      <c r="R378" s="368"/>
      <c r="S378" s="368"/>
      <c r="T378" s="368"/>
      <c r="U378" s="368"/>
      <c r="V378" s="368"/>
      <c r="W378" s="368"/>
      <c r="X378" s="368"/>
      <c r="Y378" s="368"/>
      <c r="Z378" s="368"/>
      <c r="AA378" s="368"/>
      <c r="AB378" s="368"/>
      <c r="AC378" s="368"/>
      <c r="AD378" s="368"/>
      <c r="AE378" s="368"/>
      <c r="AF378" s="368"/>
      <c r="AG378" s="368"/>
      <c r="AH378" s="98" t="s">
        <v>397</v>
      </c>
      <c r="AI378" s="98" t="s">
        <v>397</v>
      </c>
      <c r="AJ378" s="98" t="s">
        <v>397</v>
      </c>
      <c r="AK378" s="98" t="s">
        <v>397</v>
      </c>
      <c r="AL378" s="98" t="s">
        <v>397</v>
      </c>
      <c r="AM378" s="98" t="s">
        <v>397</v>
      </c>
      <c r="AN378" s="98" t="s">
        <v>397</v>
      </c>
      <c r="AO378" s="98" t="s">
        <v>397</v>
      </c>
      <c r="AP378" s="98" t="s">
        <v>397</v>
      </c>
      <c r="AQ378" s="98" t="s">
        <v>397</v>
      </c>
      <c r="AR378" s="98" t="s">
        <v>397</v>
      </c>
      <c r="AS378" s="98" t="s">
        <v>397</v>
      </c>
      <c r="AT378" s="98" t="s">
        <v>397</v>
      </c>
      <c r="AU378" s="98" t="s">
        <v>397</v>
      </c>
      <c r="AV378" s="98" t="s">
        <v>397</v>
      </c>
      <c r="AW378" s="98" t="s">
        <v>397</v>
      </c>
      <c r="AX378" s="98" t="s">
        <v>397</v>
      </c>
      <c r="AY378" s="98" t="s">
        <v>397</v>
      </c>
      <c r="AZ378" s="98" t="s">
        <v>397</v>
      </c>
      <c r="BA378" s="98" t="s">
        <v>397</v>
      </c>
      <c r="BB378" s="98" t="s">
        <v>397</v>
      </c>
      <c r="BC378" s="98" t="s">
        <v>397</v>
      </c>
      <c r="BD378" s="98" t="s">
        <v>397</v>
      </c>
      <c r="BE378" s="98" t="s">
        <v>397</v>
      </c>
      <c r="BF378" s="98" t="s">
        <v>397</v>
      </c>
      <c r="BG378" s="98" t="s">
        <v>397</v>
      </c>
      <c r="BH378" s="98" t="s">
        <v>397</v>
      </c>
      <c r="BI378" s="98" t="s">
        <v>397</v>
      </c>
      <c r="BJ378" s="98" t="s">
        <v>397</v>
      </c>
      <c r="BK378" s="98" t="s">
        <v>397</v>
      </c>
      <c r="BL378" s="98" t="s">
        <v>397</v>
      </c>
      <c r="BM378" s="98" t="s">
        <v>397</v>
      </c>
      <c r="BN378" s="98" t="s">
        <v>397</v>
      </c>
      <c r="BO378" s="98" t="s">
        <v>397</v>
      </c>
      <c r="BP378" s="98" t="s">
        <v>397</v>
      </c>
      <c r="BQ378" s="98" t="s">
        <v>397</v>
      </c>
      <c r="BR378" s="98" t="s">
        <v>397</v>
      </c>
      <c r="BS378" s="98" t="s">
        <v>397</v>
      </c>
      <c r="BT378" s="98" t="s">
        <v>397</v>
      </c>
      <c r="BU378" s="98" t="s">
        <v>397</v>
      </c>
      <c r="BV378" s="98" t="s">
        <v>397</v>
      </c>
      <c r="BW378" s="98" t="s">
        <v>397</v>
      </c>
      <c r="BX378" s="98" t="s">
        <v>397</v>
      </c>
      <c r="BY378" s="98" t="s">
        <v>397</v>
      </c>
      <c r="BZ378" s="98" t="s">
        <v>397</v>
      </c>
      <c r="CA378" s="98"/>
      <c r="CB378" s="98"/>
      <c r="CC378" s="98"/>
      <c r="CD378" s="98"/>
      <c r="CE378" s="98"/>
      <c r="CF378" s="98"/>
      <c r="CG378" s="98"/>
      <c r="CH378" s="98"/>
      <c r="CI378" s="98"/>
      <c r="CJ378" s="98"/>
      <c r="CK378" s="98"/>
      <c r="CL378" s="98"/>
      <c r="CM378" s="98"/>
      <c r="CN378" s="98"/>
      <c r="CO378" s="98"/>
      <c r="CP378" s="98"/>
      <c r="CQ378" s="98"/>
      <c r="CR378" s="98"/>
      <c r="CS378" s="98"/>
      <c r="CT378" s="98"/>
      <c r="CU378" s="98"/>
      <c r="CV378" s="98"/>
      <c r="CW378" s="98"/>
      <c r="CX378" s="98"/>
      <c r="CY378" s="98"/>
      <c r="CZ378" s="98"/>
      <c r="DA378" s="98"/>
      <c r="DB378" s="98"/>
      <c r="DV378" s="368"/>
      <c r="DW378" s="368"/>
      <c r="DX378" s="368"/>
      <c r="DY378" s="368"/>
      <c r="DZ378" s="368"/>
      <c r="EA378" s="368"/>
      <c r="EB378" s="368"/>
      <c r="EC378" s="368"/>
      <c r="ED378" s="368"/>
      <c r="EE378" s="368"/>
      <c r="EF378" s="368"/>
      <c r="EG378" s="368"/>
      <c r="EH378" s="368"/>
      <c r="EI378" s="368"/>
      <c r="EJ378" s="368"/>
      <c r="EK378" s="368"/>
      <c r="EL378" s="368"/>
      <c r="EM378" s="368"/>
      <c r="EN378" s="368"/>
      <c r="EO378" s="368"/>
      <c r="EP378" s="368"/>
      <c r="EQ378" s="368"/>
      <c r="ER378" s="368"/>
      <c r="ES378" s="368"/>
      <c r="ET378" s="368"/>
      <c r="EU378" s="368"/>
      <c r="EV378" s="368"/>
      <c r="EW378" s="368"/>
      <c r="EX378" s="368"/>
      <c r="EY378" s="368"/>
      <c r="EZ378" s="368"/>
      <c r="FA378" s="368"/>
      <c r="FB378" s="368"/>
      <c r="FC378" s="368"/>
      <c r="FD378" s="368"/>
      <c r="FE378" s="368"/>
      <c r="FF378" s="368"/>
      <c r="FG378" s="368"/>
      <c r="FH378" s="368"/>
      <c r="FI378" s="368"/>
      <c r="FJ378" s="368"/>
      <c r="FK378" s="368"/>
      <c r="FL378" s="368"/>
      <c r="FM378" s="368"/>
      <c r="FN378" s="368"/>
      <c r="FO378" s="368"/>
      <c r="FP378" s="368"/>
      <c r="FQ378" s="368"/>
      <c r="FR378" s="368"/>
      <c r="FS378" s="368"/>
      <c r="FT378" s="368"/>
      <c r="FU378" s="368"/>
      <c r="FV378" s="368"/>
      <c r="FW378" s="368"/>
      <c r="FX378" s="368"/>
      <c r="FY378" s="368"/>
      <c r="FZ378" s="368"/>
      <c r="GA378" s="368"/>
      <c r="GB378" s="368"/>
      <c r="GC378" s="368"/>
      <c r="GD378" s="368"/>
      <c r="GE378" s="368"/>
      <c r="GF378" s="368"/>
      <c r="GG378" s="368"/>
      <c r="GH378" s="368"/>
      <c r="GI378" s="368"/>
      <c r="GJ378" s="368"/>
      <c r="GK378" s="368"/>
      <c r="GL378" s="368"/>
      <c r="GM378" s="368"/>
      <c r="GN378" s="368"/>
      <c r="GO378" s="368"/>
      <c r="GP378" s="368"/>
      <c r="GQ378" s="368"/>
      <c r="GR378" s="368"/>
      <c r="GS378" s="368"/>
      <c r="GT378" s="368"/>
      <c r="GU378" s="368"/>
      <c r="GV378" s="368"/>
      <c r="GW378" s="368"/>
      <c r="GX378" s="368"/>
      <c r="GY378" s="368"/>
      <c r="GZ378" s="368"/>
      <c r="HA378" s="368"/>
      <c r="HB378" s="368"/>
      <c r="HC378" s="368"/>
      <c r="HD378" s="368"/>
      <c r="HE378" s="368"/>
      <c r="HF378" s="368"/>
      <c r="HG378" s="368"/>
      <c r="HH378" s="368"/>
      <c r="HI378" s="368"/>
      <c r="HJ378" s="368"/>
      <c r="HK378" s="368"/>
      <c r="HL378" s="368"/>
      <c r="HM378" s="368"/>
      <c r="HN378" s="368"/>
      <c r="HO378" s="368"/>
      <c r="HP378" s="368"/>
      <c r="HQ378" s="368"/>
      <c r="HR378" s="368"/>
      <c r="HS378" s="368"/>
      <c r="HT378" s="368"/>
      <c r="HU378" s="368"/>
      <c r="HV378" s="368"/>
      <c r="HW378" s="368"/>
      <c r="HX378" s="368"/>
      <c r="HY378" s="368"/>
      <c r="HZ378" s="368"/>
      <c r="IA378" s="368"/>
      <c r="IB378" s="368"/>
      <c r="IC378" s="368"/>
      <c r="ID378" s="368"/>
      <c r="IE378" s="368"/>
      <c r="IF378" s="368"/>
      <c r="IG378" s="368"/>
      <c r="IH378" s="368"/>
      <c r="II378" s="368"/>
      <c r="IJ378" s="368"/>
      <c r="IK378" s="368"/>
      <c r="IL378" s="368"/>
      <c r="IM378" s="368"/>
      <c r="IN378" s="368"/>
      <c r="IO378" s="368"/>
      <c r="IP378" s="368"/>
      <c r="IQ378" s="368"/>
      <c r="IR378" s="368"/>
      <c r="IS378" s="368"/>
      <c r="IT378" s="368"/>
      <c r="IU378" s="368"/>
      <c r="IV378" s="368"/>
      <c r="IW378" s="368"/>
      <c r="IX378" s="368"/>
      <c r="IY378" s="368"/>
      <c r="IZ378" s="368"/>
      <c r="JA378" s="368"/>
      <c r="JB378" s="368"/>
      <c r="JC378" s="368"/>
      <c r="JD378" s="368"/>
      <c r="JE378" s="368"/>
      <c r="JF378" s="368"/>
      <c r="JG378" s="368"/>
      <c r="JH378" s="368"/>
      <c r="JI378" s="368"/>
      <c r="JJ378" s="368"/>
      <c r="JK378" s="368"/>
      <c r="JL378" s="368"/>
      <c r="JM378" s="368"/>
      <c r="JN378" s="368"/>
      <c r="JO378" s="368"/>
      <c r="JP378" s="368"/>
      <c r="JQ378" s="368"/>
      <c r="JR378" s="368"/>
      <c r="JS378" s="368"/>
      <c r="JT378" s="368"/>
      <c r="JU378" s="368"/>
      <c r="JV378" s="368"/>
      <c r="JW378" s="368"/>
      <c r="JX378" s="368"/>
      <c r="JY378" s="368"/>
      <c r="JZ378" s="368"/>
      <c r="KA378" s="368"/>
      <c r="KB378" s="368"/>
      <c r="KC378" s="368"/>
      <c r="KD378" s="368"/>
      <c r="KE378" s="368"/>
      <c r="KF378" s="368"/>
      <c r="KG378" s="368"/>
      <c r="KH378" s="368"/>
      <c r="KI378" s="368"/>
      <c r="KJ378" s="368"/>
      <c r="KK378" s="368"/>
      <c r="KL378" s="368"/>
      <c r="KM378" s="368"/>
      <c r="KN378" s="368"/>
      <c r="KO378" s="368"/>
      <c r="KP378" s="368"/>
      <c r="KQ378" s="368"/>
      <c r="KR378" s="368"/>
      <c r="KS378" s="368"/>
      <c r="KT378" s="368"/>
      <c r="KU378" s="368"/>
      <c r="KV378" s="368"/>
      <c r="KW378" s="368"/>
      <c r="KX378" s="368"/>
      <c r="LH378" s="368"/>
      <c r="LI378" s="368"/>
      <c r="LJ378" s="368"/>
      <c r="LK378" s="368"/>
      <c r="LL378" s="368"/>
      <c r="LM378" s="368"/>
      <c r="LN378" s="368"/>
      <c r="LO378" s="368"/>
      <c r="LP378" s="368"/>
      <c r="LQ378" s="368"/>
      <c r="LR378" s="368"/>
      <c r="LS378" s="368"/>
      <c r="LT378" s="368"/>
      <c r="LU378" s="368"/>
      <c r="LV378" s="368"/>
      <c r="LW378" s="368"/>
      <c r="LX378" s="368"/>
      <c r="LY378" s="368"/>
      <c r="LZ378" s="368"/>
      <c r="MA378" s="368"/>
      <c r="MB378" s="368"/>
      <c r="MC378" s="368"/>
      <c r="MD378" s="368"/>
      <c r="ME378" s="368"/>
      <c r="MF378" s="368"/>
      <c r="MG378" s="368"/>
      <c r="MH378" s="368"/>
      <c r="MI378" s="368"/>
      <c r="MJ378" s="368"/>
      <c r="MK378" s="368"/>
      <c r="ML378" s="368"/>
      <c r="MM378" s="368"/>
      <c r="MN378" s="368"/>
      <c r="MO378" s="368"/>
      <c r="MP378" s="368"/>
      <c r="MQ378" s="368"/>
      <c r="MR378" s="368"/>
      <c r="MS378" s="368"/>
      <c r="MT378" s="368"/>
      <c r="MU378" s="368"/>
      <c r="MV378" s="368"/>
      <c r="MW378" s="368"/>
      <c r="MX378" s="368"/>
      <c r="MY378" s="368"/>
      <c r="MZ378" s="368"/>
      <c r="NA378" s="368"/>
      <c r="NB378" s="368"/>
      <c r="NC378" s="368"/>
      <c r="ND378" s="368"/>
      <c r="NE378" s="368"/>
      <c r="NF378" s="368"/>
      <c r="NG378" s="368"/>
      <c r="NH378" s="368"/>
      <c r="NI378" s="368"/>
      <c r="NJ378" s="368"/>
      <c r="NK378" s="368"/>
      <c r="NL378" s="368"/>
      <c r="NM378" s="368"/>
      <c r="NN378" s="368"/>
      <c r="NO378" s="368"/>
      <c r="NP378" s="368"/>
      <c r="NQ378" s="368"/>
      <c r="NR378" s="368"/>
      <c r="NS378" s="368"/>
      <c r="NT378" s="368"/>
      <c r="NU378" s="368"/>
      <c r="NV378" s="368"/>
      <c r="NW378" s="368"/>
      <c r="NX378" s="368"/>
      <c r="NY378" s="368"/>
      <c r="NZ378" s="368"/>
      <c r="OA378" s="368"/>
      <c r="OB378" s="368"/>
      <c r="OC378" s="368"/>
      <c r="OD378" s="368"/>
      <c r="OE378" s="368"/>
      <c r="OF378" s="368"/>
      <c r="OG378" s="368"/>
      <c r="OH378" s="368"/>
      <c r="OI378" s="368"/>
      <c r="OJ378" s="368"/>
      <c r="OK378" s="368"/>
      <c r="OL378" s="368"/>
      <c r="OM378" s="368"/>
      <c r="ON378" s="368"/>
      <c r="OO378" s="368"/>
      <c r="OP378" s="368"/>
      <c r="OQ378" s="368"/>
      <c r="OR378" s="368"/>
      <c r="OS378" s="368"/>
      <c r="OT378" s="368"/>
      <c r="OU378" s="368"/>
      <c r="OV378" s="368"/>
      <c r="OW378" s="368"/>
      <c r="OX378" s="368"/>
      <c r="OY378" s="368"/>
      <c r="OZ378" s="368"/>
      <c r="PA378" s="368"/>
      <c r="PB378" s="368"/>
      <c r="PC378" s="368"/>
      <c r="PD378" s="368"/>
      <c r="PE378" s="368"/>
      <c r="PF378" s="368"/>
      <c r="PG378" s="368"/>
      <c r="PH378" s="368"/>
      <c r="PI378" s="368"/>
      <c r="PJ378" s="368"/>
      <c r="PK378" s="368"/>
      <c r="PL378" s="368"/>
      <c r="PM378" s="368"/>
      <c r="PN378" s="368"/>
      <c r="PO378" s="368"/>
      <c r="PP378" s="368"/>
      <c r="PQ378" s="368"/>
      <c r="PR378" s="368"/>
      <c r="PS378" s="368"/>
      <c r="PT378" s="368"/>
      <c r="PU378" s="368"/>
      <c r="PV378" s="368"/>
      <c r="PW378" s="368"/>
      <c r="PX378" s="368"/>
      <c r="PY378" s="368"/>
      <c r="PZ378" s="368"/>
      <c r="QA378" s="368"/>
      <c r="QB378" s="368"/>
      <c r="QC378" s="368"/>
      <c r="QD378" s="368"/>
      <c r="QE378" s="368"/>
      <c r="QF378" s="368"/>
      <c r="QG378" s="368"/>
      <c r="QH378" s="368"/>
      <c r="QI378" s="368"/>
      <c r="QJ378" s="368"/>
      <c r="QK378" s="368"/>
      <c r="QL378" s="368"/>
      <c r="QM378" s="368"/>
      <c r="QN378" s="368"/>
      <c r="QO378" s="368"/>
      <c r="QP378" s="368"/>
      <c r="QQ378" s="368"/>
      <c r="QR378" s="368"/>
      <c r="QS378" s="368"/>
      <c r="QT378" s="368"/>
      <c r="QU378" s="368"/>
      <c r="QV378" s="368"/>
      <c r="QW378" s="368"/>
      <c r="QX378" s="368"/>
      <c r="QY378" s="368"/>
      <c r="QZ378" s="368"/>
      <c r="RA378" s="368"/>
      <c r="RB378" s="368"/>
      <c r="RC378" s="368"/>
      <c r="RD378" s="368"/>
      <c r="RE378" s="368"/>
      <c r="RF378" s="368"/>
      <c r="RG378" s="368"/>
      <c r="RH378" s="368"/>
      <c r="RI378" s="368"/>
      <c r="RJ378" s="368"/>
      <c r="RK378" s="368"/>
      <c r="RL378" s="368"/>
      <c r="RM378" s="368"/>
      <c r="RN378" s="368"/>
      <c r="RO378" s="368"/>
      <c r="RP378" s="368"/>
      <c r="RQ378" s="368"/>
      <c r="RR378" s="368"/>
      <c r="RS378" s="368"/>
      <c r="RT378" s="368"/>
      <c r="RU378" s="368"/>
      <c r="RV378" s="368"/>
      <c r="RW378" s="368"/>
      <c r="RX378" s="368"/>
      <c r="RY378" s="368"/>
      <c r="RZ378" s="368"/>
      <c r="SA378" s="368"/>
      <c r="SB378" s="368"/>
      <c r="SC378" s="368"/>
      <c r="SD378" s="368"/>
      <c r="SE378" s="368"/>
      <c r="SF378" s="368"/>
      <c r="SG378" s="368"/>
    </row>
    <row r="379" spans="1:501">
      <c r="A379" s="368"/>
      <c r="B379" s="368"/>
      <c r="C379" s="368"/>
      <c r="D379" s="368"/>
      <c r="E379" s="368"/>
      <c r="F379" s="368"/>
      <c r="G379" s="368"/>
      <c r="H379" s="368"/>
      <c r="I379" s="368"/>
      <c r="J379" s="368"/>
      <c r="K379" s="368"/>
      <c r="L379" s="368"/>
      <c r="M379" s="368"/>
      <c r="N379" s="368"/>
      <c r="O379" s="385"/>
      <c r="P379" s="368"/>
      <c r="Q379" s="368"/>
      <c r="R379" s="368"/>
      <c r="S379" s="368"/>
      <c r="T379" s="368"/>
      <c r="U379" s="368"/>
      <c r="V379" s="368"/>
      <c r="W379" s="368"/>
      <c r="X379" s="368"/>
      <c r="Y379" s="368"/>
      <c r="Z379" s="368"/>
      <c r="AA379" s="368"/>
      <c r="AB379" s="368"/>
      <c r="AC379" s="368"/>
      <c r="AD379" s="368"/>
      <c r="AE379" s="368"/>
      <c r="AF379" s="368"/>
      <c r="AG379" s="368"/>
      <c r="AH379" s="98" t="s">
        <v>397</v>
      </c>
      <c r="AI379" s="98" t="s">
        <v>397</v>
      </c>
      <c r="AJ379" s="98" t="s">
        <v>397</v>
      </c>
      <c r="AK379" s="98" t="s">
        <v>397</v>
      </c>
      <c r="AL379" s="98" t="s">
        <v>397</v>
      </c>
      <c r="AM379" s="98" t="s">
        <v>397</v>
      </c>
      <c r="AN379" s="98" t="s">
        <v>397</v>
      </c>
      <c r="AO379" s="98" t="s">
        <v>397</v>
      </c>
      <c r="AP379" s="98" t="s">
        <v>397</v>
      </c>
      <c r="AQ379" s="98" t="s">
        <v>397</v>
      </c>
      <c r="AR379" s="98" t="s">
        <v>397</v>
      </c>
      <c r="AS379" s="98" t="s">
        <v>397</v>
      </c>
      <c r="AT379" s="98" t="s">
        <v>397</v>
      </c>
      <c r="AU379" s="98" t="s">
        <v>397</v>
      </c>
      <c r="AV379" s="98" t="s">
        <v>397</v>
      </c>
      <c r="AW379" s="98" t="s">
        <v>397</v>
      </c>
      <c r="AX379" s="98" t="s">
        <v>397</v>
      </c>
      <c r="AY379" s="98" t="s">
        <v>397</v>
      </c>
      <c r="AZ379" s="98" t="s">
        <v>397</v>
      </c>
      <c r="BA379" s="98" t="s">
        <v>397</v>
      </c>
      <c r="BB379" s="98" t="s">
        <v>397</v>
      </c>
      <c r="BC379" s="98" t="s">
        <v>397</v>
      </c>
      <c r="BD379" s="98" t="s">
        <v>397</v>
      </c>
      <c r="BE379" s="98" t="s">
        <v>397</v>
      </c>
      <c r="BF379" s="98" t="s">
        <v>397</v>
      </c>
      <c r="BG379" s="98" t="s">
        <v>397</v>
      </c>
      <c r="BH379" s="98" t="s">
        <v>397</v>
      </c>
      <c r="BI379" s="98" t="s">
        <v>397</v>
      </c>
      <c r="BJ379" s="98" t="s">
        <v>397</v>
      </c>
      <c r="BK379" s="98" t="s">
        <v>397</v>
      </c>
      <c r="BL379" s="98" t="s">
        <v>397</v>
      </c>
      <c r="BM379" s="98" t="s">
        <v>397</v>
      </c>
      <c r="BN379" s="98" t="s">
        <v>397</v>
      </c>
      <c r="BO379" s="98" t="s">
        <v>397</v>
      </c>
      <c r="BP379" s="98" t="s">
        <v>397</v>
      </c>
      <c r="BQ379" s="98" t="s">
        <v>397</v>
      </c>
      <c r="BR379" s="98" t="s">
        <v>397</v>
      </c>
      <c r="BS379" s="98" t="s">
        <v>397</v>
      </c>
      <c r="BT379" s="98" t="s">
        <v>397</v>
      </c>
      <c r="BU379" s="98" t="s">
        <v>397</v>
      </c>
      <c r="BV379" s="98" t="s">
        <v>397</v>
      </c>
      <c r="BW379" s="98" t="s">
        <v>397</v>
      </c>
      <c r="BX379" s="98" t="s">
        <v>397</v>
      </c>
      <c r="BY379" s="98" t="s">
        <v>397</v>
      </c>
      <c r="BZ379" s="98" t="s">
        <v>397</v>
      </c>
      <c r="CA379" s="98"/>
      <c r="CB379" s="98"/>
      <c r="CC379" s="98"/>
      <c r="CD379" s="98"/>
      <c r="CE379" s="98"/>
      <c r="CF379" s="98"/>
      <c r="CG379" s="98"/>
      <c r="CH379" s="98"/>
      <c r="CI379" s="98"/>
      <c r="CJ379" s="98"/>
      <c r="CK379" s="98"/>
      <c r="CL379" s="98"/>
      <c r="CM379" s="98"/>
      <c r="CN379" s="98"/>
      <c r="CO379" s="98"/>
      <c r="CP379" s="98"/>
      <c r="CQ379" s="98"/>
      <c r="CR379" s="98"/>
      <c r="CS379" s="98"/>
      <c r="CT379" s="98"/>
      <c r="CU379" s="98"/>
      <c r="CV379" s="98"/>
      <c r="CW379" s="98"/>
      <c r="CX379" s="98"/>
      <c r="CY379" s="98"/>
      <c r="CZ379" s="98"/>
      <c r="DA379" s="98"/>
      <c r="DB379" s="98"/>
      <c r="DV379" s="368"/>
      <c r="DW379" s="368"/>
      <c r="DX379" s="368"/>
      <c r="DY379" s="368"/>
      <c r="DZ379" s="368"/>
      <c r="EA379" s="368"/>
      <c r="EB379" s="368"/>
      <c r="EC379" s="368"/>
      <c r="ED379" s="368"/>
      <c r="EE379" s="368"/>
      <c r="EF379" s="368"/>
      <c r="EG379" s="368"/>
      <c r="EH379" s="368"/>
      <c r="EI379" s="368"/>
      <c r="EJ379" s="368"/>
      <c r="EK379" s="368"/>
      <c r="EL379" s="368"/>
      <c r="EM379" s="368"/>
      <c r="EN379" s="368"/>
      <c r="EO379" s="368"/>
      <c r="EP379" s="368"/>
      <c r="EQ379" s="368"/>
      <c r="ER379" s="368"/>
      <c r="ES379" s="368"/>
      <c r="ET379" s="368"/>
      <c r="EU379" s="368"/>
      <c r="EV379" s="368"/>
      <c r="EW379" s="368"/>
      <c r="EX379" s="368"/>
      <c r="EY379" s="368"/>
      <c r="EZ379" s="368"/>
      <c r="FA379" s="368"/>
      <c r="FB379" s="368"/>
      <c r="FC379" s="368"/>
      <c r="FD379" s="368"/>
      <c r="FE379" s="368"/>
      <c r="FF379" s="368"/>
      <c r="FG379" s="368"/>
      <c r="FH379" s="368"/>
      <c r="FI379" s="368"/>
      <c r="FJ379" s="368"/>
      <c r="FK379" s="368"/>
      <c r="FL379" s="368"/>
      <c r="FM379" s="368"/>
      <c r="FN379" s="368"/>
      <c r="FO379" s="368"/>
      <c r="FP379" s="368"/>
      <c r="FQ379" s="368"/>
      <c r="FR379" s="368"/>
      <c r="FS379" s="368"/>
      <c r="FT379" s="368"/>
      <c r="FU379" s="368"/>
      <c r="FV379" s="368"/>
      <c r="FW379" s="368"/>
      <c r="FX379" s="368"/>
      <c r="FY379" s="368"/>
      <c r="FZ379" s="368"/>
      <c r="GA379" s="368"/>
      <c r="GB379" s="368"/>
      <c r="GC379" s="368"/>
      <c r="GD379" s="368"/>
      <c r="GE379" s="368"/>
      <c r="GF379" s="368"/>
      <c r="GG379" s="368"/>
      <c r="GH379" s="368"/>
      <c r="GI379" s="368"/>
      <c r="GJ379" s="368"/>
      <c r="GK379" s="368"/>
      <c r="GL379" s="368"/>
      <c r="GM379" s="368"/>
      <c r="GN379" s="368"/>
      <c r="GO379" s="368"/>
      <c r="GP379" s="368"/>
      <c r="GQ379" s="368"/>
      <c r="GR379" s="368"/>
      <c r="GS379" s="368"/>
      <c r="GT379" s="368"/>
      <c r="GU379" s="368"/>
      <c r="GV379" s="368"/>
      <c r="GW379" s="368"/>
      <c r="GX379" s="368"/>
      <c r="GY379" s="368"/>
      <c r="GZ379" s="368"/>
      <c r="HA379" s="368"/>
      <c r="HB379" s="368"/>
      <c r="HC379" s="368"/>
      <c r="HD379" s="368"/>
      <c r="HE379" s="368"/>
      <c r="HF379" s="368"/>
      <c r="HG379" s="368"/>
      <c r="HH379" s="368"/>
      <c r="HI379" s="368"/>
      <c r="HJ379" s="368"/>
      <c r="HK379" s="368"/>
      <c r="HL379" s="368"/>
      <c r="HM379" s="368"/>
      <c r="HN379" s="368"/>
      <c r="HO379" s="368"/>
      <c r="HP379" s="368"/>
      <c r="HQ379" s="368"/>
      <c r="HR379" s="368"/>
      <c r="HS379" s="368"/>
      <c r="HT379" s="368"/>
      <c r="HU379" s="368"/>
      <c r="HV379" s="368"/>
      <c r="HW379" s="368"/>
      <c r="HX379" s="368"/>
      <c r="HY379" s="368"/>
      <c r="HZ379" s="368"/>
      <c r="IA379" s="368"/>
      <c r="IB379" s="368"/>
      <c r="IC379" s="368"/>
      <c r="ID379" s="368"/>
      <c r="IE379" s="368"/>
      <c r="IF379" s="368"/>
      <c r="IG379" s="368"/>
      <c r="IH379" s="368"/>
      <c r="II379" s="368"/>
      <c r="IJ379" s="368"/>
      <c r="IK379" s="368"/>
      <c r="IL379" s="368"/>
      <c r="IM379" s="368"/>
      <c r="IN379" s="368"/>
      <c r="IO379" s="368"/>
      <c r="IP379" s="368"/>
      <c r="IQ379" s="368"/>
      <c r="IR379" s="368"/>
      <c r="IS379" s="368"/>
      <c r="IT379" s="368"/>
      <c r="IU379" s="368"/>
      <c r="IV379" s="368"/>
      <c r="IW379" s="368"/>
      <c r="IX379" s="368"/>
      <c r="IY379" s="368"/>
      <c r="IZ379" s="368"/>
      <c r="JA379" s="368"/>
      <c r="JB379" s="368"/>
      <c r="JC379" s="368"/>
      <c r="JD379" s="368"/>
      <c r="JE379" s="368"/>
      <c r="JF379" s="368"/>
      <c r="JG379" s="368"/>
      <c r="JH379" s="368"/>
      <c r="JI379" s="368"/>
      <c r="JJ379" s="368"/>
      <c r="JK379" s="368"/>
      <c r="JL379" s="368"/>
      <c r="JM379" s="368"/>
      <c r="JN379" s="368"/>
      <c r="JO379" s="368"/>
      <c r="JP379" s="368"/>
      <c r="JQ379" s="368"/>
      <c r="JR379" s="368"/>
      <c r="JS379" s="368"/>
      <c r="JT379" s="368"/>
      <c r="JU379" s="368"/>
      <c r="JV379" s="368"/>
      <c r="JW379" s="368"/>
      <c r="JX379" s="368"/>
      <c r="JY379" s="368"/>
      <c r="JZ379" s="368"/>
      <c r="KA379" s="368"/>
      <c r="KB379" s="368"/>
      <c r="KC379" s="368"/>
      <c r="KD379" s="368"/>
      <c r="KE379" s="368"/>
      <c r="KF379" s="368"/>
      <c r="KG379" s="368"/>
      <c r="KH379" s="368"/>
      <c r="KI379" s="368"/>
      <c r="KJ379" s="368"/>
      <c r="KK379" s="368"/>
      <c r="KL379" s="368"/>
      <c r="KM379" s="368"/>
      <c r="KN379" s="368"/>
      <c r="KO379" s="368"/>
      <c r="KP379" s="368"/>
      <c r="KQ379" s="368"/>
      <c r="KR379" s="368"/>
      <c r="KS379" s="368"/>
      <c r="KT379" s="368"/>
      <c r="KU379" s="368"/>
      <c r="KV379" s="368"/>
      <c r="KW379" s="368"/>
      <c r="KX379" s="368"/>
      <c r="LH379" s="368"/>
      <c r="LI379" s="368"/>
      <c r="LJ379" s="368"/>
      <c r="LK379" s="368"/>
      <c r="LL379" s="368"/>
      <c r="LM379" s="368"/>
      <c r="LN379" s="368"/>
      <c r="LO379" s="368"/>
      <c r="LP379" s="368"/>
      <c r="LQ379" s="368"/>
      <c r="LR379" s="368"/>
      <c r="LS379" s="368"/>
      <c r="LT379" s="368"/>
      <c r="LU379" s="368"/>
      <c r="LV379" s="368"/>
      <c r="LW379" s="368"/>
      <c r="LX379" s="368"/>
      <c r="LY379" s="368"/>
      <c r="LZ379" s="368"/>
      <c r="MA379" s="368"/>
      <c r="MB379" s="368"/>
      <c r="MC379" s="368"/>
      <c r="MD379" s="368"/>
      <c r="ME379" s="368"/>
      <c r="MF379" s="368"/>
      <c r="MG379" s="368"/>
      <c r="MH379" s="368"/>
      <c r="MI379" s="368"/>
      <c r="MJ379" s="368"/>
      <c r="MK379" s="368"/>
      <c r="ML379" s="368"/>
      <c r="MM379" s="368"/>
      <c r="MN379" s="368"/>
      <c r="MO379" s="368"/>
      <c r="MP379" s="368"/>
      <c r="MQ379" s="368"/>
      <c r="MR379" s="368"/>
      <c r="MS379" s="368"/>
      <c r="MT379" s="368"/>
      <c r="MU379" s="368"/>
      <c r="MV379" s="368"/>
      <c r="MW379" s="368"/>
      <c r="MX379" s="368"/>
      <c r="MY379" s="368"/>
      <c r="MZ379" s="368"/>
      <c r="NA379" s="368"/>
      <c r="NB379" s="368"/>
      <c r="NC379" s="368"/>
      <c r="ND379" s="368"/>
      <c r="NE379" s="368"/>
      <c r="NF379" s="368"/>
      <c r="NG379" s="368"/>
      <c r="NH379" s="368"/>
      <c r="NI379" s="368"/>
      <c r="NJ379" s="368"/>
      <c r="NK379" s="368"/>
      <c r="NL379" s="368"/>
      <c r="NM379" s="368"/>
      <c r="NN379" s="368"/>
      <c r="NO379" s="368"/>
      <c r="NP379" s="368"/>
      <c r="NQ379" s="368"/>
      <c r="NR379" s="368"/>
      <c r="NS379" s="368"/>
      <c r="NT379" s="368"/>
      <c r="NU379" s="368"/>
      <c r="NV379" s="368"/>
      <c r="NW379" s="368"/>
      <c r="NX379" s="368"/>
      <c r="NY379" s="368"/>
      <c r="NZ379" s="368"/>
      <c r="OA379" s="368"/>
      <c r="OB379" s="368"/>
      <c r="OC379" s="368"/>
      <c r="OD379" s="368"/>
      <c r="OE379" s="368"/>
      <c r="OF379" s="368"/>
      <c r="OG379" s="368"/>
      <c r="OH379" s="368"/>
      <c r="OI379" s="368"/>
      <c r="OJ379" s="368"/>
      <c r="OK379" s="368"/>
      <c r="OL379" s="368"/>
      <c r="OM379" s="368"/>
      <c r="ON379" s="368"/>
      <c r="OO379" s="368"/>
      <c r="OP379" s="368"/>
      <c r="OQ379" s="368"/>
      <c r="OR379" s="368"/>
      <c r="OS379" s="368"/>
      <c r="OT379" s="368"/>
      <c r="OU379" s="368"/>
      <c r="OV379" s="368"/>
      <c r="OW379" s="368"/>
      <c r="OX379" s="368"/>
      <c r="OY379" s="368"/>
      <c r="OZ379" s="368"/>
      <c r="PA379" s="368"/>
      <c r="PB379" s="368"/>
      <c r="PC379" s="368"/>
      <c r="PD379" s="368"/>
      <c r="PE379" s="368"/>
      <c r="PF379" s="368"/>
      <c r="PG379" s="368"/>
      <c r="PH379" s="368"/>
      <c r="PI379" s="368"/>
      <c r="PJ379" s="368"/>
      <c r="PK379" s="368"/>
      <c r="PL379" s="368"/>
      <c r="PM379" s="368"/>
      <c r="PN379" s="368"/>
      <c r="PO379" s="368"/>
      <c r="PP379" s="368"/>
      <c r="PQ379" s="368"/>
      <c r="PR379" s="368"/>
      <c r="PS379" s="368"/>
      <c r="PT379" s="368"/>
      <c r="PU379" s="368"/>
      <c r="PV379" s="368"/>
      <c r="PW379" s="368"/>
      <c r="PX379" s="368"/>
      <c r="PY379" s="368"/>
      <c r="PZ379" s="368"/>
      <c r="QA379" s="368"/>
      <c r="QB379" s="368"/>
      <c r="QC379" s="368"/>
      <c r="QD379" s="368"/>
      <c r="QE379" s="368"/>
      <c r="QF379" s="368"/>
      <c r="QG379" s="368"/>
      <c r="QH379" s="368"/>
      <c r="QI379" s="368"/>
      <c r="QJ379" s="368"/>
      <c r="QK379" s="368"/>
      <c r="QL379" s="368"/>
      <c r="QM379" s="368"/>
      <c r="QN379" s="368"/>
      <c r="QO379" s="368"/>
      <c r="QP379" s="368"/>
      <c r="QQ379" s="368"/>
      <c r="QR379" s="368"/>
      <c r="QS379" s="368"/>
      <c r="QT379" s="368"/>
      <c r="QU379" s="368"/>
      <c r="QV379" s="368"/>
      <c r="QW379" s="368"/>
      <c r="QX379" s="368"/>
      <c r="QY379" s="368"/>
      <c r="QZ379" s="368"/>
      <c r="RA379" s="368"/>
      <c r="RB379" s="368"/>
      <c r="RC379" s="368"/>
      <c r="RD379" s="368"/>
      <c r="RE379" s="368"/>
      <c r="RF379" s="368"/>
      <c r="RG379" s="368"/>
      <c r="RH379" s="368"/>
      <c r="RI379" s="368"/>
      <c r="RJ379" s="368"/>
      <c r="RK379" s="368"/>
      <c r="RL379" s="368"/>
      <c r="RM379" s="368"/>
      <c r="RN379" s="368"/>
      <c r="RO379" s="368"/>
      <c r="RP379" s="368"/>
      <c r="RQ379" s="368"/>
      <c r="RR379" s="368"/>
      <c r="RS379" s="368"/>
      <c r="RT379" s="368"/>
      <c r="RU379" s="368"/>
      <c r="RV379" s="368"/>
      <c r="RW379" s="368"/>
      <c r="RX379" s="368"/>
      <c r="RY379" s="368"/>
      <c r="RZ379" s="368"/>
      <c r="SA379" s="368"/>
      <c r="SB379" s="368"/>
      <c r="SC379" s="368"/>
      <c r="SD379" s="368"/>
      <c r="SE379" s="368"/>
      <c r="SF379" s="368"/>
      <c r="SG379" s="368"/>
    </row>
    <row r="380" spans="1:501">
      <c r="A380" s="368"/>
      <c r="B380" s="368"/>
      <c r="C380" s="368"/>
      <c r="D380" s="368"/>
      <c r="E380" s="368"/>
      <c r="F380" s="368"/>
      <c r="G380" s="368"/>
      <c r="H380" s="368"/>
      <c r="I380" s="368"/>
      <c r="J380" s="368"/>
      <c r="K380" s="368"/>
      <c r="L380" s="368"/>
      <c r="M380" s="368"/>
      <c r="N380" s="368"/>
      <c r="O380" s="385"/>
      <c r="P380" s="368"/>
      <c r="Q380" s="368"/>
      <c r="R380" s="368"/>
      <c r="S380" s="368"/>
      <c r="T380" s="368"/>
      <c r="U380" s="368"/>
      <c r="V380" s="368"/>
      <c r="W380" s="368"/>
      <c r="X380" s="368"/>
      <c r="Y380" s="368"/>
      <c r="Z380" s="368"/>
      <c r="AA380" s="368"/>
      <c r="AB380" s="368"/>
      <c r="AC380" s="368"/>
      <c r="AD380" s="368"/>
      <c r="AE380" s="368"/>
      <c r="AF380" s="368"/>
      <c r="AG380" s="368"/>
      <c r="AH380" s="98" t="s">
        <v>397</v>
      </c>
      <c r="AI380" s="98" t="s">
        <v>397</v>
      </c>
      <c r="AJ380" s="98" t="s">
        <v>397</v>
      </c>
      <c r="AK380" s="98" t="s">
        <v>397</v>
      </c>
      <c r="AL380" s="98" t="s">
        <v>397</v>
      </c>
      <c r="AM380" s="98" t="s">
        <v>397</v>
      </c>
      <c r="AN380" s="98" t="s">
        <v>397</v>
      </c>
      <c r="AO380" s="98" t="s">
        <v>397</v>
      </c>
      <c r="AP380" s="98" t="s">
        <v>397</v>
      </c>
      <c r="AQ380" s="98" t="s">
        <v>397</v>
      </c>
      <c r="AR380" s="98" t="s">
        <v>397</v>
      </c>
      <c r="AS380" s="98" t="s">
        <v>397</v>
      </c>
      <c r="AT380" s="98" t="s">
        <v>397</v>
      </c>
      <c r="AU380" s="98" t="s">
        <v>397</v>
      </c>
      <c r="AV380" s="98" t="s">
        <v>397</v>
      </c>
      <c r="AW380" s="98" t="s">
        <v>397</v>
      </c>
      <c r="AX380" s="98" t="s">
        <v>397</v>
      </c>
      <c r="AY380" s="98" t="s">
        <v>397</v>
      </c>
      <c r="AZ380" s="98" t="s">
        <v>397</v>
      </c>
      <c r="BA380" s="98" t="s">
        <v>397</v>
      </c>
      <c r="BB380" s="98" t="s">
        <v>397</v>
      </c>
      <c r="BC380" s="98" t="s">
        <v>397</v>
      </c>
      <c r="BD380" s="98" t="s">
        <v>397</v>
      </c>
      <c r="BE380" s="98" t="s">
        <v>397</v>
      </c>
      <c r="BF380" s="98" t="s">
        <v>397</v>
      </c>
      <c r="BG380" s="98" t="s">
        <v>397</v>
      </c>
      <c r="BH380" s="98" t="s">
        <v>397</v>
      </c>
      <c r="BI380" s="98" t="s">
        <v>397</v>
      </c>
      <c r="BJ380" s="98" t="s">
        <v>397</v>
      </c>
      <c r="BK380" s="98" t="s">
        <v>397</v>
      </c>
      <c r="BL380" s="98" t="s">
        <v>397</v>
      </c>
      <c r="BM380" s="98" t="s">
        <v>397</v>
      </c>
      <c r="BN380" s="98" t="s">
        <v>397</v>
      </c>
      <c r="BO380" s="98" t="s">
        <v>397</v>
      </c>
      <c r="BP380" s="98" t="s">
        <v>397</v>
      </c>
      <c r="BQ380" s="98" t="s">
        <v>397</v>
      </c>
      <c r="BR380" s="98" t="s">
        <v>397</v>
      </c>
      <c r="BS380" s="98" t="s">
        <v>397</v>
      </c>
      <c r="BT380" s="98" t="s">
        <v>397</v>
      </c>
      <c r="BU380" s="98" t="s">
        <v>397</v>
      </c>
      <c r="BV380" s="98" t="s">
        <v>397</v>
      </c>
      <c r="BW380" s="98" t="s">
        <v>397</v>
      </c>
      <c r="BX380" s="98" t="s">
        <v>397</v>
      </c>
      <c r="BY380" s="98" t="s">
        <v>397</v>
      </c>
      <c r="BZ380" s="98" t="s">
        <v>397</v>
      </c>
      <c r="CA380" s="98"/>
      <c r="CB380" s="98"/>
      <c r="CC380" s="98"/>
      <c r="CD380" s="98"/>
      <c r="CE380" s="98"/>
      <c r="CF380" s="98"/>
      <c r="CG380" s="98"/>
      <c r="CH380" s="98"/>
      <c r="CI380" s="98"/>
      <c r="CJ380" s="98"/>
      <c r="CK380" s="98"/>
      <c r="CL380" s="98"/>
      <c r="CM380" s="98"/>
      <c r="CN380" s="98"/>
      <c r="CO380" s="98"/>
      <c r="CP380" s="98"/>
      <c r="CQ380" s="98"/>
      <c r="CR380" s="98"/>
      <c r="CS380" s="98"/>
      <c r="CT380" s="98"/>
      <c r="CU380" s="98"/>
      <c r="CV380" s="98"/>
      <c r="CW380" s="98"/>
      <c r="CX380" s="98"/>
      <c r="CY380" s="98"/>
      <c r="CZ380" s="98"/>
      <c r="DA380" s="98"/>
      <c r="DB380" s="98"/>
      <c r="DV380" s="368"/>
      <c r="DW380" s="368"/>
      <c r="DX380" s="368"/>
      <c r="DY380" s="368"/>
      <c r="DZ380" s="368"/>
      <c r="EA380" s="368"/>
      <c r="EB380" s="368"/>
      <c r="EC380" s="368"/>
      <c r="ED380" s="368"/>
      <c r="EE380" s="368"/>
      <c r="EF380" s="368"/>
      <c r="EG380" s="368"/>
      <c r="EH380" s="368"/>
      <c r="EI380" s="368"/>
      <c r="EJ380" s="368"/>
      <c r="EK380" s="368"/>
      <c r="EL380" s="368"/>
      <c r="EM380" s="368"/>
      <c r="EN380" s="368"/>
      <c r="EO380" s="368"/>
      <c r="EP380" s="368"/>
      <c r="EQ380" s="368"/>
      <c r="ER380" s="368"/>
      <c r="ES380" s="368"/>
      <c r="ET380" s="368"/>
      <c r="EU380" s="368"/>
      <c r="EV380" s="368"/>
      <c r="EW380" s="368"/>
      <c r="EX380" s="368"/>
      <c r="EY380" s="368"/>
      <c r="EZ380" s="368"/>
      <c r="FA380" s="368"/>
      <c r="FB380" s="368"/>
      <c r="FC380" s="368"/>
      <c r="FD380" s="368"/>
      <c r="FE380" s="368"/>
      <c r="FF380" s="368"/>
      <c r="FG380" s="368"/>
      <c r="FH380" s="368"/>
      <c r="FI380" s="368"/>
      <c r="FJ380" s="368"/>
      <c r="FK380" s="368"/>
      <c r="FL380" s="368"/>
      <c r="FM380" s="368"/>
      <c r="FN380" s="368"/>
      <c r="FO380" s="368"/>
      <c r="FP380" s="368"/>
      <c r="FQ380" s="368"/>
      <c r="FR380" s="368"/>
      <c r="FS380" s="368"/>
      <c r="FT380" s="368"/>
      <c r="FU380" s="368"/>
      <c r="FV380" s="368"/>
      <c r="FW380" s="368"/>
      <c r="FX380" s="368"/>
      <c r="FY380" s="368"/>
      <c r="FZ380" s="368"/>
      <c r="GA380" s="368"/>
      <c r="GB380" s="368"/>
      <c r="GC380" s="368"/>
      <c r="GD380" s="368"/>
      <c r="GE380" s="368"/>
      <c r="GF380" s="368"/>
      <c r="GG380" s="368"/>
      <c r="GH380" s="368"/>
      <c r="GI380" s="368"/>
      <c r="GJ380" s="368"/>
      <c r="GK380" s="368"/>
      <c r="GL380" s="368"/>
      <c r="GM380" s="368"/>
      <c r="GN380" s="368"/>
      <c r="GO380" s="368"/>
      <c r="GP380" s="368"/>
      <c r="GQ380" s="368"/>
      <c r="GR380" s="368"/>
      <c r="GS380" s="368"/>
      <c r="GT380" s="368"/>
      <c r="GU380" s="368"/>
      <c r="GV380" s="368"/>
      <c r="GW380" s="368"/>
      <c r="GX380" s="368"/>
      <c r="GY380" s="368"/>
      <c r="GZ380" s="368"/>
      <c r="HA380" s="368"/>
      <c r="HB380" s="368"/>
      <c r="HC380" s="368"/>
      <c r="HD380" s="368"/>
      <c r="HE380" s="368"/>
      <c r="HF380" s="368"/>
      <c r="HG380" s="368"/>
      <c r="HH380" s="368"/>
      <c r="HI380" s="368"/>
      <c r="HJ380" s="368"/>
      <c r="HK380" s="368"/>
      <c r="HL380" s="368"/>
      <c r="HM380" s="368"/>
      <c r="HN380" s="368"/>
      <c r="HO380" s="368"/>
      <c r="HP380" s="368"/>
      <c r="HQ380" s="368"/>
      <c r="HR380" s="368"/>
      <c r="HS380" s="368"/>
      <c r="HT380" s="368"/>
      <c r="HU380" s="368"/>
      <c r="HV380" s="368"/>
      <c r="HW380" s="368"/>
      <c r="HX380" s="368"/>
      <c r="HY380" s="368"/>
      <c r="HZ380" s="368"/>
      <c r="IA380" s="368"/>
      <c r="IB380" s="368"/>
      <c r="IC380" s="368"/>
      <c r="ID380" s="368"/>
      <c r="IE380" s="368"/>
      <c r="IF380" s="368"/>
      <c r="IG380" s="368"/>
      <c r="IH380" s="368"/>
      <c r="II380" s="368"/>
      <c r="IJ380" s="368"/>
      <c r="IK380" s="368"/>
      <c r="IL380" s="368"/>
      <c r="IM380" s="368"/>
      <c r="IN380" s="368"/>
      <c r="IO380" s="368"/>
      <c r="IP380" s="368"/>
      <c r="IQ380" s="368"/>
      <c r="IR380" s="368"/>
      <c r="IS380" s="368"/>
      <c r="IT380" s="368"/>
      <c r="IU380" s="368"/>
      <c r="IV380" s="368"/>
      <c r="IW380" s="368"/>
      <c r="IX380" s="368"/>
      <c r="IY380" s="368"/>
      <c r="IZ380" s="368"/>
      <c r="JA380" s="368"/>
      <c r="JB380" s="368"/>
      <c r="JC380" s="368"/>
      <c r="JD380" s="368"/>
      <c r="JE380" s="368"/>
      <c r="JF380" s="368"/>
      <c r="JG380" s="368"/>
      <c r="JH380" s="368"/>
      <c r="JI380" s="368"/>
      <c r="JJ380" s="368"/>
      <c r="JK380" s="368"/>
      <c r="JL380" s="368"/>
      <c r="JM380" s="368"/>
      <c r="JN380" s="368"/>
      <c r="JO380" s="368"/>
      <c r="JP380" s="368"/>
      <c r="JQ380" s="368"/>
      <c r="JR380" s="368"/>
      <c r="JS380" s="368"/>
      <c r="JT380" s="368"/>
      <c r="JU380" s="368"/>
      <c r="JV380" s="368"/>
      <c r="JW380" s="368"/>
      <c r="JX380" s="368"/>
      <c r="JY380" s="368"/>
      <c r="JZ380" s="368"/>
      <c r="KA380" s="368"/>
      <c r="KB380" s="368"/>
      <c r="KC380" s="368"/>
      <c r="KD380" s="368"/>
      <c r="KE380" s="368"/>
      <c r="KF380" s="368"/>
      <c r="KG380" s="368"/>
      <c r="KH380" s="368"/>
      <c r="KI380" s="368"/>
      <c r="KJ380" s="368"/>
      <c r="KK380" s="368"/>
      <c r="KL380" s="368"/>
      <c r="KM380" s="368"/>
      <c r="KN380" s="368"/>
      <c r="KO380" s="368"/>
      <c r="KP380" s="368"/>
      <c r="KQ380" s="368"/>
      <c r="KR380" s="368"/>
      <c r="KS380" s="368"/>
      <c r="KT380" s="368"/>
      <c r="KU380" s="368"/>
      <c r="KV380" s="368"/>
      <c r="KW380" s="368"/>
      <c r="KX380" s="368"/>
      <c r="LH380" s="368"/>
      <c r="LI380" s="368"/>
      <c r="LJ380" s="368"/>
      <c r="LK380" s="368"/>
      <c r="LL380" s="368"/>
      <c r="LM380" s="368"/>
      <c r="LN380" s="368"/>
      <c r="LO380" s="368"/>
      <c r="LP380" s="368"/>
      <c r="LQ380" s="368"/>
      <c r="LR380" s="368"/>
      <c r="LS380" s="368"/>
      <c r="LT380" s="368"/>
      <c r="LU380" s="368"/>
      <c r="LV380" s="368"/>
      <c r="LW380" s="368"/>
      <c r="LX380" s="368"/>
      <c r="LY380" s="368"/>
      <c r="LZ380" s="368"/>
      <c r="MA380" s="368"/>
      <c r="MB380" s="368"/>
      <c r="MC380" s="368"/>
      <c r="MD380" s="368"/>
      <c r="ME380" s="368"/>
      <c r="MF380" s="368"/>
      <c r="MG380" s="368"/>
      <c r="MH380" s="368"/>
      <c r="MI380" s="368"/>
      <c r="MJ380" s="368"/>
      <c r="MK380" s="368"/>
      <c r="ML380" s="368"/>
      <c r="MM380" s="368"/>
      <c r="MN380" s="368"/>
      <c r="MO380" s="368"/>
      <c r="MP380" s="368"/>
      <c r="MQ380" s="368"/>
      <c r="MR380" s="368"/>
      <c r="MS380" s="368"/>
      <c r="MT380" s="368"/>
      <c r="MU380" s="368"/>
      <c r="MV380" s="368"/>
      <c r="MW380" s="368"/>
      <c r="MX380" s="368"/>
      <c r="MY380" s="368"/>
      <c r="MZ380" s="368"/>
      <c r="NA380" s="368"/>
      <c r="NB380" s="368"/>
      <c r="NC380" s="368"/>
      <c r="ND380" s="368"/>
      <c r="NE380" s="368"/>
      <c r="NF380" s="368"/>
      <c r="NG380" s="368"/>
      <c r="NH380" s="368"/>
      <c r="NI380" s="368"/>
      <c r="NJ380" s="368"/>
      <c r="NK380" s="368"/>
      <c r="NL380" s="368"/>
      <c r="NM380" s="368"/>
      <c r="NN380" s="368"/>
      <c r="NO380" s="368"/>
      <c r="NP380" s="368"/>
      <c r="NQ380" s="368"/>
      <c r="NR380" s="368"/>
      <c r="NS380" s="368"/>
      <c r="NT380" s="368"/>
      <c r="NU380" s="368"/>
      <c r="NV380" s="368"/>
      <c r="NW380" s="368"/>
      <c r="NX380" s="368"/>
      <c r="NY380" s="368"/>
      <c r="NZ380" s="368"/>
      <c r="OA380" s="368"/>
      <c r="OB380" s="368"/>
      <c r="OC380" s="368"/>
      <c r="OD380" s="368"/>
      <c r="OE380" s="368"/>
      <c r="OF380" s="368"/>
      <c r="OG380" s="368"/>
      <c r="OH380" s="368"/>
      <c r="OI380" s="368"/>
      <c r="OJ380" s="368"/>
      <c r="OK380" s="368"/>
      <c r="OL380" s="368"/>
      <c r="OM380" s="368"/>
      <c r="ON380" s="368"/>
      <c r="OO380" s="368"/>
      <c r="OP380" s="368"/>
      <c r="OQ380" s="368"/>
      <c r="OR380" s="368"/>
      <c r="OS380" s="368"/>
      <c r="OT380" s="368"/>
      <c r="OU380" s="368"/>
      <c r="OV380" s="368"/>
      <c r="OW380" s="368"/>
      <c r="OX380" s="368"/>
      <c r="OY380" s="368"/>
      <c r="OZ380" s="368"/>
      <c r="PA380" s="368"/>
      <c r="PB380" s="368"/>
      <c r="PC380" s="368"/>
      <c r="PD380" s="368"/>
      <c r="PE380" s="368"/>
      <c r="PF380" s="368"/>
      <c r="PG380" s="368"/>
      <c r="PH380" s="368"/>
      <c r="PI380" s="368"/>
      <c r="PJ380" s="368"/>
      <c r="PK380" s="368"/>
      <c r="PL380" s="368"/>
      <c r="PM380" s="368"/>
      <c r="PN380" s="368"/>
      <c r="PO380" s="368"/>
      <c r="PP380" s="368"/>
      <c r="PQ380" s="368"/>
      <c r="PR380" s="368"/>
      <c r="PS380" s="368"/>
      <c r="PT380" s="368"/>
      <c r="PU380" s="368"/>
      <c r="PV380" s="368"/>
      <c r="PW380" s="368"/>
      <c r="PX380" s="368"/>
      <c r="PY380" s="368"/>
      <c r="PZ380" s="368"/>
      <c r="QA380" s="368"/>
      <c r="QB380" s="368"/>
      <c r="QC380" s="368"/>
      <c r="QD380" s="368"/>
      <c r="QE380" s="368"/>
      <c r="QF380" s="368"/>
      <c r="QG380" s="368"/>
      <c r="QH380" s="368"/>
      <c r="QI380" s="368"/>
      <c r="QJ380" s="368"/>
      <c r="QK380" s="368"/>
      <c r="QL380" s="368"/>
      <c r="QM380" s="368"/>
      <c r="QN380" s="368"/>
      <c r="QO380" s="368"/>
      <c r="QP380" s="368"/>
      <c r="QQ380" s="368"/>
      <c r="QR380" s="368"/>
      <c r="QS380" s="368"/>
      <c r="QT380" s="368"/>
      <c r="QU380" s="368"/>
      <c r="QV380" s="368"/>
      <c r="QW380" s="368"/>
      <c r="QX380" s="368"/>
      <c r="QY380" s="368"/>
      <c r="QZ380" s="368"/>
      <c r="RA380" s="368"/>
      <c r="RB380" s="368"/>
      <c r="RC380" s="368"/>
      <c r="RD380" s="368"/>
      <c r="RE380" s="368"/>
      <c r="RF380" s="368"/>
      <c r="RG380" s="368"/>
      <c r="RH380" s="368"/>
      <c r="RI380" s="368"/>
      <c r="RJ380" s="368"/>
      <c r="RK380" s="368"/>
      <c r="RL380" s="368"/>
      <c r="RM380" s="368"/>
      <c r="RN380" s="368"/>
      <c r="RO380" s="368"/>
      <c r="RP380" s="368"/>
      <c r="RQ380" s="368"/>
      <c r="RR380" s="368"/>
      <c r="RS380" s="368"/>
      <c r="RT380" s="368"/>
      <c r="RU380" s="368"/>
      <c r="RV380" s="368"/>
      <c r="RW380" s="368"/>
      <c r="RX380" s="368"/>
      <c r="RY380" s="368"/>
      <c r="RZ380" s="368"/>
      <c r="SA380" s="368"/>
      <c r="SB380" s="368"/>
      <c r="SC380" s="368"/>
      <c r="SD380" s="368"/>
      <c r="SE380" s="368"/>
      <c r="SF380" s="368"/>
      <c r="SG380" s="368"/>
    </row>
    <row r="381" spans="1:501">
      <c r="A381" s="368"/>
      <c r="B381" s="368"/>
      <c r="C381" s="368"/>
      <c r="D381" s="368"/>
      <c r="E381" s="368"/>
      <c r="F381" s="368"/>
      <c r="G381" s="368"/>
      <c r="H381" s="368"/>
      <c r="I381" s="368"/>
      <c r="J381" s="368"/>
      <c r="K381" s="368"/>
      <c r="L381" s="368"/>
      <c r="M381" s="368"/>
      <c r="N381" s="368"/>
      <c r="O381" s="385"/>
      <c r="P381" s="368"/>
      <c r="Q381" s="368"/>
      <c r="R381" s="368"/>
      <c r="S381" s="368"/>
      <c r="T381" s="368"/>
      <c r="U381" s="368"/>
      <c r="V381" s="368"/>
      <c r="W381" s="368"/>
      <c r="X381" s="368"/>
      <c r="Y381" s="368"/>
      <c r="Z381" s="368"/>
      <c r="AA381" s="368"/>
      <c r="AB381" s="368"/>
      <c r="AC381" s="368"/>
      <c r="AD381" s="368"/>
      <c r="AE381" s="368"/>
      <c r="AF381" s="368"/>
      <c r="AG381" s="368"/>
      <c r="AH381" s="98" t="s">
        <v>397</v>
      </c>
      <c r="AI381" s="98" t="s">
        <v>397</v>
      </c>
      <c r="AJ381" s="98" t="s">
        <v>397</v>
      </c>
      <c r="AK381" s="98" t="s">
        <v>397</v>
      </c>
      <c r="AL381" s="98" t="s">
        <v>397</v>
      </c>
      <c r="AM381" s="98" t="s">
        <v>397</v>
      </c>
      <c r="AN381" s="98" t="s">
        <v>397</v>
      </c>
      <c r="AO381" s="98" t="s">
        <v>397</v>
      </c>
      <c r="AP381" s="98" t="s">
        <v>397</v>
      </c>
      <c r="AQ381" s="98" t="s">
        <v>397</v>
      </c>
      <c r="AR381" s="98" t="s">
        <v>397</v>
      </c>
      <c r="AS381" s="98" t="s">
        <v>397</v>
      </c>
      <c r="AT381" s="98" t="s">
        <v>397</v>
      </c>
      <c r="AU381" s="98" t="s">
        <v>397</v>
      </c>
      <c r="AV381" s="98" t="s">
        <v>397</v>
      </c>
      <c r="AW381" s="98" t="s">
        <v>397</v>
      </c>
      <c r="AX381" s="98" t="s">
        <v>397</v>
      </c>
      <c r="AY381" s="98" t="s">
        <v>397</v>
      </c>
      <c r="AZ381" s="98" t="s">
        <v>397</v>
      </c>
      <c r="BA381" s="98" t="s">
        <v>397</v>
      </c>
      <c r="BB381" s="98" t="s">
        <v>397</v>
      </c>
      <c r="BC381" s="98" t="s">
        <v>397</v>
      </c>
      <c r="BD381" s="98" t="s">
        <v>397</v>
      </c>
      <c r="BE381" s="98" t="s">
        <v>397</v>
      </c>
      <c r="BF381" s="98" t="s">
        <v>397</v>
      </c>
      <c r="BG381" s="98" t="s">
        <v>397</v>
      </c>
      <c r="BH381" s="98" t="s">
        <v>397</v>
      </c>
      <c r="BI381" s="98" t="s">
        <v>397</v>
      </c>
      <c r="BJ381" s="98" t="s">
        <v>397</v>
      </c>
      <c r="BK381" s="98" t="s">
        <v>397</v>
      </c>
      <c r="BL381" s="98" t="s">
        <v>397</v>
      </c>
      <c r="BM381" s="98" t="s">
        <v>397</v>
      </c>
      <c r="BN381" s="98" t="s">
        <v>397</v>
      </c>
      <c r="BO381" s="98" t="s">
        <v>397</v>
      </c>
      <c r="BP381" s="98" t="s">
        <v>397</v>
      </c>
      <c r="BQ381" s="98" t="s">
        <v>397</v>
      </c>
      <c r="BR381" s="98" t="s">
        <v>397</v>
      </c>
      <c r="BS381" s="98" t="s">
        <v>397</v>
      </c>
      <c r="BT381" s="98" t="s">
        <v>397</v>
      </c>
      <c r="BU381" s="98" t="s">
        <v>397</v>
      </c>
      <c r="BV381" s="98" t="s">
        <v>397</v>
      </c>
      <c r="BW381" s="98" t="s">
        <v>397</v>
      </c>
      <c r="BX381" s="98" t="s">
        <v>397</v>
      </c>
      <c r="BY381" s="98" t="s">
        <v>397</v>
      </c>
      <c r="BZ381" s="98" t="s">
        <v>397</v>
      </c>
      <c r="CA381" s="98"/>
      <c r="CB381" s="98"/>
      <c r="CC381" s="98"/>
      <c r="CD381" s="98"/>
      <c r="CE381" s="98"/>
      <c r="CF381" s="98"/>
      <c r="CG381" s="98"/>
      <c r="CH381" s="98"/>
      <c r="CI381" s="98"/>
      <c r="CJ381" s="98"/>
      <c r="CK381" s="98"/>
      <c r="CL381" s="98"/>
      <c r="CM381" s="98"/>
      <c r="CN381" s="98"/>
      <c r="CO381" s="98"/>
      <c r="CP381" s="98"/>
      <c r="CQ381" s="98"/>
      <c r="CR381" s="98"/>
      <c r="CS381" s="98"/>
      <c r="CT381" s="98"/>
      <c r="CU381" s="98"/>
      <c r="CV381" s="98"/>
      <c r="CW381" s="98"/>
      <c r="CX381" s="98"/>
      <c r="CY381" s="98"/>
      <c r="CZ381" s="98"/>
      <c r="DA381" s="98"/>
      <c r="DB381" s="98"/>
      <c r="DV381" s="368"/>
      <c r="DW381" s="368"/>
      <c r="DX381" s="368"/>
      <c r="DY381" s="368"/>
      <c r="DZ381" s="368"/>
      <c r="EA381" s="368"/>
      <c r="EB381" s="368"/>
      <c r="EC381" s="368"/>
      <c r="ED381" s="368"/>
      <c r="EE381" s="368"/>
      <c r="EF381" s="368"/>
      <c r="EG381" s="368"/>
      <c r="EH381" s="368"/>
      <c r="EI381" s="368"/>
      <c r="EJ381" s="368"/>
      <c r="EK381" s="368"/>
      <c r="EL381" s="368"/>
      <c r="EM381" s="368"/>
      <c r="EN381" s="368"/>
      <c r="EO381" s="368"/>
      <c r="EP381" s="368"/>
      <c r="EQ381" s="368"/>
      <c r="ER381" s="368"/>
      <c r="ES381" s="368"/>
      <c r="ET381" s="368"/>
      <c r="EU381" s="368"/>
      <c r="EV381" s="368"/>
      <c r="EW381" s="368"/>
      <c r="EX381" s="368"/>
      <c r="EY381" s="368"/>
      <c r="EZ381" s="368"/>
      <c r="FA381" s="368"/>
      <c r="FB381" s="368"/>
      <c r="FC381" s="368"/>
      <c r="FD381" s="368"/>
      <c r="FE381" s="368"/>
      <c r="FF381" s="368"/>
      <c r="FG381" s="368"/>
      <c r="FH381" s="368"/>
      <c r="FI381" s="368"/>
      <c r="FJ381" s="368"/>
      <c r="FK381" s="368"/>
      <c r="FL381" s="368"/>
      <c r="FM381" s="368"/>
      <c r="FN381" s="368"/>
      <c r="FO381" s="368"/>
      <c r="FP381" s="368"/>
      <c r="FQ381" s="368"/>
      <c r="FR381" s="368"/>
      <c r="FS381" s="368"/>
      <c r="FT381" s="368"/>
      <c r="FU381" s="368"/>
      <c r="FV381" s="368"/>
      <c r="FW381" s="368"/>
      <c r="FX381" s="368"/>
      <c r="FY381" s="368"/>
      <c r="FZ381" s="368"/>
      <c r="GA381" s="368"/>
      <c r="GB381" s="368"/>
      <c r="GC381" s="368"/>
      <c r="GD381" s="368"/>
      <c r="GE381" s="368"/>
      <c r="GF381" s="368"/>
      <c r="GG381" s="368"/>
      <c r="GH381" s="368"/>
      <c r="GI381" s="368"/>
      <c r="GJ381" s="368"/>
      <c r="GK381" s="368"/>
      <c r="GL381" s="368"/>
      <c r="GM381" s="368"/>
      <c r="GN381" s="368"/>
      <c r="GO381" s="368"/>
      <c r="GP381" s="368"/>
      <c r="GQ381" s="368"/>
      <c r="GR381" s="368"/>
      <c r="GS381" s="368"/>
      <c r="GT381" s="368"/>
      <c r="GU381" s="368"/>
      <c r="GV381" s="368"/>
      <c r="GW381" s="368"/>
      <c r="GX381" s="368"/>
      <c r="GY381" s="368"/>
      <c r="GZ381" s="368"/>
      <c r="HA381" s="368"/>
      <c r="HB381" s="368"/>
      <c r="HC381" s="368"/>
      <c r="HD381" s="368"/>
      <c r="HE381" s="368"/>
      <c r="HF381" s="368"/>
      <c r="HG381" s="368"/>
      <c r="HH381" s="368"/>
      <c r="HI381" s="368"/>
      <c r="HJ381" s="368"/>
      <c r="HK381" s="368"/>
      <c r="HL381" s="368"/>
      <c r="HM381" s="368"/>
      <c r="HN381" s="368"/>
      <c r="HO381" s="368"/>
      <c r="HP381" s="368"/>
      <c r="HQ381" s="368"/>
      <c r="HR381" s="368"/>
      <c r="HS381" s="368"/>
      <c r="HT381" s="368"/>
      <c r="HU381" s="368"/>
      <c r="HV381" s="368"/>
      <c r="HW381" s="368"/>
      <c r="HX381" s="368"/>
      <c r="HY381" s="368"/>
      <c r="HZ381" s="368"/>
      <c r="IA381" s="368"/>
      <c r="IB381" s="368"/>
      <c r="IC381" s="368"/>
      <c r="ID381" s="368"/>
      <c r="IE381" s="368"/>
      <c r="IF381" s="368"/>
      <c r="IG381" s="368"/>
      <c r="IH381" s="368"/>
      <c r="II381" s="368"/>
      <c r="IJ381" s="368"/>
      <c r="IK381" s="368"/>
      <c r="IL381" s="368"/>
      <c r="IM381" s="368"/>
      <c r="IN381" s="368"/>
      <c r="IO381" s="368"/>
      <c r="IP381" s="368"/>
      <c r="IQ381" s="368"/>
      <c r="IR381" s="368"/>
      <c r="IS381" s="368"/>
      <c r="IT381" s="368"/>
      <c r="IU381" s="368"/>
      <c r="IV381" s="368"/>
      <c r="IW381" s="368"/>
      <c r="IX381" s="368"/>
      <c r="IY381" s="368"/>
      <c r="IZ381" s="368"/>
      <c r="JA381" s="368"/>
      <c r="JB381" s="368"/>
      <c r="JC381" s="368"/>
      <c r="JD381" s="368"/>
      <c r="JE381" s="368"/>
      <c r="JF381" s="368"/>
      <c r="JG381" s="368"/>
      <c r="JH381" s="368"/>
      <c r="JI381" s="368"/>
      <c r="JJ381" s="368"/>
      <c r="JK381" s="368"/>
      <c r="JL381" s="368"/>
      <c r="JM381" s="368"/>
      <c r="JN381" s="368"/>
      <c r="JO381" s="368"/>
      <c r="JP381" s="368"/>
      <c r="JQ381" s="368"/>
      <c r="JR381" s="368"/>
      <c r="JS381" s="368"/>
      <c r="JT381" s="368"/>
      <c r="JU381" s="368"/>
      <c r="JV381" s="368"/>
      <c r="JW381" s="368"/>
      <c r="JX381" s="368"/>
      <c r="JY381" s="368"/>
      <c r="JZ381" s="368"/>
      <c r="KA381" s="368"/>
      <c r="KB381" s="368"/>
      <c r="KC381" s="368"/>
      <c r="KD381" s="368"/>
      <c r="KE381" s="368"/>
      <c r="KF381" s="368"/>
      <c r="KG381" s="368"/>
      <c r="KH381" s="368"/>
      <c r="KI381" s="368"/>
      <c r="KJ381" s="368"/>
      <c r="KK381" s="368"/>
      <c r="KL381" s="368"/>
      <c r="KM381" s="368"/>
      <c r="KN381" s="368"/>
      <c r="KO381" s="368"/>
      <c r="KP381" s="368"/>
      <c r="KQ381" s="368"/>
      <c r="KR381" s="368"/>
      <c r="KS381" s="368"/>
      <c r="KT381" s="368"/>
      <c r="KU381" s="368"/>
      <c r="KV381" s="368"/>
      <c r="KW381" s="368"/>
      <c r="KX381" s="368"/>
      <c r="LH381" s="368"/>
      <c r="LI381" s="368"/>
      <c r="LJ381" s="368"/>
      <c r="LK381" s="368"/>
      <c r="LL381" s="368"/>
      <c r="LM381" s="368"/>
      <c r="LN381" s="368"/>
      <c r="LO381" s="368"/>
      <c r="LP381" s="368"/>
      <c r="LQ381" s="368"/>
      <c r="LR381" s="368"/>
      <c r="LS381" s="368"/>
      <c r="LT381" s="368"/>
      <c r="LU381" s="368"/>
      <c r="LV381" s="368"/>
      <c r="LW381" s="368"/>
      <c r="LX381" s="368"/>
      <c r="LY381" s="368"/>
      <c r="LZ381" s="368"/>
      <c r="MA381" s="368"/>
      <c r="MB381" s="368"/>
      <c r="MC381" s="368"/>
      <c r="MD381" s="368"/>
      <c r="ME381" s="368"/>
      <c r="MF381" s="368"/>
      <c r="MG381" s="368"/>
      <c r="MH381" s="368"/>
      <c r="MI381" s="368"/>
      <c r="MJ381" s="368"/>
      <c r="MK381" s="368"/>
      <c r="ML381" s="368"/>
      <c r="MM381" s="368"/>
      <c r="MN381" s="368"/>
      <c r="MO381" s="368"/>
      <c r="MP381" s="368"/>
      <c r="MQ381" s="368"/>
      <c r="MR381" s="368"/>
      <c r="MS381" s="368"/>
      <c r="MT381" s="368"/>
      <c r="MU381" s="368"/>
      <c r="MV381" s="368"/>
      <c r="MW381" s="368"/>
      <c r="MX381" s="368"/>
      <c r="MY381" s="368"/>
      <c r="MZ381" s="368"/>
      <c r="NA381" s="368"/>
      <c r="NB381" s="368"/>
      <c r="NC381" s="368"/>
      <c r="ND381" s="368"/>
      <c r="NE381" s="368"/>
      <c r="NF381" s="368"/>
      <c r="NG381" s="368"/>
      <c r="NH381" s="368"/>
      <c r="NI381" s="368"/>
      <c r="NJ381" s="368"/>
      <c r="NK381" s="368"/>
      <c r="NL381" s="368"/>
      <c r="NM381" s="368"/>
      <c r="NN381" s="368"/>
      <c r="NO381" s="368"/>
      <c r="NP381" s="368"/>
      <c r="NQ381" s="368"/>
      <c r="NR381" s="368"/>
      <c r="NS381" s="368"/>
      <c r="NT381" s="368"/>
      <c r="NU381" s="368"/>
      <c r="NV381" s="368"/>
      <c r="NW381" s="368"/>
      <c r="NX381" s="368"/>
      <c r="NY381" s="368"/>
      <c r="NZ381" s="368"/>
      <c r="OA381" s="368"/>
      <c r="OB381" s="368"/>
      <c r="OC381" s="368"/>
      <c r="OD381" s="368"/>
      <c r="OE381" s="368"/>
      <c r="OF381" s="368"/>
      <c r="OG381" s="368"/>
      <c r="OH381" s="368"/>
      <c r="OI381" s="368"/>
      <c r="OJ381" s="368"/>
      <c r="OK381" s="368"/>
      <c r="OL381" s="368"/>
      <c r="OM381" s="368"/>
      <c r="ON381" s="368"/>
      <c r="OO381" s="368"/>
      <c r="OP381" s="368"/>
      <c r="OQ381" s="368"/>
      <c r="OR381" s="368"/>
      <c r="OS381" s="368"/>
      <c r="OT381" s="368"/>
      <c r="OU381" s="368"/>
      <c r="OV381" s="368"/>
      <c r="OW381" s="368"/>
      <c r="OX381" s="368"/>
      <c r="OY381" s="368"/>
      <c r="OZ381" s="368"/>
      <c r="PA381" s="368"/>
      <c r="PB381" s="368"/>
      <c r="PC381" s="368"/>
      <c r="PD381" s="368"/>
      <c r="PE381" s="368"/>
      <c r="PF381" s="368"/>
      <c r="PG381" s="368"/>
      <c r="PH381" s="368"/>
      <c r="PI381" s="368"/>
      <c r="PJ381" s="368"/>
      <c r="PK381" s="368"/>
      <c r="PL381" s="368"/>
      <c r="PM381" s="368"/>
      <c r="PN381" s="368"/>
      <c r="PO381" s="368"/>
      <c r="PP381" s="368"/>
      <c r="PQ381" s="368"/>
      <c r="PR381" s="368"/>
      <c r="PS381" s="368"/>
      <c r="PT381" s="368"/>
      <c r="PU381" s="368"/>
      <c r="PV381" s="368"/>
      <c r="PW381" s="368"/>
      <c r="PX381" s="368"/>
      <c r="PY381" s="368"/>
      <c r="PZ381" s="368"/>
      <c r="QA381" s="368"/>
      <c r="QB381" s="368"/>
      <c r="QC381" s="368"/>
      <c r="QD381" s="368"/>
      <c r="QE381" s="368"/>
      <c r="QF381" s="368"/>
      <c r="QG381" s="368"/>
      <c r="QH381" s="368"/>
      <c r="QI381" s="368"/>
      <c r="QJ381" s="368"/>
      <c r="QK381" s="368"/>
      <c r="QL381" s="368"/>
      <c r="QM381" s="368"/>
      <c r="QN381" s="368"/>
      <c r="QO381" s="368"/>
      <c r="QP381" s="368"/>
      <c r="QQ381" s="368"/>
      <c r="QR381" s="368"/>
      <c r="QS381" s="368"/>
      <c r="QT381" s="368"/>
      <c r="QU381" s="368"/>
      <c r="QV381" s="368"/>
      <c r="QW381" s="368"/>
      <c r="QX381" s="368"/>
      <c r="QY381" s="368"/>
      <c r="QZ381" s="368"/>
      <c r="RA381" s="368"/>
      <c r="RB381" s="368"/>
      <c r="RC381" s="368"/>
      <c r="RD381" s="368"/>
      <c r="RE381" s="368"/>
      <c r="RF381" s="368"/>
      <c r="RG381" s="368"/>
      <c r="RH381" s="368"/>
      <c r="RI381" s="368"/>
      <c r="RJ381" s="368"/>
      <c r="RK381" s="368"/>
      <c r="RL381" s="368"/>
      <c r="RM381" s="368"/>
      <c r="RN381" s="368"/>
      <c r="RO381" s="368"/>
      <c r="RP381" s="368"/>
      <c r="RQ381" s="368"/>
      <c r="RR381" s="368"/>
      <c r="RS381" s="368"/>
      <c r="RT381" s="368"/>
      <c r="RU381" s="368"/>
      <c r="RV381" s="368"/>
      <c r="RW381" s="368"/>
      <c r="RX381" s="368"/>
      <c r="RY381" s="368"/>
      <c r="RZ381" s="368"/>
      <c r="SA381" s="368"/>
      <c r="SB381" s="368"/>
      <c r="SC381" s="368"/>
      <c r="SD381" s="368"/>
      <c r="SE381" s="368"/>
      <c r="SF381" s="368"/>
      <c r="SG381" s="368"/>
    </row>
    <row r="382" spans="1:501">
      <c r="A382" s="368"/>
      <c r="B382" s="368"/>
      <c r="C382" s="368"/>
      <c r="D382" s="368"/>
      <c r="E382" s="368"/>
      <c r="F382" s="368"/>
      <c r="G382" s="368"/>
      <c r="H382" s="368"/>
      <c r="I382" s="368"/>
      <c r="J382" s="368"/>
      <c r="K382" s="368"/>
      <c r="L382" s="368"/>
      <c r="M382" s="368"/>
      <c r="N382" s="368"/>
      <c r="O382" s="385"/>
      <c r="P382" s="368"/>
      <c r="Q382" s="368"/>
      <c r="R382" s="368"/>
      <c r="S382" s="368"/>
      <c r="T382" s="368"/>
      <c r="U382" s="368"/>
      <c r="V382" s="368"/>
      <c r="W382" s="368"/>
      <c r="X382" s="368"/>
      <c r="Y382" s="368"/>
      <c r="Z382" s="368"/>
      <c r="AA382" s="368"/>
      <c r="AB382" s="368"/>
      <c r="AC382" s="368"/>
      <c r="AD382" s="368"/>
      <c r="AE382" s="368"/>
      <c r="AF382" s="368"/>
      <c r="AG382" s="368"/>
      <c r="AH382" s="98" t="s">
        <v>397</v>
      </c>
      <c r="AI382" s="98" t="s">
        <v>397</v>
      </c>
      <c r="AJ382" s="98" t="s">
        <v>397</v>
      </c>
      <c r="AK382" s="98" t="s">
        <v>397</v>
      </c>
      <c r="AL382" s="98" t="s">
        <v>397</v>
      </c>
      <c r="AM382" s="98" t="s">
        <v>397</v>
      </c>
      <c r="AN382" s="98" t="s">
        <v>397</v>
      </c>
      <c r="AO382" s="98" t="s">
        <v>397</v>
      </c>
      <c r="AP382" s="98" t="s">
        <v>397</v>
      </c>
      <c r="AQ382" s="98" t="s">
        <v>397</v>
      </c>
      <c r="AR382" s="98" t="s">
        <v>397</v>
      </c>
      <c r="AS382" s="98" t="s">
        <v>397</v>
      </c>
      <c r="AT382" s="98" t="s">
        <v>397</v>
      </c>
      <c r="AU382" s="98" t="s">
        <v>397</v>
      </c>
      <c r="AV382" s="98" t="s">
        <v>397</v>
      </c>
      <c r="AW382" s="98" t="s">
        <v>397</v>
      </c>
      <c r="AX382" s="98" t="s">
        <v>397</v>
      </c>
      <c r="AY382" s="98" t="s">
        <v>397</v>
      </c>
      <c r="AZ382" s="98" t="s">
        <v>397</v>
      </c>
      <c r="BA382" s="98" t="s">
        <v>397</v>
      </c>
      <c r="BB382" s="98" t="s">
        <v>397</v>
      </c>
      <c r="BC382" s="98" t="s">
        <v>397</v>
      </c>
      <c r="BD382" s="98" t="s">
        <v>397</v>
      </c>
      <c r="BE382" s="98" t="s">
        <v>397</v>
      </c>
      <c r="BF382" s="98" t="s">
        <v>397</v>
      </c>
      <c r="BG382" s="98" t="s">
        <v>397</v>
      </c>
      <c r="BH382" s="98" t="s">
        <v>397</v>
      </c>
      <c r="BI382" s="98" t="s">
        <v>397</v>
      </c>
      <c r="BJ382" s="98" t="s">
        <v>397</v>
      </c>
      <c r="BK382" s="98" t="s">
        <v>397</v>
      </c>
      <c r="BL382" s="98" t="s">
        <v>397</v>
      </c>
      <c r="BM382" s="98" t="s">
        <v>397</v>
      </c>
      <c r="BN382" s="98" t="s">
        <v>397</v>
      </c>
      <c r="BO382" s="98" t="s">
        <v>397</v>
      </c>
      <c r="BP382" s="98" t="s">
        <v>397</v>
      </c>
      <c r="BQ382" s="98" t="s">
        <v>397</v>
      </c>
      <c r="BR382" s="98" t="s">
        <v>397</v>
      </c>
      <c r="BS382" s="98" t="s">
        <v>397</v>
      </c>
      <c r="BT382" s="98" t="s">
        <v>397</v>
      </c>
      <c r="BU382" s="98" t="s">
        <v>397</v>
      </c>
      <c r="BV382" s="98" t="s">
        <v>397</v>
      </c>
      <c r="BW382" s="98" t="s">
        <v>397</v>
      </c>
      <c r="BX382" s="98" t="s">
        <v>397</v>
      </c>
      <c r="BY382" s="98" t="s">
        <v>397</v>
      </c>
      <c r="BZ382" s="98" t="s">
        <v>397</v>
      </c>
      <c r="CA382" s="98"/>
      <c r="CB382" s="98"/>
      <c r="CC382" s="98"/>
      <c r="CD382" s="98"/>
      <c r="CE382" s="98"/>
      <c r="CF382" s="98"/>
      <c r="CG382" s="98"/>
      <c r="CH382" s="98"/>
      <c r="CI382" s="98"/>
      <c r="CJ382" s="98"/>
      <c r="CK382" s="98"/>
      <c r="CL382" s="98"/>
      <c r="CM382" s="98"/>
      <c r="CN382" s="98"/>
      <c r="CO382" s="98"/>
      <c r="CP382" s="98"/>
      <c r="CQ382" s="98"/>
      <c r="CR382" s="98"/>
      <c r="CS382" s="98"/>
      <c r="CT382" s="98"/>
      <c r="CU382" s="98"/>
      <c r="CV382" s="98"/>
      <c r="CW382" s="98"/>
      <c r="CX382" s="98"/>
      <c r="CY382" s="98"/>
      <c r="CZ382" s="98"/>
      <c r="DA382" s="98"/>
      <c r="DB382" s="98"/>
      <c r="DV382" s="368"/>
      <c r="DW382" s="368"/>
      <c r="DX382" s="368"/>
      <c r="DY382" s="368"/>
      <c r="DZ382" s="368"/>
      <c r="EA382" s="368"/>
      <c r="EB382" s="368"/>
      <c r="EC382" s="368"/>
      <c r="ED382" s="368"/>
      <c r="EE382" s="368"/>
      <c r="EF382" s="368"/>
      <c r="EG382" s="368"/>
      <c r="EH382" s="368"/>
      <c r="EI382" s="368"/>
      <c r="EJ382" s="368"/>
      <c r="EK382" s="368"/>
      <c r="EL382" s="368"/>
      <c r="EM382" s="368"/>
      <c r="EN382" s="368"/>
      <c r="EO382" s="368"/>
      <c r="EP382" s="368"/>
      <c r="EQ382" s="368"/>
      <c r="ER382" s="368"/>
      <c r="ES382" s="368"/>
      <c r="ET382" s="368"/>
      <c r="EU382" s="368"/>
      <c r="EV382" s="368"/>
      <c r="EW382" s="368"/>
      <c r="EX382" s="368"/>
      <c r="EY382" s="368"/>
      <c r="EZ382" s="368"/>
      <c r="FA382" s="368"/>
      <c r="FB382" s="368"/>
      <c r="FC382" s="368"/>
      <c r="FD382" s="368"/>
      <c r="FE382" s="368"/>
      <c r="FF382" s="368"/>
      <c r="FG382" s="368"/>
      <c r="FH382" s="368"/>
      <c r="FI382" s="368"/>
      <c r="FJ382" s="368"/>
      <c r="FK382" s="368"/>
      <c r="FL382" s="368"/>
      <c r="FM382" s="368"/>
      <c r="FN382" s="368"/>
      <c r="FO382" s="368"/>
      <c r="FP382" s="368"/>
      <c r="FQ382" s="368"/>
      <c r="FR382" s="368"/>
      <c r="FS382" s="368"/>
      <c r="FT382" s="368"/>
      <c r="FU382" s="368"/>
      <c r="FV382" s="368"/>
      <c r="FW382" s="368"/>
      <c r="FX382" s="368"/>
      <c r="FY382" s="368"/>
      <c r="FZ382" s="368"/>
      <c r="GA382" s="368"/>
      <c r="GB382" s="368"/>
      <c r="GC382" s="368"/>
      <c r="GD382" s="368"/>
      <c r="GE382" s="368"/>
      <c r="GF382" s="368"/>
      <c r="GG382" s="368"/>
      <c r="GH382" s="368"/>
      <c r="GI382" s="368"/>
      <c r="GJ382" s="368"/>
      <c r="GK382" s="368"/>
      <c r="GL382" s="368"/>
      <c r="GM382" s="368"/>
      <c r="GN382" s="368"/>
      <c r="GO382" s="368"/>
      <c r="GP382" s="368"/>
      <c r="GQ382" s="368"/>
      <c r="GR382" s="368"/>
      <c r="GS382" s="368"/>
      <c r="GT382" s="368"/>
      <c r="GU382" s="368"/>
      <c r="GV382" s="368"/>
      <c r="GW382" s="368"/>
      <c r="GX382" s="368"/>
      <c r="GY382" s="368"/>
      <c r="GZ382" s="368"/>
      <c r="HA382" s="368"/>
      <c r="HB382" s="368"/>
      <c r="HC382" s="368"/>
      <c r="HD382" s="368"/>
      <c r="HE382" s="368"/>
      <c r="HF382" s="368"/>
      <c r="HG382" s="368"/>
      <c r="HH382" s="368"/>
      <c r="HI382" s="368"/>
      <c r="HJ382" s="368"/>
      <c r="HK382" s="368"/>
      <c r="HL382" s="368"/>
      <c r="HM382" s="368"/>
      <c r="HN382" s="368"/>
      <c r="HO382" s="368"/>
      <c r="HP382" s="368"/>
      <c r="HQ382" s="368"/>
      <c r="HR382" s="368"/>
      <c r="HS382" s="368"/>
      <c r="HT382" s="368"/>
      <c r="HU382" s="368"/>
      <c r="HV382" s="368"/>
      <c r="HW382" s="368"/>
      <c r="HX382" s="368"/>
      <c r="HY382" s="368"/>
      <c r="HZ382" s="368"/>
      <c r="IA382" s="368"/>
      <c r="IB382" s="368"/>
      <c r="IC382" s="368"/>
      <c r="ID382" s="368"/>
      <c r="IE382" s="368"/>
      <c r="IF382" s="368"/>
      <c r="IG382" s="368"/>
      <c r="IH382" s="368"/>
      <c r="II382" s="368"/>
      <c r="IJ382" s="368"/>
      <c r="IK382" s="368"/>
      <c r="IL382" s="368"/>
      <c r="IM382" s="368"/>
      <c r="IN382" s="368"/>
      <c r="IO382" s="368"/>
      <c r="IP382" s="368"/>
      <c r="IQ382" s="368"/>
      <c r="IR382" s="368"/>
      <c r="IS382" s="368"/>
      <c r="IT382" s="368"/>
      <c r="IU382" s="368"/>
      <c r="IV382" s="368"/>
      <c r="IW382" s="368"/>
      <c r="IX382" s="368"/>
      <c r="IY382" s="368"/>
      <c r="IZ382" s="368"/>
      <c r="JA382" s="368"/>
      <c r="JB382" s="368"/>
      <c r="JC382" s="368"/>
      <c r="JD382" s="368"/>
      <c r="JE382" s="368"/>
      <c r="JF382" s="368"/>
      <c r="JG382" s="368"/>
      <c r="JH382" s="368"/>
      <c r="JI382" s="368"/>
      <c r="JJ382" s="368"/>
      <c r="JK382" s="368"/>
      <c r="JL382" s="368"/>
      <c r="JM382" s="368"/>
      <c r="JN382" s="368"/>
      <c r="JO382" s="368"/>
      <c r="JP382" s="368"/>
      <c r="JQ382" s="368"/>
      <c r="JR382" s="368"/>
      <c r="JS382" s="368"/>
      <c r="JT382" s="368"/>
      <c r="JU382" s="368"/>
      <c r="JV382" s="368"/>
      <c r="JW382" s="368"/>
      <c r="JX382" s="368"/>
      <c r="JY382" s="368"/>
      <c r="JZ382" s="368"/>
      <c r="KA382" s="368"/>
      <c r="KB382" s="368"/>
      <c r="KC382" s="368"/>
      <c r="KD382" s="368"/>
      <c r="KE382" s="368"/>
      <c r="KF382" s="368"/>
      <c r="KG382" s="368"/>
      <c r="KH382" s="368"/>
      <c r="KI382" s="368"/>
      <c r="KJ382" s="368"/>
      <c r="KK382" s="368"/>
      <c r="KL382" s="368"/>
      <c r="KM382" s="368"/>
      <c r="KN382" s="368"/>
      <c r="KO382" s="368"/>
      <c r="KP382" s="368"/>
      <c r="KQ382" s="368"/>
      <c r="KR382" s="368"/>
      <c r="KS382" s="368"/>
      <c r="KT382" s="368"/>
      <c r="KU382" s="368"/>
      <c r="KV382" s="368"/>
      <c r="KW382" s="368"/>
      <c r="KX382" s="368"/>
      <c r="LH382" s="368"/>
      <c r="LI382" s="368"/>
      <c r="LJ382" s="368"/>
      <c r="LK382" s="368"/>
      <c r="LL382" s="368"/>
      <c r="LM382" s="368"/>
      <c r="LN382" s="368"/>
      <c r="LO382" s="368"/>
      <c r="LP382" s="368"/>
      <c r="LQ382" s="368"/>
      <c r="LR382" s="368"/>
      <c r="LS382" s="368"/>
      <c r="LT382" s="368"/>
      <c r="LU382" s="368"/>
      <c r="LV382" s="368"/>
      <c r="LW382" s="368"/>
      <c r="LX382" s="368"/>
      <c r="LY382" s="368"/>
      <c r="LZ382" s="368"/>
      <c r="MA382" s="368"/>
      <c r="MB382" s="368"/>
      <c r="MC382" s="368"/>
      <c r="MD382" s="368"/>
      <c r="ME382" s="368"/>
      <c r="MF382" s="368"/>
      <c r="MG382" s="368"/>
      <c r="MH382" s="368"/>
      <c r="MI382" s="368"/>
      <c r="MJ382" s="368"/>
      <c r="MK382" s="368"/>
      <c r="ML382" s="368"/>
      <c r="MM382" s="368"/>
      <c r="MN382" s="368"/>
      <c r="MO382" s="368"/>
      <c r="MP382" s="368"/>
      <c r="MQ382" s="368"/>
      <c r="MR382" s="368"/>
      <c r="MS382" s="368"/>
      <c r="MT382" s="368"/>
      <c r="MU382" s="368"/>
      <c r="MV382" s="368"/>
      <c r="MW382" s="368"/>
      <c r="MX382" s="368"/>
      <c r="MY382" s="368"/>
      <c r="MZ382" s="368"/>
      <c r="NA382" s="368"/>
      <c r="NB382" s="368"/>
      <c r="NC382" s="368"/>
      <c r="ND382" s="368"/>
      <c r="NE382" s="368"/>
      <c r="NF382" s="368"/>
      <c r="NG382" s="368"/>
      <c r="NH382" s="368"/>
      <c r="NI382" s="368"/>
      <c r="NJ382" s="368"/>
      <c r="NK382" s="368"/>
      <c r="NL382" s="368"/>
      <c r="NM382" s="368"/>
      <c r="NN382" s="368"/>
      <c r="NO382" s="368"/>
      <c r="NP382" s="368"/>
      <c r="NQ382" s="368"/>
      <c r="NR382" s="368"/>
      <c r="NS382" s="368"/>
      <c r="NT382" s="368"/>
      <c r="NU382" s="368"/>
      <c r="NV382" s="368"/>
      <c r="NW382" s="368"/>
      <c r="NX382" s="368"/>
      <c r="NY382" s="368"/>
      <c r="NZ382" s="368"/>
      <c r="OA382" s="368"/>
      <c r="OB382" s="368"/>
      <c r="OC382" s="368"/>
      <c r="OD382" s="368"/>
      <c r="OE382" s="368"/>
      <c r="OF382" s="368"/>
      <c r="OG382" s="368"/>
      <c r="OH382" s="368"/>
      <c r="OI382" s="368"/>
      <c r="OJ382" s="368"/>
      <c r="OK382" s="368"/>
      <c r="OL382" s="368"/>
      <c r="OM382" s="368"/>
      <c r="ON382" s="368"/>
      <c r="OO382" s="368"/>
      <c r="OP382" s="368"/>
      <c r="OQ382" s="368"/>
      <c r="OR382" s="368"/>
      <c r="OS382" s="368"/>
      <c r="OT382" s="368"/>
      <c r="OU382" s="368"/>
      <c r="OV382" s="368"/>
      <c r="OW382" s="368"/>
      <c r="OX382" s="368"/>
      <c r="OY382" s="368"/>
      <c r="OZ382" s="368"/>
      <c r="PA382" s="368"/>
      <c r="PB382" s="368"/>
      <c r="PC382" s="368"/>
      <c r="PD382" s="368"/>
      <c r="PE382" s="368"/>
      <c r="PF382" s="368"/>
      <c r="PG382" s="368"/>
      <c r="PH382" s="368"/>
      <c r="PI382" s="368"/>
      <c r="PJ382" s="368"/>
      <c r="PK382" s="368"/>
      <c r="PL382" s="368"/>
      <c r="PM382" s="368"/>
      <c r="PN382" s="368"/>
      <c r="PO382" s="368"/>
      <c r="PP382" s="368"/>
      <c r="PQ382" s="368"/>
      <c r="PR382" s="368"/>
      <c r="PS382" s="368"/>
      <c r="PT382" s="368"/>
      <c r="PU382" s="368"/>
      <c r="PV382" s="368"/>
      <c r="PW382" s="368"/>
      <c r="PX382" s="368"/>
      <c r="PY382" s="368"/>
      <c r="PZ382" s="368"/>
      <c r="QA382" s="368"/>
      <c r="QB382" s="368"/>
      <c r="QC382" s="368"/>
      <c r="QD382" s="368"/>
      <c r="QE382" s="368"/>
      <c r="QF382" s="368"/>
      <c r="QG382" s="368"/>
      <c r="QH382" s="368"/>
      <c r="QI382" s="368"/>
      <c r="QJ382" s="368"/>
      <c r="QK382" s="368"/>
      <c r="QL382" s="368"/>
      <c r="QM382" s="368"/>
      <c r="QN382" s="368"/>
      <c r="QO382" s="368"/>
      <c r="QP382" s="368"/>
      <c r="QQ382" s="368"/>
      <c r="QR382" s="368"/>
      <c r="QS382" s="368"/>
      <c r="QT382" s="368"/>
      <c r="QU382" s="368"/>
      <c r="QV382" s="368"/>
      <c r="QW382" s="368"/>
      <c r="QX382" s="368"/>
      <c r="QY382" s="368"/>
      <c r="QZ382" s="368"/>
      <c r="RA382" s="368"/>
      <c r="RB382" s="368"/>
      <c r="RC382" s="368"/>
      <c r="RD382" s="368"/>
      <c r="RE382" s="368"/>
      <c r="RF382" s="368"/>
      <c r="RG382" s="368"/>
      <c r="RH382" s="368"/>
      <c r="RI382" s="368"/>
      <c r="RJ382" s="368"/>
      <c r="RK382" s="368"/>
      <c r="RL382" s="368"/>
      <c r="RM382" s="368"/>
      <c r="RN382" s="368"/>
      <c r="RO382" s="368"/>
      <c r="RP382" s="368"/>
      <c r="RQ382" s="368"/>
      <c r="RR382" s="368"/>
      <c r="RS382" s="368"/>
      <c r="RT382" s="368"/>
      <c r="RU382" s="368"/>
      <c r="RV382" s="368"/>
      <c r="RW382" s="368"/>
      <c r="RX382" s="368"/>
      <c r="RY382" s="368"/>
      <c r="RZ382" s="368"/>
      <c r="SA382" s="368"/>
      <c r="SB382" s="368"/>
      <c r="SC382" s="368"/>
      <c r="SD382" s="368"/>
      <c r="SE382" s="368"/>
      <c r="SF382" s="368"/>
      <c r="SG382" s="368"/>
    </row>
    <row r="383" spans="1:501">
      <c r="A383" s="368"/>
      <c r="B383" s="368"/>
      <c r="C383" s="368"/>
      <c r="D383" s="368"/>
      <c r="E383" s="368"/>
      <c r="F383" s="368"/>
      <c r="G383" s="368"/>
      <c r="H383" s="368"/>
      <c r="I383" s="368"/>
      <c r="J383" s="368"/>
      <c r="K383" s="368"/>
      <c r="L383" s="368"/>
      <c r="M383" s="368"/>
      <c r="N383" s="368"/>
      <c r="O383" s="385"/>
      <c r="P383" s="368"/>
      <c r="Q383" s="368"/>
      <c r="R383" s="368"/>
      <c r="S383" s="368"/>
      <c r="T383" s="368"/>
      <c r="U383" s="368"/>
      <c r="V383" s="368"/>
      <c r="W383" s="368"/>
      <c r="X383" s="368"/>
      <c r="Y383" s="368"/>
      <c r="Z383" s="368"/>
      <c r="AA383" s="368"/>
      <c r="AB383" s="368"/>
      <c r="AC383" s="368"/>
      <c r="AD383" s="368"/>
      <c r="AE383" s="368"/>
      <c r="AF383" s="368"/>
      <c r="AG383" s="368"/>
      <c r="AH383" s="98" t="s">
        <v>397</v>
      </c>
      <c r="AI383" s="98" t="s">
        <v>397</v>
      </c>
      <c r="AJ383" s="98" t="s">
        <v>397</v>
      </c>
      <c r="AK383" s="98" t="s">
        <v>397</v>
      </c>
      <c r="AL383" s="98" t="s">
        <v>397</v>
      </c>
      <c r="AM383" s="98" t="s">
        <v>397</v>
      </c>
      <c r="AN383" s="98" t="s">
        <v>397</v>
      </c>
      <c r="AO383" s="98" t="s">
        <v>397</v>
      </c>
      <c r="AP383" s="98" t="s">
        <v>397</v>
      </c>
      <c r="AQ383" s="98" t="s">
        <v>397</v>
      </c>
      <c r="AR383" s="98" t="s">
        <v>397</v>
      </c>
      <c r="AS383" s="98" t="s">
        <v>397</v>
      </c>
      <c r="AT383" s="98" t="s">
        <v>397</v>
      </c>
      <c r="AU383" s="98" t="s">
        <v>397</v>
      </c>
      <c r="AV383" s="98" t="s">
        <v>397</v>
      </c>
      <c r="AW383" s="98" t="s">
        <v>397</v>
      </c>
      <c r="AX383" s="98" t="s">
        <v>397</v>
      </c>
      <c r="AY383" s="98" t="s">
        <v>397</v>
      </c>
      <c r="AZ383" s="98" t="s">
        <v>397</v>
      </c>
      <c r="BA383" s="98" t="s">
        <v>397</v>
      </c>
      <c r="BB383" s="98" t="s">
        <v>397</v>
      </c>
      <c r="BC383" s="98" t="s">
        <v>397</v>
      </c>
      <c r="BD383" s="98" t="s">
        <v>397</v>
      </c>
      <c r="BE383" s="98" t="s">
        <v>397</v>
      </c>
      <c r="BF383" s="98" t="s">
        <v>397</v>
      </c>
      <c r="BG383" s="98" t="s">
        <v>397</v>
      </c>
      <c r="BH383" s="98" t="s">
        <v>397</v>
      </c>
      <c r="BI383" s="98" t="s">
        <v>397</v>
      </c>
      <c r="BJ383" s="98" t="s">
        <v>397</v>
      </c>
      <c r="BK383" s="98" t="s">
        <v>397</v>
      </c>
      <c r="BL383" s="98" t="s">
        <v>397</v>
      </c>
      <c r="BM383" s="98" t="s">
        <v>397</v>
      </c>
      <c r="BN383" s="98" t="s">
        <v>397</v>
      </c>
      <c r="BO383" s="98" t="s">
        <v>397</v>
      </c>
      <c r="BP383" s="98" t="s">
        <v>397</v>
      </c>
      <c r="BQ383" s="98" t="s">
        <v>397</v>
      </c>
      <c r="BR383" s="98" t="s">
        <v>397</v>
      </c>
      <c r="BS383" s="98" t="s">
        <v>397</v>
      </c>
      <c r="BT383" s="98" t="s">
        <v>397</v>
      </c>
      <c r="BU383" s="98" t="s">
        <v>397</v>
      </c>
      <c r="BV383" s="98" t="s">
        <v>397</v>
      </c>
      <c r="BW383" s="98" t="s">
        <v>397</v>
      </c>
      <c r="BX383" s="98" t="s">
        <v>397</v>
      </c>
      <c r="BY383" s="98" t="s">
        <v>397</v>
      </c>
      <c r="BZ383" s="98" t="s">
        <v>397</v>
      </c>
      <c r="CA383" s="98"/>
      <c r="CB383" s="98"/>
      <c r="CC383" s="98"/>
      <c r="CD383" s="98"/>
      <c r="CE383" s="98"/>
      <c r="CF383" s="98"/>
      <c r="CG383" s="98"/>
      <c r="CH383" s="98"/>
      <c r="CI383" s="98"/>
      <c r="CJ383" s="98"/>
      <c r="CK383" s="98"/>
      <c r="CL383" s="98"/>
      <c r="CM383" s="98"/>
      <c r="CN383" s="98"/>
      <c r="CO383" s="98"/>
      <c r="CP383" s="98"/>
      <c r="CQ383" s="98"/>
      <c r="CR383" s="98"/>
      <c r="CS383" s="98"/>
      <c r="CT383" s="98"/>
      <c r="CU383" s="98"/>
      <c r="CV383" s="98"/>
      <c r="CW383" s="98"/>
      <c r="CX383" s="98"/>
      <c r="CY383" s="98"/>
      <c r="CZ383" s="98"/>
      <c r="DA383" s="98"/>
      <c r="DB383" s="98"/>
      <c r="DV383" s="368"/>
      <c r="DW383" s="368"/>
      <c r="DX383" s="368"/>
      <c r="DY383" s="368"/>
      <c r="DZ383" s="368"/>
      <c r="EA383" s="368"/>
      <c r="EB383" s="368"/>
      <c r="EC383" s="368"/>
      <c r="ED383" s="368"/>
      <c r="EE383" s="368"/>
      <c r="EF383" s="368"/>
      <c r="EG383" s="368"/>
      <c r="EH383" s="368"/>
      <c r="EI383" s="368"/>
      <c r="EJ383" s="368"/>
      <c r="EK383" s="368"/>
      <c r="EL383" s="368"/>
      <c r="EM383" s="368"/>
      <c r="EN383" s="368"/>
      <c r="EO383" s="368"/>
      <c r="EP383" s="368"/>
      <c r="EQ383" s="368"/>
      <c r="ER383" s="368"/>
      <c r="ES383" s="368"/>
      <c r="ET383" s="368"/>
      <c r="EU383" s="368"/>
      <c r="EV383" s="368"/>
      <c r="EW383" s="368"/>
      <c r="EX383" s="368"/>
      <c r="EY383" s="368"/>
      <c r="EZ383" s="368"/>
      <c r="FA383" s="368"/>
      <c r="FB383" s="368"/>
      <c r="FC383" s="368"/>
      <c r="FD383" s="368"/>
      <c r="FE383" s="368"/>
      <c r="FF383" s="368"/>
      <c r="FG383" s="368"/>
      <c r="FH383" s="368"/>
      <c r="FI383" s="368"/>
      <c r="FJ383" s="368"/>
      <c r="FK383" s="368"/>
      <c r="FL383" s="368"/>
      <c r="FM383" s="368"/>
      <c r="FN383" s="368"/>
      <c r="FO383" s="368"/>
      <c r="FP383" s="368"/>
      <c r="FQ383" s="368"/>
      <c r="FR383" s="368"/>
      <c r="FS383" s="368"/>
      <c r="FT383" s="368"/>
      <c r="FU383" s="368"/>
      <c r="FV383" s="368"/>
      <c r="FW383" s="368"/>
      <c r="FX383" s="368"/>
      <c r="FY383" s="368"/>
      <c r="FZ383" s="368"/>
      <c r="GA383" s="368"/>
      <c r="GB383" s="368"/>
      <c r="GC383" s="368"/>
      <c r="GD383" s="368"/>
      <c r="GE383" s="368"/>
      <c r="GF383" s="368"/>
      <c r="GG383" s="368"/>
      <c r="GH383" s="368"/>
      <c r="GI383" s="368"/>
      <c r="GJ383" s="368"/>
      <c r="GK383" s="368"/>
      <c r="GL383" s="368"/>
      <c r="GM383" s="368"/>
      <c r="GN383" s="368"/>
      <c r="GO383" s="368"/>
      <c r="GP383" s="368"/>
      <c r="GQ383" s="368"/>
      <c r="GR383" s="368"/>
      <c r="GS383" s="368"/>
      <c r="GT383" s="368"/>
      <c r="GU383" s="368"/>
      <c r="GV383" s="368"/>
      <c r="GW383" s="368"/>
      <c r="GX383" s="368"/>
      <c r="GY383" s="368"/>
      <c r="GZ383" s="368"/>
      <c r="HA383" s="368"/>
      <c r="HB383" s="368"/>
      <c r="HC383" s="368"/>
      <c r="HD383" s="368"/>
      <c r="HE383" s="368"/>
      <c r="HF383" s="368"/>
      <c r="HG383" s="368"/>
      <c r="HH383" s="368"/>
      <c r="HI383" s="368"/>
      <c r="HJ383" s="368"/>
      <c r="HK383" s="368"/>
      <c r="HL383" s="368"/>
      <c r="HM383" s="368"/>
      <c r="HN383" s="368"/>
      <c r="HO383" s="368"/>
      <c r="HP383" s="368"/>
      <c r="HQ383" s="368"/>
      <c r="HR383" s="368"/>
      <c r="HS383" s="368"/>
      <c r="HT383" s="368"/>
      <c r="HU383" s="368"/>
      <c r="HV383" s="368"/>
      <c r="HW383" s="368"/>
      <c r="HX383" s="368"/>
      <c r="HY383" s="368"/>
      <c r="HZ383" s="368"/>
      <c r="IA383" s="368"/>
      <c r="IB383" s="368"/>
      <c r="IC383" s="368"/>
      <c r="ID383" s="368"/>
      <c r="IE383" s="368"/>
      <c r="IF383" s="368"/>
      <c r="IG383" s="368"/>
      <c r="IH383" s="368"/>
      <c r="II383" s="368"/>
      <c r="IJ383" s="368"/>
      <c r="IK383" s="368"/>
      <c r="IL383" s="368"/>
      <c r="IM383" s="368"/>
      <c r="IN383" s="368"/>
      <c r="IO383" s="368"/>
      <c r="IP383" s="368"/>
      <c r="IQ383" s="368"/>
      <c r="IR383" s="368"/>
      <c r="IS383" s="368"/>
      <c r="IT383" s="368"/>
      <c r="IU383" s="368"/>
      <c r="IV383" s="368"/>
      <c r="IW383" s="368"/>
      <c r="IX383" s="368"/>
      <c r="IY383" s="368"/>
      <c r="IZ383" s="368"/>
      <c r="JA383" s="368"/>
      <c r="JB383" s="368"/>
      <c r="JC383" s="368"/>
      <c r="JD383" s="368"/>
      <c r="JE383" s="368"/>
      <c r="JF383" s="368"/>
      <c r="JG383" s="368"/>
      <c r="JH383" s="368"/>
      <c r="JI383" s="368"/>
      <c r="JJ383" s="368"/>
      <c r="JK383" s="368"/>
      <c r="JL383" s="368"/>
      <c r="JM383" s="368"/>
      <c r="JN383" s="368"/>
      <c r="JO383" s="368"/>
      <c r="JP383" s="368"/>
      <c r="JQ383" s="368"/>
      <c r="JR383" s="368"/>
      <c r="JS383" s="368"/>
      <c r="JT383" s="368"/>
      <c r="JU383" s="368"/>
      <c r="JV383" s="368"/>
      <c r="JW383" s="368"/>
      <c r="JX383" s="368"/>
      <c r="JY383" s="368"/>
      <c r="JZ383" s="368"/>
      <c r="KA383" s="368"/>
      <c r="KB383" s="368"/>
      <c r="KC383" s="368"/>
      <c r="KD383" s="368"/>
      <c r="KE383" s="368"/>
      <c r="KF383" s="368"/>
      <c r="KG383" s="368"/>
      <c r="KH383" s="368"/>
      <c r="KI383" s="368"/>
      <c r="KJ383" s="368"/>
      <c r="KK383" s="368"/>
      <c r="KL383" s="368"/>
      <c r="KM383" s="368"/>
      <c r="KN383" s="368"/>
      <c r="KO383" s="368"/>
      <c r="KP383" s="368"/>
      <c r="KQ383" s="368"/>
      <c r="KR383" s="368"/>
      <c r="KS383" s="368"/>
      <c r="KT383" s="368"/>
      <c r="KU383" s="368"/>
      <c r="KV383" s="368"/>
      <c r="KW383" s="368"/>
      <c r="KX383" s="368"/>
      <c r="LH383" s="368"/>
      <c r="LI383" s="368"/>
      <c r="LJ383" s="368"/>
      <c r="LK383" s="368"/>
      <c r="LL383" s="368"/>
      <c r="LM383" s="368"/>
      <c r="LN383" s="368"/>
      <c r="LO383" s="368"/>
      <c r="LP383" s="368"/>
      <c r="LQ383" s="368"/>
      <c r="LR383" s="368"/>
      <c r="LS383" s="368"/>
      <c r="LT383" s="368"/>
      <c r="LU383" s="368"/>
      <c r="LV383" s="368"/>
      <c r="LW383" s="368"/>
      <c r="LX383" s="368"/>
      <c r="LY383" s="368"/>
      <c r="LZ383" s="368"/>
      <c r="MA383" s="368"/>
      <c r="MB383" s="368"/>
      <c r="MC383" s="368"/>
      <c r="MD383" s="368"/>
      <c r="ME383" s="368"/>
      <c r="MF383" s="368"/>
      <c r="MG383" s="368"/>
      <c r="MH383" s="368"/>
      <c r="MI383" s="368"/>
      <c r="MJ383" s="368"/>
      <c r="MK383" s="368"/>
      <c r="ML383" s="368"/>
      <c r="MM383" s="368"/>
      <c r="MN383" s="368"/>
      <c r="MO383" s="368"/>
      <c r="MP383" s="368"/>
      <c r="MQ383" s="368"/>
      <c r="MR383" s="368"/>
      <c r="MS383" s="368"/>
      <c r="MT383" s="368"/>
      <c r="MU383" s="368"/>
      <c r="MV383" s="368"/>
      <c r="MW383" s="368"/>
      <c r="MX383" s="368"/>
      <c r="MY383" s="368"/>
      <c r="MZ383" s="368"/>
      <c r="NA383" s="368"/>
      <c r="NB383" s="368"/>
      <c r="NC383" s="368"/>
      <c r="ND383" s="368"/>
      <c r="NE383" s="368"/>
      <c r="NF383" s="368"/>
      <c r="NG383" s="368"/>
      <c r="NH383" s="368"/>
      <c r="NI383" s="368"/>
      <c r="NJ383" s="368"/>
      <c r="NK383" s="368"/>
      <c r="NL383" s="368"/>
      <c r="NM383" s="368"/>
      <c r="NN383" s="368"/>
      <c r="NO383" s="368"/>
      <c r="NP383" s="368"/>
      <c r="NQ383" s="368"/>
      <c r="NR383" s="368"/>
      <c r="NS383" s="368"/>
      <c r="NT383" s="368"/>
      <c r="NU383" s="368"/>
      <c r="NV383" s="368"/>
      <c r="NW383" s="368"/>
      <c r="NX383" s="368"/>
      <c r="NY383" s="368"/>
      <c r="NZ383" s="368"/>
      <c r="OA383" s="368"/>
      <c r="OB383" s="368"/>
      <c r="OC383" s="368"/>
      <c r="OD383" s="368"/>
      <c r="OE383" s="368"/>
      <c r="OF383" s="368"/>
      <c r="OG383" s="368"/>
      <c r="OH383" s="368"/>
      <c r="OI383" s="368"/>
      <c r="OJ383" s="368"/>
      <c r="OK383" s="368"/>
      <c r="OL383" s="368"/>
      <c r="OM383" s="368"/>
      <c r="ON383" s="368"/>
      <c r="OO383" s="368"/>
      <c r="OP383" s="368"/>
      <c r="OQ383" s="368"/>
      <c r="OR383" s="368"/>
      <c r="OS383" s="368"/>
      <c r="OT383" s="368"/>
      <c r="OU383" s="368"/>
      <c r="OV383" s="368"/>
      <c r="OW383" s="368"/>
      <c r="OX383" s="368"/>
      <c r="OY383" s="368"/>
      <c r="OZ383" s="368"/>
      <c r="PA383" s="368"/>
      <c r="PB383" s="368"/>
      <c r="PC383" s="368"/>
      <c r="PD383" s="368"/>
      <c r="PE383" s="368"/>
      <c r="PF383" s="368"/>
      <c r="PG383" s="368"/>
      <c r="PH383" s="368"/>
      <c r="PI383" s="368"/>
      <c r="PJ383" s="368"/>
      <c r="PK383" s="368"/>
      <c r="PL383" s="368"/>
      <c r="PM383" s="368"/>
      <c r="PN383" s="368"/>
      <c r="PO383" s="368"/>
      <c r="PP383" s="368"/>
      <c r="PQ383" s="368"/>
      <c r="PR383" s="368"/>
      <c r="PS383" s="368"/>
      <c r="PT383" s="368"/>
      <c r="PU383" s="368"/>
      <c r="PV383" s="368"/>
      <c r="PW383" s="368"/>
      <c r="PX383" s="368"/>
      <c r="PY383" s="368"/>
      <c r="PZ383" s="368"/>
      <c r="QA383" s="368"/>
      <c r="QB383" s="368"/>
      <c r="QC383" s="368"/>
      <c r="QD383" s="368"/>
      <c r="QE383" s="368"/>
      <c r="QF383" s="368"/>
      <c r="QG383" s="368"/>
      <c r="QH383" s="368"/>
      <c r="QI383" s="368"/>
      <c r="QJ383" s="368"/>
      <c r="QK383" s="368"/>
      <c r="QL383" s="368"/>
      <c r="QM383" s="368"/>
      <c r="QN383" s="368"/>
      <c r="QO383" s="368"/>
      <c r="QP383" s="368"/>
      <c r="QQ383" s="368"/>
      <c r="QR383" s="368"/>
      <c r="QS383" s="368"/>
      <c r="QT383" s="368"/>
      <c r="QU383" s="368"/>
      <c r="QV383" s="368"/>
      <c r="QW383" s="368"/>
      <c r="QX383" s="368"/>
      <c r="QY383" s="368"/>
      <c r="QZ383" s="368"/>
      <c r="RA383" s="368"/>
      <c r="RB383" s="368"/>
      <c r="RC383" s="368"/>
      <c r="RD383" s="368"/>
      <c r="RE383" s="368"/>
      <c r="RF383" s="368"/>
      <c r="RG383" s="368"/>
      <c r="RH383" s="368"/>
      <c r="RI383" s="368"/>
      <c r="RJ383" s="368"/>
      <c r="RK383" s="368"/>
      <c r="RL383" s="368"/>
      <c r="RM383" s="368"/>
      <c r="RN383" s="368"/>
      <c r="RO383" s="368"/>
      <c r="RP383" s="368"/>
      <c r="RQ383" s="368"/>
      <c r="RR383" s="368"/>
      <c r="RS383" s="368"/>
      <c r="RT383" s="368"/>
      <c r="RU383" s="368"/>
      <c r="RV383" s="368"/>
      <c r="RW383" s="368"/>
      <c r="RX383" s="368"/>
      <c r="RY383" s="368"/>
      <c r="RZ383" s="368"/>
      <c r="SA383" s="368"/>
      <c r="SB383" s="368"/>
      <c r="SC383" s="368"/>
      <c r="SD383" s="368"/>
      <c r="SE383" s="368"/>
      <c r="SF383" s="368"/>
      <c r="SG383" s="368"/>
    </row>
    <row r="384" spans="1:501">
      <c r="A384" s="368"/>
      <c r="B384" s="368"/>
      <c r="C384" s="368"/>
      <c r="D384" s="368"/>
      <c r="E384" s="368"/>
      <c r="F384" s="368"/>
      <c r="G384" s="368"/>
      <c r="H384" s="368"/>
      <c r="I384" s="368"/>
      <c r="J384" s="368"/>
      <c r="K384" s="368"/>
      <c r="L384" s="368"/>
      <c r="M384" s="368"/>
      <c r="N384" s="368"/>
      <c r="O384" s="385"/>
      <c r="P384" s="368"/>
      <c r="Q384" s="368"/>
      <c r="R384" s="368"/>
      <c r="S384" s="368"/>
      <c r="T384" s="368"/>
      <c r="U384" s="368"/>
      <c r="V384" s="368"/>
      <c r="W384" s="368"/>
      <c r="X384" s="368"/>
      <c r="Y384" s="368"/>
      <c r="Z384" s="368"/>
      <c r="AA384" s="368"/>
      <c r="AB384" s="368"/>
      <c r="AC384" s="368"/>
      <c r="AD384" s="368"/>
      <c r="AE384" s="368"/>
      <c r="AF384" s="368"/>
      <c r="AG384" s="368"/>
      <c r="AH384" s="98" t="s">
        <v>397</v>
      </c>
      <c r="AI384" s="98" t="s">
        <v>397</v>
      </c>
      <c r="AJ384" s="98" t="s">
        <v>397</v>
      </c>
      <c r="AK384" s="98" t="s">
        <v>397</v>
      </c>
      <c r="AL384" s="98" t="s">
        <v>397</v>
      </c>
      <c r="AM384" s="98" t="s">
        <v>397</v>
      </c>
      <c r="AN384" s="98" t="s">
        <v>397</v>
      </c>
      <c r="AO384" s="98" t="s">
        <v>397</v>
      </c>
      <c r="AP384" s="98" t="s">
        <v>397</v>
      </c>
      <c r="AQ384" s="98" t="s">
        <v>397</v>
      </c>
      <c r="AR384" s="98" t="s">
        <v>397</v>
      </c>
      <c r="AS384" s="98" t="s">
        <v>397</v>
      </c>
      <c r="AT384" s="98" t="s">
        <v>397</v>
      </c>
      <c r="AU384" s="98" t="s">
        <v>397</v>
      </c>
      <c r="AV384" s="98" t="s">
        <v>397</v>
      </c>
      <c r="AW384" s="98" t="s">
        <v>397</v>
      </c>
      <c r="AX384" s="98" t="s">
        <v>397</v>
      </c>
      <c r="AY384" s="98" t="s">
        <v>397</v>
      </c>
      <c r="AZ384" s="98" t="s">
        <v>397</v>
      </c>
      <c r="BA384" s="98" t="s">
        <v>397</v>
      </c>
      <c r="BB384" s="98" t="s">
        <v>397</v>
      </c>
      <c r="BC384" s="98" t="s">
        <v>397</v>
      </c>
      <c r="BD384" s="98" t="s">
        <v>397</v>
      </c>
      <c r="BE384" s="98" t="s">
        <v>397</v>
      </c>
      <c r="BF384" s="98" t="s">
        <v>397</v>
      </c>
      <c r="BG384" s="98" t="s">
        <v>397</v>
      </c>
      <c r="BH384" s="98" t="s">
        <v>397</v>
      </c>
      <c r="BI384" s="98" t="s">
        <v>397</v>
      </c>
      <c r="BJ384" s="98" t="s">
        <v>397</v>
      </c>
      <c r="BK384" s="98" t="s">
        <v>397</v>
      </c>
      <c r="BL384" s="98" t="s">
        <v>397</v>
      </c>
      <c r="BM384" s="98" t="s">
        <v>397</v>
      </c>
      <c r="BN384" s="98" t="s">
        <v>397</v>
      </c>
      <c r="BO384" s="98" t="s">
        <v>397</v>
      </c>
      <c r="BP384" s="98" t="s">
        <v>397</v>
      </c>
      <c r="BQ384" s="98" t="s">
        <v>397</v>
      </c>
      <c r="BR384" s="98" t="s">
        <v>397</v>
      </c>
      <c r="BS384" s="98" t="s">
        <v>397</v>
      </c>
      <c r="BT384" s="98" t="s">
        <v>397</v>
      </c>
      <c r="BU384" s="98" t="s">
        <v>397</v>
      </c>
      <c r="BV384" s="98" t="s">
        <v>397</v>
      </c>
      <c r="BW384" s="98" t="s">
        <v>397</v>
      </c>
      <c r="BX384" s="98" t="s">
        <v>397</v>
      </c>
      <c r="BY384" s="98" t="s">
        <v>397</v>
      </c>
      <c r="BZ384" s="98" t="s">
        <v>397</v>
      </c>
      <c r="CA384" s="98"/>
      <c r="CB384" s="98"/>
      <c r="CC384" s="98"/>
      <c r="CD384" s="98"/>
      <c r="CE384" s="98"/>
      <c r="CF384" s="98"/>
      <c r="CG384" s="98"/>
      <c r="CH384" s="98"/>
      <c r="CI384" s="98"/>
      <c r="CJ384" s="98"/>
      <c r="CK384" s="98"/>
      <c r="CL384" s="98"/>
      <c r="CM384" s="98"/>
      <c r="CN384" s="98"/>
      <c r="CO384" s="98"/>
      <c r="CP384" s="98"/>
      <c r="CQ384" s="98"/>
      <c r="CR384" s="98"/>
      <c r="CS384" s="98"/>
      <c r="CT384" s="98"/>
      <c r="CU384" s="98"/>
      <c r="CV384" s="98"/>
      <c r="CW384" s="98"/>
      <c r="CX384" s="98"/>
      <c r="CY384" s="98"/>
      <c r="CZ384" s="98"/>
      <c r="DA384" s="98"/>
      <c r="DB384" s="98"/>
      <c r="DV384" s="368"/>
      <c r="DW384" s="368"/>
      <c r="DX384" s="368"/>
      <c r="DY384" s="368"/>
      <c r="DZ384" s="368"/>
      <c r="EA384" s="368"/>
      <c r="EB384" s="368"/>
      <c r="EC384" s="368"/>
      <c r="ED384" s="368"/>
      <c r="EE384" s="368"/>
      <c r="EF384" s="368"/>
      <c r="EG384" s="368"/>
      <c r="EH384" s="368"/>
      <c r="EI384" s="368"/>
      <c r="EJ384" s="368"/>
      <c r="EK384" s="368"/>
      <c r="EL384" s="368"/>
      <c r="EM384" s="368"/>
      <c r="EN384" s="368"/>
      <c r="EO384" s="368"/>
      <c r="EP384" s="368"/>
      <c r="EQ384" s="368"/>
      <c r="ER384" s="368"/>
      <c r="ES384" s="368"/>
      <c r="ET384" s="368"/>
      <c r="EU384" s="368"/>
      <c r="EV384" s="368"/>
      <c r="EW384" s="368"/>
      <c r="EX384" s="368"/>
      <c r="EY384" s="368"/>
      <c r="EZ384" s="368"/>
      <c r="FA384" s="368"/>
      <c r="FB384" s="368"/>
      <c r="FC384" s="368"/>
      <c r="FD384" s="368"/>
      <c r="FE384" s="368"/>
      <c r="FF384" s="368"/>
      <c r="FG384" s="368"/>
      <c r="FH384" s="368"/>
      <c r="FI384" s="368"/>
      <c r="FJ384" s="368"/>
      <c r="FK384" s="368"/>
      <c r="FL384" s="368"/>
      <c r="FM384" s="368"/>
      <c r="FN384" s="368"/>
      <c r="FO384" s="368"/>
      <c r="FP384" s="368"/>
      <c r="FQ384" s="368"/>
      <c r="FR384" s="368"/>
      <c r="FS384" s="368"/>
      <c r="FT384" s="368"/>
      <c r="FU384" s="368"/>
      <c r="FV384" s="368"/>
      <c r="FW384" s="368"/>
      <c r="FX384" s="368"/>
      <c r="FY384" s="368"/>
      <c r="FZ384" s="368"/>
      <c r="GA384" s="368"/>
      <c r="GB384" s="368"/>
      <c r="GC384" s="368"/>
      <c r="GD384" s="368"/>
      <c r="GE384" s="368"/>
      <c r="GF384" s="368"/>
      <c r="GG384" s="368"/>
      <c r="GH384" s="368"/>
      <c r="GI384" s="368"/>
      <c r="GJ384" s="368"/>
      <c r="GK384" s="368"/>
      <c r="GL384" s="368"/>
      <c r="GM384" s="368"/>
      <c r="GN384" s="368"/>
      <c r="GO384" s="368"/>
      <c r="GP384" s="368"/>
      <c r="GQ384" s="368"/>
      <c r="GR384" s="368"/>
      <c r="GS384" s="368"/>
      <c r="GT384" s="368"/>
      <c r="GU384" s="368"/>
      <c r="GV384" s="368"/>
      <c r="GW384" s="368"/>
      <c r="GX384" s="368"/>
      <c r="GY384" s="368"/>
      <c r="GZ384" s="368"/>
      <c r="HA384" s="368"/>
      <c r="HB384" s="368"/>
      <c r="HC384" s="368"/>
      <c r="HD384" s="368"/>
      <c r="HE384" s="368"/>
      <c r="HF384" s="368"/>
      <c r="HG384" s="368"/>
      <c r="HH384" s="368"/>
      <c r="HI384" s="368"/>
      <c r="HJ384" s="368"/>
      <c r="HK384" s="368"/>
      <c r="HL384" s="368"/>
      <c r="HM384" s="368"/>
      <c r="HN384" s="368"/>
      <c r="HO384" s="368"/>
      <c r="HP384" s="368"/>
      <c r="HQ384" s="368"/>
      <c r="HR384" s="368"/>
      <c r="HS384" s="368"/>
      <c r="HT384" s="368"/>
      <c r="HU384" s="368"/>
      <c r="HV384" s="368"/>
      <c r="HW384" s="368"/>
      <c r="HX384" s="368"/>
      <c r="HY384" s="368"/>
      <c r="HZ384" s="368"/>
      <c r="IA384" s="368"/>
      <c r="IB384" s="368"/>
      <c r="IC384" s="368"/>
      <c r="ID384" s="368"/>
      <c r="IE384" s="368"/>
      <c r="IF384" s="368"/>
      <c r="IG384" s="368"/>
      <c r="IH384" s="368"/>
      <c r="II384" s="368"/>
      <c r="IJ384" s="368"/>
      <c r="IK384" s="368"/>
      <c r="IL384" s="368"/>
      <c r="IM384" s="368"/>
      <c r="IN384" s="368"/>
      <c r="IO384" s="368"/>
      <c r="IP384" s="368"/>
      <c r="IQ384" s="368"/>
      <c r="IR384" s="368"/>
      <c r="IS384" s="368"/>
      <c r="IT384" s="368"/>
      <c r="IU384" s="368"/>
      <c r="IV384" s="368"/>
      <c r="IW384" s="368"/>
      <c r="IX384" s="368"/>
      <c r="IY384" s="368"/>
      <c r="IZ384" s="368"/>
      <c r="JA384" s="368"/>
      <c r="JB384" s="368"/>
      <c r="JC384" s="368"/>
      <c r="JD384" s="368"/>
      <c r="JE384" s="368"/>
      <c r="JF384" s="368"/>
      <c r="JG384" s="368"/>
      <c r="JH384" s="368"/>
      <c r="JI384" s="368"/>
      <c r="JJ384" s="368"/>
      <c r="JK384" s="368"/>
      <c r="JL384" s="368"/>
      <c r="JM384" s="368"/>
      <c r="JN384" s="368"/>
      <c r="JO384" s="368"/>
      <c r="JP384" s="368"/>
      <c r="JQ384" s="368"/>
      <c r="JR384" s="368"/>
      <c r="JS384" s="368"/>
      <c r="JT384" s="368"/>
      <c r="JU384" s="368"/>
      <c r="JV384" s="368"/>
      <c r="JW384" s="368"/>
      <c r="JX384" s="368"/>
      <c r="JY384" s="368"/>
      <c r="JZ384" s="368"/>
      <c r="KA384" s="368"/>
      <c r="KB384" s="368"/>
      <c r="KC384" s="368"/>
      <c r="KD384" s="368"/>
      <c r="KE384" s="368"/>
      <c r="KF384" s="368"/>
      <c r="KG384" s="368"/>
      <c r="KH384" s="368"/>
      <c r="KI384" s="368"/>
      <c r="KJ384" s="368"/>
      <c r="KK384" s="368"/>
      <c r="KL384" s="368"/>
      <c r="KM384" s="368"/>
      <c r="KN384" s="368"/>
      <c r="KO384" s="368"/>
      <c r="KP384" s="368"/>
      <c r="KQ384" s="368"/>
      <c r="KR384" s="368"/>
      <c r="KS384" s="368"/>
      <c r="KT384" s="368"/>
      <c r="KU384" s="368"/>
      <c r="KV384" s="368"/>
      <c r="KW384" s="368"/>
      <c r="KX384" s="368"/>
      <c r="LH384" s="368"/>
      <c r="LI384" s="368"/>
      <c r="LJ384" s="368"/>
      <c r="LK384" s="368"/>
      <c r="LL384" s="368"/>
      <c r="LM384" s="368"/>
      <c r="LN384" s="368"/>
      <c r="LO384" s="368"/>
      <c r="LP384" s="368"/>
      <c r="LQ384" s="368"/>
      <c r="LR384" s="368"/>
      <c r="LS384" s="368"/>
      <c r="LT384" s="368"/>
      <c r="LU384" s="368"/>
      <c r="LV384" s="368"/>
      <c r="LW384" s="368"/>
      <c r="LX384" s="368"/>
      <c r="LY384" s="368"/>
      <c r="LZ384" s="368"/>
      <c r="MA384" s="368"/>
      <c r="MB384" s="368"/>
      <c r="MC384" s="368"/>
      <c r="MD384" s="368"/>
      <c r="ME384" s="368"/>
      <c r="MF384" s="368"/>
      <c r="MG384" s="368"/>
      <c r="MH384" s="368"/>
      <c r="MI384" s="368"/>
      <c r="MJ384" s="368"/>
      <c r="MK384" s="368"/>
      <c r="ML384" s="368"/>
      <c r="MM384" s="368"/>
      <c r="MN384" s="368"/>
      <c r="MO384" s="368"/>
      <c r="MP384" s="368"/>
      <c r="MQ384" s="368"/>
      <c r="MR384" s="368"/>
      <c r="MS384" s="368"/>
      <c r="MT384" s="368"/>
      <c r="MU384" s="368"/>
      <c r="MV384" s="368"/>
      <c r="MW384" s="368"/>
      <c r="MX384" s="368"/>
      <c r="MY384" s="368"/>
      <c r="MZ384" s="368"/>
      <c r="NA384" s="368"/>
      <c r="NB384" s="368"/>
      <c r="NC384" s="368"/>
      <c r="ND384" s="368"/>
      <c r="NE384" s="368"/>
      <c r="NF384" s="368"/>
      <c r="NG384" s="368"/>
      <c r="NH384" s="368"/>
      <c r="NI384" s="368"/>
      <c r="NJ384" s="368"/>
      <c r="NK384" s="368"/>
      <c r="NL384" s="368"/>
      <c r="NM384" s="368"/>
      <c r="NN384" s="368"/>
      <c r="NO384" s="368"/>
      <c r="NP384" s="368"/>
      <c r="NQ384" s="368"/>
      <c r="NR384" s="368"/>
      <c r="NS384" s="368"/>
      <c r="NT384" s="368"/>
      <c r="NU384" s="368"/>
      <c r="NV384" s="368"/>
      <c r="NW384" s="368"/>
      <c r="NX384" s="368"/>
      <c r="NY384" s="368"/>
      <c r="NZ384" s="368"/>
      <c r="OA384" s="368"/>
      <c r="OB384" s="368"/>
      <c r="OC384" s="368"/>
      <c r="OD384" s="368"/>
      <c r="OE384" s="368"/>
      <c r="OF384" s="368"/>
      <c r="OG384" s="368"/>
      <c r="OH384" s="368"/>
      <c r="OI384" s="368"/>
      <c r="OJ384" s="368"/>
      <c r="OK384" s="368"/>
      <c r="OL384" s="368"/>
      <c r="OM384" s="368"/>
      <c r="ON384" s="368"/>
      <c r="OO384" s="368"/>
      <c r="OP384" s="368"/>
      <c r="OQ384" s="368"/>
      <c r="OR384" s="368"/>
      <c r="OS384" s="368"/>
      <c r="OT384" s="368"/>
      <c r="OU384" s="368"/>
      <c r="OV384" s="368"/>
      <c r="OW384" s="368"/>
      <c r="OX384" s="368"/>
      <c r="OY384" s="368"/>
      <c r="OZ384" s="368"/>
      <c r="PA384" s="368"/>
      <c r="PB384" s="368"/>
      <c r="PC384" s="368"/>
      <c r="PD384" s="368"/>
      <c r="PE384" s="368"/>
      <c r="PF384" s="368"/>
      <c r="PG384" s="368"/>
      <c r="PH384" s="368"/>
      <c r="PI384" s="368"/>
      <c r="PJ384" s="368"/>
      <c r="PK384" s="368"/>
      <c r="PL384" s="368"/>
      <c r="PM384" s="368"/>
      <c r="PN384" s="368"/>
      <c r="PO384" s="368"/>
      <c r="PP384" s="368"/>
      <c r="PQ384" s="368"/>
      <c r="PR384" s="368"/>
      <c r="PS384" s="368"/>
      <c r="PT384" s="368"/>
      <c r="PU384" s="368"/>
      <c r="PV384" s="368"/>
      <c r="PW384" s="368"/>
      <c r="PX384" s="368"/>
      <c r="PY384" s="368"/>
      <c r="PZ384" s="368"/>
      <c r="QA384" s="368"/>
      <c r="QB384" s="368"/>
      <c r="QC384" s="368"/>
      <c r="QD384" s="368"/>
      <c r="QE384" s="368"/>
      <c r="QF384" s="368"/>
      <c r="QG384" s="368"/>
      <c r="QH384" s="368"/>
      <c r="QI384" s="368"/>
      <c r="QJ384" s="368"/>
      <c r="QK384" s="368"/>
      <c r="QL384" s="368"/>
      <c r="QM384" s="368"/>
      <c r="QN384" s="368"/>
      <c r="QO384" s="368"/>
      <c r="QP384" s="368"/>
      <c r="QQ384" s="368"/>
      <c r="QR384" s="368"/>
      <c r="QS384" s="368"/>
      <c r="QT384" s="368"/>
      <c r="QU384" s="368"/>
      <c r="QV384" s="368"/>
      <c r="QW384" s="368"/>
      <c r="QX384" s="368"/>
      <c r="QY384" s="368"/>
      <c r="QZ384" s="368"/>
      <c r="RA384" s="368"/>
      <c r="RB384" s="368"/>
      <c r="RC384" s="368"/>
      <c r="RD384" s="368"/>
      <c r="RE384" s="368"/>
      <c r="RF384" s="368"/>
      <c r="RG384" s="368"/>
      <c r="RH384" s="368"/>
      <c r="RI384" s="368"/>
      <c r="RJ384" s="368"/>
      <c r="RK384" s="368"/>
      <c r="RL384" s="368"/>
      <c r="RM384" s="368"/>
      <c r="RN384" s="368"/>
      <c r="RO384" s="368"/>
      <c r="RP384" s="368"/>
      <c r="RQ384" s="368"/>
      <c r="RR384" s="368"/>
      <c r="RS384" s="368"/>
      <c r="RT384" s="368"/>
      <c r="RU384" s="368"/>
      <c r="RV384" s="368"/>
      <c r="RW384" s="368"/>
      <c r="RX384" s="368"/>
      <c r="RY384" s="368"/>
      <c r="RZ384" s="368"/>
      <c r="SA384" s="368"/>
      <c r="SB384" s="368"/>
      <c r="SC384" s="368"/>
      <c r="SD384" s="368"/>
      <c r="SE384" s="368"/>
      <c r="SF384" s="368"/>
      <c r="SG384" s="368"/>
    </row>
    <row r="385" spans="1:501">
      <c r="A385" s="368"/>
      <c r="B385" s="368"/>
      <c r="C385" s="368"/>
      <c r="D385" s="368"/>
      <c r="E385" s="368"/>
      <c r="F385" s="368"/>
      <c r="G385" s="368"/>
      <c r="H385" s="368"/>
      <c r="I385" s="368"/>
      <c r="J385" s="368"/>
      <c r="K385" s="368"/>
      <c r="L385" s="368"/>
      <c r="M385" s="368"/>
      <c r="N385" s="368"/>
      <c r="O385" s="385"/>
      <c r="P385" s="368"/>
      <c r="Q385" s="368"/>
      <c r="R385" s="368"/>
      <c r="S385" s="368"/>
      <c r="T385" s="368"/>
      <c r="U385" s="368"/>
      <c r="V385" s="368"/>
      <c r="W385" s="368"/>
      <c r="X385" s="368"/>
      <c r="Y385" s="368"/>
      <c r="Z385" s="368"/>
      <c r="AA385" s="368"/>
      <c r="AB385" s="368"/>
      <c r="AC385" s="368"/>
      <c r="AD385" s="368"/>
      <c r="AE385" s="368"/>
      <c r="AF385" s="368"/>
      <c r="AG385" s="368"/>
      <c r="AH385" s="98" t="s">
        <v>397</v>
      </c>
      <c r="AI385" s="98" t="s">
        <v>397</v>
      </c>
      <c r="AJ385" s="98" t="s">
        <v>397</v>
      </c>
      <c r="AK385" s="98" t="s">
        <v>397</v>
      </c>
      <c r="AL385" s="98" t="s">
        <v>397</v>
      </c>
      <c r="AM385" s="98" t="s">
        <v>397</v>
      </c>
      <c r="AN385" s="98" t="s">
        <v>397</v>
      </c>
      <c r="AO385" s="98" t="s">
        <v>397</v>
      </c>
      <c r="AP385" s="98" t="s">
        <v>397</v>
      </c>
      <c r="AQ385" s="98" t="s">
        <v>397</v>
      </c>
      <c r="AR385" s="98" t="s">
        <v>397</v>
      </c>
      <c r="AS385" s="98" t="s">
        <v>397</v>
      </c>
      <c r="AT385" s="98" t="s">
        <v>397</v>
      </c>
      <c r="AU385" s="98" t="s">
        <v>397</v>
      </c>
      <c r="AV385" s="98" t="s">
        <v>397</v>
      </c>
      <c r="AW385" s="98" t="s">
        <v>397</v>
      </c>
      <c r="AX385" s="98" t="s">
        <v>397</v>
      </c>
      <c r="AY385" s="98" t="s">
        <v>397</v>
      </c>
      <c r="AZ385" s="98" t="s">
        <v>397</v>
      </c>
      <c r="BA385" s="98" t="s">
        <v>397</v>
      </c>
      <c r="BB385" s="98" t="s">
        <v>397</v>
      </c>
      <c r="BC385" s="98" t="s">
        <v>397</v>
      </c>
      <c r="BD385" s="98" t="s">
        <v>397</v>
      </c>
      <c r="BE385" s="98" t="s">
        <v>397</v>
      </c>
      <c r="BF385" s="98" t="s">
        <v>397</v>
      </c>
      <c r="BG385" s="98" t="s">
        <v>397</v>
      </c>
      <c r="BH385" s="98" t="s">
        <v>397</v>
      </c>
      <c r="BI385" s="98" t="s">
        <v>397</v>
      </c>
      <c r="BJ385" s="98" t="s">
        <v>397</v>
      </c>
      <c r="BK385" s="98" t="s">
        <v>397</v>
      </c>
      <c r="BL385" s="98" t="s">
        <v>397</v>
      </c>
      <c r="BM385" s="98" t="s">
        <v>397</v>
      </c>
      <c r="BN385" s="98" t="s">
        <v>397</v>
      </c>
      <c r="BO385" s="98" t="s">
        <v>397</v>
      </c>
      <c r="BP385" s="98" t="s">
        <v>397</v>
      </c>
      <c r="BQ385" s="98" t="s">
        <v>397</v>
      </c>
      <c r="BR385" s="98" t="s">
        <v>397</v>
      </c>
      <c r="BS385" s="98" t="s">
        <v>397</v>
      </c>
      <c r="BT385" s="98" t="s">
        <v>397</v>
      </c>
      <c r="BU385" s="98" t="s">
        <v>397</v>
      </c>
      <c r="BV385" s="98" t="s">
        <v>397</v>
      </c>
      <c r="BW385" s="98" t="s">
        <v>397</v>
      </c>
      <c r="BX385" s="98" t="s">
        <v>397</v>
      </c>
      <c r="BY385" s="98" t="s">
        <v>397</v>
      </c>
      <c r="BZ385" s="98" t="s">
        <v>397</v>
      </c>
      <c r="CA385" s="98"/>
      <c r="CB385" s="98"/>
      <c r="CC385" s="98"/>
      <c r="CD385" s="98"/>
      <c r="CE385" s="98"/>
      <c r="CF385" s="98"/>
      <c r="CG385" s="98"/>
      <c r="CH385" s="98"/>
      <c r="CI385" s="98"/>
      <c r="CJ385" s="98"/>
      <c r="CK385" s="98"/>
      <c r="CL385" s="98"/>
      <c r="CM385" s="98"/>
      <c r="CN385" s="98"/>
      <c r="CO385" s="98"/>
      <c r="CP385" s="98"/>
      <c r="CQ385" s="98"/>
      <c r="CR385" s="98"/>
      <c r="CS385" s="98"/>
      <c r="CT385" s="98"/>
      <c r="CU385" s="98"/>
      <c r="CV385" s="98"/>
      <c r="CW385" s="98"/>
      <c r="CX385" s="98"/>
      <c r="CY385" s="98"/>
      <c r="CZ385" s="98"/>
      <c r="DA385" s="98"/>
      <c r="DB385" s="98"/>
      <c r="DV385" s="368"/>
      <c r="DW385" s="368"/>
      <c r="DX385" s="368"/>
      <c r="DY385" s="368"/>
      <c r="DZ385" s="368"/>
      <c r="EA385" s="368"/>
      <c r="EB385" s="368"/>
      <c r="EC385" s="368"/>
      <c r="ED385" s="368"/>
      <c r="EE385" s="368"/>
      <c r="EF385" s="368"/>
      <c r="EG385" s="368"/>
      <c r="EH385" s="368"/>
      <c r="EI385" s="368"/>
      <c r="EJ385" s="368"/>
      <c r="EK385" s="368"/>
      <c r="EL385" s="368"/>
      <c r="EM385" s="368"/>
      <c r="EN385" s="368"/>
      <c r="EO385" s="368"/>
      <c r="EP385" s="368"/>
      <c r="EQ385" s="368"/>
      <c r="ER385" s="368"/>
      <c r="ES385" s="368"/>
      <c r="ET385" s="368"/>
      <c r="EU385" s="368"/>
      <c r="EV385" s="368"/>
      <c r="EW385" s="368"/>
      <c r="EX385" s="368"/>
      <c r="EY385" s="368"/>
      <c r="EZ385" s="368"/>
      <c r="FA385" s="368"/>
      <c r="FB385" s="368"/>
      <c r="FC385" s="368"/>
      <c r="FD385" s="368"/>
      <c r="FE385" s="368"/>
      <c r="FF385" s="368"/>
      <c r="FG385" s="368"/>
      <c r="FH385" s="368"/>
      <c r="FI385" s="368"/>
      <c r="FJ385" s="368"/>
      <c r="FK385" s="368"/>
      <c r="FL385" s="368"/>
      <c r="FM385" s="368"/>
      <c r="FN385" s="368"/>
      <c r="FO385" s="368"/>
      <c r="FP385" s="368"/>
      <c r="FQ385" s="368"/>
      <c r="FR385" s="368"/>
      <c r="FS385" s="368"/>
      <c r="FT385" s="368"/>
      <c r="FU385" s="368"/>
      <c r="FV385" s="368"/>
      <c r="FW385" s="368"/>
      <c r="FX385" s="368"/>
      <c r="FY385" s="368"/>
      <c r="FZ385" s="368"/>
      <c r="GA385" s="368"/>
      <c r="GB385" s="368"/>
      <c r="GC385" s="368"/>
      <c r="GD385" s="368"/>
      <c r="GE385" s="368"/>
      <c r="GF385" s="368"/>
      <c r="GG385" s="368"/>
      <c r="GH385" s="368"/>
      <c r="GI385" s="368"/>
      <c r="GJ385" s="368"/>
      <c r="GK385" s="368"/>
      <c r="GL385" s="368"/>
      <c r="GM385" s="368"/>
      <c r="GN385" s="368"/>
      <c r="GO385" s="368"/>
      <c r="GP385" s="368"/>
      <c r="GQ385" s="368"/>
      <c r="GR385" s="368"/>
      <c r="GS385" s="368"/>
      <c r="GT385" s="368"/>
      <c r="GU385" s="368"/>
      <c r="GV385" s="368"/>
      <c r="GW385" s="368"/>
      <c r="GX385" s="368"/>
      <c r="GY385" s="368"/>
      <c r="GZ385" s="368"/>
      <c r="HA385" s="368"/>
      <c r="HB385" s="368"/>
      <c r="HC385" s="368"/>
      <c r="HD385" s="368"/>
      <c r="HE385" s="368"/>
      <c r="HF385" s="368"/>
      <c r="HG385" s="368"/>
      <c r="HH385" s="368"/>
      <c r="HI385" s="368"/>
      <c r="HJ385" s="368"/>
      <c r="HK385" s="368"/>
      <c r="HL385" s="368"/>
      <c r="HM385" s="368"/>
      <c r="HN385" s="368"/>
      <c r="HO385" s="368"/>
      <c r="HP385" s="368"/>
      <c r="HQ385" s="368"/>
      <c r="HR385" s="368"/>
      <c r="HS385" s="368"/>
      <c r="HT385" s="368"/>
      <c r="HU385" s="368"/>
      <c r="HV385" s="368"/>
      <c r="HW385" s="368"/>
      <c r="HX385" s="368"/>
      <c r="HY385" s="368"/>
      <c r="HZ385" s="368"/>
      <c r="IA385" s="368"/>
      <c r="IB385" s="368"/>
      <c r="IC385" s="368"/>
      <c r="ID385" s="368"/>
      <c r="IE385" s="368"/>
      <c r="IF385" s="368"/>
      <c r="IG385" s="368"/>
      <c r="IH385" s="368"/>
      <c r="II385" s="368"/>
      <c r="IJ385" s="368"/>
      <c r="IK385" s="368"/>
      <c r="IL385" s="368"/>
      <c r="IM385" s="368"/>
      <c r="IN385" s="368"/>
      <c r="IO385" s="368"/>
      <c r="IP385" s="368"/>
      <c r="IQ385" s="368"/>
      <c r="IR385" s="368"/>
      <c r="IS385" s="368"/>
      <c r="IT385" s="368"/>
      <c r="IU385" s="368"/>
      <c r="IV385" s="368"/>
      <c r="IW385" s="368"/>
      <c r="IX385" s="368"/>
      <c r="IY385" s="368"/>
      <c r="IZ385" s="368"/>
      <c r="JA385" s="368"/>
      <c r="JB385" s="368"/>
      <c r="JC385" s="368"/>
      <c r="JD385" s="368"/>
      <c r="JE385" s="368"/>
      <c r="JF385" s="368"/>
      <c r="JG385" s="368"/>
      <c r="JH385" s="368"/>
      <c r="JI385" s="368"/>
      <c r="JJ385" s="368"/>
      <c r="JK385" s="368"/>
      <c r="JL385" s="368"/>
      <c r="JM385" s="368"/>
      <c r="JN385" s="368"/>
      <c r="JO385" s="368"/>
      <c r="JP385" s="368"/>
      <c r="JQ385" s="368"/>
      <c r="JR385" s="368"/>
      <c r="JS385" s="368"/>
      <c r="JT385" s="368"/>
      <c r="JU385" s="368"/>
      <c r="JV385" s="368"/>
      <c r="JW385" s="368"/>
      <c r="JX385" s="368"/>
      <c r="JY385" s="368"/>
      <c r="JZ385" s="368"/>
      <c r="KA385" s="368"/>
      <c r="KB385" s="368"/>
      <c r="KC385" s="368"/>
      <c r="KD385" s="368"/>
      <c r="KE385" s="368"/>
      <c r="KF385" s="368"/>
      <c r="KG385" s="368"/>
      <c r="KH385" s="368"/>
      <c r="KI385" s="368"/>
      <c r="KJ385" s="368"/>
      <c r="KK385" s="368"/>
      <c r="KL385" s="368"/>
      <c r="KM385" s="368"/>
      <c r="KN385" s="368"/>
      <c r="KO385" s="368"/>
      <c r="KP385" s="368"/>
      <c r="KQ385" s="368"/>
      <c r="KR385" s="368"/>
      <c r="KS385" s="368"/>
      <c r="KT385" s="368"/>
      <c r="KU385" s="368"/>
      <c r="KV385" s="368"/>
      <c r="KW385" s="368"/>
      <c r="KX385" s="368"/>
      <c r="LH385" s="368"/>
      <c r="LI385" s="368"/>
      <c r="LJ385" s="368"/>
      <c r="LK385" s="368"/>
      <c r="LL385" s="368"/>
      <c r="LM385" s="368"/>
      <c r="LN385" s="368"/>
      <c r="LO385" s="368"/>
      <c r="LP385" s="368"/>
      <c r="LQ385" s="368"/>
      <c r="LR385" s="368"/>
      <c r="LS385" s="368"/>
      <c r="LT385" s="368"/>
      <c r="LU385" s="368"/>
      <c r="LV385" s="368"/>
      <c r="LW385" s="368"/>
      <c r="LX385" s="368"/>
      <c r="LY385" s="368"/>
      <c r="LZ385" s="368"/>
      <c r="MA385" s="368"/>
      <c r="MB385" s="368"/>
      <c r="MC385" s="368"/>
      <c r="MD385" s="368"/>
      <c r="ME385" s="368"/>
      <c r="MF385" s="368"/>
      <c r="MG385" s="368"/>
      <c r="MH385" s="368"/>
      <c r="MI385" s="368"/>
      <c r="MJ385" s="368"/>
      <c r="MK385" s="368"/>
      <c r="ML385" s="368"/>
      <c r="MM385" s="368"/>
      <c r="MN385" s="368"/>
      <c r="MO385" s="368"/>
      <c r="MP385" s="368"/>
      <c r="MQ385" s="368"/>
      <c r="MR385" s="368"/>
      <c r="MS385" s="368"/>
      <c r="MT385" s="368"/>
      <c r="MU385" s="368"/>
      <c r="MV385" s="368"/>
      <c r="MW385" s="368"/>
      <c r="MX385" s="368"/>
      <c r="MY385" s="368"/>
      <c r="MZ385" s="368"/>
      <c r="NA385" s="368"/>
      <c r="NB385" s="368"/>
      <c r="NC385" s="368"/>
      <c r="ND385" s="368"/>
      <c r="NE385" s="368"/>
      <c r="NF385" s="368"/>
      <c r="NG385" s="368"/>
      <c r="NH385" s="368"/>
      <c r="NI385" s="368"/>
      <c r="NJ385" s="368"/>
      <c r="NK385" s="368"/>
      <c r="NL385" s="368"/>
      <c r="NM385" s="368"/>
      <c r="NN385" s="368"/>
      <c r="NO385" s="368"/>
      <c r="NP385" s="368"/>
      <c r="NQ385" s="368"/>
      <c r="NR385" s="368"/>
      <c r="NS385" s="368"/>
      <c r="NT385" s="368"/>
      <c r="NU385" s="368"/>
      <c r="NV385" s="368"/>
      <c r="NW385" s="368"/>
      <c r="NX385" s="368"/>
      <c r="NY385" s="368"/>
      <c r="NZ385" s="368"/>
      <c r="OA385" s="368"/>
      <c r="OB385" s="368"/>
      <c r="OC385" s="368"/>
      <c r="OD385" s="368"/>
      <c r="OE385" s="368"/>
      <c r="OF385" s="368"/>
      <c r="OG385" s="368"/>
      <c r="OH385" s="368"/>
      <c r="OI385" s="368"/>
      <c r="OJ385" s="368"/>
      <c r="OK385" s="368"/>
      <c r="OL385" s="368"/>
      <c r="OM385" s="368"/>
      <c r="ON385" s="368"/>
      <c r="OO385" s="368"/>
      <c r="OP385" s="368"/>
      <c r="OQ385" s="368"/>
      <c r="OR385" s="368"/>
      <c r="OS385" s="368"/>
      <c r="OT385" s="368"/>
      <c r="OU385" s="368"/>
      <c r="OV385" s="368"/>
      <c r="OW385" s="368"/>
      <c r="OX385" s="368"/>
      <c r="OY385" s="368"/>
      <c r="OZ385" s="368"/>
      <c r="PA385" s="368"/>
      <c r="PB385" s="368"/>
      <c r="PC385" s="368"/>
      <c r="PD385" s="368"/>
      <c r="PE385" s="368"/>
      <c r="PF385" s="368"/>
      <c r="PG385" s="368"/>
      <c r="PH385" s="368"/>
      <c r="PI385" s="368"/>
      <c r="PJ385" s="368"/>
      <c r="PK385" s="368"/>
      <c r="PL385" s="368"/>
      <c r="PM385" s="368"/>
      <c r="PN385" s="368"/>
      <c r="PO385" s="368"/>
      <c r="PP385" s="368"/>
      <c r="PQ385" s="368"/>
      <c r="PR385" s="368"/>
      <c r="PS385" s="368"/>
      <c r="PT385" s="368"/>
      <c r="PU385" s="368"/>
      <c r="PV385" s="368"/>
      <c r="PW385" s="368"/>
      <c r="PX385" s="368"/>
      <c r="PY385" s="368"/>
      <c r="PZ385" s="368"/>
      <c r="QA385" s="368"/>
      <c r="QB385" s="368"/>
      <c r="QC385" s="368"/>
      <c r="QD385" s="368"/>
      <c r="QE385" s="368"/>
      <c r="QF385" s="368"/>
      <c r="QG385" s="368"/>
      <c r="QH385" s="368"/>
      <c r="QI385" s="368"/>
      <c r="QJ385" s="368"/>
      <c r="QK385" s="368"/>
      <c r="QL385" s="368"/>
      <c r="QM385" s="368"/>
      <c r="QN385" s="368"/>
      <c r="QO385" s="368"/>
      <c r="QP385" s="368"/>
      <c r="QQ385" s="368"/>
      <c r="QR385" s="368"/>
      <c r="QS385" s="368"/>
      <c r="QT385" s="368"/>
      <c r="QU385" s="368"/>
      <c r="QV385" s="368"/>
      <c r="QW385" s="368"/>
      <c r="QX385" s="368"/>
      <c r="QY385" s="368"/>
      <c r="QZ385" s="368"/>
      <c r="RA385" s="368"/>
      <c r="RB385" s="368"/>
      <c r="RC385" s="368"/>
      <c r="RD385" s="368"/>
      <c r="RE385" s="368"/>
      <c r="RF385" s="368"/>
      <c r="RG385" s="368"/>
      <c r="RH385" s="368"/>
      <c r="RI385" s="368"/>
      <c r="RJ385" s="368"/>
      <c r="RK385" s="368"/>
      <c r="RL385" s="368"/>
      <c r="RM385" s="368"/>
      <c r="RN385" s="368"/>
      <c r="RO385" s="368"/>
      <c r="RP385" s="368"/>
      <c r="RQ385" s="368"/>
      <c r="RR385" s="368"/>
      <c r="RS385" s="368"/>
      <c r="RT385" s="368"/>
      <c r="RU385" s="368"/>
      <c r="RV385" s="368"/>
      <c r="RW385" s="368"/>
      <c r="RX385" s="368"/>
      <c r="RY385" s="368"/>
      <c r="RZ385" s="368"/>
      <c r="SA385" s="368"/>
      <c r="SB385" s="368"/>
      <c r="SC385" s="368"/>
      <c r="SD385" s="368"/>
      <c r="SE385" s="368"/>
      <c r="SF385" s="368"/>
      <c r="SG385" s="368"/>
    </row>
    <row r="386" spans="1:501">
      <c r="A386" s="368"/>
      <c r="B386" s="368"/>
      <c r="C386" s="368"/>
      <c r="D386" s="368"/>
      <c r="E386" s="368"/>
      <c r="F386" s="368"/>
      <c r="G386" s="368"/>
      <c r="H386" s="368"/>
      <c r="I386" s="368"/>
      <c r="J386" s="368"/>
      <c r="K386" s="368"/>
      <c r="L386" s="368"/>
      <c r="M386" s="368"/>
      <c r="N386" s="368"/>
      <c r="O386" s="385"/>
      <c r="P386" s="368"/>
      <c r="Q386" s="368"/>
      <c r="R386" s="368"/>
      <c r="S386" s="368"/>
      <c r="T386" s="368"/>
      <c r="U386" s="368"/>
      <c r="V386" s="368"/>
      <c r="W386" s="368"/>
      <c r="X386" s="368"/>
      <c r="Y386" s="368"/>
      <c r="Z386" s="368"/>
      <c r="AA386" s="368"/>
      <c r="AB386" s="368"/>
      <c r="AC386" s="368"/>
      <c r="AD386" s="368"/>
      <c r="AE386" s="368"/>
      <c r="AF386" s="368"/>
      <c r="AG386" s="368"/>
      <c r="AH386" s="98" t="s">
        <v>397</v>
      </c>
      <c r="AI386" s="98" t="s">
        <v>397</v>
      </c>
      <c r="AJ386" s="98" t="s">
        <v>397</v>
      </c>
      <c r="AK386" s="98" t="s">
        <v>397</v>
      </c>
      <c r="AL386" s="98" t="s">
        <v>397</v>
      </c>
      <c r="AM386" s="98" t="s">
        <v>397</v>
      </c>
      <c r="AN386" s="98" t="s">
        <v>397</v>
      </c>
      <c r="AO386" s="98" t="s">
        <v>397</v>
      </c>
      <c r="AP386" s="98" t="s">
        <v>397</v>
      </c>
      <c r="AQ386" s="98" t="s">
        <v>397</v>
      </c>
      <c r="AR386" s="98" t="s">
        <v>397</v>
      </c>
      <c r="AS386" s="98" t="s">
        <v>397</v>
      </c>
      <c r="AT386" s="98" t="s">
        <v>397</v>
      </c>
      <c r="AU386" s="98" t="s">
        <v>397</v>
      </c>
      <c r="AV386" s="98" t="s">
        <v>397</v>
      </c>
      <c r="AW386" s="98" t="s">
        <v>397</v>
      </c>
      <c r="AX386" s="98" t="s">
        <v>397</v>
      </c>
      <c r="AY386" s="98" t="s">
        <v>397</v>
      </c>
      <c r="AZ386" s="98" t="s">
        <v>397</v>
      </c>
      <c r="BA386" s="98" t="s">
        <v>397</v>
      </c>
      <c r="BB386" s="98" t="s">
        <v>397</v>
      </c>
      <c r="BC386" s="98" t="s">
        <v>397</v>
      </c>
      <c r="BD386" s="98" t="s">
        <v>397</v>
      </c>
      <c r="BE386" s="98" t="s">
        <v>397</v>
      </c>
      <c r="BF386" s="98" t="s">
        <v>397</v>
      </c>
      <c r="BG386" s="98" t="s">
        <v>397</v>
      </c>
      <c r="BH386" s="98" t="s">
        <v>397</v>
      </c>
      <c r="BI386" s="98" t="s">
        <v>397</v>
      </c>
      <c r="BJ386" s="98" t="s">
        <v>397</v>
      </c>
      <c r="BK386" s="98" t="s">
        <v>397</v>
      </c>
      <c r="BL386" s="98" t="s">
        <v>397</v>
      </c>
      <c r="BM386" s="98" t="s">
        <v>397</v>
      </c>
      <c r="BN386" s="98" t="s">
        <v>397</v>
      </c>
      <c r="BO386" s="98" t="s">
        <v>397</v>
      </c>
      <c r="BP386" s="98" t="s">
        <v>397</v>
      </c>
      <c r="BQ386" s="98" t="s">
        <v>397</v>
      </c>
      <c r="BR386" s="98" t="s">
        <v>397</v>
      </c>
      <c r="BS386" s="98" t="s">
        <v>397</v>
      </c>
      <c r="BT386" s="98" t="s">
        <v>397</v>
      </c>
      <c r="BU386" s="98" t="s">
        <v>397</v>
      </c>
      <c r="BV386" s="98" t="s">
        <v>397</v>
      </c>
      <c r="BW386" s="98" t="s">
        <v>397</v>
      </c>
      <c r="BX386" s="98" t="s">
        <v>397</v>
      </c>
      <c r="BY386" s="98" t="s">
        <v>397</v>
      </c>
      <c r="BZ386" s="98" t="s">
        <v>397</v>
      </c>
      <c r="CA386" s="98"/>
      <c r="CB386" s="98"/>
      <c r="CC386" s="98"/>
      <c r="CD386" s="98"/>
      <c r="CE386" s="98"/>
      <c r="CF386" s="98"/>
      <c r="CG386" s="98"/>
      <c r="CH386" s="98"/>
      <c r="CI386" s="98"/>
      <c r="CJ386" s="98"/>
      <c r="CK386" s="98"/>
      <c r="CL386" s="98"/>
      <c r="CM386" s="98"/>
      <c r="CN386" s="98"/>
      <c r="CO386" s="98"/>
      <c r="CP386" s="98"/>
      <c r="CQ386" s="98"/>
      <c r="CR386" s="98"/>
      <c r="CS386" s="98"/>
      <c r="CT386" s="98"/>
      <c r="CU386" s="98"/>
      <c r="CV386" s="98"/>
      <c r="CW386" s="98"/>
      <c r="CX386" s="98"/>
      <c r="CY386" s="98"/>
      <c r="CZ386" s="98"/>
      <c r="DA386" s="98"/>
      <c r="DB386" s="98"/>
      <c r="DV386" s="368"/>
      <c r="DW386" s="368"/>
      <c r="DX386" s="368"/>
      <c r="DY386" s="368"/>
      <c r="DZ386" s="368"/>
      <c r="EA386" s="368"/>
      <c r="EB386" s="368"/>
      <c r="EC386" s="368"/>
      <c r="ED386" s="368"/>
      <c r="EE386" s="368"/>
      <c r="EF386" s="368"/>
      <c r="EG386" s="368"/>
      <c r="EH386" s="368"/>
      <c r="EI386" s="368"/>
      <c r="EJ386" s="368"/>
      <c r="EK386" s="368"/>
      <c r="EL386" s="368"/>
      <c r="EM386" s="368"/>
      <c r="EN386" s="368"/>
      <c r="EO386" s="368"/>
      <c r="EP386" s="368"/>
      <c r="EQ386" s="368"/>
      <c r="ER386" s="368"/>
      <c r="ES386" s="368"/>
      <c r="ET386" s="368"/>
      <c r="EU386" s="368"/>
      <c r="EV386" s="368"/>
      <c r="EW386" s="368"/>
      <c r="EX386" s="368"/>
      <c r="EY386" s="368"/>
      <c r="EZ386" s="368"/>
      <c r="FA386" s="368"/>
      <c r="FB386" s="368"/>
      <c r="FC386" s="368"/>
      <c r="FD386" s="368"/>
      <c r="FE386" s="368"/>
      <c r="FF386" s="368"/>
      <c r="FG386" s="368"/>
      <c r="FH386" s="368"/>
      <c r="FI386" s="368"/>
      <c r="FJ386" s="368"/>
      <c r="FK386" s="368"/>
      <c r="FL386" s="368"/>
      <c r="FM386" s="368"/>
      <c r="FN386" s="368"/>
      <c r="FO386" s="368"/>
      <c r="FP386" s="368"/>
      <c r="FQ386" s="368"/>
      <c r="FR386" s="368"/>
      <c r="FS386" s="368"/>
      <c r="FT386" s="368"/>
      <c r="FU386" s="368"/>
      <c r="FV386" s="368"/>
      <c r="FW386" s="368"/>
      <c r="FX386" s="368"/>
      <c r="FY386" s="368"/>
      <c r="FZ386" s="368"/>
      <c r="GA386" s="368"/>
      <c r="GB386" s="368"/>
      <c r="GC386" s="368"/>
      <c r="GD386" s="368"/>
      <c r="GE386" s="368"/>
      <c r="GF386" s="368"/>
      <c r="GG386" s="368"/>
      <c r="GH386" s="368"/>
      <c r="GI386" s="368"/>
      <c r="GJ386" s="368"/>
      <c r="GK386" s="368"/>
      <c r="GL386" s="368"/>
      <c r="GM386" s="368"/>
      <c r="GN386" s="368"/>
      <c r="GO386" s="368"/>
      <c r="GP386" s="368"/>
      <c r="GQ386" s="368"/>
      <c r="GR386" s="368"/>
      <c r="GS386" s="368"/>
      <c r="GT386" s="368"/>
      <c r="GU386" s="368"/>
      <c r="GV386" s="368"/>
      <c r="GW386" s="368"/>
      <c r="GX386" s="368"/>
      <c r="GY386" s="368"/>
      <c r="GZ386" s="368"/>
      <c r="HA386" s="368"/>
      <c r="HB386" s="368"/>
      <c r="HC386" s="368"/>
      <c r="HD386" s="368"/>
      <c r="HE386" s="368"/>
      <c r="HF386" s="368"/>
      <c r="HG386" s="368"/>
      <c r="HH386" s="368"/>
      <c r="HI386" s="368"/>
      <c r="HJ386" s="368"/>
      <c r="HK386" s="368"/>
      <c r="HL386" s="368"/>
      <c r="HM386" s="368"/>
      <c r="HN386" s="368"/>
      <c r="HO386" s="368"/>
      <c r="HP386" s="368"/>
      <c r="HQ386" s="368"/>
      <c r="HR386" s="368"/>
      <c r="HS386" s="368"/>
      <c r="HT386" s="368"/>
      <c r="HU386" s="368"/>
      <c r="HV386" s="368"/>
      <c r="HW386" s="368"/>
      <c r="HX386" s="368"/>
      <c r="HY386" s="368"/>
      <c r="HZ386" s="368"/>
      <c r="IA386" s="368"/>
      <c r="IB386" s="368"/>
      <c r="IC386" s="368"/>
      <c r="ID386" s="368"/>
      <c r="IE386" s="368"/>
      <c r="IF386" s="368"/>
      <c r="IG386" s="368"/>
      <c r="IH386" s="368"/>
      <c r="II386" s="368"/>
      <c r="IJ386" s="368"/>
      <c r="IK386" s="368"/>
      <c r="IL386" s="368"/>
      <c r="IM386" s="368"/>
      <c r="IN386" s="368"/>
      <c r="IO386" s="368"/>
      <c r="IP386" s="368"/>
      <c r="IQ386" s="368"/>
      <c r="IR386" s="368"/>
      <c r="IS386" s="368"/>
      <c r="IT386" s="368"/>
      <c r="IU386" s="368"/>
      <c r="IV386" s="368"/>
      <c r="IW386" s="368"/>
      <c r="IX386" s="368"/>
      <c r="IY386" s="368"/>
      <c r="IZ386" s="368"/>
      <c r="JA386" s="368"/>
      <c r="JB386" s="368"/>
      <c r="JC386" s="368"/>
      <c r="JD386" s="368"/>
      <c r="JE386" s="368"/>
      <c r="JF386" s="368"/>
      <c r="JG386" s="368"/>
      <c r="JH386" s="368"/>
      <c r="JI386" s="368"/>
      <c r="JJ386" s="368"/>
      <c r="JK386" s="368"/>
      <c r="JL386" s="368"/>
      <c r="JM386" s="368"/>
      <c r="JN386" s="368"/>
      <c r="JO386" s="368"/>
      <c r="JP386" s="368"/>
      <c r="JQ386" s="368"/>
      <c r="JR386" s="368"/>
      <c r="JS386" s="368"/>
      <c r="JT386" s="368"/>
      <c r="JU386" s="368"/>
      <c r="JV386" s="368"/>
      <c r="JW386" s="368"/>
      <c r="JX386" s="368"/>
      <c r="JY386" s="368"/>
      <c r="JZ386" s="368"/>
      <c r="KA386" s="368"/>
      <c r="KB386" s="368"/>
      <c r="KC386" s="368"/>
      <c r="KD386" s="368"/>
      <c r="KE386" s="368"/>
      <c r="KF386" s="368"/>
      <c r="KG386" s="368"/>
      <c r="KH386" s="368"/>
      <c r="KI386" s="368"/>
      <c r="KJ386" s="368"/>
      <c r="KK386" s="368"/>
      <c r="KL386" s="368"/>
      <c r="KM386" s="368"/>
      <c r="KN386" s="368"/>
      <c r="KO386" s="368"/>
      <c r="KP386" s="368"/>
      <c r="KQ386" s="368"/>
      <c r="KR386" s="368"/>
      <c r="KS386" s="368"/>
      <c r="KT386" s="368"/>
      <c r="KU386" s="368"/>
      <c r="KV386" s="368"/>
      <c r="KW386" s="368"/>
      <c r="KX386" s="368"/>
      <c r="LH386" s="368"/>
      <c r="LI386" s="368"/>
      <c r="LJ386" s="368"/>
      <c r="LK386" s="368"/>
      <c r="LL386" s="368"/>
      <c r="LM386" s="368"/>
      <c r="LN386" s="368"/>
      <c r="LO386" s="368"/>
      <c r="LP386" s="368"/>
      <c r="LQ386" s="368"/>
      <c r="LR386" s="368"/>
      <c r="LS386" s="368"/>
      <c r="LT386" s="368"/>
      <c r="LU386" s="368"/>
      <c r="LV386" s="368"/>
      <c r="LW386" s="368"/>
      <c r="LX386" s="368"/>
      <c r="LY386" s="368"/>
      <c r="LZ386" s="368"/>
      <c r="MA386" s="368"/>
      <c r="MB386" s="368"/>
      <c r="MC386" s="368"/>
      <c r="MD386" s="368"/>
      <c r="ME386" s="368"/>
      <c r="MF386" s="368"/>
      <c r="MG386" s="368"/>
      <c r="MH386" s="368"/>
      <c r="MI386" s="368"/>
      <c r="MJ386" s="368"/>
      <c r="MK386" s="368"/>
      <c r="ML386" s="368"/>
      <c r="MM386" s="368"/>
      <c r="MN386" s="368"/>
      <c r="MO386" s="368"/>
      <c r="MP386" s="368"/>
      <c r="MQ386" s="368"/>
      <c r="MR386" s="368"/>
      <c r="MS386" s="368"/>
      <c r="MT386" s="368"/>
      <c r="MU386" s="368"/>
      <c r="MV386" s="368"/>
      <c r="MW386" s="368"/>
      <c r="MX386" s="368"/>
      <c r="MY386" s="368"/>
      <c r="MZ386" s="368"/>
      <c r="NA386" s="368"/>
      <c r="NB386" s="368"/>
      <c r="NC386" s="368"/>
      <c r="ND386" s="368"/>
      <c r="NE386" s="368"/>
      <c r="NF386" s="368"/>
      <c r="NG386" s="368"/>
      <c r="NH386" s="368"/>
      <c r="NI386" s="368"/>
      <c r="NJ386" s="368"/>
      <c r="NK386" s="368"/>
      <c r="NL386" s="368"/>
      <c r="NM386" s="368"/>
      <c r="NN386" s="368"/>
      <c r="NO386" s="368"/>
      <c r="NP386" s="368"/>
      <c r="NQ386" s="368"/>
      <c r="NR386" s="368"/>
      <c r="NS386" s="368"/>
      <c r="NT386" s="368"/>
      <c r="NU386" s="368"/>
      <c r="NV386" s="368"/>
      <c r="NW386" s="368"/>
      <c r="NX386" s="368"/>
      <c r="NY386" s="368"/>
      <c r="NZ386" s="368"/>
      <c r="OA386" s="368"/>
      <c r="OB386" s="368"/>
      <c r="OC386" s="368"/>
      <c r="OD386" s="368"/>
      <c r="OE386" s="368"/>
      <c r="OF386" s="368"/>
      <c r="OG386" s="368"/>
      <c r="OH386" s="368"/>
      <c r="OI386" s="368"/>
      <c r="OJ386" s="368"/>
      <c r="OK386" s="368"/>
      <c r="OL386" s="368"/>
      <c r="OM386" s="368"/>
      <c r="ON386" s="368"/>
      <c r="OO386" s="368"/>
      <c r="OP386" s="368"/>
      <c r="OQ386" s="368"/>
      <c r="OR386" s="368"/>
      <c r="OS386" s="368"/>
      <c r="OT386" s="368"/>
      <c r="OU386" s="368"/>
      <c r="OV386" s="368"/>
      <c r="OW386" s="368"/>
      <c r="OX386" s="368"/>
      <c r="OY386" s="368"/>
      <c r="OZ386" s="368"/>
      <c r="PA386" s="368"/>
      <c r="PB386" s="368"/>
      <c r="PC386" s="368"/>
      <c r="PD386" s="368"/>
      <c r="PE386" s="368"/>
      <c r="PF386" s="368"/>
      <c r="PG386" s="368"/>
      <c r="PH386" s="368"/>
      <c r="PI386" s="368"/>
      <c r="PJ386" s="368"/>
      <c r="PK386" s="368"/>
      <c r="PL386" s="368"/>
      <c r="PM386" s="368"/>
      <c r="PN386" s="368"/>
      <c r="PO386" s="368"/>
      <c r="PP386" s="368"/>
      <c r="PQ386" s="368"/>
      <c r="PR386" s="368"/>
      <c r="PS386" s="368"/>
      <c r="PT386" s="368"/>
      <c r="PU386" s="368"/>
      <c r="PV386" s="368"/>
      <c r="PW386" s="368"/>
      <c r="PX386" s="368"/>
      <c r="PY386" s="368"/>
      <c r="PZ386" s="368"/>
      <c r="QA386" s="368"/>
      <c r="QB386" s="368"/>
      <c r="QC386" s="368"/>
      <c r="QD386" s="368"/>
      <c r="QE386" s="368"/>
      <c r="QF386" s="368"/>
      <c r="QG386" s="368"/>
      <c r="QH386" s="368"/>
      <c r="QI386" s="368"/>
      <c r="QJ386" s="368"/>
      <c r="QK386" s="368"/>
      <c r="QL386" s="368"/>
      <c r="QM386" s="368"/>
      <c r="QN386" s="368"/>
      <c r="QO386" s="368"/>
      <c r="QP386" s="368"/>
      <c r="QQ386" s="368"/>
      <c r="QR386" s="368"/>
      <c r="QS386" s="368"/>
      <c r="QT386" s="368"/>
      <c r="QU386" s="368"/>
      <c r="QV386" s="368"/>
      <c r="QW386" s="368"/>
      <c r="QX386" s="368"/>
      <c r="QY386" s="368"/>
      <c r="QZ386" s="368"/>
      <c r="RA386" s="368"/>
      <c r="RB386" s="368"/>
      <c r="RC386" s="368"/>
      <c r="RD386" s="368"/>
      <c r="RE386" s="368"/>
      <c r="RF386" s="368"/>
      <c r="RG386" s="368"/>
      <c r="RH386" s="368"/>
      <c r="RI386" s="368"/>
      <c r="RJ386" s="368"/>
      <c r="RK386" s="368"/>
      <c r="RL386" s="368"/>
      <c r="RM386" s="368"/>
      <c r="RN386" s="368"/>
      <c r="RO386" s="368"/>
      <c r="RP386" s="368"/>
      <c r="RQ386" s="368"/>
      <c r="RR386" s="368"/>
      <c r="RS386" s="368"/>
      <c r="RT386" s="368"/>
      <c r="RU386" s="368"/>
      <c r="RV386" s="368"/>
      <c r="RW386" s="368"/>
      <c r="RX386" s="368"/>
      <c r="RY386" s="368"/>
      <c r="RZ386" s="368"/>
      <c r="SA386" s="368"/>
      <c r="SB386" s="368"/>
      <c r="SC386" s="368"/>
      <c r="SD386" s="368"/>
      <c r="SE386" s="368"/>
      <c r="SF386" s="368"/>
      <c r="SG386" s="368"/>
    </row>
    <row r="387" spans="1:501">
      <c r="A387" s="368"/>
      <c r="B387" s="368"/>
      <c r="C387" s="368"/>
      <c r="D387" s="368"/>
      <c r="E387" s="368"/>
      <c r="F387" s="368"/>
      <c r="G387" s="368"/>
      <c r="H387" s="368"/>
      <c r="I387" s="368"/>
      <c r="J387" s="368"/>
      <c r="K387" s="368"/>
      <c r="L387" s="368"/>
      <c r="M387" s="368"/>
      <c r="N387" s="368"/>
      <c r="O387" s="385"/>
      <c r="P387" s="368"/>
      <c r="Q387" s="368"/>
      <c r="R387" s="368"/>
      <c r="S387" s="368"/>
      <c r="T387" s="368"/>
      <c r="U387" s="368"/>
      <c r="V387" s="368"/>
      <c r="W387" s="368"/>
      <c r="X387" s="368"/>
      <c r="Y387" s="368"/>
      <c r="Z387" s="368"/>
      <c r="AA387" s="368"/>
      <c r="AB387" s="368"/>
      <c r="AC387" s="368"/>
      <c r="AD387" s="368"/>
      <c r="AE387" s="368"/>
      <c r="AF387" s="368"/>
      <c r="AG387" s="368"/>
      <c r="AH387" s="98" t="s">
        <v>397</v>
      </c>
      <c r="AI387" s="98" t="s">
        <v>397</v>
      </c>
      <c r="AJ387" s="98" t="s">
        <v>397</v>
      </c>
      <c r="AK387" s="98" t="s">
        <v>397</v>
      </c>
      <c r="AL387" s="98" t="s">
        <v>397</v>
      </c>
      <c r="AM387" s="98" t="s">
        <v>397</v>
      </c>
      <c r="AN387" s="98" t="s">
        <v>397</v>
      </c>
      <c r="AO387" s="98" t="s">
        <v>397</v>
      </c>
      <c r="AP387" s="98" t="s">
        <v>397</v>
      </c>
      <c r="AQ387" s="98" t="s">
        <v>397</v>
      </c>
      <c r="AR387" s="98" t="s">
        <v>397</v>
      </c>
      <c r="AS387" s="98" t="s">
        <v>397</v>
      </c>
      <c r="AT387" s="98" t="s">
        <v>397</v>
      </c>
      <c r="AU387" s="98" t="s">
        <v>397</v>
      </c>
      <c r="AV387" s="98" t="s">
        <v>397</v>
      </c>
      <c r="AW387" s="98" t="s">
        <v>397</v>
      </c>
      <c r="AX387" s="98" t="s">
        <v>397</v>
      </c>
      <c r="AY387" s="98" t="s">
        <v>397</v>
      </c>
      <c r="AZ387" s="98" t="s">
        <v>397</v>
      </c>
      <c r="BA387" s="98" t="s">
        <v>397</v>
      </c>
      <c r="BB387" s="98" t="s">
        <v>397</v>
      </c>
      <c r="BC387" s="98" t="s">
        <v>397</v>
      </c>
      <c r="BD387" s="98" t="s">
        <v>397</v>
      </c>
      <c r="BE387" s="98" t="s">
        <v>397</v>
      </c>
      <c r="BF387" s="98" t="s">
        <v>397</v>
      </c>
      <c r="BG387" s="98" t="s">
        <v>397</v>
      </c>
      <c r="BH387" s="98" t="s">
        <v>397</v>
      </c>
      <c r="BI387" s="98" t="s">
        <v>397</v>
      </c>
      <c r="BJ387" s="98" t="s">
        <v>397</v>
      </c>
      <c r="BK387" s="98" t="s">
        <v>397</v>
      </c>
      <c r="BL387" s="98" t="s">
        <v>397</v>
      </c>
      <c r="BM387" s="98" t="s">
        <v>397</v>
      </c>
      <c r="BN387" s="98" t="s">
        <v>397</v>
      </c>
      <c r="BO387" s="98" t="s">
        <v>397</v>
      </c>
      <c r="BP387" s="98" t="s">
        <v>397</v>
      </c>
      <c r="BQ387" s="98" t="s">
        <v>397</v>
      </c>
      <c r="BR387" s="98" t="s">
        <v>397</v>
      </c>
      <c r="BS387" s="98" t="s">
        <v>397</v>
      </c>
      <c r="BT387" s="98" t="s">
        <v>397</v>
      </c>
      <c r="BU387" s="98" t="s">
        <v>397</v>
      </c>
      <c r="BV387" s="98" t="s">
        <v>397</v>
      </c>
      <c r="BW387" s="98" t="s">
        <v>397</v>
      </c>
      <c r="BX387" s="98" t="s">
        <v>397</v>
      </c>
      <c r="BY387" s="98" t="s">
        <v>397</v>
      </c>
      <c r="BZ387" s="98" t="s">
        <v>397</v>
      </c>
      <c r="CA387" s="98"/>
      <c r="CB387" s="98"/>
      <c r="CC387" s="98"/>
      <c r="CD387" s="98"/>
      <c r="CE387" s="98"/>
      <c r="CF387" s="98"/>
      <c r="CG387" s="98"/>
      <c r="CH387" s="98"/>
      <c r="CI387" s="98"/>
      <c r="CJ387" s="98"/>
      <c r="CK387" s="98"/>
      <c r="CL387" s="98"/>
      <c r="CM387" s="98"/>
      <c r="CN387" s="98"/>
      <c r="CO387" s="98"/>
      <c r="CP387" s="98"/>
      <c r="CQ387" s="98"/>
      <c r="CR387" s="98"/>
      <c r="CS387" s="98"/>
      <c r="CT387" s="98"/>
      <c r="CU387" s="98"/>
      <c r="CV387" s="98"/>
      <c r="CW387" s="98"/>
      <c r="CX387" s="98"/>
      <c r="CY387" s="98"/>
      <c r="CZ387" s="98"/>
      <c r="DA387" s="98"/>
      <c r="DB387" s="98"/>
      <c r="DV387" s="368"/>
      <c r="DW387" s="368"/>
      <c r="DX387" s="368"/>
      <c r="DY387" s="368"/>
      <c r="DZ387" s="368"/>
      <c r="EA387" s="368"/>
      <c r="EB387" s="368"/>
      <c r="EC387" s="368"/>
      <c r="ED387" s="368"/>
      <c r="EE387" s="368"/>
      <c r="EF387" s="368"/>
      <c r="EG387" s="368"/>
      <c r="EH387" s="368"/>
      <c r="EI387" s="368"/>
      <c r="EJ387" s="368"/>
      <c r="EK387" s="368"/>
      <c r="EL387" s="368"/>
      <c r="EM387" s="368"/>
      <c r="EN387" s="368"/>
      <c r="EO387" s="368"/>
      <c r="EP387" s="368"/>
      <c r="EQ387" s="368"/>
      <c r="ER387" s="368"/>
      <c r="ES387" s="368"/>
      <c r="ET387" s="368"/>
      <c r="EU387" s="368"/>
      <c r="EV387" s="368"/>
      <c r="EW387" s="368"/>
      <c r="EX387" s="368"/>
      <c r="EY387" s="368"/>
      <c r="EZ387" s="368"/>
      <c r="FA387" s="368"/>
      <c r="FB387" s="368"/>
      <c r="FC387" s="368"/>
      <c r="FD387" s="368"/>
      <c r="FE387" s="368"/>
      <c r="FF387" s="368"/>
      <c r="FG387" s="368"/>
      <c r="FH387" s="368"/>
      <c r="FI387" s="368"/>
      <c r="FJ387" s="368"/>
      <c r="FK387" s="368"/>
      <c r="FL387" s="368"/>
      <c r="FM387" s="368"/>
      <c r="FN387" s="368"/>
      <c r="FO387" s="368"/>
      <c r="FP387" s="368"/>
      <c r="FQ387" s="368"/>
      <c r="FR387" s="368"/>
      <c r="FS387" s="368"/>
      <c r="FT387" s="368"/>
      <c r="FU387" s="368"/>
      <c r="FV387" s="368"/>
      <c r="FW387" s="368"/>
      <c r="FX387" s="368"/>
      <c r="FY387" s="368"/>
      <c r="FZ387" s="368"/>
      <c r="GA387" s="368"/>
      <c r="GB387" s="368"/>
      <c r="GC387" s="368"/>
      <c r="GD387" s="368"/>
      <c r="GE387" s="368"/>
      <c r="GF387" s="368"/>
      <c r="GG387" s="368"/>
      <c r="GH387" s="368"/>
      <c r="GI387" s="368"/>
      <c r="GJ387" s="368"/>
      <c r="GK387" s="368"/>
      <c r="GL387" s="368"/>
      <c r="GM387" s="368"/>
      <c r="GN387" s="368"/>
      <c r="GO387" s="368"/>
      <c r="GP387" s="368"/>
      <c r="GQ387" s="368"/>
      <c r="GR387" s="368"/>
      <c r="GS387" s="368"/>
      <c r="GT387" s="368"/>
      <c r="GU387" s="368"/>
      <c r="GV387" s="368"/>
      <c r="GW387" s="368"/>
      <c r="GX387" s="368"/>
      <c r="GY387" s="368"/>
      <c r="GZ387" s="368"/>
      <c r="HA387" s="368"/>
      <c r="HB387" s="368"/>
      <c r="HC387" s="368"/>
      <c r="HD387" s="368"/>
      <c r="HE387" s="368"/>
      <c r="HF387" s="368"/>
      <c r="HG387" s="368"/>
      <c r="HH387" s="368"/>
      <c r="HI387" s="368"/>
      <c r="HJ387" s="368"/>
      <c r="HK387" s="368"/>
      <c r="HL387" s="368"/>
      <c r="HM387" s="368"/>
      <c r="HN387" s="368"/>
      <c r="HO387" s="368"/>
      <c r="HP387" s="368"/>
      <c r="HQ387" s="368"/>
      <c r="HR387" s="368"/>
      <c r="HS387" s="368"/>
      <c r="HT387" s="368"/>
      <c r="HU387" s="368"/>
      <c r="HV387" s="368"/>
      <c r="HW387" s="368"/>
      <c r="HX387" s="368"/>
      <c r="HY387" s="368"/>
      <c r="HZ387" s="368"/>
      <c r="IA387" s="368"/>
      <c r="IB387" s="368"/>
      <c r="IC387" s="368"/>
      <c r="ID387" s="368"/>
      <c r="IE387" s="368"/>
      <c r="IF387" s="368"/>
      <c r="IG387" s="368"/>
      <c r="IH387" s="368"/>
      <c r="II387" s="368"/>
      <c r="IJ387" s="368"/>
      <c r="IK387" s="368"/>
      <c r="IL387" s="368"/>
      <c r="IM387" s="368"/>
      <c r="IN387" s="368"/>
      <c r="IO387" s="368"/>
      <c r="IP387" s="368"/>
      <c r="IQ387" s="368"/>
      <c r="IR387" s="368"/>
      <c r="IS387" s="368"/>
      <c r="IT387" s="368"/>
      <c r="IU387" s="368"/>
      <c r="IV387" s="368"/>
      <c r="IW387" s="368"/>
      <c r="IX387" s="368"/>
      <c r="IY387" s="368"/>
      <c r="IZ387" s="368"/>
      <c r="JA387" s="368"/>
      <c r="JB387" s="368"/>
      <c r="JC387" s="368"/>
      <c r="JD387" s="368"/>
      <c r="JE387" s="368"/>
      <c r="JF387" s="368"/>
      <c r="JG387" s="368"/>
      <c r="JH387" s="368"/>
      <c r="JI387" s="368"/>
      <c r="JJ387" s="368"/>
      <c r="JK387" s="368"/>
      <c r="JL387" s="368"/>
      <c r="JM387" s="368"/>
      <c r="JN387" s="368"/>
      <c r="JO387" s="368"/>
      <c r="JP387" s="368"/>
      <c r="JQ387" s="368"/>
      <c r="JR387" s="368"/>
      <c r="JS387" s="368"/>
      <c r="JT387" s="368"/>
      <c r="JU387" s="368"/>
      <c r="JV387" s="368"/>
      <c r="JW387" s="368"/>
      <c r="JX387" s="368"/>
      <c r="JY387" s="368"/>
      <c r="JZ387" s="368"/>
      <c r="KA387" s="368"/>
      <c r="KB387" s="368"/>
      <c r="KC387" s="368"/>
      <c r="KD387" s="368"/>
      <c r="KE387" s="368"/>
      <c r="KF387" s="368"/>
      <c r="KG387" s="368"/>
      <c r="KH387" s="368"/>
      <c r="KI387" s="368"/>
      <c r="KJ387" s="368"/>
      <c r="KK387" s="368"/>
      <c r="KL387" s="368"/>
      <c r="KM387" s="368"/>
      <c r="KN387" s="368"/>
      <c r="KO387" s="368"/>
      <c r="KP387" s="368"/>
      <c r="KQ387" s="368"/>
      <c r="KR387" s="368"/>
      <c r="KS387" s="368"/>
      <c r="KT387" s="368"/>
      <c r="KU387" s="368"/>
      <c r="KV387" s="368"/>
      <c r="KW387" s="368"/>
      <c r="KX387" s="368"/>
      <c r="LH387" s="368"/>
      <c r="LI387" s="368"/>
      <c r="LJ387" s="368"/>
      <c r="LK387" s="368"/>
      <c r="LL387" s="368"/>
      <c r="LM387" s="368"/>
      <c r="LN387" s="368"/>
      <c r="LO387" s="368"/>
      <c r="LP387" s="368"/>
      <c r="LQ387" s="368"/>
      <c r="LR387" s="368"/>
      <c r="LS387" s="368"/>
      <c r="LT387" s="368"/>
      <c r="LU387" s="368"/>
      <c r="LV387" s="368"/>
      <c r="LW387" s="368"/>
      <c r="LX387" s="368"/>
      <c r="LY387" s="368"/>
      <c r="LZ387" s="368"/>
      <c r="MA387" s="368"/>
      <c r="MB387" s="368"/>
      <c r="MC387" s="368"/>
      <c r="MD387" s="368"/>
      <c r="ME387" s="368"/>
      <c r="MF387" s="368"/>
      <c r="MG387" s="368"/>
      <c r="MH387" s="368"/>
      <c r="MI387" s="368"/>
      <c r="MJ387" s="368"/>
      <c r="MK387" s="368"/>
      <c r="ML387" s="368"/>
      <c r="MM387" s="368"/>
      <c r="MN387" s="368"/>
      <c r="MO387" s="368"/>
      <c r="MP387" s="368"/>
      <c r="MQ387" s="368"/>
      <c r="MR387" s="368"/>
      <c r="MS387" s="368"/>
      <c r="MT387" s="368"/>
      <c r="MU387" s="368"/>
      <c r="MV387" s="368"/>
      <c r="MW387" s="368"/>
      <c r="MX387" s="368"/>
      <c r="MY387" s="368"/>
      <c r="MZ387" s="368"/>
      <c r="NA387" s="368"/>
      <c r="NB387" s="368"/>
      <c r="NC387" s="368"/>
      <c r="ND387" s="368"/>
      <c r="NE387" s="368"/>
      <c r="NF387" s="368"/>
      <c r="NG387" s="368"/>
      <c r="NH387" s="368"/>
      <c r="NI387" s="368"/>
      <c r="NJ387" s="368"/>
      <c r="NK387" s="368"/>
      <c r="NL387" s="368"/>
      <c r="NM387" s="368"/>
      <c r="NN387" s="368"/>
      <c r="NO387" s="368"/>
      <c r="NP387" s="368"/>
      <c r="NQ387" s="368"/>
      <c r="NR387" s="368"/>
      <c r="NS387" s="368"/>
      <c r="NT387" s="368"/>
      <c r="NU387" s="368"/>
      <c r="NV387" s="368"/>
      <c r="NW387" s="368"/>
      <c r="NX387" s="368"/>
      <c r="NY387" s="368"/>
      <c r="NZ387" s="368"/>
      <c r="OA387" s="368"/>
      <c r="OB387" s="368"/>
      <c r="OC387" s="368"/>
      <c r="OD387" s="368"/>
      <c r="OE387" s="368"/>
      <c r="OF387" s="368"/>
      <c r="OG387" s="368"/>
      <c r="OH387" s="368"/>
      <c r="OI387" s="368"/>
      <c r="OJ387" s="368"/>
      <c r="OK387" s="368"/>
      <c r="OL387" s="368"/>
      <c r="OM387" s="368"/>
      <c r="ON387" s="368"/>
      <c r="OO387" s="368"/>
      <c r="OP387" s="368"/>
      <c r="OQ387" s="368"/>
      <c r="OR387" s="368"/>
      <c r="OS387" s="368"/>
      <c r="OT387" s="368"/>
      <c r="OU387" s="368"/>
      <c r="OV387" s="368"/>
      <c r="OW387" s="368"/>
      <c r="OX387" s="368"/>
      <c r="OY387" s="368"/>
      <c r="OZ387" s="368"/>
      <c r="PA387" s="368"/>
      <c r="PB387" s="368"/>
      <c r="PC387" s="368"/>
      <c r="PD387" s="368"/>
      <c r="PE387" s="368"/>
      <c r="PF387" s="368"/>
      <c r="PG387" s="368"/>
      <c r="PH387" s="368"/>
      <c r="PI387" s="368"/>
      <c r="PJ387" s="368"/>
      <c r="PK387" s="368"/>
      <c r="PL387" s="368"/>
      <c r="PM387" s="368"/>
      <c r="PN387" s="368"/>
      <c r="PO387" s="368"/>
      <c r="PP387" s="368"/>
      <c r="PQ387" s="368"/>
      <c r="PR387" s="368"/>
      <c r="PS387" s="368"/>
      <c r="PT387" s="368"/>
      <c r="PU387" s="368"/>
      <c r="PV387" s="368"/>
      <c r="PW387" s="368"/>
      <c r="PX387" s="368"/>
      <c r="PY387" s="368"/>
      <c r="PZ387" s="368"/>
      <c r="QA387" s="368"/>
      <c r="QB387" s="368"/>
      <c r="QC387" s="368"/>
      <c r="QD387" s="368"/>
      <c r="QE387" s="368"/>
      <c r="QF387" s="368"/>
      <c r="QG387" s="368"/>
      <c r="QH387" s="368"/>
      <c r="QI387" s="368"/>
      <c r="QJ387" s="368"/>
      <c r="QK387" s="368"/>
      <c r="QL387" s="368"/>
      <c r="QM387" s="368"/>
      <c r="QN387" s="368"/>
      <c r="QO387" s="368"/>
      <c r="QP387" s="368"/>
      <c r="QQ387" s="368"/>
      <c r="QR387" s="368"/>
      <c r="QS387" s="368"/>
      <c r="QT387" s="368"/>
      <c r="QU387" s="368"/>
      <c r="QV387" s="368"/>
      <c r="QW387" s="368"/>
      <c r="QX387" s="368"/>
      <c r="QY387" s="368"/>
      <c r="QZ387" s="368"/>
      <c r="RA387" s="368"/>
      <c r="RB387" s="368"/>
      <c r="RC387" s="368"/>
      <c r="RD387" s="368"/>
      <c r="RE387" s="368"/>
      <c r="RF387" s="368"/>
      <c r="RG387" s="368"/>
      <c r="RH387" s="368"/>
      <c r="RI387" s="368"/>
      <c r="RJ387" s="368"/>
      <c r="RK387" s="368"/>
      <c r="RL387" s="368"/>
      <c r="RM387" s="368"/>
      <c r="RN387" s="368"/>
      <c r="RO387" s="368"/>
      <c r="RP387" s="368"/>
      <c r="RQ387" s="368"/>
      <c r="RR387" s="368"/>
      <c r="RS387" s="368"/>
      <c r="RT387" s="368"/>
      <c r="RU387" s="368"/>
      <c r="RV387" s="368"/>
      <c r="RW387" s="368"/>
      <c r="RX387" s="368"/>
      <c r="RY387" s="368"/>
      <c r="RZ387" s="368"/>
      <c r="SA387" s="368"/>
      <c r="SB387" s="368"/>
      <c r="SC387" s="368"/>
      <c r="SD387" s="368"/>
      <c r="SE387" s="368"/>
      <c r="SF387" s="368"/>
      <c r="SG387" s="368"/>
    </row>
    <row r="388" spans="1:501">
      <c r="A388" s="368"/>
      <c r="B388" s="368"/>
      <c r="C388" s="368"/>
      <c r="D388" s="368"/>
      <c r="E388" s="368"/>
      <c r="F388" s="368"/>
      <c r="G388" s="368"/>
      <c r="H388" s="368"/>
      <c r="I388" s="368"/>
      <c r="J388" s="368"/>
      <c r="K388" s="368"/>
      <c r="L388" s="368"/>
      <c r="M388" s="368"/>
      <c r="N388" s="368"/>
      <c r="O388" s="385"/>
      <c r="P388" s="368"/>
      <c r="Q388" s="368"/>
      <c r="R388" s="368"/>
      <c r="S388" s="368"/>
      <c r="T388" s="368"/>
      <c r="U388" s="368"/>
      <c r="V388" s="368"/>
      <c r="W388" s="368"/>
      <c r="X388" s="368"/>
      <c r="Y388" s="368"/>
      <c r="Z388" s="368"/>
      <c r="AA388" s="368"/>
      <c r="AB388" s="368"/>
      <c r="AC388" s="368"/>
      <c r="AD388" s="368"/>
      <c r="AE388" s="368"/>
      <c r="AF388" s="368"/>
      <c r="AG388" s="368"/>
      <c r="AH388" s="98" t="s">
        <v>397</v>
      </c>
      <c r="AI388" s="98" t="s">
        <v>397</v>
      </c>
      <c r="AJ388" s="98" t="s">
        <v>397</v>
      </c>
      <c r="AK388" s="98" t="s">
        <v>397</v>
      </c>
      <c r="AL388" s="98" t="s">
        <v>397</v>
      </c>
      <c r="AM388" s="98" t="s">
        <v>397</v>
      </c>
      <c r="AN388" s="98" t="s">
        <v>397</v>
      </c>
      <c r="AO388" s="98" t="s">
        <v>397</v>
      </c>
      <c r="AP388" s="98" t="s">
        <v>397</v>
      </c>
      <c r="AQ388" s="98" t="s">
        <v>397</v>
      </c>
      <c r="AR388" s="98" t="s">
        <v>397</v>
      </c>
      <c r="AS388" s="98" t="s">
        <v>397</v>
      </c>
      <c r="AT388" s="98" t="s">
        <v>397</v>
      </c>
      <c r="AU388" s="98" t="s">
        <v>397</v>
      </c>
      <c r="AV388" s="98" t="s">
        <v>397</v>
      </c>
      <c r="AW388" s="98" t="s">
        <v>397</v>
      </c>
      <c r="AX388" s="98" t="s">
        <v>397</v>
      </c>
      <c r="AY388" s="98" t="s">
        <v>397</v>
      </c>
      <c r="AZ388" s="98" t="s">
        <v>397</v>
      </c>
      <c r="BA388" s="98" t="s">
        <v>397</v>
      </c>
      <c r="BB388" s="98" t="s">
        <v>397</v>
      </c>
      <c r="BC388" s="98" t="s">
        <v>397</v>
      </c>
      <c r="BD388" s="98" t="s">
        <v>397</v>
      </c>
      <c r="BE388" s="98" t="s">
        <v>397</v>
      </c>
      <c r="BF388" s="98" t="s">
        <v>397</v>
      </c>
      <c r="BG388" s="98" t="s">
        <v>397</v>
      </c>
      <c r="BH388" s="98" t="s">
        <v>397</v>
      </c>
      <c r="BI388" s="98" t="s">
        <v>397</v>
      </c>
      <c r="BJ388" s="98" t="s">
        <v>397</v>
      </c>
      <c r="BK388" s="98" t="s">
        <v>397</v>
      </c>
      <c r="BL388" s="98" t="s">
        <v>397</v>
      </c>
      <c r="BM388" s="98" t="s">
        <v>397</v>
      </c>
      <c r="BN388" s="98" t="s">
        <v>397</v>
      </c>
      <c r="BO388" s="98" t="s">
        <v>397</v>
      </c>
      <c r="BP388" s="98" t="s">
        <v>397</v>
      </c>
      <c r="BQ388" s="98" t="s">
        <v>397</v>
      </c>
      <c r="BR388" s="98" t="s">
        <v>397</v>
      </c>
      <c r="BS388" s="98" t="s">
        <v>397</v>
      </c>
      <c r="BT388" s="98" t="s">
        <v>397</v>
      </c>
      <c r="BU388" s="98" t="s">
        <v>397</v>
      </c>
      <c r="BV388" s="98" t="s">
        <v>397</v>
      </c>
      <c r="BW388" s="98" t="s">
        <v>397</v>
      </c>
      <c r="BX388" s="98" t="s">
        <v>397</v>
      </c>
      <c r="BY388" s="98" t="s">
        <v>397</v>
      </c>
      <c r="BZ388" s="98" t="s">
        <v>397</v>
      </c>
      <c r="CA388" s="98"/>
      <c r="CB388" s="98"/>
      <c r="CC388" s="98"/>
      <c r="CD388" s="98"/>
      <c r="CE388" s="98"/>
      <c r="CF388" s="98"/>
      <c r="CG388" s="98"/>
      <c r="CH388" s="98"/>
      <c r="CI388" s="98"/>
      <c r="CJ388" s="98"/>
      <c r="CK388" s="98"/>
      <c r="CL388" s="98"/>
      <c r="CM388" s="98"/>
      <c r="CN388" s="98"/>
      <c r="CO388" s="98"/>
      <c r="CP388" s="98"/>
      <c r="CQ388" s="98"/>
      <c r="CR388" s="98"/>
      <c r="CS388" s="98"/>
      <c r="CT388" s="98"/>
      <c r="CU388" s="98"/>
      <c r="CV388" s="98"/>
      <c r="CW388" s="98"/>
      <c r="CX388" s="98"/>
      <c r="CY388" s="98"/>
      <c r="CZ388" s="98"/>
      <c r="DA388" s="98"/>
      <c r="DB388" s="98"/>
      <c r="DV388" s="368"/>
      <c r="DW388" s="368"/>
      <c r="DX388" s="368"/>
      <c r="DY388" s="368"/>
      <c r="DZ388" s="368"/>
      <c r="EA388" s="368"/>
      <c r="EB388" s="368"/>
      <c r="EC388" s="368"/>
      <c r="ED388" s="368"/>
      <c r="EE388" s="368"/>
      <c r="EF388" s="368"/>
      <c r="EG388" s="368"/>
      <c r="EH388" s="368"/>
      <c r="EI388" s="368"/>
      <c r="EJ388" s="368"/>
      <c r="EK388" s="368"/>
      <c r="EL388" s="368"/>
      <c r="EM388" s="368"/>
      <c r="EN388" s="368"/>
      <c r="EO388" s="368"/>
      <c r="EP388" s="368"/>
      <c r="EQ388" s="368"/>
      <c r="ER388" s="368"/>
      <c r="ES388" s="368"/>
      <c r="ET388" s="368"/>
      <c r="EU388" s="368"/>
      <c r="EV388" s="368"/>
      <c r="EW388" s="368"/>
      <c r="EX388" s="368"/>
      <c r="EY388" s="368"/>
      <c r="EZ388" s="368"/>
      <c r="FA388" s="368"/>
      <c r="FB388" s="368"/>
      <c r="FC388" s="368"/>
      <c r="FD388" s="368"/>
      <c r="FE388" s="368"/>
      <c r="FF388" s="368"/>
      <c r="FG388" s="368"/>
      <c r="FH388" s="368"/>
      <c r="FI388" s="368"/>
      <c r="FJ388" s="368"/>
      <c r="FK388" s="368"/>
      <c r="FL388" s="368"/>
      <c r="FM388" s="368"/>
      <c r="FN388" s="368"/>
      <c r="FO388" s="368"/>
      <c r="FP388" s="368"/>
      <c r="FQ388" s="368"/>
      <c r="FR388" s="368"/>
      <c r="FS388" s="368"/>
      <c r="FT388" s="368"/>
      <c r="FU388" s="368"/>
      <c r="FV388" s="368"/>
      <c r="FW388" s="368"/>
      <c r="FX388" s="368"/>
      <c r="FY388" s="368"/>
      <c r="FZ388" s="368"/>
      <c r="GA388" s="368"/>
      <c r="GB388" s="368"/>
      <c r="GC388" s="368"/>
      <c r="GD388" s="368"/>
      <c r="GE388" s="368"/>
      <c r="GF388" s="368"/>
      <c r="GG388" s="368"/>
      <c r="GH388" s="368"/>
      <c r="GI388" s="368"/>
      <c r="GJ388" s="368"/>
      <c r="GK388" s="368"/>
      <c r="GL388" s="368"/>
      <c r="GM388" s="368"/>
      <c r="GN388" s="368"/>
      <c r="GO388" s="368"/>
      <c r="GP388" s="368"/>
      <c r="GQ388" s="368"/>
      <c r="GR388" s="368"/>
      <c r="GS388" s="368"/>
      <c r="GT388" s="368"/>
      <c r="GU388" s="368"/>
      <c r="GV388" s="368"/>
      <c r="GW388" s="368"/>
      <c r="GX388" s="368"/>
      <c r="GY388" s="368"/>
      <c r="GZ388" s="368"/>
      <c r="HA388" s="368"/>
      <c r="HB388" s="368"/>
      <c r="HC388" s="368"/>
      <c r="HD388" s="368"/>
      <c r="HE388" s="368"/>
      <c r="HF388" s="368"/>
      <c r="HG388" s="368"/>
      <c r="HH388" s="368"/>
      <c r="HI388" s="368"/>
      <c r="HJ388" s="368"/>
      <c r="HK388" s="368"/>
      <c r="HL388" s="368"/>
      <c r="HM388" s="368"/>
      <c r="HN388" s="368"/>
      <c r="HO388" s="368"/>
      <c r="HP388" s="368"/>
      <c r="HQ388" s="368"/>
      <c r="HR388" s="368"/>
      <c r="HS388" s="368"/>
      <c r="HT388" s="368"/>
      <c r="HU388" s="368"/>
      <c r="HV388" s="368"/>
      <c r="HW388" s="368"/>
      <c r="HX388" s="368"/>
      <c r="HY388" s="368"/>
      <c r="HZ388" s="368"/>
      <c r="IA388" s="368"/>
      <c r="IB388" s="368"/>
      <c r="IC388" s="368"/>
      <c r="ID388" s="368"/>
      <c r="IE388" s="368"/>
      <c r="IF388" s="368"/>
      <c r="IG388" s="368"/>
      <c r="IH388" s="368"/>
      <c r="II388" s="368"/>
      <c r="IJ388" s="368"/>
      <c r="IK388" s="368"/>
      <c r="IL388" s="368"/>
      <c r="IM388" s="368"/>
      <c r="IN388" s="368"/>
      <c r="IO388" s="368"/>
      <c r="IP388" s="368"/>
      <c r="IQ388" s="368"/>
      <c r="IR388" s="368"/>
      <c r="IS388" s="368"/>
      <c r="IT388" s="368"/>
      <c r="IU388" s="368"/>
      <c r="IV388" s="368"/>
      <c r="IW388" s="368"/>
      <c r="IX388" s="368"/>
      <c r="IY388" s="368"/>
      <c r="IZ388" s="368"/>
      <c r="JA388" s="368"/>
      <c r="JB388" s="368"/>
      <c r="JC388" s="368"/>
      <c r="JD388" s="368"/>
      <c r="JE388" s="368"/>
      <c r="JF388" s="368"/>
      <c r="JG388" s="368"/>
      <c r="JH388" s="368"/>
      <c r="JI388" s="368"/>
      <c r="JJ388" s="368"/>
      <c r="JK388" s="368"/>
      <c r="JL388" s="368"/>
      <c r="JM388" s="368"/>
      <c r="JN388" s="368"/>
      <c r="JO388" s="368"/>
      <c r="JP388" s="368"/>
      <c r="JQ388" s="368"/>
      <c r="JR388" s="368"/>
      <c r="JS388" s="368"/>
      <c r="JT388" s="368"/>
      <c r="JU388" s="368"/>
      <c r="JV388" s="368"/>
      <c r="JW388" s="368"/>
      <c r="JX388" s="368"/>
      <c r="JY388" s="368"/>
      <c r="JZ388" s="368"/>
      <c r="KA388" s="368"/>
      <c r="KB388" s="368"/>
      <c r="KC388" s="368"/>
      <c r="KD388" s="368"/>
      <c r="KE388" s="368"/>
      <c r="KF388" s="368"/>
      <c r="KG388" s="368"/>
      <c r="KH388" s="368"/>
      <c r="KI388" s="368"/>
      <c r="KJ388" s="368"/>
      <c r="KK388" s="368"/>
      <c r="KL388" s="368"/>
      <c r="KM388" s="368"/>
      <c r="KN388" s="368"/>
      <c r="KO388" s="368"/>
      <c r="KP388" s="368"/>
      <c r="KQ388" s="368"/>
      <c r="KR388" s="368"/>
      <c r="KS388" s="368"/>
      <c r="KT388" s="368"/>
      <c r="KU388" s="368"/>
      <c r="KV388" s="368"/>
      <c r="KW388" s="368"/>
      <c r="KX388" s="368"/>
      <c r="LH388" s="368"/>
      <c r="LI388" s="368"/>
      <c r="LJ388" s="368"/>
      <c r="LK388" s="368"/>
      <c r="LL388" s="368"/>
      <c r="LM388" s="368"/>
      <c r="LN388" s="368"/>
      <c r="LO388" s="368"/>
      <c r="LP388" s="368"/>
      <c r="LQ388" s="368"/>
      <c r="LR388" s="368"/>
      <c r="LS388" s="368"/>
      <c r="LT388" s="368"/>
      <c r="LU388" s="368"/>
      <c r="LV388" s="368"/>
      <c r="LW388" s="368"/>
      <c r="LX388" s="368"/>
      <c r="LY388" s="368"/>
      <c r="LZ388" s="368"/>
      <c r="MA388" s="368"/>
      <c r="MB388" s="368"/>
      <c r="MC388" s="368"/>
      <c r="MD388" s="368"/>
      <c r="ME388" s="368"/>
      <c r="MF388" s="368"/>
      <c r="MG388" s="368"/>
      <c r="MH388" s="368"/>
      <c r="MI388" s="368"/>
      <c r="MJ388" s="368"/>
      <c r="MK388" s="368"/>
      <c r="ML388" s="368"/>
      <c r="MM388" s="368"/>
      <c r="MN388" s="368"/>
      <c r="MO388" s="368"/>
      <c r="MP388" s="368"/>
      <c r="MQ388" s="368"/>
      <c r="MR388" s="368"/>
      <c r="MS388" s="368"/>
      <c r="MT388" s="368"/>
      <c r="MU388" s="368"/>
      <c r="MV388" s="368"/>
      <c r="MW388" s="368"/>
      <c r="MX388" s="368"/>
      <c r="MY388" s="368"/>
      <c r="MZ388" s="368"/>
      <c r="NA388" s="368"/>
      <c r="NB388" s="368"/>
      <c r="NC388" s="368"/>
      <c r="ND388" s="368"/>
      <c r="NE388" s="368"/>
      <c r="NF388" s="368"/>
      <c r="NG388" s="368"/>
      <c r="NH388" s="368"/>
      <c r="NI388" s="368"/>
      <c r="NJ388" s="368"/>
      <c r="NK388" s="368"/>
      <c r="NL388" s="368"/>
      <c r="NM388" s="368"/>
      <c r="NN388" s="368"/>
      <c r="NO388" s="368"/>
      <c r="NP388" s="368"/>
      <c r="NQ388" s="368"/>
      <c r="NR388" s="368"/>
      <c r="NS388" s="368"/>
      <c r="NT388" s="368"/>
      <c r="NU388" s="368"/>
      <c r="NV388" s="368"/>
      <c r="NW388" s="368"/>
      <c r="NX388" s="368"/>
      <c r="NY388" s="368"/>
      <c r="NZ388" s="368"/>
      <c r="OA388" s="368"/>
      <c r="OB388" s="368"/>
      <c r="OC388" s="368"/>
      <c r="OD388" s="368"/>
      <c r="OE388" s="368"/>
      <c r="OF388" s="368"/>
      <c r="OG388" s="368"/>
      <c r="OH388" s="368"/>
      <c r="OI388" s="368"/>
      <c r="OJ388" s="368"/>
      <c r="OK388" s="368"/>
      <c r="OL388" s="368"/>
      <c r="OM388" s="368"/>
      <c r="ON388" s="368"/>
      <c r="OO388" s="368"/>
      <c r="OP388" s="368"/>
      <c r="OQ388" s="368"/>
      <c r="OR388" s="368"/>
      <c r="OS388" s="368"/>
      <c r="OT388" s="368"/>
      <c r="OU388" s="368"/>
      <c r="OV388" s="368"/>
      <c r="OW388" s="368"/>
      <c r="OX388" s="368"/>
      <c r="OY388" s="368"/>
      <c r="OZ388" s="368"/>
      <c r="PA388" s="368"/>
      <c r="PB388" s="368"/>
      <c r="PC388" s="368"/>
      <c r="PD388" s="368"/>
      <c r="PE388" s="368"/>
      <c r="PF388" s="368"/>
      <c r="PG388" s="368"/>
      <c r="PH388" s="368"/>
      <c r="PI388" s="368"/>
      <c r="PJ388" s="368"/>
      <c r="PK388" s="368"/>
      <c r="PL388" s="368"/>
      <c r="PM388" s="368"/>
      <c r="PN388" s="368"/>
      <c r="PO388" s="368"/>
      <c r="PP388" s="368"/>
      <c r="PQ388" s="368"/>
      <c r="PR388" s="368"/>
      <c r="PS388" s="368"/>
      <c r="PT388" s="368"/>
      <c r="PU388" s="368"/>
      <c r="PV388" s="368"/>
      <c r="PW388" s="368"/>
      <c r="PX388" s="368"/>
      <c r="PY388" s="368"/>
      <c r="PZ388" s="368"/>
      <c r="QA388" s="368"/>
      <c r="QB388" s="368"/>
      <c r="QC388" s="368"/>
      <c r="QD388" s="368"/>
      <c r="QE388" s="368"/>
      <c r="QF388" s="368"/>
      <c r="QG388" s="368"/>
      <c r="QH388" s="368"/>
      <c r="QI388" s="368"/>
      <c r="QJ388" s="368"/>
      <c r="QK388" s="368"/>
      <c r="QL388" s="368"/>
      <c r="QM388" s="368"/>
      <c r="QN388" s="368"/>
      <c r="QO388" s="368"/>
      <c r="QP388" s="368"/>
      <c r="QQ388" s="368"/>
      <c r="QR388" s="368"/>
      <c r="QS388" s="368"/>
      <c r="QT388" s="368"/>
      <c r="QU388" s="368"/>
      <c r="QV388" s="368"/>
      <c r="QW388" s="368"/>
      <c r="QX388" s="368"/>
      <c r="QY388" s="368"/>
      <c r="QZ388" s="368"/>
      <c r="RA388" s="368"/>
      <c r="RB388" s="368"/>
      <c r="RC388" s="368"/>
      <c r="RD388" s="368"/>
      <c r="RE388" s="368"/>
      <c r="RF388" s="368"/>
      <c r="RG388" s="368"/>
      <c r="RH388" s="368"/>
      <c r="RI388" s="368"/>
      <c r="RJ388" s="368"/>
      <c r="RK388" s="368"/>
      <c r="RL388" s="368"/>
      <c r="RM388" s="368"/>
      <c r="RN388" s="368"/>
      <c r="RO388" s="368"/>
      <c r="RP388" s="368"/>
      <c r="RQ388" s="368"/>
      <c r="RR388" s="368"/>
      <c r="RS388" s="368"/>
      <c r="RT388" s="368"/>
      <c r="RU388" s="368"/>
      <c r="RV388" s="368"/>
      <c r="RW388" s="368"/>
      <c r="RX388" s="368"/>
      <c r="RY388" s="368"/>
      <c r="RZ388" s="368"/>
      <c r="SA388" s="368"/>
      <c r="SB388" s="368"/>
      <c r="SC388" s="368"/>
      <c r="SD388" s="368"/>
      <c r="SE388" s="368"/>
      <c r="SF388" s="368"/>
      <c r="SG388" s="368"/>
    </row>
    <row r="389" spans="1:501">
      <c r="A389" s="368"/>
      <c r="B389" s="368"/>
      <c r="C389" s="368"/>
      <c r="D389" s="368"/>
      <c r="E389" s="368"/>
      <c r="F389" s="368"/>
      <c r="G389" s="368"/>
      <c r="H389" s="368"/>
      <c r="I389" s="368"/>
      <c r="J389" s="368"/>
      <c r="K389" s="368"/>
      <c r="L389" s="368"/>
      <c r="M389" s="368"/>
      <c r="N389" s="368"/>
      <c r="O389" s="385"/>
      <c r="P389" s="368"/>
      <c r="Q389" s="368"/>
      <c r="R389" s="368"/>
      <c r="S389" s="368"/>
      <c r="T389" s="368"/>
      <c r="U389" s="368"/>
      <c r="V389" s="368"/>
      <c r="W389" s="368"/>
      <c r="X389" s="368"/>
      <c r="Y389" s="368"/>
      <c r="Z389" s="368"/>
      <c r="AA389" s="368"/>
      <c r="AB389" s="368"/>
      <c r="AC389" s="368"/>
      <c r="AD389" s="368"/>
      <c r="AE389" s="368"/>
      <c r="AF389" s="368"/>
      <c r="AG389" s="368"/>
      <c r="AH389" s="98" t="s">
        <v>397</v>
      </c>
      <c r="AI389" s="98" t="s">
        <v>397</v>
      </c>
      <c r="AJ389" s="98" t="s">
        <v>397</v>
      </c>
      <c r="AK389" s="98" t="s">
        <v>397</v>
      </c>
      <c r="AL389" s="98" t="s">
        <v>397</v>
      </c>
      <c r="AM389" s="98" t="s">
        <v>397</v>
      </c>
      <c r="AN389" s="98" t="s">
        <v>397</v>
      </c>
      <c r="AO389" s="98" t="s">
        <v>397</v>
      </c>
      <c r="AP389" s="98" t="s">
        <v>397</v>
      </c>
      <c r="AQ389" s="98" t="s">
        <v>397</v>
      </c>
      <c r="AR389" s="98" t="s">
        <v>397</v>
      </c>
      <c r="AS389" s="98" t="s">
        <v>397</v>
      </c>
      <c r="AT389" s="98" t="s">
        <v>397</v>
      </c>
      <c r="AU389" s="98" t="s">
        <v>397</v>
      </c>
      <c r="AV389" s="98" t="s">
        <v>397</v>
      </c>
      <c r="AW389" s="98" t="s">
        <v>397</v>
      </c>
      <c r="AX389" s="98" t="s">
        <v>397</v>
      </c>
      <c r="AY389" s="98" t="s">
        <v>397</v>
      </c>
      <c r="AZ389" s="98" t="s">
        <v>397</v>
      </c>
      <c r="BA389" s="98" t="s">
        <v>397</v>
      </c>
      <c r="BB389" s="98" t="s">
        <v>397</v>
      </c>
      <c r="BC389" s="98" t="s">
        <v>397</v>
      </c>
      <c r="BD389" s="98" t="s">
        <v>397</v>
      </c>
      <c r="BE389" s="98" t="s">
        <v>397</v>
      </c>
      <c r="BF389" s="98" t="s">
        <v>397</v>
      </c>
      <c r="BG389" s="98" t="s">
        <v>397</v>
      </c>
      <c r="BH389" s="98" t="s">
        <v>397</v>
      </c>
      <c r="BI389" s="98" t="s">
        <v>397</v>
      </c>
      <c r="BJ389" s="98" t="s">
        <v>397</v>
      </c>
      <c r="BK389" s="98" t="s">
        <v>397</v>
      </c>
      <c r="BL389" s="98" t="s">
        <v>397</v>
      </c>
      <c r="BM389" s="98" t="s">
        <v>397</v>
      </c>
      <c r="BN389" s="98" t="s">
        <v>397</v>
      </c>
      <c r="BO389" s="98" t="s">
        <v>397</v>
      </c>
      <c r="BP389" s="98" t="s">
        <v>397</v>
      </c>
      <c r="BQ389" s="98" t="s">
        <v>397</v>
      </c>
      <c r="BR389" s="98" t="s">
        <v>397</v>
      </c>
      <c r="BS389" s="98" t="s">
        <v>397</v>
      </c>
      <c r="BT389" s="98" t="s">
        <v>397</v>
      </c>
      <c r="BU389" s="98" t="s">
        <v>397</v>
      </c>
      <c r="BV389" s="98" t="s">
        <v>397</v>
      </c>
      <c r="BW389" s="98" t="s">
        <v>397</v>
      </c>
      <c r="BX389" s="98" t="s">
        <v>397</v>
      </c>
      <c r="BY389" s="98" t="s">
        <v>397</v>
      </c>
      <c r="BZ389" s="98" t="s">
        <v>397</v>
      </c>
      <c r="CA389" s="98"/>
      <c r="CB389" s="98"/>
      <c r="CC389" s="98"/>
      <c r="CD389" s="98"/>
      <c r="CE389" s="98"/>
      <c r="CF389" s="98"/>
      <c r="CG389" s="98"/>
      <c r="CH389" s="98"/>
      <c r="CI389" s="98"/>
      <c r="CJ389" s="98"/>
      <c r="CK389" s="98"/>
      <c r="CL389" s="98"/>
      <c r="CM389" s="98"/>
      <c r="CN389" s="98"/>
      <c r="CO389" s="98"/>
      <c r="CP389" s="98"/>
      <c r="CQ389" s="98"/>
      <c r="CR389" s="98"/>
      <c r="CS389" s="98"/>
      <c r="CT389" s="98"/>
      <c r="CU389" s="98"/>
      <c r="CV389" s="98"/>
      <c r="CW389" s="98"/>
      <c r="CX389" s="98"/>
      <c r="CY389" s="98"/>
      <c r="CZ389" s="98"/>
      <c r="DA389" s="98"/>
      <c r="DB389" s="98"/>
      <c r="DV389" s="368"/>
      <c r="DW389" s="368"/>
      <c r="DX389" s="368"/>
      <c r="DY389" s="368"/>
      <c r="DZ389" s="368"/>
      <c r="EA389" s="368"/>
      <c r="EB389" s="368"/>
      <c r="EC389" s="368"/>
      <c r="ED389" s="368"/>
      <c r="EE389" s="368"/>
      <c r="EF389" s="368"/>
      <c r="EG389" s="368"/>
      <c r="EH389" s="368"/>
      <c r="EI389" s="368"/>
      <c r="EJ389" s="368"/>
      <c r="EK389" s="368"/>
      <c r="EL389" s="368"/>
      <c r="EM389" s="368"/>
      <c r="EN389" s="368"/>
      <c r="EO389" s="368"/>
      <c r="EP389" s="368"/>
      <c r="EQ389" s="368"/>
      <c r="ER389" s="368"/>
      <c r="ES389" s="368"/>
      <c r="ET389" s="368"/>
      <c r="EU389" s="368"/>
      <c r="EV389" s="368"/>
      <c r="EW389" s="368"/>
      <c r="EX389" s="368"/>
      <c r="EY389" s="368"/>
      <c r="EZ389" s="368"/>
      <c r="FA389" s="368"/>
      <c r="FB389" s="368"/>
      <c r="FC389" s="368"/>
      <c r="FD389" s="368"/>
      <c r="FE389" s="368"/>
      <c r="FF389" s="368"/>
      <c r="FG389" s="368"/>
      <c r="FH389" s="368"/>
      <c r="FI389" s="368"/>
      <c r="FJ389" s="368"/>
      <c r="FK389" s="368"/>
      <c r="FL389" s="368"/>
      <c r="FM389" s="368"/>
      <c r="FN389" s="368"/>
      <c r="FO389" s="368"/>
      <c r="FP389" s="368"/>
      <c r="FQ389" s="368"/>
      <c r="FR389" s="368"/>
      <c r="FS389" s="368"/>
      <c r="FT389" s="368"/>
      <c r="FU389" s="368"/>
      <c r="FV389" s="368"/>
      <c r="FW389" s="368"/>
      <c r="FX389" s="368"/>
      <c r="FY389" s="368"/>
      <c r="FZ389" s="368"/>
      <c r="GA389" s="368"/>
      <c r="GB389" s="368"/>
      <c r="GC389" s="368"/>
      <c r="GD389" s="368"/>
      <c r="GE389" s="368"/>
      <c r="GF389" s="368"/>
      <c r="GG389" s="368"/>
      <c r="GH389" s="368"/>
      <c r="GI389" s="368"/>
      <c r="GJ389" s="368"/>
      <c r="GK389" s="368"/>
      <c r="GL389" s="368"/>
      <c r="GM389" s="368"/>
      <c r="GN389" s="368"/>
      <c r="GO389" s="368"/>
      <c r="GP389" s="368"/>
      <c r="GQ389" s="368"/>
      <c r="GR389" s="368"/>
      <c r="GS389" s="368"/>
      <c r="GT389" s="368"/>
      <c r="GU389" s="368"/>
      <c r="GV389" s="368"/>
      <c r="GW389" s="368"/>
      <c r="GX389" s="368"/>
      <c r="GY389" s="368"/>
      <c r="GZ389" s="368"/>
      <c r="HA389" s="368"/>
      <c r="HB389" s="368"/>
      <c r="HC389" s="368"/>
      <c r="HD389" s="368"/>
      <c r="HE389" s="368"/>
      <c r="HF389" s="368"/>
      <c r="HG389" s="368"/>
      <c r="HH389" s="368"/>
      <c r="HI389" s="368"/>
      <c r="HJ389" s="368"/>
      <c r="HK389" s="368"/>
      <c r="HL389" s="368"/>
      <c r="HM389" s="368"/>
      <c r="HN389" s="368"/>
      <c r="HO389" s="368"/>
      <c r="HP389" s="368"/>
      <c r="HQ389" s="368"/>
      <c r="HR389" s="368"/>
      <c r="HS389" s="368"/>
      <c r="HT389" s="368"/>
      <c r="HU389" s="368"/>
      <c r="HV389" s="368"/>
      <c r="HW389" s="368"/>
      <c r="HX389" s="368"/>
      <c r="HY389" s="368"/>
      <c r="HZ389" s="368"/>
      <c r="IA389" s="368"/>
      <c r="IB389" s="368"/>
      <c r="IC389" s="368"/>
      <c r="ID389" s="368"/>
      <c r="IE389" s="368"/>
      <c r="IF389" s="368"/>
      <c r="IG389" s="368"/>
      <c r="IH389" s="368"/>
      <c r="II389" s="368"/>
      <c r="IJ389" s="368"/>
      <c r="IK389" s="368"/>
      <c r="IL389" s="368"/>
      <c r="IM389" s="368"/>
      <c r="IN389" s="368"/>
      <c r="IO389" s="368"/>
      <c r="IP389" s="368"/>
      <c r="IQ389" s="368"/>
      <c r="IR389" s="368"/>
      <c r="IS389" s="368"/>
      <c r="IT389" s="368"/>
      <c r="IU389" s="368"/>
      <c r="IV389" s="368"/>
      <c r="IW389" s="368"/>
      <c r="IX389" s="368"/>
      <c r="IY389" s="368"/>
      <c r="IZ389" s="368"/>
      <c r="JA389" s="368"/>
      <c r="JB389" s="368"/>
      <c r="JC389" s="368"/>
      <c r="JD389" s="368"/>
      <c r="JE389" s="368"/>
      <c r="JF389" s="368"/>
      <c r="JG389" s="368"/>
      <c r="JH389" s="368"/>
      <c r="JI389" s="368"/>
      <c r="JJ389" s="368"/>
      <c r="JK389" s="368"/>
      <c r="JL389" s="368"/>
      <c r="JM389" s="368"/>
      <c r="JN389" s="368"/>
      <c r="JO389" s="368"/>
      <c r="JP389" s="368"/>
      <c r="JQ389" s="368"/>
      <c r="JR389" s="368"/>
      <c r="JS389" s="368"/>
      <c r="JT389" s="368"/>
      <c r="JU389" s="368"/>
      <c r="JV389" s="368"/>
      <c r="JW389" s="368"/>
      <c r="JX389" s="368"/>
      <c r="JY389" s="368"/>
      <c r="JZ389" s="368"/>
      <c r="KA389" s="368"/>
      <c r="KB389" s="368"/>
      <c r="KC389" s="368"/>
      <c r="KD389" s="368"/>
      <c r="KE389" s="368"/>
      <c r="KF389" s="368"/>
      <c r="KG389" s="368"/>
      <c r="KH389" s="368"/>
      <c r="KI389" s="368"/>
      <c r="KJ389" s="368"/>
      <c r="KK389" s="368"/>
      <c r="KL389" s="368"/>
      <c r="KM389" s="368"/>
      <c r="KN389" s="368"/>
      <c r="KO389" s="368"/>
      <c r="KP389" s="368"/>
      <c r="KQ389" s="368"/>
      <c r="KR389" s="368"/>
      <c r="KS389" s="368"/>
      <c r="KT389" s="368"/>
      <c r="KU389" s="368"/>
      <c r="KV389" s="368"/>
      <c r="KW389" s="368"/>
      <c r="KX389" s="368"/>
      <c r="LH389" s="368"/>
      <c r="LI389" s="368"/>
      <c r="LJ389" s="368"/>
      <c r="LK389" s="368"/>
      <c r="LL389" s="368"/>
      <c r="LM389" s="368"/>
      <c r="LN389" s="368"/>
      <c r="LO389" s="368"/>
      <c r="LP389" s="368"/>
      <c r="LQ389" s="368"/>
      <c r="LR389" s="368"/>
      <c r="LS389" s="368"/>
      <c r="LT389" s="368"/>
      <c r="LU389" s="368"/>
      <c r="LV389" s="368"/>
      <c r="LW389" s="368"/>
      <c r="LX389" s="368"/>
      <c r="LY389" s="368"/>
      <c r="LZ389" s="368"/>
      <c r="MA389" s="368"/>
      <c r="MB389" s="368"/>
      <c r="MC389" s="368"/>
      <c r="MD389" s="368"/>
      <c r="ME389" s="368"/>
      <c r="MF389" s="368"/>
      <c r="MG389" s="368"/>
      <c r="MH389" s="368"/>
      <c r="MI389" s="368"/>
      <c r="MJ389" s="368"/>
      <c r="MK389" s="368"/>
      <c r="ML389" s="368"/>
      <c r="MM389" s="368"/>
      <c r="MN389" s="368"/>
      <c r="MO389" s="368"/>
      <c r="MP389" s="368"/>
      <c r="MQ389" s="368"/>
      <c r="MR389" s="368"/>
      <c r="MS389" s="368"/>
      <c r="MT389" s="368"/>
      <c r="MU389" s="368"/>
      <c r="MV389" s="368"/>
      <c r="MW389" s="368"/>
      <c r="MX389" s="368"/>
      <c r="MY389" s="368"/>
      <c r="MZ389" s="368"/>
      <c r="NA389" s="368"/>
      <c r="NB389" s="368"/>
      <c r="NC389" s="368"/>
      <c r="ND389" s="368"/>
      <c r="NE389" s="368"/>
      <c r="NF389" s="368"/>
      <c r="NG389" s="368"/>
      <c r="NH389" s="368"/>
      <c r="NI389" s="368"/>
      <c r="NJ389" s="368"/>
      <c r="NK389" s="368"/>
      <c r="NL389" s="368"/>
      <c r="NM389" s="368"/>
      <c r="NN389" s="368"/>
      <c r="NO389" s="368"/>
      <c r="NP389" s="368"/>
      <c r="NQ389" s="368"/>
      <c r="NR389" s="368"/>
      <c r="NS389" s="368"/>
      <c r="NT389" s="368"/>
      <c r="NU389" s="368"/>
      <c r="NV389" s="368"/>
      <c r="NW389" s="368"/>
      <c r="NX389" s="368"/>
      <c r="NY389" s="368"/>
      <c r="NZ389" s="368"/>
      <c r="OA389" s="368"/>
      <c r="OB389" s="368"/>
      <c r="OC389" s="368"/>
      <c r="OD389" s="368"/>
      <c r="OE389" s="368"/>
      <c r="OF389" s="368"/>
      <c r="OG389" s="368"/>
      <c r="OH389" s="368"/>
      <c r="OI389" s="368"/>
      <c r="OJ389" s="368"/>
      <c r="OK389" s="368"/>
      <c r="OL389" s="368"/>
      <c r="OM389" s="368"/>
      <c r="ON389" s="368"/>
      <c r="OO389" s="368"/>
      <c r="OP389" s="368"/>
      <c r="OQ389" s="368"/>
      <c r="OR389" s="368"/>
      <c r="OS389" s="368"/>
      <c r="OT389" s="368"/>
      <c r="OU389" s="368"/>
      <c r="OV389" s="368"/>
      <c r="OW389" s="368"/>
      <c r="OX389" s="368"/>
      <c r="OY389" s="368"/>
      <c r="OZ389" s="368"/>
      <c r="PA389" s="368"/>
      <c r="PB389" s="368"/>
      <c r="PC389" s="368"/>
      <c r="PD389" s="368"/>
      <c r="PE389" s="368"/>
      <c r="PF389" s="368"/>
      <c r="PG389" s="368"/>
      <c r="PH389" s="368"/>
      <c r="PI389" s="368"/>
      <c r="PJ389" s="368"/>
      <c r="PK389" s="368"/>
      <c r="PL389" s="368"/>
      <c r="PM389" s="368"/>
      <c r="PN389" s="368"/>
      <c r="PO389" s="368"/>
      <c r="PP389" s="368"/>
      <c r="PQ389" s="368"/>
      <c r="PR389" s="368"/>
      <c r="PS389" s="368"/>
      <c r="PT389" s="368"/>
      <c r="PU389" s="368"/>
      <c r="PV389" s="368"/>
      <c r="PW389" s="368"/>
      <c r="PX389" s="368"/>
      <c r="PY389" s="368"/>
      <c r="PZ389" s="368"/>
      <c r="QA389" s="368"/>
      <c r="QB389" s="368"/>
      <c r="QC389" s="368"/>
      <c r="QD389" s="368"/>
      <c r="QE389" s="368"/>
      <c r="QF389" s="368"/>
      <c r="QG389" s="368"/>
      <c r="QH389" s="368"/>
      <c r="QI389" s="368"/>
      <c r="QJ389" s="368"/>
      <c r="QK389" s="368"/>
      <c r="QL389" s="368"/>
      <c r="QM389" s="368"/>
      <c r="QN389" s="368"/>
      <c r="QO389" s="368"/>
      <c r="QP389" s="368"/>
      <c r="QQ389" s="368"/>
      <c r="QR389" s="368"/>
      <c r="QS389" s="368"/>
      <c r="QT389" s="368"/>
      <c r="QU389" s="368"/>
      <c r="QV389" s="368"/>
      <c r="QW389" s="368"/>
      <c r="QX389" s="368"/>
      <c r="QY389" s="368"/>
      <c r="QZ389" s="368"/>
      <c r="RA389" s="368"/>
      <c r="RB389" s="368"/>
      <c r="RC389" s="368"/>
      <c r="RD389" s="368"/>
      <c r="RE389" s="368"/>
      <c r="RF389" s="368"/>
      <c r="RG389" s="368"/>
      <c r="RH389" s="368"/>
      <c r="RI389" s="368"/>
      <c r="RJ389" s="368"/>
      <c r="RK389" s="368"/>
      <c r="RL389" s="368"/>
      <c r="RM389" s="368"/>
      <c r="RN389" s="368"/>
      <c r="RO389" s="368"/>
      <c r="RP389" s="368"/>
      <c r="RQ389" s="368"/>
      <c r="RR389" s="368"/>
      <c r="RS389" s="368"/>
      <c r="RT389" s="368"/>
      <c r="RU389" s="368"/>
      <c r="RV389" s="368"/>
      <c r="RW389" s="368"/>
      <c r="RX389" s="368"/>
      <c r="RY389" s="368"/>
      <c r="RZ389" s="368"/>
      <c r="SA389" s="368"/>
      <c r="SB389" s="368"/>
      <c r="SC389" s="368"/>
      <c r="SD389" s="368"/>
      <c r="SE389" s="368"/>
      <c r="SF389" s="368"/>
      <c r="SG389" s="368"/>
    </row>
    <row r="390" spans="1:501">
      <c r="A390" s="368"/>
      <c r="B390" s="368"/>
      <c r="C390" s="368"/>
      <c r="D390" s="368"/>
      <c r="E390" s="368"/>
      <c r="F390" s="368"/>
      <c r="G390" s="368"/>
      <c r="H390" s="368"/>
      <c r="I390" s="368"/>
      <c r="J390" s="368"/>
      <c r="K390" s="368"/>
      <c r="L390" s="368"/>
      <c r="M390" s="368"/>
      <c r="N390" s="368"/>
      <c r="O390" s="385"/>
      <c r="P390" s="368"/>
      <c r="Q390" s="368"/>
      <c r="R390" s="368"/>
      <c r="S390" s="368"/>
      <c r="T390" s="368"/>
      <c r="U390" s="368"/>
      <c r="V390" s="368"/>
      <c r="W390" s="368"/>
      <c r="X390" s="368"/>
      <c r="Y390" s="368"/>
      <c r="Z390" s="368"/>
      <c r="AA390" s="368"/>
      <c r="AB390" s="368"/>
      <c r="AC390" s="368"/>
      <c r="AD390" s="368"/>
      <c r="AE390" s="368"/>
      <c r="AF390" s="368"/>
      <c r="AG390" s="368"/>
      <c r="AH390" s="98" t="s">
        <v>397</v>
      </c>
      <c r="AI390" s="98" t="s">
        <v>397</v>
      </c>
      <c r="AJ390" s="98" t="s">
        <v>397</v>
      </c>
      <c r="AK390" s="98" t="s">
        <v>397</v>
      </c>
      <c r="AL390" s="98" t="s">
        <v>397</v>
      </c>
      <c r="AM390" s="98" t="s">
        <v>397</v>
      </c>
      <c r="AN390" s="98" t="s">
        <v>397</v>
      </c>
      <c r="AO390" s="98" t="s">
        <v>397</v>
      </c>
      <c r="AP390" s="98" t="s">
        <v>397</v>
      </c>
      <c r="AQ390" s="98" t="s">
        <v>397</v>
      </c>
      <c r="AR390" s="98" t="s">
        <v>397</v>
      </c>
      <c r="AS390" s="98" t="s">
        <v>397</v>
      </c>
      <c r="AT390" s="98" t="s">
        <v>397</v>
      </c>
      <c r="AU390" s="98" t="s">
        <v>397</v>
      </c>
      <c r="AV390" s="98" t="s">
        <v>397</v>
      </c>
      <c r="AW390" s="98" t="s">
        <v>397</v>
      </c>
      <c r="AX390" s="98" t="s">
        <v>397</v>
      </c>
      <c r="AY390" s="98" t="s">
        <v>397</v>
      </c>
      <c r="AZ390" s="98" t="s">
        <v>397</v>
      </c>
      <c r="BA390" s="98" t="s">
        <v>397</v>
      </c>
      <c r="BB390" s="98" t="s">
        <v>397</v>
      </c>
      <c r="BC390" s="98" t="s">
        <v>397</v>
      </c>
      <c r="BD390" s="98" t="s">
        <v>397</v>
      </c>
      <c r="BE390" s="98" t="s">
        <v>397</v>
      </c>
      <c r="BF390" s="98" t="s">
        <v>397</v>
      </c>
      <c r="BG390" s="98" t="s">
        <v>397</v>
      </c>
      <c r="BH390" s="98" t="s">
        <v>397</v>
      </c>
      <c r="BI390" s="98" t="s">
        <v>397</v>
      </c>
      <c r="BJ390" s="98" t="s">
        <v>397</v>
      </c>
      <c r="BK390" s="98" t="s">
        <v>397</v>
      </c>
      <c r="BL390" s="98" t="s">
        <v>397</v>
      </c>
      <c r="BM390" s="98" t="s">
        <v>397</v>
      </c>
      <c r="BN390" s="98" t="s">
        <v>397</v>
      </c>
      <c r="BO390" s="98" t="s">
        <v>397</v>
      </c>
      <c r="BP390" s="98" t="s">
        <v>397</v>
      </c>
      <c r="BQ390" s="98" t="s">
        <v>397</v>
      </c>
      <c r="BR390" s="98" t="s">
        <v>397</v>
      </c>
      <c r="BS390" s="98" t="s">
        <v>397</v>
      </c>
      <c r="BT390" s="98" t="s">
        <v>397</v>
      </c>
      <c r="BU390" s="98" t="s">
        <v>397</v>
      </c>
      <c r="BV390" s="98" t="s">
        <v>397</v>
      </c>
      <c r="BW390" s="98" t="s">
        <v>397</v>
      </c>
      <c r="BX390" s="98" t="s">
        <v>397</v>
      </c>
      <c r="BY390" s="98" t="s">
        <v>397</v>
      </c>
      <c r="BZ390" s="98" t="s">
        <v>397</v>
      </c>
      <c r="CA390" s="98"/>
      <c r="CB390" s="98"/>
      <c r="CC390" s="98"/>
      <c r="CD390" s="98"/>
      <c r="CE390" s="98"/>
      <c r="CF390" s="98"/>
      <c r="CG390" s="98"/>
      <c r="CH390" s="98"/>
      <c r="CI390" s="98"/>
      <c r="CJ390" s="98"/>
      <c r="CK390" s="98"/>
      <c r="CL390" s="98"/>
      <c r="CM390" s="98"/>
      <c r="CN390" s="98"/>
      <c r="CO390" s="98"/>
      <c r="CP390" s="98"/>
      <c r="CQ390" s="98"/>
      <c r="CR390" s="98"/>
      <c r="CS390" s="98"/>
      <c r="CT390" s="98"/>
      <c r="CU390" s="98"/>
      <c r="CV390" s="98"/>
      <c r="CW390" s="98"/>
      <c r="CX390" s="98"/>
      <c r="CY390" s="98"/>
      <c r="CZ390" s="98"/>
      <c r="DA390" s="98"/>
      <c r="DB390" s="98"/>
      <c r="DV390" s="368"/>
      <c r="DW390" s="368"/>
      <c r="DX390" s="368"/>
      <c r="DY390" s="368"/>
      <c r="DZ390" s="368"/>
      <c r="EA390" s="368"/>
      <c r="EB390" s="368"/>
      <c r="EC390" s="368"/>
      <c r="ED390" s="368"/>
      <c r="EE390" s="368"/>
      <c r="EF390" s="368"/>
      <c r="EG390" s="368"/>
      <c r="EH390" s="368"/>
      <c r="EI390" s="368"/>
      <c r="EJ390" s="368"/>
      <c r="EK390" s="368"/>
      <c r="EL390" s="368"/>
      <c r="EM390" s="368"/>
      <c r="EN390" s="368"/>
      <c r="EO390" s="368"/>
      <c r="EP390" s="368"/>
      <c r="EQ390" s="368"/>
      <c r="ER390" s="368"/>
      <c r="ES390" s="368"/>
      <c r="ET390" s="368"/>
      <c r="EU390" s="368"/>
      <c r="EV390" s="368"/>
      <c r="EW390" s="368"/>
      <c r="EX390" s="368"/>
      <c r="EY390" s="368"/>
      <c r="EZ390" s="368"/>
      <c r="FA390" s="368"/>
      <c r="FB390" s="368"/>
      <c r="FC390" s="368"/>
      <c r="FD390" s="368"/>
      <c r="FE390" s="368"/>
      <c r="FF390" s="368"/>
      <c r="FG390" s="368"/>
      <c r="FH390" s="368"/>
      <c r="FI390" s="368"/>
      <c r="FJ390" s="368"/>
      <c r="FK390" s="368"/>
      <c r="FL390" s="368"/>
      <c r="FM390" s="368"/>
      <c r="FN390" s="368"/>
      <c r="FO390" s="368"/>
      <c r="FP390" s="368"/>
      <c r="FQ390" s="368"/>
      <c r="FR390" s="368"/>
      <c r="FS390" s="368"/>
      <c r="FT390" s="368"/>
      <c r="FU390" s="368"/>
      <c r="FV390" s="368"/>
      <c r="FW390" s="368"/>
      <c r="FX390" s="368"/>
      <c r="FY390" s="368"/>
      <c r="FZ390" s="368"/>
      <c r="GA390" s="368"/>
      <c r="GB390" s="368"/>
      <c r="GC390" s="368"/>
      <c r="GD390" s="368"/>
      <c r="GE390" s="368"/>
      <c r="GF390" s="368"/>
      <c r="GG390" s="368"/>
      <c r="GH390" s="368"/>
      <c r="GI390" s="368"/>
      <c r="GJ390" s="368"/>
      <c r="GK390" s="368"/>
      <c r="GL390" s="368"/>
      <c r="GM390" s="368"/>
      <c r="GN390" s="368"/>
      <c r="GO390" s="368"/>
      <c r="GP390" s="368"/>
      <c r="GQ390" s="368"/>
      <c r="GR390" s="368"/>
      <c r="GS390" s="368"/>
      <c r="GT390" s="368"/>
      <c r="GU390" s="368"/>
      <c r="GV390" s="368"/>
      <c r="GW390" s="368"/>
      <c r="GX390" s="368"/>
      <c r="GY390" s="368"/>
      <c r="GZ390" s="368"/>
      <c r="HA390" s="368"/>
      <c r="HB390" s="368"/>
      <c r="HC390" s="368"/>
      <c r="HD390" s="368"/>
      <c r="HE390" s="368"/>
      <c r="HF390" s="368"/>
      <c r="HG390" s="368"/>
      <c r="HH390" s="368"/>
      <c r="HI390" s="368"/>
      <c r="HJ390" s="368"/>
      <c r="HK390" s="368"/>
      <c r="HL390" s="368"/>
      <c r="HM390" s="368"/>
      <c r="HN390" s="368"/>
      <c r="HO390" s="368"/>
      <c r="HP390" s="368"/>
      <c r="HQ390" s="368"/>
      <c r="HR390" s="368"/>
      <c r="HS390" s="368"/>
      <c r="HT390" s="368"/>
      <c r="HU390" s="368"/>
      <c r="HV390" s="368"/>
      <c r="HW390" s="368"/>
      <c r="HX390" s="368"/>
      <c r="HY390" s="368"/>
      <c r="HZ390" s="368"/>
      <c r="IA390" s="368"/>
      <c r="IB390" s="368"/>
      <c r="IC390" s="368"/>
      <c r="ID390" s="368"/>
      <c r="IE390" s="368"/>
      <c r="IF390" s="368"/>
      <c r="IG390" s="368"/>
      <c r="IH390" s="368"/>
      <c r="II390" s="368"/>
      <c r="IJ390" s="368"/>
      <c r="IK390" s="368"/>
      <c r="IL390" s="368"/>
      <c r="IM390" s="368"/>
      <c r="IN390" s="368"/>
      <c r="IO390" s="368"/>
      <c r="IP390" s="368"/>
      <c r="IQ390" s="368"/>
      <c r="IR390" s="368"/>
      <c r="IS390" s="368"/>
      <c r="IT390" s="368"/>
      <c r="IU390" s="368"/>
      <c r="IV390" s="368"/>
      <c r="IW390" s="368"/>
      <c r="IX390" s="368"/>
      <c r="IY390" s="368"/>
      <c r="IZ390" s="368"/>
      <c r="JA390" s="368"/>
      <c r="JB390" s="368"/>
      <c r="JC390" s="368"/>
      <c r="JD390" s="368"/>
      <c r="JE390" s="368"/>
      <c r="JF390" s="368"/>
      <c r="JG390" s="368"/>
      <c r="JH390" s="368"/>
      <c r="JI390" s="368"/>
      <c r="JJ390" s="368"/>
      <c r="JK390" s="368"/>
      <c r="JL390" s="368"/>
      <c r="JM390" s="368"/>
      <c r="JN390" s="368"/>
      <c r="JO390" s="368"/>
      <c r="JP390" s="368"/>
      <c r="JQ390" s="368"/>
      <c r="JR390" s="368"/>
      <c r="JS390" s="368"/>
      <c r="JT390" s="368"/>
      <c r="JU390" s="368"/>
      <c r="JV390" s="368"/>
      <c r="JW390" s="368"/>
      <c r="JX390" s="368"/>
      <c r="JY390" s="368"/>
      <c r="JZ390" s="368"/>
      <c r="KA390" s="368"/>
      <c r="KB390" s="368"/>
      <c r="KC390" s="368"/>
      <c r="KD390" s="368"/>
      <c r="KE390" s="368"/>
      <c r="KF390" s="368"/>
      <c r="KG390" s="368"/>
      <c r="KH390" s="368"/>
      <c r="KI390" s="368"/>
      <c r="KJ390" s="368"/>
      <c r="KK390" s="368"/>
      <c r="KL390" s="368"/>
      <c r="KM390" s="368"/>
      <c r="KN390" s="368"/>
      <c r="KO390" s="368"/>
      <c r="KP390" s="368"/>
      <c r="KQ390" s="368"/>
      <c r="KR390" s="368"/>
      <c r="KS390" s="368"/>
      <c r="KT390" s="368"/>
      <c r="KU390" s="368"/>
      <c r="KV390" s="368"/>
      <c r="KW390" s="368"/>
      <c r="KX390" s="368"/>
      <c r="LH390" s="368"/>
      <c r="LI390" s="368"/>
      <c r="LJ390" s="368"/>
      <c r="LK390" s="368"/>
      <c r="LL390" s="368"/>
      <c r="LM390" s="368"/>
      <c r="LN390" s="368"/>
      <c r="LO390" s="368"/>
      <c r="LP390" s="368"/>
      <c r="LQ390" s="368"/>
      <c r="LR390" s="368"/>
      <c r="LS390" s="368"/>
      <c r="LT390" s="368"/>
      <c r="LU390" s="368"/>
      <c r="LV390" s="368"/>
      <c r="LW390" s="368"/>
      <c r="LX390" s="368"/>
      <c r="LY390" s="368"/>
      <c r="LZ390" s="368"/>
      <c r="MA390" s="368"/>
      <c r="MB390" s="368"/>
      <c r="MC390" s="368"/>
      <c r="MD390" s="368"/>
      <c r="ME390" s="368"/>
      <c r="MF390" s="368"/>
      <c r="MG390" s="368"/>
      <c r="MH390" s="368"/>
      <c r="MI390" s="368"/>
      <c r="MJ390" s="368"/>
      <c r="MK390" s="368"/>
      <c r="ML390" s="368"/>
      <c r="MM390" s="368"/>
      <c r="MN390" s="368"/>
      <c r="MO390" s="368"/>
      <c r="MP390" s="368"/>
      <c r="MQ390" s="368"/>
      <c r="MR390" s="368"/>
      <c r="MS390" s="368"/>
      <c r="MT390" s="368"/>
      <c r="MU390" s="368"/>
      <c r="MV390" s="368"/>
      <c r="MW390" s="368"/>
      <c r="MX390" s="368"/>
      <c r="MY390" s="368"/>
      <c r="MZ390" s="368"/>
      <c r="NA390" s="368"/>
      <c r="NB390" s="368"/>
      <c r="NC390" s="368"/>
      <c r="ND390" s="368"/>
      <c r="NE390" s="368"/>
      <c r="NF390" s="368"/>
      <c r="NG390" s="368"/>
      <c r="NH390" s="368"/>
      <c r="NI390" s="368"/>
      <c r="NJ390" s="368"/>
      <c r="NK390" s="368"/>
      <c r="NL390" s="368"/>
      <c r="NM390" s="368"/>
      <c r="NN390" s="368"/>
      <c r="NO390" s="368"/>
      <c r="NP390" s="368"/>
      <c r="NQ390" s="368"/>
      <c r="NR390" s="368"/>
      <c r="NS390" s="368"/>
      <c r="NT390" s="368"/>
      <c r="NU390" s="368"/>
      <c r="NV390" s="368"/>
      <c r="NW390" s="368"/>
      <c r="NX390" s="368"/>
      <c r="NY390" s="368"/>
      <c r="NZ390" s="368"/>
      <c r="OA390" s="368"/>
      <c r="OB390" s="368"/>
      <c r="OC390" s="368"/>
      <c r="OD390" s="368"/>
      <c r="OE390" s="368"/>
      <c r="OF390" s="368"/>
      <c r="OG390" s="368"/>
      <c r="OH390" s="368"/>
      <c r="OI390" s="368"/>
      <c r="OJ390" s="368"/>
      <c r="OK390" s="368"/>
      <c r="OL390" s="368"/>
      <c r="OM390" s="368"/>
      <c r="ON390" s="368"/>
      <c r="OO390" s="368"/>
      <c r="OP390" s="368"/>
      <c r="OQ390" s="368"/>
      <c r="OR390" s="368"/>
      <c r="OS390" s="368"/>
      <c r="OT390" s="368"/>
      <c r="OU390" s="368"/>
      <c r="OV390" s="368"/>
      <c r="OW390" s="368"/>
      <c r="OX390" s="368"/>
      <c r="OY390" s="368"/>
      <c r="OZ390" s="368"/>
      <c r="PA390" s="368"/>
      <c r="PB390" s="368"/>
      <c r="PC390" s="368"/>
      <c r="PD390" s="368"/>
      <c r="PE390" s="368"/>
      <c r="PF390" s="368"/>
      <c r="PG390" s="368"/>
      <c r="PH390" s="368"/>
      <c r="PI390" s="368"/>
      <c r="PJ390" s="368"/>
      <c r="PK390" s="368"/>
      <c r="PL390" s="368"/>
      <c r="PM390" s="368"/>
      <c r="PN390" s="368"/>
      <c r="PO390" s="368"/>
      <c r="PP390" s="368"/>
      <c r="PQ390" s="368"/>
      <c r="PR390" s="368"/>
      <c r="PS390" s="368"/>
      <c r="PT390" s="368"/>
      <c r="PU390" s="368"/>
      <c r="PV390" s="368"/>
      <c r="PW390" s="368"/>
      <c r="PX390" s="368"/>
      <c r="PY390" s="368"/>
      <c r="PZ390" s="368"/>
      <c r="QA390" s="368"/>
      <c r="QB390" s="368"/>
      <c r="QC390" s="368"/>
      <c r="QD390" s="368"/>
      <c r="QE390" s="368"/>
      <c r="QF390" s="368"/>
      <c r="QG390" s="368"/>
      <c r="QH390" s="368"/>
      <c r="QI390" s="368"/>
      <c r="QJ390" s="368"/>
      <c r="QK390" s="368"/>
      <c r="QL390" s="368"/>
      <c r="QM390" s="368"/>
      <c r="QN390" s="368"/>
      <c r="QO390" s="368"/>
      <c r="QP390" s="368"/>
      <c r="QQ390" s="368"/>
      <c r="QR390" s="368"/>
      <c r="QS390" s="368"/>
      <c r="QT390" s="368"/>
      <c r="QU390" s="368"/>
      <c r="QV390" s="368"/>
      <c r="QW390" s="368"/>
      <c r="QX390" s="368"/>
      <c r="QY390" s="368"/>
      <c r="QZ390" s="368"/>
      <c r="RA390" s="368"/>
      <c r="RB390" s="368"/>
      <c r="RC390" s="368"/>
      <c r="RD390" s="368"/>
      <c r="RE390" s="368"/>
      <c r="RF390" s="368"/>
      <c r="RG390" s="368"/>
      <c r="RH390" s="368"/>
      <c r="RI390" s="368"/>
      <c r="RJ390" s="368"/>
      <c r="RK390" s="368"/>
      <c r="RL390" s="368"/>
      <c r="RM390" s="368"/>
      <c r="RN390" s="368"/>
      <c r="RO390" s="368"/>
      <c r="RP390" s="368"/>
      <c r="RQ390" s="368"/>
      <c r="RR390" s="368"/>
      <c r="RS390" s="368"/>
      <c r="RT390" s="368"/>
      <c r="RU390" s="368"/>
      <c r="RV390" s="368"/>
      <c r="RW390" s="368"/>
      <c r="RX390" s="368"/>
      <c r="RY390" s="368"/>
      <c r="RZ390" s="368"/>
      <c r="SA390" s="368"/>
      <c r="SB390" s="368"/>
      <c r="SC390" s="368"/>
      <c r="SD390" s="368"/>
      <c r="SE390" s="368"/>
      <c r="SF390" s="368"/>
      <c r="SG390" s="368"/>
    </row>
    <row r="391" spans="1:501">
      <c r="A391" s="368"/>
      <c r="B391" s="368"/>
      <c r="C391" s="368"/>
      <c r="D391" s="368"/>
      <c r="E391" s="368"/>
      <c r="F391" s="368"/>
      <c r="G391" s="368"/>
      <c r="H391" s="368"/>
      <c r="I391" s="368"/>
      <c r="J391" s="368"/>
      <c r="K391" s="368"/>
      <c r="L391" s="368"/>
      <c r="M391" s="368"/>
      <c r="N391" s="368"/>
      <c r="O391" s="385"/>
      <c r="P391" s="368"/>
      <c r="Q391" s="368"/>
      <c r="R391" s="368"/>
      <c r="S391" s="368"/>
      <c r="T391" s="368"/>
      <c r="U391" s="368"/>
      <c r="V391" s="368"/>
      <c r="W391" s="368"/>
      <c r="X391" s="368"/>
      <c r="Y391" s="368"/>
      <c r="Z391" s="368"/>
      <c r="AA391" s="368"/>
      <c r="AB391" s="368"/>
      <c r="AC391" s="368"/>
      <c r="AD391" s="368"/>
      <c r="AE391" s="368"/>
      <c r="AF391" s="368"/>
      <c r="AG391" s="368"/>
      <c r="AH391" s="98" t="s">
        <v>397</v>
      </c>
      <c r="AI391" s="98" t="s">
        <v>397</v>
      </c>
      <c r="AJ391" s="98" t="s">
        <v>397</v>
      </c>
      <c r="AK391" s="98" t="s">
        <v>397</v>
      </c>
      <c r="AL391" s="98" t="s">
        <v>397</v>
      </c>
      <c r="AM391" s="98" t="s">
        <v>397</v>
      </c>
      <c r="AN391" s="98" t="s">
        <v>397</v>
      </c>
      <c r="AO391" s="98" t="s">
        <v>397</v>
      </c>
      <c r="AP391" s="98" t="s">
        <v>397</v>
      </c>
      <c r="AQ391" s="98" t="s">
        <v>397</v>
      </c>
      <c r="AR391" s="98" t="s">
        <v>397</v>
      </c>
      <c r="AS391" s="98" t="s">
        <v>397</v>
      </c>
      <c r="AT391" s="98" t="s">
        <v>397</v>
      </c>
      <c r="AU391" s="98" t="s">
        <v>397</v>
      </c>
      <c r="AV391" s="98" t="s">
        <v>397</v>
      </c>
      <c r="AW391" s="98" t="s">
        <v>397</v>
      </c>
      <c r="AX391" s="98" t="s">
        <v>397</v>
      </c>
      <c r="AY391" s="98" t="s">
        <v>397</v>
      </c>
      <c r="AZ391" s="98" t="s">
        <v>397</v>
      </c>
      <c r="BA391" s="98" t="s">
        <v>397</v>
      </c>
      <c r="BB391" s="98" t="s">
        <v>397</v>
      </c>
      <c r="BC391" s="98" t="s">
        <v>397</v>
      </c>
      <c r="BD391" s="98" t="s">
        <v>397</v>
      </c>
      <c r="BE391" s="98" t="s">
        <v>397</v>
      </c>
      <c r="BF391" s="98" t="s">
        <v>397</v>
      </c>
      <c r="BG391" s="98" t="s">
        <v>397</v>
      </c>
      <c r="BH391" s="98" t="s">
        <v>397</v>
      </c>
      <c r="BI391" s="98" t="s">
        <v>397</v>
      </c>
      <c r="BJ391" s="98" t="s">
        <v>397</v>
      </c>
      <c r="BK391" s="98" t="s">
        <v>397</v>
      </c>
      <c r="BL391" s="98" t="s">
        <v>397</v>
      </c>
      <c r="BM391" s="98" t="s">
        <v>397</v>
      </c>
      <c r="BN391" s="98" t="s">
        <v>397</v>
      </c>
      <c r="BO391" s="98" t="s">
        <v>397</v>
      </c>
      <c r="BP391" s="98" t="s">
        <v>397</v>
      </c>
      <c r="BQ391" s="98" t="s">
        <v>397</v>
      </c>
      <c r="BR391" s="98" t="s">
        <v>397</v>
      </c>
      <c r="BS391" s="98" t="s">
        <v>397</v>
      </c>
      <c r="BT391" s="98" t="s">
        <v>397</v>
      </c>
      <c r="BU391" s="98" t="s">
        <v>397</v>
      </c>
      <c r="BV391" s="98" t="s">
        <v>397</v>
      </c>
      <c r="BW391" s="98" t="s">
        <v>397</v>
      </c>
      <c r="BX391" s="98" t="s">
        <v>397</v>
      </c>
      <c r="BY391" s="98" t="s">
        <v>397</v>
      </c>
      <c r="BZ391" s="98" t="s">
        <v>397</v>
      </c>
      <c r="CA391" s="98"/>
      <c r="CB391" s="98"/>
      <c r="CC391" s="98"/>
      <c r="CD391" s="98"/>
      <c r="CE391" s="98"/>
      <c r="CF391" s="98"/>
      <c r="CG391" s="98"/>
      <c r="CH391" s="98"/>
      <c r="CI391" s="98"/>
      <c r="CJ391" s="98"/>
      <c r="CK391" s="98"/>
      <c r="CL391" s="98"/>
      <c r="CM391" s="98"/>
      <c r="CN391" s="98"/>
      <c r="CO391" s="98"/>
      <c r="CP391" s="98"/>
      <c r="CQ391" s="98"/>
      <c r="CR391" s="98"/>
      <c r="CS391" s="98"/>
      <c r="CT391" s="98"/>
      <c r="CU391" s="98"/>
      <c r="CV391" s="98"/>
      <c r="CW391" s="98"/>
      <c r="CX391" s="98"/>
      <c r="CY391" s="98"/>
      <c r="CZ391" s="98"/>
      <c r="DA391" s="98"/>
      <c r="DB391" s="98"/>
      <c r="DV391" s="368"/>
      <c r="DW391" s="368"/>
      <c r="DX391" s="368"/>
      <c r="DY391" s="368"/>
      <c r="DZ391" s="368"/>
      <c r="EA391" s="368"/>
      <c r="EB391" s="368"/>
      <c r="EC391" s="368"/>
      <c r="ED391" s="368"/>
      <c r="EE391" s="368"/>
      <c r="EF391" s="368"/>
      <c r="EG391" s="368"/>
      <c r="EH391" s="368"/>
      <c r="EI391" s="368"/>
      <c r="EJ391" s="368"/>
      <c r="EK391" s="368"/>
      <c r="EL391" s="368"/>
      <c r="EM391" s="368"/>
      <c r="EN391" s="368"/>
      <c r="EO391" s="368"/>
      <c r="EP391" s="368"/>
      <c r="EQ391" s="368"/>
      <c r="ER391" s="368"/>
      <c r="ES391" s="368"/>
      <c r="ET391" s="368"/>
      <c r="EU391" s="368"/>
      <c r="EV391" s="368"/>
      <c r="EW391" s="368"/>
      <c r="EX391" s="368"/>
      <c r="EY391" s="368"/>
      <c r="EZ391" s="368"/>
      <c r="FA391" s="368"/>
      <c r="FB391" s="368"/>
      <c r="FC391" s="368"/>
      <c r="FD391" s="368"/>
      <c r="FE391" s="368"/>
      <c r="FF391" s="368"/>
      <c r="FG391" s="368"/>
      <c r="FH391" s="368"/>
      <c r="FI391" s="368"/>
      <c r="FJ391" s="368"/>
      <c r="FK391" s="368"/>
      <c r="FL391" s="368"/>
      <c r="FM391" s="368"/>
      <c r="FN391" s="368"/>
      <c r="FO391" s="368"/>
      <c r="FP391" s="368"/>
      <c r="FQ391" s="368"/>
      <c r="FR391" s="368"/>
      <c r="FS391" s="368"/>
      <c r="FT391" s="368"/>
      <c r="FU391" s="368"/>
      <c r="FV391" s="368"/>
      <c r="FW391" s="368"/>
      <c r="FX391" s="368"/>
      <c r="FY391" s="368"/>
      <c r="FZ391" s="368"/>
      <c r="GA391" s="368"/>
      <c r="GB391" s="368"/>
      <c r="GC391" s="368"/>
      <c r="GD391" s="368"/>
      <c r="GE391" s="368"/>
      <c r="GF391" s="368"/>
      <c r="GG391" s="368"/>
      <c r="GH391" s="368"/>
      <c r="GI391" s="368"/>
      <c r="GJ391" s="368"/>
      <c r="GK391" s="368"/>
      <c r="GL391" s="368"/>
      <c r="GM391" s="368"/>
      <c r="GN391" s="368"/>
      <c r="GO391" s="368"/>
      <c r="GP391" s="368"/>
      <c r="GQ391" s="368"/>
      <c r="GR391" s="368"/>
      <c r="GS391" s="368"/>
      <c r="GT391" s="368"/>
      <c r="GU391" s="368"/>
      <c r="GV391" s="368"/>
      <c r="GW391" s="368"/>
      <c r="GX391" s="368"/>
      <c r="GY391" s="368"/>
      <c r="GZ391" s="368"/>
      <c r="HA391" s="368"/>
      <c r="HB391" s="368"/>
      <c r="HC391" s="368"/>
      <c r="HD391" s="368"/>
      <c r="HE391" s="368"/>
      <c r="HF391" s="368"/>
      <c r="HG391" s="368"/>
      <c r="HH391" s="368"/>
      <c r="HI391" s="368"/>
      <c r="HJ391" s="368"/>
      <c r="HK391" s="368"/>
      <c r="HL391" s="368"/>
      <c r="HM391" s="368"/>
      <c r="HN391" s="368"/>
      <c r="HO391" s="368"/>
      <c r="HP391" s="368"/>
      <c r="HQ391" s="368"/>
      <c r="HR391" s="368"/>
      <c r="HS391" s="368"/>
      <c r="HT391" s="368"/>
      <c r="HU391" s="368"/>
      <c r="HV391" s="368"/>
      <c r="HW391" s="368"/>
      <c r="HX391" s="368"/>
      <c r="HY391" s="368"/>
      <c r="HZ391" s="368"/>
      <c r="IA391" s="368"/>
      <c r="IB391" s="368"/>
      <c r="IC391" s="368"/>
      <c r="ID391" s="368"/>
      <c r="IE391" s="368"/>
      <c r="IF391" s="368"/>
      <c r="IG391" s="368"/>
      <c r="IH391" s="368"/>
      <c r="II391" s="368"/>
      <c r="IJ391" s="368"/>
      <c r="IK391" s="368"/>
      <c r="IL391" s="368"/>
      <c r="IM391" s="368"/>
      <c r="IN391" s="368"/>
      <c r="IO391" s="368"/>
      <c r="IP391" s="368"/>
      <c r="IQ391" s="368"/>
      <c r="IR391" s="368"/>
      <c r="IS391" s="368"/>
      <c r="IT391" s="368"/>
      <c r="IU391" s="368"/>
      <c r="IV391" s="368"/>
      <c r="IW391" s="368"/>
      <c r="IX391" s="368"/>
      <c r="IY391" s="368"/>
      <c r="IZ391" s="368"/>
      <c r="JA391" s="368"/>
      <c r="JB391" s="368"/>
      <c r="JC391" s="368"/>
      <c r="JD391" s="368"/>
      <c r="JE391" s="368"/>
      <c r="JF391" s="368"/>
      <c r="JG391" s="368"/>
      <c r="JH391" s="368"/>
      <c r="JI391" s="368"/>
      <c r="JJ391" s="368"/>
      <c r="JK391" s="368"/>
      <c r="JL391" s="368"/>
      <c r="JM391" s="368"/>
      <c r="JN391" s="368"/>
      <c r="JO391" s="368"/>
      <c r="JP391" s="368"/>
      <c r="JQ391" s="368"/>
      <c r="JR391" s="368"/>
      <c r="JS391" s="368"/>
      <c r="JT391" s="368"/>
      <c r="JU391" s="368"/>
      <c r="JV391" s="368"/>
      <c r="JW391" s="368"/>
      <c r="JX391" s="368"/>
      <c r="JY391" s="368"/>
      <c r="JZ391" s="368"/>
      <c r="KA391" s="368"/>
      <c r="KB391" s="368"/>
      <c r="KC391" s="368"/>
      <c r="KD391" s="368"/>
      <c r="KE391" s="368"/>
      <c r="KF391" s="368"/>
      <c r="KG391" s="368"/>
      <c r="KH391" s="368"/>
      <c r="KI391" s="368"/>
      <c r="KJ391" s="368"/>
      <c r="KK391" s="368"/>
      <c r="KL391" s="368"/>
      <c r="KM391" s="368"/>
      <c r="KN391" s="368"/>
      <c r="KO391" s="368"/>
      <c r="KP391" s="368"/>
      <c r="KQ391" s="368"/>
      <c r="KR391" s="368"/>
      <c r="KS391" s="368"/>
      <c r="KT391" s="368"/>
      <c r="KU391" s="368"/>
      <c r="KV391" s="368"/>
      <c r="KW391" s="368"/>
      <c r="KX391" s="368"/>
      <c r="LH391" s="368"/>
      <c r="LI391" s="368"/>
      <c r="LJ391" s="368"/>
      <c r="LK391" s="368"/>
      <c r="LL391" s="368"/>
      <c r="LM391" s="368"/>
      <c r="LN391" s="368"/>
      <c r="LO391" s="368"/>
      <c r="LP391" s="368"/>
      <c r="LQ391" s="368"/>
      <c r="LR391" s="368"/>
      <c r="LS391" s="368"/>
      <c r="LT391" s="368"/>
      <c r="LU391" s="368"/>
      <c r="LV391" s="368"/>
      <c r="LW391" s="368"/>
      <c r="LX391" s="368"/>
      <c r="LY391" s="368"/>
      <c r="LZ391" s="368"/>
      <c r="MA391" s="368"/>
      <c r="MB391" s="368"/>
      <c r="MC391" s="368"/>
      <c r="MD391" s="368"/>
      <c r="ME391" s="368"/>
      <c r="MF391" s="368"/>
      <c r="MG391" s="368"/>
      <c r="MH391" s="368"/>
      <c r="MI391" s="368"/>
      <c r="MJ391" s="368"/>
      <c r="MK391" s="368"/>
      <c r="ML391" s="368"/>
      <c r="MM391" s="368"/>
      <c r="MN391" s="368"/>
      <c r="MO391" s="368"/>
      <c r="MP391" s="368"/>
      <c r="MQ391" s="368"/>
      <c r="MR391" s="368"/>
      <c r="MS391" s="368"/>
      <c r="MT391" s="368"/>
      <c r="MU391" s="368"/>
      <c r="MV391" s="368"/>
      <c r="MW391" s="368"/>
      <c r="MX391" s="368"/>
      <c r="MY391" s="368"/>
      <c r="MZ391" s="368"/>
      <c r="NA391" s="368"/>
      <c r="NB391" s="368"/>
      <c r="NC391" s="368"/>
      <c r="ND391" s="368"/>
      <c r="NE391" s="368"/>
      <c r="NF391" s="368"/>
      <c r="NG391" s="368"/>
      <c r="NH391" s="368"/>
      <c r="NI391" s="368"/>
      <c r="NJ391" s="368"/>
      <c r="NK391" s="368"/>
      <c r="NL391" s="368"/>
      <c r="NM391" s="368"/>
      <c r="NN391" s="368"/>
      <c r="NO391" s="368"/>
      <c r="NP391" s="368"/>
      <c r="NQ391" s="368"/>
      <c r="NR391" s="368"/>
      <c r="NS391" s="368"/>
      <c r="NT391" s="368"/>
      <c r="NU391" s="368"/>
      <c r="NV391" s="368"/>
      <c r="NW391" s="368"/>
      <c r="NX391" s="368"/>
      <c r="NY391" s="368"/>
      <c r="NZ391" s="368"/>
      <c r="OA391" s="368"/>
      <c r="OB391" s="368"/>
      <c r="OC391" s="368"/>
      <c r="OD391" s="368"/>
      <c r="OE391" s="368"/>
      <c r="OF391" s="368"/>
      <c r="OG391" s="368"/>
      <c r="OH391" s="368"/>
      <c r="OI391" s="368"/>
      <c r="OJ391" s="368"/>
      <c r="OK391" s="368"/>
      <c r="OL391" s="368"/>
      <c r="OM391" s="368"/>
      <c r="ON391" s="368"/>
      <c r="OO391" s="368"/>
      <c r="OP391" s="368"/>
      <c r="OQ391" s="368"/>
      <c r="OR391" s="368"/>
      <c r="OS391" s="368"/>
      <c r="OT391" s="368"/>
      <c r="OU391" s="368"/>
      <c r="OV391" s="368"/>
      <c r="OW391" s="368"/>
      <c r="OX391" s="368"/>
      <c r="OY391" s="368"/>
      <c r="OZ391" s="368"/>
      <c r="PA391" s="368"/>
      <c r="PB391" s="368"/>
      <c r="PC391" s="368"/>
      <c r="PD391" s="368"/>
      <c r="PE391" s="368"/>
      <c r="PF391" s="368"/>
      <c r="PG391" s="368"/>
      <c r="PH391" s="368"/>
      <c r="PI391" s="368"/>
      <c r="PJ391" s="368"/>
      <c r="PK391" s="368"/>
      <c r="PL391" s="368"/>
      <c r="PM391" s="368"/>
      <c r="PN391" s="368"/>
      <c r="PO391" s="368"/>
      <c r="PP391" s="368"/>
      <c r="PQ391" s="368"/>
      <c r="PR391" s="368"/>
      <c r="PS391" s="368"/>
      <c r="PT391" s="368"/>
      <c r="PU391" s="368"/>
      <c r="PV391" s="368"/>
      <c r="PW391" s="368"/>
      <c r="PX391" s="368"/>
      <c r="PY391" s="368"/>
      <c r="PZ391" s="368"/>
      <c r="QA391" s="368"/>
      <c r="QB391" s="368"/>
      <c r="QC391" s="368"/>
      <c r="QD391" s="368"/>
      <c r="QE391" s="368"/>
      <c r="QF391" s="368"/>
      <c r="QG391" s="368"/>
      <c r="QH391" s="368"/>
      <c r="QI391" s="368"/>
      <c r="QJ391" s="368"/>
      <c r="QK391" s="368"/>
      <c r="QL391" s="368"/>
      <c r="QM391" s="368"/>
      <c r="QN391" s="368"/>
      <c r="QO391" s="368"/>
      <c r="QP391" s="368"/>
      <c r="QQ391" s="368"/>
      <c r="QR391" s="368"/>
      <c r="QS391" s="368"/>
      <c r="QT391" s="368"/>
      <c r="QU391" s="368"/>
      <c r="QV391" s="368"/>
      <c r="QW391" s="368"/>
      <c r="QX391" s="368"/>
      <c r="QY391" s="368"/>
      <c r="QZ391" s="368"/>
      <c r="RA391" s="368"/>
      <c r="RB391" s="368"/>
      <c r="RC391" s="368"/>
      <c r="RD391" s="368"/>
      <c r="RE391" s="368"/>
      <c r="RF391" s="368"/>
      <c r="RG391" s="368"/>
      <c r="RH391" s="368"/>
      <c r="RI391" s="368"/>
      <c r="RJ391" s="368"/>
      <c r="RK391" s="368"/>
      <c r="RL391" s="368"/>
      <c r="RM391" s="368"/>
      <c r="RN391" s="368"/>
      <c r="RO391" s="368"/>
      <c r="RP391" s="368"/>
      <c r="RQ391" s="368"/>
      <c r="RR391" s="368"/>
      <c r="RS391" s="368"/>
      <c r="RT391" s="368"/>
      <c r="RU391" s="368"/>
      <c r="RV391" s="368"/>
      <c r="RW391" s="368"/>
      <c r="RX391" s="368"/>
      <c r="RY391" s="368"/>
      <c r="RZ391" s="368"/>
      <c r="SA391" s="368"/>
      <c r="SB391" s="368"/>
      <c r="SC391" s="368"/>
      <c r="SD391" s="368"/>
      <c r="SE391" s="368"/>
      <c r="SF391" s="368"/>
      <c r="SG391" s="368"/>
    </row>
    <row r="392" spans="1:501">
      <c r="A392" s="368"/>
      <c r="B392" s="368"/>
      <c r="C392" s="368"/>
      <c r="D392" s="368"/>
      <c r="E392" s="368"/>
      <c r="F392" s="368"/>
      <c r="G392" s="368"/>
      <c r="H392" s="368"/>
      <c r="I392" s="368"/>
      <c r="J392" s="368"/>
      <c r="K392" s="368"/>
      <c r="L392" s="368"/>
      <c r="M392" s="368"/>
      <c r="N392" s="368"/>
      <c r="O392" s="385"/>
      <c r="P392" s="368"/>
      <c r="Q392" s="368"/>
      <c r="R392" s="368"/>
      <c r="S392" s="368"/>
      <c r="T392" s="368"/>
      <c r="U392" s="368"/>
      <c r="V392" s="368"/>
      <c r="W392" s="368"/>
      <c r="X392" s="368"/>
      <c r="Y392" s="368"/>
      <c r="Z392" s="368"/>
      <c r="AA392" s="368"/>
      <c r="AB392" s="368"/>
      <c r="AC392" s="368"/>
      <c r="AD392" s="368"/>
      <c r="AE392" s="368"/>
      <c r="AF392" s="368"/>
      <c r="AG392" s="368"/>
      <c r="AH392" s="98" t="s">
        <v>397</v>
      </c>
      <c r="AI392" s="98" t="s">
        <v>397</v>
      </c>
      <c r="AJ392" s="98" t="s">
        <v>397</v>
      </c>
      <c r="AK392" s="98" t="s">
        <v>397</v>
      </c>
      <c r="AL392" s="98" t="s">
        <v>397</v>
      </c>
      <c r="AM392" s="98" t="s">
        <v>397</v>
      </c>
      <c r="AN392" s="98" t="s">
        <v>397</v>
      </c>
      <c r="AO392" s="98" t="s">
        <v>397</v>
      </c>
      <c r="AP392" s="98" t="s">
        <v>397</v>
      </c>
      <c r="AQ392" s="98" t="s">
        <v>397</v>
      </c>
      <c r="AR392" s="98" t="s">
        <v>397</v>
      </c>
      <c r="AS392" s="98" t="s">
        <v>397</v>
      </c>
      <c r="AT392" s="98" t="s">
        <v>397</v>
      </c>
      <c r="AU392" s="98" t="s">
        <v>397</v>
      </c>
      <c r="AV392" s="98" t="s">
        <v>397</v>
      </c>
      <c r="AW392" s="98" t="s">
        <v>397</v>
      </c>
      <c r="AX392" s="98" t="s">
        <v>397</v>
      </c>
      <c r="AY392" s="98" t="s">
        <v>397</v>
      </c>
      <c r="AZ392" s="98" t="s">
        <v>397</v>
      </c>
      <c r="BA392" s="98" t="s">
        <v>397</v>
      </c>
      <c r="BB392" s="98" t="s">
        <v>397</v>
      </c>
      <c r="BC392" s="98" t="s">
        <v>397</v>
      </c>
      <c r="BD392" s="98" t="s">
        <v>397</v>
      </c>
      <c r="BE392" s="98" t="s">
        <v>397</v>
      </c>
      <c r="BF392" s="98" t="s">
        <v>397</v>
      </c>
      <c r="BG392" s="98" t="s">
        <v>397</v>
      </c>
      <c r="BH392" s="98" t="s">
        <v>397</v>
      </c>
      <c r="BI392" s="98" t="s">
        <v>397</v>
      </c>
      <c r="BJ392" s="98" t="s">
        <v>397</v>
      </c>
      <c r="BK392" s="98" t="s">
        <v>397</v>
      </c>
      <c r="BL392" s="98" t="s">
        <v>397</v>
      </c>
      <c r="BM392" s="98" t="s">
        <v>397</v>
      </c>
      <c r="BN392" s="98" t="s">
        <v>397</v>
      </c>
      <c r="BO392" s="98" t="s">
        <v>397</v>
      </c>
      <c r="BP392" s="98" t="s">
        <v>397</v>
      </c>
      <c r="BQ392" s="98" t="s">
        <v>397</v>
      </c>
      <c r="BR392" s="98" t="s">
        <v>397</v>
      </c>
      <c r="BS392" s="98" t="s">
        <v>397</v>
      </c>
      <c r="BT392" s="98" t="s">
        <v>397</v>
      </c>
      <c r="BU392" s="98" t="s">
        <v>397</v>
      </c>
      <c r="BV392" s="98" t="s">
        <v>397</v>
      </c>
      <c r="BW392" s="98" t="s">
        <v>397</v>
      </c>
      <c r="BX392" s="98" t="s">
        <v>397</v>
      </c>
      <c r="BY392" s="98" t="s">
        <v>397</v>
      </c>
      <c r="BZ392" s="98" t="s">
        <v>397</v>
      </c>
      <c r="CA392" s="98"/>
      <c r="CB392" s="98"/>
      <c r="CC392" s="98"/>
      <c r="CD392" s="98"/>
      <c r="CE392" s="98"/>
      <c r="CF392" s="98"/>
      <c r="CG392" s="98"/>
      <c r="CH392" s="98"/>
      <c r="CI392" s="98"/>
      <c r="CJ392" s="98"/>
      <c r="CK392" s="98"/>
      <c r="CL392" s="98"/>
      <c r="CM392" s="98"/>
      <c r="CN392" s="98"/>
      <c r="CO392" s="98"/>
      <c r="CP392" s="98"/>
      <c r="CQ392" s="98"/>
      <c r="CR392" s="98"/>
      <c r="CS392" s="98"/>
      <c r="CT392" s="98"/>
      <c r="CU392" s="98"/>
      <c r="CV392" s="98"/>
      <c r="CW392" s="98"/>
      <c r="CX392" s="98"/>
      <c r="CY392" s="98"/>
      <c r="CZ392" s="98"/>
      <c r="DA392" s="98"/>
      <c r="DB392" s="98"/>
      <c r="DV392" s="368"/>
      <c r="DW392" s="368"/>
      <c r="DX392" s="368"/>
      <c r="DY392" s="368"/>
      <c r="DZ392" s="368"/>
      <c r="EA392" s="368"/>
      <c r="EB392" s="368"/>
      <c r="EC392" s="368"/>
      <c r="ED392" s="368"/>
      <c r="EE392" s="368"/>
      <c r="EF392" s="368"/>
      <c r="EG392" s="368"/>
      <c r="EH392" s="368"/>
      <c r="EI392" s="368"/>
      <c r="EJ392" s="368"/>
      <c r="EK392" s="368"/>
      <c r="EL392" s="368"/>
      <c r="EM392" s="368"/>
      <c r="EN392" s="368"/>
      <c r="EO392" s="368"/>
      <c r="EP392" s="368"/>
      <c r="EQ392" s="368"/>
      <c r="ER392" s="368"/>
      <c r="ES392" s="368"/>
      <c r="ET392" s="368"/>
      <c r="EU392" s="368"/>
      <c r="EV392" s="368"/>
      <c r="EW392" s="368"/>
      <c r="EX392" s="368"/>
      <c r="EY392" s="368"/>
      <c r="EZ392" s="368"/>
      <c r="FA392" s="368"/>
      <c r="FB392" s="368"/>
      <c r="FC392" s="368"/>
      <c r="FD392" s="368"/>
      <c r="FE392" s="368"/>
      <c r="FF392" s="368"/>
      <c r="FG392" s="368"/>
      <c r="FH392" s="368"/>
      <c r="FI392" s="368"/>
      <c r="FJ392" s="368"/>
      <c r="FK392" s="368"/>
      <c r="FL392" s="368"/>
      <c r="FM392" s="368"/>
      <c r="FN392" s="368"/>
      <c r="FO392" s="368"/>
      <c r="FP392" s="368"/>
      <c r="FQ392" s="368"/>
      <c r="FR392" s="368"/>
      <c r="FS392" s="368"/>
      <c r="FT392" s="368"/>
      <c r="FU392" s="368"/>
      <c r="FV392" s="368"/>
      <c r="FW392" s="368"/>
      <c r="FX392" s="368"/>
      <c r="FY392" s="368"/>
      <c r="FZ392" s="368"/>
      <c r="GA392" s="368"/>
      <c r="GB392" s="368"/>
      <c r="GC392" s="368"/>
      <c r="GD392" s="368"/>
      <c r="GE392" s="368"/>
      <c r="GF392" s="368"/>
      <c r="GG392" s="368"/>
      <c r="GH392" s="368"/>
      <c r="GI392" s="368"/>
      <c r="GJ392" s="368"/>
      <c r="GK392" s="368"/>
      <c r="GL392" s="368"/>
      <c r="GM392" s="368"/>
      <c r="GN392" s="368"/>
      <c r="GO392" s="368"/>
      <c r="GP392" s="368"/>
      <c r="GQ392" s="368"/>
      <c r="GR392" s="368"/>
      <c r="GS392" s="368"/>
      <c r="GT392" s="368"/>
      <c r="GU392" s="368"/>
      <c r="GV392" s="368"/>
      <c r="GW392" s="368"/>
      <c r="GX392" s="368"/>
      <c r="GY392" s="368"/>
      <c r="GZ392" s="368"/>
      <c r="HA392" s="368"/>
      <c r="HB392" s="368"/>
      <c r="HC392" s="368"/>
      <c r="HD392" s="368"/>
      <c r="HE392" s="368"/>
      <c r="HF392" s="368"/>
      <c r="HG392" s="368"/>
      <c r="HH392" s="368"/>
      <c r="HI392" s="368"/>
      <c r="HJ392" s="368"/>
      <c r="HK392" s="368"/>
      <c r="HL392" s="368"/>
      <c r="HM392" s="368"/>
      <c r="HN392" s="368"/>
      <c r="HO392" s="368"/>
      <c r="HP392" s="368"/>
      <c r="HQ392" s="368"/>
      <c r="HR392" s="368"/>
      <c r="HS392" s="368"/>
      <c r="HT392" s="368"/>
      <c r="HU392" s="368"/>
      <c r="HV392" s="368"/>
      <c r="HW392" s="368"/>
      <c r="HX392" s="368"/>
      <c r="HY392" s="368"/>
      <c r="HZ392" s="368"/>
      <c r="IA392" s="368"/>
      <c r="IB392" s="368"/>
      <c r="IC392" s="368"/>
      <c r="ID392" s="368"/>
      <c r="IE392" s="368"/>
      <c r="IF392" s="368"/>
      <c r="IG392" s="368"/>
      <c r="IH392" s="368"/>
      <c r="II392" s="368"/>
      <c r="IJ392" s="368"/>
      <c r="IK392" s="368"/>
      <c r="IL392" s="368"/>
      <c r="IM392" s="368"/>
      <c r="IN392" s="368"/>
      <c r="IO392" s="368"/>
      <c r="IP392" s="368"/>
      <c r="IQ392" s="368"/>
      <c r="IR392" s="368"/>
      <c r="IS392" s="368"/>
      <c r="IT392" s="368"/>
      <c r="IU392" s="368"/>
      <c r="IV392" s="368"/>
      <c r="IW392" s="368"/>
      <c r="IX392" s="368"/>
      <c r="IY392" s="368"/>
      <c r="IZ392" s="368"/>
      <c r="JA392" s="368"/>
      <c r="JB392" s="368"/>
      <c r="JC392" s="368"/>
      <c r="JD392" s="368"/>
      <c r="JE392" s="368"/>
      <c r="JF392" s="368"/>
      <c r="JG392" s="368"/>
      <c r="JH392" s="368"/>
      <c r="JI392" s="368"/>
      <c r="JJ392" s="368"/>
      <c r="JK392" s="368"/>
      <c r="JL392" s="368"/>
      <c r="JM392" s="368"/>
      <c r="JN392" s="368"/>
      <c r="JO392" s="368"/>
      <c r="JP392" s="368"/>
      <c r="JQ392" s="368"/>
      <c r="JR392" s="368"/>
      <c r="JS392" s="368"/>
      <c r="JT392" s="368"/>
      <c r="JU392" s="368"/>
      <c r="JV392" s="368"/>
      <c r="JW392" s="368"/>
      <c r="JX392" s="368"/>
      <c r="JY392" s="368"/>
      <c r="JZ392" s="368"/>
      <c r="KA392" s="368"/>
      <c r="KB392" s="368"/>
      <c r="KC392" s="368"/>
      <c r="KD392" s="368"/>
      <c r="KE392" s="368"/>
      <c r="KF392" s="368"/>
      <c r="KG392" s="368"/>
      <c r="KH392" s="368"/>
      <c r="KI392" s="368"/>
      <c r="KJ392" s="368"/>
      <c r="KK392" s="368"/>
      <c r="KL392" s="368"/>
      <c r="KM392" s="368"/>
      <c r="KN392" s="368"/>
      <c r="KO392" s="368"/>
      <c r="KP392" s="368"/>
      <c r="KQ392" s="368"/>
      <c r="KR392" s="368"/>
      <c r="KS392" s="368"/>
      <c r="KT392" s="368"/>
      <c r="KU392" s="368"/>
      <c r="KV392" s="368"/>
      <c r="KW392" s="368"/>
      <c r="KX392" s="368"/>
      <c r="LH392" s="368"/>
      <c r="LI392" s="368"/>
      <c r="LJ392" s="368"/>
      <c r="LK392" s="368"/>
      <c r="LL392" s="368"/>
      <c r="LM392" s="368"/>
      <c r="LN392" s="368"/>
      <c r="LO392" s="368"/>
      <c r="LP392" s="368"/>
      <c r="LQ392" s="368"/>
      <c r="LR392" s="368"/>
      <c r="LS392" s="368"/>
      <c r="LT392" s="368"/>
      <c r="LU392" s="368"/>
      <c r="LV392" s="368"/>
      <c r="LW392" s="368"/>
      <c r="LX392" s="368"/>
      <c r="LY392" s="368"/>
      <c r="LZ392" s="368"/>
      <c r="MA392" s="368"/>
      <c r="MB392" s="368"/>
      <c r="MC392" s="368"/>
      <c r="MD392" s="368"/>
      <c r="ME392" s="368"/>
      <c r="MF392" s="368"/>
      <c r="MG392" s="368"/>
      <c r="MH392" s="368"/>
      <c r="MI392" s="368"/>
      <c r="MJ392" s="368"/>
      <c r="MK392" s="368"/>
      <c r="ML392" s="368"/>
      <c r="MM392" s="368"/>
      <c r="MN392" s="368"/>
      <c r="MO392" s="368"/>
      <c r="MP392" s="368"/>
      <c r="MQ392" s="368"/>
      <c r="MR392" s="368"/>
      <c r="MS392" s="368"/>
      <c r="MT392" s="368"/>
      <c r="MU392" s="368"/>
      <c r="MV392" s="368"/>
      <c r="MW392" s="368"/>
      <c r="MX392" s="368"/>
      <c r="MY392" s="368"/>
      <c r="MZ392" s="368"/>
      <c r="NA392" s="368"/>
      <c r="NB392" s="368"/>
      <c r="NC392" s="368"/>
      <c r="ND392" s="368"/>
      <c r="NE392" s="368"/>
      <c r="NF392" s="368"/>
      <c r="NG392" s="368"/>
      <c r="NH392" s="368"/>
      <c r="NI392" s="368"/>
      <c r="NJ392" s="368"/>
      <c r="NK392" s="368"/>
      <c r="NL392" s="368"/>
      <c r="NM392" s="368"/>
      <c r="NN392" s="368"/>
      <c r="NO392" s="368"/>
      <c r="NP392" s="368"/>
      <c r="NQ392" s="368"/>
      <c r="NR392" s="368"/>
      <c r="NS392" s="368"/>
      <c r="NT392" s="368"/>
      <c r="NU392" s="368"/>
      <c r="NV392" s="368"/>
      <c r="NW392" s="368"/>
      <c r="NX392" s="368"/>
      <c r="NY392" s="368"/>
      <c r="NZ392" s="368"/>
      <c r="OA392" s="368"/>
      <c r="OB392" s="368"/>
      <c r="OC392" s="368"/>
      <c r="OD392" s="368"/>
      <c r="OE392" s="368"/>
      <c r="OF392" s="368"/>
      <c r="OG392" s="368"/>
      <c r="OH392" s="368"/>
      <c r="OI392" s="368"/>
      <c r="OJ392" s="368"/>
      <c r="OK392" s="368"/>
      <c r="OL392" s="368"/>
      <c r="OM392" s="368"/>
      <c r="ON392" s="368"/>
      <c r="OO392" s="368"/>
      <c r="OP392" s="368"/>
      <c r="OQ392" s="368"/>
      <c r="OR392" s="368"/>
      <c r="OS392" s="368"/>
      <c r="OT392" s="368"/>
      <c r="OU392" s="368"/>
      <c r="OV392" s="368"/>
      <c r="OW392" s="368"/>
      <c r="OX392" s="368"/>
      <c r="OY392" s="368"/>
      <c r="OZ392" s="368"/>
      <c r="PA392" s="368"/>
      <c r="PB392" s="368"/>
      <c r="PC392" s="368"/>
      <c r="PD392" s="368"/>
      <c r="PE392" s="368"/>
      <c r="PF392" s="368"/>
      <c r="PG392" s="368"/>
      <c r="PH392" s="368"/>
      <c r="PI392" s="368"/>
      <c r="PJ392" s="368"/>
      <c r="PK392" s="368"/>
      <c r="PL392" s="368"/>
      <c r="PM392" s="368"/>
      <c r="PN392" s="368"/>
      <c r="PO392" s="368"/>
      <c r="PP392" s="368"/>
      <c r="PQ392" s="368"/>
      <c r="PR392" s="368"/>
      <c r="PS392" s="368"/>
      <c r="PT392" s="368"/>
      <c r="PU392" s="368"/>
      <c r="PV392" s="368"/>
      <c r="PW392" s="368"/>
      <c r="PX392" s="368"/>
      <c r="PY392" s="368"/>
      <c r="PZ392" s="368"/>
      <c r="QA392" s="368"/>
      <c r="QB392" s="368"/>
      <c r="QC392" s="368"/>
      <c r="QD392" s="368"/>
      <c r="QE392" s="368"/>
      <c r="QF392" s="368"/>
      <c r="QG392" s="368"/>
      <c r="QH392" s="368"/>
      <c r="QI392" s="368"/>
      <c r="QJ392" s="368"/>
      <c r="QK392" s="368"/>
      <c r="QL392" s="368"/>
      <c r="QM392" s="368"/>
      <c r="QN392" s="368"/>
      <c r="QO392" s="368"/>
      <c r="QP392" s="368"/>
      <c r="QQ392" s="368"/>
      <c r="QR392" s="368"/>
      <c r="QS392" s="368"/>
      <c r="QT392" s="368"/>
      <c r="QU392" s="368"/>
      <c r="QV392" s="368"/>
      <c r="QW392" s="368"/>
      <c r="QX392" s="368"/>
      <c r="QY392" s="368"/>
      <c r="QZ392" s="368"/>
      <c r="RA392" s="368"/>
      <c r="RB392" s="368"/>
      <c r="RC392" s="368"/>
      <c r="RD392" s="368"/>
      <c r="RE392" s="368"/>
      <c r="RF392" s="368"/>
      <c r="RG392" s="368"/>
      <c r="RH392" s="368"/>
      <c r="RI392" s="368"/>
      <c r="RJ392" s="368"/>
      <c r="RK392" s="368"/>
      <c r="RL392" s="368"/>
      <c r="RM392" s="368"/>
      <c r="RN392" s="368"/>
      <c r="RO392" s="368"/>
      <c r="RP392" s="368"/>
      <c r="RQ392" s="368"/>
      <c r="RR392" s="368"/>
      <c r="RS392" s="368"/>
      <c r="RT392" s="368"/>
      <c r="RU392" s="368"/>
      <c r="RV392" s="368"/>
      <c r="RW392" s="368"/>
      <c r="RX392" s="368"/>
      <c r="RY392" s="368"/>
      <c r="RZ392" s="368"/>
      <c r="SA392" s="368"/>
      <c r="SB392" s="368"/>
      <c r="SC392" s="368"/>
      <c r="SD392" s="368"/>
      <c r="SE392" s="368"/>
      <c r="SF392" s="368"/>
      <c r="SG392" s="368"/>
    </row>
    <row r="393" spans="1:501">
      <c r="A393" s="368"/>
      <c r="B393" s="368"/>
      <c r="C393" s="368"/>
      <c r="D393" s="368"/>
      <c r="E393" s="368"/>
      <c r="F393" s="368"/>
      <c r="G393" s="368"/>
      <c r="H393" s="368"/>
      <c r="I393" s="368"/>
      <c r="J393" s="368"/>
      <c r="K393" s="368"/>
      <c r="L393" s="368"/>
      <c r="M393" s="368"/>
      <c r="N393" s="368"/>
      <c r="O393" s="385"/>
      <c r="P393" s="368"/>
      <c r="Q393" s="368"/>
      <c r="R393" s="368"/>
      <c r="S393" s="368"/>
      <c r="T393" s="368"/>
      <c r="U393" s="368"/>
      <c r="V393" s="368"/>
      <c r="W393" s="368"/>
      <c r="X393" s="368"/>
      <c r="Y393" s="368"/>
      <c r="Z393" s="368"/>
      <c r="AA393" s="368"/>
      <c r="AB393" s="368"/>
      <c r="AC393" s="368"/>
      <c r="AD393" s="368"/>
      <c r="AE393" s="368"/>
      <c r="AF393" s="368"/>
      <c r="AG393" s="368"/>
      <c r="AH393" s="98" t="s">
        <v>397</v>
      </c>
      <c r="AI393" s="98" t="s">
        <v>397</v>
      </c>
      <c r="AJ393" s="98" t="s">
        <v>397</v>
      </c>
      <c r="AK393" s="98" t="s">
        <v>397</v>
      </c>
      <c r="AL393" s="98" t="s">
        <v>397</v>
      </c>
      <c r="AM393" s="98" t="s">
        <v>397</v>
      </c>
      <c r="AN393" s="98" t="s">
        <v>397</v>
      </c>
      <c r="AO393" s="98" t="s">
        <v>397</v>
      </c>
      <c r="AP393" s="98" t="s">
        <v>397</v>
      </c>
      <c r="AQ393" s="98" t="s">
        <v>397</v>
      </c>
      <c r="AR393" s="98" t="s">
        <v>397</v>
      </c>
      <c r="AS393" s="98" t="s">
        <v>397</v>
      </c>
      <c r="AT393" s="98" t="s">
        <v>397</v>
      </c>
      <c r="AU393" s="98" t="s">
        <v>397</v>
      </c>
      <c r="AV393" s="98" t="s">
        <v>397</v>
      </c>
      <c r="AW393" s="98" t="s">
        <v>397</v>
      </c>
      <c r="AX393" s="98" t="s">
        <v>397</v>
      </c>
      <c r="AY393" s="98" t="s">
        <v>397</v>
      </c>
      <c r="AZ393" s="98" t="s">
        <v>397</v>
      </c>
      <c r="BA393" s="98" t="s">
        <v>397</v>
      </c>
      <c r="BB393" s="98" t="s">
        <v>397</v>
      </c>
      <c r="BC393" s="98" t="s">
        <v>397</v>
      </c>
      <c r="BD393" s="98" t="s">
        <v>397</v>
      </c>
      <c r="BE393" s="98" t="s">
        <v>397</v>
      </c>
      <c r="BF393" s="98" t="s">
        <v>397</v>
      </c>
      <c r="BG393" s="98" t="s">
        <v>397</v>
      </c>
      <c r="BH393" s="98" t="s">
        <v>397</v>
      </c>
      <c r="BI393" s="98" t="s">
        <v>397</v>
      </c>
      <c r="BJ393" s="98" t="s">
        <v>397</v>
      </c>
      <c r="BK393" s="98" t="s">
        <v>397</v>
      </c>
      <c r="BL393" s="98" t="s">
        <v>397</v>
      </c>
      <c r="BM393" s="98" t="s">
        <v>397</v>
      </c>
      <c r="BN393" s="98" t="s">
        <v>397</v>
      </c>
      <c r="BO393" s="98" t="s">
        <v>397</v>
      </c>
      <c r="BP393" s="98" t="s">
        <v>397</v>
      </c>
      <c r="BQ393" s="98" t="s">
        <v>397</v>
      </c>
      <c r="BR393" s="98" t="s">
        <v>397</v>
      </c>
      <c r="BS393" s="98" t="s">
        <v>397</v>
      </c>
      <c r="BT393" s="98" t="s">
        <v>397</v>
      </c>
      <c r="BU393" s="98" t="s">
        <v>397</v>
      </c>
      <c r="BV393" s="98" t="s">
        <v>397</v>
      </c>
      <c r="BW393" s="98" t="s">
        <v>397</v>
      </c>
      <c r="BX393" s="98" t="s">
        <v>397</v>
      </c>
      <c r="BY393" s="98" t="s">
        <v>397</v>
      </c>
      <c r="BZ393" s="98" t="s">
        <v>397</v>
      </c>
      <c r="CA393" s="98"/>
      <c r="CB393" s="98"/>
      <c r="CC393" s="98"/>
      <c r="CD393" s="98"/>
      <c r="CE393" s="98"/>
      <c r="CF393" s="98"/>
      <c r="CG393" s="98"/>
      <c r="CH393" s="98"/>
      <c r="CI393" s="98"/>
      <c r="CJ393" s="98"/>
      <c r="CK393" s="98"/>
      <c r="CL393" s="98"/>
      <c r="CM393" s="98"/>
      <c r="CN393" s="98"/>
      <c r="CO393" s="98"/>
      <c r="CP393" s="98"/>
      <c r="CQ393" s="98"/>
      <c r="CR393" s="98"/>
      <c r="CS393" s="98"/>
      <c r="CT393" s="98"/>
      <c r="CU393" s="98"/>
      <c r="CV393" s="98"/>
      <c r="CW393" s="98"/>
      <c r="CX393" s="98"/>
      <c r="CY393" s="98"/>
      <c r="CZ393" s="98"/>
      <c r="DA393" s="98"/>
      <c r="DB393" s="98"/>
      <c r="DV393" s="368"/>
      <c r="DW393" s="368"/>
      <c r="DX393" s="368"/>
      <c r="DY393" s="368"/>
      <c r="DZ393" s="368"/>
      <c r="EA393" s="368"/>
      <c r="EB393" s="368"/>
      <c r="EC393" s="368"/>
      <c r="ED393" s="368"/>
      <c r="EE393" s="368"/>
      <c r="EF393" s="368"/>
      <c r="EG393" s="368"/>
      <c r="EH393" s="368"/>
      <c r="EI393" s="368"/>
      <c r="EJ393" s="368"/>
      <c r="EK393" s="368"/>
      <c r="EL393" s="368"/>
      <c r="EM393" s="368"/>
      <c r="EN393" s="368"/>
      <c r="EO393" s="368"/>
      <c r="EP393" s="368"/>
      <c r="EQ393" s="368"/>
      <c r="ER393" s="368"/>
      <c r="ES393" s="368"/>
      <c r="ET393" s="368"/>
      <c r="EU393" s="368"/>
      <c r="EV393" s="368"/>
      <c r="EW393" s="368"/>
      <c r="EX393" s="368"/>
      <c r="EY393" s="368"/>
      <c r="EZ393" s="368"/>
      <c r="FA393" s="368"/>
      <c r="FB393" s="368"/>
      <c r="FC393" s="368"/>
      <c r="FD393" s="368"/>
      <c r="FE393" s="368"/>
      <c r="FF393" s="368"/>
      <c r="FG393" s="368"/>
      <c r="FH393" s="368"/>
      <c r="FI393" s="368"/>
      <c r="FJ393" s="368"/>
      <c r="FK393" s="368"/>
      <c r="FL393" s="368"/>
      <c r="FM393" s="368"/>
      <c r="FN393" s="368"/>
      <c r="FO393" s="368"/>
      <c r="FP393" s="368"/>
      <c r="FQ393" s="368"/>
      <c r="FR393" s="368"/>
      <c r="FS393" s="368"/>
      <c r="FT393" s="368"/>
      <c r="FU393" s="368"/>
      <c r="FV393" s="368"/>
      <c r="FW393" s="368"/>
      <c r="FX393" s="368"/>
      <c r="FY393" s="368"/>
      <c r="FZ393" s="368"/>
      <c r="GA393" s="368"/>
      <c r="GB393" s="368"/>
      <c r="GC393" s="368"/>
      <c r="GD393" s="368"/>
      <c r="GE393" s="368"/>
      <c r="GF393" s="368"/>
      <c r="GG393" s="368"/>
      <c r="GH393" s="368"/>
      <c r="GI393" s="368"/>
      <c r="GJ393" s="368"/>
      <c r="GK393" s="368"/>
      <c r="GL393" s="368"/>
      <c r="GM393" s="368"/>
      <c r="GN393" s="368"/>
      <c r="GO393" s="368"/>
      <c r="GP393" s="368"/>
      <c r="GQ393" s="368"/>
      <c r="GR393" s="368"/>
      <c r="GS393" s="368"/>
      <c r="GT393" s="368"/>
      <c r="GU393" s="368"/>
      <c r="GV393" s="368"/>
      <c r="GW393" s="368"/>
      <c r="GX393" s="368"/>
      <c r="GY393" s="368"/>
      <c r="GZ393" s="368"/>
      <c r="HA393" s="368"/>
      <c r="HB393" s="368"/>
      <c r="HC393" s="368"/>
      <c r="HD393" s="368"/>
      <c r="HE393" s="368"/>
      <c r="HF393" s="368"/>
      <c r="HG393" s="368"/>
      <c r="HH393" s="368"/>
      <c r="HI393" s="368"/>
      <c r="HJ393" s="368"/>
      <c r="HK393" s="368"/>
      <c r="HL393" s="368"/>
      <c r="HM393" s="368"/>
      <c r="HN393" s="368"/>
      <c r="HO393" s="368"/>
      <c r="HP393" s="368"/>
      <c r="HQ393" s="368"/>
      <c r="HR393" s="368"/>
      <c r="HS393" s="368"/>
      <c r="HT393" s="368"/>
      <c r="HU393" s="368"/>
      <c r="HV393" s="368"/>
      <c r="HW393" s="368"/>
      <c r="HX393" s="368"/>
      <c r="HY393" s="368"/>
      <c r="HZ393" s="368"/>
      <c r="IA393" s="368"/>
      <c r="IB393" s="368"/>
      <c r="IC393" s="368"/>
      <c r="ID393" s="368"/>
      <c r="IE393" s="368"/>
      <c r="IF393" s="368"/>
      <c r="IG393" s="368"/>
      <c r="IH393" s="368"/>
      <c r="II393" s="368"/>
      <c r="IJ393" s="368"/>
      <c r="IK393" s="368"/>
      <c r="IL393" s="368"/>
      <c r="IM393" s="368"/>
      <c r="IN393" s="368"/>
      <c r="IO393" s="368"/>
      <c r="IP393" s="368"/>
      <c r="IQ393" s="368"/>
      <c r="IR393" s="368"/>
      <c r="IS393" s="368"/>
      <c r="IT393" s="368"/>
      <c r="IU393" s="368"/>
      <c r="IV393" s="368"/>
      <c r="IW393" s="368"/>
      <c r="IX393" s="368"/>
      <c r="IY393" s="368"/>
      <c r="IZ393" s="368"/>
      <c r="JA393" s="368"/>
      <c r="JB393" s="368"/>
      <c r="JC393" s="368"/>
      <c r="JD393" s="368"/>
      <c r="JE393" s="368"/>
      <c r="JF393" s="368"/>
      <c r="JG393" s="368"/>
      <c r="JH393" s="368"/>
      <c r="JI393" s="368"/>
      <c r="JJ393" s="368"/>
      <c r="JK393" s="368"/>
      <c r="JL393" s="368"/>
      <c r="JM393" s="368"/>
      <c r="JN393" s="368"/>
      <c r="JO393" s="368"/>
      <c r="JP393" s="368"/>
      <c r="JQ393" s="368"/>
      <c r="JR393" s="368"/>
      <c r="JS393" s="368"/>
      <c r="JT393" s="368"/>
      <c r="JU393" s="368"/>
      <c r="JV393" s="368"/>
      <c r="JW393" s="368"/>
      <c r="JX393" s="368"/>
      <c r="JY393" s="368"/>
      <c r="JZ393" s="368"/>
      <c r="KA393" s="368"/>
      <c r="KB393" s="368"/>
      <c r="KC393" s="368"/>
      <c r="KD393" s="368"/>
      <c r="KE393" s="368"/>
      <c r="KF393" s="368"/>
      <c r="KG393" s="368"/>
      <c r="KH393" s="368"/>
      <c r="KI393" s="368"/>
      <c r="KJ393" s="368"/>
      <c r="KK393" s="368"/>
      <c r="KL393" s="368"/>
      <c r="KM393" s="368"/>
      <c r="KN393" s="368"/>
      <c r="KO393" s="368"/>
      <c r="KP393" s="368"/>
      <c r="KQ393" s="368"/>
      <c r="KR393" s="368"/>
      <c r="KS393" s="368"/>
      <c r="KT393" s="368"/>
      <c r="KU393" s="368"/>
      <c r="KV393" s="368"/>
      <c r="KW393" s="368"/>
      <c r="KX393" s="368"/>
      <c r="LH393" s="368"/>
      <c r="LI393" s="368"/>
      <c r="LJ393" s="368"/>
      <c r="LK393" s="368"/>
      <c r="LL393" s="368"/>
      <c r="LM393" s="368"/>
      <c r="LN393" s="368"/>
      <c r="LO393" s="368"/>
      <c r="LP393" s="368"/>
      <c r="LQ393" s="368"/>
      <c r="LR393" s="368"/>
      <c r="LS393" s="368"/>
      <c r="LT393" s="368"/>
      <c r="LU393" s="368"/>
      <c r="LV393" s="368"/>
      <c r="LW393" s="368"/>
      <c r="LX393" s="368"/>
      <c r="LY393" s="368"/>
      <c r="LZ393" s="368"/>
      <c r="MA393" s="368"/>
      <c r="MB393" s="368"/>
      <c r="MC393" s="368"/>
      <c r="MD393" s="368"/>
      <c r="ME393" s="368"/>
      <c r="MF393" s="368"/>
      <c r="MG393" s="368"/>
      <c r="MH393" s="368"/>
      <c r="MI393" s="368"/>
      <c r="MJ393" s="368"/>
      <c r="MK393" s="368"/>
      <c r="ML393" s="368"/>
      <c r="MM393" s="368"/>
      <c r="MN393" s="368"/>
      <c r="MO393" s="368"/>
      <c r="MP393" s="368"/>
      <c r="MQ393" s="368"/>
      <c r="MR393" s="368"/>
      <c r="MS393" s="368"/>
      <c r="MT393" s="368"/>
      <c r="MU393" s="368"/>
      <c r="MV393" s="368"/>
      <c r="MW393" s="368"/>
      <c r="MX393" s="368"/>
      <c r="MY393" s="368"/>
      <c r="MZ393" s="368"/>
      <c r="NA393" s="368"/>
      <c r="NB393" s="368"/>
      <c r="NC393" s="368"/>
      <c r="ND393" s="368"/>
      <c r="NE393" s="368"/>
      <c r="NF393" s="368"/>
      <c r="NG393" s="368"/>
      <c r="NH393" s="368"/>
      <c r="NI393" s="368"/>
      <c r="NJ393" s="368"/>
      <c r="NK393" s="368"/>
      <c r="NL393" s="368"/>
      <c r="NM393" s="368"/>
      <c r="NN393" s="368"/>
      <c r="NO393" s="368"/>
      <c r="NP393" s="368"/>
      <c r="NQ393" s="368"/>
      <c r="NR393" s="368"/>
      <c r="NS393" s="368"/>
      <c r="NT393" s="368"/>
      <c r="NU393" s="368"/>
      <c r="NV393" s="368"/>
      <c r="NW393" s="368"/>
      <c r="NX393" s="368"/>
      <c r="NY393" s="368"/>
      <c r="NZ393" s="368"/>
      <c r="OA393" s="368"/>
      <c r="OB393" s="368"/>
      <c r="OC393" s="368"/>
      <c r="OD393" s="368"/>
      <c r="OE393" s="368"/>
      <c r="OF393" s="368"/>
      <c r="OG393" s="368"/>
      <c r="OH393" s="368"/>
      <c r="OI393" s="368"/>
      <c r="OJ393" s="368"/>
      <c r="OK393" s="368"/>
      <c r="OL393" s="368"/>
      <c r="OM393" s="368"/>
      <c r="ON393" s="368"/>
      <c r="OO393" s="368"/>
      <c r="OP393" s="368"/>
      <c r="OQ393" s="368"/>
      <c r="OR393" s="368"/>
      <c r="OS393" s="368"/>
      <c r="OT393" s="368"/>
      <c r="OU393" s="368"/>
      <c r="OV393" s="368"/>
      <c r="OW393" s="368"/>
      <c r="OX393" s="368"/>
      <c r="OY393" s="368"/>
      <c r="OZ393" s="368"/>
      <c r="PA393" s="368"/>
      <c r="PB393" s="368"/>
      <c r="PC393" s="368"/>
      <c r="PD393" s="368"/>
      <c r="PE393" s="368"/>
      <c r="PF393" s="368"/>
      <c r="PG393" s="368"/>
      <c r="PH393" s="368"/>
      <c r="PI393" s="368"/>
      <c r="PJ393" s="368"/>
      <c r="PK393" s="368"/>
      <c r="PL393" s="368"/>
      <c r="PM393" s="368"/>
      <c r="PN393" s="368"/>
      <c r="PO393" s="368"/>
      <c r="PP393" s="368"/>
      <c r="PQ393" s="368"/>
      <c r="PR393" s="368"/>
      <c r="PS393" s="368"/>
      <c r="PT393" s="368"/>
      <c r="PU393" s="368"/>
      <c r="PV393" s="368"/>
      <c r="PW393" s="368"/>
      <c r="PX393" s="368"/>
      <c r="PY393" s="368"/>
      <c r="PZ393" s="368"/>
      <c r="QA393" s="368"/>
      <c r="QB393" s="368"/>
      <c r="QC393" s="368"/>
      <c r="QD393" s="368"/>
      <c r="QE393" s="368"/>
      <c r="QF393" s="368"/>
      <c r="QG393" s="368"/>
      <c r="QH393" s="368"/>
      <c r="QI393" s="368"/>
      <c r="QJ393" s="368"/>
      <c r="QK393" s="368"/>
      <c r="QL393" s="368"/>
      <c r="QM393" s="368"/>
      <c r="QN393" s="368"/>
      <c r="QO393" s="368"/>
      <c r="QP393" s="368"/>
      <c r="QQ393" s="368"/>
      <c r="QR393" s="368"/>
      <c r="QS393" s="368"/>
      <c r="QT393" s="368"/>
      <c r="QU393" s="368"/>
      <c r="QV393" s="368"/>
      <c r="QW393" s="368"/>
      <c r="QX393" s="368"/>
      <c r="QY393" s="368"/>
      <c r="QZ393" s="368"/>
      <c r="RA393" s="368"/>
      <c r="RB393" s="368"/>
      <c r="RC393" s="368"/>
      <c r="RD393" s="368"/>
      <c r="RE393" s="368"/>
      <c r="RF393" s="368"/>
      <c r="RG393" s="368"/>
      <c r="RH393" s="368"/>
      <c r="RI393" s="368"/>
      <c r="RJ393" s="368"/>
      <c r="RK393" s="368"/>
      <c r="RL393" s="368"/>
      <c r="RM393" s="368"/>
      <c r="RN393" s="368"/>
      <c r="RO393" s="368"/>
      <c r="RP393" s="368"/>
      <c r="RQ393" s="368"/>
      <c r="RR393" s="368"/>
      <c r="RS393" s="368"/>
      <c r="RT393" s="368"/>
      <c r="RU393" s="368"/>
      <c r="RV393" s="368"/>
      <c r="RW393" s="368"/>
      <c r="RX393" s="368"/>
      <c r="RY393" s="368"/>
      <c r="RZ393" s="368"/>
      <c r="SA393" s="368"/>
      <c r="SB393" s="368"/>
      <c r="SC393" s="368"/>
      <c r="SD393" s="368"/>
      <c r="SE393" s="368"/>
      <c r="SF393" s="368"/>
      <c r="SG393" s="368"/>
    </row>
    <row r="394" spans="1:501">
      <c r="A394" s="368"/>
      <c r="B394" s="368"/>
      <c r="C394" s="368"/>
      <c r="D394" s="368"/>
      <c r="E394" s="368"/>
      <c r="F394" s="368"/>
      <c r="G394" s="368"/>
      <c r="H394" s="368"/>
      <c r="I394" s="368"/>
      <c r="J394" s="368"/>
      <c r="K394" s="368"/>
      <c r="L394" s="368"/>
      <c r="M394" s="368"/>
      <c r="N394" s="368"/>
      <c r="O394" s="385"/>
      <c r="P394" s="368"/>
      <c r="Q394" s="368"/>
      <c r="R394" s="368"/>
      <c r="S394" s="368"/>
      <c r="T394" s="368"/>
      <c r="U394" s="368"/>
      <c r="V394" s="368"/>
      <c r="W394" s="368"/>
      <c r="X394" s="368"/>
      <c r="Y394" s="368"/>
      <c r="Z394" s="368"/>
      <c r="AA394" s="368"/>
      <c r="AB394" s="368"/>
      <c r="AC394" s="368"/>
      <c r="AD394" s="368"/>
      <c r="AE394" s="368"/>
      <c r="AF394" s="368"/>
      <c r="AG394" s="368"/>
      <c r="AH394" s="98" t="s">
        <v>397</v>
      </c>
      <c r="AI394" s="98" t="s">
        <v>397</v>
      </c>
      <c r="AJ394" s="98" t="s">
        <v>397</v>
      </c>
      <c r="AK394" s="98" t="s">
        <v>397</v>
      </c>
      <c r="AL394" s="98" t="s">
        <v>397</v>
      </c>
      <c r="AM394" s="98" t="s">
        <v>397</v>
      </c>
      <c r="AN394" s="98" t="s">
        <v>397</v>
      </c>
      <c r="AO394" s="98" t="s">
        <v>397</v>
      </c>
      <c r="AP394" s="98" t="s">
        <v>397</v>
      </c>
      <c r="AQ394" s="98" t="s">
        <v>397</v>
      </c>
      <c r="AR394" s="98" t="s">
        <v>397</v>
      </c>
      <c r="AS394" s="98" t="s">
        <v>397</v>
      </c>
      <c r="AT394" s="98" t="s">
        <v>397</v>
      </c>
      <c r="AU394" s="98" t="s">
        <v>397</v>
      </c>
      <c r="AV394" s="98" t="s">
        <v>397</v>
      </c>
      <c r="AW394" s="98" t="s">
        <v>397</v>
      </c>
      <c r="AX394" s="98" t="s">
        <v>397</v>
      </c>
      <c r="AY394" s="98" t="s">
        <v>397</v>
      </c>
      <c r="AZ394" s="98" t="s">
        <v>397</v>
      </c>
      <c r="BA394" s="98" t="s">
        <v>397</v>
      </c>
      <c r="BB394" s="98" t="s">
        <v>397</v>
      </c>
      <c r="BC394" s="98" t="s">
        <v>397</v>
      </c>
      <c r="BD394" s="98" t="s">
        <v>397</v>
      </c>
      <c r="BE394" s="98" t="s">
        <v>397</v>
      </c>
      <c r="BF394" s="98" t="s">
        <v>397</v>
      </c>
      <c r="BG394" s="98" t="s">
        <v>397</v>
      </c>
      <c r="BH394" s="98" t="s">
        <v>397</v>
      </c>
      <c r="BI394" s="98" t="s">
        <v>397</v>
      </c>
      <c r="BJ394" s="98" t="s">
        <v>397</v>
      </c>
      <c r="BK394" s="98" t="s">
        <v>397</v>
      </c>
      <c r="BL394" s="98" t="s">
        <v>397</v>
      </c>
      <c r="BM394" s="98" t="s">
        <v>397</v>
      </c>
      <c r="BN394" s="98" t="s">
        <v>397</v>
      </c>
      <c r="BO394" s="98" t="s">
        <v>397</v>
      </c>
      <c r="BP394" s="98" t="s">
        <v>397</v>
      </c>
      <c r="BQ394" s="98" t="s">
        <v>397</v>
      </c>
      <c r="BR394" s="98" t="s">
        <v>397</v>
      </c>
      <c r="BS394" s="98" t="s">
        <v>397</v>
      </c>
      <c r="BT394" s="98" t="s">
        <v>397</v>
      </c>
      <c r="BU394" s="98" t="s">
        <v>397</v>
      </c>
      <c r="BV394" s="98" t="s">
        <v>397</v>
      </c>
      <c r="BW394" s="98" t="s">
        <v>397</v>
      </c>
      <c r="BX394" s="98" t="s">
        <v>397</v>
      </c>
      <c r="BY394" s="98" t="s">
        <v>397</v>
      </c>
      <c r="BZ394" s="98" t="s">
        <v>397</v>
      </c>
      <c r="CA394" s="98"/>
      <c r="CB394" s="98"/>
      <c r="CC394" s="98"/>
      <c r="CD394" s="98"/>
      <c r="CE394" s="98"/>
      <c r="CF394" s="98"/>
      <c r="CG394" s="98"/>
      <c r="CH394" s="98"/>
      <c r="CI394" s="98"/>
      <c r="CJ394" s="98"/>
      <c r="CK394" s="98"/>
      <c r="CL394" s="98"/>
      <c r="CM394" s="98"/>
      <c r="CN394" s="98"/>
      <c r="CO394" s="98"/>
      <c r="CP394" s="98"/>
      <c r="CQ394" s="98"/>
      <c r="CR394" s="98"/>
      <c r="CS394" s="98"/>
      <c r="CT394" s="98"/>
      <c r="CU394" s="98"/>
      <c r="CV394" s="98"/>
      <c r="CW394" s="98"/>
      <c r="CX394" s="98"/>
      <c r="CY394" s="98"/>
      <c r="CZ394" s="98"/>
      <c r="DA394" s="98"/>
      <c r="DB394" s="98"/>
      <c r="DV394" s="368"/>
      <c r="DW394" s="368"/>
      <c r="DX394" s="368"/>
      <c r="DY394" s="368"/>
      <c r="DZ394" s="368"/>
      <c r="EA394" s="368"/>
      <c r="EB394" s="368"/>
      <c r="EC394" s="368"/>
      <c r="ED394" s="368"/>
      <c r="EE394" s="368"/>
      <c r="EF394" s="368"/>
      <c r="EG394" s="368"/>
      <c r="EH394" s="368"/>
      <c r="EI394" s="368"/>
      <c r="EJ394" s="368"/>
      <c r="EK394" s="368"/>
      <c r="EL394" s="368"/>
      <c r="EM394" s="368"/>
      <c r="EN394" s="368"/>
      <c r="EO394" s="368"/>
      <c r="EP394" s="368"/>
      <c r="EQ394" s="368"/>
      <c r="ER394" s="368"/>
      <c r="ES394" s="368"/>
      <c r="ET394" s="368"/>
      <c r="EU394" s="368"/>
      <c r="EV394" s="368"/>
      <c r="EW394" s="368"/>
      <c r="EX394" s="368"/>
      <c r="EY394" s="368"/>
      <c r="EZ394" s="368"/>
      <c r="FA394" s="368"/>
      <c r="FB394" s="368"/>
      <c r="FC394" s="368"/>
      <c r="FD394" s="368"/>
      <c r="FE394" s="368"/>
      <c r="FF394" s="368"/>
      <c r="FG394" s="368"/>
      <c r="FH394" s="368"/>
      <c r="FI394" s="368"/>
      <c r="FJ394" s="368"/>
      <c r="FK394" s="368"/>
      <c r="FL394" s="368"/>
      <c r="FM394" s="368"/>
      <c r="FN394" s="368"/>
      <c r="FO394" s="368"/>
      <c r="FP394" s="368"/>
      <c r="FQ394" s="368"/>
      <c r="FR394" s="368"/>
      <c r="FS394" s="368"/>
      <c r="FT394" s="368"/>
      <c r="FU394" s="368"/>
      <c r="FV394" s="368"/>
      <c r="FW394" s="368"/>
      <c r="FX394" s="368"/>
      <c r="FY394" s="368"/>
      <c r="FZ394" s="368"/>
      <c r="GA394" s="368"/>
      <c r="GB394" s="368"/>
      <c r="GC394" s="368"/>
      <c r="GD394" s="368"/>
      <c r="GE394" s="368"/>
      <c r="GF394" s="368"/>
      <c r="GG394" s="368"/>
      <c r="GH394" s="368"/>
      <c r="GI394" s="368"/>
      <c r="GJ394" s="368"/>
      <c r="GK394" s="368"/>
      <c r="GL394" s="368"/>
      <c r="GM394" s="368"/>
      <c r="GN394" s="368"/>
      <c r="GO394" s="368"/>
      <c r="GP394" s="368"/>
      <c r="GQ394" s="368"/>
      <c r="GR394" s="368"/>
      <c r="GS394" s="368"/>
      <c r="GT394" s="368"/>
      <c r="GU394" s="368"/>
      <c r="GV394" s="368"/>
      <c r="GW394" s="368"/>
      <c r="GX394" s="368"/>
      <c r="GY394" s="368"/>
      <c r="GZ394" s="368"/>
      <c r="HA394" s="368"/>
      <c r="HB394" s="368"/>
      <c r="HC394" s="368"/>
      <c r="HD394" s="368"/>
      <c r="HE394" s="368"/>
      <c r="HF394" s="368"/>
      <c r="HG394" s="368"/>
      <c r="HH394" s="368"/>
      <c r="HI394" s="368"/>
      <c r="HJ394" s="368"/>
      <c r="HK394" s="368"/>
      <c r="HL394" s="368"/>
      <c r="HM394" s="368"/>
      <c r="HN394" s="368"/>
      <c r="HO394" s="368"/>
      <c r="HP394" s="368"/>
      <c r="HQ394" s="368"/>
      <c r="HR394" s="368"/>
      <c r="HS394" s="368"/>
      <c r="HT394" s="368"/>
      <c r="HU394" s="368"/>
      <c r="HV394" s="368"/>
      <c r="HW394" s="368"/>
      <c r="HX394" s="368"/>
      <c r="HY394" s="368"/>
      <c r="HZ394" s="368"/>
      <c r="IA394" s="368"/>
      <c r="IB394" s="368"/>
      <c r="IC394" s="368"/>
      <c r="ID394" s="368"/>
      <c r="IE394" s="368"/>
      <c r="IF394" s="368"/>
      <c r="IG394" s="368"/>
      <c r="IH394" s="368"/>
      <c r="II394" s="368"/>
      <c r="IJ394" s="368"/>
      <c r="IK394" s="368"/>
      <c r="IL394" s="368"/>
      <c r="IM394" s="368"/>
      <c r="IN394" s="368"/>
      <c r="IO394" s="368"/>
      <c r="IP394" s="368"/>
      <c r="IQ394" s="368"/>
      <c r="IR394" s="368"/>
      <c r="IS394" s="368"/>
      <c r="IT394" s="368"/>
      <c r="IU394" s="368"/>
      <c r="IV394" s="368"/>
      <c r="IW394" s="368"/>
      <c r="IX394" s="368"/>
      <c r="IY394" s="368"/>
      <c r="IZ394" s="368"/>
      <c r="JA394" s="368"/>
      <c r="JB394" s="368"/>
      <c r="JC394" s="368"/>
      <c r="JD394" s="368"/>
      <c r="JE394" s="368"/>
      <c r="JF394" s="368"/>
      <c r="JG394" s="368"/>
      <c r="JH394" s="368"/>
      <c r="JI394" s="368"/>
      <c r="JJ394" s="368"/>
      <c r="JK394" s="368"/>
      <c r="JL394" s="368"/>
      <c r="JM394" s="368"/>
      <c r="JN394" s="368"/>
      <c r="JO394" s="368"/>
      <c r="JP394" s="368"/>
      <c r="JQ394" s="368"/>
      <c r="JR394" s="368"/>
      <c r="JS394" s="368"/>
      <c r="JT394" s="368"/>
      <c r="JU394" s="368"/>
      <c r="JV394" s="368"/>
      <c r="JW394" s="368"/>
      <c r="JX394" s="368"/>
      <c r="JY394" s="368"/>
      <c r="JZ394" s="368"/>
      <c r="KA394" s="368"/>
      <c r="KB394" s="368"/>
      <c r="KC394" s="368"/>
      <c r="KD394" s="368"/>
      <c r="KE394" s="368"/>
      <c r="KF394" s="368"/>
      <c r="KG394" s="368"/>
      <c r="KH394" s="368"/>
      <c r="KI394" s="368"/>
      <c r="KJ394" s="368"/>
      <c r="KK394" s="368"/>
      <c r="KL394" s="368"/>
      <c r="KM394" s="368"/>
      <c r="KN394" s="368"/>
      <c r="KO394" s="368"/>
      <c r="KP394" s="368"/>
      <c r="KQ394" s="368"/>
      <c r="KR394" s="368"/>
      <c r="KS394" s="368"/>
      <c r="KT394" s="368"/>
      <c r="KU394" s="368"/>
      <c r="KV394" s="368"/>
      <c r="KW394" s="368"/>
      <c r="KX394" s="368"/>
      <c r="LH394" s="368"/>
      <c r="LI394" s="368"/>
      <c r="LJ394" s="368"/>
      <c r="LK394" s="368"/>
      <c r="LL394" s="368"/>
      <c r="LM394" s="368"/>
      <c r="LN394" s="368"/>
      <c r="LO394" s="368"/>
      <c r="LP394" s="368"/>
      <c r="LQ394" s="368"/>
      <c r="LR394" s="368"/>
      <c r="LS394" s="368"/>
      <c r="LT394" s="368"/>
      <c r="LU394" s="368"/>
      <c r="LV394" s="368"/>
      <c r="LW394" s="368"/>
      <c r="LX394" s="368"/>
      <c r="LY394" s="368"/>
      <c r="LZ394" s="368"/>
      <c r="MA394" s="368"/>
      <c r="MB394" s="368"/>
      <c r="MC394" s="368"/>
      <c r="MD394" s="368"/>
      <c r="ME394" s="368"/>
      <c r="MF394" s="368"/>
      <c r="MG394" s="368"/>
      <c r="MH394" s="368"/>
      <c r="MI394" s="368"/>
      <c r="MJ394" s="368"/>
      <c r="MK394" s="368"/>
      <c r="ML394" s="368"/>
      <c r="MM394" s="368"/>
      <c r="MN394" s="368"/>
      <c r="MO394" s="368"/>
      <c r="MP394" s="368"/>
      <c r="MQ394" s="368"/>
      <c r="MR394" s="368"/>
      <c r="MS394" s="368"/>
      <c r="MT394" s="368"/>
      <c r="MU394" s="368"/>
      <c r="MV394" s="368"/>
      <c r="MW394" s="368"/>
      <c r="MX394" s="368"/>
      <c r="MY394" s="368"/>
      <c r="MZ394" s="368"/>
      <c r="NA394" s="368"/>
      <c r="NB394" s="368"/>
      <c r="NC394" s="368"/>
      <c r="ND394" s="368"/>
      <c r="NE394" s="368"/>
      <c r="NF394" s="368"/>
      <c r="NG394" s="368"/>
      <c r="NH394" s="368"/>
      <c r="NI394" s="368"/>
      <c r="NJ394" s="368"/>
      <c r="NK394" s="368"/>
      <c r="NL394" s="368"/>
      <c r="NM394" s="368"/>
      <c r="NN394" s="368"/>
      <c r="NO394" s="368"/>
      <c r="NP394" s="368"/>
      <c r="NQ394" s="368"/>
      <c r="NR394" s="368"/>
      <c r="NS394" s="368"/>
      <c r="NT394" s="368"/>
      <c r="NU394" s="368"/>
      <c r="NV394" s="368"/>
      <c r="NW394" s="368"/>
      <c r="NX394" s="368"/>
      <c r="NY394" s="368"/>
      <c r="NZ394" s="368"/>
      <c r="OA394" s="368"/>
      <c r="OB394" s="368"/>
      <c r="OC394" s="368"/>
      <c r="OD394" s="368"/>
      <c r="OE394" s="368"/>
      <c r="OF394" s="368"/>
      <c r="OG394" s="368"/>
      <c r="OH394" s="368"/>
      <c r="OI394" s="368"/>
      <c r="OJ394" s="368"/>
      <c r="OK394" s="368"/>
      <c r="OL394" s="368"/>
      <c r="OM394" s="368"/>
      <c r="ON394" s="368"/>
      <c r="OO394" s="368"/>
      <c r="OP394" s="368"/>
      <c r="OQ394" s="368"/>
      <c r="OR394" s="368"/>
      <c r="OS394" s="368"/>
      <c r="OT394" s="368"/>
      <c r="OU394" s="368"/>
      <c r="OV394" s="368"/>
      <c r="OW394" s="368"/>
      <c r="OX394" s="368"/>
      <c r="OY394" s="368"/>
      <c r="OZ394" s="368"/>
      <c r="PA394" s="368"/>
      <c r="PB394" s="368"/>
      <c r="PC394" s="368"/>
      <c r="PD394" s="368"/>
      <c r="PE394" s="368"/>
      <c r="PF394" s="368"/>
      <c r="PG394" s="368"/>
      <c r="PH394" s="368"/>
      <c r="PI394" s="368"/>
      <c r="PJ394" s="368"/>
      <c r="PK394" s="368"/>
      <c r="PL394" s="368"/>
      <c r="PM394" s="368"/>
      <c r="PN394" s="368"/>
      <c r="PO394" s="368"/>
      <c r="PP394" s="368"/>
      <c r="PQ394" s="368"/>
      <c r="PR394" s="368"/>
      <c r="PS394" s="368"/>
      <c r="PT394" s="368"/>
      <c r="PU394" s="368"/>
      <c r="PV394" s="368"/>
      <c r="PW394" s="368"/>
      <c r="PX394" s="368"/>
      <c r="PY394" s="368"/>
      <c r="PZ394" s="368"/>
      <c r="QA394" s="368"/>
      <c r="QB394" s="368"/>
      <c r="QC394" s="368"/>
      <c r="QD394" s="368"/>
      <c r="QE394" s="368"/>
      <c r="QF394" s="368"/>
      <c r="QG394" s="368"/>
      <c r="QH394" s="368"/>
      <c r="QI394" s="368"/>
      <c r="QJ394" s="368"/>
      <c r="QK394" s="368"/>
      <c r="QL394" s="368"/>
      <c r="QM394" s="368"/>
      <c r="QN394" s="368"/>
      <c r="QO394" s="368"/>
      <c r="QP394" s="368"/>
      <c r="QQ394" s="368"/>
      <c r="QR394" s="368"/>
      <c r="QS394" s="368"/>
      <c r="QT394" s="368"/>
      <c r="QU394" s="368"/>
      <c r="QV394" s="368"/>
      <c r="QW394" s="368"/>
      <c r="QX394" s="368"/>
      <c r="QY394" s="368"/>
      <c r="QZ394" s="368"/>
      <c r="RA394" s="368"/>
      <c r="RB394" s="368"/>
      <c r="RC394" s="368"/>
      <c r="RD394" s="368"/>
      <c r="RE394" s="368"/>
      <c r="RF394" s="368"/>
      <c r="RG394" s="368"/>
      <c r="RH394" s="368"/>
      <c r="RI394" s="368"/>
      <c r="RJ394" s="368"/>
      <c r="RK394" s="368"/>
      <c r="RL394" s="368"/>
      <c r="RM394" s="368"/>
      <c r="RN394" s="368"/>
      <c r="RO394" s="368"/>
      <c r="RP394" s="368"/>
      <c r="RQ394" s="368"/>
      <c r="RR394" s="368"/>
      <c r="RS394" s="368"/>
      <c r="RT394" s="368"/>
      <c r="RU394" s="368"/>
      <c r="RV394" s="368"/>
      <c r="RW394" s="368"/>
      <c r="RX394" s="368"/>
      <c r="RY394" s="368"/>
      <c r="RZ394" s="368"/>
      <c r="SA394" s="368"/>
      <c r="SB394" s="368"/>
      <c r="SC394" s="368"/>
      <c r="SD394" s="368"/>
      <c r="SE394" s="368"/>
      <c r="SF394" s="368"/>
      <c r="SG394" s="368"/>
    </row>
    <row r="395" spans="1:501">
      <c r="A395" s="368"/>
      <c r="B395" s="368"/>
      <c r="C395" s="368"/>
      <c r="D395" s="368"/>
      <c r="E395" s="368"/>
      <c r="F395" s="368"/>
      <c r="G395" s="368"/>
      <c r="H395" s="368"/>
      <c r="I395" s="368"/>
      <c r="J395" s="368"/>
      <c r="K395" s="368"/>
      <c r="L395" s="368"/>
      <c r="M395" s="368"/>
      <c r="N395" s="368"/>
      <c r="O395" s="385"/>
      <c r="P395" s="368"/>
      <c r="Q395" s="368"/>
      <c r="R395" s="368"/>
      <c r="S395" s="368"/>
      <c r="T395" s="368"/>
      <c r="U395" s="368"/>
      <c r="V395" s="368"/>
      <c r="W395" s="368"/>
      <c r="X395" s="368"/>
      <c r="Y395" s="368"/>
      <c r="Z395" s="368"/>
      <c r="AA395" s="368"/>
      <c r="AB395" s="368"/>
      <c r="AC395" s="368"/>
      <c r="AD395" s="368"/>
      <c r="AE395" s="368"/>
      <c r="AF395" s="368"/>
      <c r="AG395" s="368"/>
      <c r="AH395" s="98" t="s">
        <v>397</v>
      </c>
      <c r="AI395" s="98" t="s">
        <v>397</v>
      </c>
      <c r="AJ395" s="98" t="s">
        <v>397</v>
      </c>
      <c r="AK395" s="98" t="s">
        <v>397</v>
      </c>
      <c r="AL395" s="98" t="s">
        <v>397</v>
      </c>
      <c r="AM395" s="98" t="s">
        <v>397</v>
      </c>
      <c r="AN395" s="98" t="s">
        <v>397</v>
      </c>
      <c r="AO395" s="98" t="s">
        <v>397</v>
      </c>
      <c r="AP395" s="98" t="s">
        <v>397</v>
      </c>
      <c r="AQ395" s="98" t="s">
        <v>397</v>
      </c>
      <c r="AR395" s="98" t="s">
        <v>397</v>
      </c>
      <c r="AS395" s="98" t="s">
        <v>397</v>
      </c>
      <c r="AT395" s="98" t="s">
        <v>397</v>
      </c>
      <c r="AU395" s="98" t="s">
        <v>397</v>
      </c>
      <c r="AV395" s="98" t="s">
        <v>397</v>
      </c>
      <c r="AW395" s="98" t="s">
        <v>397</v>
      </c>
      <c r="AX395" s="98" t="s">
        <v>397</v>
      </c>
      <c r="AY395" s="98" t="s">
        <v>397</v>
      </c>
      <c r="AZ395" s="98" t="s">
        <v>397</v>
      </c>
      <c r="BA395" s="98" t="s">
        <v>397</v>
      </c>
      <c r="BB395" s="98" t="s">
        <v>397</v>
      </c>
      <c r="BC395" s="98" t="s">
        <v>397</v>
      </c>
      <c r="BD395" s="98" t="s">
        <v>397</v>
      </c>
      <c r="BE395" s="98" t="s">
        <v>397</v>
      </c>
      <c r="BF395" s="98" t="s">
        <v>397</v>
      </c>
      <c r="BG395" s="98" t="s">
        <v>397</v>
      </c>
      <c r="BH395" s="98" t="s">
        <v>397</v>
      </c>
      <c r="BI395" s="98" t="s">
        <v>397</v>
      </c>
      <c r="BJ395" s="98" t="s">
        <v>397</v>
      </c>
      <c r="BK395" s="98" t="s">
        <v>397</v>
      </c>
      <c r="BL395" s="98" t="s">
        <v>397</v>
      </c>
      <c r="BM395" s="98" t="s">
        <v>397</v>
      </c>
      <c r="BN395" s="98" t="s">
        <v>397</v>
      </c>
      <c r="BO395" s="98" t="s">
        <v>397</v>
      </c>
      <c r="BP395" s="98" t="s">
        <v>397</v>
      </c>
      <c r="BQ395" s="98" t="s">
        <v>397</v>
      </c>
      <c r="BR395" s="98" t="s">
        <v>397</v>
      </c>
      <c r="BS395" s="98" t="s">
        <v>397</v>
      </c>
      <c r="BT395" s="98" t="s">
        <v>397</v>
      </c>
      <c r="BU395" s="98" t="s">
        <v>397</v>
      </c>
      <c r="BV395" s="98" t="s">
        <v>397</v>
      </c>
      <c r="BW395" s="98" t="s">
        <v>397</v>
      </c>
      <c r="BX395" s="98" t="s">
        <v>397</v>
      </c>
      <c r="BY395" s="98" t="s">
        <v>397</v>
      </c>
      <c r="BZ395" s="98" t="s">
        <v>397</v>
      </c>
      <c r="CA395" s="98"/>
      <c r="CB395" s="98"/>
      <c r="CC395" s="98"/>
      <c r="CD395" s="98"/>
      <c r="CE395" s="98"/>
      <c r="CF395" s="98"/>
      <c r="CG395" s="98"/>
      <c r="CH395" s="98"/>
      <c r="CI395" s="98"/>
      <c r="CJ395" s="98"/>
      <c r="CK395" s="98"/>
      <c r="CL395" s="98"/>
      <c r="CM395" s="98"/>
      <c r="CN395" s="98"/>
      <c r="CO395" s="98"/>
      <c r="CP395" s="98"/>
      <c r="CQ395" s="98"/>
      <c r="CR395" s="98"/>
      <c r="CS395" s="98"/>
      <c r="CT395" s="98"/>
      <c r="CU395" s="98"/>
      <c r="CV395" s="98"/>
      <c r="CW395" s="98"/>
      <c r="CX395" s="98"/>
      <c r="CY395" s="98"/>
      <c r="CZ395" s="98"/>
      <c r="DA395" s="98"/>
      <c r="DB395" s="98"/>
      <c r="DV395" s="368"/>
      <c r="DW395" s="368"/>
      <c r="DX395" s="368"/>
      <c r="DY395" s="368"/>
      <c r="DZ395" s="368"/>
      <c r="EA395" s="368"/>
      <c r="EB395" s="368"/>
      <c r="EC395" s="368"/>
      <c r="ED395" s="368"/>
      <c r="EE395" s="368"/>
      <c r="EF395" s="368"/>
      <c r="EG395" s="368"/>
      <c r="EH395" s="368"/>
      <c r="EI395" s="368"/>
      <c r="EJ395" s="368"/>
      <c r="EK395" s="368"/>
      <c r="EL395" s="368"/>
      <c r="EM395" s="368"/>
      <c r="EN395" s="368"/>
      <c r="EO395" s="368"/>
      <c r="EP395" s="368"/>
      <c r="EQ395" s="368"/>
      <c r="ER395" s="368"/>
      <c r="ES395" s="368"/>
      <c r="ET395" s="368"/>
      <c r="EU395" s="368"/>
      <c r="EV395" s="368"/>
      <c r="EW395" s="368"/>
      <c r="EX395" s="368"/>
      <c r="EY395" s="368"/>
      <c r="EZ395" s="368"/>
      <c r="FA395" s="368"/>
      <c r="FB395" s="368"/>
      <c r="FC395" s="368"/>
      <c r="FD395" s="368"/>
      <c r="FE395" s="368"/>
      <c r="FF395" s="368"/>
      <c r="FG395" s="368"/>
      <c r="FH395" s="368"/>
      <c r="FI395" s="368"/>
      <c r="FJ395" s="368"/>
      <c r="FK395" s="368"/>
      <c r="FL395" s="368"/>
      <c r="FM395" s="368"/>
      <c r="FN395" s="368"/>
      <c r="FO395" s="368"/>
      <c r="FP395" s="368"/>
      <c r="FQ395" s="368"/>
      <c r="FR395" s="368"/>
      <c r="FS395" s="368"/>
      <c r="FT395" s="368"/>
      <c r="FU395" s="368"/>
      <c r="FV395" s="368"/>
      <c r="FW395" s="368"/>
      <c r="FX395" s="368"/>
      <c r="FY395" s="368"/>
      <c r="FZ395" s="368"/>
      <c r="GA395" s="368"/>
      <c r="GB395" s="368"/>
      <c r="GC395" s="368"/>
      <c r="GD395" s="368"/>
      <c r="GE395" s="368"/>
      <c r="GF395" s="368"/>
      <c r="GG395" s="368"/>
      <c r="GH395" s="368"/>
      <c r="GI395" s="368"/>
      <c r="GJ395" s="368"/>
      <c r="GK395" s="368"/>
      <c r="GL395" s="368"/>
      <c r="GM395" s="368"/>
      <c r="GN395" s="368"/>
      <c r="GO395" s="368"/>
      <c r="GP395" s="368"/>
      <c r="GQ395" s="368"/>
      <c r="GR395" s="368"/>
      <c r="GS395" s="368"/>
      <c r="GT395" s="368"/>
      <c r="GU395" s="368"/>
      <c r="GV395" s="368"/>
      <c r="GW395" s="368"/>
      <c r="GX395" s="368"/>
      <c r="GY395" s="368"/>
      <c r="GZ395" s="368"/>
      <c r="HA395" s="368"/>
      <c r="HB395" s="368"/>
      <c r="HC395" s="368"/>
      <c r="HD395" s="368"/>
      <c r="HE395" s="368"/>
      <c r="HF395" s="368"/>
      <c r="HG395" s="368"/>
      <c r="HH395" s="368"/>
      <c r="HI395" s="368"/>
      <c r="HJ395" s="368"/>
      <c r="HK395" s="368"/>
      <c r="HL395" s="368"/>
      <c r="HM395" s="368"/>
      <c r="HN395" s="368"/>
      <c r="HO395" s="368"/>
      <c r="HP395" s="368"/>
      <c r="HQ395" s="368"/>
      <c r="HR395" s="368"/>
      <c r="HS395" s="368"/>
      <c r="HT395" s="368"/>
      <c r="HU395" s="368"/>
      <c r="HV395" s="368"/>
      <c r="HW395" s="368"/>
      <c r="HX395" s="368"/>
      <c r="HY395" s="368"/>
      <c r="HZ395" s="368"/>
      <c r="IA395" s="368"/>
      <c r="IB395" s="368"/>
      <c r="IC395" s="368"/>
      <c r="ID395" s="368"/>
      <c r="IE395" s="368"/>
      <c r="IF395" s="368"/>
      <c r="IG395" s="368"/>
      <c r="IH395" s="368"/>
      <c r="II395" s="368"/>
      <c r="IJ395" s="368"/>
      <c r="IK395" s="368"/>
      <c r="IL395" s="368"/>
      <c r="IM395" s="368"/>
      <c r="IN395" s="368"/>
      <c r="IO395" s="368"/>
      <c r="IP395" s="368"/>
      <c r="IQ395" s="368"/>
      <c r="IR395" s="368"/>
      <c r="IS395" s="368"/>
      <c r="IT395" s="368"/>
      <c r="IU395" s="368"/>
      <c r="IV395" s="368"/>
      <c r="IW395" s="368"/>
      <c r="IX395" s="368"/>
      <c r="IY395" s="368"/>
      <c r="IZ395" s="368"/>
      <c r="JA395" s="368"/>
      <c r="JB395" s="368"/>
      <c r="JC395" s="368"/>
      <c r="JD395" s="368"/>
      <c r="JE395" s="368"/>
      <c r="JF395" s="368"/>
      <c r="JG395" s="368"/>
      <c r="JH395" s="368"/>
      <c r="JI395" s="368"/>
      <c r="JJ395" s="368"/>
      <c r="JK395" s="368"/>
      <c r="JL395" s="368"/>
      <c r="JM395" s="368"/>
      <c r="JN395" s="368"/>
      <c r="JO395" s="368"/>
      <c r="JP395" s="368"/>
      <c r="JQ395" s="368"/>
      <c r="JR395" s="368"/>
      <c r="JS395" s="368"/>
      <c r="JT395" s="368"/>
      <c r="JU395" s="368"/>
      <c r="JV395" s="368"/>
      <c r="JW395" s="368"/>
      <c r="JX395" s="368"/>
      <c r="JY395" s="368"/>
      <c r="JZ395" s="368"/>
      <c r="KA395" s="368"/>
      <c r="KB395" s="368"/>
      <c r="KC395" s="368"/>
      <c r="KD395" s="368"/>
      <c r="KE395" s="368"/>
      <c r="KF395" s="368"/>
      <c r="KG395" s="368"/>
      <c r="KH395" s="368"/>
      <c r="KI395" s="368"/>
      <c r="KJ395" s="368"/>
      <c r="KK395" s="368"/>
      <c r="KL395" s="368"/>
      <c r="KM395" s="368"/>
      <c r="KN395" s="368"/>
      <c r="KO395" s="368"/>
      <c r="KP395" s="368"/>
      <c r="KQ395" s="368"/>
      <c r="KR395" s="368"/>
      <c r="KS395" s="368"/>
      <c r="KT395" s="368"/>
      <c r="KU395" s="368"/>
      <c r="KV395" s="368"/>
      <c r="KW395" s="368"/>
      <c r="KX395" s="368"/>
      <c r="LH395" s="368"/>
      <c r="LI395" s="368"/>
      <c r="LJ395" s="368"/>
      <c r="LK395" s="368"/>
      <c r="LL395" s="368"/>
      <c r="LM395" s="368"/>
      <c r="LN395" s="368"/>
      <c r="LO395" s="368"/>
      <c r="LP395" s="368"/>
      <c r="LQ395" s="368"/>
      <c r="LR395" s="368"/>
      <c r="LS395" s="368"/>
      <c r="LT395" s="368"/>
      <c r="LU395" s="368"/>
      <c r="LV395" s="368"/>
      <c r="LW395" s="368"/>
      <c r="LX395" s="368"/>
      <c r="LY395" s="368"/>
      <c r="LZ395" s="368"/>
      <c r="MA395" s="368"/>
      <c r="MB395" s="368"/>
      <c r="MC395" s="368"/>
      <c r="MD395" s="368"/>
      <c r="ME395" s="368"/>
      <c r="MF395" s="368"/>
      <c r="MG395" s="368"/>
      <c r="MH395" s="368"/>
      <c r="MI395" s="368"/>
      <c r="MJ395" s="368"/>
      <c r="MK395" s="368"/>
      <c r="ML395" s="368"/>
      <c r="MM395" s="368"/>
      <c r="MN395" s="368"/>
      <c r="MO395" s="368"/>
      <c r="MP395" s="368"/>
      <c r="MQ395" s="368"/>
      <c r="MR395" s="368"/>
      <c r="MS395" s="368"/>
      <c r="MT395" s="368"/>
      <c r="MU395" s="368"/>
      <c r="MV395" s="368"/>
      <c r="MW395" s="368"/>
      <c r="MX395" s="368"/>
      <c r="MY395" s="368"/>
      <c r="MZ395" s="368"/>
      <c r="NA395" s="368"/>
      <c r="NB395" s="368"/>
      <c r="NC395" s="368"/>
      <c r="ND395" s="368"/>
      <c r="NE395" s="368"/>
      <c r="NF395" s="368"/>
      <c r="NG395" s="368"/>
      <c r="NH395" s="368"/>
      <c r="NI395" s="368"/>
      <c r="NJ395" s="368"/>
      <c r="NK395" s="368"/>
      <c r="NL395" s="368"/>
      <c r="NM395" s="368"/>
      <c r="NN395" s="368"/>
      <c r="NO395" s="368"/>
      <c r="NP395" s="368"/>
      <c r="NQ395" s="368"/>
      <c r="NR395" s="368"/>
      <c r="NS395" s="368"/>
      <c r="NT395" s="368"/>
      <c r="NU395" s="368"/>
      <c r="NV395" s="368"/>
      <c r="NW395" s="368"/>
      <c r="NX395" s="368"/>
      <c r="NY395" s="368"/>
      <c r="NZ395" s="368"/>
      <c r="OA395" s="368"/>
      <c r="OB395" s="368"/>
      <c r="OC395" s="368"/>
      <c r="OD395" s="368"/>
      <c r="OE395" s="368"/>
      <c r="OF395" s="368"/>
      <c r="OG395" s="368"/>
      <c r="OH395" s="368"/>
      <c r="OI395" s="368"/>
      <c r="OJ395" s="368"/>
      <c r="OK395" s="368"/>
      <c r="OL395" s="368"/>
      <c r="OM395" s="368"/>
      <c r="ON395" s="368"/>
      <c r="OO395" s="368"/>
      <c r="OP395" s="368"/>
      <c r="OQ395" s="368"/>
      <c r="OR395" s="368"/>
      <c r="OS395" s="368"/>
      <c r="OT395" s="368"/>
      <c r="OU395" s="368"/>
      <c r="OV395" s="368"/>
      <c r="OW395" s="368"/>
      <c r="OX395" s="368"/>
      <c r="OY395" s="368"/>
      <c r="OZ395" s="368"/>
      <c r="PA395" s="368"/>
      <c r="PB395" s="368"/>
      <c r="PC395" s="368"/>
      <c r="PD395" s="368"/>
      <c r="PE395" s="368"/>
      <c r="PF395" s="368"/>
      <c r="PG395" s="368"/>
      <c r="PH395" s="368"/>
      <c r="PI395" s="368"/>
      <c r="PJ395" s="368"/>
      <c r="PK395" s="368"/>
      <c r="PL395" s="368"/>
      <c r="PM395" s="368"/>
      <c r="PN395" s="368"/>
      <c r="PO395" s="368"/>
      <c r="PP395" s="368"/>
      <c r="PQ395" s="368"/>
      <c r="PR395" s="368"/>
      <c r="PS395" s="368"/>
      <c r="PT395" s="368"/>
      <c r="PU395" s="368"/>
      <c r="PV395" s="368"/>
      <c r="PW395" s="368"/>
      <c r="PX395" s="368"/>
      <c r="PY395" s="368"/>
      <c r="PZ395" s="368"/>
      <c r="QA395" s="368"/>
      <c r="QB395" s="368"/>
      <c r="QC395" s="368"/>
      <c r="QD395" s="368"/>
      <c r="QE395" s="368"/>
      <c r="QF395" s="368"/>
      <c r="QG395" s="368"/>
      <c r="QH395" s="368"/>
      <c r="QI395" s="368"/>
      <c r="QJ395" s="368"/>
      <c r="QK395" s="368"/>
      <c r="QL395" s="368"/>
      <c r="QM395" s="368"/>
      <c r="QN395" s="368"/>
      <c r="QO395" s="368"/>
      <c r="QP395" s="368"/>
      <c r="QQ395" s="368"/>
      <c r="QR395" s="368"/>
      <c r="QS395" s="368"/>
      <c r="QT395" s="368"/>
      <c r="QU395" s="368"/>
      <c r="QV395" s="368"/>
      <c r="QW395" s="368"/>
      <c r="QX395" s="368"/>
      <c r="QY395" s="368"/>
      <c r="QZ395" s="368"/>
      <c r="RA395" s="368"/>
      <c r="RB395" s="368"/>
      <c r="RC395" s="368"/>
      <c r="RD395" s="368"/>
      <c r="RE395" s="368"/>
      <c r="RF395" s="368"/>
      <c r="RG395" s="368"/>
      <c r="RH395" s="368"/>
      <c r="RI395" s="368"/>
      <c r="RJ395" s="368"/>
      <c r="RK395" s="368"/>
      <c r="RL395" s="368"/>
      <c r="RM395" s="368"/>
      <c r="RN395" s="368"/>
      <c r="RO395" s="368"/>
      <c r="RP395" s="368"/>
      <c r="RQ395" s="368"/>
      <c r="RR395" s="368"/>
      <c r="RS395" s="368"/>
      <c r="RT395" s="368"/>
      <c r="RU395" s="368"/>
      <c r="RV395" s="368"/>
      <c r="RW395" s="368"/>
      <c r="RX395" s="368"/>
      <c r="RY395" s="368"/>
      <c r="RZ395" s="368"/>
      <c r="SA395" s="368"/>
      <c r="SB395" s="368"/>
      <c r="SC395" s="368"/>
      <c r="SD395" s="368"/>
      <c r="SE395" s="368"/>
      <c r="SF395" s="368"/>
      <c r="SG395" s="368"/>
    </row>
    <row r="396" spans="1:501">
      <c r="A396" s="368"/>
      <c r="B396" s="368"/>
      <c r="C396" s="368"/>
      <c r="D396" s="368"/>
      <c r="E396" s="368"/>
      <c r="F396" s="368"/>
      <c r="G396" s="368"/>
      <c r="H396" s="368"/>
      <c r="I396" s="368"/>
      <c r="J396" s="368"/>
      <c r="K396" s="368"/>
      <c r="L396" s="368"/>
      <c r="M396" s="368"/>
      <c r="N396" s="368"/>
      <c r="O396" s="385"/>
      <c r="P396" s="368"/>
      <c r="Q396" s="368"/>
      <c r="R396" s="368"/>
      <c r="S396" s="368"/>
      <c r="T396" s="368"/>
      <c r="U396" s="368"/>
      <c r="V396" s="368"/>
      <c r="W396" s="368"/>
      <c r="X396" s="368"/>
      <c r="Y396" s="368"/>
      <c r="Z396" s="368"/>
      <c r="AA396" s="368"/>
      <c r="AB396" s="368"/>
      <c r="AC396" s="368"/>
      <c r="AD396" s="368"/>
      <c r="AE396" s="368"/>
      <c r="AF396" s="368"/>
      <c r="AG396" s="368"/>
      <c r="AH396" s="98" t="s">
        <v>397</v>
      </c>
      <c r="AI396" s="98" t="s">
        <v>397</v>
      </c>
      <c r="AJ396" s="98" t="s">
        <v>397</v>
      </c>
      <c r="AK396" s="98" t="s">
        <v>397</v>
      </c>
      <c r="AL396" s="98" t="s">
        <v>397</v>
      </c>
      <c r="AM396" s="98" t="s">
        <v>397</v>
      </c>
      <c r="AN396" s="98" t="s">
        <v>397</v>
      </c>
      <c r="AO396" s="98" t="s">
        <v>397</v>
      </c>
      <c r="AP396" s="98" t="s">
        <v>397</v>
      </c>
      <c r="AQ396" s="98" t="s">
        <v>397</v>
      </c>
      <c r="AR396" s="98" t="s">
        <v>397</v>
      </c>
      <c r="AS396" s="98" t="s">
        <v>397</v>
      </c>
      <c r="AT396" s="98" t="s">
        <v>397</v>
      </c>
      <c r="AU396" s="98" t="s">
        <v>397</v>
      </c>
      <c r="AV396" s="98" t="s">
        <v>397</v>
      </c>
      <c r="AW396" s="98" t="s">
        <v>397</v>
      </c>
      <c r="AX396" s="98" t="s">
        <v>397</v>
      </c>
      <c r="AY396" s="98" t="s">
        <v>397</v>
      </c>
      <c r="AZ396" s="98" t="s">
        <v>397</v>
      </c>
      <c r="BA396" s="98" t="s">
        <v>397</v>
      </c>
      <c r="BB396" s="98" t="s">
        <v>397</v>
      </c>
      <c r="BC396" s="98" t="s">
        <v>397</v>
      </c>
      <c r="BD396" s="98" t="s">
        <v>397</v>
      </c>
      <c r="BE396" s="98" t="s">
        <v>397</v>
      </c>
      <c r="BF396" s="98" t="s">
        <v>397</v>
      </c>
      <c r="BG396" s="98" t="s">
        <v>397</v>
      </c>
      <c r="BH396" s="98" t="s">
        <v>397</v>
      </c>
      <c r="BI396" s="98" t="s">
        <v>397</v>
      </c>
      <c r="BJ396" s="98" t="s">
        <v>397</v>
      </c>
      <c r="BK396" s="98" t="s">
        <v>397</v>
      </c>
      <c r="BL396" s="98" t="s">
        <v>397</v>
      </c>
      <c r="BM396" s="98" t="s">
        <v>397</v>
      </c>
      <c r="BN396" s="98" t="s">
        <v>397</v>
      </c>
      <c r="BO396" s="98" t="s">
        <v>397</v>
      </c>
      <c r="BP396" s="98" t="s">
        <v>397</v>
      </c>
      <c r="BQ396" s="98" t="s">
        <v>397</v>
      </c>
      <c r="BR396" s="98" t="s">
        <v>397</v>
      </c>
      <c r="BS396" s="98" t="s">
        <v>397</v>
      </c>
      <c r="BT396" s="98" t="s">
        <v>397</v>
      </c>
      <c r="BU396" s="98" t="s">
        <v>397</v>
      </c>
      <c r="BV396" s="98" t="s">
        <v>397</v>
      </c>
      <c r="BW396" s="98" t="s">
        <v>397</v>
      </c>
      <c r="BX396" s="98" t="s">
        <v>397</v>
      </c>
      <c r="BY396" s="98" t="s">
        <v>397</v>
      </c>
      <c r="BZ396" s="98" t="s">
        <v>397</v>
      </c>
      <c r="CA396" s="98"/>
      <c r="CB396" s="98"/>
      <c r="CC396" s="98"/>
      <c r="CD396" s="98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V396" s="368"/>
      <c r="DW396" s="368"/>
      <c r="DX396" s="368"/>
      <c r="DY396" s="368"/>
      <c r="DZ396" s="368"/>
      <c r="EA396" s="368"/>
      <c r="EB396" s="368"/>
      <c r="EC396" s="368"/>
      <c r="ED396" s="368"/>
      <c r="EE396" s="368"/>
      <c r="EF396" s="368"/>
      <c r="EG396" s="368"/>
      <c r="EH396" s="368"/>
      <c r="EI396" s="368"/>
      <c r="EJ396" s="368"/>
      <c r="EK396" s="368"/>
      <c r="EL396" s="368"/>
      <c r="EM396" s="368"/>
      <c r="EN396" s="368"/>
      <c r="EO396" s="368"/>
      <c r="EP396" s="368"/>
      <c r="EQ396" s="368"/>
      <c r="ER396" s="368"/>
      <c r="ES396" s="368"/>
      <c r="ET396" s="368"/>
      <c r="EU396" s="368"/>
      <c r="EV396" s="368"/>
      <c r="EW396" s="368"/>
      <c r="EX396" s="368"/>
      <c r="EY396" s="368"/>
      <c r="EZ396" s="368"/>
      <c r="FA396" s="368"/>
      <c r="FB396" s="368"/>
      <c r="FC396" s="368"/>
      <c r="FD396" s="368"/>
      <c r="FE396" s="368"/>
      <c r="FF396" s="368"/>
      <c r="FG396" s="368"/>
      <c r="FH396" s="368"/>
      <c r="FI396" s="368"/>
      <c r="FJ396" s="368"/>
      <c r="FK396" s="368"/>
      <c r="FL396" s="368"/>
      <c r="FM396" s="368"/>
      <c r="FN396" s="368"/>
      <c r="FO396" s="368"/>
      <c r="FP396" s="368"/>
      <c r="FQ396" s="368"/>
      <c r="FR396" s="368"/>
      <c r="FS396" s="368"/>
      <c r="FT396" s="368"/>
      <c r="FU396" s="368"/>
      <c r="FV396" s="368"/>
      <c r="FW396" s="368"/>
      <c r="FX396" s="368"/>
      <c r="FY396" s="368"/>
      <c r="FZ396" s="368"/>
      <c r="GA396" s="368"/>
      <c r="GB396" s="368"/>
      <c r="GC396" s="368"/>
      <c r="GD396" s="368"/>
      <c r="GE396" s="368"/>
      <c r="GF396" s="368"/>
      <c r="GG396" s="368"/>
      <c r="GH396" s="368"/>
      <c r="GI396" s="368"/>
      <c r="GJ396" s="368"/>
      <c r="GK396" s="368"/>
      <c r="GL396" s="368"/>
      <c r="GM396" s="368"/>
      <c r="GN396" s="368"/>
      <c r="GO396" s="368"/>
      <c r="GP396" s="368"/>
      <c r="GQ396" s="368"/>
      <c r="GR396" s="368"/>
      <c r="GS396" s="368"/>
      <c r="GT396" s="368"/>
      <c r="GU396" s="368"/>
      <c r="GV396" s="368"/>
      <c r="GW396" s="368"/>
      <c r="GX396" s="368"/>
      <c r="GY396" s="368"/>
      <c r="GZ396" s="368"/>
      <c r="HA396" s="368"/>
      <c r="HB396" s="368"/>
      <c r="HC396" s="368"/>
      <c r="HD396" s="368"/>
      <c r="HE396" s="368"/>
      <c r="HF396" s="368"/>
      <c r="HG396" s="368"/>
      <c r="HH396" s="368"/>
      <c r="HI396" s="368"/>
      <c r="HJ396" s="368"/>
      <c r="HK396" s="368"/>
      <c r="HL396" s="368"/>
      <c r="HM396" s="368"/>
      <c r="HN396" s="368"/>
      <c r="HO396" s="368"/>
      <c r="HP396" s="368"/>
      <c r="HQ396" s="368"/>
      <c r="HR396" s="368"/>
      <c r="HS396" s="368"/>
      <c r="HT396" s="368"/>
      <c r="HU396" s="368"/>
      <c r="HV396" s="368"/>
      <c r="HW396" s="368"/>
      <c r="HX396" s="368"/>
      <c r="HY396" s="368"/>
      <c r="HZ396" s="368"/>
      <c r="IA396" s="368"/>
      <c r="IB396" s="368"/>
      <c r="IC396" s="368"/>
      <c r="ID396" s="368"/>
      <c r="IE396" s="368"/>
      <c r="IF396" s="368"/>
      <c r="IG396" s="368"/>
      <c r="IH396" s="368"/>
      <c r="II396" s="368"/>
      <c r="IJ396" s="368"/>
      <c r="IK396" s="368"/>
      <c r="IL396" s="368"/>
      <c r="IM396" s="368"/>
      <c r="IN396" s="368"/>
      <c r="IO396" s="368"/>
      <c r="IP396" s="368"/>
      <c r="IQ396" s="368"/>
      <c r="IR396" s="368"/>
      <c r="IS396" s="368"/>
      <c r="IT396" s="368"/>
      <c r="IU396" s="368"/>
      <c r="IV396" s="368"/>
      <c r="IW396" s="368"/>
      <c r="IX396" s="368"/>
      <c r="IY396" s="368"/>
      <c r="IZ396" s="368"/>
      <c r="JA396" s="368"/>
      <c r="JB396" s="368"/>
      <c r="JC396" s="368"/>
      <c r="JD396" s="368"/>
      <c r="JE396" s="368"/>
      <c r="JF396" s="368"/>
      <c r="JG396" s="368"/>
      <c r="JH396" s="368"/>
      <c r="JI396" s="368"/>
      <c r="JJ396" s="368"/>
      <c r="JK396" s="368"/>
      <c r="JL396" s="368"/>
      <c r="JM396" s="368"/>
      <c r="JN396" s="368"/>
      <c r="JO396" s="368"/>
      <c r="JP396" s="368"/>
      <c r="JQ396" s="368"/>
      <c r="JR396" s="368"/>
      <c r="JS396" s="368"/>
      <c r="JT396" s="368"/>
      <c r="JU396" s="368"/>
      <c r="JV396" s="368"/>
      <c r="JW396" s="368"/>
      <c r="JX396" s="368"/>
      <c r="JY396" s="368"/>
      <c r="JZ396" s="368"/>
      <c r="KA396" s="368"/>
      <c r="KB396" s="368"/>
      <c r="KC396" s="368"/>
      <c r="KD396" s="368"/>
      <c r="KE396" s="368"/>
      <c r="KF396" s="368"/>
      <c r="KG396" s="368"/>
      <c r="KH396" s="368"/>
      <c r="KI396" s="368"/>
      <c r="KJ396" s="368"/>
      <c r="KK396" s="368"/>
      <c r="KL396" s="368"/>
      <c r="KM396" s="368"/>
      <c r="KN396" s="368"/>
      <c r="KO396" s="368"/>
      <c r="KP396" s="368"/>
      <c r="KQ396" s="368"/>
      <c r="KR396" s="368"/>
      <c r="KS396" s="368"/>
      <c r="KT396" s="368"/>
      <c r="KU396" s="368"/>
      <c r="KV396" s="368"/>
      <c r="KW396" s="368"/>
      <c r="KX396" s="368"/>
      <c r="LH396" s="368"/>
      <c r="LI396" s="368"/>
      <c r="LJ396" s="368"/>
      <c r="LK396" s="368"/>
      <c r="LL396" s="368"/>
      <c r="LM396" s="368"/>
      <c r="LN396" s="368"/>
      <c r="LO396" s="368"/>
      <c r="LP396" s="368"/>
      <c r="LQ396" s="368"/>
      <c r="LR396" s="368"/>
      <c r="LS396" s="368"/>
      <c r="LT396" s="368"/>
      <c r="LU396" s="368"/>
      <c r="LV396" s="368"/>
      <c r="LW396" s="368"/>
      <c r="LX396" s="368"/>
      <c r="LY396" s="368"/>
      <c r="LZ396" s="368"/>
      <c r="MA396" s="368"/>
      <c r="MB396" s="368"/>
      <c r="MC396" s="368"/>
      <c r="MD396" s="368"/>
      <c r="ME396" s="368"/>
      <c r="MF396" s="368"/>
      <c r="MG396" s="368"/>
      <c r="MH396" s="368"/>
      <c r="MI396" s="368"/>
      <c r="MJ396" s="368"/>
      <c r="MK396" s="368"/>
      <c r="ML396" s="368"/>
      <c r="MM396" s="368"/>
      <c r="MN396" s="368"/>
      <c r="MO396" s="368"/>
      <c r="MP396" s="368"/>
      <c r="MQ396" s="368"/>
      <c r="MR396" s="368"/>
      <c r="MS396" s="368"/>
      <c r="MT396" s="368"/>
      <c r="MU396" s="368"/>
      <c r="MV396" s="368"/>
      <c r="MW396" s="368"/>
      <c r="MX396" s="368"/>
      <c r="MY396" s="368"/>
      <c r="MZ396" s="368"/>
      <c r="NA396" s="368"/>
      <c r="NB396" s="368"/>
      <c r="NC396" s="368"/>
      <c r="ND396" s="368"/>
      <c r="NE396" s="368"/>
      <c r="NF396" s="368"/>
      <c r="NG396" s="368"/>
      <c r="NH396" s="368"/>
      <c r="NI396" s="368"/>
      <c r="NJ396" s="368"/>
      <c r="NK396" s="368"/>
      <c r="NL396" s="368"/>
      <c r="NM396" s="368"/>
      <c r="NN396" s="368"/>
      <c r="NO396" s="368"/>
      <c r="NP396" s="368"/>
      <c r="NQ396" s="368"/>
      <c r="NR396" s="368"/>
      <c r="NS396" s="368"/>
      <c r="NT396" s="368"/>
      <c r="NU396" s="368"/>
      <c r="NV396" s="368"/>
      <c r="NW396" s="368"/>
      <c r="NX396" s="368"/>
      <c r="NY396" s="368"/>
      <c r="NZ396" s="368"/>
      <c r="OA396" s="368"/>
      <c r="OB396" s="368"/>
      <c r="OC396" s="368"/>
      <c r="OD396" s="368"/>
      <c r="OE396" s="368"/>
      <c r="OF396" s="368"/>
      <c r="OG396" s="368"/>
      <c r="OH396" s="368"/>
      <c r="OI396" s="368"/>
      <c r="OJ396" s="368"/>
      <c r="OK396" s="368"/>
      <c r="OL396" s="368"/>
      <c r="OM396" s="368"/>
      <c r="ON396" s="368"/>
      <c r="OO396" s="368"/>
      <c r="OP396" s="368"/>
      <c r="OQ396" s="368"/>
      <c r="OR396" s="368"/>
      <c r="OS396" s="368"/>
      <c r="OT396" s="368"/>
      <c r="OU396" s="368"/>
      <c r="OV396" s="368"/>
      <c r="OW396" s="368"/>
      <c r="OX396" s="368"/>
      <c r="OY396" s="368"/>
      <c r="OZ396" s="368"/>
      <c r="PA396" s="368"/>
      <c r="PB396" s="368"/>
      <c r="PC396" s="368"/>
      <c r="PD396" s="368"/>
      <c r="PE396" s="368"/>
      <c r="PF396" s="368"/>
      <c r="PG396" s="368"/>
      <c r="PH396" s="368"/>
      <c r="PI396" s="368"/>
      <c r="PJ396" s="368"/>
      <c r="PK396" s="368"/>
      <c r="PL396" s="368"/>
      <c r="PM396" s="368"/>
      <c r="PN396" s="368"/>
      <c r="PO396" s="368"/>
      <c r="PP396" s="368"/>
      <c r="PQ396" s="368"/>
      <c r="PR396" s="368"/>
      <c r="PS396" s="368"/>
      <c r="PT396" s="368"/>
      <c r="PU396" s="368"/>
      <c r="PV396" s="368"/>
      <c r="PW396" s="368"/>
      <c r="PX396" s="368"/>
      <c r="PY396" s="368"/>
      <c r="PZ396" s="368"/>
      <c r="QA396" s="368"/>
      <c r="QB396" s="368"/>
      <c r="QC396" s="368"/>
      <c r="QD396" s="368"/>
      <c r="QE396" s="368"/>
      <c r="QF396" s="368"/>
      <c r="QG396" s="368"/>
      <c r="QH396" s="368"/>
      <c r="QI396" s="368"/>
      <c r="QJ396" s="368"/>
      <c r="QK396" s="368"/>
      <c r="QL396" s="368"/>
      <c r="QM396" s="368"/>
      <c r="QN396" s="368"/>
      <c r="QO396" s="368"/>
      <c r="QP396" s="368"/>
      <c r="QQ396" s="368"/>
      <c r="QR396" s="368"/>
      <c r="QS396" s="368"/>
      <c r="QT396" s="368"/>
      <c r="QU396" s="368"/>
      <c r="QV396" s="368"/>
      <c r="QW396" s="368"/>
      <c r="QX396" s="368"/>
      <c r="QY396" s="368"/>
      <c r="QZ396" s="368"/>
      <c r="RA396" s="368"/>
      <c r="RB396" s="368"/>
      <c r="RC396" s="368"/>
      <c r="RD396" s="368"/>
      <c r="RE396" s="368"/>
      <c r="RF396" s="368"/>
      <c r="RG396" s="368"/>
      <c r="RH396" s="368"/>
      <c r="RI396" s="368"/>
      <c r="RJ396" s="368"/>
      <c r="RK396" s="368"/>
      <c r="RL396" s="368"/>
      <c r="RM396" s="368"/>
      <c r="RN396" s="368"/>
      <c r="RO396" s="368"/>
      <c r="RP396" s="368"/>
      <c r="RQ396" s="368"/>
      <c r="RR396" s="368"/>
      <c r="RS396" s="368"/>
      <c r="RT396" s="368"/>
      <c r="RU396" s="368"/>
      <c r="RV396" s="368"/>
      <c r="RW396" s="368"/>
      <c r="RX396" s="368"/>
      <c r="RY396" s="368"/>
      <c r="RZ396" s="368"/>
      <c r="SA396" s="368"/>
      <c r="SB396" s="368"/>
      <c r="SC396" s="368"/>
      <c r="SD396" s="368"/>
      <c r="SE396" s="368"/>
      <c r="SF396" s="368"/>
      <c r="SG396" s="368"/>
    </row>
    <row r="397" spans="1:501">
      <c r="A397" s="368"/>
      <c r="B397" s="368"/>
      <c r="C397" s="368"/>
      <c r="D397" s="368"/>
      <c r="E397" s="368"/>
      <c r="F397" s="368"/>
      <c r="G397" s="368"/>
      <c r="H397" s="368"/>
      <c r="I397" s="368"/>
      <c r="J397" s="368"/>
      <c r="K397" s="368"/>
      <c r="L397" s="368"/>
      <c r="M397" s="368"/>
      <c r="N397" s="368"/>
      <c r="O397" s="385"/>
      <c r="P397" s="368"/>
      <c r="Q397" s="368"/>
      <c r="R397" s="368"/>
      <c r="S397" s="368"/>
      <c r="T397" s="368"/>
      <c r="U397" s="368"/>
      <c r="V397" s="368"/>
      <c r="W397" s="368"/>
      <c r="X397" s="368"/>
      <c r="Y397" s="368"/>
      <c r="Z397" s="368"/>
      <c r="AA397" s="368"/>
      <c r="AB397" s="368"/>
      <c r="AC397" s="368"/>
      <c r="AD397" s="368"/>
      <c r="AE397" s="368"/>
      <c r="AF397" s="368"/>
      <c r="AG397" s="368"/>
      <c r="AH397" s="98" t="s">
        <v>397</v>
      </c>
      <c r="AI397" s="98" t="s">
        <v>397</v>
      </c>
      <c r="AJ397" s="98" t="s">
        <v>397</v>
      </c>
      <c r="AK397" s="98" t="s">
        <v>397</v>
      </c>
      <c r="AL397" s="98" t="s">
        <v>397</v>
      </c>
      <c r="AM397" s="98" t="s">
        <v>397</v>
      </c>
      <c r="AN397" s="98" t="s">
        <v>397</v>
      </c>
      <c r="AO397" s="98" t="s">
        <v>397</v>
      </c>
      <c r="AP397" s="98" t="s">
        <v>397</v>
      </c>
      <c r="AQ397" s="98" t="s">
        <v>397</v>
      </c>
      <c r="AR397" s="98" t="s">
        <v>397</v>
      </c>
      <c r="AS397" s="98" t="s">
        <v>397</v>
      </c>
      <c r="AT397" s="98" t="s">
        <v>397</v>
      </c>
      <c r="AU397" s="98" t="s">
        <v>397</v>
      </c>
      <c r="AV397" s="98" t="s">
        <v>397</v>
      </c>
      <c r="AW397" s="98" t="s">
        <v>397</v>
      </c>
      <c r="AX397" s="98" t="s">
        <v>397</v>
      </c>
      <c r="AY397" s="98" t="s">
        <v>397</v>
      </c>
      <c r="AZ397" s="98" t="s">
        <v>397</v>
      </c>
      <c r="BA397" s="98" t="s">
        <v>397</v>
      </c>
      <c r="BB397" s="98" t="s">
        <v>397</v>
      </c>
      <c r="BC397" s="98" t="s">
        <v>397</v>
      </c>
      <c r="BD397" s="98" t="s">
        <v>397</v>
      </c>
      <c r="BE397" s="98" t="s">
        <v>397</v>
      </c>
      <c r="BF397" s="98" t="s">
        <v>397</v>
      </c>
      <c r="BG397" s="98" t="s">
        <v>397</v>
      </c>
      <c r="BH397" s="98" t="s">
        <v>397</v>
      </c>
      <c r="BI397" s="98" t="s">
        <v>397</v>
      </c>
      <c r="BJ397" s="98" t="s">
        <v>397</v>
      </c>
      <c r="BK397" s="98" t="s">
        <v>397</v>
      </c>
      <c r="BL397" s="98" t="s">
        <v>397</v>
      </c>
      <c r="BM397" s="98" t="s">
        <v>397</v>
      </c>
      <c r="BN397" s="98" t="s">
        <v>397</v>
      </c>
      <c r="BO397" s="98" t="s">
        <v>397</v>
      </c>
      <c r="BP397" s="98" t="s">
        <v>397</v>
      </c>
      <c r="BQ397" s="98" t="s">
        <v>397</v>
      </c>
      <c r="BR397" s="98" t="s">
        <v>397</v>
      </c>
      <c r="BS397" s="98" t="s">
        <v>397</v>
      </c>
      <c r="BT397" s="98" t="s">
        <v>397</v>
      </c>
      <c r="BU397" s="98" t="s">
        <v>397</v>
      </c>
      <c r="BV397" s="98" t="s">
        <v>397</v>
      </c>
      <c r="BW397" s="98" t="s">
        <v>397</v>
      </c>
      <c r="BX397" s="98" t="s">
        <v>397</v>
      </c>
      <c r="BY397" s="98" t="s">
        <v>397</v>
      </c>
      <c r="BZ397" s="98" t="s">
        <v>397</v>
      </c>
      <c r="CA397" s="98"/>
      <c r="CB397" s="98"/>
      <c r="CC397" s="98"/>
      <c r="CD397" s="98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V397" s="368"/>
      <c r="DW397" s="368"/>
      <c r="DX397" s="368"/>
      <c r="DY397" s="368"/>
      <c r="DZ397" s="368"/>
      <c r="EA397" s="368"/>
      <c r="EB397" s="368"/>
      <c r="EC397" s="368"/>
      <c r="ED397" s="368"/>
      <c r="EE397" s="368"/>
      <c r="EF397" s="368"/>
      <c r="EG397" s="368"/>
      <c r="EH397" s="368"/>
      <c r="EI397" s="368"/>
      <c r="EJ397" s="368"/>
      <c r="EK397" s="368"/>
      <c r="EL397" s="368"/>
      <c r="EM397" s="368"/>
      <c r="EN397" s="368"/>
      <c r="EO397" s="368"/>
      <c r="EP397" s="368"/>
      <c r="EQ397" s="368"/>
      <c r="ER397" s="368"/>
      <c r="ES397" s="368"/>
      <c r="ET397" s="368"/>
      <c r="EU397" s="368"/>
      <c r="EV397" s="368"/>
      <c r="EW397" s="368"/>
      <c r="EX397" s="368"/>
      <c r="EY397" s="368"/>
      <c r="EZ397" s="368"/>
      <c r="FA397" s="368"/>
      <c r="FB397" s="368"/>
      <c r="FC397" s="368"/>
      <c r="FD397" s="368"/>
      <c r="FE397" s="368"/>
      <c r="FF397" s="368"/>
      <c r="FG397" s="368"/>
      <c r="FH397" s="368"/>
      <c r="FI397" s="368"/>
      <c r="FJ397" s="368"/>
      <c r="FK397" s="368"/>
      <c r="FL397" s="368"/>
      <c r="FM397" s="368"/>
      <c r="FN397" s="368"/>
      <c r="FO397" s="368"/>
      <c r="FP397" s="368"/>
      <c r="FQ397" s="368"/>
      <c r="FR397" s="368"/>
      <c r="FS397" s="368"/>
      <c r="FT397" s="368"/>
      <c r="FU397" s="368"/>
      <c r="FV397" s="368"/>
      <c r="FW397" s="368"/>
      <c r="FX397" s="368"/>
      <c r="FY397" s="368"/>
      <c r="FZ397" s="368"/>
      <c r="GA397" s="368"/>
      <c r="GB397" s="368"/>
      <c r="GC397" s="368"/>
      <c r="GD397" s="368"/>
      <c r="GE397" s="368"/>
      <c r="GF397" s="368"/>
      <c r="GG397" s="368"/>
      <c r="GH397" s="368"/>
      <c r="GI397" s="368"/>
      <c r="GJ397" s="368"/>
      <c r="GK397" s="368"/>
      <c r="GL397" s="368"/>
      <c r="GM397" s="368"/>
      <c r="GN397" s="368"/>
      <c r="GO397" s="368"/>
      <c r="GP397" s="368"/>
      <c r="GQ397" s="368"/>
      <c r="GR397" s="368"/>
      <c r="GS397" s="368"/>
      <c r="GT397" s="368"/>
      <c r="GU397" s="368"/>
      <c r="GV397" s="368"/>
      <c r="GW397" s="368"/>
      <c r="GX397" s="368"/>
      <c r="GY397" s="368"/>
      <c r="GZ397" s="368"/>
      <c r="HA397" s="368"/>
      <c r="HB397" s="368"/>
      <c r="HC397" s="368"/>
      <c r="HD397" s="368"/>
      <c r="HE397" s="368"/>
      <c r="HF397" s="368"/>
      <c r="HG397" s="368"/>
      <c r="HH397" s="368"/>
      <c r="HI397" s="368"/>
      <c r="HJ397" s="368"/>
      <c r="HK397" s="368"/>
      <c r="HL397" s="368"/>
      <c r="HM397" s="368"/>
      <c r="HN397" s="368"/>
      <c r="HO397" s="368"/>
      <c r="HP397" s="368"/>
      <c r="HQ397" s="368"/>
      <c r="HR397" s="368"/>
      <c r="HS397" s="368"/>
      <c r="HT397" s="368"/>
      <c r="HU397" s="368"/>
      <c r="HV397" s="368"/>
      <c r="HW397" s="368"/>
      <c r="HX397" s="368"/>
      <c r="HY397" s="368"/>
      <c r="HZ397" s="368"/>
      <c r="IA397" s="368"/>
      <c r="IB397" s="368"/>
      <c r="IC397" s="368"/>
      <c r="ID397" s="368"/>
      <c r="IE397" s="368"/>
      <c r="IF397" s="368"/>
      <c r="IG397" s="368"/>
      <c r="IH397" s="368"/>
      <c r="II397" s="368"/>
      <c r="IJ397" s="368"/>
      <c r="IK397" s="368"/>
      <c r="IL397" s="368"/>
      <c r="IM397" s="368"/>
      <c r="IN397" s="368"/>
      <c r="IO397" s="368"/>
      <c r="IP397" s="368"/>
      <c r="IQ397" s="368"/>
      <c r="IR397" s="368"/>
      <c r="IS397" s="368"/>
      <c r="IT397" s="368"/>
      <c r="IU397" s="368"/>
      <c r="IV397" s="368"/>
      <c r="IW397" s="368"/>
      <c r="IX397" s="368"/>
      <c r="IY397" s="368"/>
      <c r="IZ397" s="368"/>
      <c r="JA397" s="368"/>
      <c r="JB397" s="368"/>
      <c r="JC397" s="368"/>
      <c r="JD397" s="368"/>
      <c r="JE397" s="368"/>
      <c r="JF397" s="368"/>
      <c r="JG397" s="368"/>
      <c r="JH397" s="368"/>
      <c r="JI397" s="368"/>
      <c r="JJ397" s="368"/>
      <c r="JK397" s="368"/>
      <c r="JL397" s="368"/>
      <c r="JM397" s="368"/>
      <c r="JN397" s="368"/>
      <c r="JO397" s="368"/>
      <c r="JP397" s="368"/>
      <c r="JQ397" s="368"/>
      <c r="JR397" s="368"/>
      <c r="JS397" s="368"/>
      <c r="JT397" s="368"/>
      <c r="JU397" s="368"/>
      <c r="JV397" s="368"/>
      <c r="JW397" s="368"/>
      <c r="JX397" s="368"/>
      <c r="JY397" s="368"/>
      <c r="JZ397" s="368"/>
      <c r="KA397" s="368"/>
      <c r="KB397" s="368"/>
      <c r="KC397" s="368"/>
      <c r="KD397" s="368"/>
      <c r="KE397" s="368"/>
      <c r="KF397" s="368"/>
      <c r="KG397" s="368"/>
      <c r="KH397" s="368"/>
      <c r="KI397" s="368"/>
      <c r="KJ397" s="368"/>
      <c r="KK397" s="368"/>
      <c r="KL397" s="368"/>
      <c r="KM397" s="368"/>
      <c r="KN397" s="368"/>
      <c r="KO397" s="368"/>
      <c r="KP397" s="368"/>
      <c r="KQ397" s="368"/>
      <c r="KR397" s="368"/>
      <c r="KS397" s="368"/>
      <c r="KT397" s="368"/>
      <c r="KU397" s="368"/>
      <c r="KV397" s="368"/>
      <c r="KW397" s="368"/>
      <c r="KX397" s="368"/>
      <c r="LH397" s="368"/>
      <c r="LI397" s="368"/>
      <c r="LJ397" s="368"/>
      <c r="LK397" s="368"/>
      <c r="LL397" s="368"/>
      <c r="LM397" s="368"/>
      <c r="LN397" s="368"/>
      <c r="LO397" s="368"/>
      <c r="LP397" s="368"/>
      <c r="LQ397" s="368"/>
      <c r="LR397" s="368"/>
      <c r="LS397" s="368"/>
      <c r="LT397" s="368"/>
      <c r="LU397" s="368"/>
      <c r="LV397" s="368"/>
      <c r="LW397" s="368"/>
      <c r="LX397" s="368"/>
      <c r="LY397" s="368"/>
      <c r="LZ397" s="368"/>
      <c r="MA397" s="368"/>
      <c r="MB397" s="368"/>
      <c r="MC397" s="368"/>
      <c r="MD397" s="368"/>
      <c r="ME397" s="368"/>
      <c r="MF397" s="368"/>
      <c r="MG397" s="368"/>
      <c r="MH397" s="368"/>
      <c r="MI397" s="368"/>
      <c r="MJ397" s="368"/>
      <c r="MK397" s="368"/>
      <c r="ML397" s="368"/>
      <c r="MM397" s="368"/>
      <c r="MN397" s="368"/>
      <c r="MO397" s="368"/>
      <c r="MP397" s="368"/>
      <c r="MQ397" s="368"/>
      <c r="MR397" s="368"/>
      <c r="MS397" s="368"/>
      <c r="MT397" s="368"/>
      <c r="MU397" s="368"/>
      <c r="MV397" s="368"/>
      <c r="MW397" s="368"/>
      <c r="MX397" s="368"/>
      <c r="MY397" s="368"/>
      <c r="MZ397" s="368"/>
      <c r="NA397" s="368"/>
      <c r="NB397" s="368"/>
      <c r="NC397" s="368"/>
      <c r="ND397" s="368"/>
      <c r="NE397" s="368"/>
      <c r="NF397" s="368"/>
      <c r="NG397" s="368"/>
      <c r="NH397" s="368"/>
      <c r="NI397" s="368"/>
      <c r="NJ397" s="368"/>
      <c r="NK397" s="368"/>
      <c r="NL397" s="368"/>
      <c r="NM397" s="368"/>
      <c r="NN397" s="368"/>
      <c r="NO397" s="368"/>
      <c r="NP397" s="368"/>
      <c r="NQ397" s="368"/>
      <c r="NR397" s="368"/>
      <c r="NS397" s="368"/>
      <c r="NT397" s="368"/>
      <c r="NU397" s="368"/>
      <c r="NV397" s="368"/>
      <c r="NW397" s="368"/>
      <c r="NX397" s="368"/>
      <c r="NY397" s="368"/>
      <c r="NZ397" s="368"/>
      <c r="OA397" s="368"/>
      <c r="OB397" s="368"/>
      <c r="OC397" s="368"/>
      <c r="OD397" s="368"/>
      <c r="OE397" s="368"/>
      <c r="OF397" s="368"/>
      <c r="OG397" s="368"/>
      <c r="OH397" s="368"/>
      <c r="OI397" s="368"/>
      <c r="OJ397" s="368"/>
      <c r="OK397" s="368"/>
      <c r="OL397" s="368"/>
      <c r="OM397" s="368"/>
      <c r="ON397" s="368"/>
      <c r="OO397" s="368"/>
      <c r="OP397" s="368"/>
      <c r="OQ397" s="368"/>
      <c r="OR397" s="368"/>
      <c r="OS397" s="368"/>
      <c r="OT397" s="368"/>
      <c r="OU397" s="368"/>
      <c r="OV397" s="368"/>
      <c r="OW397" s="368"/>
      <c r="OX397" s="368"/>
      <c r="OY397" s="368"/>
      <c r="OZ397" s="368"/>
      <c r="PA397" s="368"/>
      <c r="PB397" s="368"/>
      <c r="PC397" s="368"/>
      <c r="PD397" s="368"/>
      <c r="PE397" s="368"/>
      <c r="PF397" s="368"/>
      <c r="PG397" s="368"/>
      <c r="PH397" s="368"/>
      <c r="PI397" s="368"/>
      <c r="PJ397" s="368"/>
      <c r="PK397" s="368"/>
      <c r="PL397" s="368"/>
      <c r="PM397" s="368"/>
      <c r="PN397" s="368"/>
      <c r="PO397" s="368"/>
      <c r="PP397" s="368"/>
      <c r="PQ397" s="368"/>
      <c r="PR397" s="368"/>
      <c r="PS397" s="368"/>
      <c r="PT397" s="368"/>
      <c r="PU397" s="368"/>
      <c r="PV397" s="368"/>
      <c r="PW397" s="368"/>
      <c r="PX397" s="368"/>
      <c r="PY397" s="368"/>
      <c r="PZ397" s="368"/>
      <c r="QA397" s="368"/>
      <c r="QB397" s="368"/>
      <c r="QC397" s="368"/>
      <c r="QD397" s="368"/>
      <c r="QE397" s="368"/>
      <c r="QF397" s="368"/>
      <c r="QG397" s="368"/>
      <c r="QH397" s="368"/>
      <c r="QI397" s="368"/>
      <c r="QJ397" s="368"/>
      <c r="QK397" s="368"/>
      <c r="QL397" s="368"/>
      <c r="QM397" s="368"/>
      <c r="QN397" s="368"/>
      <c r="QO397" s="368"/>
      <c r="QP397" s="368"/>
      <c r="QQ397" s="368"/>
      <c r="QR397" s="368"/>
      <c r="QS397" s="368"/>
      <c r="QT397" s="368"/>
      <c r="QU397" s="368"/>
      <c r="QV397" s="368"/>
      <c r="QW397" s="368"/>
      <c r="QX397" s="368"/>
      <c r="QY397" s="368"/>
      <c r="QZ397" s="368"/>
      <c r="RA397" s="368"/>
      <c r="RB397" s="368"/>
      <c r="RC397" s="368"/>
      <c r="RD397" s="368"/>
      <c r="RE397" s="368"/>
      <c r="RF397" s="368"/>
      <c r="RG397" s="368"/>
      <c r="RH397" s="368"/>
      <c r="RI397" s="368"/>
      <c r="RJ397" s="368"/>
      <c r="RK397" s="368"/>
      <c r="RL397" s="368"/>
      <c r="RM397" s="368"/>
      <c r="RN397" s="368"/>
      <c r="RO397" s="368"/>
      <c r="RP397" s="368"/>
      <c r="RQ397" s="368"/>
      <c r="RR397" s="368"/>
      <c r="RS397" s="368"/>
      <c r="RT397" s="368"/>
      <c r="RU397" s="368"/>
      <c r="RV397" s="368"/>
      <c r="RW397" s="368"/>
      <c r="RX397" s="368"/>
      <c r="RY397" s="368"/>
      <c r="RZ397" s="368"/>
      <c r="SA397" s="368"/>
      <c r="SB397" s="368"/>
      <c r="SC397" s="368"/>
      <c r="SD397" s="368"/>
      <c r="SE397" s="368"/>
      <c r="SF397" s="368"/>
      <c r="SG397" s="368"/>
    </row>
    <row r="398" spans="1:501">
      <c r="A398" s="368"/>
      <c r="B398" s="368"/>
      <c r="C398" s="368"/>
      <c r="D398" s="368"/>
      <c r="E398" s="368"/>
      <c r="F398" s="368"/>
      <c r="G398" s="368"/>
      <c r="H398" s="368"/>
      <c r="I398" s="368"/>
      <c r="J398" s="368"/>
      <c r="K398" s="368"/>
      <c r="L398" s="368"/>
      <c r="M398" s="368"/>
      <c r="N398" s="368"/>
      <c r="O398" s="385"/>
      <c r="P398" s="368"/>
      <c r="Q398" s="368"/>
      <c r="R398" s="368"/>
      <c r="S398" s="368"/>
      <c r="T398" s="368"/>
      <c r="U398" s="368"/>
      <c r="V398" s="368"/>
      <c r="W398" s="368"/>
      <c r="X398" s="368"/>
      <c r="Y398" s="368"/>
      <c r="Z398" s="368"/>
      <c r="AA398" s="368"/>
      <c r="AB398" s="368"/>
      <c r="AC398" s="368"/>
      <c r="AD398" s="368"/>
      <c r="AE398" s="368"/>
      <c r="AF398" s="368"/>
      <c r="AG398" s="368"/>
      <c r="AH398" s="98" t="s">
        <v>397</v>
      </c>
      <c r="AI398" s="98" t="s">
        <v>397</v>
      </c>
      <c r="AJ398" s="98" t="s">
        <v>397</v>
      </c>
      <c r="AK398" s="98" t="s">
        <v>397</v>
      </c>
      <c r="AL398" s="98" t="s">
        <v>397</v>
      </c>
      <c r="AM398" s="98" t="s">
        <v>397</v>
      </c>
      <c r="AN398" s="98" t="s">
        <v>397</v>
      </c>
      <c r="AO398" s="98" t="s">
        <v>397</v>
      </c>
      <c r="AP398" s="98" t="s">
        <v>397</v>
      </c>
      <c r="AQ398" s="98" t="s">
        <v>397</v>
      </c>
      <c r="AR398" s="98" t="s">
        <v>397</v>
      </c>
      <c r="AS398" s="98" t="s">
        <v>397</v>
      </c>
      <c r="AT398" s="98" t="s">
        <v>397</v>
      </c>
      <c r="AU398" s="98" t="s">
        <v>397</v>
      </c>
      <c r="AV398" s="98" t="s">
        <v>397</v>
      </c>
      <c r="AW398" s="98" t="s">
        <v>397</v>
      </c>
      <c r="AX398" s="98" t="s">
        <v>397</v>
      </c>
      <c r="AY398" s="98" t="s">
        <v>397</v>
      </c>
      <c r="AZ398" s="98" t="s">
        <v>397</v>
      </c>
      <c r="BA398" s="98" t="s">
        <v>397</v>
      </c>
      <c r="BB398" s="98" t="s">
        <v>397</v>
      </c>
      <c r="BC398" s="98" t="s">
        <v>397</v>
      </c>
      <c r="BD398" s="98" t="s">
        <v>397</v>
      </c>
      <c r="BE398" s="98" t="s">
        <v>397</v>
      </c>
      <c r="BF398" s="98" t="s">
        <v>397</v>
      </c>
      <c r="BG398" s="98" t="s">
        <v>397</v>
      </c>
      <c r="BH398" s="98" t="s">
        <v>397</v>
      </c>
      <c r="BI398" s="98" t="s">
        <v>397</v>
      </c>
      <c r="BJ398" s="98" t="s">
        <v>397</v>
      </c>
      <c r="BK398" s="98" t="s">
        <v>397</v>
      </c>
      <c r="BL398" s="98" t="s">
        <v>397</v>
      </c>
      <c r="BM398" s="98" t="s">
        <v>397</v>
      </c>
      <c r="BN398" s="98" t="s">
        <v>397</v>
      </c>
      <c r="BO398" s="98" t="s">
        <v>397</v>
      </c>
      <c r="BP398" s="98" t="s">
        <v>397</v>
      </c>
      <c r="BQ398" s="98" t="s">
        <v>397</v>
      </c>
      <c r="BR398" s="98" t="s">
        <v>397</v>
      </c>
      <c r="BS398" s="98" t="s">
        <v>397</v>
      </c>
      <c r="BT398" s="98" t="s">
        <v>397</v>
      </c>
      <c r="BU398" s="98" t="s">
        <v>397</v>
      </c>
      <c r="BV398" s="98" t="s">
        <v>397</v>
      </c>
      <c r="BW398" s="98" t="s">
        <v>397</v>
      </c>
      <c r="BX398" s="98" t="s">
        <v>397</v>
      </c>
      <c r="BY398" s="98" t="s">
        <v>397</v>
      </c>
      <c r="BZ398" s="98" t="s">
        <v>397</v>
      </c>
      <c r="CA398" s="98"/>
      <c r="CB398" s="98"/>
      <c r="CC398" s="98"/>
      <c r="CD398" s="98"/>
      <c r="CE398" s="98"/>
      <c r="CF398" s="98"/>
      <c r="CG398" s="98"/>
      <c r="CH398" s="98"/>
      <c r="CI398" s="98"/>
      <c r="CJ398" s="98"/>
      <c r="CK398" s="98"/>
      <c r="CL398" s="98"/>
      <c r="CM398" s="98"/>
      <c r="CN398" s="98"/>
      <c r="CO398" s="98"/>
      <c r="CP398" s="98"/>
      <c r="CQ398" s="98"/>
      <c r="CR398" s="98"/>
      <c r="CS398" s="98"/>
      <c r="CT398" s="98"/>
      <c r="CU398" s="98"/>
      <c r="CV398" s="98"/>
      <c r="CW398" s="98"/>
      <c r="CX398" s="98"/>
      <c r="CY398" s="98"/>
      <c r="CZ398" s="98"/>
      <c r="DA398" s="98"/>
      <c r="DB398" s="98"/>
      <c r="DV398" s="368"/>
      <c r="DW398" s="368"/>
      <c r="DX398" s="368"/>
      <c r="DY398" s="368"/>
      <c r="DZ398" s="368"/>
      <c r="EA398" s="368"/>
      <c r="EB398" s="368"/>
      <c r="EC398" s="368"/>
      <c r="ED398" s="368"/>
      <c r="EE398" s="368"/>
      <c r="EF398" s="368"/>
      <c r="EG398" s="368"/>
      <c r="EH398" s="368"/>
      <c r="EI398" s="368"/>
      <c r="EJ398" s="368"/>
      <c r="EK398" s="368"/>
      <c r="EL398" s="368"/>
      <c r="EM398" s="368"/>
      <c r="EN398" s="368"/>
      <c r="EO398" s="368"/>
      <c r="EP398" s="368"/>
      <c r="EQ398" s="368"/>
      <c r="ER398" s="368"/>
      <c r="ES398" s="368"/>
      <c r="ET398" s="368"/>
      <c r="EU398" s="368"/>
      <c r="EV398" s="368"/>
      <c r="EW398" s="368"/>
      <c r="EX398" s="368"/>
      <c r="EY398" s="368"/>
      <c r="EZ398" s="368"/>
      <c r="FA398" s="368"/>
      <c r="FB398" s="368"/>
      <c r="FC398" s="368"/>
      <c r="FD398" s="368"/>
      <c r="FE398" s="368"/>
      <c r="FF398" s="368"/>
      <c r="FG398" s="368"/>
      <c r="FH398" s="368"/>
      <c r="FI398" s="368"/>
      <c r="FJ398" s="368"/>
      <c r="FK398" s="368"/>
      <c r="FL398" s="368"/>
      <c r="FM398" s="368"/>
      <c r="FN398" s="368"/>
      <c r="FO398" s="368"/>
      <c r="FP398" s="368"/>
      <c r="FQ398" s="368"/>
      <c r="FR398" s="368"/>
      <c r="FS398" s="368"/>
      <c r="FT398" s="368"/>
      <c r="FU398" s="368"/>
      <c r="FV398" s="368"/>
      <c r="FW398" s="368"/>
      <c r="FX398" s="368"/>
      <c r="FY398" s="368"/>
      <c r="FZ398" s="368"/>
      <c r="GA398" s="368"/>
      <c r="GB398" s="368"/>
      <c r="GC398" s="368"/>
      <c r="GD398" s="368"/>
      <c r="GE398" s="368"/>
      <c r="GF398" s="368"/>
      <c r="GG398" s="368"/>
      <c r="GH398" s="368"/>
      <c r="GI398" s="368"/>
      <c r="GJ398" s="368"/>
      <c r="GK398" s="368"/>
      <c r="GL398" s="368"/>
      <c r="GM398" s="368"/>
      <c r="GN398" s="368"/>
      <c r="GO398" s="368"/>
      <c r="GP398" s="368"/>
      <c r="GQ398" s="368"/>
      <c r="GR398" s="368"/>
      <c r="GS398" s="368"/>
      <c r="GT398" s="368"/>
      <c r="GU398" s="368"/>
      <c r="GV398" s="368"/>
      <c r="GW398" s="368"/>
      <c r="GX398" s="368"/>
      <c r="GY398" s="368"/>
      <c r="GZ398" s="368"/>
      <c r="HA398" s="368"/>
      <c r="HB398" s="368"/>
      <c r="HC398" s="368"/>
      <c r="HD398" s="368"/>
      <c r="HE398" s="368"/>
      <c r="HF398" s="368"/>
      <c r="HG398" s="368"/>
      <c r="HH398" s="368"/>
      <c r="HI398" s="368"/>
      <c r="HJ398" s="368"/>
      <c r="HK398" s="368"/>
      <c r="HL398" s="368"/>
      <c r="HM398" s="368"/>
      <c r="HN398" s="368"/>
      <c r="HO398" s="368"/>
      <c r="HP398" s="368"/>
      <c r="HQ398" s="368"/>
      <c r="HR398" s="368"/>
      <c r="HS398" s="368"/>
      <c r="HT398" s="368"/>
      <c r="HU398" s="368"/>
      <c r="HV398" s="368"/>
      <c r="HW398" s="368"/>
      <c r="HX398" s="368"/>
      <c r="HY398" s="368"/>
      <c r="HZ398" s="368"/>
      <c r="IA398" s="368"/>
      <c r="IB398" s="368"/>
      <c r="IC398" s="368"/>
      <c r="ID398" s="368"/>
      <c r="IE398" s="368"/>
      <c r="IF398" s="368"/>
      <c r="IG398" s="368"/>
      <c r="IH398" s="368"/>
      <c r="II398" s="368"/>
      <c r="IJ398" s="368"/>
      <c r="IK398" s="368"/>
      <c r="IL398" s="368"/>
      <c r="IM398" s="368"/>
      <c r="IN398" s="368"/>
      <c r="IO398" s="368"/>
      <c r="IP398" s="368"/>
      <c r="IQ398" s="368"/>
      <c r="IR398" s="368"/>
      <c r="IS398" s="368"/>
      <c r="IT398" s="368"/>
      <c r="IU398" s="368"/>
      <c r="IV398" s="368"/>
      <c r="IW398" s="368"/>
      <c r="IX398" s="368"/>
      <c r="IY398" s="368"/>
      <c r="IZ398" s="368"/>
      <c r="JA398" s="368"/>
      <c r="JB398" s="368"/>
      <c r="JC398" s="368"/>
      <c r="JD398" s="368"/>
      <c r="JE398" s="368"/>
      <c r="JF398" s="368"/>
      <c r="JG398" s="368"/>
      <c r="JH398" s="368"/>
      <c r="JI398" s="368"/>
      <c r="JJ398" s="368"/>
      <c r="JK398" s="368"/>
      <c r="JL398" s="368"/>
      <c r="JM398" s="368"/>
      <c r="JN398" s="368"/>
      <c r="JO398" s="368"/>
      <c r="JP398" s="368"/>
      <c r="JQ398" s="368"/>
      <c r="JR398" s="368"/>
      <c r="JS398" s="368"/>
      <c r="JT398" s="368"/>
      <c r="JU398" s="368"/>
      <c r="JV398" s="368"/>
      <c r="JW398" s="368"/>
      <c r="JX398" s="368"/>
      <c r="JY398" s="368"/>
      <c r="JZ398" s="368"/>
      <c r="KA398" s="368"/>
      <c r="KB398" s="368"/>
      <c r="KC398" s="368"/>
      <c r="KD398" s="368"/>
      <c r="KE398" s="368"/>
      <c r="KF398" s="368"/>
      <c r="KG398" s="368"/>
      <c r="KH398" s="368"/>
      <c r="KI398" s="368"/>
      <c r="KJ398" s="368"/>
      <c r="KK398" s="368"/>
      <c r="KL398" s="368"/>
      <c r="KM398" s="368"/>
      <c r="KN398" s="368"/>
      <c r="KO398" s="368"/>
      <c r="KP398" s="368"/>
      <c r="KQ398" s="368"/>
      <c r="KR398" s="368"/>
      <c r="KS398" s="368"/>
      <c r="KT398" s="368"/>
      <c r="KU398" s="368"/>
      <c r="KV398" s="368"/>
      <c r="KW398" s="368"/>
      <c r="KX398" s="368"/>
      <c r="LH398" s="368"/>
      <c r="LI398" s="368"/>
      <c r="LJ398" s="368"/>
      <c r="LK398" s="368"/>
      <c r="LL398" s="368"/>
      <c r="LM398" s="368"/>
      <c r="LN398" s="368"/>
      <c r="LO398" s="368"/>
      <c r="LP398" s="368"/>
      <c r="LQ398" s="368"/>
      <c r="LR398" s="368"/>
      <c r="LS398" s="368"/>
      <c r="LT398" s="368"/>
      <c r="LU398" s="368"/>
      <c r="LV398" s="368"/>
      <c r="LW398" s="368"/>
      <c r="LX398" s="368"/>
      <c r="LY398" s="368"/>
      <c r="LZ398" s="368"/>
      <c r="MA398" s="368"/>
      <c r="MB398" s="368"/>
      <c r="MC398" s="368"/>
      <c r="MD398" s="368"/>
      <c r="ME398" s="368"/>
      <c r="MF398" s="368"/>
      <c r="MG398" s="368"/>
      <c r="MH398" s="368"/>
      <c r="MI398" s="368"/>
      <c r="MJ398" s="368"/>
      <c r="MK398" s="368"/>
      <c r="ML398" s="368"/>
      <c r="MM398" s="368"/>
      <c r="MN398" s="368"/>
      <c r="MO398" s="368"/>
      <c r="MP398" s="368"/>
      <c r="MQ398" s="368"/>
      <c r="MR398" s="368"/>
      <c r="MS398" s="368"/>
      <c r="MT398" s="368"/>
      <c r="MU398" s="368"/>
      <c r="MV398" s="368"/>
      <c r="MW398" s="368"/>
      <c r="MX398" s="368"/>
      <c r="MY398" s="368"/>
      <c r="MZ398" s="368"/>
      <c r="NA398" s="368"/>
      <c r="NB398" s="368"/>
      <c r="NC398" s="368"/>
      <c r="ND398" s="368"/>
      <c r="NE398" s="368"/>
      <c r="NF398" s="368"/>
      <c r="NG398" s="368"/>
      <c r="NH398" s="368"/>
      <c r="NI398" s="368"/>
      <c r="NJ398" s="368"/>
      <c r="NK398" s="368"/>
      <c r="NL398" s="368"/>
      <c r="NM398" s="368"/>
      <c r="NN398" s="368"/>
      <c r="NO398" s="368"/>
      <c r="NP398" s="368"/>
      <c r="NQ398" s="368"/>
      <c r="NR398" s="368"/>
      <c r="NS398" s="368"/>
      <c r="NT398" s="368"/>
      <c r="NU398" s="368"/>
      <c r="NV398" s="368"/>
      <c r="NW398" s="368"/>
      <c r="NX398" s="368"/>
      <c r="NY398" s="368"/>
      <c r="NZ398" s="368"/>
      <c r="OA398" s="368"/>
      <c r="OB398" s="368"/>
      <c r="OC398" s="368"/>
      <c r="OD398" s="368"/>
      <c r="OE398" s="368"/>
      <c r="OF398" s="368"/>
      <c r="OG398" s="368"/>
      <c r="OH398" s="368"/>
      <c r="OI398" s="368"/>
      <c r="OJ398" s="368"/>
      <c r="OK398" s="368"/>
      <c r="OL398" s="368"/>
      <c r="OM398" s="368"/>
      <c r="ON398" s="368"/>
      <c r="OO398" s="368"/>
      <c r="OP398" s="368"/>
      <c r="OQ398" s="368"/>
      <c r="OR398" s="368"/>
      <c r="OS398" s="368"/>
      <c r="OT398" s="368"/>
      <c r="OU398" s="368"/>
      <c r="OV398" s="368"/>
      <c r="OW398" s="368"/>
      <c r="OX398" s="368"/>
      <c r="OY398" s="368"/>
      <c r="OZ398" s="368"/>
      <c r="PA398" s="368"/>
      <c r="PB398" s="368"/>
      <c r="PC398" s="368"/>
      <c r="PD398" s="368"/>
      <c r="PE398" s="368"/>
      <c r="PF398" s="368"/>
      <c r="PG398" s="368"/>
      <c r="PH398" s="368"/>
      <c r="PI398" s="368"/>
      <c r="PJ398" s="368"/>
      <c r="PK398" s="368"/>
      <c r="PL398" s="368"/>
      <c r="PM398" s="368"/>
      <c r="PN398" s="368"/>
      <c r="PO398" s="368"/>
      <c r="PP398" s="368"/>
      <c r="PQ398" s="368"/>
      <c r="PR398" s="368"/>
      <c r="PS398" s="368"/>
      <c r="PT398" s="368"/>
      <c r="PU398" s="368"/>
      <c r="PV398" s="368"/>
      <c r="PW398" s="368"/>
      <c r="PX398" s="368"/>
      <c r="PY398" s="368"/>
      <c r="PZ398" s="368"/>
      <c r="QA398" s="368"/>
      <c r="QB398" s="368"/>
      <c r="QC398" s="368"/>
      <c r="QD398" s="368"/>
      <c r="QE398" s="368"/>
      <c r="QF398" s="368"/>
      <c r="QG398" s="368"/>
      <c r="QH398" s="368"/>
      <c r="QI398" s="368"/>
      <c r="QJ398" s="368"/>
      <c r="QK398" s="368"/>
      <c r="QL398" s="368"/>
      <c r="QM398" s="368"/>
      <c r="QN398" s="368"/>
      <c r="QO398" s="368"/>
      <c r="QP398" s="368"/>
      <c r="QQ398" s="368"/>
      <c r="QR398" s="368"/>
      <c r="QS398" s="368"/>
      <c r="QT398" s="368"/>
      <c r="QU398" s="368"/>
      <c r="QV398" s="368"/>
      <c r="QW398" s="368"/>
      <c r="QX398" s="368"/>
      <c r="QY398" s="368"/>
      <c r="QZ398" s="368"/>
      <c r="RA398" s="368"/>
      <c r="RB398" s="368"/>
      <c r="RC398" s="368"/>
      <c r="RD398" s="368"/>
      <c r="RE398" s="368"/>
      <c r="RF398" s="368"/>
      <c r="RG398" s="368"/>
      <c r="RH398" s="368"/>
      <c r="RI398" s="368"/>
      <c r="RJ398" s="368"/>
      <c r="RK398" s="368"/>
      <c r="RL398" s="368"/>
      <c r="RM398" s="368"/>
      <c r="RN398" s="368"/>
      <c r="RO398" s="368"/>
      <c r="RP398" s="368"/>
      <c r="RQ398" s="368"/>
      <c r="RR398" s="368"/>
      <c r="RS398" s="368"/>
      <c r="RT398" s="368"/>
      <c r="RU398" s="368"/>
      <c r="RV398" s="368"/>
      <c r="RW398" s="368"/>
      <c r="RX398" s="368"/>
      <c r="RY398" s="368"/>
      <c r="RZ398" s="368"/>
      <c r="SA398" s="368"/>
      <c r="SB398" s="368"/>
      <c r="SC398" s="368"/>
      <c r="SD398" s="368"/>
      <c r="SE398" s="368"/>
      <c r="SF398" s="368"/>
      <c r="SG398" s="368"/>
    </row>
    <row r="399" spans="1:501">
      <c r="A399" s="368"/>
      <c r="B399" s="368"/>
      <c r="C399" s="368"/>
      <c r="D399" s="368"/>
      <c r="E399" s="368"/>
      <c r="F399" s="368"/>
      <c r="G399" s="368"/>
      <c r="H399" s="368"/>
      <c r="I399" s="368"/>
      <c r="J399" s="368"/>
      <c r="K399" s="368"/>
      <c r="L399" s="368"/>
      <c r="M399" s="368"/>
      <c r="N399" s="368"/>
      <c r="O399" s="385"/>
      <c r="P399" s="368"/>
      <c r="Q399" s="368"/>
      <c r="R399" s="368"/>
      <c r="S399" s="368"/>
      <c r="T399" s="368"/>
      <c r="U399" s="368"/>
      <c r="V399" s="368"/>
      <c r="W399" s="368"/>
      <c r="X399" s="368"/>
      <c r="Y399" s="368"/>
      <c r="Z399" s="368"/>
      <c r="AA399" s="368"/>
      <c r="AB399" s="368"/>
      <c r="AC399" s="368"/>
      <c r="AD399" s="368"/>
      <c r="AE399" s="368"/>
      <c r="AF399" s="368"/>
      <c r="AG399" s="368"/>
      <c r="AH399" s="98" t="s">
        <v>397</v>
      </c>
      <c r="AI399" s="98" t="s">
        <v>397</v>
      </c>
      <c r="AJ399" s="98" t="s">
        <v>397</v>
      </c>
      <c r="AK399" s="98" t="s">
        <v>397</v>
      </c>
      <c r="AL399" s="98" t="s">
        <v>397</v>
      </c>
      <c r="AM399" s="98" t="s">
        <v>397</v>
      </c>
      <c r="AN399" s="98" t="s">
        <v>397</v>
      </c>
      <c r="AO399" s="98" t="s">
        <v>397</v>
      </c>
      <c r="AP399" s="98" t="s">
        <v>397</v>
      </c>
      <c r="AQ399" s="98" t="s">
        <v>397</v>
      </c>
      <c r="AR399" s="98" t="s">
        <v>397</v>
      </c>
      <c r="AS399" s="98" t="s">
        <v>397</v>
      </c>
      <c r="AT399" s="98" t="s">
        <v>397</v>
      </c>
      <c r="AU399" s="98" t="s">
        <v>397</v>
      </c>
      <c r="AV399" s="98" t="s">
        <v>397</v>
      </c>
      <c r="AW399" s="98" t="s">
        <v>397</v>
      </c>
      <c r="AX399" s="98" t="s">
        <v>397</v>
      </c>
      <c r="AY399" s="98" t="s">
        <v>397</v>
      </c>
      <c r="AZ399" s="98" t="s">
        <v>397</v>
      </c>
      <c r="BA399" s="98" t="s">
        <v>397</v>
      </c>
      <c r="BB399" s="98" t="s">
        <v>397</v>
      </c>
      <c r="BC399" s="98" t="s">
        <v>397</v>
      </c>
      <c r="BD399" s="98" t="s">
        <v>397</v>
      </c>
      <c r="BE399" s="98" t="s">
        <v>397</v>
      </c>
      <c r="BF399" s="98" t="s">
        <v>397</v>
      </c>
      <c r="BG399" s="98" t="s">
        <v>397</v>
      </c>
      <c r="BH399" s="98" t="s">
        <v>397</v>
      </c>
      <c r="BI399" s="98" t="s">
        <v>397</v>
      </c>
      <c r="BJ399" s="98" t="s">
        <v>397</v>
      </c>
      <c r="BK399" s="98" t="s">
        <v>397</v>
      </c>
      <c r="BL399" s="98" t="s">
        <v>397</v>
      </c>
      <c r="BM399" s="98" t="s">
        <v>397</v>
      </c>
      <c r="BN399" s="98" t="s">
        <v>397</v>
      </c>
      <c r="BO399" s="98" t="s">
        <v>397</v>
      </c>
      <c r="BP399" s="98" t="s">
        <v>397</v>
      </c>
      <c r="BQ399" s="98" t="s">
        <v>397</v>
      </c>
      <c r="BR399" s="98" t="s">
        <v>397</v>
      </c>
      <c r="BS399" s="98" t="s">
        <v>397</v>
      </c>
      <c r="BT399" s="98" t="s">
        <v>397</v>
      </c>
      <c r="BU399" s="98" t="s">
        <v>397</v>
      </c>
      <c r="BV399" s="98" t="s">
        <v>397</v>
      </c>
      <c r="BW399" s="98" t="s">
        <v>397</v>
      </c>
      <c r="BX399" s="98" t="s">
        <v>397</v>
      </c>
      <c r="BY399" s="98" t="s">
        <v>397</v>
      </c>
      <c r="BZ399" s="98" t="s">
        <v>397</v>
      </c>
      <c r="CA399" s="98"/>
      <c r="CB399" s="98"/>
      <c r="CC399" s="98"/>
      <c r="CD399" s="98"/>
      <c r="CE399" s="98"/>
      <c r="CF399" s="98"/>
      <c r="CG399" s="98"/>
      <c r="CH399" s="98"/>
      <c r="CI399" s="98"/>
      <c r="CJ399" s="98"/>
      <c r="CK399" s="98"/>
      <c r="CL399" s="98"/>
      <c r="CM399" s="98"/>
      <c r="CN399" s="98"/>
      <c r="CO399" s="98"/>
      <c r="CP399" s="98"/>
      <c r="CQ399" s="98"/>
      <c r="CR399" s="98"/>
      <c r="CS399" s="98"/>
      <c r="CT399" s="98"/>
      <c r="CU399" s="98"/>
      <c r="CV399" s="98"/>
      <c r="CW399" s="98"/>
      <c r="CX399" s="98"/>
      <c r="CY399" s="98"/>
      <c r="CZ399" s="98"/>
      <c r="DA399" s="98"/>
      <c r="DB399" s="98"/>
      <c r="DV399" s="368"/>
      <c r="DW399" s="368"/>
      <c r="DX399" s="368"/>
      <c r="DY399" s="368"/>
      <c r="DZ399" s="368"/>
      <c r="EA399" s="368"/>
      <c r="EB399" s="368"/>
      <c r="EC399" s="368"/>
      <c r="ED399" s="368"/>
      <c r="EE399" s="368"/>
      <c r="EF399" s="368"/>
      <c r="EG399" s="368"/>
      <c r="EH399" s="368"/>
      <c r="EI399" s="368"/>
      <c r="EJ399" s="368"/>
      <c r="EK399" s="368"/>
      <c r="EL399" s="368"/>
      <c r="EM399" s="368"/>
      <c r="EN399" s="368"/>
      <c r="EO399" s="368"/>
      <c r="EP399" s="368"/>
      <c r="EQ399" s="368"/>
      <c r="ER399" s="368"/>
      <c r="ES399" s="368"/>
      <c r="ET399" s="368"/>
      <c r="EU399" s="368"/>
      <c r="EV399" s="368"/>
      <c r="EW399" s="368"/>
      <c r="EX399" s="368"/>
      <c r="EY399" s="368"/>
      <c r="EZ399" s="368"/>
      <c r="FA399" s="368"/>
      <c r="FB399" s="368"/>
      <c r="FC399" s="368"/>
      <c r="FD399" s="368"/>
      <c r="FE399" s="368"/>
      <c r="FF399" s="368"/>
      <c r="FG399" s="368"/>
      <c r="FH399" s="368"/>
      <c r="FI399" s="368"/>
      <c r="FJ399" s="368"/>
      <c r="FK399" s="368"/>
      <c r="FL399" s="368"/>
      <c r="FM399" s="368"/>
      <c r="FN399" s="368"/>
      <c r="FO399" s="368"/>
      <c r="FP399" s="368"/>
      <c r="FQ399" s="368"/>
      <c r="FR399" s="368"/>
      <c r="FS399" s="368"/>
      <c r="FT399" s="368"/>
      <c r="FU399" s="368"/>
      <c r="FV399" s="368"/>
      <c r="FW399" s="368"/>
      <c r="FX399" s="368"/>
      <c r="FY399" s="368"/>
      <c r="FZ399" s="368"/>
      <c r="GA399" s="368"/>
      <c r="GB399" s="368"/>
      <c r="GC399" s="368"/>
      <c r="GD399" s="368"/>
      <c r="GE399" s="368"/>
      <c r="GF399" s="368"/>
      <c r="GG399" s="368"/>
      <c r="GH399" s="368"/>
      <c r="GI399" s="368"/>
      <c r="GJ399" s="368"/>
      <c r="GK399" s="368"/>
      <c r="GL399" s="368"/>
      <c r="GM399" s="368"/>
      <c r="GN399" s="368"/>
      <c r="GO399" s="368"/>
      <c r="GP399" s="368"/>
      <c r="GQ399" s="368"/>
      <c r="GR399" s="368"/>
      <c r="GS399" s="368"/>
      <c r="GT399" s="368"/>
      <c r="GU399" s="368"/>
      <c r="GV399" s="368"/>
      <c r="GW399" s="368"/>
      <c r="GX399" s="368"/>
      <c r="GY399" s="368"/>
      <c r="GZ399" s="368"/>
      <c r="HA399" s="368"/>
      <c r="HB399" s="368"/>
      <c r="HC399" s="368"/>
      <c r="HD399" s="368"/>
      <c r="HE399" s="368"/>
      <c r="HF399" s="368"/>
      <c r="HG399" s="368"/>
      <c r="HH399" s="368"/>
      <c r="HI399" s="368"/>
      <c r="HJ399" s="368"/>
      <c r="HK399" s="368"/>
      <c r="HL399" s="368"/>
      <c r="HM399" s="368"/>
      <c r="HN399" s="368"/>
      <c r="HO399" s="368"/>
      <c r="HP399" s="368"/>
      <c r="HQ399" s="368"/>
      <c r="HR399" s="368"/>
      <c r="HS399" s="368"/>
      <c r="HT399" s="368"/>
      <c r="HU399" s="368"/>
      <c r="HV399" s="368"/>
      <c r="HW399" s="368"/>
      <c r="HX399" s="368"/>
      <c r="HY399" s="368"/>
      <c r="HZ399" s="368"/>
      <c r="IA399" s="368"/>
      <c r="IB399" s="368"/>
      <c r="IC399" s="368"/>
      <c r="ID399" s="368"/>
      <c r="IE399" s="368"/>
      <c r="IF399" s="368"/>
      <c r="IG399" s="368"/>
      <c r="IH399" s="368"/>
      <c r="II399" s="368"/>
      <c r="IJ399" s="368"/>
      <c r="IK399" s="368"/>
      <c r="IL399" s="368"/>
      <c r="IM399" s="368"/>
      <c r="IN399" s="368"/>
      <c r="IO399" s="368"/>
      <c r="IP399" s="368"/>
      <c r="IQ399" s="368"/>
      <c r="IR399" s="368"/>
      <c r="IS399" s="368"/>
      <c r="IT399" s="368"/>
      <c r="IU399" s="368"/>
      <c r="IV399" s="368"/>
      <c r="IW399" s="368"/>
      <c r="IX399" s="368"/>
      <c r="IY399" s="368"/>
      <c r="IZ399" s="368"/>
      <c r="JA399" s="368"/>
      <c r="JB399" s="368"/>
      <c r="JC399" s="368"/>
      <c r="JD399" s="368"/>
      <c r="JE399" s="368"/>
      <c r="JF399" s="368"/>
      <c r="JG399" s="368"/>
      <c r="JH399" s="368"/>
      <c r="JI399" s="368"/>
      <c r="JJ399" s="368"/>
      <c r="JK399" s="368"/>
      <c r="JL399" s="368"/>
      <c r="JM399" s="368"/>
      <c r="JN399" s="368"/>
      <c r="JO399" s="368"/>
      <c r="JP399" s="368"/>
      <c r="JQ399" s="368"/>
      <c r="JR399" s="368"/>
      <c r="JS399" s="368"/>
      <c r="JT399" s="368"/>
      <c r="JU399" s="368"/>
      <c r="JV399" s="368"/>
      <c r="JW399" s="368"/>
      <c r="JX399" s="368"/>
      <c r="JY399" s="368"/>
      <c r="JZ399" s="368"/>
      <c r="KA399" s="368"/>
      <c r="KB399" s="368"/>
      <c r="KC399" s="368"/>
      <c r="KD399" s="368"/>
      <c r="KE399" s="368"/>
      <c r="KF399" s="368"/>
      <c r="KG399" s="368"/>
      <c r="KH399" s="368"/>
      <c r="KI399" s="368"/>
      <c r="KJ399" s="368"/>
      <c r="KK399" s="368"/>
      <c r="KL399" s="368"/>
      <c r="KM399" s="368"/>
      <c r="KN399" s="368"/>
      <c r="KO399" s="368"/>
      <c r="KP399" s="368"/>
      <c r="KQ399" s="368"/>
      <c r="KR399" s="368"/>
      <c r="KS399" s="368"/>
      <c r="KT399" s="368"/>
      <c r="KU399" s="368"/>
      <c r="KV399" s="368"/>
      <c r="KW399" s="368"/>
      <c r="KX399" s="368"/>
      <c r="LH399" s="368"/>
      <c r="LI399" s="368"/>
      <c r="LJ399" s="368"/>
      <c r="LK399" s="368"/>
      <c r="LL399" s="368"/>
      <c r="LM399" s="368"/>
      <c r="LN399" s="368"/>
      <c r="LO399" s="368"/>
      <c r="LP399" s="368"/>
      <c r="LQ399" s="368"/>
      <c r="LR399" s="368"/>
      <c r="LS399" s="368"/>
      <c r="LT399" s="368"/>
      <c r="LU399" s="368"/>
      <c r="LV399" s="368"/>
      <c r="LW399" s="368"/>
      <c r="LX399" s="368"/>
      <c r="LY399" s="368"/>
      <c r="LZ399" s="368"/>
      <c r="MA399" s="368"/>
      <c r="MB399" s="368"/>
      <c r="MC399" s="368"/>
      <c r="MD399" s="368"/>
      <c r="ME399" s="368"/>
      <c r="MF399" s="368"/>
      <c r="MG399" s="368"/>
      <c r="MH399" s="368"/>
      <c r="MI399" s="368"/>
      <c r="MJ399" s="368"/>
      <c r="MK399" s="368"/>
      <c r="ML399" s="368"/>
      <c r="MM399" s="368"/>
      <c r="MN399" s="368"/>
      <c r="MO399" s="368"/>
      <c r="MP399" s="368"/>
      <c r="MQ399" s="368"/>
      <c r="MR399" s="368"/>
      <c r="MS399" s="368"/>
      <c r="MT399" s="368"/>
      <c r="MU399" s="368"/>
      <c r="MV399" s="368"/>
      <c r="MW399" s="368"/>
      <c r="MX399" s="368"/>
      <c r="MY399" s="368"/>
      <c r="MZ399" s="368"/>
      <c r="NA399" s="368"/>
      <c r="NB399" s="368"/>
      <c r="NC399" s="368"/>
      <c r="ND399" s="368"/>
      <c r="NE399" s="368"/>
      <c r="NF399" s="368"/>
      <c r="NG399" s="368"/>
      <c r="NH399" s="368"/>
      <c r="NI399" s="368"/>
      <c r="NJ399" s="368"/>
      <c r="NK399" s="368"/>
      <c r="NL399" s="368"/>
      <c r="NM399" s="368"/>
      <c r="NN399" s="368"/>
      <c r="NO399" s="368"/>
      <c r="NP399" s="368"/>
      <c r="NQ399" s="368"/>
      <c r="NR399" s="368"/>
      <c r="NS399" s="368"/>
      <c r="NT399" s="368"/>
      <c r="NU399" s="368"/>
      <c r="NV399" s="368"/>
      <c r="NW399" s="368"/>
      <c r="NX399" s="368"/>
      <c r="NY399" s="368"/>
      <c r="NZ399" s="368"/>
      <c r="OA399" s="368"/>
      <c r="OB399" s="368"/>
      <c r="OC399" s="368"/>
      <c r="OD399" s="368"/>
      <c r="OE399" s="368"/>
      <c r="OF399" s="368"/>
      <c r="OG399" s="368"/>
      <c r="OH399" s="368"/>
      <c r="OI399" s="368"/>
      <c r="OJ399" s="368"/>
      <c r="OK399" s="368"/>
      <c r="OL399" s="368"/>
      <c r="OM399" s="368"/>
      <c r="ON399" s="368"/>
      <c r="OO399" s="368"/>
      <c r="OP399" s="368"/>
      <c r="OQ399" s="368"/>
      <c r="OR399" s="368"/>
      <c r="OS399" s="368"/>
      <c r="OT399" s="368"/>
      <c r="OU399" s="368"/>
      <c r="OV399" s="368"/>
      <c r="OW399" s="368"/>
      <c r="OX399" s="368"/>
      <c r="OY399" s="368"/>
      <c r="OZ399" s="368"/>
      <c r="PA399" s="368"/>
      <c r="PB399" s="368"/>
      <c r="PC399" s="368"/>
      <c r="PD399" s="368"/>
      <c r="PE399" s="368"/>
      <c r="PF399" s="368"/>
      <c r="PG399" s="368"/>
      <c r="PH399" s="368"/>
      <c r="PI399" s="368"/>
      <c r="PJ399" s="368"/>
      <c r="PK399" s="368"/>
      <c r="PL399" s="368"/>
      <c r="PM399" s="368"/>
      <c r="PN399" s="368"/>
      <c r="PO399" s="368"/>
      <c r="PP399" s="368"/>
      <c r="PQ399" s="368"/>
      <c r="PR399" s="368"/>
      <c r="PS399" s="368"/>
      <c r="PT399" s="368"/>
      <c r="PU399" s="368"/>
      <c r="PV399" s="368"/>
      <c r="PW399" s="368"/>
      <c r="PX399" s="368"/>
      <c r="PY399" s="368"/>
      <c r="PZ399" s="368"/>
      <c r="QA399" s="368"/>
      <c r="QB399" s="368"/>
      <c r="QC399" s="368"/>
      <c r="QD399" s="368"/>
      <c r="QE399" s="368"/>
      <c r="QF399" s="368"/>
      <c r="QG399" s="368"/>
      <c r="QH399" s="368"/>
      <c r="QI399" s="368"/>
      <c r="QJ399" s="368"/>
      <c r="QK399" s="368"/>
      <c r="QL399" s="368"/>
      <c r="QM399" s="368"/>
      <c r="QN399" s="368"/>
      <c r="QO399" s="368"/>
      <c r="QP399" s="368"/>
      <c r="QQ399" s="368"/>
      <c r="QR399" s="368"/>
      <c r="QS399" s="368"/>
      <c r="QT399" s="368"/>
      <c r="QU399" s="368"/>
      <c r="QV399" s="368"/>
      <c r="QW399" s="368"/>
      <c r="QX399" s="368"/>
      <c r="QY399" s="368"/>
      <c r="QZ399" s="368"/>
      <c r="RA399" s="368"/>
      <c r="RB399" s="368"/>
      <c r="RC399" s="368"/>
      <c r="RD399" s="368"/>
      <c r="RE399" s="368"/>
      <c r="RF399" s="368"/>
      <c r="RG399" s="368"/>
      <c r="RH399" s="368"/>
      <c r="RI399" s="368"/>
      <c r="RJ399" s="368"/>
      <c r="RK399" s="368"/>
      <c r="RL399" s="368"/>
      <c r="RM399" s="368"/>
      <c r="RN399" s="368"/>
      <c r="RO399" s="368"/>
      <c r="RP399" s="368"/>
      <c r="RQ399" s="368"/>
      <c r="RR399" s="368"/>
      <c r="RS399" s="368"/>
      <c r="RT399" s="368"/>
      <c r="RU399" s="368"/>
      <c r="RV399" s="368"/>
      <c r="RW399" s="368"/>
      <c r="RX399" s="368"/>
      <c r="RY399" s="368"/>
      <c r="RZ399" s="368"/>
      <c r="SA399" s="368"/>
      <c r="SB399" s="368"/>
      <c r="SC399" s="368"/>
      <c r="SD399" s="368"/>
      <c r="SE399" s="368"/>
      <c r="SF399" s="368"/>
      <c r="SG399" s="368"/>
    </row>
    <row r="400" spans="1:501">
      <c r="A400" s="368"/>
      <c r="B400" s="368"/>
      <c r="C400" s="368"/>
      <c r="D400" s="368"/>
      <c r="E400" s="368"/>
      <c r="F400" s="368"/>
      <c r="G400" s="368"/>
      <c r="H400" s="368"/>
      <c r="I400" s="368"/>
      <c r="J400" s="368"/>
      <c r="K400" s="368"/>
      <c r="L400" s="368"/>
      <c r="M400" s="368"/>
      <c r="N400" s="368"/>
      <c r="O400" s="385"/>
      <c r="P400" s="368"/>
      <c r="Q400" s="368"/>
      <c r="R400" s="368"/>
      <c r="S400" s="368"/>
      <c r="T400" s="368"/>
      <c r="U400" s="368"/>
      <c r="V400" s="368"/>
      <c r="W400" s="368"/>
      <c r="X400" s="368"/>
      <c r="Y400" s="368"/>
      <c r="Z400" s="368"/>
      <c r="AA400" s="368"/>
      <c r="AB400" s="368"/>
      <c r="AC400" s="368"/>
      <c r="AD400" s="368"/>
      <c r="AE400" s="368"/>
      <c r="AF400" s="368"/>
      <c r="AG400" s="368"/>
      <c r="AH400" s="98" t="s">
        <v>397</v>
      </c>
      <c r="AI400" s="98" t="s">
        <v>397</v>
      </c>
      <c r="AJ400" s="98" t="s">
        <v>397</v>
      </c>
      <c r="AK400" s="98" t="s">
        <v>397</v>
      </c>
      <c r="AL400" s="98" t="s">
        <v>397</v>
      </c>
      <c r="AM400" s="98" t="s">
        <v>397</v>
      </c>
      <c r="AN400" s="98" t="s">
        <v>397</v>
      </c>
      <c r="AO400" s="98" t="s">
        <v>397</v>
      </c>
      <c r="AP400" s="98" t="s">
        <v>397</v>
      </c>
      <c r="AQ400" s="98" t="s">
        <v>397</v>
      </c>
      <c r="AR400" s="98" t="s">
        <v>397</v>
      </c>
      <c r="AS400" s="98" t="s">
        <v>397</v>
      </c>
      <c r="AT400" s="98" t="s">
        <v>397</v>
      </c>
      <c r="AU400" s="98" t="s">
        <v>397</v>
      </c>
      <c r="AV400" s="98" t="s">
        <v>397</v>
      </c>
      <c r="AW400" s="98" t="s">
        <v>397</v>
      </c>
      <c r="AX400" s="98" t="s">
        <v>397</v>
      </c>
      <c r="AY400" s="98" t="s">
        <v>397</v>
      </c>
      <c r="AZ400" s="98" t="s">
        <v>397</v>
      </c>
      <c r="BA400" s="98" t="s">
        <v>397</v>
      </c>
      <c r="BB400" s="98" t="s">
        <v>397</v>
      </c>
      <c r="BC400" s="98" t="s">
        <v>397</v>
      </c>
      <c r="BD400" s="98" t="s">
        <v>397</v>
      </c>
      <c r="BE400" s="98" t="s">
        <v>397</v>
      </c>
      <c r="BF400" s="98" t="s">
        <v>397</v>
      </c>
      <c r="BG400" s="98" t="s">
        <v>397</v>
      </c>
      <c r="BH400" s="98" t="s">
        <v>397</v>
      </c>
      <c r="BI400" s="98" t="s">
        <v>397</v>
      </c>
      <c r="BJ400" s="98" t="s">
        <v>397</v>
      </c>
      <c r="BK400" s="98" t="s">
        <v>397</v>
      </c>
      <c r="BL400" s="98" t="s">
        <v>397</v>
      </c>
      <c r="BM400" s="98" t="s">
        <v>397</v>
      </c>
      <c r="BN400" s="98" t="s">
        <v>397</v>
      </c>
      <c r="BO400" s="98" t="s">
        <v>397</v>
      </c>
      <c r="BP400" s="98" t="s">
        <v>397</v>
      </c>
      <c r="BQ400" s="98" t="s">
        <v>397</v>
      </c>
      <c r="BR400" s="98" t="s">
        <v>397</v>
      </c>
      <c r="BS400" s="98" t="s">
        <v>397</v>
      </c>
      <c r="BT400" s="98" t="s">
        <v>397</v>
      </c>
      <c r="BU400" s="98" t="s">
        <v>397</v>
      </c>
      <c r="BV400" s="98" t="s">
        <v>397</v>
      </c>
      <c r="BW400" s="98" t="s">
        <v>397</v>
      </c>
      <c r="BX400" s="98" t="s">
        <v>397</v>
      </c>
      <c r="BY400" s="98" t="s">
        <v>397</v>
      </c>
      <c r="BZ400" s="98" t="s">
        <v>397</v>
      </c>
      <c r="CA400" s="98"/>
      <c r="CB400" s="98"/>
      <c r="CC400" s="98"/>
      <c r="CD400" s="98"/>
      <c r="CE400" s="98"/>
      <c r="CF400" s="98"/>
      <c r="CG400" s="98"/>
      <c r="CH400" s="98"/>
      <c r="CI400" s="98"/>
      <c r="CJ400" s="98"/>
      <c r="CK400" s="98"/>
      <c r="CL400" s="98"/>
      <c r="CM400" s="98"/>
      <c r="CN400" s="98"/>
      <c r="CO400" s="98"/>
      <c r="CP400" s="98"/>
      <c r="CQ400" s="98"/>
      <c r="CR400" s="98"/>
      <c r="CS400" s="98"/>
      <c r="CT400" s="98"/>
      <c r="CU400" s="98"/>
      <c r="CV400" s="98"/>
      <c r="CW400" s="98"/>
      <c r="CX400" s="98"/>
      <c r="CY400" s="98"/>
      <c r="CZ400" s="98"/>
      <c r="DA400" s="98"/>
      <c r="DB400" s="98"/>
      <c r="DV400" s="368"/>
      <c r="DW400" s="368"/>
      <c r="DX400" s="368"/>
      <c r="DY400" s="368"/>
      <c r="DZ400" s="368"/>
      <c r="EA400" s="368"/>
      <c r="EB400" s="368"/>
      <c r="EC400" s="368"/>
      <c r="ED400" s="368"/>
      <c r="EE400" s="368"/>
      <c r="EF400" s="368"/>
      <c r="EG400" s="368"/>
      <c r="EH400" s="368"/>
      <c r="EI400" s="368"/>
      <c r="EJ400" s="368"/>
      <c r="EK400" s="368"/>
      <c r="EL400" s="368"/>
      <c r="EM400" s="368"/>
      <c r="EN400" s="368"/>
      <c r="EO400" s="368"/>
      <c r="EP400" s="368"/>
      <c r="EQ400" s="368"/>
      <c r="ER400" s="368"/>
      <c r="ES400" s="368"/>
      <c r="ET400" s="368"/>
      <c r="EU400" s="368"/>
      <c r="EV400" s="368"/>
      <c r="EW400" s="368"/>
      <c r="EX400" s="368"/>
      <c r="EY400" s="368"/>
      <c r="EZ400" s="368"/>
      <c r="FA400" s="368"/>
      <c r="FB400" s="368"/>
      <c r="FC400" s="368"/>
      <c r="FD400" s="368"/>
      <c r="FE400" s="368"/>
      <c r="FF400" s="368"/>
      <c r="FG400" s="368"/>
      <c r="FH400" s="368"/>
      <c r="FI400" s="368"/>
      <c r="FJ400" s="368"/>
      <c r="FK400" s="368"/>
      <c r="FL400" s="368"/>
      <c r="FM400" s="368"/>
      <c r="FN400" s="368"/>
      <c r="FO400" s="368"/>
      <c r="FP400" s="368"/>
      <c r="FQ400" s="368"/>
      <c r="FR400" s="368"/>
      <c r="FS400" s="368"/>
      <c r="FT400" s="368"/>
      <c r="FU400" s="368"/>
      <c r="FV400" s="368"/>
      <c r="FW400" s="368"/>
      <c r="FX400" s="368"/>
      <c r="FY400" s="368"/>
      <c r="FZ400" s="368"/>
      <c r="GA400" s="368"/>
      <c r="GB400" s="368"/>
      <c r="GC400" s="368"/>
      <c r="GD400" s="368"/>
      <c r="GE400" s="368"/>
      <c r="GF400" s="368"/>
      <c r="GG400" s="368"/>
      <c r="GH400" s="368"/>
      <c r="GI400" s="368"/>
      <c r="GJ400" s="368"/>
      <c r="GK400" s="368"/>
      <c r="GL400" s="368"/>
      <c r="GM400" s="368"/>
      <c r="GN400" s="368"/>
      <c r="GO400" s="368"/>
      <c r="GP400" s="368"/>
      <c r="GQ400" s="368"/>
      <c r="GR400" s="368"/>
      <c r="GS400" s="368"/>
      <c r="GT400" s="368"/>
      <c r="GU400" s="368"/>
      <c r="GV400" s="368"/>
      <c r="GW400" s="368"/>
      <c r="GX400" s="368"/>
      <c r="GY400" s="368"/>
      <c r="GZ400" s="368"/>
      <c r="HA400" s="368"/>
      <c r="HB400" s="368"/>
      <c r="HC400" s="368"/>
      <c r="HD400" s="368"/>
      <c r="HE400" s="368"/>
      <c r="HF400" s="368"/>
      <c r="HG400" s="368"/>
      <c r="HH400" s="368"/>
      <c r="HI400" s="368"/>
      <c r="HJ400" s="368"/>
      <c r="HK400" s="368"/>
      <c r="HL400" s="368"/>
      <c r="HM400" s="368"/>
      <c r="HN400" s="368"/>
      <c r="HO400" s="368"/>
      <c r="HP400" s="368"/>
      <c r="HQ400" s="368"/>
      <c r="HR400" s="368"/>
      <c r="HS400" s="368"/>
      <c r="HT400" s="368"/>
      <c r="HU400" s="368"/>
      <c r="HV400" s="368"/>
      <c r="HW400" s="368"/>
      <c r="HX400" s="368"/>
      <c r="HY400" s="368"/>
      <c r="HZ400" s="368"/>
      <c r="IA400" s="368"/>
      <c r="IB400" s="368"/>
      <c r="IC400" s="368"/>
      <c r="ID400" s="368"/>
      <c r="IE400" s="368"/>
      <c r="IF400" s="368"/>
      <c r="IG400" s="368"/>
      <c r="IH400" s="368"/>
      <c r="II400" s="368"/>
      <c r="IJ400" s="368"/>
      <c r="IK400" s="368"/>
      <c r="IL400" s="368"/>
      <c r="IM400" s="368"/>
      <c r="IN400" s="368"/>
      <c r="IO400" s="368"/>
      <c r="IP400" s="368"/>
      <c r="IQ400" s="368"/>
      <c r="IR400" s="368"/>
      <c r="IS400" s="368"/>
      <c r="IT400" s="368"/>
      <c r="IU400" s="368"/>
      <c r="IV400" s="368"/>
      <c r="IW400" s="368"/>
      <c r="IX400" s="368"/>
      <c r="IY400" s="368"/>
      <c r="IZ400" s="368"/>
      <c r="JA400" s="368"/>
      <c r="JB400" s="368"/>
      <c r="JC400" s="368"/>
      <c r="JD400" s="368"/>
      <c r="JE400" s="368"/>
      <c r="JF400" s="368"/>
      <c r="JG400" s="368"/>
      <c r="JH400" s="368"/>
      <c r="JI400" s="368"/>
      <c r="JJ400" s="368"/>
      <c r="JK400" s="368"/>
      <c r="JL400" s="368"/>
      <c r="JM400" s="368"/>
      <c r="JN400" s="368"/>
      <c r="JO400" s="368"/>
      <c r="JP400" s="368"/>
      <c r="JQ400" s="368"/>
      <c r="JR400" s="368"/>
      <c r="JS400" s="368"/>
      <c r="JT400" s="368"/>
      <c r="JU400" s="368"/>
      <c r="JV400" s="368"/>
      <c r="JW400" s="368"/>
      <c r="JX400" s="368"/>
      <c r="JY400" s="368"/>
      <c r="JZ400" s="368"/>
      <c r="KA400" s="368"/>
      <c r="KB400" s="368"/>
      <c r="KC400" s="368"/>
      <c r="KD400" s="368"/>
      <c r="KE400" s="368"/>
      <c r="KF400" s="368"/>
      <c r="KG400" s="368"/>
      <c r="KH400" s="368"/>
      <c r="KI400" s="368"/>
      <c r="KJ400" s="368"/>
      <c r="KK400" s="368"/>
      <c r="KL400" s="368"/>
      <c r="KM400" s="368"/>
      <c r="KN400" s="368"/>
      <c r="KO400" s="368"/>
      <c r="KP400" s="368"/>
      <c r="KQ400" s="368"/>
      <c r="KR400" s="368"/>
      <c r="KS400" s="368"/>
      <c r="KT400" s="368"/>
      <c r="KU400" s="368"/>
      <c r="KV400" s="368"/>
      <c r="KW400" s="368"/>
      <c r="KX400" s="368"/>
      <c r="LH400" s="368"/>
      <c r="LI400" s="368"/>
      <c r="LJ400" s="368"/>
      <c r="LK400" s="368"/>
      <c r="LL400" s="368"/>
      <c r="LM400" s="368"/>
      <c r="LN400" s="368"/>
      <c r="LO400" s="368"/>
      <c r="LP400" s="368"/>
      <c r="LQ400" s="368"/>
      <c r="LR400" s="368"/>
      <c r="LS400" s="368"/>
      <c r="LT400" s="368"/>
      <c r="LU400" s="368"/>
      <c r="LV400" s="368"/>
      <c r="LW400" s="368"/>
      <c r="LX400" s="368"/>
      <c r="LY400" s="368"/>
      <c r="LZ400" s="368"/>
      <c r="MA400" s="368"/>
      <c r="MB400" s="368"/>
      <c r="MC400" s="368"/>
      <c r="MD400" s="368"/>
      <c r="ME400" s="368"/>
      <c r="MF400" s="368"/>
      <c r="MG400" s="368"/>
      <c r="MH400" s="368"/>
      <c r="MI400" s="368"/>
      <c r="MJ400" s="368"/>
      <c r="MK400" s="368"/>
      <c r="ML400" s="368"/>
      <c r="MM400" s="368"/>
      <c r="MN400" s="368"/>
      <c r="MO400" s="368"/>
      <c r="MP400" s="368"/>
      <c r="MQ400" s="368"/>
      <c r="MR400" s="368"/>
      <c r="MS400" s="368"/>
      <c r="MT400" s="368"/>
      <c r="MU400" s="368"/>
      <c r="MV400" s="368"/>
      <c r="MW400" s="368"/>
      <c r="MX400" s="368"/>
      <c r="MY400" s="368"/>
      <c r="MZ400" s="368"/>
      <c r="NA400" s="368"/>
      <c r="NB400" s="368"/>
      <c r="NC400" s="368"/>
      <c r="ND400" s="368"/>
      <c r="NE400" s="368"/>
      <c r="NF400" s="368"/>
      <c r="NG400" s="368"/>
      <c r="NH400" s="368"/>
      <c r="NI400" s="368"/>
      <c r="NJ400" s="368"/>
      <c r="NK400" s="368"/>
      <c r="NL400" s="368"/>
      <c r="NM400" s="368"/>
      <c r="NN400" s="368"/>
      <c r="NO400" s="368"/>
      <c r="NP400" s="368"/>
      <c r="NQ400" s="368"/>
      <c r="NR400" s="368"/>
      <c r="NS400" s="368"/>
      <c r="NT400" s="368"/>
      <c r="NU400" s="368"/>
      <c r="NV400" s="368"/>
      <c r="NW400" s="368"/>
      <c r="NX400" s="368"/>
      <c r="NY400" s="368"/>
      <c r="NZ400" s="368"/>
      <c r="OA400" s="368"/>
      <c r="OB400" s="368"/>
      <c r="OC400" s="368"/>
      <c r="OD400" s="368"/>
      <c r="OE400" s="368"/>
      <c r="OF400" s="368"/>
      <c r="OG400" s="368"/>
      <c r="OH400" s="368"/>
      <c r="OI400" s="368"/>
      <c r="OJ400" s="368"/>
      <c r="OK400" s="368"/>
      <c r="OL400" s="368"/>
      <c r="OM400" s="368"/>
      <c r="ON400" s="368"/>
      <c r="OO400" s="368"/>
      <c r="OP400" s="368"/>
      <c r="OQ400" s="368"/>
      <c r="OR400" s="368"/>
      <c r="OS400" s="368"/>
      <c r="OT400" s="368"/>
      <c r="OU400" s="368"/>
      <c r="OV400" s="368"/>
      <c r="OW400" s="368"/>
      <c r="OX400" s="368"/>
      <c r="OY400" s="368"/>
      <c r="OZ400" s="368"/>
      <c r="PA400" s="368"/>
      <c r="PB400" s="368"/>
      <c r="PC400" s="368"/>
      <c r="PD400" s="368"/>
      <c r="PE400" s="368"/>
      <c r="PF400" s="368"/>
      <c r="PG400" s="368"/>
      <c r="PH400" s="368"/>
      <c r="PI400" s="368"/>
      <c r="PJ400" s="368"/>
      <c r="PK400" s="368"/>
      <c r="PL400" s="368"/>
      <c r="PM400" s="368"/>
      <c r="PN400" s="368"/>
      <c r="PO400" s="368"/>
      <c r="PP400" s="368"/>
      <c r="PQ400" s="368"/>
      <c r="PR400" s="368"/>
      <c r="PS400" s="368"/>
      <c r="PT400" s="368"/>
      <c r="PU400" s="368"/>
      <c r="PV400" s="368"/>
      <c r="PW400" s="368"/>
      <c r="PX400" s="368"/>
      <c r="PY400" s="368"/>
      <c r="PZ400" s="368"/>
      <c r="QA400" s="368"/>
      <c r="QB400" s="368"/>
      <c r="QC400" s="368"/>
      <c r="QD400" s="368"/>
      <c r="QE400" s="368"/>
      <c r="QF400" s="368"/>
      <c r="QG400" s="368"/>
      <c r="QH400" s="368"/>
      <c r="QI400" s="368"/>
      <c r="QJ400" s="368"/>
      <c r="QK400" s="368"/>
      <c r="QL400" s="368"/>
      <c r="QM400" s="368"/>
      <c r="QN400" s="368"/>
      <c r="QO400" s="368"/>
      <c r="QP400" s="368"/>
      <c r="QQ400" s="368"/>
      <c r="QR400" s="368"/>
      <c r="QS400" s="368"/>
      <c r="QT400" s="368"/>
      <c r="QU400" s="368"/>
      <c r="QV400" s="368"/>
      <c r="QW400" s="368"/>
      <c r="QX400" s="368"/>
      <c r="QY400" s="368"/>
      <c r="QZ400" s="368"/>
      <c r="RA400" s="368"/>
      <c r="RB400" s="368"/>
      <c r="RC400" s="368"/>
      <c r="RD400" s="368"/>
      <c r="RE400" s="368"/>
      <c r="RF400" s="368"/>
      <c r="RG400" s="368"/>
      <c r="RH400" s="368"/>
      <c r="RI400" s="368"/>
      <c r="RJ400" s="368"/>
      <c r="RK400" s="368"/>
      <c r="RL400" s="368"/>
      <c r="RM400" s="368"/>
      <c r="RN400" s="368"/>
      <c r="RO400" s="368"/>
      <c r="RP400" s="368"/>
      <c r="RQ400" s="368"/>
      <c r="RR400" s="368"/>
      <c r="RS400" s="368"/>
      <c r="RT400" s="368"/>
      <c r="RU400" s="368"/>
      <c r="RV400" s="368"/>
      <c r="RW400" s="368"/>
      <c r="RX400" s="368"/>
      <c r="RY400" s="368"/>
      <c r="RZ400" s="368"/>
      <c r="SA400" s="368"/>
      <c r="SB400" s="368"/>
      <c r="SC400" s="368"/>
      <c r="SD400" s="368"/>
      <c r="SE400" s="368"/>
      <c r="SF400" s="368"/>
      <c r="SG400" s="368"/>
    </row>
    <row r="401" spans="1:501">
      <c r="A401" s="368"/>
      <c r="B401" s="368"/>
      <c r="C401" s="368"/>
      <c r="D401" s="368"/>
      <c r="E401" s="368"/>
      <c r="F401" s="368"/>
      <c r="G401" s="368"/>
      <c r="H401" s="368"/>
      <c r="I401" s="368"/>
      <c r="J401" s="368"/>
      <c r="K401" s="368"/>
      <c r="L401" s="368"/>
      <c r="M401" s="368"/>
      <c r="N401" s="368"/>
      <c r="O401" s="385"/>
      <c r="P401" s="368"/>
      <c r="Q401" s="368"/>
      <c r="R401" s="368"/>
      <c r="S401" s="368"/>
      <c r="T401" s="368"/>
      <c r="U401" s="368"/>
      <c r="V401" s="368"/>
      <c r="W401" s="368"/>
      <c r="X401" s="368"/>
      <c r="Y401" s="368"/>
      <c r="Z401" s="368"/>
      <c r="AA401" s="368"/>
      <c r="AB401" s="368"/>
      <c r="AC401" s="368"/>
      <c r="AD401" s="368"/>
      <c r="AE401" s="368"/>
      <c r="AF401" s="368"/>
      <c r="AG401" s="368"/>
      <c r="AH401" s="98" t="s">
        <v>397</v>
      </c>
      <c r="AI401" s="98" t="s">
        <v>397</v>
      </c>
      <c r="AJ401" s="98" t="s">
        <v>397</v>
      </c>
      <c r="AK401" s="98" t="s">
        <v>397</v>
      </c>
      <c r="AL401" s="98" t="s">
        <v>397</v>
      </c>
      <c r="AM401" s="98" t="s">
        <v>397</v>
      </c>
      <c r="AN401" s="98" t="s">
        <v>397</v>
      </c>
      <c r="AO401" s="98" t="s">
        <v>397</v>
      </c>
      <c r="AP401" s="98" t="s">
        <v>397</v>
      </c>
      <c r="AQ401" s="98" t="s">
        <v>397</v>
      </c>
      <c r="AR401" s="98" t="s">
        <v>397</v>
      </c>
      <c r="AS401" s="98" t="s">
        <v>397</v>
      </c>
      <c r="AT401" s="98" t="s">
        <v>397</v>
      </c>
      <c r="AU401" s="98" t="s">
        <v>397</v>
      </c>
      <c r="AV401" s="98" t="s">
        <v>397</v>
      </c>
      <c r="AW401" s="98" t="s">
        <v>397</v>
      </c>
      <c r="AX401" s="98" t="s">
        <v>397</v>
      </c>
      <c r="AY401" s="98" t="s">
        <v>397</v>
      </c>
      <c r="AZ401" s="98" t="s">
        <v>397</v>
      </c>
      <c r="BA401" s="98" t="s">
        <v>397</v>
      </c>
      <c r="BB401" s="98" t="s">
        <v>397</v>
      </c>
      <c r="BC401" s="98" t="s">
        <v>397</v>
      </c>
      <c r="BD401" s="98" t="s">
        <v>397</v>
      </c>
      <c r="BE401" s="98" t="s">
        <v>397</v>
      </c>
      <c r="BF401" s="98" t="s">
        <v>397</v>
      </c>
      <c r="BG401" s="98" t="s">
        <v>397</v>
      </c>
      <c r="BH401" s="98" t="s">
        <v>397</v>
      </c>
      <c r="BI401" s="98" t="s">
        <v>397</v>
      </c>
      <c r="BJ401" s="98" t="s">
        <v>397</v>
      </c>
      <c r="BK401" s="98" t="s">
        <v>397</v>
      </c>
      <c r="BL401" s="98" t="s">
        <v>397</v>
      </c>
      <c r="BM401" s="98" t="s">
        <v>397</v>
      </c>
      <c r="BN401" s="98" t="s">
        <v>397</v>
      </c>
      <c r="BO401" s="98" t="s">
        <v>397</v>
      </c>
      <c r="BP401" s="98" t="s">
        <v>397</v>
      </c>
      <c r="BQ401" s="98" t="s">
        <v>397</v>
      </c>
      <c r="BR401" s="98" t="s">
        <v>397</v>
      </c>
      <c r="BS401" s="98" t="s">
        <v>397</v>
      </c>
      <c r="BT401" s="98" t="s">
        <v>397</v>
      </c>
      <c r="BU401" s="98" t="s">
        <v>397</v>
      </c>
      <c r="BV401" s="98" t="s">
        <v>397</v>
      </c>
      <c r="BW401" s="98" t="s">
        <v>397</v>
      </c>
      <c r="BX401" s="98" t="s">
        <v>397</v>
      </c>
      <c r="BY401" s="98" t="s">
        <v>397</v>
      </c>
      <c r="BZ401" s="98" t="s">
        <v>397</v>
      </c>
      <c r="CA401" s="98"/>
      <c r="CB401" s="98"/>
      <c r="CC401" s="98"/>
      <c r="CD401" s="98"/>
      <c r="CE401" s="98"/>
      <c r="CF401" s="98"/>
      <c r="CG401" s="98"/>
      <c r="CH401" s="98"/>
      <c r="CI401" s="98"/>
      <c r="CJ401" s="98"/>
      <c r="CK401" s="98"/>
      <c r="CL401" s="98"/>
      <c r="CM401" s="98"/>
      <c r="CN401" s="98"/>
      <c r="CO401" s="98"/>
      <c r="CP401" s="98"/>
      <c r="CQ401" s="98"/>
      <c r="CR401" s="98"/>
      <c r="CS401" s="98"/>
      <c r="CT401" s="98"/>
      <c r="CU401" s="98"/>
      <c r="CV401" s="98"/>
      <c r="CW401" s="98"/>
      <c r="CX401" s="98"/>
      <c r="CY401" s="98"/>
      <c r="CZ401" s="98"/>
      <c r="DA401" s="98"/>
      <c r="DB401" s="98"/>
      <c r="DV401" s="368"/>
      <c r="DW401" s="368"/>
      <c r="DX401" s="368"/>
      <c r="DY401" s="368"/>
      <c r="DZ401" s="368"/>
      <c r="EA401" s="368"/>
      <c r="EB401" s="368"/>
      <c r="EC401" s="368"/>
      <c r="ED401" s="368"/>
      <c r="EE401" s="368"/>
      <c r="EF401" s="368"/>
      <c r="EG401" s="368"/>
      <c r="EH401" s="368"/>
      <c r="EI401" s="368"/>
      <c r="EJ401" s="368"/>
      <c r="EK401" s="368"/>
      <c r="EL401" s="368"/>
      <c r="EM401" s="368"/>
      <c r="EN401" s="368"/>
      <c r="EO401" s="368"/>
      <c r="EP401" s="368"/>
      <c r="EQ401" s="368"/>
      <c r="ER401" s="368"/>
      <c r="ES401" s="368"/>
      <c r="ET401" s="368"/>
      <c r="EU401" s="368"/>
      <c r="EV401" s="368"/>
      <c r="EW401" s="368"/>
      <c r="EX401" s="368"/>
      <c r="EY401" s="368"/>
      <c r="EZ401" s="368"/>
      <c r="FA401" s="368"/>
      <c r="FB401" s="368"/>
      <c r="FC401" s="368"/>
      <c r="FD401" s="368"/>
      <c r="FE401" s="368"/>
      <c r="FF401" s="368"/>
      <c r="FG401" s="368"/>
      <c r="FH401" s="368"/>
      <c r="FI401" s="368"/>
      <c r="FJ401" s="368"/>
      <c r="FK401" s="368"/>
      <c r="FL401" s="368"/>
      <c r="FM401" s="368"/>
      <c r="FN401" s="368"/>
      <c r="FO401" s="368"/>
      <c r="FP401" s="368"/>
      <c r="FQ401" s="368"/>
      <c r="FR401" s="368"/>
      <c r="FS401" s="368"/>
      <c r="FT401" s="368"/>
      <c r="FU401" s="368"/>
      <c r="FV401" s="368"/>
      <c r="FW401" s="368"/>
      <c r="FX401" s="368"/>
      <c r="FY401" s="368"/>
      <c r="FZ401" s="368"/>
      <c r="GA401" s="368"/>
      <c r="GB401" s="368"/>
      <c r="GC401" s="368"/>
      <c r="GD401" s="368"/>
      <c r="GE401" s="368"/>
      <c r="GF401" s="368"/>
      <c r="GG401" s="368"/>
      <c r="GH401" s="368"/>
      <c r="GI401" s="368"/>
      <c r="GJ401" s="368"/>
      <c r="GK401" s="368"/>
      <c r="GL401" s="368"/>
      <c r="GM401" s="368"/>
      <c r="GN401" s="368"/>
      <c r="GO401" s="368"/>
      <c r="GP401" s="368"/>
      <c r="GQ401" s="368"/>
      <c r="GR401" s="368"/>
      <c r="GS401" s="368"/>
      <c r="GT401" s="368"/>
      <c r="GU401" s="368"/>
      <c r="GV401" s="368"/>
      <c r="GW401" s="368"/>
      <c r="GX401" s="368"/>
      <c r="GY401" s="368"/>
      <c r="GZ401" s="368"/>
      <c r="HA401" s="368"/>
      <c r="HB401" s="368"/>
      <c r="HC401" s="368"/>
      <c r="HD401" s="368"/>
      <c r="HE401" s="368"/>
      <c r="HF401" s="368"/>
      <c r="HG401" s="368"/>
      <c r="HH401" s="368"/>
      <c r="HI401" s="368"/>
      <c r="HJ401" s="368"/>
      <c r="HK401" s="368"/>
      <c r="HL401" s="368"/>
      <c r="HM401" s="368"/>
      <c r="HN401" s="368"/>
      <c r="HO401" s="368"/>
      <c r="HP401" s="368"/>
      <c r="HQ401" s="368"/>
      <c r="HR401" s="368"/>
      <c r="HS401" s="368"/>
      <c r="HT401" s="368"/>
      <c r="HU401" s="368"/>
      <c r="HV401" s="368"/>
      <c r="HW401" s="368"/>
      <c r="HX401" s="368"/>
      <c r="HY401" s="368"/>
      <c r="HZ401" s="368"/>
      <c r="IA401" s="368"/>
      <c r="IB401" s="368"/>
      <c r="IC401" s="368"/>
      <c r="ID401" s="368"/>
      <c r="IE401" s="368"/>
      <c r="IF401" s="368"/>
      <c r="IG401" s="368"/>
      <c r="IH401" s="368"/>
      <c r="II401" s="368"/>
      <c r="IJ401" s="368"/>
      <c r="IK401" s="368"/>
      <c r="IL401" s="368"/>
      <c r="IM401" s="368"/>
      <c r="IN401" s="368"/>
      <c r="IO401" s="368"/>
      <c r="IP401" s="368"/>
      <c r="IQ401" s="368"/>
      <c r="IR401" s="368"/>
      <c r="IS401" s="368"/>
      <c r="IT401" s="368"/>
      <c r="IU401" s="368"/>
      <c r="IV401" s="368"/>
      <c r="IW401" s="368"/>
      <c r="IX401" s="368"/>
      <c r="IY401" s="368"/>
      <c r="IZ401" s="368"/>
      <c r="JA401" s="368"/>
      <c r="JB401" s="368"/>
      <c r="JC401" s="368"/>
      <c r="JD401" s="368"/>
      <c r="JE401" s="368"/>
      <c r="JF401" s="368"/>
      <c r="JG401" s="368"/>
      <c r="JH401" s="368"/>
      <c r="JI401" s="368"/>
      <c r="JJ401" s="368"/>
      <c r="JK401" s="368"/>
      <c r="JL401" s="368"/>
      <c r="JM401" s="368"/>
      <c r="JN401" s="368"/>
      <c r="JO401" s="368"/>
      <c r="JP401" s="368"/>
      <c r="JQ401" s="368"/>
      <c r="JR401" s="368"/>
      <c r="JS401" s="368"/>
      <c r="JT401" s="368"/>
      <c r="JU401" s="368"/>
      <c r="JV401" s="368"/>
      <c r="JW401" s="368"/>
      <c r="JX401" s="368"/>
      <c r="JY401" s="368"/>
      <c r="JZ401" s="368"/>
      <c r="KA401" s="368"/>
      <c r="KB401" s="368"/>
      <c r="KC401" s="368"/>
      <c r="KD401" s="368"/>
      <c r="KE401" s="368"/>
      <c r="KF401" s="368"/>
      <c r="KG401" s="368"/>
      <c r="KH401" s="368"/>
      <c r="KI401" s="368"/>
      <c r="KJ401" s="368"/>
      <c r="KK401" s="368"/>
      <c r="KL401" s="368"/>
      <c r="KM401" s="368"/>
      <c r="KN401" s="368"/>
      <c r="KO401" s="368"/>
      <c r="KP401" s="368"/>
      <c r="KQ401" s="368"/>
      <c r="KR401" s="368"/>
      <c r="KS401" s="368"/>
      <c r="KT401" s="368"/>
      <c r="KU401" s="368"/>
      <c r="KV401" s="368"/>
      <c r="KW401" s="368"/>
      <c r="KX401" s="368"/>
      <c r="LH401" s="368"/>
      <c r="LI401" s="368"/>
      <c r="LJ401" s="368"/>
      <c r="LK401" s="368"/>
      <c r="LL401" s="368"/>
      <c r="LM401" s="368"/>
      <c r="LN401" s="368"/>
      <c r="LO401" s="368"/>
      <c r="LP401" s="368"/>
      <c r="LQ401" s="368"/>
      <c r="LR401" s="368"/>
      <c r="LS401" s="368"/>
      <c r="LT401" s="368"/>
      <c r="LU401" s="368"/>
      <c r="LV401" s="368"/>
      <c r="LW401" s="368"/>
      <c r="LX401" s="368"/>
      <c r="LY401" s="368"/>
      <c r="LZ401" s="368"/>
      <c r="MA401" s="368"/>
      <c r="MB401" s="368"/>
      <c r="MC401" s="368"/>
      <c r="MD401" s="368"/>
      <c r="ME401" s="368"/>
      <c r="MF401" s="368"/>
      <c r="MG401" s="368"/>
      <c r="MH401" s="368"/>
      <c r="MI401" s="368"/>
      <c r="MJ401" s="368"/>
      <c r="MK401" s="368"/>
      <c r="ML401" s="368"/>
      <c r="MM401" s="368"/>
      <c r="MN401" s="368"/>
      <c r="MO401" s="368"/>
      <c r="MP401" s="368"/>
      <c r="MQ401" s="368"/>
      <c r="MR401" s="368"/>
      <c r="MS401" s="368"/>
      <c r="MT401" s="368"/>
      <c r="MU401" s="368"/>
      <c r="MV401" s="368"/>
      <c r="MW401" s="368"/>
      <c r="MX401" s="368"/>
      <c r="MY401" s="368"/>
      <c r="MZ401" s="368"/>
      <c r="NA401" s="368"/>
      <c r="NB401" s="368"/>
      <c r="NC401" s="368"/>
      <c r="ND401" s="368"/>
      <c r="NE401" s="368"/>
      <c r="NF401" s="368"/>
      <c r="NG401" s="368"/>
      <c r="NH401" s="368"/>
      <c r="NI401" s="368"/>
      <c r="NJ401" s="368"/>
      <c r="NK401" s="368"/>
      <c r="NL401" s="368"/>
      <c r="NM401" s="368"/>
      <c r="NN401" s="368"/>
      <c r="NO401" s="368"/>
      <c r="NP401" s="368"/>
      <c r="NQ401" s="368"/>
      <c r="NR401" s="368"/>
      <c r="NS401" s="368"/>
      <c r="NT401" s="368"/>
      <c r="NU401" s="368"/>
      <c r="NV401" s="368"/>
      <c r="NW401" s="368"/>
      <c r="NX401" s="368"/>
      <c r="NY401" s="368"/>
      <c r="NZ401" s="368"/>
      <c r="OA401" s="368"/>
      <c r="OB401" s="368"/>
      <c r="OC401" s="368"/>
      <c r="OD401" s="368"/>
      <c r="OE401" s="368"/>
      <c r="OF401" s="368"/>
      <c r="OG401" s="368"/>
      <c r="OH401" s="368"/>
      <c r="OI401" s="368"/>
      <c r="OJ401" s="368"/>
      <c r="OK401" s="368"/>
      <c r="OL401" s="368"/>
      <c r="OM401" s="368"/>
      <c r="ON401" s="368"/>
      <c r="OO401" s="368"/>
      <c r="OP401" s="368"/>
      <c r="OQ401" s="368"/>
      <c r="OR401" s="368"/>
      <c r="OS401" s="368"/>
      <c r="OT401" s="368"/>
      <c r="OU401" s="368"/>
      <c r="OV401" s="368"/>
      <c r="OW401" s="368"/>
      <c r="OX401" s="368"/>
      <c r="OY401" s="368"/>
      <c r="OZ401" s="368"/>
      <c r="PA401" s="368"/>
      <c r="PB401" s="368"/>
      <c r="PC401" s="368"/>
      <c r="PD401" s="368"/>
      <c r="PE401" s="368"/>
      <c r="PF401" s="368"/>
      <c r="PG401" s="368"/>
      <c r="PH401" s="368"/>
      <c r="PI401" s="368"/>
      <c r="PJ401" s="368"/>
      <c r="PK401" s="368"/>
      <c r="PL401" s="368"/>
      <c r="PM401" s="368"/>
      <c r="PN401" s="368"/>
      <c r="PO401" s="368"/>
      <c r="PP401" s="368"/>
      <c r="PQ401" s="368"/>
      <c r="PR401" s="368"/>
      <c r="PS401" s="368"/>
      <c r="PT401" s="368"/>
      <c r="PU401" s="368"/>
      <c r="PV401" s="368"/>
      <c r="PW401" s="368"/>
      <c r="PX401" s="368"/>
      <c r="PY401" s="368"/>
      <c r="PZ401" s="368"/>
      <c r="QA401" s="368"/>
      <c r="QB401" s="368"/>
      <c r="QC401" s="368"/>
      <c r="QD401" s="368"/>
      <c r="QE401" s="368"/>
      <c r="QF401" s="368"/>
      <c r="QG401" s="368"/>
      <c r="QH401" s="368"/>
      <c r="QI401" s="368"/>
      <c r="QJ401" s="368"/>
      <c r="QK401" s="368"/>
      <c r="QL401" s="368"/>
      <c r="QM401" s="368"/>
      <c r="QN401" s="368"/>
      <c r="QO401" s="368"/>
      <c r="QP401" s="368"/>
      <c r="QQ401" s="368"/>
      <c r="QR401" s="368"/>
      <c r="QS401" s="368"/>
      <c r="QT401" s="368"/>
      <c r="QU401" s="368"/>
      <c r="QV401" s="368"/>
      <c r="QW401" s="368"/>
      <c r="QX401" s="368"/>
      <c r="QY401" s="368"/>
      <c r="QZ401" s="368"/>
      <c r="RA401" s="368"/>
      <c r="RB401" s="368"/>
      <c r="RC401" s="368"/>
      <c r="RD401" s="368"/>
      <c r="RE401" s="368"/>
      <c r="RF401" s="368"/>
      <c r="RG401" s="368"/>
      <c r="RH401" s="368"/>
      <c r="RI401" s="368"/>
      <c r="RJ401" s="368"/>
      <c r="RK401" s="368"/>
      <c r="RL401" s="368"/>
      <c r="RM401" s="368"/>
      <c r="RN401" s="368"/>
      <c r="RO401" s="368"/>
      <c r="RP401" s="368"/>
      <c r="RQ401" s="368"/>
      <c r="RR401" s="368"/>
      <c r="RS401" s="368"/>
      <c r="RT401" s="368"/>
      <c r="RU401" s="368"/>
      <c r="RV401" s="368"/>
      <c r="RW401" s="368"/>
      <c r="RX401" s="368"/>
      <c r="RY401" s="368"/>
      <c r="RZ401" s="368"/>
      <c r="SA401" s="368"/>
      <c r="SB401" s="368"/>
      <c r="SC401" s="368"/>
      <c r="SD401" s="368"/>
      <c r="SE401" s="368"/>
      <c r="SF401" s="368"/>
      <c r="SG401" s="368"/>
    </row>
    <row r="402" spans="1:501">
      <c r="A402" s="368"/>
      <c r="B402" s="368"/>
      <c r="C402" s="368"/>
      <c r="D402" s="368"/>
      <c r="E402" s="368"/>
      <c r="F402" s="368"/>
      <c r="G402" s="368"/>
      <c r="H402" s="368"/>
      <c r="I402" s="368"/>
      <c r="J402" s="368"/>
      <c r="K402" s="368"/>
      <c r="L402" s="368"/>
      <c r="M402" s="368"/>
      <c r="N402" s="368"/>
      <c r="O402" s="385"/>
      <c r="P402" s="368"/>
      <c r="Q402" s="368"/>
      <c r="R402" s="368"/>
      <c r="S402" s="368"/>
      <c r="T402" s="368"/>
      <c r="U402" s="368"/>
      <c r="V402" s="368"/>
      <c r="W402" s="368"/>
      <c r="X402" s="368"/>
      <c r="Y402" s="368"/>
      <c r="Z402" s="368"/>
      <c r="AA402" s="368"/>
      <c r="AB402" s="368"/>
      <c r="AC402" s="368"/>
      <c r="AD402" s="368"/>
      <c r="AE402" s="368"/>
      <c r="AF402" s="368"/>
      <c r="AG402" s="368"/>
      <c r="AH402" s="98" t="s">
        <v>397</v>
      </c>
      <c r="AI402" s="98" t="s">
        <v>397</v>
      </c>
      <c r="AJ402" s="98" t="s">
        <v>397</v>
      </c>
      <c r="AK402" s="98" t="s">
        <v>397</v>
      </c>
      <c r="AL402" s="98" t="s">
        <v>397</v>
      </c>
      <c r="AM402" s="98" t="s">
        <v>397</v>
      </c>
      <c r="AN402" s="98" t="s">
        <v>397</v>
      </c>
      <c r="AO402" s="98" t="s">
        <v>397</v>
      </c>
      <c r="AP402" s="98" t="s">
        <v>397</v>
      </c>
      <c r="AQ402" s="98" t="s">
        <v>397</v>
      </c>
      <c r="AR402" s="98" t="s">
        <v>397</v>
      </c>
      <c r="AS402" s="98" t="s">
        <v>397</v>
      </c>
      <c r="AT402" s="98" t="s">
        <v>397</v>
      </c>
      <c r="AU402" s="98" t="s">
        <v>397</v>
      </c>
      <c r="AV402" s="98" t="s">
        <v>397</v>
      </c>
      <c r="AW402" s="98" t="s">
        <v>397</v>
      </c>
      <c r="AX402" s="98" t="s">
        <v>397</v>
      </c>
      <c r="AY402" s="98" t="s">
        <v>397</v>
      </c>
      <c r="AZ402" s="98" t="s">
        <v>397</v>
      </c>
      <c r="BA402" s="98" t="s">
        <v>397</v>
      </c>
      <c r="BB402" s="98" t="s">
        <v>397</v>
      </c>
      <c r="BC402" s="98" t="s">
        <v>397</v>
      </c>
      <c r="BD402" s="98" t="s">
        <v>397</v>
      </c>
      <c r="BE402" s="98" t="s">
        <v>397</v>
      </c>
      <c r="BF402" s="98" t="s">
        <v>397</v>
      </c>
      <c r="BG402" s="98" t="s">
        <v>397</v>
      </c>
      <c r="BH402" s="98" t="s">
        <v>397</v>
      </c>
      <c r="BI402" s="98" t="s">
        <v>397</v>
      </c>
      <c r="BJ402" s="98" t="s">
        <v>397</v>
      </c>
      <c r="BK402" s="98" t="s">
        <v>397</v>
      </c>
      <c r="BL402" s="98" t="s">
        <v>397</v>
      </c>
      <c r="BM402" s="98" t="s">
        <v>397</v>
      </c>
      <c r="BN402" s="98" t="s">
        <v>397</v>
      </c>
      <c r="BO402" s="98" t="s">
        <v>397</v>
      </c>
      <c r="BP402" s="98" t="s">
        <v>397</v>
      </c>
      <c r="BQ402" s="98" t="s">
        <v>397</v>
      </c>
      <c r="BR402" s="98" t="s">
        <v>397</v>
      </c>
      <c r="BS402" s="98" t="s">
        <v>397</v>
      </c>
      <c r="BT402" s="98" t="s">
        <v>397</v>
      </c>
      <c r="BU402" s="98" t="s">
        <v>397</v>
      </c>
      <c r="BV402" s="98" t="s">
        <v>397</v>
      </c>
      <c r="BW402" s="98" t="s">
        <v>397</v>
      </c>
      <c r="BX402" s="98" t="s">
        <v>397</v>
      </c>
      <c r="BY402" s="98" t="s">
        <v>397</v>
      </c>
      <c r="BZ402" s="98" t="s">
        <v>397</v>
      </c>
      <c r="CA402" s="98"/>
      <c r="CB402" s="98"/>
      <c r="CC402" s="98"/>
      <c r="CD402" s="98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V402" s="368"/>
      <c r="DW402" s="368"/>
      <c r="DX402" s="368"/>
      <c r="DY402" s="368"/>
      <c r="DZ402" s="368"/>
      <c r="EA402" s="368"/>
      <c r="EB402" s="368"/>
      <c r="EC402" s="368"/>
      <c r="ED402" s="368"/>
      <c r="EE402" s="368"/>
      <c r="EF402" s="368"/>
      <c r="EG402" s="368"/>
      <c r="EH402" s="368"/>
      <c r="EI402" s="368"/>
      <c r="EJ402" s="368"/>
      <c r="EK402" s="368"/>
      <c r="EL402" s="368"/>
      <c r="EM402" s="368"/>
      <c r="EN402" s="368"/>
      <c r="EO402" s="368"/>
      <c r="EP402" s="368"/>
      <c r="EQ402" s="368"/>
      <c r="ER402" s="368"/>
      <c r="ES402" s="368"/>
      <c r="ET402" s="368"/>
      <c r="EU402" s="368"/>
      <c r="EV402" s="368"/>
      <c r="EW402" s="368"/>
      <c r="EX402" s="368"/>
      <c r="EY402" s="368"/>
      <c r="EZ402" s="368"/>
      <c r="FA402" s="368"/>
      <c r="FB402" s="368"/>
      <c r="FC402" s="368"/>
      <c r="FD402" s="368"/>
      <c r="FE402" s="368"/>
      <c r="FF402" s="368"/>
      <c r="FG402" s="368"/>
      <c r="FH402" s="368"/>
      <c r="FI402" s="368"/>
      <c r="FJ402" s="368"/>
      <c r="FK402" s="368"/>
      <c r="FL402" s="368"/>
      <c r="FM402" s="368"/>
      <c r="FN402" s="368"/>
      <c r="FO402" s="368"/>
      <c r="FP402" s="368"/>
      <c r="FQ402" s="368"/>
      <c r="FR402" s="368"/>
      <c r="FS402" s="368"/>
      <c r="FT402" s="368"/>
      <c r="FU402" s="368"/>
      <c r="FV402" s="368"/>
      <c r="FW402" s="368"/>
      <c r="FX402" s="368"/>
      <c r="FY402" s="368"/>
      <c r="FZ402" s="368"/>
      <c r="GA402" s="368"/>
      <c r="GB402" s="368"/>
      <c r="GC402" s="368"/>
      <c r="GD402" s="368"/>
      <c r="GE402" s="368"/>
      <c r="GF402" s="368"/>
      <c r="GG402" s="368"/>
      <c r="GH402" s="368"/>
      <c r="GI402" s="368"/>
      <c r="GJ402" s="368"/>
      <c r="GK402" s="368"/>
      <c r="GL402" s="368"/>
      <c r="GM402" s="368"/>
      <c r="GN402" s="368"/>
      <c r="GO402" s="368"/>
      <c r="GP402" s="368"/>
      <c r="GQ402" s="368"/>
      <c r="GR402" s="368"/>
      <c r="GS402" s="368"/>
      <c r="GT402" s="368"/>
      <c r="GU402" s="368"/>
      <c r="GV402" s="368"/>
      <c r="GW402" s="368"/>
      <c r="GX402" s="368"/>
      <c r="GY402" s="368"/>
      <c r="GZ402" s="368"/>
      <c r="HA402" s="368"/>
      <c r="HB402" s="368"/>
      <c r="HC402" s="368"/>
      <c r="HD402" s="368"/>
      <c r="HE402" s="368"/>
      <c r="HF402" s="368"/>
      <c r="HG402" s="368"/>
      <c r="HH402" s="368"/>
      <c r="HI402" s="368"/>
      <c r="HJ402" s="368"/>
      <c r="HK402" s="368"/>
      <c r="HL402" s="368"/>
      <c r="HM402" s="368"/>
      <c r="HN402" s="368"/>
      <c r="HO402" s="368"/>
      <c r="HP402" s="368"/>
      <c r="HQ402" s="368"/>
      <c r="HR402" s="368"/>
      <c r="HS402" s="368"/>
      <c r="HT402" s="368"/>
      <c r="HU402" s="368"/>
      <c r="HV402" s="368"/>
      <c r="HW402" s="368"/>
      <c r="HX402" s="368"/>
      <c r="HY402" s="368"/>
      <c r="HZ402" s="368"/>
      <c r="IA402" s="368"/>
      <c r="IB402" s="368"/>
      <c r="IC402" s="368"/>
      <c r="ID402" s="368"/>
      <c r="IE402" s="368"/>
      <c r="IF402" s="368"/>
      <c r="IG402" s="368"/>
      <c r="IH402" s="368"/>
      <c r="II402" s="368"/>
      <c r="IJ402" s="368"/>
      <c r="IK402" s="368"/>
      <c r="IL402" s="368"/>
      <c r="IM402" s="368"/>
      <c r="IN402" s="368"/>
      <c r="IO402" s="368"/>
      <c r="IP402" s="368"/>
      <c r="IQ402" s="368"/>
      <c r="IR402" s="368"/>
      <c r="IS402" s="368"/>
      <c r="IT402" s="368"/>
      <c r="IU402" s="368"/>
      <c r="IV402" s="368"/>
      <c r="IW402" s="368"/>
      <c r="IX402" s="368"/>
      <c r="IY402" s="368"/>
      <c r="IZ402" s="368"/>
      <c r="JA402" s="368"/>
      <c r="JB402" s="368"/>
      <c r="JC402" s="368"/>
      <c r="JD402" s="368"/>
      <c r="JE402" s="368"/>
      <c r="JF402" s="368"/>
      <c r="JG402" s="368"/>
      <c r="JH402" s="368"/>
      <c r="JI402" s="368"/>
      <c r="JJ402" s="368"/>
      <c r="JK402" s="368"/>
      <c r="JL402" s="368"/>
      <c r="JM402" s="368"/>
      <c r="JN402" s="368"/>
      <c r="JO402" s="368"/>
      <c r="JP402" s="368"/>
      <c r="JQ402" s="368"/>
      <c r="JR402" s="368"/>
      <c r="JS402" s="368"/>
      <c r="JT402" s="368"/>
      <c r="JU402" s="368"/>
      <c r="JV402" s="368"/>
      <c r="JW402" s="368"/>
      <c r="JX402" s="368"/>
      <c r="JY402" s="368"/>
      <c r="JZ402" s="368"/>
      <c r="KA402" s="368"/>
      <c r="KB402" s="368"/>
      <c r="KC402" s="368"/>
      <c r="KD402" s="368"/>
      <c r="KE402" s="368"/>
      <c r="KF402" s="368"/>
      <c r="KG402" s="368"/>
      <c r="KH402" s="368"/>
      <c r="KI402" s="368"/>
      <c r="KJ402" s="368"/>
      <c r="KK402" s="368"/>
      <c r="KL402" s="368"/>
      <c r="KM402" s="368"/>
      <c r="KN402" s="368"/>
      <c r="KO402" s="368"/>
      <c r="KP402" s="368"/>
      <c r="KQ402" s="368"/>
      <c r="KR402" s="368"/>
      <c r="KS402" s="368"/>
      <c r="KT402" s="368"/>
      <c r="KU402" s="368"/>
      <c r="KV402" s="368"/>
      <c r="KW402" s="368"/>
      <c r="KX402" s="368"/>
      <c r="LH402" s="368"/>
      <c r="LI402" s="368"/>
      <c r="LJ402" s="368"/>
      <c r="LK402" s="368"/>
      <c r="LL402" s="368"/>
      <c r="LM402" s="368"/>
      <c r="LN402" s="368"/>
      <c r="LO402" s="368"/>
      <c r="LP402" s="368"/>
      <c r="LQ402" s="368"/>
      <c r="LR402" s="368"/>
      <c r="LS402" s="368"/>
      <c r="LT402" s="368"/>
      <c r="LU402" s="368"/>
      <c r="LV402" s="368"/>
      <c r="LW402" s="368"/>
      <c r="LX402" s="368"/>
      <c r="LY402" s="368"/>
      <c r="LZ402" s="368"/>
      <c r="MA402" s="368"/>
      <c r="MB402" s="368"/>
      <c r="MC402" s="368"/>
      <c r="MD402" s="368"/>
      <c r="ME402" s="368"/>
      <c r="MF402" s="368"/>
      <c r="MG402" s="368"/>
      <c r="MH402" s="368"/>
      <c r="MI402" s="368"/>
      <c r="MJ402" s="368"/>
      <c r="MK402" s="368"/>
      <c r="ML402" s="368"/>
      <c r="MM402" s="368"/>
      <c r="MN402" s="368"/>
      <c r="MO402" s="368"/>
      <c r="MP402" s="368"/>
      <c r="MQ402" s="368"/>
      <c r="MR402" s="368"/>
      <c r="MS402" s="368"/>
      <c r="MT402" s="368"/>
      <c r="MU402" s="368"/>
      <c r="MV402" s="368"/>
      <c r="MW402" s="368"/>
      <c r="MX402" s="368"/>
      <c r="MY402" s="368"/>
      <c r="MZ402" s="368"/>
      <c r="NA402" s="368"/>
      <c r="NB402" s="368"/>
      <c r="NC402" s="368"/>
      <c r="ND402" s="368"/>
      <c r="NE402" s="368"/>
      <c r="NF402" s="368"/>
      <c r="NG402" s="368"/>
      <c r="NH402" s="368"/>
      <c r="NI402" s="368"/>
      <c r="NJ402" s="368"/>
      <c r="NK402" s="368"/>
      <c r="NL402" s="368"/>
      <c r="NM402" s="368"/>
      <c r="NN402" s="368"/>
      <c r="NO402" s="368"/>
      <c r="NP402" s="368"/>
      <c r="NQ402" s="368"/>
      <c r="NR402" s="368"/>
      <c r="NS402" s="368"/>
      <c r="NT402" s="368"/>
      <c r="NU402" s="368"/>
      <c r="NV402" s="368"/>
      <c r="NW402" s="368"/>
      <c r="NX402" s="368"/>
      <c r="NY402" s="368"/>
      <c r="NZ402" s="368"/>
      <c r="OA402" s="368"/>
      <c r="OB402" s="368"/>
      <c r="OC402" s="368"/>
      <c r="OD402" s="368"/>
      <c r="OE402" s="368"/>
      <c r="OF402" s="368"/>
      <c r="OG402" s="368"/>
      <c r="OH402" s="368"/>
      <c r="OI402" s="368"/>
      <c r="OJ402" s="368"/>
      <c r="OK402" s="368"/>
      <c r="OL402" s="368"/>
      <c r="OM402" s="368"/>
      <c r="ON402" s="368"/>
      <c r="OO402" s="368"/>
      <c r="OP402" s="368"/>
      <c r="OQ402" s="368"/>
      <c r="OR402" s="368"/>
      <c r="OS402" s="368"/>
      <c r="OT402" s="368"/>
      <c r="OU402" s="368"/>
      <c r="OV402" s="368"/>
      <c r="OW402" s="368"/>
      <c r="OX402" s="368"/>
      <c r="OY402" s="368"/>
      <c r="OZ402" s="368"/>
      <c r="PA402" s="368"/>
      <c r="PB402" s="368"/>
      <c r="PC402" s="368"/>
      <c r="PD402" s="368"/>
      <c r="PE402" s="368"/>
      <c r="PF402" s="368"/>
      <c r="PG402" s="368"/>
      <c r="PH402" s="368"/>
      <c r="PI402" s="368"/>
      <c r="PJ402" s="368"/>
      <c r="PK402" s="368"/>
      <c r="PL402" s="368"/>
      <c r="PM402" s="368"/>
      <c r="PN402" s="368"/>
      <c r="PO402" s="368"/>
      <c r="PP402" s="368"/>
      <c r="PQ402" s="368"/>
      <c r="PR402" s="368"/>
      <c r="PS402" s="368"/>
      <c r="PT402" s="368"/>
      <c r="PU402" s="368"/>
      <c r="PV402" s="368"/>
      <c r="PW402" s="368"/>
      <c r="PX402" s="368"/>
      <c r="PY402" s="368"/>
      <c r="PZ402" s="368"/>
      <c r="QA402" s="368"/>
      <c r="QB402" s="368"/>
      <c r="QC402" s="368"/>
      <c r="QD402" s="368"/>
      <c r="QE402" s="368"/>
      <c r="QF402" s="368"/>
      <c r="QG402" s="368"/>
      <c r="QH402" s="368"/>
      <c r="QI402" s="368"/>
      <c r="QJ402" s="368"/>
      <c r="QK402" s="368"/>
      <c r="QL402" s="368"/>
      <c r="QM402" s="368"/>
      <c r="QN402" s="368"/>
      <c r="QO402" s="368"/>
      <c r="QP402" s="368"/>
      <c r="QQ402" s="368"/>
      <c r="QR402" s="368"/>
      <c r="QS402" s="368"/>
      <c r="QT402" s="368"/>
      <c r="QU402" s="368"/>
      <c r="QV402" s="368"/>
      <c r="QW402" s="368"/>
      <c r="QX402" s="368"/>
      <c r="QY402" s="368"/>
      <c r="QZ402" s="368"/>
      <c r="RA402" s="368"/>
      <c r="RB402" s="368"/>
      <c r="RC402" s="368"/>
      <c r="RD402" s="368"/>
      <c r="RE402" s="368"/>
      <c r="RF402" s="368"/>
      <c r="RG402" s="368"/>
      <c r="RH402" s="368"/>
      <c r="RI402" s="368"/>
      <c r="RJ402" s="368"/>
      <c r="RK402" s="368"/>
      <c r="RL402" s="368"/>
      <c r="RM402" s="368"/>
      <c r="RN402" s="368"/>
      <c r="RO402" s="368"/>
      <c r="RP402" s="368"/>
      <c r="RQ402" s="368"/>
      <c r="RR402" s="368"/>
      <c r="RS402" s="368"/>
      <c r="RT402" s="368"/>
      <c r="RU402" s="368"/>
      <c r="RV402" s="368"/>
      <c r="RW402" s="368"/>
      <c r="RX402" s="368"/>
      <c r="RY402" s="368"/>
      <c r="RZ402" s="368"/>
      <c r="SA402" s="368"/>
      <c r="SB402" s="368"/>
      <c r="SC402" s="368"/>
      <c r="SD402" s="368"/>
      <c r="SE402" s="368"/>
      <c r="SF402" s="368"/>
      <c r="SG402" s="368"/>
    </row>
    <row r="403" spans="1:501">
      <c r="A403" s="368"/>
      <c r="B403" s="368"/>
      <c r="C403" s="368"/>
      <c r="D403" s="368"/>
      <c r="E403" s="368"/>
      <c r="F403" s="368"/>
      <c r="G403" s="368"/>
      <c r="H403" s="368"/>
      <c r="I403" s="368"/>
      <c r="J403" s="368"/>
      <c r="K403" s="368"/>
      <c r="L403" s="368"/>
      <c r="M403" s="368"/>
      <c r="N403" s="368"/>
      <c r="O403" s="385"/>
      <c r="P403" s="368"/>
      <c r="Q403" s="368"/>
      <c r="R403" s="368"/>
      <c r="S403" s="368"/>
      <c r="T403" s="368"/>
      <c r="U403" s="368"/>
      <c r="V403" s="368"/>
      <c r="W403" s="368"/>
      <c r="X403" s="368"/>
      <c r="Y403" s="368"/>
      <c r="Z403" s="368"/>
      <c r="AA403" s="368"/>
      <c r="AB403" s="368"/>
      <c r="AC403" s="368"/>
      <c r="AD403" s="368"/>
      <c r="AE403" s="368"/>
      <c r="AF403" s="368"/>
      <c r="AG403" s="368"/>
      <c r="AH403" s="98" t="s">
        <v>397</v>
      </c>
      <c r="AI403" s="98" t="s">
        <v>397</v>
      </c>
      <c r="AJ403" s="98" t="s">
        <v>397</v>
      </c>
      <c r="AK403" s="98" t="s">
        <v>397</v>
      </c>
      <c r="AL403" s="98" t="s">
        <v>397</v>
      </c>
      <c r="AM403" s="98" t="s">
        <v>397</v>
      </c>
      <c r="AN403" s="98" t="s">
        <v>397</v>
      </c>
      <c r="AO403" s="98" t="s">
        <v>397</v>
      </c>
      <c r="AP403" s="98" t="s">
        <v>397</v>
      </c>
      <c r="AQ403" s="98" t="s">
        <v>397</v>
      </c>
      <c r="AR403" s="98" t="s">
        <v>397</v>
      </c>
      <c r="AS403" s="98" t="s">
        <v>397</v>
      </c>
      <c r="AT403" s="98" t="s">
        <v>397</v>
      </c>
      <c r="AU403" s="98" t="s">
        <v>397</v>
      </c>
      <c r="AV403" s="98" t="s">
        <v>397</v>
      </c>
      <c r="AW403" s="98" t="s">
        <v>397</v>
      </c>
      <c r="AX403" s="98" t="s">
        <v>397</v>
      </c>
      <c r="AY403" s="98" t="s">
        <v>397</v>
      </c>
      <c r="AZ403" s="98" t="s">
        <v>397</v>
      </c>
      <c r="BA403" s="98" t="s">
        <v>397</v>
      </c>
      <c r="BB403" s="98" t="s">
        <v>397</v>
      </c>
      <c r="BC403" s="98" t="s">
        <v>397</v>
      </c>
      <c r="BD403" s="98" t="s">
        <v>397</v>
      </c>
      <c r="BE403" s="98" t="s">
        <v>397</v>
      </c>
      <c r="BF403" s="98" t="s">
        <v>397</v>
      </c>
      <c r="BG403" s="98" t="s">
        <v>397</v>
      </c>
      <c r="BH403" s="98" t="s">
        <v>397</v>
      </c>
      <c r="BI403" s="98" t="s">
        <v>397</v>
      </c>
      <c r="BJ403" s="98" t="s">
        <v>397</v>
      </c>
      <c r="BK403" s="98" t="s">
        <v>397</v>
      </c>
      <c r="BL403" s="98" t="s">
        <v>397</v>
      </c>
      <c r="BM403" s="98" t="s">
        <v>397</v>
      </c>
      <c r="BN403" s="98" t="s">
        <v>397</v>
      </c>
      <c r="BO403" s="98" t="s">
        <v>397</v>
      </c>
      <c r="BP403" s="98" t="s">
        <v>397</v>
      </c>
      <c r="BQ403" s="98" t="s">
        <v>397</v>
      </c>
      <c r="BR403" s="98" t="s">
        <v>397</v>
      </c>
      <c r="BS403" s="98" t="s">
        <v>397</v>
      </c>
      <c r="BT403" s="98" t="s">
        <v>397</v>
      </c>
      <c r="BU403" s="98" t="s">
        <v>397</v>
      </c>
      <c r="BV403" s="98" t="s">
        <v>397</v>
      </c>
      <c r="BW403" s="98" t="s">
        <v>397</v>
      </c>
      <c r="BX403" s="98" t="s">
        <v>397</v>
      </c>
      <c r="BY403" s="98" t="s">
        <v>397</v>
      </c>
      <c r="BZ403" s="98" t="s">
        <v>397</v>
      </c>
      <c r="CA403" s="98"/>
      <c r="CB403" s="98"/>
      <c r="CC403" s="98"/>
      <c r="CD403" s="98"/>
      <c r="CE403" s="98"/>
      <c r="CF403" s="98"/>
      <c r="CG403" s="98"/>
      <c r="CH403" s="98"/>
      <c r="CI403" s="98"/>
      <c r="CJ403" s="98"/>
      <c r="CK403" s="98"/>
      <c r="CL403" s="98"/>
      <c r="CM403" s="98"/>
      <c r="CN403" s="98"/>
      <c r="CO403" s="98"/>
      <c r="CP403" s="98"/>
      <c r="CQ403" s="98"/>
      <c r="CR403" s="98"/>
      <c r="CS403" s="98"/>
      <c r="CT403" s="98"/>
      <c r="CU403" s="98"/>
      <c r="CV403" s="98"/>
      <c r="CW403" s="98"/>
      <c r="CX403" s="98"/>
      <c r="CY403" s="98"/>
      <c r="CZ403" s="98"/>
      <c r="DA403" s="98"/>
      <c r="DB403" s="98"/>
      <c r="DV403" s="368"/>
      <c r="DW403" s="368"/>
      <c r="DX403" s="368"/>
      <c r="DY403" s="368"/>
      <c r="DZ403" s="368"/>
      <c r="EA403" s="368"/>
      <c r="EB403" s="368"/>
      <c r="EC403" s="368"/>
      <c r="ED403" s="368"/>
      <c r="EE403" s="368"/>
      <c r="EF403" s="368"/>
      <c r="EG403" s="368"/>
      <c r="EH403" s="368"/>
      <c r="EI403" s="368"/>
      <c r="EJ403" s="368"/>
      <c r="EK403" s="368"/>
      <c r="EL403" s="368"/>
      <c r="EM403" s="368"/>
      <c r="EN403" s="368"/>
      <c r="EO403" s="368"/>
      <c r="EP403" s="368"/>
      <c r="EQ403" s="368"/>
      <c r="ER403" s="368"/>
      <c r="ES403" s="368"/>
      <c r="ET403" s="368"/>
      <c r="EU403" s="368"/>
      <c r="EV403" s="368"/>
      <c r="EW403" s="368"/>
      <c r="EX403" s="368"/>
      <c r="EY403" s="368"/>
      <c r="EZ403" s="368"/>
      <c r="FA403" s="368"/>
      <c r="FB403" s="368"/>
      <c r="FC403" s="368"/>
      <c r="FD403" s="368"/>
      <c r="FE403" s="368"/>
      <c r="FF403" s="368"/>
      <c r="FG403" s="368"/>
      <c r="FH403" s="368"/>
      <c r="FI403" s="368"/>
      <c r="FJ403" s="368"/>
      <c r="FK403" s="368"/>
      <c r="FL403" s="368"/>
      <c r="FM403" s="368"/>
      <c r="FN403" s="368"/>
      <c r="FO403" s="368"/>
      <c r="FP403" s="368"/>
      <c r="FQ403" s="368"/>
      <c r="FR403" s="368"/>
      <c r="FS403" s="368"/>
      <c r="FT403" s="368"/>
      <c r="FU403" s="368"/>
      <c r="FV403" s="368"/>
      <c r="FW403" s="368"/>
      <c r="FX403" s="368"/>
      <c r="FY403" s="368"/>
      <c r="FZ403" s="368"/>
      <c r="GA403" s="368"/>
      <c r="GB403" s="368"/>
      <c r="GC403" s="368"/>
      <c r="GD403" s="368"/>
      <c r="GE403" s="368"/>
      <c r="GF403" s="368"/>
      <c r="GG403" s="368"/>
      <c r="GH403" s="368"/>
      <c r="GI403" s="368"/>
      <c r="GJ403" s="368"/>
      <c r="GK403" s="368"/>
      <c r="GL403" s="368"/>
      <c r="GM403" s="368"/>
      <c r="GN403" s="368"/>
      <c r="GO403" s="368"/>
      <c r="GP403" s="368"/>
      <c r="GQ403" s="368"/>
      <c r="GR403" s="368"/>
      <c r="GS403" s="368"/>
      <c r="GT403" s="368"/>
      <c r="GU403" s="368"/>
      <c r="GV403" s="368"/>
      <c r="GW403" s="368"/>
      <c r="GX403" s="368"/>
      <c r="GY403" s="368"/>
      <c r="GZ403" s="368"/>
      <c r="HA403" s="368"/>
      <c r="HB403" s="368"/>
      <c r="HC403" s="368"/>
      <c r="HD403" s="368"/>
      <c r="HE403" s="368"/>
      <c r="HF403" s="368"/>
      <c r="HG403" s="368"/>
      <c r="HH403" s="368"/>
      <c r="HI403" s="368"/>
      <c r="HJ403" s="368"/>
      <c r="HK403" s="368"/>
      <c r="HL403" s="368"/>
      <c r="HM403" s="368"/>
      <c r="HN403" s="368"/>
      <c r="HO403" s="368"/>
      <c r="HP403" s="368"/>
      <c r="HQ403" s="368"/>
      <c r="HR403" s="368"/>
      <c r="HS403" s="368"/>
      <c r="HT403" s="368"/>
      <c r="HU403" s="368"/>
      <c r="HV403" s="368"/>
      <c r="HW403" s="368"/>
      <c r="HX403" s="368"/>
      <c r="HY403" s="368"/>
      <c r="HZ403" s="368"/>
      <c r="IA403" s="368"/>
      <c r="IB403" s="368"/>
      <c r="IC403" s="368"/>
      <c r="ID403" s="368"/>
      <c r="IE403" s="368"/>
      <c r="IF403" s="368"/>
      <c r="IG403" s="368"/>
      <c r="IH403" s="368"/>
      <c r="II403" s="368"/>
      <c r="IJ403" s="368"/>
      <c r="IK403" s="368"/>
      <c r="IL403" s="368"/>
      <c r="IM403" s="368"/>
      <c r="IN403" s="368"/>
      <c r="IO403" s="368"/>
      <c r="IP403" s="368"/>
      <c r="IQ403" s="368"/>
      <c r="IR403" s="368"/>
      <c r="IS403" s="368"/>
      <c r="IT403" s="368"/>
      <c r="IU403" s="368"/>
      <c r="IV403" s="368"/>
      <c r="IW403" s="368"/>
      <c r="IX403" s="368"/>
      <c r="IY403" s="368"/>
      <c r="IZ403" s="368"/>
      <c r="JA403" s="368"/>
      <c r="JB403" s="368"/>
      <c r="JC403" s="368"/>
      <c r="JD403" s="368"/>
      <c r="JE403" s="368"/>
      <c r="JF403" s="368"/>
      <c r="JG403" s="368"/>
      <c r="JH403" s="368"/>
      <c r="JI403" s="368"/>
      <c r="JJ403" s="368"/>
      <c r="JK403" s="368"/>
      <c r="JL403" s="368"/>
      <c r="JM403" s="368"/>
      <c r="JN403" s="368"/>
      <c r="JO403" s="368"/>
      <c r="JP403" s="368"/>
      <c r="JQ403" s="368"/>
      <c r="JR403" s="368"/>
      <c r="JS403" s="368"/>
      <c r="JT403" s="368"/>
      <c r="JU403" s="368"/>
      <c r="JV403" s="368"/>
      <c r="JW403" s="368"/>
      <c r="JX403" s="368"/>
      <c r="JY403" s="368"/>
      <c r="JZ403" s="368"/>
      <c r="KA403" s="368"/>
      <c r="KB403" s="368"/>
      <c r="KC403" s="368"/>
      <c r="KD403" s="368"/>
      <c r="KE403" s="368"/>
      <c r="KF403" s="368"/>
      <c r="KG403" s="368"/>
      <c r="KH403" s="368"/>
      <c r="KI403" s="368"/>
      <c r="KJ403" s="368"/>
      <c r="KK403" s="368"/>
      <c r="KL403" s="368"/>
      <c r="KM403" s="368"/>
      <c r="KN403" s="368"/>
      <c r="KO403" s="368"/>
      <c r="KP403" s="368"/>
      <c r="KQ403" s="368"/>
      <c r="KR403" s="368"/>
      <c r="KS403" s="368"/>
      <c r="KT403" s="368"/>
      <c r="KU403" s="368"/>
      <c r="KV403" s="368"/>
      <c r="KW403" s="368"/>
      <c r="KX403" s="368"/>
      <c r="LH403" s="368"/>
      <c r="LI403" s="368"/>
      <c r="LJ403" s="368"/>
      <c r="LK403" s="368"/>
      <c r="LL403" s="368"/>
      <c r="LM403" s="368"/>
      <c r="LN403" s="368"/>
      <c r="LO403" s="368"/>
      <c r="LP403" s="368"/>
      <c r="LQ403" s="368"/>
      <c r="LR403" s="368"/>
      <c r="LS403" s="368"/>
      <c r="LT403" s="368"/>
      <c r="LU403" s="368"/>
      <c r="LV403" s="368"/>
      <c r="LW403" s="368"/>
      <c r="LX403" s="368"/>
      <c r="LY403" s="368"/>
      <c r="LZ403" s="368"/>
      <c r="MA403" s="368"/>
      <c r="MB403" s="368"/>
      <c r="MC403" s="368"/>
      <c r="MD403" s="368"/>
      <c r="ME403" s="368"/>
      <c r="MF403" s="368"/>
      <c r="MG403" s="368"/>
      <c r="MH403" s="368"/>
      <c r="MI403" s="368"/>
      <c r="MJ403" s="368"/>
      <c r="MK403" s="368"/>
      <c r="ML403" s="368"/>
      <c r="MM403" s="368"/>
      <c r="MN403" s="368"/>
      <c r="MO403" s="368"/>
      <c r="MP403" s="368"/>
      <c r="MQ403" s="368"/>
      <c r="MR403" s="368"/>
      <c r="MS403" s="368"/>
      <c r="MT403" s="368"/>
      <c r="MU403" s="368"/>
      <c r="MV403" s="368"/>
      <c r="MW403" s="368"/>
      <c r="MX403" s="368"/>
      <c r="MY403" s="368"/>
      <c r="MZ403" s="368"/>
      <c r="NA403" s="368"/>
      <c r="NB403" s="368"/>
      <c r="NC403" s="368"/>
      <c r="ND403" s="368"/>
      <c r="NE403" s="368"/>
      <c r="NF403" s="368"/>
      <c r="NG403" s="368"/>
      <c r="NH403" s="368"/>
      <c r="NI403" s="368"/>
      <c r="NJ403" s="368"/>
      <c r="NK403" s="368"/>
      <c r="NL403" s="368"/>
      <c r="NM403" s="368"/>
      <c r="NN403" s="368"/>
      <c r="NO403" s="368"/>
      <c r="NP403" s="368"/>
      <c r="NQ403" s="368"/>
      <c r="NR403" s="368"/>
      <c r="NS403" s="368"/>
      <c r="NT403" s="368"/>
      <c r="NU403" s="368"/>
      <c r="NV403" s="368"/>
      <c r="NW403" s="368"/>
      <c r="NX403" s="368"/>
      <c r="NY403" s="368"/>
      <c r="NZ403" s="368"/>
      <c r="OA403" s="368"/>
      <c r="OB403" s="368"/>
      <c r="OC403" s="368"/>
      <c r="OD403" s="368"/>
      <c r="OE403" s="368"/>
      <c r="OF403" s="368"/>
      <c r="OG403" s="368"/>
      <c r="OH403" s="368"/>
      <c r="OI403" s="368"/>
      <c r="OJ403" s="368"/>
      <c r="OK403" s="368"/>
      <c r="OL403" s="368"/>
      <c r="OM403" s="368"/>
      <c r="ON403" s="368"/>
      <c r="OO403" s="368"/>
      <c r="OP403" s="368"/>
      <c r="OQ403" s="368"/>
      <c r="OR403" s="368"/>
      <c r="OS403" s="368"/>
      <c r="OT403" s="368"/>
      <c r="OU403" s="368"/>
      <c r="OV403" s="368"/>
      <c r="OW403" s="368"/>
      <c r="OX403" s="368"/>
      <c r="OY403" s="368"/>
      <c r="OZ403" s="368"/>
      <c r="PA403" s="368"/>
      <c r="PB403" s="368"/>
      <c r="PC403" s="368"/>
      <c r="PD403" s="368"/>
      <c r="PE403" s="368"/>
      <c r="PF403" s="368"/>
      <c r="PG403" s="368"/>
      <c r="PH403" s="368"/>
      <c r="PI403" s="368"/>
      <c r="PJ403" s="368"/>
      <c r="PK403" s="368"/>
      <c r="PL403" s="368"/>
      <c r="PM403" s="368"/>
      <c r="PN403" s="368"/>
      <c r="PO403" s="368"/>
      <c r="PP403" s="368"/>
      <c r="PQ403" s="368"/>
      <c r="PR403" s="368"/>
      <c r="PS403" s="368"/>
      <c r="PT403" s="368"/>
      <c r="PU403" s="368"/>
      <c r="PV403" s="368"/>
      <c r="PW403" s="368"/>
      <c r="PX403" s="368"/>
      <c r="PY403" s="368"/>
      <c r="PZ403" s="368"/>
      <c r="QA403" s="368"/>
      <c r="QB403" s="368"/>
      <c r="QC403" s="368"/>
      <c r="QD403" s="368"/>
      <c r="QE403" s="368"/>
      <c r="QF403" s="368"/>
      <c r="QG403" s="368"/>
      <c r="QH403" s="368"/>
      <c r="QI403" s="368"/>
      <c r="QJ403" s="368"/>
      <c r="QK403" s="368"/>
      <c r="QL403" s="368"/>
      <c r="QM403" s="368"/>
      <c r="QN403" s="368"/>
      <c r="QO403" s="368"/>
      <c r="QP403" s="368"/>
      <c r="QQ403" s="368"/>
      <c r="QR403" s="368"/>
      <c r="QS403" s="368"/>
      <c r="QT403" s="368"/>
      <c r="QU403" s="368"/>
      <c r="QV403" s="368"/>
      <c r="QW403" s="368"/>
      <c r="QX403" s="368"/>
      <c r="QY403" s="368"/>
      <c r="QZ403" s="368"/>
      <c r="RA403" s="368"/>
      <c r="RB403" s="368"/>
      <c r="RC403" s="368"/>
      <c r="RD403" s="368"/>
      <c r="RE403" s="368"/>
      <c r="RF403" s="368"/>
      <c r="RG403" s="368"/>
      <c r="RH403" s="368"/>
      <c r="RI403" s="368"/>
      <c r="RJ403" s="368"/>
      <c r="RK403" s="368"/>
      <c r="RL403" s="368"/>
      <c r="RM403" s="368"/>
      <c r="RN403" s="368"/>
      <c r="RO403" s="368"/>
      <c r="RP403" s="368"/>
      <c r="RQ403" s="368"/>
      <c r="RR403" s="368"/>
      <c r="RS403" s="368"/>
      <c r="RT403" s="368"/>
      <c r="RU403" s="368"/>
      <c r="RV403" s="368"/>
      <c r="RW403" s="368"/>
      <c r="RX403" s="368"/>
      <c r="RY403" s="368"/>
      <c r="RZ403" s="368"/>
      <c r="SA403" s="368"/>
      <c r="SB403" s="368"/>
      <c r="SC403" s="368"/>
      <c r="SD403" s="368"/>
      <c r="SE403" s="368"/>
      <c r="SF403" s="368"/>
      <c r="SG403" s="368"/>
    </row>
    <row r="404" spans="1:501">
      <c r="A404" s="368"/>
      <c r="B404" s="368"/>
      <c r="C404" s="368"/>
      <c r="D404" s="368"/>
      <c r="E404" s="368"/>
      <c r="F404" s="368"/>
      <c r="G404" s="368"/>
      <c r="H404" s="368"/>
      <c r="I404" s="368"/>
      <c r="J404" s="368"/>
      <c r="K404" s="368"/>
      <c r="L404" s="368"/>
      <c r="M404" s="368"/>
      <c r="N404" s="368"/>
      <c r="O404" s="385"/>
      <c r="P404" s="368"/>
      <c r="Q404" s="368"/>
      <c r="R404" s="368"/>
      <c r="S404" s="368"/>
      <c r="T404" s="368"/>
      <c r="U404" s="368"/>
      <c r="V404" s="368"/>
      <c r="W404" s="368"/>
      <c r="X404" s="368"/>
      <c r="Y404" s="368"/>
      <c r="Z404" s="368"/>
      <c r="AA404" s="368"/>
      <c r="AB404" s="368"/>
      <c r="AC404" s="368"/>
      <c r="AD404" s="368"/>
      <c r="AE404" s="368"/>
      <c r="AF404" s="368"/>
      <c r="AG404" s="368"/>
      <c r="AH404" s="98" t="s">
        <v>397</v>
      </c>
      <c r="AI404" s="98" t="s">
        <v>397</v>
      </c>
      <c r="AJ404" s="98" t="s">
        <v>397</v>
      </c>
      <c r="AK404" s="98" t="s">
        <v>397</v>
      </c>
      <c r="AL404" s="98" t="s">
        <v>397</v>
      </c>
      <c r="AM404" s="98" t="s">
        <v>397</v>
      </c>
      <c r="AN404" s="98" t="s">
        <v>397</v>
      </c>
      <c r="AO404" s="98" t="s">
        <v>397</v>
      </c>
      <c r="AP404" s="98" t="s">
        <v>397</v>
      </c>
      <c r="AQ404" s="98" t="s">
        <v>397</v>
      </c>
      <c r="AR404" s="98" t="s">
        <v>397</v>
      </c>
      <c r="AS404" s="98" t="s">
        <v>397</v>
      </c>
      <c r="AT404" s="98" t="s">
        <v>397</v>
      </c>
      <c r="AU404" s="98" t="s">
        <v>397</v>
      </c>
      <c r="AV404" s="98" t="s">
        <v>397</v>
      </c>
      <c r="AW404" s="98" t="s">
        <v>397</v>
      </c>
      <c r="AX404" s="98" t="s">
        <v>397</v>
      </c>
      <c r="AY404" s="98" t="s">
        <v>397</v>
      </c>
      <c r="AZ404" s="98" t="s">
        <v>397</v>
      </c>
      <c r="BA404" s="98" t="s">
        <v>397</v>
      </c>
      <c r="BB404" s="98" t="s">
        <v>397</v>
      </c>
      <c r="BC404" s="98" t="s">
        <v>397</v>
      </c>
      <c r="BD404" s="98" t="s">
        <v>397</v>
      </c>
      <c r="BE404" s="98" t="s">
        <v>397</v>
      </c>
      <c r="BF404" s="98" t="s">
        <v>397</v>
      </c>
      <c r="BG404" s="98" t="s">
        <v>397</v>
      </c>
      <c r="BH404" s="98" t="s">
        <v>397</v>
      </c>
      <c r="BI404" s="98" t="s">
        <v>397</v>
      </c>
      <c r="BJ404" s="98" t="s">
        <v>397</v>
      </c>
      <c r="BK404" s="98" t="s">
        <v>397</v>
      </c>
      <c r="BL404" s="98" t="s">
        <v>397</v>
      </c>
      <c r="BM404" s="98" t="s">
        <v>397</v>
      </c>
      <c r="BN404" s="98" t="s">
        <v>397</v>
      </c>
      <c r="BO404" s="98" t="s">
        <v>397</v>
      </c>
      <c r="BP404" s="98" t="s">
        <v>397</v>
      </c>
      <c r="BQ404" s="98" t="s">
        <v>397</v>
      </c>
      <c r="BR404" s="98" t="s">
        <v>397</v>
      </c>
      <c r="BS404" s="98" t="s">
        <v>397</v>
      </c>
      <c r="BT404" s="98" t="s">
        <v>397</v>
      </c>
      <c r="BU404" s="98" t="s">
        <v>397</v>
      </c>
      <c r="BV404" s="98" t="s">
        <v>397</v>
      </c>
      <c r="BW404" s="98" t="s">
        <v>397</v>
      </c>
      <c r="BX404" s="98" t="s">
        <v>397</v>
      </c>
      <c r="BY404" s="98" t="s">
        <v>397</v>
      </c>
      <c r="BZ404" s="98" t="s">
        <v>397</v>
      </c>
      <c r="CA404" s="98"/>
      <c r="CB404" s="98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V404" s="368"/>
      <c r="DW404" s="368"/>
      <c r="DX404" s="368"/>
      <c r="DY404" s="368"/>
      <c r="DZ404" s="368"/>
      <c r="EA404" s="368"/>
      <c r="EB404" s="368"/>
      <c r="EC404" s="368"/>
      <c r="ED404" s="368"/>
      <c r="EE404" s="368"/>
      <c r="EF404" s="368"/>
      <c r="EG404" s="368"/>
      <c r="EH404" s="368"/>
      <c r="EI404" s="368"/>
      <c r="EJ404" s="368"/>
      <c r="EK404" s="368"/>
      <c r="EL404" s="368"/>
      <c r="EM404" s="368"/>
      <c r="EN404" s="368"/>
      <c r="EO404" s="368"/>
      <c r="EP404" s="368"/>
      <c r="EQ404" s="368"/>
      <c r="ER404" s="368"/>
      <c r="ES404" s="368"/>
      <c r="ET404" s="368"/>
      <c r="EU404" s="368"/>
      <c r="EV404" s="368"/>
      <c r="EW404" s="368"/>
      <c r="EX404" s="368"/>
      <c r="EY404" s="368"/>
      <c r="EZ404" s="368"/>
      <c r="FA404" s="368"/>
      <c r="FB404" s="368"/>
      <c r="FC404" s="368"/>
      <c r="FD404" s="368"/>
      <c r="FE404" s="368"/>
      <c r="FF404" s="368"/>
      <c r="FG404" s="368"/>
      <c r="FH404" s="368"/>
      <c r="FI404" s="368"/>
      <c r="FJ404" s="368"/>
      <c r="FK404" s="368"/>
      <c r="FL404" s="368"/>
      <c r="FM404" s="368"/>
      <c r="FN404" s="368"/>
      <c r="FO404" s="368"/>
      <c r="FP404" s="368"/>
      <c r="FQ404" s="368"/>
      <c r="FR404" s="368"/>
      <c r="FS404" s="368"/>
      <c r="FT404" s="368"/>
      <c r="FU404" s="368"/>
      <c r="FV404" s="368"/>
      <c r="FW404" s="368"/>
      <c r="FX404" s="368"/>
      <c r="FY404" s="368"/>
      <c r="FZ404" s="368"/>
      <c r="GA404" s="368"/>
      <c r="GB404" s="368"/>
      <c r="GC404" s="368"/>
      <c r="GD404" s="368"/>
      <c r="GE404" s="368"/>
      <c r="GF404" s="368"/>
      <c r="GG404" s="368"/>
      <c r="GH404" s="368"/>
      <c r="GI404" s="368"/>
      <c r="GJ404" s="368"/>
      <c r="GK404" s="368"/>
      <c r="GL404" s="368"/>
      <c r="GM404" s="368"/>
      <c r="GN404" s="368"/>
      <c r="GO404" s="368"/>
      <c r="GP404" s="368"/>
      <c r="GQ404" s="368"/>
      <c r="GR404" s="368"/>
      <c r="GS404" s="368"/>
      <c r="GT404" s="368"/>
      <c r="GU404" s="368"/>
      <c r="GV404" s="368"/>
      <c r="GW404" s="368"/>
      <c r="GX404" s="368"/>
      <c r="GY404" s="368"/>
      <c r="GZ404" s="368"/>
      <c r="HA404" s="368"/>
      <c r="HB404" s="368"/>
      <c r="HC404" s="368"/>
      <c r="HD404" s="368"/>
      <c r="HE404" s="368"/>
      <c r="HF404" s="368"/>
      <c r="HG404" s="368"/>
      <c r="HH404" s="368"/>
      <c r="HI404" s="368"/>
      <c r="HJ404" s="368"/>
      <c r="HK404" s="368"/>
      <c r="HL404" s="368"/>
      <c r="HM404" s="368"/>
      <c r="HN404" s="368"/>
      <c r="HO404" s="368"/>
      <c r="HP404" s="368"/>
      <c r="HQ404" s="368"/>
      <c r="HR404" s="368"/>
      <c r="HS404" s="368"/>
      <c r="HT404" s="368"/>
      <c r="HU404" s="368"/>
      <c r="HV404" s="368"/>
      <c r="HW404" s="368"/>
      <c r="HX404" s="368"/>
      <c r="HY404" s="368"/>
      <c r="HZ404" s="368"/>
      <c r="IA404" s="368"/>
      <c r="IB404" s="368"/>
      <c r="IC404" s="368"/>
      <c r="ID404" s="368"/>
      <c r="IE404" s="368"/>
      <c r="IF404" s="368"/>
      <c r="IG404" s="368"/>
      <c r="IH404" s="368"/>
      <c r="II404" s="368"/>
      <c r="IJ404" s="368"/>
      <c r="IK404" s="368"/>
      <c r="IL404" s="368"/>
      <c r="IM404" s="368"/>
      <c r="IN404" s="368"/>
      <c r="IO404" s="368"/>
      <c r="IP404" s="368"/>
      <c r="IQ404" s="368"/>
      <c r="IR404" s="368"/>
      <c r="IS404" s="368"/>
      <c r="IT404" s="368"/>
      <c r="IU404" s="368"/>
      <c r="IV404" s="368"/>
      <c r="IW404" s="368"/>
      <c r="IX404" s="368"/>
      <c r="IY404" s="368"/>
      <c r="IZ404" s="368"/>
      <c r="JA404" s="368"/>
      <c r="JB404" s="368"/>
      <c r="JC404" s="368"/>
      <c r="JD404" s="368"/>
      <c r="JE404" s="368"/>
      <c r="JF404" s="368"/>
      <c r="JG404" s="368"/>
      <c r="JH404" s="368"/>
      <c r="JI404" s="368"/>
      <c r="JJ404" s="368"/>
      <c r="JK404" s="368"/>
      <c r="JL404" s="368"/>
      <c r="JM404" s="368"/>
      <c r="JN404" s="368"/>
      <c r="JO404" s="368"/>
      <c r="JP404" s="368"/>
      <c r="JQ404" s="368"/>
      <c r="JR404" s="368"/>
      <c r="JS404" s="368"/>
      <c r="JT404" s="368"/>
      <c r="JU404" s="368"/>
      <c r="JV404" s="368"/>
      <c r="JW404" s="368"/>
      <c r="JX404" s="368"/>
      <c r="JY404" s="368"/>
      <c r="JZ404" s="368"/>
      <c r="KA404" s="368"/>
      <c r="KB404" s="368"/>
      <c r="KC404" s="368"/>
      <c r="KD404" s="368"/>
      <c r="KE404" s="368"/>
      <c r="KF404" s="368"/>
      <c r="KG404" s="368"/>
      <c r="KH404" s="368"/>
      <c r="KI404" s="368"/>
      <c r="KJ404" s="368"/>
      <c r="KK404" s="368"/>
      <c r="KL404" s="368"/>
      <c r="KM404" s="368"/>
      <c r="KN404" s="368"/>
      <c r="KO404" s="368"/>
      <c r="KP404" s="368"/>
      <c r="KQ404" s="368"/>
      <c r="KR404" s="368"/>
      <c r="KS404" s="368"/>
      <c r="KT404" s="368"/>
      <c r="KU404" s="368"/>
      <c r="KV404" s="368"/>
      <c r="KW404" s="368"/>
      <c r="KX404" s="368"/>
      <c r="LH404" s="368"/>
      <c r="LI404" s="368"/>
      <c r="LJ404" s="368"/>
      <c r="LK404" s="368"/>
      <c r="LL404" s="368"/>
      <c r="LM404" s="368"/>
      <c r="LN404" s="368"/>
      <c r="LO404" s="368"/>
      <c r="LP404" s="368"/>
      <c r="LQ404" s="368"/>
      <c r="LR404" s="368"/>
      <c r="LS404" s="368"/>
      <c r="LT404" s="368"/>
      <c r="LU404" s="368"/>
      <c r="LV404" s="368"/>
      <c r="LW404" s="368"/>
      <c r="LX404" s="368"/>
      <c r="LY404" s="368"/>
      <c r="LZ404" s="368"/>
      <c r="MA404" s="368"/>
      <c r="MB404" s="368"/>
      <c r="MC404" s="368"/>
      <c r="MD404" s="368"/>
      <c r="ME404" s="368"/>
      <c r="MF404" s="368"/>
      <c r="MG404" s="368"/>
      <c r="MH404" s="368"/>
      <c r="MI404" s="368"/>
      <c r="MJ404" s="368"/>
      <c r="MK404" s="368"/>
      <c r="ML404" s="368"/>
      <c r="MM404" s="368"/>
      <c r="MN404" s="368"/>
      <c r="MO404" s="368"/>
      <c r="MP404" s="368"/>
      <c r="MQ404" s="368"/>
      <c r="MR404" s="368"/>
      <c r="MS404" s="368"/>
      <c r="MT404" s="368"/>
      <c r="MU404" s="368"/>
      <c r="MV404" s="368"/>
      <c r="MW404" s="368"/>
      <c r="MX404" s="368"/>
      <c r="MY404" s="368"/>
      <c r="MZ404" s="368"/>
      <c r="NA404" s="368"/>
      <c r="NB404" s="368"/>
      <c r="NC404" s="368"/>
      <c r="ND404" s="368"/>
      <c r="NE404" s="368"/>
      <c r="NF404" s="368"/>
      <c r="NG404" s="368"/>
      <c r="NH404" s="368"/>
      <c r="NI404" s="368"/>
      <c r="NJ404" s="368"/>
      <c r="NK404" s="368"/>
      <c r="NL404" s="368"/>
      <c r="NM404" s="368"/>
      <c r="NN404" s="368"/>
      <c r="NO404" s="368"/>
      <c r="NP404" s="368"/>
      <c r="NQ404" s="368"/>
      <c r="NR404" s="368"/>
      <c r="NS404" s="368"/>
      <c r="NT404" s="368"/>
      <c r="NU404" s="368"/>
      <c r="NV404" s="368"/>
      <c r="NW404" s="368"/>
      <c r="NX404" s="368"/>
      <c r="NY404" s="368"/>
      <c r="NZ404" s="368"/>
      <c r="OA404" s="368"/>
      <c r="OB404" s="368"/>
      <c r="OC404" s="368"/>
      <c r="OD404" s="368"/>
      <c r="OE404" s="368"/>
      <c r="OF404" s="368"/>
      <c r="OG404" s="368"/>
      <c r="OH404" s="368"/>
      <c r="OI404" s="368"/>
      <c r="OJ404" s="368"/>
      <c r="OK404" s="368"/>
      <c r="OL404" s="368"/>
      <c r="OM404" s="368"/>
      <c r="ON404" s="368"/>
      <c r="OO404" s="368"/>
      <c r="OP404" s="368"/>
      <c r="OQ404" s="368"/>
      <c r="OR404" s="368"/>
      <c r="OS404" s="368"/>
      <c r="OT404" s="368"/>
      <c r="OU404" s="368"/>
      <c r="OV404" s="368"/>
      <c r="OW404" s="368"/>
      <c r="OX404" s="368"/>
      <c r="OY404" s="368"/>
      <c r="OZ404" s="368"/>
      <c r="PA404" s="368"/>
      <c r="PB404" s="368"/>
      <c r="PC404" s="368"/>
      <c r="PD404" s="368"/>
      <c r="PE404" s="368"/>
      <c r="PF404" s="368"/>
      <c r="PG404" s="368"/>
      <c r="PH404" s="368"/>
      <c r="PI404" s="368"/>
      <c r="PJ404" s="368"/>
      <c r="PK404" s="368"/>
      <c r="PL404" s="368"/>
      <c r="PM404" s="368"/>
      <c r="PN404" s="368"/>
      <c r="PO404" s="368"/>
      <c r="PP404" s="368"/>
      <c r="PQ404" s="368"/>
      <c r="PR404" s="368"/>
      <c r="PS404" s="368"/>
      <c r="PT404" s="368"/>
      <c r="PU404" s="368"/>
      <c r="PV404" s="368"/>
      <c r="PW404" s="368"/>
      <c r="PX404" s="368"/>
      <c r="PY404" s="368"/>
      <c r="PZ404" s="368"/>
      <c r="QA404" s="368"/>
      <c r="QB404" s="368"/>
      <c r="QC404" s="368"/>
      <c r="QD404" s="368"/>
      <c r="QE404" s="368"/>
      <c r="QF404" s="368"/>
      <c r="QG404" s="368"/>
      <c r="QH404" s="368"/>
      <c r="QI404" s="368"/>
      <c r="QJ404" s="368"/>
      <c r="QK404" s="368"/>
      <c r="QL404" s="368"/>
      <c r="QM404" s="368"/>
      <c r="QN404" s="368"/>
      <c r="QO404" s="368"/>
      <c r="QP404" s="368"/>
      <c r="QQ404" s="368"/>
      <c r="QR404" s="368"/>
      <c r="QS404" s="368"/>
      <c r="QT404" s="368"/>
      <c r="QU404" s="368"/>
      <c r="QV404" s="368"/>
      <c r="QW404" s="368"/>
      <c r="QX404" s="368"/>
      <c r="QY404" s="368"/>
      <c r="QZ404" s="368"/>
      <c r="RA404" s="368"/>
      <c r="RB404" s="368"/>
      <c r="RC404" s="368"/>
      <c r="RD404" s="368"/>
      <c r="RE404" s="368"/>
      <c r="RF404" s="368"/>
      <c r="RG404" s="368"/>
      <c r="RH404" s="368"/>
      <c r="RI404" s="368"/>
      <c r="RJ404" s="368"/>
      <c r="RK404" s="368"/>
      <c r="RL404" s="368"/>
      <c r="RM404" s="368"/>
      <c r="RN404" s="368"/>
      <c r="RO404" s="368"/>
      <c r="RP404" s="368"/>
      <c r="RQ404" s="368"/>
      <c r="RR404" s="368"/>
      <c r="RS404" s="368"/>
      <c r="RT404" s="368"/>
      <c r="RU404" s="368"/>
      <c r="RV404" s="368"/>
      <c r="RW404" s="368"/>
      <c r="RX404" s="368"/>
      <c r="RY404" s="368"/>
      <c r="RZ404" s="368"/>
      <c r="SA404" s="368"/>
      <c r="SB404" s="368"/>
      <c r="SC404" s="368"/>
      <c r="SD404" s="368"/>
      <c r="SE404" s="368"/>
      <c r="SF404" s="368"/>
      <c r="SG404" s="368"/>
    </row>
    <row r="405" spans="1:501">
      <c r="A405" s="368"/>
      <c r="B405" s="368"/>
      <c r="C405" s="368"/>
      <c r="D405" s="368"/>
      <c r="E405" s="368"/>
      <c r="F405" s="368"/>
      <c r="G405" s="368"/>
      <c r="H405" s="368"/>
      <c r="I405" s="368"/>
      <c r="J405" s="368"/>
      <c r="K405" s="368"/>
      <c r="L405" s="368"/>
      <c r="M405" s="368"/>
      <c r="N405" s="368"/>
      <c r="O405" s="385"/>
      <c r="P405" s="368"/>
      <c r="Q405" s="368"/>
      <c r="R405" s="368"/>
      <c r="S405" s="368"/>
      <c r="T405" s="368"/>
      <c r="U405" s="368"/>
      <c r="V405" s="368"/>
      <c r="W405" s="368"/>
      <c r="X405" s="368"/>
      <c r="Y405" s="368"/>
      <c r="Z405" s="368"/>
      <c r="AA405" s="368"/>
      <c r="AB405" s="368"/>
      <c r="AC405" s="368"/>
      <c r="AD405" s="368"/>
      <c r="AE405" s="368"/>
      <c r="AF405" s="368"/>
      <c r="AG405" s="368"/>
      <c r="AH405" s="98" t="s">
        <v>397</v>
      </c>
      <c r="AI405" s="98" t="s">
        <v>397</v>
      </c>
      <c r="AJ405" s="98" t="s">
        <v>397</v>
      </c>
      <c r="AK405" s="98" t="s">
        <v>397</v>
      </c>
      <c r="AL405" s="98" t="s">
        <v>397</v>
      </c>
      <c r="AM405" s="98" t="s">
        <v>397</v>
      </c>
      <c r="AN405" s="98" t="s">
        <v>397</v>
      </c>
      <c r="AO405" s="98" t="s">
        <v>397</v>
      </c>
      <c r="AP405" s="98" t="s">
        <v>397</v>
      </c>
      <c r="AQ405" s="98" t="s">
        <v>397</v>
      </c>
      <c r="AR405" s="98" t="s">
        <v>397</v>
      </c>
      <c r="AS405" s="98" t="s">
        <v>397</v>
      </c>
      <c r="AT405" s="98" t="s">
        <v>397</v>
      </c>
      <c r="AU405" s="98" t="s">
        <v>397</v>
      </c>
      <c r="AV405" s="98" t="s">
        <v>397</v>
      </c>
      <c r="AW405" s="98" t="s">
        <v>397</v>
      </c>
      <c r="AX405" s="98" t="s">
        <v>397</v>
      </c>
      <c r="AY405" s="98" t="s">
        <v>397</v>
      </c>
      <c r="AZ405" s="98" t="s">
        <v>397</v>
      </c>
      <c r="BA405" s="98" t="s">
        <v>397</v>
      </c>
      <c r="BB405" s="98" t="s">
        <v>397</v>
      </c>
      <c r="BC405" s="98" t="s">
        <v>397</v>
      </c>
      <c r="BD405" s="98" t="s">
        <v>397</v>
      </c>
      <c r="BE405" s="98" t="s">
        <v>397</v>
      </c>
      <c r="BF405" s="98" t="s">
        <v>397</v>
      </c>
      <c r="BG405" s="98" t="s">
        <v>397</v>
      </c>
      <c r="BH405" s="98" t="s">
        <v>397</v>
      </c>
      <c r="BI405" s="98" t="s">
        <v>397</v>
      </c>
      <c r="BJ405" s="98" t="s">
        <v>397</v>
      </c>
      <c r="BK405" s="98" t="s">
        <v>397</v>
      </c>
      <c r="BL405" s="98" t="s">
        <v>397</v>
      </c>
      <c r="BM405" s="98" t="s">
        <v>397</v>
      </c>
      <c r="BN405" s="98" t="s">
        <v>397</v>
      </c>
      <c r="BO405" s="98" t="s">
        <v>397</v>
      </c>
      <c r="BP405" s="98" t="s">
        <v>397</v>
      </c>
      <c r="BQ405" s="98" t="s">
        <v>397</v>
      </c>
      <c r="BR405" s="98" t="s">
        <v>397</v>
      </c>
      <c r="BS405" s="98" t="s">
        <v>397</v>
      </c>
      <c r="BT405" s="98" t="s">
        <v>397</v>
      </c>
      <c r="BU405" s="98" t="s">
        <v>397</v>
      </c>
      <c r="BV405" s="98" t="s">
        <v>397</v>
      </c>
      <c r="BW405" s="98" t="s">
        <v>397</v>
      </c>
      <c r="BX405" s="98" t="s">
        <v>397</v>
      </c>
      <c r="BY405" s="98" t="s">
        <v>397</v>
      </c>
      <c r="BZ405" s="98" t="s">
        <v>397</v>
      </c>
      <c r="CA405" s="98"/>
      <c r="CB405" s="98"/>
      <c r="CC405" s="98"/>
      <c r="CD405" s="98"/>
      <c r="CE405" s="98"/>
      <c r="CF405" s="98"/>
      <c r="CG405" s="98"/>
      <c r="CH405" s="98"/>
      <c r="CI405" s="98"/>
      <c r="CJ405" s="98"/>
      <c r="CK405" s="98"/>
      <c r="CL405" s="98"/>
      <c r="CM405" s="98"/>
      <c r="CN405" s="98"/>
      <c r="CO405" s="98"/>
      <c r="CP405" s="98"/>
      <c r="CQ405" s="98"/>
      <c r="CR405" s="98"/>
      <c r="CS405" s="98"/>
      <c r="CT405" s="98"/>
      <c r="CU405" s="98"/>
      <c r="CV405" s="98"/>
      <c r="CW405" s="98"/>
      <c r="CX405" s="98"/>
      <c r="CY405" s="98"/>
      <c r="CZ405" s="98"/>
      <c r="DA405" s="98"/>
      <c r="DB405" s="98"/>
      <c r="DV405" s="368"/>
      <c r="DW405" s="368"/>
      <c r="DX405" s="368"/>
      <c r="DY405" s="368"/>
      <c r="DZ405" s="368"/>
      <c r="EA405" s="368"/>
      <c r="EB405" s="368"/>
      <c r="EC405" s="368"/>
      <c r="ED405" s="368"/>
      <c r="EE405" s="368"/>
      <c r="EF405" s="368"/>
      <c r="EG405" s="368"/>
      <c r="EH405" s="368"/>
      <c r="EI405" s="368"/>
      <c r="EJ405" s="368"/>
      <c r="EK405" s="368"/>
      <c r="EL405" s="368"/>
      <c r="EM405" s="368"/>
      <c r="EN405" s="368"/>
      <c r="EO405" s="368"/>
      <c r="EP405" s="368"/>
      <c r="EQ405" s="368"/>
      <c r="ER405" s="368"/>
      <c r="ES405" s="368"/>
      <c r="ET405" s="368"/>
      <c r="EU405" s="368"/>
      <c r="EV405" s="368"/>
      <c r="EW405" s="368"/>
      <c r="EX405" s="368"/>
      <c r="EY405" s="368"/>
      <c r="EZ405" s="368"/>
      <c r="FA405" s="368"/>
      <c r="FB405" s="368"/>
      <c r="FC405" s="368"/>
      <c r="FD405" s="368"/>
      <c r="FE405" s="368"/>
      <c r="FF405" s="368"/>
      <c r="FG405" s="368"/>
      <c r="FH405" s="368"/>
      <c r="FI405" s="368"/>
      <c r="FJ405" s="368"/>
      <c r="FK405" s="368"/>
      <c r="FL405" s="368"/>
      <c r="FM405" s="368"/>
      <c r="FN405" s="368"/>
      <c r="FO405" s="368"/>
      <c r="FP405" s="368"/>
      <c r="FQ405" s="368"/>
      <c r="FR405" s="368"/>
      <c r="FS405" s="368"/>
      <c r="FT405" s="368"/>
      <c r="FU405" s="368"/>
      <c r="FV405" s="368"/>
      <c r="FW405" s="368"/>
      <c r="FX405" s="368"/>
      <c r="FY405" s="368"/>
      <c r="FZ405" s="368"/>
      <c r="GA405" s="368"/>
      <c r="GB405" s="368"/>
      <c r="GC405" s="368"/>
      <c r="GD405" s="368"/>
      <c r="GE405" s="368"/>
      <c r="GF405" s="368"/>
      <c r="GG405" s="368"/>
      <c r="GH405" s="368"/>
      <c r="GI405" s="368"/>
      <c r="GJ405" s="368"/>
      <c r="GK405" s="368"/>
      <c r="GL405" s="368"/>
      <c r="GM405" s="368"/>
      <c r="GN405" s="368"/>
      <c r="GO405" s="368"/>
      <c r="GP405" s="368"/>
      <c r="GQ405" s="368"/>
      <c r="GR405" s="368"/>
      <c r="GS405" s="368"/>
      <c r="GT405" s="368"/>
      <c r="GU405" s="368"/>
      <c r="GV405" s="368"/>
      <c r="GW405" s="368"/>
      <c r="GX405" s="368"/>
      <c r="GY405" s="368"/>
      <c r="GZ405" s="368"/>
      <c r="HA405" s="368"/>
      <c r="HB405" s="368"/>
      <c r="HC405" s="368"/>
      <c r="HD405" s="368"/>
      <c r="HE405" s="368"/>
      <c r="HF405" s="368"/>
      <c r="HG405" s="368"/>
      <c r="HH405" s="368"/>
      <c r="HI405" s="368"/>
      <c r="HJ405" s="368"/>
      <c r="HK405" s="368"/>
      <c r="HL405" s="368"/>
      <c r="HM405" s="368"/>
      <c r="HN405" s="368"/>
      <c r="HO405" s="368"/>
      <c r="HP405" s="368"/>
      <c r="HQ405" s="368"/>
      <c r="HR405" s="368"/>
      <c r="HS405" s="368"/>
      <c r="HT405" s="368"/>
      <c r="HU405" s="368"/>
      <c r="HV405" s="368"/>
      <c r="HW405" s="368"/>
      <c r="HX405" s="368"/>
      <c r="HY405" s="368"/>
      <c r="HZ405" s="368"/>
      <c r="IA405" s="368"/>
      <c r="IB405" s="368"/>
      <c r="IC405" s="368"/>
      <c r="ID405" s="368"/>
      <c r="IE405" s="368"/>
      <c r="IF405" s="368"/>
      <c r="IG405" s="368"/>
      <c r="IH405" s="368"/>
      <c r="II405" s="368"/>
      <c r="IJ405" s="368"/>
      <c r="IK405" s="368"/>
      <c r="IL405" s="368"/>
      <c r="IM405" s="368"/>
      <c r="IN405" s="368"/>
      <c r="IO405" s="368"/>
      <c r="IP405" s="368"/>
      <c r="IQ405" s="368"/>
      <c r="IR405" s="368"/>
      <c r="IS405" s="368"/>
      <c r="IT405" s="368"/>
      <c r="IU405" s="368"/>
      <c r="IV405" s="368"/>
      <c r="IW405" s="368"/>
      <c r="IX405" s="368"/>
      <c r="IY405" s="368"/>
      <c r="IZ405" s="368"/>
      <c r="JA405" s="368"/>
      <c r="JB405" s="368"/>
      <c r="JC405" s="368"/>
      <c r="JD405" s="368"/>
      <c r="JE405" s="368"/>
      <c r="JF405" s="368"/>
      <c r="JG405" s="368"/>
      <c r="JH405" s="368"/>
      <c r="JI405" s="368"/>
      <c r="JJ405" s="368"/>
      <c r="JK405" s="368"/>
      <c r="JL405" s="368"/>
      <c r="JM405" s="368"/>
      <c r="JN405" s="368"/>
      <c r="JO405" s="368"/>
      <c r="JP405" s="368"/>
      <c r="JQ405" s="368"/>
      <c r="JR405" s="368"/>
      <c r="JS405" s="368"/>
      <c r="JT405" s="368"/>
      <c r="JU405" s="368"/>
      <c r="JV405" s="368"/>
      <c r="JW405" s="368"/>
      <c r="JX405" s="368"/>
      <c r="JY405" s="368"/>
      <c r="JZ405" s="368"/>
      <c r="KA405" s="368"/>
      <c r="KB405" s="368"/>
      <c r="KC405" s="368"/>
      <c r="KD405" s="368"/>
      <c r="KE405" s="368"/>
      <c r="KF405" s="368"/>
      <c r="KG405" s="368"/>
      <c r="KH405" s="368"/>
      <c r="KI405" s="368"/>
      <c r="KJ405" s="368"/>
      <c r="KK405" s="368"/>
      <c r="KL405" s="368"/>
      <c r="KM405" s="368"/>
      <c r="KN405" s="368"/>
      <c r="KO405" s="368"/>
      <c r="KP405" s="368"/>
      <c r="KQ405" s="368"/>
      <c r="KR405" s="368"/>
      <c r="KS405" s="368"/>
      <c r="KT405" s="368"/>
      <c r="KU405" s="368"/>
      <c r="KV405" s="368"/>
      <c r="KW405" s="368"/>
      <c r="KX405" s="368"/>
      <c r="LH405" s="368"/>
      <c r="LI405" s="368"/>
      <c r="LJ405" s="368"/>
      <c r="LK405" s="368"/>
      <c r="LL405" s="368"/>
      <c r="LM405" s="368"/>
      <c r="LN405" s="368"/>
      <c r="LO405" s="368"/>
      <c r="LP405" s="368"/>
      <c r="LQ405" s="368"/>
      <c r="LR405" s="368"/>
      <c r="LS405" s="368"/>
      <c r="LT405" s="368"/>
      <c r="LU405" s="368"/>
      <c r="LV405" s="368"/>
      <c r="LW405" s="368"/>
      <c r="LX405" s="368"/>
      <c r="LY405" s="368"/>
      <c r="LZ405" s="368"/>
      <c r="MA405" s="368"/>
      <c r="MB405" s="368"/>
      <c r="MC405" s="368"/>
      <c r="MD405" s="368"/>
      <c r="ME405" s="368"/>
      <c r="MF405" s="368"/>
      <c r="MG405" s="368"/>
      <c r="MH405" s="368"/>
      <c r="MI405" s="368"/>
      <c r="MJ405" s="368"/>
      <c r="MK405" s="368"/>
      <c r="ML405" s="368"/>
      <c r="MM405" s="368"/>
      <c r="MN405" s="368"/>
      <c r="MO405" s="368"/>
      <c r="MP405" s="368"/>
      <c r="MQ405" s="368"/>
      <c r="MR405" s="368"/>
      <c r="MS405" s="368"/>
      <c r="MT405" s="368"/>
      <c r="MU405" s="368"/>
      <c r="MV405" s="368"/>
      <c r="MW405" s="368"/>
      <c r="MX405" s="368"/>
      <c r="MY405" s="368"/>
      <c r="MZ405" s="368"/>
      <c r="NA405" s="368"/>
      <c r="NB405" s="368"/>
      <c r="NC405" s="368"/>
      <c r="ND405" s="368"/>
      <c r="NE405" s="368"/>
      <c r="NF405" s="368"/>
      <c r="NG405" s="368"/>
      <c r="NH405" s="368"/>
      <c r="NI405" s="368"/>
      <c r="NJ405" s="368"/>
      <c r="NK405" s="368"/>
      <c r="NL405" s="368"/>
      <c r="NM405" s="368"/>
      <c r="NN405" s="368"/>
      <c r="NO405" s="368"/>
      <c r="NP405" s="368"/>
      <c r="NQ405" s="368"/>
      <c r="NR405" s="368"/>
      <c r="NS405" s="368"/>
      <c r="NT405" s="368"/>
      <c r="NU405" s="368"/>
      <c r="NV405" s="368"/>
      <c r="NW405" s="368"/>
      <c r="NX405" s="368"/>
      <c r="NY405" s="368"/>
      <c r="NZ405" s="368"/>
      <c r="OA405" s="368"/>
      <c r="OB405" s="368"/>
      <c r="OC405" s="368"/>
      <c r="OD405" s="368"/>
      <c r="OE405" s="368"/>
      <c r="OF405" s="368"/>
      <c r="OG405" s="368"/>
      <c r="OH405" s="368"/>
      <c r="OI405" s="368"/>
      <c r="OJ405" s="368"/>
      <c r="OK405" s="368"/>
      <c r="OL405" s="368"/>
      <c r="OM405" s="368"/>
      <c r="ON405" s="368"/>
      <c r="OO405" s="368"/>
      <c r="OP405" s="368"/>
      <c r="OQ405" s="368"/>
      <c r="OR405" s="368"/>
      <c r="OS405" s="368"/>
      <c r="OT405" s="368"/>
      <c r="OU405" s="368"/>
      <c r="OV405" s="368"/>
      <c r="OW405" s="368"/>
      <c r="OX405" s="368"/>
      <c r="OY405" s="368"/>
      <c r="OZ405" s="368"/>
      <c r="PA405" s="368"/>
      <c r="PB405" s="368"/>
      <c r="PC405" s="368"/>
      <c r="PD405" s="368"/>
      <c r="PE405" s="368"/>
      <c r="PF405" s="368"/>
      <c r="PG405" s="368"/>
      <c r="PH405" s="368"/>
      <c r="PI405" s="368"/>
      <c r="PJ405" s="368"/>
      <c r="PK405" s="368"/>
      <c r="PL405" s="368"/>
      <c r="PM405" s="368"/>
      <c r="PN405" s="368"/>
      <c r="PO405" s="368"/>
      <c r="PP405" s="368"/>
      <c r="PQ405" s="368"/>
      <c r="PR405" s="368"/>
      <c r="PS405" s="368"/>
      <c r="PT405" s="368"/>
      <c r="PU405" s="368"/>
      <c r="PV405" s="368"/>
      <c r="PW405" s="368"/>
      <c r="PX405" s="368"/>
      <c r="PY405" s="368"/>
      <c r="PZ405" s="368"/>
      <c r="QA405" s="368"/>
      <c r="QB405" s="368"/>
      <c r="QC405" s="368"/>
      <c r="QD405" s="368"/>
      <c r="QE405" s="368"/>
      <c r="QF405" s="368"/>
      <c r="QG405" s="368"/>
      <c r="QH405" s="368"/>
      <c r="QI405" s="368"/>
      <c r="QJ405" s="368"/>
      <c r="QK405" s="368"/>
      <c r="QL405" s="368"/>
      <c r="QM405" s="368"/>
      <c r="QN405" s="368"/>
      <c r="QO405" s="368"/>
      <c r="QP405" s="368"/>
      <c r="QQ405" s="368"/>
      <c r="QR405" s="368"/>
      <c r="QS405" s="368"/>
      <c r="QT405" s="368"/>
      <c r="QU405" s="368"/>
      <c r="QV405" s="368"/>
      <c r="QW405" s="368"/>
      <c r="QX405" s="368"/>
      <c r="QY405" s="368"/>
      <c r="QZ405" s="368"/>
      <c r="RA405" s="368"/>
      <c r="RB405" s="368"/>
      <c r="RC405" s="368"/>
      <c r="RD405" s="368"/>
      <c r="RE405" s="368"/>
      <c r="RF405" s="368"/>
      <c r="RG405" s="368"/>
      <c r="RH405" s="368"/>
      <c r="RI405" s="368"/>
      <c r="RJ405" s="368"/>
      <c r="RK405" s="368"/>
      <c r="RL405" s="368"/>
      <c r="RM405" s="368"/>
      <c r="RN405" s="368"/>
      <c r="RO405" s="368"/>
      <c r="RP405" s="368"/>
      <c r="RQ405" s="368"/>
      <c r="RR405" s="368"/>
      <c r="RS405" s="368"/>
      <c r="RT405" s="368"/>
      <c r="RU405" s="368"/>
      <c r="RV405" s="368"/>
      <c r="RW405" s="368"/>
      <c r="RX405" s="368"/>
      <c r="RY405" s="368"/>
      <c r="RZ405" s="368"/>
      <c r="SA405" s="368"/>
      <c r="SB405" s="368"/>
      <c r="SC405" s="368"/>
      <c r="SD405" s="368"/>
      <c r="SE405" s="368"/>
      <c r="SF405" s="368"/>
      <c r="SG405" s="368"/>
    </row>
    <row r="406" spans="1:501">
      <c r="A406" s="368"/>
      <c r="B406" s="368"/>
      <c r="C406" s="368"/>
      <c r="D406" s="368"/>
      <c r="E406" s="368"/>
      <c r="F406" s="368"/>
      <c r="G406" s="368"/>
      <c r="H406" s="368"/>
      <c r="I406" s="368"/>
      <c r="J406" s="368"/>
      <c r="K406" s="368"/>
      <c r="L406" s="368"/>
      <c r="M406" s="368"/>
      <c r="N406" s="368"/>
      <c r="O406" s="385"/>
      <c r="P406" s="368"/>
      <c r="Q406" s="368"/>
      <c r="R406" s="368"/>
      <c r="S406" s="368"/>
      <c r="T406" s="368"/>
      <c r="U406" s="368"/>
      <c r="V406" s="368"/>
      <c r="W406" s="368"/>
      <c r="X406" s="368"/>
      <c r="Y406" s="368"/>
      <c r="Z406" s="368"/>
      <c r="AA406" s="368"/>
      <c r="AB406" s="368"/>
      <c r="AC406" s="368"/>
      <c r="AD406" s="368"/>
      <c r="AE406" s="368"/>
      <c r="AF406" s="368"/>
      <c r="AG406" s="368"/>
      <c r="AH406" s="98" t="s">
        <v>397</v>
      </c>
      <c r="AI406" s="98" t="s">
        <v>397</v>
      </c>
      <c r="AJ406" s="98" t="s">
        <v>397</v>
      </c>
      <c r="AK406" s="98" t="s">
        <v>397</v>
      </c>
      <c r="AL406" s="98" t="s">
        <v>397</v>
      </c>
      <c r="AM406" s="98" t="s">
        <v>397</v>
      </c>
      <c r="AN406" s="98" t="s">
        <v>397</v>
      </c>
      <c r="AO406" s="98" t="s">
        <v>397</v>
      </c>
      <c r="AP406" s="98" t="s">
        <v>397</v>
      </c>
      <c r="AQ406" s="98" t="s">
        <v>397</v>
      </c>
      <c r="AR406" s="98" t="s">
        <v>397</v>
      </c>
      <c r="AS406" s="98" t="s">
        <v>397</v>
      </c>
      <c r="AT406" s="98" t="s">
        <v>397</v>
      </c>
      <c r="AU406" s="98" t="s">
        <v>397</v>
      </c>
      <c r="AV406" s="98" t="s">
        <v>397</v>
      </c>
      <c r="AW406" s="98" t="s">
        <v>397</v>
      </c>
      <c r="AX406" s="98" t="s">
        <v>397</v>
      </c>
      <c r="AY406" s="98" t="s">
        <v>397</v>
      </c>
      <c r="AZ406" s="98" t="s">
        <v>397</v>
      </c>
      <c r="BA406" s="98" t="s">
        <v>397</v>
      </c>
      <c r="BB406" s="98" t="s">
        <v>397</v>
      </c>
      <c r="BC406" s="98" t="s">
        <v>397</v>
      </c>
      <c r="BD406" s="98" t="s">
        <v>397</v>
      </c>
      <c r="BE406" s="98" t="s">
        <v>397</v>
      </c>
      <c r="BF406" s="98" t="s">
        <v>397</v>
      </c>
      <c r="BG406" s="98" t="s">
        <v>397</v>
      </c>
      <c r="BH406" s="98" t="s">
        <v>397</v>
      </c>
      <c r="BI406" s="98" t="s">
        <v>397</v>
      </c>
      <c r="BJ406" s="98" t="s">
        <v>397</v>
      </c>
      <c r="BK406" s="98" t="s">
        <v>397</v>
      </c>
      <c r="BL406" s="98" t="s">
        <v>397</v>
      </c>
      <c r="BM406" s="98" t="s">
        <v>397</v>
      </c>
      <c r="BN406" s="98" t="s">
        <v>397</v>
      </c>
      <c r="BO406" s="98" t="s">
        <v>397</v>
      </c>
      <c r="BP406" s="98" t="s">
        <v>397</v>
      </c>
      <c r="BQ406" s="98" t="s">
        <v>397</v>
      </c>
      <c r="BR406" s="98" t="s">
        <v>397</v>
      </c>
      <c r="BS406" s="98" t="s">
        <v>397</v>
      </c>
      <c r="BT406" s="98" t="s">
        <v>397</v>
      </c>
      <c r="BU406" s="98" t="s">
        <v>397</v>
      </c>
      <c r="BV406" s="98" t="s">
        <v>397</v>
      </c>
      <c r="BW406" s="98" t="s">
        <v>397</v>
      </c>
      <c r="BX406" s="98" t="s">
        <v>397</v>
      </c>
      <c r="BY406" s="98" t="s">
        <v>397</v>
      </c>
      <c r="BZ406" s="98" t="s">
        <v>397</v>
      </c>
      <c r="CA406" s="98"/>
      <c r="CB406" s="98"/>
      <c r="CC406" s="98"/>
      <c r="CD406" s="98"/>
      <c r="CE406" s="98"/>
      <c r="CF406" s="98"/>
      <c r="CG406" s="98"/>
      <c r="CH406" s="98"/>
      <c r="CI406" s="98"/>
      <c r="CJ406" s="98"/>
      <c r="CK406" s="98"/>
      <c r="CL406" s="98"/>
      <c r="CM406" s="98"/>
      <c r="CN406" s="98"/>
      <c r="CO406" s="98"/>
      <c r="CP406" s="98"/>
      <c r="CQ406" s="98"/>
      <c r="CR406" s="98"/>
      <c r="CS406" s="98"/>
      <c r="CT406" s="98"/>
      <c r="CU406" s="98"/>
      <c r="CV406" s="98"/>
      <c r="CW406" s="98"/>
      <c r="CX406" s="98"/>
      <c r="CY406" s="98"/>
      <c r="CZ406" s="98"/>
      <c r="DA406" s="98"/>
      <c r="DB406" s="98"/>
      <c r="DV406" s="368"/>
      <c r="DW406" s="368"/>
      <c r="DX406" s="368"/>
      <c r="DY406" s="368"/>
      <c r="DZ406" s="368"/>
      <c r="EA406" s="368"/>
      <c r="EB406" s="368"/>
      <c r="EC406" s="368"/>
      <c r="ED406" s="368"/>
      <c r="EE406" s="368"/>
      <c r="EF406" s="368"/>
      <c r="EG406" s="368"/>
      <c r="EH406" s="368"/>
      <c r="EI406" s="368"/>
      <c r="EJ406" s="368"/>
      <c r="EK406" s="368"/>
      <c r="EL406" s="368"/>
      <c r="EM406" s="368"/>
      <c r="EN406" s="368"/>
      <c r="EO406" s="368"/>
      <c r="EP406" s="368"/>
      <c r="EQ406" s="368"/>
      <c r="ER406" s="368"/>
      <c r="ES406" s="368"/>
      <c r="ET406" s="368"/>
      <c r="EU406" s="368"/>
      <c r="EV406" s="368"/>
      <c r="EW406" s="368"/>
      <c r="EX406" s="368"/>
      <c r="EY406" s="368"/>
      <c r="EZ406" s="368"/>
      <c r="FA406" s="368"/>
      <c r="FB406" s="368"/>
      <c r="FC406" s="368"/>
      <c r="FD406" s="368"/>
      <c r="FE406" s="368"/>
      <c r="FF406" s="368"/>
      <c r="FG406" s="368"/>
      <c r="FH406" s="368"/>
      <c r="FI406" s="368"/>
      <c r="FJ406" s="368"/>
      <c r="FK406" s="368"/>
      <c r="FL406" s="368"/>
      <c r="FM406" s="368"/>
      <c r="FN406" s="368"/>
      <c r="FO406" s="368"/>
      <c r="FP406" s="368"/>
      <c r="FQ406" s="368"/>
      <c r="FR406" s="368"/>
      <c r="FS406" s="368"/>
      <c r="FT406" s="368"/>
      <c r="FU406" s="368"/>
      <c r="FV406" s="368"/>
      <c r="FW406" s="368"/>
      <c r="FX406" s="368"/>
      <c r="FY406" s="368"/>
      <c r="FZ406" s="368"/>
      <c r="GA406" s="368"/>
      <c r="GB406" s="368"/>
      <c r="GC406" s="368"/>
      <c r="GD406" s="368"/>
      <c r="GE406" s="368"/>
      <c r="GF406" s="368"/>
      <c r="GG406" s="368"/>
      <c r="GH406" s="368"/>
      <c r="GI406" s="368"/>
      <c r="GJ406" s="368"/>
      <c r="GK406" s="368"/>
      <c r="GL406" s="368"/>
      <c r="GM406" s="368"/>
      <c r="GN406" s="368"/>
      <c r="GO406" s="368"/>
      <c r="GP406" s="368"/>
      <c r="GQ406" s="368"/>
      <c r="GR406" s="368"/>
      <c r="GS406" s="368"/>
      <c r="GT406" s="368"/>
      <c r="GU406" s="368"/>
      <c r="GV406" s="368"/>
      <c r="GW406" s="368"/>
      <c r="GX406" s="368"/>
      <c r="GY406" s="368"/>
      <c r="GZ406" s="368"/>
      <c r="HA406" s="368"/>
      <c r="HB406" s="368"/>
      <c r="HC406" s="368"/>
      <c r="HD406" s="368"/>
      <c r="HE406" s="368"/>
      <c r="HF406" s="368"/>
      <c r="HG406" s="368"/>
      <c r="HH406" s="368"/>
      <c r="HI406" s="368"/>
      <c r="HJ406" s="368"/>
      <c r="HK406" s="368"/>
      <c r="HL406" s="368"/>
      <c r="HM406" s="368"/>
      <c r="HN406" s="368"/>
      <c r="HO406" s="368"/>
      <c r="HP406" s="368"/>
      <c r="HQ406" s="368"/>
      <c r="HR406" s="368"/>
      <c r="HS406" s="368"/>
      <c r="HT406" s="368"/>
      <c r="HU406" s="368"/>
      <c r="HV406" s="368"/>
      <c r="HW406" s="368"/>
      <c r="HX406" s="368"/>
      <c r="HY406" s="368"/>
      <c r="HZ406" s="368"/>
      <c r="IA406" s="368"/>
      <c r="IB406" s="368"/>
      <c r="IC406" s="368"/>
      <c r="ID406" s="368"/>
      <c r="IE406" s="368"/>
      <c r="IF406" s="368"/>
      <c r="IG406" s="368"/>
      <c r="IH406" s="368"/>
      <c r="II406" s="368"/>
      <c r="IJ406" s="368"/>
      <c r="IK406" s="368"/>
      <c r="IL406" s="368"/>
      <c r="IM406" s="368"/>
      <c r="IN406" s="368"/>
      <c r="IO406" s="368"/>
      <c r="IP406" s="368"/>
      <c r="IQ406" s="368"/>
      <c r="IR406" s="368"/>
      <c r="IS406" s="368"/>
      <c r="IT406" s="368"/>
      <c r="IU406" s="368"/>
      <c r="IV406" s="368"/>
      <c r="IW406" s="368"/>
      <c r="IX406" s="368"/>
      <c r="IY406" s="368"/>
      <c r="IZ406" s="368"/>
      <c r="JA406" s="368"/>
      <c r="JB406" s="368"/>
      <c r="JC406" s="368"/>
      <c r="JD406" s="368"/>
      <c r="JE406" s="368"/>
      <c r="JF406" s="368"/>
      <c r="JG406" s="368"/>
      <c r="JH406" s="368"/>
      <c r="JI406" s="368"/>
      <c r="JJ406" s="368"/>
      <c r="JK406" s="368"/>
      <c r="JL406" s="368"/>
      <c r="JM406" s="368"/>
      <c r="JN406" s="368"/>
      <c r="JO406" s="368"/>
      <c r="JP406" s="368"/>
      <c r="JQ406" s="368"/>
      <c r="JR406" s="368"/>
      <c r="JS406" s="368"/>
      <c r="JT406" s="368"/>
      <c r="JU406" s="368"/>
      <c r="JV406" s="368"/>
      <c r="JW406" s="368"/>
      <c r="JX406" s="368"/>
      <c r="JY406" s="368"/>
      <c r="JZ406" s="368"/>
      <c r="KA406" s="368"/>
      <c r="KB406" s="368"/>
      <c r="KC406" s="368"/>
      <c r="KD406" s="368"/>
      <c r="KE406" s="368"/>
      <c r="KF406" s="368"/>
      <c r="KG406" s="368"/>
      <c r="KH406" s="368"/>
      <c r="KI406" s="368"/>
      <c r="KJ406" s="368"/>
      <c r="KK406" s="368"/>
      <c r="KL406" s="368"/>
      <c r="KM406" s="368"/>
      <c r="KN406" s="368"/>
      <c r="KO406" s="368"/>
      <c r="KP406" s="368"/>
      <c r="KQ406" s="368"/>
      <c r="KR406" s="368"/>
      <c r="KS406" s="368"/>
      <c r="KT406" s="368"/>
      <c r="KU406" s="368"/>
      <c r="KV406" s="368"/>
      <c r="KW406" s="368"/>
      <c r="KX406" s="368"/>
      <c r="LH406" s="368"/>
      <c r="LI406" s="368"/>
      <c r="LJ406" s="368"/>
      <c r="LK406" s="368"/>
      <c r="LL406" s="368"/>
      <c r="LM406" s="368"/>
      <c r="LN406" s="368"/>
      <c r="LO406" s="368"/>
      <c r="LP406" s="368"/>
      <c r="LQ406" s="368"/>
      <c r="LR406" s="368"/>
      <c r="LS406" s="368"/>
      <c r="LT406" s="368"/>
      <c r="LU406" s="368"/>
      <c r="LV406" s="368"/>
      <c r="LW406" s="368"/>
      <c r="LX406" s="368"/>
      <c r="LY406" s="368"/>
      <c r="LZ406" s="368"/>
      <c r="MA406" s="368"/>
      <c r="MB406" s="368"/>
      <c r="MC406" s="368"/>
      <c r="MD406" s="368"/>
      <c r="ME406" s="368"/>
      <c r="MF406" s="368"/>
      <c r="MG406" s="368"/>
      <c r="MH406" s="368"/>
      <c r="MI406" s="368"/>
      <c r="MJ406" s="368"/>
      <c r="MK406" s="368"/>
      <c r="ML406" s="368"/>
      <c r="MM406" s="368"/>
      <c r="MN406" s="368"/>
      <c r="MO406" s="368"/>
      <c r="MP406" s="368"/>
      <c r="MQ406" s="368"/>
      <c r="MR406" s="368"/>
      <c r="MS406" s="368"/>
      <c r="MT406" s="368"/>
      <c r="MU406" s="368"/>
      <c r="MV406" s="368"/>
      <c r="MW406" s="368"/>
      <c r="MX406" s="368"/>
      <c r="MY406" s="368"/>
      <c r="MZ406" s="368"/>
      <c r="NA406" s="368"/>
      <c r="NB406" s="368"/>
      <c r="NC406" s="368"/>
      <c r="ND406" s="368"/>
      <c r="NE406" s="368"/>
      <c r="NF406" s="368"/>
      <c r="NG406" s="368"/>
      <c r="NH406" s="368"/>
      <c r="NI406" s="368"/>
      <c r="NJ406" s="368"/>
      <c r="NK406" s="368"/>
      <c r="NL406" s="368"/>
      <c r="NM406" s="368"/>
      <c r="NN406" s="368"/>
      <c r="NO406" s="368"/>
      <c r="NP406" s="368"/>
      <c r="NQ406" s="368"/>
      <c r="NR406" s="368"/>
      <c r="NS406" s="368"/>
      <c r="NT406" s="368"/>
      <c r="NU406" s="368"/>
      <c r="NV406" s="368"/>
      <c r="NW406" s="368"/>
      <c r="NX406" s="368"/>
      <c r="NY406" s="368"/>
      <c r="NZ406" s="368"/>
      <c r="OA406" s="368"/>
      <c r="OB406" s="368"/>
      <c r="OC406" s="368"/>
      <c r="OD406" s="368"/>
      <c r="OE406" s="368"/>
      <c r="OF406" s="368"/>
      <c r="OG406" s="368"/>
      <c r="OH406" s="368"/>
      <c r="OI406" s="368"/>
      <c r="OJ406" s="368"/>
      <c r="OK406" s="368"/>
      <c r="OL406" s="368"/>
      <c r="OM406" s="368"/>
      <c r="ON406" s="368"/>
      <c r="OO406" s="368"/>
      <c r="OP406" s="368"/>
      <c r="OQ406" s="368"/>
      <c r="OR406" s="368"/>
      <c r="OS406" s="368"/>
      <c r="OT406" s="368"/>
      <c r="OU406" s="368"/>
      <c r="OV406" s="368"/>
      <c r="OW406" s="368"/>
      <c r="OX406" s="368"/>
      <c r="OY406" s="368"/>
      <c r="OZ406" s="368"/>
      <c r="PA406" s="368"/>
      <c r="PB406" s="368"/>
      <c r="PC406" s="368"/>
      <c r="PD406" s="368"/>
      <c r="PE406" s="368"/>
      <c r="PF406" s="368"/>
      <c r="PG406" s="368"/>
      <c r="PH406" s="368"/>
      <c r="PI406" s="368"/>
      <c r="PJ406" s="368"/>
      <c r="PK406" s="368"/>
      <c r="PL406" s="368"/>
      <c r="PM406" s="368"/>
      <c r="PN406" s="368"/>
      <c r="PO406" s="368"/>
      <c r="PP406" s="368"/>
      <c r="PQ406" s="368"/>
      <c r="PR406" s="368"/>
      <c r="PS406" s="368"/>
      <c r="PT406" s="368"/>
      <c r="PU406" s="368"/>
      <c r="PV406" s="368"/>
      <c r="PW406" s="368"/>
      <c r="PX406" s="368"/>
      <c r="PY406" s="368"/>
      <c r="PZ406" s="368"/>
      <c r="QA406" s="368"/>
      <c r="QB406" s="368"/>
      <c r="QC406" s="368"/>
      <c r="QD406" s="368"/>
      <c r="QE406" s="368"/>
      <c r="QF406" s="368"/>
      <c r="QG406" s="368"/>
      <c r="QH406" s="368"/>
      <c r="QI406" s="368"/>
      <c r="QJ406" s="368"/>
      <c r="QK406" s="368"/>
      <c r="QL406" s="368"/>
      <c r="QM406" s="368"/>
      <c r="QN406" s="368"/>
      <c r="QO406" s="368"/>
      <c r="QP406" s="368"/>
      <c r="QQ406" s="368"/>
      <c r="QR406" s="368"/>
      <c r="QS406" s="368"/>
      <c r="QT406" s="368"/>
      <c r="QU406" s="368"/>
      <c r="QV406" s="368"/>
      <c r="QW406" s="368"/>
      <c r="QX406" s="368"/>
      <c r="QY406" s="368"/>
      <c r="QZ406" s="368"/>
      <c r="RA406" s="368"/>
      <c r="RB406" s="368"/>
      <c r="RC406" s="368"/>
      <c r="RD406" s="368"/>
      <c r="RE406" s="368"/>
      <c r="RF406" s="368"/>
      <c r="RG406" s="368"/>
      <c r="RH406" s="368"/>
      <c r="RI406" s="368"/>
      <c r="RJ406" s="368"/>
      <c r="RK406" s="368"/>
      <c r="RL406" s="368"/>
      <c r="RM406" s="368"/>
      <c r="RN406" s="368"/>
      <c r="RO406" s="368"/>
      <c r="RP406" s="368"/>
      <c r="RQ406" s="368"/>
      <c r="RR406" s="368"/>
      <c r="RS406" s="368"/>
      <c r="RT406" s="368"/>
      <c r="RU406" s="368"/>
      <c r="RV406" s="368"/>
      <c r="RW406" s="368"/>
      <c r="RX406" s="368"/>
      <c r="RY406" s="368"/>
      <c r="RZ406" s="368"/>
      <c r="SA406" s="368"/>
      <c r="SB406" s="368"/>
      <c r="SC406" s="368"/>
      <c r="SD406" s="368"/>
      <c r="SE406" s="368"/>
      <c r="SF406" s="368"/>
      <c r="SG406" s="368"/>
    </row>
    <row r="407" spans="1:501">
      <c r="A407" s="368"/>
      <c r="B407" s="368"/>
      <c r="C407" s="368"/>
      <c r="D407" s="368"/>
      <c r="E407" s="368"/>
      <c r="F407" s="368"/>
      <c r="G407" s="368"/>
      <c r="H407" s="368"/>
      <c r="I407" s="368"/>
      <c r="J407" s="368"/>
      <c r="K407" s="368"/>
      <c r="L407" s="368"/>
      <c r="M407" s="368"/>
      <c r="N407" s="368"/>
      <c r="O407" s="385"/>
      <c r="P407" s="368"/>
      <c r="Q407" s="368"/>
      <c r="R407" s="368"/>
      <c r="S407" s="368"/>
      <c r="T407" s="368"/>
      <c r="U407" s="368"/>
      <c r="V407" s="368"/>
      <c r="W407" s="368"/>
      <c r="X407" s="368"/>
      <c r="Y407" s="368"/>
      <c r="Z407" s="368"/>
      <c r="AA407" s="368"/>
      <c r="AB407" s="368"/>
      <c r="AC407" s="368"/>
      <c r="AD407" s="368"/>
      <c r="AE407" s="368"/>
      <c r="AF407" s="368"/>
      <c r="AG407" s="368"/>
      <c r="AH407" s="98" t="s">
        <v>397</v>
      </c>
      <c r="AI407" s="98" t="s">
        <v>397</v>
      </c>
      <c r="AJ407" s="98" t="s">
        <v>397</v>
      </c>
      <c r="AK407" s="98" t="s">
        <v>397</v>
      </c>
      <c r="AL407" s="98" t="s">
        <v>397</v>
      </c>
      <c r="AM407" s="98" t="s">
        <v>397</v>
      </c>
      <c r="AN407" s="98" t="s">
        <v>397</v>
      </c>
      <c r="AO407" s="98" t="s">
        <v>397</v>
      </c>
      <c r="AP407" s="98" t="s">
        <v>397</v>
      </c>
      <c r="AQ407" s="98" t="s">
        <v>397</v>
      </c>
      <c r="AR407" s="98" t="s">
        <v>397</v>
      </c>
      <c r="AS407" s="98" t="s">
        <v>397</v>
      </c>
      <c r="AT407" s="98" t="s">
        <v>397</v>
      </c>
      <c r="AU407" s="98" t="s">
        <v>397</v>
      </c>
      <c r="AV407" s="98" t="s">
        <v>397</v>
      </c>
      <c r="AW407" s="98" t="s">
        <v>397</v>
      </c>
      <c r="AX407" s="98" t="s">
        <v>397</v>
      </c>
      <c r="AY407" s="98" t="s">
        <v>397</v>
      </c>
      <c r="AZ407" s="98" t="s">
        <v>397</v>
      </c>
      <c r="BA407" s="98" t="s">
        <v>397</v>
      </c>
      <c r="BB407" s="98" t="s">
        <v>397</v>
      </c>
      <c r="BC407" s="98" t="s">
        <v>397</v>
      </c>
      <c r="BD407" s="98" t="s">
        <v>397</v>
      </c>
      <c r="BE407" s="98" t="s">
        <v>397</v>
      </c>
      <c r="BF407" s="98" t="s">
        <v>397</v>
      </c>
      <c r="BG407" s="98" t="s">
        <v>397</v>
      </c>
      <c r="BH407" s="98" t="s">
        <v>397</v>
      </c>
      <c r="BI407" s="98" t="s">
        <v>397</v>
      </c>
      <c r="BJ407" s="98" t="s">
        <v>397</v>
      </c>
      <c r="BK407" s="98" t="s">
        <v>397</v>
      </c>
      <c r="BL407" s="98" t="s">
        <v>397</v>
      </c>
      <c r="BM407" s="98" t="s">
        <v>397</v>
      </c>
      <c r="BN407" s="98" t="s">
        <v>397</v>
      </c>
      <c r="BO407" s="98" t="s">
        <v>397</v>
      </c>
      <c r="BP407" s="98" t="s">
        <v>397</v>
      </c>
      <c r="BQ407" s="98" t="s">
        <v>397</v>
      </c>
      <c r="BR407" s="98" t="s">
        <v>397</v>
      </c>
      <c r="BS407" s="98" t="s">
        <v>397</v>
      </c>
      <c r="BT407" s="98" t="s">
        <v>397</v>
      </c>
      <c r="BU407" s="98" t="s">
        <v>397</v>
      </c>
      <c r="BV407" s="98" t="s">
        <v>397</v>
      </c>
      <c r="BW407" s="98" t="s">
        <v>397</v>
      </c>
      <c r="BX407" s="98" t="s">
        <v>397</v>
      </c>
      <c r="BY407" s="98" t="s">
        <v>397</v>
      </c>
      <c r="BZ407" s="98" t="s">
        <v>397</v>
      </c>
      <c r="CA407" s="98"/>
      <c r="CB407" s="98"/>
      <c r="CC407" s="98"/>
      <c r="CD407" s="98"/>
      <c r="CE407" s="98"/>
      <c r="CF407" s="98"/>
      <c r="CG407" s="98"/>
      <c r="CH407" s="98"/>
      <c r="CI407" s="98"/>
      <c r="CJ407" s="98"/>
      <c r="CK407" s="98"/>
      <c r="CL407" s="98"/>
      <c r="CM407" s="98"/>
      <c r="CN407" s="98"/>
      <c r="CO407" s="98"/>
      <c r="CP407" s="98"/>
      <c r="CQ407" s="98"/>
      <c r="CR407" s="98"/>
      <c r="CS407" s="98"/>
      <c r="CT407" s="98"/>
      <c r="CU407" s="98"/>
      <c r="CV407" s="98"/>
      <c r="CW407" s="98"/>
      <c r="CX407" s="98"/>
      <c r="CY407" s="98"/>
      <c r="CZ407" s="98"/>
      <c r="DA407" s="98"/>
      <c r="DB407" s="98"/>
      <c r="DV407" s="368"/>
      <c r="DW407" s="368"/>
      <c r="DX407" s="368"/>
      <c r="DY407" s="368"/>
      <c r="DZ407" s="368"/>
      <c r="EA407" s="368"/>
      <c r="EB407" s="368"/>
      <c r="EC407" s="368"/>
      <c r="ED407" s="368"/>
      <c r="EE407" s="368"/>
      <c r="EF407" s="368"/>
      <c r="EG407" s="368"/>
      <c r="EH407" s="368"/>
      <c r="EI407" s="368"/>
      <c r="EJ407" s="368"/>
      <c r="EK407" s="368"/>
      <c r="EL407" s="368"/>
      <c r="EM407" s="368"/>
      <c r="EN407" s="368"/>
      <c r="EO407" s="368"/>
      <c r="EP407" s="368"/>
      <c r="EQ407" s="368"/>
      <c r="ER407" s="368"/>
      <c r="ES407" s="368"/>
      <c r="ET407" s="368"/>
      <c r="EU407" s="368"/>
      <c r="EV407" s="368"/>
      <c r="EW407" s="368"/>
      <c r="EX407" s="368"/>
      <c r="EY407" s="368"/>
      <c r="EZ407" s="368"/>
      <c r="FA407" s="368"/>
      <c r="FB407" s="368"/>
      <c r="FC407" s="368"/>
      <c r="FD407" s="368"/>
      <c r="FE407" s="368"/>
      <c r="FF407" s="368"/>
      <c r="FG407" s="368"/>
      <c r="FH407" s="368"/>
      <c r="FI407" s="368"/>
      <c r="FJ407" s="368"/>
      <c r="FK407" s="368"/>
      <c r="FL407" s="368"/>
      <c r="FM407" s="368"/>
      <c r="FN407" s="368"/>
      <c r="FO407" s="368"/>
      <c r="FP407" s="368"/>
      <c r="FQ407" s="368"/>
      <c r="FR407" s="368"/>
      <c r="FS407" s="368"/>
      <c r="FT407" s="368"/>
      <c r="FU407" s="368"/>
      <c r="FV407" s="368"/>
      <c r="FW407" s="368"/>
      <c r="FX407" s="368"/>
      <c r="FY407" s="368"/>
      <c r="FZ407" s="368"/>
      <c r="GA407" s="368"/>
      <c r="GB407" s="368"/>
      <c r="GC407" s="368"/>
      <c r="GD407" s="368"/>
      <c r="GE407" s="368"/>
      <c r="GF407" s="368"/>
      <c r="GG407" s="368"/>
      <c r="GH407" s="368"/>
      <c r="GI407" s="368"/>
      <c r="GJ407" s="368"/>
      <c r="GK407" s="368"/>
      <c r="GL407" s="368"/>
      <c r="GM407" s="368"/>
      <c r="GN407" s="368"/>
      <c r="GO407" s="368"/>
      <c r="GP407" s="368"/>
      <c r="GQ407" s="368"/>
      <c r="GR407" s="368"/>
      <c r="GS407" s="368"/>
      <c r="GT407" s="368"/>
      <c r="GU407" s="368"/>
      <c r="GV407" s="368"/>
      <c r="GW407" s="368"/>
      <c r="GX407" s="368"/>
      <c r="GY407" s="368"/>
      <c r="GZ407" s="368"/>
      <c r="HA407" s="368"/>
      <c r="HB407" s="368"/>
      <c r="HC407" s="368"/>
      <c r="HD407" s="368"/>
      <c r="HE407" s="368"/>
      <c r="HF407" s="368"/>
      <c r="HG407" s="368"/>
      <c r="HH407" s="368"/>
      <c r="HI407" s="368"/>
      <c r="HJ407" s="368"/>
      <c r="HK407" s="368"/>
      <c r="HL407" s="368"/>
      <c r="HM407" s="368"/>
      <c r="HN407" s="368"/>
      <c r="HO407" s="368"/>
      <c r="HP407" s="368"/>
      <c r="HQ407" s="368"/>
      <c r="HR407" s="368"/>
      <c r="HS407" s="368"/>
      <c r="HT407" s="368"/>
      <c r="HU407" s="368"/>
      <c r="HV407" s="368"/>
      <c r="HW407" s="368"/>
      <c r="HX407" s="368"/>
      <c r="HY407" s="368"/>
      <c r="HZ407" s="368"/>
      <c r="IA407" s="368"/>
      <c r="IB407" s="368"/>
      <c r="IC407" s="368"/>
      <c r="ID407" s="368"/>
      <c r="IE407" s="368"/>
      <c r="IF407" s="368"/>
      <c r="IG407" s="368"/>
      <c r="IH407" s="368"/>
      <c r="II407" s="368"/>
      <c r="IJ407" s="368"/>
      <c r="IK407" s="368"/>
      <c r="IL407" s="368"/>
      <c r="IM407" s="368"/>
      <c r="IN407" s="368"/>
      <c r="IO407" s="368"/>
      <c r="IP407" s="368"/>
      <c r="IQ407" s="368"/>
      <c r="IR407" s="368"/>
      <c r="IS407" s="368"/>
      <c r="IT407" s="368"/>
      <c r="IU407" s="368"/>
      <c r="IV407" s="368"/>
      <c r="IW407" s="368"/>
      <c r="IX407" s="368"/>
      <c r="IY407" s="368"/>
      <c r="IZ407" s="368"/>
      <c r="JA407" s="368"/>
      <c r="JB407" s="368"/>
      <c r="JC407" s="368"/>
      <c r="JD407" s="368"/>
      <c r="JE407" s="368"/>
      <c r="JF407" s="368"/>
      <c r="JG407" s="368"/>
      <c r="JH407" s="368"/>
      <c r="JI407" s="368"/>
      <c r="JJ407" s="368"/>
      <c r="JK407" s="368"/>
      <c r="JL407" s="368"/>
      <c r="JM407" s="368"/>
      <c r="JN407" s="368"/>
      <c r="JO407" s="368"/>
      <c r="JP407" s="368"/>
      <c r="JQ407" s="368"/>
      <c r="JR407" s="368"/>
      <c r="JS407" s="368"/>
      <c r="JT407" s="368"/>
      <c r="JU407" s="368"/>
      <c r="JV407" s="368"/>
      <c r="JW407" s="368"/>
      <c r="JX407" s="368"/>
      <c r="JY407" s="368"/>
      <c r="JZ407" s="368"/>
      <c r="KA407" s="368"/>
      <c r="KB407" s="368"/>
      <c r="KC407" s="368"/>
      <c r="KD407" s="368"/>
      <c r="KE407" s="368"/>
      <c r="KF407" s="368"/>
      <c r="KG407" s="368"/>
      <c r="KH407" s="368"/>
      <c r="KI407" s="368"/>
      <c r="KJ407" s="368"/>
      <c r="KK407" s="368"/>
      <c r="KL407" s="368"/>
      <c r="KM407" s="368"/>
      <c r="KN407" s="368"/>
      <c r="KO407" s="368"/>
      <c r="KP407" s="368"/>
      <c r="KQ407" s="368"/>
      <c r="KR407" s="368"/>
      <c r="KS407" s="368"/>
      <c r="KT407" s="368"/>
      <c r="KU407" s="368"/>
      <c r="KV407" s="368"/>
      <c r="KW407" s="368"/>
      <c r="KX407" s="368"/>
      <c r="LH407" s="368"/>
      <c r="LI407" s="368"/>
      <c r="LJ407" s="368"/>
      <c r="LK407" s="368"/>
      <c r="LL407" s="368"/>
      <c r="LM407" s="368"/>
      <c r="LN407" s="368"/>
      <c r="LO407" s="368"/>
      <c r="LP407" s="368"/>
      <c r="LQ407" s="368"/>
      <c r="LR407" s="368"/>
      <c r="LS407" s="368"/>
      <c r="LT407" s="368"/>
      <c r="LU407" s="368"/>
      <c r="LV407" s="368"/>
      <c r="LW407" s="368"/>
      <c r="LX407" s="368"/>
      <c r="LY407" s="368"/>
      <c r="LZ407" s="368"/>
      <c r="MA407" s="368"/>
      <c r="MB407" s="368"/>
      <c r="MC407" s="368"/>
      <c r="MD407" s="368"/>
      <c r="ME407" s="368"/>
      <c r="MF407" s="368"/>
      <c r="MG407" s="368"/>
      <c r="MH407" s="368"/>
      <c r="MI407" s="368"/>
      <c r="MJ407" s="368"/>
      <c r="MK407" s="368"/>
      <c r="ML407" s="368"/>
      <c r="MM407" s="368"/>
      <c r="MN407" s="368"/>
      <c r="MO407" s="368"/>
      <c r="MP407" s="368"/>
      <c r="MQ407" s="368"/>
      <c r="MR407" s="368"/>
      <c r="MS407" s="368"/>
      <c r="MT407" s="368"/>
      <c r="MU407" s="368"/>
      <c r="MV407" s="368"/>
      <c r="MW407" s="368"/>
      <c r="MX407" s="368"/>
      <c r="MY407" s="368"/>
      <c r="MZ407" s="368"/>
      <c r="NA407" s="368"/>
      <c r="NB407" s="368"/>
      <c r="NC407" s="368"/>
      <c r="ND407" s="368"/>
      <c r="NE407" s="368"/>
      <c r="NF407" s="368"/>
      <c r="NG407" s="368"/>
      <c r="NH407" s="368"/>
      <c r="NI407" s="368"/>
      <c r="NJ407" s="368"/>
      <c r="NK407" s="368"/>
      <c r="NL407" s="368"/>
      <c r="NM407" s="368"/>
      <c r="NN407" s="368"/>
      <c r="NO407" s="368"/>
      <c r="NP407" s="368"/>
      <c r="NQ407" s="368"/>
      <c r="NR407" s="368"/>
      <c r="NS407" s="368"/>
      <c r="NT407" s="368"/>
      <c r="NU407" s="368"/>
      <c r="NV407" s="368"/>
      <c r="NW407" s="368"/>
      <c r="NX407" s="368"/>
      <c r="NY407" s="368"/>
      <c r="NZ407" s="368"/>
      <c r="OA407" s="368"/>
      <c r="OB407" s="368"/>
      <c r="OC407" s="368"/>
      <c r="OD407" s="368"/>
      <c r="OE407" s="368"/>
      <c r="OF407" s="368"/>
      <c r="OG407" s="368"/>
      <c r="OH407" s="368"/>
      <c r="OI407" s="368"/>
      <c r="OJ407" s="368"/>
      <c r="OK407" s="368"/>
      <c r="OL407" s="368"/>
      <c r="OM407" s="368"/>
      <c r="ON407" s="368"/>
      <c r="OO407" s="368"/>
      <c r="OP407" s="368"/>
      <c r="OQ407" s="368"/>
      <c r="OR407" s="368"/>
      <c r="OS407" s="368"/>
      <c r="OT407" s="368"/>
      <c r="OU407" s="368"/>
      <c r="OV407" s="368"/>
      <c r="OW407" s="368"/>
      <c r="OX407" s="368"/>
      <c r="OY407" s="368"/>
      <c r="OZ407" s="368"/>
      <c r="PA407" s="368"/>
      <c r="PB407" s="368"/>
      <c r="PC407" s="368"/>
      <c r="PD407" s="368"/>
      <c r="PE407" s="368"/>
      <c r="PF407" s="368"/>
      <c r="PG407" s="368"/>
      <c r="PH407" s="368"/>
      <c r="PI407" s="368"/>
      <c r="PJ407" s="368"/>
      <c r="PK407" s="368"/>
      <c r="PL407" s="368"/>
      <c r="PM407" s="368"/>
      <c r="PN407" s="368"/>
      <c r="PO407" s="368"/>
      <c r="PP407" s="368"/>
      <c r="PQ407" s="368"/>
      <c r="PR407" s="368"/>
      <c r="PS407" s="368"/>
      <c r="PT407" s="368"/>
      <c r="PU407" s="368"/>
      <c r="PV407" s="368"/>
      <c r="PW407" s="368"/>
      <c r="PX407" s="368"/>
      <c r="PY407" s="368"/>
      <c r="PZ407" s="368"/>
      <c r="QA407" s="368"/>
      <c r="QB407" s="368"/>
      <c r="QC407" s="368"/>
      <c r="QD407" s="368"/>
      <c r="QE407" s="368"/>
      <c r="QF407" s="368"/>
      <c r="QG407" s="368"/>
      <c r="QH407" s="368"/>
      <c r="QI407" s="368"/>
      <c r="QJ407" s="368"/>
      <c r="QK407" s="368"/>
      <c r="QL407" s="368"/>
      <c r="QM407" s="368"/>
      <c r="QN407" s="368"/>
      <c r="QO407" s="368"/>
      <c r="QP407" s="368"/>
      <c r="QQ407" s="368"/>
      <c r="QR407" s="368"/>
      <c r="QS407" s="368"/>
      <c r="QT407" s="368"/>
      <c r="QU407" s="368"/>
      <c r="QV407" s="368"/>
      <c r="QW407" s="368"/>
      <c r="QX407" s="368"/>
      <c r="QY407" s="368"/>
      <c r="QZ407" s="368"/>
      <c r="RA407" s="368"/>
      <c r="RB407" s="368"/>
      <c r="RC407" s="368"/>
      <c r="RD407" s="368"/>
      <c r="RE407" s="368"/>
      <c r="RF407" s="368"/>
      <c r="RG407" s="368"/>
      <c r="RH407" s="368"/>
      <c r="RI407" s="368"/>
      <c r="RJ407" s="368"/>
      <c r="RK407" s="368"/>
      <c r="RL407" s="368"/>
      <c r="RM407" s="368"/>
      <c r="RN407" s="368"/>
      <c r="RO407" s="368"/>
      <c r="RP407" s="368"/>
      <c r="RQ407" s="368"/>
      <c r="RR407" s="368"/>
      <c r="RS407" s="368"/>
      <c r="RT407" s="368"/>
      <c r="RU407" s="368"/>
      <c r="RV407" s="368"/>
      <c r="RW407" s="368"/>
      <c r="RX407" s="368"/>
      <c r="RY407" s="368"/>
      <c r="RZ407" s="368"/>
      <c r="SA407" s="368"/>
      <c r="SB407" s="368"/>
      <c r="SC407" s="368"/>
      <c r="SD407" s="368"/>
      <c r="SE407" s="368"/>
      <c r="SF407" s="368"/>
      <c r="SG407" s="368"/>
    </row>
    <row r="408" spans="1:501">
      <c r="A408" s="368"/>
      <c r="B408" s="368"/>
      <c r="C408" s="368"/>
      <c r="D408" s="368"/>
      <c r="E408" s="368"/>
      <c r="F408" s="368"/>
      <c r="G408" s="368"/>
      <c r="H408" s="368"/>
      <c r="I408" s="368"/>
      <c r="J408" s="368"/>
      <c r="K408" s="368"/>
      <c r="L408" s="368"/>
      <c r="M408" s="368"/>
      <c r="N408" s="368"/>
      <c r="O408" s="385"/>
      <c r="P408" s="368"/>
      <c r="Q408" s="368"/>
      <c r="R408" s="368"/>
      <c r="S408" s="368"/>
      <c r="T408" s="368"/>
      <c r="U408" s="368"/>
      <c r="V408" s="368"/>
      <c r="W408" s="368"/>
      <c r="X408" s="368"/>
      <c r="Y408" s="368"/>
      <c r="Z408" s="368"/>
      <c r="AA408" s="368"/>
      <c r="AB408" s="368"/>
      <c r="AC408" s="368"/>
      <c r="AD408" s="368"/>
      <c r="AE408" s="368"/>
      <c r="AF408" s="368"/>
      <c r="AG408" s="368"/>
      <c r="AH408" s="98" t="s">
        <v>397</v>
      </c>
      <c r="AI408" s="98" t="s">
        <v>397</v>
      </c>
      <c r="AJ408" s="98" t="s">
        <v>397</v>
      </c>
      <c r="AK408" s="98" t="s">
        <v>397</v>
      </c>
      <c r="AL408" s="98" t="s">
        <v>397</v>
      </c>
      <c r="AM408" s="98" t="s">
        <v>397</v>
      </c>
      <c r="AN408" s="98" t="s">
        <v>397</v>
      </c>
      <c r="AO408" s="98" t="s">
        <v>397</v>
      </c>
      <c r="AP408" s="98" t="s">
        <v>397</v>
      </c>
      <c r="AQ408" s="98" t="s">
        <v>397</v>
      </c>
      <c r="AR408" s="98" t="s">
        <v>397</v>
      </c>
      <c r="AS408" s="98" t="s">
        <v>397</v>
      </c>
      <c r="AT408" s="98" t="s">
        <v>397</v>
      </c>
      <c r="AU408" s="98" t="s">
        <v>397</v>
      </c>
      <c r="AV408" s="98" t="s">
        <v>397</v>
      </c>
      <c r="AW408" s="98" t="s">
        <v>397</v>
      </c>
      <c r="AX408" s="98" t="s">
        <v>397</v>
      </c>
      <c r="AY408" s="98" t="s">
        <v>397</v>
      </c>
      <c r="AZ408" s="98" t="s">
        <v>397</v>
      </c>
      <c r="BA408" s="98" t="s">
        <v>397</v>
      </c>
      <c r="BB408" s="98" t="s">
        <v>397</v>
      </c>
      <c r="BC408" s="98" t="s">
        <v>397</v>
      </c>
      <c r="BD408" s="98" t="s">
        <v>397</v>
      </c>
      <c r="BE408" s="98" t="s">
        <v>397</v>
      </c>
      <c r="BF408" s="98" t="s">
        <v>397</v>
      </c>
      <c r="BG408" s="98" t="s">
        <v>397</v>
      </c>
      <c r="BH408" s="98" t="s">
        <v>397</v>
      </c>
      <c r="BI408" s="98" t="s">
        <v>397</v>
      </c>
      <c r="BJ408" s="98" t="s">
        <v>397</v>
      </c>
      <c r="BK408" s="98" t="s">
        <v>397</v>
      </c>
      <c r="BL408" s="98" t="s">
        <v>397</v>
      </c>
      <c r="BM408" s="98" t="s">
        <v>397</v>
      </c>
      <c r="BN408" s="98" t="s">
        <v>397</v>
      </c>
      <c r="BO408" s="98" t="s">
        <v>397</v>
      </c>
      <c r="BP408" s="98" t="s">
        <v>397</v>
      </c>
      <c r="BQ408" s="98" t="s">
        <v>397</v>
      </c>
      <c r="BR408" s="98" t="s">
        <v>397</v>
      </c>
      <c r="BS408" s="98" t="s">
        <v>397</v>
      </c>
      <c r="BT408" s="98" t="s">
        <v>397</v>
      </c>
      <c r="BU408" s="98" t="s">
        <v>397</v>
      </c>
      <c r="BV408" s="98" t="s">
        <v>397</v>
      </c>
      <c r="BW408" s="98" t="s">
        <v>397</v>
      </c>
      <c r="BX408" s="98" t="s">
        <v>397</v>
      </c>
      <c r="BY408" s="98" t="s">
        <v>397</v>
      </c>
      <c r="BZ408" s="98" t="s">
        <v>397</v>
      </c>
      <c r="CA408" s="98"/>
      <c r="CB408" s="98"/>
      <c r="CC408" s="98"/>
      <c r="CD408" s="98"/>
      <c r="CE408" s="98"/>
      <c r="CF408" s="98"/>
      <c r="CG408" s="98"/>
      <c r="CH408" s="98"/>
      <c r="CI408" s="98"/>
      <c r="CJ408" s="98"/>
      <c r="CK408" s="98"/>
      <c r="CL408" s="98"/>
      <c r="CM408" s="98"/>
      <c r="CN408" s="98"/>
      <c r="CO408" s="98"/>
      <c r="CP408" s="98"/>
      <c r="CQ408" s="98"/>
      <c r="CR408" s="98"/>
      <c r="CS408" s="98"/>
      <c r="CT408" s="98"/>
      <c r="CU408" s="98"/>
      <c r="CV408" s="98"/>
      <c r="CW408" s="98"/>
      <c r="CX408" s="98"/>
      <c r="CY408" s="98"/>
      <c r="CZ408" s="98"/>
      <c r="DA408" s="98"/>
      <c r="DB408" s="98"/>
      <c r="DV408" s="368"/>
      <c r="DW408" s="368"/>
      <c r="DX408" s="368"/>
      <c r="DY408" s="368"/>
      <c r="DZ408" s="368"/>
      <c r="EA408" s="368"/>
      <c r="EB408" s="368"/>
      <c r="EC408" s="368"/>
      <c r="ED408" s="368"/>
      <c r="EE408" s="368"/>
      <c r="EF408" s="368"/>
      <c r="EG408" s="368"/>
      <c r="EH408" s="368"/>
      <c r="EI408" s="368"/>
      <c r="EJ408" s="368"/>
      <c r="EK408" s="368"/>
      <c r="EL408" s="368"/>
      <c r="EM408" s="368"/>
      <c r="EN408" s="368"/>
      <c r="EO408" s="368"/>
      <c r="EP408" s="368"/>
      <c r="EQ408" s="368"/>
      <c r="ER408" s="368"/>
      <c r="ES408" s="368"/>
      <c r="ET408" s="368"/>
      <c r="EU408" s="368"/>
      <c r="EV408" s="368"/>
      <c r="EW408" s="368"/>
      <c r="EX408" s="368"/>
      <c r="EY408" s="368"/>
      <c r="EZ408" s="368"/>
      <c r="FA408" s="368"/>
      <c r="FB408" s="368"/>
      <c r="FC408" s="368"/>
      <c r="FD408" s="368"/>
      <c r="FE408" s="368"/>
      <c r="FF408" s="368"/>
      <c r="FG408" s="368"/>
      <c r="FH408" s="368"/>
      <c r="FI408" s="368"/>
      <c r="FJ408" s="368"/>
      <c r="FK408" s="368"/>
      <c r="FL408" s="368"/>
      <c r="FM408" s="368"/>
      <c r="FN408" s="368"/>
      <c r="FO408" s="368"/>
      <c r="FP408" s="368"/>
      <c r="FQ408" s="368"/>
      <c r="FR408" s="368"/>
      <c r="FS408" s="368"/>
      <c r="FT408" s="368"/>
      <c r="FU408" s="368"/>
      <c r="FV408" s="368"/>
      <c r="FW408" s="368"/>
      <c r="FX408" s="368"/>
      <c r="FY408" s="368"/>
      <c r="FZ408" s="368"/>
      <c r="GA408" s="368"/>
      <c r="GB408" s="368"/>
      <c r="GC408" s="368"/>
      <c r="GD408" s="368"/>
      <c r="GE408" s="368"/>
      <c r="GF408" s="368"/>
      <c r="GG408" s="368"/>
      <c r="GH408" s="368"/>
      <c r="GI408" s="368"/>
      <c r="GJ408" s="368"/>
      <c r="GK408" s="368"/>
      <c r="GL408" s="368"/>
      <c r="GM408" s="368"/>
      <c r="GN408" s="368"/>
      <c r="GO408" s="368"/>
      <c r="GP408" s="368"/>
      <c r="GQ408" s="368"/>
      <c r="GR408" s="368"/>
      <c r="GS408" s="368"/>
      <c r="GT408" s="368"/>
      <c r="GU408" s="368"/>
      <c r="GV408" s="368"/>
      <c r="GW408" s="368"/>
      <c r="GX408" s="368"/>
      <c r="GY408" s="368"/>
      <c r="GZ408" s="368"/>
      <c r="HA408" s="368"/>
      <c r="HB408" s="368"/>
      <c r="HC408" s="368"/>
      <c r="HD408" s="368"/>
      <c r="HE408" s="368"/>
      <c r="HF408" s="368"/>
      <c r="HG408" s="368"/>
      <c r="HH408" s="368"/>
      <c r="HI408" s="368"/>
      <c r="HJ408" s="368"/>
      <c r="HK408" s="368"/>
      <c r="HL408" s="368"/>
      <c r="HM408" s="368"/>
      <c r="HN408" s="368"/>
      <c r="HO408" s="368"/>
      <c r="HP408" s="368"/>
      <c r="HQ408" s="368"/>
      <c r="HR408" s="368"/>
      <c r="HS408" s="368"/>
      <c r="HT408" s="368"/>
      <c r="HU408" s="368"/>
      <c r="HV408" s="368"/>
      <c r="HW408" s="368"/>
      <c r="HX408" s="368"/>
      <c r="HY408" s="368"/>
      <c r="HZ408" s="368"/>
      <c r="IA408" s="368"/>
      <c r="IB408" s="368"/>
      <c r="IC408" s="368"/>
      <c r="ID408" s="368"/>
      <c r="IE408" s="368"/>
      <c r="IF408" s="368"/>
      <c r="IG408" s="368"/>
      <c r="IH408" s="368"/>
      <c r="II408" s="368"/>
      <c r="IJ408" s="368"/>
      <c r="IK408" s="368"/>
      <c r="IL408" s="368"/>
      <c r="IM408" s="368"/>
      <c r="IN408" s="368"/>
      <c r="IO408" s="368"/>
      <c r="IP408" s="368"/>
      <c r="IQ408" s="368"/>
      <c r="IR408" s="368"/>
      <c r="IS408" s="368"/>
      <c r="IT408" s="368"/>
      <c r="IU408" s="368"/>
      <c r="IV408" s="368"/>
      <c r="IW408" s="368"/>
      <c r="IX408" s="368"/>
      <c r="IY408" s="368"/>
      <c r="IZ408" s="368"/>
      <c r="JA408" s="368"/>
      <c r="JB408" s="368"/>
      <c r="JC408" s="368"/>
      <c r="JD408" s="368"/>
      <c r="JE408" s="368"/>
      <c r="JF408" s="368"/>
      <c r="JG408" s="368"/>
      <c r="JH408" s="368"/>
      <c r="JI408" s="368"/>
      <c r="JJ408" s="368"/>
      <c r="JK408" s="368"/>
      <c r="JL408" s="368"/>
      <c r="JM408" s="368"/>
      <c r="JN408" s="368"/>
      <c r="JO408" s="368"/>
      <c r="JP408" s="368"/>
      <c r="JQ408" s="368"/>
      <c r="JR408" s="368"/>
      <c r="JS408" s="368"/>
      <c r="JT408" s="368"/>
      <c r="JU408" s="368"/>
      <c r="JV408" s="368"/>
      <c r="JW408" s="368"/>
      <c r="JX408" s="368"/>
      <c r="JY408" s="368"/>
      <c r="JZ408" s="368"/>
      <c r="KA408" s="368"/>
      <c r="KB408" s="368"/>
      <c r="KC408" s="368"/>
      <c r="KD408" s="368"/>
      <c r="KE408" s="368"/>
      <c r="KF408" s="368"/>
      <c r="KG408" s="368"/>
      <c r="KH408" s="368"/>
      <c r="KI408" s="368"/>
      <c r="KJ408" s="368"/>
      <c r="KK408" s="368"/>
      <c r="KL408" s="368"/>
      <c r="KM408" s="368"/>
      <c r="KN408" s="368"/>
      <c r="KO408" s="368"/>
      <c r="KP408" s="368"/>
      <c r="KQ408" s="368"/>
      <c r="KR408" s="368"/>
      <c r="KS408" s="368"/>
      <c r="KT408" s="368"/>
      <c r="KU408" s="368"/>
      <c r="KV408" s="368"/>
      <c r="KW408" s="368"/>
      <c r="KX408" s="368"/>
      <c r="LH408" s="368"/>
      <c r="LI408" s="368"/>
      <c r="LJ408" s="368"/>
      <c r="LK408" s="368"/>
      <c r="LL408" s="368"/>
      <c r="LM408" s="368"/>
      <c r="LN408" s="368"/>
      <c r="LO408" s="368"/>
      <c r="LP408" s="368"/>
      <c r="LQ408" s="368"/>
      <c r="LR408" s="368"/>
      <c r="LS408" s="368"/>
      <c r="LT408" s="368"/>
      <c r="LU408" s="368"/>
      <c r="LV408" s="368"/>
      <c r="LW408" s="368"/>
      <c r="LX408" s="368"/>
      <c r="LY408" s="368"/>
      <c r="LZ408" s="368"/>
      <c r="MA408" s="368"/>
      <c r="MB408" s="368"/>
      <c r="MC408" s="368"/>
      <c r="MD408" s="368"/>
      <c r="ME408" s="368"/>
      <c r="MF408" s="368"/>
      <c r="MG408" s="368"/>
      <c r="MH408" s="368"/>
      <c r="MI408" s="368"/>
      <c r="MJ408" s="368"/>
      <c r="MK408" s="368"/>
      <c r="ML408" s="368"/>
      <c r="MM408" s="368"/>
      <c r="MN408" s="368"/>
      <c r="MO408" s="368"/>
      <c r="MP408" s="368"/>
      <c r="MQ408" s="368"/>
      <c r="MR408" s="368"/>
      <c r="MS408" s="368"/>
      <c r="MT408" s="368"/>
      <c r="MU408" s="368"/>
      <c r="MV408" s="368"/>
      <c r="MW408" s="368"/>
      <c r="MX408" s="368"/>
      <c r="MY408" s="368"/>
      <c r="MZ408" s="368"/>
      <c r="NA408" s="368"/>
      <c r="NB408" s="368"/>
      <c r="NC408" s="368"/>
      <c r="ND408" s="368"/>
      <c r="NE408" s="368"/>
      <c r="NF408" s="368"/>
      <c r="NG408" s="368"/>
      <c r="NH408" s="368"/>
      <c r="NI408" s="368"/>
      <c r="NJ408" s="368"/>
      <c r="NK408" s="368"/>
      <c r="NL408" s="368"/>
      <c r="NM408" s="368"/>
      <c r="NN408" s="368"/>
      <c r="NO408" s="368"/>
      <c r="NP408" s="368"/>
      <c r="NQ408" s="368"/>
      <c r="NR408" s="368"/>
      <c r="NS408" s="368"/>
      <c r="NT408" s="368"/>
      <c r="NU408" s="368"/>
      <c r="NV408" s="368"/>
      <c r="NW408" s="368"/>
      <c r="NX408" s="368"/>
      <c r="NY408" s="368"/>
      <c r="NZ408" s="368"/>
      <c r="OA408" s="368"/>
      <c r="OB408" s="368"/>
      <c r="OC408" s="368"/>
      <c r="OD408" s="368"/>
      <c r="OE408" s="368"/>
      <c r="OF408" s="368"/>
      <c r="OG408" s="368"/>
      <c r="OH408" s="368"/>
      <c r="OI408" s="368"/>
      <c r="OJ408" s="368"/>
      <c r="OK408" s="368"/>
      <c r="OL408" s="368"/>
      <c r="OM408" s="368"/>
      <c r="ON408" s="368"/>
      <c r="OO408" s="368"/>
      <c r="OP408" s="368"/>
      <c r="OQ408" s="368"/>
      <c r="OR408" s="368"/>
      <c r="OS408" s="368"/>
      <c r="OT408" s="368"/>
      <c r="OU408" s="368"/>
      <c r="OV408" s="368"/>
      <c r="OW408" s="368"/>
      <c r="OX408" s="368"/>
      <c r="OY408" s="368"/>
      <c r="OZ408" s="368"/>
      <c r="PA408" s="368"/>
      <c r="PB408" s="368"/>
      <c r="PC408" s="368"/>
      <c r="PD408" s="368"/>
      <c r="PE408" s="368"/>
      <c r="PF408" s="368"/>
      <c r="PG408" s="368"/>
      <c r="PH408" s="368"/>
      <c r="PI408" s="368"/>
      <c r="PJ408" s="368"/>
      <c r="PK408" s="368"/>
      <c r="PL408" s="368"/>
      <c r="PM408" s="368"/>
      <c r="PN408" s="368"/>
      <c r="PO408" s="368"/>
      <c r="PP408" s="368"/>
      <c r="PQ408" s="368"/>
      <c r="PR408" s="368"/>
      <c r="PS408" s="368"/>
      <c r="PT408" s="368"/>
      <c r="PU408" s="368"/>
      <c r="PV408" s="368"/>
      <c r="PW408" s="368"/>
      <c r="PX408" s="368"/>
      <c r="PY408" s="368"/>
      <c r="PZ408" s="368"/>
      <c r="QA408" s="368"/>
      <c r="QB408" s="368"/>
      <c r="QC408" s="368"/>
      <c r="QD408" s="368"/>
      <c r="QE408" s="368"/>
      <c r="QF408" s="368"/>
      <c r="QG408" s="368"/>
      <c r="QH408" s="368"/>
      <c r="QI408" s="368"/>
      <c r="QJ408" s="368"/>
      <c r="QK408" s="368"/>
      <c r="QL408" s="368"/>
      <c r="QM408" s="368"/>
      <c r="QN408" s="368"/>
      <c r="QO408" s="368"/>
      <c r="QP408" s="368"/>
      <c r="QQ408" s="368"/>
      <c r="QR408" s="368"/>
      <c r="QS408" s="368"/>
      <c r="QT408" s="368"/>
      <c r="QU408" s="368"/>
      <c r="QV408" s="368"/>
      <c r="QW408" s="368"/>
      <c r="QX408" s="368"/>
      <c r="QY408" s="368"/>
      <c r="QZ408" s="368"/>
      <c r="RA408" s="368"/>
      <c r="RB408" s="368"/>
      <c r="RC408" s="368"/>
      <c r="RD408" s="368"/>
      <c r="RE408" s="368"/>
      <c r="RF408" s="368"/>
      <c r="RG408" s="368"/>
      <c r="RH408" s="368"/>
      <c r="RI408" s="368"/>
      <c r="RJ408" s="368"/>
      <c r="RK408" s="368"/>
      <c r="RL408" s="368"/>
      <c r="RM408" s="368"/>
      <c r="RN408" s="368"/>
      <c r="RO408" s="368"/>
      <c r="RP408" s="368"/>
      <c r="RQ408" s="368"/>
      <c r="RR408" s="368"/>
      <c r="RS408" s="368"/>
      <c r="RT408" s="368"/>
      <c r="RU408" s="368"/>
      <c r="RV408" s="368"/>
      <c r="RW408" s="368"/>
      <c r="RX408" s="368"/>
      <c r="RY408" s="368"/>
      <c r="RZ408" s="368"/>
      <c r="SA408" s="368"/>
      <c r="SB408" s="368"/>
      <c r="SC408" s="368"/>
      <c r="SD408" s="368"/>
      <c r="SE408" s="368"/>
      <c r="SF408" s="368"/>
      <c r="SG408" s="368"/>
    </row>
    <row r="409" spans="1:501">
      <c r="A409" s="368"/>
      <c r="B409" s="368"/>
      <c r="C409" s="368"/>
      <c r="D409" s="368"/>
      <c r="E409" s="368"/>
      <c r="F409" s="368"/>
      <c r="G409" s="368"/>
      <c r="H409" s="368"/>
      <c r="I409" s="368"/>
      <c r="J409" s="368"/>
      <c r="K409" s="368"/>
      <c r="L409" s="368"/>
      <c r="M409" s="368"/>
      <c r="N409" s="368"/>
      <c r="O409" s="385"/>
      <c r="P409" s="368"/>
      <c r="Q409" s="368"/>
      <c r="R409" s="368"/>
      <c r="S409" s="368"/>
      <c r="T409" s="368"/>
      <c r="U409" s="368"/>
      <c r="V409" s="368"/>
      <c r="W409" s="368"/>
      <c r="X409" s="368"/>
      <c r="Y409" s="368"/>
      <c r="Z409" s="368"/>
      <c r="AA409" s="368"/>
      <c r="AB409" s="368"/>
      <c r="AC409" s="368"/>
      <c r="AD409" s="368"/>
      <c r="AE409" s="368"/>
      <c r="AF409" s="368"/>
      <c r="AG409" s="368"/>
      <c r="AH409" s="98" t="s">
        <v>397</v>
      </c>
      <c r="AI409" s="98" t="s">
        <v>397</v>
      </c>
      <c r="AJ409" s="98" t="s">
        <v>397</v>
      </c>
      <c r="AK409" s="98" t="s">
        <v>397</v>
      </c>
      <c r="AL409" s="98" t="s">
        <v>397</v>
      </c>
      <c r="AM409" s="98" t="s">
        <v>397</v>
      </c>
      <c r="AN409" s="98" t="s">
        <v>397</v>
      </c>
      <c r="AO409" s="98" t="s">
        <v>397</v>
      </c>
      <c r="AP409" s="98" t="s">
        <v>397</v>
      </c>
      <c r="AQ409" s="98" t="s">
        <v>397</v>
      </c>
      <c r="AR409" s="98" t="s">
        <v>397</v>
      </c>
      <c r="AS409" s="98" t="s">
        <v>397</v>
      </c>
      <c r="AT409" s="98" t="s">
        <v>397</v>
      </c>
      <c r="AU409" s="98" t="s">
        <v>397</v>
      </c>
      <c r="AV409" s="98" t="s">
        <v>397</v>
      </c>
      <c r="AW409" s="98" t="s">
        <v>397</v>
      </c>
      <c r="AX409" s="98" t="s">
        <v>397</v>
      </c>
      <c r="AY409" s="98" t="s">
        <v>397</v>
      </c>
      <c r="AZ409" s="98" t="s">
        <v>397</v>
      </c>
      <c r="BA409" s="98" t="s">
        <v>397</v>
      </c>
      <c r="BB409" s="98" t="s">
        <v>397</v>
      </c>
      <c r="BC409" s="98" t="s">
        <v>397</v>
      </c>
      <c r="BD409" s="98" t="s">
        <v>397</v>
      </c>
      <c r="BE409" s="98" t="s">
        <v>397</v>
      </c>
      <c r="BF409" s="98" t="s">
        <v>397</v>
      </c>
      <c r="BG409" s="98" t="s">
        <v>397</v>
      </c>
      <c r="BH409" s="98" t="s">
        <v>397</v>
      </c>
      <c r="BI409" s="98" t="s">
        <v>397</v>
      </c>
      <c r="BJ409" s="98" t="s">
        <v>397</v>
      </c>
      <c r="BK409" s="98" t="s">
        <v>397</v>
      </c>
      <c r="BL409" s="98" t="s">
        <v>397</v>
      </c>
      <c r="BM409" s="98" t="s">
        <v>397</v>
      </c>
      <c r="BN409" s="98" t="s">
        <v>397</v>
      </c>
      <c r="BO409" s="98" t="s">
        <v>397</v>
      </c>
      <c r="BP409" s="98" t="s">
        <v>397</v>
      </c>
      <c r="BQ409" s="98" t="s">
        <v>397</v>
      </c>
      <c r="BR409" s="98" t="s">
        <v>397</v>
      </c>
      <c r="BS409" s="98" t="s">
        <v>397</v>
      </c>
      <c r="BT409" s="98" t="s">
        <v>397</v>
      </c>
      <c r="BU409" s="98" t="s">
        <v>397</v>
      </c>
      <c r="BV409" s="98" t="s">
        <v>397</v>
      </c>
      <c r="BW409" s="98" t="s">
        <v>397</v>
      </c>
      <c r="BX409" s="98" t="s">
        <v>397</v>
      </c>
      <c r="BY409" s="98" t="s">
        <v>397</v>
      </c>
      <c r="BZ409" s="98" t="s">
        <v>397</v>
      </c>
      <c r="CA409" s="98"/>
      <c r="CB409" s="98"/>
      <c r="CC409" s="98"/>
      <c r="CD409" s="98"/>
      <c r="CE409" s="98"/>
      <c r="CF409" s="98"/>
      <c r="CG409" s="98"/>
      <c r="CH409" s="98"/>
      <c r="CI409" s="98"/>
      <c r="CJ409" s="98"/>
      <c r="CK409" s="98"/>
      <c r="CL409" s="98"/>
      <c r="CM409" s="98"/>
      <c r="CN409" s="98"/>
      <c r="CO409" s="98"/>
      <c r="CP409" s="98"/>
      <c r="CQ409" s="98"/>
      <c r="CR409" s="98"/>
      <c r="CS409" s="98"/>
      <c r="CT409" s="98"/>
      <c r="CU409" s="98"/>
      <c r="CV409" s="98"/>
      <c r="CW409" s="98"/>
      <c r="CX409" s="98"/>
      <c r="CY409" s="98"/>
      <c r="CZ409" s="98"/>
      <c r="DA409" s="98"/>
      <c r="DB409" s="98"/>
      <c r="DV409" s="368"/>
      <c r="DW409" s="368"/>
      <c r="DX409" s="368"/>
      <c r="DY409" s="368"/>
      <c r="DZ409" s="368"/>
      <c r="EA409" s="368"/>
      <c r="EB409" s="368"/>
      <c r="EC409" s="368"/>
      <c r="ED409" s="368"/>
      <c r="EE409" s="368"/>
      <c r="EF409" s="368"/>
      <c r="EG409" s="368"/>
      <c r="EH409" s="368"/>
      <c r="EI409" s="368"/>
      <c r="EJ409" s="368"/>
      <c r="EK409" s="368"/>
      <c r="EL409" s="368"/>
      <c r="EM409" s="368"/>
      <c r="EN409" s="368"/>
      <c r="EO409" s="368"/>
      <c r="EP409" s="368"/>
      <c r="EQ409" s="368"/>
      <c r="ER409" s="368"/>
      <c r="ES409" s="368"/>
      <c r="ET409" s="368"/>
      <c r="EU409" s="368"/>
      <c r="EV409" s="368"/>
      <c r="EW409" s="368"/>
      <c r="EX409" s="368"/>
      <c r="EY409" s="368"/>
      <c r="EZ409" s="368"/>
      <c r="FA409" s="368"/>
      <c r="FB409" s="368"/>
      <c r="FC409" s="368"/>
      <c r="FD409" s="368"/>
      <c r="FE409" s="368"/>
      <c r="FF409" s="368"/>
      <c r="FG409" s="368"/>
      <c r="FH409" s="368"/>
      <c r="FI409" s="368"/>
      <c r="FJ409" s="368"/>
      <c r="FK409" s="368"/>
      <c r="FL409" s="368"/>
      <c r="FM409" s="368"/>
      <c r="FN409" s="368"/>
      <c r="FO409" s="368"/>
      <c r="FP409" s="368"/>
      <c r="FQ409" s="368"/>
      <c r="FR409" s="368"/>
      <c r="FS409" s="368"/>
      <c r="FT409" s="368"/>
      <c r="FU409" s="368"/>
      <c r="FV409" s="368"/>
      <c r="FW409" s="368"/>
      <c r="FX409" s="368"/>
      <c r="FY409" s="368"/>
      <c r="FZ409" s="368"/>
      <c r="GA409" s="368"/>
      <c r="GB409" s="368"/>
      <c r="GC409" s="368"/>
      <c r="GD409" s="368"/>
      <c r="GE409" s="368"/>
      <c r="GF409" s="368"/>
      <c r="GG409" s="368"/>
      <c r="GH409" s="368"/>
      <c r="GI409" s="368"/>
      <c r="GJ409" s="368"/>
      <c r="GK409" s="368"/>
      <c r="GL409" s="368"/>
      <c r="GM409" s="368"/>
      <c r="GN409" s="368"/>
      <c r="GO409" s="368"/>
      <c r="GP409" s="368"/>
      <c r="GQ409" s="368"/>
      <c r="GR409" s="368"/>
      <c r="GS409" s="368"/>
      <c r="GT409" s="368"/>
      <c r="GU409" s="368"/>
      <c r="GV409" s="368"/>
      <c r="GW409" s="368"/>
      <c r="GX409" s="368"/>
      <c r="GY409" s="368"/>
      <c r="GZ409" s="368"/>
      <c r="HA409" s="368"/>
      <c r="HB409" s="368"/>
      <c r="HC409" s="368"/>
      <c r="HD409" s="368"/>
      <c r="HE409" s="368"/>
      <c r="HF409" s="368"/>
      <c r="HG409" s="368"/>
      <c r="HH409" s="368"/>
      <c r="HI409" s="368"/>
      <c r="HJ409" s="368"/>
      <c r="HK409" s="368"/>
      <c r="HL409" s="368"/>
      <c r="HM409" s="368"/>
      <c r="HN409" s="368"/>
      <c r="HO409" s="368"/>
      <c r="HP409" s="368"/>
      <c r="HQ409" s="368"/>
      <c r="HR409" s="368"/>
      <c r="HS409" s="368"/>
      <c r="HT409" s="368"/>
      <c r="HU409" s="368"/>
      <c r="HV409" s="368"/>
      <c r="HW409" s="368"/>
      <c r="HX409" s="368"/>
      <c r="HY409" s="368"/>
      <c r="HZ409" s="368"/>
      <c r="IA409" s="368"/>
      <c r="IB409" s="368"/>
      <c r="IC409" s="368"/>
      <c r="ID409" s="368"/>
      <c r="IE409" s="368"/>
      <c r="IF409" s="368"/>
      <c r="IG409" s="368"/>
      <c r="IH409" s="368"/>
      <c r="II409" s="368"/>
      <c r="IJ409" s="368"/>
      <c r="IK409" s="368"/>
      <c r="IL409" s="368"/>
      <c r="IM409" s="368"/>
      <c r="IN409" s="368"/>
      <c r="IO409" s="368"/>
      <c r="IP409" s="368"/>
      <c r="IQ409" s="368"/>
      <c r="IR409" s="368"/>
      <c r="IS409" s="368"/>
      <c r="IT409" s="368"/>
      <c r="IU409" s="368"/>
      <c r="IV409" s="368"/>
      <c r="IW409" s="368"/>
      <c r="IX409" s="368"/>
      <c r="IY409" s="368"/>
      <c r="IZ409" s="368"/>
      <c r="JA409" s="368"/>
      <c r="JB409" s="368"/>
      <c r="JC409" s="368"/>
      <c r="JD409" s="368"/>
      <c r="JE409" s="368"/>
      <c r="JF409" s="368"/>
      <c r="JG409" s="368"/>
      <c r="JH409" s="368"/>
      <c r="JI409" s="368"/>
      <c r="JJ409" s="368"/>
      <c r="JK409" s="368"/>
      <c r="JL409" s="368"/>
      <c r="JM409" s="368"/>
      <c r="JN409" s="368"/>
      <c r="JO409" s="368"/>
      <c r="JP409" s="368"/>
      <c r="JQ409" s="368"/>
      <c r="JR409" s="368"/>
      <c r="JS409" s="368"/>
      <c r="JT409" s="368"/>
      <c r="JU409" s="368"/>
      <c r="JV409" s="368"/>
      <c r="JW409" s="368"/>
      <c r="JX409" s="368"/>
      <c r="JY409" s="368"/>
      <c r="JZ409" s="368"/>
      <c r="KA409" s="368"/>
      <c r="KB409" s="368"/>
      <c r="KC409" s="368"/>
      <c r="KD409" s="368"/>
      <c r="KE409" s="368"/>
      <c r="KF409" s="368"/>
      <c r="KG409" s="368"/>
      <c r="KH409" s="368"/>
      <c r="KI409" s="368"/>
      <c r="KJ409" s="368"/>
      <c r="KK409" s="368"/>
      <c r="KL409" s="368"/>
      <c r="KM409" s="368"/>
      <c r="KN409" s="368"/>
      <c r="KO409" s="368"/>
      <c r="KP409" s="368"/>
      <c r="KQ409" s="368"/>
      <c r="KR409" s="368"/>
      <c r="KS409" s="368"/>
      <c r="KT409" s="368"/>
      <c r="KU409" s="368"/>
      <c r="KV409" s="368"/>
      <c r="KW409" s="368"/>
      <c r="KX409" s="368"/>
      <c r="LH409" s="368"/>
      <c r="LI409" s="368"/>
      <c r="LJ409" s="368"/>
      <c r="LK409" s="368"/>
      <c r="LL409" s="368"/>
      <c r="LM409" s="368"/>
      <c r="LN409" s="368"/>
      <c r="LO409" s="368"/>
      <c r="LP409" s="368"/>
      <c r="LQ409" s="368"/>
      <c r="LR409" s="368"/>
      <c r="LS409" s="368"/>
      <c r="LT409" s="368"/>
      <c r="LU409" s="368"/>
      <c r="LV409" s="368"/>
      <c r="LW409" s="368"/>
      <c r="LX409" s="368"/>
      <c r="LY409" s="368"/>
      <c r="LZ409" s="368"/>
      <c r="MA409" s="368"/>
      <c r="MB409" s="368"/>
      <c r="MC409" s="368"/>
      <c r="MD409" s="368"/>
      <c r="ME409" s="368"/>
      <c r="MF409" s="368"/>
      <c r="MG409" s="368"/>
      <c r="MH409" s="368"/>
      <c r="MI409" s="368"/>
      <c r="MJ409" s="368"/>
      <c r="MK409" s="368"/>
      <c r="ML409" s="368"/>
      <c r="MM409" s="368"/>
      <c r="MN409" s="368"/>
      <c r="MO409" s="368"/>
      <c r="MP409" s="368"/>
      <c r="MQ409" s="368"/>
      <c r="MR409" s="368"/>
      <c r="MS409" s="368"/>
      <c r="MT409" s="368"/>
      <c r="MU409" s="368"/>
      <c r="MV409" s="368"/>
      <c r="MW409" s="368"/>
      <c r="MX409" s="368"/>
      <c r="MY409" s="368"/>
      <c r="MZ409" s="368"/>
      <c r="NA409" s="368"/>
      <c r="NB409" s="368"/>
      <c r="NC409" s="368"/>
      <c r="ND409" s="368"/>
      <c r="NE409" s="368"/>
      <c r="NF409" s="368"/>
      <c r="NG409" s="368"/>
      <c r="NH409" s="368"/>
      <c r="NI409" s="368"/>
      <c r="NJ409" s="368"/>
      <c r="NK409" s="368"/>
      <c r="NL409" s="368"/>
      <c r="NM409" s="368"/>
      <c r="NN409" s="368"/>
      <c r="NO409" s="368"/>
      <c r="NP409" s="368"/>
      <c r="NQ409" s="368"/>
      <c r="NR409" s="368"/>
      <c r="NS409" s="368"/>
      <c r="NT409" s="368"/>
      <c r="NU409" s="368"/>
      <c r="NV409" s="368"/>
      <c r="NW409" s="368"/>
      <c r="NX409" s="368"/>
      <c r="NY409" s="368"/>
      <c r="NZ409" s="368"/>
      <c r="OA409" s="368"/>
      <c r="OB409" s="368"/>
      <c r="OC409" s="368"/>
      <c r="OD409" s="368"/>
      <c r="OE409" s="368"/>
      <c r="OF409" s="368"/>
      <c r="OG409" s="368"/>
      <c r="OH409" s="368"/>
      <c r="OI409" s="368"/>
      <c r="OJ409" s="368"/>
      <c r="OK409" s="368"/>
      <c r="OL409" s="368"/>
      <c r="OM409" s="368"/>
      <c r="ON409" s="368"/>
      <c r="OO409" s="368"/>
      <c r="OP409" s="368"/>
      <c r="OQ409" s="368"/>
      <c r="OR409" s="368"/>
      <c r="OS409" s="368"/>
      <c r="OT409" s="368"/>
      <c r="OU409" s="368"/>
      <c r="OV409" s="368"/>
      <c r="OW409" s="368"/>
      <c r="OX409" s="368"/>
      <c r="OY409" s="368"/>
      <c r="OZ409" s="368"/>
      <c r="PA409" s="368"/>
      <c r="PB409" s="368"/>
      <c r="PC409" s="368"/>
      <c r="PD409" s="368"/>
      <c r="PE409" s="368"/>
      <c r="PF409" s="368"/>
      <c r="PG409" s="368"/>
      <c r="PH409" s="368"/>
      <c r="PI409" s="368"/>
      <c r="PJ409" s="368"/>
      <c r="PK409" s="368"/>
      <c r="PL409" s="368"/>
      <c r="PM409" s="368"/>
      <c r="PN409" s="368"/>
      <c r="PO409" s="368"/>
      <c r="PP409" s="368"/>
      <c r="PQ409" s="368"/>
      <c r="PR409" s="368"/>
      <c r="PS409" s="368"/>
      <c r="PT409" s="368"/>
      <c r="PU409" s="368"/>
      <c r="PV409" s="368"/>
      <c r="PW409" s="368"/>
      <c r="PX409" s="368"/>
      <c r="PY409" s="368"/>
      <c r="PZ409" s="368"/>
      <c r="QA409" s="368"/>
      <c r="QB409" s="368"/>
      <c r="QC409" s="368"/>
      <c r="QD409" s="368"/>
      <c r="QE409" s="368"/>
      <c r="QF409" s="368"/>
      <c r="QG409" s="368"/>
      <c r="QH409" s="368"/>
      <c r="QI409" s="368"/>
      <c r="QJ409" s="368"/>
      <c r="QK409" s="368"/>
      <c r="QL409" s="368"/>
      <c r="QM409" s="368"/>
      <c r="QN409" s="368"/>
      <c r="QO409" s="368"/>
      <c r="QP409" s="368"/>
      <c r="QQ409" s="368"/>
      <c r="QR409" s="368"/>
      <c r="QS409" s="368"/>
      <c r="QT409" s="368"/>
      <c r="QU409" s="368"/>
      <c r="QV409" s="368"/>
      <c r="QW409" s="368"/>
      <c r="QX409" s="368"/>
      <c r="QY409" s="368"/>
      <c r="QZ409" s="368"/>
      <c r="RA409" s="368"/>
      <c r="RB409" s="368"/>
      <c r="RC409" s="368"/>
      <c r="RD409" s="368"/>
      <c r="RE409" s="368"/>
      <c r="RF409" s="368"/>
      <c r="RG409" s="368"/>
      <c r="RH409" s="368"/>
      <c r="RI409" s="368"/>
      <c r="RJ409" s="368"/>
      <c r="RK409" s="368"/>
      <c r="RL409" s="368"/>
      <c r="RM409" s="368"/>
      <c r="RN409" s="368"/>
      <c r="RO409" s="368"/>
      <c r="RP409" s="368"/>
      <c r="RQ409" s="368"/>
      <c r="RR409" s="368"/>
      <c r="RS409" s="368"/>
      <c r="RT409" s="368"/>
      <c r="RU409" s="368"/>
      <c r="RV409" s="368"/>
      <c r="RW409" s="368"/>
      <c r="RX409" s="368"/>
      <c r="RY409" s="368"/>
      <c r="RZ409" s="368"/>
      <c r="SA409" s="368"/>
      <c r="SB409" s="368"/>
      <c r="SC409" s="368"/>
      <c r="SD409" s="368"/>
      <c r="SE409" s="368"/>
      <c r="SF409" s="368"/>
      <c r="SG409" s="368"/>
    </row>
    <row r="410" spans="1:501">
      <c r="A410" s="368"/>
      <c r="B410" s="368"/>
      <c r="C410" s="368"/>
      <c r="D410" s="368"/>
      <c r="E410" s="368"/>
      <c r="F410" s="368"/>
      <c r="G410" s="368"/>
      <c r="H410" s="368"/>
      <c r="I410" s="368"/>
      <c r="J410" s="368"/>
      <c r="K410" s="368"/>
      <c r="L410" s="368"/>
      <c r="M410" s="368"/>
      <c r="N410" s="368"/>
      <c r="O410" s="385"/>
      <c r="P410" s="368"/>
      <c r="Q410" s="368"/>
      <c r="R410" s="368"/>
      <c r="S410" s="368"/>
      <c r="T410" s="368"/>
      <c r="U410" s="368"/>
      <c r="V410" s="368"/>
      <c r="W410" s="368"/>
      <c r="X410" s="368"/>
      <c r="Y410" s="368"/>
      <c r="Z410" s="368"/>
      <c r="AA410" s="368"/>
      <c r="AB410" s="368"/>
      <c r="AC410" s="368"/>
      <c r="AD410" s="368"/>
      <c r="AE410" s="368"/>
      <c r="AF410" s="368"/>
      <c r="AG410" s="368"/>
      <c r="AH410" s="98" t="s">
        <v>397</v>
      </c>
      <c r="AI410" s="98" t="s">
        <v>397</v>
      </c>
      <c r="AJ410" s="98" t="s">
        <v>397</v>
      </c>
      <c r="AK410" s="98" t="s">
        <v>397</v>
      </c>
      <c r="AL410" s="98" t="s">
        <v>397</v>
      </c>
      <c r="AM410" s="98" t="s">
        <v>397</v>
      </c>
      <c r="AN410" s="98" t="s">
        <v>397</v>
      </c>
      <c r="AO410" s="98" t="s">
        <v>397</v>
      </c>
      <c r="AP410" s="98" t="s">
        <v>397</v>
      </c>
      <c r="AQ410" s="98" t="s">
        <v>397</v>
      </c>
      <c r="AR410" s="98" t="s">
        <v>397</v>
      </c>
      <c r="AS410" s="98" t="s">
        <v>397</v>
      </c>
      <c r="AT410" s="98" t="s">
        <v>397</v>
      </c>
      <c r="AU410" s="98" t="s">
        <v>397</v>
      </c>
      <c r="AV410" s="98" t="s">
        <v>397</v>
      </c>
      <c r="AW410" s="98" t="s">
        <v>397</v>
      </c>
      <c r="AX410" s="98" t="s">
        <v>397</v>
      </c>
      <c r="AY410" s="98" t="s">
        <v>397</v>
      </c>
      <c r="AZ410" s="98" t="s">
        <v>397</v>
      </c>
      <c r="BA410" s="98" t="s">
        <v>397</v>
      </c>
      <c r="BB410" s="98" t="s">
        <v>397</v>
      </c>
      <c r="BC410" s="98" t="s">
        <v>397</v>
      </c>
      <c r="BD410" s="98" t="s">
        <v>397</v>
      </c>
      <c r="BE410" s="98" t="s">
        <v>397</v>
      </c>
      <c r="BF410" s="98" t="s">
        <v>397</v>
      </c>
      <c r="BG410" s="98" t="s">
        <v>397</v>
      </c>
      <c r="BH410" s="98" t="s">
        <v>397</v>
      </c>
      <c r="BI410" s="98" t="s">
        <v>397</v>
      </c>
      <c r="BJ410" s="98" t="s">
        <v>397</v>
      </c>
      <c r="BK410" s="98" t="s">
        <v>397</v>
      </c>
      <c r="BL410" s="98" t="s">
        <v>397</v>
      </c>
      <c r="BM410" s="98" t="s">
        <v>397</v>
      </c>
      <c r="BN410" s="98" t="s">
        <v>397</v>
      </c>
      <c r="BO410" s="98" t="s">
        <v>397</v>
      </c>
      <c r="BP410" s="98" t="s">
        <v>397</v>
      </c>
      <c r="BQ410" s="98" t="s">
        <v>397</v>
      </c>
      <c r="BR410" s="98" t="s">
        <v>397</v>
      </c>
      <c r="BS410" s="98" t="s">
        <v>397</v>
      </c>
      <c r="BT410" s="98" t="s">
        <v>397</v>
      </c>
      <c r="BU410" s="98" t="s">
        <v>397</v>
      </c>
      <c r="BV410" s="98" t="s">
        <v>397</v>
      </c>
      <c r="BW410" s="98" t="s">
        <v>397</v>
      </c>
      <c r="BX410" s="98" t="s">
        <v>397</v>
      </c>
      <c r="BY410" s="98" t="s">
        <v>397</v>
      </c>
      <c r="BZ410" s="98" t="s">
        <v>397</v>
      </c>
      <c r="CA410" s="98"/>
      <c r="CB410" s="98"/>
      <c r="CC410" s="98"/>
      <c r="CD410" s="98"/>
      <c r="CE410" s="98"/>
      <c r="CF410" s="98"/>
      <c r="CG410" s="98"/>
      <c r="CH410" s="98"/>
      <c r="CI410" s="98"/>
      <c r="CJ410" s="98"/>
      <c r="CK410" s="98"/>
      <c r="CL410" s="98"/>
      <c r="CM410" s="98"/>
      <c r="CN410" s="98"/>
      <c r="CO410" s="98"/>
      <c r="CP410" s="98"/>
      <c r="CQ410" s="98"/>
      <c r="CR410" s="98"/>
      <c r="CS410" s="98"/>
      <c r="CT410" s="98"/>
      <c r="CU410" s="98"/>
      <c r="CV410" s="98"/>
      <c r="CW410" s="98"/>
      <c r="CX410" s="98"/>
      <c r="CY410" s="98"/>
      <c r="CZ410" s="98"/>
      <c r="DA410" s="98"/>
      <c r="DB410" s="98"/>
      <c r="DV410" s="368"/>
      <c r="DW410" s="368"/>
      <c r="DX410" s="368"/>
      <c r="DY410" s="368"/>
      <c r="DZ410" s="368"/>
      <c r="EA410" s="368"/>
      <c r="EB410" s="368"/>
      <c r="EC410" s="368"/>
      <c r="ED410" s="368"/>
      <c r="EE410" s="368"/>
      <c r="EF410" s="368"/>
      <c r="EG410" s="368"/>
      <c r="EH410" s="368"/>
      <c r="EI410" s="368"/>
      <c r="EJ410" s="368"/>
      <c r="EK410" s="368"/>
      <c r="EL410" s="368"/>
      <c r="EM410" s="368"/>
      <c r="EN410" s="368"/>
      <c r="EO410" s="368"/>
      <c r="EP410" s="368"/>
      <c r="EQ410" s="368"/>
      <c r="ER410" s="368"/>
      <c r="ES410" s="368"/>
      <c r="ET410" s="368"/>
      <c r="EU410" s="368"/>
      <c r="EV410" s="368"/>
      <c r="EW410" s="368"/>
      <c r="EX410" s="368"/>
      <c r="EY410" s="368"/>
      <c r="EZ410" s="368"/>
      <c r="FA410" s="368"/>
      <c r="FB410" s="368"/>
      <c r="FC410" s="368"/>
      <c r="FD410" s="368"/>
      <c r="FE410" s="368"/>
      <c r="FF410" s="368"/>
      <c r="FG410" s="368"/>
      <c r="FH410" s="368"/>
      <c r="FI410" s="368"/>
      <c r="FJ410" s="368"/>
      <c r="FK410" s="368"/>
      <c r="FL410" s="368"/>
      <c r="FM410" s="368"/>
      <c r="FN410" s="368"/>
      <c r="FO410" s="368"/>
      <c r="FP410" s="368"/>
      <c r="FQ410" s="368"/>
      <c r="FR410" s="368"/>
      <c r="FS410" s="368"/>
      <c r="FT410" s="368"/>
      <c r="FU410" s="368"/>
      <c r="FV410" s="368"/>
      <c r="FW410" s="368"/>
      <c r="FX410" s="368"/>
      <c r="FY410" s="368"/>
      <c r="FZ410" s="368"/>
      <c r="GA410" s="368"/>
      <c r="GB410" s="368"/>
      <c r="GC410" s="368"/>
      <c r="GD410" s="368"/>
      <c r="GE410" s="368"/>
      <c r="GF410" s="368"/>
      <c r="GG410" s="368"/>
      <c r="GH410" s="368"/>
      <c r="GI410" s="368"/>
      <c r="GJ410" s="368"/>
      <c r="GK410" s="368"/>
      <c r="GL410" s="368"/>
      <c r="GM410" s="368"/>
      <c r="GN410" s="368"/>
      <c r="GO410" s="368"/>
      <c r="GP410" s="368"/>
      <c r="GQ410" s="368"/>
      <c r="GR410" s="368"/>
      <c r="GS410" s="368"/>
      <c r="GT410" s="368"/>
      <c r="GU410" s="368"/>
      <c r="GV410" s="368"/>
      <c r="GW410" s="368"/>
      <c r="GX410" s="368"/>
      <c r="GY410" s="368"/>
      <c r="GZ410" s="368"/>
      <c r="HA410" s="368"/>
      <c r="HB410" s="368"/>
      <c r="HC410" s="368"/>
      <c r="HD410" s="368"/>
      <c r="HE410" s="368"/>
      <c r="HF410" s="368"/>
      <c r="HG410" s="368"/>
      <c r="HH410" s="368"/>
      <c r="HI410" s="368"/>
      <c r="HJ410" s="368"/>
      <c r="HK410" s="368"/>
      <c r="HL410" s="368"/>
      <c r="HM410" s="368"/>
      <c r="HN410" s="368"/>
      <c r="HO410" s="368"/>
      <c r="HP410" s="368"/>
      <c r="HQ410" s="368"/>
      <c r="HR410" s="368"/>
      <c r="HS410" s="368"/>
      <c r="HT410" s="368"/>
      <c r="HU410" s="368"/>
      <c r="HV410" s="368"/>
      <c r="HW410" s="368"/>
      <c r="HX410" s="368"/>
      <c r="HY410" s="368"/>
      <c r="HZ410" s="368"/>
      <c r="IA410" s="368"/>
      <c r="IB410" s="368"/>
      <c r="IC410" s="368"/>
      <c r="ID410" s="368"/>
      <c r="IE410" s="368"/>
      <c r="IF410" s="368"/>
      <c r="IG410" s="368"/>
      <c r="IH410" s="368"/>
      <c r="II410" s="368"/>
      <c r="IJ410" s="368"/>
      <c r="IK410" s="368"/>
      <c r="IL410" s="368"/>
      <c r="IM410" s="368"/>
      <c r="IN410" s="368"/>
      <c r="IO410" s="368"/>
      <c r="IP410" s="368"/>
      <c r="IQ410" s="368"/>
      <c r="IR410" s="368"/>
      <c r="IS410" s="368"/>
      <c r="IT410" s="368"/>
      <c r="IU410" s="368"/>
      <c r="IV410" s="368"/>
      <c r="IW410" s="368"/>
      <c r="IX410" s="368"/>
      <c r="IY410" s="368"/>
      <c r="IZ410" s="368"/>
      <c r="JA410" s="368"/>
      <c r="JB410" s="368"/>
      <c r="JC410" s="368"/>
      <c r="JD410" s="368"/>
      <c r="JE410" s="368"/>
      <c r="JF410" s="368"/>
      <c r="JG410" s="368"/>
      <c r="JH410" s="368"/>
      <c r="JI410" s="368"/>
      <c r="JJ410" s="368"/>
      <c r="JK410" s="368"/>
      <c r="JL410" s="368"/>
      <c r="JM410" s="368"/>
      <c r="JN410" s="368"/>
      <c r="JO410" s="368"/>
      <c r="JP410" s="368"/>
      <c r="JQ410" s="368"/>
      <c r="JR410" s="368"/>
      <c r="JS410" s="368"/>
      <c r="JT410" s="368"/>
      <c r="JU410" s="368"/>
      <c r="JV410" s="368"/>
      <c r="JW410" s="368"/>
      <c r="JX410" s="368"/>
      <c r="JY410" s="368"/>
      <c r="JZ410" s="368"/>
      <c r="KA410" s="368"/>
      <c r="KB410" s="368"/>
      <c r="KC410" s="368"/>
      <c r="KD410" s="368"/>
      <c r="KE410" s="368"/>
      <c r="KF410" s="368"/>
      <c r="KG410" s="368"/>
      <c r="KH410" s="368"/>
      <c r="KI410" s="368"/>
      <c r="KJ410" s="368"/>
      <c r="KK410" s="368"/>
      <c r="KL410" s="368"/>
      <c r="KM410" s="368"/>
      <c r="KN410" s="368"/>
      <c r="KO410" s="368"/>
      <c r="KP410" s="368"/>
      <c r="KQ410" s="368"/>
      <c r="KR410" s="368"/>
      <c r="KS410" s="368"/>
      <c r="KT410" s="368"/>
      <c r="KU410" s="368"/>
      <c r="KV410" s="368"/>
      <c r="KW410" s="368"/>
      <c r="KX410" s="368"/>
      <c r="LH410" s="368"/>
      <c r="LI410" s="368"/>
      <c r="LJ410" s="368"/>
      <c r="LK410" s="368"/>
      <c r="LL410" s="368"/>
      <c r="LM410" s="368"/>
      <c r="LN410" s="368"/>
      <c r="LO410" s="368"/>
      <c r="LP410" s="368"/>
      <c r="LQ410" s="368"/>
      <c r="LR410" s="368"/>
      <c r="LS410" s="368"/>
      <c r="LT410" s="368"/>
      <c r="LU410" s="368"/>
      <c r="LV410" s="368"/>
      <c r="LW410" s="368"/>
      <c r="LX410" s="368"/>
      <c r="LY410" s="368"/>
      <c r="LZ410" s="368"/>
      <c r="MA410" s="368"/>
      <c r="MB410" s="368"/>
      <c r="MC410" s="368"/>
      <c r="MD410" s="368"/>
      <c r="ME410" s="368"/>
      <c r="MF410" s="368"/>
      <c r="MG410" s="368"/>
      <c r="MH410" s="368"/>
      <c r="MI410" s="368"/>
      <c r="MJ410" s="368"/>
      <c r="MK410" s="368"/>
      <c r="ML410" s="368"/>
      <c r="MM410" s="368"/>
      <c r="MN410" s="368"/>
      <c r="MO410" s="368"/>
      <c r="MP410" s="368"/>
      <c r="MQ410" s="368"/>
      <c r="MR410" s="368"/>
      <c r="MS410" s="368"/>
      <c r="MT410" s="368"/>
      <c r="MU410" s="368"/>
      <c r="MV410" s="368"/>
      <c r="MW410" s="368"/>
      <c r="MX410" s="368"/>
      <c r="MY410" s="368"/>
      <c r="MZ410" s="368"/>
      <c r="NA410" s="368"/>
      <c r="NB410" s="368"/>
      <c r="NC410" s="368"/>
      <c r="ND410" s="368"/>
      <c r="NE410" s="368"/>
      <c r="NF410" s="368"/>
      <c r="NG410" s="368"/>
      <c r="NH410" s="368"/>
      <c r="NI410" s="368"/>
      <c r="NJ410" s="368"/>
      <c r="NK410" s="368"/>
      <c r="NL410" s="368"/>
      <c r="NM410" s="368"/>
      <c r="NN410" s="368"/>
      <c r="NO410" s="368"/>
      <c r="NP410" s="368"/>
      <c r="NQ410" s="368"/>
      <c r="NR410" s="368"/>
      <c r="NS410" s="368"/>
      <c r="NT410" s="368"/>
      <c r="NU410" s="368"/>
      <c r="NV410" s="368"/>
      <c r="NW410" s="368"/>
      <c r="NX410" s="368"/>
      <c r="NY410" s="368"/>
      <c r="NZ410" s="368"/>
      <c r="OA410" s="368"/>
      <c r="OB410" s="368"/>
      <c r="OC410" s="368"/>
      <c r="OD410" s="368"/>
      <c r="OE410" s="368"/>
      <c r="OF410" s="368"/>
      <c r="OG410" s="368"/>
      <c r="OH410" s="368"/>
      <c r="OI410" s="368"/>
      <c r="OJ410" s="368"/>
      <c r="OK410" s="368"/>
      <c r="OL410" s="368"/>
      <c r="OM410" s="368"/>
      <c r="ON410" s="368"/>
      <c r="OO410" s="368"/>
      <c r="OP410" s="368"/>
      <c r="OQ410" s="368"/>
      <c r="OR410" s="368"/>
      <c r="OS410" s="368"/>
      <c r="OT410" s="368"/>
      <c r="OU410" s="368"/>
      <c r="OV410" s="368"/>
      <c r="OW410" s="368"/>
      <c r="OX410" s="368"/>
      <c r="OY410" s="368"/>
      <c r="OZ410" s="368"/>
      <c r="PA410" s="368"/>
      <c r="PB410" s="368"/>
      <c r="PC410" s="368"/>
      <c r="PD410" s="368"/>
      <c r="PE410" s="368"/>
      <c r="PF410" s="368"/>
      <c r="PG410" s="368"/>
      <c r="PH410" s="368"/>
      <c r="PI410" s="368"/>
      <c r="PJ410" s="368"/>
      <c r="PK410" s="368"/>
      <c r="PL410" s="368"/>
      <c r="PM410" s="368"/>
      <c r="PN410" s="368"/>
      <c r="PO410" s="368"/>
      <c r="PP410" s="368"/>
      <c r="PQ410" s="368"/>
      <c r="PR410" s="368"/>
      <c r="PS410" s="368"/>
      <c r="PT410" s="368"/>
      <c r="PU410" s="368"/>
      <c r="PV410" s="368"/>
      <c r="PW410" s="368"/>
      <c r="PX410" s="368"/>
      <c r="PY410" s="368"/>
      <c r="PZ410" s="368"/>
      <c r="QA410" s="368"/>
      <c r="QB410" s="368"/>
      <c r="QC410" s="368"/>
      <c r="QD410" s="368"/>
      <c r="QE410" s="368"/>
      <c r="QF410" s="368"/>
      <c r="QG410" s="368"/>
      <c r="QH410" s="368"/>
      <c r="QI410" s="368"/>
      <c r="QJ410" s="368"/>
      <c r="QK410" s="368"/>
      <c r="QL410" s="368"/>
      <c r="QM410" s="368"/>
      <c r="QN410" s="368"/>
      <c r="QO410" s="368"/>
      <c r="QP410" s="368"/>
      <c r="QQ410" s="368"/>
      <c r="QR410" s="368"/>
      <c r="QS410" s="368"/>
      <c r="QT410" s="368"/>
      <c r="QU410" s="368"/>
      <c r="QV410" s="368"/>
      <c r="QW410" s="368"/>
      <c r="QX410" s="368"/>
      <c r="QY410" s="368"/>
      <c r="QZ410" s="368"/>
      <c r="RA410" s="368"/>
      <c r="RB410" s="368"/>
      <c r="RC410" s="368"/>
      <c r="RD410" s="368"/>
      <c r="RE410" s="368"/>
      <c r="RF410" s="368"/>
      <c r="RG410" s="368"/>
      <c r="RH410" s="368"/>
      <c r="RI410" s="368"/>
      <c r="RJ410" s="368"/>
      <c r="RK410" s="368"/>
      <c r="RL410" s="368"/>
      <c r="RM410" s="368"/>
      <c r="RN410" s="368"/>
      <c r="RO410" s="368"/>
      <c r="RP410" s="368"/>
      <c r="RQ410" s="368"/>
      <c r="RR410" s="368"/>
      <c r="RS410" s="368"/>
      <c r="RT410" s="368"/>
      <c r="RU410" s="368"/>
      <c r="RV410" s="368"/>
      <c r="RW410" s="368"/>
      <c r="RX410" s="368"/>
      <c r="RY410" s="368"/>
      <c r="RZ410" s="368"/>
      <c r="SA410" s="368"/>
      <c r="SB410" s="368"/>
      <c r="SC410" s="368"/>
      <c r="SD410" s="368"/>
      <c r="SE410" s="368"/>
      <c r="SF410" s="368"/>
      <c r="SG410" s="368"/>
    </row>
    <row r="411" spans="1:501">
      <c r="A411" s="368"/>
      <c r="B411" s="368"/>
      <c r="C411" s="368"/>
      <c r="D411" s="368"/>
      <c r="E411" s="368"/>
      <c r="F411" s="368"/>
      <c r="G411" s="368"/>
      <c r="H411" s="368"/>
      <c r="I411" s="368"/>
      <c r="J411" s="368"/>
      <c r="K411" s="368"/>
      <c r="L411" s="368"/>
      <c r="M411" s="368"/>
      <c r="N411" s="368"/>
      <c r="O411" s="385"/>
      <c r="P411" s="368"/>
      <c r="Q411" s="368"/>
      <c r="R411" s="368"/>
      <c r="S411" s="368"/>
      <c r="T411" s="368"/>
      <c r="U411" s="368"/>
      <c r="V411" s="368"/>
      <c r="W411" s="368"/>
      <c r="X411" s="368"/>
      <c r="Y411" s="368"/>
      <c r="Z411" s="368"/>
      <c r="AA411" s="368"/>
      <c r="AB411" s="368"/>
      <c r="AC411" s="368"/>
      <c r="AD411" s="368"/>
      <c r="AE411" s="368"/>
      <c r="AF411" s="368"/>
      <c r="AG411" s="368"/>
      <c r="AH411" s="98" t="s">
        <v>397</v>
      </c>
      <c r="AI411" s="98" t="s">
        <v>397</v>
      </c>
      <c r="AJ411" s="98" t="s">
        <v>397</v>
      </c>
      <c r="AK411" s="98" t="s">
        <v>397</v>
      </c>
      <c r="AL411" s="98" t="s">
        <v>397</v>
      </c>
      <c r="AM411" s="98" t="s">
        <v>397</v>
      </c>
      <c r="AN411" s="98" t="s">
        <v>397</v>
      </c>
      <c r="AO411" s="98" t="s">
        <v>397</v>
      </c>
      <c r="AP411" s="98" t="s">
        <v>397</v>
      </c>
      <c r="AQ411" s="98" t="s">
        <v>397</v>
      </c>
      <c r="AR411" s="98" t="s">
        <v>397</v>
      </c>
      <c r="AS411" s="98" t="s">
        <v>397</v>
      </c>
      <c r="AT411" s="98" t="s">
        <v>397</v>
      </c>
      <c r="AU411" s="98" t="s">
        <v>397</v>
      </c>
      <c r="AV411" s="98" t="s">
        <v>397</v>
      </c>
      <c r="AW411" s="98" t="s">
        <v>397</v>
      </c>
      <c r="AX411" s="98" t="s">
        <v>397</v>
      </c>
      <c r="AY411" s="98" t="s">
        <v>397</v>
      </c>
      <c r="AZ411" s="98" t="s">
        <v>397</v>
      </c>
      <c r="BA411" s="98" t="s">
        <v>397</v>
      </c>
      <c r="BB411" s="98" t="s">
        <v>397</v>
      </c>
      <c r="BC411" s="98" t="s">
        <v>397</v>
      </c>
      <c r="BD411" s="98" t="s">
        <v>397</v>
      </c>
      <c r="BE411" s="98" t="s">
        <v>397</v>
      </c>
      <c r="BF411" s="98" t="s">
        <v>397</v>
      </c>
      <c r="BG411" s="98" t="s">
        <v>397</v>
      </c>
      <c r="BH411" s="98" t="s">
        <v>397</v>
      </c>
      <c r="BI411" s="98" t="s">
        <v>397</v>
      </c>
      <c r="BJ411" s="98" t="s">
        <v>397</v>
      </c>
      <c r="BK411" s="98" t="s">
        <v>397</v>
      </c>
      <c r="BL411" s="98" t="s">
        <v>397</v>
      </c>
      <c r="BM411" s="98" t="s">
        <v>397</v>
      </c>
      <c r="BN411" s="98" t="s">
        <v>397</v>
      </c>
      <c r="BO411" s="98" t="s">
        <v>397</v>
      </c>
      <c r="BP411" s="98" t="s">
        <v>397</v>
      </c>
      <c r="BQ411" s="98" t="s">
        <v>397</v>
      </c>
      <c r="BR411" s="98" t="s">
        <v>397</v>
      </c>
      <c r="BS411" s="98" t="s">
        <v>397</v>
      </c>
      <c r="BT411" s="98" t="s">
        <v>397</v>
      </c>
      <c r="BU411" s="98" t="s">
        <v>397</v>
      </c>
      <c r="BV411" s="98" t="s">
        <v>397</v>
      </c>
      <c r="BW411" s="98" t="s">
        <v>397</v>
      </c>
      <c r="BX411" s="98" t="s">
        <v>397</v>
      </c>
      <c r="BY411" s="98" t="s">
        <v>397</v>
      </c>
      <c r="BZ411" s="98" t="s">
        <v>397</v>
      </c>
      <c r="CA411" s="98"/>
      <c r="CB411" s="98"/>
      <c r="CC411" s="98"/>
      <c r="CD411" s="98"/>
      <c r="CE411" s="98"/>
      <c r="CF411" s="98"/>
      <c r="CG411" s="98"/>
      <c r="CH411" s="98"/>
      <c r="CI411" s="98"/>
      <c r="CJ411" s="98"/>
      <c r="CK411" s="98"/>
      <c r="CL411" s="98"/>
      <c r="CM411" s="98"/>
      <c r="CN411" s="98"/>
      <c r="CO411" s="98"/>
      <c r="CP411" s="98"/>
      <c r="CQ411" s="98"/>
      <c r="CR411" s="98"/>
      <c r="CS411" s="98"/>
      <c r="CT411" s="98"/>
      <c r="CU411" s="98"/>
      <c r="CV411" s="98"/>
      <c r="CW411" s="98"/>
      <c r="CX411" s="98"/>
      <c r="CY411" s="98"/>
      <c r="CZ411" s="98"/>
      <c r="DA411" s="98"/>
      <c r="DB411" s="98"/>
      <c r="DV411" s="368"/>
      <c r="DW411" s="368"/>
      <c r="DX411" s="368"/>
      <c r="DY411" s="368"/>
      <c r="DZ411" s="368"/>
      <c r="EA411" s="368"/>
      <c r="EB411" s="368"/>
      <c r="EC411" s="368"/>
      <c r="ED411" s="368"/>
      <c r="EE411" s="368"/>
      <c r="EF411" s="368"/>
      <c r="EG411" s="368"/>
      <c r="EH411" s="368"/>
      <c r="EI411" s="368"/>
      <c r="EJ411" s="368"/>
      <c r="EK411" s="368"/>
      <c r="EL411" s="368"/>
      <c r="EM411" s="368"/>
      <c r="EN411" s="368"/>
      <c r="EO411" s="368"/>
      <c r="EP411" s="368"/>
      <c r="EQ411" s="368"/>
      <c r="ER411" s="368"/>
      <c r="ES411" s="368"/>
      <c r="ET411" s="368"/>
      <c r="EU411" s="368"/>
      <c r="EV411" s="368"/>
      <c r="EW411" s="368"/>
      <c r="EX411" s="368"/>
      <c r="EY411" s="368"/>
      <c r="EZ411" s="368"/>
      <c r="FA411" s="368"/>
      <c r="FB411" s="368"/>
      <c r="FC411" s="368"/>
      <c r="FD411" s="368"/>
      <c r="FE411" s="368"/>
      <c r="FF411" s="368"/>
      <c r="FG411" s="368"/>
      <c r="FH411" s="368"/>
      <c r="FI411" s="368"/>
      <c r="FJ411" s="368"/>
      <c r="FK411" s="368"/>
      <c r="FL411" s="368"/>
      <c r="FM411" s="368"/>
      <c r="FN411" s="368"/>
      <c r="FO411" s="368"/>
      <c r="FP411" s="368"/>
      <c r="FQ411" s="368"/>
      <c r="FR411" s="368"/>
      <c r="FS411" s="368"/>
      <c r="FT411" s="368"/>
      <c r="FU411" s="368"/>
      <c r="FV411" s="368"/>
      <c r="FW411" s="368"/>
      <c r="FX411" s="368"/>
      <c r="FY411" s="368"/>
      <c r="FZ411" s="368"/>
      <c r="GA411" s="368"/>
      <c r="GB411" s="368"/>
      <c r="GC411" s="368"/>
      <c r="GD411" s="368"/>
      <c r="GE411" s="368"/>
      <c r="GF411" s="368"/>
      <c r="GG411" s="368"/>
      <c r="GH411" s="368"/>
      <c r="GI411" s="368"/>
      <c r="GJ411" s="368"/>
      <c r="GK411" s="368"/>
      <c r="GL411" s="368"/>
      <c r="GM411" s="368"/>
      <c r="GN411" s="368"/>
      <c r="GO411" s="368"/>
      <c r="GP411" s="368"/>
      <c r="GQ411" s="368"/>
      <c r="GR411" s="368"/>
      <c r="GS411" s="368"/>
      <c r="GT411" s="368"/>
      <c r="GU411" s="368"/>
      <c r="GV411" s="368"/>
      <c r="GW411" s="368"/>
      <c r="GX411" s="368"/>
      <c r="GY411" s="368"/>
      <c r="GZ411" s="368"/>
      <c r="HA411" s="368"/>
      <c r="HB411" s="368"/>
      <c r="HC411" s="368"/>
      <c r="HD411" s="368"/>
      <c r="HE411" s="368"/>
      <c r="HF411" s="368"/>
      <c r="HG411" s="368"/>
      <c r="HH411" s="368"/>
      <c r="HI411" s="368"/>
      <c r="HJ411" s="368"/>
      <c r="HK411" s="368"/>
      <c r="HL411" s="368"/>
      <c r="HM411" s="368"/>
      <c r="HN411" s="368"/>
      <c r="HO411" s="368"/>
      <c r="HP411" s="368"/>
      <c r="HQ411" s="368"/>
      <c r="HR411" s="368"/>
      <c r="HS411" s="368"/>
      <c r="HT411" s="368"/>
      <c r="HU411" s="368"/>
      <c r="HV411" s="368"/>
      <c r="HW411" s="368"/>
      <c r="HX411" s="368"/>
      <c r="HY411" s="368"/>
      <c r="HZ411" s="368"/>
      <c r="IA411" s="368"/>
      <c r="IB411" s="368"/>
      <c r="IC411" s="368"/>
      <c r="ID411" s="368"/>
      <c r="IE411" s="368"/>
      <c r="IF411" s="368"/>
      <c r="IG411" s="368"/>
      <c r="IH411" s="368"/>
      <c r="II411" s="368"/>
      <c r="IJ411" s="368"/>
      <c r="IK411" s="368"/>
      <c r="IL411" s="368"/>
      <c r="IM411" s="368"/>
      <c r="IN411" s="368"/>
      <c r="IO411" s="368"/>
      <c r="IP411" s="368"/>
      <c r="IQ411" s="368"/>
      <c r="IR411" s="368"/>
      <c r="IS411" s="368"/>
      <c r="IT411" s="368"/>
      <c r="IU411" s="368"/>
      <c r="IV411" s="368"/>
      <c r="IW411" s="368"/>
      <c r="IX411" s="368"/>
      <c r="IY411" s="368"/>
      <c r="IZ411" s="368"/>
      <c r="JA411" s="368"/>
      <c r="JB411" s="368"/>
      <c r="JC411" s="368"/>
      <c r="JD411" s="368"/>
      <c r="JE411" s="368"/>
      <c r="JF411" s="368"/>
      <c r="JG411" s="368"/>
      <c r="JH411" s="368"/>
      <c r="JI411" s="368"/>
      <c r="JJ411" s="368"/>
      <c r="JK411" s="368"/>
      <c r="JL411" s="368"/>
      <c r="JM411" s="368"/>
      <c r="JN411" s="368"/>
      <c r="JO411" s="368"/>
      <c r="JP411" s="368"/>
      <c r="JQ411" s="368"/>
      <c r="JR411" s="368"/>
      <c r="JS411" s="368"/>
      <c r="JT411" s="368"/>
      <c r="JU411" s="368"/>
      <c r="JV411" s="368"/>
      <c r="JW411" s="368"/>
      <c r="JX411" s="368"/>
      <c r="JY411" s="368"/>
      <c r="JZ411" s="368"/>
      <c r="KA411" s="368"/>
      <c r="KB411" s="368"/>
      <c r="KC411" s="368"/>
      <c r="KD411" s="368"/>
      <c r="KE411" s="368"/>
      <c r="KF411" s="368"/>
      <c r="KG411" s="368"/>
      <c r="KH411" s="368"/>
      <c r="KI411" s="368"/>
      <c r="KJ411" s="368"/>
      <c r="KK411" s="368"/>
      <c r="KL411" s="368"/>
      <c r="KM411" s="368"/>
      <c r="KN411" s="368"/>
      <c r="KO411" s="368"/>
      <c r="KP411" s="368"/>
      <c r="KQ411" s="368"/>
      <c r="KR411" s="368"/>
      <c r="KS411" s="368"/>
      <c r="KT411" s="368"/>
      <c r="KU411" s="368"/>
      <c r="KV411" s="368"/>
      <c r="KW411" s="368"/>
      <c r="KX411" s="368"/>
      <c r="LH411" s="368"/>
      <c r="LI411" s="368"/>
      <c r="LJ411" s="368"/>
      <c r="LK411" s="368"/>
      <c r="LL411" s="368"/>
      <c r="LM411" s="368"/>
      <c r="LN411" s="368"/>
      <c r="LO411" s="368"/>
      <c r="LP411" s="368"/>
      <c r="LQ411" s="368"/>
      <c r="LR411" s="368"/>
      <c r="LS411" s="368"/>
      <c r="LT411" s="368"/>
      <c r="LU411" s="368"/>
      <c r="LV411" s="368"/>
      <c r="LW411" s="368"/>
      <c r="LX411" s="368"/>
      <c r="LY411" s="368"/>
      <c r="LZ411" s="368"/>
      <c r="MA411" s="368"/>
      <c r="MB411" s="368"/>
      <c r="MC411" s="368"/>
      <c r="MD411" s="368"/>
      <c r="ME411" s="368"/>
      <c r="MF411" s="368"/>
      <c r="MG411" s="368"/>
      <c r="MH411" s="368"/>
      <c r="MI411" s="368"/>
      <c r="MJ411" s="368"/>
      <c r="MK411" s="368"/>
      <c r="ML411" s="368"/>
      <c r="MM411" s="368"/>
      <c r="MN411" s="368"/>
      <c r="MO411" s="368"/>
      <c r="MP411" s="368"/>
      <c r="MQ411" s="368"/>
      <c r="MR411" s="368"/>
      <c r="MS411" s="368"/>
      <c r="MT411" s="368"/>
      <c r="MU411" s="368"/>
      <c r="MV411" s="368"/>
      <c r="MW411" s="368"/>
      <c r="MX411" s="368"/>
      <c r="MY411" s="368"/>
      <c r="MZ411" s="368"/>
      <c r="NA411" s="368"/>
      <c r="NB411" s="368"/>
      <c r="NC411" s="368"/>
      <c r="ND411" s="368"/>
      <c r="NE411" s="368"/>
      <c r="NF411" s="368"/>
      <c r="NG411" s="368"/>
      <c r="NH411" s="368"/>
      <c r="NI411" s="368"/>
      <c r="NJ411" s="368"/>
      <c r="NK411" s="368"/>
      <c r="NL411" s="368"/>
      <c r="NM411" s="368"/>
      <c r="NN411" s="368"/>
      <c r="NO411" s="368"/>
      <c r="NP411" s="368"/>
      <c r="NQ411" s="368"/>
      <c r="NR411" s="368"/>
      <c r="NS411" s="368"/>
      <c r="NT411" s="368"/>
      <c r="NU411" s="368"/>
      <c r="NV411" s="368"/>
      <c r="NW411" s="368"/>
      <c r="NX411" s="368"/>
      <c r="NY411" s="368"/>
      <c r="NZ411" s="368"/>
      <c r="OA411" s="368"/>
      <c r="OB411" s="368"/>
      <c r="OC411" s="368"/>
      <c r="OD411" s="368"/>
      <c r="OE411" s="368"/>
      <c r="OF411" s="368"/>
      <c r="OG411" s="368"/>
      <c r="OH411" s="368"/>
      <c r="OI411" s="368"/>
      <c r="OJ411" s="368"/>
      <c r="OK411" s="368"/>
      <c r="OL411" s="368"/>
      <c r="OM411" s="368"/>
      <c r="ON411" s="368"/>
      <c r="OO411" s="368"/>
      <c r="OP411" s="368"/>
      <c r="OQ411" s="368"/>
      <c r="OR411" s="368"/>
      <c r="OS411" s="368"/>
      <c r="OT411" s="368"/>
      <c r="OU411" s="368"/>
      <c r="OV411" s="368"/>
      <c r="OW411" s="368"/>
      <c r="OX411" s="368"/>
      <c r="OY411" s="368"/>
      <c r="OZ411" s="368"/>
      <c r="PA411" s="368"/>
      <c r="PB411" s="368"/>
      <c r="PC411" s="368"/>
      <c r="PD411" s="368"/>
      <c r="PE411" s="368"/>
      <c r="PF411" s="368"/>
      <c r="PG411" s="368"/>
      <c r="PH411" s="368"/>
      <c r="PI411" s="368"/>
      <c r="PJ411" s="368"/>
      <c r="PK411" s="368"/>
      <c r="PL411" s="368"/>
      <c r="PM411" s="368"/>
      <c r="PN411" s="368"/>
      <c r="PO411" s="368"/>
      <c r="PP411" s="368"/>
      <c r="PQ411" s="368"/>
      <c r="PR411" s="368"/>
      <c r="PS411" s="368"/>
      <c r="PT411" s="368"/>
      <c r="PU411" s="368"/>
      <c r="PV411" s="368"/>
      <c r="PW411" s="368"/>
      <c r="PX411" s="368"/>
      <c r="PY411" s="368"/>
      <c r="PZ411" s="368"/>
      <c r="QA411" s="368"/>
      <c r="QB411" s="368"/>
      <c r="QC411" s="368"/>
      <c r="QD411" s="368"/>
      <c r="QE411" s="368"/>
      <c r="QF411" s="368"/>
      <c r="QG411" s="368"/>
      <c r="QH411" s="368"/>
      <c r="QI411" s="368"/>
      <c r="QJ411" s="368"/>
      <c r="QK411" s="368"/>
      <c r="QL411" s="368"/>
      <c r="QM411" s="368"/>
      <c r="QN411" s="368"/>
      <c r="QO411" s="368"/>
      <c r="QP411" s="368"/>
      <c r="QQ411" s="368"/>
      <c r="QR411" s="368"/>
      <c r="QS411" s="368"/>
      <c r="QT411" s="368"/>
      <c r="QU411" s="368"/>
      <c r="QV411" s="368"/>
      <c r="QW411" s="368"/>
      <c r="QX411" s="368"/>
      <c r="QY411" s="368"/>
      <c r="QZ411" s="368"/>
      <c r="RA411" s="368"/>
      <c r="RB411" s="368"/>
      <c r="RC411" s="368"/>
      <c r="RD411" s="368"/>
      <c r="RE411" s="368"/>
      <c r="RF411" s="368"/>
      <c r="RG411" s="368"/>
      <c r="RH411" s="368"/>
      <c r="RI411" s="368"/>
      <c r="RJ411" s="368"/>
      <c r="RK411" s="368"/>
      <c r="RL411" s="368"/>
      <c r="RM411" s="368"/>
      <c r="RN411" s="368"/>
      <c r="RO411" s="368"/>
      <c r="RP411" s="368"/>
      <c r="RQ411" s="368"/>
      <c r="RR411" s="368"/>
      <c r="RS411" s="368"/>
      <c r="RT411" s="368"/>
      <c r="RU411" s="368"/>
      <c r="RV411" s="368"/>
      <c r="RW411" s="368"/>
      <c r="RX411" s="368"/>
      <c r="RY411" s="368"/>
      <c r="RZ411" s="368"/>
      <c r="SA411" s="368"/>
      <c r="SB411" s="368"/>
      <c r="SC411" s="368"/>
      <c r="SD411" s="368"/>
      <c r="SE411" s="368"/>
      <c r="SF411" s="368"/>
      <c r="SG411" s="368"/>
    </row>
    <row r="412" spans="1:501">
      <c r="A412" s="368"/>
      <c r="B412" s="368"/>
      <c r="C412" s="368"/>
      <c r="D412" s="368"/>
      <c r="E412" s="368"/>
      <c r="F412" s="368"/>
      <c r="G412" s="368"/>
      <c r="H412" s="368"/>
      <c r="I412" s="368"/>
      <c r="J412" s="368"/>
      <c r="K412" s="368"/>
      <c r="L412" s="368"/>
      <c r="M412" s="368"/>
      <c r="N412" s="368"/>
      <c r="O412" s="385"/>
      <c r="P412" s="368"/>
      <c r="Q412" s="368"/>
      <c r="R412" s="368"/>
      <c r="S412" s="368"/>
      <c r="T412" s="368"/>
      <c r="U412" s="368"/>
      <c r="V412" s="368"/>
      <c r="W412" s="368"/>
      <c r="X412" s="368"/>
      <c r="Y412" s="368"/>
      <c r="Z412" s="368"/>
      <c r="AA412" s="368"/>
      <c r="AB412" s="368"/>
      <c r="AC412" s="368"/>
      <c r="AD412" s="368"/>
      <c r="AE412" s="368"/>
      <c r="AF412" s="368"/>
      <c r="AG412" s="368"/>
      <c r="AH412" s="98" t="s">
        <v>397</v>
      </c>
      <c r="AI412" s="98" t="s">
        <v>397</v>
      </c>
      <c r="AJ412" s="98" t="s">
        <v>397</v>
      </c>
      <c r="AK412" s="98" t="s">
        <v>397</v>
      </c>
      <c r="AL412" s="98" t="s">
        <v>397</v>
      </c>
      <c r="AM412" s="98" t="s">
        <v>397</v>
      </c>
      <c r="AN412" s="98" t="s">
        <v>397</v>
      </c>
      <c r="AO412" s="98" t="s">
        <v>397</v>
      </c>
      <c r="AP412" s="98" t="s">
        <v>397</v>
      </c>
      <c r="AQ412" s="98" t="s">
        <v>397</v>
      </c>
      <c r="AR412" s="98" t="s">
        <v>397</v>
      </c>
      <c r="AS412" s="98" t="s">
        <v>397</v>
      </c>
      <c r="AT412" s="98" t="s">
        <v>397</v>
      </c>
      <c r="AU412" s="98" t="s">
        <v>397</v>
      </c>
      <c r="AV412" s="98" t="s">
        <v>397</v>
      </c>
      <c r="AW412" s="98" t="s">
        <v>397</v>
      </c>
      <c r="AX412" s="98" t="s">
        <v>397</v>
      </c>
      <c r="AY412" s="98" t="s">
        <v>397</v>
      </c>
      <c r="AZ412" s="98" t="s">
        <v>397</v>
      </c>
      <c r="BA412" s="98" t="s">
        <v>397</v>
      </c>
      <c r="BB412" s="98" t="s">
        <v>397</v>
      </c>
      <c r="BC412" s="98" t="s">
        <v>397</v>
      </c>
      <c r="BD412" s="98" t="s">
        <v>397</v>
      </c>
      <c r="BE412" s="98" t="s">
        <v>397</v>
      </c>
      <c r="BF412" s="98" t="s">
        <v>397</v>
      </c>
      <c r="BG412" s="98" t="s">
        <v>397</v>
      </c>
      <c r="BH412" s="98" t="s">
        <v>397</v>
      </c>
      <c r="BI412" s="98" t="s">
        <v>397</v>
      </c>
      <c r="BJ412" s="98" t="s">
        <v>397</v>
      </c>
      <c r="BK412" s="98" t="s">
        <v>397</v>
      </c>
      <c r="BL412" s="98" t="s">
        <v>397</v>
      </c>
      <c r="BM412" s="98" t="s">
        <v>397</v>
      </c>
      <c r="BN412" s="98" t="s">
        <v>397</v>
      </c>
      <c r="BO412" s="98" t="s">
        <v>397</v>
      </c>
      <c r="BP412" s="98" t="s">
        <v>397</v>
      </c>
      <c r="BQ412" s="98" t="s">
        <v>397</v>
      </c>
      <c r="BR412" s="98" t="s">
        <v>397</v>
      </c>
      <c r="BS412" s="98" t="s">
        <v>397</v>
      </c>
      <c r="BT412" s="98" t="s">
        <v>397</v>
      </c>
      <c r="BU412" s="98" t="s">
        <v>397</v>
      </c>
      <c r="BV412" s="98" t="s">
        <v>397</v>
      </c>
      <c r="BW412" s="98" t="s">
        <v>397</v>
      </c>
      <c r="BX412" s="98" t="s">
        <v>397</v>
      </c>
      <c r="BY412" s="98" t="s">
        <v>397</v>
      </c>
      <c r="BZ412" s="98" t="s">
        <v>397</v>
      </c>
      <c r="CA412" s="98"/>
      <c r="CB412" s="98"/>
      <c r="CC412" s="98"/>
      <c r="CD412" s="98"/>
      <c r="CE412" s="98"/>
      <c r="CF412" s="98"/>
      <c r="CG412" s="98"/>
      <c r="CH412" s="98"/>
      <c r="CI412" s="98"/>
      <c r="CJ412" s="98"/>
      <c r="CK412" s="98"/>
      <c r="CL412" s="98"/>
      <c r="CM412" s="98"/>
      <c r="CN412" s="98"/>
      <c r="CO412" s="98"/>
      <c r="CP412" s="98"/>
      <c r="CQ412" s="98"/>
      <c r="CR412" s="98"/>
      <c r="CS412" s="98"/>
      <c r="CT412" s="98"/>
      <c r="CU412" s="98"/>
      <c r="CV412" s="98"/>
      <c r="CW412" s="98"/>
      <c r="CX412" s="98"/>
      <c r="CY412" s="98"/>
      <c r="CZ412" s="98"/>
      <c r="DA412" s="98"/>
      <c r="DB412" s="98"/>
      <c r="DV412" s="368"/>
      <c r="DW412" s="368"/>
      <c r="DX412" s="368"/>
      <c r="DY412" s="368"/>
      <c r="DZ412" s="368"/>
      <c r="EA412" s="368"/>
      <c r="EB412" s="368"/>
      <c r="EC412" s="368"/>
      <c r="ED412" s="368"/>
      <c r="EE412" s="368"/>
      <c r="EF412" s="368"/>
      <c r="EG412" s="368"/>
      <c r="EH412" s="368"/>
      <c r="EI412" s="368"/>
      <c r="EJ412" s="368"/>
      <c r="EK412" s="368"/>
      <c r="EL412" s="368"/>
      <c r="EM412" s="368"/>
      <c r="EN412" s="368"/>
      <c r="EO412" s="368"/>
      <c r="EP412" s="368"/>
      <c r="EQ412" s="368"/>
      <c r="ER412" s="368"/>
      <c r="ES412" s="368"/>
      <c r="ET412" s="368"/>
      <c r="EU412" s="368"/>
      <c r="EV412" s="368"/>
      <c r="EW412" s="368"/>
      <c r="EX412" s="368"/>
      <c r="EY412" s="368"/>
      <c r="EZ412" s="368"/>
      <c r="FA412" s="368"/>
      <c r="FB412" s="368"/>
      <c r="FC412" s="368"/>
      <c r="FD412" s="368"/>
      <c r="FE412" s="368"/>
      <c r="FF412" s="368"/>
      <c r="FG412" s="368"/>
      <c r="FH412" s="368"/>
      <c r="FI412" s="368"/>
      <c r="FJ412" s="368"/>
      <c r="FK412" s="368"/>
      <c r="FL412" s="368"/>
      <c r="FM412" s="368"/>
      <c r="FN412" s="368"/>
      <c r="FO412" s="368"/>
      <c r="FP412" s="368"/>
      <c r="FQ412" s="368"/>
      <c r="FR412" s="368"/>
      <c r="FS412" s="368"/>
      <c r="FT412" s="368"/>
      <c r="FU412" s="368"/>
      <c r="FV412" s="368"/>
      <c r="FW412" s="368"/>
      <c r="FX412" s="368"/>
      <c r="FY412" s="368"/>
      <c r="FZ412" s="368"/>
      <c r="GA412" s="368"/>
      <c r="GB412" s="368"/>
      <c r="GC412" s="368"/>
      <c r="GD412" s="368"/>
      <c r="GE412" s="368"/>
      <c r="GF412" s="368"/>
      <c r="GG412" s="368"/>
      <c r="GH412" s="368"/>
      <c r="GI412" s="368"/>
      <c r="GJ412" s="368"/>
      <c r="GK412" s="368"/>
      <c r="GL412" s="368"/>
      <c r="GM412" s="368"/>
      <c r="GN412" s="368"/>
      <c r="GO412" s="368"/>
      <c r="GP412" s="368"/>
      <c r="GQ412" s="368"/>
      <c r="GR412" s="368"/>
      <c r="GS412" s="368"/>
      <c r="GT412" s="368"/>
      <c r="GU412" s="368"/>
      <c r="GV412" s="368"/>
      <c r="GW412" s="368"/>
      <c r="GX412" s="368"/>
      <c r="GY412" s="368"/>
      <c r="GZ412" s="368"/>
      <c r="HA412" s="368"/>
      <c r="HB412" s="368"/>
      <c r="HC412" s="368"/>
      <c r="HD412" s="368"/>
      <c r="HE412" s="368"/>
      <c r="HF412" s="368"/>
      <c r="HG412" s="368"/>
      <c r="HH412" s="368"/>
      <c r="HI412" s="368"/>
      <c r="HJ412" s="368"/>
      <c r="HK412" s="368"/>
      <c r="HL412" s="368"/>
      <c r="HM412" s="368"/>
      <c r="HN412" s="368"/>
      <c r="HO412" s="368"/>
      <c r="HP412" s="368"/>
      <c r="HQ412" s="368"/>
      <c r="HR412" s="368"/>
      <c r="HS412" s="368"/>
      <c r="HT412" s="368"/>
      <c r="HU412" s="368"/>
      <c r="HV412" s="368"/>
      <c r="HW412" s="368"/>
      <c r="HX412" s="368"/>
      <c r="HY412" s="368"/>
      <c r="HZ412" s="368"/>
      <c r="IA412" s="368"/>
      <c r="IB412" s="368"/>
      <c r="IC412" s="368"/>
      <c r="ID412" s="368"/>
      <c r="IE412" s="368"/>
      <c r="IF412" s="368"/>
      <c r="IG412" s="368"/>
      <c r="IH412" s="368"/>
      <c r="II412" s="368"/>
      <c r="IJ412" s="368"/>
      <c r="IK412" s="368"/>
      <c r="IL412" s="368"/>
      <c r="IM412" s="368"/>
      <c r="IN412" s="368"/>
      <c r="IO412" s="368"/>
      <c r="IP412" s="368"/>
      <c r="IQ412" s="368"/>
      <c r="IR412" s="368"/>
      <c r="IS412" s="368"/>
      <c r="IT412" s="368"/>
      <c r="IU412" s="368"/>
      <c r="IV412" s="368"/>
      <c r="IW412" s="368"/>
      <c r="IX412" s="368"/>
      <c r="IY412" s="368"/>
      <c r="IZ412" s="368"/>
      <c r="JA412" s="368"/>
      <c r="JB412" s="368"/>
      <c r="JC412" s="368"/>
      <c r="JD412" s="368"/>
      <c r="JE412" s="368"/>
      <c r="JF412" s="368"/>
      <c r="JG412" s="368"/>
      <c r="JH412" s="368"/>
      <c r="JI412" s="368"/>
      <c r="JJ412" s="368"/>
      <c r="JK412" s="368"/>
      <c r="JL412" s="368"/>
      <c r="JM412" s="368"/>
      <c r="JN412" s="368"/>
      <c r="JO412" s="368"/>
      <c r="JP412" s="368"/>
      <c r="JQ412" s="368"/>
      <c r="JR412" s="368"/>
      <c r="JS412" s="368"/>
      <c r="JT412" s="368"/>
      <c r="JU412" s="368"/>
      <c r="JV412" s="368"/>
      <c r="JW412" s="368"/>
      <c r="JX412" s="368"/>
      <c r="JY412" s="368"/>
      <c r="JZ412" s="368"/>
      <c r="KA412" s="368"/>
      <c r="KB412" s="368"/>
      <c r="KC412" s="368"/>
      <c r="KD412" s="368"/>
      <c r="KE412" s="368"/>
      <c r="KF412" s="368"/>
      <c r="KG412" s="368"/>
      <c r="KH412" s="368"/>
      <c r="KI412" s="368"/>
      <c r="KJ412" s="368"/>
      <c r="KK412" s="368"/>
      <c r="KL412" s="368"/>
      <c r="KM412" s="368"/>
      <c r="KN412" s="368"/>
      <c r="KO412" s="368"/>
      <c r="KP412" s="368"/>
      <c r="KQ412" s="368"/>
      <c r="KR412" s="368"/>
      <c r="KS412" s="368"/>
      <c r="KT412" s="368"/>
      <c r="KU412" s="368"/>
      <c r="KV412" s="368"/>
      <c r="KW412" s="368"/>
      <c r="KX412" s="368"/>
      <c r="LH412" s="368"/>
      <c r="LI412" s="368"/>
      <c r="LJ412" s="368"/>
      <c r="LK412" s="368"/>
      <c r="LL412" s="368"/>
      <c r="LM412" s="368"/>
      <c r="LN412" s="368"/>
      <c r="LO412" s="368"/>
      <c r="LP412" s="368"/>
      <c r="LQ412" s="368"/>
      <c r="LR412" s="368"/>
      <c r="LS412" s="368"/>
      <c r="LT412" s="368"/>
      <c r="LU412" s="368"/>
      <c r="LV412" s="368"/>
      <c r="LW412" s="368"/>
      <c r="LX412" s="368"/>
      <c r="LY412" s="368"/>
      <c r="LZ412" s="368"/>
      <c r="MA412" s="368"/>
      <c r="MB412" s="368"/>
      <c r="MC412" s="368"/>
      <c r="MD412" s="368"/>
      <c r="ME412" s="368"/>
      <c r="MF412" s="368"/>
      <c r="MG412" s="368"/>
      <c r="MH412" s="368"/>
      <c r="MI412" s="368"/>
      <c r="MJ412" s="368"/>
      <c r="MK412" s="368"/>
      <c r="ML412" s="368"/>
      <c r="MM412" s="368"/>
      <c r="MN412" s="368"/>
      <c r="MO412" s="368"/>
      <c r="MP412" s="368"/>
      <c r="MQ412" s="368"/>
      <c r="MR412" s="368"/>
      <c r="MS412" s="368"/>
      <c r="MT412" s="368"/>
      <c r="MU412" s="368"/>
      <c r="MV412" s="368"/>
      <c r="MW412" s="368"/>
      <c r="MX412" s="368"/>
      <c r="MY412" s="368"/>
      <c r="MZ412" s="368"/>
      <c r="NA412" s="368"/>
      <c r="NB412" s="368"/>
      <c r="NC412" s="368"/>
      <c r="ND412" s="368"/>
      <c r="NE412" s="368"/>
      <c r="NF412" s="368"/>
      <c r="NG412" s="368"/>
      <c r="NH412" s="368"/>
      <c r="NI412" s="368"/>
      <c r="NJ412" s="368"/>
      <c r="NK412" s="368"/>
      <c r="NL412" s="368"/>
      <c r="NM412" s="368"/>
      <c r="NN412" s="368"/>
      <c r="NO412" s="368"/>
      <c r="NP412" s="368"/>
      <c r="NQ412" s="368"/>
      <c r="NR412" s="368"/>
      <c r="NS412" s="368"/>
      <c r="NT412" s="368"/>
      <c r="NU412" s="368"/>
      <c r="NV412" s="368"/>
      <c r="NW412" s="368"/>
      <c r="NX412" s="368"/>
      <c r="NY412" s="368"/>
      <c r="NZ412" s="368"/>
      <c r="OA412" s="368"/>
      <c r="OB412" s="368"/>
      <c r="OC412" s="368"/>
      <c r="OD412" s="368"/>
      <c r="OE412" s="368"/>
      <c r="OF412" s="368"/>
      <c r="OG412" s="368"/>
      <c r="OH412" s="368"/>
      <c r="OI412" s="368"/>
      <c r="OJ412" s="368"/>
      <c r="OK412" s="368"/>
      <c r="OL412" s="368"/>
      <c r="OM412" s="368"/>
      <c r="ON412" s="368"/>
      <c r="OO412" s="368"/>
      <c r="OP412" s="368"/>
      <c r="OQ412" s="368"/>
      <c r="OR412" s="368"/>
      <c r="OS412" s="368"/>
      <c r="OT412" s="368"/>
      <c r="OU412" s="368"/>
      <c r="OV412" s="368"/>
      <c r="OW412" s="368"/>
      <c r="OX412" s="368"/>
      <c r="OY412" s="368"/>
      <c r="OZ412" s="368"/>
      <c r="PA412" s="368"/>
      <c r="PB412" s="368"/>
      <c r="PC412" s="368"/>
      <c r="PD412" s="368"/>
      <c r="PE412" s="368"/>
      <c r="PF412" s="368"/>
      <c r="PG412" s="368"/>
      <c r="PH412" s="368"/>
      <c r="PI412" s="368"/>
      <c r="PJ412" s="368"/>
      <c r="PK412" s="368"/>
      <c r="PL412" s="368"/>
      <c r="PM412" s="368"/>
      <c r="PN412" s="368"/>
      <c r="PO412" s="368"/>
      <c r="PP412" s="368"/>
      <c r="PQ412" s="368"/>
      <c r="PR412" s="368"/>
      <c r="PS412" s="368"/>
      <c r="PT412" s="368"/>
      <c r="PU412" s="368"/>
      <c r="PV412" s="368"/>
      <c r="PW412" s="368"/>
      <c r="PX412" s="368"/>
      <c r="PY412" s="368"/>
      <c r="PZ412" s="368"/>
      <c r="QA412" s="368"/>
      <c r="QB412" s="368"/>
      <c r="QC412" s="368"/>
      <c r="QD412" s="368"/>
      <c r="QE412" s="368"/>
      <c r="QF412" s="368"/>
      <c r="QG412" s="368"/>
      <c r="QH412" s="368"/>
      <c r="QI412" s="368"/>
      <c r="QJ412" s="368"/>
      <c r="QK412" s="368"/>
      <c r="QL412" s="368"/>
      <c r="QM412" s="368"/>
      <c r="QN412" s="368"/>
      <c r="QO412" s="368"/>
      <c r="QP412" s="368"/>
      <c r="QQ412" s="368"/>
      <c r="QR412" s="368"/>
      <c r="QS412" s="368"/>
      <c r="QT412" s="368"/>
      <c r="QU412" s="368"/>
      <c r="QV412" s="368"/>
      <c r="QW412" s="368"/>
      <c r="QX412" s="368"/>
      <c r="QY412" s="368"/>
      <c r="QZ412" s="368"/>
      <c r="RA412" s="368"/>
      <c r="RB412" s="368"/>
      <c r="RC412" s="368"/>
      <c r="RD412" s="368"/>
      <c r="RE412" s="368"/>
      <c r="RF412" s="368"/>
      <c r="RG412" s="368"/>
      <c r="RH412" s="368"/>
      <c r="RI412" s="368"/>
      <c r="RJ412" s="368"/>
      <c r="RK412" s="368"/>
      <c r="RL412" s="368"/>
      <c r="RM412" s="368"/>
      <c r="RN412" s="368"/>
      <c r="RO412" s="368"/>
      <c r="RP412" s="368"/>
      <c r="RQ412" s="368"/>
      <c r="RR412" s="368"/>
      <c r="RS412" s="368"/>
      <c r="RT412" s="368"/>
      <c r="RU412" s="368"/>
      <c r="RV412" s="368"/>
      <c r="RW412" s="368"/>
      <c r="RX412" s="368"/>
      <c r="RY412" s="368"/>
      <c r="RZ412" s="368"/>
      <c r="SA412" s="368"/>
      <c r="SB412" s="368"/>
      <c r="SC412" s="368"/>
      <c r="SD412" s="368"/>
      <c r="SE412" s="368"/>
      <c r="SF412" s="368"/>
      <c r="SG412" s="368"/>
    </row>
    <row r="413" spans="1:501">
      <c r="A413" s="368"/>
      <c r="B413" s="368"/>
      <c r="C413" s="368"/>
      <c r="D413" s="368"/>
      <c r="E413" s="368"/>
      <c r="F413" s="368"/>
      <c r="G413" s="368"/>
      <c r="H413" s="368"/>
      <c r="I413" s="368"/>
      <c r="J413" s="368"/>
      <c r="K413" s="368"/>
      <c r="L413" s="368"/>
      <c r="M413" s="368"/>
      <c r="N413" s="368"/>
      <c r="O413" s="385"/>
      <c r="P413" s="368"/>
      <c r="Q413" s="368"/>
      <c r="R413" s="368"/>
      <c r="S413" s="368"/>
      <c r="T413" s="368"/>
      <c r="U413" s="368"/>
      <c r="V413" s="368"/>
      <c r="W413" s="368"/>
      <c r="X413" s="368"/>
      <c r="Y413" s="368"/>
      <c r="Z413" s="368"/>
      <c r="AA413" s="368"/>
      <c r="AB413" s="368"/>
      <c r="AC413" s="368"/>
      <c r="AD413" s="368"/>
      <c r="AE413" s="368"/>
      <c r="AF413" s="368"/>
      <c r="AG413" s="368"/>
      <c r="AH413" s="98" t="s">
        <v>397</v>
      </c>
      <c r="AI413" s="98" t="s">
        <v>397</v>
      </c>
      <c r="AJ413" s="98" t="s">
        <v>397</v>
      </c>
      <c r="AK413" s="98" t="s">
        <v>397</v>
      </c>
      <c r="AL413" s="98" t="s">
        <v>397</v>
      </c>
      <c r="AM413" s="98" t="s">
        <v>397</v>
      </c>
      <c r="AN413" s="98" t="s">
        <v>397</v>
      </c>
      <c r="AO413" s="98" t="s">
        <v>397</v>
      </c>
      <c r="AP413" s="98" t="s">
        <v>397</v>
      </c>
      <c r="AQ413" s="98" t="s">
        <v>397</v>
      </c>
      <c r="AR413" s="98" t="s">
        <v>397</v>
      </c>
      <c r="AS413" s="98" t="s">
        <v>397</v>
      </c>
      <c r="AT413" s="98" t="s">
        <v>397</v>
      </c>
      <c r="AU413" s="98" t="s">
        <v>397</v>
      </c>
      <c r="AV413" s="98" t="s">
        <v>397</v>
      </c>
      <c r="AW413" s="98" t="s">
        <v>397</v>
      </c>
      <c r="AX413" s="98" t="s">
        <v>397</v>
      </c>
      <c r="AY413" s="98" t="s">
        <v>397</v>
      </c>
      <c r="AZ413" s="98" t="s">
        <v>397</v>
      </c>
      <c r="BA413" s="98" t="s">
        <v>397</v>
      </c>
      <c r="BB413" s="98" t="s">
        <v>397</v>
      </c>
      <c r="BC413" s="98" t="s">
        <v>397</v>
      </c>
      <c r="BD413" s="98" t="s">
        <v>397</v>
      </c>
      <c r="BE413" s="98" t="s">
        <v>397</v>
      </c>
      <c r="BF413" s="98" t="s">
        <v>397</v>
      </c>
      <c r="BG413" s="98" t="s">
        <v>397</v>
      </c>
      <c r="BH413" s="98" t="s">
        <v>397</v>
      </c>
      <c r="BI413" s="98" t="s">
        <v>397</v>
      </c>
      <c r="BJ413" s="98" t="s">
        <v>397</v>
      </c>
      <c r="BK413" s="98" t="s">
        <v>397</v>
      </c>
      <c r="BL413" s="98" t="s">
        <v>397</v>
      </c>
      <c r="BM413" s="98" t="s">
        <v>397</v>
      </c>
      <c r="BN413" s="98" t="s">
        <v>397</v>
      </c>
      <c r="BO413" s="98" t="s">
        <v>397</v>
      </c>
      <c r="BP413" s="98" t="s">
        <v>397</v>
      </c>
      <c r="BQ413" s="98" t="s">
        <v>397</v>
      </c>
      <c r="BR413" s="98" t="s">
        <v>397</v>
      </c>
      <c r="BS413" s="98" t="s">
        <v>397</v>
      </c>
      <c r="BT413" s="98" t="s">
        <v>397</v>
      </c>
      <c r="BU413" s="98" t="s">
        <v>397</v>
      </c>
      <c r="BV413" s="98" t="s">
        <v>397</v>
      </c>
      <c r="BW413" s="98" t="s">
        <v>397</v>
      </c>
      <c r="BX413" s="98" t="s">
        <v>397</v>
      </c>
      <c r="BY413" s="98" t="s">
        <v>397</v>
      </c>
      <c r="BZ413" s="98" t="s">
        <v>397</v>
      </c>
      <c r="CA413" s="98"/>
      <c r="CB413" s="98"/>
      <c r="CC413" s="98"/>
      <c r="CD413" s="98"/>
      <c r="CE413" s="98"/>
      <c r="CF413" s="98"/>
      <c r="CG413" s="98"/>
      <c r="CH413" s="98"/>
      <c r="CI413" s="98"/>
      <c r="CJ413" s="98"/>
      <c r="CK413" s="98"/>
      <c r="CL413" s="98"/>
      <c r="CM413" s="98"/>
      <c r="CN413" s="98"/>
      <c r="CO413" s="98"/>
      <c r="CP413" s="98"/>
      <c r="CQ413" s="98"/>
      <c r="CR413" s="98"/>
      <c r="CS413" s="98"/>
      <c r="CT413" s="98"/>
      <c r="CU413" s="98"/>
      <c r="CV413" s="98"/>
      <c r="CW413" s="98"/>
      <c r="CX413" s="98"/>
      <c r="CY413" s="98"/>
      <c r="CZ413" s="98"/>
      <c r="DA413" s="98"/>
      <c r="DB413" s="98"/>
      <c r="DV413" s="368"/>
      <c r="DW413" s="368"/>
      <c r="DX413" s="368"/>
      <c r="DY413" s="368"/>
      <c r="DZ413" s="368"/>
      <c r="EA413" s="368"/>
      <c r="EB413" s="368"/>
      <c r="EC413" s="368"/>
      <c r="ED413" s="368"/>
      <c r="EE413" s="368"/>
      <c r="EF413" s="368"/>
      <c r="EG413" s="368"/>
      <c r="EH413" s="368"/>
      <c r="EI413" s="368"/>
      <c r="EJ413" s="368"/>
      <c r="EK413" s="368"/>
      <c r="EL413" s="368"/>
      <c r="EM413" s="368"/>
      <c r="EN413" s="368"/>
      <c r="EO413" s="368"/>
      <c r="EP413" s="368"/>
      <c r="EQ413" s="368"/>
      <c r="ER413" s="368"/>
      <c r="ES413" s="368"/>
      <c r="ET413" s="368"/>
      <c r="EU413" s="368"/>
      <c r="EV413" s="368"/>
      <c r="EW413" s="368"/>
      <c r="EX413" s="368"/>
      <c r="EY413" s="368"/>
      <c r="EZ413" s="368"/>
      <c r="FA413" s="368"/>
      <c r="FB413" s="368"/>
      <c r="FC413" s="368"/>
      <c r="FD413" s="368"/>
      <c r="FE413" s="368"/>
      <c r="FF413" s="368"/>
      <c r="FG413" s="368"/>
      <c r="FH413" s="368"/>
      <c r="FI413" s="368"/>
      <c r="FJ413" s="368"/>
      <c r="FK413" s="368"/>
      <c r="FL413" s="368"/>
      <c r="FM413" s="368"/>
      <c r="FN413" s="368"/>
      <c r="FO413" s="368"/>
      <c r="FP413" s="368"/>
      <c r="FQ413" s="368"/>
      <c r="FR413" s="368"/>
      <c r="FS413" s="368"/>
      <c r="FT413" s="368"/>
      <c r="FU413" s="368"/>
      <c r="FV413" s="368"/>
      <c r="FW413" s="368"/>
      <c r="FX413" s="368"/>
      <c r="FY413" s="368"/>
      <c r="FZ413" s="368"/>
      <c r="GA413" s="368"/>
      <c r="GB413" s="368"/>
      <c r="GC413" s="368"/>
      <c r="GD413" s="368"/>
      <c r="GE413" s="368"/>
      <c r="GF413" s="368"/>
      <c r="GG413" s="368"/>
      <c r="GH413" s="368"/>
      <c r="GI413" s="368"/>
      <c r="GJ413" s="368"/>
      <c r="GK413" s="368"/>
      <c r="GL413" s="368"/>
      <c r="GM413" s="368"/>
      <c r="GN413" s="368"/>
      <c r="GO413" s="368"/>
      <c r="GP413" s="368"/>
      <c r="GQ413" s="368"/>
      <c r="GR413" s="368"/>
      <c r="GS413" s="368"/>
      <c r="GT413" s="368"/>
      <c r="GU413" s="368"/>
      <c r="GV413" s="368"/>
      <c r="GW413" s="368"/>
      <c r="GX413" s="368"/>
      <c r="GY413" s="368"/>
      <c r="GZ413" s="368"/>
      <c r="HA413" s="368"/>
      <c r="HB413" s="368"/>
      <c r="HC413" s="368"/>
      <c r="HD413" s="368"/>
      <c r="HE413" s="368"/>
      <c r="HF413" s="368"/>
      <c r="HG413" s="368"/>
      <c r="HH413" s="368"/>
      <c r="HI413" s="368"/>
      <c r="HJ413" s="368"/>
      <c r="HK413" s="368"/>
      <c r="HL413" s="368"/>
      <c r="HM413" s="368"/>
      <c r="HN413" s="368"/>
      <c r="HO413" s="368"/>
      <c r="HP413" s="368"/>
      <c r="HQ413" s="368"/>
      <c r="HR413" s="368"/>
      <c r="HS413" s="368"/>
      <c r="HT413" s="368"/>
      <c r="HU413" s="368"/>
      <c r="HV413" s="368"/>
      <c r="HW413" s="368"/>
      <c r="HX413" s="368"/>
      <c r="HY413" s="368"/>
      <c r="HZ413" s="368"/>
      <c r="IA413" s="368"/>
      <c r="IB413" s="368"/>
      <c r="IC413" s="368"/>
      <c r="ID413" s="368"/>
      <c r="IE413" s="368"/>
      <c r="IF413" s="368"/>
      <c r="IG413" s="368"/>
      <c r="IH413" s="368"/>
      <c r="II413" s="368"/>
      <c r="IJ413" s="368"/>
      <c r="IK413" s="368"/>
      <c r="IL413" s="368"/>
      <c r="IM413" s="368"/>
      <c r="IN413" s="368"/>
      <c r="IO413" s="368"/>
      <c r="IP413" s="368"/>
      <c r="IQ413" s="368"/>
      <c r="IR413" s="368"/>
      <c r="IS413" s="368"/>
      <c r="IT413" s="368"/>
      <c r="IU413" s="368"/>
      <c r="IV413" s="368"/>
      <c r="IW413" s="368"/>
      <c r="IX413" s="368"/>
      <c r="IY413" s="368"/>
      <c r="IZ413" s="368"/>
      <c r="JA413" s="368"/>
      <c r="JB413" s="368"/>
      <c r="JC413" s="368"/>
      <c r="JD413" s="368"/>
      <c r="JE413" s="368"/>
      <c r="JF413" s="368"/>
      <c r="JG413" s="368"/>
      <c r="JH413" s="368"/>
      <c r="JI413" s="368"/>
      <c r="JJ413" s="368"/>
      <c r="JK413" s="368"/>
      <c r="JL413" s="368"/>
      <c r="JM413" s="368"/>
      <c r="JN413" s="368"/>
      <c r="JO413" s="368"/>
      <c r="JP413" s="368"/>
      <c r="JQ413" s="368"/>
      <c r="JR413" s="368"/>
      <c r="JS413" s="368"/>
      <c r="JT413" s="368"/>
      <c r="JU413" s="368"/>
      <c r="JV413" s="368"/>
      <c r="JW413" s="368"/>
      <c r="JX413" s="368"/>
      <c r="JY413" s="368"/>
      <c r="JZ413" s="368"/>
      <c r="KA413" s="368"/>
      <c r="KB413" s="368"/>
      <c r="KC413" s="368"/>
      <c r="KD413" s="368"/>
      <c r="KE413" s="368"/>
      <c r="KF413" s="368"/>
      <c r="KG413" s="368"/>
      <c r="KH413" s="368"/>
      <c r="KI413" s="368"/>
      <c r="KJ413" s="368"/>
      <c r="KK413" s="368"/>
      <c r="KL413" s="368"/>
      <c r="KM413" s="368"/>
      <c r="KN413" s="368"/>
      <c r="KO413" s="368"/>
      <c r="KP413" s="368"/>
      <c r="KQ413" s="368"/>
      <c r="KR413" s="368"/>
      <c r="KS413" s="368"/>
      <c r="KT413" s="368"/>
      <c r="KU413" s="368"/>
      <c r="KV413" s="368"/>
      <c r="KW413" s="368"/>
      <c r="KX413" s="368"/>
      <c r="LH413" s="368"/>
      <c r="LI413" s="368"/>
      <c r="LJ413" s="368"/>
      <c r="LK413" s="368"/>
      <c r="LL413" s="368"/>
      <c r="LM413" s="368"/>
      <c r="LN413" s="368"/>
      <c r="LO413" s="368"/>
      <c r="LP413" s="368"/>
      <c r="LQ413" s="368"/>
      <c r="LR413" s="368"/>
      <c r="LS413" s="368"/>
      <c r="LT413" s="368"/>
      <c r="LU413" s="368"/>
      <c r="LV413" s="368"/>
      <c r="LW413" s="368"/>
      <c r="LX413" s="368"/>
      <c r="LY413" s="368"/>
      <c r="LZ413" s="368"/>
      <c r="MA413" s="368"/>
      <c r="MB413" s="368"/>
      <c r="MC413" s="368"/>
      <c r="MD413" s="368"/>
      <c r="ME413" s="368"/>
      <c r="MF413" s="368"/>
      <c r="MG413" s="368"/>
      <c r="MH413" s="368"/>
      <c r="MI413" s="368"/>
      <c r="MJ413" s="368"/>
      <c r="MK413" s="368"/>
      <c r="ML413" s="368"/>
      <c r="MM413" s="368"/>
      <c r="MN413" s="368"/>
      <c r="MO413" s="368"/>
      <c r="MP413" s="368"/>
      <c r="MQ413" s="368"/>
      <c r="MR413" s="368"/>
      <c r="MS413" s="368"/>
      <c r="MT413" s="368"/>
      <c r="MU413" s="368"/>
      <c r="MV413" s="368"/>
      <c r="MW413" s="368"/>
      <c r="MX413" s="368"/>
      <c r="MY413" s="368"/>
      <c r="MZ413" s="368"/>
      <c r="NA413" s="368"/>
      <c r="NB413" s="368"/>
      <c r="NC413" s="368"/>
      <c r="ND413" s="368"/>
      <c r="NE413" s="368"/>
      <c r="NF413" s="368"/>
      <c r="NG413" s="368"/>
      <c r="NH413" s="368"/>
      <c r="NI413" s="368"/>
      <c r="NJ413" s="368"/>
      <c r="NK413" s="368"/>
      <c r="NL413" s="368"/>
      <c r="NM413" s="368"/>
      <c r="NN413" s="368"/>
      <c r="NO413" s="368"/>
      <c r="NP413" s="368"/>
      <c r="NQ413" s="368"/>
      <c r="NR413" s="368"/>
      <c r="NS413" s="368"/>
      <c r="NT413" s="368"/>
      <c r="NU413" s="368"/>
      <c r="NV413" s="368"/>
      <c r="NW413" s="368"/>
      <c r="NX413" s="368"/>
      <c r="NY413" s="368"/>
      <c r="NZ413" s="368"/>
      <c r="OA413" s="368"/>
      <c r="OB413" s="368"/>
      <c r="OC413" s="368"/>
      <c r="OD413" s="368"/>
      <c r="OE413" s="368"/>
      <c r="OF413" s="368"/>
      <c r="OG413" s="368"/>
      <c r="OH413" s="368"/>
      <c r="OI413" s="368"/>
      <c r="OJ413" s="368"/>
      <c r="OK413" s="368"/>
      <c r="OL413" s="368"/>
      <c r="OM413" s="368"/>
      <c r="ON413" s="368"/>
      <c r="OO413" s="368"/>
      <c r="OP413" s="368"/>
      <c r="OQ413" s="368"/>
      <c r="OR413" s="368"/>
      <c r="OS413" s="368"/>
      <c r="OT413" s="368"/>
      <c r="OU413" s="368"/>
      <c r="OV413" s="368"/>
      <c r="OW413" s="368"/>
      <c r="OX413" s="368"/>
      <c r="OY413" s="368"/>
      <c r="OZ413" s="368"/>
      <c r="PA413" s="368"/>
      <c r="PB413" s="368"/>
      <c r="PC413" s="368"/>
      <c r="PD413" s="368"/>
      <c r="PE413" s="368"/>
      <c r="PF413" s="368"/>
      <c r="PG413" s="368"/>
      <c r="PH413" s="368"/>
      <c r="PI413" s="368"/>
      <c r="PJ413" s="368"/>
      <c r="PK413" s="368"/>
      <c r="PL413" s="368"/>
      <c r="PM413" s="368"/>
      <c r="PN413" s="368"/>
      <c r="PO413" s="368"/>
      <c r="PP413" s="368"/>
      <c r="PQ413" s="368"/>
      <c r="PR413" s="368"/>
      <c r="PS413" s="368"/>
      <c r="PT413" s="368"/>
      <c r="PU413" s="368"/>
      <c r="PV413" s="368"/>
      <c r="PW413" s="368"/>
      <c r="PX413" s="368"/>
      <c r="PY413" s="368"/>
      <c r="PZ413" s="368"/>
      <c r="QA413" s="368"/>
      <c r="QB413" s="368"/>
      <c r="QC413" s="368"/>
      <c r="QD413" s="368"/>
      <c r="QE413" s="368"/>
      <c r="QF413" s="368"/>
      <c r="QG413" s="368"/>
      <c r="QH413" s="368"/>
      <c r="QI413" s="368"/>
      <c r="QJ413" s="368"/>
      <c r="QK413" s="368"/>
      <c r="QL413" s="368"/>
      <c r="QM413" s="368"/>
      <c r="QN413" s="368"/>
      <c r="QO413" s="368"/>
      <c r="QP413" s="368"/>
      <c r="QQ413" s="368"/>
      <c r="QR413" s="368"/>
      <c r="QS413" s="368"/>
      <c r="QT413" s="368"/>
      <c r="QU413" s="368"/>
      <c r="QV413" s="368"/>
      <c r="QW413" s="368"/>
      <c r="QX413" s="368"/>
      <c r="QY413" s="368"/>
      <c r="QZ413" s="368"/>
      <c r="RA413" s="368"/>
      <c r="RB413" s="368"/>
      <c r="RC413" s="368"/>
      <c r="RD413" s="368"/>
      <c r="RE413" s="368"/>
      <c r="RF413" s="368"/>
      <c r="RG413" s="368"/>
      <c r="RH413" s="368"/>
      <c r="RI413" s="368"/>
      <c r="RJ413" s="368"/>
      <c r="RK413" s="368"/>
      <c r="RL413" s="368"/>
      <c r="RM413" s="368"/>
      <c r="RN413" s="368"/>
      <c r="RO413" s="368"/>
      <c r="RP413" s="368"/>
      <c r="RQ413" s="368"/>
      <c r="RR413" s="368"/>
      <c r="RS413" s="368"/>
      <c r="RT413" s="368"/>
      <c r="RU413" s="368"/>
      <c r="RV413" s="368"/>
      <c r="RW413" s="368"/>
      <c r="RX413" s="368"/>
      <c r="RY413" s="368"/>
      <c r="RZ413" s="368"/>
      <c r="SA413" s="368"/>
      <c r="SB413" s="368"/>
      <c r="SC413" s="368"/>
      <c r="SD413" s="368"/>
      <c r="SE413" s="368"/>
      <c r="SF413" s="368"/>
      <c r="SG413" s="368"/>
    </row>
    <row r="414" spans="1:501">
      <c r="A414" s="368"/>
      <c r="B414" s="368"/>
      <c r="C414" s="368"/>
      <c r="D414" s="368"/>
      <c r="E414" s="368"/>
      <c r="F414" s="368"/>
      <c r="G414" s="368"/>
      <c r="H414" s="368"/>
      <c r="I414" s="368"/>
      <c r="J414" s="368"/>
      <c r="K414" s="368"/>
      <c r="L414" s="368"/>
      <c r="M414" s="368"/>
      <c r="N414" s="368"/>
      <c r="O414" s="385"/>
      <c r="P414" s="368"/>
      <c r="Q414" s="368"/>
      <c r="R414" s="368"/>
      <c r="S414" s="368"/>
      <c r="T414" s="368"/>
      <c r="U414" s="368"/>
      <c r="V414" s="368"/>
      <c r="W414" s="368"/>
      <c r="X414" s="368"/>
      <c r="Y414" s="368"/>
      <c r="Z414" s="368"/>
      <c r="AA414" s="368"/>
      <c r="AB414" s="368"/>
      <c r="AC414" s="368"/>
      <c r="AD414" s="368"/>
      <c r="AE414" s="368"/>
      <c r="AF414" s="368"/>
      <c r="AG414" s="368"/>
      <c r="AH414" s="98" t="s">
        <v>397</v>
      </c>
      <c r="AI414" s="98" t="s">
        <v>397</v>
      </c>
      <c r="AJ414" s="98" t="s">
        <v>397</v>
      </c>
      <c r="AK414" s="98" t="s">
        <v>397</v>
      </c>
      <c r="AL414" s="98" t="s">
        <v>397</v>
      </c>
      <c r="AM414" s="98" t="s">
        <v>397</v>
      </c>
      <c r="AN414" s="98" t="s">
        <v>397</v>
      </c>
      <c r="AO414" s="98" t="s">
        <v>397</v>
      </c>
      <c r="AP414" s="98" t="s">
        <v>397</v>
      </c>
      <c r="AQ414" s="98" t="s">
        <v>397</v>
      </c>
      <c r="AR414" s="98" t="s">
        <v>397</v>
      </c>
      <c r="AS414" s="98" t="s">
        <v>397</v>
      </c>
      <c r="AT414" s="98" t="s">
        <v>397</v>
      </c>
      <c r="AU414" s="98" t="s">
        <v>397</v>
      </c>
      <c r="AV414" s="98" t="s">
        <v>397</v>
      </c>
      <c r="AW414" s="98" t="s">
        <v>397</v>
      </c>
      <c r="AX414" s="98" t="s">
        <v>397</v>
      </c>
      <c r="AY414" s="98" t="s">
        <v>397</v>
      </c>
      <c r="AZ414" s="98" t="s">
        <v>397</v>
      </c>
      <c r="BA414" s="98" t="s">
        <v>397</v>
      </c>
      <c r="BB414" s="98" t="s">
        <v>397</v>
      </c>
      <c r="BC414" s="98" t="s">
        <v>397</v>
      </c>
      <c r="BD414" s="98" t="s">
        <v>397</v>
      </c>
      <c r="BE414" s="98" t="s">
        <v>397</v>
      </c>
      <c r="BF414" s="98" t="s">
        <v>397</v>
      </c>
      <c r="BG414" s="98" t="s">
        <v>397</v>
      </c>
      <c r="BH414" s="98" t="s">
        <v>397</v>
      </c>
      <c r="BI414" s="98" t="s">
        <v>397</v>
      </c>
      <c r="BJ414" s="98" t="s">
        <v>397</v>
      </c>
      <c r="BK414" s="98" t="s">
        <v>397</v>
      </c>
      <c r="BL414" s="98" t="s">
        <v>397</v>
      </c>
      <c r="BM414" s="98" t="s">
        <v>397</v>
      </c>
      <c r="BN414" s="98" t="s">
        <v>397</v>
      </c>
      <c r="BO414" s="98" t="s">
        <v>397</v>
      </c>
      <c r="BP414" s="98" t="s">
        <v>397</v>
      </c>
      <c r="BQ414" s="98" t="s">
        <v>397</v>
      </c>
      <c r="BR414" s="98" t="s">
        <v>397</v>
      </c>
      <c r="BS414" s="98" t="s">
        <v>397</v>
      </c>
      <c r="BT414" s="98" t="s">
        <v>397</v>
      </c>
      <c r="BU414" s="98" t="s">
        <v>397</v>
      </c>
      <c r="BV414" s="98" t="s">
        <v>397</v>
      </c>
      <c r="BW414" s="98" t="s">
        <v>397</v>
      </c>
      <c r="BX414" s="98" t="s">
        <v>397</v>
      </c>
      <c r="BY414" s="98" t="s">
        <v>397</v>
      </c>
      <c r="BZ414" s="98" t="s">
        <v>397</v>
      </c>
      <c r="CA414" s="98"/>
      <c r="CB414" s="98"/>
      <c r="CC414" s="98"/>
      <c r="CD414" s="98"/>
      <c r="CE414" s="98"/>
      <c r="CF414" s="98"/>
      <c r="CG414" s="98"/>
      <c r="CH414" s="98"/>
      <c r="CI414" s="98"/>
      <c r="CJ414" s="98"/>
      <c r="CK414" s="98"/>
      <c r="CL414" s="98"/>
      <c r="CM414" s="98"/>
      <c r="CN414" s="98"/>
      <c r="CO414" s="98"/>
      <c r="CP414" s="98"/>
      <c r="CQ414" s="98"/>
      <c r="CR414" s="98"/>
      <c r="CS414" s="98"/>
      <c r="CT414" s="98"/>
      <c r="CU414" s="98"/>
      <c r="CV414" s="98"/>
      <c r="CW414" s="98"/>
      <c r="CX414" s="98"/>
      <c r="CY414" s="98"/>
      <c r="CZ414" s="98"/>
      <c r="DA414" s="98"/>
      <c r="DB414" s="98"/>
      <c r="DV414" s="368"/>
      <c r="DW414" s="368"/>
      <c r="DX414" s="368"/>
      <c r="DY414" s="368"/>
      <c r="DZ414" s="368"/>
      <c r="EA414" s="368"/>
      <c r="EB414" s="368"/>
      <c r="EC414" s="368"/>
      <c r="ED414" s="368"/>
      <c r="EE414" s="368"/>
      <c r="EF414" s="368"/>
      <c r="EG414" s="368"/>
      <c r="EH414" s="368"/>
      <c r="EI414" s="368"/>
      <c r="EJ414" s="368"/>
      <c r="EK414" s="368"/>
      <c r="EL414" s="368"/>
      <c r="EM414" s="368"/>
      <c r="EN414" s="368"/>
      <c r="EO414" s="368"/>
      <c r="EP414" s="368"/>
      <c r="EQ414" s="368"/>
      <c r="ER414" s="368"/>
      <c r="ES414" s="368"/>
      <c r="ET414" s="368"/>
      <c r="EU414" s="368"/>
      <c r="EV414" s="368"/>
      <c r="EW414" s="368"/>
      <c r="EX414" s="368"/>
      <c r="EY414" s="368"/>
      <c r="EZ414" s="368"/>
      <c r="FA414" s="368"/>
      <c r="FB414" s="368"/>
      <c r="FC414" s="368"/>
      <c r="FD414" s="368"/>
      <c r="FE414" s="368"/>
      <c r="FF414" s="368"/>
      <c r="FG414" s="368"/>
      <c r="FH414" s="368"/>
      <c r="FI414" s="368"/>
      <c r="FJ414" s="368"/>
      <c r="FK414" s="368"/>
      <c r="FL414" s="368"/>
      <c r="FM414" s="368"/>
      <c r="FN414" s="368"/>
      <c r="FO414" s="368"/>
      <c r="FP414" s="368"/>
      <c r="FQ414" s="368"/>
      <c r="FR414" s="368"/>
      <c r="FS414" s="368"/>
      <c r="FT414" s="368"/>
      <c r="FU414" s="368"/>
      <c r="FV414" s="368"/>
      <c r="FW414" s="368"/>
      <c r="FX414" s="368"/>
      <c r="FY414" s="368"/>
      <c r="FZ414" s="368"/>
      <c r="GA414" s="368"/>
      <c r="GB414" s="368"/>
      <c r="GC414" s="368"/>
      <c r="GD414" s="368"/>
      <c r="GE414" s="368"/>
      <c r="GF414" s="368"/>
      <c r="GG414" s="368"/>
      <c r="GH414" s="368"/>
      <c r="GI414" s="368"/>
      <c r="GJ414" s="368"/>
      <c r="GK414" s="368"/>
      <c r="GL414" s="368"/>
      <c r="GM414" s="368"/>
      <c r="GN414" s="368"/>
      <c r="GO414" s="368"/>
      <c r="GP414" s="368"/>
      <c r="GQ414" s="368"/>
      <c r="GR414" s="368"/>
      <c r="GS414" s="368"/>
      <c r="GT414" s="368"/>
      <c r="GU414" s="368"/>
      <c r="GV414" s="368"/>
      <c r="GW414" s="368"/>
      <c r="GX414" s="368"/>
      <c r="GY414" s="368"/>
      <c r="GZ414" s="368"/>
      <c r="HA414" s="368"/>
      <c r="HB414" s="368"/>
      <c r="HC414" s="368"/>
      <c r="HD414" s="368"/>
      <c r="HE414" s="368"/>
      <c r="HF414" s="368"/>
      <c r="HG414" s="368"/>
      <c r="HH414" s="368"/>
      <c r="HI414" s="368"/>
      <c r="HJ414" s="368"/>
      <c r="HK414" s="368"/>
      <c r="HL414" s="368"/>
      <c r="HM414" s="368"/>
      <c r="HN414" s="368"/>
      <c r="HO414" s="368"/>
      <c r="HP414" s="368"/>
      <c r="HQ414" s="368"/>
      <c r="HR414" s="368"/>
      <c r="HS414" s="368"/>
      <c r="HT414" s="368"/>
      <c r="HU414" s="368"/>
      <c r="HV414" s="368"/>
      <c r="HW414" s="368"/>
      <c r="HX414" s="368"/>
      <c r="HY414" s="368"/>
      <c r="HZ414" s="368"/>
      <c r="IA414" s="368"/>
      <c r="IB414" s="368"/>
      <c r="IC414" s="368"/>
      <c r="ID414" s="368"/>
      <c r="IE414" s="368"/>
      <c r="IF414" s="368"/>
      <c r="IG414" s="368"/>
      <c r="IH414" s="368"/>
      <c r="II414" s="368"/>
      <c r="IJ414" s="368"/>
      <c r="IK414" s="368"/>
      <c r="IL414" s="368"/>
      <c r="IM414" s="368"/>
      <c r="IN414" s="368"/>
      <c r="IO414" s="368"/>
      <c r="IP414" s="368"/>
      <c r="IQ414" s="368"/>
      <c r="IR414" s="368"/>
      <c r="IS414" s="368"/>
      <c r="IT414" s="368"/>
      <c r="IU414" s="368"/>
      <c r="IV414" s="368"/>
      <c r="IW414" s="368"/>
      <c r="IX414" s="368"/>
      <c r="IY414" s="368"/>
      <c r="IZ414" s="368"/>
      <c r="JA414" s="368"/>
      <c r="JB414" s="368"/>
      <c r="JC414" s="368"/>
      <c r="JD414" s="368"/>
      <c r="JE414" s="368"/>
      <c r="JF414" s="368"/>
      <c r="JG414" s="368"/>
      <c r="JH414" s="368"/>
      <c r="JI414" s="368"/>
      <c r="JJ414" s="368"/>
      <c r="JK414" s="368"/>
      <c r="JL414" s="368"/>
      <c r="JM414" s="368"/>
      <c r="JN414" s="368"/>
      <c r="JO414" s="368"/>
      <c r="JP414" s="368"/>
      <c r="JQ414" s="368"/>
      <c r="JR414" s="368"/>
      <c r="JS414" s="368"/>
      <c r="JT414" s="368"/>
      <c r="JU414" s="368"/>
      <c r="JV414" s="368"/>
      <c r="JW414" s="368"/>
      <c r="JX414" s="368"/>
      <c r="JY414" s="368"/>
      <c r="JZ414" s="368"/>
      <c r="KA414" s="368"/>
      <c r="KB414" s="368"/>
      <c r="KC414" s="368"/>
      <c r="KD414" s="368"/>
      <c r="KE414" s="368"/>
      <c r="KF414" s="368"/>
      <c r="KG414" s="368"/>
      <c r="KH414" s="368"/>
      <c r="KI414" s="368"/>
      <c r="KJ414" s="368"/>
      <c r="KK414" s="368"/>
      <c r="KL414" s="368"/>
      <c r="KM414" s="368"/>
      <c r="KN414" s="368"/>
      <c r="KO414" s="368"/>
      <c r="KP414" s="368"/>
      <c r="KQ414" s="368"/>
      <c r="KR414" s="368"/>
      <c r="KS414" s="368"/>
      <c r="KT414" s="368"/>
      <c r="KU414" s="368"/>
      <c r="KV414" s="368"/>
      <c r="KW414" s="368"/>
      <c r="KX414" s="368"/>
      <c r="LH414" s="368"/>
      <c r="LI414" s="368"/>
      <c r="LJ414" s="368"/>
      <c r="LK414" s="368"/>
      <c r="LL414" s="368"/>
      <c r="LM414" s="368"/>
      <c r="LN414" s="368"/>
      <c r="LO414" s="368"/>
      <c r="LP414" s="368"/>
      <c r="LQ414" s="368"/>
      <c r="LR414" s="368"/>
      <c r="LS414" s="368"/>
      <c r="LT414" s="368"/>
      <c r="LU414" s="368"/>
      <c r="LV414" s="368"/>
      <c r="LW414" s="368"/>
      <c r="LX414" s="368"/>
      <c r="LY414" s="368"/>
      <c r="LZ414" s="368"/>
      <c r="MA414" s="368"/>
      <c r="MB414" s="368"/>
      <c r="MC414" s="368"/>
      <c r="MD414" s="368"/>
      <c r="ME414" s="368"/>
      <c r="MF414" s="368"/>
      <c r="MG414" s="368"/>
      <c r="MH414" s="368"/>
      <c r="MI414" s="368"/>
      <c r="MJ414" s="368"/>
      <c r="MK414" s="368"/>
      <c r="ML414" s="368"/>
      <c r="MM414" s="368"/>
      <c r="MN414" s="368"/>
      <c r="MO414" s="368"/>
      <c r="MP414" s="368"/>
      <c r="MQ414" s="368"/>
      <c r="MR414" s="368"/>
      <c r="MS414" s="368"/>
      <c r="MT414" s="368"/>
      <c r="MU414" s="368"/>
      <c r="MV414" s="368"/>
      <c r="MW414" s="368"/>
      <c r="MX414" s="368"/>
      <c r="MY414" s="368"/>
      <c r="MZ414" s="368"/>
      <c r="NA414" s="368"/>
      <c r="NB414" s="368"/>
      <c r="NC414" s="368"/>
      <c r="ND414" s="368"/>
      <c r="NE414" s="368"/>
      <c r="NF414" s="368"/>
      <c r="NG414" s="368"/>
      <c r="NH414" s="368"/>
      <c r="NI414" s="368"/>
      <c r="NJ414" s="368"/>
      <c r="NK414" s="368"/>
      <c r="NL414" s="368"/>
      <c r="NM414" s="368"/>
      <c r="NN414" s="368"/>
      <c r="NO414" s="368"/>
      <c r="NP414" s="368"/>
      <c r="NQ414" s="368"/>
      <c r="NR414" s="368"/>
      <c r="NS414" s="368"/>
      <c r="NT414" s="368"/>
      <c r="NU414" s="368"/>
      <c r="NV414" s="368"/>
      <c r="NW414" s="368"/>
      <c r="NX414" s="368"/>
      <c r="NY414" s="368"/>
      <c r="NZ414" s="368"/>
      <c r="OA414" s="368"/>
      <c r="OB414" s="368"/>
      <c r="OC414" s="368"/>
      <c r="OD414" s="368"/>
      <c r="OE414" s="368"/>
      <c r="OF414" s="368"/>
      <c r="OG414" s="368"/>
      <c r="OH414" s="368"/>
      <c r="OI414" s="368"/>
      <c r="OJ414" s="368"/>
      <c r="OK414" s="368"/>
      <c r="OL414" s="368"/>
      <c r="OM414" s="368"/>
      <c r="ON414" s="368"/>
      <c r="OO414" s="368"/>
      <c r="OP414" s="368"/>
      <c r="OQ414" s="368"/>
      <c r="OR414" s="368"/>
      <c r="OS414" s="368"/>
      <c r="OT414" s="368"/>
      <c r="OU414" s="368"/>
      <c r="OV414" s="368"/>
      <c r="OW414" s="368"/>
      <c r="OX414" s="368"/>
      <c r="OY414" s="368"/>
      <c r="OZ414" s="368"/>
      <c r="PA414" s="368"/>
      <c r="PB414" s="368"/>
      <c r="PC414" s="368"/>
      <c r="PD414" s="368"/>
      <c r="PE414" s="368"/>
      <c r="PF414" s="368"/>
      <c r="PG414" s="368"/>
      <c r="PH414" s="368"/>
      <c r="PI414" s="368"/>
      <c r="PJ414" s="368"/>
      <c r="PK414" s="368"/>
      <c r="PL414" s="368"/>
      <c r="PM414" s="368"/>
      <c r="PN414" s="368"/>
      <c r="PO414" s="368"/>
      <c r="PP414" s="368"/>
      <c r="PQ414" s="368"/>
      <c r="PR414" s="368"/>
      <c r="PS414" s="368"/>
      <c r="PT414" s="368"/>
      <c r="PU414" s="368"/>
      <c r="PV414" s="368"/>
      <c r="PW414" s="368"/>
      <c r="PX414" s="368"/>
      <c r="PY414" s="368"/>
      <c r="PZ414" s="368"/>
      <c r="QA414" s="368"/>
      <c r="QB414" s="368"/>
      <c r="QC414" s="368"/>
      <c r="QD414" s="368"/>
      <c r="QE414" s="368"/>
      <c r="QF414" s="368"/>
      <c r="QG414" s="368"/>
      <c r="QH414" s="368"/>
      <c r="QI414" s="368"/>
      <c r="QJ414" s="368"/>
      <c r="QK414" s="368"/>
      <c r="QL414" s="368"/>
      <c r="QM414" s="368"/>
      <c r="QN414" s="368"/>
      <c r="QO414" s="368"/>
      <c r="QP414" s="368"/>
      <c r="QQ414" s="368"/>
      <c r="QR414" s="368"/>
      <c r="QS414" s="368"/>
      <c r="QT414" s="368"/>
      <c r="QU414" s="368"/>
      <c r="QV414" s="368"/>
      <c r="QW414" s="368"/>
      <c r="QX414" s="368"/>
      <c r="QY414" s="368"/>
      <c r="QZ414" s="368"/>
      <c r="RA414" s="368"/>
      <c r="RB414" s="368"/>
      <c r="RC414" s="368"/>
      <c r="RD414" s="368"/>
      <c r="RE414" s="368"/>
      <c r="RF414" s="368"/>
      <c r="RG414" s="368"/>
      <c r="RH414" s="368"/>
      <c r="RI414" s="368"/>
      <c r="RJ414" s="368"/>
      <c r="RK414" s="368"/>
      <c r="RL414" s="368"/>
      <c r="RM414" s="368"/>
      <c r="RN414" s="368"/>
      <c r="RO414" s="368"/>
      <c r="RP414" s="368"/>
      <c r="RQ414" s="368"/>
      <c r="RR414" s="368"/>
      <c r="RS414" s="368"/>
      <c r="RT414" s="368"/>
      <c r="RU414" s="368"/>
      <c r="RV414" s="368"/>
      <c r="RW414" s="368"/>
      <c r="RX414" s="368"/>
      <c r="RY414" s="368"/>
      <c r="RZ414" s="368"/>
      <c r="SA414" s="368"/>
      <c r="SB414" s="368"/>
      <c r="SC414" s="368"/>
      <c r="SD414" s="368"/>
      <c r="SE414" s="368"/>
      <c r="SF414" s="368"/>
      <c r="SG414" s="368"/>
    </row>
    <row r="415" spans="1:501">
      <c r="A415" s="368"/>
      <c r="B415" s="368"/>
      <c r="C415" s="368"/>
      <c r="D415" s="368"/>
      <c r="E415" s="368"/>
      <c r="F415" s="368"/>
      <c r="G415" s="368"/>
      <c r="H415" s="368"/>
      <c r="I415" s="368"/>
      <c r="J415" s="368"/>
      <c r="K415" s="368"/>
      <c r="L415" s="368"/>
      <c r="M415" s="368"/>
      <c r="N415" s="368"/>
      <c r="O415" s="385"/>
      <c r="P415" s="368"/>
      <c r="Q415" s="368"/>
      <c r="R415" s="368"/>
      <c r="S415" s="368"/>
      <c r="T415" s="368"/>
      <c r="U415" s="368"/>
      <c r="V415" s="368"/>
      <c r="W415" s="368"/>
      <c r="X415" s="368"/>
      <c r="Y415" s="368"/>
      <c r="Z415" s="368"/>
      <c r="AA415" s="368"/>
      <c r="AB415" s="368"/>
      <c r="AC415" s="368"/>
      <c r="AD415" s="368"/>
      <c r="AE415" s="368"/>
      <c r="AF415" s="368"/>
      <c r="AG415" s="368"/>
      <c r="AH415" s="98" t="s">
        <v>397</v>
      </c>
      <c r="AI415" s="98" t="s">
        <v>397</v>
      </c>
      <c r="AJ415" s="98" t="s">
        <v>397</v>
      </c>
      <c r="AK415" s="98" t="s">
        <v>397</v>
      </c>
      <c r="AL415" s="98" t="s">
        <v>397</v>
      </c>
      <c r="AM415" s="98" t="s">
        <v>397</v>
      </c>
      <c r="AN415" s="98" t="s">
        <v>397</v>
      </c>
      <c r="AO415" s="98" t="s">
        <v>397</v>
      </c>
      <c r="AP415" s="98" t="s">
        <v>397</v>
      </c>
      <c r="AQ415" s="98" t="s">
        <v>397</v>
      </c>
      <c r="AR415" s="98" t="s">
        <v>397</v>
      </c>
      <c r="AS415" s="98" t="s">
        <v>397</v>
      </c>
      <c r="AT415" s="98" t="s">
        <v>397</v>
      </c>
      <c r="AU415" s="98" t="s">
        <v>397</v>
      </c>
      <c r="AV415" s="98" t="s">
        <v>397</v>
      </c>
      <c r="AW415" s="98" t="s">
        <v>397</v>
      </c>
      <c r="AX415" s="98" t="s">
        <v>397</v>
      </c>
      <c r="AY415" s="98" t="s">
        <v>397</v>
      </c>
      <c r="AZ415" s="98" t="s">
        <v>397</v>
      </c>
      <c r="BA415" s="98" t="s">
        <v>397</v>
      </c>
      <c r="BB415" s="98" t="s">
        <v>397</v>
      </c>
      <c r="BC415" s="98" t="s">
        <v>397</v>
      </c>
      <c r="BD415" s="98" t="s">
        <v>397</v>
      </c>
      <c r="BE415" s="98" t="s">
        <v>397</v>
      </c>
      <c r="BF415" s="98" t="s">
        <v>397</v>
      </c>
      <c r="BG415" s="98" t="s">
        <v>397</v>
      </c>
      <c r="BH415" s="98" t="s">
        <v>397</v>
      </c>
      <c r="BI415" s="98" t="s">
        <v>397</v>
      </c>
      <c r="BJ415" s="98" t="s">
        <v>397</v>
      </c>
      <c r="BK415" s="98" t="s">
        <v>397</v>
      </c>
      <c r="BL415" s="98" t="s">
        <v>397</v>
      </c>
      <c r="BM415" s="98" t="s">
        <v>397</v>
      </c>
      <c r="BN415" s="98" t="s">
        <v>397</v>
      </c>
      <c r="BO415" s="98" t="s">
        <v>397</v>
      </c>
      <c r="BP415" s="98" t="s">
        <v>397</v>
      </c>
      <c r="BQ415" s="98" t="s">
        <v>397</v>
      </c>
      <c r="BR415" s="98" t="s">
        <v>397</v>
      </c>
      <c r="BS415" s="98" t="s">
        <v>397</v>
      </c>
      <c r="BT415" s="98" t="s">
        <v>397</v>
      </c>
      <c r="BU415" s="98" t="s">
        <v>397</v>
      </c>
      <c r="BV415" s="98" t="s">
        <v>397</v>
      </c>
      <c r="BW415" s="98" t="s">
        <v>397</v>
      </c>
      <c r="BX415" s="98" t="s">
        <v>397</v>
      </c>
      <c r="BY415" s="98" t="s">
        <v>397</v>
      </c>
      <c r="BZ415" s="98" t="s">
        <v>397</v>
      </c>
      <c r="CA415" s="98"/>
      <c r="CB415" s="98"/>
      <c r="CC415" s="98"/>
      <c r="CD415" s="98"/>
      <c r="CE415" s="98"/>
      <c r="CF415" s="98"/>
      <c r="CG415" s="98"/>
      <c r="CH415" s="98"/>
      <c r="CI415" s="98"/>
      <c r="CJ415" s="98"/>
      <c r="CK415" s="98"/>
      <c r="CL415" s="98"/>
      <c r="CM415" s="98"/>
      <c r="CN415" s="98"/>
      <c r="CO415" s="98"/>
      <c r="CP415" s="98"/>
      <c r="CQ415" s="98"/>
      <c r="CR415" s="98"/>
      <c r="CS415" s="98"/>
      <c r="CT415" s="98"/>
      <c r="CU415" s="98"/>
      <c r="CV415" s="98"/>
      <c r="CW415" s="98"/>
      <c r="CX415" s="98"/>
      <c r="CY415" s="98"/>
      <c r="CZ415" s="98"/>
      <c r="DA415" s="98"/>
      <c r="DB415" s="98"/>
      <c r="DV415" s="368"/>
      <c r="DW415" s="368"/>
      <c r="DX415" s="368"/>
      <c r="DY415" s="368"/>
      <c r="DZ415" s="368"/>
      <c r="EA415" s="368"/>
      <c r="EB415" s="368"/>
      <c r="EC415" s="368"/>
      <c r="ED415" s="368"/>
      <c r="EE415" s="368"/>
      <c r="EF415" s="368"/>
      <c r="EG415" s="368"/>
      <c r="EH415" s="368"/>
      <c r="EI415" s="368"/>
      <c r="EJ415" s="368"/>
      <c r="EK415" s="368"/>
      <c r="EL415" s="368"/>
      <c r="EM415" s="368"/>
      <c r="EN415" s="368"/>
      <c r="EO415" s="368"/>
      <c r="EP415" s="368"/>
      <c r="EQ415" s="368"/>
      <c r="ER415" s="368"/>
      <c r="ES415" s="368"/>
      <c r="ET415" s="368"/>
      <c r="EU415" s="368"/>
      <c r="EV415" s="368"/>
      <c r="EW415" s="368"/>
      <c r="EX415" s="368"/>
      <c r="EY415" s="368"/>
      <c r="EZ415" s="368"/>
      <c r="FA415" s="368"/>
      <c r="FB415" s="368"/>
      <c r="FC415" s="368"/>
      <c r="FD415" s="368"/>
      <c r="FE415" s="368"/>
      <c r="FF415" s="368"/>
      <c r="FG415" s="368"/>
      <c r="FH415" s="368"/>
      <c r="FI415" s="368"/>
      <c r="FJ415" s="368"/>
      <c r="FK415" s="368"/>
      <c r="FL415" s="368"/>
      <c r="FM415" s="368"/>
      <c r="FN415" s="368"/>
      <c r="FO415" s="368"/>
      <c r="FP415" s="368"/>
      <c r="FQ415" s="368"/>
      <c r="FR415" s="368"/>
      <c r="FS415" s="368"/>
      <c r="FT415" s="368"/>
      <c r="FU415" s="368"/>
      <c r="FV415" s="368"/>
      <c r="FW415" s="368"/>
      <c r="FX415" s="368"/>
      <c r="FY415" s="368"/>
      <c r="FZ415" s="368"/>
      <c r="GA415" s="368"/>
      <c r="GB415" s="368"/>
      <c r="GC415" s="368"/>
      <c r="GD415" s="368"/>
      <c r="GE415" s="368"/>
      <c r="GF415" s="368"/>
      <c r="GG415" s="368"/>
      <c r="GH415" s="368"/>
      <c r="GI415" s="368"/>
      <c r="GJ415" s="368"/>
      <c r="GK415" s="368"/>
      <c r="GL415" s="368"/>
      <c r="GM415" s="368"/>
      <c r="GN415" s="368"/>
      <c r="GO415" s="368"/>
      <c r="GP415" s="368"/>
      <c r="GQ415" s="368"/>
      <c r="GR415" s="368"/>
      <c r="GS415" s="368"/>
      <c r="GT415" s="368"/>
      <c r="GU415" s="368"/>
      <c r="GV415" s="368"/>
      <c r="GW415" s="368"/>
      <c r="GX415" s="368"/>
      <c r="GY415" s="368"/>
      <c r="GZ415" s="368"/>
      <c r="HA415" s="368"/>
      <c r="HB415" s="368"/>
      <c r="HC415" s="368"/>
      <c r="HD415" s="368"/>
      <c r="HE415" s="368"/>
      <c r="HF415" s="368"/>
      <c r="HG415" s="368"/>
      <c r="HH415" s="368"/>
      <c r="HI415" s="368"/>
      <c r="HJ415" s="368"/>
      <c r="HK415" s="368"/>
      <c r="HL415" s="368"/>
      <c r="HM415" s="368"/>
      <c r="HN415" s="368"/>
      <c r="HO415" s="368"/>
      <c r="HP415" s="368"/>
      <c r="HQ415" s="368"/>
      <c r="HR415" s="368"/>
      <c r="HS415" s="368"/>
      <c r="HT415" s="368"/>
      <c r="HU415" s="368"/>
      <c r="HV415" s="368"/>
      <c r="HW415" s="368"/>
      <c r="HX415" s="368"/>
      <c r="HY415" s="368"/>
      <c r="HZ415" s="368"/>
      <c r="IA415" s="368"/>
      <c r="IB415" s="368"/>
      <c r="IC415" s="368"/>
      <c r="ID415" s="368"/>
      <c r="IE415" s="368"/>
      <c r="IF415" s="368"/>
      <c r="IG415" s="368"/>
      <c r="IH415" s="368"/>
      <c r="II415" s="368"/>
      <c r="IJ415" s="368"/>
      <c r="IK415" s="368"/>
      <c r="IL415" s="368"/>
      <c r="IM415" s="368"/>
      <c r="IN415" s="368"/>
      <c r="IO415" s="368"/>
      <c r="IP415" s="368"/>
      <c r="IQ415" s="368"/>
      <c r="IR415" s="368"/>
      <c r="IS415" s="368"/>
      <c r="IT415" s="368"/>
      <c r="IU415" s="368"/>
      <c r="IV415" s="368"/>
      <c r="IW415" s="368"/>
      <c r="IX415" s="368"/>
      <c r="IY415" s="368"/>
      <c r="IZ415" s="368"/>
      <c r="JA415" s="368"/>
      <c r="JB415" s="368"/>
      <c r="JC415" s="368"/>
      <c r="JD415" s="368"/>
      <c r="JE415" s="368"/>
      <c r="JF415" s="368"/>
      <c r="JG415" s="368"/>
      <c r="JH415" s="368"/>
      <c r="JI415" s="368"/>
      <c r="JJ415" s="368"/>
      <c r="JK415" s="368"/>
      <c r="JL415" s="368"/>
      <c r="JM415" s="368"/>
      <c r="JN415" s="368"/>
      <c r="JO415" s="368"/>
      <c r="JP415" s="368"/>
      <c r="JQ415" s="368"/>
      <c r="JR415" s="368"/>
      <c r="JS415" s="368"/>
      <c r="JT415" s="368"/>
      <c r="JU415" s="368"/>
      <c r="JV415" s="368"/>
      <c r="JW415" s="368"/>
      <c r="JX415" s="368"/>
      <c r="JY415" s="368"/>
      <c r="JZ415" s="368"/>
      <c r="KA415" s="368"/>
      <c r="KB415" s="368"/>
      <c r="KC415" s="368"/>
      <c r="KD415" s="368"/>
      <c r="KE415" s="368"/>
      <c r="KF415" s="368"/>
      <c r="KG415" s="368"/>
      <c r="KH415" s="368"/>
      <c r="KI415" s="368"/>
      <c r="KJ415" s="368"/>
      <c r="KK415" s="368"/>
      <c r="KL415" s="368"/>
      <c r="KM415" s="368"/>
      <c r="KN415" s="368"/>
      <c r="KO415" s="368"/>
      <c r="KP415" s="368"/>
      <c r="KQ415" s="368"/>
      <c r="KR415" s="368"/>
      <c r="KS415" s="368"/>
      <c r="KT415" s="368"/>
      <c r="KU415" s="368"/>
      <c r="KV415" s="368"/>
      <c r="KW415" s="368"/>
      <c r="KX415" s="368"/>
      <c r="LH415" s="368"/>
      <c r="LI415" s="368"/>
      <c r="LJ415" s="368"/>
      <c r="LK415" s="368"/>
      <c r="LL415" s="368"/>
      <c r="LM415" s="368"/>
      <c r="LN415" s="368"/>
      <c r="LO415" s="368"/>
      <c r="LP415" s="368"/>
      <c r="LQ415" s="368"/>
      <c r="LR415" s="368"/>
      <c r="LS415" s="368"/>
      <c r="LT415" s="368"/>
      <c r="LU415" s="368"/>
      <c r="LV415" s="368"/>
      <c r="LW415" s="368"/>
      <c r="LX415" s="368"/>
      <c r="LY415" s="368"/>
      <c r="LZ415" s="368"/>
      <c r="MA415" s="368"/>
      <c r="MB415" s="368"/>
      <c r="MC415" s="368"/>
      <c r="MD415" s="368"/>
      <c r="ME415" s="368"/>
      <c r="MF415" s="368"/>
      <c r="MG415" s="368"/>
      <c r="MH415" s="368"/>
      <c r="MI415" s="368"/>
      <c r="MJ415" s="368"/>
      <c r="MK415" s="368"/>
      <c r="ML415" s="368"/>
      <c r="MM415" s="368"/>
      <c r="MN415" s="368"/>
      <c r="MO415" s="368"/>
      <c r="MP415" s="368"/>
      <c r="MQ415" s="368"/>
      <c r="MR415" s="368"/>
      <c r="MS415" s="368"/>
      <c r="MT415" s="368"/>
      <c r="MU415" s="368"/>
      <c r="MV415" s="368"/>
      <c r="MW415" s="368"/>
      <c r="MX415" s="368"/>
      <c r="MY415" s="368"/>
      <c r="MZ415" s="368"/>
      <c r="NA415" s="368"/>
      <c r="NB415" s="368"/>
      <c r="NC415" s="368"/>
      <c r="ND415" s="368"/>
      <c r="NE415" s="368"/>
      <c r="NF415" s="368"/>
      <c r="NG415" s="368"/>
      <c r="NH415" s="368"/>
      <c r="NI415" s="368"/>
      <c r="NJ415" s="368"/>
      <c r="NK415" s="368"/>
      <c r="NL415" s="368"/>
      <c r="NM415" s="368"/>
      <c r="NN415" s="368"/>
      <c r="NO415" s="368"/>
      <c r="NP415" s="368"/>
      <c r="NQ415" s="368"/>
      <c r="NR415" s="368"/>
      <c r="NS415" s="368"/>
      <c r="NT415" s="368"/>
      <c r="NU415" s="368"/>
      <c r="NV415" s="368"/>
      <c r="NW415" s="368"/>
      <c r="NX415" s="368"/>
      <c r="NY415" s="368"/>
      <c r="NZ415" s="368"/>
      <c r="OA415" s="368"/>
      <c r="OB415" s="368"/>
      <c r="OC415" s="368"/>
      <c r="OD415" s="368"/>
      <c r="OE415" s="368"/>
      <c r="OF415" s="368"/>
      <c r="OG415" s="368"/>
      <c r="OH415" s="368"/>
      <c r="OI415" s="368"/>
      <c r="OJ415" s="368"/>
      <c r="OK415" s="368"/>
      <c r="OL415" s="368"/>
      <c r="OM415" s="368"/>
      <c r="ON415" s="368"/>
      <c r="OO415" s="368"/>
      <c r="OP415" s="368"/>
      <c r="OQ415" s="368"/>
      <c r="OR415" s="368"/>
      <c r="OS415" s="368"/>
      <c r="OT415" s="368"/>
      <c r="OU415" s="368"/>
      <c r="OV415" s="368"/>
      <c r="OW415" s="368"/>
      <c r="OX415" s="368"/>
      <c r="OY415" s="368"/>
      <c r="OZ415" s="368"/>
      <c r="PA415" s="368"/>
      <c r="PB415" s="368"/>
      <c r="PC415" s="368"/>
      <c r="PD415" s="368"/>
      <c r="PE415" s="368"/>
      <c r="PF415" s="368"/>
      <c r="PG415" s="368"/>
      <c r="PH415" s="368"/>
      <c r="PI415" s="368"/>
      <c r="PJ415" s="368"/>
      <c r="PK415" s="368"/>
      <c r="PL415" s="368"/>
      <c r="PM415" s="368"/>
      <c r="PN415" s="368"/>
      <c r="PO415" s="368"/>
      <c r="PP415" s="368"/>
      <c r="PQ415" s="368"/>
      <c r="PR415" s="368"/>
      <c r="PS415" s="368"/>
      <c r="PT415" s="368"/>
      <c r="PU415" s="368"/>
      <c r="PV415" s="368"/>
      <c r="PW415" s="368"/>
      <c r="PX415" s="368"/>
      <c r="PY415" s="368"/>
      <c r="PZ415" s="368"/>
      <c r="QA415" s="368"/>
      <c r="QB415" s="368"/>
      <c r="QC415" s="368"/>
      <c r="QD415" s="368"/>
      <c r="QE415" s="368"/>
      <c r="QF415" s="368"/>
      <c r="QG415" s="368"/>
      <c r="QH415" s="368"/>
      <c r="QI415" s="368"/>
      <c r="QJ415" s="368"/>
      <c r="QK415" s="368"/>
      <c r="QL415" s="368"/>
      <c r="QM415" s="368"/>
      <c r="QN415" s="368"/>
      <c r="QO415" s="368"/>
      <c r="QP415" s="368"/>
      <c r="QQ415" s="368"/>
      <c r="QR415" s="368"/>
      <c r="QS415" s="368"/>
      <c r="QT415" s="368"/>
      <c r="QU415" s="368"/>
      <c r="QV415" s="368"/>
      <c r="QW415" s="368"/>
      <c r="QX415" s="368"/>
      <c r="QY415" s="368"/>
      <c r="QZ415" s="368"/>
      <c r="RA415" s="368"/>
      <c r="RB415" s="368"/>
      <c r="RC415" s="368"/>
      <c r="RD415" s="368"/>
      <c r="RE415" s="368"/>
      <c r="RF415" s="368"/>
      <c r="RG415" s="368"/>
      <c r="RH415" s="368"/>
      <c r="RI415" s="368"/>
      <c r="RJ415" s="368"/>
      <c r="RK415" s="368"/>
      <c r="RL415" s="368"/>
      <c r="RM415" s="368"/>
      <c r="RN415" s="368"/>
      <c r="RO415" s="368"/>
      <c r="RP415" s="368"/>
      <c r="RQ415" s="368"/>
      <c r="RR415" s="368"/>
      <c r="RS415" s="368"/>
      <c r="RT415" s="368"/>
      <c r="RU415" s="368"/>
      <c r="RV415" s="368"/>
      <c r="RW415" s="368"/>
      <c r="RX415" s="368"/>
      <c r="RY415" s="368"/>
      <c r="RZ415" s="368"/>
      <c r="SA415" s="368"/>
      <c r="SB415" s="368"/>
      <c r="SC415" s="368"/>
      <c r="SD415" s="368"/>
      <c r="SE415" s="368"/>
      <c r="SF415" s="368"/>
      <c r="SG415" s="368"/>
    </row>
    <row r="416" spans="1:501">
      <c r="A416" s="368"/>
      <c r="B416" s="368"/>
      <c r="C416" s="368"/>
      <c r="D416" s="368"/>
      <c r="E416" s="368"/>
      <c r="F416" s="368"/>
      <c r="G416" s="368"/>
      <c r="H416" s="368"/>
      <c r="I416" s="368"/>
      <c r="J416" s="368"/>
      <c r="K416" s="368"/>
      <c r="L416" s="368"/>
      <c r="M416" s="368"/>
      <c r="N416" s="368"/>
      <c r="O416" s="385"/>
      <c r="P416" s="368"/>
      <c r="Q416" s="368"/>
      <c r="R416" s="368"/>
      <c r="S416" s="368"/>
      <c r="T416" s="368"/>
      <c r="U416" s="368"/>
      <c r="V416" s="368"/>
      <c r="W416" s="368"/>
      <c r="X416" s="368"/>
      <c r="Y416" s="368"/>
      <c r="Z416" s="368"/>
      <c r="AA416" s="368"/>
      <c r="AB416" s="368"/>
      <c r="AC416" s="368"/>
      <c r="AD416" s="368"/>
      <c r="AE416" s="368"/>
      <c r="AF416" s="368"/>
      <c r="AG416" s="368"/>
      <c r="AH416" s="98" t="s">
        <v>397</v>
      </c>
      <c r="AI416" s="98" t="s">
        <v>397</v>
      </c>
      <c r="AJ416" s="98" t="s">
        <v>397</v>
      </c>
      <c r="AK416" s="98" t="s">
        <v>397</v>
      </c>
      <c r="AL416" s="98" t="s">
        <v>397</v>
      </c>
      <c r="AM416" s="98" t="s">
        <v>397</v>
      </c>
      <c r="AN416" s="98" t="s">
        <v>397</v>
      </c>
      <c r="AO416" s="98" t="s">
        <v>397</v>
      </c>
      <c r="AP416" s="98" t="s">
        <v>397</v>
      </c>
      <c r="AQ416" s="98" t="s">
        <v>397</v>
      </c>
      <c r="AR416" s="98" t="s">
        <v>397</v>
      </c>
      <c r="AS416" s="98" t="s">
        <v>397</v>
      </c>
      <c r="AT416" s="98" t="s">
        <v>397</v>
      </c>
      <c r="AU416" s="98" t="s">
        <v>397</v>
      </c>
      <c r="AV416" s="98" t="s">
        <v>397</v>
      </c>
      <c r="AW416" s="98" t="s">
        <v>397</v>
      </c>
      <c r="AX416" s="98" t="s">
        <v>397</v>
      </c>
      <c r="AY416" s="98" t="s">
        <v>397</v>
      </c>
      <c r="AZ416" s="98" t="s">
        <v>397</v>
      </c>
      <c r="BA416" s="98" t="s">
        <v>397</v>
      </c>
      <c r="BB416" s="98" t="s">
        <v>397</v>
      </c>
      <c r="BC416" s="98" t="s">
        <v>397</v>
      </c>
      <c r="BD416" s="98" t="s">
        <v>397</v>
      </c>
      <c r="BE416" s="98" t="s">
        <v>397</v>
      </c>
      <c r="BF416" s="98" t="s">
        <v>397</v>
      </c>
      <c r="BG416" s="98" t="s">
        <v>397</v>
      </c>
      <c r="BH416" s="98" t="s">
        <v>397</v>
      </c>
      <c r="BI416" s="98" t="s">
        <v>397</v>
      </c>
      <c r="BJ416" s="98" t="s">
        <v>397</v>
      </c>
      <c r="BK416" s="98" t="s">
        <v>397</v>
      </c>
      <c r="BL416" s="98" t="s">
        <v>397</v>
      </c>
      <c r="BM416" s="98" t="s">
        <v>397</v>
      </c>
      <c r="BN416" s="98" t="s">
        <v>397</v>
      </c>
      <c r="BO416" s="98" t="s">
        <v>397</v>
      </c>
      <c r="BP416" s="98" t="s">
        <v>397</v>
      </c>
      <c r="BQ416" s="98" t="s">
        <v>397</v>
      </c>
      <c r="BR416" s="98" t="s">
        <v>397</v>
      </c>
      <c r="BS416" s="98" t="s">
        <v>397</v>
      </c>
      <c r="BT416" s="98" t="s">
        <v>397</v>
      </c>
      <c r="BU416" s="98" t="s">
        <v>397</v>
      </c>
      <c r="BV416" s="98" t="s">
        <v>397</v>
      </c>
      <c r="BW416" s="98" t="s">
        <v>397</v>
      </c>
      <c r="BX416" s="98" t="s">
        <v>397</v>
      </c>
      <c r="BY416" s="98" t="s">
        <v>397</v>
      </c>
      <c r="BZ416" s="98" t="s">
        <v>397</v>
      </c>
      <c r="CA416" s="98"/>
      <c r="CB416" s="98"/>
      <c r="CC416" s="98"/>
      <c r="CD416" s="98"/>
      <c r="CE416" s="98"/>
      <c r="CF416" s="98"/>
      <c r="CG416" s="98"/>
      <c r="CH416" s="98"/>
      <c r="CI416" s="98"/>
      <c r="CJ416" s="98"/>
      <c r="CK416" s="98"/>
      <c r="CL416" s="98"/>
      <c r="CM416" s="98"/>
      <c r="CN416" s="98"/>
      <c r="CO416" s="98"/>
      <c r="CP416" s="98"/>
      <c r="CQ416" s="98"/>
      <c r="CR416" s="98"/>
      <c r="CS416" s="98"/>
      <c r="CT416" s="98"/>
      <c r="CU416" s="98"/>
      <c r="CV416" s="98"/>
      <c r="CW416" s="98"/>
      <c r="CX416" s="98"/>
      <c r="CY416" s="98"/>
      <c r="CZ416" s="98"/>
      <c r="DA416" s="98"/>
      <c r="DB416" s="98"/>
      <c r="DV416" s="368"/>
      <c r="DW416" s="368"/>
      <c r="DX416" s="368"/>
      <c r="DY416" s="368"/>
      <c r="DZ416" s="368"/>
      <c r="EA416" s="368"/>
      <c r="EB416" s="368"/>
      <c r="EC416" s="368"/>
      <c r="ED416" s="368"/>
      <c r="EE416" s="368"/>
      <c r="EF416" s="368"/>
      <c r="EG416" s="368"/>
      <c r="EH416" s="368"/>
      <c r="EI416" s="368"/>
      <c r="EJ416" s="368"/>
      <c r="EK416" s="368"/>
      <c r="EL416" s="368"/>
      <c r="EM416" s="368"/>
      <c r="EN416" s="368"/>
      <c r="EO416" s="368"/>
      <c r="EP416" s="368"/>
      <c r="EQ416" s="368"/>
      <c r="ER416" s="368"/>
      <c r="ES416" s="368"/>
      <c r="ET416" s="368"/>
      <c r="EU416" s="368"/>
      <c r="EV416" s="368"/>
      <c r="EW416" s="368"/>
      <c r="EX416" s="368"/>
      <c r="EY416" s="368"/>
      <c r="EZ416" s="368"/>
      <c r="FA416" s="368"/>
      <c r="FB416" s="368"/>
      <c r="FC416" s="368"/>
      <c r="FD416" s="368"/>
      <c r="FE416" s="368"/>
      <c r="FF416" s="368"/>
      <c r="FG416" s="368"/>
      <c r="FH416" s="368"/>
      <c r="FI416" s="368"/>
      <c r="FJ416" s="368"/>
      <c r="FK416" s="368"/>
      <c r="FL416" s="368"/>
      <c r="FM416" s="368"/>
      <c r="FN416" s="368"/>
      <c r="FO416" s="368"/>
      <c r="FP416" s="368"/>
      <c r="FQ416" s="368"/>
      <c r="FR416" s="368"/>
      <c r="FS416" s="368"/>
      <c r="FT416" s="368"/>
      <c r="FU416" s="368"/>
      <c r="FV416" s="368"/>
      <c r="FW416" s="368"/>
      <c r="FX416" s="368"/>
      <c r="FY416" s="368"/>
      <c r="FZ416" s="368"/>
      <c r="GA416" s="368"/>
      <c r="GB416" s="368"/>
      <c r="GC416" s="368"/>
      <c r="GD416" s="368"/>
      <c r="GE416" s="368"/>
      <c r="GF416" s="368"/>
      <c r="GG416" s="368"/>
      <c r="GH416" s="368"/>
      <c r="GI416" s="368"/>
      <c r="GJ416" s="368"/>
      <c r="GK416" s="368"/>
      <c r="GL416" s="368"/>
      <c r="GM416" s="368"/>
      <c r="GN416" s="368"/>
      <c r="GO416" s="368"/>
      <c r="GP416" s="368"/>
      <c r="GQ416" s="368"/>
      <c r="GR416" s="368"/>
      <c r="GS416" s="368"/>
      <c r="GT416" s="368"/>
      <c r="GU416" s="368"/>
      <c r="GV416" s="368"/>
      <c r="GW416" s="368"/>
      <c r="GX416" s="368"/>
      <c r="GY416" s="368"/>
      <c r="GZ416" s="368"/>
      <c r="HA416" s="368"/>
      <c r="HB416" s="368"/>
      <c r="HC416" s="368"/>
      <c r="HD416" s="368"/>
      <c r="HE416" s="368"/>
      <c r="HF416" s="368"/>
      <c r="HG416" s="368"/>
      <c r="HH416" s="368"/>
      <c r="HI416" s="368"/>
      <c r="HJ416" s="368"/>
      <c r="HK416" s="368"/>
      <c r="HL416" s="368"/>
      <c r="HM416" s="368"/>
      <c r="HN416" s="368"/>
      <c r="HO416" s="368"/>
      <c r="HP416" s="368"/>
      <c r="HQ416" s="368"/>
      <c r="HR416" s="368"/>
      <c r="HS416" s="368"/>
      <c r="HT416" s="368"/>
      <c r="HU416" s="368"/>
      <c r="HV416" s="368"/>
      <c r="HW416" s="368"/>
      <c r="HX416" s="368"/>
      <c r="HY416" s="368"/>
      <c r="HZ416" s="368"/>
      <c r="IA416" s="368"/>
      <c r="IB416" s="368"/>
      <c r="IC416" s="368"/>
      <c r="ID416" s="368"/>
      <c r="IE416" s="368"/>
      <c r="IF416" s="368"/>
      <c r="IG416" s="368"/>
      <c r="IH416" s="368"/>
      <c r="II416" s="368"/>
      <c r="IJ416" s="368"/>
      <c r="IK416" s="368"/>
      <c r="IL416" s="368"/>
      <c r="IM416" s="368"/>
      <c r="IN416" s="368"/>
      <c r="IO416" s="368"/>
      <c r="IP416" s="368"/>
      <c r="IQ416" s="368"/>
      <c r="IR416" s="368"/>
      <c r="IS416" s="368"/>
      <c r="IT416" s="368"/>
      <c r="IU416" s="368"/>
      <c r="IV416" s="368"/>
      <c r="IW416" s="368"/>
      <c r="IX416" s="368"/>
      <c r="IY416" s="368"/>
      <c r="IZ416" s="368"/>
      <c r="JA416" s="368"/>
      <c r="JB416" s="368"/>
      <c r="JC416" s="368"/>
      <c r="JD416" s="368"/>
      <c r="JE416" s="368"/>
      <c r="JF416" s="368"/>
      <c r="JG416" s="368"/>
      <c r="JH416" s="368"/>
      <c r="JI416" s="368"/>
      <c r="JJ416" s="368"/>
      <c r="JK416" s="368"/>
      <c r="JL416" s="368"/>
      <c r="JM416" s="368"/>
      <c r="JN416" s="368"/>
      <c r="JO416" s="368"/>
      <c r="JP416" s="368"/>
      <c r="JQ416" s="368"/>
      <c r="JR416" s="368"/>
      <c r="JS416" s="368"/>
      <c r="JT416" s="368"/>
      <c r="JU416" s="368"/>
      <c r="JV416" s="368"/>
      <c r="JW416" s="368"/>
      <c r="JX416" s="368"/>
      <c r="JY416" s="368"/>
      <c r="JZ416" s="368"/>
      <c r="KA416" s="368"/>
      <c r="KB416" s="368"/>
      <c r="KC416" s="368"/>
      <c r="KD416" s="368"/>
      <c r="KE416" s="368"/>
      <c r="KF416" s="368"/>
      <c r="KG416" s="368"/>
      <c r="KH416" s="368"/>
      <c r="KI416" s="368"/>
      <c r="KJ416" s="368"/>
      <c r="KK416" s="368"/>
      <c r="KL416" s="368"/>
      <c r="KM416" s="368"/>
      <c r="KN416" s="368"/>
      <c r="KO416" s="368"/>
      <c r="KP416" s="368"/>
      <c r="KQ416" s="368"/>
      <c r="KR416" s="368"/>
      <c r="KS416" s="368"/>
      <c r="KT416" s="368"/>
      <c r="KU416" s="368"/>
      <c r="KV416" s="368"/>
      <c r="KW416" s="368"/>
      <c r="KX416" s="368"/>
      <c r="LH416" s="368"/>
      <c r="LI416" s="368"/>
      <c r="LJ416" s="368"/>
      <c r="LK416" s="368"/>
      <c r="LL416" s="368"/>
      <c r="LM416" s="368"/>
      <c r="LN416" s="368"/>
      <c r="LO416" s="368"/>
      <c r="LP416" s="368"/>
      <c r="LQ416" s="368"/>
      <c r="LR416" s="368"/>
      <c r="LS416" s="368"/>
      <c r="LT416" s="368"/>
      <c r="LU416" s="368"/>
      <c r="LV416" s="368"/>
      <c r="LW416" s="368"/>
      <c r="LX416" s="368"/>
      <c r="LY416" s="368"/>
      <c r="LZ416" s="368"/>
      <c r="MA416" s="368"/>
      <c r="MB416" s="368"/>
      <c r="MC416" s="368"/>
      <c r="MD416" s="368"/>
      <c r="ME416" s="368"/>
      <c r="MF416" s="368"/>
      <c r="MG416" s="368"/>
      <c r="MH416" s="368"/>
      <c r="MI416" s="368"/>
      <c r="MJ416" s="368"/>
      <c r="MK416" s="368"/>
      <c r="ML416" s="368"/>
      <c r="MM416" s="368"/>
      <c r="MN416" s="368"/>
      <c r="MO416" s="368"/>
      <c r="MP416" s="368"/>
      <c r="MQ416" s="368"/>
      <c r="MR416" s="368"/>
      <c r="MS416" s="368"/>
      <c r="MT416" s="368"/>
      <c r="MU416" s="368"/>
      <c r="MV416" s="368"/>
      <c r="MW416" s="368"/>
      <c r="MX416" s="368"/>
      <c r="MY416" s="368"/>
      <c r="MZ416" s="368"/>
      <c r="NA416" s="368"/>
      <c r="NB416" s="368"/>
      <c r="NC416" s="368"/>
      <c r="ND416" s="368"/>
      <c r="NE416" s="368"/>
      <c r="NF416" s="368"/>
      <c r="NG416" s="368"/>
      <c r="NH416" s="368"/>
      <c r="NI416" s="368"/>
      <c r="NJ416" s="368"/>
      <c r="NK416" s="368"/>
      <c r="NL416" s="368"/>
      <c r="NM416" s="368"/>
      <c r="NN416" s="368"/>
      <c r="NO416" s="368"/>
      <c r="NP416" s="368"/>
      <c r="NQ416" s="368"/>
      <c r="NR416" s="368"/>
      <c r="NS416" s="368"/>
      <c r="NT416" s="368"/>
      <c r="NU416" s="368"/>
      <c r="NV416" s="368"/>
      <c r="NW416" s="368"/>
      <c r="NX416" s="368"/>
      <c r="NY416" s="368"/>
      <c r="NZ416" s="368"/>
      <c r="OA416" s="368"/>
      <c r="OB416" s="368"/>
      <c r="OC416" s="368"/>
      <c r="OD416" s="368"/>
      <c r="OE416" s="368"/>
      <c r="OF416" s="368"/>
      <c r="OG416" s="368"/>
      <c r="OH416" s="368"/>
      <c r="OI416" s="368"/>
      <c r="OJ416" s="368"/>
      <c r="OK416" s="368"/>
      <c r="OL416" s="368"/>
      <c r="OM416" s="368"/>
      <c r="ON416" s="368"/>
      <c r="OO416" s="368"/>
      <c r="OP416" s="368"/>
      <c r="OQ416" s="368"/>
      <c r="OR416" s="368"/>
      <c r="OS416" s="368"/>
      <c r="OT416" s="368"/>
      <c r="OU416" s="368"/>
      <c r="OV416" s="368"/>
      <c r="OW416" s="368"/>
      <c r="OX416" s="368"/>
      <c r="OY416" s="368"/>
      <c r="OZ416" s="368"/>
      <c r="PA416" s="368"/>
      <c r="PB416" s="368"/>
      <c r="PC416" s="368"/>
      <c r="PD416" s="368"/>
      <c r="PE416" s="368"/>
      <c r="PF416" s="368"/>
      <c r="PG416" s="368"/>
      <c r="PH416" s="368"/>
      <c r="PI416" s="368"/>
      <c r="PJ416" s="368"/>
      <c r="PK416" s="368"/>
      <c r="PL416" s="368"/>
      <c r="PM416" s="368"/>
      <c r="PN416" s="368"/>
      <c r="PO416" s="368"/>
      <c r="PP416" s="368"/>
      <c r="PQ416" s="368"/>
      <c r="PR416" s="368"/>
      <c r="PS416" s="368"/>
      <c r="PT416" s="368"/>
      <c r="PU416" s="368"/>
      <c r="PV416" s="368"/>
      <c r="PW416" s="368"/>
      <c r="PX416" s="368"/>
      <c r="PY416" s="368"/>
      <c r="PZ416" s="368"/>
      <c r="QA416" s="368"/>
      <c r="QB416" s="368"/>
      <c r="QC416" s="368"/>
      <c r="QD416" s="368"/>
      <c r="QE416" s="368"/>
      <c r="QF416" s="368"/>
      <c r="QG416" s="368"/>
      <c r="QH416" s="368"/>
      <c r="QI416" s="368"/>
      <c r="QJ416" s="368"/>
      <c r="QK416" s="368"/>
      <c r="QL416" s="368"/>
      <c r="QM416" s="368"/>
      <c r="QN416" s="368"/>
      <c r="QO416" s="368"/>
      <c r="QP416" s="368"/>
      <c r="QQ416" s="368"/>
      <c r="QR416" s="368"/>
      <c r="QS416" s="368"/>
      <c r="QT416" s="368"/>
      <c r="QU416" s="368"/>
      <c r="QV416" s="368"/>
      <c r="QW416" s="368"/>
      <c r="QX416" s="368"/>
      <c r="QY416" s="368"/>
      <c r="QZ416" s="368"/>
      <c r="RA416" s="368"/>
      <c r="RB416" s="368"/>
      <c r="RC416" s="368"/>
      <c r="RD416" s="368"/>
      <c r="RE416" s="368"/>
      <c r="RF416" s="368"/>
      <c r="RG416" s="368"/>
      <c r="RH416" s="368"/>
      <c r="RI416" s="368"/>
      <c r="RJ416" s="368"/>
      <c r="RK416" s="368"/>
      <c r="RL416" s="368"/>
      <c r="RM416" s="368"/>
      <c r="RN416" s="368"/>
      <c r="RO416" s="368"/>
      <c r="RP416" s="368"/>
      <c r="RQ416" s="368"/>
      <c r="RR416" s="368"/>
      <c r="RS416" s="368"/>
      <c r="RT416" s="368"/>
      <c r="RU416" s="368"/>
      <c r="RV416" s="368"/>
      <c r="RW416" s="368"/>
      <c r="RX416" s="368"/>
      <c r="RY416" s="368"/>
      <c r="RZ416" s="368"/>
      <c r="SA416" s="368"/>
      <c r="SB416" s="368"/>
      <c r="SC416" s="368"/>
      <c r="SD416" s="368"/>
      <c r="SE416" s="368"/>
      <c r="SF416" s="368"/>
      <c r="SG416" s="368"/>
    </row>
    <row r="417" spans="1:501">
      <c r="A417" s="368"/>
      <c r="B417" s="368"/>
      <c r="C417" s="368"/>
      <c r="D417" s="368"/>
      <c r="E417" s="368"/>
      <c r="F417" s="368"/>
      <c r="G417" s="368"/>
      <c r="H417" s="368"/>
      <c r="I417" s="368"/>
      <c r="J417" s="368"/>
      <c r="K417" s="368"/>
      <c r="L417" s="368"/>
      <c r="M417" s="368"/>
      <c r="N417" s="368"/>
      <c r="O417" s="385"/>
      <c r="P417" s="368"/>
      <c r="Q417" s="368"/>
      <c r="R417" s="368"/>
      <c r="S417" s="368"/>
      <c r="T417" s="368"/>
      <c r="U417" s="368"/>
      <c r="V417" s="368"/>
      <c r="W417" s="368"/>
      <c r="X417" s="368"/>
      <c r="Y417" s="368"/>
      <c r="Z417" s="368"/>
      <c r="AA417" s="368"/>
      <c r="AB417" s="368"/>
      <c r="AC417" s="368"/>
      <c r="AD417" s="368"/>
      <c r="AE417" s="368"/>
      <c r="AF417" s="368"/>
      <c r="AG417" s="368"/>
      <c r="AH417" s="98" t="s">
        <v>397</v>
      </c>
      <c r="AI417" s="98" t="s">
        <v>397</v>
      </c>
      <c r="AJ417" s="98" t="s">
        <v>397</v>
      </c>
      <c r="AK417" s="98" t="s">
        <v>397</v>
      </c>
      <c r="AL417" s="98" t="s">
        <v>397</v>
      </c>
      <c r="AM417" s="98" t="s">
        <v>397</v>
      </c>
      <c r="AN417" s="98" t="s">
        <v>397</v>
      </c>
      <c r="AO417" s="98" t="s">
        <v>397</v>
      </c>
      <c r="AP417" s="98" t="s">
        <v>397</v>
      </c>
      <c r="AQ417" s="98" t="s">
        <v>397</v>
      </c>
      <c r="AR417" s="98" t="s">
        <v>397</v>
      </c>
      <c r="AS417" s="98" t="s">
        <v>397</v>
      </c>
      <c r="AT417" s="98" t="s">
        <v>397</v>
      </c>
      <c r="AU417" s="98" t="s">
        <v>397</v>
      </c>
      <c r="AV417" s="98" t="s">
        <v>397</v>
      </c>
      <c r="AW417" s="98" t="s">
        <v>397</v>
      </c>
      <c r="AX417" s="98" t="s">
        <v>397</v>
      </c>
      <c r="AY417" s="98" t="s">
        <v>397</v>
      </c>
      <c r="AZ417" s="98" t="s">
        <v>397</v>
      </c>
      <c r="BA417" s="98" t="s">
        <v>397</v>
      </c>
      <c r="BB417" s="98" t="s">
        <v>397</v>
      </c>
      <c r="BC417" s="98" t="s">
        <v>397</v>
      </c>
      <c r="BD417" s="98" t="s">
        <v>397</v>
      </c>
      <c r="BE417" s="98" t="s">
        <v>397</v>
      </c>
      <c r="BF417" s="98" t="s">
        <v>397</v>
      </c>
      <c r="BG417" s="98" t="s">
        <v>397</v>
      </c>
      <c r="BH417" s="98" t="s">
        <v>397</v>
      </c>
      <c r="BI417" s="98" t="s">
        <v>397</v>
      </c>
      <c r="BJ417" s="98" t="s">
        <v>397</v>
      </c>
      <c r="BK417" s="98" t="s">
        <v>397</v>
      </c>
      <c r="BL417" s="98" t="s">
        <v>397</v>
      </c>
      <c r="BM417" s="98" t="s">
        <v>397</v>
      </c>
      <c r="BN417" s="98" t="s">
        <v>397</v>
      </c>
      <c r="BO417" s="98" t="s">
        <v>397</v>
      </c>
      <c r="BP417" s="98" t="s">
        <v>397</v>
      </c>
      <c r="BQ417" s="98" t="s">
        <v>397</v>
      </c>
      <c r="BR417" s="98" t="s">
        <v>397</v>
      </c>
      <c r="BS417" s="98" t="s">
        <v>397</v>
      </c>
      <c r="BT417" s="98" t="s">
        <v>397</v>
      </c>
      <c r="BU417" s="98" t="s">
        <v>397</v>
      </c>
      <c r="BV417" s="98" t="s">
        <v>397</v>
      </c>
      <c r="BW417" s="98" t="s">
        <v>397</v>
      </c>
      <c r="BX417" s="98" t="s">
        <v>397</v>
      </c>
      <c r="BY417" s="98" t="s">
        <v>397</v>
      </c>
      <c r="BZ417" s="98" t="s">
        <v>397</v>
      </c>
      <c r="CA417" s="98"/>
      <c r="CB417" s="98"/>
      <c r="CC417" s="98"/>
      <c r="CD417" s="98"/>
      <c r="CE417" s="98"/>
      <c r="CF417" s="98"/>
      <c r="CG417" s="98"/>
      <c r="CH417" s="98"/>
      <c r="CI417" s="98"/>
      <c r="CJ417" s="98"/>
      <c r="CK417" s="98"/>
      <c r="CL417" s="98"/>
      <c r="CM417" s="98"/>
      <c r="CN417" s="98"/>
      <c r="CO417" s="98"/>
      <c r="CP417" s="98"/>
      <c r="CQ417" s="98"/>
      <c r="CR417" s="98"/>
      <c r="CS417" s="98"/>
      <c r="CT417" s="98"/>
      <c r="CU417" s="98"/>
      <c r="CV417" s="98"/>
      <c r="CW417" s="98"/>
      <c r="CX417" s="98"/>
      <c r="CY417" s="98"/>
      <c r="CZ417" s="98"/>
      <c r="DA417" s="98"/>
      <c r="DB417" s="98"/>
      <c r="DV417" s="368"/>
      <c r="DW417" s="368"/>
      <c r="DX417" s="368"/>
      <c r="DY417" s="368"/>
      <c r="DZ417" s="368"/>
      <c r="EA417" s="368"/>
      <c r="EB417" s="368"/>
      <c r="EC417" s="368"/>
      <c r="ED417" s="368"/>
      <c r="EE417" s="368"/>
      <c r="EF417" s="368"/>
      <c r="EG417" s="368"/>
      <c r="EH417" s="368"/>
      <c r="EI417" s="368"/>
      <c r="EJ417" s="368"/>
      <c r="EK417" s="368"/>
      <c r="EL417" s="368"/>
      <c r="EM417" s="368"/>
      <c r="EN417" s="368"/>
      <c r="EO417" s="368"/>
      <c r="EP417" s="368"/>
      <c r="EQ417" s="368"/>
      <c r="ER417" s="368"/>
      <c r="ES417" s="368"/>
      <c r="ET417" s="368"/>
      <c r="EU417" s="368"/>
      <c r="EV417" s="368"/>
      <c r="EW417" s="368"/>
      <c r="EX417" s="368"/>
      <c r="EY417" s="368"/>
      <c r="EZ417" s="368"/>
      <c r="FA417" s="368"/>
      <c r="FB417" s="368"/>
      <c r="FC417" s="368"/>
      <c r="FD417" s="368"/>
      <c r="FE417" s="368"/>
      <c r="FF417" s="368"/>
      <c r="FG417" s="368"/>
      <c r="FH417" s="368"/>
      <c r="FI417" s="368"/>
      <c r="FJ417" s="368"/>
      <c r="FK417" s="368"/>
      <c r="FL417" s="368"/>
      <c r="FM417" s="368"/>
      <c r="FN417" s="368"/>
      <c r="FO417" s="368"/>
      <c r="FP417" s="368"/>
      <c r="FQ417" s="368"/>
      <c r="FR417" s="368"/>
      <c r="FS417" s="368"/>
      <c r="FT417" s="368"/>
      <c r="FU417" s="368"/>
      <c r="FV417" s="368"/>
      <c r="FW417" s="368"/>
      <c r="FX417" s="368"/>
      <c r="FY417" s="368"/>
      <c r="FZ417" s="368"/>
      <c r="GA417" s="368"/>
      <c r="GB417" s="368"/>
      <c r="GC417" s="368"/>
      <c r="GD417" s="368"/>
      <c r="GE417" s="368"/>
      <c r="GF417" s="368"/>
      <c r="GG417" s="368"/>
      <c r="GH417" s="368"/>
      <c r="GI417" s="368"/>
      <c r="GJ417" s="368"/>
      <c r="GK417" s="368"/>
      <c r="GL417" s="368"/>
      <c r="GM417" s="368"/>
      <c r="GN417" s="368"/>
      <c r="GO417" s="368"/>
      <c r="GP417" s="368"/>
      <c r="GQ417" s="368"/>
      <c r="GR417" s="368"/>
      <c r="GS417" s="368"/>
      <c r="GT417" s="368"/>
      <c r="GU417" s="368"/>
      <c r="GV417" s="368"/>
      <c r="GW417" s="368"/>
      <c r="GX417" s="368"/>
      <c r="GY417" s="368"/>
      <c r="GZ417" s="368"/>
      <c r="HA417" s="368"/>
      <c r="HB417" s="368"/>
      <c r="HC417" s="368"/>
      <c r="HD417" s="368"/>
      <c r="HE417" s="368"/>
      <c r="HF417" s="368"/>
      <c r="HG417" s="368"/>
      <c r="HH417" s="368"/>
      <c r="HI417" s="368"/>
      <c r="HJ417" s="368"/>
      <c r="HK417" s="368"/>
      <c r="HL417" s="368"/>
      <c r="HM417" s="368"/>
      <c r="HN417" s="368"/>
      <c r="HO417" s="368"/>
      <c r="HP417" s="368"/>
      <c r="HQ417" s="368"/>
      <c r="HR417" s="368"/>
      <c r="HS417" s="368"/>
      <c r="HT417" s="368"/>
      <c r="HU417" s="368"/>
      <c r="HV417" s="368"/>
      <c r="HW417" s="368"/>
      <c r="HX417" s="368"/>
      <c r="HY417" s="368"/>
      <c r="HZ417" s="368"/>
      <c r="IA417" s="368"/>
      <c r="IB417" s="368"/>
      <c r="IC417" s="368"/>
      <c r="ID417" s="368"/>
      <c r="IE417" s="368"/>
      <c r="IF417" s="368"/>
      <c r="IG417" s="368"/>
      <c r="IH417" s="368"/>
      <c r="II417" s="368"/>
      <c r="IJ417" s="368"/>
      <c r="IK417" s="368"/>
      <c r="IL417" s="368"/>
      <c r="IM417" s="368"/>
      <c r="IN417" s="368"/>
      <c r="IO417" s="368"/>
      <c r="IP417" s="368"/>
      <c r="IQ417" s="368"/>
      <c r="IR417" s="368"/>
      <c r="IS417" s="368"/>
      <c r="IT417" s="368"/>
      <c r="IU417" s="368"/>
      <c r="IV417" s="368"/>
      <c r="IW417" s="368"/>
      <c r="IX417" s="368"/>
      <c r="IY417" s="368"/>
      <c r="IZ417" s="368"/>
      <c r="JA417" s="368"/>
      <c r="JB417" s="368"/>
      <c r="JC417" s="368"/>
      <c r="JD417" s="368"/>
      <c r="JE417" s="368"/>
      <c r="JF417" s="368"/>
      <c r="JG417" s="368"/>
      <c r="JH417" s="368"/>
      <c r="JI417" s="368"/>
      <c r="JJ417" s="368"/>
      <c r="JK417" s="368"/>
      <c r="JL417" s="368"/>
      <c r="JM417" s="368"/>
      <c r="JN417" s="368"/>
      <c r="JO417" s="368"/>
      <c r="JP417" s="368"/>
      <c r="JQ417" s="368"/>
      <c r="JR417" s="368"/>
      <c r="JS417" s="368"/>
      <c r="JT417" s="368"/>
      <c r="JU417" s="368"/>
      <c r="JV417" s="368"/>
      <c r="JW417" s="368"/>
      <c r="JX417" s="368"/>
      <c r="JY417" s="368"/>
      <c r="JZ417" s="368"/>
      <c r="KA417" s="368"/>
      <c r="KB417" s="368"/>
      <c r="KC417" s="368"/>
      <c r="KD417" s="368"/>
      <c r="KE417" s="368"/>
      <c r="KF417" s="368"/>
      <c r="KG417" s="368"/>
      <c r="KH417" s="368"/>
      <c r="KI417" s="368"/>
      <c r="KJ417" s="368"/>
      <c r="KK417" s="368"/>
      <c r="KL417" s="368"/>
      <c r="KM417" s="368"/>
      <c r="KN417" s="368"/>
      <c r="KO417" s="368"/>
      <c r="KP417" s="368"/>
      <c r="KQ417" s="368"/>
      <c r="KR417" s="368"/>
      <c r="KS417" s="368"/>
      <c r="KT417" s="368"/>
      <c r="KU417" s="368"/>
      <c r="KV417" s="368"/>
      <c r="KW417" s="368"/>
      <c r="KX417" s="368"/>
      <c r="LH417" s="368"/>
      <c r="LI417" s="368"/>
      <c r="LJ417" s="368"/>
      <c r="LK417" s="368"/>
      <c r="LL417" s="368"/>
      <c r="LM417" s="368"/>
      <c r="LN417" s="368"/>
      <c r="LO417" s="368"/>
      <c r="LP417" s="368"/>
      <c r="LQ417" s="368"/>
      <c r="LR417" s="368"/>
      <c r="LS417" s="368"/>
      <c r="LT417" s="368"/>
      <c r="LU417" s="368"/>
      <c r="LV417" s="368"/>
      <c r="LW417" s="368"/>
      <c r="LX417" s="368"/>
      <c r="LY417" s="368"/>
      <c r="LZ417" s="368"/>
      <c r="MA417" s="368"/>
      <c r="MB417" s="368"/>
      <c r="MC417" s="368"/>
      <c r="MD417" s="368"/>
      <c r="ME417" s="368"/>
      <c r="MF417" s="368"/>
      <c r="MG417" s="368"/>
      <c r="MH417" s="368"/>
      <c r="MI417" s="368"/>
      <c r="MJ417" s="368"/>
      <c r="MK417" s="368"/>
      <c r="ML417" s="368"/>
      <c r="MM417" s="368"/>
      <c r="MN417" s="368"/>
      <c r="MO417" s="368"/>
      <c r="MP417" s="368"/>
      <c r="MQ417" s="368"/>
      <c r="MR417" s="368"/>
      <c r="MS417" s="368"/>
      <c r="MT417" s="368"/>
      <c r="MU417" s="368"/>
      <c r="MV417" s="368"/>
      <c r="MW417" s="368"/>
      <c r="MX417" s="368"/>
      <c r="MY417" s="368"/>
      <c r="MZ417" s="368"/>
      <c r="NA417" s="368"/>
      <c r="NB417" s="368"/>
      <c r="NC417" s="368"/>
      <c r="ND417" s="368"/>
      <c r="NE417" s="368"/>
      <c r="NF417" s="368"/>
      <c r="NG417" s="368"/>
      <c r="NH417" s="368"/>
      <c r="NI417" s="368"/>
      <c r="NJ417" s="368"/>
      <c r="NK417" s="368"/>
      <c r="NL417" s="368"/>
      <c r="NM417" s="368"/>
      <c r="NN417" s="368"/>
      <c r="NO417" s="368"/>
      <c r="NP417" s="368"/>
      <c r="NQ417" s="368"/>
      <c r="NR417" s="368"/>
      <c r="NS417" s="368"/>
      <c r="NT417" s="368"/>
      <c r="NU417" s="368"/>
      <c r="NV417" s="368"/>
      <c r="NW417" s="368"/>
      <c r="NX417" s="368"/>
      <c r="NY417" s="368"/>
      <c r="NZ417" s="368"/>
      <c r="OA417" s="368"/>
      <c r="OB417" s="368"/>
      <c r="OC417" s="368"/>
      <c r="OD417" s="368"/>
      <c r="OE417" s="368"/>
      <c r="OF417" s="368"/>
      <c r="OG417" s="368"/>
      <c r="OH417" s="368"/>
      <c r="OI417" s="368"/>
      <c r="OJ417" s="368"/>
      <c r="OK417" s="368"/>
      <c r="OL417" s="368"/>
      <c r="OM417" s="368"/>
      <c r="ON417" s="368"/>
      <c r="OO417" s="368"/>
      <c r="OP417" s="368"/>
      <c r="OQ417" s="368"/>
      <c r="OR417" s="368"/>
      <c r="OS417" s="368"/>
      <c r="OT417" s="368"/>
      <c r="OU417" s="368"/>
      <c r="OV417" s="368"/>
      <c r="OW417" s="368"/>
      <c r="OX417" s="368"/>
      <c r="OY417" s="368"/>
      <c r="OZ417" s="368"/>
      <c r="PA417" s="368"/>
      <c r="PB417" s="368"/>
      <c r="PC417" s="368"/>
      <c r="PD417" s="368"/>
      <c r="PE417" s="368"/>
      <c r="PF417" s="368"/>
      <c r="PG417" s="368"/>
      <c r="PH417" s="368"/>
      <c r="PI417" s="368"/>
      <c r="PJ417" s="368"/>
      <c r="PK417" s="368"/>
      <c r="PL417" s="368"/>
      <c r="PM417" s="368"/>
      <c r="PN417" s="368"/>
      <c r="PO417" s="368"/>
      <c r="PP417" s="368"/>
      <c r="PQ417" s="368"/>
      <c r="PR417" s="368"/>
      <c r="PS417" s="368"/>
      <c r="PT417" s="368"/>
      <c r="PU417" s="368"/>
      <c r="PV417" s="368"/>
      <c r="PW417" s="368"/>
      <c r="PX417" s="368"/>
      <c r="PY417" s="368"/>
      <c r="PZ417" s="368"/>
      <c r="QA417" s="368"/>
      <c r="QB417" s="368"/>
      <c r="QC417" s="368"/>
      <c r="QD417" s="368"/>
      <c r="QE417" s="368"/>
      <c r="QF417" s="368"/>
      <c r="QG417" s="368"/>
      <c r="QH417" s="368"/>
      <c r="QI417" s="368"/>
      <c r="QJ417" s="368"/>
      <c r="QK417" s="368"/>
      <c r="QL417" s="368"/>
      <c r="QM417" s="368"/>
      <c r="QN417" s="368"/>
      <c r="QO417" s="368"/>
      <c r="QP417" s="368"/>
      <c r="QQ417" s="368"/>
      <c r="QR417" s="368"/>
      <c r="QS417" s="368"/>
      <c r="QT417" s="368"/>
      <c r="QU417" s="368"/>
      <c r="QV417" s="368"/>
      <c r="QW417" s="368"/>
      <c r="QX417" s="368"/>
      <c r="QY417" s="368"/>
      <c r="QZ417" s="368"/>
      <c r="RA417" s="368"/>
      <c r="RB417" s="368"/>
      <c r="RC417" s="368"/>
      <c r="RD417" s="368"/>
      <c r="RE417" s="368"/>
      <c r="RF417" s="368"/>
      <c r="RG417" s="368"/>
      <c r="RH417" s="368"/>
      <c r="RI417" s="368"/>
      <c r="RJ417" s="368"/>
      <c r="RK417" s="368"/>
      <c r="RL417" s="368"/>
      <c r="RM417" s="368"/>
      <c r="RN417" s="368"/>
      <c r="RO417" s="368"/>
      <c r="RP417" s="368"/>
      <c r="RQ417" s="368"/>
      <c r="RR417" s="368"/>
      <c r="RS417" s="368"/>
      <c r="RT417" s="368"/>
      <c r="RU417" s="368"/>
      <c r="RV417" s="368"/>
      <c r="RW417" s="368"/>
      <c r="RX417" s="368"/>
      <c r="RY417" s="368"/>
      <c r="RZ417" s="368"/>
      <c r="SA417" s="368"/>
      <c r="SB417" s="368"/>
      <c r="SC417" s="368"/>
      <c r="SD417" s="368"/>
      <c r="SE417" s="368"/>
      <c r="SF417" s="368"/>
      <c r="SG417" s="368"/>
    </row>
    <row r="418" spans="1:501">
      <c r="A418" s="368"/>
      <c r="B418" s="368"/>
      <c r="C418" s="368"/>
      <c r="D418" s="368"/>
      <c r="E418" s="368"/>
      <c r="F418" s="368"/>
      <c r="G418" s="368"/>
      <c r="H418" s="368"/>
      <c r="I418" s="368"/>
      <c r="J418" s="368"/>
      <c r="K418" s="368"/>
      <c r="L418" s="368"/>
      <c r="M418" s="368"/>
      <c r="N418" s="368"/>
      <c r="O418" s="385"/>
      <c r="P418" s="368"/>
      <c r="Q418" s="368"/>
      <c r="R418" s="368"/>
      <c r="S418" s="368"/>
      <c r="T418" s="368"/>
      <c r="U418" s="368"/>
      <c r="V418" s="368"/>
      <c r="W418" s="368"/>
      <c r="X418" s="368"/>
      <c r="Y418" s="368"/>
      <c r="Z418" s="368"/>
      <c r="AA418" s="368"/>
      <c r="AB418" s="368"/>
      <c r="AC418" s="368"/>
      <c r="AD418" s="368"/>
      <c r="AE418" s="368"/>
      <c r="AF418" s="368"/>
      <c r="AG418" s="368"/>
      <c r="AH418" s="98" t="s">
        <v>397</v>
      </c>
      <c r="AI418" s="98" t="s">
        <v>397</v>
      </c>
      <c r="AJ418" s="98" t="s">
        <v>397</v>
      </c>
      <c r="AK418" s="98" t="s">
        <v>397</v>
      </c>
      <c r="AL418" s="98" t="s">
        <v>397</v>
      </c>
      <c r="AM418" s="98" t="s">
        <v>397</v>
      </c>
      <c r="AN418" s="98" t="s">
        <v>397</v>
      </c>
      <c r="AO418" s="98" t="s">
        <v>397</v>
      </c>
      <c r="AP418" s="98" t="s">
        <v>397</v>
      </c>
      <c r="AQ418" s="98" t="s">
        <v>397</v>
      </c>
      <c r="AR418" s="98" t="s">
        <v>397</v>
      </c>
      <c r="AS418" s="98" t="s">
        <v>397</v>
      </c>
      <c r="AT418" s="98" t="s">
        <v>397</v>
      </c>
      <c r="AU418" s="98" t="s">
        <v>397</v>
      </c>
      <c r="AV418" s="98" t="s">
        <v>397</v>
      </c>
      <c r="AW418" s="98" t="s">
        <v>397</v>
      </c>
      <c r="AX418" s="98" t="s">
        <v>397</v>
      </c>
      <c r="AY418" s="98" t="s">
        <v>397</v>
      </c>
      <c r="AZ418" s="98" t="s">
        <v>397</v>
      </c>
      <c r="BA418" s="98" t="s">
        <v>397</v>
      </c>
      <c r="BB418" s="98" t="s">
        <v>397</v>
      </c>
      <c r="BC418" s="98" t="s">
        <v>397</v>
      </c>
      <c r="BD418" s="98" t="s">
        <v>397</v>
      </c>
      <c r="BE418" s="98" t="s">
        <v>397</v>
      </c>
      <c r="BF418" s="98" t="s">
        <v>397</v>
      </c>
      <c r="BG418" s="98" t="s">
        <v>397</v>
      </c>
      <c r="BH418" s="98" t="s">
        <v>397</v>
      </c>
      <c r="BI418" s="98" t="s">
        <v>397</v>
      </c>
      <c r="BJ418" s="98" t="s">
        <v>397</v>
      </c>
      <c r="BK418" s="98" t="s">
        <v>397</v>
      </c>
      <c r="BL418" s="98" t="s">
        <v>397</v>
      </c>
      <c r="BM418" s="98" t="s">
        <v>397</v>
      </c>
      <c r="BN418" s="98" t="s">
        <v>397</v>
      </c>
      <c r="BO418" s="98" t="s">
        <v>397</v>
      </c>
      <c r="BP418" s="98" t="s">
        <v>397</v>
      </c>
      <c r="BQ418" s="98" t="s">
        <v>397</v>
      </c>
      <c r="BR418" s="98" t="s">
        <v>397</v>
      </c>
      <c r="BS418" s="98" t="s">
        <v>397</v>
      </c>
      <c r="BT418" s="98" t="s">
        <v>397</v>
      </c>
      <c r="BU418" s="98" t="s">
        <v>397</v>
      </c>
      <c r="BV418" s="98" t="s">
        <v>397</v>
      </c>
      <c r="BW418" s="98" t="s">
        <v>397</v>
      </c>
      <c r="BX418" s="98" t="s">
        <v>397</v>
      </c>
      <c r="BY418" s="98" t="s">
        <v>397</v>
      </c>
      <c r="BZ418" s="98" t="s">
        <v>397</v>
      </c>
      <c r="CA418" s="98"/>
      <c r="CB418" s="98"/>
      <c r="CC418" s="98"/>
      <c r="CD418" s="98"/>
      <c r="CE418" s="98"/>
      <c r="CF418" s="98"/>
      <c r="CG418" s="98"/>
      <c r="CH418" s="98"/>
      <c r="CI418" s="98"/>
      <c r="CJ418" s="98"/>
      <c r="CK418" s="98"/>
      <c r="CL418" s="98"/>
      <c r="CM418" s="98"/>
      <c r="CN418" s="98"/>
      <c r="CO418" s="98"/>
      <c r="CP418" s="98"/>
      <c r="CQ418" s="98"/>
      <c r="CR418" s="98"/>
      <c r="CS418" s="98"/>
      <c r="CT418" s="98"/>
      <c r="CU418" s="98"/>
      <c r="CV418" s="98"/>
      <c r="CW418" s="98"/>
      <c r="CX418" s="98"/>
      <c r="CY418" s="98"/>
      <c r="CZ418" s="98"/>
      <c r="DA418" s="98"/>
      <c r="DB418" s="98"/>
      <c r="DV418" s="368"/>
      <c r="DW418" s="368"/>
      <c r="DX418" s="368"/>
      <c r="DY418" s="368"/>
      <c r="DZ418" s="368"/>
      <c r="EA418" s="368"/>
      <c r="EB418" s="368"/>
      <c r="EC418" s="368"/>
      <c r="ED418" s="368"/>
      <c r="EE418" s="368"/>
      <c r="EF418" s="368"/>
      <c r="EG418" s="368"/>
      <c r="EH418" s="368"/>
      <c r="EI418" s="368"/>
      <c r="EJ418" s="368"/>
      <c r="EK418" s="368"/>
      <c r="EL418" s="368"/>
      <c r="EM418" s="368"/>
      <c r="EN418" s="368"/>
      <c r="EO418" s="368"/>
      <c r="EP418" s="368"/>
      <c r="EQ418" s="368"/>
      <c r="ER418" s="368"/>
      <c r="ES418" s="368"/>
      <c r="ET418" s="368"/>
      <c r="EU418" s="368"/>
      <c r="EV418" s="368"/>
      <c r="EW418" s="368"/>
      <c r="EX418" s="368"/>
      <c r="EY418" s="368"/>
      <c r="EZ418" s="368"/>
      <c r="FA418" s="368"/>
      <c r="FB418" s="368"/>
      <c r="FC418" s="368"/>
      <c r="FD418" s="368"/>
      <c r="FE418" s="368"/>
      <c r="FF418" s="368"/>
      <c r="FG418" s="368"/>
      <c r="FH418" s="368"/>
      <c r="FI418" s="368"/>
      <c r="FJ418" s="368"/>
      <c r="FK418" s="368"/>
      <c r="FL418" s="368"/>
      <c r="FM418" s="368"/>
      <c r="FN418" s="368"/>
      <c r="FO418" s="368"/>
      <c r="FP418" s="368"/>
      <c r="FQ418" s="368"/>
      <c r="FR418" s="368"/>
      <c r="FS418" s="368"/>
      <c r="FT418" s="368"/>
      <c r="FU418" s="368"/>
      <c r="FV418" s="368"/>
      <c r="FW418" s="368"/>
      <c r="FX418" s="368"/>
      <c r="FY418" s="368"/>
      <c r="FZ418" s="368"/>
      <c r="GA418" s="368"/>
      <c r="GB418" s="368"/>
      <c r="GC418" s="368"/>
      <c r="GD418" s="368"/>
      <c r="GE418" s="368"/>
      <c r="GF418" s="368"/>
      <c r="GG418" s="368"/>
      <c r="GH418" s="368"/>
      <c r="GI418" s="368"/>
      <c r="GJ418" s="368"/>
      <c r="GK418" s="368"/>
      <c r="GL418" s="368"/>
      <c r="GM418" s="368"/>
      <c r="GN418" s="368"/>
      <c r="GO418" s="368"/>
      <c r="GP418" s="368"/>
      <c r="GQ418" s="368"/>
      <c r="GR418" s="368"/>
      <c r="GS418" s="368"/>
      <c r="GT418" s="368"/>
      <c r="GU418" s="368"/>
      <c r="GV418" s="368"/>
      <c r="GW418" s="368"/>
      <c r="GX418" s="368"/>
      <c r="GY418" s="368"/>
      <c r="GZ418" s="368"/>
      <c r="HA418" s="368"/>
      <c r="HB418" s="368"/>
      <c r="HC418" s="368"/>
      <c r="HD418" s="368"/>
      <c r="HE418" s="368"/>
      <c r="HF418" s="368"/>
      <c r="HG418" s="368"/>
      <c r="HH418" s="368"/>
      <c r="HI418" s="368"/>
      <c r="HJ418" s="368"/>
      <c r="HK418" s="368"/>
      <c r="HL418" s="368"/>
      <c r="HM418" s="368"/>
      <c r="HN418" s="368"/>
      <c r="HO418" s="368"/>
      <c r="HP418" s="368"/>
      <c r="HQ418" s="368"/>
      <c r="HR418" s="368"/>
      <c r="HS418" s="368"/>
      <c r="HT418" s="368"/>
      <c r="HU418" s="368"/>
      <c r="HV418" s="368"/>
      <c r="HW418" s="368"/>
      <c r="HX418" s="368"/>
      <c r="HY418" s="368"/>
      <c r="HZ418" s="368"/>
      <c r="IA418" s="368"/>
      <c r="IB418" s="368"/>
      <c r="IC418" s="368"/>
      <c r="ID418" s="368"/>
      <c r="IE418" s="368"/>
      <c r="IF418" s="368"/>
      <c r="IG418" s="368"/>
      <c r="IH418" s="368"/>
      <c r="II418" s="368"/>
      <c r="IJ418" s="368"/>
      <c r="IK418" s="368"/>
      <c r="IL418" s="368"/>
      <c r="IM418" s="368"/>
      <c r="IN418" s="368"/>
      <c r="IO418" s="368"/>
      <c r="IP418" s="368"/>
      <c r="IQ418" s="368"/>
      <c r="IR418" s="368"/>
      <c r="IS418" s="368"/>
      <c r="IT418" s="368"/>
      <c r="IU418" s="368"/>
      <c r="IV418" s="368"/>
      <c r="IW418" s="368"/>
      <c r="IX418" s="368"/>
      <c r="IY418" s="368"/>
      <c r="IZ418" s="368"/>
      <c r="JA418" s="368"/>
      <c r="JB418" s="368"/>
      <c r="JC418" s="368"/>
      <c r="JD418" s="368"/>
      <c r="JE418" s="368"/>
      <c r="JF418" s="368"/>
      <c r="JG418" s="368"/>
      <c r="JH418" s="368"/>
      <c r="JI418" s="368"/>
      <c r="JJ418" s="368"/>
      <c r="JK418" s="368"/>
      <c r="JL418" s="368"/>
      <c r="JM418" s="368"/>
      <c r="JN418" s="368"/>
      <c r="JO418" s="368"/>
      <c r="JP418" s="368"/>
      <c r="JQ418" s="368"/>
      <c r="JR418" s="368"/>
      <c r="JS418" s="368"/>
      <c r="JT418" s="368"/>
      <c r="JU418" s="368"/>
      <c r="JV418" s="368"/>
      <c r="JW418" s="368"/>
      <c r="JX418" s="368"/>
      <c r="JY418" s="368"/>
      <c r="JZ418" s="368"/>
      <c r="KA418" s="368"/>
      <c r="KB418" s="368"/>
      <c r="KC418" s="368"/>
      <c r="KD418" s="368"/>
      <c r="KE418" s="368"/>
      <c r="KF418" s="368"/>
      <c r="KG418" s="368"/>
      <c r="KH418" s="368"/>
      <c r="KI418" s="368"/>
      <c r="KJ418" s="368"/>
      <c r="KK418" s="368"/>
      <c r="KL418" s="368"/>
      <c r="KM418" s="368"/>
      <c r="KN418" s="368"/>
      <c r="KO418" s="368"/>
      <c r="KP418" s="368"/>
      <c r="KQ418" s="368"/>
      <c r="KR418" s="368"/>
      <c r="KS418" s="368"/>
      <c r="KT418" s="368"/>
      <c r="KU418" s="368"/>
      <c r="KV418" s="368"/>
      <c r="KW418" s="368"/>
      <c r="KX418" s="368"/>
      <c r="LH418" s="368"/>
      <c r="LI418" s="368"/>
      <c r="LJ418" s="368"/>
      <c r="LK418" s="368"/>
      <c r="LL418" s="368"/>
      <c r="LM418" s="368"/>
      <c r="LN418" s="368"/>
      <c r="LO418" s="368"/>
      <c r="LP418" s="368"/>
      <c r="LQ418" s="368"/>
      <c r="LR418" s="368"/>
      <c r="LS418" s="368"/>
      <c r="LT418" s="368"/>
      <c r="LU418" s="368"/>
      <c r="LV418" s="368"/>
      <c r="LW418" s="368"/>
      <c r="LX418" s="368"/>
      <c r="LY418" s="368"/>
      <c r="LZ418" s="368"/>
      <c r="MA418" s="368"/>
      <c r="MB418" s="368"/>
      <c r="MC418" s="368"/>
      <c r="MD418" s="368"/>
      <c r="ME418" s="368"/>
      <c r="MF418" s="368"/>
      <c r="MG418" s="368"/>
      <c r="MH418" s="368"/>
      <c r="MI418" s="368"/>
      <c r="MJ418" s="368"/>
      <c r="MK418" s="368"/>
      <c r="ML418" s="368"/>
      <c r="MM418" s="368"/>
      <c r="MN418" s="368"/>
      <c r="MO418" s="368"/>
      <c r="MP418" s="368"/>
      <c r="MQ418" s="368"/>
      <c r="MR418" s="368"/>
      <c r="MS418" s="368"/>
      <c r="MT418" s="368"/>
      <c r="MU418" s="368"/>
      <c r="MV418" s="368"/>
      <c r="MW418" s="368"/>
      <c r="MX418" s="368"/>
      <c r="MY418" s="368"/>
      <c r="MZ418" s="368"/>
      <c r="NA418" s="368"/>
      <c r="NB418" s="368"/>
      <c r="NC418" s="368"/>
      <c r="ND418" s="368"/>
      <c r="NE418" s="368"/>
      <c r="NF418" s="368"/>
      <c r="NG418" s="368"/>
      <c r="NH418" s="368"/>
      <c r="NI418" s="368"/>
      <c r="NJ418" s="368"/>
      <c r="NK418" s="368"/>
      <c r="NL418" s="368"/>
      <c r="NM418" s="368"/>
      <c r="NN418" s="368"/>
      <c r="NO418" s="368"/>
      <c r="NP418" s="368"/>
      <c r="NQ418" s="368"/>
      <c r="NR418" s="368"/>
      <c r="NS418" s="368"/>
      <c r="NT418" s="368"/>
      <c r="NU418" s="368"/>
      <c r="NV418" s="368"/>
      <c r="NW418" s="368"/>
      <c r="NX418" s="368"/>
      <c r="NY418" s="368"/>
      <c r="NZ418" s="368"/>
      <c r="OA418" s="368"/>
      <c r="OB418" s="368"/>
      <c r="OC418" s="368"/>
      <c r="OD418" s="368"/>
      <c r="OE418" s="368"/>
      <c r="OF418" s="368"/>
      <c r="OG418" s="368"/>
      <c r="OH418" s="368"/>
      <c r="OI418" s="368"/>
      <c r="OJ418" s="368"/>
      <c r="OK418" s="368"/>
      <c r="OL418" s="368"/>
      <c r="OM418" s="368"/>
      <c r="ON418" s="368"/>
      <c r="OO418" s="368"/>
      <c r="OP418" s="368"/>
      <c r="OQ418" s="368"/>
      <c r="OR418" s="368"/>
      <c r="OS418" s="368"/>
      <c r="OT418" s="368"/>
      <c r="OU418" s="368"/>
      <c r="OV418" s="368"/>
      <c r="OW418" s="368"/>
      <c r="OX418" s="368"/>
      <c r="OY418" s="368"/>
      <c r="OZ418" s="368"/>
      <c r="PA418" s="368"/>
      <c r="PB418" s="368"/>
      <c r="PC418" s="368"/>
      <c r="PD418" s="368"/>
      <c r="PE418" s="368"/>
      <c r="PF418" s="368"/>
      <c r="PG418" s="368"/>
      <c r="PH418" s="368"/>
      <c r="PI418" s="368"/>
      <c r="PJ418" s="368"/>
      <c r="PK418" s="368"/>
      <c r="PL418" s="368"/>
      <c r="PM418" s="368"/>
      <c r="PN418" s="368"/>
      <c r="PO418" s="368"/>
      <c r="PP418" s="368"/>
      <c r="PQ418" s="368"/>
      <c r="PR418" s="368"/>
      <c r="PS418" s="368"/>
      <c r="PT418" s="368"/>
      <c r="PU418" s="368"/>
      <c r="PV418" s="368"/>
      <c r="PW418" s="368"/>
      <c r="PX418" s="368"/>
      <c r="PY418" s="368"/>
      <c r="PZ418" s="368"/>
      <c r="QA418" s="368"/>
      <c r="QB418" s="368"/>
      <c r="QC418" s="368"/>
      <c r="QD418" s="368"/>
      <c r="QE418" s="368"/>
      <c r="QF418" s="368"/>
      <c r="QG418" s="368"/>
      <c r="QH418" s="368"/>
      <c r="QI418" s="368"/>
      <c r="QJ418" s="368"/>
      <c r="QK418" s="368"/>
      <c r="QL418" s="368"/>
      <c r="QM418" s="368"/>
      <c r="QN418" s="368"/>
      <c r="QO418" s="368"/>
      <c r="QP418" s="368"/>
      <c r="QQ418" s="368"/>
      <c r="QR418" s="368"/>
      <c r="QS418" s="368"/>
      <c r="QT418" s="368"/>
      <c r="QU418" s="368"/>
      <c r="QV418" s="368"/>
      <c r="QW418" s="368"/>
      <c r="QX418" s="368"/>
      <c r="QY418" s="368"/>
      <c r="QZ418" s="368"/>
      <c r="RA418" s="368"/>
      <c r="RB418" s="368"/>
      <c r="RC418" s="368"/>
      <c r="RD418" s="368"/>
      <c r="RE418" s="368"/>
      <c r="RF418" s="368"/>
      <c r="RG418" s="368"/>
      <c r="RH418" s="368"/>
      <c r="RI418" s="368"/>
      <c r="RJ418" s="368"/>
      <c r="RK418" s="368"/>
      <c r="RL418" s="368"/>
      <c r="RM418" s="368"/>
      <c r="RN418" s="368"/>
      <c r="RO418" s="368"/>
      <c r="RP418" s="368"/>
      <c r="RQ418" s="368"/>
      <c r="RR418" s="368"/>
      <c r="RS418" s="368"/>
      <c r="RT418" s="368"/>
      <c r="RU418" s="368"/>
      <c r="RV418" s="368"/>
      <c r="RW418" s="368"/>
      <c r="RX418" s="368"/>
      <c r="RY418" s="368"/>
      <c r="RZ418" s="368"/>
      <c r="SA418" s="368"/>
      <c r="SB418" s="368"/>
      <c r="SC418" s="368"/>
      <c r="SD418" s="368"/>
      <c r="SE418" s="368"/>
      <c r="SF418" s="368"/>
      <c r="SG418" s="368"/>
    </row>
    <row r="419" spans="1:501">
      <c r="A419" s="368"/>
      <c r="B419" s="368"/>
      <c r="C419" s="368"/>
      <c r="D419" s="368"/>
      <c r="E419" s="368"/>
      <c r="F419" s="368"/>
      <c r="G419" s="368"/>
      <c r="H419" s="368"/>
      <c r="I419" s="368"/>
      <c r="J419" s="368"/>
      <c r="K419" s="368"/>
      <c r="L419" s="368"/>
      <c r="M419" s="368"/>
      <c r="N419" s="368"/>
      <c r="O419" s="385"/>
      <c r="P419" s="368"/>
      <c r="Q419" s="368"/>
      <c r="R419" s="368"/>
      <c r="S419" s="368"/>
      <c r="T419" s="368"/>
      <c r="U419" s="368"/>
      <c r="V419" s="368"/>
      <c r="W419" s="368"/>
      <c r="X419" s="368"/>
      <c r="Y419" s="368"/>
      <c r="Z419" s="368"/>
      <c r="AA419" s="368"/>
      <c r="AB419" s="368"/>
      <c r="AC419" s="368"/>
      <c r="AD419" s="368"/>
      <c r="AE419" s="368"/>
      <c r="AF419" s="368"/>
      <c r="AG419" s="368"/>
      <c r="AH419" s="98" t="s">
        <v>397</v>
      </c>
      <c r="AI419" s="98" t="s">
        <v>397</v>
      </c>
      <c r="AJ419" s="98" t="s">
        <v>397</v>
      </c>
      <c r="AK419" s="98" t="s">
        <v>397</v>
      </c>
      <c r="AL419" s="98" t="s">
        <v>397</v>
      </c>
      <c r="AM419" s="98" t="s">
        <v>397</v>
      </c>
      <c r="AN419" s="98" t="s">
        <v>397</v>
      </c>
      <c r="AO419" s="98" t="s">
        <v>397</v>
      </c>
      <c r="AP419" s="98" t="s">
        <v>397</v>
      </c>
      <c r="AQ419" s="98" t="s">
        <v>397</v>
      </c>
      <c r="AR419" s="98" t="s">
        <v>397</v>
      </c>
      <c r="AS419" s="98" t="s">
        <v>397</v>
      </c>
      <c r="AT419" s="98" t="s">
        <v>397</v>
      </c>
      <c r="AU419" s="98" t="s">
        <v>397</v>
      </c>
      <c r="AV419" s="98" t="s">
        <v>397</v>
      </c>
      <c r="AW419" s="98" t="s">
        <v>397</v>
      </c>
      <c r="AX419" s="98" t="s">
        <v>397</v>
      </c>
      <c r="AY419" s="98" t="s">
        <v>397</v>
      </c>
      <c r="AZ419" s="98" t="s">
        <v>397</v>
      </c>
      <c r="BA419" s="98" t="s">
        <v>397</v>
      </c>
      <c r="BB419" s="98" t="s">
        <v>397</v>
      </c>
      <c r="BC419" s="98" t="s">
        <v>397</v>
      </c>
      <c r="BD419" s="98" t="s">
        <v>397</v>
      </c>
      <c r="BE419" s="98" t="s">
        <v>397</v>
      </c>
      <c r="BF419" s="98" t="s">
        <v>397</v>
      </c>
      <c r="BG419" s="98" t="s">
        <v>397</v>
      </c>
      <c r="BH419" s="98" t="s">
        <v>397</v>
      </c>
      <c r="BI419" s="98" t="s">
        <v>397</v>
      </c>
      <c r="BJ419" s="98" t="s">
        <v>397</v>
      </c>
      <c r="BK419" s="98" t="s">
        <v>397</v>
      </c>
      <c r="BL419" s="98" t="s">
        <v>397</v>
      </c>
      <c r="BM419" s="98" t="s">
        <v>397</v>
      </c>
      <c r="BN419" s="98" t="s">
        <v>397</v>
      </c>
      <c r="BO419" s="98" t="s">
        <v>397</v>
      </c>
      <c r="BP419" s="98" t="s">
        <v>397</v>
      </c>
      <c r="BQ419" s="98" t="s">
        <v>397</v>
      </c>
      <c r="BR419" s="98" t="s">
        <v>397</v>
      </c>
      <c r="BS419" s="98" t="s">
        <v>397</v>
      </c>
      <c r="BT419" s="98" t="s">
        <v>397</v>
      </c>
      <c r="BU419" s="98" t="s">
        <v>397</v>
      </c>
      <c r="BV419" s="98" t="s">
        <v>397</v>
      </c>
      <c r="BW419" s="98" t="s">
        <v>397</v>
      </c>
      <c r="BX419" s="98" t="s">
        <v>397</v>
      </c>
      <c r="BY419" s="98" t="s">
        <v>397</v>
      </c>
      <c r="BZ419" s="98" t="s">
        <v>397</v>
      </c>
      <c r="CA419" s="98"/>
      <c r="CB419" s="98"/>
      <c r="CC419" s="98"/>
      <c r="CD419" s="98"/>
      <c r="CE419" s="98"/>
      <c r="CF419" s="98"/>
      <c r="CG419" s="98"/>
      <c r="CH419" s="98"/>
      <c r="CI419" s="98"/>
      <c r="CJ419" s="98"/>
      <c r="CK419" s="98"/>
      <c r="CL419" s="98"/>
      <c r="CM419" s="98"/>
      <c r="CN419" s="98"/>
      <c r="CO419" s="98"/>
      <c r="CP419" s="98"/>
      <c r="CQ419" s="98"/>
      <c r="CR419" s="98"/>
      <c r="CS419" s="98"/>
      <c r="CT419" s="98"/>
      <c r="CU419" s="98"/>
      <c r="CV419" s="98"/>
      <c r="CW419" s="98"/>
      <c r="CX419" s="98"/>
      <c r="CY419" s="98"/>
      <c r="CZ419" s="98"/>
      <c r="DA419" s="98"/>
      <c r="DB419" s="98"/>
      <c r="DV419" s="368"/>
      <c r="DW419" s="368"/>
      <c r="DX419" s="368"/>
      <c r="DY419" s="368"/>
      <c r="DZ419" s="368"/>
      <c r="EA419" s="368"/>
      <c r="EB419" s="368"/>
      <c r="EC419" s="368"/>
      <c r="ED419" s="368"/>
      <c r="EE419" s="368"/>
      <c r="EF419" s="368"/>
      <c r="EG419" s="368"/>
      <c r="EH419" s="368"/>
      <c r="EI419" s="368"/>
      <c r="EJ419" s="368"/>
      <c r="EK419" s="368"/>
      <c r="EL419" s="368"/>
      <c r="EM419" s="368"/>
      <c r="EN419" s="368"/>
      <c r="EO419" s="368"/>
      <c r="EP419" s="368"/>
      <c r="EQ419" s="368"/>
      <c r="ER419" s="368"/>
      <c r="ES419" s="368"/>
      <c r="ET419" s="368"/>
      <c r="EU419" s="368"/>
      <c r="EV419" s="368"/>
      <c r="EW419" s="368"/>
      <c r="EX419" s="368"/>
      <c r="EY419" s="368"/>
      <c r="EZ419" s="368"/>
      <c r="FA419" s="368"/>
      <c r="FB419" s="368"/>
      <c r="FC419" s="368"/>
      <c r="FD419" s="368"/>
      <c r="FE419" s="368"/>
      <c r="FF419" s="368"/>
      <c r="FG419" s="368"/>
      <c r="FH419" s="368"/>
      <c r="FI419" s="368"/>
      <c r="FJ419" s="368"/>
      <c r="FK419" s="368"/>
      <c r="FL419" s="368"/>
      <c r="FM419" s="368"/>
      <c r="FN419" s="368"/>
      <c r="FO419" s="368"/>
      <c r="FP419" s="368"/>
      <c r="FQ419" s="368"/>
      <c r="FR419" s="368"/>
      <c r="FS419" s="368"/>
      <c r="FT419" s="368"/>
      <c r="FU419" s="368"/>
      <c r="FV419" s="368"/>
      <c r="FW419" s="368"/>
      <c r="FX419" s="368"/>
      <c r="FY419" s="368"/>
      <c r="FZ419" s="368"/>
      <c r="GA419" s="368"/>
      <c r="GB419" s="368"/>
      <c r="GC419" s="368"/>
      <c r="GD419" s="368"/>
      <c r="GE419" s="368"/>
      <c r="GF419" s="368"/>
      <c r="GG419" s="368"/>
      <c r="GH419" s="368"/>
      <c r="GI419" s="368"/>
      <c r="GJ419" s="368"/>
      <c r="GK419" s="368"/>
      <c r="GL419" s="368"/>
      <c r="GM419" s="368"/>
      <c r="GN419" s="368"/>
      <c r="GO419" s="368"/>
      <c r="GP419" s="368"/>
      <c r="GQ419" s="368"/>
      <c r="GR419" s="368"/>
      <c r="GS419" s="368"/>
      <c r="GT419" s="368"/>
      <c r="GU419" s="368"/>
      <c r="GV419" s="368"/>
      <c r="GW419" s="368"/>
      <c r="GX419" s="368"/>
      <c r="GY419" s="368"/>
      <c r="GZ419" s="368"/>
      <c r="HA419" s="368"/>
      <c r="HB419" s="368"/>
      <c r="HC419" s="368"/>
      <c r="HD419" s="368"/>
      <c r="HE419" s="368"/>
      <c r="HF419" s="368"/>
      <c r="HG419" s="368"/>
      <c r="HH419" s="368"/>
      <c r="HI419" s="368"/>
      <c r="HJ419" s="368"/>
      <c r="HK419" s="368"/>
      <c r="HL419" s="368"/>
      <c r="HM419" s="368"/>
      <c r="HN419" s="368"/>
      <c r="HO419" s="368"/>
      <c r="HP419" s="368"/>
      <c r="HQ419" s="368"/>
      <c r="HR419" s="368"/>
      <c r="HS419" s="368"/>
      <c r="HT419" s="368"/>
      <c r="HU419" s="368"/>
      <c r="HV419" s="368"/>
      <c r="HW419" s="368"/>
      <c r="HX419" s="368"/>
      <c r="HY419" s="368"/>
      <c r="HZ419" s="368"/>
      <c r="IA419" s="368"/>
      <c r="IB419" s="368"/>
      <c r="IC419" s="368"/>
      <c r="ID419" s="368"/>
      <c r="IE419" s="368"/>
      <c r="IF419" s="368"/>
      <c r="IG419" s="368"/>
      <c r="IH419" s="368"/>
      <c r="II419" s="368"/>
      <c r="IJ419" s="368"/>
      <c r="IK419" s="368"/>
      <c r="IL419" s="368"/>
      <c r="IM419" s="368"/>
      <c r="IN419" s="368"/>
      <c r="IO419" s="368"/>
      <c r="IP419" s="368"/>
      <c r="IQ419" s="368"/>
      <c r="IR419" s="368"/>
      <c r="IS419" s="368"/>
      <c r="IT419" s="368"/>
      <c r="IU419" s="368"/>
      <c r="IV419" s="368"/>
      <c r="IW419" s="368"/>
      <c r="IX419" s="368"/>
      <c r="IY419" s="368"/>
      <c r="IZ419" s="368"/>
      <c r="JA419" s="368"/>
      <c r="JB419" s="368"/>
      <c r="JC419" s="368"/>
      <c r="JD419" s="368"/>
      <c r="JE419" s="368"/>
      <c r="JF419" s="368"/>
      <c r="JG419" s="368"/>
      <c r="JH419" s="368"/>
      <c r="JI419" s="368"/>
      <c r="JJ419" s="368"/>
      <c r="JK419" s="368"/>
      <c r="JL419" s="368"/>
      <c r="JM419" s="368"/>
      <c r="JN419" s="368"/>
      <c r="JO419" s="368"/>
      <c r="JP419" s="368"/>
      <c r="JQ419" s="368"/>
      <c r="JR419" s="368"/>
      <c r="JS419" s="368"/>
      <c r="JT419" s="368"/>
      <c r="JU419" s="368"/>
      <c r="JV419" s="368"/>
      <c r="JW419" s="368"/>
      <c r="JX419" s="368"/>
      <c r="JY419" s="368"/>
      <c r="JZ419" s="368"/>
      <c r="KA419" s="368"/>
      <c r="KB419" s="368"/>
      <c r="KC419" s="368"/>
      <c r="KD419" s="368"/>
      <c r="KE419" s="368"/>
      <c r="KF419" s="368"/>
      <c r="KG419" s="368"/>
      <c r="KH419" s="368"/>
      <c r="KI419" s="368"/>
      <c r="KJ419" s="368"/>
      <c r="KK419" s="368"/>
      <c r="KL419" s="368"/>
      <c r="KM419" s="368"/>
      <c r="KN419" s="368"/>
      <c r="KO419" s="368"/>
      <c r="KP419" s="368"/>
      <c r="KQ419" s="368"/>
      <c r="KR419" s="368"/>
      <c r="KS419" s="368"/>
      <c r="KT419" s="368"/>
      <c r="KU419" s="368"/>
      <c r="KV419" s="368"/>
      <c r="KW419" s="368"/>
      <c r="KX419" s="368"/>
      <c r="LH419" s="368"/>
      <c r="LI419" s="368"/>
      <c r="LJ419" s="368"/>
      <c r="LK419" s="368"/>
      <c r="LL419" s="368"/>
      <c r="LM419" s="368"/>
      <c r="LN419" s="368"/>
      <c r="LO419" s="368"/>
      <c r="LP419" s="368"/>
      <c r="LQ419" s="368"/>
      <c r="LR419" s="368"/>
      <c r="LS419" s="368"/>
      <c r="LT419" s="368"/>
      <c r="LU419" s="368"/>
      <c r="LV419" s="368"/>
      <c r="LW419" s="368"/>
      <c r="LX419" s="368"/>
      <c r="LY419" s="368"/>
      <c r="LZ419" s="368"/>
      <c r="MA419" s="368"/>
      <c r="MB419" s="368"/>
      <c r="MC419" s="368"/>
      <c r="MD419" s="368"/>
      <c r="ME419" s="368"/>
      <c r="MF419" s="368"/>
      <c r="MG419" s="368"/>
      <c r="MH419" s="368"/>
      <c r="MI419" s="368"/>
      <c r="MJ419" s="368"/>
      <c r="MK419" s="368"/>
      <c r="ML419" s="368"/>
      <c r="MM419" s="368"/>
      <c r="MN419" s="368"/>
      <c r="MO419" s="368"/>
      <c r="MP419" s="368"/>
      <c r="MQ419" s="368"/>
      <c r="MR419" s="368"/>
      <c r="MS419" s="368"/>
      <c r="MT419" s="368"/>
      <c r="MU419" s="368"/>
      <c r="MV419" s="368"/>
      <c r="MW419" s="368"/>
      <c r="MX419" s="368"/>
      <c r="MY419" s="368"/>
      <c r="MZ419" s="368"/>
      <c r="NA419" s="368"/>
      <c r="NB419" s="368"/>
      <c r="NC419" s="368"/>
      <c r="ND419" s="368"/>
      <c r="NE419" s="368"/>
      <c r="NF419" s="368"/>
      <c r="NG419" s="368"/>
      <c r="NH419" s="368"/>
      <c r="NI419" s="368"/>
      <c r="NJ419" s="368"/>
      <c r="NK419" s="368"/>
      <c r="NL419" s="368"/>
      <c r="NM419" s="368"/>
      <c r="NN419" s="368"/>
      <c r="NO419" s="368"/>
      <c r="NP419" s="368"/>
      <c r="NQ419" s="368"/>
      <c r="NR419" s="368"/>
      <c r="NS419" s="368"/>
      <c r="NT419" s="368"/>
      <c r="NU419" s="368"/>
      <c r="NV419" s="368"/>
      <c r="NW419" s="368"/>
      <c r="NX419" s="368"/>
      <c r="NY419" s="368"/>
      <c r="NZ419" s="368"/>
      <c r="OA419" s="368"/>
      <c r="OB419" s="368"/>
      <c r="OC419" s="368"/>
      <c r="OD419" s="368"/>
      <c r="OE419" s="368"/>
      <c r="OF419" s="368"/>
      <c r="OG419" s="368"/>
      <c r="OH419" s="368"/>
      <c r="OI419" s="368"/>
      <c r="OJ419" s="368"/>
      <c r="OK419" s="368"/>
      <c r="OL419" s="368"/>
      <c r="OM419" s="368"/>
      <c r="ON419" s="368"/>
      <c r="OO419" s="368"/>
      <c r="OP419" s="368"/>
      <c r="OQ419" s="368"/>
      <c r="OR419" s="368"/>
      <c r="OS419" s="368"/>
      <c r="OT419" s="368"/>
      <c r="OU419" s="368"/>
      <c r="OV419" s="368"/>
      <c r="OW419" s="368"/>
      <c r="OX419" s="368"/>
      <c r="OY419" s="368"/>
      <c r="OZ419" s="368"/>
      <c r="PA419" s="368"/>
      <c r="PB419" s="368"/>
      <c r="PC419" s="368"/>
      <c r="PD419" s="368"/>
      <c r="PE419" s="368"/>
      <c r="PF419" s="368"/>
      <c r="PG419" s="368"/>
      <c r="PH419" s="368"/>
      <c r="PI419" s="368"/>
      <c r="PJ419" s="368"/>
      <c r="PK419" s="368"/>
      <c r="PL419" s="368"/>
      <c r="PM419" s="368"/>
      <c r="PN419" s="368"/>
      <c r="PO419" s="368"/>
      <c r="PP419" s="368"/>
      <c r="PQ419" s="368"/>
      <c r="PR419" s="368"/>
      <c r="PS419" s="368"/>
      <c r="PT419" s="368"/>
      <c r="PU419" s="368"/>
      <c r="PV419" s="368"/>
      <c r="PW419" s="368"/>
      <c r="PX419" s="368"/>
      <c r="PY419" s="368"/>
      <c r="PZ419" s="368"/>
      <c r="QA419" s="368"/>
      <c r="QB419" s="368"/>
      <c r="QC419" s="368"/>
      <c r="QD419" s="368"/>
      <c r="QE419" s="368"/>
      <c r="QF419" s="368"/>
      <c r="QG419" s="368"/>
      <c r="QH419" s="368"/>
      <c r="QI419" s="368"/>
      <c r="QJ419" s="368"/>
      <c r="QK419" s="368"/>
      <c r="QL419" s="368"/>
      <c r="QM419" s="368"/>
      <c r="QN419" s="368"/>
      <c r="QO419" s="368"/>
      <c r="QP419" s="368"/>
      <c r="QQ419" s="368"/>
      <c r="QR419" s="368"/>
      <c r="QS419" s="368"/>
      <c r="QT419" s="368"/>
      <c r="QU419" s="368"/>
      <c r="QV419" s="368"/>
      <c r="QW419" s="368"/>
      <c r="QX419" s="368"/>
      <c r="QY419" s="368"/>
      <c r="QZ419" s="368"/>
      <c r="RA419" s="368"/>
      <c r="RB419" s="368"/>
      <c r="RC419" s="368"/>
      <c r="RD419" s="368"/>
      <c r="RE419" s="368"/>
      <c r="RF419" s="368"/>
      <c r="RG419" s="368"/>
      <c r="RH419" s="368"/>
      <c r="RI419" s="368"/>
      <c r="RJ419" s="368"/>
      <c r="RK419" s="368"/>
      <c r="RL419" s="368"/>
      <c r="RM419" s="368"/>
      <c r="RN419" s="368"/>
      <c r="RO419" s="368"/>
      <c r="RP419" s="368"/>
      <c r="RQ419" s="368"/>
      <c r="RR419" s="368"/>
      <c r="RS419" s="368"/>
      <c r="RT419" s="368"/>
      <c r="RU419" s="368"/>
      <c r="RV419" s="368"/>
      <c r="RW419" s="368"/>
      <c r="RX419" s="368"/>
      <c r="RY419" s="368"/>
      <c r="RZ419" s="368"/>
      <c r="SA419" s="368"/>
      <c r="SB419" s="368"/>
      <c r="SC419" s="368"/>
      <c r="SD419" s="368"/>
      <c r="SE419" s="368"/>
      <c r="SF419" s="368"/>
      <c r="SG419" s="368"/>
    </row>
    <row r="420" spans="1:501">
      <c r="A420" s="368"/>
      <c r="B420" s="368"/>
      <c r="C420" s="368"/>
      <c r="D420" s="368"/>
      <c r="E420" s="368"/>
      <c r="F420" s="368"/>
      <c r="G420" s="368"/>
      <c r="H420" s="368"/>
      <c r="I420" s="368"/>
      <c r="J420" s="368"/>
      <c r="K420" s="368"/>
      <c r="L420" s="368"/>
      <c r="M420" s="368"/>
      <c r="N420" s="368"/>
      <c r="O420" s="385"/>
      <c r="P420" s="368"/>
      <c r="Q420" s="368"/>
      <c r="R420" s="368"/>
      <c r="S420" s="368"/>
      <c r="T420" s="368"/>
      <c r="U420" s="368"/>
      <c r="V420" s="368"/>
      <c r="W420" s="368"/>
      <c r="X420" s="368"/>
      <c r="Y420" s="368"/>
      <c r="Z420" s="368"/>
      <c r="AA420" s="368"/>
      <c r="AB420" s="368"/>
      <c r="AC420" s="368"/>
      <c r="AD420" s="368"/>
      <c r="AE420" s="368"/>
      <c r="AF420" s="368"/>
      <c r="AG420" s="368"/>
      <c r="AH420" s="98" t="s">
        <v>397</v>
      </c>
      <c r="AI420" s="98" t="s">
        <v>397</v>
      </c>
      <c r="AJ420" s="98" t="s">
        <v>397</v>
      </c>
      <c r="AK420" s="98" t="s">
        <v>397</v>
      </c>
      <c r="AL420" s="98" t="s">
        <v>397</v>
      </c>
      <c r="AM420" s="98" t="s">
        <v>397</v>
      </c>
      <c r="AN420" s="98" t="s">
        <v>397</v>
      </c>
      <c r="AO420" s="98" t="s">
        <v>397</v>
      </c>
      <c r="AP420" s="98" t="s">
        <v>397</v>
      </c>
      <c r="AQ420" s="98" t="s">
        <v>397</v>
      </c>
      <c r="AR420" s="98" t="s">
        <v>397</v>
      </c>
      <c r="AS420" s="98" t="s">
        <v>397</v>
      </c>
      <c r="AT420" s="98" t="s">
        <v>397</v>
      </c>
      <c r="AU420" s="98" t="s">
        <v>397</v>
      </c>
      <c r="AV420" s="98" t="s">
        <v>397</v>
      </c>
      <c r="AW420" s="98" t="s">
        <v>397</v>
      </c>
      <c r="AX420" s="98" t="s">
        <v>397</v>
      </c>
      <c r="AY420" s="98" t="s">
        <v>397</v>
      </c>
      <c r="AZ420" s="98" t="s">
        <v>397</v>
      </c>
      <c r="BA420" s="98" t="s">
        <v>397</v>
      </c>
      <c r="BB420" s="98" t="s">
        <v>397</v>
      </c>
      <c r="BC420" s="98" t="s">
        <v>397</v>
      </c>
      <c r="BD420" s="98" t="s">
        <v>397</v>
      </c>
      <c r="BE420" s="98" t="s">
        <v>397</v>
      </c>
      <c r="BF420" s="98" t="s">
        <v>397</v>
      </c>
      <c r="BG420" s="98" t="s">
        <v>397</v>
      </c>
      <c r="BH420" s="98" t="s">
        <v>397</v>
      </c>
      <c r="BI420" s="98" t="s">
        <v>397</v>
      </c>
      <c r="BJ420" s="98" t="s">
        <v>397</v>
      </c>
      <c r="BK420" s="98" t="s">
        <v>397</v>
      </c>
      <c r="BL420" s="98" t="s">
        <v>397</v>
      </c>
      <c r="BM420" s="98" t="s">
        <v>397</v>
      </c>
      <c r="BN420" s="98" t="s">
        <v>397</v>
      </c>
      <c r="BO420" s="98" t="s">
        <v>397</v>
      </c>
      <c r="BP420" s="98" t="s">
        <v>397</v>
      </c>
      <c r="BQ420" s="98" t="s">
        <v>397</v>
      </c>
      <c r="BR420" s="98" t="s">
        <v>397</v>
      </c>
      <c r="BS420" s="98" t="s">
        <v>397</v>
      </c>
      <c r="BT420" s="98" t="s">
        <v>397</v>
      </c>
      <c r="BU420" s="98" t="s">
        <v>397</v>
      </c>
      <c r="BV420" s="98" t="s">
        <v>397</v>
      </c>
      <c r="BW420" s="98" t="s">
        <v>397</v>
      </c>
      <c r="BX420" s="98" t="s">
        <v>397</v>
      </c>
      <c r="BY420" s="98" t="s">
        <v>397</v>
      </c>
      <c r="BZ420" s="98" t="s">
        <v>397</v>
      </c>
      <c r="CA420" s="98"/>
      <c r="CB420" s="98"/>
      <c r="CC420" s="98"/>
      <c r="CD420" s="98"/>
      <c r="CE420" s="98"/>
      <c r="CF420" s="98"/>
      <c r="CG420" s="98"/>
      <c r="CH420" s="98"/>
      <c r="CI420" s="98"/>
      <c r="CJ420" s="98"/>
      <c r="CK420" s="98"/>
      <c r="CL420" s="98"/>
      <c r="CM420" s="98"/>
      <c r="CN420" s="98"/>
      <c r="CO420" s="98"/>
      <c r="CP420" s="98"/>
      <c r="CQ420" s="98"/>
      <c r="CR420" s="98"/>
      <c r="CS420" s="98"/>
      <c r="CT420" s="98"/>
      <c r="CU420" s="98"/>
      <c r="CV420" s="98"/>
      <c r="CW420" s="98"/>
      <c r="CX420" s="98"/>
      <c r="CY420" s="98"/>
      <c r="CZ420" s="98"/>
      <c r="DA420" s="98"/>
      <c r="DB420" s="98"/>
      <c r="DV420" s="368"/>
      <c r="DW420" s="368"/>
      <c r="DX420" s="368"/>
      <c r="DY420" s="368"/>
      <c r="DZ420" s="368"/>
      <c r="EA420" s="368"/>
      <c r="EB420" s="368"/>
      <c r="EC420" s="368"/>
      <c r="ED420" s="368"/>
      <c r="EE420" s="368"/>
      <c r="EF420" s="368"/>
      <c r="EG420" s="368"/>
      <c r="EH420" s="368"/>
      <c r="EI420" s="368"/>
      <c r="EJ420" s="368"/>
      <c r="EK420" s="368"/>
      <c r="EL420" s="368"/>
      <c r="EM420" s="368"/>
      <c r="EN420" s="368"/>
      <c r="EO420" s="368"/>
      <c r="EP420" s="368"/>
      <c r="EQ420" s="368"/>
      <c r="ER420" s="368"/>
      <c r="ES420" s="368"/>
      <c r="ET420" s="368"/>
      <c r="EU420" s="368"/>
      <c r="EV420" s="368"/>
      <c r="EW420" s="368"/>
      <c r="EX420" s="368"/>
      <c r="EY420" s="368"/>
      <c r="EZ420" s="368"/>
      <c r="FA420" s="368"/>
      <c r="FB420" s="368"/>
      <c r="FC420" s="368"/>
      <c r="FD420" s="368"/>
      <c r="FE420" s="368"/>
      <c r="FF420" s="368"/>
      <c r="FG420" s="368"/>
      <c r="FH420" s="368"/>
      <c r="FI420" s="368"/>
      <c r="FJ420" s="368"/>
      <c r="FK420" s="368"/>
      <c r="FL420" s="368"/>
      <c r="FM420" s="368"/>
      <c r="FN420" s="368"/>
      <c r="FO420" s="368"/>
      <c r="FP420" s="368"/>
      <c r="FQ420" s="368"/>
      <c r="FR420" s="368"/>
      <c r="FS420" s="368"/>
      <c r="FT420" s="368"/>
      <c r="FU420" s="368"/>
      <c r="FV420" s="368"/>
      <c r="FW420" s="368"/>
      <c r="FX420" s="368"/>
      <c r="FY420" s="368"/>
      <c r="FZ420" s="368"/>
      <c r="GA420" s="368"/>
      <c r="GB420" s="368"/>
      <c r="GC420" s="368"/>
      <c r="GD420" s="368"/>
      <c r="GE420" s="368"/>
      <c r="GF420" s="368"/>
      <c r="GG420" s="368"/>
      <c r="GH420" s="368"/>
      <c r="GI420" s="368"/>
      <c r="GJ420" s="368"/>
      <c r="GK420" s="368"/>
      <c r="GL420" s="368"/>
      <c r="GM420" s="368"/>
      <c r="GN420" s="368"/>
      <c r="GO420" s="368"/>
      <c r="GP420" s="368"/>
      <c r="GQ420" s="368"/>
      <c r="GR420" s="368"/>
      <c r="GS420" s="368"/>
      <c r="GT420" s="368"/>
      <c r="GU420" s="368"/>
      <c r="GV420" s="368"/>
      <c r="GW420" s="368"/>
      <c r="GX420" s="368"/>
      <c r="GY420" s="368"/>
      <c r="GZ420" s="368"/>
      <c r="HA420" s="368"/>
      <c r="HB420" s="368"/>
      <c r="HC420" s="368"/>
      <c r="HD420" s="368"/>
      <c r="HE420" s="368"/>
      <c r="HF420" s="368"/>
      <c r="HG420" s="368"/>
      <c r="HH420" s="368"/>
      <c r="HI420" s="368"/>
      <c r="HJ420" s="368"/>
      <c r="HK420" s="368"/>
      <c r="HL420" s="368"/>
      <c r="HM420" s="368"/>
      <c r="HN420" s="368"/>
      <c r="HO420" s="368"/>
      <c r="HP420" s="368"/>
      <c r="HQ420" s="368"/>
      <c r="HR420" s="368"/>
      <c r="HS420" s="368"/>
      <c r="HT420" s="368"/>
      <c r="HU420" s="368"/>
      <c r="HV420" s="368"/>
      <c r="HW420" s="368"/>
      <c r="HX420" s="368"/>
      <c r="HY420" s="368"/>
      <c r="HZ420" s="368"/>
      <c r="IA420" s="368"/>
      <c r="IB420" s="368"/>
      <c r="IC420" s="368"/>
      <c r="ID420" s="368"/>
      <c r="IE420" s="368"/>
      <c r="IF420" s="368"/>
      <c r="IG420" s="368"/>
      <c r="IH420" s="368"/>
      <c r="II420" s="368"/>
      <c r="IJ420" s="368"/>
      <c r="IK420" s="368"/>
      <c r="IL420" s="368"/>
      <c r="IM420" s="368"/>
      <c r="IN420" s="368"/>
      <c r="IO420" s="368"/>
      <c r="IP420" s="368"/>
      <c r="IQ420" s="368"/>
      <c r="IR420" s="368"/>
      <c r="IS420" s="368"/>
      <c r="IT420" s="368"/>
      <c r="IU420" s="368"/>
      <c r="IV420" s="368"/>
      <c r="IW420" s="368"/>
      <c r="IX420" s="368"/>
      <c r="IY420" s="368"/>
      <c r="IZ420" s="368"/>
      <c r="JA420" s="368"/>
      <c r="JB420" s="368"/>
      <c r="JC420" s="368"/>
      <c r="JD420" s="368"/>
      <c r="JE420" s="368"/>
      <c r="JF420" s="368"/>
      <c r="JG420" s="368"/>
      <c r="JH420" s="368"/>
      <c r="JI420" s="368"/>
      <c r="JJ420" s="368"/>
      <c r="JK420" s="368"/>
      <c r="JL420" s="368"/>
      <c r="JM420" s="368"/>
      <c r="JN420" s="368"/>
      <c r="JO420" s="368"/>
      <c r="JP420" s="368"/>
      <c r="JQ420" s="368"/>
      <c r="JR420" s="368"/>
      <c r="JS420" s="368"/>
      <c r="JT420" s="368"/>
      <c r="JU420" s="368"/>
      <c r="JV420" s="368"/>
      <c r="JW420" s="368"/>
      <c r="JX420" s="368"/>
      <c r="JY420" s="368"/>
      <c r="JZ420" s="368"/>
      <c r="KA420" s="368"/>
      <c r="KB420" s="368"/>
      <c r="KC420" s="368"/>
      <c r="KD420" s="368"/>
      <c r="KE420" s="368"/>
      <c r="KF420" s="368"/>
      <c r="KG420" s="368"/>
      <c r="KH420" s="368"/>
      <c r="KI420" s="368"/>
      <c r="KJ420" s="368"/>
      <c r="KK420" s="368"/>
      <c r="KL420" s="368"/>
      <c r="KM420" s="368"/>
      <c r="KN420" s="368"/>
      <c r="KO420" s="368"/>
      <c r="KP420" s="368"/>
      <c r="KQ420" s="368"/>
      <c r="KR420" s="368"/>
      <c r="KS420" s="368"/>
      <c r="KT420" s="368"/>
      <c r="KU420" s="368"/>
      <c r="KV420" s="368"/>
      <c r="KW420" s="368"/>
      <c r="KX420" s="368"/>
      <c r="LH420" s="368"/>
      <c r="LI420" s="368"/>
      <c r="LJ420" s="368"/>
      <c r="LK420" s="368"/>
      <c r="LL420" s="368"/>
      <c r="LM420" s="368"/>
      <c r="LN420" s="368"/>
      <c r="LO420" s="368"/>
      <c r="LP420" s="368"/>
      <c r="LQ420" s="368"/>
      <c r="LR420" s="368"/>
      <c r="LS420" s="368"/>
      <c r="LT420" s="368"/>
      <c r="LU420" s="368"/>
      <c r="LV420" s="368"/>
      <c r="LW420" s="368"/>
      <c r="LX420" s="368"/>
      <c r="LY420" s="368"/>
      <c r="LZ420" s="368"/>
      <c r="MA420" s="368"/>
      <c r="MB420" s="368"/>
      <c r="MC420" s="368"/>
      <c r="MD420" s="368"/>
      <c r="ME420" s="368"/>
      <c r="MF420" s="368"/>
      <c r="MG420" s="368"/>
      <c r="MH420" s="368"/>
      <c r="MI420" s="368"/>
      <c r="MJ420" s="368"/>
      <c r="MK420" s="368"/>
      <c r="ML420" s="368"/>
      <c r="MM420" s="368"/>
      <c r="MN420" s="368"/>
      <c r="MO420" s="368"/>
      <c r="MP420" s="368"/>
      <c r="MQ420" s="368"/>
      <c r="MR420" s="368"/>
      <c r="MS420" s="368"/>
      <c r="MT420" s="368"/>
      <c r="MU420" s="368"/>
      <c r="MV420" s="368"/>
      <c r="MW420" s="368"/>
      <c r="MX420" s="368"/>
      <c r="MY420" s="368"/>
      <c r="MZ420" s="368"/>
      <c r="NA420" s="368"/>
      <c r="NB420" s="368"/>
      <c r="NC420" s="368"/>
      <c r="ND420" s="368"/>
      <c r="NE420" s="368"/>
      <c r="NF420" s="368"/>
      <c r="NG420" s="368"/>
      <c r="NH420" s="368"/>
      <c r="NI420" s="368"/>
      <c r="NJ420" s="368"/>
      <c r="NK420" s="368"/>
      <c r="NL420" s="368"/>
      <c r="NM420" s="368"/>
      <c r="NN420" s="368"/>
      <c r="NO420" s="368"/>
      <c r="NP420" s="368"/>
      <c r="NQ420" s="368"/>
      <c r="NR420" s="368"/>
      <c r="NS420" s="368"/>
      <c r="NT420" s="368"/>
      <c r="NU420" s="368"/>
      <c r="NV420" s="368"/>
      <c r="NW420" s="368"/>
      <c r="NX420" s="368"/>
      <c r="NY420" s="368"/>
      <c r="NZ420" s="368"/>
      <c r="OA420" s="368"/>
      <c r="OB420" s="368"/>
      <c r="OC420" s="368"/>
      <c r="OD420" s="368"/>
      <c r="OE420" s="368"/>
      <c r="OF420" s="368"/>
      <c r="OG420" s="368"/>
      <c r="OH420" s="368"/>
      <c r="OI420" s="368"/>
      <c r="OJ420" s="368"/>
      <c r="OK420" s="368"/>
      <c r="OL420" s="368"/>
      <c r="OM420" s="368"/>
      <c r="ON420" s="368"/>
      <c r="OO420" s="368"/>
      <c r="OP420" s="368"/>
      <c r="OQ420" s="368"/>
      <c r="OR420" s="368"/>
      <c r="OS420" s="368"/>
      <c r="OT420" s="368"/>
      <c r="OU420" s="368"/>
      <c r="OV420" s="368"/>
      <c r="OW420" s="368"/>
      <c r="OX420" s="368"/>
      <c r="OY420" s="368"/>
      <c r="OZ420" s="368"/>
      <c r="PA420" s="368"/>
      <c r="PB420" s="368"/>
      <c r="PC420" s="368"/>
      <c r="PD420" s="368"/>
      <c r="PE420" s="368"/>
      <c r="PF420" s="368"/>
      <c r="PG420" s="368"/>
      <c r="PH420" s="368"/>
      <c r="PI420" s="368"/>
      <c r="PJ420" s="368"/>
      <c r="PK420" s="368"/>
      <c r="PL420" s="368"/>
      <c r="PM420" s="368"/>
      <c r="PN420" s="368"/>
      <c r="PO420" s="368"/>
      <c r="PP420" s="368"/>
      <c r="PQ420" s="368"/>
      <c r="PR420" s="368"/>
      <c r="PS420" s="368"/>
      <c r="PT420" s="368"/>
      <c r="PU420" s="368"/>
      <c r="PV420" s="368"/>
      <c r="PW420" s="368"/>
      <c r="PX420" s="368"/>
      <c r="PY420" s="368"/>
      <c r="PZ420" s="368"/>
      <c r="QA420" s="368"/>
      <c r="QB420" s="368"/>
      <c r="QC420" s="368"/>
      <c r="QD420" s="368"/>
      <c r="QE420" s="368"/>
      <c r="QF420" s="368"/>
      <c r="QG420" s="368"/>
      <c r="QH420" s="368"/>
      <c r="QI420" s="368"/>
      <c r="QJ420" s="368"/>
      <c r="QK420" s="368"/>
      <c r="QL420" s="368"/>
      <c r="QM420" s="368"/>
      <c r="QN420" s="368"/>
      <c r="QO420" s="368"/>
      <c r="QP420" s="368"/>
      <c r="QQ420" s="368"/>
      <c r="QR420" s="368"/>
      <c r="QS420" s="368"/>
      <c r="QT420" s="368"/>
      <c r="QU420" s="368"/>
      <c r="QV420" s="368"/>
      <c r="QW420" s="368"/>
      <c r="QX420" s="368"/>
      <c r="QY420" s="368"/>
      <c r="QZ420" s="368"/>
      <c r="RA420" s="368"/>
      <c r="RB420" s="368"/>
      <c r="RC420" s="368"/>
      <c r="RD420" s="368"/>
      <c r="RE420" s="368"/>
      <c r="RF420" s="368"/>
      <c r="RG420" s="368"/>
      <c r="RH420" s="368"/>
      <c r="RI420" s="368"/>
      <c r="RJ420" s="368"/>
      <c r="RK420" s="368"/>
      <c r="RL420" s="368"/>
      <c r="RM420" s="368"/>
      <c r="RN420" s="368"/>
      <c r="RO420" s="368"/>
      <c r="RP420" s="368"/>
      <c r="RQ420" s="368"/>
      <c r="RR420" s="368"/>
      <c r="RS420" s="368"/>
      <c r="RT420" s="368"/>
      <c r="RU420" s="368"/>
      <c r="RV420" s="368"/>
      <c r="RW420" s="368"/>
      <c r="RX420" s="368"/>
      <c r="RY420" s="368"/>
      <c r="RZ420" s="368"/>
      <c r="SA420" s="368"/>
      <c r="SB420" s="368"/>
      <c r="SC420" s="368"/>
      <c r="SD420" s="368"/>
      <c r="SE420" s="368"/>
      <c r="SF420" s="368"/>
      <c r="SG420" s="368"/>
    </row>
    <row r="421" spans="1:501">
      <c r="A421" s="368"/>
      <c r="B421" s="368"/>
      <c r="C421" s="368"/>
      <c r="D421" s="368"/>
      <c r="E421" s="368"/>
      <c r="F421" s="368"/>
      <c r="G421" s="368"/>
      <c r="H421" s="368"/>
      <c r="I421" s="368"/>
      <c r="J421" s="368"/>
      <c r="K421" s="368"/>
      <c r="L421" s="368"/>
      <c r="M421" s="368"/>
      <c r="N421" s="368"/>
      <c r="O421" s="385"/>
      <c r="P421" s="368"/>
      <c r="Q421" s="368"/>
      <c r="R421" s="368"/>
      <c r="S421" s="368"/>
      <c r="T421" s="368"/>
      <c r="U421" s="368"/>
      <c r="V421" s="368"/>
      <c r="W421" s="368"/>
      <c r="X421" s="368"/>
      <c r="Y421" s="368"/>
      <c r="Z421" s="368"/>
      <c r="AA421" s="368"/>
      <c r="AB421" s="368"/>
      <c r="AC421" s="368"/>
      <c r="AD421" s="368"/>
      <c r="AE421" s="368"/>
      <c r="AF421" s="368"/>
      <c r="AG421" s="368"/>
      <c r="AH421" s="98" t="s">
        <v>397</v>
      </c>
      <c r="AI421" s="98" t="s">
        <v>397</v>
      </c>
      <c r="AJ421" s="98" t="s">
        <v>397</v>
      </c>
      <c r="AK421" s="98" t="s">
        <v>397</v>
      </c>
      <c r="AL421" s="98" t="s">
        <v>397</v>
      </c>
      <c r="AM421" s="98" t="s">
        <v>397</v>
      </c>
      <c r="AN421" s="98" t="s">
        <v>397</v>
      </c>
      <c r="AO421" s="98" t="s">
        <v>397</v>
      </c>
      <c r="AP421" s="98" t="s">
        <v>397</v>
      </c>
      <c r="AQ421" s="98" t="s">
        <v>397</v>
      </c>
      <c r="AR421" s="98" t="s">
        <v>397</v>
      </c>
      <c r="AS421" s="98" t="s">
        <v>397</v>
      </c>
      <c r="AT421" s="98" t="s">
        <v>397</v>
      </c>
      <c r="AU421" s="98" t="s">
        <v>397</v>
      </c>
      <c r="AV421" s="98" t="s">
        <v>397</v>
      </c>
      <c r="AW421" s="98" t="s">
        <v>397</v>
      </c>
      <c r="AX421" s="98" t="s">
        <v>397</v>
      </c>
      <c r="AY421" s="98" t="s">
        <v>397</v>
      </c>
      <c r="AZ421" s="98" t="s">
        <v>397</v>
      </c>
      <c r="BA421" s="98" t="s">
        <v>397</v>
      </c>
      <c r="BB421" s="98" t="s">
        <v>397</v>
      </c>
      <c r="BC421" s="98" t="s">
        <v>397</v>
      </c>
      <c r="BD421" s="98" t="s">
        <v>397</v>
      </c>
      <c r="BE421" s="98" t="s">
        <v>397</v>
      </c>
      <c r="BF421" s="98" t="s">
        <v>397</v>
      </c>
      <c r="BG421" s="98" t="s">
        <v>397</v>
      </c>
      <c r="BH421" s="98" t="s">
        <v>397</v>
      </c>
      <c r="BI421" s="98" t="s">
        <v>397</v>
      </c>
      <c r="BJ421" s="98" t="s">
        <v>397</v>
      </c>
      <c r="BK421" s="98" t="s">
        <v>397</v>
      </c>
      <c r="BL421" s="98" t="s">
        <v>397</v>
      </c>
      <c r="BM421" s="98" t="s">
        <v>397</v>
      </c>
      <c r="BN421" s="98" t="s">
        <v>397</v>
      </c>
      <c r="BO421" s="98" t="s">
        <v>397</v>
      </c>
      <c r="BP421" s="98" t="s">
        <v>397</v>
      </c>
      <c r="BQ421" s="98" t="s">
        <v>397</v>
      </c>
      <c r="BR421" s="98" t="s">
        <v>397</v>
      </c>
      <c r="BS421" s="98" t="s">
        <v>397</v>
      </c>
      <c r="BT421" s="98" t="s">
        <v>397</v>
      </c>
      <c r="BU421" s="98" t="s">
        <v>397</v>
      </c>
      <c r="BV421" s="98" t="s">
        <v>397</v>
      </c>
      <c r="BW421" s="98" t="s">
        <v>397</v>
      </c>
      <c r="BX421" s="98" t="s">
        <v>397</v>
      </c>
      <c r="BY421" s="98" t="s">
        <v>397</v>
      </c>
      <c r="BZ421" s="98" t="s">
        <v>397</v>
      </c>
      <c r="CA421" s="98"/>
      <c r="CB421" s="98"/>
      <c r="CC421" s="98"/>
      <c r="CD421" s="98"/>
      <c r="CE421" s="98"/>
      <c r="CF421" s="98"/>
      <c r="CG421" s="98"/>
      <c r="CH421" s="98"/>
      <c r="CI421" s="98"/>
      <c r="CJ421" s="98"/>
      <c r="CK421" s="98"/>
      <c r="CL421" s="98"/>
      <c r="CM421" s="98"/>
      <c r="CN421" s="98"/>
      <c r="CO421" s="98"/>
      <c r="CP421" s="98"/>
      <c r="CQ421" s="98"/>
      <c r="CR421" s="98"/>
      <c r="CS421" s="98"/>
      <c r="CT421" s="98"/>
      <c r="CU421" s="98"/>
      <c r="CV421" s="98"/>
      <c r="CW421" s="98"/>
      <c r="CX421" s="98"/>
      <c r="CY421" s="98"/>
      <c r="CZ421" s="98"/>
      <c r="DA421" s="98"/>
      <c r="DB421" s="98"/>
      <c r="DV421" s="368"/>
      <c r="DW421" s="368"/>
      <c r="DX421" s="368"/>
      <c r="DY421" s="368"/>
      <c r="DZ421" s="368"/>
      <c r="EA421" s="368"/>
      <c r="EB421" s="368"/>
      <c r="EC421" s="368"/>
      <c r="ED421" s="368"/>
      <c r="EE421" s="368"/>
      <c r="EF421" s="368"/>
      <c r="EG421" s="368"/>
      <c r="EH421" s="368"/>
      <c r="EI421" s="368"/>
      <c r="EJ421" s="368"/>
      <c r="EK421" s="368"/>
      <c r="EL421" s="368"/>
      <c r="EM421" s="368"/>
      <c r="EN421" s="368"/>
      <c r="EO421" s="368"/>
      <c r="EP421" s="368"/>
      <c r="EQ421" s="368"/>
      <c r="ER421" s="368"/>
      <c r="ES421" s="368"/>
      <c r="ET421" s="368"/>
      <c r="EU421" s="368"/>
      <c r="EV421" s="368"/>
      <c r="EW421" s="368"/>
      <c r="EX421" s="368"/>
      <c r="EY421" s="368"/>
      <c r="EZ421" s="368"/>
      <c r="FA421" s="368"/>
      <c r="FB421" s="368"/>
      <c r="FC421" s="368"/>
      <c r="FD421" s="368"/>
      <c r="FE421" s="368"/>
      <c r="FF421" s="368"/>
      <c r="FG421" s="368"/>
      <c r="FH421" s="368"/>
      <c r="FI421" s="368"/>
      <c r="FJ421" s="368"/>
      <c r="FK421" s="368"/>
      <c r="FL421" s="368"/>
      <c r="FM421" s="368"/>
      <c r="FN421" s="368"/>
      <c r="FO421" s="368"/>
      <c r="FP421" s="368"/>
      <c r="FQ421" s="368"/>
      <c r="FR421" s="368"/>
      <c r="FS421" s="368"/>
      <c r="FT421" s="368"/>
      <c r="FU421" s="368"/>
      <c r="FV421" s="368"/>
      <c r="FW421" s="368"/>
      <c r="FX421" s="368"/>
      <c r="FY421" s="368"/>
      <c r="FZ421" s="368"/>
      <c r="GA421" s="368"/>
      <c r="GB421" s="368"/>
      <c r="GC421" s="368"/>
      <c r="GD421" s="368"/>
      <c r="GE421" s="368"/>
      <c r="GF421" s="368"/>
      <c r="GG421" s="368"/>
      <c r="GH421" s="368"/>
      <c r="GI421" s="368"/>
      <c r="GJ421" s="368"/>
      <c r="GK421" s="368"/>
      <c r="GL421" s="368"/>
      <c r="GM421" s="368"/>
      <c r="GN421" s="368"/>
      <c r="GO421" s="368"/>
      <c r="GP421" s="368"/>
      <c r="GQ421" s="368"/>
      <c r="GR421" s="368"/>
      <c r="GS421" s="368"/>
      <c r="GT421" s="368"/>
      <c r="GU421" s="368"/>
      <c r="GV421" s="368"/>
      <c r="GW421" s="368"/>
      <c r="GX421" s="368"/>
      <c r="GY421" s="368"/>
      <c r="GZ421" s="368"/>
      <c r="HA421" s="368"/>
      <c r="HB421" s="368"/>
      <c r="HC421" s="368"/>
      <c r="HD421" s="368"/>
      <c r="HE421" s="368"/>
      <c r="HF421" s="368"/>
      <c r="HG421" s="368"/>
      <c r="HH421" s="368"/>
      <c r="HI421" s="368"/>
      <c r="HJ421" s="368"/>
      <c r="HK421" s="368"/>
      <c r="HL421" s="368"/>
      <c r="HM421" s="368"/>
      <c r="HN421" s="368"/>
      <c r="HO421" s="368"/>
      <c r="HP421" s="368"/>
      <c r="HQ421" s="368"/>
      <c r="HR421" s="368"/>
      <c r="HS421" s="368"/>
      <c r="HT421" s="368"/>
      <c r="HU421" s="368"/>
      <c r="HV421" s="368"/>
      <c r="HW421" s="368"/>
      <c r="HX421" s="368"/>
      <c r="HY421" s="368"/>
      <c r="HZ421" s="368"/>
      <c r="IA421" s="368"/>
      <c r="IB421" s="368"/>
      <c r="IC421" s="368"/>
      <c r="ID421" s="368"/>
      <c r="IE421" s="368"/>
      <c r="IF421" s="368"/>
      <c r="IG421" s="368"/>
      <c r="IH421" s="368"/>
      <c r="II421" s="368"/>
      <c r="IJ421" s="368"/>
      <c r="IK421" s="368"/>
      <c r="IL421" s="368"/>
      <c r="IM421" s="368"/>
      <c r="IN421" s="368"/>
      <c r="IO421" s="368"/>
      <c r="IP421" s="368"/>
      <c r="IQ421" s="368"/>
      <c r="IR421" s="368"/>
      <c r="IS421" s="368"/>
      <c r="IT421" s="368"/>
      <c r="IU421" s="368"/>
      <c r="IV421" s="368"/>
      <c r="IW421" s="368"/>
      <c r="IX421" s="368"/>
      <c r="IY421" s="368"/>
      <c r="IZ421" s="368"/>
      <c r="JA421" s="368"/>
      <c r="JB421" s="368"/>
      <c r="JC421" s="368"/>
      <c r="JD421" s="368"/>
      <c r="JE421" s="368"/>
      <c r="JF421" s="368"/>
      <c r="JG421" s="368"/>
      <c r="JH421" s="368"/>
      <c r="JI421" s="368"/>
      <c r="JJ421" s="368"/>
      <c r="JK421" s="368"/>
      <c r="JL421" s="368"/>
      <c r="JM421" s="368"/>
      <c r="JN421" s="368"/>
      <c r="JO421" s="368"/>
      <c r="JP421" s="368"/>
      <c r="JQ421" s="368"/>
      <c r="JR421" s="368"/>
      <c r="JS421" s="368"/>
      <c r="JT421" s="368"/>
      <c r="JU421" s="368"/>
      <c r="JV421" s="368"/>
      <c r="JW421" s="368"/>
      <c r="JX421" s="368"/>
      <c r="JY421" s="368"/>
      <c r="JZ421" s="368"/>
      <c r="KA421" s="368"/>
      <c r="KB421" s="368"/>
      <c r="KC421" s="368"/>
      <c r="KD421" s="368"/>
      <c r="KE421" s="368"/>
      <c r="KF421" s="368"/>
      <c r="KG421" s="368"/>
      <c r="KH421" s="368"/>
      <c r="KI421" s="368"/>
      <c r="KJ421" s="368"/>
      <c r="KK421" s="368"/>
      <c r="KL421" s="368"/>
      <c r="KM421" s="368"/>
      <c r="KN421" s="368"/>
      <c r="KO421" s="368"/>
      <c r="KP421" s="368"/>
      <c r="KQ421" s="368"/>
      <c r="KR421" s="368"/>
      <c r="KS421" s="368"/>
      <c r="KT421" s="368"/>
      <c r="KU421" s="368"/>
      <c r="KV421" s="368"/>
      <c r="KW421" s="368"/>
      <c r="KX421" s="368"/>
      <c r="LH421" s="368"/>
      <c r="LI421" s="368"/>
      <c r="LJ421" s="368"/>
      <c r="LK421" s="368"/>
      <c r="LL421" s="368"/>
      <c r="LM421" s="368"/>
      <c r="LN421" s="368"/>
      <c r="LO421" s="368"/>
      <c r="LP421" s="368"/>
      <c r="LQ421" s="368"/>
      <c r="LR421" s="368"/>
      <c r="LS421" s="368"/>
      <c r="LT421" s="368"/>
      <c r="LU421" s="368"/>
      <c r="LV421" s="368"/>
      <c r="LW421" s="368"/>
      <c r="LX421" s="368"/>
      <c r="LY421" s="368"/>
      <c r="LZ421" s="368"/>
      <c r="MA421" s="368"/>
      <c r="MB421" s="368"/>
      <c r="MC421" s="368"/>
      <c r="MD421" s="368"/>
      <c r="ME421" s="368"/>
      <c r="MF421" s="368"/>
      <c r="MG421" s="368"/>
      <c r="MH421" s="368"/>
      <c r="MI421" s="368"/>
      <c r="MJ421" s="368"/>
      <c r="MK421" s="368"/>
      <c r="ML421" s="368"/>
      <c r="MM421" s="368"/>
      <c r="MN421" s="368"/>
      <c r="MO421" s="368"/>
      <c r="MP421" s="368"/>
      <c r="MQ421" s="368"/>
      <c r="MR421" s="368"/>
      <c r="MS421" s="368"/>
      <c r="MT421" s="368"/>
      <c r="MU421" s="368"/>
      <c r="MV421" s="368"/>
      <c r="MW421" s="368"/>
      <c r="MX421" s="368"/>
      <c r="MY421" s="368"/>
      <c r="MZ421" s="368"/>
      <c r="NA421" s="368"/>
      <c r="NB421" s="368"/>
      <c r="NC421" s="368"/>
      <c r="ND421" s="368"/>
      <c r="NE421" s="368"/>
      <c r="NF421" s="368"/>
      <c r="NG421" s="368"/>
      <c r="NH421" s="368"/>
      <c r="NI421" s="368"/>
      <c r="NJ421" s="368"/>
      <c r="NK421" s="368"/>
      <c r="NL421" s="368"/>
      <c r="NM421" s="368"/>
      <c r="NN421" s="368"/>
      <c r="NO421" s="368"/>
      <c r="NP421" s="368"/>
      <c r="NQ421" s="368"/>
      <c r="NR421" s="368"/>
      <c r="NS421" s="368"/>
      <c r="NT421" s="368"/>
      <c r="NU421" s="368"/>
      <c r="NV421" s="368"/>
      <c r="NW421" s="368"/>
      <c r="NX421" s="368"/>
      <c r="NY421" s="368"/>
      <c r="NZ421" s="368"/>
      <c r="OA421" s="368"/>
      <c r="OB421" s="368"/>
      <c r="OC421" s="368"/>
      <c r="OD421" s="368"/>
      <c r="OE421" s="368"/>
      <c r="OF421" s="368"/>
      <c r="OG421" s="368"/>
      <c r="OH421" s="368"/>
      <c r="OI421" s="368"/>
      <c r="OJ421" s="368"/>
      <c r="OK421" s="368"/>
      <c r="OL421" s="368"/>
      <c r="OM421" s="368"/>
      <c r="ON421" s="368"/>
      <c r="OO421" s="368"/>
      <c r="OP421" s="368"/>
      <c r="OQ421" s="368"/>
      <c r="OR421" s="368"/>
      <c r="OS421" s="368"/>
      <c r="OT421" s="368"/>
      <c r="OU421" s="368"/>
      <c r="OV421" s="368"/>
      <c r="OW421" s="368"/>
      <c r="OX421" s="368"/>
      <c r="OY421" s="368"/>
      <c r="OZ421" s="368"/>
      <c r="PA421" s="368"/>
      <c r="PB421" s="368"/>
      <c r="PC421" s="368"/>
      <c r="PD421" s="368"/>
      <c r="PE421" s="368"/>
      <c r="PF421" s="368"/>
      <c r="PG421" s="368"/>
      <c r="PH421" s="368"/>
      <c r="PI421" s="368"/>
      <c r="PJ421" s="368"/>
      <c r="PK421" s="368"/>
      <c r="PL421" s="368"/>
      <c r="PM421" s="368"/>
      <c r="PN421" s="368"/>
      <c r="PO421" s="368"/>
      <c r="PP421" s="368"/>
      <c r="PQ421" s="368"/>
      <c r="PR421" s="368"/>
      <c r="PS421" s="368"/>
      <c r="PT421" s="368"/>
      <c r="PU421" s="368"/>
      <c r="PV421" s="368"/>
      <c r="PW421" s="368"/>
      <c r="PX421" s="368"/>
      <c r="PY421" s="368"/>
      <c r="PZ421" s="368"/>
      <c r="QA421" s="368"/>
      <c r="QB421" s="368"/>
      <c r="QC421" s="368"/>
      <c r="QD421" s="368"/>
      <c r="QE421" s="368"/>
      <c r="QF421" s="368"/>
      <c r="QG421" s="368"/>
      <c r="QH421" s="368"/>
      <c r="QI421" s="368"/>
      <c r="QJ421" s="368"/>
      <c r="QK421" s="368"/>
      <c r="QL421" s="368"/>
      <c r="QM421" s="368"/>
      <c r="QN421" s="368"/>
      <c r="QO421" s="368"/>
      <c r="QP421" s="368"/>
      <c r="QQ421" s="368"/>
      <c r="QR421" s="368"/>
      <c r="QS421" s="368"/>
      <c r="QT421" s="368"/>
      <c r="QU421" s="368"/>
      <c r="QV421" s="368"/>
      <c r="QW421" s="368"/>
      <c r="QX421" s="368"/>
      <c r="QY421" s="368"/>
      <c r="QZ421" s="368"/>
      <c r="RA421" s="368"/>
      <c r="RB421" s="368"/>
      <c r="RC421" s="368"/>
      <c r="RD421" s="368"/>
      <c r="RE421" s="368"/>
      <c r="RF421" s="368"/>
      <c r="RG421" s="368"/>
      <c r="RH421" s="368"/>
      <c r="RI421" s="368"/>
      <c r="RJ421" s="368"/>
      <c r="RK421" s="368"/>
      <c r="RL421" s="368"/>
      <c r="RM421" s="368"/>
      <c r="RN421" s="368"/>
      <c r="RO421" s="368"/>
      <c r="RP421" s="368"/>
      <c r="RQ421" s="368"/>
      <c r="RR421" s="368"/>
      <c r="RS421" s="368"/>
      <c r="RT421" s="368"/>
      <c r="RU421" s="368"/>
      <c r="RV421" s="368"/>
      <c r="RW421" s="368"/>
      <c r="RX421" s="368"/>
      <c r="RY421" s="368"/>
      <c r="RZ421" s="368"/>
      <c r="SA421" s="368"/>
      <c r="SB421" s="368"/>
      <c r="SC421" s="368"/>
      <c r="SD421" s="368"/>
      <c r="SE421" s="368"/>
      <c r="SF421" s="368"/>
      <c r="SG421" s="368"/>
    </row>
    <row r="422" spans="1:501">
      <c r="A422" s="368"/>
      <c r="B422" s="368"/>
      <c r="C422" s="368"/>
      <c r="D422" s="368"/>
      <c r="E422" s="368"/>
      <c r="F422" s="368"/>
      <c r="G422" s="368"/>
      <c r="H422" s="368"/>
      <c r="I422" s="368"/>
      <c r="J422" s="368"/>
      <c r="K422" s="368"/>
      <c r="L422" s="368"/>
      <c r="M422" s="368"/>
      <c r="N422" s="368"/>
      <c r="O422" s="385"/>
      <c r="P422" s="368"/>
      <c r="Q422" s="368"/>
      <c r="R422" s="368"/>
      <c r="S422" s="368"/>
      <c r="T422" s="368"/>
      <c r="U422" s="368"/>
      <c r="V422" s="368"/>
      <c r="W422" s="368"/>
      <c r="X422" s="368"/>
      <c r="Y422" s="368"/>
      <c r="Z422" s="368"/>
      <c r="AA422" s="368"/>
      <c r="AB422" s="368"/>
      <c r="AC422" s="368"/>
      <c r="AD422" s="368"/>
      <c r="AE422" s="368"/>
      <c r="AF422" s="368"/>
      <c r="AG422" s="368"/>
      <c r="AH422" s="98" t="s">
        <v>397</v>
      </c>
      <c r="AI422" s="98" t="s">
        <v>397</v>
      </c>
      <c r="AJ422" s="98" t="s">
        <v>397</v>
      </c>
      <c r="AK422" s="98" t="s">
        <v>397</v>
      </c>
      <c r="AL422" s="98" t="s">
        <v>397</v>
      </c>
      <c r="AM422" s="98" t="s">
        <v>397</v>
      </c>
      <c r="AN422" s="98" t="s">
        <v>397</v>
      </c>
      <c r="AO422" s="98" t="s">
        <v>397</v>
      </c>
      <c r="AP422" s="98" t="s">
        <v>397</v>
      </c>
      <c r="AQ422" s="98" t="s">
        <v>397</v>
      </c>
      <c r="AR422" s="98" t="s">
        <v>397</v>
      </c>
      <c r="AS422" s="98" t="s">
        <v>397</v>
      </c>
      <c r="AT422" s="98" t="s">
        <v>397</v>
      </c>
      <c r="AU422" s="98" t="s">
        <v>397</v>
      </c>
      <c r="AV422" s="98" t="s">
        <v>397</v>
      </c>
      <c r="AW422" s="98" t="s">
        <v>397</v>
      </c>
      <c r="AX422" s="98" t="s">
        <v>397</v>
      </c>
      <c r="AY422" s="98" t="s">
        <v>397</v>
      </c>
      <c r="AZ422" s="98" t="s">
        <v>397</v>
      </c>
      <c r="BA422" s="98" t="s">
        <v>397</v>
      </c>
      <c r="BB422" s="98" t="s">
        <v>397</v>
      </c>
      <c r="BC422" s="98" t="s">
        <v>397</v>
      </c>
      <c r="BD422" s="98" t="s">
        <v>397</v>
      </c>
      <c r="BE422" s="98" t="s">
        <v>397</v>
      </c>
      <c r="BF422" s="98" t="s">
        <v>397</v>
      </c>
      <c r="BG422" s="98" t="s">
        <v>397</v>
      </c>
      <c r="BH422" s="98" t="s">
        <v>397</v>
      </c>
      <c r="BI422" s="98" t="s">
        <v>397</v>
      </c>
      <c r="BJ422" s="98" t="s">
        <v>397</v>
      </c>
      <c r="BK422" s="98" t="s">
        <v>397</v>
      </c>
      <c r="BL422" s="98" t="s">
        <v>397</v>
      </c>
      <c r="BM422" s="98" t="s">
        <v>397</v>
      </c>
      <c r="BN422" s="98" t="s">
        <v>397</v>
      </c>
      <c r="BO422" s="98" t="s">
        <v>397</v>
      </c>
      <c r="BP422" s="98" t="s">
        <v>397</v>
      </c>
      <c r="BQ422" s="98" t="s">
        <v>397</v>
      </c>
      <c r="BR422" s="98" t="s">
        <v>397</v>
      </c>
      <c r="BS422" s="98" t="s">
        <v>397</v>
      </c>
      <c r="BT422" s="98" t="s">
        <v>397</v>
      </c>
      <c r="BU422" s="98" t="s">
        <v>397</v>
      </c>
      <c r="BV422" s="98" t="s">
        <v>397</v>
      </c>
      <c r="BW422" s="98" t="s">
        <v>397</v>
      </c>
      <c r="BX422" s="98" t="s">
        <v>397</v>
      </c>
      <c r="BY422" s="98" t="s">
        <v>397</v>
      </c>
      <c r="BZ422" s="98" t="s">
        <v>397</v>
      </c>
      <c r="CA422" s="98"/>
      <c r="CB422" s="98"/>
      <c r="CC422" s="98"/>
      <c r="CD422" s="98"/>
      <c r="CE422" s="98"/>
      <c r="CF422" s="98"/>
      <c r="CG422" s="98"/>
      <c r="CH422" s="98"/>
      <c r="CI422" s="98"/>
      <c r="CJ422" s="98"/>
      <c r="CK422" s="98"/>
      <c r="CL422" s="98"/>
      <c r="CM422" s="98"/>
      <c r="CN422" s="98"/>
      <c r="CO422" s="98"/>
      <c r="CP422" s="98"/>
      <c r="CQ422" s="98"/>
      <c r="CR422" s="98"/>
      <c r="CS422" s="98"/>
      <c r="CT422" s="98"/>
      <c r="CU422" s="98"/>
      <c r="CV422" s="98"/>
      <c r="CW422" s="98"/>
      <c r="CX422" s="98"/>
      <c r="CY422" s="98"/>
      <c r="CZ422" s="98"/>
      <c r="DA422" s="98"/>
      <c r="DB422" s="98"/>
      <c r="DV422" s="368"/>
      <c r="DW422" s="368"/>
      <c r="DX422" s="368"/>
      <c r="DY422" s="368"/>
      <c r="DZ422" s="368"/>
      <c r="EA422" s="368"/>
      <c r="EB422" s="368"/>
      <c r="EC422" s="368"/>
      <c r="ED422" s="368"/>
      <c r="EE422" s="368"/>
      <c r="EF422" s="368"/>
      <c r="EG422" s="368"/>
      <c r="EH422" s="368"/>
      <c r="EI422" s="368"/>
      <c r="EJ422" s="368"/>
      <c r="EK422" s="368"/>
      <c r="EL422" s="368"/>
      <c r="EM422" s="368"/>
      <c r="EN422" s="368"/>
      <c r="EO422" s="368"/>
      <c r="EP422" s="368"/>
      <c r="EQ422" s="368"/>
      <c r="ER422" s="368"/>
      <c r="ES422" s="368"/>
      <c r="ET422" s="368"/>
      <c r="EU422" s="368"/>
      <c r="EV422" s="368"/>
      <c r="EW422" s="368"/>
      <c r="EX422" s="368"/>
      <c r="EY422" s="368"/>
      <c r="EZ422" s="368"/>
      <c r="FA422" s="368"/>
      <c r="FB422" s="368"/>
      <c r="FC422" s="368"/>
      <c r="FD422" s="368"/>
      <c r="FE422" s="368"/>
      <c r="FF422" s="368"/>
      <c r="FG422" s="368"/>
      <c r="FH422" s="368"/>
      <c r="FI422" s="368"/>
      <c r="FJ422" s="368"/>
      <c r="FK422" s="368"/>
      <c r="FL422" s="368"/>
      <c r="FM422" s="368"/>
      <c r="FN422" s="368"/>
      <c r="FO422" s="368"/>
      <c r="FP422" s="368"/>
      <c r="FQ422" s="368"/>
      <c r="FR422" s="368"/>
      <c r="FS422" s="368"/>
      <c r="FT422" s="368"/>
      <c r="FU422" s="368"/>
      <c r="FV422" s="368"/>
      <c r="FW422" s="368"/>
      <c r="FX422" s="368"/>
      <c r="FY422" s="368"/>
      <c r="FZ422" s="368"/>
      <c r="GA422" s="368"/>
      <c r="GB422" s="368"/>
      <c r="GC422" s="368"/>
      <c r="GD422" s="368"/>
      <c r="GE422" s="368"/>
      <c r="GF422" s="368"/>
      <c r="GG422" s="368"/>
      <c r="GH422" s="368"/>
      <c r="GI422" s="368"/>
      <c r="GJ422" s="368"/>
      <c r="GK422" s="368"/>
      <c r="GL422" s="368"/>
      <c r="GM422" s="368"/>
      <c r="GN422" s="368"/>
      <c r="GO422" s="368"/>
      <c r="GP422" s="368"/>
      <c r="GQ422" s="368"/>
      <c r="GR422" s="368"/>
      <c r="GS422" s="368"/>
      <c r="GT422" s="368"/>
      <c r="GU422" s="368"/>
      <c r="GV422" s="368"/>
      <c r="GW422" s="368"/>
      <c r="GX422" s="368"/>
      <c r="GY422" s="368"/>
      <c r="GZ422" s="368"/>
      <c r="HA422" s="368"/>
      <c r="HB422" s="368"/>
      <c r="HC422" s="368"/>
      <c r="HD422" s="368"/>
      <c r="HE422" s="368"/>
      <c r="HF422" s="368"/>
      <c r="HG422" s="368"/>
      <c r="HH422" s="368"/>
      <c r="HI422" s="368"/>
      <c r="HJ422" s="368"/>
      <c r="HK422" s="368"/>
      <c r="HL422" s="368"/>
      <c r="HM422" s="368"/>
      <c r="HN422" s="368"/>
      <c r="HO422" s="368"/>
      <c r="HP422" s="368"/>
      <c r="HQ422" s="368"/>
      <c r="HR422" s="368"/>
      <c r="HS422" s="368"/>
      <c r="HT422" s="368"/>
      <c r="HU422" s="368"/>
      <c r="HV422" s="368"/>
      <c r="HW422" s="368"/>
      <c r="HX422" s="368"/>
      <c r="HY422" s="368"/>
      <c r="HZ422" s="368"/>
      <c r="IA422" s="368"/>
      <c r="IB422" s="368"/>
      <c r="IC422" s="368"/>
      <c r="ID422" s="368"/>
      <c r="IE422" s="368"/>
      <c r="IF422" s="368"/>
      <c r="IG422" s="368"/>
      <c r="IH422" s="368"/>
      <c r="II422" s="368"/>
      <c r="IJ422" s="368"/>
      <c r="IK422" s="368"/>
      <c r="IL422" s="368"/>
      <c r="IM422" s="368"/>
      <c r="IN422" s="368"/>
      <c r="IO422" s="368"/>
      <c r="IP422" s="368"/>
      <c r="IQ422" s="368"/>
      <c r="IR422" s="368"/>
      <c r="IS422" s="368"/>
      <c r="IT422" s="368"/>
      <c r="IU422" s="368"/>
      <c r="IV422" s="368"/>
      <c r="IW422" s="368"/>
      <c r="IX422" s="368"/>
      <c r="IY422" s="368"/>
      <c r="IZ422" s="368"/>
      <c r="JA422" s="368"/>
      <c r="JB422" s="368"/>
      <c r="JC422" s="368"/>
      <c r="JD422" s="368"/>
      <c r="JE422" s="368"/>
      <c r="JF422" s="368"/>
      <c r="JG422" s="368"/>
      <c r="JH422" s="368"/>
      <c r="JI422" s="368"/>
      <c r="JJ422" s="368"/>
      <c r="JK422" s="368"/>
      <c r="JL422" s="368"/>
      <c r="JM422" s="368"/>
      <c r="JN422" s="368"/>
      <c r="JO422" s="368"/>
      <c r="JP422" s="368"/>
      <c r="JQ422" s="368"/>
      <c r="JR422" s="368"/>
      <c r="JS422" s="368"/>
      <c r="JT422" s="368"/>
      <c r="JU422" s="368"/>
      <c r="JV422" s="368"/>
      <c r="JW422" s="368"/>
      <c r="JX422" s="368"/>
      <c r="JY422" s="368"/>
      <c r="JZ422" s="368"/>
      <c r="KA422" s="368"/>
      <c r="KB422" s="368"/>
      <c r="KC422" s="368"/>
      <c r="KD422" s="368"/>
      <c r="KE422" s="368"/>
      <c r="KF422" s="368"/>
      <c r="KG422" s="368"/>
      <c r="KH422" s="368"/>
      <c r="KI422" s="368"/>
      <c r="KJ422" s="368"/>
      <c r="KK422" s="368"/>
      <c r="KL422" s="368"/>
      <c r="KM422" s="368"/>
      <c r="KN422" s="368"/>
      <c r="KO422" s="368"/>
      <c r="KP422" s="368"/>
      <c r="KQ422" s="368"/>
      <c r="KR422" s="368"/>
      <c r="KS422" s="368"/>
      <c r="KT422" s="368"/>
      <c r="KU422" s="368"/>
      <c r="KV422" s="368"/>
      <c r="KW422" s="368"/>
      <c r="KX422" s="368"/>
      <c r="LH422" s="368"/>
      <c r="LI422" s="368"/>
      <c r="LJ422" s="368"/>
      <c r="LK422" s="368"/>
      <c r="LL422" s="368"/>
      <c r="LM422" s="368"/>
      <c r="LN422" s="368"/>
      <c r="LO422" s="368"/>
      <c r="LP422" s="368"/>
      <c r="LQ422" s="368"/>
      <c r="LR422" s="368"/>
      <c r="LS422" s="368"/>
      <c r="LT422" s="368"/>
      <c r="LU422" s="368"/>
      <c r="LV422" s="368"/>
      <c r="LW422" s="368"/>
      <c r="LX422" s="368"/>
      <c r="LY422" s="368"/>
      <c r="LZ422" s="368"/>
      <c r="MA422" s="368"/>
      <c r="MB422" s="368"/>
      <c r="MC422" s="368"/>
      <c r="MD422" s="368"/>
      <c r="ME422" s="368"/>
      <c r="MF422" s="368"/>
      <c r="MG422" s="368"/>
      <c r="MH422" s="368"/>
      <c r="MI422" s="368"/>
      <c r="MJ422" s="368"/>
      <c r="MK422" s="368"/>
      <c r="ML422" s="368"/>
      <c r="MM422" s="368"/>
      <c r="MN422" s="368"/>
      <c r="MO422" s="368"/>
      <c r="MP422" s="368"/>
      <c r="MQ422" s="368"/>
      <c r="MR422" s="368"/>
      <c r="MS422" s="368"/>
      <c r="MT422" s="368"/>
      <c r="MU422" s="368"/>
      <c r="MV422" s="368"/>
      <c r="MW422" s="368"/>
      <c r="MX422" s="368"/>
      <c r="MY422" s="368"/>
      <c r="MZ422" s="368"/>
      <c r="NA422" s="368"/>
      <c r="NB422" s="368"/>
      <c r="NC422" s="368"/>
      <c r="ND422" s="368"/>
      <c r="NE422" s="368"/>
      <c r="NF422" s="368"/>
      <c r="NG422" s="368"/>
      <c r="NH422" s="368"/>
      <c r="NI422" s="368"/>
      <c r="NJ422" s="368"/>
      <c r="NK422" s="368"/>
      <c r="NL422" s="368"/>
      <c r="NM422" s="368"/>
      <c r="NN422" s="368"/>
      <c r="NO422" s="368"/>
      <c r="NP422" s="368"/>
      <c r="NQ422" s="368"/>
      <c r="NR422" s="368"/>
      <c r="NS422" s="368"/>
      <c r="NT422" s="368"/>
      <c r="NU422" s="368"/>
      <c r="NV422" s="368"/>
      <c r="NW422" s="368"/>
      <c r="NX422" s="368"/>
      <c r="NY422" s="368"/>
      <c r="NZ422" s="368"/>
      <c r="OA422" s="368"/>
      <c r="OB422" s="368"/>
      <c r="OC422" s="368"/>
      <c r="OD422" s="368"/>
      <c r="OE422" s="368"/>
      <c r="OF422" s="368"/>
      <c r="OG422" s="368"/>
      <c r="OH422" s="368"/>
      <c r="OI422" s="368"/>
      <c r="OJ422" s="368"/>
      <c r="OK422" s="368"/>
      <c r="OL422" s="368"/>
      <c r="OM422" s="368"/>
      <c r="ON422" s="368"/>
      <c r="OO422" s="368"/>
      <c r="OP422" s="368"/>
      <c r="OQ422" s="368"/>
      <c r="OR422" s="368"/>
      <c r="OS422" s="368"/>
      <c r="OT422" s="368"/>
      <c r="OU422" s="368"/>
      <c r="OV422" s="368"/>
      <c r="OW422" s="368"/>
      <c r="OX422" s="368"/>
      <c r="OY422" s="368"/>
      <c r="OZ422" s="368"/>
      <c r="PA422" s="368"/>
      <c r="PB422" s="368"/>
      <c r="PC422" s="368"/>
      <c r="PD422" s="368"/>
      <c r="PE422" s="368"/>
      <c r="PF422" s="368"/>
      <c r="PG422" s="368"/>
      <c r="PH422" s="368"/>
      <c r="PI422" s="368"/>
      <c r="PJ422" s="368"/>
      <c r="PK422" s="368"/>
      <c r="PL422" s="368"/>
      <c r="PM422" s="368"/>
      <c r="PN422" s="368"/>
      <c r="PO422" s="368"/>
      <c r="PP422" s="368"/>
      <c r="PQ422" s="368"/>
      <c r="PR422" s="368"/>
      <c r="PS422" s="368"/>
      <c r="PT422" s="368"/>
      <c r="PU422" s="368"/>
      <c r="PV422" s="368"/>
      <c r="PW422" s="368"/>
      <c r="PX422" s="368"/>
      <c r="PY422" s="368"/>
      <c r="PZ422" s="368"/>
      <c r="QA422" s="368"/>
      <c r="QB422" s="368"/>
      <c r="QC422" s="368"/>
      <c r="QD422" s="368"/>
      <c r="QE422" s="368"/>
      <c r="QF422" s="368"/>
      <c r="QG422" s="368"/>
      <c r="QH422" s="368"/>
      <c r="QI422" s="368"/>
      <c r="QJ422" s="368"/>
      <c r="QK422" s="368"/>
      <c r="QL422" s="368"/>
      <c r="QM422" s="368"/>
      <c r="QN422" s="368"/>
      <c r="QO422" s="368"/>
      <c r="QP422" s="368"/>
      <c r="QQ422" s="368"/>
      <c r="QR422" s="368"/>
      <c r="QS422" s="368"/>
      <c r="QT422" s="368"/>
      <c r="QU422" s="368"/>
      <c r="QV422" s="368"/>
      <c r="QW422" s="368"/>
      <c r="QX422" s="368"/>
      <c r="QY422" s="368"/>
      <c r="QZ422" s="368"/>
      <c r="RA422" s="368"/>
      <c r="RB422" s="368"/>
      <c r="RC422" s="368"/>
      <c r="RD422" s="368"/>
      <c r="RE422" s="368"/>
      <c r="RF422" s="368"/>
      <c r="RG422" s="368"/>
      <c r="RH422" s="368"/>
      <c r="RI422" s="368"/>
      <c r="RJ422" s="368"/>
      <c r="RK422" s="368"/>
      <c r="RL422" s="368"/>
      <c r="RM422" s="368"/>
      <c r="RN422" s="368"/>
      <c r="RO422" s="368"/>
      <c r="RP422" s="368"/>
      <c r="RQ422" s="368"/>
      <c r="RR422" s="368"/>
      <c r="RS422" s="368"/>
      <c r="RT422" s="368"/>
      <c r="RU422" s="368"/>
      <c r="RV422" s="368"/>
      <c r="RW422" s="368"/>
      <c r="RX422" s="368"/>
      <c r="RY422" s="368"/>
      <c r="RZ422" s="368"/>
      <c r="SA422" s="368"/>
      <c r="SB422" s="368"/>
      <c r="SC422" s="368"/>
      <c r="SD422" s="368"/>
      <c r="SE422" s="368"/>
      <c r="SF422" s="368"/>
      <c r="SG422" s="368"/>
    </row>
    <row r="423" spans="1:501">
      <c r="A423" s="368"/>
      <c r="B423" s="368"/>
      <c r="C423" s="368"/>
      <c r="D423" s="368"/>
      <c r="E423" s="368"/>
      <c r="F423" s="368"/>
      <c r="G423" s="368"/>
      <c r="H423" s="368"/>
      <c r="I423" s="368"/>
      <c r="J423" s="368"/>
      <c r="K423" s="368"/>
      <c r="L423" s="368"/>
      <c r="M423" s="368"/>
      <c r="N423" s="368"/>
      <c r="O423" s="385"/>
      <c r="P423" s="368"/>
      <c r="Q423" s="368"/>
      <c r="R423" s="368"/>
      <c r="S423" s="368"/>
      <c r="T423" s="368"/>
      <c r="U423" s="368"/>
      <c r="V423" s="368"/>
      <c r="W423" s="368"/>
      <c r="X423" s="368"/>
      <c r="Y423" s="368"/>
      <c r="Z423" s="368"/>
      <c r="AA423" s="368"/>
      <c r="AB423" s="368"/>
      <c r="AC423" s="368"/>
      <c r="AD423" s="368"/>
      <c r="AE423" s="368"/>
      <c r="AF423" s="368"/>
      <c r="AG423" s="368"/>
      <c r="AH423" s="98" t="s">
        <v>397</v>
      </c>
      <c r="AI423" s="98" t="s">
        <v>397</v>
      </c>
      <c r="AJ423" s="98" t="s">
        <v>397</v>
      </c>
      <c r="AK423" s="98" t="s">
        <v>397</v>
      </c>
      <c r="AL423" s="98" t="s">
        <v>397</v>
      </c>
      <c r="AM423" s="98" t="s">
        <v>397</v>
      </c>
      <c r="AN423" s="98" t="s">
        <v>397</v>
      </c>
      <c r="AO423" s="98" t="s">
        <v>397</v>
      </c>
      <c r="AP423" s="98" t="s">
        <v>397</v>
      </c>
      <c r="AQ423" s="98" t="s">
        <v>397</v>
      </c>
      <c r="AR423" s="98" t="s">
        <v>397</v>
      </c>
      <c r="AS423" s="98" t="s">
        <v>397</v>
      </c>
      <c r="AT423" s="98" t="s">
        <v>397</v>
      </c>
      <c r="AU423" s="98" t="s">
        <v>397</v>
      </c>
      <c r="AV423" s="98" t="s">
        <v>397</v>
      </c>
      <c r="AW423" s="98" t="s">
        <v>397</v>
      </c>
      <c r="AX423" s="98" t="s">
        <v>397</v>
      </c>
      <c r="AY423" s="98" t="s">
        <v>397</v>
      </c>
      <c r="AZ423" s="98" t="s">
        <v>397</v>
      </c>
      <c r="BA423" s="98" t="s">
        <v>397</v>
      </c>
      <c r="BB423" s="98" t="s">
        <v>397</v>
      </c>
      <c r="BC423" s="98" t="s">
        <v>397</v>
      </c>
      <c r="BD423" s="98" t="s">
        <v>397</v>
      </c>
      <c r="BE423" s="98" t="s">
        <v>397</v>
      </c>
      <c r="BF423" s="98" t="s">
        <v>397</v>
      </c>
      <c r="BG423" s="98" t="s">
        <v>397</v>
      </c>
      <c r="BH423" s="98" t="s">
        <v>397</v>
      </c>
      <c r="BI423" s="98" t="s">
        <v>397</v>
      </c>
      <c r="BJ423" s="98" t="s">
        <v>397</v>
      </c>
      <c r="BK423" s="98" t="s">
        <v>397</v>
      </c>
      <c r="BL423" s="98" t="s">
        <v>397</v>
      </c>
      <c r="BM423" s="98" t="s">
        <v>397</v>
      </c>
      <c r="BN423" s="98" t="s">
        <v>397</v>
      </c>
      <c r="BO423" s="98" t="s">
        <v>397</v>
      </c>
      <c r="BP423" s="98" t="s">
        <v>397</v>
      </c>
      <c r="BQ423" s="98" t="s">
        <v>397</v>
      </c>
      <c r="BR423" s="98" t="s">
        <v>397</v>
      </c>
      <c r="BS423" s="98" t="s">
        <v>397</v>
      </c>
      <c r="BT423" s="98" t="s">
        <v>397</v>
      </c>
      <c r="BU423" s="98" t="s">
        <v>397</v>
      </c>
      <c r="BV423" s="98" t="s">
        <v>397</v>
      </c>
      <c r="BW423" s="98" t="s">
        <v>397</v>
      </c>
      <c r="BX423" s="98" t="s">
        <v>397</v>
      </c>
      <c r="BY423" s="98" t="s">
        <v>397</v>
      </c>
      <c r="BZ423" s="98" t="s">
        <v>397</v>
      </c>
      <c r="CA423" s="98"/>
      <c r="CB423" s="98"/>
      <c r="CC423" s="98"/>
      <c r="CD423" s="98"/>
      <c r="CE423" s="98"/>
      <c r="CF423" s="98"/>
      <c r="CG423" s="98"/>
      <c r="CH423" s="98"/>
      <c r="CI423" s="98"/>
      <c r="CJ423" s="98"/>
      <c r="CK423" s="98"/>
      <c r="CL423" s="98"/>
      <c r="CM423" s="98"/>
      <c r="CN423" s="98"/>
      <c r="CO423" s="98"/>
      <c r="CP423" s="98"/>
      <c r="CQ423" s="98"/>
      <c r="CR423" s="98"/>
      <c r="CS423" s="98"/>
      <c r="CT423" s="98"/>
      <c r="CU423" s="98"/>
      <c r="CV423" s="98"/>
      <c r="CW423" s="98"/>
      <c r="CX423" s="98"/>
      <c r="CY423" s="98"/>
      <c r="CZ423" s="98"/>
      <c r="DA423" s="98"/>
      <c r="DB423" s="98"/>
      <c r="DV423" s="368"/>
      <c r="DW423" s="368"/>
      <c r="DX423" s="368"/>
      <c r="DY423" s="368"/>
      <c r="DZ423" s="368"/>
      <c r="EA423" s="368"/>
      <c r="EB423" s="368"/>
      <c r="EC423" s="368"/>
      <c r="ED423" s="368"/>
      <c r="EE423" s="368"/>
      <c r="EF423" s="368"/>
      <c r="EG423" s="368"/>
      <c r="EH423" s="368"/>
      <c r="EI423" s="368"/>
      <c r="EJ423" s="368"/>
      <c r="EK423" s="368"/>
      <c r="EL423" s="368"/>
      <c r="EM423" s="368"/>
      <c r="EN423" s="368"/>
      <c r="EO423" s="368"/>
      <c r="EP423" s="368"/>
      <c r="EQ423" s="368"/>
      <c r="ER423" s="368"/>
      <c r="ES423" s="368"/>
      <c r="ET423" s="368"/>
      <c r="EU423" s="368"/>
      <c r="EV423" s="368"/>
      <c r="EW423" s="368"/>
      <c r="EX423" s="368"/>
      <c r="EY423" s="368"/>
      <c r="EZ423" s="368"/>
      <c r="FA423" s="368"/>
      <c r="FB423" s="368"/>
      <c r="FC423" s="368"/>
      <c r="FD423" s="368"/>
      <c r="FE423" s="368"/>
      <c r="FF423" s="368"/>
      <c r="FG423" s="368"/>
      <c r="FH423" s="368"/>
      <c r="FI423" s="368"/>
      <c r="FJ423" s="368"/>
      <c r="FK423" s="368"/>
      <c r="FL423" s="368"/>
      <c r="FM423" s="368"/>
      <c r="FN423" s="368"/>
      <c r="FO423" s="368"/>
      <c r="FP423" s="368"/>
      <c r="FQ423" s="368"/>
      <c r="FR423" s="368"/>
      <c r="FS423" s="368"/>
      <c r="FT423" s="368"/>
      <c r="FU423" s="368"/>
      <c r="FV423" s="368"/>
      <c r="FW423" s="368"/>
      <c r="FX423" s="368"/>
      <c r="FY423" s="368"/>
      <c r="FZ423" s="368"/>
      <c r="GA423" s="368"/>
      <c r="GB423" s="368"/>
      <c r="GC423" s="368"/>
      <c r="GD423" s="368"/>
      <c r="GE423" s="368"/>
      <c r="GF423" s="368"/>
      <c r="GG423" s="368"/>
      <c r="GH423" s="368"/>
      <c r="GI423" s="368"/>
      <c r="GJ423" s="368"/>
      <c r="GK423" s="368"/>
      <c r="GL423" s="368"/>
      <c r="GM423" s="368"/>
      <c r="GN423" s="368"/>
      <c r="GO423" s="368"/>
      <c r="GP423" s="368"/>
      <c r="GQ423" s="368"/>
      <c r="GR423" s="368"/>
      <c r="GS423" s="368"/>
      <c r="GT423" s="368"/>
      <c r="GU423" s="368"/>
      <c r="GV423" s="368"/>
      <c r="GW423" s="368"/>
      <c r="GX423" s="368"/>
      <c r="GY423" s="368"/>
      <c r="GZ423" s="368"/>
      <c r="HA423" s="368"/>
      <c r="HB423" s="368"/>
      <c r="HC423" s="368"/>
      <c r="HD423" s="368"/>
      <c r="HE423" s="368"/>
      <c r="HF423" s="368"/>
      <c r="HG423" s="368"/>
      <c r="HH423" s="368"/>
      <c r="HI423" s="368"/>
      <c r="HJ423" s="368"/>
      <c r="HK423" s="368"/>
      <c r="HL423" s="368"/>
      <c r="HM423" s="368"/>
      <c r="HN423" s="368"/>
      <c r="HO423" s="368"/>
      <c r="HP423" s="368"/>
      <c r="HQ423" s="368"/>
      <c r="HR423" s="368"/>
      <c r="HS423" s="368"/>
      <c r="HT423" s="368"/>
      <c r="HU423" s="368"/>
      <c r="HV423" s="368"/>
      <c r="HW423" s="368"/>
      <c r="HX423" s="368"/>
      <c r="HY423" s="368"/>
      <c r="HZ423" s="368"/>
      <c r="IA423" s="368"/>
      <c r="IB423" s="368"/>
      <c r="IC423" s="368"/>
      <c r="ID423" s="368"/>
      <c r="IE423" s="368"/>
      <c r="IF423" s="368"/>
      <c r="IG423" s="368"/>
      <c r="IH423" s="368"/>
      <c r="II423" s="368"/>
      <c r="IJ423" s="368"/>
      <c r="IK423" s="368"/>
      <c r="IL423" s="368"/>
      <c r="IM423" s="368"/>
      <c r="IN423" s="368"/>
      <c r="IO423" s="368"/>
      <c r="IP423" s="368"/>
      <c r="IQ423" s="368"/>
      <c r="IR423" s="368"/>
      <c r="IS423" s="368"/>
      <c r="IT423" s="368"/>
      <c r="IU423" s="368"/>
      <c r="IV423" s="368"/>
      <c r="IW423" s="368"/>
      <c r="IX423" s="368"/>
      <c r="IY423" s="368"/>
      <c r="IZ423" s="368"/>
      <c r="JA423" s="368"/>
      <c r="JB423" s="368"/>
      <c r="JC423" s="368"/>
      <c r="JD423" s="368"/>
      <c r="JE423" s="368"/>
      <c r="JF423" s="368"/>
      <c r="JG423" s="368"/>
      <c r="JH423" s="368"/>
      <c r="JI423" s="368"/>
      <c r="JJ423" s="368"/>
      <c r="JK423" s="368"/>
      <c r="JL423" s="368"/>
      <c r="JM423" s="368"/>
      <c r="JN423" s="368"/>
      <c r="JO423" s="368"/>
      <c r="JP423" s="368"/>
      <c r="JQ423" s="368"/>
      <c r="JR423" s="368"/>
      <c r="JS423" s="368"/>
      <c r="JT423" s="368"/>
      <c r="JU423" s="368"/>
      <c r="JV423" s="368"/>
      <c r="JW423" s="368"/>
      <c r="JX423" s="368"/>
      <c r="JY423" s="368"/>
      <c r="JZ423" s="368"/>
      <c r="KA423" s="368"/>
      <c r="KB423" s="368"/>
      <c r="KC423" s="368"/>
      <c r="KD423" s="368"/>
      <c r="KE423" s="368"/>
      <c r="KF423" s="368"/>
      <c r="KG423" s="368"/>
      <c r="KH423" s="368"/>
      <c r="KI423" s="368"/>
      <c r="KJ423" s="368"/>
      <c r="KK423" s="368"/>
      <c r="KL423" s="368"/>
      <c r="KM423" s="368"/>
      <c r="KN423" s="368"/>
      <c r="KO423" s="368"/>
      <c r="KP423" s="368"/>
      <c r="KQ423" s="368"/>
      <c r="KR423" s="368"/>
      <c r="KS423" s="368"/>
      <c r="KT423" s="368"/>
      <c r="KU423" s="368"/>
      <c r="KV423" s="368"/>
      <c r="KW423" s="368"/>
      <c r="KX423" s="368"/>
      <c r="LH423" s="368"/>
      <c r="LI423" s="368"/>
      <c r="LJ423" s="368"/>
      <c r="LK423" s="368"/>
      <c r="LL423" s="368"/>
      <c r="LM423" s="368"/>
      <c r="LN423" s="368"/>
      <c r="LO423" s="368"/>
      <c r="LP423" s="368"/>
      <c r="LQ423" s="368"/>
      <c r="LR423" s="368"/>
      <c r="LS423" s="368"/>
      <c r="LT423" s="368"/>
      <c r="LU423" s="368"/>
      <c r="LV423" s="368"/>
      <c r="LW423" s="368"/>
      <c r="LX423" s="368"/>
      <c r="LY423" s="368"/>
      <c r="LZ423" s="368"/>
      <c r="MA423" s="368"/>
      <c r="MB423" s="368"/>
      <c r="MC423" s="368"/>
      <c r="MD423" s="368"/>
      <c r="ME423" s="368"/>
      <c r="MF423" s="368"/>
      <c r="MG423" s="368"/>
      <c r="MH423" s="368"/>
      <c r="MI423" s="368"/>
      <c r="MJ423" s="368"/>
      <c r="MK423" s="368"/>
      <c r="ML423" s="368"/>
      <c r="MM423" s="368"/>
      <c r="MN423" s="368"/>
      <c r="MO423" s="368"/>
      <c r="MP423" s="368"/>
      <c r="MQ423" s="368"/>
      <c r="MR423" s="368"/>
      <c r="MS423" s="368"/>
      <c r="MT423" s="368"/>
      <c r="MU423" s="368"/>
      <c r="MV423" s="368"/>
      <c r="MW423" s="368"/>
      <c r="MX423" s="368"/>
      <c r="MY423" s="368"/>
      <c r="MZ423" s="368"/>
      <c r="NA423" s="368"/>
      <c r="NB423" s="368"/>
      <c r="NC423" s="368"/>
      <c r="ND423" s="368"/>
      <c r="NE423" s="368"/>
      <c r="NF423" s="368"/>
      <c r="NG423" s="368"/>
      <c r="NH423" s="368"/>
      <c r="NI423" s="368"/>
      <c r="NJ423" s="368"/>
      <c r="NK423" s="368"/>
      <c r="NL423" s="368"/>
      <c r="NM423" s="368"/>
      <c r="NN423" s="368"/>
      <c r="NO423" s="368"/>
      <c r="NP423" s="368"/>
      <c r="NQ423" s="368"/>
      <c r="NR423" s="368"/>
      <c r="NS423" s="368"/>
      <c r="NT423" s="368"/>
      <c r="NU423" s="368"/>
      <c r="NV423" s="368"/>
      <c r="NW423" s="368"/>
      <c r="NX423" s="368"/>
      <c r="NY423" s="368"/>
      <c r="NZ423" s="368"/>
      <c r="OA423" s="368"/>
      <c r="OB423" s="368"/>
      <c r="OC423" s="368"/>
      <c r="OD423" s="368"/>
      <c r="OE423" s="368"/>
      <c r="OF423" s="368"/>
      <c r="OG423" s="368"/>
      <c r="OH423" s="368"/>
      <c r="OI423" s="368"/>
      <c r="OJ423" s="368"/>
      <c r="OK423" s="368"/>
      <c r="OL423" s="368"/>
      <c r="OM423" s="368"/>
      <c r="ON423" s="368"/>
      <c r="OO423" s="368"/>
      <c r="OP423" s="368"/>
      <c r="OQ423" s="368"/>
      <c r="OR423" s="368"/>
      <c r="OS423" s="368"/>
      <c r="OT423" s="368"/>
      <c r="OU423" s="368"/>
      <c r="OV423" s="368"/>
      <c r="OW423" s="368"/>
      <c r="OX423" s="368"/>
      <c r="OY423" s="368"/>
      <c r="OZ423" s="368"/>
      <c r="PA423" s="368"/>
      <c r="PB423" s="368"/>
      <c r="PC423" s="368"/>
      <c r="PD423" s="368"/>
      <c r="PE423" s="368"/>
      <c r="PF423" s="368"/>
      <c r="PG423" s="368"/>
      <c r="PH423" s="368"/>
      <c r="PI423" s="368"/>
      <c r="PJ423" s="368"/>
      <c r="PK423" s="368"/>
      <c r="PL423" s="368"/>
      <c r="PM423" s="368"/>
      <c r="PN423" s="368"/>
      <c r="PO423" s="368"/>
      <c r="PP423" s="368"/>
      <c r="PQ423" s="368"/>
      <c r="PR423" s="368"/>
      <c r="PS423" s="368"/>
      <c r="PT423" s="368"/>
      <c r="PU423" s="368"/>
      <c r="PV423" s="368"/>
      <c r="PW423" s="368"/>
      <c r="PX423" s="368"/>
      <c r="PY423" s="368"/>
      <c r="PZ423" s="368"/>
      <c r="QA423" s="368"/>
      <c r="QB423" s="368"/>
      <c r="QC423" s="368"/>
      <c r="QD423" s="368"/>
      <c r="QE423" s="368"/>
      <c r="QF423" s="368"/>
      <c r="QG423" s="368"/>
      <c r="QH423" s="368"/>
      <c r="QI423" s="368"/>
      <c r="QJ423" s="368"/>
      <c r="QK423" s="368"/>
      <c r="QL423" s="368"/>
      <c r="QM423" s="368"/>
      <c r="QN423" s="368"/>
      <c r="QO423" s="368"/>
      <c r="QP423" s="368"/>
      <c r="QQ423" s="368"/>
      <c r="QR423" s="368"/>
      <c r="QS423" s="368"/>
      <c r="QT423" s="368"/>
      <c r="QU423" s="368"/>
      <c r="QV423" s="368"/>
      <c r="QW423" s="368"/>
      <c r="QX423" s="368"/>
      <c r="QY423" s="368"/>
      <c r="QZ423" s="368"/>
      <c r="RA423" s="368"/>
      <c r="RB423" s="368"/>
      <c r="RC423" s="368"/>
      <c r="RD423" s="368"/>
      <c r="RE423" s="368"/>
      <c r="RF423" s="368"/>
      <c r="RG423" s="368"/>
      <c r="RH423" s="368"/>
      <c r="RI423" s="368"/>
      <c r="RJ423" s="368"/>
      <c r="RK423" s="368"/>
      <c r="RL423" s="368"/>
      <c r="RM423" s="368"/>
      <c r="RN423" s="368"/>
      <c r="RO423" s="368"/>
      <c r="RP423" s="368"/>
      <c r="RQ423" s="368"/>
      <c r="RR423" s="368"/>
      <c r="RS423" s="368"/>
      <c r="RT423" s="368"/>
      <c r="RU423" s="368"/>
      <c r="RV423" s="368"/>
      <c r="RW423" s="368"/>
      <c r="RX423" s="368"/>
      <c r="RY423" s="368"/>
      <c r="RZ423" s="368"/>
      <c r="SA423" s="368"/>
      <c r="SB423" s="368"/>
      <c r="SC423" s="368"/>
      <c r="SD423" s="368"/>
      <c r="SE423" s="368"/>
      <c r="SF423" s="368"/>
      <c r="SG423" s="368"/>
    </row>
    <row r="424" spans="1:501">
      <c r="A424" s="368"/>
      <c r="B424" s="368"/>
      <c r="C424" s="368"/>
      <c r="D424" s="368"/>
      <c r="E424" s="368"/>
      <c r="F424" s="368"/>
      <c r="G424" s="368"/>
      <c r="H424" s="368"/>
      <c r="I424" s="368"/>
      <c r="J424" s="368"/>
      <c r="K424" s="368"/>
      <c r="L424" s="368"/>
      <c r="M424" s="368"/>
      <c r="N424" s="368"/>
      <c r="O424" s="385"/>
      <c r="P424" s="368"/>
      <c r="Q424" s="368"/>
      <c r="R424" s="368"/>
      <c r="S424" s="368"/>
      <c r="T424" s="368"/>
      <c r="U424" s="368"/>
      <c r="V424" s="368"/>
      <c r="W424" s="368"/>
      <c r="X424" s="368"/>
      <c r="Y424" s="368"/>
      <c r="Z424" s="368"/>
      <c r="AA424" s="368"/>
      <c r="AB424" s="368"/>
      <c r="AC424" s="368"/>
      <c r="AD424" s="368"/>
      <c r="AE424" s="368"/>
      <c r="AF424" s="368"/>
      <c r="AG424" s="368"/>
      <c r="AH424" s="98" t="s">
        <v>397</v>
      </c>
      <c r="AI424" s="98" t="s">
        <v>397</v>
      </c>
      <c r="AJ424" s="98" t="s">
        <v>397</v>
      </c>
      <c r="AK424" s="98" t="s">
        <v>397</v>
      </c>
      <c r="AL424" s="98" t="s">
        <v>397</v>
      </c>
      <c r="AM424" s="98" t="s">
        <v>397</v>
      </c>
      <c r="AN424" s="98" t="s">
        <v>397</v>
      </c>
      <c r="AO424" s="98" t="s">
        <v>397</v>
      </c>
      <c r="AP424" s="98" t="s">
        <v>397</v>
      </c>
      <c r="AQ424" s="98" t="s">
        <v>397</v>
      </c>
      <c r="AR424" s="98" t="s">
        <v>397</v>
      </c>
      <c r="AS424" s="98" t="s">
        <v>397</v>
      </c>
      <c r="AT424" s="98" t="s">
        <v>397</v>
      </c>
      <c r="AU424" s="98" t="s">
        <v>397</v>
      </c>
      <c r="AV424" s="98" t="s">
        <v>397</v>
      </c>
      <c r="AW424" s="98" t="s">
        <v>397</v>
      </c>
      <c r="AX424" s="98" t="s">
        <v>397</v>
      </c>
      <c r="AY424" s="98" t="s">
        <v>397</v>
      </c>
      <c r="AZ424" s="98" t="s">
        <v>397</v>
      </c>
      <c r="BA424" s="98" t="s">
        <v>397</v>
      </c>
      <c r="BB424" s="98" t="s">
        <v>397</v>
      </c>
      <c r="BC424" s="98" t="s">
        <v>397</v>
      </c>
      <c r="BD424" s="98" t="s">
        <v>397</v>
      </c>
      <c r="BE424" s="98" t="s">
        <v>397</v>
      </c>
      <c r="BF424" s="98" t="s">
        <v>397</v>
      </c>
      <c r="BG424" s="98" t="s">
        <v>397</v>
      </c>
      <c r="BH424" s="98" t="s">
        <v>397</v>
      </c>
      <c r="BI424" s="98" t="s">
        <v>397</v>
      </c>
      <c r="BJ424" s="98" t="s">
        <v>397</v>
      </c>
      <c r="BK424" s="98" t="s">
        <v>397</v>
      </c>
      <c r="BL424" s="98" t="s">
        <v>397</v>
      </c>
      <c r="BM424" s="98" t="s">
        <v>397</v>
      </c>
      <c r="BN424" s="98" t="s">
        <v>397</v>
      </c>
      <c r="BO424" s="98" t="s">
        <v>397</v>
      </c>
      <c r="BP424" s="98" t="s">
        <v>397</v>
      </c>
      <c r="BQ424" s="98" t="s">
        <v>397</v>
      </c>
      <c r="BR424" s="98" t="s">
        <v>397</v>
      </c>
      <c r="BS424" s="98" t="s">
        <v>397</v>
      </c>
      <c r="BT424" s="98" t="s">
        <v>397</v>
      </c>
      <c r="BU424" s="98" t="s">
        <v>397</v>
      </c>
      <c r="BV424" s="98" t="s">
        <v>397</v>
      </c>
      <c r="BW424" s="98" t="s">
        <v>397</v>
      </c>
      <c r="BX424" s="98" t="s">
        <v>397</v>
      </c>
      <c r="BY424" s="98" t="s">
        <v>397</v>
      </c>
      <c r="BZ424" s="98" t="s">
        <v>397</v>
      </c>
      <c r="CA424" s="98"/>
      <c r="CB424" s="98"/>
      <c r="CC424" s="98"/>
      <c r="CD424" s="98"/>
      <c r="CE424" s="98"/>
      <c r="CF424" s="98"/>
      <c r="CG424" s="98"/>
      <c r="CH424" s="98"/>
      <c r="CI424" s="98"/>
      <c r="CJ424" s="98"/>
      <c r="CK424" s="98"/>
      <c r="CL424" s="98"/>
      <c r="CM424" s="98"/>
      <c r="CN424" s="98"/>
      <c r="CO424" s="98"/>
      <c r="CP424" s="98"/>
      <c r="CQ424" s="98"/>
      <c r="CR424" s="98"/>
      <c r="CS424" s="98"/>
      <c r="CT424" s="98"/>
      <c r="CU424" s="98"/>
      <c r="CV424" s="98"/>
      <c r="CW424" s="98"/>
      <c r="CX424" s="98"/>
      <c r="CY424" s="98"/>
      <c r="CZ424" s="98"/>
      <c r="DA424" s="98"/>
      <c r="DB424" s="98"/>
      <c r="DV424" s="368"/>
      <c r="DW424" s="368"/>
      <c r="DX424" s="368"/>
      <c r="DY424" s="368"/>
      <c r="DZ424" s="368"/>
      <c r="EA424" s="368"/>
      <c r="EB424" s="368"/>
      <c r="EC424" s="368"/>
      <c r="ED424" s="368"/>
      <c r="EE424" s="368"/>
      <c r="EF424" s="368"/>
      <c r="EG424" s="368"/>
      <c r="EH424" s="368"/>
      <c r="EI424" s="368"/>
      <c r="EJ424" s="368"/>
      <c r="EK424" s="368"/>
      <c r="EL424" s="368"/>
      <c r="EM424" s="368"/>
      <c r="EN424" s="368"/>
      <c r="EO424" s="368"/>
      <c r="EP424" s="368"/>
      <c r="EQ424" s="368"/>
      <c r="ER424" s="368"/>
      <c r="ES424" s="368"/>
      <c r="ET424" s="368"/>
      <c r="EU424" s="368"/>
      <c r="EV424" s="368"/>
      <c r="EW424" s="368"/>
      <c r="EX424" s="368"/>
      <c r="EY424" s="368"/>
      <c r="EZ424" s="368"/>
      <c r="FA424" s="368"/>
      <c r="FB424" s="368"/>
      <c r="FC424" s="368"/>
      <c r="FD424" s="368"/>
      <c r="FE424" s="368"/>
      <c r="FF424" s="368"/>
      <c r="FG424" s="368"/>
      <c r="FH424" s="368"/>
      <c r="FI424" s="368"/>
      <c r="FJ424" s="368"/>
      <c r="FK424" s="368"/>
      <c r="FL424" s="368"/>
      <c r="FM424" s="368"/>
      <c r="FN424" s="368"/>
      <c r="FO424" s="368"/>
      <c r="FP424" s="368"/>
      <c r="FQ424" s="368"/>
      <c r="FR424" s="368"/>
      <c r="FS424" s="368"/>
      <c r="FT424" s="368"/>
      <c r="FU424" s="368"/>
      <c r="FV424" s="368"/>
      <c r="FW424" s="368"/>
      <c r="FX424" s="368"/>
      <c r="FY424" s="368"/>
      <c r="FZ424" s="368"/>
      <c r="GA424" s="368"/>
      <c r="GB424" s="368"/>
      <c r="GC424" s="368"/>
      <c r="GD424" s="368"/>
      <c r="GE424" s="368"/>
      <c r="GF424" s="368"/>
      <c r="GG424" s="368"/>
      <c r="GH424" s="368"/>
      <c r="GI424" s="368"/>
      <c r="GJ424" s="368"/>
      <c r="GK424" s="368"/>
      <c r="GL424" s="368"/>
      <c r="GM424" s="368"/>
      <c r="GN424" s="368"/>
      <c r="GO424" s="368"/>
      <c r="GP424" s="368"/>
      <c r="GQ424" s="368"/>
      <c r="GR424" s="368"/>
      <c r="GS424" s="368"/>
      <c r="GT424" s="368"/>
      <c r="GU424" s="368"/>
      <c r="GV424" s="368"/>
      <c r="GW424" s="368"/>
      <c r="GX424" s="368"/>
      <c r="GY424" s="368"/>
      <c r="GZ424" s="368"/>
      <c r="HA424" s="368"/>
      <c r="HB424" s="368"/>
      <c r="HC424" s="368"/>
      <c r="HD424" s="368"/>
      <c r="HE424" s="368"/>
      <c r="HF424" s="368"/>
      <c r="HG424" s="368"/>
      <c r="HH424" s="368"/>
      <c r="HI424" s="368"/>
      <c r="HJ424" s="368"/>
      <c r="HK424" s="368"/>
      <c r="HL424" s="368"/>
      <c r="HM424" s="368"/>
      <c r="HN424" s="368"/>
      <c r="HO424" s="368"/>
      <c r="HP424" s="368"/>
      <c r="HQ424" s="368"/>
      <c r="HR424" s="368"/>
      <c r="HS424" s="368"/>
      <c r="HT424" s="368"/>
      <c r="HU424" s="368"/>
      <c r="HV424" s="368"/>
      <c r="HW424" s="368"/>
      <c r="HX424" s="368"/>
      <c r="HY424" s="368"/>
      <c r="HZ424" s="368"/>
      <c r="IA424" s="368"/>
      <c r="IB424" s="368"/>
      <c r="IC424" s="368"/>
      <c r="ID424" s="368"/>
      <c r="IE424" s="368"/>
      <c r="IF424" s="368"/>
      <c r="IG424" s="368"/>
      <c r="IH424" s="368"/>
      <c r="II424" s="368"/>
      <c r="IJ424" s="368"/>
      <c r="IK424" s="368"/>
      <c r="IL424" s="368"/>
      <c r="IM424" s="368"/>
      <c r="IN424" s="368"/>
      <c r="IO424" s="368"/>
      <c r="IP424" s="368"/>
      <c r="IQ424" s="368"/>
      <c r="IR424" s="368"/>
      <c r="IS424" s="368"/>
      <c r="IT424" s="368"/>
      <c r="IU424" s="368"/>
      <c r="IV424" s="368"/>
      <c r="IW424" s="368"/>
      <c r="IX424" s="368"/>
      <c r="IY424" s="368"/>
      <c r="IZ424" s="368"/>
      <c r="JA424" s="368"/>
      <c r="JB424" s="368"/>
      <c r="JC424" s="368"/>
      <c r="JD424" s="368"/>
      <c r="JE424" s="368"/>
      <c r="JF424" s="368"/>
      <c r="JG424" s="368"/>
      <c r="JH424" s="368"/>
      <c r="JI424" s="368"/>
      <c r="JJ424" s="368"/>
      <c r="JK424" s="368"/>
      <c r="JL424" s="368"/>
      <c r="JM424" s="368"/>
      <c r="JN424" s="368"/>
      <c r="JO424" s="368"/>
      <c r="JP424" s="368"/>
      <c r="JQ424" s="368"/>
      <c r="JR424" s="368"/>
      <c r="JS424" s="368"/>
      <c r="JT424" s="368"/>
      <c r="JU424" s="368"/>
      <c r="JV424" s="368"/>
      <c r="JW424" s="368"/>
      <c r="JX424" s="368"/>
      <c r="JY424" s="368"/>
      <c r="JZ424" s="368"/>
      <c r="KA424" s="368"/>
      <c r="KB424" s="368"/>
      <c r="KC424" s="368"/>
      <c r="KD424" s="368"/>
      <c r="KE424" s="368"/>
      <c r="KF424" s="368"/>
      <c r="KG424" s="368"/>
      <c r="KH424" s="368"/>
      <c r="KI424" s="368"/>
      <c r="KJ424" s="368"/>
      <c r="KK424" s="368"/>
      <c r="KL424" s="368"/>
      <c r="KM424" s="368"/>
      <c r="KN424" s="368"/>
      <c r="KO424" s="368"/>
      <c r="KP424" s="368"/>
      <c r="KQ424" s="368"/>
      <c r="KR424" s="368"/>
      <c r="KS424" s="368"/>
      <c r="KT424" s="368"/>
      <c r="KU424" s="368"/>
      <c r="KV424" s="368"/>
      <c r="KW424" s="368"/>
      <c r="KX424" s="368"/>
      <c r="LH424" s="368"/>
      <c r="LI424" s="368"/>
      <c r="LJ424" s="368"/>
      <c r="LK424" s="368"/>
      <c r="LL424" s="368"/>
      <c r="LM424" s="368"/>
      <c r="LN424" s="368"/>
      <c r="LO424" s="368"/>
      <c r="LP424" s="368"/>
      <c r="LQ424" s="368"/>
      <c r="LR424" s="368"/>
      <c r="LS424" s="368"/>
      <c r="LT424" s="368"/>
      <c r="LU424" s="368"/>
      <c r="LV424" s="368"/>
      <c r="LW424" s="368"/>
      <c r="LX424" s="368"/>
      <c r="LY424" s="368"/>
      <c r="LZ424" s="368"/>
      <c r="MA424" s="368"/>
      <c r="MB424" s="368"/>
      <c r="MC424" s="368"/>
      <c r="MD424" s="368"/>
      <c r="ME424" s="368"/>
      <c r="MF424" s="368"/>
      <c r="MG424" s="368"/>
      <c r="MH424" s="368"/>
      <c r="MI424" s="368"/>
      <c r="MJ424" s="368"/>
      <c r="MK424" s="368"/>
      <c r="ML424" s="368"/>
      <c r="MM424" s="368"/>
      <c r="MN424" s="368"/>
      <c r="MO424" s="368"/>
      <c r="MP424" s="368"/>
      <c r="MQ424" s="368"/>
      <c r="MR424" s="368"/>
      <c r="MS424" s="368"/>
      <c r="MT424" s="368"/>
      <c r="MU424" s="368"/>
      <c r="MV424" s="368"/>
      <c r="MW424" s="368"/>
      <c r="MX424" s="368"/>
      <c r="MY424" s="368"/>
      <c r="MZ424" s="368"/>
      <c r="NA424" s="368"/>
      <c r="NB424" s="368"/>
      <c r="NC424" s="368"/>
      <c r="ND424" s="368"/>
      <c r="NE424" s="368"/>
      <c r="NF424" s="368"/>
      <c r="NG424" s="368"/>
      <c r="NH424" s="368"/>
      <c r="NI424" s="368"/>
      <c r="NJ424" s="368"/>
      <c r="NK424" s="368"/>
      <c r="NL424" s="368"/>
      <c r="NM424" s="368"/>
      <c r="NN424" s="368"/>
      <c r="NO424" s="368"/>
      <c r="NP424" s="368"/>
      <c r="NQ424" s="368"/>
      <c r="NR424" s="368"/>
      <c r="NS424" s="368"/>
      <c r="NT424" s="368"/>
      <c r="NU424" s="368"/>
      <c r="NV424" s="368"/>
      <c r="NW424" s="368"/>
      <c r="NX424" s="368"/>
      <c r="NY424" s="368"/>
      <c r="NZ424" s="368"/>
      <c r="OA424" s="368"/>
      <c r="OB424" s="368"/>
      <c r="OC424" s="368"/>
      <c r="OD424" s="368"/>
      <c r="OE424" s="368"/>
      <c r="OF424" s="368"/>
      <c r="OG424" s="368"/>
      <c r="OH424" s="368"/>
      <c r="OI424" s="368"/>
      <c r="OJ424" s="368"/>
      <c r="OK424" s="368"/>
      <c r="OL424" s="368"/>
      <c r="OM424" s="368"/>
      <c r="ON424" s="368"/>
      <c r="OO424" s="368"/>
      <c r="OP424" s="368"/>
      <c r="OQ424" s="368"/>
      <c r="OR424" s="368"/>
      <c r="OS424" s="368"/>
      <c r="OT424" s="368"/>
      <c r="OU424" s="368"/>
      <c r="OV424" s="368"/>
      <c r="OW424" s="368"/>
      <c r="OX424" s="368"/>
      <c r="OY424" s="368"/>
      <c r="OZ424" s="368"/>
      <c r="PA424" s="368"/>
      <c r="PB424" s="368"/>
      <c r="PC424" s="368"/>
      <c r="PD424" s="368"/>
      <c r="PE424" s="368"/>
      <c r="PF424" s="368"/>
      <c r="PG424" s="368"/>
      <c r="PH424" s="368"/>
      <c r="PI424" s="368"/>
      <c r="PJ424" s="368"/>
      <c r="PK424" s="368"/>
      <c r="PL424" s="368"/>
      <c r="PM424" s="368"/>
      <c r="PN424" s="368"/>
      <c r="PO424" s="368"/>
      <c r="PP424" s="368"/>
      <c r="PQ424" s="368"/>
      <c r="PR424" s="368"/>
      <c r="PS424" s="368"/>
      <c r="PT424" s="368"/>
      <c r="PU424" s="368"/>
      <c r="PV424" s="368"/>
      <c r="PW424" s="368"/>
      <c r="PX424" s="368"/>
      <c r="PY424" s="368"/>
      <c r="PZ424" s="368"/>
      <c r="QA424" s="368"/>
      <c r="QB424" s="368"/>
      <c r="QC424" s="368"/>
      <c r="QD424" s="368"/>
      <c r="QE424" s="368"/>
      <c r="QF424" s="368"/>
      <c r="QG424" s="368"/>
      <c r="QH424" s="368"/>
      <c r="QI424" s="368"/>
      <c r="QJ424" s="368"/>
      <c r="QK424" s="368"/>
      <c r="QL424" s="368"/>
      <c r="QM424" s="368"/>
      <c r="QN424" s="368"/>
      <c r="QO424" s="368"/>
      <c r="QP424" s="368"/>
      <c r="QQ424" s="368"/>
      <c r="QR424" s="368"/>
      <c r="QS424" s="368"/>
      <c r="QT424" s="368"/>
      <c r="QU424" s="368"/>
      <c r="QV424" s="368"/>
      <c r="QW424" s="368"/>
      <c r="QX424" s="368"/>
      <c r="QY424" s="368"/>
      <c r="QZ424" s="368"/>
      <c r="RA424" s="368"/>
      <c r="RB424" s="368"/>
      <c r="RC424" s="368"/>
      <c r="RD424" s="368"/>
      <c r="RE424" s="368"/>
      <c r="RF424" s="368"/>
      <c r="RG424" s="368"/>
      <c r="RH424" s="368"/>
      <c r="RI424" s="368"/>
      <c r="RJ424" s="368"/>
      <c r="RK424" s="368"/>
      <c r="RL424" s="368"/>
      <c r="RM424" s="368"/>
      <c r="RN424" s="368"/>
      <c r="RO424" s="368"/>
      <c r="RP424" s="368"/>
      <c r="RQ424" s="368"/>
      <c r="RR424" s="368"/>
      <c r="RS424" s="368"/>
      <c r="RT424" s="368"/>
      <c r="RU424" s="368"/>
      <c r="RV424" s="368"/>
      <c r="RW424" s="368"/>
      <c r="RX424" s="368"/>
      <c r="RY424" s="368"/>
      <c r="RZ424" s="368"/>
      <c r="SA424" s="368"/>
      <c r="SB424" s="368"/>
      <c r="SC424" s="368"/>
      <c r="SD424" s="368"/>
      <c r="SE424" s="368"/>
      <c r="SF424" s="368"/>
      <c r="SG424" s="368"/>
    </row>
    <row r="425" spans="1:501">
      <c r="A425" s="368"/>
      <c r="B425" s="368"/>
      <c r="C425" s="368"/>
      <c r="D425" s="368"/>
      <c r="E425" s="368"/>
      <c r="F425" s="368"/>
      <c r="G425" s="368"/>
      <c r="H425" s="368"/>
      <c r="I425" s="368"/>
      <c r="J425" s="368"/>
      <c r="K425" s="368"/>
      <c r="L425" s="368"/>
      <c r="M425" s="368"/>
      <c r="N425" s="368"/>
      <c r="O425" s="385"/>
      <c r="P425" s="368"/>
      <c r="Q425" s="368"/>
      <c r="R425" s="368"/>
      <c r="S425" s="368"/>
      <c r="T425" s="368"/>
      <c r="U425" s="368"/>
      <c r="V425" s="368"/>
      <c r="W425" s="368"/>
      <c r="X425" s="368"/>
      <c r="Y425" s="368"/>
      <c r="Z425" s="368"/>
      <c r="AA425" s="368"/>
      <c r="AB425" s="368"/>
      <c r="AC425" s="368"/>
      <c r="AD425" s="368"/>
      <c r="AE425" s="368"/>
      <c r="AF425" s="368"/>
      <c r="AG425" s="368"/>
      <c r="AH425" s="98" t="s">
        <v>397</v>
      </c>
      <c r="AI425" s="98" t="s">
        <v>397</v>
      </c>
      <c r="AJ425" s="98" t="s">
        <v>397</v>
      </c>
      <c r="AK425" s="98" t="s">
        <v>397</v>
      </c>
      <c r="AL425" s="98" t="s">
        <v>397</v>
      </c>
      <c r="AM425" s="98" t="s">
        <v>397</v>
      </c>
      <c r="AN425" s="98" t="s">
        <v>397</v>
      </c>
      <c r="AO425" s="98" t="s">
        <v>397</v>
      </c>
      <c r="AP425" s="98" t="s">
        <v>397</v>
      </c>
      <c r="AQ425" s="98" t="s">
        <v>397</v>
      </c>
      <c r="AR425" s="98" t="s">
        <v>397</v>
      </c>
      <c r="AS425" s="98" t="s">
        <v>397</v>
      </c>
      <c r="AT425" s="98" t="s">
        <v>397</v>
      </c>
      <c r="AU425" s="98" t="s">
        <v>397</v>
      </c>
      <c r="AV425" s="98" t="s">
        <v>397</v>
      </c>
      <c r="AW425" s="98" t="s">
        <v>397</v>
      </c>
      <c r="AX425" s="98" t="s">
        <v>397</v>
      </c>
      <c r="AY425" s="98" t="s">
        <v>397</v>
      </c>
      <c r="AZ425" s="98" t="s">
        <v>397</v>
      </c>
      <c r="BA425" s="98" t="s">
        <v>397</v>
      </c>
      <c r="BB425" s="98" t="s">
        <v>397</v>
      </c>
      <c r="BC425" s="98" t="s">
        <v>397</v>
      </c>
      <c r="BD425" s="98" t="s">
        <v>397</v>
      </c>
      <c r="BE425" s="98" t="s">
        <v>397</v>
      </c>
      <c r="BF425" s="98" t="s">
        <v>397</v>
      </c>
      <c r="BG425" s="98" t="s">
        <v>397</v>
      </c>
      <c r="BH425" s="98" t="s">
        <v>397</v>
      </c>
      <c r="BI425" s="98" t="s">
        <v>397</v>
      </c>
      <c r="BJ425" s="98" t="s">
        <v>397</v>
      </c>
      <c r="BK425" s="98" t="s">
        <v>397</v>
      </c>
      <c r="BL425" s="98" t="s">
        <v>397</v>
      </c>
      <c r="BM425" s="98" t="s">
        <v>397</v>
      </c>
      <c r="BN425" s="98" t="s">
        <v>397</v>
      </c>
      <c r="BO425" s="98" t="s">
        <v>397</v>
      </c>
      <c r="BP425" s="98" t="s">
        <v>397</v>
      </c>
      <c r="BQ425" s="98" t="s">
        <v>397</v>
      </c>
      <c r="BR425" s="98" t="s">
        <v>397</v>
      </c>
      <c r="BS425" s="98" t="s">
        <v>397</v>
      </c>
      <c r="BT425" s="98" t="s">
        <v>397</v>
      </c>
      <c r="BU425" s="98" t="s">
        <v>397</v>
      </c>
      <c r="BV425" s="98" t="s">
        <v>397</v>
      </c>
      <c r="BW425" s="98" t="s">
        <v>397</v>
      </c>
      <c r="BX425" s="98" t="s">
        <v>397</v>
      </c>
      <c r="BY425" s="98" t="s">
        <v>397</v>
      </c>
      <c r="BZ425" s="98" t="s">
        <v>397</v>
      </c>
      <c r="CA425" s="98"/>
      <c r="CB425" s="98"/>
      <c r="CC425" s="98"/>
      <c r="CD425" s="98"/>
      <c r="CE425" s="98"/>
      <c r="CF425" s="98"/>
      <c r="CG425" s="98"/>
      <c r="CH425" s="98"/>
      <c r="CI425" s="98"/>
      <c r="CJ425" s="98"/>
      <c r="CK425" s="98"/>
      <c r="CL425" s="98"/>
      <c r="CM425" s="98"/>
      <c r="CN425" s="98"/>
      <c r="CO425" s="98"/>
      <c r="CP425" s="98"/>
      <c r="CQ425" s="98"/>
      <c r="CR425" s="98"/>
      <c r="CS425" s="98"/>
      <c r="CT425" s="98"/>
      <c r="CU425" s="98"/>
      <c r="CV425" s="98"/>
      <c r="CW425" s="98"/>
      <c r="CX425" s="98"/>
      <c r="CY425" s="98"/>
      <c r="CZ425" s="98"/>
      <c r="DA425" s="98"/>
      <c r="DB425" s="98"/>
      <c r="DV425" s="368"/>
      <c r="DW425" s="368"/>
      <c r="DX425" s="368"/>
      <c r="DY425" s="368"/>
      <c r="DZ425" s="368"/>
      <c r="EA425" s="368"/>
      <c r="EB425" s="368"/>
      <c r="EC425" s="368"/>
      <c r="ED425" s="368"/>
      <c r="EE425" s="368"/>
      <c r="EF425" s="368"/>
      <c r="EG425" s="368"/>
      <c r="EH425" s="368"/>
      <c r="EI425" s="368"/>
      <c r="EJ425" s="368"/>
      <c r="EK425" s="368"/>
      <c r="EL425" s="368"/>
      <c r="EM425" s="368"/>
      <c r="EN425" s="368"/>
      <c r="EO425" s="368"/>
      <c r="EP425" s="368"/>
      <c r="EQ425" s="368"/>
      <c r="ER425" s="368"/>
      <c r="ES425" s="368"/>
      <c r="ET425" s="368"/>
      <c r="EU425" s="368"/>
      <c r="EV425" s="368"/>
      <c r="EW425" s="368"/>
      <c r="EX425" s="368"/>
      <c r="EY425" s="368"/>
      <c r="EZ425" s="368"/>
      <c r="FA425" s="368"/>
      <c r="FB425" s="368"/>
      <c r="FC425" s="368"/>
      <c r="FD425" s="368"/>
      <c r="FE425" s="368"/>
      <c r="FF425" s="368"/>
      <c r="FG425" s="368"/>
      <c r="FH425" s="368"/>
      <c r="FI425" s="368"/>
      <c r="FJ425" s="368"/>
      <c r="FK425" s="368"/>
      <c r="FL425" s="368"/>
      <c r="FM425" s="368"/>
      <c r="FN425" s="368"/>
      <c r="FO425" s="368"/>
      <c r="FP425" s="368"/>
      <c r="FQ425" s="368"/>
      <c r="FR425" s="368"/>
      <c r="FS425" s="368"/>
      <c r="FT425" s="368"/>
      <c r="FU425" s="368"/>
      <c r="FV425" s="368"/>
      <c r="FW425" s="368"/>
      <c r="FX425" s="368"/>
      <c r="FY425" s="368"/>
      <c r="FZ425" s="368"/>
      <c r="GA425" s="368"/>
      <c r="GB425" s="368"/>
      <c r="GC425" s="368"/>
      <c r="GD425" s="368"/>
      <c r="GE425" s="368"/>
      <c r="GF425" s="368"/>
      <c r="GG425" s="368"/>
      <c r="GH425" s="368"/>
      <c r="GI425" s="368"/>
      <c r="GJ425" s="368"/>
      <c r="GK425" s="368"/>
      <c r="GL425" s="368"/>
      <c r="GM425" s="368"/>
      <c r="GN425" s="368"/>
      <c r="GO425" s="368"/>
      <c r="GP425" s="368"/>
      <c r="GQ425" s="368"/>
      <c r="GR425" s="368"/>
      <c r="GS425" s="368"/>
      <c r="GT425" s="368"/>
      <c r="GU425" s="368"/>
      <c r="GV425" s="368"/>
      <c r="GW425" s="368"/>
      <c r="GX425" s="368"/>
      <c r="GY425" s="368"/>
      <c r="GZ425" s="368"/>
      <c r="HA425" s="368"/>
      <c r="HB425" s="368"/>
      <c r="HC425" s="368"/>
      <c r="HD425" s="368"/>
      <c r="HE425" s="368"/>
      <c r="HF425" s="368"/>
      <c r="HG425" s="368"/>
      <c r="HH425" s="368"/>
      <c r="HI425" s="368"/>
      <c r="HJ425" s="368"/>
      <c r="HK425" s="368"/>
      <c r="HL425" s="368"/>
      <c r="HM425" s="368"/>
      <c r="HN425" s="368"/>
      <c r="HO425" s="368"/>
      <c r="HP425" s="368"/>
      <c r="HQ425" s="368"/>
      <c r="HR425" s="368"/>
      <c r="HS425" s="368"/>
      <c r="HT425" s="368"/>
      <c r="HU425" s="368"/>
      <c r="HV425" s="368"/>
      <c r="HW425" s="368"/>
      <c r="HX425" s="368"/>
      <c r="HY425" s="368"/>
      <c r="HZ425" s="368"/>
      <c r="IA425" s="368"/>
      <c r="IB425" s="368"/>
      <c r="IC425" s="368"/>
      <c r="ID425" s="368"/>
      <c r="IE425" s="368"/>
      <c r="IF425" s="368"/>
      <c r="IG425" s="368"/>
      <c r="IH425" s="368"/>
      <c r="II425" s="368"/>
      <c r="IJ425" s="368"/>
      <c r="IK425" s="368"/>
      <c r="IL425" s="368"/>
      <c r="IM425" s="368"/>
      <c r="IN425" s="368"/>
      <c r="IO425" s="368"/>
      <c r="IP425" s="368"/>
      <c r="IQ425" s="368"/>
      <c r="IR425" s="368"/>
      <c r="IS425" s="368"/>
      <c r="IT425" s="368"/>
      <c r="IU425" s="368"/>
      <c r="IV425" s="368"/>
      <c r="IW425" s="368"/>
      <c r="IX425" s="368"/>
      <c r="IY425" s="368"/>
      <c r="IZ425" s="368"/>
      <c r="JA425" s="368"/>
      <c r="JB425" s="368"/>
      <c r="JC425" s="368"/>
      <c r="JD425" s="368"/>
      <c r="JE425" s="368"/>
      <c r="JF425" s="368"/>
      <c r="JG425" s="368"/>
      <c r="JH425" s="368"/>
      <c r="JI425" s="368"/>
      <c r="JJ425" s="368"/>
      <c r="JK425" s="368"/>
      <c r="JL425" s="368"/>
      <c r="JM425" s="368"/>
      <c r="JN425" s="368"/>
      <c r="JO425" s="368"/>
      <c r="JP425" s="368"/>
      <c r="JQ425" s="368"/>
      <c r="JR425" s="368"/>
      <c r="JS425" s="368"/>
      <c r="JT425" s="368"/>
      <c r="JU425" s="368"/>
      <c r="JV425" s="368"/>
      <c r="JW425" s="368"/>
      <c r="JX425" s="368"/>
      <c r="JY425" s="368"/>
      <c r="JZ425" s="368"/>
      <c r="KA425" s="368"/>
      <c r="KB425" s="368"/>
      <c r="KC425" s="368"/>
      <c r="KD425" s="368"/>
      <c r="KE425" s="368"/>
      <c r="KF425" s="368"/>
      <c r="KG425" s="368"/>
      <c r="KH425" s="368"/>
      <c r="KI425" s="368"/>
      <c r="KJ425" s="368"/>
      <c r="KK425" s="368"/>
      <c r="KL425" s="368"/>
      <c r="KM425" s="368"/>
      <c r="KN425" s="368"/>
      <c r="KO425" s="368"/>
      <c r="KP425" s="368"/>
      <c r="KQ425" s="368"/>
      <c r="KR425" s="368"/>
      <c r="KS425" s="368"/>
      <c r="KT425" s="368"/>
      <c r="KU425" s="368"/>
      <c r="KV425" s="368"/>
      <c r="KW425" s="368"/>
      <c r="KX425" s="368"/>
      <c r="LH425" s="368"/>
      <c r="LI425" s="368"/>
      <c r="LJ425" s="368"/>
      <c r="LK425" s="368"/>
      <c r="LL425" s="368"/>
      <c r="LM425" s="368"/>
      <c r="LN425" s="368"/>
      <c r="LO425" s="368"/>
      <c r="LP425" s="368"/>
      <c r="LQ425" s="368"/>
      <c r="LR425" s="368"/>
      <c r="LS425" s="368"/>
      <c r="LT425" s="368"/>
      <c r="LU425" s="368"/>
      <c r="LV425" s="368"/>
      <c r="LW425" s="368"/>
      <c r="LX425" s="368"/>
      <c r="LY425" s="368"/>
      <c r="LZ425" s="368"/>
      <c r="MA425" s="368"/>
      <c r="MB425" s="368"/>
      <c r="MC425" s="368"/>
      <c r="MD425" s="368"/>
      <c r="ME425" s="368"/>
      <c r="MF425" s="368"/>
      <c r="MG425" s="368"/>
      <c r="MH425" s="368"/>
      <c r="MI425" s="368"/>
      <c r="MJ425" s="368"/>
      <c r="MK425" s="368"/>
      <c r="ML425" s="368"/>
      <c r="MM425" s="368"/>
      <c r="MN425" s="368"/>
      <c r="MO425" s="368"/>
      <c r="MP425" s="368"/>
      <c r="MQ425" s="368"/>
      <c r="MR425" s="368"/>
      <c r="MS425" s="368"/>
      <c r="MT425" s="368"/>
      <c r="MU425" s="368"/>
      <c r="MV425" s="368"/>
      <c r="MW425" s="368"/>
      <c r="MX425" s="368"/>
      <c r="MY425" s="368"/>
      <c r="MZ425" s="368"/>
      <c r="NA425" s="368"/>
      <c r="NB425" s="368"/>
      <c r="NC425" s="368"/>
      <c r="ND425" s="368"/>
      <c r="NE425" s="368"/>
      <c r="NF425" s="368"/>
      <c r="NG425" s="368"/>
      <c r="NH425" s="368"/>
      <c r="NI425" s="368"/>
      <c r="NJ425" s="368"/>
      <c r="NK425" s="368"/>
      <c r="NL425" s="368"/>
      <c r="NM425" s="368"/>
      <c r="NN425" s="368"/>
      <c r="NO425" s="368"/>
      <c r="NP425" s="368"/>
      <c r="NQ425" s="368"/>
      <c r="NR425" s="368"/>
      <c r="NS425" s="368"/>
      <c r="NT425" s="368"/>
      <c r="NU425" s="368"/>
      <c r="NV425" s="368"/>
      <c r="NW425" s="368"/>
      <c r="NX425" s="368"/>
      <c r="NY425" s="368"/>
      <c r="NZ425" s="368"/>
      <c r="OA425" s="368"/>
      <c r="OB425" s="368"/>
      <c r="OC425" s="368"/>
      <c r="OD425" s="368"/>
      <c r="OE425" s="368"/>
      <c r="OF425" s="368"/>
      <c r="OG425" s="368"/>
      <c r="OH425" s="368"/>
      <c r="OI425" s="368"/>
      <c r="OJ425" s="368"/>
      <c r="OK425" s="368"/>
      <c r="OL425" s="368"/>
      <c r="OM425" s="368"/>
      <c r="ON425" s="368"/>
      <c r="OO425" s="368"/>
      <c r="OP425" s="368"/>
      <c r="OQ425" s="368"/>
      <c r="OR425" s="368"/>
      <c r="OS425" s="368"/>
      <c r="OT425" s="368"/>
      <c r="OU425" s="368"/>
      <c r="OV425" s="368"/>
      <c r="OW425" s="368"/>
      <c r="OX425" s="368"/>
      <c r="OY425" s="368"/>
      <c r="OZ425" s="368"/>
      <c r="PA425" s="368"/>
      <c r="PB425" s="368"/>
      <c r="PC425" s="368"/>
      <c r="PD425" s="368"/>
      <c r="PE425" s="368"/>
      <c r="PF425" s="368"/>
      <c r="PG425" s="368"/>
      <c r="PH425" s="368"/>
      <c r="PI425" s="368"/>
      <c r="PJ425" s="368"/>
      <c r="PK425" s="368"/>
      <c r="PL425" s="368"/>
      <c r="PM425" s="368"/>
      <c r="PN425" s="368"/>
      <c r="PO425" s="368"/>
      <c r="PP425" s="368"/>
      <c r="PQ425" s="368"/>
      <c r="PR425" s="368"/>
      <c r="PS425" s="368"/>
      <c r="PT425" s="368"/>
      <c r="PU425" s="368"/>
      <c r="PV425" s="368"/>
      <c r="PW425" s="368"/>
      <c r="PX425" s="368"/>
      <c r="PY425" s="368"/>
      <c r="PZ425" s="368"/>
      <c r="QA425" s="368"/>
      <c r="QB425" s="368"/>
      <c r="QC425" s="368"/>
      <c r="QD425" s="368"/>
      <c r="QE425" s="368"/>
      <c r="QF425" s="368"/>
      <c r="QG425" s="368"/>
      <c r="QH425" s="368"/>
      <c r="QI425" s="368"/>
      <c r="QJ425" s="368"/>
      <c r="QK425" s="368"/>
      <c r="QL425" s="368"/>
      <c r="QM425" s="368"/>
      <c r="QN425" s="368"/>
      <c r="QO425" s="368"/>
      <c r="QP425" s="368"/>
      <c r="QQ425" s="368"/>
      <c r="QR425" s="368"/>
      <c r="QS425" s="368"/>
      <c r="QT425" s="368"/>
      <c r="QU425" s="368"/>
      <c r="QV425" s="368"/>
      <c r="QW425" s="368"/>
      <c r="QX425" s="368"/>
      <c r="QY425" s="368"/>
      <c r="QZ425" s="368"/>
      <c r="RA425" s="368"/>
      <c r="RB425" s="368"/>
      <c r="RC425" s="368"/>
      <c r="RD425" s="368"/>
      <c r="RE425" s="368"/>
      <c r="RF425" s="368"/>
      <c r="RG425" s="368"/>
      <c r="RH425" s="368"/>
      <c r="RI425" s="368"/>
      <c r="RJ425" s="368"/>
      <c r="RK425" s="368"/>
      <c r="RL425" s="368"/>
      <c r="RM425" s="368"/>
      <c r="RN425" s="368"/>
      <c r="RO425" s="368"/>
      <c r="RP425" s="368"/>
      <c r="RQ425" s="368"/>
      <c r="RR425" s="368"/>
      <c r="RS425" s="368"/>
      <c r="RT425" s="368"/>
      <c r="RU425" s="368"/>
      <c r="RV425" s="368"/>
      <c r="RW425" s="368"/>
      <c r="RX425" s="368"/>
      <c r="RY425" s="368"/>
      <c r="RZ425" s="368"/>
      <c r="SA425" s="368"/>
      <c r="SB425" s="368"/>
      <c r="SC425" s="368"/>
      <c r="SD425" s="368"/>
      <c r="SE425" s="368"/>
      <c r="SF425" s="368"/>
      <c r="SG425" s="368"/>
    </row>
    <row r="426" spans="1:501">
      <c r="A426" s="368"/>
      <c r="B426" s="368"/>
      <c r="C426" s="368"/>
      <c r="D426" s="368"/>
      <c r="E426" s="368"/>
      <c r="F426" s="368"/>
      <c r="G426" s="368"/>
      <c r="H426" s="368"/>
      <c r="I426" s="368"/>
      <c r="J426" s="368"/>
      <c r="K426" s="368"/>
      <c r="L426" s="368"/>
      <c r="M426" s="368"/>
      <c r="N426" s="368"/>
      <c r="O426" s="385"/>
      <c r="P426" s="368"/>
      <c r="Q426" s="368"/>
      <c r="R426" s="368"/>
      <c r="S426" s="368"/>
      <c r="T426" s="368"/>
      <c r="U426" s="368"/>
      <c r="V426" s="368"/>
      <c r="W426" s="368"/>
      <c r="X426" s="368"/>
      <c r="Y426" s="368"/>
      <c r="Z426" s="368"/>
      <c r="AA426" s="368"/>
      <c r="AB426" s="368"/>
      <c r="AC426" s="368"/>
      <c r="AD426" s="368"/>
      <c r="AE426" s="368"/>
      <c r="AF426" s="368"/>
      <c r="AG426" s="368"/>
      <c r="AH426" s="98" t="s">
        <v>397</v>
      </c>
      <c r="AI426" s="98" t="s">
        <v>397</v>
      </c>
      <c r="AJ426" s="98" t="s">
        <v>397</v>
      </c>
      <c r="AK426" s="98" t="s">
        <v>397</v>
      </c>
      <c r="AL426" s="98" t="s">
        <v>397</v>
      </c>
      <c r="AM426" s="98" t="s">
        <v>397</v>
      </c>
      <c r="AN426" s="98" t="s">
        <v>397</v>
      </c>
      <c r="AO426" s="98" t="s">
        <v>397</v>
      </c>
      <c r="AP426" s="98" t="s">
        <v>397</v>
      </c>
      <c r="AQ426" s="98" t="s">
        <v>397</v>
      </c>
      <c r="AR426" s="98" t="s">
        <v>397</v>
      </c>
      <c r="AS426" s="98" t="s">
        <v>397</v>
      </c>
      <c r="AT426" s="98" t="s">
        <v>397</v>
      </c>
      <c r="AU426" s="98" t="s">
        <v>397</v>
      </c>
      <c r="AV426" s="98" t="s">
        <v>397</v>
      </c>
      <c r="AW426" s="98" t="s">
        <v>397</v>
      </c>
      <c r="AX426" s="98" t="s">
        <v>397</v>
      </c>
      <c r="AY426" s="98" t="s">
        <v>397</v>
      </c>
      <c r="AZ426" s="98" t="s">
        <v>397</v>
      </c>
      <c r="BA426" s="98" t="s">
        <v>397</v>
      </c>
      <c r="BB426" s="98" t="s">
        <v>397</v>
      </c>
      <c r="BC426" s="98" t="s">
        <v>397</v>
      </c>
      <c r="BD426" s="98" t="s">
        <v>397</v>
      </c>
      <c r="BE426" s="98" t="s">
        <v>397</v>
      </c>
      <c r="BF426" s="98" t="s">
        <v>397</v>
      </c>
      <c r="BG426" s="98" t="s">
        <v>397</v>
      </c>
      <c r="BH426" s="98" t="s">
        <v>397</v>
      </c>
      <c r="BI426" s="98" t="s">
        <v>397</v>
      </c>
      <c r="BJ426" s="98" t="s">
        <v>397</v>
      </c>
      <c r="BK426" s="98" t="s">
        <v>397</v>
      </c>
      <c r="BL426" s="98" t="s">
        <v>397</v>
      </c>
      <c r="BM426" s="98" t="s">
        <v>397</v>
      </c>
      <c r="BN426" s="98" t="s">
        <v>397</v>
      </c>
      <c r="BO426" s="98" t="s">
        <v>397</v>
      </c>
      <c r="BP426" s="98" t="s">
        <v>397</v>
      </c>
      <c r="BQ426" s="98" t="s">
        <v>397</v>
      </c>
      <c r="BR426" s="98" t="s">
        <v>397</v>
      </c>
      <c r="BS426" s="98" t="s">
        <v>397</v>
      </c>
      <c r="BT426" s="98" t="s">
        <v>397</v>
      </c>
      <c r="BU426" s="98" t="s">
        <v>397</v>
      </c>
      <c r="BV426" s="98" t="s">
        <v>397</v>
      </c>
      <c r="BW426" s="98" t="s">
        <v>397</v>
      </c>
      <c r="BX426" s="98" t="s">
        <v>397</v>
      </c>
      <c r="BY426" s="98" t="s">
        <v>397</v>
      </c>
      <c r="BZ426" s="98" t="s">
        <v>397</v>
      </c>
      <c r="CA426" s="98"/>
      <c r="CB426" s="98"/>
      <c r="CC426" s="98"/>
      <c r="CD426" s="98"/>
      <c r="CE426" s="98"/>
      <c r="CF426" s="98"/>
      <c r="CG426" s="98"/>
      <c r="CH426" s="98"/>
      <c r="CI426" s="98"/>
      <c r="CJ426" s="98"/>
      <c r="CK426" s="98"/>
      <c r="CL426" s="98"/>
      <c r="CM426" s="98"/>
      <c r="CN426" s="98"/>
      <c r="CO426" s="98"/>
      <c r="CP426" s="98"/>
      <c r="CQ426" s="98"/>
      <c r="CR426" s="98"/>
      <c r="CS426" s="98"/>
      <c r="CT426" s="98"/>
      <c r="CU426" s="98"/>
      <c r="CV426" s="98"/>
      <c r="CW426" s="98"/>
      <c r="CX426" s="98"/>
      <c r="CY426" s="98"/>
      <c r="CZ426" s="98"/>
      <c r="DA426" s="98"/>
      <c r="DB426" s="98"/>
      <c r="DV426" s="368"/>
      <c r="DW426" s="368"/>
      <c r="DX426" s="368"/>
      <c r="DY426" s="368"/>
      <c r="DZ426" s="368"/>
      <c r="EA426" s="368"/>
      <c r="EB426" s="368"/>
      <c r="EC426" s="368"/>
      <c r="ED426" s="368"/>
      <c r="EE426" s="368"/>
      <c r="EF426" s="368"/>
      <c r="EG426" s="368"/>
      <c r="EH426" s="368"/>
      <c r="EI426" s="368"/>
      <c r="EJ426" s="368"/>
      <c r="EK426" s="368"/>
      <c r="EL426" s="368"/>
      <c r="EM426" s="368"/>
      <c r="EN426" s="368"/>
      <c r="EO426" s="368"/>
      <c r="EP426" s="368"/>
      <c r="EQ426" s="368"/>
      <c r="ER426" s="368"/>
      <c r="ES426" s="368"/>
      <c r="ET426" s="368"/>
      <c r="EU426" s="368"/>
      <c r="EV426" s="368"/>
      <c r="EW426" s="368"/>
      <c r="EX426" s="368"/>
      <c r="EY426" s="368"/>
      <c r="EZ426" s="368"/>
      <c r="FA426" s="368"/>
      <c r="FB426" s="368"/>
      <c r="FC426" s="368"/>
      <c r="FD426" s="368"/>
      <c r="FE426" s="368"/>
      <c r="FF426" s="368"/>
      <c r="FG426" s="368"/>
      <c r="FH426" s="368"/>
      <c r="FI426" s="368"/>
      <c r="FJ426" s="368"/>
      <c r="FK426" s="368"/>
      <c r="FL426" s="368"/>
      <c r="FM426" s="368"/>
      <c r="FN426" s="368"/>
      <c r="FO426" s="368"/>
      <c r="FP426" s="368"/>
      <c r="FQ426" s="368"/>
      <c r="FR426" s="368"/>
      <c r="FS426" s="368"/>
      <c r="FT426" s="368"/>
      <c r="FU426" s="368"/>
      <c r="FV426" s="368"/>
      <c r="FW426" s="368"/>
      <c r="FX426" s="368"/>
      <c r="FY426" s="368"/>
      <c r="FZ426" s="368"/>
      <c r="GA426" s="368"/>
      <c r="GB426" s="368"/>
      <c r="GC426" s="368"/>
      <c r="GD426" s="368"/>
      <c r="GE426" s="368"/>
      <c r="GF426" s="368"/>
      <c r="GG426" s="368"/>
      <c r="GH426" s="368"/>
      <c r="GI426" s="368"/>
      <c r="GJ426" s="368"/>
      <c r="GK426" s="368"/>
      <c r="GL426" s="368"/>
      <c r="GM426" s="368"/>
      <c r="GN426" s="368"/>
      <c r="GO426" s="368"/>
      <c r="GP426" s="368"/>
      <c r="GQ426" s="368"/>
      <c r="GR426" s="368"/>
      <c r="GS426" s="368"/>
      <c r="GT426" s="368"/>
      <c r="GU426" s="368"/>
      <c r="GV426" s="368"/>
      <c r="GW426" s="368"/>
      <c r="GX426" s="368"/>
      <c r="GY426" s="368"/>
      <c r="GZ426" s="368"/>
      <c r="HA426" s="368"/>
      <c r="HB426" s="368"/>
      <c r="HC426" s="368"/>
      <c r="HD426" s="368"/>
      <c r="HE426" s="368"/>
      <c r="HF426" s="368"/>
      <c r="HG426" s="368"/>
      <c r="HH426" s="368"/>
      <c r="HI426" s="368"/>
      <c r="HJ426" s="368"/>
      <c r="HK426" s="368"/>
      <c r="HL426" s="368"/>
      <c r="HM426" s="368"/>
      <c r="HN426" s="368"/>
      <c r="HO426" s="368"/>
      <c r="HP426" s="368"/>
      <c r="HQ426" s="368"/>
      <c r="HR426" s="368"/>
      <c r="HS426" s="368"/>
      <c r="HT426" s="368"/>
      <c r="HU426" s="368"/>
      <c r="HV426" s="368"/>
      <c r="HW426" s="368"/>
      <c r="HX426" s="368"/>
      <c r="HY426" s="368"/>
      <c r="HZ426" s="368"/>
      <c r="IA426" s="368"/>
      <c r="IB426" s="368"/>
      <c r="IC426" s="368"/>
      <c r="ID426" s="368"/>
      <c r="IE426" s="368"/>
      <c r="IF426" s="368"/>
      <c r="IG426" s="368"/>
      <c r="IH426" s="368"/>
      <c r="II426" s="368"/>
      <c r="IJ426" s="368"/>
      <c r="IK426" s="368"/>
      <c r="IL426" s="368"/>
      <c r="IM426" s="368"/>
      <c r="IN426" s="368"/>
      <c r="IO426" s="368"/>
      <c r="IP426" s="368"/>
      <c r="IQ426" s="368"/>
      <c r="IR426" s="368"/>
      <c r="IS426" s="368"/>
      <c r="IT426" s="368"/>
      <c r="IU426" s="368"/>
      <c r="IV426" s="368"/>
      <c r="IW426" s="368"/>
      <c r="IX426" s="368"/>
      <c r="IY426" s="368"/>
      <c r="IZ426" s="368"/>
      <c r="JA426" s="368"/>
      <c r="JB426" s="368"/>
      <c r="JC426" s="368"/>
      <c r="JD426" s="368"/>
      <c r="JE426" s="368"/>
      <c r="JF426" s="368"/>
      <c r="JG426" s="368"/>
      <c r="JH426" s="368"/>
      <c r="JI426" s="368"/>
      <c r="JJ426" s="368"/>
      <c r="JK426" s="368"/>
      <c r="JL426" s="368"/>
      <c r="JM426" s="368"/>
      <c r="JN426" s="368"/>
      <c r="JO426" s="368"/>
      <c r="JP426" s="368"/>
      <c r="JQ426" s="368"/>
      <c r="JR426" s="368"/>
      <c r="JS426" s="368"/>
      <c r="JT426" s="368"/>
      <c r="JU426" s="368"/>
      <c r="JV426" s="368"/>
      <c r="JW426" s="368"/>
      <c r="JX426" s="368"/>
      <c r="JY426" s="368"/>
      <c r="JZ426" s="368"/>
      <c r="KA426" s="368"/>
      <c r="KB426" s="368"/>
      <c r="KC426" s="368"/>
      <c r="KD426" s="368"/>
      <c r="KE426" s="368"/>
      <c r="KF426" s="368"/>
      <c r="KG426" s="368"/>
      <c r="KH426" s="368"/>
      <c r="KI426" s="368"/>
      <c r="KJ426" s="368"/>
      <c r="KK426" s="368"/>
      <c r="KL426" s="368"/>
      <c r="KM426" s="368"/>
      <c r="KN426" s="368"/>
      <c r="KO426" s="368"/>
      <c r="KP426" s="368"/>
      <c r="KQ426" s="368"/>
      <c r="KR426" s="368"/>
      <c r="KS426" s="368"/>
      <c r="KT426" s="368"/>
      <c r="KU426" s="368"/>
      <c r="KV426" s="368"/>
      <c r="KW426" s="368"/>
      <c r="KX426" s="368"/>
      <c r="LH426" s="368"/>
      <c r="LI426" s="368"/>
      <c r="LJ426" s="368"/>
      <c r="LK426" s="368"/>
      <c r="LL426" s="368"/>
      <c r="LM426" s="368"/>
      <c r="LN426" s="368"/>
      <c r="LO426" s="368"/>
      <c r="LP426" s="368"/>
      <c r="LQ426" s="368"/>
      <c r="LR426" s="368"/>
      <c r="LS426" s="368"/>
      <c r="LT426" s="368"/>
      <c r="LU426" s="368"/>
      <c r="LV426" s="368"/>
      <c r="LW426" s="368"/>
      <c r="LX426" s="368"/>
      <c r="LY426" s="368"/>
      <c r="LZ426" s="368"/>
      <c r="MA426" s="368"/>
      <c r="MB426" s="368"/>
      <c r="MC426" s="368"/>
      <c r="MD426" s="368"/>
      <c r="ME426" s="368"/>
      <c r="MF426" s="368"/>
      <c r="MG426" s="368"/>
      <c r="MH426" s="368"/>
      <c r="MI426" s="368"/>
      <c r="MJ426" s="368"/>
      <c r="MK426" s="368"/>
      <c r="ML426" s="368"/>
      <c r="MM426" s="368"/>
      <c r="MN426" s="368"/>
      <c r="MO426" s="368"/>
      <c r="MP426" s="368"/>
      <c r="MQ426" s="368"/>
      <c r="MR426" s="368"/>
      <c r="MS426" s="368"/>
      <c r="MT426" s="368"/>
      <c r="MU426" s="368"/>
      <c r="MV426" s="368"/>
      <c r="MW426" s="368"/>
      <c r="MX426" s="368"/>
      <c r="MY426" s="368"/>
      <c r="MZ426" s="368"/>
      <c r="NA426" s="368"/>
      <c r="NB426" s="368"/>
      <c r="NC426" s="368"/>
      <c r="ND426" s="368"/>
      <c r="NE426" s="368"/>
      <c r="NF426" s="368"/>
      <c r="NG426" s="368"/>
      <c r="NH426" s="368"/>
      <c r="NI426" s="368"/>
      <c r="NJ426" s="368"/>
      <c r="NK426" s="368"/>
      <c r="NL426" s="368"/>
      <c r="NM426" s="368"/>
      <c r="NN426" s="368"/>
      <c r="NO426" s="368"/>
      <c r="NP426" s="368"/>
      <c r="NQ426" s="368"/>
      <c r="NR426" s="368"/>
      <c r="NS426" s="368"/>
      <c r="NT426" s="368"/>
      <c r="NU426" s="368"/>
      <c r="NV426" s="368"/>
      <c r="NW426" s="368"/>
      <c r="NX426" s="368"/>
      <c r="NY426" s="368"/>
      <c r="NZ426" s="368"/>
      <c r="OA426" s="368"/>
      <c r="OB426" s="368"/>
      <c r="OC426" s="368"/>
      <c r="OD426" s="368"/>
      <c r="OE426" s="368"/>
      <c r="OF426" s="368"/>
      <c r="OG426" s="368"/>
      <c r="OH426" s="368"/>
      <c r="OI426" s="368"/>
      <c r="OJ426" s="368"/>
      <c r="OK426" s="368"/>
      <c r="OL426" s="368"/>
      <c r="OM426" s="368"/>
      <c r="ON426" s="368"/>
      <c r="OO426" s="368"/>
      <c r="OP426" s="368"/>
      <c r="OQ426" s="368"/>
      <c r="OR426" s="368"/>
      <c r="OS426" s="368"/>
      <c r="OT426" s="368"/>
      <c r="OU426" s="368"/>
      <c r="OV426" s="368"/>
      <c r="OW426" s="368"/>
      <c r="OX426" s="368"/>
      <c r="OY426" s="368"/>
      <c r="OZ426" s="368"/>
      <c r="PA426" s="368"/>
      <c r="PB426" s="368"/>
      <c r="PC426" s="368"/>
      <c r="PD426" s="368"/>
      <c r="PE426" s="368"/>
      <c r="PF426" s="368"/>
      <c r="PG426" s="368"/>
      <c r="PH426" s="368"/>
      <c r="PI426" s="368"/>
      <c r="PJ426" s="368"/>
      <c r="PK426" s="368"/>
      <c r="PL426" s="368"/>
      <c r="PM426" s="368"/>
      <c r="PN426" s="368"/>
      <c r="PO426" s="368"/>
      <c r="PP426" s="368"/>
      <c r="PQ426" s="368"/>
      <c r="PR426" s="368"/>
      <c r="PS426" s="368"/>
      <c r="PT426" s="368"/>
      <c r="PU426" s="368"/>
      <c r="PV426" s="368"/>
      <c r="PW426" s="368"/>
      <c r="PX426" s="368"/>
      <c r="PY426" s="368"/>
      <c r="PZ426" s="368"/>
      <c r="QA426" s="368"/>
      <c r="QB426" s="368"/>
      <c r="QC426" s="368"/>
      <c r="QD426" s="368"/>
      <c r="QE426" s="368"/>
      <c r="QF426" s="368"/>
      <c r="QG426" s="368"/>
      <c r="QH426" s="368"/>
      <c r="QI426" s="368"/>
      <c r="QJ426" s="368"/>
      <c r="QK426" s="368"/>
      <c r="QL426" s="368"/>
      <c r="QM426" s="368"/>
      <c r="QN426" s="368"/>
      <c r="QO426" s="368"/>
      <c r="QP426" s="368"/>
      <c r="QQ426" s="368"/>
      <c r="QR426" s="368"/>
      <c r="QS426" s="368"/>
      <c r="QT426" s="368"/>
      <c r="QU426" s="368"/>
      <c r="QV426" s="368"/>
      <c r="QW426" s="368"/>
      <c r="QX426" s="368"/>
      <c r="QY426" s="368"/>
      <c r="QZ426" s="368"/>
      <c r="RA426" s="368"/>
      <c r="RB426" s="368"/>
      <c r="RC426" s="368"/>
      <c r="RD426" s="368"/>
      <c r="RE426" s="368"/>
      <c r="RF426" s="368"/>
      <c r="RG426" s="368"/>
      <c r="RH426" s="368"/>
      <c r="RI426" s="368"/>
      <c r="RJ426" s="368"/>
      <c r="RK426" s="368"/>
      <c r="RL426" s="368"/>
      <c r="RM426" s="368"/>
      <c r="RN426" s="368"/>
      <c r="RO426" s="368"/>
      <c r="RP426" s="368"/>
      <c r="RQ426" s="368"/>
      <c r="RR426" s="368"/>
      <c r="RS426" s="368"/>
      <c r="RT426" s="368"/>
      <c r="RU426" s="368"/>
      <c r="RV426" s="368"/>
      <c r="RW426" s="368"/>
      <c r="RX426" s="368"/>
      <c r="RY426" s="368"/>
      <c r="RZ426" s="368"/>
      <c r="SA426" s="368"/>
      <c r="SB426" s="368"/>
      <c r="SC426" s="368"/>
      <c r="SD426" s="368"/>
      <c r="SE426" s="368"/>
      <c r="SF426" s="368"/>
      <c r="SG426" s="368"/>
    </row>
    <row r="427" spans="1:501">
      <c r="A427" s="368"/>
      <c r="B427" s="368"/>
      <c r="C427" s="368"/>
      <c r="D427" s="368"/>
      <c r="E427" s="368"/>
      <c r="F427" s="368"/>
      <c r="G427" s="368"/>
      <c r="H427" s="368"/>
      <c r="I427" s="368"/>
      <c r="J427" s="368"/>
      <c r="K427" s="368"/>
      <c r="L427" s="368"/>
      <c r="M427" s="368"/>
      <c r="N427" s="368"/>
      <c r="O427" s="385"/>
      <c r="P427" s="368"/>
      <c r="Q427" s="368"/>
      <c r="R427" s="368"/>
      <c r="S427" s="368"/>
      <c r="T427" s="368"/>
      <c r="U427" s="368"/>
      <c r="V427" s="368"/>
      <c r="W427" s="368"/>
      <c r="X427" s="368"/>
      <c r="Y427" s="368"/>
      <c r="Z427" s="368"/>
      <c r="AA427" s="368"/>
      <c r="AB427" s="368"/>
      <c r="AC427" s="368"/>
      <c r="AD427" s="368"/>
      <c r="AE427" s="368"/>
      <c r="AF427" s="368"/>
      <c r="AG427" s="368"/>
      <c r="AH427" s="98" t="s">
        <v>397</v>
      </c>
      <c r="AI427" s="98" t="s">
        <v>397</v>
      </c>
      <c r="AJ427" s="98" t="s">
        <v>397</v>
      </c>
      <c r="AK427" s="98" t="s">
        <v>397</v>
      </c>
      <c r="AL427" s="98" t="s">
        <v>397</v>
      </c>
      <c r="AM427" s="98" t="s">
        <v>397</v>
      </c>
      <c r="AN427" s="98" t="s">
        <v>397</v>
      </c>
      <c r="AO427" s="98" t="s">
        <v>397</v>
      </c>
      <c r="AP427" s="98" t="s">
        <v>397</v>
      </c>
      <c r="AQ427" s="98" t="s">
        <v>397</v>
      </c>
      <c r="AR427" s="98" t="s">
        <v>397</v>
      </c>
      <c r="AS427" s="98" t="s">
        <v>397</v>
      </c>
      <c r="AT427" s="98" t="s">
        <v>397</v>
      </c>
      <c r="AU427" s="98" t="s">
        <v>397</v>
      </c>
      <c r="AV427" s="98" t="s">
        <v>397</v>
      </c>
      <c r="AW427" s="98" t="s">
        <v>397</v>
      </c>
      <c r="AX427" s="98" t="s">
        <v>397</v>
      </c>
      <c r="AY427" s="98" t="s">
        <v>397</v>
      </c>
      <c r="AZ427" s="98" t="s">
        <v>397</v>
      </c>
      <c r="BA427" s="98" t="s">
        <v>397</v>
      </c>
      <c r="BB427" s="98" t="s">
        <v>397</v>
      </c>
      <c r="BC427" s="98" t="s">
        <v>397</v>
      </c>
      <c r="BD427" s="98" t="s">
        <v>397</v>
      </c>
      <c r="BE427" s="98" t="s">
        <v>397</v>
      </c>
      <c r="BF427" s="98" t="s">
        <v>397</v>
      </c>
      <c r="BG427" s="98" t="s">
        <v>397</v>
      </c>
      <c r="BH427" s="98" t="s">
        <v>397</v>
      </c>
      <c r="BI427" s="98" t="s">
        <v>397</v>
      </c>
      <c r="BJ427" s="98" t="s">
        <v>397</v>
      </c>
      <c r="BK427" s="98" t="s">
        <v>397</v>
      </c>
      <c r="BL427" s="98" t="s">
        <v>397</v>
      </c>
      <c r="BM427" s="98" t="s">
        <v>397</v>
      </c>
      <c r="BN427" s="98" t="s">
        <v>397</v>
      </c>
      <c r="BO427" s="98" t="s">
        <v>397</v>
      </c>
      <c r="BP427" s="98" t="s">
        <v>397</v>
      </c>
      <c r="BQ427" s="98" t="s">
        <v>397</v>
      </c>
      <c r="BR427" s="98" t="s">
        <v>397</v>
      </c>
      <c r="BS427" s="98" t="s">
        <v>397</v>
      </c>
      <c r="BT427" s="98" t="s">
        <v>397</v>
      </c>
      <c r="BU427" s="98" t="s">
        <v>397</v>
      </c>
      <c r="BV427" s="98" t="s">
        <v>397</v>
      </c>
      <c r="BW427" s="98" t="s">
        <v>397</v>
      </c>
      <c r="BX427" s="98" t="s">
        <v>397</v>
      </c>
      <c r="BY427" s="98" t="s">
        <v>397</v>
      </c>
      <c r="BZ427" s="98" t="s">
        <v>397</v>
      </c>
      <c r="CA427" s="98"/>
      <c r="CB427" s="98"/>
      <c r="CC427" s="98"/>
      <c r="CD427" s="98"/>
      <c r="CE427" s="98"/>
      <c r="CF427" s="98"/>
      <c r="CG427" s="98"/>
      <c r="CH427" s="98"/>
      <c r="CI427" s="98"/>
      <c r="CJ427" s="98"/>
      <c r="CK427" s="98"/>
      <c r="CL427" s="98"/>
      <c r="CM427" s="98"/>
      <c r="CN427" s="98"/>
      <c r="CO427" s="98"/>
      <c r="CP427" s="98"/>
      <c r="CQ427" s="98"/>
      <c r="CR427" s="98"/>
      <c r="CS427" s="98"/>
      <c r="CT427" s="98"/>
      <c r="CU427" s="98"/>
      <c r="CV427" s="98"/>
      <c r="CW427" s="98"/>
      <c r="CX427" s="98"/>
      <c r="CY427" s="98"/>
      <c r="CZ427" s="98"/>
      <c r="DA427" s="98"/>
      <c r="DB427" s="98"/>
      <c r="DV427" s="368"/>
      <c r="DW427" s="368"/>
      <c r="DX427" s="368"/>
      <c r="DY427" s="368"/>
      <c r="DZ427" s="368"/>
      <c r="EA427" s="368"/>
      <c r="EB427" s="368"/>
      <c r="EC427" s="368"/>
      <c r="ED427" s="368"/>
      <c r="EE427" s="368"/>
      <c r="EF427" s="368"/>
      <c r="EG427" s="368"/>
      <c r="EH427" s="368"/>
      <c r="EI427" s="368"/>
      <c r="EJ427" s="368"/>
      <c r="EK427" s="368"/>
      <c r="EL427" s="368"/>
      <c r="EM427" s="368"/>
      <c r="EN427" s="368"/>
      <c r="EO427" s="368"/>
      <c r="EP427" s="368"/>
      <c r="EQ427" s="368"/>
      <c r="ER427" s="368"/>
      <c r="ES427" s="368"/>
      <c r="ET427" s="368"/>
      <c r="EU427" s="368"/>
      <c r="EV427" s="368"/>
      <c r="EW427" s="368"/>
      <c r="EX427" s="368"/>
      <c r="EY427" s="368"/>
      <c r="EZ427" s="368"/>
      <c r="FA427" s="368"/>
      <c r="FB427" s="368"/>
      <c r="FC427" s="368"/>
      <c r="FD427" s="368"/>
      <c r="FE427" s="368"/>
      <c r="FF427" s="368"/>
      <c r="FG427" s="368"/>
      <c r="FH427" s="368"/>
      <c r="FI427" s="368"/>
      <c r="FJ427" s="368"/>
      <c r="FK427" s="368"/>
      <c r="FL427" s="368"/>
      <c r="FM427" s="368"/>
      <c r="FN427" s="368"/>
      <c r="FO427" s="368"/>
      <c r="FP427" s="368"/>
      <c r="FQ427" s="368"/>
      <c r="FR427" s="368"/>
      <c r="FS427" s="368"/>
      <c r="FT427" s="368"/>
      <c r="FU427" s="368"/>
      <c r="FV427" s="368"/>
      <c r="FW427" s="368"/>
      <c r="FX427" s="368"/>
      <c r="FY427" s="368"/>
      <c r="FZ427" s="368"/>
      <c r="GA427" s="368"/>
      <c r="GB427" s="368"/>
      <c r="GC427" s="368"/>
      <c r="GD427" s="368"/>
      <c r="GE427" s="368"/>
      <c r="GF427" s="368"/>
      <c r="GG427" s="368"/>
      <c r="GH427" s="368"/>
      <c r="GI427" s="368"/>
      <c r="GJ427" s="368"/>
      <c r="GK427" s="368"/>
      <c r="GL427" s="368"/>
      <c r="GM427" s="368"/>
      <c r="GN427" s="368"/>
      <c r="GO427" s="368"/>
      <c r="GP427" s="368"/>
      <c r="GQ427" s="368"/>
      <c r="GR427" s="368"/>
      <c r="GS427" s="368"/>
      <c r="GT427" s="368"/>
      <c r="GU427" s="368"/>
      <c r="GV427" s="368"/>
      <c r="GW427" s="368"/>
      <c r="GX427" s="368"/>
      <c r="GY427" s="368"/>
      <c r="GZ427" s="368"/>
      <c r="HA427" s="368"/>
      <c r="HB427" s="368"/>
      <c r="HC427" s="368"/>
      <c r="HD427" s="368"/>
      <c r="HE427" s="368"/>
      <c r="HF427" s="368"/>
      <c r="HG427" s="368"/>
      <c r="HH427" s="368"/>
      <c r="HI427" s="368"/>
      <c r="HJ427" s="368"/>
      <c r="HK427" s="368"/>
      <c r="HL427" s="368"/>
      <c r="HM427" s="368"/>
      <c r="HN427" s="368"/>
      <c r="HO427" s="368"/>
      <c r="HP427" s="368"/>
      <c r="HQ427" s="368"/>
      <c r="HR427" s="368"/>
      <c r="HS427" s="368"/>
      <c r="HT427" s="368"/>
      <c r="HU427" s="368"/>
      <c r="HV427" s="368"/>
      <c r="HW427" s="368"/>
      <c r="HX427" s="368"/>
      <c r="HY427" s="368"/>
      <c r="HZ427" s="368"/>
      <c r="IA427" s="368"/>
      <c r="IB427" s="368"/>
      <c r="IC427" s="368"/>
      <c r="ID427" s="368"/>
      <c r="IE427" s="368"/>
      <c r="IF427" s="368"/>
      <c r="IG427" s="368"/>
      <c r="IH427" s="368"/>
      <c r="II427" s="368"/>
      <c r="IJ427" s="368"/>
      <c r="IK427" s="368"/>
      <c r="IL427" s="368"/>
      <c r="IM427" s="368"/>
      <c r="IN427" s="368"/>
      <c r="IO427" s="368"/>
      <c r="IP427" s="368"/>
      <c r="IQ427" s="368"/>
      <c r="IR427" s="368"/>
      <c r="IS427" s="368"/>
      <c r="IT427" s="368"/>
      <c r="IU427" s="368"/>
      <c r="IV427" s="368"/>
      <c r="IW427" s="368"/>
      <c r="IX427" s="368"/>
      <c r="IY427" s="368"/>
      <c r="IZ427" s="368"/>
      <c r="JA427" s="368"/>
      <c r="JB427" s="368"/>
      <c r="JC427" s="368"/>
      <c r="JD427" s="368"/>
      <c r="JE427" s="368"/>
      <c r="JF427" s="368"/>
      <c r="JG427" s="368"/>
      <c r="JH427" s="368"/>
      <c r="JI427" s="368"/>
      <c r="JJ427" s="368"/>
      <c r="JK427" s="368"/>
      <c r="JL427" s="368"/>
      <c r="JM427" s="368"/>
      <c r="JN427" s="368"/>
      <c r="JO427" s="368"/>
      <c r="JP427" s="368"/>
      <c r="JQ427" s="368"/>
      <c r="JR427" s="368"/>
      <c r="JS427" s="368"/>
      <c r="JT427" s="368"/>
      <c r="JU427" s="368"/>
      <c r="JV427" s="368"/>
      <c r="JW427" s="368"/>
      <c r="JX427" s="368"/>
      <c r="JY427" s="368"/>
      <c r="JZ427" s="368"/>
      <c r="KA427" s="368"/>
      <c r="KB427" s="368"/>
      <c r="KC427" s="368"/>
      <c r="KD427" s="368"/>
      <c r="KE427" s="368"/>
      <c r="KF427" s="368"/>
      <c r="KG427" s="368"/>
      <c r="KH427" s="368"/>
      <c r="KI427" s="368"/>
      <c r="KJ427" s="368"/>
      <c r="KK427" s="368"/>
      <c r="KL427" s="368"/>
      <c r="KM427" s="368"/>
      <c r="KN427" s="368"/>
      <c r="KO427" s="368"/>
      <c r="KP427" s="368"/>
      <c r="KQ427" s="368"/>
      <c r="KR427" s="368"/>
      <c r="KS427" s="368"/>
      <c r="KT427" s="368"/>
      <c r="KU427" s="368"/>
      <c r="KV427" s="368"/>
      <c r="KW427" s="368"/>
      <c r="KX427" s="368"/>
      <c r="LH427" s="368"/>
      <c r="LI427" s="368"/>
      <c r="LJ427" s="368"/>
      <c r="LK427" s="368"/>
      <c r="LL427" s="368"/>
      <c r="LM427" s="368"/>
      <c r="LN427" s="368"/>
      <c r="LO427" s="368"/>
      <c r="LP427" s="368"/>
      <c r="LQ427" s="368"/>
      <c r="LR427" s="368"/>
      <c r="LS427" s="368"/>
      <c r="LT427" s="368"/>
      <c r="LU427" s="368"/>
      <c r="LV427" s="368"/>
      <c r="LW427" s="368"/>
      <c r="LX427" s="368"/>
      <c r="LY427" s="368"/>
      <c r="LZ427" s="368"/>
      <c r="MA427" s="368"/>
      <c r="MB427" s="368"/>
      <c r="MC427" s="368"/>
      <c r="MD427" s="368"/>
      <c r="ME427" s="368"/>
      <c r="MF427" s="368"/>
      <c r="MG427" s="368"/>
      <c r="MH427" s="368"/>
      <c r="MI427" s="368"/>
      <c r="MJ427" s="368"/>
      <c r="MK427" s="368"/>
      <c r="ML427" s="368"/>
      <c r="MM427" s="368"/>
      <c r="MN427" s="368"/>
      <c r="MO427" s="368"/>
      <c r="MP427" s="368"/>
      <c r="MQ427" s="368"/>
      <c r="MR427" s="368"/>
      <c r="MS427" s="368"/>
      <c r="MT427" s="368"/>
      <c r="MU427" s="368"/>
      <c r="MV427" s="368"/>
      <c r="MW427" s="368"/>
      <c r="MX427" s="368"/>
      <c r="MY427" s="368"/>
      <c r="MZ427" s="368"/>
      <c r="NA427" s="368"/>
      <c r="NB427" s="368"/>
      <c r="NC427" s="368"/>
      <c r="ND427" s="368"/>
      <c r="NE427" s="368"/>
      <c r="NF427" s="368"/>
      <c r="NG427" s="368"/>
      <c r="NH427" s="368"/>
      <c r="NI427" s="368"/>
      <c r="NJ427" s="368"/>
      <c r="NK427" s="368"/>
      <c r="NL427" s="368"/>
      <c r="NM427" s="368"/>
      <c r="NN427" s="368"/>
      <c r="NO427" s="368"/>
      <c r="NP427" s="368"/>
      <c r="NQ427" s="368"/>
      <c r="NR427" s="368"/>
      <c r="NS427" s="368"/>
      <c r="NT427" s="368"/>
      <c r="NU427" s="368"/>
      <c r="NV427" s="368"/>
      <c r="NW427" s="368"/>
      <c r="NX427" s="368"/>
      <c r="NY427" s="368"/>
      <c r="NZ427" s="368"/>
      <c r="OA427" s="368"/>
      <c r="OB427" s="368"/>
      <c r="OC427" s="368"/>
      <c r="OD427" s="368"/>
      <c r="OE427" s="368"/>
      <c r="OF427" s="368"/>
      <c r="OG427" s="368"/>
      <c r="OH427" s="368"/>
      <c r="OI427" s="368"/>
      <c r="OJ427" s="368"/>
      <c r="OK427" s="368"/>
      <c r="OL427" s="368"/>
      <c r="OM427" s="368"/>
      <c r="ON427" s="368"/>
      <c r="OO427" s="368"/>
      <c r="OP427" s="368"/>
      <c r="OQ427" s="368"/>
      <c r="OR427" s="368"/>
      <c r="OS427" s="368"/>
      <c r="OT427" s="368"/>
      <c r="OU427" s="368"/>
      <c r="OV427" s="368"/>
      <c r="OW427" s="368"/>
      <c r="OX427" s="368"/>
      <c r="OY427" s="368"/>
      <c r="OZ427" s="368"/>
      <c r="PA427" s="368"/>
      <c r="PB427" s="368"/>
      <c r="PC427" s="368"/>
      <c r="PD427" s="368"/>
      <c r="PE427" s="368"/>
      <c r="PF427" s="368"/>
      <c r="PG427" s="368"/>
      <c r="PH427" s="368"/>
      <c r="PI427" s="368"/>
      <c r="PJ427" s="368"/>
      <c r="PK427" s="368"/>
      <c r="PL427" s="368"/>
      <c r="PM427" s="368"/>
      <c r="PN427" s="368"/>
      <c r="PO427" s="368"/>
      <c r="PP427" s="368"/>
      <c r="PQ427" s="368"/>
      <c r="PR427" s="368"/>
      <c r="PS427" s="368"/>
      <c r="PT427" s="368"/>
      <c r="PU427" s="368"/>
      <c r="PV427" s="368"/>
      <c r="PW427" s="368"/>
      <c r="PX427" s="368"/>
      <c r="PY427" s="368"/>
      <c r="PZ427" s="368"/>
      <c r="QA427" s="368"/>
      <c r="QB427" s="368"/>
      <c r="QC427" s="368"/>
      <c r="QD427" s="368"/>
      <c r="QE427" s="368"/>
      <c r="QF427" s="368"/>
      <c r="QG427" s="368"/>
      <c r="QH427" s="368"/>
      <c r="QI427" s="368"/>
      <c r="QJ427" s="368"/>
      <c r="QK427" s="368"/>
      <c r="QL427" s="368"/>
      <c r="QM427" s="368"/>
      <c r="QN427" s="368"/>
      <c r="QO427" s="368"/>
      <c r="QP427" s="368"/>
      <c r="QQ427" s="368"/>
      <c r="QR427" s="368"/>
      <c r="QS427" s="368"/>
      <c r="QT427" s="368"/>
      <c r="QU427" s="368"/>
      <c r="QV427" s="368"/>
      <c r="QW427" s="368"/>
      <c r="QX427" s="368"/>
      <c r="QY427" s="368"/>
      <c r="QZ427" s="368"/>
      <c r="RA427" s="368"/>
      <c r="RB427" s="368"/>
      <c r="RC427" s="368"/>
      <c r="RD427" s="368"/>
      <c r="RE427" s="368"/>
      <c r="RF427" s="368"/>
      <c r="RG427" s="368"/>
      <c r="RH427" s="368"/>
      <c r="RI427" s="368"/>
      <c r="RJ427" s="368"/>
      <c r="RK427" s="368"/>
      <c r="RL427" s="368"/>
      <c r="RM427" s="368"/>
      <c r="RN427" s="368"/>
      <c r="RO427" s="368"/>
      <c r="RP427" s="368"/>
      <c r="RQ427" s="368"/>
      <c r="RR427" s="368"/>
      <c r="RS427" s="368"/>
      <c r="RT427" s="368"/>
      <c r="RU427" s="368"/>
      <c r="RV427" s="368"/>
      <c r="RW427" s="368"/>
      <c r="RX427" s="368"/>
      <c r="RY427" s="368"/>
      <c r="RZ427" s="368"/>
      <c r="SA427" s="368"/>
      <c r="SB427" s="368"/>
      <c r="SC427" s="368"/>
      <c r="SD427" s="368"/>
      <c r="SE427" s="368"/>
      <c r="SF427" s="368"/>
      <c r="SG427" s="368"/>
    </row>
    <row r="428" spans="1:501">
      <c r="A428" s="368"/>
      <c r="B428" s="368"/>
      <c r="C428" s="368"/>
      <c r="D428" s="368"/>
      <c r="E428" s="368"/>
      <c r="F428" s="368"/>
      <c r="G428" s="368"/>
      <c r="H428" s="368"/>
      <c r="I428" s="368"/>
      <c r="J428" s="368"/>
      <c r="K428" s="368"/>
      <c r="L428" s="368"/>
      <c r="M428" s="368"/>
      <c r="N428" s="368"/>
      <c r="O428" s="385"/>
      <c r="P428" s="368"/>
      <c r="Q428" s="368"/>
      <c r="R428" s="368"/>
      <c r="S428" s="368"/>
      <c r="T428" s="368"/>
      <c r="U428" s="368"/>
      <c r="V428" s="368"/>
      <c r="W428" s="368"/>
      <c r="X428" s="368"/>
      <c r="Y428" s="368"/>
      <c r="Z428" s="368"/>
      <c r="AA428" s="368"/>
      <c r="AB428" s="368"/>
      <c r="AC428" s="368"/>
      <c r="AD428" s="368"/>
      <c r="AE428" s="368"/>
      <c r="AF428" s="368"/>
      <c r="AG428" s="368"/>
      <c r="AH428" s="98" t="s">
        <v>397</v>
      </c>
      <c r="AI428" s="98" t="s">
        <v>397</v>
      </c>
      <c r="AJ428" s="98" t="s">
        <v>397</v>
      </c>
      <c r="AK428" s="98" t="s">
        <v>397</v>
      </c>
      <c r="AL428" s="98" t="s">
        <v>397</v>
      </c>
      <c r="AM428" s="98" t="s">
        <v>397</v>
      </c>
      <c r="AN428" s="98" t="s">
        <v>397</v>
      </c>
      <c r="AO428" s="98" t="s">
        <v>397</v>
      </c>
      <c r="AP428" s="98" t="s">
        <v>397</v>
      </c>
      <c r="AQ428" s="98" t="s">
        <v>397</v>
      </c>
      <c r="AR428" s="98" t="s">
        <v>397</v>
      </c>
      <c r="AS428" s="98" t="s">
        <v>397</v>
      </c>
      <c r="AT428" s="98" t="s">
        <v>397</v>
      </c>
      <c r="AU428" s="98" t="s">
        <v>397</v>
      </c>
      <c r="AV428" s="98" t="s">
        <v>397</v>
      </c>
      <c r="AW428" s="98" t="s">
        <v>397</v>
      </c>
      <c r="AX428" s="98" t="s">
        <v>397</v>
      </c>
      <c r="AY428" s="98" t="s">
        <v>397</v>
      </c>
      <c r="AZ428" s="98" t="s">
        <v>397</v>
      </c>
      <c r="BA428" s="98" t="s">
        <v>397</v>
      </c>
      <c r="BB428" s="98" t="s">
        <v>397</v>
      </c>
      <c r="BC428" s="98" t="s">
        <v>397</v>
      </c>
      <c r="BD428" s="98" t="s">
        <v>397</v>
      </c>
      <c r="BE428" s="98" t="s">
        <v>397</v>
      </c>
      <c r="BF428" s="98" t="s">
        <v>397</v>
      </c>
      <c r="BG428" s="98" t="s">
        <v>397</v>
      </c>
      <c r="BH428" s="98" t="s">
        <v>397</v>
      </c>
      <c r="BI428" s="98" t="s">
        <v>397</v>
      </c>
      <c r="BJ428" s="98" t="s">
        <v>397</v>
      </c>
      <c r="BK428" s="98" t="s">
        <v>397</v>
      </c>
      <c r="BL428" s="98" t="s">
        <v>397</v>
      </c>
      <c r="BM428" s="98" t="s">
        <v>397</v>
      </c>
      <c r="BN428" s="98" t="s">
        <v>397</v>
      </c>
      <c r="BO428" s="98" t="s">
        <v>397</v>
      </c>
      <c r="BP428" s="98" t="s">
        <v>397</v>
      </c>
      <c r="BQ428" s="98" t="s">
        <v>397</v>
      </c>
      <c r="BR428" s="98" t="s">
        <v>397</v>
      </c>
      <c r="BS428" s="98" t="s">
        <v>397</v>
      </c>
      <c r="BT428" s="98" t="s">
        <v>397</v>
      </c>
      <c r="BU428" s="98" t="s">
        <v>397</v>
      </c>
      <c r="BV428" s="98" t="s">
        <v>397</v>
      </c>
      <c r="BW428" s="98" t="s">
        <v>397</v>
      </c>
      <c r="BX428" s="98" t="s">
        <v>397</v>
      </c>
      <c r="BY428" s="98" t="s">
        <v>397</v>
      </c>
      <c r="BZ428" s="98" t="s">
        <v>397</v>
      </c>
      <c r="CA428" s="98"/>
      <c r="CB428" s="98"/>
      <c r="CC428" s="98"/>
      <c r="CD428" s="98"/>
      <c r="CE428" s="98"/>
      <c r="CF428" s="98"/>
      <c r="CG428" s="98"/>
      <c r="CH428" s="98"/>
      <c r="CI428" s="98"/>
      <c r="CJ428" s="98"/>
      <c r="CK428" s="98"/>
      <c r="CL428" s="98"/>
      <c r="CM428" s="98"/>
      <c r="CN428" s="98"/>
      <c r="CO428" s="98"/>
      <c r="CP428" s="98"/>
      <c r="CQ428" s="98"/>
      <c r="CR428" s="98"/>
      <c r="CS428" s="98"/>
      <c r="CT428" s="98"/>
      <c r="CU428" s="98"/>
      <c r="CV428" s="98"/>
      <c r="CW428" s="98"/>
      <c r="CX428" s="98"/>
      <c r="CY428" s="98"/>
      <c r="CZ428" s="98"/>
      <c r="DA428" s="98"/>
      <c r="DB428" s="98"/>
      <c r="DV428" s="368"/>
      <c r="DW428" s="368"/>
      <c r="DX428" s="368"/>
      <c r="DY428" s="368"/>
      <c r="DZ428" s="368"/>
      <c r="EA428" s="368"/>
      <c r="EB428" s="368"/>
      <c r="EC428" s="368"/>
      <c r="ED428" s="368"/>
      <c r="EE428" s="368"/>
      <c r="EF428" s="368"/>
      <c r="EG428" s="368"/>
      <c r="EH428" s="368"/>
      <c r="EI428" s="368"/>
      <c r="EJ428" s="368"/>
      <c r="EK428" s="368"/>
      <c r="EL428" s="368"/>
      <c r="EM428" s="368"/>
      <c r="EN428" s="368"/>
      <c r="EO428" s="368"/>
      <c r="EP428" s="368"/>
      <c r="EQ428" s="368"/>
      <c r="ER428" s="368"/>
      <c r="ES428" s="368"/>
      <c r="ET428" s="368"/>
      <c r="EU428" s="368"/>
      <c r="EV428" s="368"/>
      <c r="EW428" s="368"/>
      <c r="EX428" s="368"/>
      <c r="EY428" s="368"/>
      <c r="EZ428" s="368"/>
      <c r="FA428" s="368"/>
      <c r="FB428" s="368"/>
      <c r="FC428" s="368"/>
      <c r="FD428" s="368"/>
      <c r="FE428" s="368"/>
      <c r="FF428" s="368"/>
      <c r="FG428" s="368"/>
      <c r="FH428" s="368"/>
      <c r="FI428" s="368"/>
      <c r="FJ428" s="368"/>
      <c r="FK428" s="368"/>
      <c r="FL428" s="368"/>
      <c r="FM428" s="368"/>
      <c r="FN428" s="368"/>
      <c r="FO428" s="368"/>
      <c r="FP428" s="368"/>
      <c r="FQ428" s="368"/>
      <c r="FR428" s="368"/>
      <c r="FS428" s="368"/>
      <c r="FT428" s="368"/>
      <c r="FU428" s="368"/>
      <c r="FV428" s="368"/>
      <c r="FW428" s="368"/>
      <c r="FX428" s="368"/>
      <c r="FY428" s="368"/>
      <c r="FZ428" s="368"/>
      <c r="GA428" s="368"/>
      <c r="GB428" s="368"/>
      <c r="GC428" s="368"/>
      <c r="GD428" s="368"/>
      <c r="GE428" s="368"/>
      <c r="GF428" s="368"/>
      <c r="GG428" s="368"/>
      <c r="GH428" s="368"/>
      <c r="GI428" s="368"/>
      <c r="GJ428" s="368"/>
      <c r="GK428" s="368"/>
      <c r="GL428" s="368"/>
      <c r="GM428" s="368"/>
      <c r="GN428" s="368"/>
      <c r="GO428" s="368"/>
      <c r="GP428" s="368"/>
      <c r="GQ428" s="368"/>
      <c r="GR428" s="368"/>
      <c r="GS428" s="368"/>
      <c r="GT428" s="368"/>
      <c r="GU428" s="368"/>
      <c r="GV428" s="368"/>
      <c r="GW428" s="368"/>
      <c r="GX428" s="368"/>
      <c r="GY428" s="368"/>
      <c r="GZ428" s="368"/>
      <c r="HA428" s="368"/>
      <c r="HB428" s="368"/>
      <c r="HC428" s="368"/>
      <c r="HD428" s="368"/>
      <c r="HE428" s="368"/>
      <c r="HF428" s="368"/>
      <c r="HG428" s="368"/>
      <c r="HH428" s="368"/>
      <c r="HI428" s="368"/>
      <c r="HJ428" s="368"/>
      <c r="HK428" s="368"/>
      <c r="HL428" s="368"/>
      <c r="HM428" s="368"/>
      <c r="HN428" s="368"/>
      <c r="HO428" s="368"/>
      <c r="HP428" s="368"/>
      <c r="HQ428" s="368"/>
      <c r="HR428" s="368"/>
      <c r="HS428" s="368"/>
      <c r="HT428" s="368"/>
      <c r="HU428" s="368"/>
      <c r="HV428" s="368"/>
      <c r="HW428" s="368"/>
      <c r="HX428" s="368"/>
      <c r="HY428" s="368"/>
      <c r="HZ428" s="368"/>
      <c r="IA428" s="368"/>
      <c r="IB428" s="368"/>
      <c r="IC428" s="368"/>
      <c r="ID428" s="368"/>
      <c r="IE428" s="368"/>
      <c r="IF428" s="368"/>
      <c r="IG428" s="368"/>
      <c r="IH428" s="368"/>
      <c r="II428" s="368"/>
      <c r="IJ428" s="368"/>
      <c r="IK428" s="368"/>
      <c r="IL428" s="368"/>
      <c r="IM428" s="368"/>
      <c r="IN428" s="368"/>
      <c r="IO428" s="368"/>
      <c r="IP428" s="368"/>
      <c r="IQ428" s="368"/>
      <c r="IR428" s="368"/>
      <c r="IS428" s="368"/>
      <c r="IT428" s="368"/>
      <c r="IU428" s="368"/>
      <c r="IV428" s="368"/>
      <c r="IW428" s="368"/>
      <c r="IX428" s="368"/>
      <c r="IY428" s="368"/>
      <c r="IZ428" s="368"/>
      <c r="JA428" s="368"/>
      <c r="JB428" s="368"/>
      <c r="JC428" s="368"/>
      <c r="JD428" s="368"/>
      <c r="JE428" s="368"/>
      <c r="JF428" s="368"/>
      <c r="JG428" s="368"/>
      <c r="JH428" s="368"/>
      <c r="JI428" s="368"/>
      <c r="JJ428" s="368"/>
      <c r="JK428" s="368"/>
      <c r="JL428" s="368"/>
      <c r="JM428" s="368"/>
      <c r="JN428" s="368"/>
      <c r="JO428" s="368"/>
      <c r="JP428" s="368"/>
      <c r="JQ428" s="368"/>
      <c r="JR428" s="368"/>
      <c r="JS428" s="368"/>
      <c r="JT428" s="368"/>
      <c r="JU428" s="368"/>
      <c r="JV428" s="368"/>
      <c r="JW428" s="368"/>
      <c r="JX428" s="368"/>
      <c r="JY428" s="368"/>
      <c r="JZ428" s="368"/>
      <c r="KA428" s="368"/>
      <c r="KB428" s="368"/>
      <c r="KC428" s="368"/>
      <c r="KD428" s="368"/>
      <c r="KE428" s="368"/>
      <c r="KF428" s="368"/>
      <c r="KG428" s="368"/>
      <c r="KH428" s="368"/>
      <c r="KI428" s="368"/>
      <c r="KJ428" s="368"/>
      <c r="KK428" s="368"/>
      <c r="KL428" s="368"/>
      <c r="KM428" s="368"/>
      <c r="KN428" s="368"/>
      <c r="KO428" s="368"/>
      <c r="KP428" s="368"/>
      <c r="KQ428" s="368"/>
      <c r="KR428" s="368"/>
      <c r="KS428" s="368"/>
      <c r="KT428" s="368"/>
      <c r="KU428" s="368"/>
      <c r="KV428" s="368"/>
      <c r="KW428" s="368"/>
      <c r="KX428" s="368"/>
      <c r="LH428" s="368"/>
      <c r="LI428" s="368"/>
      <c r="LJ428" s="368"/>
      <c r="LK428" s="368"/>
      <c r="LL428" s="368"/>
      <c r="LM428" s="368"/>
      <c r="LN428" s="368"/>
      <c r="LO428" s="368"/>
      <c r="LP428" s="368"/>
      <c r="LQ428" s="368"/>
      <c r="LR428" s="368"/>
      <c r="LS428" s="368"/>
      <c r="LT428" s="368"/>
      <c r="LU428" s="368"/>
      <c r="LV428" s="368"/>
      <c r="LW428" s="368"/>
      <c r="LX428" s="368"/>
      <c r="LY428" s="368"/>
      <c r="LZ428" s="368"/>
      <c r="MA428" s="368"/>
      <c r="MB428" s="368"/>
      <c r="MC428" s="368"/>
      <c r="MD428" s="368"/>
      <c r="ME428" s="368"/>
      <c r="MF428" s="368"/>
      <c r="MG428" s="368"/>
      <c r="MH428" s="368"/>
      <c r="MI428" s="368"/>
      <c r="MJ428" s="368"/>
      <c r="MK428" s="368"/>
      <c r="ML428" s="368"/>
      <c r="MM428" s="368"/>
      <c r="MN428" s="368"/>
      <c r="MO428" s="368"/>
      <c r="MP428" s="368"/>
      <c r="MQ428" s="368"/>
      <c r="MR428" s="368"/>
      <c r="MS428" s="368"/>
      <c r="MT428" s="368"/>
      <c r="MU428" s="368"/>
      <c r="MV428" s="368"/>
      <c r="MW428" s="368"/>
      <c r="MX428" s="368"/>
      <c r="MY428" s="368"/>
      <c r="MZ428" s="368"/>
      <c r="NA428" s="368"/>
      <c r="NB428" s="368"/>
      <c r="NC428" s="368"/>
      <c r="ND428" s="368"/>
      <c r="NE428" s="368"/>
      <c r="NF428" s="368"/>
      <c r="NG428" s="368"/>
      <c r="NH428" s="368"/>
      <c r="NI428" s="368"/>
      <c r="NJ428" s="368"/>
      <c r="NK428" s="368"/>
      <c r="NL428" s="368"/>
      <c r="NM428" s="368"/>
      <c r="NN428" s="368"/>
      <c r="NO428" s="368"/>
      <c r="NP428" s="368"/>
      <c r="NQ428" s="368"/>
      <c r="NR428" s="368"/>
      <c r="NS428" s="368"/>
      <c r="NT428" s="368"/>
      <c r="NU428" s="368"/>
      <c r="NV428" s="368"/>
      <c r="NW428" s="368"/>
      <c r="NX428" s="368"/>
      <c r="NY428" s="368"/>
      <c r="NZ428" s="368"/>
      <c r="OA428" s="368"/>
      <c r="OB428" s="368"/>
      <c r="OC428" s="368"/>
      <c r="OD428" s="368"/>
      <c r="OE428" s="368"/>
      <c r="OF428" s="368"/>
      <c r="OG428" s="368"/>
      <c r="OH428" s="368"/>
      <c r="OI428" s="368"/>
      <c r="OJ428" s="368"/>
      <c r="OK428" s="368"/>
      <c r="OL428" s="368"/>
      <c r="OM428" s="368"/>
      <c r="ON428" s="368"/>
      <c r="OO428" s="368"/>
      <c r="OP428" s="368"/>
      <c r="OQ428" s="368"/>
      <c r="OR428" s="368"/>
      <c r="OS428" s="368"/>
      <c r="OT428" s="368"/>
      <c r="OU428" s="368"/>
      <c r="OV428" s="368"/>
      <c r="OW428" s="368"/>
      <c r="OX428" s="368"/>
      <c r="OY428" s="368"/>
      <c r="OZ428" s="368"/>
      <c r="PA428" s="368"/>
      <c r="PB428" s="368"/>
      <c r="PC428" s="368"/>
      <c r="PD428" s="368"/>
      <c r="PE428" s="368"/>
      <c r="PF428" s="368"/>
      <c r="PG428" s="368"/>
      <c r="PH428" s="368"/>
      <c r="PI428" s="368"/>
      <c r="PJ428" s="368"/>
      <c r="PK428" s="368"/>
      <c r="PL428" s="368"/>
      <c r="PM428" s="368"/>
      <c r="PN428" s="368"/>
      <c r="PO428" s="368"/>
      <c r="PP428" s="368"/>
      <c r="PQ428" s="368"/>
      <c r="PR428" s="368"/>
      <c r="PS428" s="368"/>
      <c r="PT428" s="368"/>
      <c r="PU428" s="368"/>
      <c r="PV428" s="368"/>
      <c r="PW428" s="368"/>
      <c r="PX428" s="368"/>
      <c r="PY428" s="368"/>
      <c r="PZ428" s="368"/>
      <c r="QA428" s="368"/>
      <c r="QB428" s="368"/>
      <c r="QC428" s="368"/>
      <c r="QD428" s="368"/>
      <c r="QE428" s="368"/>
      <c r="QF428" s="368"/>
      <c r="QG428" s="368"/>
      <c r="QH428" s="368"/>
      <c r="QI428" s="368"/>
      <c r="QJ428" s="368"/>
      <c r="QK428" s="368"/>
      <c r="QL428" s="368"/>
      <c r="QM428" s="368"/>
      <c r="QN428" s="368"/>
      <c r="QO428" s="368"/>
      <c r="QP428" s="368"/>
      <c r="QQ428" s="368"/>
      <c r="QR428" s="368"/>
      <c r="QS428" s="368"/>
      <c r="QT428" s="368"/>
      <c r="QU428" s="368"/>
      <c r="QV428" s="368"/>
      <c r="QW428" s="368"/>
      <c r="QX428" s="368"/>
      <c r="QY428" s="368"/>
      <c r="QZ428" s="368"/>
      <c r="RA428" s="368"/>
      <c r="RB428" s="368"/>
      <c r="RC428" s="368"/>
      <c r="RD428" s="368"/>
      <c r="RE428" s="368"/>
      <c r="RF428" s="368"/>
      <c r="RG428" s="368"/>
      <c r="RH428" s="368"/>
      <c r="RI428" s="368"/>
      <c r="RJ428" s="368"/>
      <c r="RK428" s="368"/>
      <c r="RL428" s="368"/>
      <c r="RM428" s="368"/>
      <c r="RN428" s="368"/>
      <c r="RO428" s="368"/>
      <c r="RP428" s="368"/>
      <c r="RQ428" s="368"/>
      <c r="RR428" s="368"/>
      <c r="RS428" s="368"/>
      <c r="RT428" s="368"/>
      <c r="RU428" s="368"/>
      <c r="RV428" s="368"/>
      <c r="RW428" s="368"/>
      <c r="RX428" s="368"/>
      <c r="RY428" s="368"/>
      <c r="RZ428" s="368"/>
      <c r="SA428" s="368"/>
      <c r="SB428" s="368"/>
      <c r="SC428" s="368"/>
      <c r="SD428" s="368"/>
      <c r="SE428" s="368"/>
      <c r="SF428" s="368"/>
      <c r="SG428" s="368"/>
    </row>
    <row r="429" spans="1:501">
      <c r="A429" s="368"/>
      <c r="B429" s="368"/>
      <c r="C429" s="368"/>
      <c r="D429" s="368"/>
      <c r="E429" s="368"/>
      <c r="F429" s="368"/>
      <c r="G429" s="368"/>
      <c r="H429" s="368"/>
      <c r="I429" s="368"/>
      <c r="J429" s="368"/>
      <c r="K429" s="368"/>
      <c r="L429" s="368"/>
      <c r="M429" s="368"/>
      <c r="N429" s="368"/>
      <c r="O429" s="385"/>
      <c r="P429" s="368"/>
      <c r="Q429" s="368"/>
      <c r="R429" s="368"/>
      <c r="S429" s="368"/>
      <c r="T429" s="368"/>
      <c r="U429" s="368"/>
      <c r="V429" s="368"/>
      <c r="W429" s="368"/>
      <c r="X429" s="368"/>
      <c r="Y429" s="368"/>
      <c r="Z429" s="368"/>
      <c r="AA429" s="368"/>
      <c r="AB429" s="368"/>
      <c r="AC429" s="368"/>
      <c r="AD429" s="368"/>
      <c r="AE429" s="368"/>
      <c r="AF429" s="368"/>
      <c r="AG429" s="368"/>
      <c r="AH429" s="98" t="s">
        <v>397</v>
      </c>
      <c r="AI429" s="98" t="s">
        <v>397</v>
      </c>
      <c r="AJ429" s="98" t="s">
        <v>397</v>
      </c>
      <c r="AK429" s="98" t="s">
        <v>397</v>
      </c>
      <c r="AL429" s="98" t="s">
        <v>397</v>
      </c>
      <c r="AM429" s="98" t="s">
        <v>397</v>
      </c>
      <c r="AN429" s="98" t="s">
        <v>397</v>
      </c>
      <c r="AO429" s="98" t="s">
        <v>397</v>
      </c>
      <c r="AP429" s="98" t="s">
        <v>397</v>
      </c>
      <c r="AQ429" s="98" t="s">
        <v>397</v>
      </c>
      <c r="AR429" s="98" t="s">
        <v>397</v>
      </c>
      <c r="AS429" s="98" t="s">
        <v>397</v>
      </c>
      <c r="AT429" s="98" t="s">
        <v>397</v>
      </c>
      <c r="AU429" s="98" t="s">
        <v>397</v>
      </c>
      <c r="AV429" s="98" t="s">
        <v>397</v>
      </c>
      <c r="AW429" s="98" t="s">
        <v>397</v>
      </c>
      <c r="AX429" s="98" t="s">
        <v>397</v>
      </c>
      <c r="AY429" s="98" t="s">
        <v>397</v>
      </c>
      <c r="AZ429" s="98" t="s">
        <v>397</v>
      </c>
      <c r="BA429" s="98" t="s">
        <v>397</v>
      </c>
      <c r="BB429" s="98" t="s">
        <v>397</v>
      </c>
      <c r="BC429" s="98" t="s">
        <v>397</v>
      </c>
      <c r="BD429" s="98" t="s">
        <v>397</v>
      </c>
      <c r="BE429" s="98" t="s">
        <v>397</v>
      </c>
      <c r="BF429" s="98" t="s">
        <v>397</v>
      </c>
      <c r="BG429" s="98" t="s">
        <v>397</v>
      </c>
      <c r="BH429" s="98" t="s">
        <v>397</v>
      </c>
      <c r="BI429" s="98" t="s">
        <v>397</v>
      </c>
      <c r="BJ429" s="98" t="s">
        <v>397</v>
      </c>
      <c r="BK429" s="98" t="s">
        <v>397</v>
      </c>
      <c r="BL429" s="98" t="s">
        <v>397</v>
      </c>
      <c r="BM429" s="98" t="s">
        <v>397</v>
      </c>
      <c r="BN429" s="98" t="s">
        <v>397</v>
      </c>
      <c r="BO429" s="98" t="s">
        <v>397</v>
      </c>
      <c r="BP429" s="98" t="s">
        <v>397</v>
      </c>
      <c r="BQ429" s="98" t="s">
        <v>397</v>
      </c>
      <c r="BR429" s="98" t="s">
        <v>397</v>
      </c>
      <c r="BS429" s="98" t="s">
        <v>397</v>
      </c>
      <c r="BT429" s="98" t="s">
        <v>397</v>
      </c>
      <c r="BU429" s="98" t="s">
        <v>397</v>
      </c>
      <c r="BV429" s="98" t="s">
        <v>397</v>
      </c>
      <c r="BW429" s="98" t="s">
        <v>397</v>
      </c>
      <c r="BX429" s="98" t="s">
        <v>397</v>
      </c>
      <c r="BY429" s="98" t="s">
        <v>397</v>
      </c>
      <c r="BZ429" s="98" t="s">
        <v>397</v>
      </c>
      <c r="CA429" s="98"/>
      <c r="CB429" s="98"/>
      <c r="CC429" s="98"/>
      <c r="CD429" s="98"/>
      <c r="CE429" s="98"/>
      <c r="CF429" s="98"/>
      <c r="CG429" s="98"/>
      <c r="CH429" s="98"/>
      <c r="CI429" s="98"/>
      <c r="CJ429" s="98"/>
      <c r="CK429" s="98"/>
      <c r="CL429" s="98"/>
      <c r="CM429" s="98"/>
      <c r="CN429" s="98"/>
      <c r="CO429" s="98"/>
      <c r="CP429" s="98"/>
      <c r="CQ429" s="98"/>
      <c r="CR429" s="98"/>
      <c r="CS429" s="98"/>
      <c r="CT429" s="98"/>
      <c r="CU429" s="98"/>
      <c r="CV429" s="98"/>
      <c r="CW429" s="98"/>
      <c r="CX429" s="98"/>
      <c r="CY429" s="98"/>
      <c r="CZ429" s="98"/>
      <c r="DA429" s="98"/>
      <c r="DB429" s="98"/>
      <c r="DV429" s="368"/>
      <c r="DW429" s="368"/>
      <c r="DX429" s="368"/>
      <c r="DY429" s="368"/>
      <c r="DZ429" s="368"/>
      <c r="EA429" s="368"/>
      <c r="EB429" s="368"/>
      <c r="EC429" s="368"/>
      <c r="ED429" s="368"/>
      <c r="EE429" s="368"/>
      <c r="EF429" s="368"/>
      <c r="EG429" s="368"/>
      <c r="EH429" s="368"/>
      <c r="EI429" s="368"/>
      <c r="EJ429" s="368"/>
      <c r="EK429" s="368"/>
      <c r="EL429" s="368"/>
      <c r="EM429" s="368"/>
      <c r="EN429" s="368"/>
      <c r="EO429" s="368"/>
      <c r="EP429" s="368"/>
      <c r="EQ429" s="368"/>
      <c r="ER429" s="368"/>
      <c r="ES429" s="368"/>
      <c r="ET429" s="368"/>
      <c r="EU429" s="368"/>
      <c r="EV429" s="368"/>
      <c r="EW429" s="368"/>
      <c r="EX429" s="368"/>
      <c r="EY429" s="368"/>
      <c r="EZ429" s="368"/>
      <c r="FA429" s="368"/>
      <c r="FB429" s="368"/>
      <c r="FC429" s="368"/>
      <c r="FD429" s="368"/>
      <c r="FE429" s="368"/>
      <c r="FF429" s="368"/>
      <c r="FG429" s="368"/>
      <c r="FH429" s="368"/>
      <c r="FI429" s="368"/>
      <c r="FJ429" s="368"/>
      <c r="FK429" s="368"/>
      <c r="FL429" s="368"/>
      <c r="FM429" s="368"/>
      <c r="FN429" s="368"/>
      <c r="FO429" s="368"/>
      <c r="FP429" s="368"/>
      <c r="FQ429" s="368"/>
      <c r="FR429" s="368"/>
      <c r="FS429" s="368"/>
      <c r="FT429" s="368"/>
      <c r="FU429" s="368"/>
      <c r="FV429" s="368"/>
      <c r="FW429" s="368"/>
      <c r="FX429" s="368"/>
      <c r="FY429" s="368"/>
      <c r="FZ429" s="368"/>
      <c r="GA429" s="368"/>
      <c r="GB429" s="368"/>
      <c r="GC429" s="368"/>
      <c r="GD429" s="368"/>
      <c r="GE429" s="368"/>
      <c r="GF429" s="368"/>
      <c r="GG429" s="368"/>
      <c r="GH429" s="368"/>
      <c r="GI429" s="368"/>
      <c r="GJ429" s="368"/>
      <c r="GK429" s="368"/>
      <c r="GL429" s="368"/>
      <c r="GM429" s="368"/>
      <c r="GN429" s="368"/>
      <c r="GO429" s="368"/>
      <c r="GP429" s="368"/>
      <c r="GQ429" s="368"/>
      <c r="GR429" s="368"/>
      <c r="GS429" s="368"/>
      <c r="GT429" s="368"/>
      <c r="GU429" s="368"/>
      <c r="GV429" s="368"/>
      <c r="GW429" s="368"/>
      <c r="GX429" s="368"/>
      <c r="GY429" s="368"/>
      <c r="GZ429" s="368"/>
      <c r="HA429" s="368"/>
      <c r="HB429" s="368"/>
      <c r="HC429" s="368"/>
      <c r="HD429" s="368"/>
      <c r="HE429" s="368"/>
      <c r="HF429" s="368"/>
      <c r="HG429" s="368"/>
      <c r="HH429" s="368"/>
      <c r="HI429" s="368"/>
      <c r="HJ429" s="368"/>
      <c r="HK429" s="368"/>
      <c r="HL429" s="368"/>
      <c r="HM429" s="368"/>
      <c r="HN429" s="368"/>
      <c r="HO429" s="368"/>
      <c r="HP429" s="368"/>
      <c r="HQ429" s="368"/>
      <c r="HR429" s="368"/>
      <c r="HS429" s="368"/>
      <c r="HT429" s="368"/>
      <c r="HU429" s="368"/>
      <c r="HV429" s="368"/>
      <c r="HW429" s="368"/>
      <c r="HX429" s="368"/>
      <c r="HY429" s="368"/>
      <c r="HZ429" s="368"/>
      <c r="IA429" s="368"/>
      <c r="IB429" s="368"/>
      <c r="IC429" s="368"/>
      <c r="ID429" s="368"/>
      <c r="IE429" s="368"/>
      <c r="IF429" s="368"/>
      <c r="IG429" s="368"/>
      <c r="IH429" s="368"/>
      <c r="II429" s="368"/>
      <c r="IJ429" s="368"/>
      <c r="IK429" s="368"/>
      <c r="IL429" s="368"/>
      <c r="IM429" s="368"/>
      <c r="IN429" s="368"/>
      <c r="IO429" s="368"/>
      <c r="IP429" s="368"/>
      <c r="IQ429" s="368"/>
      <c r="IR429" s="368"/>
      <c r="IS429" s="368"/>
      <c r="IT429" s="368"/>
      <c r="IU429" s="368"/>
      <c r="IV429" s="368"/>
      <c r="IW429" s="368"/>
      <c r="IX429" s="368"/>
      <c r="IY429" s="368"/>
      <c r="IZ429" s="368"/>
      <c r="JA429" s="368"/>
      <c r="JB429" s="368"/>
      <c r="JC429" s="368"/>
      <c r="JD429" s="368"/>
      <c r="JE429" s="368"/>
      <c r="JF429" s="368"/>
      <c r="JG429" s="368"/>
      <c r="JH429" s="368"/>
      <c r="JI429" s="368"/>
      <c r="JJ429" s="368"/>
      <c r="JK429" s="368"/>
      <c r="JL429" s="368"/>
      <c r="JM429" s="368"/>
      <c r="JN429" s="368"/>
      <c r="JO429" s="368"/>
      <c r="JP429" s="368"/>
      <c r="JQ429" s="368"/>
      <c r="JR429" s="368"/>
      <c r="JS429" s="368"/>
      <c r="JT429" s="368"/>
      <c r="JU429" s="368"/>
      <c r="JV429" s="368"/>
      <c r="JW429" s="368"/>
      <c r="JX429" s="368"/>
      <c r="JY429" s="368"/>
      <c r="JZ429" s="368"/>
      <c r="KA429" s="368"/>
      <c r="KB429" s="368"/>
      <c r="KC429" s="368"/>
      <c r="KD429" s="368"/>
      <c r="KE429" s="368"/>
      <c r="KF429" s="368"/>
      <c r="KG429" s="368"/>
      <c r="KH429" s="368"/>
      <c r="KI429" s="368"/>
      <c r="KJ429" s="368"/>
      <c r="KK429" s="368"/>
      <c r="KL429" s="368"/>
      <c r="KM429" s="368"/>
      <c r="KN429" s="368"/>
      <c r="KO429" s="368"/>
      <c r="KP429" s="368"/>
      <c r="KQ429" s="368"/>
      <c r="KR429" s="368"/>
      <c r="KS429" s="368"/>
      <c r="KT429" s="368"/>
      <c r="KU429" s="368"/>
      <c r="KV429" s="368"/>
      <c r="KW429" s="368"/>
      <c r="KX429" s="368"/>
      <c r="LH429" s="368"/>
      <c r="LI429" s="368"/>
      <c r="LJ429" s="368"/>
      <c r="LK429" s="368"/>
      <c r="LL429" s="368"/>
      <c r="LM429" s="368"/>
      <c r="LN429" s="368"/>
      <c r="LO429" s="368"/>
      <c r="LP429" s="368"/>
      <c r="LQ429" s="368"/>
      <c r="LR429" s="368"/>
      <c r="LS429" s="368"/>
      <c r="LT429" s="368"/>
      <c r="LU429" s="368"/>
      <c r="LV429" s="368"/>
      <c r="LW429" s="368"/>
      <c r="LX429" s="368"/>
      <c r="LY429" s="368"/>
      <c r="LZ429" s="368"/>
      <c r="MA429" s="368"/>
      <c r="MB429" s="368"/>
      <c r="MC429" s="368"/>
      <c r="MD429" s="368"/>
      <c r="ME429" s="368"/>
      <c r="MF429" s="368"/>
      <c r="MG429" s="368"/>
      <c r="MH429" s="368"/>
      <c r="MI429" s="368"/>
      <c r="MJ429" s="368"/>
      <c r="MK429" s="368"/>
      <c r="ML429" s="368"/>
      <c r="MM429" s="368"/>
      <c r="MN429" s="368"/>
      <c r="MO429" s="368"/>
      <c r="MP429" s="368"/>
      <c r="MQ429" s="368"/>
      <c r="MR429" s="368"/>
      <c r="MS429" s="368"/>
      <c r="MT429" s="368"/>
      <c r="MU429" s="368"/>
      <c r="MV429" s="368"/>
      <c r="MW429" s="368"/>
      <c r="MX429" s="368"/>
      <c r="MY429" s="368"/>
      <c r="MZ429" s="368"/>
      <c r="NA429" s="368"/>
      <c r="NB429" s="368"/>
      <c r="NC429" s="368"/>
      <c r="ND429" s="368"/>
      <c r="NE429" s="368"/>
      <c r="NF429" s="368"/>
      <c r="NG429" s="368"/>
      <c r="NH429" s="368"/>
      <c r="NI429" s="368"/>
      <c r="NJ429" s="368"/>
      <c r="NK429" s="368"/>
      <c r="NL429" s="368"/>
      <c r="NM429" s="368"/>
      <c r="NN429" s="368"/>
      <c r="NO429" s="368"/>
      <c r="NP429" s="368"/>
      <c r="NQ429" s="368"/>
      <c r="NR429" s="368"/>
      <c r="NS429" s="368"/>
      <c r="NT429" s="368"/>
      <c r="NU429" s="368"/>
      <c r="NV429" s="368"/>
      <c r="NW429" s="368"/>
      <c r="NX429" s="368"/>
      <c r="NY429" s="368"/>
      <c r="NZ429" s="368"/>
      <c r="OA429" s="368"/>
      <c r="OB429" s="368"/>
      <c r="OC429" s="368"/>
      <c r="OD429" s="368"/>
      <c r="OE429" s="368"/>
      <c r="OF429" s="368"/>
      <c r="OG429" s="368"/>
      <c r="OH429" s="368"/>
      <c r="OI429" s="368"/>
      <c r="OJ429" s="368"/>
      <c r="OK429" s="368"/>
      <c r="OL429" s="368"/>
      <c r="OM429" s="368"/>
      <c r="ON429" s="368"/>
      <c r="OO429" s="368"/>
      <c r="OP429" s="368"/>
      <c r="OQ429" s="368"/>
      <c r="OR429" s="368"/>
      <c r="OS429" s="368"/>
      <c r="OT429" s="368"/>
      <c r="OU429" s="368"/>
      <c r="OV429" s="368"/>
      <c r="OW429" s="368"/>
      <c r="OX429" s="368"/>
      <c r="OY429" s="368"/>
      <c r="OZ429" s="368"/>
      <c r="PA429" s="368"/>
      <c r="PB429" s="368"/>
      <c r="PC429" s="368"/>
      <c r="PD429" s="368"/>
      <c r="PE429" s="368"/>
      <c r="PF429" s="368"/>
      <c r="PG429" s="368"/>
      <c r="PH429" s="368"/>
      <c r="PI429" s="368"/>
      <c r="PJ429" s="368"/>
      <c r="PK429" s="368"/>
      <c r="PL429" s="368"/>
      <c r="PM429" s="368"/>
      <c r="PN429" s="368"/>
      <c r="PO429" s="368"/>
      <c r="PP429" s="368"/>
      <c r="PQ429" s="368"/>
      <c r="PR429" s="368"/>
      <c r="PS429" s="368"/>
      <c r="PT429" s="368"/>
      <c r="PU429" s="368"/>
      <c r="PV429" s="368"/>
      <c r="PW429" s="368"/>
      <c r="PX429" s="368"/>
      <c r="PY429" s="368"/>
      <c r="PZ429" s="368"/>
      <c r="QA429" s="368"/>
      <c r="QB429" s="368"/>
      <c r="QC429" s="368"/>
      <c r="QD429" s="368"/>
      <c r="QE429" s="368"/>
      <c r="QF429" s="368"/>
      <c r="QG429" s="368"/>
      <c r="QH429" s="368"/>
      <c r="QI429" s="368"/>
      <c r="QJ429" s="368"/>
      <c r="QK429" s="368"/>
      <c r="QL429" s="368"/>
      <c r="QM429" s="368"/>
      <c r="QN429" s="368"/>
      <c r="QO429" s="368"/>
      <c r="QP429" s="368"/>
      <c r="QQ429" s="368"/>
      <c r="QR429" s="368"/>
      <c r="QS429" s="368"/>
      <c r="QT429" s="368"/>
      <c r="QU429" s="368"/>
      <c r="QV429" s="368"/>
      <c r="QW429" s="368"/>
      <c r="QX429" s="368"/>
      <c r="QY429" s="368"/>
      <c r="QZ429" s="368"/>
      <c r="RA429" s="368"/>
      <c r="RB429" s="368"/>
      <c r="RC429" s="368"/>
      <c r="RD429" s="368"/>
      <c r="RE429" s="368"/>
      <c r="RF429" s="368"/>
      <c r="RG429" s="368"/>
      <c r="RH429" s="368"/>
      <c r="RI429" s="368"/>
      <c r="RJ429" s="368"/>
      <c r="RK429" s="368"/>
      <c r="RL429" s="368"/>
      <c r="RM429" s="368"/>
      <c r="RN429" s="368"/>
      <c r="RO429" s="368"/>
      <c r="RP429" s="368"/>
      <c r="RQ429" s="368"/>
      <c r="RR429" s="368"/>
      <c r="RS429" s="368"/>
      <c r="RT429" s="368"/>
      <c r="RU429" s="368"/>
      <c r="RV429" s="368"/>
      <c r="RW429" s="368"/>
      <c r="RX429" s="368"/>
      <c r="RY429" s="368"/>
      <c r="RZ429" s="368"/>
      <c r="SA429" s="368"/>
      <c r="SB429" s="368"/>
      <c r="SC429" s="368"/>
      <c r="SD429" s="368"/>
      <c r="SE429" s="368"/>
      <c r="SF429" s="368"/>
      <c r="SG429" s="368"/>
    </row>
    <row r="430" spans="1:501">
      <c r="A430" s="368"/>
      <c r="B430" s="368"/>
      <c r="C430" s="368"/>
      <c r="D430" s="368"/>
      <c r="E430" s="368"/>
      <c r="F430" s="368"/>
      <c r="G430" s="368"/>
      <c r="H430" s="368"/>
      <c r="I430" s="368"/>
      <c r="J430" s="368"/>
      <c r="K430" s="368"/>
      <c r="L430" s="368"/>
      <c r="M430" s="368"/>
      <c r="N430" s="368"/>
      <c r="O430" s="385"/>
      <c r="P430" s="368"/>
      <c r="Q430" s="368"/>
      <c r="R430" s="368"/>
      <c r="S430" s="368"/>
      <c r="T430" s="368"/>
      <c r="U430" s="368"/>
      <c r="V430" s="368"/>
      <c r="W430" s="368"/>
      <c r="X430" s="368"/>
      <c r="Y430" s="368"/>
      <c r="Z430" s="368"/>
      <c r="AA430" s="368"/>
      <c r="AB430" s="368"/>
      <c r="AC430" s="368"/>
      <c r="AD430" s="368"/>
      <c r="AE430" s="368"/>
      <c r="AF430" s="368"/>
      <c r="AG430" s="368"/>
      <c r="AH430" s="98" t="s">
        <v>397</v>
      </c>
      <c r="AI430" s="98" t="s">
        <v>397</v>
      </c>
      <c r="AJ430" s="98" t="s">
        <v>397</v>
      </c>
      <c r="AK430" s="98" t="s">
        <v>397</v>
      </c>
      <c r="AL430" s="98" t="s">
        <v>397</v>
      </c>
      <c r="AM430" s="98" t="s">
        <v>397</v>
      </c>
      <c r="AN430" s="98" t="s">
        <v>397</v>
      </c>
      <c r="AO430" s="98" t="s">
        <v>397</v>
      </c>
      <c r="AP430" s="98" t="s">
        <v>397</v>
      </c>
      <c r="AQ430" s="98" t="s">
        <v>397</v>
      </c>
      <c r="AR430" s="98" t="s">
        <v>397</v>
      </c>
      <c r="AS430" s="98" t="s">
        <v>397</v>
      </c>
      <c r="AT430" s="98" t="s">
        <v>397</v>
      </c>
      <c r="AU430" s="98" t="s">
        <v>397</v>
      </c>
      <c r="AV430" s="98" t="s">
        <v>397</v>
      </c>
      <c r="AW430" s="98" t="s">
        <v>397</v>
      </c>
      <c r="AX430" s="98" t="s">
        <v>397</v>
      </c>
      <c r="AY430" s="98" t="s">
        <v>397</v>
      </c>
      <c r="AZ430" s="98" t="s">
        <v>397</v>
      </c>
      <c r="BA430" s="98" t="s">
        <v>397</v>
      </c>
      <c r="BB430" s="98" t="s">
        <v>397</v>
      </c>
      <c r="BC430" s="98" t="s">
        <v>397</v>
      </c>
      <c r="BD430" s="98" t="s">
        <v>397</v>
      </c>
      <c r="BE430" s="98" t="s">
        <v>397</v>
      </c>
      <c r="BF430" s="98" t="s">
        <v>397</v>
      </c>
      <c r="BG430" s="98" t="s">
        <v>397</v>
      </c>
      <c r="BH430" s="98" t="s">
        <v>397</v>
      </c>
      <c r="BI430" s="98" t="s">
        <v>397</v>
      </c>
      <c r="BJ430" s="98" t="s">
        <v>397</v>
      </c>
      <c r="BK430" s="98" t="s">
        <v>397</v>
      </c>
      <c r="BL430" s="98" t="s">
        <v>397</v>
      </c>
      <c r="BM430" s="98" t="s">
        <v>397</v>
      </c>
      <c r="BN430" s="98" t="s">
        <v>397</v>
      </c>
      <c r="BO430" s="98" t="s">
        <v>397</v>
      </c>
      <c r="BP430" s="98" t="s">
        <v>397</v>
      </c>
      <c r="BQ430" s="98" t="s">
        <v>397</v>
      </c>
      <c r="BR430" s="98" t="s">
        <v>397</v>
      </c>
      <c r="BS430" s="98" t="s">
        <v>397</v>
      </c>
      <c r="BT430" s="98" t="s">
        <v>397</v>
      </c>
      <c r="BU430" s="98" t="s">
        <v>397</v>
      </c>
      <c r="BV430" s="98" t="s">
        <v>397</v>
      </c>
      <c r="BW430" s="98" t="s">
        <v>397</v>
      </c>
      <c r="BX430" s="98" t="s">
        <v>397</v>
      </c>
      <c r="BY430" s="98" t="s">
        <v>397</v>
      </c>
      <c r="BZ430" s="98" t="s">
        <v>397</v>
      </c>
      <c r="CA430" s="98"/>
      <c r="CB430" s="98"/>
      <c r="CC430" s="98"/>
      <c r="CD430" s="98"/>
      <c r="CE430" s="98"/>
      <c r="CF430" s="98"/>
      <c r="CG430" s="98"/>
      <c r="CH430" s="98"/>
      <c r="CI430" s="98"/>
      <c r="CJ430" s="98"/>
      <c r="CK430" s="98"/>
      <c r="CL430" s="98"/>
      <c r="CM430" s="98"/>
      <c r="CN430" s="98"/>
      <c r="CO430" s="98"/>
      <c r="CP430" s="98"/>
      <c r="CQ430" s="98"/>
      <c r="CR430" s="98"/>
      <c r="CS430" s="98"/>
      <c r="CT430" s="98"/>
      <c r="CU430" s="98"/>
      <c r="CV430" s="98"/>
      <c r="CW430" s="98"/>
      <c r="CX430" s="98"/>
      <c r="CY430" s="98"/>
      <c r="CZ430" s="98"/>
      <c r="DA430" s="98"/>
      <c r="DB430" s="98"/>
      <c r="DV430" s="368"/>
      <c r="DW430" s="368"/>
      <c r="DX430" s="368"/>
      <c r="DY430" s="368"/>
      <c r="DZ430" s="368"/>
      <c r="EA430" s="368"/>
      <c r="EB430" s="368"/>
      <c r="EC430" s="368"/>
      <c r="ED430" s="368"/>
      <c r="EE430" s="368"/>
      <c r="EF430" s="368"/>
      <c r="EG430" s="368"/>
      <c r="EH430" s="368"/>
      <c r="EI430" s="368"/>
      <c r="EJ430" s="368"/>
      <c r="EK430" s="368"/>
      <c r="EL430" s="368"/>
      <c r="EM430" s="368"/>
      <c r="EN430" s="368"/>
      <c r="EO430" s="368"/>
      <c r="EP430" s="368"/>
      <c r="EQ430" s="368"/>
      <c r="ER430" s="368"/>
      <c r="ES430" s="368"/>
      <c r="ET430" s="368"/>
      <c r="EU430" s="368"/>
      <c r="EV430" s="368"/>
      <c r="EW430" s="368"/>
      <c r="EX430" s="368"/>
      <c r="EY430" s="368"/>
      <c r="EZ430" s="368"/>
      <c r="FA430" s="368"/>
      <c r="FB430" s="368"/>
      <c r="FC430" s="368"/>
      <c r="FD430" s="368"/>
      <c r="FE430" s="368"/>
      <c r="FF430" s="368"/>
      <c r="FG430" s="368"/>
      <c r="FH430" s="368"/>
      <c r="FI430" s="368"/>
      <c r="FJ430" s="368"/>
      <c r="FK430" s="368"/>
      <c r="FL430" s="368"/>
      <c r="FM430" s="368"/>
      <c r="FN430" s="368"/>
      <c r="FO430" s="368"/>
      <c r="FP430" s="368"/>
      <c r="FQ430" s="368"/>
      <c r="FR430" s="368"/>
      <c r="FS430" s="368"/>
      <c r="FT430" s="368"/>
      <c r="FU430" s="368"/>
      <c r="FV430" s="368"/>
      <c r="FW430" s="368"/>
      <c r="FX430" s="368"/>
      <c r="FY430" s="368"/>
      <c r="FZ430" s="368"/>
      <c r="GA430" s="368"/>
      <c r="GB430" s="368"/>
      <c r="GC430" s="368"/>
      <c r="GD430" s="368"/>
      <c r="GE430" s="368"/>
      <c r="GF430" s="368"/>
      <c r="GG430" s="368"/>
      <c r="GH430" s="368"/>
      <c r="GI430" s="368"/>
      <c r="GJ430" s="368"/>
      <c r="GK430" s="368"/>
      <c r="GL430" s="368"/>
      <c r="GM430" s="368"/>
      <c r="GN430" s="368"/>
      <c r="GO430" s="368"/>
      <c r="GP430" s="368"/>
      <c r="GQ430" s="368"/>
      <c r="GR430" s="368"/>
      <c r="GS430" s="368"/>
      <c r="GT430" s="368"/>
      <c r="GU430" s="368"/>
      <c r="GV430" s="368"/>
      <c r="GW430" s="368"/>
      <c r="GX430" s="368"/>
      <c r="GY430" s="368"/>
      <c r="GZ430" s="368"/>
      <c r="HA430" s="368"/>
      <c r="HB430" s="368"/>
      <c r="HC430" s="368"/>
      <c r="HD430" s="368"/>
      <c r="HE430" s="368"/>
      <c r="HF430" s="368"/>
      <c r="HG430" s="368"/>
      <c r="HH430" s="368"/>
      <c r="HI430" s="368"/>
      <c r="HJ430" s="368"/>
      <c r="HK430" s="368"/>
      <c r="HL430" s="368"/>
      <c r="HM430" s="368"/>
      <c r="HN430" s="368"/>
      <c r="HO430" s="368"/>
      <c r="HP430" s="368"/>
      <c r="HQ430" s="368"/>
      <c r="HR430" s="368"/>
      <c r="HS430" s="368"/>
      <c r="HT430" s="368"/>
      <c r="HU430" s="368"/>
      <c r="HV430" s="368"/>
      <c r="HW430" s="368"/>
      <c r="HX430" s="368"/>
      <c r="HY430" s="368"/>
      <c r="HZ430" s="368"/>
      <c r="IA430" s="368"/>
      <c r="IB430" s="368"/>
      <c r="IC430" s="368"/>
      <c r="ID430" s="368"/>
      <c r="IE430" s="368"/>
      <c r="IF430" s="368"/>
      <c r="IG430" s="368"/>
      <c r="IH430" s="368"/>
      <c r="II430" s="368"/>
      <c r="IJ430" s="368"/>
      <c r="IK430" s="368"/>
      <c r="IL430" s="368"/>
      <c r="IM430" s="368"/>
      <c r="IN430" s="368"/>
      <c r="IO430" s="368"/>
      <c r="IP430" s="368"/>
      <c r="IQ430" s="368"/>
      <c r="IR430" s="368"/>
      <c r="IS430" s="368"/>
      <c r="IT430" s="368"/>
      <c r="IU430" s="368"/>
      <c r="IV430" s="368"/>
      <c r="IW430" s="368"/>
      <c r="IX430" s="368"/>
      <c r="IY430" s="368"/>
      <c r="IZ430" s="368"/>
      <c r="JA430" s="368"/>
      <c r="JB430" s="368"/>
      <c r="JC430" s="368"/>
      <c r="JD430" s="368"/>
      <c r="JE430" s="368"/>
      <c r="JF430" s="368"/>
      <c r="JG430" s="368"/>
      <c r="JH430" s="368"/>
      <c r="JI430" s="368"/>
      <c r="JJ430" s="368"/>
      <c r="JK430" s="368"/>
      <c r="JL430" s="368"/>
      <c r="JM430" s="368"/>
      <c r="JN430" s="368"/>
      <c r="JO430" s="368"/>
      <c r="JP430" s="368"/>
      <c r="JQ430" s="368"/>
      <c r="JR430" s="368"/>
      <c r="JS430" s="368"/>
      <c r="JT430" s="368"/>
      <c r="JU430" s="368"/>
      <c r="JV430" s="368"/>
      <c r="JW430" s="368"/>
      <c r="JX430" s="368"/>
      <c r="JY430" s="368"/>
      <c r="JZ430" s="368"/>
      <c r="KA430" s="368"/>
      <c r="KB430" s="368"/>
      <c r="KC430" s="368"/>
      <c r="KD430" s="368"/>
      <c r="KE430" s="368"/>
      <c r="KF430" s="368"/>
      <c r="KG430" s="368"/>
      <c r="KH430" s="368"/>
      <c r="KI430" s="368"/>
      <c r="KJ430" s="368"/>
      <c r="KK430" s="368"/>
      <c r="KL430" s="368"/>
      <c r="KM430" s="368"/>
      <c r="KN430" s="368"/>
      <c r="KO430" s="368"/>
      <c r="KP430" s="368"/>
      <c r="KQ430" s="368"/>
      <c r="KR430" s="368"/>
      <c r="KS430" s="368"/>
      <c r="KT430" s="368"/>
      <c r="KU430" s="368"/>
      <c r="KV430" s="368"/>
      <c r="KW430" s="368"/>
      <c r="KX430" s="368"/>
      <c r="LH430" s="368"/>
      <c r="LI430" s="368"/>
      <c r="LJ430" s="368"/>
      <c r="LK430" s="368"/>
      <c r="LL430" s="368"/>
      <c r="LM430" s="368"/>
      <c r="LN430" s="368"/>
      <c r="LO430" s="368"/>
      <c r="LP430" s="368"/>
      <c r="LQ430" s="368"/>
      <c r="LR430" s="368"/>
      <c r="LS430" s="368"/>
      <c r="LT430" s="368"/>
      <c r="LU430" s="368"/>
      <c r="LV430" s="368"/>
      <c r="LW430" s="368"/>
      <c r="LX430" s="368"/>
      <c r="LY430" s="368"/>
      <c r="LZ430" s="368"/>
      <c r="MA430" s="368"/>
      <c r="MB430" s="368"/>
      <c r="MC430" s="368"/>
      <c r="MD430" s="368"/>
      <c r="ME430" s="368"/>
      <c r="MF430" s="368"/>
      <c r="MG430" s="368"/>
      <c r="MH430" s="368"/>
      <c r="MI430" s="368"/>
      <c r="MJ430" s="368"/>
      <c r="MK430" s="368"/>
      <c r="ML430" s="368"/>
      <c r="MM430" s="368"/>
      <c r="MN430" s="368"/>
      <c r="MO430" s="368"/>
      <c r="MP430" s="368"/>
      <c r="MQ430" s="368"/>
      <c r="MR430" s="368"/>
      <c r="MS430" s="368"/>
      <c r="MT430" s="368"/>
      <c r="MU430" s="368"/>
      <c r="MV430" s="368"/>
      <c r="MW430" s="368"/>
      <c r="MX430" s="368"/>
      <c r="MY430" s="368"/>
      <c r="MZ430" s="368"/>
      <c r="NA430" s="368"/>
      <c r="NB430" s="368"/>
      <c r="NC430" s="368"/>
      <c r="ND430" s="368"/>
      <c r="NE430" s="368"/>
      <c r="NF430" s="368"/>
      <c r="NG430" s="368"/>
      <c r="NH430" s="368"/>
      <c r="NI430" s="368"/>
      <c r="NJ430" s="368"/>
      <c r="NK430" s="368"/>
      <c r="NL430" s="368"/>
      <c r="NM430" s="368"/>
      <c r="NN430" s="368"/>
      <c r="NO430" s="368"/>
      <c r="NP430" s="368"/>
      <c r="NQ430" s="368"/>
      <c r="NR430" s="368"/>
      <c r="NS430" s="368"/>
      <c r="NT430" s="368"/>
      <c r="NU430" s="368"/>
      <c r="NV430" s="368"/>
      <c r="NW430" s="368"/>
      <c r="NX430" s="368"/>
      <c r="NY430" s="368"/>
      <c r="NZ430" s="368"/>
      <c r="OA430" s="368"/>
      <c r="OB430" s="368"/>
      <c r="OC430" s="368"/>
      <c r="OD430" s="368"/>
      <c r="OE430" s="368"/>
      <c r="OF430" s="368"/>
      <c r="OG430" s="368"/>
      <c r="OH430" s="368"/>
      <c r="OI430" s="368"/>
      <c r="OJ430" s="368"/>
      <c r="OK430" s="368"/>
      <c r="OL430" s="368"/>
      <c r="OM430" s="368"/>
      <c r="ON430" s="368"/>
      <c r="OO430" s="368"/>
      <c r="OP430" s="368"/>
      <c r="OQ430" s="368"/>
      <c r="OR430" s="368"/>
      <c r="OS430" s="368"/>
      <c r="OT430" s="368"/>
      <c r="OU430" s="368"/>
      <c r="OV430" s="368"/>
      <c r="OW430" s="368"/>
      <c r="OX430" s="368"/>
      <c r="OY430" s="368"/>
      <c r="OZ430" s="368"/>
      <c r="PA430" s="368"/>
      <c r="PB430" s="368"/>
      <c r="PC430" s="368"/>
      <c r="PD430" s="368"/>
      <c r="PE430" s="368"/>
      <c r="PF430" s="368"/>
      <c r="PG430" s="368"/>
      <c r="PH430" s="368"/>
      <c r="PI430" s="368"/>
      <c r="PJ430" s="368"/>
      <c r="PK430" s="368"/>
      <c r="PL430" s="368"/>
      <c r="PM430" s="368"/>
      <c r="PN430" s="368"/>
      <c r="PO430" s="368"/>
      <c r="PP430" s="368"/>
      <c r="PQ430" s="368"/>
      <c r="PR430" s="368"/>
      <c r="PS430" s="368"/>
      <c r="PT430" s="368"/>
      <c r="PU430" s="368"/>
      <c r="PV430" s="368"/>
      <c r="PW430" s="368"/>
      <c r="PX430" s="368"/>
      <c r="PY430" s="368"/>
      <c r="PZ430" s="368"/>
      <c r="QA430" s="368"/>
      <c r="QB430" s="368"/>
      <c r="QC430" s="368"/>
      <c r="QD430" s="368"/>
      <c r="QE430" s="368"/>
      <c r="QF430" s="368"/>
      <c r="QG430" s="368"/>
      <c r="QH430" s="368"/>
      <c r="QI430" s="368"/>
      <c r="QJ430" s="368"/>
      <c r="QK430" s="368"/>
      <c r="QL430" s="368"/>
      <c r="QM430" s="368"/>
      <c r="QN430" s="368"/>
      <c r="QO430" s="368"/>
      <c r="QP430" s="368"/>
      <c r="QQ430" s="368"/>
      <c r="QR430" s="368"/>
      <c r="QS430" s="368"/>
      <c r="QT430" s="368"/>
      <c r="QU430" s="368"/>
      <c r="QV430" s="368"/>
      <c r="QW430" s="368"/>
      <c r="QX430" s="368"/>
      <c r="QY430" s="368"/>
      <c r="QZ430" s="368"/>
      <c r="RA430" s="368"/>
      <c r="RB430" s="368"/>
      <c r="RC430" s="368"/>
      <c r="RD430" s="368"/>
      <c r="RE430" s="368"/>
      <c r="RF430" s="368"/>
      <c r="RG430" s="368"/>
      <c r="RH430" s="368"/>
      <c r="RI430" s="368"/>
      <c r="RJ430" s="368"/>
      <c r="RK430" s="368"/>
      <c r="RL430" s="368"/>
      <c r="RM430" s="368"/>
      <c r="RN430" s="368"/>
      <c r="RO430" s="368"/>
      <c r="RP430" s="368"/>
      <c r="RQ430" s="368"/>
      <c r="RR430" s="368"/>
      <c r="RS430" s="368"/>
      <c r="RT430" s="368"/>
      <c r="RU430" s="368"/>
      <c r="RV430" s="368"/>
      <c r="RW430" s="368"/>
      <c r="RX430" s="368"/>
      <c r="RY430" s="368"/>
      <c r="RZ430" s="368"/>
      <c r="SA430" s="368"/>
      <c r="SB430" s="368"/>
      <c r="SC430" s="368"/>
      <c r="SD430" s="368"/>
      <c r="SE430" s="368"/>
      <c r="SF430" s="368"/>
      <c r="SG430" s="368"/>
    </row>
    <row r="431" spans="1:501">
      <c r="A431" s="368"/>
      <c r="B431" s="368"/>
      <c r="C431" s="368"/>
      <c r="D431" s="368"/>
      <c r="E431" s="368"/>
      <c r="F431" s="368"/>
      <c r="G431" s="368"/>
      <c r="H431" s="368"/>
      <c r="I431" s="368"/>
      <c r="J431" s="368"/>
      <c r="K431" s="368"/>
      <c r="L431" s="368"/>
      <c r="M431" s="368"/>
      <c r="N431" s="368"/>
      <c r="O431" s="385"/>
      <c r="P431" s="368"/>
      <c r="Q431" s="368"/>
      <c r="R431" s="368"/>
      <c r="S431" s="368"/>
      <c r="T431" s="368"/>
      <c r="U431" s="368"/>
      <c r="V431" s="368"/>
      <c r="W431" s="368"/>
      <c r="X431" s="368"/>
      <c r="Y431" s="368"/>
      <c r="Z431" s="368"/>
      <c r="AA431" s="368"/>
      <c r="AB431" s="368"/>
      <c r="AC431" s="368"/>
      <c r="AD431" s="368"/>
      <c r="AE431" s="368"/>
      <c r="AF431" s="368"/>
      <c r="AG431" s="368"/>
      <c r="AH431" s="98" t="s">
        <v>397</v>
      </c>
      <c r="AI431" s="98" t="s">
        <v>397</v>
      </c>
      <c r="AJ431" s="98" t="s">
        <v>397</v>
      </c>
      <c r="AK431" s="98" t="s">
        <v>397</v>
      </c>
      <c r="AL431" s="98" t="s">
        <v>397</v>
      </c>
      <c r="AM431" s="98" t="s">
        <v>397</v>
      </c>
      <c r="AN431" s="98" t="s">
        <v>397</v>
      </c>
      <c r="AO431" s="98" t="s">
        <v>397</v>
      </c>
      <c r="AP431" s="98" t="s">
        <v>397</v>
      </c>
      <c r="AQ431" s="98" t="s">
        <v>397</v>
      </c>
      <c r="AR431" s="98" t="s">
        <v>397</v>
      </c>
      <c r="AS431" s="98" t="s">
        <v>397</v>
      </c>
      <c r="AT431" s="98" t="s">
        <v>397</v>
      </c>
      <c r="AU431" s="98" t="s">
        <v>397</v>
      </c>
      <c r="AV431" s="98" t="s">
        <v>397</v>
      </c>
      <c r="AW431" s="98" t="s">
        <v>397</v>
      </c>
      <c r="AX431" s="98" t="s">
        <v>397</v>
      </c>
      <c r="AY431" s="98" t="s">
        <v>397</v>
      </c>
      <c r="AZ431" s="98" t="s">
        <v>397</v>
      </c>
      <c r="BA431" s="98" t="s">
        <v>397</v>
      </c>
      <c r="BB431" s="98" t="s">
        <v>397</v>
      </c>
      <c r="BC431" s="98" t="s">
        <v>397</v>
      </c>
      <c r="BD431" s="98" t="s">
        <v>397</v>
      </c>
      <c r="BE431" s="98" t="s">
        <v>397</v>
      </c>
      <c r="BF431" s="98" t="s">
        <v>397</v>
      </c>
      <c r="BG431" s="98" t="s">
        <v>397</v>
      </c>
      <c r="BH431" s="98" t="s">
        <v>397</v>
      </c>
      <c r="BI431" s="98" t="s">
        <v>397</v>
      </c>
      <c r="BJ431" s="98" t="s">
        <v>397</v>
      </c>
      <c r="BK431" s="98" t="s">
        <v>397</v>
      </c>
      <c r="BL431" s="98" t="s">
        <v>397</v>
      </c>
      <c r="BM431" s="98" t="s">
        <v>397</v>
      </c>
      <c r="BN431" s="98" t="s">
        <v>397</v>
      </c>
      <c r="BO431" s="98" t="s">
        <v>397</v>
      </c>
      <c r="BP431" s="98" t="s">
        <v>397</v>
      </c>
      <c r="BQ431" s="98" t="s">
        <v>397</v>
      </c>
      <c r="BR431" s="98" t="s">
        <v>397</v>
      </c>
      <c r="BS431" s="98" t="s">
        <v>397</v>
      </c>
      <c r="BT431" s="98" t="s">
        <v>397</v>
      </c>
      <c r="BU431" s="98" t="s">
        <v>397</v>
      </c>
      <c r="BV431" s="98" t="s">
        <v>397</v>
      </c>
      <c r="BW431" s="98" t="s">
        <v>397</v>
      </c>
      <c r="BX431" s="98" t="s">
        <v>397</v>
      </c>
      <c r="BY431" s="98" t="s">
        <v>397</v>
      </c>
      <c r="BZ431" s="98" t="s">
        <v>397</v>
      </c>
      <c r="CA431" s="98"/>
      <c r="CB431" s="98"/>
      <c r="CC431" s="98"/>
      <c r="CD431" s="98"/>
      <c r="CE431" s="98"/>
      <c r="CF431" s="98"/>
      <c r="CG431" s="98"/>
      <c r="CH431" s="98"/>
      <c r="CI431" s="98"/>
      <c r="CJ431" s="98"/>
      <c r="CK431" s="98"/>
      <c r="CL431" s="98"/>
      <c r="CM431" s="98"/>
      <c r="CN431" s="98"/>
      <c r="CO431" s="98"/>
      <c r="CP431" s="98"/>
      <c r="CQ431" s="98"/>
      <c r="CR431" s="98"/>
      <c r="CS431" s="98"/>
      <c r="CT431" s="98"/>
      <c r="CU431" s="98"/>
      <c r="CV431" s="98"/>
      <c r="CW431" s="98"/>
      <c r="CX431" s="98"/>
      <c r="CY431" s="98"/>
      <c r="CZ431" s="98"/>
      <c r="DA431" s="98"/>
      <c r="DB431" s="98"/>
      <c r="DV431" s="368"/>
      <c r="DW431" s="368"/>
      <c r="DX431" s="368"/>
      <c r="DY431" s="368"/>
      <c r="DZ431" s="368"/>
      <c r="EA431" s="368"/>
      <c r="EB431" s="368"/>
      <c r="EC431" s="368"/>
      <c r="ED431" s="368"/>
      <c r="EE431" s="368"/>
      <c r="EF431" s="368"/>
      <c r="EG431" s="368"/>
      <c r="EH431" s="368"/>
      <c r="EI431" s="368"/>
      <c r="EJ431" s="368"/>
      <c r="EK431" s="368"/>
      <c r="EL431" s="368"/>
      <c r="EM431" s="368"/>
      <c r="EN431" s="368"/>
      <c r="EO431" s="368"/>
      <c r="EP431" s="368"/>
      <c r="EQ431" s="368"/>
      <c r="ER431" s="368"/>
      <c r="ES431" s="368"/>
      <c r="ET431" s="368"/>
      <c r="EU431" s="368"/>
      <c r="EV431" s="368"/>
      <c r="EW431" s="368"/>
      <c r="EX431" s="368"/>
      <c r="EY431" s="368"/>
      <c r="EZ431" s="368"/>
      <c r="FA431" s="368"/>
      <c r="FB431" s="368"/>
      <c r="FC431" s="368"/>
      <c r="FD431" s="368"/>
      <c r="FE431" s="368"/>
      <c r="FF431" s="368"/>
      <c r="FG431" s="368"/>
      <c r="FH431" s="368"/>
      <c r="FI431" s="368"/>
      <c r="FJ431" s="368"/>
      <c r="FK431" s="368"/>
      <c r="FL431" s="368"/>
      <c r="FM431" s="368"/>
      <c r="FN431" s="368"/>
      <c r="FO431" s="368"/>
      <c r="FP431" s="368"/>
      <c r="FQ431" s="368"/>
      <c r="FR431" s="368"/>
      <c r="FS431" s="368"/>
      <c r="FT431" s="368"/>
      <c r="FU431" s="368"/>
      <c r="FV431" s="368"/>
      <c r="FW431" s="368"/>
      <c r="FX431" s="368"/>
      <c r="FY431" s="368"/>
      <c r="FZ431" s="368"/>
      <c r="GA431" s="368"/>
      <c r="GB431" s="368"/>
      <c r="GC431" s="368"/>
      <c r="GD431" s="368"/>
      <c r="GE431" s="368"/>
      <c r="GF431" s="368"/>
      <c r="GG431" s="368"/>
      <c r="GH431" s="368"/>
      <c r="GI431" s="368"/>
      <c r="GJ431" s="368"/>
      <c r="GK431" s="368"/>
      <c r="GL431" s="368"/>
      <c r="GM431" s="368"/>
      <c r="GN431" s="368"/>
      <c r="GO431" s="368"/>
      <c r="GP431" s="368"/>
      <c r="GQ431" s="368"/>
      <c r="GR431" s="368"/>
      <c r="GS431" s="368"/>
      <c r="GT431" s="368"/>
      <c r="GU431" s="368"/>
      <c r="GV431" s="368"/>
      <c r="GW431" s="368"/>
      <c r="GX431" s="368"/>
      <c r="GY431" s="368"/>
      <c r="GZ431" s="368"/>
      <c r="HA431" s="368"/>
      <c r="HB431" s="368"/>
      <c r="HC431" s="368"/>
      <c r="HD431" s="368"/>
      <c r="HE431" s="368"/>
      <c r="HF431" s="368"/>
      <c r="HG431" s="368"/>
      <c r="HH431" s="368"/>
      <c r="HI431" s="368"/>
      <c r="HJ431" s="368"/>
      <c r="HK431" s="368"/>
      <c r="HL431" s="368"/>
      <c r="HM431" s="368"/>
      <c r="HN431" s="368"/>
      <c r="HO431" s="368"/>
      <c r="HP431" s="368"/>
      <c r="HQ431" s="368"/>
      <c r="HR431" s="368"/>
      <c r="HS431" s="368"/>
      <c r="HT431" s="368"/>
      <c r="HU431" s="368"/>
      <c r="HV431" s="368"/>
      <c r="HW431" s="368"/>
      <c r="HX431" s="368"/>
      <c r="HY431" s="368"/>
      <c r="HZ431" s="368"/>
      <c r="IA431" s="368"/>
      <c r="IB431" s="368"/>
      <c r="IC431" s="368"/>
      <c r="ID431" s="368"/>
      <c r="IE431" s="368"/>
      <c r="IF431" s="368"/>
      <c r="IG431" s="368"/>
      <c r="IH431" s="368"/>
      <c r="II431" s="368"/>
      <c r="IJ431" s="368"/>
      <c r="IK431" s="368"/>
      <c r="IL431" s="368"/>
      <c r="IM431" s="368"/>
      <c r="IN431" s="368"/>
      <c r="IO431" s="368"/>
      <c r="IP431" s="368"/>
      <c r="IQ431" s="368"/>
      <c r="IR431" s="368"/>
      <c r="IS431" s="368"/>
      <c r="IT431" s="368"/>
      <c r="IU431" s="368"/>
      <c r="IV431" s="368"/>
      <c r="IW431" s="368"/>
      <c r="IX431" s="368"/>
      <c r="IY431" s="368"/>
      <c r="IZ431" s="368"/>
      <c r="JA431" s="368"/>
      <c r="JB431" s="368"/>
      <c r="JC431" s="368"/>
      <c r="JD431" s="368"/>
      <c r="JE431" s="368"/>
      <c r="JF431" s="368"/>
      <c r="JG431" s="368"/>
      <c r="JH431" s="368"/>
      <c r="JI431" s="368"/>
      <c r="JJ431" s="368"/>
      <c r="JK431" s="368"/>
      <c r="JL431" s="368"/>
      <c r="JM431" s="368"/>
      <c r="JN431" s="368"/>
      <c r="JO431" s="368"/>
      <c r="JP431" s="368"/>
      <c r="JQ431" s="368"/>
      <c r="JR431" s="368"/>
      <c r="JS431" s="368"/>
      <c r="JT431" s="368"/>
      <c r="JU431" s="368"/>
      <c r="JV431" s="368"/>
      <c r="JW431" s="368"/>
      <c r="JX431" s="368"/>
      <c r="JY431" s="368"/>
      <c r="JZ431" s="368"/>
      <c r="KA431" s="368"/>
      <c r="KB431" s="368"/>
      <c r="KC431" s="368"/>
      <c r="KD431" s="368"/>
      <c r="KE431" s="368"/>
      <c r="KF431" s="368"/>
      <c r="KG431" s="368"/>
      <c r="KH431" s="368"/>
      <c r="KI431" s="368"/>
      <c r="KJ431" s="368"/>
      <c r="KK431" s="368"/>
      <c r="KL431" s="368"/>
      <c r="KM431" s="368"/>
      <c r="KN431" s="368"/>
      <c r="KO431" s="368"/>
      <c r="KP431" s="368"/>
      <c r="KQ431" s="368"/>
      <c r="KR431" s="368"/>
      <c r="KS431" s="368"/>
      <c r="KT431" s="368"/>
      <c r="KU431" s="368"/>
      <c r="KV431" s="368"/>
      <c r="KW431" s="368"/>
      <c r="KX431" s="368"/>
      <c r="LH431" s="368"/>
      <c r="LI431" s="368"/>
      <c r="LJ431" s="368"/>
      <c r="LK431" s="368"/>
      <c r="LL431" s="368"/>
      <c r="LM431" s="368"/>
      <c r="LN431" s="368"/>
      <c r="LO431" s="368"/>
      <c r="LP431" s="368"/>
      <c r="LQ431" s="368"/>
      <c r="LR431" s="368"/>
      <c r="LS431" s="368"/>
      <c r="LT431" s="368"/>
      <c r="LU431" s="368"/>
      <c r="LV431" s="368"/>
      <c r="LW431" s="368"/>
      <c r="LX431" s="368"/>
      <c r="LY431" s="368"/>
      <c r="LZ431" s="368"/>
      <c r="MA431" s="368"/>
      <c r="MB431" s="368"/>
      <c r="MC431" s="368"/>
      <c r="MD431" s="368"/>
      <c r="ME431" s="368"/>
      <c r="MF431" s="368"/>
      <c r="MG431" s="368"/>
      <c r="MH431" s="368"/>
      <c r="MI431" s="368"/>
      <c r="MJ431" s="368"/>
      <c r="MK431" s="368"/>
      <c r="ML431" s="368"/>
      <c r="MM431" s="368"/>
      <c r="MN431" s="368"/>
      <c r="MO431" s="368"/>
      <c r="MP431" s="368"/>
      <c r="MQ431" s="368"/>
      <c r="MR431" s="368"/>
      <c r="MS431" s="368"/>
      <c r="MT431" s="368"/>
      <c r="MU431" s="368"/>
      <c r="MV431" s="368"/>
      <c r="MW431" s="368"/>
      <c r="MX431" s="368"/>
      <c r="MY431" s="368"/>
      <c r="MZ431" s="368"/>
      <c r="NA431" s="368"/>
      <c r="NB431" s="368"/>
      <c r="NC431" s="368"/>
      <c r="ND431" s="368"/>
      <c r="NE431" s="368"/>
      <c r="NF431" s="368"/>
      <c r="NG431" s="368"/>
      <c r="NH431" s="368"/>
      <c r="NI431" s="368"/>
      <c r="NJ431" s="368"/>
      <c r="NK431" s="368"/>
      <c r="NL431" s="368"/>
      <c r="NM431" s="368"/>
      <c r="NN431" s="368"/>
      <c r="NO431" s="368"/>
      <c r="NP431" s="368"/>
      <c r="NQ431" s="368"/>
      <c r="NR431" s="368"/>
      <c r="NS431" s="368"/>
      <c r="NT431" s="368"/>
      <c r="NU431" s="368"/>
      <c r="NV431" s="368"/>
      <c r="NW431" s="368"/>
      <c r="NX431" s="368"/>
      <c r="NY431" s="368"/>
      <c r="NZ431" s="368"/>
      <c r="OA431" s="368"/>
      <c r="OB431" s="368"/>
      <c r="OC431" s="368"/>
      <c r="OD431" s="368"/>
      <c r="OE431" s="368"/>
      <c r="OF431" s="368"/>
      <c r="OG431" s="368"/>
      <c r="OH431" s="368"/>
      <c r="OI431" s="368"/>
      <c r="OJ431" s="368"/>
      <c r="OK431" s="368"/>
      <c r="OL431" s="368"/>
      <c r="OM431" s="368"/>
      <c r="ON431" s="368"/>
      <c r="OO431" s="368"/>
      <c r="OP431" s="368"/>
      <c r="OQ431" s="368"/>
      <c r="OR431" s="368"/>
      <c r="OS431" s="368"/>
      <c r="OT431" s="368"/>
      <c r="OU431" s="368"/>
      <c r="OV431" s="368"/>
      <c r="OW431" s="368"/>
      <c r="OX431" s="368"/>
      <c r="OY431" s="368"/>
      <c r="OZ431" s="368"/>
      <c r="PA431" s="368"/>
      <c r="PB431" s="368"/>
      <c r="PC431" s="368"/>
      <c r="PD431" s="368"/>
      <c r="PE431" s="368"/>
      <c r="PF431" s="368"/>
      <c r="PG431" s="368"/>
      <c r="PH431" s="368"/>
      <c r="PI431" s="368"/>
      <c r="PJ431" s="368"/>
      <c r="PK431" s="368"/>
      <c r="PL431" s="368"/>
      <c r="PM431" s="368"/>
      <c r="PN431" s="368"/>
      <c r="PO431" s="368"/>
      <c r="PP431" s="368"/>
      <c r="PQ431" s="368"/>
      <c r="PR431" s="368"/>
      <c r="PS431" s="368"/>
      <c r="PT431" s="368"/>
      <c r="PU431" s="368"/>
      <c r="PV431" s="368"/>
      <c r="PW431" s="368"/>
      <c r="PX431" s="368"/>
      <c r="PY431" s="368"/>
      <c r="PZ431" s="368"/>
      <c r="QA431" s="368"/>
      <c r="QB431" s="368"/>
      <c r="QC431" s="368"/>
      <c r="QD431" s="368"/>
      <c r="QE431" s="368"/>
      <c r="QF431" s="368"/>
      <c r="QG431" s="368"/>
      <c r="QH431" s="368"/>
      <c r="QI431" s="368"/>
      <c r="QJ431" s="368"/>
      <c r="QK431" s="368"/>
      <c r="QL431" s="368"/>
      <c r="QM431" s="368"/>
      <c r="QN431" s="368"/>
      <c r="QO431" s="368"/>
      <c r="QP431" s="368"/>
      <c r="QQ431" s="368"/>
      <c r="QR431" s="368"/>
      <c r="QS431" s="368"/>
      <c r="QT431" s="368"/>
      <c r="QU431" s="368"/>
      <c r="QV431" s="368"/>
      <c r="QW431" s="368"/>
      <c r="QX431" s="368"/>
      <c r="QY431" s="368"/>
      <c r="QZ431" s="368"/>
      <c r="RA431" s="368"/>
      <c r="RB431" s="368"/>
      <c r="RC431" s="368"/>
      <c r="RD431" s="368"/>
      <c r="RE431" s="368"/>
      <c r="RF431" s="368"/>
      <c r="RG431" s="368"/>
      <c r="RH431" s="368"/>
      <c r="RI431" s="368"/>
      <c r="RJ431" s="368"/>
      <c r="RK431" s="368"/>
      <c r="RL431" s="368"/>
      <c r="RM431" s="368"/>
      <c r="RN431" s="368"/>
      <c r="RO431" s="368"/>
      <c r="RP431" s="368"/>
      <c r="RQ431" s="368"/>
      <c r="RR431" s="368"/>
      <c r="RS431" s="368"/>
      <c r="RT431" s="368"/>
      <c r="RU431" s="368"/>
      <c r="RV431" s="368"/>
      <c r="RW431" s="368"/>
      <c r="RX431" s="368"/>
      <c r="RY431" s="368"/>
      <c r="RZ431" s="368"/>
      <c r="SA431" s="368"/>
      <c r="SB431" s="368"/>
      <c r="SC431" s="368"/>
      <c r="SD431" s="368"/>
      <c r="SE431" s="368"/>
      <c r="SF431" s="368"/>
      <c r="SG431" s="368"/>
    </row>
    <row r="432" spans="1:501">
      <c r="A432" s="368"/>
      <c r="B432" s="368"/>
      <c r="C432" s="368"/>
      <c r="D432" s="368"/>
      <c r="E432" s="368"/>
      <c r="F432" s="368"/>
      <c r="G432" s="368"/>
      <c r="H432" s="368"/>
      <c r="I432" s="368"/>
      <c r="J432" s="368"/>
      <c r="K432" s="368"/>
      <c r="L432" s="368"/>
      <c r="M432" s="368"/>
      <c r="N432" s="368"/>
      <c r="O432" s="385"/>
      <c r="P432" s="368"/>
      <c r="Q432" s="368"/>
      <c r="R432" s="368"/>
      <c r="S432" s="368"/>
      <c r="T432" s="368"/>
      <c r="U432" s="368"/>
      <c r="V432" s="368"/>
      <c r="W432" s="368"/>
      <c r="X432" s="368"/>
      <c r="Y432" s="368"/>
      <c r="Z432" s="368"/>
      <c r="AA432" s="368"/>
      <c r="AB432" s="368"/>
      <c r="AC432" s="368"/>
      <c r="AD432" s="368"/>
      <c r="AE432" s="368"/>
      <c r="AF432" s="368"/>
      <c r="AG432" s="368"/>
      <c r="AH432" s="98" t="s">
        <v>397</v>
      </c>
      <c r="AI432" s="98" t="s">
        <v>397</v>
      </c>
      <c r="AJ432" s="98" t="s">
        <v>397</v>
      </c>
      <c r="AK432" s="98" t="s">
        <v>397</v>
      </c>
      <c r="AL432" s="98" t="s">
        <v>397</v>
      </c>
      <c r="AM432" s="98" t="s">
        <v>397</v>
      </c>
      <c r="AN432" s="98" t="s">
        <v>397</v>
      </c>
      <c r="AO432" s="98" t="s">
        <v>397</v>
      </c>
      <c r="AP432" s="98" t="s">
        <v>397</v>
      </c>
      <c r="AQ432" s="98" t="s">
        <v>397</v>
      </c>
      <c r="AR432" s="98" t="s">
        <v>397</v>
      </c>
      <c r="AS432" s="98" t="s">
        <v>397</v>
      </c>
      <c r="AT432" s="98" t="s">
        <v>397</v>
      </c>
      <c r="AU432" s="98" t="s">
        <v>397</v>
      </c>
      <c r="AV432" s="98" t="s">
        <v>397</v>
      </c>
      <c r="AW432" s="98" t="s">
        <v>397</v>
      </c>
      <c r="AX432" s="98" t="s">
        <v>397</v>
      </c>
      <c r="AY432" s="98" t="s">
        <v>397</v>
      </c>
      <c r="AZ432" s="98" t="s">
        <v>397</v>
      </c>
      <c r="BA432" s="98" t="s">
        <v>397</v>
      </c>
      <c r="BB432" s="98" t="s">
        <v>397</v>
      </c>
      <c r="BC432" s="98" t="s">
        <v>397</v>
      </c>
      <c r="BD432" s="98" t="s">
        <v>397</v>
      </c>
      <c r="BE432" s="98" t="s">
        <v>397</v>
      </c>
      <c r="BF432" s="98" t="s">
        <v>397</v>
      </c>
      <c r="BG432" s="98" t="s">
        <v>397</v>
      </c>
      <c r="BH432" s="98" t="s">
        <v>397</v>
      </c>
      <c r="BI432" s="98" t="s">
        <v>397</v>
      </c>
      <c r="BJ432" s="98" t="s">
        <v>397</v>
      </c>
      <c r="BK432" s="98" t="s">
        <v>397</v>
      </c>
      <c r="BL432" s="98" t="s">
        <v>397</v>
      </c>
      <c r="BM432" s="98" t="s">
        <v>397</v>
      </c>
      <c r="BN432" s="98" t="s">
        <v>397</v>
      </c>
      <c r="BO432" s="98" t="s">
        <v>397</v>
      </c>
      <c r="BP432" s="98" t="s">
        <v>397</v>
      </c>
      <c r="BQ432" s="98" t="s">
        <v>397</v>
      </c>
      <c r="BR432" s="98" t="s">
        <v>397</v>
      </c>
      <c r="BS432" s="98" t="s">
        <v>397</v>
      </c>
      <c r="BT432" s="98" t="s">
        <v>397</v>
      </c>
      <c r="BU432" s="98" t="s">
        <v>397</v>
      </c>
      <c r="BV432" s="98" t="s">
        <v>397</v>
      </c>
      <c r="BW432" s="98" t="s">
        <v>397</v>
      </c>
      <c r="BX432" s="98" t="s">
        <v>397</v>
      </c>
      <c r="BY432" s="98" t="s">
        <v>397</v>
      </c>
      <c r="BZ432" s="98" t="s">
        <v>397</v>
      </c>
      <c r="CA432" s="98"/>
      <c r="CB432" s="98"/>
      <c r="CC432" s="98"/>
      <c r="CD432" s="98"/>
      <c r="CE432" s="98"/>
      <c r="CF432" s="98"/>
      <c r="CG432" s="98"/>
      <c r="CH432" s="98"/>
      <c r="CI432" s="98"/>
      <c r="CJ432" s="98"/>
      <c r="CK432" s="98"/>
      <c r="CL432" s="98"/>
      <c r="CM432" s="98"/>
      <c r="CN432" s="98"/>
      <c r="CO432" s="98"/>
      <c r="CP432" s="98"/>
      <c r="CQ432" s="98"/>
      <c r="CR432" s="98"/>
      <c r="CS432" s="98"/>
      <c r="CT432" s="98"/>
      <c r="CU432" s="98"/>
      <c r="CV432" s="98"/>
      <c r="CW432" s="98"/>
      <c r="CX432" s="98"/>
      <c r="CY432" s="98"/>
      <c r="CZ432" s="98"/>
      <c r="DA432" s="98"/>
      <c r="DB432" s="98"/>
      <c r="DV432" s="368"/>
      <c r="DW432" s="368"/>
      <c r="DX432" s="368"/>
      <c r="DY432" s="368"/>
      <c r="DZ432" s="368"/>
      <c r="EA432" s="368"/>
      <c r="EB432" s="368"/>
      <c r="EC432" s="368"/>
      <c r="ED432" s="368"/>
      <c r="EE432" s="368"/>
      <c r="EF432" s="368"/>
      <c r="EG432" s="368"/>
      <c r="EH432" s="368"/>
      <c r="EI432" s="368"/>
      <c r="EJ432" s="368"/>
      <c r="EK432" s="368"/>
      <c r="EL432" s="368"/>
      <c r="EM432" s="368"/>
      <c r="EN432" s="368"/>
      <c r="EO432" s="368"/>
      <c r="EP432" s="368"/>
      <c r="EQ432" s="368"/>
      <c r="ER432" s="368"/>
      <c r="ES432" s="368"/>
      <c r="ET432" s="368"/>
      <c r="EU432" s="368"/>
      <c r="EV432" s="368"/>
      <c r="EW432" s="368"/>
      <c r="EX432" s="368"/>
      <c r="EY432" s="368"/>
      <c r="EZ432" s="368"/>
      <c r="FA432" s="368"/>
      <c r="FB432" s="368"/>
      <c r="FC432" s="368"/>
      <c r="FD432" s="368"/>
      <c r="FE432" s="368"/>
      <c r="FF432" s="368"/>
      <c r="FG432" s="368"/>
      <c r="FH432" s="368"/>
      <c r="FI432" s="368"/>
      <c r="FJ432" s="368"/>
      <c r="FK432" s="368"/>
      <c r="FL432" s="368"/>
      <c r="FM432" s="368"/>
      <c r="FN432" s="368"/>
      <c r="FO432" s="368"/>
      <c r="FP432" s="368"/>
      <c r="FQ432" s="368"/>
      <c r="FR432" s="368"/>
      <c r="FS432" s="368"/>
      <c r="FT432" s="368"/>
      <c r="FU432" s="368"/>
      <c r="FV432" s="368"/>
      <c r="FW432" s="368"/>
      <c r="FX432" s="368"/>
      <c r="FY432" s="368"/>
      <c r="FZ432" s="368"/>
      <c r="GA432" s="368"/>
      <c r="GB432" s="368"/>
      <c r="GC432" s="368"/>
      <c r="GD432" s="368"/>
      <c r="GE432" s="368"/>
      <c r="GF432" s="368"/>
      <c r="GG432" s="368"/>
      <c r="GH432" s="368"/>
      <c r="GI432" s="368"/>
      <c r="GJ432" s="368"/>
      <c r="GK432" s="368"/>
      <c r="GL432" s="368"/>
      <c r="GM432" s="368"/>
      <c r="GN432" s="368"/>
      <c r="GO432" s="368"/>
      <c r="GP432" s="368"/>
      <c r="GQ432" s="368"/>
      <c r="GR432" s="368"/>
      <c r="GS432" s="368"/>
      <c r="GT432" s="368"/>
      <c r="GU432" s="368"/>
      <c r="GV432" s="368"/>
      <c r="GW432" s="368"/>
      <c r="GX432" s="368"/>
      <c r="GY432" s="368"/>
      <c r="GZ432" s="368"/>
      <c r="HA432" s="368"/>
      <c r="HB432" s="368"/>
      <c r="HC432" s="368"/>
      <c r="HD432" s="368"/>
      <c r="HE432" s="368"/>
      <c r="HF432" s="368"/>
      <c r="HG432" s="368"/>
      <c r="HH432" s="368"/>
      <c r="HI432" s="368"/>
      <c r="HJ432" s="368"/>
      <c r="HK432" s="368"/>
      <c r="HL432" s="368"/>
      <c r="HM432" s="368"/>
      <c r="HN432" s="368"/>
      <c r="HO432" s="368"/>
      <c r="HP432" s="368"/>
      <c r="HQ432" s="368"/>
      <c r="HR432" s="368"/>
      <c r="HS432" s="368"/>
      <c r="HT432" s="368"/>
      <c r="HU432" s="368"/>
      <c r="HV432" s="368"/>
      <c r="HW432" s="368"/>
      <c r="HX432" s="368"/>
      <c r="HY432" s="368"/>
      <c r="HZ432" s="368"/>
      <c r="IA432" s="368"/>
      <c r="IB432" s="368"/>
      <c r="IC432" s="368"/>
      <c r="ID432" s="368"/>
      <c r="IE432" s="368"/>
      <c r="IF432" s="368"/>
      <c r="IG432" s="368"/>
      <c r="IH432" s="368"/>
      <c r="II432" s="368"/>
      <c r="IJ432" s="368"/>
      <c r="IK432" s="368"/>
      <c r="IL432" s="368"/>
      <c r="IM432" s="368"/>
      <c r="IN432" s="368"/>
      <c r="IO432" s="368"/>
      <c r="IP432" s="368"/>
      <c r="IQ432" s="368"/>
      <c r="IR432" s="368"/>
      <c r="IS432" s="368"/>
      <c r="IT432" s="368"/>
      <c r="IU432" s="368"/>
      <c r="IV432" s="368"/>
      <c r="IW432" s="368"/>
      <c r="IX432" s="368"/>
      <c r="IY432" s="368"/>
      <c r="IZ432" s="368"/>
      <c r="JA432" s="368"/>
      <c r="JB432" s="368"/>
      <c r="JC432" s="368"/>
      <c r="JD432" s="368"/>
      <c r="JE432" s="368"/>
      <c r="JF432" s="368"/>
      <c r="JG432" s="368"/>
      <c r="JH432" s="368"/>
      <c r="JI432" s="368"/>
      <c r="JJ432" s="368"/>
      <c r="JK432" s="368"/>
      <c r="JL432" s="368"/>
      <c r="JM432" s="368"/>
      <c r="JN432" s="368"/>
      <c r="JO432" s="368"/>
      <c r="JP432" s="368"/>
      <c r="JQ432" s="368"/>
      <c r="JR432" s="368"/>
      <c r="JS432" s="368"/>
      <c r="JT432" s="368"/>
      <c r="JU432" s="368"/>
      <c r="JV432" s="368"/>
      <c r="JW432" s="368"/>
      <c r="JX432" s="368"/>
      <c r="JY432" s="368"/>
      <c r="JZ432" s="368"/>
      <c r="KA432" s="368"/>
      <c r="KB432" s="368"/>
      <c r="KC432" s="368"/>
      <c r="KD432" s="368"/>
      <c r="KE432" s="368"/>
      <c r="KF432" s="368"/>
      <c r="KG432" s="368"/>
      <c r="KH432" s="368"/>
      <c r="KI432" s="368"/>
      <c r="KJ432" s="368"/>
      <c r="KK432" s="368"/>
      <c r="KL432" s="368"/>
      <c r="KM432" s="368"/>
      <c r="KN432" s="368"/>
      <c r="KO432" s="368"/>
      <c r="KP432" s="368"/>
      <c r="KQ432" s="368"/>
      <c r="KR432" s="368"/>
      <c r="KS432" s="368"/>
      <c r="KT432" s="368"/>
      <c r="KU432" s="368"/>
      <c r="KV432" s="368"/>
      <c r="KW432" s="368"/>
      <c r="KX432" s="368"/>
      <c r="LH432" s="368"/>
      <c r="LI432" s="368"/>
      <c r="LJ432" s="368"/>
      <c r="LK432" s="368"/>
      <c r="LL432" s="368"/>
      <c r="LM432" s="368"/>
      <c r="LN432" s="368"/>
      <c r="LO432" s="368"/>
      <c r="LP432" s="368"/>
      <c r="LQ432" s="368"/>
      <c r="LR432" s="368"/>
      <c r="LS432" s="368"/>
      <c r="LT432" s="368"/>
      <c r="LU432" s="368"/>
      <c r="LV432" s="368"/>
      <c r="LW432" s="368"/>
      <c r="LX432" s="368"/>
      <c r="LY432" s="368"/>
      <c r="LZ432" s="368"/>
      <c r="MA432" s="368"/>
      <c r="MB432" s="368"/>
      <c r="MC432" s="368"/>
      <c r="MD432" s="368"/>
      <c r="ME432" s="368"/>
      <c r="MF432" s="368"/>
      <c r="MG432" s="368"/>
      <c r="MH432" s="368"/>
      <c r="MI432" s="368"/>
      <c r="MJ432" s="368"/>
      <c r="MK432" s="368"/>
      <c r="ML432" s="368"/>
      <c r="MM432" s="368"/>
      <c r="MN432" s="368"/>
      <c r="MO432" s="368"/>
      <c r="MP432" s="368"/>
      <c r="MQ432" s="368"/>
      <c r="MR432" s="368"/>
      <c r="MS432" s="368"/>
      <c r="MT432" s="368"/>
      <c r="MU432" s="368"/>
      <c r="MV432" s="368"/>
      <c r="MW432" s="368"/>
      <c r="MX432" s="368"/>
      <c r="MY432" s="368"/>
      <c r="MZ432" s="368"/>
      <c r="NA432" s="368"/>
      <c r="NB432" s="368"/>
      <c r="NC432" s="368"/>
      <c r="ND432" s="368"/>
      <c r="NE432" s="368"/>
      <c r="NF432" s="368"/>
      <c r="NG432" s="368"/>
      <c r="NH432" s="368"/>
      <c r="NI432" s="368"/>
      <c r="NJ432" s="368"/>
      <c r="NK432" s="368"/>
      <c r="NL432" s="368"/>
      <c r="NM432" s="368"/>
      <c r="NN432" s="368"/>
      <c r="NO432" s="368"/>
      <c r="NP432" s="368"/>
      <c r="NQ432" s="368"/>
      <c r="NR432" s="368"/>
      <c r="NS432" s="368"/>
      <c r="NT432" s="368"/>
      <c r="NU432" s="368"/>
      <c r="NV432" s="368"/>
      <c r="NW432" s="368"/>
      <c r="NX432" s="368"/>
      <c r="NY432" s="368"/>
      <c r="NZ432" s="368"/>
      <c r="OA432" s="368"/>
      <c r="OB432" s="368"/>
      <c r="OC432" s="368"/>
      <c r="OD432" s="368"/>
      <c r="OE432" s="368"/>
      <c r="OF432" s="368"/>
      <c r="OG432" s="368"/>
      <c r="OH432" s="368"/>
      <c r="OI432" s="368"/>
      <c r="OJ432" s="368"/>
      <c r="OK432" s="368"/>
      <c r="OL432" s="368"/>
      <c r="OM432" s="368"/>
      <c r="ON432" s="368"/>
      <c r="OO432" s="368"/>
      <c r="OP432" s="368"/>
      <c r="OQ432" s="368"/>
      <c r="OR432" s="368"/>
      <c r="OS432" s="368"/>
      <c r="OT432" s="368"/>
      <c r="OU432" s="368"/>
      <c r="OV432" s="368"/>
      <c r="OW432" s="368"/>
      <c r="OX432" s="368"/>
      <c r="OY432" s="368"/>
      <c r="OZ432" s="368"/>
      <c r="PA432" s="368"/>
      <c r="PB432" s="368"/>
      <c r="PC432" s="368"/>
      <c r="PD432" s="368"/>
      <c r="PE432" s="368"/>
      <c r="PF432" s="368"/>
      <c r="PG432" s="368"/>
      <c r="PH432" s="368"/>
      <c r="PI432" s="368"/>
      <c r="PJ432" s="368"/>
      <c r="PK432" s="368"/>
      <c r="PL432" s="368"/>
      <c r="PM432" s="368"/>
      <c r="PN432" s="368"/>
      <c r="PO432" s="368"/>
      <c r="PP432" s="368"/>
      <c r="PQ432" s="368"/>
      <c r="PR432" s="368"/>
      <c r="PS432" s="368"/>
      <c r="PT432" s="368"/>
      <c r="PU432" s="368"/>
      <c r="PV432" s="368"/>
      <c r="PW432" s="368"/>
      <c r="PX432" s="368"/>
      <c r="PY432" s="368"/>
      <c r="PZ432" s="368"/>
      <c r="QA432" s="368"/>
      <c r="QB432" s="368"/>
      <c r="QC432" s="368"/>
      <c r="QD432" s="368"/>
      <c r="QE432" s="368"/>
      <c r="QF432" s="368"/>
      <c r="QG432" s="368"/>
      <c r="QH432" s="368"/>
      <c r="QI432" s="368"/>
      <c r="QJ432" s="368"/>
      <c r="QK432" s="368"/>
      <c r="QL432" s="368"/>
      <c r="QM432" s="368"/>
      <c r="QN432" s="368"/>
      <c r="QO432" s="368"/>
      <c r="QP432" s="368"/>
      <c r="QQ432" s="368"/>
      <c r="QR432" s="368"/>
      <c r="QS432" s="368"/>
      <c r="QT432" s="368"/>
      <c r="QU432" s="368"/>
      <c r="QV432" s="368"/>
      <c r="QW432" s="368"/>
      <c r="QX432" s="368"/>
      <c r="QY432" s="368"/>
      <c r="QZ432" s="368"/>
      <c r="RA432" s="368"/>
      <c r="RB432" s="368"/>
      <c r="RC432" s="368"/>
      <c r="RD432" s="368"/>
      <c r="RE432" s="368"/>
      <c r="RF432" s="368"/>
      <c r="RG432" s="368"/>
      <c r="RH432" s="368"/>
      <c r="RI432" s="368"/>
      <c r="RJ432" s="368"/>
      <c r="RK432" s="368"/>
      <c r="RL432" s="368"/>
      <c r="RM432" s="368"/>
      <c r="RN432" s="368"/>
      <c r="RO432" s="368"/>
      <c r="RP432" s="368"/>
      <c r="RQ432" s="368"/>
      <c r="RR432" s="368"/>
      <c r="RS432" s="368"/>
      <c r="RT432" s="368"/>
      <c r="RU432" s="368"/>
      <c r="RV432" s="368"/>
      <c r="RW432" s="368"/>
      <c r="RX432" s="368"/>
      <c r="RY432" s="368"/>
      <c r="RZ432" s="368"/>
      <c r="SA432" s="368"/>
      <c r="SB432" s="368"/>
      <c r="SC432" s="368"/>
      <c r="SD432" s="368"/>
      <c r="SE432" s="368"/>
      <c r="SF432" s="368"/>
      <c r="SG432" s="368"/>
    </row>
    <row r="433" spans="1:501">
      <c r="A433" s="368"/>
      <c r="B433" s="368"/>
      <c r="C433" s="368"/>
      <c r="D433" s="368"/>
      <c r="E433" s="368"/>
      <c r="F433" s="368"/>
      <c r="G433" s="368"/>
      <c r="H433" s="368"/>
      <c r="I433" s="368"/>
      <c r="J433" s="368"/>
      <c r="K433" s="368"/>
      <c r="L433" s="368"/>
      <c r="M433" s="368"/>
      <c r="N433" s="368"/>
      <c r="O433" s="385"/>
      <c r="P433" s="368"/>
      <c r="Q433" s="368"/>
      <c r="R433" s="368"/>
      <c r="S433" s="368"/>
      <c r="T433" s="368"/>
      <c r="U433" s="368"/>
      <c r="V433" s="368"/>
      <c r="W433" s="368"/>
      <c r="X433" s="368"/>
      <c r="Y433" s="368"/>
      <c r="Z433" s="368"/>
      <c r="AA433" s="368"/>
      <c r="AB433" s="368"/>
      <c r="AC433" s="368"/>
      <c r="AD433" s="368"/>
      <c r="AE433" s="368"/>
      <c r="AF433" s="368"/>
      <c r="AG433" s="368"/>
      <c r="AH433" s="98" t="s">
        <v>397</v>
      </c>
      <c r="AI433" s="98" t="s">
        <v>397</v>
      </c>
      <c r="AJ433" s="98" t="s">
        <v>397</v>
      </c>
      <c r="AK433" s="98" t="s">
        <v>397</v>
      </c>
      <c r="AL433" s="98" t="s">
        <v>397</v>
      </c>
      <c r="AM433" s="98" t="s">
        <v>397</v>
      </c>
      <c r="AN433" s="98" t="s">
        <v>397</v>
      </c>
      <c r="AO433" s="98" t="s">
        <v>397</v>
      </c>
      <c r="AP433" s="98" t="s">
        <v>397</v>
      </c>
      <c r="AQ433" s="98" t="s">
        <v>397</v>
      </c>
      <c r="AR433" s="98" t="s">
        <v>397</v>
      </c>
      <c r="AS433" s="98" t="s">
        <v>397</v>
      </c>
      <c r="AT433" s="98" t="s">
        <v>397</v>
      </c>
      <c r="AU433" s="98" t="s">
        <v>397</v>
      </c>
      <c r="AV433" s="98" t="s">
        <v>397</v>
      </c>
      <c r="AW433" s="98" t="s">
        <v>397</v>
      </c>
      <c r="AX433" s="98" t="s">
        <v>397</v>
      </c>
      <c r="AY433" s="98" t="s">
        <v>397</v>
      </c>
      <c r="AZ433" s="98" t="s">
        <v>397</v>
      </c>
      <c r="BA433" s="98" t="s">
        <v>397</v>
      </c>
      <c r="BB433" s="98" t="s">
        <v>397</v>
      </c>
      <c r="BC433" s="98" t="s">
        <v>397</v>
      </c>
      <c r="BD433" s="98" t="s">
        <v>397</v>
      </c>
      <c r="BE433" s="98" t="s">
        <v>397</v>
      </c>
      <c r="BF433" s="98" t="s">
        <v>397</v>
      </c>
      <c r="BG433" s="98" t="s">
        <v>397</v>
      </c>
      <c r="BH433" s="98" t="s">
        <v>397</v>
      </c>
      <c r="BI433" s="98" t="s">
        <v>397</v>
      </c>
      <c r="BJ433" s="98" t="s">
        <v>397</v>
      </c>
      <c r="BK433" s="98" t="s">
        <v>397</v>
      </c>
      <c r="BL433" s="98" t="s">
        <v>397</v>
      </c>
      <c r="BM433" s="98" t="s">
        <v>397</v>
      </c>
      <c r="BN433" s="98" t="s">
        <v>397</v>
      </c>
      <c r="BO433" s="98" t="s">
        <v>397</v>
      </c>
      <c r="BP433" s="98" t="s">
        <v>397</v>
      </c>
      <c r="BQ433" s="98" t="s">
        <v>397</v>
      </c>
      <c r="BR433" s="98" t="s">
        <v>397</v>
      </c>
      <c r="BS433" s="98" t="s">
        <v>397</v>
      </c>
      <c r="BT433" s="98" t="s">
        <v>397</v>
      </c>
      <c r="BU433" s="98" t="s">
        <v>397</v>
      </c>
      <c r="BV433" s="98" t="s">
        <v>397</v>
      </c>
      <c r="BW433" s="98" t="s">
        <v>397</v>
      </c>
      <c r="BX433" s="98" t="s">
        <v>397</v>
      </c>
      <c r="BY433" s="98" t="s">
        <v>397</v>
      </c>
      <c r="BZ433" s="98" t="s">
        <v>397</v>
      </c>
      <c r="CA433" s="98"/>
      <c r="CB433" s="98"/>
      <c r="CC433" s="98"/>
      <c r="CD433" s="98"/>
      <c r="CE433" s="98"/>
      <c r="CF433" s="98"/>
      <c r="CG433" s="98"/>
      <c r="CH433" s="98"/>
      <c r="CI433" s="98"/>
      <c r="CJ433" s="98"/>
      <c r="CK433" s="98"/>
      <c r="CL433" s="98"/>
      <c r="CM433" s="98"/>
      <c r="CN433" s="98"/>
      <c r="CO433" s="98"/>
      <c r="CP433" s="98"/>
      <c r="CQ433" s="98"/>
      <c r="CR433" s="98"/>
      <c r="CS433" s="98"/>
      <c r="CT433" s="98"/>
      <c r="CU433" s="98"/>
      <c r="CV433" s="98"/>
      <c r="CW433" s="98"/>
      <c r="CX433" s="98"/>
      <c r="CY433" s="98"/>
      <c r="CZ433" s="98"/>
      <c r="DA433" s="98"/>
      <c r="DB433" s="98"/>
      <c r="DV433" s="368"/>
      <c r="DW433" s="368"/>
      <c r="DX433" s="368"/>
      <c r="DY433" s="368"/>
      <c r="DZ433" s="368"/>
      <c r="EA433" s="368"/>
      <c r="EB433" s="368"/>
      <c r="EC433" s="368"/>
      <c r="ED433" s="368"/>
      <c r="EE433" s="368"/>
      <c r="EF433" s="368"/>
      <c r="EG433" s="368"/>
      <c r="EH433" s="368"/>
      <c r="EI433" s="368"/>
      <c r="EJ433" s="368"/>
      <c r="EK433" s="368"/>
      <c r="EL433" s="368"/>
      <c r="EM433" s="368"/>
      <c r="EN433" s="368"/>
      <c r="EO433" s="368"/>
      <c r="EP433" s="368"/>
      <c r="EQ433" s="368"/>
      <c r="ER433" s="368"/>
      <c r="ES433" s="368"/>
      <c r="ET433" s="368"/>
      <c r="EU433" s="368"/>
      <c r="EV433" s="368"/>
      <c r="EW433" s="368"/>
      <c r="EX433" s="368"/>
      <c r="EY433" s="368"/>
      <c r="EZ433" s="368"/>
      <c r="FA433" s="368"/>
      <c r="FB433" s="368"/>
      <c r="FC433" s="368"/>
      <c r="FD433" s="368"/>
      <c r="FE433" s="368"/>
      <c r="FF433" s="368"/>
      <c r="FG433" s="368"/>
      <c r="FH433" s="368"/>
      <c r="FI433" s="368"/>
      <c r="FJ433" s="368"/>
      <c r="FK433" s="368"/>
      <c r="FL433" s="368"/>
      <c r="FM433" s="368"/>
      <c r="FN433" s="368"/>
      <c r="FO433" s="368"/>
      <c r="FP433" s="368"/>
      <c r="FQ433" s="368"/>
      <c r="FR433" s="368"/>
      <c r="FS433" s="368"/>
      <c r="FT433" s="368"/>
      <c r="FU433" s="368"/>
      <c r="FV433" s="368"/>
      <c r="FW433" s="368"/>
      <c r="FX433" s="368"/>
      <c r="FY433" s="368"/>
      <c r="FZ433" s="368"/>
      <c r="GA433" s="368"/>
      <c r="GB433" s="368"/>
      <c r="GC433" s="368"/>
      <c r="GD433" s="368"/>
      <c r="GE433" s="368"/>
      <c r="GF433" s="368"/>
      <c r="GG433" s="368"/>
      <c r="GH433" s="368"/>
      <c r="GI433" s="368"/>
      <c r="GJ433" s="368"/>
      <c r="GK433" s="368"/>
      <c r="GL433" s="368"/>
      <c r="GM433" s="368"/>
      <c r="GN433" s="368"/>
      <c r="GO433" s="368"/>
      <c r="GP433" s="368"/>
      <c r="GQ433" s="368"/>
      <c r="GR433" s="368"/>
      <c r="GS433" s="368"/>
      <c r="GT433" s="368"/>
      <c r="GU433" s="368"/>
      <c r="GV433" s="368"/>
      <c r="GW433" s="368"/>
      <c r="GX433" s="368"/>
      <c r="GY433" s="368"/>
      <c r="GZ433" s="368"/>
      <c r="HA433" s="368"/>
      <c r="HB433" s="368"/>
      <c r="HC433" s="368"/>
      <c r="HD433" s="368"/>
      <c r="HE433" s="368"/>
      <c r="HF433" s="368"/>
      <c r="HG433" s="368"/>
      <c r="HH433" s="368"/>
      <c r="HI433" s="368"/>
      <c r="HJ433" s="368"/>
      <c r="HK433" s="368"/>
      <c r="HL433" s="368"/>
      <c r="HM433" s="368"/>
      <c r="HN433" s="368"/>
      <c r="HO433" s="368"/>
      <c r="HP433" s="368"/>
      <c r="HQ433" s="368"/>
      <c r="HR433" s="368"/>
      <c r="HS433" s="368"/>
      <c r="HT433" s="368"/>
      <c r="HU433" s="368"/>
      <c r="HV433" s="368"/>
      <c r="HW433" s="368"/>
      <c r="HX433" s="368"/>
      <c r="HY433" s="368"/>
      <c r="HZ433" s="368"/>
      <c r="IA433" s="368"/>
      <c r="IB433" s="368"/>
      <c r="IC433" s="368"/>
      <c r="ID433" s="368"/>
      <c r="IE433" s="368"/>
      <c r="IF433" s="368"/>
      <c r="IG433" s="368"/>
      <c r="IH433" s="368"/>
      <c r="II433" s="368"/>
      <c r="IJ433" s="368"/>
      <c r="IK433" s="368"/>
      <c r="IL433" s="368"/>
      <c r="IM433" s="368"/>
      <c r="IN433" s="368"/>
      <c r="IO433" s="368"/>
      <c r="IP433" s="368"/>
      <c r="IQ433" s="368"/>
      <c r="IR433" s="368"/>
      <c r="IS433" s="368"/>
      <c r="IT433" s="368"/>
      <c r="IU433" s="368"/>
      <c r="IV433" s="368"/>
      <c r="IW433" s="368"/>
      <c r="IX433" s="368"/>
      <c r="IY433" s="368"/>
      <c r="IZ433" s="368"/>
      <c r="JA433" s="368"/>
      <c r="JB433" s="368"/>
      <c r="JC433" s="368"/>
      <c r="JD433" s="368"/>
      <c r="JE433" s="368"/>
      <c r="JF433" s="368"/>
      <c r="JG433" s="368"/>
      <c r="JH433" s="368"/>
      <c r="JI433" s="368"/>
      <c r="JJ433" s="368"/>
      <c r="JK433" s="368"/>
      <c r="JL433" s="368"/>
      <c r="JM433" s="368"/>
      <c r="JN433" s="368"/>
      <c r="JO433" s="368"/>
      <c r="JP433" s="368"/>
      <c r="JQ433" s="368"/>
      <c r="JR433" s="368"/>
      <c r="JS433" s="368"/>
      <c r="JT433" s="368"/>
      <c r="JU433" s="368"/>
      <c r="JV433" s="368"/>
      <c r="JW433" s="368"/>
      <c r="JX433" s="368"/>
      <c r="JY433" s="368"/>
      <c r="JZ433" s="368"/>
      <c r="KA433" s="368"/>
      <c r="KB433" s="368"/>
      <c r="KC433" s="368"/>
      <c r="KD433" s="368"/>
      <c r="KE433" s="368"/>
      <c r="KF433" s="368"/>
      <c r="KG433" s="368"/>
      <c r="KH433" s="368"/>
      <c r="KI433" s="368"/>
      <c r="KJ433" s="368"/>
      <c r="KK433" s="368"/>
      <c r="KL433" s="368"/>
      <c r="KM433" s="368"/>
      <c r="KN433" s="368"/>
      <c r="KO433" s="368"/>
      <c r="KP433" s="368"/>
      <c r="KQ433" s="368"/>
      <c r="KR433" s="368"/>
      <c r="KS433" s="368"/>
      <c r="KT433" s="368"/>
      <c r="KU433" s="368"/>
      <c r="KV433" s="368"/>
      <c r="KW433" s="368"/>
      <c r="KX433" s="368"/>
      <c r="LH433" s="368"/>
      <c r="LI433" s="368"/>
      <c r="LJ433" s="368"/>
      <c r="LK433" s="368"/>
      <c r="LL433" s="368"/>
      <c r="LM433" s="368"/>
      <c r="LN433" s="368"/>
      <c r="LO433" s="368"/>
      <c r="LP433" s="368"/>
      <c r="LQ433" s="368"/>
      <c r="LR433" s="368"/>
      <c r="LS433" s="368"/>
      <c r="LT433" s="368"/>
      <c r="LU433" s="368"/>
      <c r="LV433" s="368"/>
      <c r="LW433" s="368"/>
      <c r="LX433" s="368"/>
      <c r="LY433" s="368"/>
      <c r="LZ433" s="368"/>
      <c r="MA433" s="368"/>
      <c r="MB433" s="368"/>
      <c r="MC433" s="368"/>
      <c r="MD433" s="368"/>
      <c r="ME433" s="368"/>
      <c r="MF433" s="368"/>
      <c r="MG433" s="368"/>
      <c r="MH433" s="368"/>
      <c r="MI433" s="368"/>
      <c r="MJ433" s="368"/>
      <c r="MK433" s="368"/>
      <c r="ML433" s="368"/>
      <c r="MM433" s="368"/>
      <c r="MN433" s="368"/>
      <c r="MO433" s="368"/>
      <c r="MP433" s="368"/>
      <c r="MQ433" s="368"/>
      <c r="MR433" s="368"/>
      <c r="MS433" s="368"/>
      <c r="MT433" s="368"/>
      <c r="MU433" s="368"/>
      <c r="MV433" s="368"/>
      <c r="MW433" s="368"/>
      <c r="MX433" s="368"/>
      <c r="MY433" s="368"/>
      <c r="MZ433" s="368"/>
      <c r="NA433" s="368"/>
      <c r="NB433" s="368"/>
      <c r="NC433" s="368"/>
      <c r="ND433" s="368"/>
      <c r="NE433" s="368"/>
      <c r="NF433" s="368"/>
      <c r="NG433" s="368"/>
      <c r="NH433" s="368"/>
      <c r="NI433" s="368"/>
      <c r="NJ433" s="368"/>
      <c r="NK433" s="368"/>
      <c r="NL433" s="368"/>
      <c r="NM433" s="368"/>
      <c r="NN433" s="368"/>
      <c r="NO433" s="368"/>
      <c r="NP433" s="368"/>
      <c r="NQ433" s="368"/>
      <c r="NR433" s="368"/>
      <c r="NS433" s="368"/>
      <c r="NT433" s="368"/>
      <c r="NU433" s="368"/>
      <c r="NV433" s="368"/>
      <c r="NW433" s="368"/>
      <c r="NX433" s="368"/>
      <c r="NY433" s="368"/>
      <c r="NZ433" s="368"/>
      <c r="OA433" s="368"/>
      <c r="OB433" s="368"/>
      <c r="OC433" s="368"/>
      <c r="OD433" s="368"/>
      <c r="OE433" s="368"/>
      <c r="OF433" s="368"/>
      <c r="OG433" s="368"/>
      <c r="OH433" s="368"/>
      <c r="OI433" s="368"/>
      <c r="OJ433" s="368"/>
      <c r="OK433" s="368"/>
      <c r="OL433" s="368"/>
      <c r="OM433" s="368"/>
      <c r="ON433" s="368"/>
      <c r="OO433" s="368"/>
      <c r="OP433" s="368"/>
      <c r="OQ433" s="368"/>
      <c r="OR433" s="368"/>
      <c r="OS433" s="368"/>
      <c r="OT433" s="368"/>
      <c r="OU433" s="368"/>
      <c r="OV433" s="368"/>
      <c r="OW433" s="368"/>
      <c r="OX433" s="368"/>
      <c r="OY433" s="368"/>
      <c r="OZ433" s="368"/>
      <c r="PA433" s="368"/>
      <c r="PB433" s="368"/>
      <c r="PC433" s="368"/>
      <c r="PD433" s="368"/>
      <c r="PE433" s="368"/>
      <c r="PF433" s="368"/>
      <c r="PG433" s="368"/>
      <c r="PH433" s="368"/>
      <c r="PI433" s="368"/>
      <c r="PJ433" s="368"/>
      <c r="PK433" s="368"/>
      <c r="PL433" s="368"/>
      <c r="PM433" s="368"/>
      <c r="PN433" s="368"/>
      <c r="PO433" s="368"/>
      <c r="PP433" s="368"/>
      <c r="PQ433" s="368"/>
      <c r="PR433" s="368"/>
      <c r="PS433" s="368"/>
      <c r="PT433" s="368"/>
      <c r="PU433" s="368"/>
      <c r="PV433" s="368"/>
      <c r="PW433" s="368"/>
      <c r="PX433" s="368"/>
      <c r="PY433" s="368"/>
      <c r="PZ433" s="368"/>
      <c r="QA433" s="368"/>
      <c r="QB433" s="368"/>
      <c r="QC433" s="368"/>
      <c r="QD433" s="368"/>
      <c r="QE433" s="368"/>
      <c r="QF433" s="368"/>
      <c r="QG433" s="368"/>
      <c r="QH433" s="368"/>
      <c r="QI433" s="368"/>
      <c r="QJ433" s="368"/>
      <c r="QK433" s="368"/>
      <c r="QL433" s="368"/>
      <c r="QM433" s="368"/>
      <c r="QN433" s="368"/>
      <c r="QO433" s="368"/>
      <c r="QP433" s="368"/>
      <c r="QQ433" s="368"/>
      <c r="QR433" s="368"/>
      <c r="QS433" s="368"/>
      <c r="QT433" s="368"/>
      <c r="QU433" s="368"/>
      <c r="QV433" s="368"/>
      <c r="QW433" s="368"/>
      <c r="QX433" s="368"/>
      <c r="QY433" s="368"/>
      <c r="QZ433" s="368"/>
      <c r="RA433" s="368"/>
      <c r="RB433" s="368"/>
      <c r="RC433" s="368"/>
      <c r="RD433" s="368"/>
      <c r="RE433" s="368"/>
      <c r="RF433" s="368"/>
      <c r="RG433" s="368"/>
      <c r="RH433" s="368"/>
      <c r="RI433" s="368"/>
      <c r="RJ433" s="368"/>
      <c r="RK433" s="368"/>
      <c r="RL433" s="368"/>
      <c r="RM433" s="368"/>
      <c r="RN433" s="368"/>
      <c r="RO433" s="368"/>
      <c r="RP433" s="368"/>
      <c r="RQ433" s="368"/>
      <c r="RR433" s="368"/>
      <c r="RS433" s="368"/>
      <c r="RT433" s="368"/>
      <c r="RU433" s="368"/>
      <c r="RV433" s="368"/>
      <c r="RW433" s="368"/>
      <c r="RX433" s="368"/>
      <c r="RY433" s="368"/>
      <c r="RZ433" s="368"/>
      <c r="SA433" s="368"/>
      <c r="SB433" s="368"/>
      <c r="SC433" s="368"/>
      <c r="SD433" s="368"/>
      <c r="SE433" s="368"/>
      <c r="SF433" s="368"/>
      <c r="SG433" s="368"/>
    </row>
    <row r="434" spans="1:501">
      <c r="A434" s="368"/>
      <c r="B434" s="368"/>
      <c r="C434" s="368"/>
      <c r="D434" s="368"/>
      <c r="E434" s="368"/>
      <c r="F434" s="368"/>
      <c r="G434" s="368"/>
      <c r="H434" s="368"/>
      <c r="I434" s="368"/>
      <c r="J434" s="368"/>
      <c r="K434" s="368"/>
      <c r="L434" s="368"/>
      <c r="M434" s="368"/>
      <c r="N434" s="368"/>
      <c r="O434" s="385"/>
      <c r="P434" s="368"/>
      <c r="Q434" s="368"/>
      <c r="R434" s="368"/>
      <c r="S434" s="368"/>
      <c r="T434" s="368"/>
      <c r="U434" s="368"/>
      <c r="V434" s="368"/>
      <c r="W434" s="368"/>
      <c r="X434" s="368"/>
      <c r="Y434" s="368"/>
      <c r="Z434" s="368"/>
      <c r="AA434" s="368"/>
      <c r="AB434" s="368"/>
      <c r="AC434" s="368"/>
      <c r="AD434" s="368"/>
      <c r="AE434" s="368"/>
      <c r="AF434" s="368"/>
      <c r="AG434" s="368"/>
      <c r="AH434" s="98" t="s">
        <v>397</v>
      </c>
      <c r="AI434" s="98" t="s">
        <v>397</v>
      </c>
      <c r="AJ434" s="98" t="s">
        <v>397</v>
      </c>
      <c r="AK434" s="98" t="s">
        <v>397</v>
      </c>
      <c r="AL434" s="98" t="s">
        <v>397</v>
      </c>
      <c r="AM434" s="98" t="s">
        <v>397</v>
      </c>
      <c r="AN434" s="98" t="s">
        <v>397</v>
      </c>
      <c r="AO434" s="98" t="s">
        <v>397</v>
      </c>
      <c r="AP434" s="98" t="s">
        <v>397</v>
      </c>
      <c r="AQ434" s="98" t="s">
        <v>397</v>
      </c>
      <c r="AR434" s="98" t="s">
        <v>397</v>
      </c>
      <c r="AS434" s="98" t="s">
        <v>397</v>
      </c>
      <c r="AT434" s="98" t="s">
        <v>397</v>
      </c>
      <c r="AU434" s="98" t="s">
        <v>397</v>
      </c>
      <c r="AV434" s="98" t="s">
        <v>397</v>
      </c>
      <c r="AW434" s="98" t="s">
        <v>397</v>
      </c>
      <c r="AX434" s="98" t="s">
        <v>397</v>
      </c>
      <c r="AY434" s="98" t="s">
        <v>397</v>
      </c>
      <c r="AZ434" s="98" t="s">
        <v>397</v>
      </c>
      <c r="BA434" s="98" t="s">
        <v>397</v>
      </c>
      <c r="BB434" s="98" t="s">
        <v>397</v>
      </c>
      <c r="BC434" s="98" t="s">
        <v>397</v>
      </c>
      <c r="BD434" s="98" t="s">
        <v>397</v>
      </c>
      <c r="BE434" s="98" t="s">
        <v>397</v>
      </c>
      <c r="BF434" s="98" t="s">
        <v>397</v>
      </c>
      <c r="BG434" s="98" t="s">
        <v>397</v>
      </c>
      <c r="BH434" s="98" t="s">
        <v>397</v>
      </c>
      <c r="BI434" s="98" t="s">
        <v>397</v>
      </c>
      <c r="BJ434" s="98" t="s">
        <v>397</v>
      </c>
      <c r="BK434" s="98" t="s">
        <v>397</v>
      </c>
      <c r="BL434" s="98" t="s">
        <v>397</v>
      </c>
      <c r="BM434" s="98" t="s">
        <v>397</v>
      </c>
      <c r="BN434" s="98" t="s">
        <v>397</v>
      </c>
      <c r="BO434" s="98" t="s">
        <v>397</v>
      </c>
      <c r="BP434" s="98" t="s">
        <v>397</v>
      </c>
      <c r="BQ434" s="98" t="s">
        <v>397</v>
      </c>
      <c r="BR434" s="98" t="s">
        <v>397</v>
      </c>
      <c r="BS434" s="98" t="s">
        <v>397</v>
      </c>
      <c r="BT434" s="98" t="s">
        <v>397</v>
      </c>
      <c r="BU434" s="98" t="s">
        <v>397</v>
      </c>
      <c r="BV434" s="98" t="s">
        <v>397</v>
      </c>
      <c r="BW434" s="98" t="s">
        <v>397</v>
      </c>
      <c r="BX434" s="98" t="s">
        <v>397</v>
      </c>
      <c r="BY434" s="98" t="s">
        <v>397</v>
      </c>
      <c r="BZ434" s="98" t="s">
        <v>397</v>
      </c>
      <c r="CA434" s="98"/>
      <c r="CB434" s="98"/>
      <c r="CC434" s="98"/>
      <c r="CD434" s="98"/>
      <c r="CE434" s="98"/>
      <c r="CF434" s="98"/>
      <c r="CG434" s="98"/>
      <c r="CH434" s="98"/>
      <c r="CI434" s="98"/>
      <c r="CJ434" s="98"/>
      <c r="CK434" s="98"/>
      <c r="CL434" s="98"/>
      <c r="CM434" s="98"/>
      <c r="CN434" s="98"/>
      <c r="CO434" s="98"/>
      <c r="CP434" s="98"/>
      <c r="CQ434" s="98"/>
      <c r="CR434" s="98"/>
      <c r="CS434" s="98"/>
      <c r="CT434" s="98"/>
      <c r="CU434" s="98"/>
      <c r="CV434" s="98"/>
      <c r="CW434" s="98"/>
      <c r="CX434" s="98"/>
      <c r="CY434" s="98"/>
      <c r="CZ434" s="98"/>
      <c r="DA434" s="98"/>
      <c r="DB434" s="98"/>
      <c r="DV434" s="368"/>
      <c r="DW434" s="368"/>
      <c r="DX434" s="368"/>
      <c r="DY434" s="368"/>
      <c r="DZ434" s="368"/>
      <c r="EA434" s="368"/>
      <c r="EB434" s="368"/>
      <c r="EC434" s="368"/>
      <c r="ED434" s="368"/>
      <c r="EE434" s="368"/>
      <c r="EF434" s="368"/>
      <c r="EG434" s="368"/>
      <c r="EH434" s="368"/>
      <c r="EI434" s="368"/>
      <c r="EJ434" s="368"/>
      <c r="EK434" s="368"/>
      <c r="EL434" s="368"/>
      <c r="EM434" s="368"/>
      <c r="EN434" s="368"/>
      <c r="EO434" s="368"/>
      <c r="EP434" s="368"/>
      <c r="EQ434" s="368"/>
      <c r="ER434" s="368"/>
      <c r="ES434" s="368"/>
      <c r="ET434" s="368"/>
      <c r="EU434" s="368"/>
      <c r="EV434" s="368"/>
      <c r="EW434" s="368"/>
      <c r="EX434" s="368"/>
      <c r="EY434" s="368"/>
      <c r="EZ434" s="368"/>
      <c r="FA434" s="368"/>
      <c r="FB434" s="368"/>
      <c r="FC434" s="368"/>
      <c r="FD434" s="368"/>
      <c r="FE434" s="368"/>
      <c r="FF434" s="368"/>
      <c r="FG434" s="368"/>
      <c r="FH434" s="368"/>
      <c r="FI434" s="368"/>
      <c r="FJ434" s="368"/>
      <c r="FK434" s="368"/>
      <c r="FL434" s="368"/>
      <c r="FM434" s="368"/>
      <c r="FN434" s="368"/>
      <c r="FO434" s="368"/>
      <c r="FP434" s="368"/>
      <c r="FQ434" s="368"/>
      <c r="FR434" s="368"/>
      <c r="FS434" s="368"/>
      <c r="FT434" s="368"/>
      <c r="FU434" s="368"/>
      <c r="FV434" s="368"/>
      <c r="FW434" s="368"/>
      <c r="FX434" s="368"/>
      <c r="FY434" s="368"/>
      <c r="FZ434" s="368"/>
      <c r="GA434" s="368"/>
      <c r="GB434" s="368"/>
      <c r="GC434" s="368"/>
      <c r="GD434" s="368"/>
      <c r="GE434" s="368"/>
      <c r="GF434" s="368"/>
      <c r="GG434" s="368"/>
      <c r="GH434" s="368"/>
      <c r="GI434" s="368"/>
      <c r="GJ434" s="368"/>
      <c r="GK434" s="368"/>
      <c r="GL434" s="368"/>
      <c r="GM434" s="368"/>
      <c r="GN434" s="368"/>
      <c r="GO434" s="368"/>
      <c r="GP434" s="368"/>
      <c r="GQ434" s="368"/>
      <c r="GR434" s="368"/>
      <c r="GS434" s="368"/>
      <c r="GT434" s="368"/>
      <c r="GU434" s="368"/>
      <c r="GV434" s="368"/>
      <c r="GW434" s="368"/>
      <c r="GX434" s="368"/>
      <c r="GY434" s="368"/>
      <c r="GZ434" s="368"/>
      <c r="HA434" s="368"/>
      <c r="HB434" s="368"/>
      <c r="HC434" s="368"/>
      <c r="HD434" s="368"/>
      <c r="HE434" s="368"/>
      <c r="HF434" s="368"/>
      <c r="HG434" s="368"/>
      <c r="HH434" s="368"/>
      <c r="HI434" s="368"/>
      <c r="HJ434" s="368"/>
      <c r="HK434" s="368"/>
      <c r="HL434" s="368"/>
      <c r="HM434" s="368"/>
      <c r="HN434" s="368"/>
      <c r="HO434" s="368"/>
      <c r="HP434" s="368"/>
      <c r="HQ434" s="368"/>
      <c r="HR434" s="368"/>
      <c r="HS434" s="368"/>
      <c r="HT434" s="368"/>
      <c r="HU434" s="368"/>
      <c r="HV434" s="368"/>
      <c r="HW434" s="368"/>
      <c r="HX434" s="368"/>
      <c r="HY434" s="368"/>
      <c r="HZ434" s="368"/>
      <c r="IA434" s="368"/>
      <c r="IB434" s="368"/>
      <c r="IC434" s="368"/>
      <c r="ID434" s="368"/>
      <c r="IE434" s="368"/>
      <c r="IF434" s="368"/>
      <c r="IG434" s="368"/>
      <c r="IH434" s="368"/>
      <c r="II434" s="368"/>
      <c r="IJ434" s="368"/>
      <c r="IK434" s="368"/>
      <c r="IL434" s="368"/>
      <c r="IM434" s="368"/>
      <c r="IN434" s="368"/>
      <c r="IO434" s="368"/>
      <c r="IP434" s="368"/>
      <c r="IQ434" s="368"/>
      <c r="IR434" s="368"/>
      <c r="IS434" s="368"/>
      <c r="IT434" s="368"/>
      <c r="IU434" s="368"/>
      <c r="IV434" s="368"/>
      <c r="IW434" s="368"/>
      <c r="IX434" s="368"/>
      <c r="IY434" s="368"/>
      <c r="IZ434" s="368"/>
      <c r="JA434" s="368"/>
      <c r="JB434" s="368"/>
      <c r="JC434" s="368"/>
      <c r="JD434" s="368"/>
      <c r="JE434" s="368"/>
      <c r="JF434" s="368"/>
      <c r="JG434" s="368"/>
      <c r="JH434" s="368"/>
      <c r="JI434" s="368"/>
      <c r="JJ434" s="368"/>
      <c r="JK434" s="368"/>
      <c r="JL434" s="368"/>
      <c r="JM434" s="368"/>
      <c r="JN434" s="368"/>
      <c r="JO434" s="368"/>
      <c r="JP434" s="368"/>
      <c r="JQ434" s="368"/>
      <c r="JR434" s="368"/>
      <c r="JS434" s="368"/>
      <c r="JT434" s="368"/>
      <c r="JU434" s="368"/>
      <c r="JV434" s="368"/>
      <c r="JW434" s="368"/>
      <c r="JX434" s="368"/>
      <c r="JY434" s="368"/>
      <c r="JZ434" s="368"/>
      <c r="KA434" s="368"/>
      <c r="KB434" s="368"/>
      <c r="KC434" s="368"/>
      <c r="KD434" s="368"/>
      <c r="KE434" s="368"/>
      <c r="KF434" s="368"/>
      <c r="KG434" s="368"/>
      <c r="KH434" s="368"/>
      <c r="KI434" s="368"/>
      <c r="KJ434" s="368"/>
      <c r="KK434" s="368"/>
      <c r="KL434" s="368"/>
      <c r="KM434" s="368"/>
      <c r="KN434" s="368"/>
      <c r="KO434" s="368"/>
      <c r="KP434" s="368"/>
      <c r="KQ434" s="368"/>
      <c r="KR434" s="368"/>
      <c r="KS434" s="368"/>
      <c r="KT434" s="368"/>
      <c r="KU434" s="368"/>
      <c r="KV434" s="368"/>
      <c r="KW434" s="368"/>
      <c r="KX434" s="368"/>
      <c r="LH434" s="368"/>
      <c r="LI434" s="368"/>
      <c r="LJ434" s="368"/>
      <c r="LK434" s="368"/>
      <c r="LL434" s="368"/>
      <c r="LM434" s="368"/>
      <c r="LN434" s="368"/>
      <c r="LO434" s="368"/>
      <c r="LP434" s="368"/>
      <c r="LQ434" s="368"/>
      <c r="LR434" s="368"/>
      <c r="LS434" s="368"/>
      <c r="LT434" s="368"/>
      <c r="LU434" s="368"/>
      <c r="LV434" s="368"/>
      <c r="LW434" s="368"/>
      <c r="LX434" s="368"/>
      <c r="LY434" s="368"/>
      <c r="LZ434" s="368"/>
      <c r="MA434" s="368"/>
      <c r="MB434" s="368"/>
      <c r="MC434" s="368"/>
      <c r="MD434" s="368"/>
      <c r="ME434" s="368"/>
      <c r="MF434" s="368"/>
      <c r="MG434" s="368"/>
      <c r="MH434" s="368"/>
      <c r="MI434" s="368"/>
      <c r="MJ434" s="368"/>
      <c r="MK434" s="368"/>
      <c r="ML434" s="368"/>
      <c r="MM434" s="368"/>
      <c r="MN434" s="368"/>
      <c r="MO434" s="368"/>
      <c r="MP434" s="368"/>
      <c r="MQ434" s="368"/>
      <c r="MR434" s="368"/>
      <c r="MS434" s="368"/>
      <c r="MT434" s="368"/>
      <c r="MU434" s="368"/>
      <c r="MV434" s="368"/>
      <c r="MW434" s="368"/>
      <c r="MX434" s="368"/>
      <c r="MY434" s="368"/>
      <c r="MZ434" s="368"/>
      <c r="NA434" s="368"/>
      <c r="NB434" s="368"/>
      <c r="NC434" s="368"/>
      <c r="ND434" s="368"/>
      <c r="NE434" s="368"/>
      <c r="NF434" s="368"/>
      <c r="NG434" s="368"/>
      <c r="NH434" s="368"/>
      <c r="NI434" s="368"/>
      <c r="NJ434" s="368"/>
      <c r="NK434" s="368"/>
      <c r="NL434" s="368"/>
      <c r="NM434" s="368"/>
      <c r="NN434" s="368"/>
      <c r="NO434" s="368"/>
      <c r="NP434" s="368"/>
      <c r="NQ434" s="368"/>
      <c r="NR434" s="368"/>
      <c r="NS434" s="368"/>
      <c r="NT434" s="368"/>
      <c r="NU434" s="368"/>
      <c r="NV434" s="368"/>
      <c r="NW434" s="368"/>
      <c r="NX434" s="368"/>
      <c r="NY434" s="368"/>
      <c r="NZ434" s="368"/>
      <c r="OA434" s="368"/>
      <c r="OB434" s="368"/>
      <c r="OC434" s="368"/>
      <c r="OD434" s="368"/>
      <c r="OE434" s="368"/>
      <c r="OF434" s="368"/>
      <c r="OG434" s="368"/>
      <c r="OH434" s="368"/>
      <c r="OI434" s="368"/>
      <c r="OJ434" s="368"/>
      <c r="OK434" s="368"/>
      <c r="OL434" s="368"/>
      <c r="OM434" s="368"/>
      <c r="ON434" s="368"/>
      <c r="OO434" s="368"/>
      <c r="OP434" s="368"/>
      <c r="OQ434" s="368"/>
      <c r="OR434" s="368"/>
      <c r="OS434" s="368"/>
      <c r="OT434" s="368"/>
      <c r="OU434" s="368"/>
      <c r="OV434" s="368"/>
      <c r="OW434" s="368"/>
      <c r="OX434" s="368"/>
      <c r="OY434" s="368"/>
      <c r="OZ434" s="368"/>
      <c r="PA434" s="368"/>
      <c r="PB434" s="368"/>
      <c r="PC434" s="368"/>
      <c r="PD434" s="368"/>
      <c r="PE434" s="368"/>
      <c r="PF434" s="368"/>
      <c r="PG434" s="368"/>
      <c r="PH434" s="368"/>
      <c r="PI434" s="368"/>
      <c r="PJ434" s="368"/>
      <c r="PK434" s="368"/>
      <c r="PL434" s="368"/>
      <c r="PM434" s="368"/>
      <c r="PN434" s="368"/>
      <c r="PO434" s="368"/>
      <c r="PP434" s="368"/>
      <c r="PQ434" s="368"/>
      <c r="PR434" s="368"/>
      <c r="PS434" s="368"/>
      <c r="PT434" s="368"/>
      <c r="PU434" s="368"/>
      <c r="PV434" s="368"/>
      <c r="PW434" s="368"/>
      <c r="PX434" s="368"/>
      <c r="PY434" s="368"/>
      <c r="PZ434" s="368"/>
      <c r="QA434" s="368"/>
      <c r="QB434" s="368"/>
      <c r="QC434" s="368"/>
      <c r="QD434" s="368"/>
      <c r="QE434" s="368"/>
      <c r="QF434" s="368"/>
      <c r="QG434" s="368"/>
      <c r="QH434" s="368"/>
      <c r="QI434" s="368"/>
      <c r="QJ434" s="368"/>
      <c r="QK434" s="368"/>
      <c r="QL434" s="368"/>
      <c r="QM434" s="368"/>
      <c r="QN434" s="368"/>
      <c r="QO434" s="368"/>
      <c r="QP434" s="368"/>
      <c r="QQ434" s="368"/>
      <c r="QR434" s="368"/>
      <c r="QS434" s="368"/>
      <c r="QT434" s="368"/>
      <c r="QU434" s="368"/>
      <c r="QV434" s="368"/>
      <c r="QW434" s="368"/>
      <c r="QX434" s="368"/>
      <c r="QY434" s="368"/>
      <c r="QZ434" s="368"/>
      <c r="RA434" s="368"/>
      <c r="RB434" s="368"/>
      <c r="RC434" s="368"/>
      <c r="RD434" s="368"/>
      <c r="RE434" s="368"/>
      <c r="RF434" s="368"/>
      <c r="RG434" s="368"/>
      <c r="RH434" s="368"/>
      <c r="RI434" s="368"/>
      <c r="RJ434" s="368"/>
      <c r="RK434" s="368"/>
      <c r="RL434" s="368"/>
      <c r="RM434" s="368"/>
      <c r="RN434" s="368"/>
      <c r="RO434" s="368"/>
      <c r="RP434" s="368"/>
      <c r="RQ434" s="368"/>
      <c r="RR434" s="368"/>
      <c r="RS434" s="368"/>
      <c r="RT434" s="368"/>
      <c r="RU434" s="368"/>
      <c r="RV434" s="368"/>
      <c r="RW434" s="368"/>
      <c r="RX434" s="368"/>
      <c r="RY434" s="368"/>
      <c r="RZ434" s="368"/>
      <c r="SA434" s="368"/>
      <c r="SB434" s="368"/>
      <c r="SC434" s="368"/>
      <c r="SD434" s="368"/>
      <c r="SE434" s="368"/>
      <c r="SF434" s="368"/>
      <c r="SG434" s="368"/>
    </row>
    <row r="435" spans="1:501">
      <c r="A435" s="368"/>
      <c r="B435" s="368"/>
      <c r="C435" s="368"/>
      <c r="D435" s="368"/>
      <c r="E435" s="368"/>
      <c r="F435" s="368"/>
      <c r="G435" s="368"/>
      <c r="H435" s="368"/>
      <c r="I435" s="368"/>
      <c r="J435" s="368"/>
      <c r="K435" s="368"/>
      <c r="L435" s="368"/>
      <c r="M435" s="368"/>
      <c r="N435" s="368"/>
      <c r="O435" s="385"/>
      <c r="P435" s="368"/>
      <c r="Q435" s="368"/>
      <c r="R435" s="368"/>
      <c r="S435" s="368"/>
      <c r="T435" s="368"/>
      <c r="U435" s="368"/>
      <c r="V435" s="368"/>
      <c r="W435" s="368"/>
      <c r="X435" s="368"/>
      <c r="Y435" s="368"/>
      <c r="Z435" s="368"/>
      <c r="AA435" s="368"/>
      <c r="AB435" s="368"/>
      <c r="AC435" s="368"/>
      <c r="AD435" s="368"/>
      <c r="AE435" s="368"/>
      <c r="AF435" s="368"/>
      <c r="AG435" s="368"/>
      <c r="AH435" s="98" t="s">
        <v>397</v>
      </c>
      <c r="AI435" s="98" t="s">
        <v>397</v>
      </c>
      <c r="AJ435" s="98" t="s">
        <v>397</v>
      </c>
      <c r="AK435" s="98" t="s">
        <v>397</v>
      </c>
      <c r="AL435" s="98" t="s">
        <v>397</v>
      </c>
      <c r="AM435" s="98" t="s">
        <v>397</v>
      </c>
      <c r="AN435" s="98" t="s">
        <v>397</v>
      </c>
      <c r="AO435" s="98" t="s">
        <v>397</v>
      </c>
      <c r="AP435" s="98" t="s">
        <v>397</v>
      </c>
      <c r="AQ435" s="98" t="s">
        <v>397</v>
      </c>
      <c r="AR435" s="98" t="s">
        <v>397</v>
      </c>
      <c r="AS435" s="98" t="s">
        <v>397</v>
      </c>
      <c r="AT435" s="98" t="s">
        <v>397</v>
      </c>
      <c r="AU435" s="98" t="s">
        <v>397</v>
      </c>
      <c r="AV435" s="98" t="s">
        <v>397</v>
      </c>
      <c r="AW435" s="98" t="s">
        <v>397</v>
      </c>
      <c r="AX435" s="98" t="s">
        <v>397</v>
      </c>
      <c r="AY435" s="98" t="s">
        <v>397</v>
      </c>
      <c r="AZ435" s="98" t="s">
        <v>397</v>
      </c>
      <c r="BA435" s="98" t="s">
        <v>397</v>
      </c>
      <c r="BB435" s="98" t="s">
        <v>397</v>
      </c>
      <c r="BC435" s="98" t="s">
        <v>397</v>
      </c>
      <c r="BD435" s="98" t="s">
        <v>397</v>
      </c>
      <c r="BE435" s="98" t="s">
        <v>397</v>
      </c>
      <c r="BF435" s="98" t="s">
        <v>397</v>
      </c>
      <c r="BG435" s="98" t="s">
        <v>397</v>
      </c>
      <c r="BH435" s="98" t="s">
        <v>397</v>
      </c>
      <c r="BI435" s="98" t="s">
        <v>397</v>
      </c>
      <c r="BJ435" s="98" t="s">
        <v>397</v>
      </c>
      <c r="BK435" s="98" t="s">
        <v>397</v>
      </c>
      <c r="BL435" s="98" t="s">
        <v>397</v>
      </c>
      <c r="BM435" s="98" t="s">
        <v>397</v>
      </c>
      <c r="BN435" s="98" t="s">
        <v>397</v>
      </c>
      <c r="BO435" s="98" t="s">
        <v>397</v>
      </c>
      <c r="BP435" s="98" t="s">
        <v>397</v>
      </c>
      <c r="BQ435" s="98" t="s">
        <v>397</v>
      </c>
      <c r="BR435" s="98" t="s">
        <v>397</v>
      </c>
      <c r="BS435" s="98" t="s">
        <v>397</v>
      </c>
      <c r="BT435" s="98" t="s">
        <v>397</v>
      </c>
      <c r="BU435" s="98" t="s">
        <v>397</v>
      </c>
      <c r="BV435" s="98" t="s">
        <v>397</v>
      </c>
      <c r="BW435" s="98" t="s">
        <v>397</v>
      </c>
      <c r="BX435" s="98" t="s">
        <v>397</v>
      </c>
      <c r="BY435" s="98" t="s">
        <v>397</v>
      </c>
      <c r="BZ435" s="98" t="s">
        <v>397</v>
      </c>
      <c r="CA435" s="98"/>
      <c r="CB435" s="98"/>
      <c r="CC435" s="98"/>
      <c r="CD435" s="98"/>
      <c r="CE435" s="98"/>
      <c r="CF435" s="98"/>
      <c r="CG435" s="98"/>
      <c r="CH435" s="98"/>
      <c r="CI435" s="98"/>
      <c r="CJ435" s="98"/>
      <c r="CK435" s="98"/>
      <c r="CL435" s="98"/>
      <c r="CM435" s="98"/>
      <c r="CN435" s="98"/>
      <c r="CO435" s="98"/>
      <c r="CP435" s="98"/>
      <c r="CQ435" s="98"/>
      <c r="CR435" s="98"/>
      <c r="CS435" s="98"/>
      <c r="CT435" s="98"/>
      <c r="CU435" s="98"/>
      <c r="CV435" s="98"/>
      <c r="CW435" s="98"/>
      <c r="CX435" s="98"/>
      <c r="CY435" s="98"/>
      <c r="CZ435" s="98"/>
      <c r="DA435" s="98"/>
      <c r="DB435" s="98"/>
      <c r="DV435" s="368"/>
      <c r="DW435" s="368"/>
      <c r="DX435" s="368"/>
      <c r="DY435" s="368"/>
      <c r="DZ435" s="368"/>
      <c r="EA435" s="368"/>
      <c r="EB435" s="368"/>
      <c r="EC435" s="368"/>
      <c r="ED435" s="368"/>
      <c r="EE435" s="368"/>
      <c r="EF435" s="368"/>
      <c r="EG435" s="368"/>
      <c r="EH435" s="368"/>
      <c r="EI435" s="368"/>
      <c r="EJ435" s="368"/>
      <c r="EK435" s="368"/>
      <c r="EL435" s="368"/>
      <c r="EM435" s="368"/>
      <c r="EN435" s="368"/>
      <c r="EO435" s="368"/>
      <c r="EP435" s="368"/>
      <c r="EQ435" s="368"/>
      <c r="ER435" s="368"/>
      <c r="ES435" s="368"/>
      <c r="ET435" s="368"/>
      <c r="EU435" s="368"/>
      <c r="EV435" s="368"/>
      <c r="EW435" s="368"/>
      <c r="EX435" s="368"/>
      <c r="EY435" s="368"/>
      <c r="EZ435" s="368"/>
      <c r="FA435" s="368"/>
      <c r="FB435" s="368"/>
      <c r="FC435" s="368"/>
      <c r="FD435" s="368"/>
      <c r="FE435" s="368"/>
      <c r="FF435" s="368"/>
      <c r="FG435" s="368"/>
      <c r="FH435" s="368"/>
      <c r="FI435" s="368"/>
      <c r="FJ435" s="368"/>
      <c r="FK435" s="368"/>
      <c r="FL435" s="368"/>
      <c r="FM435" s="368"/>
      <c r="FN435" s="368"/>
      <c r="FO435" s="368"/>
      <c r="FP435" s="368"/>
      <c r="FQ435" s="368"/>
      <c r="FR435" s="368"/>
      <c r="FS435" s="368"/>
      <c r="FT435" s="368"/>
      <c r="FU435" s="368"/>
      <c r="FV435" s="368"/>
      <c r="FW435" s="368"/>
      <c r="FX435" s="368"/>
      <c r="FY435" s="368"/>
      <c r="FZ435" s="368"/>
      <c r="GA435" s="368"/>
      <c r="GB435" s="368"/>
      <c r="GC435" s="368"/>
      <c r="GD435" s="368"/>
      <c r="GE435" s="368"/>
      <c r="GF435" s="368"/>
      <c r="GG435" s="368"/>
      <c r="GH435" s="368"/>
      <c r="GI435" s="368"/>
      <c r="GJ435" s="368"/>
      <c r="GK435" s="368"/>
      <c r="GL435" s="368"/>
      <c r="GM435" s="368"/>
      <c r="GN435" s="368"/>
      <c r="GO435" s="368"/>
      <c r="GP435" s="368"/>
      <c r="GQ435" s="368"/>
      <c r="GR435" s="368"/>
      <c r="GS435" s="368"/>
      <c r="GT435" s="368"/>
      <c r="GU435" s="368"/>
      <c r="GV435" s="368"/>
      <c r="GW435" s="368"/>
      <c r="GX435" s="368"/>
      <c r="GY435" s="368"/>
      <c r="GZ435" s="368"/>
      <c r="HA435" s="368"/>
      <c r="HB435" s="368"/>
      <c r="HC435" s="368"/>
      <c r="HD435" s="368"/>
      <c r="HE435" s="368"/>
      <c r="HF435" s="368"/>
      <c r="HG435" s="368"/>
      <c r="HH435" s="368"/>
      <c r="HI435" s="368"/>
      <c r="HJ435" s="368"/>
      <c r="HK435" s="368"/>
      <c r="HL435" s="368"/>
      <c r="HM435" s="368"/>
      <c r="HN435" s="368"/>
      <c r="HO435" s="368"/>
      <c r="HP435" s="368"/>
      <c r="HQ435" s="368"/>
      <c r="HR435" s="368"/>
      <c r="HS435" s="368"/>
      <c r="HT435" s="368"/>
      <c r="HU435" s="368"/>
      <c r="HV435" s="368"/>
      <c r="HW435" s="368"/>
      <c r="HX435" s="368"/>
      <c r="HY435" s="368"/>
      <c r="HZ435" s="368"/>
      <c r="IA435" s="368"/>
      <c r="IB435" s="368"/>
      <c r="IC435" s="368"/>
      <c r="ID435" s="368"/>
      <c r="IE435" s="368"/>
      <c r="IF435" s="368"/>
      <c r="IG435" s="368"/>
      <c r="IH435" s="368"/>
      <c r="II435" s="368"/>
      <c r="IJ435" s="368"/>
      <c r="IK435" s="368"/>
      <c r="IL435" s="368"/>
      <c r="IM435" s="368"/>
      <c r="IN435" s="368"/>
      <c r="IO435" s="368"/>
      <c r="IP435" s="368"/>
      <c r="IQ435" s="368"/>
      <c r="IR435" s="368"/>
      <c r="IS435" s="368"/>
      <c r="IT435" s="368"/>
      <c r="IU435" s="368"/>
      <c r="IV435" s="368"/>
      <c r="IW435" s="368"/>
      <c r="IX435" s="368"/>
      <c r="IY435" s="368"/>
      <c r="IZ435" s="368"/>
      <c r="JA435" s="368"/>
      <c r="JB435" s="368"/>
      <c r="JC435" s="368"/>
      <c r="JD435" s="368"/>
      <c r="JE435" s="368"/>
      <c r="JF435" s="368"/>
      <c r="JG435" s="368"/>
      <c r="JH435" s="368"/>
      <c r="JI435" s="368"/>
      <c r="JJ435" s="368"/>
      <c r="JK435" s="368"/>
      <c r="JL435" s="368"/>
      <c r="JM435" s="368"/>
      <c r="JN435" s="368"/>
      <c r="JO435" s="368"/>
      <c r="JP435" s="368"/>
      <c r="JQ435" s="368"/>
      <c r="JR435" s="368"/>
      <c r="JS435" s="368"/>
      <c r="JT435" s="368"/>
      <c r="JU435" s="368"/>
      <c r="JV435" s="368"/>
      <c r="JW435" s="368"/>
      <c r="JX435" s="368"/>
      <c r="JY435" s="368"/>
      <c r="JZ435" s="368"/>
      <c r="KA435" s="368"/>
      <c r="KB435" s="368"/>
      <c r="KC435" s="368"/>
      <c r="KD435" s="368"/>
      <c r="KE435" s="368"/>
      <c r="KF435" s="368"/>
      <c r="KG435" s="368"/>
      <c r="KH435" s="368"/>
      <c r="KI435" s="368"/>
      <c r="KJ435" s="368"/>
      <c r="KK435" s="368"/>
      <c r="KL435" s="368"/>
      <c r="KM435" s="368"/>
      <c r="KN435" s="368"/>
      <c r="KO435" s="368"/>
      <c r="KP435" s="368"/>
      <c r="KQ435" s="368"/>
      <c r="KR435" s="368"/>
      <c r="KS435" s="368"/>
      <c r="KT435" s="368"/>
      <c r="KU435" s="368"/>
      <c r="KV435" s="368"/>
      <c r="KW435" s="368"/>
      <c r="KX435" s="368"/>
      <c r="LH435" s="368"/>
      <c r="LI435" s="368"/>
      <c r="LJ435" s="368"/>
      <c r="LK435" s="368"/>
      <c r="LL435" s="368"/>
      <c r="LM435" s="368"/>
      <c r="LN435" s="368"/>
      <c r="LO435" s="368"/>
      <c r="LP435" s="368"/>
      <c r="LQ435" s="368"/>
      <c r="LR435" s="368"/>
      <c r="LS435" s="368"/>
      <c r="LT435" s="368"/>
      <c r="LU435" s="368"/>
      <c r="LV435" s="368"/>
      <c r="LW435" s="368"/>
      <c r="LX435" s="368"/>
      <c r="LY435" s="368"/>
      <c r="LZ435" s="368"/>
      <c r="MA435" s="368"/>
      <c r="MB435" s="368"/>
      <c r="MC435" s="368"/>
      <c r="MD435" s="368"/>
      <c r="ME435" s="368"/>
      <c r="MF435" s="368"/>
      <c r="MG435" s="368"/>
      <c r="MH435" s="368"/>
      <c r="MI435" s="368"/>
      <c r="MJ435" s="368"/>
      <c r="MK435" s="368"/>
      <c r="ML435" s="368"/>
      <c r="MM435" s="368"/>
      <c r="MN435" s="368"/>
      <c r="MO435" s="368"/>
      <c r="MP435" s="368"/>
      <c r="MQ435" s="368"/>
      <c r="MR435" s="368"/>
      <c r="MS435" s="368"/>
      <c r="MT435" s="368"/>
      <c r="MU435" s="368"/>
      <c r="MV435" s="368"/>
      <c r="MW435" s="368"/>
      <c r="MX435" s="368"/>
      <c r="MY435" s="368"/>
      <c r="MZ435" s="368"/>
      <c r="NA435" s="368"/>
      <c r="NB435" s="368"/>
      <c r="NC435" s="368"/>
      <c r="ND435" s="368"/>
      <c r="NE435" s="368"/>
      <c r="NF435" s="368"/>
      <c r="NG435" s="368"/>
      <c r="NH435" s="368"/>
      <c r="NI435" s="368"/>
      <c r="NJ435" s="368"/>
      <c r="NK435" s="368"/>
      <c r="NL435" s="368"/>
      <c r="NM435" s="368"/>
      <c r="NN435" s="368"/>
      <c r="NO435" s="368"/>
      <c r="NP435" s="368"/>
      <c r="NQ435" s="368"/>
      <c r="NR435" s="368"/>
      <c r="NS435" s="368"/>
      <c r="NT435" s="368"/>
      <c r="NU435" s="368"/>
      <c r="NV435" s="368"/>
      <c r="NW435" s="368"/>
      <c r="NX435" s="368"/>
      <c r="NY435" s="368"/>
      <c r="NZ435" s="368"/>
      <c r="OA435" s="368"/>
      <c r="OB435" s="368"/>
      <c r="OC435" s="368"/>
      <c r="OD435" s="368"/>
      <c r="OE435" s="368"/>
      <c r="OF435" s="368"/>
      <c r="OG435" s="368"/>
      <c r="OH435" s="368"/>
      <c r="OI435" s="368"/>
      <c r="OJ435" s="368"/>
      <c r="OK435" s="368"/>
      <c r="OL435" s="368"/>
      <c r="OM435" s="368"/>
      <c r="ON435" s="368"/>
      <c r="OO435" s="368"/>
      <c r="OP435" s="368"/>
      <c r="OQ435" s="368"/>
      <c r="OR435" s="368"/>
      <c r="OS435" s="368"/>
      <c r="OT435" s="368"/>
      <c r="OU435" s="368"/>
      <c r="OV435" s="368"/>
      <c r="OW435" s="368"/>
      <c r="OX435" s="368"/>
      <c r="OY435" s="368"/>
      <c r="OZ435" s="368"/>
      <c r="PA435" s="368"/>
      <c r="PB435" s="368"/>
      <c r="PC435" s="368"/>
      <c r="PD435" s="368"/>
      <c r="PE435" s="368"/>
      <c r="PF435" s="368"/>
      <c r="PG435" s="368"/>
      <c r="PH435" s="368"/>
      <c r="PI435" s="368"/>
      <c r="PJ435" s="368"/>
      <c r="PK435" s="368"/>
      <c r="PL435" s="368"/>
      <c r="PM435" s="368"/>
      <c r="PN435" s="368"/>
      <c r="PO435" s="368"/>
      <c r="PP435" s="368"/>
      <c r="PQ435" s="368"/>
      <c r="PR435" s="368"/>
      <c r="PS435" s="368"/>
      <c r="PT435" s="368"/>
      <c r="PU435" s="368"/>
      <c r="PV435" s="368"/>
      <c r="PW435" s="368"/>
      <c r="PX435" s="368"/>
      <c r="PY435" s="368"/>
      <c r="PZ435" s="368"/>
      <c r="QA435" s="368"/>
      <c r="QB435" s="368"/>
      <c r="QC435" s="368"/>
      <c r="QD435" s="368"/>
      <c r="QE435" s="368"/>
      <c r="QF435" s="368"/>
      <c r="QG435" s="368"/>
      <c r="QH435" s="368"/>
      <c r="QI435" s="368"/>
      <c r="QJ435" s="368"/>
      <c r="QK435" s="368"/>
      <c r="QL435" s="368"/>
      <c r="QM435" s="368"/>
      <c r="QN435" s="368"/>
      <c r="QO435" s="368"/>
      <c r="QP435" s="368"/>
      <c r="QQ435" s="368"/>
      <c r="QR435" s="368"/>
      <c r="QS435" s="368"/>
      <c r="QT435" s="368"/>
      <c r="QU435" s="368"/>
      <c r="QV435" s="368"/>
      <c r="QW435" s="368"/>
      <c r="QX435" s="368"/>
      <c r="QY435" s="368"/>
      <c r="QZ435" s="368"/>
      <c r="RA435" s="368"/>
      <c r="RB435" s="368"/>
      <c r="RC435" s="368"/>
      <c r="RD435" s="368"/>
      <c r="RE435" s="368"/>
      <c r="RF435" s="368"/>
      <c r="RG435" s="368"/>
      <c r="RH435" s="368"/>
      <c r="RI435" s="368"/>
      <c r="RJ435" s="368"/>
      <c r="RK435" s="368"/>
      <c r="RL435" s="368"/>
      <c r="RM435" s="368"/>
      <c r="RN435" s="368"/>
      <c r="RO435" s="368"/>
      <c r="RP435" s="368"/>
      <c r="RQ435" s="368"/>
      <c r="RR435" s="368"/>
      <c r="RS435" s="368"/>
      <c r="RT435" s="368"/>
      <c r="RU435" s="368"/>
      <c r="RV435" s="368"/>
      <c r="RW435" s="368"/>
      <c r="RX435" s="368"/>
      <c r="RY435" s="368"/>
      <c r="RZ435" s="368"/>
      <c r="SA435" s="368"/>
      <c r="SB435" s="368"/>
      <c r="SC435" s="368"/>
      <c r="SD435" s="368"/>
      <c r="SE435" s="368"/>
      <c r="SF435" s="368"/>
      <c r="SG435" s="368"/>
    </row>
    <row r="436" spans="1:501">
      <c r="A436" s="368"/>
      <c r="B436" s="368"/>
      <c r="C436" s="368"/>
      <c r="D436" s="368"/>
      <c r="E436" s="368"/>
      <c r="F436" s="368"/>
      <c r="G436" s="368"/>
      <c r="H436" s="368"/>
      <c r="I436" s="368"/>
      <c r="J436" s="368"/>
      <c r="K436" s="368"/>
      <c r="L436" s="368"/>
      <c r="M436" s="368"/>
      <c r="N436" s="368"/>
      <c r="O436" s="385"/>
      <c r="P436" s="368"/>
      <c r="Q436" s="368"/>
      <c r="R436" s="368"/>
      <c r="S436" s="368"/>
      <c r="T436" s="368"/>
      <c r="U436" s="368"/>
      <c r="V436" s="368"/>
      <c r="W436" s="368"/>
      <c r="X436" s="368"/>
      <c r="Y436" s="368"/>
      <c r="Z436" s="368"/>
      <c r="AA436" s="368"/>
      <c r="AB436" s="368"/>
      <c r="AC436" s="368"/>
      <c r="AD436" s="368"/>
      <c r="AE436" s="368"/>
      <c r="AF436" s="368"/>
      <c r="AG436" s="368"/>
      <c r="AH436" s="98" t="s">
        <v>397</v>
      </c>
      <c r="AI436" s="98" t="s">
        <v>397</v>
      </c>
      <c r="AJ436" s="98" t="s">
        <v>397</v>
      </c>
      <c r="AK436" s="98" t="s">
        <v>397</v>
      </c>
      <c r="AL436" s="98" t="s">
        <v>397</v>
      </c>
      <c r="AM436" s="98" t="s">
        <v>397</v>
      </c>
      <c r="AN436" s="98" t="s">
        <v>397</v>
      </c>
      <c r="AO436" s="98" t="s">
        <v>397</v>
      </c>
      <c r="AP436" s="98" t="s">
        <v>397</v>
      </c>
      <c r="AQ436" s="98" t="s">
        <v>397</v>
      </c>
      <c r="AR436" s="98" t="s">
        <v>397</v>
      </c>
      <c r="AS436" s="98" t="s">
        <v>397</v>
      </c>
      <c r="AT436" s="98" t="s">
        <v>397</v>
      </c>
      <c r="AU436" s="98" t="s">
        <v>397</v>
      </c>
      <c r="AV436" s="98" t="s">
        <v>397</v>
      </c>
      <c r="AW436" s="98" t="s">
        <v>397</v>
      </c>
      <c r="AX436" s="98" t="s">
        <v>397</v>
      </c>
      <c r="AY436" s="98" t="s">
        <v>397</v>
      </c>
      <c r="AZ436" s="98" t="s">
        <v>397</v>
      </c>
      <c r="BA436" s="98" t="s">
        <v>397</v>
      </c>
      <c r="BB436" s="98" t="s">
        <v>397</v>
      </c>
      <c r="BC436" s="98" t="s">
        <v>397</v>
      </c>
      <c r="BD436" s="98" t="s">
        <v>397</v>
      </c>
      <c r="BE436" s="98" t="s">
        <v>397</v>
      </c>
      <c r="BF436" s="98" t="s">
        <v>397</v>
      </c>
      <c r="BG436" s="98" t="s">
        <v>397</v>
      </c>
      <c r="BH436" s="98" t="s">
        <v>397</v>
      </c>
      <c r="BI436" s="98" t="s">
        <v>397</v>
      </c>
      <c r="BJ436" s="98" t="s">
        <v>397</v>
      </c>
      <c r="BK436" s="98" t="s">
        <v>397</v>
      </c>
      <c r="BL436" s="98" t="s">
        <v>397</v>
      </c>
      <c r="BM436" s="98" t="s">
        <v>397</v>
      </c>
      <c r="BN436" s="98" t="s">
        <v>397</v>
      </c>
      <c r="BO436" s="98" t="s">
        <v>397</v>
      </c>
      <c r="BP436" s="98" t="s">
        <v>397</v>
      </c>
      <c r="BQ436" s="98" t="s">
        <v>397</v>
      </c>
      <c r="BR436" s="98" t="s">
        <v>397</v>
      </c>
      <c r="BS436" s="98" t="s">
        <v>397</v>
      </c>
      <c r="BT436" s="98" t="s">
        <v>397</v>
      </c>
      <c r="BU436" s="98" t="s">
        <v>397</v>
      </c>
      <c r="BV436" s="98" t="s">
        <v>397</v>
      </c>
      <c r="BW436" s="98" t="s">
        <v>397</v>
      </c>
      <c r="BX436" s="98" t="s">
        <v>397</v>
      </c>
      <c r="BY436" s="98" t="s">
        <v>397</v>
      </c>
      <c r="BZ436" s="98" t="s">
        <v>397</v>
      </c>
      <c r="CA436" s="98"/>
      <c r="CB436" s="98"/>
      <c r="CC436" s="98"/>
      <c r="CD436" s="98"/>
      <c r="CE436" s="98"/>
      <c r="CF436" s="98"/>
      <c r="CG436" s="98"/>
      <c r="CH436" s="98"/>
      <c r="CI436" s="98"/>
      <c r="CJ436" s="98"/>
      <c r="CK436" s="98"/>
      <c r="CL436" s="98"/>
      <c r="CM436" s="98"/>
      <c r="CN436" s="98"/>
      <c r="CO436" s="98"/>
      <c r="CP436" s="98"/>
      <c r="CQ436" s="98"/>
      <c r="CR436" s="98"/>
      <c r="CS436" s="98"/>
      <c r="CT436" s="98"/>
      <c r="CU436" s="98"/>
      <c r="CV436" s="98"/>
      <c r="CW436" s="98"/>
      <c r="CX436" s="98"/>
      <c r="CY436" s="98"/>
      <c r="CZ436" s="98"/>
      <c r="DA436" s="98"/>
      <c r="DB436" s="98"/>
      <c r="DV436" s="368"/>
      <c r="DW436" s="368"/>
      <c r="DX436" s="368"/>
      <c r="DY436" s="368"/>
      <c r="DZ436" s="368"/>
      <c r="EA436" s="368"/>
      <c r="EB436" s="368"/>
      <c r="EC436" s="368"/>
      <c r="ED436" s="368"/>
      <c r="EE436" s="368"/>
      <c r="EF436" s="368"/>
      <c r="EG436" s="368"/>
      <c r="EH436" s="368"/>
      <c r="EI436" s="368"/>
      <c r="EJ436" s="368"/>
      <c r="EK436" s="368"/>
      <c r="EL436" s="368"/>
      <c r="EM436" s="368"/>
      <c r="EN436" s="368"/>
      <c r="EO436" s="368"/>
      <c r="EP436" s="368"/>
      <c r="EQ436" s="368"/>
      <c r="ER436" s="368"/>
      <c r="ES436" s="368"/>
      <c r="ET436" s="368"/>
      <c r="EU436" s="368"/>
      <c r="EV436" s="368"/>
      <c r="EW436" s="368"/>
      <c r="EX436" s="368"/>
      <c r="EY436" s="368"/>
      <c r="EZ436" s="368"/>
      <c r="FA436" s="368"/>
      <c r="FB436" s="368"/>
      <c r="FC436" s="368"/>
      <c r="FD436" s="368"/>
      <c r="FE436" s="368"/>
      <c r="FF436" s="368"/>
      <c r="FG436" s="368"/>
      <c r="FH436" s="368"/>
      <c r="FI436" s="368"/>
      <c r="FJ436" s="368"/>
      <c r="FK436" s="368"/>
      <c r="FL436" s="368"/>
      <c r="FM436" s="368"/>
      <c r="FN436" s="368"/>
      <c r="FO436" s="368"/>
      <c r="FP436" s="368"/>
      <c r="FQ436" s="368"/>
      <c r="FR436" s="368"/>
      <c r="FS436" s="368"/>
      <c r="FT436" s="368"/>
      <c r="FU436" s="368"/>
      <c r="FV436" s="368"/>
      <c r="FW436" s="368"/>
      <c r="FX436" s="368"/>
      <c r="FY436" s="368"/>
      <c r="FZ436" s="368"/>
      <c r="GA436" s="368"/>
      <c r="GB436" s="368"/>
      <c r="GC436" s="368"/>
      <c r="GD436" s="368"/>
      <c r="GE436" s="368"/>
      <c r="GF436" s="368"/>
      <c r="GG436" s="368"/>
      <c r="GH436" s="368"/>
      <c r="GI436" s="368"/>
      <c r="GJ436" s="368"/>
      <c r="GK436" s="368"/>
      <c r="GL436" s="368"/>
      <c r="GM436" s="368"/>
      <c r="GN436" s="368"/>
      <c r="GO436" s="368"/>
      <c r="GP436" s="368"/>
      <c r="GQ436" s="368"/>
      <c r="GR436" s="368"/>
      <c r="GS436" s="368"/>
      <c r="GT436" s="368"/>
      <c r="GU436" s="368"/>
      <c r="GV436" s="368"/>
      <c r="GW436" s="368"/>
      <c r="GX436" s="368"/>
      <c r="GY436" s="368"/>
      <c r="GZ436" s="368"/>
      <c r="HA436" s="368"/>
      <c r="HB436" s="368"/>
      <c r="HC436" s="368"/>
      <c r="HD436" s="368"/>
      <c r="HE436" s="368"/>
      <c r="HF436" s="368"/>
      <c r="HG436" s="368"/>
      <c r="HH436" s="368"/>
      <c r="HI436" s="368"/>
      <c r="HJ436" s="368"/>
      <c r="HK436" s="368"/>
      <c r="HL436" s="368"/>
      <c r="HM436" s="368"/>
      <c r="HN436" s="368"/>
      <c r="HO436" s="368"/>
      <c r="HP436" s="368"/>
      <c r="HQ436" s="368"/>
      <c r="HR436" s="368"/>
      <c r="HS436" s="368"/>
      <c r="HT436" s="368"/>
      <c r="HU436" s="368"/>
      <c r="HV436" s="368"/>
      <c r="HW436" s="368"/>
      <c r="HX436" s="368"/>
      <c r="HY436" s="368"/>
      <c r="HZ436" s="368"/>
      <c r="IA436" s="368"/>
      <c r="IB436" s="368"/>
      <c r="IC436" s="368"/>
      <c r="ID436" s="368"/>
      <c r="IE436" s="368"/>
      <c r="IF436" s="368"/>
      <c r="IG436" s="368"/>
      <c r="IH436" s="368"/>
      <c r="II436" s="368"/>
      <c r="IJ436" s="368"/>
      <c r="IK436" s="368"/>
      <c r="IL436" s="368"/>
      <c r="IM436" s="368"/>
      <c r="IN436" s="368"/>
      <c r="IO436" s="368"/>
      <c r="IP436" s="368"/>
      <c r="IQ436" s="368"/>
      <c r="IR436" s="368"/>
      <c r="IS436" s="368"/>
      <c r="IT436" s="368"/>
      <c r="IU436" s="368"/>
      <c r="IV436" s="368"/>
      <c r="IW436" s="368"/>
      <c r="IX436" s="368"/>
      <c r="IY436" s="368"/>
      <c r="IZ436" s="368"/>
      <c r="JA436" s="368"/>
      <c r="JB436" s="368"/>
      <c r="JC436" s="368"/>
      <c r="JD436" s="368"/>
      <c r="JE436" s="368"/>
      <c r="JF436" s="368"/>
      <c r="JG436" s="368"/>
      <c r="JH436" s="368"/>
      <c r="JI436" s="368"/>
      <c r="JJ436" s="368"/>
      <c r="JK436" s="368"/>
      <c r="JL436" s="368"/>
      <c r="JM436" s="368"/>
      <c r="JN436" s="368"/>
      <c r="JO436" s="368"/>
      <c r="JP436" s="368"/>
      <c r="JQ436" s="368"/>
      <c r="JR436" s="368"/>
      <c r="JS436" s="368"/>
      <c r="JT436" s="368"/>
      <c r="JU436" s="368"/>
      <c r="JV436" s="368"/>
      <c r="JW436" s="368"/>
      <c r="JX436" s="368"/>
      <c r="JY436" s="368"/>
      <c r="JZ436" s="368"/>
      <c r="KA436" s="368"/>
      <c r="KB436" s="368"/>
      <c r="KC436" s="368"/>
      <c r="KD436" s="368"/>
      <c r="KE436" s="368"/>
      <c r="KF436" s="368"/>
      <c r="KG436" s="368"/>
      <c r="KH436" s="368"/>
      <c r="KI436" s="368"/>
      <c r="KJ436" s="368"/>
      <c r="KK436" s="368"/>
      <c r="KL436" s="368"/>
      <c r="KM436" s="368"/>
      <c r="KN436" s="368"/>
      <c r="KO436" s="368"/>
      <c r="KP436" s="368"/>
      <c r="KQ436" s="368"/>
      <c r="KR436" s="368"/>
      <c r="KS436" s="368"/>
      <c r="KT436" s="368"/>
      <c r="KU436" s="368"/>
      <c r="KV436" s="368"/>
      <c r="KW436" s="368"/>
      <c r="KX436" s="368"/>
      <c r="LH436" s="368"/>
      <c r="LI436" s="368"/>
      <c r="LJ436" s="368"/>
      <c r="LK436" s="368"/>
      <c r="LL436" s="368"/>
      <c r="LM436" s="368"/>
      <c r="LN436" s="368"/>
      <c r="LO436" s="368"/>
      <c r="LP436" s="368"/>
      <c r="LQ436" s="368"/>
      <c r="LR436" s="368"/>
      <c r="LS436" s="368"/>
      <c r="LT436" s="368"/>
      <c r="LU436" s="368"/>
      <c r="LV436" s="368"/>
      <c r="LW436" s="368"/>
      <c r="LX436" s="368"/>
      <c r="LY436" s="368"/>
      <c r="LZ436" s="368"/>
      <c r="MA436" s="368"/>
      <c r="MB436" s="368"/>
      <c r="MC436" s="368"/>
      <c r="MD436" s="368"/>
      <c r="ME436" s="368"/>
      <c r="MF436" s="368"/>
      <c r="MG436" s="368"/>
      <c r="MH436" s="368"/>
      <c r="MI436" s="368"/>
      <c r="MJ436" s="368"/>
      <c r="MK436" s="368"/>
      <c r="ML436" s="368"/>
      <c r="MM436" s="368"/>
      <c r="MN436" s="368"/>
      <c r="MO436" s="368"/>
      <c r="MP436" s="368"/>
      <c r="MQ436" s="368"/>
      <c r="MR436" s="368"/>
      <c r="MS436" s="368"/>
      <c r="MT436" s="368"/>
      <c r="MU436" s="368"/>
      <c r="MV436" s="368"/>
      <c r="MW436" s="368"/>
      <c r="MX436" s="368"/>
      <c r="MY436" s="368"/>
      <c r="MZ436" s="368"/>
      <c r="NA436" s="368"/>
      <c r="NB436" s="368"/>
      <c r="NC436" s="368"/>
      <c r="ND436" s="368"/>
      <c r="NE436" s="368"/>
      <c r="NF436" s="368"/>
      <c r="NG436" s="368"/>
      <c r="NH436" s="368"/>
      <c r="NI436" s="368"/>
      <c r="NJ436" s="368"/>
      <c r="NK436" s="368"/>
      <c r="NL436" s="368"/>
      <c r="NM436" s="368"/>
      <c r="NN436" s="368"/>
      <c r="NO436" s="368"/>
      <c r="NP436" s="368"/>
      <c r="NQ436" s="368"/>
      <c r="NR436" s="368"/>
      <c r="NS436" s="368"/>
      <c r="NT436" s="368"/>
      <c r="NU436" s="368"/>
      <c r="NV436" s="368"/>
      <c r="NW436" s="368"/>
      <c r="NX436" s="368"/>
      <c r="NY436" s="368"/>
      <c r="NZ436" s="368"/>
      <c r="OA436" s="368"/>
      <c r="OB436" s="368"/>
      <c r="OC436" s="368"/>
      <c r="OD436" s="368"/>
      <c r="OE436" s="368"/>
      <c r="OF436" s="368"/>
      <c r="OG436" s="368"/>
      <c r="OH436" s="368"/>
      <c r="OI436" s="368"/>
      <c r="OJ436" s="368"/>
      <c r="OK436" s="368"/>
      <c r="OL436" s="368"/>
      <c r="OM436" s="368"/>
      <c r="ON436" s="368"/>
      <c r="OO436" s="368"/>
      <c r="OP436" s="368"/>
      <c r="OQ436" s="368"/>
      <c r="OR436" s="368"/>
      <c r="OS436" s="368"/>
      <c r="OT436" s="368"/>
      <c r="OU436" s="368"/>
      <c r="OV436" s="368"/>
      <c r="OW436" s="368"/>
      <c r="OX436" s="368"/>
      <c r="OY436" s="368"/>
      <c r="OZ436" s="368"/>
      <c r="PA436" s="368"/>
      <c r="PB436" s="368"/>
      <c r="PC436" s="368"/>
      <c r="PD436" s="368"/>
      <c r="PE436" s="368"/>
      <c r="PF436" s="368"/>
      <c r="PG436" s="368"/>
      <c r="PH436" s="368"/>
      <c r="PI436" s="368"/>
      <c r="PJ436" s="368"/>
      <c r="PK436" s="368"/>
      <c r="PL436" s="368"/>
      <c r="PM436" s="368"/>
      <c r="PN436" s="368"/>
      <c r="PO436" s="368"/>
      <c r="PP436" s="368"/>
      <c r="PQ436" s="368"/>
      <c r="PR436" s="368"/>
      <c r="PS436" s="368"/>
      <c r="PT436" s="368"/>
      <c r="PU436" s="368"/>
      <c r="PV436" s="368"/>
      <c r="PW436" s="368"/>
      <c r="PX436" s="368"/>
      <c r="PY436" s="368"/>
      <c r="PZ436" s="368"/>
      <c r="QA436" s="368"/>
      <c r="QB436" s="368"/>
      <c r="QC436" s="368"/>
      <c r="QD436" s="368"/>
      <c r="QE436" s="368"/>
      <c r="QF436" s="368"/>
      <c r="QG436" s="368"/>
      <c r="QH436" s="368"/>
      <c r="QI436" s="368"/>
      <c r="QJ436" s="368"/>
      <c r="QK436" s="368"/>
      <c r="QL436" s="368"/>
      <c r="QM436" s="368"/>
      <c r="QN436" s="368"/>
      <c r="QO436" s="368"/>
      <c r="QP436" s="368"/>
      <c r="QQ436" s="368"/>
      <c r="QR436" s="368"/>
      <c r="QS436" s="368"/>
      <c r="QT436" s="368"/>
      <c r="QU436" s="368"/>
      <c r="QV436" s="368"/>
      <c r="QW436" s="368"/>
      <c r="QX436" s="368"/>
      <c r="QY436" s="368"/>
      <c r="QZ436" s="368"/>
      <c r="RA436" s="368"/>
      <c r="RB436" s="368"/>
      <c r="RC436" s="368"/>
      <c r="RD436" s="368"/>
      <c r="RE436" s="368"/>
      <c r="RF436" s="368"/>
      <c r="RG436" s="368"/>
      <c r="RH436" s="368"/>
      <c r="RI436" s="368"/>
      <c r="RJ436" s="368"/>
      <c r="RK436" s="368"/>
      <c r="RL436" s="368"/>
      <c r="RM436" s="368"/>
      <c r="RN436" s="368"/>
      <c r="RO436" s="368"/>
      <c r="RP436" s="368"/>
      <c r="RQ436" s="368"/>
      <c r="RR436" s="368"/>
      <c r="RS436" s="368"/>
      <c r="RT436" s="368"/>
      <c r="RU436" s="368"/>
      <c r="RV436" s="368"/>
      <c r="RW436" s="368"/>
      <c r="RX436" s="368"/>
      <c r="RY436" s="368"/>
      <c r="RZ436" s="368"/>
      <c r="SA436" s="368"/>
      <c r="SB436" s="368"/>
      <c r="SC436" s="368"/>
      <c r="SD436" s="368"/>
      <c r="SE436" s="368"/>
      <c r="SF436" s="368"/>
      <c r="SG436" s="368"/>
    </row>
    <row r="437" spans="1:501">
      <c r="A437" s="368"/>
      <c r="B437" s="368"/>
      <c r="C437" s="368"/>
      <c r="D437" s="368"/>
      <c r="E437" s="368"/>
      <c r="F437" s="368"/>
      <c r="G437" s="368"/>
      <c r="H437" s="368"/>
      <c r="I437" s="368"/>
      <c r="J437" s="368"/>
      <c r="K437" s="368"/>
      <c r="L437" s="368"/>
      <c r="M437" s="368"/>
      <c r="N437" s="368"/>
      <c r="O437" s="385"/>
      <c r="P437" s="368"/>
      <c r="Q437" s="368"/>
      <c r="R437" s="368"/>
      <c r="S437" s="368"/>
      <c r="T437" s="368"/>
      <c r="U437" s="368"/>
      <c r="V437" s="368"/>
      <c r="W437" s="368"/>
      <c r="X437" s="368"/>
      <c r="Y437" s="368"/>
      <c r="Z437" s="368"/>
      <c r="AA437" s="368"/>
      <c r="AB437" s="368"/>
      <c r="AC437" s="368"/>
      <c r="AD437" s="368"/>
      <c r="AE437" s="368"/>
      <c r="AF437" s="368"/>
      <c r="AG437" s="368"/>
      <c r="AH437" s="98" t="s">
        <v>397</v>
      </c>
      <c r="AI437" s="98" t="s">
        <v>397</v>
      </c>
      <c r="AJ437" s="98" t="s">
        <v>397</v>
      </c>
      <c r="AK437" s="98" t="s">
        <v>397</v>
      </c>
      <c r="AL437" s="98" t="s">
        <v>397</v>
      </c>
      <c r="AM437" s="98" t="s">
        <v>397</v>
      </c>
      <c r="AN437" s="98" t="s">
        <v>397</v>
      </c>
      <c r="AO437" s="98" t="s">
        <v>397</v>
      </c>
      <c r="AP437" s="98" t="s">
        <v>397</v>
      </c>
      <c r="AQ437" s="98" t="s">
        <v>397</v>
      </c>
      <c r="AR437" s="98" t="s">
        <v>397</v>
      </c>
      <c r="AS437" s="98" t="s">
        <v>397</v>
      </c>
      <c r="AT437" s="98" t="s">
        <v>397</v>
      </c>
      <c r="AU437" s="98" t="s">
        <v>397</v>
      </c>
      <c r="AV437" s="98" t="s">
        <v>397</v>
      </c>
      <c r="AW437" s="98" t="s">
        <v>397</v>
      </c>
      <c r="AX437" s="98" t="s">
        <v>397</v>
      </c>
      <c r="AY437" s="98" t="s">
        <v>397</v>
      </c>
      <c r="AZ437" s="98" t="s">
        <v>397</v>
      </c>
      <c r="BA437" s="98" t="s">
        <v>397</v>
      </c>
      <c r="BB437" s="98" t="s">
        <v>397</v>
      </c>
      <c r="BC437" s="98" t="s">
        <v>397</v>
      </c>
      <c r="BD437" s="98" t="s">
        <v>397</v>
      </c>
      <c r="BE437" s="98" t="s">
        <v>397</v>
      </c>
      <c r="BF437" s="98" t="s">
        <v>397</v>
      </c>
      <c r="BG437" s="98" t="s">
        <v>397</v>
      </c>
      <c r="BH437" s="98" t="s">
        <v>397</v>
      </c>
      <c r="BI437" s="98" t="s">
        <v>397</v>
      </c>
      <c r="BJ437" s="98" t="s">
        <v>397</v>
      </c>
      <c r="BK437" s="98" t="s">
        <v>397</v>
      </c>
      <c r="BL437" s="98" t="s">
        <v>397</v>
      </c>
      <c r="BM437" s="98" t="s">
        <v>397</v>
      </c>
      <c r="BN437" s="98" t="s">
        <v>397</v>
      </c>
      <c r="BO437" s="98" t="s">
        <v>397</v>
      </c>
      <c r="BP437" s="98" t="s">
        <v>397</v>
      </c>
      <c r="BQ437" s="98" t="s">
        <v>397</v>
      </c>
      <c r="BR437" s="98" t="s">
        <v>397</v>
      </c>
      <c r="BS437" s="98" t="s">
        <v>397</v>
      </c>
      <c r="BT437" s="98" t="s">
        <v>397</v>
      </c>
      <c r="BU437" s="98" t="s">
        <v>397</v>
      </c>
      <c r="BV437" s="98" t="s">
        <v>397</v>
      </c>
      <c r="BW437" s="98" t="s">
        <v>397</v>
      </c>
      <c r="BX437" s="98" t="s">
        <v>397</v>
      </c>
      <c r="BY437" s="98" t="s">
        <v>397</v>
      </c>
      <c r="BZ437" s="98" t="s">
        <v>397</v>
      </c>
      <c r="CA437" s="98"/>
      <c r="CB437" s="98"/>
      <c r="CC437" s="98"/>
      <c r="CD437" s="98"/>
      <c r="CE437" s="98"/>
      <c r="CF437" s="98"/>
      <c r="CG437" s="98"/>
      <c r="CH437" s="98"/>
      <c r="CI437" s="98"/>
      <c r="CJ437" s="98"/>
      <c r="CK437" s="98"/>
      <c r="CL437" s="98"/>
      <c r="CM437" s="98"/>
      <c r="CN437" s="98"/>
      <c r="CO437" s="98"/>
      <c r="CP437" s="98"/>
      <c r="CQ437" s="98"/>
      <c r="CR437" s="98"/>
      <c r="CS437" s="98"/>
      <c r="CT437" s="98"/>
      <c r="CU437" s="98"/>
      <c r="CV437" s="98"/>
      <c r="CW437" s="98"/>
      <c r="CX437" s="98"/>
      <c r="CY437" s="98"/>
      <c r="CZ437" s="98"/>
      <c r="DA437" s="98"/>
      <c r="DB437" s="98"/>
      <c r="DV437" s="368"/>
      <c r="DW437" s="368"/>
      <c r="DX437" s="368"/>
      <c r="DY437" s="368"/>
      <c r="DZ437" s="368"/>
      <c r="EA437" s="368"/>
      <c r="EB437" s="368"/>
      <c r="EC437" s="368"/>
      <c r="ED437" s="368"/>
      <c r="EE437" s="368"/>
      <c r="EF437" s="368"/>
      <c r="EG437" s="368"/>
      <c r="EH437" s="368"/>
      <c r="EI437" s="368"/>
      <c r="EJ437" s="368"/>
      <c r="EK437" s="368"/>
      <c r="EL437" s="368"/>
      <c r="EM437" s="368"/>
      <c r="EN437" s="368"/>
      <c r="EO437" s="368"/>
      <c r="EP437" s="368"/>
      <c r="EQ437" s="368"/>
      <c r="ER437" s="368"/>
      <c r="ES437" s="368"/>
      <c r="ET437" s="368"/>
      <c r="EU437" s="368"/>
      <c r="EV437" s="368"/>
      <c r="EW437" s="368"/>
      <c r="EX437" s="368"/>
      <c r="EY437" s="368"/>
      <c r="EZ437" s="368"/>
      <c r="FA437" s="368"/>
      <c r="FB437" s="368"/>
      <c r="FC437" s="368"/>
      <c r="FD437" s="368"/>
      <c r="FE437" s="368"/>
      <c r="FF437" s="368"/>
      <c r="FG437" s="368"/>
      <c r="FH437" s="368"/>
      <c r="FI437" s="368"/>
      <c r="FJ437" s="368"/>
      <c r="FK437" s="368"/>
      <c r="FL437" s="368"/>
      <c r="FM437" s="368"/>
      <c r="FN437" s="368"/>
      <c r="FO437" s="368"/>
      <c r="FP437" s="368"/>
      <c r="FQ437" s="368"/>
      <c r="FR437" s="368"/>
      <c r="FS437" s="368"/>
      <c r="FT437" s="368"/>
      <c r="FU437" s="368"/>
      <c r="FV437" s="368"/>
      <c r="FW437" s="368"/>
      <c r="FX437" s="368"/>
      <c r="FY437" s="368"/>
      <c r="FZ437" s="368"/>
      <c r="GA437" s="368"/>
      <c r="GB437" s="368"/>
      <c r="GC437" s="368"/>
      <c r="GD437" s="368"/>
      <c r="GE437" s="368"/>
      <c r="GF437" s="368"/>
      <c r="GG437" s="368"/>
      <c r="GH437" s="368"/>
      <c r="GI437" s="368"/>
      <c r="GJ437" s="368"/>
      <c r="GK437" s="368"/>
      <c r="GL437" s="368"/>
      <c r="GM437" s="368"/>
      <c r="GN437" s="368"/>
      <c r="GO437" s="368"/>
      <c r="GP437" s="368"/>
      <c r="GQ437" s="368"/>
      <c r="GR437" s="368"/>
      <c r="GS437" s="368"/>
      <c r="GT437" s="368"/>
      <c r="GU437" s="368"/>
      <c r="GV437" s="368"/>
      <c r="GW437" s="368"/>
      <c r="GX437" s="368"/>
      <c r="GY437" s="368"/>
      <c r="GZ437" s="368"/>
      <c r="HA437" s="368"/>
      <c r="HB437" s="368"/>
      <c r="HC437" s="368"/>
      <c r="HD437" s="368"/>
      <c r="HE437" s="368"/>
      <c r="HF437" s="368"/>
      <c r="HG437" s="368"/>
      <c r="HH437" s="368"/>
      <c r="HI437" s="368"/>
      <c r="HJ437" s="368"/>
      <c r="HK437" s="368"/>
      <c r="HL437" s="368"/>
      <c r="HM437" s="368"/>
      <c r="HN437" s="368"/>
      <c r="HO437" s="368"/>
      <c r="HP437" s="368"/>
      <c r="HQ437" s="368"/>
      <c r="HR437" s="368"/>
      <c r="HS437" s="368"/>
      <c r="HT437" s="368"/>
      <c r="HU437" s="368"/>
      <c r="HV437" s="368"/>
      <c r="HW437" s="368"/>
      <c r="HX437" s="368"/>
      <c r="HY437" s="368"/>
      <c r="HZ437" s="368"/>
      <c r="IA437" s="368"/>
      <c r="IB437" s="368"/>
      <c r="IC437" s="368"/>
      <c r="ID437" s="368"/>
      <c r="IE437" s="368"/>
      <c r="IF437" s="368"/>
      <c r="IG437" s="368"/>
      <c r="IH437" s="368"/>
      <c r="II437" s="368"/>
      <c r="IJ437" s="368"/>
      <c r="IK437" s="368"/>
      <c r="IL437" s="368"/>
      <c r="IM437" s="368"/>
      <c r="IN437" s="368"/>
      <c r="IO437" s="368"/>
      <c r="IP437" s="368"/>
      <c r="IQ437" s="368"/>
      <c r="IR437" s="368"/>
      <c r="IS437" s="368"/>
      <c r="IT437" s="368"/>
      <c r="IU437" s="368"/>
      <c r="IV437" s="368"/>
      <c r="IW437" s="368"/>
      <c r="IX437" s="368"/>
      <c r="IY437" s="368"/>
      <c r="IZ437" s="368"/>
      <c r="JA437" s="368"/>
      <c r="JB437" s="368"/>
      <c r="JC437" s="368"/>
      <c r="JD437" s="368"/>
      <c r="JE437" s="368"/>
      <c r="JF437" s="368"/>
      <c r="JG437" s="368"/>
      <c r="JH437" s="368"/>
      <c r="JI437" s="368"/>
      <c r="JJ437" s="368"/>
      <c r="JK437" s="368"/>
      <c r="JL437" s="368"/>
      <c r="JM437" s="368"/>
      <c r="JN437" s="368"/>
      <c r="JO437" s="368"/>
      <c r="JP437" s="368"/>
      <c r="JQ437" s="368"/>
      <c r="JR437" s="368"/>
      <c r="JS437" s="368"/>
      <c r="JT437" s="368"/>
      <c r="JU437" s="368"/>
      <c r="JV437" s="368"/>
      <c r="JW437" s="368"/>
      <c r="JX437" s="368"/>
      <c r="JY437" s="368"/>
      <c r="JZ437" s="368"/>
      <c r="KA437" s="368"/>
      <c r="KB437" s="368"/>
      <c r="KC437" s="368"/>
      <c r="KD437" s="368"/>
      <c r="KE437" s="368"/>
      <c r="KF437" s="368"/>
      <c r="KG437" s="368"/>
      <c r="KH437" s="368"/>
      <c r="KI437" s="368"/>
      <c r="KJ437" s="368"/>
      <c r="KK437" s="368"/>
      <c r="KL437" s="368"/>
      <c r="KM437" s="368"/>
      <c r="KN437" s="368"/>
      <c r="KO437" s="368"/>
      <c r="KP437" s="368"/>
      <c r="KQ437" s="368"/>
      <c r="KR437" s="368"/>
      <c r="KS437" s="368"/>
      <c r="KT437" s="368"/>
      <c r="KU437" s="368"/>
      <c r="KV437" s="368"/>
      <c r="KW437" s="368"/>
      <c r="KX437" s="368"/>
      <c r="LH437" s="368"/>
      <c r="LI437" s="368"/>
      <c r="LJ437" s="368"/>
      <c r="LK437" s="368"/>
      <c r="LL437" s="368"/>
      <c r="LM437" s="368"/>
      <c r="LN437" s="368"/>
      <c r="LO437" s="368"/>
      <c r="LP437" s="368"/>
      <c r="LQ437" s="368"/>
      <c r="LR437" s="368"/>
      <c r="LS437" s="368"/>
      <c r="LT437" s="368"/>
      <c r="LU437" s="368"/>
      <c r="LV437" s="368"/>
      <c r="LW437" s="368"/>
      <c r="LX437" s="368"/>
      <c r="LY437" s="368"/>
      <c r="LZ437" s="368"/>
      <c r="MA437" s="368"/>
      <c r="MB437" s="368"/>
      <c r="MC437" s="368"/>
      <c r="MD437" s="368"/>
      <c r="ME437" s="368"/>
      <c r="MF437" s="368"/>
      <c r="MG437" s="368"/>
      <c r="MH437" s="368"/>
      <c r="MI437" s="368"/>
      <c r="MJ437" s="368"/>
      <c r="MK437" s="368"/>
      <c r="ML437" s="368"/>
      <c r="MM437" s="368"/>
      <c r="MN437" s="368"/>
      <c r="MO437" s="368"/>
      <c r="MP437" s="368"/>
      <c r="MQ437" s="368"/>
      <c r="MR437" s="368"/>
      <c r="MS437" s="368"/>
      <c r="MT437" s="368"/>
      <c r="MU437" s="368"/>
      <c r="MV437" s="368"/>
      <c r="MW437" s="368"/>
      <c r="MX437" s="368"/>
      <c r="MY437" s="368"/>
      <c r="MZ437" s="368"/>
      <c r="NA437" s="368"/>
      <c r="NB437" s="368"/>
      <c r="NC437" s="368"/>
      <c r="ND437" s="368"/>
      <c r="NE437" s="368"/>
      <c r="NF437" s="368"/>
      <c r="NG437" s="368"/>
      <c r="NH437" s="368"/>
      <c r="NI437" s="368"/>
      <c r="NJ437" s="368"/>
      <c r="NK437" s="368"/>
      <c r="NL437" s="368"/>
      <c r="NM437" s="368"/>
      <c r="NN437" s="368"/>
      <c r="NO437" s="368"/>
      <c r="NP437" s="368"/>
      <c r="NQ437" s="368"/>
      <c r="NR437" s="368"/>
      <c r="NS437" s="368"/>
      <c r="NT437" s="368"/>
      <c r="NU437" s="368"/>
      <c r="NV437" s="368"/>
      <c r="NW437" s="368"/>
      <c r="NX437" s="368"/>
      <c r="NY437" s="368"/>
      <c r="NZ437" s="368"/>
      <c r="OA437" s="368"/>
      <c r="OB437" s="368"/>
      <c r="OC437" s="368"/>
      <c r="OD437" s="368"/>
      <c r="OE437" s="368"/>
      <c r="OF437" s="368"/>
      <c r="OG437" s="368"/>
      <c r="OH437" s="368"/>
      <c r="OI437" s="368"/>
      <c r="OJ437" s="368"/>
      <c r="OK437" s="368"/>
      <c r="OL437" s="368"/>
      <c r="OM437" s="368"/>
      <c r="ON437" s="368"/>
      <c r="OO437" s="368"/>
      <c r="OP437" s="368"/>
      <c r="OQ437" s="368"/>
      <c r="OR437" s="368"/>
      <c r="OS437" s="368"/>
      <c r="OT437" s="368"/>
      <c r="OU437" s="368"/>
      <c r="OV437" s="368"/>
      <c r="OW437" s="368"/>
      <c r="OX437" s="368"/>
      <c r="OY437" s="368"/>
      <c r="OZ437" s="368"/>
      <c r="PA437" s="368"/>
      <c r="PB437" s="368"/>
      <c r="PC437" s="368"/>
      <c r="PD437" s="368"/>
      <c r="PE437" s="368"/>
      <c r="PF437" s="368"/>
      <c r="PG437" s="368"/>
      <c r="PH437" s="368"/>
      <c r="PI437" s="368"/>
      <c r="PJ437" s="368"/>
      <c r="PK437" s="368"/>
      <c r="PL437" s="368"/>
      <c r="PM437" s="368"/>
      <c r="PN437" s="368"/>
      <c r="PO437" s="368"/>
      <c r="PP437" s="368"/>
      <c r="PQ437" s="368"/>
      <c r="PR437" s="368"/>
      <c r="PS437" s="368"/>
      <c r="PT437" s="368"/>
      <c r="PU437" s="368"/>
      <c r="PV437" s="368"/>
      <c r="PW437" s="368"/>
      <c r="PX437" s="368"/>
      <c r="PY437" s="368"/>
      <c r="PZ437" s="368"/>
      <c r="QA437" s="368"/>
      <c r="QB437" s="368"/>
      <c r="QC437" s="368"/>
      <c r="QD437" s="368"/>
      <c r="QE437" s="368"/>
      <c r="QF437" s="368"/>
      <c r="QG437" s="368"/>
      <c r="QH437" s="368"/>
      <c r="QI437" s="368"/>
      <c r="QJ437" s="368"/>
      <c r="QK437" s="368"/>
      <c r="QL437" s="368"/>
      <c r="QM437" s="368"/>
      <c r="QN437" s="368"/>
      <c r="QO437" s="368"/>
      <c r="QP437" s="368"/>
      <c r="QQ437" s="368"/>
      <c r="QR437" s="368"/>
      <c r="QS437" s="368"/>
      <c r="QT437" s="368"/>
      <c r="QU437" s="368"/>
      <c r="QV437" s="368"/>
      <c r="QW437" s="368"/>
      <c r="QX437" s="368"/>
      <c r="QY437" s="368"/>
      <c r="QZ437" s="368"/>
      <c r="RA437" s="368"/>
      <c r="RB437" s="368"/>
      <c r="RC437" s="368"/>
      <c r="RD437" s="368"/>
      <c r="RE437" s="368"/>
      <c r="RF437" s="368"/>
      <c r="RG437" s="368"/>
      <c r="RH437" s="368"/>
      <c r="RI437" s="368"/>
      <c r="RJ437" s="368"/>
      <c r="RK437" s="368"/>
      <c r="RL437" s="368"/>
      <c r="RM437" s="368"/>
      <c r="RN437" s="368"/>
      <c r="RO437" s="368"/>
      <c r="RP437" s="368"/>
      <c r="RQ437" s="368"/>
      <c r="RR437" s="368"/>
      <c r="RS437" s="368"/>
      <c r="RT437" s="368"/>
      <c r="RU437" s="368"/>
      <c r="RV437" s="368"/>
      <c r="RW437" s="368"/>
      <c r="RX437" s="368"/>
      <c r="RY437" s="368"/>
      <c r="RZ437" s="368"/>
      <c r="SA437" s="368"/>
      <c r="SB437" s="368"/>
      <c r="SC437" s="368"/>
      <c r="SD437" s="368"/>
      <c r="SE437" s="368"/>
      <c r="SF437" s="368"/>
      <c r="SG437" s="368"/>
    </row>
    <row r="438" spans="1:501">
      <c r="A438" s="368"/>
      <c r="B438" s="368"/>
      <c r="C438" s="368"/>
      <c r="D438" s="368"/>
      <c r="E438" s="368"/>
      <c r="F438" s="368"/>
      <c r="G438" s="368"/>
      <c r="H438" s="368"/>
      <c r="I438" s="368"/>
      <c r="J438" s="368"/>
      <c r="K438" s="368"/>
      <c r="L438" s="368"/>
      <c r="M438" s="368"/>
      <c r="N438" s="368"/>
      <c r="O438" s="385"/>
      <c r="P438" s="368"/>
      <c r="Q438" s="368"/>
      <c r="R438" s="368"/>
      <c r="S438" s="368"/>
      <c r="T438" s="368"/>
      <c r="U438" s="368"/>
      <c r="V438" s="368"/>
      <c r="W438" s="368"/>
      <c r="X438" s="368"/>
      <c r="Y438" s="368"/>
      <c r="Z438" s="368"/>
      <c r="AA438" s="368"/>
      <c r="AB438" s="368"/>
      <c r="AC438" s="368"/>
      <c r="AD438" s="368"/>
      <c r="AE438" s="368"/>
      <c r="AF438" s="368"/>
      <c r="AG438" s="368"/>
      <c r="AH438" s="98" t="s">
        <v>397</v>
      </c>
      <c r="AI438" s="98" t="s">
        <v>397</v>
      </c>
      <c r="AJ438" s="98" t="s">
        <v>397</v>
      </c>
      <c r="AK438" s="98" t="s">
        <v>397</v>
      </c>
      <c r="AL438" s="98" t="s">
        <v>397</v>
      </c>
      <c r="AM438" s="98" t="s">
        <v>397</v>
      </c>
      <c r="AN438" s="98" t="s">
        <v>397</v>
      </c>
      <c r="AO438" s="98" t="s">
        <v>397</v>
      </c>
      <c r="AP438" s="98" t="s">
        <v>397</v>
      </c>
      <c r="AQ438" s="98" t="s">
        <v>397</v>
      </c>
      <c r="AR438" s="98" t="s">
        <v>397</v>
      </c>
      <c r="AS438" s="98" t="s">
        <v>397</v>
      </c>
      <c r="AT438" s="98" t="s">
        <v>397</v>
      </c>
      <c r="AU438" s="98" t="s">
        <v>397</v>
      </c>
      <c r="AV438" s="98" t="s">
        <v>397</v>
      </c>
      <c r="AW438" s="98" t="s">
        <v>397</v>
      </c>
      <c r="AX438" s="98" t="s">
        <v>397</v>
      </c>
      <c r="AY438" s="98" t="s">
        <v>397</v>
      </c>
      <c r="AZ438" s="98" t="s">
        <v>397</v>
      </c>
      <c r="BA438" s="98" t="s">
        <v>397</v>
      </c>
      <c r="BB438" s="98" t="s">
        <v>397</v>
      </c>
      <c r="BC438" s="98" t="s">
        <v>397</v>
      </c>
      <c r="BD438" s="98" t="s">
        <v>397</v>
      </c>
      <c r="BE438" s="98" t="s">
        <v>397</v>
      </c>
      <c r="BF438" s="98" t="s">
        <v>397</v>
      </c>
      <c r="BG438" s="98" t="s">
        <v>397</v>
      </c>
      <c r="BH438" s="98" t="s">
        <v>397</v>
      </c>
      <c r="BI438" s="98" t="s">
        <v>397</v>
      </c>
      <c r="BJ438" s="98" t="s">
        <v>397</v>
      </c>
      <c r="BK438" s="98" t="s">
        <v>397</v>
      </c>
      <c r="BL438" s="98" t="s">
        <v>397</v>
      </c>
      <c r="BM438" s="98" t="s">
        <v>397</v>
      </c>
      <c r="BN438" s="98" t="s">
        <v>397</v>
      </c>
      <c r="BO438" s="98" t="s">
        <v>397</v>
      </c>
      <c r="BP438" s="98" t="s">
        <v>397</v>
      </c>
      <c r="BQ438" s="98" t="s">
        <v>397</v>
      </c>
      <c r="BR438" s="98" t="s">
        <v>397</v>
      </c>
      <c r="BS438" s="98" t="s">
        <v>397</v>
      </c>
      <c r="BT438" s="98" t="s">
        <v>397</v>
      </c>
      <c r="BU438" s="98" t="s">
        <v>397</v>
      </c>
      <c r="BV438" s="98" t="s">
        <v>397</v>
      </c>
      <c r="BW438" s="98" t="s">
        <v>397</v>
      </c>
      <c r="BX438" s="98" t="s">
        <v>397</v>
      </c>
      <c r="BY438" s="98" t="s">
        <v>397</v>
      </c>
      <c r="BZ438" s="98" t="s">
        <v>397</v>
      </c>
      <c r="CA438" s="98"/>
      <c r="CB438" s="98"/>
      <c r="CC438" s="98"/>
      <c r="CD438" s="98"/>
      <c r="CE438" s="98"/>
      <c r="CF438" s="98"/>
      <c r="CG438" s="98"/>
      <c r="CH438" s="98"/>
      <c r="CI438" s="98"/>
      <c r="CJ438" s="98"/>
      <c r="CK438" s="98"/>
      <c r="CL438" s="98"/>
      <c r="CM438" s="98"/>
      <c r="CN438" s="98"/>
      <c r="CO438" s="98"/>
      <c r="CP438" s="98"/>
      <c r="CQ438" s="98"/>
      <c r="CR438" s="98"/>
      <c r="CS438" s="98"/>
      <c r="CT438" s="98"/>
      <c r="CU438" s="98"/>
      <c r="CV438" s="98"/>
      <c r="CW438" s="98"/>
      <c r="CX438" s="98"/>
      <c r="CY438" s="98"/>
      <c r="CZ438" s="98"/>
      <c r="DA438" s="98"/>
      <c r="DB438" s="98"/>
      <c r="DV438" s="368"/>
      <c r="DW438" s="368"/>
      <c r="DX438" s="368"/>
      <c r="DY438" s="368"/>
      <c r="DZ438" s="368"/>
      <c r="EA438" s="368"/>
      <c r="EB438" s="368"/>
      <c r="EC438" s="368"/>
      <c r="ED438" s="368"/>
      <c r="EE438" s="368"/>
      <c r="EF438" s="368"/>
      <c r="EG438" s="368"/>
      <c r="EH438" s="368"/>
      <c r="EI438" s="368"/>
      <c r="EJ438" s="368"/>
      <c r="EK438" s="368"/>
      <c r="EL438" s="368"/>
      <c r="EM438" s="368"/>
      <c r="EN438" s="368"/>
      <c r="EO438" s="368"/>
      <c r="EP438" s="368"/>
      <c r="EQ438" s="368"/>
      <c r="ER438" s="368"/>
      <c r="ES438" s="368"/>
      <c r="ET438" s="368"/>
      <c r="EU438" s="368"/>
      <c r="EV438" s="368"/>
      <c r="EW438" s="368"/>
      <c r="EX438" s="368"/>
      <c r="EY438" s="368"/>
      <c r="EZ438" s="368"/>
      <c r="FA438" s="368"/>
      <c r="FB438" s="368"/>
      <c r="FC438" s="368"/>
      <c r="FD438" s="368"/>
      <c r="FE438" s="368"/>
      <c r="FF438" s="368"/>
      <c r="FG438" s="368"/>
      <c r="FH438" s="368"/>
      <c r="FI438" s="368"/>
      <c r="FJ438" s="368"/>
      <c r="FK438" s="368"/>
      <c r="FL438" s="368"/>
      <c r="FM438" s="368"/>
      <c r="FN438" s="368"/>
      <c r="FO438" s="368"/>
      <c r="FP438" s="368"/>
      <c r="FQ438" s="368"/>
      <c r="FR438" s="368"/>
      <c r="FS438" s="368"/>
      <c r="FT438" s="368"/>
      <c r="FU438" s="368"/>
      <c r="FV438" s="368"/>
      <c r="FW438" s="368"/>
      <c r="FX438" s="368"/>
      <c r="FY438" s="368"/>
      <c r="FZ438" s="368"/>
      <c r="GA438" s="368"/>
      <c r="GB438" s="368"/>
      <c r="GC438" s="368"/>
      <c r="GD438" s="368"/>
      <c r="GE438" s="368"/>
      <c r="GF438" s="368"/>
      <c r="GG438" s="368"/>
      <c r="GH438" s="368"/>
      <c r="GI438" s="368"/>
      <c r="GJ438" s="368"/>
      <c r="GK438" s="368"/>
      <c r="GL438" s="368"/>
      <c r="GM438" s="368"/>
      <c r="GN438" s="368"/>
      <c r="GO438" s="368"/>
      <c r="GP438" s="368"/>
      <c r="GQ438" s="368"/>
      <c r="GR438" s="368"/>
      <c r="GS438" s="368"/>
      <c r="GT438" s="368"/>
      <c r="GU438" s="368"/>
      <c r="GV438" s="368"/>
      <c r="GW438" s="368"/>
      <c r="GX438" s="368"/>
      <c r="GY438" s="368"/>
      <c r="GZ438" s="368"/>
      <c r="HA438" s="368"/>
      <c r="HB438" s="368"/>
      <c r="HC438" s="368"/>
      <c r="HD438" s="368"/>
      <c r="HE438" s="368"/>
      <c r="HF438" s="368"/>
      <c r="HG438" s="368"/>
      <c r="HH438" s="368"/>
      <c r="HI438" s="368"/>
      <c r="HJ438" s="368"/>
      <c r="HK438" s="368"/>
      <c r="HL438" s="368"/>
      <c r="HM438" s="368"/>
      <c r="HN438" s="368"/>
      <c r="HO438" s="368"/>
      <c r="HP438" s="368"/>
      <c r="HQ438" s="368"/>
      <c r="HR438" s="368"/>
      <c r="HS438" s="368"/>
      <c r="HT438" s="368"/>
      <c r="HU438" s="368"/>
      <c r="HV438" s="368"/>
      <c r="HW438" s="368"/>
      <c r="HX438" s="368"/>
      <c r="HY438" s="368"/>
      <c r="HZ438" s="368"/>
      <c r="IA438" s="368"/>
      <c r="IB438" s="368"/>
      <c r="IC438" s="368"/>
      <c r="ID438" s="368"/>
      <c r="IE438" s="368"/>
      <c r="IF438" s="368"/>
      <c r="IG438" s="368"/>
      <c r="IH438" s="368"/>
      <c r="II438" s="368"/>
      <c r="IJ438" s="368"/>
      <c r="IK438" s="368"/>
      <c r="IL438" s="368"/>
      <c r="IM438" s="368"/>
      <c r="IN438" s="368"/>
      <c r="IO438" s="368"/>
      <c r="IP438" s="368"/>
      <c r="IQ438" s="368"/>
      <c r="IR438" s="368"/>
      <c r="IS438" s="368"/>
      <c r="IT438" s="368"/>
      <c r="IU438" s="368"/>
      <c r="IV438" s="368"/>
      <c r="IW438" s="368"/>
      <c r="IX438" s="368"/>
      <c r="IY438" s="368"/>
      <c r="IZ438" s="368"/>
      <c r="JA438" s="368"/>
      <c r="JB438" s="368"/>
      <c r="JC438" s="368"/>
      <c r="JD438" s="368"/>
      <c r="JE438" s="368"/>
      <c r="JF438" s="368"/>
      <c r="JG438" s="368"/>
      <c r="JH438" s="368"/>
      <c r="JI438" s="368"/>
      <c r="JJ438" s="368"/>
      <c r="JK438" s="368"/>
      <c r="JL438" s="368"/>
      <c r="JM438" s="368"/>
      <c r="JN438" s="368"/>
      <c r="JO438" s="368"/>
      <c r="JP438" s="368"/>
      <c r="JQ438" s="368"/>
      <c r="JR438" s="368"/>
      <c r="JS438" s="368"/>
      <c r="JT438" s="368"/>
      <c r="JU438" s="368"/>
      <c r="JV438" s="368"/>
      <c r="JW438" s="368"/>
      <c r="JX438" s="368"/>
      <c r="JY438" s="368"/>
      <c r="JZ438" s="368"/>
      <c r="KA438" s="368"/>
      <c r="KB438" s="368"/>
      <c r="KC438" s="368"/>
      <c r="KD438" s="368"/>
      <c r="KE438" s="368"/>
      <c r="KF438" s="368"/>
      <c r="KG438" s="368"/>
      <c r="KH438" s="368"/>
      <c r="KI438" s="368"/>
      <c r="KJ438" s="368"/>
      <c r="KK438" s="368"/>
      <c r="KL438" s="368"/>
      <c r="KM438" s="368"/>
      <c r="KN438" s="368"/>
      <c r="KO438" s="368"/>
      <c r="KP438" s="368"/>
      <c r="KQ438" s="368"/>
      <c r="KR438" s="368"/>
      <c r="KS438" s="368"/>
      <c r="KT438" s="368"/>
      <c r="KU438" s="368"/>
      <c r="KV438" s="368"/>
      <c r="KW438" s="368"/>
      <c r="KX438" s="368"/>
      <c r="LH438" s="368"/>
      <c r="LI438" s="368"/>
      <c r="LJ438" s="368"/>
      <c r="LK438" s="368"/>
      <c r="LL438" s="368"/>
      <c r="LM438" s="368"/>
      <c r="LN438" s="368"/>
      <c r="LO438" s="368"/>
      <c r="LP438" s="368"/>
      <c r="LQ438" s="368"/>
      <c r="LR438" s="368"/>
      <c r="LS438" s="368"/>
      <c r="LT438" s="368"/>
      <c r="LU438" s="368"/>
      <c r="LV438" s="368"/>
      <c r="LW438" s="368"/>
      <c r="LX438" s="368"/>
      <c r="LY438" s="368"/>
      <c r="LZ438" s="368"/>
      <c r="MA438" s="368"/>
      <c r="MB438" s="368"/>
      <c r="MC438" s="368"/>
      <c r="MD438" s="368"/>
      <c r="ME438" s="368"/>
      <c r="MF438" s="368"/>
      <c r="MG438" s="368"/>
      <c r="MH438" s="368"/>
      <c r="MI438" s="368"/>
      <c r="MJ438" s="368"/>
      <c r="MK438" s="368"/>
      <c r="ML438" s="368"/>
      <c r="MM438" s="368"/>
      <c r="MN438" s="368"/>
      <c r="MO438" s="368"/>
      <c r="MP438" s="368"/>
      <c r="MQ438" s="368"/>
      <c r="MR438" s="368"/>
      <c r="MS438" s="368"/>
      <c r="MT438" s="368"/>
      <c r="MU438" s="368"/>
      <c r="MV438" s="368"/>
      <c r="MW438" s="368"/>
      <c r="MX438" s="368"/>
      <c r="MY438" s="368"/>
      <c r="MZ438" s="368"/>
      <c r="NA438" s="368"/>
      <c r="NB438" s="368"/>
      <c r="NC438" s="368"/>
      <c r="ND438" s="368"/>
      <c r="NE438" s="368"/>
      <c r="NF438" s="368"/>
      <c r="NG438" s="368"/>
      <c r="NH438" s="368"/>
      <c r="NI438" s="368"/>
      <c r="NJ438" s="368"/>
      <c r="NK438" s="368"/>
      <c r="NL438" s="368"/>
      <c r="NM438" s="368"/>
      <c r="NN438" s="368"/>
      <c r="NO438" s="368"/>
      <c r="NP438" s="368"/>
      <c r="NQ438" s="368"/>
      <c r="NR438" s="368"/>
      <c r="NS438" s="368"/>
      <c r="NT438" s="368"/>
      <c r="NU438" s="368"/>
      <c r="NV438" s="368"/>
      <c r="NW438" s="368"/>
      <c r="NX438" s="368"/>
      <c r="NY438" s="368"/>
      <c r="NZ438" s="368"/>
      <c r="OA438" s="368"/>
      <c r="OB438" s="368"/>
      <c r="OC438" s="368"/>
      <c r="OD438" s="368"/>
      <c r="OE438" s="368"/>
      <c r="OF438" s="368"/>
      <c r="OG438" s="368"/>
      <c r="OH438" s="368"/>
      <c r="OI438" s="368"/>
      <c r="OJ438" s="368"/>
      <c r="OK438" s="368"/>
      <c r="OL438" s="368"/>
      <c r="OM438" s="368"/>
      <c r="ON438" s="368"/>
      <c r="OO438" s="368"/>
      <c r="OP438" s="368"/>
      <c r="OQ438" s="368"/>
      <c r="OR438" s="368"/>
      <c r="OS438" s="368"/>
      <c r="OT438" s="368"/>
      <c r="OU438" s="368"/>
      <c r="OV438" s="368"/>
      <c r="OW438" s="368"/>
      <c r="OX438" s="368"/>
      <c r="OY438" s="368"/>
      <c r="OZ438" s="368"/>
      <c r="PA438" s="368"/>
      <c r="PB438" s="368"/>
      <c r="PC438" s="368"/>
      <c r="PD438" s="368"/>
      <c r="PE438" s="368"/>
      <c r="PF438" s="368"/>
      <c r="PG438" s="368"/>
      <c r="PH438" s="368"/>
      <c r="PI438" s="368"/>
      <c r="PJ438" s="368"/>
      <c r="PK438" s="368"/>
      <c r="PL438" s="368"/>
      <c r="PM438" s="368"/>
      <c r="PN438" s="368"/>
      <c r="PO438" s="368"/>
      <c r="PP438" s="368"/>
      <c r="PQ438" s="368"/>
      <c r="PR438" s="368"/>
      <c r="PS438" s="368"/>
      <c r="PT438" s="368"/>
      <c r="PU438" s="368"/>
      <c r="PV438" s="368"/>
      <c r="PW438" s="368"/>
      <c r="PX438" s="368"/>
      <c r="PY438" s="368"/>
      <c r="PZ438" s="368"/>
      <c r="QA438" s="368"/>
      <c r="QB438" s="368"/>
      <c r="QC438" s="368"/>
      <c r="QD438" s="368"/>
      <c r="QE438" s="368"/>
      <c r="QF438" s="368"/>
      <c r="QG438" s="368"/>
      <c r="QH438" s="368"/>
      <c r="QI438" s="368"/>
      <c r="QJ438" s="368"/>
      <c r="QK438" s="368"/>
      <c r="QL438" s="368"/>
      <c r="QM438" s="368"/>
      <c r="QN438" s="368"/>
      <c r="QO438" s="368"/>
      <c r="QP438" s="368"/>
      <c r="QQ438" s="368"/>
      <c r="QR438" s="368"/>
      <c r="QS438" s="368"/>
      <c r="QT438" s="368"/>
      <c r="QU438" s="368"/>
      <c r="QV438" s="368"/>
      <c r="QW438" s="368"/>
      <c r="QX438" s="368"/>
      <c r="QY438" s="368"/>
      <c r="QZ438" s="368"/>
      <c r="RA438" s="368"/>
      <c r="RB438" s="368"/>
      <c r="RC438" s="368"/>
      <c r="RD438" s="368"/>
      <c r="RE438" s="368"/>
      <c r="RF438" s="368"/>
      <c r="RG438" s="368"/>
      <c r="RH438" s="368"/>
      <c r="RI438" s="368"/>
      <c r="RJ438" s="368"/>
      <c r="RK438" s="368"/>
      <c r="RL438" s="368"/>
      <c r="RM438" s="368"/>
      <c r="RN438" s="368"/>
      <c r="RO438" s="368"/>
      <c r="RP438" s="368"/>
      <c r="RQ438" s="368"/>
      <c r="RR438" s="368"/>
      <c r="RS438" s="368"/>
      <c r="RT438" s="368"/>
      <c r="RU438" s="368"/>
      <c r="RV438" s="368"/>
      <c r="RW438" s="368"/>
      <c r="RX438" s="368"/>
      <c r="RY438" s="368"/>
      <c r="RZ438" s="368"/>
      <c r="SA438" s="368"/>
      <c r="SB438" s="368"/>
      <c r="SC438" s="368"/>
      <c r="SD438" s="368"/>
      <c r="SE438" s="368"/>
      <c r="SF438" s="368"/>
      <c r="SG438" s="368"/>
    </row>
    <row r="439" spans="1:501">
      <c r="A439" s="368"/>
      <c r="B439" s="368"/>
      <c r="C439" s="368"/>
      <c r="D439" s="368"/>
      <c r="E439" s="368"/>
      <c r="F439" s="368"/>
      <c r="G439" s="368"/>
      <c r="H439" s="368"/>
      <c r="I439" s="368"/>
      <c r="J439" s="368"/>
      <c r="K439" s="368"/>
      <c r="L439" s="368"/>
      <c r="M439" s="368"/>
      <c r="N439" s="368"/>
      <c r="O439" s="385"/>
      <c r="P439" s="368"/>
      <c r="Q439" s="368"/>
      <c r="R439" s="368"/>
      <c r="S439" s="368"/>
      <c r="T439" s="368"/>
      <c r="U439" s="368"/>
      <c r="V439" s="368"/>
      <c r="W439" s="368"/>
      <c r="X439" s="368"/>
      <c r="Y439" s="368"/>
      <c r="Z439" s="368"/>
      <c r="AA439" s="368"/>
      <c r="AB439" s="368"/>
      <c r="AC439" s="368"/>
      <c r="AD439" s="368"/>
      <c r="AE439" s="368"/>
      <c r="AF439" s="368"/>
      <c r="AG439" s="368"/>
      <c r="AH439" s="98" t="s">
        <v>397</v>
      </c>
      <c r="AI439" s="98" t="s">
        <v>397</v>
      </c>
      <c r="AJ439" s="98" t="s">
        <v>397</v>
      </c>
      <c r="AK439" s="98" t="s">
        <v>397</v>
      </c>
      <c r="AL439" s="98" t="s">
        <v>397</v>
      </c>
      <c r="AM439" s="98" t="s">
        <v>397</v>
      </c>
      <c r="AN439" s="98" t="s">
        <v>397</v>
      </c>
      <c r="AO439" s="98" t="s">
        <v>397</v>
      </c>
      <c r="AP439" s="98" t="s">
        <v>397</v>
      </c>
      <c r="AQ439" s="98" t="s">
        <v>397</v>
      </c>
      <c r="AR439" s="98" t="s">
        <v>397</v>
      </c>
      <c r="AS439" s="98" t="s">
        <v>397</v>
      </c>
      <c r="AT439" s="98" t="s">
        <v>397</v>
      </c>
      <c r="AU439" s="98" t="s">
        <v>397</v>
      </c>
      <c r="AV439" s="98" t="s">
        <v>397</v>
      </c>
      <c r="AW439" s="98" t="s">
        <v>397</v>
      </c>
      <c r="AX439" s="98" t="s">
        <v>397</v>
      </c>
      <c r="AY439" s="98" t="s">
        <v>397</v>
      </c>
      <c r="AZ439" s="98" t="s">
        <v>397</v>
      </c>
      <c r="BA439" s="98" t="s">
        <v>397</v>
      </c>
      <c r="BB439" s="98" t="s">
        <v>397</v>
      </c>
      <c r="BC439" s="98" t="s">
        <v>397</v>
      </c>
      <c r="BD439" s="98" t="s">
        <v>397</v>
      </c>
      <c r="BE439" s="98" t="s">
        <v>397</v>
      </c>
      <c r="BF439" s="98" t="s">
        <v>397</v>
      </c>
      <c r="BG439" s="98" t="s">
        <v>397</v>
      </c>
      <c r="BH439" s="98" t="s">
        <v>397</v>
      </c>
      <c r="BI439" s="98" t="s">
        <v>397</v>
      </c>
      <c r="BJ439" s="98" t="s">
        <v>397</v>
      </c>
      <c r="BK439" s="98" t="s">
        <v>397</v>
      </c>
      <c r="BL439" s="98" t="s">
        <v>397</v>
      </c>
      <c r="BM439" s="98" t="s">
        <v>397</v>
      </c>
      <c r="BN439" s="98" t="s">
        <v>397</v>
      </c>
      <c r="BO439" s="98" t="s">
        <v>397</v>
      </c>
      <c r="BP439" s="98" t="s">
        <v>397</v>
      </c>
      <c r="BQ439" s="98" t="s">
        <v>397</v>
      </c>
      <c r="BR439" s="98" t="s">
        <v>397</v>
      </c>
      <c r="BS439" s="98" t="s">
        <v>397</v>
      </c>
      <c r="BT439" s="98" t="s">
        <v>397</v>
      </c>
      <c r="BU439" s="98" t="s">
        <v>397</v>
      </c>
      <c r="BV439" s="98" t="s">
        <v>397</v>
      </c>
      <c r="BW439" s="98" t="s">
        <v>397</v>
      </c>
      <c r="BX439" s="98" t="s">
        <v>397</v>
      </c>
      <c r="BY439" s="98" t="s">
        <v>397</v>
      </c>
      <c r="BZ439" s="98" t="s">
        <v>397</v>
      </c>
      <c r="CA439" s="98"/>
      <c r="CB439" s="98"/>
      <c r="CC439" s="98"/>
      <c r="CD439" s="98"/>
      <c r="CE439" s="98"/>
      <c r="CF439" s="98"/>
      <c r="CG439" s="98"/>
      <c r="CH439" s="98"/>
      <c r="CI439" s="98"/>
      <c r="CJ439" s="98"/>
      <c r="CK439" s="98"/>
      <c r="CL439" s="98"/>
      <c r="CM439" s="98"/>
      <c r="CN439" s="98"/>
      <c r="CO439" s="98"/>
      <c r="CP439" s="98"/>
      <c r="CQ439" s="98"/>
      <c r="CR439" s="98"/>
      <c r="CS439" s="98"/>
      <c r="CT439" s="98"/>
      <c r="CU439" s="98"/>
      <c r="CV439" s="98"/>
      <c r="CW439" s="98"/>
      <c r="CX439" s="98"/>
      <c r="CY439" s="98"/>
      <c r="CZ439" s="98"/>
      <c r="DA439" s="98"/>
      <c r="DB439" s="98"/>
      <c r="DV439" s="368"/>
      <c r="DW439" s="368"/>
      <c r="DX439" s="368"/>
      <c r="DY439" s="368"/>
      <c r="DZ439" s="368"/>
      <c r="EA439" s="368"/>
      <c r="EB439" s="368"/>
      <c r="EC439" s="368"/>
      <c r="ED439" s="368"/>
      <c r="EE439" s="368"/>
      <c r="EF439" s="368"/>
      <c r="EG439" s="368"/>
      <c r="EH439" s="368"/>
      <c r="EI439" s="368"/>
      <c r="EJ439" s="368"/>
      <c r="EK439" s="368"/>
      <c r="EL439" s="368"/>
      <c r="EM439" s="368"/>
      <c r="EN439" s="368"/>
      <c r="EO439" s="368"/>
      <c r="EP439" s="368"/>
      <c r="EQ439" s="368"/>
      <c r="ER439" s="368"/>
      <c r="ES439" s="368"/>
      <c r="ET439" s="368"/>
      <c r="EU439" s="368"/>
      <c r="EV439" s="368"/>
      <c r="EW439" s="368"/>
      <c r="EX439" s="368"/>
      <c r="EY439" s="368"/>
      <c r="EZ439" s="368"/>
      <c r="FA439" s="368"/>
      <c r="FB439" s="368"/>
      <c r="FC439" s="368"/>
      <c r="FD439" s="368"/>
      <c r="FE439" s="368"/>
      <c r="FF439" s="368"/>
      <c r="FG439" s="368"/>
      <c r="FH439" s="368"/>
      <c r="FI439" s="368"/>
      <c r="FJ439" s="368"/>
      <c r="FK439" s="368"/>
      <c r="FL439" s="368"/>
      <c r="FM439" s="368"/>
      <c r="FN439" s="368"/>
      <c r="FO439" s="368"/>
      <c r="FP439" s="368"/>
      <c r="FQ439" s="368"/>
      <c r="FR439" s="368"/>
      <c r="FS439" s="368"/>
      <c r="FT439" s="368"/>
      <c r="FU439" s="368"/>
      <c r="FV439" s="368"/>
      <c r="FW439" s="368"/>
      <c r="FX439" s="368"/>
      <c r="FY439" s="368"/>
      <c r="FZ439" s="368"/>
      <c r="GA439" s="368"/>
      <c r="GB439" s="368"/>
      <c r="GC439" s="368"/>
      <c r="GD439" s="368"/>
      <c r="GE439" s="368"/>
      <c r="GF439" s="368"/>
      <c r="GG439" s="368"/>
      <c r="GH439" s="368"/>
      <c r="GI439" s="368"/>
      <c r="GJ439" s="368"/>
      <c r="GK439" s="368"/>
      <c r="GL439" s="368"/>
      <c r="GM439" s="368"/>
      <c r="GN439" s="368"/>
      <c r="GO439" s="368"/>
      <c r="GP439" s="368"/>
      <c r="GQ439" s="368"/>
      <c r="GR439" s="368"/>
      <c r="GS439" s="368"/>
      <c r="GT439" s="368"/>
      <c r="GU439" s="368"/>
      <c r="GV439" s="368"/>
      <c r="GW439" s="368"/>
      <c r="GX439" s="368"/>
      <c r="GY439" s="368"/>
      <c r="GZ439" s="368"/>
      <c r="HA439" s="368"/>
      <c r="HB439" s="368"/>
      <c r="HC439" s="368"/>
      <c r="HD439" s="368"/>
      <c r="HE439" s="368"/>
      <c r="HF439" s="368"/>
      <c r="HG439" s="368"/>
      <c r="HH439" s="368"/>
      <c r="HI439" s="368"/>
      <c r="HJ439" s="368"/>
      <c r="HK439" s="368"/>
      <c r="HL439" s="368"/>
      <c r="HM439" s="368"/>
      <c r="HN439" s="368"/>
      <c r="HO439" s="368"/>
      <c r="HP439" s="368"/>
      <c r="HQ439" s="368"/>
      <c r="HR439" s="368"/>
      <c r="HS439" s="368"/>
      <c r="HT439" s="368"/>
      <c r="HU439" s="368"/>
      <c r="HV439" s="368"/>
      <c r="HW439" s="368"/>
      <c r="HX439" s="368"/>
      <c r="HY439" s="368"/>
      <c r="HZ439" s="368"/>
      <c r="IA439" s="368"/>
      <c r="IB439" s="368"/>
      <c r="IC439" s="368"/>
      <c r="ID439" s="368"/>
      <c r="IE439" s="368"/>
      <c r="IF439" s="368"/>
      <c r="IG439" s="368"/>
      <c r="IH439" s="368"/>
      <c r="II439" s="368"/>
      <c r="IJ439" s="368"/>
      <c r="IK439" s="368"/>
      <c r="IL439" s="368"/>
      <c r="IM439" s="368"/>
      <c r="IN439" s="368"/>
      <c r="IO439" s="368"/>
      <c r="IP439" s="368"/>
      <c r="IQ439" s="368"/>
      <c r="IR439" s="368"/>
      <c r="IS439" s="368"/>
      <c r="IT439" s="368"/>
      <c r="IU439" s="368"/>
      <c r="IV439" s="368"/>
      <c r="IW439" s="368"/>
      <c r="IX439" s="368"/>
      <c r="IY439" s="368"/>
      <c r="IZ439" s="368"/>
      <c r="JA439" s="368"/>
      <c r="JB439" s="368"/>
      <c r="JC439" s="368"/>
      <c r="JD439" s="368"/>
      <c r="JE439" s="368"/>
      <c r="JF439" s="368"/>
      <c r="JG439" s="368"/>
      <c r="JH439" s="368"/>
      <c r="JI439" s="368"/>
      <c r="JJ439" s="368"/>
      <c r="JK439" s="368"/>
      <c r="JL439" s="368"/>
      <c r="JM439" s="368"/>
      <c r="JN439" s="368"/>
      <c r="JO439" s="368"/>
      <c r="JP439" s="368"/>
      <c r="JQ439" s="368"/>
      <c r="JR439" s="368"/>
      <c r="JS439" s="368"/>
      <c r="JT439" s="368"/>
      <c r="JU439" s="368"/>
      <c r="JV439" s="368"/>
      <c r="JW439" s="368"/>
      <c r="JX439" s="368"/>
      <c r="JY439" s="368"/>
      <c r="JZ439" s="368"/>
      <c r="KA439" s="368"/>
      <c r="KB439" s="368"/>
      <c r="KC439" s="368"/>
      <c r="KD439" s="368"/>
      <c r="KE439" s="368"/>
      <c r="KF439" s="368"/>
      <c r="KG439" s="368"/>
      <c r="KH439" s="368"/>
      <c r="KI439" s="368"/>
      <c r="KJ439" s="368"/>
      <c r="KK439" s="368"/>
      <c r="KL439" s="368"/>
      <c r="KM439" s="368"/>
      <c r="KN439" s="368"/>
      <c r="KO439" s="368"/>
      <c r="KP439" s="368"/>
      <c r="KQ439" s="368"/>
      <c r="KR439" s="368"/>
      <c r="KS439" s="368"/>
      <c r="KT439" s="368"/>
      <c r="KU439" s="368"/>
      <c r="KV439" s="368"/>
      <c r="KW439" s="368"/>
      <c r="KX439" s="368"/>
      <c r="LH439" s="368"/>
      <c r="LI439" s="368"/>
      <c r="LJ439" s="368"/>
      <c r="LK439" s="368"/>
      <c r="LL439" s="368"/>
      <c r="LM439" s="368"/>
      <c r="LN439" s="368"/>
      <c r="LO439" s="368"/>
      <c r="LP439" s="368"/>
      <c r="LQ439" s="368"/>
      <c r="LR439" s="368"/>
      <c r="LS439" s="368"/>
      <c r="LT439" s="368"/>
      <c r="LU439" s="368"/>
      <c r="LV439" s="368"/>
      <c r="LW439" s="368"/>
      <c r="LX439" s="368"/>
      <c r="LY439" s="368"/>
      <c r="LZ439" s="368"/>
      <c r="MA439" s="368"/>
      <c r="MB439" s="368"/>
      <c r="MC439" s="368"/>
      <c r="MD439" s="368"/>
      <c r="ME439" s="368"/>
      <c r="MF439" s="368"/>
      <c r="MG439" s="368"/>
      <c r="MH439" s="368"/>
      <c r="MI439" s="368"/>
      <c r="MJ439" s="368"/>
      <c r="MK439" s="368"/>
      <c r="ML439" s="368"/>
      <c r="MM439" s="368"/>
      <c r="MN439" s="368"/>
      <c r="MO439" s="368"/>
      <c r="MP439" s="368"/>
      <c r="MQ439" s="368"/>
      <c r="MR439" s="368"/>
      <c r="MS439" s="368"/>
      <c r="MT439" s="368"/>
      <c r="MU439" s="368"/>
      <c r="MV439" s="368"/>
      <c r="MW439" s="368"/>
      <c r="MX439" s="368"/>
      <c r="MY439" s="368"/>
      <c r="MZ439" s="368"/>
      <c r="NA439" s="368"/>
      <c r="NB439" s="368"/>
      <c r="NC439" s="368"/>
      <c r="ND439" s="368"/>
      <c r="NE439" s="368"/>
      <c r="NF439" s="368"/>
      <c r="NG439" s="368"/>
      <c r="NH439" s="368"/>
      <c r="NI439" s="368"/>
      <c r="NJ439" s="368"/>
      <c r="NK439" s="368"/>
      <c r="NL439" s="368"/>
      <c r="NM439" s="368"/>
      <c r="NN439" s="368"/>
      <c r="NO439" s="368"/>
      <c r="NP439" s="368"/>
      <c r="NQ439" s="368"/>
      <c r="NR439" s="368"/>
      <c r="NS439" s="368"/>
      <c r="NT439" s="368"/>
      <c r="NU439" s="368"/>
      <c r="NV439" s="368"/>
      <c r="NW439" s="368"/>
      <c r="NX439" s="368"/>
      <c r="NY439" s="368"/>
      <c r="NZ439" s="368"/>
      <c r="OA439" s="368"/>
      <c r="OB439" s="368"/>
      <c r="OC439" s="368"/>
      <c r="OD439" s="368"/>
      <c r="OE439" s="368"/>
      <c r="OF439" s="368"/>
      <c r="OG439" s="368"/>
      <c r="OH439" s="368"/>
      <c r="OI439" s="368"/>
      <c r="OJ439" s="368"/>
      <c r="OK439" s="368"/>
      <c r="OL439" s="368"/>
      <c r="OM439" s="368"/>
      <c r="ON439" s="368"/>
      <c r="OO439" s="368"/>
      <c r="OP439" s="368"/>
      <c r="OQ439" s="368"/>
      <c r="OR439" s="368"/>
      <c r="OS439" s="368"/>
      <c r="OT439" s="368"/>
      <c r="OU439" s="368"/>
      <c r="OV439" s="368"/>
      <c r="OW439" s="368"/>
      <c r="OX439" s="368"/>
      <c r="OY439" s="368"/>
      <c r="OZ439" s="368"/>
      <c r="PA439" s="368"/>
      <c r="PB439" s="368"/>
      <c r="PC439" s="368"/>
      <c r="PD439" s="368"/>
      <c r="PE439" s="368"/>
      <c r="PF439" s="368"/>
      <c r="PG439" s="368"/>
      <c r="PH439" s="368"/>
      <c r="PI439" s="368"/>
      <c r="PJ439" s="368"/>
      <c r="PK439" s="368"/>
      <c r="PL439" s="368"/>
      <c r="PM439" s="368"/>
      <c r="PN439" s="368"/>
      <c r="PO439" s="368"/>
      <c r="PP439" s="368"/>
      <c r="PQ439" s="368"/>
      <c r="PR439" s="368"/>
      <c r="PS439" s="368"/>
      <c r="PT439" s="368"/>
      <c r="PU439" s="368"/>
      <c r="PV439" s="368"/>
      <c r="PW439" s="368"/>
      <c r="PX439" s="368"/>
      <c r="PY439" s="368"/>
      <c r="PZ439" s="368"/>
      <c r="QA439" s="368"/>
      <c r="QB439" s="368"/>
      <c r="QC439" s="368"/>
      <c r="QD439" s="368"/>
      <c r="QE439" s="368"/>
      <c r="QF439" s="368"/>
      <c r="QG439" s="368"/>
      <c r="QH439" s="368"/>
      <c r="QI439" s="368"/>
      <c r="QJ439" s="368"/>
      <c r="QK439" s="368"/>
      <c r="QL439" s="368"/>
      <c r="QM439" s="368"/>
      <c r="QN439" s="368"/>
      <c r="QO439" s="368"/>
      <c r="QP439" s="368"/>
      <c r="QQ439" s="368"/>
      <c r="QR439" s="368"/>
      <c r="QS439" s="368"/>
      <c r="QT439" s="368"/>
      <c r="QU439" s="368"/>
      <c r="QV439" s="368"/>
      <c r="QW439" s="368"/>
      <c r="QX439" s="368"/>
      <c r="QY439" s="368"/>
      <c r="QZ439" s="368"/>
      <c r="RA439" s="368"/>
      <c r="RB439" s="368"/>
      <c r="RC439" s="368"/>
      <c r="RD439" s="368"/>
      <c r="RE439" s="368"/>
      <c r="RF439" s="368"/>
      <c r="RG439" s="368"/>
      <c r="RH439" s="368"/>
      <c r="RI439" s="368"/>
      <c r="RJ439" s="368"/>
      <c r="RK439" s="368"/>
      <c r="RL439" s="368"/>
      <c r="RM439" s="368"/>
      <c r="RN439" s="368"/>
      <c r="RO439" s="368"/>
      <c r="RP439" s="368"/>
      <c r="RQ439" s="368"/>
      <c r="RR439" s="368"/>
      <c r="RS439" s="368"/>
      <c r="RT439" s="368"/>
      <c r="RU439" s="368"/>
      <c r="RV439" s="368"/>
      <c r="RW439" s="368"/>
      <c r="RX439" s="368"/>
      <c r="RY439" s="368"/>
      <c r="RZ439" s="368"/>
      <c r="SA439" s="368"/>
      <c r="SB439" s="368"/>
      <c r="SC439" s="368"/>
      <c r="SD439" s="368"/>
      <c r="SE439" s="368"/>
      <c r="SF439" s="368"/>
      <c r="SG439" s="368"/>
    </row>
    <row r="440" spans="1:501">
      <c r="A440" s="368"/>
      <c r="B440" s="368"/>
      <c r="C440" s="368"/>
      <c r="D440" s="368"/>
      <c r="E440" s="368"/>
      <c r="F440" s="368"/>
      <c r="G440" s="368"/>
      <c r="H440" s="368"/>
      <c r="I440" s="368"/>
      <c r="J440" s="368"/>
      <c r="K440" s="368"/>
      <c r="L440" s="368"/>
      <c r="M440" s="368"/>
      <c r="N440" s="368"/>
      <c r="O440" s="385"/>
      <c r="P440" s="368"/>
      <c r="Q440" s="368"/>
      <c r="R440" s="368"/>
      <c r="S440" s="368"/>
      <c r="T440" s="368"/>
      <c r="U440" s="368"/>
      <c r="V440" s="368"/>
      <c r="W440" s="368"/>
      <c r="X440" s="368"/>
      <c r="Y440" s="368"/>
      <c r="Z440" s="368"/>
      <c r="AA440" s="368"/>
      <c r="AB440" s="368"/>
      <c r="AC440" s="368"/>
      <c r="AD440" s="368"/>
      <c r="AE440" s="368"/>
      <c r="AF440" s="368"/>
      <c r="AG440" s="368"/>
      <c r="AH440" s="98" t="s">
        <v>397</v>
      </c>
      <c r="AI440" s="98" t="s">
        <v>397</v>
      </c>
      <c r="AJ440" s="98" t="s">
        <v>397</v>
      </c>
      <c r="AK440" s="98" t="s">
        <v>397</v>
      </c>
      <c r="AL440" s="98" t="s">
        <v>397</v>
      </c>
      <c r="AM440" s="98" t="s">
        <v>397</v>
      </c>
      <c r="AN440" s="98" t="s">
        <v>397</v>
      </c>
      <c r="AO440" s="98" t="s">
        <v>397</v>
      </c>
      <c r="AP440" s="98" t="s">
        <v>397</v>
      </c>
      <c r="AQ440" s="98" t="s">
        <v>397</v>
      </c>
      <c r="AR440" s="98" t="s">
        <v>397</v>
      </c>
      <c r="AS440" s="98" t="s">
        <v>397</v>
      </c>
      <c r="AT440" s="98" t="s">
        <v>397</v>
      </c>
      <c r="AU440" s="98" t="s">
        <v>397</v>
      </c>
      <c r="AV440" s="98" t="s">
        <v>397</v>
      </c>
      <c r="AW440" s="98" t="s">
        <v>397</v>
      </c>
      <c r="AX440" s="98" t="s">
        <v>397</v>
      </c>
      <c r="AY440" s="98" t="s">
        <v>397</v>
      </c>
      <c r="AZ440" s="98" t="s">
        <v>397</v>
      </c>
      <c r="BA440" s="98" t="s">
        <v>397</v>
      </c>
      <c r="BB440" s="98" t="s">
        <v>397</v>
      </c>
      <c r="BC440" s="98" t="s">
        <v>397</v>
      </c>
      <c r="BD440" s="98" t="s">
        <v>397</v>
      </c>
      <c r="BE440" s="98" t="s">
        <v>397</v>
      </c>
      <c r="BF440" s="98" t="s">
        <v>397</v>
      </c>
      <c r="BG440" s="98" t="s">
        <v>397</v>
      </c>
      <c r="BH440" s="98" t="s">
        <v>397</v>
      </c>
      <c r="BI440" s="98" t="s">
        <v>397</v>
      </c>
      <c r="BJ440" s="98" t="s">
        <v>397</v>
      </c>
      <c r="BK440" s="98" t="s">
        <v>397</v>
      </c>
      <c r="BL440" s="98" t="s">
        <v>397</v>
      </c>
      <c r="BM440" s="98" t="s">
        <v>397</v>
      </c>
      <c r="BN440" s="98" t="s">
        <v>397</v>
      </c>
      <c r="BO440" s="98" t="s">
        <v>397</v>
      </c>
      <c r="BP440" s="98" t="s">
        <v>397</v>
      </c>
      <c r="BQ440" s="98" t="s">
        <v>397</v>
      </c>
      <c r="BR440" s="98" t="s">
        <v>397</v>
      </c>
      <c r="BS440" s="98" t="s">
        <v>397</v>
      </c>
      <c r="BT440" s="98" t="s">
        <v>397</v>
      </c>
      <c r="BU440" s="98" t="s">
        <v>397</v>
      </c>
      <c r="BV440" s="98" t="s">
        <v>397</v>
      </c>
      <c r="BW440" s="98" t="s">
        <v>397</v>
      </c>
      <c r="BX440" s="98" t="s">
        <v>397</v>
      </c>
      <c r="BY440" s="98" t="s">
        <v>397</v>
      </c>
      <c r="BZ440" s="98" t="s">
        <v>397</v>
      </c>
      <c r="CA440" s="98"/>
      <c r="CB440" s="98"/>
      <c r="CC440" s="98"/>
      <c r="CD440" s="98"/>
      <c r="CE440" s="98"/>
      <c r="CF440" s="98"/>
      <c r="CG440" s="98"/>
      <c r="CH440" s="98"/>
      <c r="CI440" s="98"/>
      <c r="CJ440" s="98"/>
      <c r="CK440" s="98"/>
      <c r="CL440" s="98"/>
      <c r="CM440" s="98"/>
      <c r="CN440" s="98"/>
      <c r="CO440" s="98"/>
      <c r="CP440" s="98"/>
      <c r="CQ440" s="98"/>
      <c r="CR440" s="98"/>
      <c r="CS440" s="98"/>
      <c r="CT440" s="98"/>
      <c r="CU440" s="98"/>
      <c r="CV440" s="98"/>
      <c r="CW440" s="98"/>
      <c r="CX440" s="98"/>
      <c r="CY440" s="98"/>
      <c r="CZ440" s="98"/>
      <c r="DA440" s="98"/>
      <c r="DB440" s="98"/>
      <c r="DV440" s="368"/>
      <c r="DW440" s="368"/>
      <c r="DX440" s="368"/>
      <c r="DY440" s="368"/>
      <c r="DZ440" s="368"/>
      <c r="EA440" s="368"/>
      <c r="EB440" s="368"/>
      <c r="EC440" s="368"/>
      <c r="ED440" s="368"/>
      <c r="EE440" s="368"/>
      <c r="EF440" s="368"/>
      <c r="EG440" s="368"/>
      <c r="EH440" s="368"/>
      <c r="EI440" s="368"/>
      <c r="EJ440" s="368"/>
      <c r="EK440" s="368"/>
      <c r="EL440" s="368"/>
      <c r="EM440" s="368"/>
      <c r="EN440" s="368"/>
      <c r="EO440" s="368"/>
      <c r="EP440" s="368"/>
      <c r="EQ440" s="368"/>
      <c r="ER440" s="368"/>
      <c r="ES440" s="368"/>
      <c r="ET440" s="368"/>
      <c r="EU440" s="368"/>
      <c r="EV440" s="368"/>
      <c r="EW440" s="368"/>
      <c r="EX440" s="368"/>
      <c r="EY440" s="368"/>
      <c r="EZ440" s="368"/>
      <c r="FA440" s="368"/>
      <c r="FB440" s="368"/>
      <c r="FC440" s="368"/>
      <c r="FD440" s="368"/>
      <c r="FE440" s="368"/>
      <c r="FF440" s="368"/>
      <c r="FG440" s="368"/>
      <c r="FH440" s="368"/>
      <c r="FI440" s="368"/>
      <c r="FJ440" s="368"/>
      <c r="FK440" s="368"/>
      <c r="FL440" s="368"/>
      <c r="FM440" s="368"/>
      <c r="FN440" s="368"/>
      <c r="FO440" s="368"/>
      <c r="FP440" s="368"/>
      <c r="FQ440" s="368"/>
      <c r="FR440" s="368"/>
      <c r="FS440" s="368"/>
      <c r="FT440" s="368"/>
      <c r="FU440" s="368"/>
      <c r="FV440" s="368"/>
      <c r="FW440" s="368"/>
      <c r="FX440" s="368"/>
      <c r="FY440" s="368"/>
      <c r="FZ440" s="368"/>
      <c r="GA440" s="368"/>
      <c r="GB440" s="368"/>
      <c r="GC440" s="368"/>
      <c r="GD440" s="368"/>
      <c r="GE440" s="368"/>
      <c r="GF440" s="368"/>
      <c r="GG440" s="368"/>
      <c r="GH440" s="368"/>
      <c r="GI440" s="368"/>
      <c r="GJ440" s="368"/>
      <c r="GK440" s="368"/>
      <c r="GL440" s="368"/>
      <c r="GM440" s="368"/>
      <c r="GN440" s="368"/>
      <c r="GO440" s="368"/>
      <c r="GP440" s="368"/>
      <c r="GQ440" s="368"/>
      <c r="GR440" s="368"/>
      <c r="GS440" s="368"/>
      <c r="GT440" s="368"/>
      <c r="GU440" s="368"/>
      <c r="GV440" s="368"/>
      <c r="GW440" s="368"/>
      <c r="GX440" s="368"/>
      <c r="GY440" s="368"/>
      <c r="GZ440" s="368"/>
      <c r="HA440" s="368"/>
      <c r="HB440" s="368"/>
      <c r="HC440" s="368"/>
      <c r="HD440" s="368"/>
      <c r="HE440" s="368"/>
      <c r="HF440" s="368"/>
      <c r="HG440" s="368"/>
      <c r="HH440" s="368"/>
      <c r="HI440" s="368"/>
      <c r="HJ440" s="368"/>
      <c r="HK440" s="368"/>
      <c r="HL440" s="368"/>
      <c r="HM440" s="368"/>
      <c r="HN440" s="368"/>
      <c r="HO440" s="368"/>
      <c r="HP440" s="368"/>
      <c r="HQ440" s="368"/>
      <c r="HR440" s="368"/>
      <c r="HS440" s="368"/>
      <c r="HT440" s="368"/>
      <c r="HU440" s="368"/>
      <c r="HV440" s="368"/>
      <c r="HW440" s="368"/>
      <c r="HX440" s="368"/>
      <c r="HY440" s="368"/>
      <c r="HZ440" s="368"/>
      <c r="IA440" s="368"/>
      <c r="IB440" s="368"/>
      <c r="IC440" s="368"/>
      <c r="ID440" s="368"/>
      <c r="IE440" s="368"/>
      <c r="IF440" s="368"/>
      <c r="IG440" s="368"/>
      <c r="IH440" s="368"/>
      <c r="II440" s="368"/>
      <c r="IJ440" s="368"/>
      <c r="IK440" s="368"/>
      <c r="IL440" s="368"/>
      <c r="IM440" s="368"/>
      <c r="IN440" s="368"/>
      <c r="IO440" s="368"/>
      <c r="IP440" s="368"/>
      <c r="IQ440" s="368"/>
      <c r="IR440" s="368"/>
      <c r="IS440" s="368"/>
      <c r="IT440" s="368"/>
      <c r="IU440" s="368"/>
      <c r="IV440" s="368"/>
      <c r="IW440" s="368"/>
      <c r="IX440" s="368"/>
      <c r="IY440" s="368"/>
      <c r="IZ440" s="368"/>
      <c r="JA440" s="368"/>
      <c r="JB440" s="368"/>
      <c r="JC440" s="368"/>
      <c r="JD440" s="368"/>
      <c r="JE440" s="368"/>
      <c r="JF440" s="368"/>
      <c r="JG440" s="368"/>
      <c r="JH440" s="368"/>
      <c r="JI440" s="368"/>
      <c r="JJ440" s="368"/>
      <c r="JK440" s="368"/>
      <c r="JL440" s="368"/>
      <c r="JM440" s="368"/>
      <c r="JN440" s="368"/>
      <c r="JO440" s="368"/>
      <c r="JP440" s="368"/>
      <c r="JQ440" s="368"/>
      <c r="JR440" s="368"/>
      <c r="JS440" s="368"/>
      <c r="JT440" s="368"/>
      <c r="JU440" s="368"/>
      <c r="JV440" s="368"/>
      <c r="JW440" s="368"/>
      <c r="JX440" s="368"/>
      <c r="JY440" s="368"/>
      <c r="JZ440" s="368"/>
      <c r="KA440" s="368"/>
      <c r="KB440" s="368"/>
      <c r="KC440" s="368"/>
      <c r="KD440" s="368"/>
      <c r="KE440" s="368"/>
      <c r="KF440" s="368"/>
      <c r="KG440" s="368"/>
      <c r="KH440" s="368"/>
      <c r="KI440" s="368"/>
      <c r="KJ440" s="368"/>
      <c r="KK440" s="368"/>
      <c r="KL440" s="368"/>
      <c r="KM440" s="368"/>
      <c r="KN440" s="368"/>
      <c r="KO440" s="368"/>
      <c r="KP440" s="368"/>
      <c r="KQ440" s="368"/>
      <c r="KR440" s="368"/>
      <c r="KS440" s="368"/>
      <c r="KT440" s="368"/>
      <c r="KU440" s="368"/>
      <c r="KV440" s="368"/>
      <c r="KW440" s="368"/>
      <c r="KX440" s="368"/>
      <c r="LH440" s="368"/>
      <c r="LI440" s="368"/>
      <c r="LJ440" s="368"/>
      <c r="LK440" s="368"/>
      <c r="LL440" s="368"/>
      <c r="LM440" s="368"/>
      <c r="LN440" s="368"/>
      <c r="LO440" s="368"/>
      <c r="LP440" s="368"/>
      <c r="LQ440" s="368"/>
      <c r="LR440" s="368"/>
      <c r="LS440" s="368"/>
      <c r="LT440" s="368"/>
      <c r="LU440" s="368"/>
      <c r="LV440" s="368"/>
      <c r="LW440" s="368"/>
      <c r="LX440" s="368"/>
      <c r="LY440" s="368"/>
      <c r="LZ440" s="368"/>
      <c r="MA440" s="368"/>
      <c r="MB440" s="368"/>
      <c r="MC440" s="368"/>
      <c r="MD440" s="368"/>
      <c r="ME440" s="368"/>
      <c r="MF440" s="368"/>
      <c r="MG440" s="368"/>
      <c r="MH440" s="368"/>
      <c r="MI440" s="368"/>
      <c r="MJ440" s="368"/>
      <c r="MK440" s="368"/>
      <c r="ML440" s="368"/>
      <c r="MM440" s="368"/>
      <c r="MN440" s="368"/>
      <c r="MO440" s="368"/>
      <c r="MP440" s="368"/>
      <c r="MQ440" s="368"/>
      <c r="MR440" s="368"/>
      <c r="MS440" s="368"/>
      <c r="MT440" s="368"/>
      <c r="MU440" s="368"/>
      <c r="MV440" s="368"/>
      <c r="MW440" s="368"/>
      <c r="MX440" s="368"/>
      <c r="MY440" s="368"/>
      <c r="MZ440" s="368"/>
      <c r="NA440" s="368"/>
      <c r="NB440" s="368"/>
      <c r="NC440" s="368"/>
      <c r="ND440" s="368"/>
      <c r="NE440" s="368"/>
      <c r="NF440" s="368"/>
      <c r="NG440" s="368"/>
      <c r="NH440" s="368"/>
      <c r="NI440" s="368"/>
      <c r="NJ440" s="368"/>
      <c r="NK440" s="368"/>
      <c r="NL440" s="368"/>
      <c r="NM440" s="368"/>
      <c r="NN440" s="368"/>
      <c r="NO440" s="368"/>
      <c r="NP440" s="368"/>
      <c r="NQ440" s="368"/>
      <c r="NR440" s="368"/>
      <c r="NS440" s="368"/>
      <c r="NT440" s="368"/>
      <c r="NU440" s="368"/>
      <c r="NV440" s="368"/>
      <c r="NW440" s="368"/>
      <c r="NX440" s="368"/>
      <c r="NY440" s="368"/>
      <c r="NZ440" s="368"/>
      <c r="OA440" s="368"/>
      <c r="OB440" s="368"/>
      <c r="OC440" s="368"/>
      <c r="OD440" s="368"/>
      <c r="OE440" s="368"/>
      <c r="OF440" s="368"/>
      <c r="OG440" s="368"/>
      <c r="OH440" s="368"/>
      <c r="OI440" s="368"/>
      <c r="OJ440" s="368"/>
      <c r="OK440" s="368"/>
      <c r="OL440" s="368"/>
      <c r="OM440" s="368"/>
      <c r="ON440" s="368"/>
      <c r="OO440" s="368"/>
      <c r="OP440" s="368"/>
      <c r="OQ440" s="368"/>
      <c r="OR440" s="368"/>
      <c r="OS440" s="368"/>
      <c r="OT440" s="368"/>
      <c r="OU440" s="368"/>
      <c r="OV440" s="368"/>
      <c r="OW440" s="368"/>
      <c r="OX440" s="368"/>
      <c r="OY440" s="368"/>
      <c r="OZ440" s="368"/>
      <c r="PA440" s="368"/>
      <c r="PB440" s="368"/>
      <c r="PC440" s="368"/>
      <c r="PD440" s="368"/>
      <c r="PE440" s="368"/>
      <c r="PF440" s="368"/>
      <c r="PG440" s="368"/>
      <c r="PH440" s="368"/>
      <c r="PI440" s="368"/>
      <c r="PJ440" s="368"/>
      <c r="PK440" s="368"/>
      <c r="PL440" s="368"/>
      <c r="PM440" s="368"/>
      <c r="PN440" s="368"/>
      <c r="PO440" s="368"/>
      <c r="PP440" s="368"/>
      <c r="PQ440" s="368"/>
      <c r="PR440" s="368"/>
      <c r="PS440" s="368"/>
      <c r="PT440" s="368"/>
      <c r="PU440" s="368"/>
      <c r="PV440" s="368"/>
      <c r="PW440" s="368"/>
      <c r="PX440" s="368"/>
      <c r="PY440" s="368"/>
      <c r="PZ440" s="368"/>
      <c r="QA440" s="368"/>
      <c r="QB440" s="368"/>
      <c r="QC440" s="368"/>
      <c r="QD440" s="368"/>
      <c r="QE440" s="368"/>
      <c r="QF440" s="368"/>
      <c r="QG440" s="368"/>
      <c r="QH440" s="368"/>
      <c r="QI440" s="368"/>
      <c r="QJ440" s="368"/>
      <c r="QK440" s="368"/>
      <c r="QL440" s="368"/>
      <c r="QM440" s="368"/>
      <c r="QN440" s="368"/>
      <c r="QO440" s="368"/>
      <c r="QP440" s="368"/>
      <c r="QQ440" s="368"/>
      <c r="QR440" s="368"/>
      <c r="QS440" s="368"/>
      <c r="QT440" s="368"/>
      <c r="QU440" s="368"/>
      <c r="QV440" s="368"/>
      <c r="QW440" s="368"/>
      <c r="QX440" s="368"/>
      <c r="QY440" s="368"/>
      <c r="QZ440" s="368"/>
      <c r="RA440" s="368"/>
      <c r="RB440" s="368"/>
      <c r="RC440" s="368"/>
      <c r="RD440" s="368"/>
      <c r="RE440" s="368"/>
      <c r="RF440" s="368"/>
      <c r="RG440" s="368"/>
      <c r="RH440" s="368"/>
      <c r="RI440" s="368"/>
      <c r="RJ440" s="368"/>
      <c r="RK440" s="368"/>
      <c r="RL440" s="368"/>
      <c r="RM440" s="368"/>
      <c r="RN440" s="368"/>
      <c r="RO440" s="368"/>
      <c r="RP440" s="368"/>
      <c r="RQ440" s="368"/>
      <c r="RR440" s="368"/>
      <c r="RS440" s="368"/>
      <c r="RT440" s="368"/>
      <c r="RU440" s="368"/>
      <c r="RV440" s="368"/>
      <c r="RW440" s="368"/>
      <c r="RX440" s="368"/>
      <c r="RY440" s="368"/>
      <c r="RZ440" s="368"/>
      <c r="SA440" s="368"/>
      <c r="SB440" s="368"/>
      <c r="SC440" s="368"/>
      <c r="SD440" s="368"/>
      <c r="SE440" s="368"/>
      <c r="SF440" s="368"/>
      <c r="SG440" s="368"/>
    </row>
    <row r="441" spans="1:501">
      <c r="A441" s="368"/>
      <c r="B441" s="368"/>
      <c r="C441" s="368"/>
      <c r="D441" s="368"/>
      <c r="E441" s="368"/>
      <c r="F441" s="368"/>
      <c r="G441" s="368"/>
      <c r="H441" s="368"/>
      <c r="I441" s="368"/>
      <c r="J441" s="368"/>
      <c r="K441" s="368"/>
      <c r="L441" s="368"/>
      <c r="M441" s="368"/>
      <c r="N441" s="368"/>
      <c r="O441" s="385"/>
      <c r="P441" s="368"/>
      <c r="Q441" s="368"/>
      <c r="R441" s="368"/>
      <c r="S441" s="368"/>
      <c r="T441" s="368"/>
      <c r="U441" s="368"/>
      <c r="V441" s="368"/>
      <c r="W441" s="368"/>
      <c r="X441" s="368"/>
      <c r="Y441" s="368"/>
      <c r="Z441" s="368"/>
      <c r="AA441" s="368"/>
      <c r="AB441" s="368"/>
      <c r="AC441" s="368"/>
      <c r="AD441" s="368"/>
      <c r="AE441" s="368"/>
      <c r="AF441" s="368"/>
      <c r="AG441" s="368"/>
      <c r="AH441" s="98" t="s">
        <v>397</v>
      </c>
      <c r="AI441" s="98" t="s">
        <v>397</v>
      </c>
      <c r="AJ441" s="98" t="s">
        <v>397</v>
      </c>
      <c r="AK441" s="98" t="s">
        <v>397</v>
      </c>
      <c r="AL441" s="98" t="s">
        <v>397</v>
      </c>
      <c r="AM441" s="98" t="s">
        <v>397</v>
      </c>
      <c r="AN441" s="98" t="s">
        <v>397</v>
      </c>
      <c r="AO441" s="98" t="s">
        <v>397</v>
      </c>
      <c r="AP441" s="98" t="s">
        <v>397</v>
      </c>
      <c r="AQ441" s="98" t="s">
        <v>397</v>
      </c>
      <c r="AR441" s="98" t="s">
        <v>397</v>
      </c>
      <c r="AS441" s="98" t="s">
        <v>397</v>
      </c>
      <c r="AT441" s="98" t="s">
        <v>397</v>
      </c>
      <c r="AU441" s="98" t="s">
        <v>397</v>
      </c>
      <c r="AV441" s="98" t="s">
        <v>397</v>
      </c>
      <c r="AW441" s="98" t="s">
        <v>397</v>
      </c>
      <c r="AX441" s="98" t="s">
        <v>397</v>
      </c>
      <c r="AY441" s="98" t="s">
        <v>397</v>
      </c>
      <c r="AZ441" s="98" t="s">
        <v>397</v>
      </c>
      <c r="BA441" s="98" t="s">
        <v>397</v>
      </c>
      <c r="BB441" s="98" t="s">
        <v>397</v>
      </c>
      <c r="BC441" s="98" t="s">
        <v>397</v>
      </c>
      <c r="BD441" s="98" t="s">
        <v>397</v>
      </c>
      <c r="BE441" s="98" t="s">
        <v>397</v>
      </c>
      <c r="BF441" s="98" t="s">
        <v>397</v>
      </c>
      <c r="BG441" s="98" t="s">
        <v>397</v>
      </c>
      <c r="BH441" s="98" t="s">
        <v>397</v>
      </c>
      <c r="BI441" s="98" t="s">
        <v>397</v>
      </c>
      <c r="BJ441" s="98" t="s">
        <v>397</v>
      </c>
      <c r="BK441" s="98" t="s">
        <v>397</v>
      </c>
      <c r="BL441" s="98" t="s">
        <v>397</v>
      </c>
      <c r="BM441" s="98" t="s">
        <v>397</v>
      </c>
      <c r="BN441" s="98" t="s">
        <v>397</v>
      </c>
      <c r="BO441" s="98" t="s">
        <v>397</v>
      </c>
      <c r="BP441" s="98" t="s">
        <v>397</v>
      </c>
      <c r="BQ441" s="98" t="s">
        <v>397</v>
      </c>
      <c r="BR441" s="98" t="s">
        <v>397</v>
      </c>
      <c r="BS441" s="98" t="s">
        <v>397</v>
      </c>
      <c r="BT441" s="98" t="s">
        <v>397</v>
      </c>
      <c r="BU441" s="98" t="s">
        <v>397</v>
      </c>
      <c r="BV441" s="98" t="s">
        <v>397</v>
      </c>
      <c r="BW441" s="98" t="s">
        <v>397</v>
      </c>
      <c r="BX441" s="98" t="s">
        <v>397</v>
      </c>
      <c r="BY441" s="98" t="s">
        <v>397</v>
      </c>
      <c r="BZ441" s="98" t="s">
        <v>397</v>
      </c>
      <c r="CA441" s="98"/>
      <c r="CB441" s="98"/>
      <c r="CC441" s="98"/>
      <c r="CD441" s="98"/>
      <c r="CE441" s="98"/>
      <c r="CF441" s="98"/>
      <c r="CG441" s="98"/>
      <c r="CH441" s="98"/>
      <c r="CI441" s="98"/>
      <c r="CJ441" s="98"/>
      <c r="CK441" s="98"/>
      <c r="CL441" s="98"/>
      <c r="CM441" s="98"/>
      <c r="CN441" s="98"/>
      <c r="CO441" s="98"/>
      <c r="CP441" s="98"/>
      <c r="CQ441" s="98"/>
      <c r="CR441" s="98"/>
      <c r="CS441" s="98"/>
      <c r="CT441" s="98"/>
      <c r="CU441" s="98"/>
      <c r="CV441" s="98"/>
      <c r="CW441" s="98"/>
      <c r="CX441" s="98"/>
      <c r="CY441" s="98"/>
      <c r="CZ441" s="98"/>
      <c r="DA441" s="98"/>
      <c r="DB441" s="98"/>
      <c r="DV441" s="368"/>
      <c r="DW441" s="368"/>
      <c r="DX441" s="368"/>
      <c r="DY441" s="368"/>
      <c r="DZ441" s="368"/>
      <c r="EA441" s="368"/>
      <c r="EB441" s="368"/>
      <c r="EC441" s="368"/>
      <c r="ED441" s="368"/>
      <c r="EE441" s="368"/>
      <c r="EF441" s="368"/>
      <c r="EG441" s="368"/>
      <c r="EH441" s="368"/>
      <c r="EI441" s="368"/>
      <c r="EJ441" s="368"/>
      <c r="EK441" s="368"/>
      <c r="EL441" s="368"/>
      <c r="EM441" s="368"/>
      <c r="EN441" s="368"/>
      <c r="EO441" s="368"/>
      <c r="EP441" s="368"/>
      <c r="EQ441" s="368"/>
      <c r="ER441" s="368"/>
      <c r="ES441" s="368"/>
      <c r="ET441" s="368"/>
      <c r="EU441" s="368"/>
      <c r="EV441" s="368"/>
      <c r="EW441" s="368"/>
      <c r="EX441" s="368"/>
      <c r="EY441" s="368"/>
      <c r="EZ441" s="368"/>
      <c r="FA441" s="368"/>
      <c r="FB441" s="368"/>
      <c r="FC441" s="368"/>
      <c r="FD441" s="368"/>
      <c r="FE441" s="368"/>
      <c r="FF441" s="368"/>
      <c r="FG441" s="368"/>
      <c r="FH441" s="368"/>
      <c r="FI441" s="368"/>
      <c r="FJ441" s="368"/>
      <c r="FK441" s="368"/>
      <c r="FL441" s="368"/>
      <c r="FM441" s="368"/>
      <c r="FN441" s="368"/>
      <c r="FO441" s="368"/>
      <c r="FP441" s="368"/>
      <c r="FQ441" s="368"/>
      <c r="FR441" s="368"/>
      <c r="FS441" s="368"/>
      <c r="FT441" s="368"/>
      <c r="FU441" s="368"/>
      <c r="FV441" s="368"/>
      <c r="FW441" s="368"/>
      <c r="FX441" s="368"/>
      <c r="FY441" s="368"/>
      <c r="FZ441" s="368"/>
      <c r="GA441" s="368"/>
      <c r="GB441" s="368"/>
      <c r="GC441" s="368"/>
      <c r="GD441" s="368"/>
      <c r="GE441" s="368"/>
      <c r="GF441" s="368"/>
      <c r="GG441" s="368"/>
      <c r="GH441" s="368"/>
      <c r="GI441" s="368"/>
      <c r="GJ441" s="368"/>
      <c r="GK441" s="368"/>
      <c r="GL441" s="368"/>
      <c r="GM441" s="368"/>
      <c r="GN441" s="368"/>
      <c r="GO441" s="368"/>
      <c r="GP441" s="368"/>
      <c r="GQ441" s="368"/>
      <c r="GR441" s="368"/>
      <c r="GS441" s="368"/>
      <c r="GT441" s="368"/>
      <c r="GU441" s="368"/>
      <c r="GV441" s="368"/>
      <c r="GW441" s="368"/>
      <c r="GX441" s="368"/>
      <c r="GY441" s="368"/>
      <c r="GZ441" s="368"/>
      <c r="HA441" s="368"/>
      <c r="HB441" s="368"/>
      <c r="HC441" s="368"/>
      <c r="HD441" s="368"/>
      <c r="HE441" s="368"/>
      <c r="HF441" s="368"/>
      <c r="HG441" s="368"/>
      <c r="HH441" s="368"/>
      <c r="HI441" s="368"/>
      <c r="HJ441" s="368"/>
      <c r="HK441" s="368"/>
      <c r="HL441" s="368"/>
      <c r="HM441" s="368"/>
      <c r="HN441" s="368"/>
      <c r="HO441" s="368"/>
      <c r="HP441" s="368"/>
      <c r="HQ441" s="368"/>
      <c r="HR441" s="368"/>
      <c r="HS441" s="368"/>
      <c r="HT441" s="368"/>
      <c r="HU441" s="368"/>
      <c r="HV441" s="368"/>
      <c r="HW441" s="368"/>
      <c r="HX441" s="368"/>
      <c r="HY441" s="368"/>
      <c r="HZ441" s="368"/>
      <c r="IA441" s="368"/>
      <c r="IB441" s="368"/>
      <c r="IC441" s="368"/>
      <c r="ID441" s="368"/>
      <c r="IE441" s="368"/>
      <c r="IF441" s="368"/>
      <c r="IG441" s="368"/>
      <c r="IH441" s="368"/>
      <c r="II441" s="368"/>
      <c r="IJ441" s="368"/>
      <c r="IK441" s="368"/>
      <c r="IL441" s="368"/>
      <c r="IM441" s="368"/>
      <c r="IN441" s="368"/>
      <c r="IO441" s="368"/>
      <c r="IP441" s="368"/>
      <c r="IQ441" s="368"/>
      <c r="IR441" s="368"/>
      <c r="IS441" s="368"/>
      <c r="IT441" s="368"/>
      <c r="IU441" s="368"/>
      <c r="IV441" s="368"/>
      <c r="IW441" s="368"/>
      <c r="IX441" s="368"/>
      <c r="IY441" s="368"/>
      <c r="IZ441" s="368"/>
      <c r="JA441" s="368"/>
      <c r="JB441" s="368"/>
      <c r="JC441" s="368"/>
      <c r="JD441" s="368"/>
      <c r="JE441" s="368"/>
      <c r="JF441" s="368"/>
      <c r="JG441" s="368"/>
      <c r="JH441" s="368"/>
      <c r="JI441" s="368"/>
      <c r="JJ441" s="368"/>
      <c r="JK441" s="368"/>
      <c r="JL441" s="368"/>
      <c r="JM441" s="368"/>
      <c r="JN441" s="368"/>
      <c r="JO441" s="368"/>
      <c r="JP441" s="368"/>
      <c r="JQ441" s="368"/>
      <c r="JR441" s="368"/>
      <c r="JS441" s="368"/>
      <c r="JT441" s="368"/>
      <c r="JU441" s="368"/>
      <c r="JV441" s="368"/>
      <c r="JW441" s="368"/>
      <c r="JX441" s="368"/>
      <c r="JY441" s="368"/>
      <c r="JZ441" s="368"/>
      <c r="KA441" s="368"/>
      <c r="KB441" s="368"/>
      <c r="KC441" s="368"/>
      <c r="KD441" s="368"/>
      <c r="KE441" s="368"/>
      <c r="KF441" s="368"/>
      <c r="KG441" s="368"/>
      <c r="KH441" s="368"/>
      <c r="KI441" s="368"/>
      <c r="KJ441" s="368"/>
      <c r="KK441" s="368"/>
      <c r="KL441" s="368"/>
      <c r="KM441" s="368"/>
      <c r="KN441" s="368"/>
      <c r="KO441" s="368"/>
      <c r="KP441" s="368"/>
      <c r="KQ441" s="368"/>
      <c r="KR441" s="368"/>
      <c r="KS441" s="368"/>
      <c r="KT441" s="368"/>
      <c r="KU441" s="368"/>
      <c r="KV441" s="368"/>
      <c r="KW441" s="368"/>
      <c r="KX441" s="368"/>
      <c r="LH441" s="368"/>
      <c r="LI441" s="368"/>
      <c r="LJ441" s="368"/>
      <c r="LK441" s="368"/>
      <c r="LL441" s="368"/>
      <c r="LM441" s="368"/>
      <c r="LN441" s="368"/>
      <c r="LO441" s="368"/>
      <c r="LP441" s="368"/>
      <c r="LQ441" s="368"/>
      <c r="LR441" s="368"/>
      <c r="LS441" s="368"/>
      <c r="LT441" s="368"/>
      <c r="LU441" s="368"/>
      <c r="LV441" s="368"/>
      <c r="LW441" s="368"/>
      <c r="LX441" s="368"/>
      <c r="LY441" s="368"/>
      <c r="LZ441" s="368"/>
      <c r="MA441" s="368"/>
      <c r="MB441" s="368"/>
      <c r="MC441" s="368"/>
      <c r="MD441" s="368"/>
      <c r="ME441" s="368"/>
      <c r="MF441" s="368"/>
      <c r="MG441" s="368"/>
      <c r="MH441" s="368"/>
      <c r="MI441" s="368"/>
      <c r="MJ441" s="368"/>
      <c r="MK441" s="368"/>
      <c r="ML441" s="368"/>
      <c r="MM441" s="368"/>
      <c r="MN441" s="368"/>
      <c r="MO441" s="368"/>
      <c r="MP441" s="368"/>
      <c r="MQ441" s="368"/>
      <c r="MR441" s="368"/>
      <c r="MS441" s="368"/>
      <c r="MT441" s="368"/>
      <c r="MU441" s="368"/>
      <c r="MV441" s="368"/>
      <c r="MW441" s="368"/>
      <c r="MX441" s="368"/>
      <c r="MY441" s="368"/>
      <c r="MZ441" s="368"/>
      <c r="NA441" s="368"/>
      <c r="NB441" s="368"/>
      <c r="NC441" s="368"/>
      <c r="ND441" s="368"/>
      <c r="NE441" s="368"/>
      <c r="NF441" s="368"/>
      <c r="NG441" s="368"/>
      <c r="NH441" s="368"/>
      <c r="NI441" s="368"/>
      <c r="NJ441" s="368"/>
      <c r="NK441" s="368"/>
      <c r="NL441" s="368"/>
      <c r="NM441" s="368"/>
      <c r="NN441" s="368"/>
      <c r="NO441" s="368"/>
      <c r="NP441" s="368"/>
      <c r="NQ441" s="368"/>
      <c r="NR441" s="368"/>
      <c r="NS441" s="368"/>
      <c r="NT441" s="368"/>
      <c r="NU441" s="368"/>
      <c r="NV441" s="368"/>
      <c r="NW441" s="368"/>
      <c r="NX441" s="368"/>
      <c r="NY441" s="368"/>
      <c r="NZ441" s="368"/>
      <c r="OA441" s="368"/>
      <c r="OB441" s="368"/>
      <c r="OC441" s="368"/>
      <c r="OD441" s="368"/>
      <c r="OE441" s="368"/>
      <c r="OF441" s="368"/>
      <c r="OG441" s="368"/>
      <c r="OH441" s="368"/>
      <c r="OI441" s="368"/>
      <c r="OJ441" s="368"/>
      <c r="OK441" s="368"/>
      <c r="OL441" s="368"/>
      <c r="OM441" s="368"/>
      <c r="ON441" s="368"/>
      <c r="OO441" s="368"/>
      <c r="OP441" s="368"/>
      <c r="OQ441" s="368"/>
      <c r="OR441" s="368"/>
      <c r="OS441" s="368"/>
      <c r="OT441" s="368"/>
      <c r="OU441" s="368"/>
      <c r="OV441" s="368"/>
      <c r="OW441" s="368"/>
      <c r="OX441" s="368"/>
      <c r="OY441" s="368"/>
      <c r="OZ441" s="368"/>
      <c r="PA441" s="368"/>
      <c r="PB441" s="368"/>
      <c r="PC441" s="368"/>
      <c r="PD441" s="368"/>
      <c r="PE441" s="368"/>
      <c r="PF441" s="368"/>
      <c r="PG441" s="368"/>
      <c r="PH441" s="368"/>
      <c r="PI441" s="368"/>
      <c r="PJ441" s="368"/>
      <c r="PK441" s="368"/>
      <c r="PL441" s="368"/>
      <c r="PM441" s="368"/>
      <c r="PN441" s="368"/>
      <c r="PO441" s="368"/>
      <c r="PP441" s="368"/>
      <c r="PQ441" s="368"/>
      <c r="PR441" s="368"/>
      <c r="PS441" s="368"/>
      <c r="PT441" s="368"/>
      <c r="PU441" s="368"/>
      <c r="PV441" s="368"/>
      <c r="PW441" s="368"/>
      <c r="PX441" s="368"/>
      <c r="PY441" s="368"/>
      <c r="PZ441" s="368"/>
      <c r="QA441" s="368"/>
      <c r="QB441" s="368"/>
      <c r="QC441" s="368"/>
      <c r="QD441" s="368"/>
      <c r="QE441" s="368"/>
      <c r="QF441" s="368"/>
      <c r="QG441" s="368"/>
      <c r="QH441" s="368"/>
      <c r="QI441" s="368"/>
      <c r="QJ441" s="368"/>
      <c r="QK441" s="368"/>
      <c r="QL441" s="368"/>
      <c r="QM441" s="368"/>
      <c r="QN441" s="368"/>
      <c r="QO441" s="368"/>
      <c r="QP441" s="368"/>
      <c r="QQ441" s="368"/>
      <c r="QR441" s="368"/>
      <c r="QS441" s="368"/>
      <c r="QT441" s="368"/>
      <c r="QU441" s="368"/>
      <c r="QV441" s="368"/>
      <c r="QW441" s="368"/>
      <c r="QX441" s="368"/>
      <c r="QY441" s="368"/>
      <c r="QZ441" s="368"/>
      <c r="RA441" s="368"/>
      <c r="RB441" s="368"/>
      <c r="RC441" s="368"/>
      <c r="RD441" s="368"/>
      <c r="RE441" s="368"/>
      <c r="RF441" s="368"/>
      <c r="RG441" s="368"/>
      <c r="RH441" s="368"/>
      <c r="RI441" s="368"/>
      <c r="RJ441" s="368"/>
      <c r="RK441" s="368"/>
      <c r="RL441" s="368"/>
      <c r="RM441" s="368"/>
      <c r="RN441" s="368"/>
      <c r="RO441" s="368"/>
      <c r="RP441" s="368"/>
      <c r="RQ441" s="368"/>
      <c r="RR441" s="368"/>
      <c r="RS441" s="368"/>
      <c r="RT441" s="368"/>
      <c r="RU441" s="368"/>
      <c r="RV441" s="368"/>
      <c r="RW441" s="368"/>
      <c r="RX441" s="368"/>
      <c r="RY441" s="368"/>
      <c r="RZ441" s="368"/>
      <c r="SA441" s="368"/>
      <c r="SB441" s="368"/>
      <c r="SC441" s="368"/>
      <c r="SD441" s="368"/>
      <c r="SE441" s="368"/>
      <c r="SF441" s="368"/>
      <c r="SG441" s="368"/>
    </row>
    <row r="442" spans="1:501">
      <c r="A442" s="368"/>
      <c r="B442" s="368"/>
      <c r="C442" s="368"/>
      <c r="D442" s="368"/>
      <c r="E442" s="368"/>
      <c r="F442" s="368"/>
      <c r="G442" s="368"/>
      <c r="H442" s="368"/>
      <c r="I442" s="368"/>
      <c r="J442" s="368"/>
      <c r="K442" s="368"/>
      <c r="L442" s="368"/>
      <c r="M442" s="368"/>
      <c r="N442" s="368"/>
      <c r="O442" s="385"/>
      <c r="P442" s="368"/>
      <c r="Q442" s="368"/>
      <c r="R442" s="368"/>
      <c r="S442" s="368"/>
      <c r="T442" s="368"/>
      <c r="U442" s="368"/>
      <c r="V442" s="368"/>
      <c r="W442" s="368"/>
      <c r="X442" s="368"/>
      <c r="Y442" s="368"/>
      <c r="Z442" s="368"/>
      <c r="AA442" s="368"/>
      <c r="AB442" s="368"/>
      <c r="AC442" s="368"/>
      <c r="AD442" s="368"/>
      <c r="AE442" s="368"/>
      <c r="AF442" s="368"/>
      <c r="AG442" s="368"/>
      <c r="AH442" s="98" t="s">
        <v>397</v>
      </c>
      <c r="AI442" s="98" t="s">
        <v>397</v>
      </c>
      <c r="AJ442" s="98" t="s">
        <v>397</v>
      </c>
      <c r="AK442" s="98" t="s">
        <v>397</v>
      </c>
      <c r="AL442" s="98" t="s">
        <v>397</v>
      </c>
      <c r="AM442" s="98" t="s">
        <v>397</v>
      </c>
      <c r="AN442" s="98" t="s">
        <v>397</v>
      </c>
      <c r="AO442" s="98" t="s">
        <v>397</v>
      </c>
      <c r="AP442" s="98" t="s">
        <v>397</v>
      </c>
      <c r="AQ442" s="98" t="s">
        <v>397</v>
      </c>
      <c r="AR442" s="98" t="s">
        <v>397</v>
      </c>
      <c r="AS442" s="98" t="s">
        <v>397</v>
      </c>
      <c r="AT442" s="98" t="s">
        <v>397</v>
      </c>
      <c r="AU442" s="98" t="s">
        <v>397</v>
      </c>
      <c r="AV442" s="98" t="s">
        <v>397</v>
      </c>
      <c r="AW442" s="98" t="s">
        <v>397</v>
      </c>
      <c r="AX442" s="98" t="s">
        <v>397</v>
      </c>
      <c r="AY442" s="98" t="s">
        <v>397</v>
      </c>
      <c r="AZ442" s="98" t="s">
        <v>397</v>
      </c>
      <c r="BA442" s="98" t="s">
        <v>397</v>
      </c>
      <c r="BB442" s="98" t="s">
        <v>397</v>
      </c>
      <c r="BC442" s="98" t="s">
        <v>397</v>
      </c>
      <c r="BD442" s="98" t="s">
        <v>397</v>
      </c>
      <c r="BE442" s="98" t="s">
        <v>397</v>
      </c>
      <c r="BF442" s="98" t="s">
        <v>397</v>
      </c>
      <c r="BG442" s="98" t="s">
        <v>397</v>
      </c>
      <c r="BH442" s="98" t="s">
        <v>397</v>
      </c>
      <c r="BI442" s="98" t="s">
        <v>397</v>
      </c>
      <c r="BJ442" s="98" t="s">
        <v>397</v>
      </c>
      <c r="BK442" s="98" t="s">
        <v>397</v>
      </c>
      <c r="BL442" s="98" t="s">
        <v>397</v>
      </c>
      <c r="BM442" s="98" t="s">
        <v>397</v>
      </c>
      <c r="BN442" s="98" t="s">
        <v>397</v>
      </c>
      <c r="BO442" s="98" t="s">
        <v>397</v>
      </c>
      <c r="BP442" s="98" t="s">
        <v>397</v>
      </c>
      <c r="BQ442" s="98" t="s">
        <v>397</v>
      </c>
      <c r="BR442" s="98" t="s">
        <v>397</v>
      </c>
      <c r="BS442" s="98" t="s">
        <v>397</v>
      </c>
      <c r="BT442" s="98" t="s">
        <v>397</v>
      </c>
      <c r="BU442" s="98" t="s">
        <v>397</v>
      </c>
      <c r="BV442" s="98" t="s">
        <v>397</v>
      </c>
      <c r="BW442" s="98" t="s">
        <v>397</v>
      </c>
      <c r="BX442" s="98" t="s">
        <v>397</v>
      </c>
      <c r="BY442" s="98" t="s">
        <v>397</v>
      </c>
      <c r="BZ442" s="98" t="s">
        <v>397</v>
      </c>
      <c r="CA442" s="98"/>
      <c r="CB442" s="98"/>
      <c r="CC442" s="98"/>
      <c r="CD442" s="98"/>
      <c r="CE442" s="98"/>
      <c r="CF442" s="98"/>
      <c r="CG442" s="98"/>
      <c r="CH442" s="98"/>
      <c r="CI442" s="98"/>
      <c r="CJ442" s="98"/>
      <c r="CK442" s="98"/>
      <c r="CL442" s="98"/>
      <c r="CM442" s="98"/>
      <c r="CN442" s="98"/>
      <c r="CO442" s="98"/>
      <c r="CP442" s="98"/>
      <c r="CQ442" s="98"/>
      <c r="CR442" s="98"/>
      <c r="CS442" s="98"/>
      <c r="CT442" s="98"/>
      <c r="CU442" s="98"/>
      <c r="CV442" s="98"/>
      <c r="CW442" s="98"/>
      <c r="CX442" s="98"/>
      <c r="CY442" s="98"/>
      <c r="CZ442" s="98"/>
      <c r="DA442" s="98"/>
      <c r="DB442" s="98"/>
      <c r="DV442" s="368"/>
      <c r="DW442" s="368"/>
      <c r="DX442" s="368"/>
      <c r="DY442" s="368"/>
      <c r="DZ442" s="368"/>
      <c r="EA442" s="368"/>
      <c r="EB442" s="368"/>
      <c r="EC442" s="368"/>
      <c r="ED442" s="368"/>
      <c r="EE442" s="368"/>
      <c r="EF442" s="368"/>
      <c r="EG442" s="368"/>
      <c r="EH442" s="368"/>
      <c r="EI442" s="368"/>
      <c r="EJ442" s="368"/>
      <c r="EK442" s="368"/>
      <c r="EL442" s="368"/>
      <c r="EM442" s="368"/>
      <c r="EN442" s="368"/>
      <c r="EO442" s="368"/>
      <c r="EP442" s="368"/>
      <c r="EQ442" s="368"/>
      <c r="ER442" s="368"/>
      <c r="ES442" s="368"/>
      <c r="ET442" s="368"/>
      <c r="EU442" s="368"/>
      <c r="EV442" s="368"/>
      <c r="EW442" s="368"/>
      <c r="EX442" s="368"/>
      <c r="EY442" s="368"/>
      <c r="EZ442" s="368"/>
      <c r="FA442" s="368"/>
      <c r="FB442" s="368"/>
      <c r="FC442" s="368"/>
      <c r="FD442" s="368"/>
      <c r="FE442" s="368"/>
      <c r="FF442" s="368"/>
      <c r="FG442" s="368"/>
      <c r="FH442" s="368"/>
      <c r="FI442" s="368"/>
      <c r="FJ442" s="368"/>
      <c r="FK442" s="368"/>
      <c r="FL442" s="368"/>
      <c r="FM442" s="368"/>
      <c r="FN442" s="368"/>
      <c r="FO442" s="368"/>
      <c r="FP442" s="368"/>
      <c r="FQ442" s="368"/>
      <c r="FR442" s="368"/>
      <c r="FS442" s="368"/>
      <c r="FT442" s="368"/>
      <c r="FU442" s="368"/>
      <c r="FV442" s="368"/>
      <c r="FW442" s="368"/>
      <c r="FX442" s="368"/>
      <c r="FY442" s="368"/>
      <c r="FZ442" s="368"/>
      <c r="GA442" s="368"/>
      <c r="GB442" s="368"/>
      <c r="GC442" s="368"/>
      <c r="GD442" s="368"/>
      <c r="GE442" s="368"/>
      <c r="GF442" s="368"/>
      <c r="GG442" s="368"/>
      <c r="GH442" s="368"/>
      <c r="GI442" s="368"/>
      <c r="GJ442" s="368"/>
      <c r="GK442" s="368"/>
      <c r="GL442" s="368"/>
      <c r="GM442" s="368"/>
      <c r="GN442" s="368"/>
      <c r="GO442" s="368"/>
      <c r="GP442" s="368"/>
      <c r="GQ442" s="368"/>
      <c r="GR442" s="368"/>
      <c r="GS442" s="368"/>
      <c r="GT442" s="368"/>
      <c r="GU442" s="368"/>
      <c r="GV442" s="368"/>
      <c r="GW442" s="368"/>
      <c r="GX442" s="368"/>
      <c r="GY442" s="368"/>
      <c r="GZ442" s="368"/>
      <c r="HA442" s="368"/>
      <c r="HB442" s="368"/>
      <c r="HC442" s="368"/>
      <c r="HD442" s="368"/>
      <c r="HE442" s="368"/>
      <c r="HF442" s="368"/>
      <c r="HG442" s="368"/>
      <c r="HH442" s="368"/>
      <c r="HI442" s="368"/>
      <c r="HJ442" s="368"/>
      <c r="HK442" s="368"/>
      <c r="HL442" s="368"/>
      <c r="HM442" s="368"/>
      <c r="HN442" s="368"/>
      <c r="HO442" s="368"/>
      <c r="HP442" s="368"/>
      <c r="HQ442" s="368"/>
      <c r="HR442" s="368"/>
      <c r="HS442" s="368"/>
      <c r="HT442" s="368"/>
      <c r="HU442" s="368"/>
      <c r="HV442" s="368"/>
      <c r="HW442" s="368"/>
      <c r="HX442" s="368"/>
      <c r="HY442" s="368"/>
      <c r="HZ442" s="368"/>
      <c r="IA442" s="368"/>
      <c r="IB442" s="368"/>
      <c r="IC442" s="368"/>
      <c r="ID442" s="368"/>
      <c r="IE442" s="368"/>
      <c r="IF442" s="368"/>
      <c r="IG442" s="368"/>
      <c r="IH442" s="368"/>
      <c r="II442" s="368"/>
      <c r="IJ442" s="368"/>
      <c r="IK442" s="368"/>
      <c r="IL442" s="368"/>
      <c r="IM442" s="368"/>
      <c r="IN442" s="368"/>
      <c r="IO442" s="368"/>
      <c r="IP442" s="368"/>
      <c r="IQ442" s="368"/>
      <c r="IR442" s="368"/>
      <c r="IS442" s="368"/>
      <c r="IT442" s="368"/>
      <c r="IU442" s="368"/>
      <c r="IV442" s="368"/>
      <c r="IW442" s="368"/>
      <c r="IX442" s="368"/>
      <c r="IY442" s="368"/>
      <c r="IZ442" s="368"/>
      <c r="JA442" s="368"/>
      <c r="JB442" s="368"/>
      <c r="JC442" s="368"/>
      <c r="JD442" s="368"/>
      <c r="JE442" s="368"/>
      <c r="JF442" s="368"/>
      <c r="JG442" s="368"/>
      <c r="JH442" s="368"/>
      <c r="JI442" s="368"/>
      <c r="JJ442" s="368"/>
      <c r="JK442" s="368"/>
      <c r="JL442" s="368"/>
      <c r="JM442" s="368"/>
      <c r="JN442" s="368"/>
      <c r="JO442" s="368"/>
      <c r="JP442" s="368"/>
      <c r="JQ442" s="368"/>
      <c r="JR442" s="368"/>
      <c r="JS442" s="368"/>
      <c r="JT442" s="368"/>
      <c r="JU442" s="368"/>
      <c r="JV442" s="368"/>
      <c r="JW442" s="368"/>
      <c r="JX442" s="368"/>
      <c r="JY442" s="368"/>
      <c r="JZ442" s="368"/>
      <c r="KA442" s="368"/>
      <c r="KB442" s="368"/>
      <c r="KC442" s="368"/>
      <c r="KD442" s="368"/>
      <c r="KE442" s="368"/>
      <c r="KF442" s="368"/>
      <c r="KG442" s="368"/>
      <c r="KH442" s="368"/>
      <c r="KI442" s="368"/>
      <c r="KJ442" s="368"/>
      <c r="KK442" s="368"/>
      <c r="KL442" s="368"/>
      <c r="KM442" s="368"/>
      <c r="KN442" s="368"/>
      <c r="KO442" s="368"/>
      <c r="KP442" s="368"/>
      <c r="KQ442" s="368"/>
      <c r="KR442" s="368"/>
      <c r="KS442" s="368"/>
      <c r="KT442" s="368"/>
      <c r="KU442" s="368"/>
      <c r="KV442" s="368"/>
      <c r="KW442" s="368"/>
      <c r="KX442" s="368"/>
      <c r="LH442" s="368"/>
      <c r="LI442" s="368"/>
      <c r="LJ442" s="368"/>
      <c r="LK442" s="368"/>
      <c r="LL442" s="368"/>
      <c r="LM442" s="368"/>
      <c r="LN442" s="368"/>
      <c r="LO442" s="368"/>
      <c r="LP442" s="368"/>
      <c r="LQ442" s="368"/>
      <c r="LR442" s="368"/>
      <c r="LS442" s="368"/>
      <c r="LT442" s="368"/>
      <c r="LU442" s="368"/>
      <c r="LV442" s="368"/>
      <c r="LW442" s="368"/>
      <c r="LX442" s="368"/>
      <c r="LY442" s="368"/>
      <c r="LZ442" s="368"/>
      <c r="MA442" s="368"/>
      <c r="MB442" s="368"/>
      <c r="MC442" s="368"/>
      <c r="MD442" s="368"/>
      <c r="ME442" s="368"/>
      <c r="MF442" s="368"/>
      <c r="MG442" s="368"/>
      <c r="MH442" s="368"/>
      <c r="MI442" s="368"/>
      <c r="MJ442" s="368"/>
      <c r="MK442" s="368"/>
      <c r="ML442" s="368"/>
      <c r="MM442" s="368"/>
      <c r="MN442" s="368"/>
      <c r="MO442" s="368"/>
      <c r="MP442" s="368"/>
      <c r="MQ442" s="368"/>
      <c r="MR442" s="368"/>
      <c r="MS442" s="368"/>
      <c r="MT442" s="368"/>
      <c r="MU442" s="368"/>
      <c r="MV442" s="368"/>
      <c r="MW442" s="368"/>
      <c r="MX442" s="368"/>
      <c r="MY442" s="368"/>
      <c r="MZ442" s="368"/>
      <c r="NA442" s="368"/>
      <c r="NB442" s="368"/>
      <c r="NC442" s="368"/>
      <c r="ND442" s="368"/>
      <c r="NE442" s="368"/>
      <c r="NF442" s="368"/>
      <c r="NG442" s="368"/>
      <c r="NH442" s="368"/>
      <c r="NI442" s="368"/>
      <c r="NJ442" s="368"/>
      <c r="NK442" s="368"/>
      <c r="NL442" s="368"/>
      <c r="NM442" s="368"/>
      <c r="NN442" s="368"/>
      <c r="NO442" s="368"/>
      <c r="NP442" s="368"/>
      <c r="NQ442" s="368"/>
      <c r="NR442" s="368"/>
      <c r="NS442" s="368"/>
      <c r="NT442" s="368"/>
      <c r="NU442" s="368"/>
      <c r="NV442" s="368"/>
      <c r="NW442" s="368"/>
      <c r="NX442" s="368"/>
      <c r="NY442" s="368"/>
      <c r="NZ442" s="368"/>
      <c r="OA442" s="368"/>
      <c r="OB442" s="368"/>
      <c r="OC442" s="368"/>
      <c r="OD442" s="368"/>
      <c r="OE442" s="368"/>
      <c r="OF442" s="368"/>
      <c r="OG442" s="368"/>
      <c r="OH442" s="368"/>
      <c r="OI442" s="368"/>
      <c r="OJ442" s="368"/>
      <c r="OK442" s="368"/>
      <c r="OL442" s="368"/>
      <c r="OM442" s="368"/>
      <c r="ON442" s="368"/>
      <c r="OO442" s="368"/>
      <c r="OP442" s="368"/>
      <c r="OQ442" s="368"/>
      <c r="OR442" s="368"/>
      <c r="OS442" s="368"/>
      <c r="OT442" s="368"/>
      <c r="OU442" s="368"/>
      <c r="OV442" s="368"/>
      <c r="OW442" s="368"/>
      <c r="OX442" s="368"/>
      <c r="OY442" s="368"/>
      <c r="OZ442" s="368"/>
      <c r="PA442" s="368"/>
      <c r="PB442" s="368"/>
      <c r="PC442" s="368"/>
      <c r="PD442" s="368"/>
      <c r="PE442" s="368"/>
      <c r="PF442" s="368"/>
      <c r="PG442" s="368"/>
      <c r="PH442" s="368"/>
      <c r="PI442" s="368"/>
      <c r="PJ442" s="368"/>
      <c r="PK442" s="368"/>
      <c r="PL442" s="368"/>
      <c r="PM442" s="368"/>
      <c r="PN442" s="368"/>
      <c r="PO442" s="368"/>
      <c r="PP442" s="368"/>
      <c r="PQ442" s="368"/>
      <c r="PR442" s="368"/>
      <c r="PS442" s="368"/>
      <c r="PT442" s="368"/>
      <c r="PU442" s="368"/>
      <c r="PV442" s="368"/>
      <c r="PW442" s="368"/>
      <c r="PX442" s="368"/>
      <c r="PY442" s="368"/>
      <c r="PZ442" s="368"/>
      <c r="QA442" s="368"/>
      <c r="QB442" s="368"/>
      <c r="QC442" s="368"/>
      <c r="QD442" s="368"/>
      <c r="QE442" s="368"/>
      <c r="QF442" s="368"/>
      <c r="QG442" s="368"/>
      <c r="QH442" s="368"/>
      <c r="QI442" s="368"/>
      <c r="QJ442" s="368"/>
      <c r="QK442" s="368"/>
      <c r="QL442" s="368"/>
      <c r="QM442" s="368"/>
      <c r="QN442" s="368"/>
      <c r="QO442" s="368"/>
      <c r="QP442" s="368"/>
      <c r="QQ442" s="368"/>
      <c r="QR442" s="368"/>
      <c r="QS442" s="368"/>
      <c r="QT442" s="368"/>
      <c r="QU442" s="368"/>
      <c r="QV442" s="368"/>
      <c r="QW442" s="368"/>
      <c r="QX442" s="368"/>
      <c r="QY442" s="368"/>
      <c r="QZ442" s="368"/>
      <c r="RA442" s="368"/>
      <c r="RB442" s="368"/>
      <c r="RC442" s="368"/>
      <c r="RD442" s="368"/>
      <c r="RE442" s="368"/>
      <c r="RF442" s="368"/>
      <c r="RG442" s="368"/>
      <c r="RH442" s="368"/>
      <c r="RI442" s="368"/>
      <c r="RJ442" s="368"/>
      <c r="RK442" s="368"/>
      <c r="RL442" s="368"/>
      <c r="RM442" s="368"/>
      <c r="RN442" s="368"/>
      <c r="RO442" s="368"/>
      <c r="RP442" s="368"/>
      <c r="RQ442" s="368"/>
      <c r="RR442" s="368"/>
      <c r="RS442" s="368"/>
      <c r="RT442" s="368"/>
      <c r="RU442" s="368"/>
      <c r="RV442" s="368"/>
      <c r="RW442" s="368"/>
      <c r="RX442" s="368"/>
      <c r="RY442" s="368"/>
      <c r="RZ442" s="368"/>
      <c r="SA442" s="368"/>
      <c r="SB442" s="368"/>
      <c r="SC442" s="368"/>
      <c r="SD442" s="368"/>
      <c r="SE442" s="368"/>
      <c r="SF442" s="368"/>
      <c r="SG442" s="368"/>
    </row>
    <row r="443" spans="1:501">
      <c r="A443" s="368"/>
      <c r="B443" s="368"/>
      <c r="C443" s="368"/>
      <c r="D443" s="368"/>
      <c r="E443" s="368"/>
      <c r="F443" s="368"/>
      <c r="G443" s="368"/>
      <c r="H443" s="368"/>
      <c r="I443" s="368"/>
      <c r="J443" s="368"/>
      <c r="K443" s="368"/>
      <c r="L443" s="368"/>
      <c r="M443" s="368"/>
      <c r="N443" s="368"/>
      <c r="O443" s="385"/>
      <c r="P443" s="368"/>
      <c r="Q443" s="368"/>
      <c r="R443" s="368"/>
      <c r="S443" s="368"/>
      <c r="T443" s="368"/>
      <c r="U443" s="368"/>
      <c r="V443" s="368"/>
      <c r="W443" s="368"/>
      <c r="X443" s="368"/>
      <c r="Y443" s="368"/>
      <c r="Z443" s="368"/>
      <c r="AA443" s="368"/>
      <c r="AB443" s="368"/>
      <c r="AC443" s="368"/>
      <c r="AD443" s="368"/>
      <c r="AE443" s="368"/>
      <c r="AF443" s="368"/>
      <c r="AG443" s="368"/>
      <c r="AH443" s="98" t="s">
        <v>397</v>
      </c>
      <c r="AI443" s="98" t="s">
        <v>397</v>
      </c>
      <c r="AJ443" s="98" t="s">
        <v>397</v>
      </c>
      <c r="AK443" s="98" t="s">
        <v>397</v>
      </c>
      <c r="AL443" s="98" t="s">
        <v>397</v>
      </c>
      <c r="AM443" s="98" t="s">
        <v>397</v>
      </c>
      <c r="AN443" s="98" t="s">
        <v>397</v>
      </c>
      <c r="AO443" s="98" t="s">
        <v>397</v>
      </c>
      <c r="AP443" s="98" t="s">
        <v>397</v>
      </c>
      <c r="AQ443" s="98" t="s">
        <v>397</v>
      </c>
      <c r="AR443" s="98" t="s">
        <v>397</v>
      </c>
      <c r="AS443" s="98" t="s">
        <v>397</v>
      </c>
      <c r="AT443" s="98" t="s">
        <v>397</v>
      </c>
      <c r="AU443" s="98" t="s">
        <v>397</v>
      </c>
      <c r="AV443" s="98" t="s">
        <v>397</v>
      </c>
      <c r="AW443" s="98" t="s">
        <v>397</v>
      </c>
      <c r="AX443" s="98" t="s">
        <v>397</v>
      </c>
      <c r="AY443" s="98" t="s">
        <v>397</v>
      </c>
      <c r="AZ443" s="98" t="s">
        <v>397</v>
      </c>
      <c r="BA443" s="98" t="s">
        <v>397</v>
      </c>
      <c r="BB443" s="98" t="s">
        <v>397</v>
      </c>
      <c r="BC443" s="98" t="s">
        <v>397</v>
      </c>
      <c r="BD443" s="98" t="s">
        <v>397</v>
      </c>
      <c r="BE443" s="98" t="s">
        <v>397</v>
      </c>
      <c r="BF443" s="98" t="s">
        <v>397</v>
      </c>
      <c r="BG443" s="98" t="s">
        <v>397</v>
      </c>
      <c r="BH443" s="98" t="s">
        <v>397</v>
      </c>
      <c r="BI443" s="98" t="s">
        <v>397</v>
      </c>
      <c r="BJ443" s="98" t="s">
        <v>397</v>
      </c>
      <c r="BK443" s="98" t="s">
        <v>397</v>
      </c>
      <c r="BL443" s="98" t="s">
        <v>397</v>
      </c>
      <c r="BM443" s="98" t="s">
        <v>397</v>
      </c>
      <c r="BN443" s="98" t="s">
        <v>397</v>
      </c>
      <c r="BO443" s="98" t="s">
        <v>397</v>
      </c>
      <c r="BP443" s="98" t="s">
        <v>397</v>
      </c>
      <c r="BQ443" s="98" t="s">
        <v>397</v>
      </c>
      <c r="BR443" s="98" t="s">
        <v>397</v>
      </c>
      <c r="BS443" s="98" t="s">
        <v>397</v>
      </c>
      <c r="BT443" s="98" t="s">
        <v>397</v>
      </c>
      <c r="BU443" s="98" t="s">
        <v>397</v>
      </c>
      <c r="BV443" s="98" t="s">
        <v>397</v>
      </c>
      <c r="BW443" s="98" t="s">
        <v>397</v>
      </c>
      <c r="BX443" s="98" t="s">
        <v>397</v>
      </c>
      <c r="BY443" s="98" t="s">
        <v>397</v>
      </c>
      <c r="BZ443" s="98" t="s">
        <v>397</v>
      </c>
      <c r="CA443" s="98"/>
      <c r="CB443" s="98"/>
      <c r="CC443" s="98"/>
      <c r="CD443" s="98"/>
      <c r="CE443" s="98"/>
      <c r="CF443" s="98"/>
      <c r="CG443" s="98"/>
      <c r="CH443" s="98"/>
      <c r="CI443" s="98"/>
      <c r="CJ443" s="98"/>
      <c r="CK443" s="98"/>
      <c r="CL443" s="98"/>
      <c r="CM443" s="98"/>
      <c r="CN443" s="98"/>
      <c r="CO443" s="98"/>
      <c r="CP443" s="98"/>
      <c r="CQ443" s="98"/>
      <c r="CR443" s="98"/>
      <c r="CS443" s="98"/>
      <c r="CT443" s="98"/>
      <c r="CU443" s="98"/>
      <c r="CV443" s="98"/>
      <c r="CW443" s="98"/>
      <c r="CX443" s="98"/>
      <c r="CY443" s="98"/>
      <c r="CZ443" s="98"/>
      <c r="DA443" s="98"/>
      <c r="DB443" s="98"/>
      <c r="DV443" s="368"/>
      <c r="DW443" s="368"/>
      <c r="DX443" s="368"/>
      <c r="DY443" s="368"/>
      <c r="DZ443" s="368"/>
      <c r="EA443" s="368"/>
      <c r="EB443" s="368"/>
      <c r="EC443" s="368"/>
      <c r="ED443" s="368"/>
      <c r="EE443" s="368"/>
      <c r="EF443" s="368"/>
      <c r="EG443" s="368"/>
      <c r="EH443" s="368"/>
      <c r="EI443" s="368"/>
      <c r="EJ443" s="368"/>
      <c r="EK443" s="368"/>
      <c r="EL443" s="368"/>
      <c r="EM443" s="368"/>
      <c r="EN443" s="368"/>
      <c r="EO443" s="368"/>
      <c r="EP443" s="368"/>
      <c r="EQ443" s="368"/>
      <c r="ER443" s="368"/>
      <c r="ES443" s="368"/>
      <c r="ET443" s="368"/>
      <c r="EU443" s="368"/>
      <c r="EV443" s="368"/>
      <c r="EW443" s="368"/>
      <c r="EX443" s="368"/>
      <c r="EY443" s="368"/>
      <c r="EZ443" s="368"/>
      <c r="FA443" s="368"/>
      <c r="FB443" s="368"/>
      <c r="FC443" s="368"/>
      <c r="FD443" s="368"/>
      <c r="FE443" s="368"/>
      <c r="FF443" s="368"/>
      <c r="FG443" s="368"/>
      <c r="FH443" s="368"/>
      <c r="FI443" s="368"/>
      <c r="FJ443" s="368"/>
      <c r="FK443" s="368"/>
      <c r="FL443" s="368"/>
      <c r="FM443" s="368"/>
      <c r="FN443" s="368"/>
      <c r="FO443" s="368"/>
      <c r="FP443" s="368"/>
      <c r="FQ443" s="368"/>
      <c r="FR443" s="368"/>
      <c r="FS443" s="368"/>
      <c r="FT443" s="368"/>
      <c r="FU443" s="368"/>
      <c r="FV443" s="368"/>
      <c r="FW443" s="368"/>
      <c r="FX443" s="368"/>
      <c r="FY443" s="368"/>
      <c r="FZ443" s="368"/>
      <c r="GA443" s="368"/>
      <c r="GB443" s="368"/>
      <c r="GC443" s="368"/>
      <c r="GD443" s="368"/>
      <c r="GE443" s="368"/>
      <c r="GF443" s="368"/>
      <c r="GG443" s="368"/>
      <c r="GH443" s="368"/>
      <c r="GI443" s="368"/>
      <c r="GJ443" s="368"/>
      <c r="GK443" s="368"/>
      <c r="GL443" s="368"/>
      <c r="GM443" s="368"/>
      <c r="GN443" s="368"/>
      <c r="GO443" s="368"/>
      <c r="GP443" s="368"/>
      <c r="GQ443" s="368"/>
      <c r="GR443" s="368"/>
      <c r="GS443" s="368"/>
      <c r="GT443" s="368"/>
      <c r="GU443" s="368"/>
      <c r="GV443" s="368"/>
      <c r="GW443" s="368"/>
      <c r="GX443" s="368"/>
      <c r="GY443" s="368"/>
      <c r="GZ443" s="368"/>
      <c r="HA443" s="368"/>
      <c r="HB443" s="368"/>
      <c r="HC443" s="368"/>
      <c r="HD443" s="368"/>
      <c r="HE443" s="368"/>
      <c r="HF443" s="368"/>
      <c r="HG443" s="368"/>
      <c r="HH443" s="368"/>
      <c r="HI443" s="368"/>
      <c r="HJ443" s="368"/>
      <c r="HK443" s="368"/>
      <c r="HL443" s="368"/>
      <c r="HM443" s="368"/>
      <c r="HN443" s="368"/>
      <c r="HO443" s="368"/>
      <c r="HP443" s="368"/>
      <c r="HQ443" s="368"/>
      <c r="HR443" s="368"/>
      <c r="HS443" s="368"/>
      <c r="HT443" s="368"/>
      <c r="HU443" s="368"/>
      <c r="HV443" s="368"/>
      <c r="HW443" s="368"/>
      <c r="HX443" s="368"/>
      <c r="HY443" s="368"/>
      <c r="HZ443" s="368"/>
      <c r="IA443" s="368"/>
      <c r="IB443" s="368"/>
      <c r="IC443" s="368"/>
      <c r="ID443" s="368"/>
      <c r="IE443" s="368"/>
      <c r="IF443" s="368"/>
      <c r="IG443" s="368"/>
      <c r="IH443" s="368"/>
      <c r="II443" s="368"/>
      <c r="IJ443" s="368"/>
      <c r="IK443" s="368"/>
      <c r="IL443" s="368"/>
      <c r="IM443" s="368"/>
      <c r="IN443" s="368"/>
      <c r="IO443" s="368"/>
      <c r="IP443" s="368"/>
      <c r="IQ443" s="368"/>
      <c r="IR443" s="368"/>
      <c r="IS443" s="368"/>
      <c r="IT443" s="368"/>
      <c r="IU443" s="368"/>
      <c r="IV443" s="368"/>
      <c r="IW443" s="368"/>
      <c r="IX443" s="368"/>
      <c r="IY443" s="368"/>
      <c r="IZ443" s="368"/>
      <c r="JA443" s="368"/>
      <c r="JB443" s="368"/>
      <c r="JC443" s="368"/>
      <c r="JD443" s="368"/>
      <c r="JE443" s="368"/>
      <c r="JF443" s="368"/>
      <c r="JG443" s="368"/>
      <c r="JH443" s="368"/>
      <c r="JI443" s="368"/>
      <c r="JJ443" s="368"/>
      <c r="JK443" s="368"/>
      <c r="JL443" s="368"/>
      <c r="JM443" s="368"/>
      <c r="JN443" s="368"/>
      <c r="JO443" s="368"/>
      <c r="JP443" s="368"/>
      <c r="JQ443" s="368"/>
      <c r="JR443" s="368"/>
      <c r="JS443" s="368"/>
      <c r="JT443" s="368"/>
      <c r="JU443" s="368"/>
      <c r="JV443" s="368"/>
      <c r="JW443" s="368"/>
      <c r="JX443" s="368"/>
      <c r="JY443" s="368"/>
      <c r="JZ443" s="368"/>
      <c r="KA443" s="368"/>
      <c r="KB443" s="368"/>
      <c r="KC443" s="368"/>
      <c r="KD443" s="368"/>
      <c r="KE443" s="368"/>
      <c r="KF443" s="368"/>
      <c r="KG443" s="368"/>
      <c r="KH443" s="368"/>
      <c r="KI443" s="368"/>
      <c r="KJ443" s="368"/>
      <c r="KK443" s="368"/>
      <c r="KL443" s="368"/>
      <c r="KM443" s="368"/>
      <c r="KN443" s="368"/>
      <c r="KO443" s="368"/>
      <c r="KP443" s="368"/>
      <c r="KQ443" s="368"/>
      <c r="KR443" s="368"/>
      <c r="KS443" s="368"/>
      <c r="KT443" s="368"/>
      <c r="KU443" s="368"/>
      <c r="KV443" s="368"/>
      <c r="KW443" s="368"/>
      <c r="KX443" s="368"/>
      <c r="LH443" s="368"/>
      <c r="LI443" s="368"/>
      <c r="LJ443" s="368"/>
      <c r="LK443" s="368"/>
      <c r="LL443" s="368"/>
      <c r="LM443" s="368"/>
      <c r="LN443" s="368"/>
      <c r="LO443" s="368"/>
      <c r="LP443" s="368"/>
      <c r="LQ443" s="368"/>
      <c r="LR443" s="368"/>
      <c r="LS443" s="368"/>
      <c r="LT443" s="368"/>
      <c r="LU443" s="368"/>
      <c r="LV443" s="368"/>
      <c r="LW443" s="368"/>
      <c r="LX443" s="368"/>
      <c r="LY443" s="368"/>
      <c r="LZ443" s="368"/>
      <c r="MA443" s="368"/>
      <c r="MB443" s="368"/>
      <c r="MC443" s="368"/>
      <c r="MD443" s="368"/>
      <c r="ME443" s="368"/>
      <c r="MF443" s="368"/>
      <c r="MG443" s="368"/>
      <c r="MH443" s="368"/>
      <c r="MI443" s="368"/>
      <c r="MJ443" s="368"/>
      <c r="MK443" s="368"/>
      <c r="ML443" s="368"/>
      <c r="MM443" s="368"/>
      <c r="MN443" s="368"/>
      <c r="MO443" s="368"/>
      <c r="MP443" s="368"/>
      <c r="MQ443" s="368"/>
      <c r="MR443" s="368"/>
      <c r="MS443" s="368"/>
      <c r="MT443" s="368"/>
      <c r="MU443" s="368"/>
      <c r="MV443" s="368"/>
      <c r="MW443" s="368"/>
      <c r="MX443" s="368"/>
      <c r="MY443" s="368"/>
      <c r="MZ443" s="368"/>
      <c r="NA443" s="368"/>
      <c r="NB443" s="368"/>
      <c r="NC443" s="368"/>
      <c r="ND443" s="368"/>
      <c r="NE443" s="368"/>
      <c r="NF443" s="368"/>
      <c r="NG443" s="368"/>
      <c r="NH443" s="368"/>
      <c r="NI443" s="368"/>
      <c r="NJ443" s="368"/>
      <c r="NK443" s="368"/>
      <c r="NL443" s="368"/>
      <c r="NM443" s="368"/>
      <c r="NN443" s="368"/>
      <c r="NO443" s="368"/>
      <c r="NP443" s="368"/>
      <c r="NQ443" s="368"/>
      <c r="NR443" s="368"/>
      <c r="NS443" s="368"/>
      <c r="NT443" s="368"/>
      <c r="NU443" s="368"/>
      <c r="NV443" s="368"/>
      <c r="NW443" s="368"/>
      <c r="NX443" s="368"/>
      <c r="NY443" s="368"/>
      <c r="NZ443" s="368"/>
      <c r="OA443" s="368"/>
      <c r="OB443" s="368"/>
      <c r="OC443" s="368"/>
      <c r="OD443" s="368"/>
      <c r="OE443" s="368"/>
      <c r="OF443" s="368"/>
      <c r="OG443" s="368"/>
      <c r="OH443" s="368"/>
      <c r="OI443" s="368"/>
      <c r="OJ443" s="368"/>
      <c r="OK443" s="368"/>
      <c r="OL443" s="368"/>
      <c r="OM443" s="368"/>
      <c r="ON443" s="368"/>
      <c r="OO443" s="368"/>
      <c r="OP443" s="368"/>
      <c r="OQ443" s="368"/>
      <c r="OR443" s="368"/>
      <c r="OS443" s="368"/>
      <c r="OT443" s="368"/>
      <c r="OU443" s="368"/>
      <c r="OV443" s="368"/>
      <c r="OW443" s="368"/>
      <c r="OX443" s="368"/>
      <c r="OY443" s="368"/>
      <c r="OZ443" s="368"/>
      <c r="PA443" s="368"/>
      <c r="PB443" s="368"/>
      <c r="PC443" s="368"/>
      <c r="PD443" s="368"/>
      <c r="PE443" s="368"/>
      <c r="PF443" s="368"/>
      <c r="PG443" s="368"/>
      <c r="PH443" s="368"/>
      <c r="PI443" s="368"/>
      <c r="PJ443" s="368"/>
      <c r="PK443" s="368"/>
      <c r="PL443" s="368"/>
      <c r="PM443" s="368"/>
      <c r="PN443" s="368"/>
      <c r="PO443" s="368"/>
      <c r="PP443" s="368"/>
      <c r="PQ443" s="368"/>
      <c r="PR443" s="368"/>
      <c r="PS443" s="368"/>
      <c r="PT443" s="368"/>
      <c r="PU443" s="368"/>
      <c r="PV443" s="368"/>
      <c r="PW443" s="368"/>
      <c r="PX443" s="368"/>
      <c r="PY443" s="368"/>
      <c r="PZ443" s="368"/>
      <c r="QA443" s="368"/>
      <c r="QB443" s="368"/>
      <c r="QC443" s="368"/>
      <c r="QD443" s="368"/>
      <c r="QE443" s="368"/>
      <c r="QF443" s="368"/>
      <c r="QG443" s="368"/>
      <c r="QH443" s="368"/>
      <c r="QI443" s="368"/>
      <c r="QJ443" s="368"/>
      <c r="QK443" s="368"/>
      <c r="QL443" s="368"/>
      <c r="QM443" s="368"/>
      <c r="QN443" s="368"/>
      <c r="QO443" s="368"/>
      <c r="QP443" s="368"/>
      <c r="QQ443" s="368"/>
      <c r="QR443" s="368"/>
      <c r="QS443" s="368"/>
      <c r="QT443" s="368"/>
      <c r="QU443" s="368"/>
      <c r="QV443" s="368"/>
      <c r="QW443" s="368"/>
      <c r="QX443" s="368"/>
      <c r="QY443" s="368"/>
      <c r="QZ443" s="368"/>
      <c r="RA443" s="368"/>
      <c r="RB443" s="368"/>
      <c r="RC443" s="368"/>
      <c r="RD443" s="368"/>
      <c r="RE443" s="368"/>
      <c r="RF443" s="368"/>
      <c r="RG443" s="368"/>
      <c r="RH443" s="368"/>
      <c r="RI443" s="368"/>
      <c r="RJ443" s="368"/>
      <c r="RK443" s="368"/>
      <c r="RL443" s="368"/>
      <c r="RM443" s="368"/>
      <c r="RN443" s="368"/>
      <c r="RO443" s="368"/>
      <c r="RP443" s="368"/>
      <c r="RQ443" s="368"/>
      <c r="RR443" s="368"/>
      <c r="RS443" s="368"/>
      <c r="RT443" s="368"/>
      <c r="RU443" s="368"/>
      <c r="RV443" s="368"/>
      <c r="RW443" s="368"/>
      <c r="RX443" s="368"/>
      <c r="RY443" s="368"/>
      <c r="RZ443" s="368"/>
      <c r="SA443" s="368"/>
      <c r="SB443" s="368"/>
      <c r="SC443" s="368"/>
      <c r="SD443" s="368"/>
      <c r="SE443" s="368"/>
      <c r="SF443" s="368"/>
      <c r="SG443" s="368"/>
    </row>
    <row r="444" spans="1:501">
      <c r="A444" s="368"/>
      <c r="B444" s="368"/>
      <c r="C444" s="368"/>
      <c r="D444" s="368"/>
      <c r="E444" s="368"/>
      <c r="F444" s="368"/>
      <c r="G444" s="368"/>
      <c r="H444" s="368"/>
      <c r="I444" s="368"/>
      <c r="J444" s="368"/>
      <c r="K444" s="368"/>
      <c r="L444" s="368"/>
      <c r="M444" s="368"/>
      <c r="N444" s="368"/>
      <c r="O444" s="385"/>
      <c r="P444" s="368"/>
      <c r="Q444" s="368"/>
      <c r="R444" s="368"/>
      <c r="S444" s="368"/>
      <c r="T444" s="368"/>
      <c r="U444" s="368"/>
      <c r="V444" s="368"/>
      <c r="W444" s="368"/>
      <c r="X444" s="368"/>
      <c r="Y444" s="368"/>
      <c r="Z444" s="368"/>
      <c r="AA444" s="368"/>
      <c r="AB444" s="368"/>
      <c r="AC444" s="368"/>
      <c r="AD444" s="368"/>
      <c r="AE444" s="368"/>
      <c r="AF444" s="368"/>
      <c r="AG444" s="368"/>
      <c r="AH444" s="98" t="s">
        <v>397</v>
      </c>
      <c r="AI444" s="98" t="s">
        <v>397</v>
      </c>
      <c r="AJ444" s="98" t="s">
        <v>397</v>
      </c>
      <c r="AK444" s="98" t="s">
        <v>397</v>
      </c>
      <c r="AL444" s="98" t="s">
        <v>397</v>
      </c>
      <c r="AM444" s="98" t="s">
        <v>397</v>
      </c>
      <c r="AN444" s="98" t="s">
        <v>397</v>
      </c>
      <c r="AO444" s="98" t="s">
        <v>397</v>
      </c>
      <c r="AP444" s="98" t="s">
        <v>397</v>
      </c>
      <c r="AQ444" s="98" t="s">
        <v>397</v>
      </c>
      <c r="AR444" s="98" t="s">
        <v>397</v>
      </c>
      <c r="AS444" s="98" t="s">
        <v>397</v>
      </c>
      <c r="AT444" s="98" t="s">
        <v>397</v>
      </c>
      <c r="AU444" s="98" t="s">
        <v>397</v>
      </c>
      <c r="AV444" s="98" t="s">
        <v>397</v>
      </c>
      <c r="AW444" s="98" t="s">
        <v>397</v>
      </c>
      <c r="AX444" s="98" t="s">
        <v>397</v>
      </c>
      <c r="AY444" s="98" t="s">
        <v>397</v>
      </c>
      <c r="AZ444" s="98" t="s">
        <v>397</v>
      </c>
      <c r="BA444" s="98" t="s">
        <v>397</v>
      </c>
      <c r="BB444" s="98" t="s">
        <v>397</v>
      </c>
      <c r="BC444" s="98" t="s">
        <v>397</v>
      </c>
      <c r="BD444" s="98" t="s">
        <v>397</v>
      </c>
      <c r="BE444" s="98" t="s">
        <v>397</v>
      </c>
      <c r="BF444" s="98" t="s">
        <v>397</v>
      </c>
      <c r="BG444" s="98" t="s">
        <v>397</v>
      </c>
      <c r="BH444" s="98" t="s">
        <v>397</v>
      </c>
      <c r="BI444" s="98" t="s">
        <v>397</v>
      </c>
      <c r="BJ444" s="98" t="s">
        <v>397</v>
      </c>
      <c r="BK444" s="98" t="s">
        <v>397</v>
      </c>
      <c r="BL444" s="98" t="s">
        <v>397</v>
      </c>
      <c r="BM444" s="98" t="s">
        <v>397</v>
      </c>
      <c r="BN444" s="98" t="s">
        <v>397</v>
      </c>
      <c r="BO444" s="98" t="s">
        <v>397</v>
      </c>
      <c r="BP444" s="98" t="s">
        <v>397</v>
      </c>
      <c r="BQ444" s="98" t="s">
        <v>397</v>
      </c>
      <c r="BR444" s="98" t="s">
        <v>397</v>
      </c>
      <c r="BS444" s="98" t="s">
        <v>397</v>
      </c>
      <c r="BT444" s="98" t="s">
        <v>397</v>
      </c>
      <c r="BU444" s="98" t="s">
        <v>397</v>
      </c>
      <c r="BV444" s="98" t="s">
        <v>397</v>
      </c>
      <c r="BW444" s="98" t="s">
        <v>397</v>
      </c>
      <c r="BX444" s="98" t="s">
        <v>397</v>
      </c>
      <c r="BY444" s="98" t="s">
        <v>397</v>
      </c>
      <c r="BZ444" s="98" t="s">
        <v>397</v>
      </c>
      <c r="CA444" s="98"/>
      <c r="CB444" s="98"/>
      <c r="CC444" s="98"/>
      <c r="CD444" s="98"/>
      <c r="CE444" s="98"/>
      <c r="CF444" s="98"/>
      <c r="CG444" s="98"/>
      <c r="CH444" s="98"/>
      <c r="CI444" s="98"/>
      <c r="CJ444" s="98"/>
      <c r="CK444" s="98"/>
      <c r="CL444" s="98"/>
      <c r="CM444" s="98"/>
      <c r="CN444" s="98"/>
      <c r="CO444" s="98"/>
      <c r="CP444" s="98"/>
      <c r="CQ444" s="98"/>
      <c r="CR444" s="98"/>
      <c r="CS444" s="98"/>
      <c r="CT444" s="98"/>
      <c r="CU444" s="98"/>
      <c r="CV444" s="98"/>
      <c r="CW444" s="98"/>
      <c r="CX444" s="98"/>
      <c r="CY444" s="98"/>
      <c r="CZ444" s="98"/>
      <c r="DA444" s="98"/>
      <c r="DB444" s="98"/>
      <c r="DV444" s="368"/>
      <c r="DW444" s="368"/>
      <c r="DX444" s="368"/>
      <c r="DY444" s="368"/>
      <c r="DZ444" s="368"/>
      <c r="EA444" s="368"/>
      <c r="EB444" s="368"/>
      <c r="EC444" s="368"/>
      <c r="ED444" s="368"/>
      <c r="EE444" s="368"/>
      <c r="EF444" s="368"/>
      <c r="EG444" s="368"/>
      <c r="EH444" s="368"/>
      <c r="EI444" s="368"/>
      <c r="EJ444" s="368"/>
      <c r="EK444" s="368"/>
      <c r="EL444" s="368"/>
      <c r="EM444" s="368"/>
      <c r="EN444" s="368"/>
      <c r="EO444" s="368"/>
      <c r="EP444" s="368"/>
      <c r="EQ444" s="368"/>
      <c r="ER444" s="368"/>
      <c r="ES444" s="368"/>
      <c r="ET444" s="368"/>
      <c r="EU444" s="368"/>
      <c r="EV444" s="368"/>
      <c r="EW444" s="368"/>
      <c r="EX444" s="368"/>
      <c r="EY444" s="368"/>
      <c r="EZ444" s="368"/>
      <c r="FA444" s="368"/>
      <c r="FB444" s="368"/>
      <c r="FC444" s="368"/>
      <c r="FD444" s="368"/>
      <c r="FE444" s="368"/>
      <c r="FF444" s="368"/>
      <c r="FG444" s="368"/>
      <c r="FH444" s="368"/>
      <c r="FI444" s="368"/>
      <c r="FJ444" s="368"/>
      <c r="FK444" s="368"/>
      <c r="FL444" s="368"/>
      <c r="FM444" s="368"/>
      <c r="FN444" s="368"/>
      <c r="FO444" s="368"/>
      <c r="FP444" s="368"/>
      <c r="FQ444" s="368"/>
      <c r="FR444" s="368"/>
      <c r="FS444" s="368"/>
      <c r="FT444" s="368"/>
      <c r="FU444" s="368"/>
      <c r="FV444" s="368"/>
      <c r="FW444" s="368"/>
      <c r="FX444" s="368"/>
      <c r="FY444" s="368"/>
      <c r="FZ444" s="368"/>
      <c r="GA444" s="368"/>
      <c r="GB444" s="368"/>
      <c r="GC444" s="368"/>
      <c r="GD444" s="368"/>
      <c r="GE444" s="368"/>
      <c r="GF444" s="368"/>
      <c r="GG444" s="368"/>
      <c r="GH444" s="368"/>
      <c r="GI444" s="368"/>
      <c r="GJ444" s="368"/>
      <c r="GK444" s="368"/>
      <c r="GL444" s="368"/>
      <c r="GM444" s="368"/>
      <c r="GN444" s="368"/>
      <c r="GO444" s="368"/>
      <c r="GP444" s="368"/>
      <c r="GQ444" s="368"/>
      <c r="GR444" s="368"/>
      <c r="GS444" s="368"/>
      <c r="GT444" s="368"/>
      <c r="GU444" s="368"/>
      <c r="GV444" s="368"/>
      <c r="GW444" s="368"/>
      <c r="GX444" s="368"/>
      <c r="GY444" s="368"/>
      <c r="GZ444" s="368"/>
      <c r="HA444" s="368"/>
      <c r="HB444" s="368"/>
      <c r="HC444" s="368"/>
      <c r="HD444" s="368"/>
      <c r="HE444" s="368"/>
      <c r="HF444" s="368"/>
      <c r="HG444" s="368"/>
      <c r="HH444" s="368"/>
      <c r="HI444" s="368"/>
      <c r="HJ444" s="368"/>
      <c r="HK444" s="368"/>
      <c r="HL444" s="368"/>
      <c r="HM444" s="368"/>
      <c r="HN444" s="368"/>
      <c r="HO444" s="368"/>
      <c r="HP444" s="368"/>
      <c r="HQ444" s="368"/>
      <c r="HR444" s="368"/>
      <c r="HS444" s="368"/>
      <c r="HT444" s="368"/>
      <c r="HU444" s="368"/>
      <c r="HV444" s="368"/>
      <c r="HW444" s="368"/>
      <c r="HX444" s="368"/>
      <c r="HY444" s="368"/>
      <c r="HZ444" s="368"/>
      <c r="IA444" s="368"/>
      <c r="IB444" s="368"/>
      <c r="IC444" s="368"/>
      <c r="ID444" s="368"/>
      <c r="IE444" s="368"/>
      <c r="IF444" s="368"/>
      <c r="IG444" s="368"/>
      <c r="IH444" s="368"/>
      <c r="II444" s="368"/>
      <c r="IJ444" s="368"/>
      <c r="IK444" s="368"/>
      <c r="IL444" s="368"/>
      <c r="IM444" s="368"/>
      <c r="IN444" s="368"/>
      <c r="IO444" s="368"/>
      <c r="IP444" s="368"/>
      <c r="IQ444" s="368"/>
      <c r="IR444" s="368"/>
      <c r="IS444" s="368"/>
      <c r="IT444" s="368"/>
      <c r="IU444" s="368"/>
      <c r="IV444" s="368"/>
      <c r="IW444" s="368"/>
      <c r="IX444" s="368"/>
      <c r="IY444" s="368"/>
      <c r="IZ444" s="368"/>
      <c r="JA444" s="368"/>
      <c r="JB444" s="368"/>
      <c r="JC444" s="368"/>
      <c r="JD444" s="368"/>
      <c r="JE444" s="368"/>
      <c r="JF444" s="368"/>
      <c r="JG444" s="368"/>
      <c r="JH444" s="368"/>
      <c r="JI444" s="368"/>
      <c r="JJ444" s="368"/>
      <c r="JK444" s="368"/>
      <c r="JL444" s="368"/>
      <c r="JM444" s="368"/>
      <c r="JN444" s="368"/>
      <c r="JO444" s="368"/>
      <c r="JP444" s="368"/>
      <c r="JQ444" s="368"/>
      <c r="JR444" s="368"/>
      <c r="JS444" s="368"/>
      <c r="JT444" s="368"/>
      <c r="JU444" s="368"/>
      <c r="JV444" s="368"/>
      <c r="JW444" s="368"/>
      <c r="JX444" s="368"/>
      <c r="JY444" s="368"/>
      <c r="JZ444" s="368"/>
      <c r="KA444" s="368"/>
      <c r="KB444" s="368"/>
      <c r="KC444" s="368"/>
      <c r="KD444" s="368"/>
      <c r="KE444" s="368"/>
      <c r="KF444" s="368"/>
      <c r="KG444" s="368"/>
      <c r="KH444" s="368"/>
      <c r="KI444" s="368"/>
      <c r="KJ444" s="368"/>
      <c r="KK444" s="368"/>
      <c r="KL444" s="368"/>
      <c r="KM444" s="368"/>
      <c r="KN444" s="368"/>
      <c r="KO444" s="368"/>
      <c r="KP444" s="368"/>
      <c r="KQ444" s="368"/>
      <c r="KR444" s="368"/>
      <c r="KS444" s="368"/>
      <c r="KT444" s="368"/>
      <c r="KU444" s="368"/>
      <c r="KV444" s="368"/>
      <c r="KW444" s="368"/>
      <c r="KX444" s="368"/>
      <c r="LH444" s="368"/>
      <c r="LI444" s="368"/>
      <c r="LJ444" s="368"/>
      <c r="LK444" s="368"/>
      <c r="LL444" s="368"/>
      <c r="LM444" s="368"/>
      <c r="LN444" s="368"/>
      <c r="LO444" s="368"/>
      <c r="LP444" s="368"/>
      <c r="LQ444" s="368"/>
      <c r="LR444" s="368"/>
      <c r="LS444" s="368"/>
      <c r="LT444" s="368"/>
      <c r="LU444" s="368"/>
      <c r="LV444" s="368"/>
      <c r="LW444" s="368"/>
      <c r="LX444" s="368"/>
      <c r="LY444" s="368"/>
      <c r="LZ444" s="368"/>
      <c r="MA444" s="368"/>
      <c r="MB444" s="368"/>
      <c r="MC444" s="368"/>
      <c r="MD444" s="368"/>
      <c r="ME444" s="368"/>
      <c r="MF444" s="368"/>
      <c r="MG444" s="368"/>
      <c r="MH444" s="368"/>
      <c r="MI444" s="368"/>
      <c r="MJ444" s="368"/>
      <c r="MK444" s="368"/>
      <c r="ML444" s="368"/>
      <c r="MM444" s="368"/>
      <c r="MN444" s="368"/>
      <c r="MO444" s="368"/>
      <c r="MP444" s="368"/>
      <c r="MQ444" s="368"/>
      <c r="MR444" s="368"/>
      <c r="MS444" s="368"/>
      <c r="MT444" s="368"/>
      <c r="MU444" s="368"/>
      <c r="MV444" s="368"/>
      <c r="MW444" s="368"/>
      <c r="MX444" s="368"/>
      <c r="MY444" s="368"/>
      <c r="MZ444" s="368"/>
      <c r="NA444" s="368"/>
      <c r="NB444" s="368"/>
      <c r="NC444" s="368"/>
      <c r="ND444" s="368"/>
      <c r="NE444" s="368"/>
      <c r="NF444" s="368"/>
      <c r="NG444" s="368"/>
      <c r="NH444" s="368"/>
      <c r="NI444" s="368"/>
      <c r="NJ444" s="368"/>
      <c r="NK444" s="368"/>
      <c r="NL444" s="368"/>
      <c r="NM444" s="368"/>
      <c r="NN444" s="368"/>
      <c r="NO444" s="368"/>
      <c r="NP444" s="368"/>
      <c r="NQ444" s="368"/>
      <c r="NR444" s="368"/>
      <c r="NS444" s="368"/>
      <c r="NT444" s="368"/>
      <c r="NU444" s="368"/>
      <c r="NV444" s="368"/>
      <c r="NW444" s="368"/>
      <c r="NX444" s="368"/>
      <c r="NY444" s="368"/>
      <c r="NZ444" s="368"/>
      <c r="OA444" s="368"/>
      <c r="OB444" s="368"/>
      <c r="OC444" s="368"/>
      <c r="OD444" s="368"/>
      <c r="OE444" s="368"/>
      <c r="OF444" s="368"/>
      <c r="OG444" s="368"/>
      <c r="OH444" s="368"/>
      <c r="OI444" s="368"/>
      <c r="OJ444" s="368"/>
      <c r="OK444" s="368"/>
      <c r="OL444" s="368"/>
      <c r="OM444" s="368"/>
      <c r="ON444" s="368"/>
      <c r="OO444" s="368"/>
      <c r="OP444" s="368"/>
      <c r="OQ444" s="368"/>
      <c r="OR444" s="368"/>
      <c r="OS444" s="368"/>
      <c r="OT444" s="368"/>
      <c r="OU444" s="368"/>
      <c r="OV444" s="368"/>
      <c r="OW444" s="368"/>
      <c r="OX444" s="368"/>
      <c r="OY444" s="368"/>
      <c r="OZ444" s="368"/>
      <c r="PA444" s="368"/>
      <c r="PB444" s="368"/>
      <c r="PC444" s="368"/>
      <c r="PD444" s="368"/>
      <c r="PE444" s="368"/>
      <c r="PF444" s="368"/>
      <c r="PG444" s="368"/>
      <c r="PH444" s="368"/>
      <c r="PI444" s="368"/>
      <c r="PJ444" s="368"/>
      <c r="PK444" s="368"/>
      <c r="PL444" s="368"/>
      <c r="PM444" s="368"/>
      <c r="PN444" s="368"/>
      <c r="PO444" s="368"/>
      <c r="PP444" s="368"/>
      <c r="PQ444" s="368"/>
      <c r="PR444" s="368"/>
      <c r="PS444" s="368"/>
      <c r="PT444" s="368"/>
      <c r="PU444" s="368"/>
      <c r="PV444" s="368"/>
      <c r="PW444" s="368"/>
      <c r="PX444" s="368"/>
      <c r="PY444" s="368"/>
      <c r="PZ444" s="368"/>
      <c r="QA444" s="368"/>
      <c r="QB444" s="368"/>
      <c r="QC444" s="368"/>
      <c r="QD444" s="368"/>
      <c r="QE444" s="368"/>
      <c r="QF444" s="368"/>
      <c r="QG444" s="368"/>
      <c r="QH444" s="368"/>
      <c r="QI444" s="368"/>
      <c r="QJ444" s="368"/>
      <c r="QK444" s="368"/>
      <c r="QL444" s="368"/>
      <c r="QM444" s="368"/>
      <c r="QN444" s="368"/>
      <c r="QO444" s="368"/>
      <c r="QP444" s="368"/>
      <c r="QQ444" s="368"/>
      <c r="QR444" s="368"/>
      <c r="QS444" s="368"/>
      <c r="QT444" s="368"/>
      <c r="QU444" s="368"/>
      <c r="QV444" s="368"/>
      <c r="QW444" s="368"/>
      <c r="QX444" s="368"/>
      <c r="QY444" s="368"/>
      <c r="QZ444" s="368"/>
      <c r="RA444" s="368"/>
      <c r="RB444" s="368"/>
      <c r="RC444" s="368"/>
      <c r="RD444" s="368"/>
      <c r="RE444" s="368"/>
      <c r="RF444" s="368"/>
      <c r="RG444" s="368"/>
      <c r="RH444" s="368"/>
      <c r="RI444" s="368"/>
      <c r="RJ444" s="368"/>
      <c r="RK444" s="368"/>
      <c r="RL444" s="368"/>
      <c r="RM444" s="368"/>
      <c r="RN444" s="368"/>
      <c r="RO444" s="368"/>
      <c r="RP444" s="368"/>
      <c r="RQ444" s="368"/>
      <c r="RR444" s="368"/>
      <c r="RS444" s="368"/>
      <c r="RT444" s="368"/>
      <c r="RU444" s="368"/>
      <c r="RV444" s="368"/>
      <c r="RW444" s="368"/>
      <c r="RX444" s="368"/>
      <c r="RY444" s="368"/>
      <c r="RZ444" s="368"/>
      <c r="SA444" s="368"/>
      <c r="SB444" s="368"/>
      <c r="SC444" s="368"/>
      <c r="SD444" s="368"/>
      <c r="SE444" s="368"/>
      <c r="SF444" s="368"/>
      <c r="SG444" s="368"/>
    </row>
    <row r="445" spans="1:501">
      <c r="A445" s="368"/>
      <c r="B445" s="368"/>
      <c r="C445" s="368"/>
      <c r="D445" s="368"/>
      <c r="E445" s="368"/>
      <c r="F445" s="368"/>
      <c r="G445" s="368"/>
      <c r="H445" s="368"/>
      <c r="I445" s="368"/>
      <c r="J445" s="368"/>
      <c r="K445" s="368"/>
      <c r="L445" s="368"/>
      <c r="M445" s="368"/>
      <c r="N445" s="368"/>
      <c r="O445" s="385"/>
      <c r="P445" s="368"/>
      <c r="Q445" s="368"/>
      <c r="R445" s="368"/>
      <c r="S445" s="368"/>
      <c r="T445" s="368"/>
      <c r="U445" s="368"/>
      <c r="V445" s="368"/>
      <c r="W445" s="368"/>
      <c r="X445" s="368"/>
      <c r="Y445" s="368"/>
      <c r="Z445" s="368"/>
      <c r="AA445" s="368"/>
      <c r="AB445" s="368"/>
      <c r="AC445" s="368"/>
      <c r="AD445" s="368"/>
      <c r="AE445" s="368"/>
      <c r="AF445" s="368"/>
      <c r="AG445" s="368"/>
      <c r="AH445" s="98" t="s">
        <v>397</v>
      </c>
      <c r="AI445" s="98" t="s">
        <v>397</v>
      </c>
      <c r="AJ445" s="98" t="s">
        <v>397</v>
      </c>
      <c r="AK445" s="98" t="s">
        <v>397</v>
      </c>
      <c r="AL445" s="98" t="s">
        <v>397</v>
      </c>
      <c r="AM445" s="98" t="s">
        <v>397</v>
      </c>
      <c r="AN445" s="98" t="s">
        <v>397</v>
      </c>
      <c r="AO445" s="98" t="s">
        <v>397</v>
      </c>
      <c r="AP445" s="98" t="s">
        <v>397</v>
      </c>
      <c r="AQ445" s="98" t="s">
        <v>397</v>
      </c>
      <c r="AR445" s="98" t="s">
        <v>397</v>
      </c>
      <c r="AS445" s="98" t="s">
        <v>397</v>
      </c>
      <c r="AT445" s="98" t="s">
        <v>397</v>
      </c>
      <c r="AU445" s="98" t="s">
        <v>397</v>
      </c>
      <c r="AV445" s="98" t="s">
        <v>397</v>
      </c>
      <c r="AW445" s="98" t="s">
        <v>397</v>
      </c>
      <c r="AX445" s="98" t="s">
        <v>397</v>
      </c>
      <c r="AY445" s="98" t="s">
        <v>397</v>
      </c>
      <c r="AZ445" s="98" t="s">
        <v>397</v>
      </c>
      <c r="BA445" s="98" t="s">
        <v>397</v>
      </c>
      <c r="BB445" s="98" t="s">
        <v>397</v>
      </c>
      <c r="BC445" s="98" t="s">
        <v>397</v>
      </c>
      <c r="BD445" s="98" t="s">
        <v>397</v>
      </c>
      <c r="BE445" s="98" t="s">
        <v>397</v>
      </c>
      <c r="BF445" s="98" t="s">
        <v>397</v>
      </c>
      <c r="BG445" s="98" t="s">
        <v>397</v>
      </c>
      <c r="BH445" s="98" t="s">
        <v>397</v>
      </c>
      <c r="BI445" s="98" t="s">
        <v>397</v>
      </c>
      <c r="BJ445" s="98" t="s">
        <v>397</v>
      </c>
      <c r="BK445" s="98" t="s">
        <v>397</v>
      </c>
      <c r="BL445" s="98" t="s">
        <v>397</v>
      </c>
      <c r="BM445" s="98" t="s">
        <v>397</v>
      </c>
      <c r="BN445" s="98" t="s">
        <v>397</v>
      </c>
      <c r="BO445" s="98" t="s">
        <v>397</v>
      </c>
      <c r="BP445" s="98" t="s">
        <v>397</v>
      </c>
      <c r="BQ445" s="98" t="s">
        <v>397</v>
      </c>
      <c r="BR445" s="98" t="s">
        <v>397</v>
      </c>
      <c r="BS445" s="98" t="s">
        <v>397</v>
      </c>
      <c r="BT445" s="98" t="s">
        <v>397</v>
      </c>
      <c r="BU445" s="98" t="s">
        <v>397</v>
      </c>
      <c r="BV445" s="98" t="s">
        <v>397</v>
      </c>
      <c r="BW445" s="98" t="s">
        <v>397</v>
      </c>
      <c r="BX445" s="98" t="s">
        <v>397</v>
      </c>
      <c r="BY445" s="98" t="s">
        <v>397</v>
      </c>
      <c r="BZ445" s="98" t="s">
        <v>397</v>
      </c>
      <c r="CA445" s="98"/>
      <c r="CB445" s="98"/>
      <c r="CC445" s="98"/>
      <c r="CD445" s="98"/>
      <c r="CE445" s="98"/>
      <c r="CF445" s="98"/>
      <c r="CG445" s="98"/>
      <c r="CH445" s="98"/>
      <c r="CI445" s="98"/>
      <c r="CJ445" s="98"/>
      <c r="CK445" s="98"/>
      <c r="CL445" s="98"/>
      <c r="CM445" s="98"/>
      <c r="CN445" s="98"/>
      <c r="CO445" s="98"/>
      <c r="CP445" s="98"/>
      <c r="CQ445" s="98"/>
      <c r="CR445" s="98"/>
      <c r="CS445" s="98"/>
      <c r="CT445" s="98"/>
      <c r="CU445" s="98"/>
      <c r="CV445" s="98"/>
      <c r="CW445" s="98"/>
      <c r="CX445" s="98"/>
      <c r="CY445" s="98"/>
      <c r="CZ445" s="98"/>
      <c r="DA445" s="98"/>
      <c r="DB445" s="98"/>
      <c r="DV445" s="368"/>
      <c r="DW445" s="368"/>
      <c r="DX445" s="368"/>
      <c r="DY445" s="368"/>
      <c r="DZ445" s="368"/>
      <c r="EA445" s="368"/>
      <c r="EB445" s="368"/>
      <c r="EC445" s="368"/>
      <c r="ED445" s="368"/>
      <c r="EE445" s="368"/>
      <c r="EF445" s="368"/>
      <c r="EG445" s="368"/>
      <c r="EH445" s="368"/>
      <c r="EI445" s="368"/>
      <c r="EJ445" s="368"/>
      <c r="EK445" s="368"/>
      <c r="EL445" s="368"/>
      <c r="EM445" s="368"/>
      <c r="EN445" s="368"/>
      <c r="EO445" s="368"/>
      <c r="EP445" s="368"/>
      <c r="EQ445" s="368"/>
      <c r="ER445" s="368"/>
      <c r="ES445" s="368"/>
      <c r="ET445" s="368"/>
      <c r="EU445" s="368"/>
      <c r="EV445" s="368"/>
      <c r="EW445" s="368"/>
      <c r="EX445" s="368"/>
      <c r="EY445" s="368"/>
      <c r="EZ445" s="368"/>
      <c r="FA445" s="368"/>
      <c r="FB445" s="368"/>
      <c r="FC445" s="368"/>
      <c r="FD445" s="368"/>
      <c r="FE445" s="368"/>
      <c r="FF445" s="368"/>
      <c r="FG445" s="368"/>
      <c r="FH445" s="368"/>
      <c r="FI445" s="368"/>
      <c r="FJ445" s="368"/>
      <c r="FK445" s="368"/>
      <c r="FL445" s="368"/>
      <c r="FM445" s="368"/>
      <c r="FN445" s="368"/>
      <c r="FO445" s="368"/>
      <c r="FP445" s="368"/>
      <c r="FQ445" s="368"/>
      <c r="FR445" s="368"/>
      <c r="FS445" s="368"/>
      <c r="FT445" s="368"/>
      <c r="FU445" s="368"/>
      <c r="FV445" s="368"/>
      <c r="FW445" s="368"/>
      <c r="FX445" s="368"/>
      <c r="FY445" s="368"/>
      <c r="FZ445" s="368"/>
      <c r="GA445" s="368"/>
      <c r="GB445" s="368"/>
      <c r="GC445" s="368"/>
      <c r="GD445" s="368"/>
      <c r="GE445" s="368"/>
      <c r="GF445" s="368"/>
      <c r="GG445" s="368"/>
      <c r="GH445" s="368"/>
      <c r="GI445" s="368"/>
      <c r="GJ445" s="368"/>
      <c r="GK445" s="368"/>
      <c r="GL445" s="368"/>
      <c r="GM445" s="368"/>
      <c r="GN445" s="368"/>
      <c r="GO445" s="368"/>
      <c r="GP445" s="368"/>
      <c r="GQ445" s="368"/>
      <c r="GR445" s="368"/>
      <c r="GS445" s="368"/>
      <c r="GT445" s="368"/>
      <c r="GU445" s="368"/>
      <c r="GV445" s="368"/>
      <c r="GW445" s="368"/>
      <c r="GX445" s="368"/>
      <c r="GY445" s="368"/>
      <c r="GZ445" s="368"/>
      <c r="HA445" s="368"/>
      <c r="HB445" s="368"/>
      <c r="HC445" s="368"/>
      <c r="HD445" s="368"/>
      <c r="HE445" s="368"/>
      <c r="HF445" s="368"/>
      <c r="HG445" s="368"/>
      <c r="HH445" s="368"/>
      <c r="HI445" s="368"/>
      <c r="HJ445" s="368"/>
      <c r="HK445" s="368"/>
      <c r="HL445" s="368"/>
      <c r="HM445" s="368"/>
      <c r="HN445" s="368"/>
      <c r="HO445" s="368"/>
      <c r="HP445" s="368"/>
      <c r="HQ445" s="368"/>
      <c r="HR445" s="368"/>
      <c r="HS445" s="368"/>
      <c r="HT445" s="368"/>
      <c r="HU445" s="368"/>
      <c r="HV445" s="368"/>
      <c r="HW445" s="368"/>
      <c r="HX445" s="368"/>
      <c r="HY445" s="368"/>
      <c r="HZ445" s="368"/>
      <c r="IA445" s="368"/>
      <c r="IB445" s="368"/>
      <c r="IC445" s="368"/>
      <c r="ID445" s="368"/>
      <c r="IE445" s="368"/>
      <c r="IF445" s="368"/>
      <c r="IG445" s="368"/>
      <c r="IH445" s="368"/>
      <c r="II445" s="368"/>
      <c r="IJ445" s="368"/>
      <c r="IK445" s="368"/>
      <c r="IL445" s="368"/>
      <c r="IM445" s="368"/>
      <c r="IN445" s="368"/>
      <c r="IO445" s="368"/>
      <c r="IP445" s="368"/>
      <c r="IQ445" s="368"/>
      <c r="IR445" s="368"/>
      <c r="IS445" s="368"/>
      <c r="IT445" s="368"/>
      <c r="IU445" s="368"/>
      <c r="IV445" s="368"/>
      <c r="IW445" s="368"/>
      <c r="IX445" s="368"/>
      <c r="IY445" s="368"/>
      <c r="IZ445" s="368"/>
      <c r="JA445" s="368"/>
      <c r="JB445" s="368"/>
      <c r="JC445" s="368"/>
      <c r="JD445" s="368"/>
      <c r="JE445" s="368"/>
      <c r="JF445" s="368"/>
      <c r="JG445" s="368"/>
      <c r="JH445" s="368"/>
      <c r="JI445" s="368"/>
      <c r="JJ445" s="368"/>
      <c r="JK445" s="368"/>
      <c r="JL445" s="368"/>
      <c r="JM445" s="368"/>
      <c r="JN445" s="368"/>
      <c r="JO445" s="368"/>
      <c r="JP445" s="368"/>
      <c r="JQ445" s="368"/>
      <c r="JR445" s="368"/>
      <c r="JS445" s="368"/>
      <c r="JT445" s="368"/>
      <c r="JU445" s="368"/>
      <c r="JV445" s="368"/>
      <c r="JW445" s="368"/>
      <c r="JX445" s="368"/>
      <c r="JY445" s="368"/>
      <c r="JZ445" s="368"/>
      <c r="KA445" s="368"/>
      <c r="KB445" s="368"/>
      <c r="KC445" s="368"/>
      <c r="KD445" s="368"/>
      <c r="KE445" s="368"/>
      <c r="KF445" s="368"/>
      <c r="KG445" s="368"/>
      <c r="KH445" s="368"/>
      <c r="KI445" s="368"/>
      <c r="KJ445" s="368"/>
      <c r="KK445" s="368"/>
      <c r="KL445" s="368"/>
      <c r="KM445" s="368"/>
      <c r="KN445" s="368"/>
      <c r="KO445" s="368"/>
      <c r="KP445" s="368"/>
      <c r="KQ445" s="368"/>
      <c r="KR445" s="368"/>
      <c r="KS445" s="368"/>
      <c r="KT445" s="368"/>
      <c r="KU445" s="368"/>
      <c r="KV445" s="368"/>
      <c r="KW445" s="368"/>
      <c r="KX445" s="368"/>
      <c r="LH445" s="368"/>
      <c r="LI445" s="368"/>
      <c r="LJ445" s="368"/>
      <c r="LK445" s="368"/>
      <c r="LL445" s="368"/>
      <c r="LM445" s="368"/>
      <c r="LN445" s="368"/>
      <c r="LO445" s="368"/>
      <c r="LP445" s="368"/>
      <c r="LQ445" s="368"/>
      <c r="LR445" s="368"/>
      <c r="LS445" s="368"/>
      <c r="LT445" s="368"/>
      <c r="LU445" s="368"/>
      <c r="LV445" s="368"/>
      <c r="LW445" s="368"/>
      <c r="LX445" s="368"/>
      <c r="LY445" s="368"/>
      <c r="LZ445" s="368"/>
      <c r="MA445" s="368"/>
      <c r="MB445" s="368"/>
      <c r="MC445" s="368"/>
      <c r="MD445" s="368"/>
      <c r="ME445" s="368"/>
      <c r="MF445" s="368"/>
      <c r="MG445" s="368"/>
      <c r="MH445" s="368"/>
      <c r="MI445" s="368"/>
      <c r="MJ445" s="368"/>
      <c r="MK445" s="368"/>
      <c r="ML445" s="368"/>
      <c r="MM445" s="368"/>
      <c r="MN445" s="368"/>
      <c r="MO445" s="368"/>
      <c r="MP445" s="368"/>
      <c r="MQ445" s="368"/>
      <c r="MR445" s="368"/>
      <c r="MS445" s="368"/>
      <c r="MT445" s="368"/>
      <c r="MU445" s="368"/>
      <c r="MV445" s="368"/>
      <c r="MW445" s="368"/>
      <c r="MX445" s="368"/>
      <c r="MY445" s="368"/>
      <c r="MZ445" s="368"/>
      <c r="NA445" s="368"/>
      <c r="NB445" s="368"/>
      <c r="NC445" s="368"/>
      <c r="ND445" s="368"/>
      <c r="NE445" s="368"/>
      <c r="NF445" s="368"/>
      <c r="NG445" s="368"/>
      <c r="NH445" s="368"/>
      <c r="NI445" s="368"/>
      <c r="NJ445" s="368"/>
      <c r="NK445" s="368"/>
      <c r="NL445" s="368"/>
      <c r="NM445" s="368"/>
      <c r="NN445" s="368"/>
      <c r="NO445" s="368"/>
      <c r="NP445" s="368"/>
      <c r="NQ445" s="368"/>
      <c r="NR445" s="368"/>
      <c r="NS445" s="368"/>
      <c r="NT445" s="368"/>
      <c r="NU445" s="368"/>
      <c r="NV445" s="368"/>
      <c r="NW445" s="368"/>
      <c r="NX445" s="368"/>
      <c r="NY445" s="368"/>
      <c r="NZ445" s="368"/>
      <c r="OA445" s="368"/>
      <c r="OB445" s="368"/>
      <c r="OC445" s="368"/>
      <c r="OD445" s="368"/>
      <c r="OE445" s="368"/>
      <c r="OF445" s="368"/>
      <c r="OG445" s="368"/>
      <c r="OH445" s="368"/>
      <c r="OI445" s="368"/>
      <c r="OJ445" s="368"/>
      <c r="OK445" s="368"/>
      <c r="OL445" s="368"/>
      <c r="OM445" s="368"/>
      <c r="ON445" s="368"/>
      <c r="OO445" s="368"/>
      <c r="OP445" s="368"/>
      <c r="OQ445" s="368"/>
      <c r="OR445" s="368"/>
      <c r="OS445" s="368"/>
      <c r="OT445" s="368"/>
      <c r="OU445" s="368"/>
      <c r="OV445" s="368"/>
      <c r="OW445" s="368"/>
      <c r="OX445" s="368"/>
      <c r="OY445" s="368"/>
      <c r="OZ445" s="368"/>
      <c r="PA445" s="368"/>
      <c r="PB445" s="368"/>
      <c r="PC445" s="368"/>
      <c r="PD445" s="368"/>
      <c r="PE445" s="368"/>
      <c r="PF445" s="368"/>
      <c r="PG445" s="368"/>
      <c r="PH445" s="368"/>
      <c r="PI445" s="368"/>
      <c r="PJ445" s="368"/>
      <c r="PK445" s="368"/>
      <c r="PL445" s="368"/>
      <c r="PM445" s="368"/>
      <c r="PN445" s="368"/>
      <c r="PO445" s="368"/>
      <c r="PP445" s="368"/>
      <c r="PQ445" s="368"/>
      <c r="PR445" s="368"/>
      <c r="PS445" s="368"/>
      <c r="PT445" s="368"/>
      <c r="PU445" s="368"/>
      <c r="PV445" s="368"/>
      <c r="PW445" s="368"/>
      <c r="PX445" s="368"/>
      <c r="PY445" s="368"/>
      <c r="PZ445" s="368"/>
      <c r="QA445" s="368"/>
      <c r="QB445" s="368"/>
      <c r="QC445" s="368"/>
      <c r="QD445" s="368"/>
      <c r="QE445" s="368"/>
      <c r="QF445" s="368"/>
      <c r="QG445" s="368"/>
      <c r="QH445" s="368"/>
      <c r="QI445" s="368"/>
      <c r="QJ445" s="368"/>
      <c r="QK445" s="368"/>
      <c r="QL445" s="368"/>
      <c r="QM445" s="368"/>
      <c r="QN445" s="368"/>
      <c r="QO445" s="368"/>
      <c r="QP445" s="368"/>
      <c r="QQ445" s="368"/>
      <c r="QR445" s="368"/>
      <c r="QS445" s="368"/>
      <c r="QT445" s="368"/>
      <c r="QU445" s="368"/>
      <c r="QV445" s="368"/>
      <c r="QW445" s="368"/>
      <c r="QX445" s="368"/>
      <c r="QY445" s="368"/>
      <c r="QZ445" s="368"/>
      <c r="RA445" s="368"/>
      <c r="RB445" s="368"/>
      <c r="RC445" s="368"/>
      <c r="RD445" s="368"/>
      <c r="RE445" s="368"/>
      <c r="RF445" s="368"/>
      <c r="RG445" s="368"/>
      <c r="RH445" s="368"/>
      <c r="RI445" s="368"/>
      <c r="RJ445" s="368"/>
      <c r="RK445" s="368"/>
      <c r="RL445" s="368"/>
      <c r="RM445" s="368"/>
      <c r="RN445" s="368"/>
      <c r="RO445" s="368"/>
      <c r="RP445" s="368"/>
      <c r="RQ445" s="368"/>
      <c r="RR445" s="368"/>
      <c r="RS445" s="368"/>
      <c r="RT445" s="368"/>
      <c r="RU445" s="368"/>
      <c r="RV445" s="368"/>
      <c r="RW445" s="368"/>
      <c r="RX445" s="368"/>
      <c r="RY445" s="368"/>
      <c r="RZ445" s="368"/>
      <c r="SA445" s="368"/>
      <c r="SB445" s="368"/>
      <c r="SC445" s="368"/>
      <c r="SD445" s="368"/>
      <c r="SE445" s="368"/>
      <c r="SF445" s="368"/>
      <c r="SG445" s="368"/>
    </row>
    <row r="446" spans="1:501">
      <c r="A446" s="368"/>
      <c r="B446" s="368"/>
      <c r="C446" s="368"/>
      <c r="D446" s="368"/>
      <c r="E446" s="368"/>
      <c r="F446" s="368"/>
      <c r="G446" s="368"/>
      <c r="H446" s="368"/>
      <c r="I446" s="368"/>
      <c r="J446" s="368"/>
      <c r="K446" s="368"/>
      <c r="L446" s="368"/>
      <c r="M446" s="368"/>
      <c r="N446" s="368"/>
      <c r="O446" s="385"/>
      <c r="P446" s="368"/>
      <c r="Q446" s="368"/>
      <c r="R446" s="368"/>
      <c r="S446" s="368"/>
      <c r="T446" s="368"/>
      <c r="U446" s="368"/>
      <c r="V446" s="368"/>
      <c r="W446" s="368"/>
      <c r="X446" s="368"/>
      <c r="Y446" s="368"/>
      <c r="Z446" s="368"/>
      <c r="AA446" s="368"/>
      <c r="AB446" s="368"/>
      <c r="AC446" s="368"/>
      <c r="AD446" s="368"/>
      <c r="AE446" s="368"/>
      <c r="AF446" s="368"/>
      <c r="AG446" s="368"/>
      <c r="AH446" s="98" t="s">
        <v>397</v>
      </c>
      <c r="AI446" s="98" t="s">
        <v>397</v>
      </c>
      <c r="AJ446" s="98" t="s">
        <v>397</v>
      </c>
      <c r="AK446" s="98" t="s">
        <v>397</v>
      </c>
      <c r="AL446" s="98" t="s">
        <v>397</v>
      </c>
      <c r="AM446" s="98" t="s">
        <v>397</v>
      </c>
      <c r="AN446" s="98" t="s">
        <v>397</v>
      </c>
      <c r="AO446" s="98" t="s">
        <v>397</v>
      </c>
      <c r="AP446" s="98" t="s">
        <v>397</v>
      </c>
      <c r="AQ446" s="98" t="s">
        <v>397</v>
      </c>
      <c r="AR446" s="98" t="s">
        <v>397</v>
      </c>
      <c r="AS446" s="98" t="s">
        <v>397</v>
      </c>
      <c r="AT446" s="98" t="s">
        <v>397</v>
      </c>
      <c r="AU446" s="98" t="s">
        <v>397</v>
      </c>
      <c r="AV446" s="98" t="s">
        <v>397</v>
      </c>
      <c r="AW446" s="98" t="s">
        <v>397</v>
      </c>
      <c r="AX446" s="98" t="s">
        <v>397</v>
      </c>
      <c r="AY446" s="98" t="s">
        <v>397</v>
      </c>
      <c r="AZ446" s="98" t="s">
        <v>397</v>
      </c>
      <c r="BA446" s="98" t="s">
        <v>397</v>
      </c>
      <c r="BB446" s="98" t="s">
        <v>397</v>
      </c>
      <c r="BC446" s="98" t="s">
        <v>397</v>
      </c>
      <c r="BD446" s="98" t="s">
        <v>397</v>
      </c>
      <c r="BE446" s="98" t="s">
        <v>397</v>
      </c>
      <c r="BF446" s="98" t="s">
        <v>397</v>
      </c>
      <c r="BG446" s="98" t="s">
        <v>397</v>
      </c>
      <c r="BH446" s="98" t="s">
        <v>397</v>
      </c>
      <c r="BI446" s="98" t="s">
        <v>397</v>
      </c>
      <c r="BJ446" s="98" t="s">
        <v>397</v>
      </c>
      <c r="BK446" s="98" t="s">
        <v>397</v>
      </c>
      <c r="BL446" s="98" t="s">
        <v>397</v>
      </c>
      <c r="BM446" s="98" t="s">
        <v>397</v>
      </c>
      <c r="BN446" s="98" t="s">
        <v>397</v>
      </c>
      <c r="BO446" s="98" t="s">
        <v>397</v>
      </c>
      <c r="BP446" s="98" t="s">
        <v>397</v>
      </c>
      <c r="BQ446" s="98" t="s">
        <v>397</v>
      </c>
      <c r="BR446" s="98" t="s">
        <v>397</v>
      </c>
      <c r="BS446" s="98" t="s">
        <v>397</v>
      </c>
      <c r="BT446" s="98" t="s">
        <v>397</v>
      </c>
      <c r="BU446" s="98" t="s">
        <v>397</v>
      </c>
      <c r="BV446" s="98" t="s">
        <v>397</v>
      </c>
      <c r="BW446" s="98" t="s">
        <v>397</v>
      </c>
      <c r="BX446" s="98" t="s">
        <v>397</v>
      </c>
      <c r="BY446" s="98" t="s">
        <v>397</v>
      </c>
      <c r="BZ446" s="98" t="s">
        <v>397</v>
      </c>
      <c r="CA446" s="98"/>
      <c r="CB446" s="98"/>
      <c r="CC446" s="98"/>
      <c r="CD446" s="98"/>
      <c r="CE446" s="98"/>
      <c r="CF446" s="98"/>
      <c r="CG446" s="98"/>
      <c r="CH446" s="98"/>
      <c r="CI446" s="98"/>
      <c r="CJ446" s="98"/>
      <c r="CK446" s="98"/>
      <c r="CL446" s="98"/>
      <c r="CM446" s="98"/>
      <c r="CN446" s="98"/>
      <c r="CO446" s="98"/>
      <c r="CP446" s="98"/>
      <c r="CQ446" s="98"/>
      <c r="CR446" s="98"/>
      <c r="CS446" s="98"/>
      <c r="CT446" s="98"/>
      <c r="CU446" s="98"/>
      <c r="CV446" s="98"/>
      <c r="CW446" s="98"/>
      <c r="CX446" s="98"/>
      <c r="CY446" s="98"/>
      <c r="CZ446" s="98"/>
      <c r="DA446" s="98"/>
      <c r="DB446" s="98"/>
      <c r="DV446" s="368"/>
      <c r="DW446" s="368"/>
      <c r="DX446" s="368"/>
      <c r="DY446" s="368"/>
      <c r="DZ446" s="368"/>
      <c r="EA446" s="368"/>
      <c r="EB446" s="368"/>
      <c r="EC446" s="368"/>
      <c r="ED446" s="368"/>
      <c r="EE446" s="368"/>
      <c r="EF446" s="368"/>
      <c r="EG446" s="368"/>
      <c r="EH446" s="368"/>
      <c r="EI446" s="368"/>
      <c r="EJ446" s="368"/>
      <c r="EK446" s="368"/>
      <c r="EL446" s="368"/>
      <c r="EM446" s="368"/>
      <c r="EN446" s="368"/>
      <c r="EO446" s="368"/>
      <c r="EP446" s="368"/>
      <c r="EQ446" s="368"/>
      <c r="ER446" s="368"/>
      <c r="ES446" s="368"/>
      <c r="ET446" s="368"/>
      <c r="EU446" s="368"/>
      <c r="EV446" s="368"/>
      <c r="EW446" s="368"/>
      <c r="EX446" s="368"/>
      <c r="EY446" s="368"/>
      <c r="EZ446" s="368"/>
      <c r="FA446" s="368"/>
      <c r="FB446" s="368"/>
      <c r="FC446" s="368"/>
      <c r="FD446" s="368"/>
      <c r="FE446" s="368"/>
      <c r="FF446" s="368"/>
      <c r="FG446" s="368"/>
      <c r="FH446" s="368"/>
      <c r="FI446" s="368"/>
      <c r="FJ446" s="368"/>
      <c r="FK446" s="368"/>
      <c r="FL446" s="368"/>
      <c r="FM446" s="368"/>
      <c r="FN446" s="368"/>
      <c r="FO446" s="368"/>
      <c r="FP446" s="368"/>
      <c r="FQ446" s="368"/>
      <c r="FR446" s="368"/>
      <c r="FS446" s="368"/>
      <c r="FT446" s="368"/>
      <c r="FU446" s="368"/>
      <c r="FV446" s="368"/>
      <c r="FW446" s="368"/>
      <c r="FX446" s="368"/>
      <c r="FY446" s="368"/>
      <c r="FZ446" s="368"/>
      <c r="GA446" s="368"/>
      <c r="GB446" s="368"/>
      <c r="GC446" s="368"/>
      <c r="GD446" s="368"/>
      <c r="GE446" s="368"/>
      <c r="GF446" s="368"/>
      <c r="GG446" s="368"/>
      <c r="GH446" s="368"/>
      <c r="GI446" s="368"/>
      <c r="GJ446" s="368"/>
      <c r="GK446" s="368"/>
      <c r="GL446" s="368"/>
      <c r="GM446" s="368"/>
      <c r="GN446" s="368"/>
      <c r="GO446" s="368"/>
      <c r="GP446" s="368"/>
      <c r="GQ446" s="368"/>
      <c r="GR446" s="368"/>
      <c r="GS446" s="368"/>
      <c r="GT446" s="368"/>
      <c r="GU446" s="368"/>
      <c r="GV446" s="368"/>
      <c r="GW446" s="368"/>
      <c r="GX446" s="368"/>
      <c r="GY446" s="368"/>
      <c r="GZ446" s="368"/>
      <c r="HA446" s="368"/>
      <c r="HB446" s="368"/>
      <c r="HC446" s="368"/>
      <c r="HD446" s="368"/>
      <c r="HE446" s="368"/>
      <c r="HF446" s="368"/>
      <c r="HG446" s="368"/>
      <c r="HH446" s="368"/>
      <c r="HI446" s="368"/>
      <c r="HJ446" s="368"/>
      <c r="HK446" s="368"/>
      <c r="HL446" s="368"/>
      <c r="HM446" s="368"/>
      <c r="HN446" s="368"/>
      <c r="HO446" s="368"/>
      <c r="HP446" s="368"/>
      <c r="HQ446" s="368"/>
      <c r="HR446" s="368"/>
      <c r="HS446" s="368"/>
      <c r="HT446" s="368"/>
      <c r="HU446" s="368"/>
      <c r="HV446" s="368"/>
      <c r="HW446" s="368"/>
      <c r="HX446" s="368"/>
      <c r="HY446" s="368"/>
      <c r="HZ446" s="368"/>
      <c r="IA446" s="368"/>
      <c r="IB446" s="368"/>
      <c r="IC446" s="368"/>
      <c r="ID446" s="368"/>
      <c r="IE446" s="368"/>
      <c r="IF446" s="368"/>
      <c r="IG446" s="368"/>
      <c r="IH446" s="368"/>
      <c r="II446" s="368"/>
      <c r="IJ446" s="368"/>
      <c r="IK446" s="368"/>
      <c r="IL446" s="368"/>
      <c r="IM446" s="368"/>
      <c r="IN446" s="368"/>
      <c r="IO446" s="368"/>
      <c r="IP446" s="368"/>
      <c r="IQ446" s="368"/>
      <c r="IR446" s="368"/>
      <c r="IS446" s="368"/>
      <c r="IT446" s="368"/>
      <c r="IU446" s="368"/>
      <c r="IV446" s="368"/>
      <c r="IW446" s="368"/>
      <c r="IX446" s="368"/>
      <c r="IY446" s="368"/>
      <c r="IZ446" s="368"/>
      <c r="JA446" s="368"/>
      <c r="JB446" s="368"/>
      <c r="JC446" s="368"/>
      <c r="JD446" s="368"/>
      <c r="JE446" s="368"/>
      <c r="JF446" s="368"/>
      <c r="JG446" s="368"/>
      <c r="JH446" s="368"/>
      <c r="JI446" s="368"/>
      <c r="JJ446" s="368"/>
      <c r="JK446" s="368"/>
      <c r="JL446" s="368"/>
      <c r="JM446" s="368"/>
      <c r="JN446" s="368"/>
      <c r="JO446" s="368"/>
      <c r="JP446" s="368"/>
      <c r="JQ446" s="368"/>
      <c r="JR446" s="368"/>
      <c r="JS446" s="368"/>
      <c r="JT446" s="368"/>
      <c r="JU446" s="368"/>
      <c r="JV446" s="368"/>
      <c r="JW446" s="368"/>
      <c r="JX446" s="368"/>
      <c r="JY446" s="368"/>
      <c r="JZ446" s="368"/>
      <c r="KA446" s="368"/>
      <c r="KB446" s="368"/>
      <c r="KC446" s="368"/>
      <c r="KD446" s="368"/>
      <c r="KE446" s="368"/>
      <c r="KF446" s="368"/>
      <c r="KG446" s="368"/>
      <c r="KH446" s="368"/>
      <c r="KI446" s="368"/>
      <c r="KJ446" s="368"/>
      <c r="KK446" s="368"/>
      <c r="KL446" s="368"/>
      <c r="KM446" s="368"/>
      <c r="KN446" s="368"/>
      <c r="KO446" s="368"/>
      <c r="KP446" s="368"/>
      <c r="KQ446" s="368"/>
      <c r="KR446" s="368"/>
      <c r="KS446" s="368"/>
      <c r="KT446" s="368"/>
      <c r="KU446" s="368"/>
      <c r="KV446" s="368"/>
      <c r="KW446" s="368"/>
      <c r="KX446" s="368"/>
      <c r="LH446" s="368"/>
      <c r="LI446" s="368"/>
      <c r="LJ446" s="368"/>
      <c r="LK446" s="368"/>
      <c r="LL446" s="368"/>
      <c r="LM446" s="368"/>
      <c r="LN446" s="368"/>
      <c r="LO446" s="368"/>
      <c r="LP446" s="368"/>
      <c r="LQ446" s="368"/>
      <c r="LR446" s="368"/>
      <c r="LS446" s="368"/>
      <c r="LT446" s="368"/>
      <c r="LU446" s="368"/>
      <c r="LV446" s="368"/>
      <c r="LW446" s="368"/>
      <c r="LX446" s="368"/>
      <c r="LY446" s="368"/>
      <c r="LZ446" s="368"/>
      <c r="MA446" s="368"/>
      <c r="MB446" s="368"/>
      <c r="MC446" s="368"/>
      <c r="MD446" s="368"/>
      <c r="ME446" s="368"/>
      <c r="MF446" s="368"/>
      <c r="MG446" s="368"/>
      <c r="MH446" s="368"/>
      <c r="MI446" s="368"/>
      <c r="MJ446" s="368"/>
      <c r="MK446" s="368"/>
      <c r="ML446" s="368"/>
      <c r="MM446" s="368"/>
      <c r="MN446" s="368"/>
      <c r="MO446" s="368"/>
      <c r="MP446" s="368"/>
      <c r="MQ446" s="368"/>
      <c r="MR446" s="368"/>
      <c r="MS446" s="368"/>
      <c r="MT446" s="368"/>
      <c r="MU446" s="368"/>
      <c r="MV446" s="368"/>
      <c r="MW446" s="368"/>
      <c r="MX446" s="368"/>
      <c r="MY446" s="368"/>
      <c r="MZ446" s="368"/>
      <c r="NA446" s="368"/>
      <c r="NB446" s="368"/>
      <c r="NC446" s="368"/>
      <c r="ND446" s="368"/>
      <c r="NE446" s="368"/>
      <c r="NF446" s="368"/>
      <c r="NG446" s="368"/>
      <c r="NH446" s="368"/>
      <c r="NI446" s="368"/>
      <c r="NJ446" s="368"/>
      <c r="NK446" s="368"/>
      <c r="NL446" s="368"/>
      <c r="NM446" s="368"/>
      <c r="NN446" s="368"/>
      <c r="NO446" s="368"/>
      <c r="NP446" s="368"/>
      <c r="NQ446" s="368"/>
      <c r="NR446" s="368"/>
      <c r="NS446" s="368"/>
      <c r="NT446" s="368"/>
      <c r="NU446" s="368"/>
      <c r="NV446" s="368"/>
      <c r="NW446" s="368"/>
      <c r="NX446" s="368"/>
      <c r="NY446" s="368"/>
      <c r="NZ446" s="368"/>
      <c r="OA446" s="368"/>
      <c r="OB446" s="368"/>
      <c r="OC446" s="368"/>
      <c r="OD446" s="368"/>
      <c r="OE446" s="368"/>
      <c r="OF446" s="368"/>
      <c r="OG446" s="368"/>
      <c r="OH446" s="368"/>
      <c r="OI446" s="368"/>
      <c r="OJ446" s="368"/>
      <c r="OK446" s="368"/>
      <c r="OL446" s="368"/>
      <c r="OM446" s="368"/>
      <c r="ON446" s="368"/>
      <c r="OO446" s="368"/>
      <c r="OP446" s="368"/>
      <c r="OQ446" s="368"/>
      <c r="OR446" s="368"/>
      <c r="OS446" s="368"/>
      <c r="OT446" s="368"/>
      <c r="OU446" s="368"/>
      <c r="OV446" s="368"/>
      <c r="OW446" s="368"/>
      <c r="OX446" s="368"/>
      <c r="OY446" s="368"/>
      <c r="OZ446" s="368"/>
      <c r="PA446" s="368"/>
      <c r="PB446" s="368"/>
      <c r="PC446" s="368"/>
      <c r="PD446" s="368"/>
      <c r="PE446" s="368"/>
      <c r="PF446" s="368"/>
      <c r="PG446" s="368"/>
      <c r="PH446" s="368"/>
      <c r="PI446" s="368"/>
      <c r="PJ446" s="368"/>
      <c r="PK446" s="368"/>
      <c r="PL446" s="368"/>
      <c r="PM446" s="368"/>
      <c r="PN446" s="368"/>
      <c r="PO446" s="368"/>
      <c r="PP446" s="368"/>
      <c r="PQ446" s="368"/>
      <c r="PR446" s="368"/>
      <c r="PS446" s="368"/>
      <c r="PT446" s="368"/>
      <c r="PU446" s="368"/>
      <c r="PV446" s="368"/>
      <c r="PW446" s="368"/>
      <c r="PX446" s="368"/>
      <c r="PY446" s="368"/>
      <c r="PZ446" s="368"/>
      <c r="QA446" s="368"/>
      <c r="QB446" s="368"/>
      <c r="QC446" s="368"/>
      <c r="QD446" s="368"/>
      <c r="QE446" s="368"/>
      <c r="QF446" s="368"/>
      <c r="QG446" s="368"/>
      <c r="QH446" s="368"/>
      <c r="QI446" s="368"/>
      <c r="QJ446" s="368"/>
      <c r="QK446" s="368"/>
      <c r="QL446" s="368"/>
      <c r="QM446" s="368"/>
      <c r="QN446" s="368"/>
      <c r="QO446" s="368"/>
      <c r="QP446" s="368"/>
      <c r="QQ446" s="368"/>
      <c r="QR446" s="368"/>
      <c r="QS446" s="368"/>
      <c r="QT446" s="368"/>
      <c r="QU446" s="368"/>
      <c r="QV446" s="368"/>
      <c r="QW446" s="368"/>
      <c r="QX446" s="368"/>
      <c r="QY446" s="368"/>
      <c r="QZ446" s="368"/>
      <c r="RA446" s="368"/>
      <c r="RB446" s="368"/>
      <c r="RC446" s="368"/>
      <c r="RD446" s="368"/>
      <c r="RE446" s="368"/>
      <c r="RF446" s="368"/>
      <c r="RG446" s="368"/>
      <c r="RH446" s="368"/>
      <c r="RI446" s="368"/>
      <c r="RJ446" s="368"/>
      <c r="RK446" s="368"/>
      <c r="RL446" s="368"/>
      <c r="RM446" s="368"/>
      <c r="RN446" s="368"/>
      <c r="RO446" s="368"/>
      <c r="RP446" s="368"/>
      <c r="RQ446" s="368"/>
      <c r="RR446" s="368"/>
      <c r="RS446" s="368"/>
      <c r="RT446" s="368"/>
      <c r="RU446" s="368"/>
      <c r="RV446" s="368"/>
      <c r="RW446" s="368"/>
      <c r="RX446" s="368"/>
      <c r="RY446" s="368"/>
      <c r="RZ446" s="368"/>
      <c r="SA446" s="368"/>
      <c r="SB446" s="368"/>
      <c r="SC446" s="368"/>
      <c r="SD446" s="368"/>
      <c r="SE446" s="368"/>
      <c r="SF446" s="368"/>
      <c r="SG446" s="368"/>
    </row>
    <row r="447" spans="1:501">
      <c r="A447" s="368"/>
      <c r="B447" s="368"/>
      <c r="C447" s="368"/>
      <c r="D447" s="368"/>
      <c r="E447" s="368"/>
      <c r="F447" s="368"/>
      <c r="G447" s="368"/>
      <c r="H447" s="368"/>
      <c r="I447" s="368"/>
      <c r="J447" s="368"/>
      <c r="K447" s="368"/>
      <c r="L447" s="368"/>
      <c r="M447" s="368"/>
      <c r="N447" s="368"/>
      <c r="O447" s="385"/>
      <c r="P447" s="368"/>
      <c r="Q447" s="368"/>
      <c r="R447" s="368"/>
      <c r="S447" s="368"/>
      <c r="T447" s="368"/>
      <c r="U447" s="368"/>
      <c r="V447" s="368"/>
      <c r="W447" s="368"/>
      <c r="X447" s="368"/>
      <c r="Y447" s="368"/>
      <c r="Z447" s="368"/>
      <c r="AA447" s="368"/>
      <c r="AB447" s="368"/>
      <c r="AC447" s="368"/>
      <c r="AD447" s="368"/>
      <c r="AE447" s="368"/>
      <c r="AF447" s="368"/>
      <c r="AG447" s="368"/>
      <c r="AH447" s="98" t="s">
        <v>397</v>
      </c>
      <c r="AI447" s="98" t="s">
        <v>397</v>
      </c>
      <c r="AJ447" s="98" t="s">
        <v>397</v>
      </c>
      <c r="AK447" s="98" t="s">
        <v>397</v>
      </c>
      <c r="AL447" s="98" t="s">
        <v>397</v>
      </c>
      <c r="AM447" s="98" t="s">
        <v>397</v>
      </c>
      <c r="AN447" s="98" t="s">
        <v>397</v>
      </c>
      <c r="AO447" s="98" t="s">
        <v>397</v>
      </c>
      <c r="AP447" s="98" t="s">
        <v>397</v>
      </c>
      <c r="AQ447" s="98" t="s">
        <v>397</v>
      </c>
      <c r="AR447" s="98" t="s">
        <v>397</v>
      </c>
      <c r="AS447" s="98" t="s">
        <v>397</v>
      </c>
      <c r="AT447" s="98" t="s">
        <v>397</v>
      </c>
      <c r="AU447" s="98" t="s">
        <v>397</v>
      </c>
      <c r="AV447" s="98" t="s">
        <v>397</v>
      </c>
      <c r="AW447" s="98" t="s">
        <v>397</v>
      </c>
      <c r="AX447" s="98" t="s">
        <v>397</v>
      </c>
      <c r="AY447" s="98" t="s">
        <v>397</v>
      </c>
      <c r="AZ447" s="98" t="s">
        <v>397</v>
      </c>
      <c r="BA447" s="98" t="s">
        <v>397</v>
      </c>
      <c r="BB447" s="98" t="s">
        <v>397</v>
      </c>
      <c r="BC447" s="98" t="s">
        <v>397</v>
      </c>
      <c r="BD447" s="98" t="s">
        <v>397</v>
      </c>
      <c r="BE447" s="98" t="s">
        <v>397</v>
      </c>
      <c r="BF447" s="98" t="s">
        <v>397</v>
      </c>
      <c r="BG447" s="98" t="s">
        <v>397</v>
      </c>
      <c r="BH447" s="98" t="s">
        <v>397</v>
      </c>
      <c r="BI447" s="98" t="s">
        <v>397</v>
      </c>
      <c r="BJ447" s="98" t="s">
        <v>397</v>
      </c>
      <c r="BK447" s="98" t="s">
        <v>397</v>
      </c>
      <c r="BL447" s="98" t="s">
        <v>397</v>
      </c>
      <c r="BM447" s="98" t="s">
        <v>397</v>
      </c>
      <c r="BN447" s="98" t="s">
        <v>397</v>
      </c>
      <c r="BO447" s="98" t="s">
        <v>397</v>
      </c>
      <c r="BP447" s="98" t="s">
        <v>397</v>
      </c>
      <c r="BQ447" s="98" t="s">
        <v>397</v>
      </c>
      <c r="BR447" s="98" t="s">
        <v>397</v>
      </c>
      <c r="BS447" s="98" t="s">
        <v>397</v>
      </c>
      <c r="BT447" s="98" t="s">
        <v>397</v>
      </c>
      <c r="BU447" s="98" t="s">
        <v>397</v>
      </c>
      <c r="BV447" s="98" t="s">
        <v>397</v>
      </c>
      <c r="BW447" s="98" t="s">
        <v>397</v>
      </c>
      <c r="BX447" s="98" t="s">
        <v>397</v>
      </c>
      <c r="BY447" s="98" t="s">
        <v>397</v>
      </c>
      <c r="BZ447" s="98" t="s">
        <v>397</v>
      </c>
      <c r="CA447" s="98"/>
      <c r="CB447" s="98"/>
      <c r="CC447" s="98"/>
      <c r="CD447" s="98"/>
      <c r="CE447" s="98"/>
      <c r="CF447" s="98"/>
      <c r="CG447" s="98"/>
      <c r="CH447" s="98"/>
      <c r="CI447" s="98"/>
      <c r="CJ447" s="98"/>
      <c r="CK447" s="98"/>
      <c r="CL447" s="98"/>
      <c r="CM447" s="98"/>
      <c r="CN447" s="98"/>
      <c r="CO447" s="98"/>
      <c r="CP447" s="98"/>
      <c r="CQ447" s="98"/>
      <c r="CR447" s="98"/>
      <c r="CS447" s="98"/>
      <c r="CT447" s="98"/>
      <c r="CU447" s="98"/>
      <c r="CV447" s="98"/>
      <c r="CW447" s="98"/>
      <c r="CX447" s="98"/>
      <c r="CY447" s="98"/>
      <c r="CZ447" s="98"/>
      <c r="DA447" s="98"/>
      <c r="DB447" s="98"/>
      <c r="DV447" s="368"/>
      <c r="DW447" s="368"/>
      <c r="DX447" s="368"/>
      <c r="DY447" s="368"/>
      <c r="DZ447" s="368"/>
      <c r="EA447" s="368"/>
      <c r="EB447" s="368"/>
      <c r="EC447" s="368"/>
      <c r="ED447" s="368"/>
      <c r="EE447" s="368"/>
      <c r="EF447" s="368"/>
      <c r="EG447" s="368"/>
      <c r="EH447" s="368"/>
      <c r="EI447" s="368"/>
      <c r="EJ447" s="368"/>
      <c r="EK447" s="368"/>
      <c r="EL447" s="368"/>
      <c r="EM447" s="368"/>
      <c r="EN447" s="368"/>
      <c r="EO447" s="368"/>
      <c r="EP447" s="368"/>
      <c r="EQ447" s="368"/>
      <c r="ER447" s="368"/>
      <c r="ES447" s="368"/>
      <c r="ET447" s="368"/>
      <c r="EU447" s="368"/>
      <c r="EV447" s="368"/>
      <c r="EW447" s="368"/>
      <c r="EX447" s="368"/>
      <c r="EY447" s="368"/>
      <c r="EZ447" s="368"/>
      <c r="FA447" s="368"/>
      <c r="FB447" s="368"/>
      <c r="FC447" s="368"/>
      <c r="FD447" s="368"/>
      <c r="FE447" s="368"/>
      <c r="FF447" s="368"/>
      <c r="FG447" s="368"/>
      <c r="FH447" s="368"/>
      <c r="FI447" s="368"/>
      <c r="FJ447" s="368"/>
      <c r="FK447" s="368"/>
      <c r="FL447" s="368"/>
      <c r="FM447" s="368"/>
      <c r="FN447" s="368"/>
      <c r="FO447" s="368"/>
      <c r="FP447" s="368"/>
      <c r="FQ447" s="368"/>
      <c r="FR447" s="368"/>
      <c r="FS447" s="368"/>
      <c r="FT447" s="368"/>
      <c r="FU447" s="368"/>
      <c r="FV447" s="368"/>
      <c r="FW447" s="368"/>
      <c r="FX447" s="368"/>
      <c r="FY447" s="368"/>
      <c r="FZ447" s="368"/>
      <c r="GA447" s="368"/>
      <c r="GB447" s="368"/>
      <c r="GC447" s="368"/>
      <c r="GD447" s="368"/>
      <c r="GE447" s="368"/>
      <c r="GF447" s="368"/>
      <c r="GG447" s="368"/>
      <c r="GH447" s="368"/>
      <c r="GI447" s="368"/>
      <c r="GJ447" s="368"/>
      <c r="GK447" s="368"/>
      <c r="GL447" s="368"/>
      <c r="GM447" s="368"/>
      <c r="GN447" s="368"/>
      <c r="GO447" s="368"/>
      <c r="GP447" s="368"/>
      <c r="GQ447" s="368"/>
      <c r="GR447" s="368"/>
      <c r="GS447" s="368"/>
      <c r="GT447" s="368"/>
      <c r="GU447" s="368"/>
      <c r="GV447" s="368"/>
      <c r="GW447" s="368"/>
      <c r="GX447" s="368"/>
      <c r="GY447" s="368"/>
      <c r="GZ447" s="368"/>
      <c r="HA447" s="368"/>
      <c r="HB447" s="368"/>
      <c r="HC447" s="368"/>
      <c r="HD447" s="368"/>
      <c r="HE447" s="368"/>
      <c r="HF447" s="368"/>
      <c r="HG447" s="368"/>
      <c r="HH447" s="368"/>
      <c r="HI447" s="368"/>
      <c r="HJ447" s="368"/>
      <c r="HK447" s="368"/>
      <c r="HL447" s="368"/>
      <c r="HM447" s="368"/>
      <c r="HN447" s="368"/>
      <c r="HO447" s="368"/>
      <c r="HP447" s="368"/>
      <c r="HQ447" s="368"/>
      <c r="HR447" s="368"/>
      <c r="HS447" s="368"/>
      <c r="HT447" s="368"/>
      <c r="HU447" s="368"/>
      <c r="HV447" s="368"/>
      <c r="HW447" s="368"/>
      <c r="HX447" s="368"/>
      <c r="HY447" s="368"/>
      <c r="HZ447" s="368"/>
      <c r="IA447" s="368"/>
      <c r="IB447" s="368"/>
      <c r="IC447" s="368"/>
      <c r="ID447" s="368"/>
      <c r="IE447" s="368"/>
      <c r="IF447" s="368"/>
      <c r="IG447" s="368"/>
      <c r="IH447" s="368"/>
      <c r="II447" s="368"/>
      <c r="IJ447" s="368"/>
      <c r="IK447" s="368"/>
      <c r="IL447" s="368"/>
      <c r="IM447" s="368"/>
      <c r="IN447" s="368"/>
      <c r="IO447" s="368"/>
      <c r="IP447" s="368"/>
      <c r="IQ447" s="368"/>
      <c r="IR447" s="368"/>
      <c r="IS447" s="368"/>
      <c r="IT447" s="368"/>
      <c r="IU447" s="368"/>
      <c r="IV447" s="368"/>
      <c r="IW447" s="368"/>
      <c r="IX447" s="368"/>
      <c r="IY447" s="368"/>
      <c r="IZ447" s="368"/>
      <c r="JA447" s="368"/>
      <c r="JB447" s="368"/>
      <c r="JC447" s="368"/>
      <c r="JD447" s="368"/>
      <c r="JE447" s="368"/>
      <c r="JF447" s="368"/>
      <c r="JG447" s="368"/>
      <c r="JH447" s="368"/>
      <c r="JI447" s="368"/>
      <c r="JJ447" s="368"/>
      <c r="JK447" s="368"/>
      <c r="JL447" s="368"/>
      <c r="JM447" s="368"/>
      <c r="JN447" s="368"/>
      <c r="JO447" s="368"/>
      <c r="JP447" s="368"/>
      <c r="JQ447" s="368"/>
      <c r="JR447" s="368"/>
      <c r="JS447" s="368"/>
      <c r="JT447" s="368"/>
      <c r="JU447" s="368"/>
      <c r="JV447" s="368"/>
      <c r="JW447" s="368"/>
      <c r="JX447" s="368"/>
      <c r="JY447" s="368"/>
      <c r="JZ447" s="368"/>
      <c r="KA447" s="368"/>
      <c r="KB447" s="368"/>
      <c r="KC447" s="368"/>
      <c r="KD447" s="368"/>
      <c r="KE447" s="368"/>
      <c r="KF447" s="368"/>
      <c r="KG447" s="368"/>
      <c r="KH447" s="368"/>
      <c r="KI447" s="368"/>
      <c r="KJ447" s="368"/>
      <c r="KK447" s="368"/>
      <c r="KL447" s="368"/>
      <c r="KM447" s="368"/>
      <c r="KN447" s="368"/>
      <c r="KO447" s="368"/>
      <c r="KP447" s="368"/>
      <c r="KQ447" s="368"/>
      <c r="KR447" s="368"/>
      <c r="KS447" s="368"/>
      <c r="KT447" s="368"/>
      <c r="KU447" s="368"/>
      <c r="KV447" s="368"/>
      <c r="KW447" s="368"/>
      <c r="KX447" s="368"/>
      <c r="LH447" s="368"/>
      <c r="LI447" s="368"/>
      <c r="LJ447" s="368"/>
      <c r="LK447" s="368"/>
      <c r="LL447" s="368"/>
      <c r="LM447" s="368"/>
      <c r="LN447" s="368"/>
      <c r="LO447" s="368"/>
      <c r="LP447" s="368"/>
      <c r="LQ447" s="368"/>
      <c r="LR447" s="368"/>
      <c r="LS447" s="368"/>
      <c r="LT447" s="368"/>
      <c r="LU447" s="368"/>
      <c r="LV447" s="368"/>
      <c r="LW447" s="368"/>
      <c r="LX447" s="368"/>
      <c r="LY447" s="368"/>
      <c r="LZ447" s="368"/>
      <c r="MA447" s="368"/>
      <c r="MB447" s="368"/>
      <c r="MC447" s="368"/>
      <c r="MD447" s="368"/>
      <c r="ME447" s="368"/>
      <c r="MF447" s="368"/>
      <c r="MG447" s="368"/>
      <c r="MH447" s="368"/>
      <c r="MI447" s="368"/>
      <c r="MJ447" s="368"/>
      <c r="MK447" s="368"/>
      <c r="ML447" s="368"/>
      <c r="MM447" s="368"/>
      <c r="MN447" s="368"/>
      <c r="MO447" s="368"/>
      <c r="MP447" s="368"/>
      <c r="MQ447" s="368"/>
      <c r="MR447" s="368"/>
      <c r="MS447" s="368"/>
      <c r="MT447" s="368"/>
      <c r="MU447" s="368"/>
      <c r="MV447" s="368"/>
      <c r="MW447" s="368"/>
      <c r="MX447" s="368"/>
      <c r="MY447" s="368"/>
      <c r="MZ447" s="368"/>
      <c r="NA447" s="368"/>
      <c r="NB447" s="368"/>
      <c r="NC447" s="368"/>
      <c r="ND447" s="368"/>
      <c r="NE447" s="368"/>
      <c r="NF447" s="368"/>
      <c r="NG447" s="368"/>
      <c r="NH447" s="368"/>
      <c r="NI447" s="368"/>
      <c r="NJ447" s="368"/>
      <c r="NK447" s="368"/>
      <c r="NL447" s="368"/>
      <c r="NM447" s="368"/>
      <c r="NN447" s="368"/>
      <c r="NO447" s="368"/>
      <c r="NP447" s="368"/>
      <c r="NQ447" s="368"/>
      <c r="NR447" s="368"/>
      <c r="NS447" s="368"/>
      <c r="NT447" s="368"/>
      <c r="NU447" s="368"/>
      <c r="NV447" s="368"/>
      <c r="NW447" s="368"/>
      <c r="NX447" s="368"/>
      <c r="NY447" s="368"/>
      <c r="NZ447" s="368"/>
      <c r="OA447" s="368"/>
      <c r="OB447" s="368"/>
      <c r="OC447" s="368"/>
      <c r="OD447" s="368"/>
      <c r="OE447" s="368"/>
      <c r="OF447" s="368"/>
      <c r="OG447" s="368"/>
      <c r="OH447" s="368"/>
      <c r="OI447" s="368"/>
      <c r="OJ447" s="368"/>
      <c r="OK447" s="368"/>
      <c r="OL447" s="368"/>
      <c r="OM447" s="368"/>
      <c r="ON447" s="368"/>
      <c r="OO447" s="368"/>
      <c r="OP447" s="368"/>
      <c r="OQ447" s="368"/>
      <c r="OR447" s="368"/>
      <c r="OS447" s="368"/>
      <c r="OT447" s="368"/>
      <c r="OU447" s="368"/>
      <c r="OV447" s="368"/>
      <c r="OW447" s="368"/>
      <c r="OX447" s="368"/>
      <c r="OY447" s="368"/>
      <c r="OZ447" s="368"/>
      <c r="PA447" s="368"/>
      <c r="PB447" s="368"/>
      <c r="PC447" s="368"/>
      <c r="PD447" s="368"/>
      <c r="PE447" s="368"/>
      <c r="PF447" s="368"/>
      <c r="PG447" s="368"/>
      <c r="PH447" s="368"/>
      <c r="PI447" s="368"/>
      <c r="PJ447" s="368"/>
      <c r="PK447" s="368"/>
      <c r="PL447" s="368"/>
      <c r="PM447" s="368"/>
      <c r="PN447" s="368"/>
      <c r="PO447" s="368"/>
      <c r="PP447" s="368"/>
      <c r="PQ447" s="368"/>
      <c r="PR447" s="368"/>
      <c r="PS447" s="368"/>
      <c r="PT447" s="368"/>
      <c r="PU447" s="368"/>
      <c r="PV447" s="368"/>
      <c r="PW447" s="368"/>
      <c r="PX447" s="368"/>
      <c r="PY447" s="368"/>
      <c r="PZ447" s="368"/>
      <c r="QA447" s="368"/>
      <c r="QB447" s="368"/>
      <c r="QC447" s="368"/>
      <c r="QD447" s="368"/>
      <c r="QE447" s="368"/>
      <c r="QF447" s="368"/>
      <c r="QG447" s="368"/>
      <c r="QH447" s="368"/>
      <c r="QI447" s="368"/>
      <c r="QJ447" s="368"/>
      <c r="QK447" s="368"/>
      <c r="QL447" s="368"/>
      <c r="QM447" s="368"/>
      <c r="QN447" s="368"/>
      <c r="QO447" s="368"/>
      <c r="QP447" s="368"/>
      <c r="QQ447" s="368"/>
      <c r="QR447" s="368"/>
      <c r="QS447" s="368"/>
      <c r="QT447" s="368"/>
      <c r="QU447" s="368"/>
      <c r="QV447" s="368"/>
      <c r="QW447" s="368"/>
      <c r="QX447" s="368"/>
      <c r="QY447" s="368"/>
      <c r="QZ447" s="368"/>
      <c r="RA447" s="368"/>
      <c r="RB447" s="368"/>
      <c r="RC447" s="368"/>
      <c r="RD447" s="368"/>
      <c r="RE447" s="368"/>
      <c r="RF447" s="368"/>
      <c r="RG447" s="368"/>
      <c r="RH447" s="368"/>
      <c r="RI447" s="368"/>
      <c r="RJ447" s="368"/>
      <c r="RK447" s="368"/>
      <c r="RL447" s="368"/>
      <c r="RM447" s="368"/>
      <c r="RN447" s="368"/>
      <c r="RO447" s="368"/>
      <c r="RP447" s="368"/>
      <c r="RQ447" s="368"/>
      <c r="RR447" s="368"/>
      <c r="RS447" s="368"/>
      <c r="RT447" s="368"/>
      <c r="RU447" s="368"/>
      <c r="RV447" s="368"/>
      <c r="RW447" s="368"/>
      <c r="RX447" s="368"/>
      <c r="RY447" s="368"/>
      <c r="RZ447" s="368"/>
      <c r="SA447" s="368"/>
      <c r="SB447" s="368"/>
      <c r="SC447" s="368"/>
      <c r="SD447" s="368"/>
      <c r="SE447" s="368"/>
      <c r="SF447" s="368"/>
      <c r="SG447" s="368"/>
    </row>
    <row r="448" spans="1:501">
      <c r="A448" s="368"/>
      <c r="B448" s="368"/>
      <c r="C448" s="368"/>
      <c r="D448" s="368"/>
      <c r="E448" s="368"/>
      <c r="F448" s="368"/>
      <c r="G448" s="368"/>
      <c r="H448" s="368"/>
      <c r="I448" s="368"/>
      <c r="J448" s="368"/>
      <c r="K448" s="368"/>
      <c r="L448" s="368"/>
      <c r="M448" s="368"/>
      <c r="N448" s="368"/>
      <c r="O448" s="385"/>
      <c r="P448" s="368"/>
      <c r="Q448" s="368"/>
      <c r="R448" s="368"/>
      <c r="S448" s="368"/>
      <c r="T448" s="368"/>
      <c r="U448" s="368"/>
      <c r="V448" s="368"/>
      <c r="W448" s="368"/>
      <c r="X448" s="368"/>
      <c r="Y448" s="368"/>
      <c r="Z448" s="368"/>
      <c r="AA448" s="368"/>
      <c r="AB448" s="368"/>
      <c r="AC448" s="368"/>
      <c r="AD448" s="368"/>
      <c r="AE448" s="368"/>
      <c r="AF448" s="368"/>
      <c r="AG448" s="368"/>
      <c r="AH448" s="98" t="s">
        <v>397</v>
      </c>
      <c r="AI448" s="98" t="s">
        <v>397</v>
      </c>
      <c r="AJ448" s="98" t="s">
        <v>397</v>
      </c>
      <c r="AK448" s="98" t="s">
        <v>397</v>
      </c>
      <c r="AL448" s="98" t="s">
        <v>397</v>
      </c>
      <c r="AM448" s="98" t="s">
        <v>397</v>
      </c>
      <c r="AN448" s="98" t="s">
        <v>397</v>
      </c>
      <c r="AO448" s="98" t="s">
        <v>397</v>
      </c>
      <c r="AP448" s="98" t="s">
        <v>397</v>
      </c>
      <c r="AQ448" s="98" t="s">
        <v>397</v>
      </c>
      <c r="AR448" s="98" t="s">
        <v>397</v>
      </c>
      <c r="AS448" s="98" t="s">
        <v>397</v>
      </c>
      <c r="AT448" s="98" t="s">
        <v>397</v>
      </c>
      <c r="AU448" s="98" t="s">
        <v>397</v>
      </c>
      <c r="AV448" s="98" t="s">
        <v>397</v>
      </c>
      <c r="AW448" s="98" t="s">
        <v>397</v>
      </c>
      <c r="AX448" s="98" t="s">
        <v>397</v>
      </c>
      <c r="AY448" s="98" t="s">
        <v>397</v>
      </c>
      <c r="AZ448" s="98" t="s">
        <v>397</v>
      </c>
      <c r="BA448" s="98" t="s">
        <v>397</v>
      </c>
      <c r="BB448" s="98" t="s">
        <v>397</v>
      </c>
      <c r="BC448" s="98" t="s">
        <v>397</v>
      </c>
      <c r="BD448" s="98" t="s">
        <v>397</v>
      </c>
      <c r="BE448" s="98" t="s">
        <v>397</v>
      </c>
      <c r="BF448" s="98" t="s">
        <v>397</v>
      </c>
      <c r="BG448" s="98" t="s">
        <v>397</v>
      </c>
      <c r="BH448" s="98" t="s">
        <v>397</v>
      </c>
      <c r="BI448" s="98" t="s">
        <v>397</v>
      </c>
      <c r="BJ448" s="98" t="s">
        <v>397</v>
      </c>
      <c r="BK448" s="98" t="s">
        <v>397</v>
      </c>
      <c r="BL448" s="98" t="s">
        <v>397</v>
      </c>
      <c r="BM448" s="98" t="s">
        <v>397</v>
      </c>
      <c r="BN448" s="98" t="s">
        <v>397</v>
      </c>
      <c r="BO448" s="98" t="s">
        <v>397</v>
      </c>
      <c r="BP448" s="98" t="s">
        <v>397</v>
      </c>
      <c r="BQ448" s="98" t="s">
        <v>397</v>
      </c>
      <c r="BR448" s="98" t="s">
        <v>397</v>
      </c>
      <c r="BS448" s="98" t="s">
        <v>397</v>
      </c>
      <c r="BT448" s="98" t="s">
        <v>397</v>
      </c>
      <c r="BU448" s="98" t="s">
        <v>397</v>
      </c>
      <c r="BV448" s="98" t="s">
        <v>397</v>
      </c>
      <c r="BW448" s="98" t="s">
        <v>397</v>
      </c>
      <c r="BX448" s="98" t="s">
        <v>397</v>
      </c>
      <c r="BY448" s="98" t="s">
        <v>397</v>
      </c>
      <c r="BZ448" s="98" t="s">
        <v>397</v>
      </c>
      <c r="CA448" s="98"/>
      <c r="CB448" s="98"/>
      <c r="CC448" s="98"/>
      <c r="CD448" s="98"/>
      <c r="CE448" s="98"/>
      <c r="CF448" s="98"/>
      <c r="CG448" s="98"/>
      <c r="CH448" s="98"/>
      <c r="CI448" s="98"/>
      <c r="CJ448" s="98"/>
      <c r="CK448" s="98"/>
      <c r="CL448" s="98"/>
      <c r="CM448" s="98"/>
      <c r="CN448" s="98"/>
      <c r="CO448" s="98"/>
      <c r="CP448" s="98"/>
      <c r="CQ448" s="98"/>
      <c r="CR448" s="98"/>
      <c r="CS448" s="98"/>
      <c r="CT448" s="98"/>
      <c r="CU448" s="98"/>
      <c r="CV448" s="98"/>
      <c r="CW448" s="98"/>
      <c r="CX448" s="98"/>
      <c r="CY448" s="98"/>
      <c r="CZ448" s="98"/>
      <c r="DA448" s="98"/>
      <c r="DB448" s="98"/>
      <c r="DV448" s="368"/>
      <c r="DW448" s="368"/>
      <c r="DX448" s="368"/>
      <c r="DY448" s="368"/>
      <c r="DZ448" s="368"/>
      <c r="EA448" s="368"/>
      <c r="EB448" s="368"/>
      <c r="EC448" s="368"/>
      <c r="ED448" s="368"/>
      <c r="EE448" s="368"/>
      <c r="EF448" s="368"/>
      <c r="EG448" s="368"/>
      <c r="EH448" s="368"/>
      <c r="EI448" s="368"/>
      <c r="EJ448" s="368"/>
      <c r="EK448" s="368"/>
      <c r="EL448" s="368"/>
      <c r="EM448" s="368"/>
      <c r="EN448" s="368"/>
      <c r="EO448" s="368"/>
      <c r="EP448" s="368"/>
      <c r="EQ448" s="368"/>
      <c r="ER448" s="368"/>
      <c r="ES448" s="368"/>
      <c r="ET448" s="368"/>
      <c r="EU448" s="368"/>
      <c r="EV448" s="368"/>
      <c r="EW448" s="368"/>
      <c r="EX448" s="368"/>
      <c r="EY448" s="368"/>
      <c r="EZ448" s="368"/>
      <c r="FA448" s="368"/>
      <c r="FB448" s="368"/>
      <c r="FC448" s="368"/>
      <c r="FD448" s="368"/>
      <c r="FE448" s="368"/>
      <c r="FF448" s="368"/>
      <c r="FG448" s="368"/>
      <c r="FH448" s="368"/>
      <c r="FI448" s="368"/>
      <c r="FJ448" s="368"/>
      <c r="FK448" s="368"/>
      <c r="FL448" s="368"/>
      <c r="FM448" s="368"/>
      <c r="FN448" s="368"/>
      <c r="FO448" s="368"/>
      <c r="FP448" s="368"/>
      <c r="FQ448" s="368"/>
      <c r="FR448" s="368"/>
      <c r="FS448" s="368"/>
      <c r="FT448" s="368"/>
      <c r="FU448" s="368"/>
      <c r="FV448" s="368"/>
      <c r="FW448" s="368"/>
      <c r="FX448" s="368"/>
      <c r="FY448" s="368"/>
      <c r="FZ448" s="368"/>
      <c r="GA448" s="368"/>
      <c r="GB448" s="368"/>
      <c r="GC448" s="368"/>
      <c r="GD448" s="368"/>
      <c r="GE448" s="368"/>
      <c r="GF448" s="368"/>
      <c r="GG448" s="368"/>
      <c r="GH448" s="368"/>
      <c r="GI448" s="368"/>
      <c r="GJ448" s="368"/>
      <c r="GK448" s="368"/>
      <c r="GL448" s="368"/>
      <c r="GM448" s="368"/>
      <c r="GN448" s="368"/>
      <c r="GO448" s="368"/>
      <c r="GP448" s="368"/>
      <c r="GQ448" s="368"/>
      <c r="GR448" s="368"/>
      <c r="GS448" s="368"/>
      <c r="GT448" s="368"/>
      <c r="GU448" s="368"/>
      <c r="GV448" s="368"/>
      <c r="GW448" s="368"/>
      <c r="GX448" s="368"/>
      <c r="GY448" s="368"/>
      <c r="GZ448" s="368"/>
      <c r="HA448" s="368"/>
      <c r="HB448" s="368"/>
      <c r="HC448" s="368"/>
      <c r="HD448" s="368"/>
      <c r="HE448" s="368"/>
      <c r="HF448" s="368"/>
      <c r="HG448" s="368"/>
      <c r="HH448" s="368"/>
      <c r="HI448" s="368"/>
      <c r="HJ448" s="368"/>
      <c r="HK448" s="368"/>
      <c r="HL448" s="368"/>
      <c r="HM448" s="368"/>
      <c r="HN448" s="368"/>
      <c r="HO448" s="368"/>
      <c r="HP448" s="368"/>
      <c r="HQ448" s="368"/>
      <c r="HR448" s="368"/>
      <c r="HS448" s="368"/>
      <c r="HT448" s="368"/>
      <c r="HU448" s="368"/>
      <c r="HV448" s="368"/>
      <c r="HW448" s="368"/>
      <c r="HX448" s="368"/>
      <c r="HY448" s="368"/>
      <c r="HZ448" s="368"/>
      <c r="IA448" s="368"/>
      <c r="IB448" s="368"/>
      <c r="IC448" s="368"/>
      <c r="ID448" s="368"/>
      <c r="IE448" s="368"/>
      <c r="IF448" s="368"/>
      <c r="IG448" s="368"/>
      <c r="IH448" s="368"/>
      <c r="II448" s="368"/>
      <c r="IJ448" s="368"/>
      <c r="IK448" s="368"/>
      <c r="IL448" s="368"/>
      <c r="IM448" s="368"/>
      <c r="IN448" s="368"/>
      <c r="IO448" s="368"/>
      <c r="IP448" s="368"/>
      <c r="IQ448" s="368"/>
      <c r="IR448" s="368"/>
      <c r="IS448" s="368"/>
      <c r="IT448" s="368"/>
      <c r="IU448" s="368"/>
      <c r="IV448" s="368"/>
      <c r="IW448" s="368"/>
      <c r="IX448" s="368"/>
      <c r="IY448" s="368"/>
      <c r="IZ448" s="368"/>
      <c r="JA448" s="368"/>
      <c r="JB448" s="368"/>
      <c r="JC448" s="368"/>
      <c r="JD448" s="368"/>
      <c r="JE448" s="368"/>
      <c r="JF448" s="368"/>
      <c r="JG448" s="368"/>
      <c r="JH448" s="368"/>
      <c r="JI448" s="368"/>
      <c r="JJ448" s="368"/>
      <c r="JK448" s="368"/>
      <c r="JL448" s="368"/>
      <c r="JM448" s="368"/>
      <c r="JN448" s="368"/>
      <c r="JO448" s="368"/>
      <c r="JP448" s="368"/>
      <c r="JQ448" s="368"/>
      <c r="JR448" s="368"/>
      <c r="JS448" s="368"/>
      <c r="JT448" s="368"/>
      <c r="JU448" s="368"/>
      <c r="JV448" s="368"/>
      <c r="JW448" s="368"/>
      <c r="JX448" s="368"/>
      <c r="JY448" s="368"/>
      <c r="JZ448" s="368"/>
      <c r="KA448" s="368"/>
      <c r="KB448" s="368"/>
      <c r="KC448" s="368"/>
      <c r="KD448" s="368"/>
      <c r="KE448" s="368"/>
      <c r="KF448" s="368"/>
      <c r="KG448" s="368"/>
      <c r="KH448" s="368"/>
      <c r="KI448" s="368"/>
      <c r="KJ448" s="368"/>
      <c r="KK448" s="368"/>
      <c r="KL448" s="368"/>
      <c r="KM448" s="368"/>
      <c r="KN448" s="368"/>
      <c r="KO448" s="368"/>
      <c r="KP448" s="368"/>
      <c r="KQ448" s="368"/>
      <c r="KR448" s="368"/>
      <c r="KS448" s="368"/>
      <c r="KT448" s="368"/>
      <c r="KU448" s="368"/>
      <c r="KV448" s="368"/>
      <c r="KW448" s="368"/>
      <c r="KX448" s="368"/>
      <c r="LH448" s="368"/>
      <c r="LI448" s="368"/>
      <c r="LJ448" s="368"/>
      <c r="LK448" s="368"/>
      <c r="LL448" s="368"/>
      <c r="LM448" s="368"/>
      <c r="LN448" s="368"/>
      <c r="LO448" s="368"/>
      <c r="LP448" s="368"/>
      <c r="LQ448" s="368"/>
      <c r="LR448" s="368"/>
      <c r="LS448" s="368"/>
      <c r="LT448" s="368"/>
      <c r="LU448" s="368"/>
      <c r="LV448" s="368"/>
      <c r="LW448" s="368"/>
      <c r="LX448" s="368"/>
      <c r="LY448" s="368"/>
      <c r="LZ448" s="368"/>
      <c r="MA448" s="368"/>
      <c r="MB448" s="368"/>
      <c r="MC448" s="368"/>
      <c r="MD448" s="368"/>
      <c r="ME448" s="368"/>
      <c r="MF448" s="368"/>
      <c r="MG448" s="368"/>
      <c r="MH448" s="368"/>
      <c r="MI448" s="368"/>
      <c r="MJ448" s="368"/>
      <c r="MK448" s="368"/>
      <c r="ML448" s="368"/>
      <c r="MM448" s="368"/>
      <c r="MN448" s="368"/>
      <c r="MO448" s="368"/>
      <c r="MP448" s="368"/>
      <c r="MQ448" s="368"/>
      <c r="MR448" s="368"/>
      <c r="MS448" s="368"/>
      <c r="MT448" s="368"/>
      <c r="MU448" s="368"/>
      <c r="MV448" s="368"/>
      <c r="MW448" s="368"/>
      <c r="MX448" s="368"/>
      <c r="MY448" s="368"/>
      <c r="MZ448" s="368"/>
      <c r="NA448" s="368"/>
      <c r="NB448" s="368"/>
      <c r="NC448" s="368"/>
      <c r="ND448" s="368"/>
      <c r="NE448" s="368"/>
      <c r="NF448" s="368"/>
      <c r="NG448" s="368"/>
      <c r="NH448" s="368"/>
      <c r="NI448" s="368"/>
      <c r="NJ448" s="368"/>
      <c r="NK448" s="368"/>
      <c r="NL448" s="368"/>
      <c r="NM448" s="368"/>
      <c r="NN448" s="368"/>
      <c r="NO448" s="368"/>
      <c r="NP448" s="368"/>
      <c r="NQ448" s="368"/>
      <c r="NR448" s="368"/>
      <c r="NS448" s="368"/>
      <c r="NT448" s="368"/>
      <c r="NU448" s="368"/>
      <c r="NV448" s="368"/>
      <c r="NW448" s="368"/>
      <c r="NX448" s="368"/>
      <c r="NY448" s="368"/>
      <c r="NZ448" s="368"/>
      <c r="OA448" s="368"/>
      <c r="OB448" s="368"/>
      <c r="OC448" s="368"/>
      <c r="OD448" s="368"/>
      <c r="OE448" s="368"/>
      <c r="OF448" s="368"/>
      <c r="OG448" s="368"/>
      <c r="OH448" s="368"/>
      <c r="OI448" s="368"/>
      <c r="OJ448" s="368"/>
      <c r="OK448" s="368"/>
      <c r="OL448" s="368"/>
      <c r="OM448" s="368"/>
      <c r="ON448" s="368"/>
      <c r="OO448" s="368"/>
      <c r="OP448" s="368"/>
      <c r="OQ448" s="368"/>
      <c r="OR448" s="368"/>
      <c r="OS448" s="368"/>
      <c r="OT448" s="368"/>
      <c r="OU448" s="368"/>
      <c r="OV448" s="368"/>
      <c r="OW448" s="368"/>
      <c r="OX448" s="368"/>
      <c r="OY448" s="368"/>
      <c r="OZ448" s="368"/>
      <c r="PA448" s="368"/>
      <c r="PB448" s="368"/>
      <c r="PC448" s="368"/>
      <c r="PD448" s="368"/>
      <c r="PE448" s="368"/>
      <c r="PF448" s="368"/>
      <c r="PG448" s="368"/>
      <c r="PH448" s="368"/>
      <c r="PI448" s="368"/>
      <c r="PJ448" s="368"/>
      <c r="PK448" s="368"/>
      <c r="PL448" s="368"/>
      <c r="PM448" s="368"/>
      <c r="PN448" s="368"/>
      <c r="PO448" s="368"/>
      <c r="PP448" s="368"/>
      <c r="PQ448" s="368"/>
      <c r="PR448" s="368"/>
      <c r="PS448" s="368"/>
      <c r="PT448" s="368"/>
      <c r="PU448" s="368"/>
      <c r="PV448" s="368"/>
      <c r="PW448" s="368"/>
      <c r="PX448" s="368"/>
      <c r="PY448" s="368"/>
      <c r="PZ448" s="368"/>
      <c r="QA448" s="368"/>
      <c r="QB448" s="368"/>
      <c r="QC448" s="368"/>
      <c r="QD448" s="368"/>
      <c r="QE448" s="368"/>
      <c r="QF448" s="368"/>
      <c r="QG448" s="368"/>
      <c r="QH448" s="368"/>
      <c r="QI448" s="368"/>
      <c r="QJ448" s="368"/>
      <c r="QK448" s="368"/>
      <c r="QL448" s="368"/>
      <c r="QM448" s="368"/>
      <c r="QN448" s="368"/>
      <c r="QO448" s="368"/>
      <c r="QP448" s="368"/>
      <c r="QQ448" s="368"/>
      <c r="QR448" s="368"/>
      <c r="QS448" s="368"/>
      <c r="QT448" s="368"/>
      <c r="QU448" s="368"/>
      <c r="QV448" s="368"/>
      <c r="QW448" s="368"/>
      <c r="QX448" s="368"/>
      <c r="QY448" s="368"/>
      <c r="QZ448" s="368"/>
      <c r="RA448" s="368"/>
      <c r="RB448" s="368"/>
      <c r="RC448" s="368"/>
      <c r="RD448" s="368"/>
      <c r="RE448" s="368"/>
      <c r="RF448" s="368"/>
      <c r="RG448" s="368"/>
      <c r="RH448" s="368"/>
      <c r="RI448" s="368"/>
      <c r="RJ448" s="368"/>
      <c r="RK448" s="368"/>
      <c r="RL448" s="368"/>
      <c r="RM448" s="368"/>
      <c r="RN448" s="368"/>
      <c r="RO448" s="368"/>
      <c r="RP448" s="368"/>
      <c r="RQ448" s="368"/>
      <c r="RR448" s="368"/>
      <c r="RS448" s="368"/>
      <c r="RT448" s="368"/>
      <c r="RU448" s="368"/>
      <c r="RV448" s="368"/>
      <c r="RW448" s="368"/>
      <c r="RX448" s="368"/>
      <c r="RY448" s="368"/>
      <c r="RZ448" s="368"/>
      <c r="SA448" s="368"/>
      <c r="SB448" s="368"/>
      <c r="SC448" s="368"/>
      <c r="SD448" s="368"/>
      <c r="SE448" s="368"/>
      <c r="SF448" s="368"/>
      <c r="SG448" s="368"/>
    </row>
    <row r="449" spans="1:501">
      <c r="A449" s="368"/>
      <c r="B449" s="368"/>
      <c r="C449" s="368"/>
      <c r="D449" s="368"/>
      <c r="E449" s="368"/>
      <c r="F449" s="368"/>
      <c r="G449" s="368"/>
      <c r="H449" s="368"/>
      <c r="I449" s="368"/>
      <c r="J449" s="368"/>
      <c r="K449" s="368"/>
      <c r="L449" s="368"/>
      <c r="M449" s="368"/>
      <c r="N449" s="368"/>
      <c r="O449" s="385"/>
      <c r="P449" s="368"/>
      <c r="Q449" s="368"/>
      <c r="R449" s="368"/>
      <c r="S449" s="368"/>
      <c r="T449" s="368"/>
      <c r="U449" s="368"/>
      <c r="V449" s="368"/>
      <c r="W449" s="368"/>
      <c r="X449" s="368"/>
      <c r="Y449" s="368"/>
      <c r="Z449" s="368"/>
      <c r="AA449" s="368"/>
      <c r="AB449" s="368"/>
      <c r="AC449" s="368"/>
      <c r="AD449" s="368"/>
      <c r="AE449" s="368"/>
      <c r="AF449" s="368"/>
      <c r="AG449" s="368"/>
      <c r="AH449" s="98" t="s">
        <v>397</v>
      </c>
      <c r="AI449" s="98" t="s">
        <v>397</v>
      </c>
      <c r="AJ449" s="98" t="s">
        <v>397</v>
      </c>
      <c r="AK449" s="98" t="s">
        <v>397</v>
      </c>
      <c r="AL449" s="98" t="s">
        <v>397</v>
      </c>
      <c r="AM449" s="98" t="s">
        <v>397</v>
      </c>
      <c r="AN449" s="98" t="s">
        <v>397</v>
      </c>
      <c r="AO449" s="98" t="s">
        <v>397</v>
      </c>
      <c r="AP449" s="98" t="s">
        <v>397</v>
      </c>
      <c r="AQ449" s="98" t="s">
        <v>397</v>
      </c>
      <c r="AR449" s="98" t="s">
        <v>397</v>
      </c>
      <c r="AS449" s="98" t="s">
        <v>397</v>
      </c>
      <c r="AT449" s="98" t="s">
        <v>397</v>
      </c>
      <c r="AU449" s="98" t="s">
        <v>397</v>
      </c>
      <c r="AV449" s="98" t="s">
        <v>397</v>
      </c>
      <c r="AW449" s="98" t="s">
        <v>397</v>
      </c>
      <c r="AX449" s="98" t="s">
        <v>397</v>
      </c>
      <c r="AY449" s="98" t="s">
        <v>397</v>
      </c>
      <c r="AZ449" s="98" t="s">
        <v>397</v>
      </c>
      <c r="BA449" s="98" t="s">
        <v>397</v>
      </c>
      <c r="BB449" s="98" t="s">
        <v>397</v>
      </c>
      <c r="BC449" s="98" t="s">
        <v>397</v>
      </c>
      <c r="BD449" s="98" t="s">
        <v>397</v>
      </c>
      <c r="BE449" s="98" t="s">
        <v>397</v>
      </c>
      <c r="BF449" s="98" t="s">
        <v>397</v>
      </c>
      <c r="BG449" s="98" t="s">
        <v>397</v>
      </c>
      <c r="BH449" s="98" t="s">
        <v>397</v>
      </c>
      <c r="BI449" s="98" t="s">
        <v>397</v>
      </c>
      <c r="BJ449" s="98" t="s">
        <v>397</v>
      </c>
      <c r="BK449" s="98" t="s">
        <v>397</v>
      </c>
      <c r="BL449" s="98" t="s">
        <v>397</v>
      </c>
      <c r="BM449" s="98" t="s">
        <v>397</v>
      </c>
      <c r="BN449" s="98" t="s">
        <v>397</v>
      </c>
      <c r="BO449" s="98" t="s">
        <v>397</v>
      </c>
      <c r="BP449" s="98" t="s">
        <v>397</v>
      </c>
      <c r="BQ449" s="98" t="s">
        <v>397</v>
      </c>
      <c r="BR449" s="98" t="s">
        <v>397</v>
      </c>
      <c r="BS449" s="98" t="s">
        <v>397</v>
      </c>
      <c r="BT449" s="98" t="s">
        <v>397</v>
      </c>
      <c r="BU449" s="98" t="s">
        <v>397</v>
      </c>
      <c r="BV449" s="98" t="s">
        <v>397</v>
      </c>
      <c r="BW449" s="98" t="s">
        <v>397</v>
      </c>
      <c r="BX449" s="98" t="s">
        <v>397</v>
      </c>
      <c r="BY449" s="98" t="s">
        <v>397</v>
      </c>
      <c r="BZ449" s="98" t="s">
        <v>397</v>
      </c>
      <c r="CA449" s="98"/>
      <c r="CB449" s="98"/>
      <c r="CC449" s="98"/>
      <c r="CD449" s="98"/>
      <c r="CE449" s="98"/>
      <c r="CF449" s="98"/>
      <c r="CG449" s="98"/>
      <c r="CH449" s="98"/>
      <c r="CI449" s="98"/>
      <c r="CJ449" s="98"/>
      <c r="CK449" s="98"/>
      <c r="CL449" s="98"/>
      <c r="CM449" s="98"/>
      <c r="CN449" s="98"/>
      <c r="CO449" s="98"/>
      <c r="CP449" s="98"/>
      <c r="CQ449" s="98"/>
      <c r="CR449" s="98"/>
      <c r="CS449" s="98"/>
      <c r="CT449" s="98"/>
      <c r="CU449" s="98"/>
      <c r="CV449" s="98"/>
      <c r="CW449" s="98"/>
      <c r="CX449" s="98"/>
      <c r="CY449" s="98"/>
      <c r="CZ449" s="98"/>
      <c r="DA449" s="98"/>
      <c r="DB449" s="98"/>
      <c r="DV449" s="368"/>
      <c r="DW449" s="368"/>
      <c r="DX449" s="368"/>
      <c r="DY449" s="368"/>
      <c r="DZ449" s="368"/>
      <c r="EA449" s="368"/>
      <c r="EB449" s="368"/>
      <c r="EC449" s="368"/>
      <c r="ED449" s="368"/>
      <c r="EE449" s="368"/>
      <c r="EF449" s="368"/>
      <c r="EG449" s="368"/>
      <c r="EH449" s="368"/>
      <c r="EI449" s="368"/>
      <c r="EJ449" s="368"/>
      <c r="EK449" s="368"/>
      <c r="EL449" s="368"/>
      <c r="EM449" s="368"/>
      <c r="EN449" s="368"/>
      <c r="EO449" s="368"/>
      <c r="EP449" s="368"/>
      <c r="EQ449" s="368"/>
      <c r="ER449" s="368"/>
      <c r="ES449" s="368"/>
      <c r="ET449" s="368"/>
      <c r="EU449" s="368"/>
      <c r="EV449" s="368"/>
      <c r="EW449" s="368"/>
      <c r="EX449" s="368"/>
      <c r="EY449" s="368"/>
      <c r="EZ449" s="368"/>
      <c r="FA449" s="368"/>
      <c r="FB449" s="368"/>
      <c r="FC449" s="368"/>
      <c r="FD449" s="368"/>
      <c r="FE449" s="368"/>
      <c r="FF449" s="368"/>
      <c r="FG449" s="368"/>
      <c r="FH449" s="368"/>
      <c r="FI449" s="368"/>
      <c r="FJ449" s="368"/>
      <c r="FK449" s="368"/>
      <c r="FL449" s="368"/>
      <c r="FM449" s="368"/>
      <c r="FN449" s="368"/>
      <c r="FO449" s="368"/>
      <c r="FP449" s="368"/>
      <c r="FQ449" s="368"/>
      <c r="FR449" s="368"/>
      <c r="FS449" s="368"/>
      <c r="FT449" s="368"/>
      <c r="FU449" s="368"/>
      <c r="FV449" s="368"/>
      <c r="FW449" s="368"/>
      <c r="FX449" s="368"/>
      <c r="FY449" s="368"/>
      <c r="FZ449" s="368"/>
      <c r="GA449" s="368"/>
      <c r="GB449" s="368"/>
      <c r="GC449" s="368"/>
      <c r="GD449" s="368"/>
      <c r="GE449" s="368"/>
      <c r="GF449" s="368"/>
      <c r="GG449" s="368"/>
      <c r="GH449" s="368"/>
      <c r="GI449" s="368"/>
      <c r="GJ449" s="368"/>
      <c r="GK449" s="368"/>
      <c r="GL449" s="368"/>
      <c r="GM449" s="368"/>
      <c r="GN449" s="368"/>
      <c r="GO449" s="368"/>
      <c r="GP449" s="368"/>
      <c r="GQ449" s="368"/>
      <c r="GR449" s="368"/>
      <c r="GS449" s="368"/>
      <c r="GT449" s="368"/>
      <c r="GU449" s="368"/>
      <c r="GV449" s="368"/>
      <c r="GW449" s="368"/>
      <c r="GX449" s="368"/>
      <c r="GY449" s="368"/>
      <c r="GZ449" s="368"/>
      <c r="HA449" s="368"/>
      <c r="HB449" s="368"/>
      <c r="HC449" s="368"/>
      <c r="HD449" s="368"/>
      <c r="HE449" s="368"/>
      <c r="HF449" s="368"/>
      <c r="HG449" s="368"/>
      <c r="HH449" s="368"/>
      <c r="HI449" s="368"/>
      <c r="HJ449" s="368"/>
      <c r="HK449" s="368"/>
      <c r="HL449" s="368"/>
      <c r="HM449" s="368"/>
      <c r="HN449" s="368"/>
      <c r="HO449" s="368"/>
      <c r="HP449" s="368"/>
      <c r="HQ449" s="368"/>
      <c r="HR449" s="368"/>
      <c r="HS449" s="368"/>
      <c r="HT449" s="368"/>
      <c r="HU449" s="368"/>
      <c r="HV449" s="368"/>
      <c r="HW449" s="368"/>
      <c r="HX449" s="368"/>
      <c r="HY449" s="368"/>
      <c r="HZ449" s="368"/>
      <c r="IA449" s="368"/>
      <c r="IB449" s="368"/>
      <c r="IC449" s="368"/>
      <c r="ID449" s="368"/>
      <c r="IE449" s="368"/>
      <c r="IF449" s="368"/>
      <c r="IG449" s="368"/>
      <c r="IH449" s="368"/>
      <c r="II449" s="368"/>
      <c r="IJ449" s="368"/>
      <c r="IK449" s="368"/>
      <c r="IL449" s="368"/>
      <c r="IM449" s="368"/>
      <c r="IN449" s="368"/>
      <c r="IO449" s="368"/>
      <c r="IP449" s="368"/>
      <c r="IQ449" s="368"/>
      <c r="IR449" s="368"/>
      <c r="IS449" s="368"/>
      <c r="IT449" s="368"/>
      <c r="IU449" s="368"/>
      <c r="IV449" s="368"/>
      <c r="IW449" s="368"/>
      <c r="IX449" s="368"/>
      <c r="IY449" s="368"/>
      <c r="IZ449" s="368"/>
      <c r="JA449" s="368"/>
      <c r="JB449" s="368"/>
      <c r="JC449" s="368"/>
      <c r="JD449" s="368"/>
      <c r="JE449" s="368"/>
      <c r="JF449" s="368"/>
      <c r="JG449" s="368"/>
      <c r="JH449" s="368"/>
      <c r="JI449" s="368"/>
      <c r="JJ449" s="368"/>
      <c r="JK449" s="368"/>
      <c r="JL449" s="368"/>
      <c r="JM449" s="368"/>
      <c r="JN449" s="368"/>
      <c r="JO449" s="368"/>
      <c r="JP449" s="368"/>
      <c r="JQ449" s="368"/>
      <c r="JR449" s="368"/>
      <c r="JS449" s="368"/>
      <c r="JT449" s="368"/>
      <c r="JU449" s="368"/>
      <c r="JV449" s="368"/>
      <c r="JW449" s="368"/>
      <c r="JX449" s="368"/>
      <c r="JY449" s="368"/>
      <c r="JZ449" s="368"/>
      <c r="KA449" s="368"/>
      <c r="KB449" s="368"/>
      <c r="KC449" s="368"/>
      <c r="KD449" s="368"/>
      <c r="KE449" s="368"/>
      <c r="KF449" s="368"/>
      <c r="KG449" s="368"/>
      <c r="KH449" s="368"/>
      <c r="KI449" s="368"/>
      <c r="KJ449" s="368"/>
      <c r="KK449" s="368"/>
      <c r="KL449" s="368"/>
      <c r="KM449" s="368"/>
      <c r="KN449" s="368"/>
      <c r="KO449" s="368"/>
      <c r="KP449" s="368"/>
      <c r="KQ449" s="368"/>
      <c r="KR449" s="368"/>
      <c r="KS449" s="368"/>
      <c r="KT449" s="368"/>
      <c r="KU449" s="368"/>
      <c r="KV449" s="368"/>
      <c r="KW449" s="368"/>
      <c r="KX449" s="368"/>
      <c r="LH449" s="368"/>
      <c r="LI449" s="368"/>
      <c r="LJ449" s="368"/>
      <c r="LK449" s="368"/>
      <c r="LL449" s="368"/>
      <c r="LM449" s="368"/>
      <c r="LN449" s="368"/>
      <c r="LO449" s="368"/>
      <c r="LP449" s="368"/>
      <c r="LQ449" s="368"/>
      <c r="LR449" s="368"/>
      <c r="LS449" s="368"/>
      <c r="LT449" s="368"/>
      <c r="LU449" s="368"/>
      <c r="LV449" s="368"/>
      <c r="LW449" s="368"/>
      <c r="LX449" s="368"/>
      <c r="LY449" s="368"/>
      <c r="LZ449" s="368"/>
      <c r="MA449" s="368"/>
      <c r="MB449" s="368"/>
      <c r="MC449" s="368"/>
      <c r="MD449" s="368"/>
      <c r="ME449" s="368"/>
      <c r="MF449" s="368"/>
      <c r="MG449" s="368"/>
      <c r="MH449" s="368"/>
      <c r="MI449" s="368"/>
      <c r="MJ449" s="368"/>
      <c r="MK449" s="368"/>
      <c r="ML449" s="368"/>
      <c r="MM449" s="368"/>
      <c r="MN449" s="368"/>
      <c r="MO449" s="368"/>
      <c r="MP449" s="368"/>
      <c r="MQ449" s="368"/>
      <c r="MR449" s="368"/>
      <c r="MS449" s="368"/>
      <c r="MT449" s="368"/>
      <c r="MU449" s="368"/>
      <c r="MV449" s="368"/>
      <c r="MW449" s="368"/>
      <c r="MX449" s="368"/>
      <c r="MY449" s="368"/>
      <c r="MZ449" s="368"/>
      <c r="NA449" s="368"/>
      <c r="NB449" s="368"/>
      <c r="NC449" s="368"/>
      <c r="ND449" s="368"/>
      <c r="NE449" s="368"/>
      <c r="NF449" s="368"/>
      <c r="NG449" s="368"/>
      <c r="NH449" s="368"/>
      <c r="NI449" s="368"/>
      <c r="NJ449" s="368"/>
      <c r="NK449" s="368"/>
      <c r="NL449" s="368"/>
      <c r="NM449" s="368"/>
      <c r="NN449" s="368"/>
      <c r="NO449" s="368"/>
      <c r="NP449" s="368"/>
      <c r="NQ449" s="368"/>
      <c r="NR449" s="368"/>
      <c r="NS449" s="368"/>
      <c r="NT449" s="368"/>
      <c r="NU449" s="368"/>
      <c r="NV449" s="368"/>
      <c r="NW449" s="368"/>
      <c r="NX449" s="368"/>
      <c r="NY449" s="368"/>
      <c r="NZ449" s="368"/>
      <c r="OA449" s="368"/>
      <c r="OB449" s="368"/>
      <c r="OC449" s="368"/>
      <c r="OD449" s="368"/>
      <c r="OE449" s="368"/>
      <c r="OF449" s="368"/>
      <c r="OG449" s="368"/>
      <c r="OH449" s="368"/>
      <c r="OI449" s="368"/>
      <c r="OJ449" s="368"/>
      <c r="OK449" s="368"/>
      <c r="OL449" s="368"/>
      <c r="OM449" s="368"/>
      <c r="ON449" s="368"/>
      <c r="OO449" s="368"/>
      <c r="OP449" s="368"/>
      <c r="OQ449" s="368"/>
      <c r="OR449" s="368"/>
      <c r="OS449" s="368"/>
      <c r="OT449" s="368"/>
      <c r="OU449" s="368"/>
      <c r="OV449" s="368"/>
      <c r="OW449" s="368"/>
      <c r="OX449" s="368"/>
      <c r="OY449" s="368"/>
      <c r="OZ449" s="368"/>
      <c r="PA449" s="368"/>
      <c r="PB449" s="368"/>
      <c r="PC449" s="368"/>
      <c r="PD449" s="368"/>
      <c r="PE449" s="368"/>
      <c r="PF449" s="368"/>
      <c r="PG449" s="368"/>
      <c r="PH449" s="368"/>
      <c r="PI449" s="368"/>
      <c r="PJ449" s="368"/>
      <c r="PK449" s="368"/>
      <c r="PL449" s="368"/>
      <c r="PM449" s="368"/>
      <c r="PN449" s="368"/>
      <c r="PO449" s="368"/>
      <c r="PP449" s="368"/>
      <c r="PQ449" s="368"/>
      <c r="PR449" s="368"/>
      <c r="PS449" s="368"/>
      <c r="PT449" s="368"/>
      <c r="PU449" s="368"/>
      <c r="PV449" s="368"/>
      <c r="PW449" s="368"/>
      <c r="PX449" s="368"/>
      <c r="PY449" s="368"/>
      <c r="PZ449" s="368"/>
      <c r="QA449" s="368"/>
      <c r="QB449" s="368"/>
      <c r="QC449" s="368"/>
      <c r="QD449" s="368"/>
      <c r="QE449" s="368"/>
      <c r="QF449" s="368"/>
      <c r="QG449" s="368"/>
      <c r="QH449" s="368"/>
      <c r="QI449" s="368"/>
      <c r="QJ449" s="368"/>
      <c r="QK449" s="368"/>
      <c r="QL449" s="368"/>
      <c r="QM449" s="368"/>
      <c r="QN449" s="368"/>
      <c r="QO449" s="368"/>
      <c r="QP449" s="368"/>
      <c r="QQ449" s="368"/>
      <c r="QR449" s="368"/>
      <c r="QS449" s="368"/>
      <c r="QT449" s="368"/>
      <c r="QU449" s="368"/>
      <c r="QV449" s="368"/>
      <c r="QW449" s="368"/>
      <c r="QX449" s="368"/>
      <c r="QY449" s="368"/>
      <c r="QZ449" s="368"/>
      <c r="RA449" s="368"/>
      <c r="RB449" s="368"/>
      <c r="RC449" s="368"/>
      <c r="RD449" s="368"/>
      <c r="RE449" s="368"/>
      <c r="RF449" s="368"/>
      <c r="RG449" s="368"/>
      <c r="RH449" s="368"/>
      <c r="RI449" s="368"/>
      <c r="RJ449" s="368"/>
      <c r="RK449" s="368"/>
      <c r="RL449" s="368"/>
      <c r="RM449" s="368"/>
      <c r="RN449" s="368"/>
      <c r="RO449" s="368"/>
      <c r="RP449" s="368"/>
      <c r="RQ449" s="368"/>
      <c r="RR449" s="368"/>
      <c r="RS449" s="368"/>
      <c r="RT449" s="368"/>
      <c r="RU449" s="368"/>
      <c r="RV449" s="368"/>
      <c r="RW449" s="368"/>
      <c r="RX449" s="368"/>
      <c r="RY449" s="368"/>
      <c r="RZ449" s="368"/>
      <c r="SA449" s="368"/>
      <c r="SB449" s="368"/>
      <c r="SC449" s="368"/>
      <c r="SD449" s="368"/>
      <c r="SE449" s="368"/>
      <c r="SF449" s="368"/>
      <c r="SG449" s="368"/>
    </row>
    <row r="450" spans="1:501">
      <c r="A450" s="368"/>
      <c r="B450" s="368"/>
      <c r="C450" s="368"/>
      <c r="D450" s="368"/>
      <c r="E450" s="368"/>
      <c r="F450" s="368"/>
      <c r="G450" s="368"/>
      <c r="H450" s="368"/>
      <c r="I450" s="368"/>
      <c r="J450" s="368"/>
      <c r="K450" s="368"/>
      <c r="L450" s="368"/>
      <c r="M450" s="368"/>
      <c r="N450" s="368"/>
      <c r="O450" s="385"/>
      <c r="P450" s="368"/>
      <c r="Q450" s="368"/>
      <c r="R450" s="368"/>
      <c r="S450" s="368"/>
      <c r="T450" s="368"/>
      <c r="U450" s="368"/>
      <c r="V450" s="368"/>
      <c r="W450" s="368"/>
      <c r="X450" s="368"/>
      <c r="Y450" s="368"/>
      <c r="Z450" s="368"/>
      <c r="AA450" s="368"/>
      <c r="AB450" s="368"/>
      <c r="AC450" s="368"/>
      <c r="AD450" s="368"/>
      <c r="AE450" s="368"/>
      <c r="AF450" s="368"/>
      <c r="AG450" s="368"/>
      <c r="AH450" s="98" t="s">
        <v>397</v>
      </c>
      <c r="AI450" s="98" t="s">
        <v>397</v>
      </c>
      <c r="AJ450" s="98" t="s">
        <v>397</v>
      </c>
      <c r="AK450" s="98" t="s">
        <v>397</v>
      </c>
      <c r="AL450" s="98" t="s">
        <v>397</v>
      </c>
      <c r="AM450" s="98" t="s">
        <v>397</v>
      </c>
      <c r="AN450" s="98" t="s">
        <v>397</v>
      </c>
      <c r="AO450" s="98" t="s">
        <v>397</v>
      </c>
      <c r="AP450" s="98" t="s">
        <v>397</v>
      </c>
      <c r="AQ450" s="98" t="s">
        <v>397</v>
      </c>
      <c r="AR450" s="98" t="s">
        <v>397</v>
      </c>
      <c r="AS450" s="98" t="s">
        <v>397</v>
      </c>
      <c r="AT450" s="98" t="s">
        <v>397</v>
      </c>
      <c r="AU450" s="98" t="s">
        <v>397</v>
      </c>
      <c r="AV450" s="98" t="s">
        <v>397</v>
      </c>
      <c r="AW450" s="98" t="s">
        <v>397</v>
      </c>
      <c r="AX450" s="98" t="s">
        <v>397</v>
      </c>
      <c r="AY450" s="98" t="s">
        <v>397</v>
      </c>
      <c r="AZ450" s="98" t="s">
        <v>397</v>
      </c>
      <c r="BA450" s="98" t="s">
        <v>397</v>
      </c>
      <c r="BB450" s="98" t="s">
        <v>397</v>
      </c>
      <c r="BC450" s="98" t="s">
        <v>397</v>
      </c>
      <c r="BD450" s="98" t="s">
        <v>397</v>
      </c>
      <c r="BE450" s="98" t="s">
        <v>397</v>
      </c>
      <c r="BF450" s="98" t="s">
        <v>397</v>
      </c>
      <c r="BG450" s="98" t="s">
        <v>397</v>
      </c>
      <c r="BH450" s="98" t="s">
        <v>397</v>
      </c>
      <c r="BI450" s="98" t="s">
        <v>397</v>
      </c>
      <c r="BJ450" s="98" t="s">
        <v>397</v>
      </c>
      <c r="BK450" s="98" t="s">
        <v>397</v>
      </c>
      <c r="BL450" s="98" t="s">
        <v>397</v>
      </c>
      <c r="BM450" s="98" t="s">
        <v>397</v>
      </c>
      <c r="BN450" s="98" t="s">
        <v>397</v>
      </c>
      <c r="BO450" s="98" t="s">
        <v>397</v>
      </c>
      <c r="BP450" s="98" t="s">
        <v>397</v>
      </c>
      <c r="BQ450" s="98" t="s">
        <v>397</v>
      </c>
      <c r="BR450" s="98" t="s">
        <v>397</v>
      </c>
      <c r="BS450" s="98" t="s">
        <v>397</v>
      </c>
      <c r="BT450" s="98" t="s">
        <v>397</v>
      </c>
      <c r="BU450" s="98" t="s">
        <v>397</v>
      </c>
      <c r="BV450" s="98" t="s">
        <v>397</v>
      </c>
      <c r="BW450" s="98" t="s">
        <v>397</v>
      </c>
      <c r="BX450" s="98" t="s">
        <v>397</v>
      </c>
      <c r="BY450" s="98" t="s">
        <v>397</v>
      </c>
      <c r="BZ450" s="98" t="s">
        <v>397</v>
      </c>
      <c r="CA450" s="98"/>
      <c r="CB450" s="98"/>
      <c r="CC450" s="98"/>
      <c r="CD450" s="98"/>
      <c r="CE450" s="98"/>
      <c r="CF450" s="98"/>
      <c r="CG450" s="98"/>
      <c r="CH450" s="98"/>
      <c r="CI450" s="98"/>
      <c r="CJ450" s="98"/>
      <c r="CK450" s="98"/>
      <c r="CL450" s="98"/>
      <c r="CM450" s="98"/>
      <c r="CN450" s="98"/>
      <c r="CO450" s="98"/>
      <c r="CP450" s="98"/>
      <c r="CQ450" s="98"/>
      <c r="CR450" s="98"/>
      <c r="CS450" s="98"/>
      <c r="CT450" s="98"/>
      <c r="CU450" s="98"/>
      <c r="CV450" s="98"/>
      <c r="CW450" s="98"/>
      <c r="CX450" s="98"/>
      <c r="CY450" s="98"/>
      <c r="CZ450" s="98"/>
      <c r="DA450" s="98"/>
      <c r="DB450" s="98"/>
      <c r="DV450" s="368"/>
      <c r="DW450" s="368"/>
      <c r="DX450" s="368"/>
      <c r="DY450" s="368"/>
      <c r="DZ450" s="368"/>
      <c r="EA450" s="368"/>
      <c r="EB450" s="368"/>
      <c r="EC450" s="368"/>
      <c r="ED450" s="368"/>
      <c r="EE450" s="368"/>
      <c r="EF450" s="368"/>
      <c r="EG450" s="368"/>
      <c r="EH450" s="368"/>
      <c r="EI450" s="368"/>
      <c r="EJ450" s="368"/>
      <c r="EK450" s="368"/>
      <c r="EL450" s="368"/>
      <c r="EM450" s="368"/>
      <c r="EN450" s="368"/>
      <c r="EO450" s="368"/>
      <c r="EP450" s="368"/>
      <c r="EQ450" s="368"/>
      <c r="ER450" s="368"/>
      <c r="ES450" s="368"/>
      <c r="ET450" s="368"/>
      <c r="EU450" s="368"/>
      <c r="EV450" s="368"/>
      <c r="EW450" s="368"/>
      <c r="EX450" s="368"/>
      <c r="EY450" s="368"/>
      <c r="EZ450" s="368"/>
      <c r="FA450" s="368"/>
      <c r="FB450" s="368"/>
      <c r="FC450" s="368"/>
      <c r="FD450" s="368"/>
      <c r="FE450" s="368"/>
      <c r="FF450" s="368"/>
      <c r="FG450" s="368"/>
      <c r="FH450" s="368"/>
      <c r="FI450" s="368"/>
      <c r="FJ450" s="368"/>
      <c r="FK450" s="368"/>
      <c r="FL450" s="368"/>
      <c r="FM450" s="368"/>
      <c r="FN450" s="368"/>
      <c r="FO450" s="368"/>
      <c r="FP450" s="368"/>
      <c r="FQ450" s="368"/>
      <c r="FR450" s="368"/>
      <c r="FS450" s="368"/>
      <c r="FT450" s="368"/>
      <c r="FU450" s="368"/>
      <c r="FV450" s="368"/>
      <c r="FW450" s="368"/>
      <c r="FX450" s="368"/>
      <c r="FY450" s="368"/>
      <c r="FZ450" s="368"/>
      <c r="GA450" s="368"/>
      <c r="GB450" s="368"/>
      <c r="GC450" s="368"/>
      <c r="GD450" s="368"/>
      <c r="GE450" s="368"/>
      <c r="GF450" s="368"/>
      <c r="GG450" s="368"/>
      <c r="GH450" s="368"/>
      <c r="GI450" s="368"/>
      <c r="GJ450" s="368"/>
      <c r="GK450" s="368"/>
      <c r="GL450" s="368"/>
      <c r="GM450" s="368"/>
      <c r="GN450" s="368"/>
      <c r="GO450" s="368"/>
      <c r="GP450" s="368"/>
      <c r="GQ450" s="368"/>
      <c r="GR450" s="368"/>
      <c r="GS450" s="368"/>
      <c r="GT450" s="368"/>
      <c r="GU450" s="368"/>
      <c r="GV450" s="368"/>
      <c r="GW450" s="368"/>
      <c r="GX450" s="368"/>
      <c r="GY450" s="368"/>
      <c r="GZ450" s="368"/>
      <c r="HA450" s="368"/>
      <c r="HB450" s="368"/>
      <c r="HC450" s="368"/>
      <c r="HD450" s="368"/>
      <c r="HE450" s="368"/>
      <c r="HF450" s="368"/>
      <c r="HG450" s="368"/>
      <c r="HH450" s="368"/>
      <c r="HI450" s="368"/>
      <c r="HJ450" s="368"/>
      <c r="HK450" s="368"/>
      <c r="HL450" s="368"/>
      <c r="HM450" s="368"/>
      <c r="HN450" s="368"/>
      <c r="HO450" s="368"/>
      <c r="HP450" s="368"/>
      <c r="HQ450" s="368"/>
      <c r="HR450" s="368"/>
      <c r="HS450" s="368"/>
      <c r="HT450" s="368"/>
      <c r="HU450" s="368"/>
      <c r="HV450" s="368"/>
      <c r="HW450" s="368"/>
      <c r="HX450" s="368"/>
      <c r="HY450" s="368"/>
      <c r="HZ450" s="368"/>
      <c r="IA450" s="368"/>
      <c r="IB450" s="368"/>
      <c r="IC450" s="368"/>
      <c r="ID450" s="368"/>
      <c r="IE450" s="368"/>
      <c r="IF450" s="368"/>
      <c r="IG450" s="368"/>
      <c r="IH450" s="368"/>
      <c r="II450" s="368"/>
      <c r="IJ450" s="368"/>
      <c r="IK450" s="368"/>
      <c r="IL450" s="368"/>
      <c r="IM450" s="368"/>
      <c r="IN450" s="368"/>
      <c r="IO450" s="368"/>
      <c r="IP450" s="368"/>
      <c r="IQ450" s="368"/>
      <c r="IR450" s="368"/>
      <c r="IS450" s="368"/>
      <c r="IT450" s="368"/>
      <c r="IU450" s="368"/>
      <c r="IV450" s="368"/>
      <c r="IW450" s="368"/>
      <c r="IX450" s="368"/>
      <c r="IY450" s="368"/>
      <c r="IZ450" s="368"/>
      <c r="JA450" s="368"/>
      <c r="JB450" s="368"/>
      <c r="JC450" s="368"/>
      <c r="JD450" s="368"/>
      <c r="JE450" s="368"/>
      <c r="JF450" s="368"/>
      <c r="JG450" s="368"/>
      <c r="JH450" s="368"/>
      <c r="JI450" s="368"/>
      <c r="JJ450" s="368"/>
      <c r="JK450" s="368"/>
      <c r="JL450" s="368"/>
      <c r="JM450" s="368"/>
      <c r="JN450" s="368"/>
      <c r="JO450" s="368"/>
      <c r="JP450" s="368"/>
      <c r="JQ450" s="368"/>
      <c r="JR450" s="368"/>
      <c r="JS450" s="368"/>
      <c r="JT450" s="368"/>
      <c r="JU450" s="368"/>
      <c r="JV450" s="368"/>
      <c r="JW450" s="368"/>
      <c r="JX450" s="368"/>
      <c r="JY450" s="368"/>
      <c r="JZ450" s="368"/>
      <c r="KA450" s="368"/>
      <c r="KB450" s="368"/>
      <c r="KC450" s="368"/>
      <c r="KD450" s="368"/>
      <c r="KE450" s="368"/>
      <c r="KF450" s="368"/>
      <c r="KG450" s="368"/>
      <c r="KH450" s="368"/>
      <c r="KI450" s="368"/>
      <c r="KJ450" s="368"/>
      <c r="KK450" s="368"/>
      <c r="KL450" s="368"/>
      <c r="KM450" s="368"/>
      <c r="KN450" s="368"/>
      <c r="KO450" s="368"/>
      <c r="KP450" s="368"/>
      <c r="KQ450" s="368"/>
      <c r="KR450" s="368"/>
      <c r="KS450" s="368"/>
      <c r="KT450" s="368"/>
      <c r="KU450" s="368"/>
      <c r="KV450" s="368"/>
      <c r="KW450" s="368"/>
      <c r="KX450" s="368"/>
      <c r="LH450" s="368"/>
      <c r="LI450" s="368"/>
      <c r="LJ450" s="368"/>
      <c r="LK450" s="368"/>
      <c r="LL450" s="368"/>
      <c r="LM450" s="368"/>
      <c r="LN450" s="368"/>
      <c r="LO450" s="368"/>
      <c r="LP450" s="368"/>
      <c r="LQ450" s="368"/>
      <c r="LR450" s="368"/>
      <c r="LS450" s="368"/>
      <c r="LT450" s="368"/>
      <c r="LU450" s="368"/>
      <c r="LV450" s="368"/>
      <c r="LW450" s="368"/>
      <c r="LX450" s="368"/>
      <c r="LY450" s="368"/>
      <c r="LZ450" s="368"/>
      <c r="MA450" s="368"/>
      <c r="MB450" s="368"/>
      <c r="MC450" s="368"/>
      <c r="MD450" s="368"/>
      <c r="ME450" s="368"/>
      <c r="MF450" s="368"/>
      <c r="MG450" s="368"/>
      <c r="MH450" s="368"/>
      <c r="MI450" s="368"/>
      <c r="MJ450" s="368"/>
      <c r="MK450" s="368"/>
      <c r="ML450" s="368"/>
      <c r="MM450" s="368"/>
      <c r="MN450" s="368"/>
      <c r="MO450" s="368"/>
      <c r="MP450" s="368"/>
      <c r="MQ450" s="368"/>
      <c r="MR450" s="368"/>
      <c r="MS450" s="368"/>
      <c r="MT450" s="368"/>
      <c r="MU450" s="368"/>
      <c r="MV450" s="368"/>
      <c r="MW450" s="368"/>
      <c r="MX450" s="368"/>
      <c r="MY450" s="368"/>
      <c r="MZ450" s="368"/>
      <c r="NA450" s="368"/>
      <c r="NB450" s="368"/>
      <c r="NC450" s="368"/>
      <c r="ND450" s="368"/>
      <c r="NE450" s="368"/>
      <c r="NF450" s="368"/>
      <c r="NG450" s="368"/>
      <c r="NH450" s="368"/>
      <c r="NI450" s="368"/>
      <c r="NJ450" s="368"/>
      <c r="NK450" s="368"/>
      <c r="NL450" s="368"/>
      <c r="NM450" s="368"/>
      <c r="NN450" s="368"/>
      <c r="NO450" s="368"/>
      <c r="NP450" s="368"/>
      <c r="NQ450" s="368"/>
      <c r="NR450" s="368"/>
      <c r="NS450" s="368"/>
      <c r="NT450" s="368"/>
      <c r="NU450" s="368"/>
      <c r="NV450" s="368"/>
      <c r="NW450" s="368"/>
      <c r="NX450" s="368"/>
      <c r="NY450" s="368"/>
      <c r="NZ450" s="368"/>
      <c r="OA450" s="368"/>
      <c r="OB450" s="368"/>
      <c r="OC450" s="368"/>
      <c r="OD450" s="368"/>
      <c r="OE450" s="368"/>
      <c r="OF450" s="368"/>
      <c r="OG450" s="368"/>
      <c r="OH450" s="368"/>
      <c r="OI450" s="368"/>
      <c r="OJ450" s="368"/>
      <c r="OK450" s="368"/>
      <c r="OL450" s="368"/>
      <c r="OM450" s="368"/>
      <c r="ON450" s="368"/>
      <c r="OO450" s="368"/>
      <c r="OP450" s="368"/>
      <c r="OQ450" s="368"/>
      <c r="OR450" s="368"/>
      <c r="OS450" s="368"/>
      <c r="OT450" s="368"/>
      <c r="OU450" s="368"/>
      <c r="OV450" s="368"/>
      <c r="OW450" s="368"/>
      <c r="OX450" s="368"/>
      <c r="OY450" s="368"/>
      <c r="OZ450" s="368"/>
      <c r="PA450" s="368"/>
      <c r="PB450" s="368"/>
      <c r="PC450" s="368"/>
      <c r="PD450" s="368"/>
      <c r="PE450" s="368"/>
      <c r="PF450" s="368"/>
      <c r="PG450" s="368"/>
      <c r="PH450" s="368"/>
      <c r="PI450" s="368"/>
      <c r="PJ450" s="368"/>
      <c r="PK450" s="368"/>
      <c r="PL450" s="368"/>
      <c r="PM450" s="368"/>
      <c r="PN450" s="368"/>
      <c r="PO450" s="368"/>
      <c r="PP450" s="368"/>
      <c r="PQ450" s="368"/>
      <c r="PR450" s="368"/>
      <c r="PS450" s="368"/>
      <c r="PT450" s="368"/>
      <c r="PU450" s="368"/>
      <c r="PV450" s="368"/>
      <c r="PW450" s="368"/>
      <c r="PX450" s="368"/>
      <c r="PY450" s="368"/>
      <c r="PZ450" s="368"/>
      <c r="QA450" s="368"/>
      <c r="QB450" s="368"/>
      <c r="QC450" s="368"/>
      <c r="QD450" s="368"/>
      <c r="QE450" s="368"/>
      <c r="QF450" s="368"/>
      <c r="QG450" s="368"/>
      <c r="QH450" s="368"/>
      <c r="QI450" s="368"/>
      <c r="QJ450" s="368"/>
      <c r="QK450" s="368"/>
      <c r="QL450" s="368"/>
      <c r="QM450" s="368"/>
      <c r="QN450" s="368"/>
      <c r="QO450" s="368"/>
      <c r="QP450" s="368"/>
      <c r="QQ450" s="368"/>
      <c r="QR450" s="368"/>
      <c r="QS450" s="368"/>
      <c r="QT450" s="368"/>
      <c r="QU450" s="368"/>
      <c r="QV450" s="368"/>
      <c r="QW450" s="368"/>
      <c r="QX450" s="368"/>
      <c r="QY450" s="368"/>
      <c r="QZ450" s="368"/>
      <c r="RA450" s="368"/>
      <c r="RB450" s="368"/>
      <c r="RC450" s="368"/>
      <c r="RD450" s="368"/>
      <c r="RE450" s="368"/>
      <c r="RF450" s="368"/>
      <c r="RG450" s="368"/>
      <c r="RH450" s="368"/>
      <c r="RI450" s="368"/>
      <c r="RJ450" s="368"/>
      <c r="RK450" s="368"/>
      <c r="RL450" s="368"/>
      <c r="RM450" s="368"/>
      <c r="RN450" s="368"/>
      <c r="RO450" s="368"/>
      <c r="RP450" s="368"/>
      <c r="RQ450" s="368"/>
      <c r="RR450" s="368"/>
      <c r="RS450" s="368"/>
      <c r="RT450" s="368"/>
      <c r="RU450" s="368"/>
      <c r="RV450" s="368"/>
      <c r="RW450" s="368"/>
      <c r="RX450" s="368"/>
      <c r="RY450" s="368"/>
      <c r="RZ450" s="368"/>
      <c r="SA450" s="368"/>
      <c r="SB450" s="368"/>
      <c r="SC450" s="368"/>
      <c r="SD450" s="368"/>
      <c r="SE450" s="368"/>
      <c r="SF450" s="368"/>
      <c r="SG450" s="368"/>
    </row>
    <row r="451" spans="1:501">
      <c r="A451" s="368"/>
      <c r="B451" s="368"/>
      <c r="C451" s="368"/>
      <c r="D451" s="368"/>
      <c r="E451" s="368"/>
      <c r="F451" s="368"/>
      <c r="G451" s="368"/>
      <c r="H451" s="368"/>
      <c r="I451" s="368"/>
      <c r="J451" s="368"/>
      <c r="K451" s="368"/>
      <c r="L451" s="368"/>
      <c r="M451" s="368"/>
      <c r="N451" s="368"/>
      <c r="O451" s="385"/>
      <c r="P451" s="368"/>
      <c r="Q451" s="368"/>
      <c r="R451" s="368"/>
      <c r="S451" s="368"/>
      <c r="T451" s="368"/>
      <c r="U451" s="368"/>
      <c r="V451" s="368"/>
      <c r="W451" s="368"/>
      <c r="X451" s="368"/>
      <c r="Y451" s="368"/>
      <c r="Z451" s="368"/>
      <c r="AA451" s="368"/>
      <c r="AB451" s="368"/>
      <c r="AC451" s="368"/>
      <c r="AD451" s="368"/>
      <c r="AE451" s="368"/>
      <c r="AF451" s="368"/>
      <c r="AG451" s="368"/>
      <c r="AH451" s="98" t="s">
        <v>397</v>
      </c>
      <c r="AI451" s="98" t="s">
        <v>397</v>
      </c>
      <c r="AJ451" s="98" t="s">
        <v>397</v>
      </c>
      <c r="AK451" s="98" t="s">
        <v>397</v>
      </c>
      <c r="AL451" s="98" t="s">
        <v>397</v>
      </c>
      <c r="AM451" s="98" t="s">
        <v>397</v>
      </c>
      <c r="AN451" s="98" t="s">
        <v>397</v>
      </c>
      <c r="AO451" s="98" t="s">
        <v>397</v>
      </c>
      <c r="AP451" s="98" t="s">
        <v>397</v>
      </c>
      <c r="AQ451" s="98" t="s">
        <v>397</v>
      </c>
      <c r="AR451" s="98" t="s">
        <v>397</v>
      </c>
      <c r="AS451" s="98" t="s">
        <v>397</v>
      </c>
      <c r="AT451" s="98" t="s">
        <v>397</v>
      </c>
      <c r="AU451" s="98" t="s">
        <v>397</v>
      </c>
      <c r="AV451" s="98" t="s">
        <v>397</v>
      </c>
      <c r="AW451" s="98" t="s">
        <v>397</v>
      </c>
      <c r="AX451" s="98" t="s">
        <v>397</v>
      </c>
      <c r="AY451" s="98" t="s">
        <v>397</v>
      </c>
      <c r="AZ451" s="98" t="s">
        <v>397</v>
      </c>
      <c r="BA451" s="98" t="s">
        <v>397</v>
      </c>
      <c r="BB451" s="98" t="s">
        <v>397</v>
      </c>
      <c r="BC451" s="98" t="s">
        <v>397</v>
      </c>
      <c r="BD451" s="98" t="s">
        <v>397</v>
      </c>
      <c r="BE451" s="98" t="s">
        <v>397</v>
      </c>
      <c r="BF451" s="98" t="s">
        <v>397</v>
      </c>
      <c r="BG451" s="98" t="s">
        <v>397</v>
      </c>
      <c r="BH451" s="98" t="s">
        <v>397</v>
      </c>
      <c r="BI451" s="98" t="s">
        <v>397</v>
      </c>
      <c r="BJ451" s="98" t="s">
        <v>397</v>
      </c>
      <c r="BK451" s="98" t="s">
        <v>397</v>
      </c>
      <c r="BL451" s="98" t="s">
        <v>397</v>
      </c>
      <c r="BM451" s="98" t="s">
        <v>397</v>
      </c>
      <c r="BN451" s="98" t="s">
        <v>397</v>
      </c>
      <c r="BO451" s="98" t="s">
        <v>397</v>
      </c>
      <c r="BP451" s="98" t="s">
        <v>397</v>
      </c>
      <c r="BQ451" s="98" t="s">
        <v>397</v>
      </c>
      <c r="BR451" s="98" t="s">
        <v>397</v>
      </c>
      <c r="BS451" s="98" t="s">
        <v>397</v>
      </c>
      <c r="BT451" s="98" t="s">
        <v>397</v>
      </c>
      <c r="BU451" s="98" t="s">
        <v>397</v>
      </c>
      <c r="BV451" s="98" t="s">
        <v>397</v>
      </c>
      <c r="BW451" s="98" t="s">
        <v>397</v>
      </c>
      <c r="BX451" s="98" t="s">
        <v>397</v>
      </c>
      <c r="BY451" s="98" t="s">
        <v>397</v>
      </c>
      <c r="BZ451" s="98" t="s">
        <v>397</v>
      </c>
      <c r="CA451" s="98"/>
      <c r="CB451" s="98"/>
      <c r="CC451" s="98"/>
      <c r="CD451" s="98"/>
      <c r="CE451" s="98"/>
      <c r="CF451" s="98"/>
      <c r="CG451" s="98"/>
      <c r="CH451" s="98"/>
      <c r="CI451" s="98"/>
      <c r="CJ451" s="98"/>
      <c r="CK451" s="98"/>
      <c r="CL451" s="98"/>
      <c r="CM451" s="98"/>
      <c r="CN451" s="98"/>
      <c r="CO451" s="98"/>
      <c r="CP451" s="98"/>
      <c r="CQ451" s="98"/>
      <c r="CR451" s="98"/>
      <c r="CS451" s="98"/>
      <c r="CT451" s="98"/>
      <c r="CU451" s="98"/>
      <c r="CV451" s="98"/>
      <c r="CW451" s="98"/>
      <c r="CX451" s="98"/>
      <c r="CY451" s="98"/>
      <c r="CZ451" s="98"/>
      <c r="DA451" s="98"/>
      <c r="DB451" s="98"/>
      <c r="DV451" s="368"/>
      <c r="DW451" s="368"/>
      <c r="DX451" s="368"/>
      <c r="DY451" s="368"/>
      <c r="DZ451" s="368"/>
      <c r="EA451" s="368"/>
      <c r="EB451" s="368"/>
      <c r="EC451" s="368"/>
      <c r="ED451" s="368"/>
      <c r="EE451" s="368"/>
      <c r="EF451" s="368"/>
      <c r="EG451" s="368"/>
      <c r="EH451" s="368"/>
      <c r="EI451" s="368"/>
      <c r="EJ451" s="368"/>
      <c r="EK451" s="368"/>
      <c r="EL451" s="368"/>
      <c r="EM451" s="368"/>
      <c r="EN451" s="368"/>
      <c r="EO451" s="368"/>
      <c r="EP451" s="368"/>
      <c r="EQ451" s="368"/>
      <c r="ER451" s="368"/>
      <c r="ES451" s="368"/>
      <c r="ET451" s="368"/>
      <c r="EU451" s="368"/>
      <c r="EV451" s="368"/>
      <c r="EW451" s="368"/>
      <c r="EX451" s="368"/>
      <c r="EY451" s="368"/>
      <c r="EZ451" s="368"/>
      <c r="FA451" s="368"/>
      <c r="FB451" s="368"/>
      <c r="FC451" s="368"/>
      <c r="FD451" s="368"/>
      <c r="FE451" s="368"/>
      <c r="FF451" s="368"/>
      <c r="FG451" s="368"/>
      <c r="FH451" s="368"/>
      <c r="FI451" s="368"/>
      <c r="FJ451" s="368"/>
      <c r="FK451" s="368"/>
      <c r="FL451" s="368"/>
      <c r="FM451" s="368"/>
      <c r="FN451" s="368"/>
      <c r="FO451" s="368"/>
      <c r="FP451" s="368"/>
      <c r="FQ451" s="368"/>
      <c r="FR451" s="368"/>
      <c r="FS451" s="368"/>
      <c r="FT451" s="368"/>
      <c r="FU451" s="368"/>
      <c r="FV451" s="368"/>
      <c r="FW451" s="368"/>
      <c r="FX451" s="368"/>
      <c r="FY451" s="368"/>
      <c r="FZ451" s="368"/>
      <c r="GA451" s="368"/>
      <c r="GB451" s="368"/>
      <c r="GC451" s="368"/>
      <c r="GD451" s="368"/>
      <c r="GE451" s="368"/>
      <c r="GF451" s="368"/>
      <c r="GG451" s="368"/>
      <c r="GH451" s="368"/>
      <c r="GI451" s="368"/>
      <c r="GJ451" s="368"/>
      <c r="GK451" s="368"/>
      <c r="GL451" s="368"/>
      <c r="GM451" s="368"/>
      <c r="GN451" s="368"/>
      <c r="GO451" s="368"/>
      <c r="GP451" s="368"/>
      <c r="GQ451" s="368"/>
      <c r="GR451" s="368"/>
      <c r="GS451" s="368"/>
      <c r="GT451" s="368"/>
      <c r="GU451" s="368"/>
      <c r="GV451" s="368"/>
      <c r="GW451" s="368"/>
      <c r="GX451" s="368"/>
      <c r="GY451" s="368"/>
      <c r="GZ451" s="368"/>
      <c r="HA451" s="368"/>
      <c r="HB451" s="368"/>
      <c r="HC451" s="368"/>
      <c r="HD451" s="368"/>
      <c r="HE451" s="368"/>
      <c r="HF451" s="368"/>
      <c r="HG451" s="368"/>
      <c r="HH451" s="368"/>
      <c r="HI451" s="368"/>
      <c r="HJ451" s="368"/>
      <c r="HK451" s="368"/>
      <c r="HL451" s="368"/>
      <c r="HM451" s="368"/>
      <c r="HN451" s="368"/>
      <c r="HO451" s="368"/>
      <c r="HP451" s="368"/>
      <c r="HQ451" s="368"/>
      <c r="HR451" s="368"/>
      <c r="HS451" s="368"/>
      <c r="HT451" s="368"/>
      <c r="HU451" s="368"/>
      <c r="HV451" s="368"/>
      <c r="HW451" s="368"/>
      <c r="HX451" s="368"/>
      <c r="HY451" s="368"/>
      <c r="HZ451" s="368"/>
      <c r="IA451" s="368"/>
      <c r="IB451" s="368"/>
      <c r="IC451" s="368"/>
      <c r="ID451" s="368"/>
      <c r="IE451" s="368"/>
      <c r="IF451" s="368"/>
      <c r="IG451" s="368"/>
      <c r="IH451" s="368"/>
      <c r="II451" s="368"/>
      <c r="IJ451" s="368"/>
      <c r="IK451" s="368"/>
      <c r="IL451" s="368"/>
      <c r="IM451" s="368"/>
      <c r="IN451" s="368"/>
      <c r="IO451" s="368"/>
      <c r="IP451" s="368"/>
      <c r="IQ451" s="368"/>
      <c r="IR451" s="368"/>
      <c r="IS451" s="368"/>
      <c r="IT451" s="368"/>
      <c r="IU451" s="368"/>
      <c r="IV451" s="368"/>
      <c r="IW451" s="368"/>
      <c r="IX451" s="368"/>
      <c r="IY451" s="368"/>
      <c r="IZ451" s="368"/>
      <c r="JA451" s="368"/>
      <c r="JB451" s="368"/>
      <c r="JC451" s="368"/>
      <c r="JD451" s="368"/>
      <c r="JE451" s="368"/>
      <c r="JF451" s="368"/>
      <c r="JG451" s="368"/>
      <c r="JH451" s="368"/>
      <c r="JI451" s="368"/>
      <c r="JJ451" s="368"/>
      <c r="JK451" s="368"/>
      <c r="JL451" s="368"/>
      <c r="JM451" s="368"/>
      <c r="JN451" s="368"/>
      <c r="JO451" s="368"/>
      <c r="JP451" s="368"/>
      <c r="JQ451" s="368"/>
      <c r="JR451" s="368"/>
      <c r="JS451" s="368"/>
      <c r="JT451" s="368"/>
      <c r="JU451" s="368"/>
      <c r="JV451" s="368"/>
      <c r="JW451" s="368"/>
      <c r="JX451" s="368"/>
      <c r="JY451" s="368"/>
      <c r="JZ451" s="368"/>
      <c r="KA451" s="368"/>
      <c r="KB451" s="368"/>
      <c r="KC451" s="368"/>
      <c r="KD451" s="368"/>
      <c r="KE451" s="368"/>
      <c r="KF451" s="368"/>
      <c r="KG451" s="368"/>
      <c r="KH451" s="368"/>
      <c r="KI451" s="368"/>
      <c r="KJ451" s="368"/>
      <c r="KK451" s="368"/>
      <c r="KL451" s="368"/>
      <c r="KM451" s="368"/>
      <c r="KN451" s="368"/>
      <c r="KO451" s="368"/>
      <c r="KP451" s="368"/>
      <c r="KQ451" s="368"/>
      <c r="KR451" s="368"/>
      <c r="KS451" s="368"/>
      <c r="KT451" s="368"/>
      <c r="KU451" s="368"/>
      <c r="KV451" s="368"/>
      <c r="KW451" s="368"/>
      <c r="KX451" s="368"/>
      <c r="LH451" s="368"/>
      <c r="LI451" s="368"/>
      <c r="LJ451" s="368"/>
      <c r="LK451" s="368"/>
      <c r="LL451" s="368"/>
      <c r="LM451" s="368"/>
      <c r="LN451" s="368"/>
      <c r="LO451" s="368"/>
      <c r="LP451" s="368"/>
      <c r="LQ451" s="368"/>
      <c r="LR451" s="368"/>
      <c r="LS451" s="368"/>
      <c r="LT451" s="368"/>
      <c r="LU451" s="368"/>
      <c r="LV451" s="368"/>
      <c r="LW451" s="368"/>
      <c r="LX451" s="368"/>
      <c r="LY451" s="368"/>
      <c r="LZ451" s="368"/>
      <c r="MA451" s="368"/>
      <c r="MB451" s="368"/>
      <c r="MC451" s="368"/>
      <c r="MD451" s="368"/>
      <c r="ME451" s="368"/>
      <c r="MF451" s="368"/>
      <c r="MG451" s="368"/>
      <c r="MH451" s="368"/>
      <c r="MI451" s="368"/>
      <c r="MJ451" s="368"/>
      <c r="MK451" s="368"/>
      <c r="ML451" s="368"/>
      <c r="MM451" s="368"/>
      <c r="MN451" s="368"/>
      <c r="MO451" s="368"/>
      <c r="MP451" s="368"/>
      <c r="MQ451" s="368"/>
      <c r="MR451" s="368"/>
      <c r="MS451" s="368"/>
      <c r="MT451" s="368"/>
      <c r="MU451" s="368"/>
      <c r="MV451" s="368"/>
      <c r="MW451" s="368"/>
      <c r="MX451" s="368"/>
      <c r="MY451" s="368"/>
      <c r="MZ451" s="368"/>
      <c r="NA451" s="368"/>
      <c r="NB451" s="368"/>
      <c r="NC451" s="368"/>
      <c r="ND451" s="368"/>
      <c r="NE451" s="368"/>
      <c r="NF451" s="368"/>
      <c r="NG451" s="368"/>
      <c r="NH451" s="368"/>
      <c r="NI451" s="368"/>
      <c r="NJ451" s="368"/>
      <c r="NK451" s="368"/>
      <c r="NL451" s="368"/>
      <c r="NM451" s="368"/>
      <c r="NN451" s="368"/>
      <c r="NO451" s="368"/>
      <c r="NP451" s="368"/>
      <c r="NQ451" s="368"/>
      <c r="NR451" s="368"/>
      <c r="NS451" s="368"/>
      <c r="NT451" s="368"/>
      <c r="NU451" s="368"/>
      <c r="NV451" s="368"/>
      <c r="NW451" s="368"/>
      <c r="NX451" s="368"/>
      <c r="NY451" s="368"/>
      <c r="NZ451" s="368"/>
      <c r="OA451" s="368"/>
      <c r="OB451" s="368"/>
      <c r="OC451" s="368"/>
      <c r="OD451" s="368"/>
      <c r="OE451" s="368"/>
      <c r="OF451" s="368"/>
      <c r="OG451" s="368"/>
      <c r="OH451" s="368"/>
      <c r="OI451" s="368"/>
      <c r="OJ451" s="368"/>
      <c r="OK451" s="368"/>
      <c r="OL451" s="368"/>
      <c r="OM451" s="368"/>
      <c r="ON451" s="368"/>
      <c r="OO451" s="368"/>
      <c r="OP451" s="368"/>
      <c r="OQ451" s="368"/>
      <c r="OR451" s="368"/>
      <c r="OS451" s="368"/>
      <c r="OT451" s="368"/>
      <c r="OU451" s="368"/>
      <c r="OV451" s="368"/>
      <c r="OW451" s="368"/>
      <c r="OX451" s="368"/>
      <c r="OY451" s="368"/>
      <c r="OZ451" s="368"/>
      <c r="PA451" s="368"/>
      <c r="PB451" s="368"/>
      <c r="PC451" s="368"/>
      <c r="PD451" s="368"/>
      <c r="PE451" s="368"/>
      <c r="PF451" s="368"/>
      <c r="PG451" s="368"/>
      <c r="PH451" s="368"/>
      <c r="PI451" s="368"/>
      <c r="PJ451" s="368"/>
      <c r="PK451" s="368"/>
      <c r="PL451" s="368"/>
      <c r="PM451" s="368"/>
      <c r="PN451" s="368"/>
      <c r="PO451" s="368"/>
      <c r="PP451" s="368"/>
      <c r="PQ451" s="368"/>
      <c r="PR451" s="368"/>
      <c r="PS451" s="368"/>
      <c r="PT451" s="368"/>
      <c r="PU451" s="368"/>
      <c r="PV451" s="368"/>
      <c r="PW451" s="368"/>
      <c r="PX451" s="368"/>
      <c r="PY451" s="368"/>
      <c r="PZ451" s="368"/>
      <c r="QA451" s="368"/>
      <c r="QB451" s="368"/>
      <c r="QC451" s="368"/>
      <c r="QD451" s="368"/>
      <c r="QE451" s="368"/>
      <c r="QF451" s="368"/>
      <c r="QG451" s="368"/>
      <c r="QH451" s="368"/>
      <c r="QI451" s="368"/>
      <c r="QJ451" s="368"/>
      <c r="QK451" s="368"/>
      <c r="QL451" s="368"/>
      <c r="QM451" s="368"/>
      <c r="QN451" s="368"/>
      <c r="QO451" s="368"/>
      <c r="QP451" s="368"/>
      <c r="QQ451" s="368"/>
      <c r="QR451" s="368"/>
      <c r="QS451" s="368"/>
      <c r="QT451" s="368"/>
      <c r="QU451" s="368"/>
      <c r="QV451" s="368"/>
      <c r="QW451" s="368"/>
      <c r="QX451" s="368"/>
      <c r="QY451" s="368"/>
      <c r="QZ451" s="368"/>
      <c r="RA451" s="368"/>
      <c r="RB451" s="368"/>
      <c r="RC451" s="368"/>
      <c r="RD451" s="368"/>
      <c r="RE451" s="368"/>
      <c r="RF451" s="368"/>
      <c r="RG451" s="368"/>
      <c r="RH451" s="368"/>
      <c r="RI451" s="368"/>
      <c r="RJ451" s="368"/>
      <c r="RK451" s="368"/>
      <c r="RL451" s="368"/>
      <c r="RM451" s="368"/>
      <c r="RN451" s="368"/>
      <c r="RO451" s="368"/>
      <c r="RP451" s="368"/>
      <c r="RQ451" s="368"/>
      <c r="RR451" s="368"/>
      <c r="RS451" s="368"/>
      <c r="RT451" s="368"/>
      <c r="RU451" s="368"/>
      <c r="RV451" s="368"/>
      <c r="RW451" s="368"/>
      <c r="RX451" s="368"/>
      <c r="RY451" s="368"/>
      <c r="RZ451" s="368"/>
      <c r="SA451" s="368"/>
      <c r="SB451" s="368"/>
      <c r="SC451" s="368"/>
      <c r="SD451" s="368"/>
      <c r="SE451" s="368"/>
      <c r="SF451" s="368"/>
      <c r="SG451" s="368"/>
    </row>
    <row r="452" spans="1:501">
      <c r="A452" s="368"/>
      <c r="B452" s="368"/>
      <c r="C452" s="368"/>
      <c r="D452" s="368"/>
      <c r="E452" s="368"/>
      <c r="F452" s="368"/>
      <c r="G452" s="368"/>
      <c r="H452" s="368"/>
      <c r="I452" s="368"/>
      <c r="J452" s="368"/>
      <c r="K452" s="368"/>
      <c r="L452" s="368"/>
      <c r="M452" s="368"/>
      <c r="N452" s="368"/>
      <c r="O452" s="385"/>
      <c r="P452" s="368"/>
      <c r="Q452" s="368"/>
      <c r="R452" s="368"/>
      <c r="S452" s="368"/>
      <c r="T452" s="368"/>
      <c r="U452" s="368"/>
      <c r="V452" s="368"/>
      <c r="W452" s="368"/>
      <c r="X452" s="368"/>
      <c r="Y452" s="368"/>
      <c r="Z452" s="368"/>
      <c r="AA452" s="368"/>
      <c r="AB452" s="368"/>
      <c r="AC452" s="368"/>
      <c r="AD452" s="368"/>
      <c r="AE452" s="368"/>
      <c r="AF452" s="368"/>
      <c r="AG452" s="368"/>
      <c r="AH452" s="98" t="s">
        <v>397</v>
      </c>
      <c r="AI452" s="98" t="s">
        <v>397</v>
      </c>
      <c r="AJ452" s="98" t="s">
        <v>397</v>
      </c>
      <c r="AK452" s="98" t="s">
        <v>397</v>
      </c>
      <c r="AL452" s="98" t="s">
        <v>397</v>
      </c>
      <c r="AM452" s="98" t="s">
        <v>397</v>
      </c>
      <c r="AN452" s="98" t="s">
        <v>397</v>
      </c>
      <c r="AO452" s="98" t="s">
        <v>397</v>
      </c>
      <c r="AP452" s="98" t="s">
        <v>397</v>
      </c>
      <c r="AQ452" s="98" t="s">
        <v>397</v>
      </c>
      <c r="AR452" s="98" t="s">
        <v>397</v>
      </c>
      <c r="AS452" s="98" t="s">
        <v>397</v>
      </c>
      <c r="AT452" s="98" t="s">
        <v>397</v>
      </c>
      <c r="AU452" s="98" t="s">
        <v>397</v>
      </c>
      <c r="AV452" s="98" t="s">
        <v>397</v>
      </c>
      <c r="AW452" s="98" t="s">
        <v>397</v>
      </c>
      <c r="AX452" s="98" t="s">
        <v>397</v>
      </c>
      <c r="AY452" s="98" t="s">
        <v>397</v>
      </c>
      <c r="AZ452" s="98" t="s">
        <v>397</v>
      </c>
      <c r="BA452" s="98" t="s">
        <v>397</v>
      </c>
      <c r="BB452" s="98" t="s">
        <v>397</v>
      </c>
      <c r="BC452" s="98" t="s">
        <v>397</v>
      </c>
      <c r="BD452" s="98" t="s">
        <v>397</v>
      </c>
      <c r="BE452" s="98" t="s">
        <v>397</v>
      </c>
      <c r="BF452" s="98" t="s">
        <v>397</v>
      </c>
      <c r="BG452" s="98" t="s">
        <v>397</v>
      </c>
      <c r="BH452" s="98" t="s">
        <v>397</v>
      </c>
      <c r="BI452" s="98" t="s">
        <v>397</v>
      </c>
      <c r="BJ452" s="98" t="s">
        <v>397</v>
      </c>
      <c r="BK452" s="98" t="s">
        <v>397</v>
      </c>
      <c r="BL452" s="98" t="s">
        <v>397</v>
      </c>
      <c r="BM452" s="98" t="s">
        <v>397</v>
      </c>
      <c r="BN452" s="98" t="s">
        <v>397</v>
      </c>
      <c r="BO452" s="98" t="s">
        <v>397</v>
      </c>
      <c r="BP452" s="98" t="s">
        <v>397</v>
      </c>
      <c r="BQ452" s="98" t="s">
        <v>397</v>
      </c>
      <c r="BR452" s="98" t="s">
        <v>397</v>
      </c>
      <c r="BS452" s="98" t="s">
        <v>397</v>
      </c>
      <c r="BT452" s="98" t="s">
        <v>397</v>
      </c>
      <c r="BU452" s="98" t="s">
        <v>397</v>
      </c>
      <c r="BV452" s="98" t="s">
        <v>397</v>
      </c>
      <c r="BW452" s="98" t="s">
        <v>397</v>
      </c>
      <c r="BX452" s="98" t="s">
        <v>397</v>
      </c>
      <c r="BY452" s="98" t="s">
        <v>397</v>
      </c>
      <c r="BZ452" s="98" t="s">
        <v>397</v>
      </c>
      <c r="CA452" s="98"/>
      <c r="CB452" s="98"/>
      <c r="CC452" s="98"/>
      <c r="CD452" s="98"/>
      <c r="CE452" s="98"/>
      <c r="CF452" s="98"/>
      <c r="CG452" s="98"/>
      <c r="CH452" s="98"/>
      <c r="CI452" s="98"/>
      <c r="CJ452" s="98"/>
      <c r="CK452" s="98"/>
      <c r="CL452" s="98"/>
      <c r="CM452" s="98"/>
      <c r="CN452" s="98"/>
      <c r="CO452" s="98"/>
      <c r="CP452" s="98"/>
      <c r="CQ452" s="98"/>
      <c r="CR452" s="98"/>
      <c r="CS452" s="98"/>
      <c r="CT452" s="98"/>
      <c r="CU452" s="98"/>
      <c r="CV452" s="98"/>
      <c r="CW452" s="98"/>
      <c r="CX452" s="98"/>
      <c r="CY452" s="98"/>
      <c r="CZ452" s="98"/>
      <c r="DA452" s="98"/>
      <c r="DB452" s="98"/>
      <c r="DV452" s="368"/>
      <c r="DW452" s="368"/>
      <c r="DX452" s="368"/>
      <c r="DY452" s="368"/>
      <c r="DZ452" s="368"/>
      <c r="EA452" s="368"/>
      <c r="EB452" s="368"/>
      <c r="EC452" s="368"/>
      <c r="ED452" s="368"/>
      <c r="EE452" s="368"/>
      <c r="EF452" s="368"/>
      <c r="EG452" s="368"/>
      <c r="EH452" s="368"/>
      <c r="EI452" s="368"/>
      <c r="EJ452" s="368"/>
      <c r="EK452" s="368"/>
      <c r="EL452" s="368"/>
      <c r="EM452" s="368"/>
      <c r="EN452" s="368"/>
      <c r="EO452" s="368"/>
      <c r="EP452" s="368"/>
      <c r="EQ452" s="368"/>
      <c r="ER452" s="368"/>
      <c r="ES452" s="368"/>
      <c r="ET452" s="368"/>
      <c r="EU452" s="368"/>
      <c r="EV452" s="368"/>
      <c r="EW452" s="368"/>
      <c r="EX452" s="368"/>
      <c r="EY452" s="368"/>
      <c r="EZ452" s="368"/>
      <c r="FA452" s="368"/>
      <c r="FB452" s="368"/>
      <c r="FC452" s="368"/>
      <c r="FD452" s="368"/>
      <c r="FE452" s="368"/>
      <c r="FF452" s="368"/>
      <c r="FG452" s="368"/>
      <c r="FH452" s="368"/>
      <c r="FI452" s="368"/>
      <c r="FJ452" s="368"/>
      <c r="FK452" s="368"/>
      <c r="FL452" s="368"/>
      <c r="FM452" s="368"/>
      <c r="FN452" s="368"/>
      <c r="FO452" s="368"/>
      <c r="FP452" s="368"/>
      <c r="FQ452" s="368"/>
      <c r="FR452" s="368"/>
      <c r="FS452" s="368"/>
      <c r="FT452" s="368"/>
      <c r="FU452" s="368"/>
      <c r="FV452" s="368"/>
      <c r="FW452" s="368"/>
      <c r="FX452" s="368"/>
      <c r="FY452" s="368"/>
      <c r="FZ452" s="368"/>
      <c r="GA452" s="368"/>
      <c r="GB452" s="368"/>
      <c r="GC452" s="368"/>
      <c r="GD452" s="368"/>
      <c r="GE452" s="368"/>
      <c r="GF452" s="368"/>
      <c r="GG452" s="368"/>
      <c r="GH452" s="368"/>
      <c r="GI452" s="368"/>
      <c r="GJ452" s="368"/>
      <c r="GK452" s="368"/>
      <c r="GL452" s="368"/>
      <c r="GM452" s="368"/>
      <c r="GN452" s="368"/>
      <c r="GO452" s="368"/>
      <c r="GP452" s="368"/>
      <c r="GQ452" s="368"/>
      <c r="GR452" s="368"/>
      <c r="GS452" s="368"/>
      <c r="GT452" s="368"/>
      <c r="GU452" s="368"/>
      <c r="GV452" s="368"/>
      <c r="GW452" s="368"/>
      <c r="GX452" s="368"/>
      <c r="GY452" s="368"/>
      <c r="GZ452" s="368"/>
      <c r="HA452" s="368"/>
      <c r="HB452" s="368"/>
      <c r="HC452" s="368"/>
      <c r="HD452" s="368"/>
      <c r="HE452" s="368"/>
      <c r="HF452" s="368"/>
      <c r="HG452" s="368"/>
      <c r="HH452" s="368"/>
      <c r="HI452" s="368"/>
      <c r="HJ452" s="368"/>
      <c r="HK452" s="368"/>
      <c r="HL452" s="368"/>
      <c r="HM452" s="368"/>
      <c r="HN452" s="368"/>
      <c r="HO452" s="368"/>
      <c r="HP452" s="368"/>
      <c r="HQ452" s="368"/>
      <c r="HR452" s="368"/>
      <c r="HS452" s="368"/>
      <c r="HT452" s="368"/>
      <c r="HU452" s="368"/>
      <c r="HV452" s="368"/>
      <c r="HW452" s="368"/>
      <c r="HX452" s="368"/>
      <c r="HY452" s="368"/>
      <c r="HZ452" s="368"/>
      <c r="IA452" s="368"/>
      <c r="IB452" s="368"/>
      <c r="IC452" s="368"/>
      <c r="ID452" s="368"/>
      <c r="IE452" s="368"/>
      <c r="IF452" s="368"/>
      <c r="IG452" s="368"/>
      <c r="IH452" s="368"/>
      <c r="II452" s="368"/>
      <c r="IJ452" s="368"/>
      <c r="IK452" s="368"/>
      <c r="IL452" s="368"/>
      <c r="IM452" s="368"/>
      <c r="IN452" s="368"/>
      <c r="IO452" s="368"/>
      <c r="IP452" s="368"/>
      <c r="IQ452" s="368"/>
      <c r="IR452" s="368"/>
      <c r="IS452" s="368"/>
      <c r="IT452" s="368"/>
      <c r="IU452" s="368"/>
      <c r="IV452" s="368"/>
      <c r="IW452" s="368"/>
      <c r="IX452" s="368"/>
      <c r="IY452" s="368"/>
      <c r="IZ452" s="368"/>
      <c r="JA452" s="368"/>
      <c r="JB452" s="368"/>
      <c r="JC452" s="368"/>
      <c r="JD452" s="368"/>
      <c r="JE452" s="368"/>
      <c r="JF452" s="368"/>
      <c r="JG452" s="368"/>
      <c r="JH452" s="368"/>
      <c r="JI452" s="368"/>
      <c r="JJ452" s="368"/>
      <c r="JK452" s="368"/>
      <c r="JL452" s="368"/>
      <c r="JM452" s="368"/>
      <c r="JN452" s="368"/>
      <c r="JO452" s="368"/>
      <c r="JP452" s="368"/>
      <c r="JQ452" s="368"/>
      <c r="JR452" s="368"/>
      <c r="JS452" s="368"/>
      <c r="JT452" s="368"/>
      <c r="JU452" s="368"/>
      <c r="JV452" s="368"/>
      <c r="JW452" s="368"/>
      <c r="JX452" s="368"/>
      <c r="JY452" s="368"/>
      <c r="JZ452" s="368"/>
      <c r="KA452" s="368"/>
      <c r="KB452" s="368"/>
      <c r="KC452" s="368"/>
      <c r="KD452" s="368"/>
      <c r="KE452" s="368"/>
      <c r="KF452" s="368"/>
      <c r="KG452" s="368"/>
      <c r="KH452" s="368"/>
      <c r="KI452" s="368"/>
      <c r="KJ452" s="368"/>
      <c r="KK452" s="368"/>
      <c r="KL452" s="368"/>
      <c r="KM452" s="368"/>
      <c r="KN452" s="368"/>
      <c r="KO452" s="368"/>
      <c r="KP452" s="368"/>
      <c r="KQ452" s="368"/>
      <c r="KR452" s="368"/>
      <c r="KS452" s="368"/>
      <c r="KT452" s="368"/>
      <c r="KU452" s="368"/>
      <c r="KV452" s="368"/>
      <c r="KW452" s="368"/>
      <c r="KX452" s="368"/>
      <c r="LH452" s="368"/>
      <c r="LI452" s="368"/>
      <c r="LJ452" s="368"/>
      <c r="LK452" s="368"/>
      <c r="LL452" s="368"/>
      <c r="LM452" s="368"/>
      <c r="LN452" s="368"/>
      <c r="LO452" s="368"/>
      <c r="LP452" s="368"/>
      <c r="LQ452" s="368"/>
      <c r="LR452" s="368"/>
      <c r="LS452" s="368"/>
      <c r="LT452" s="368"/>
      <c r="LU452" s="368"/>
      <c r="LV452" s="368"/>
      <c r="LW452" s="368"/>
      <c r="LX452" s="368"/>
      <c r="LY452" s="368"/>
      <c r="LZ452" s="368"/>
      <c r="MA452" s="368"/>
      <c r="MB452" s="368"/>
      <c r="MC452" s="368"/>
      <c r="MD452" s="368"/>
      <c r="ME452" s="368"/>
      <c r="MF452" s="368"/>
      <c r="MG452" s="368"/>
      <c r="MH452" s="368"/>
      <c r="MI452" s="368"/>
      <c r="MJ452" s="368"/>
      <c r="MK452" s="368"/>
      <c r="ML452" s="368"/>
      <c r="MM452" s="368"/>
      <c r="MN452" s="368"/>
      <c r="MO452" s="368"/>
      <c r="MP452" s="368"/>
      <c r="MQ452" s="368"/>
      <c r="MR452" s="368"/>
      <c r="MS452" s="368"/>
      <c r="MT452" s="368"/>
      <c r="MU452" s="368"/>
      <c r="MV452" s="368"/>
      <c r="MW452" s="368"/>
      <c r="MX452" s="368"/>
      <c r="MY452" s="368"/>
      <c r="MZ452" s="368"/>
      <c r="NA452" s="368"/>
      <c r="NB452" s="368"/>
      <c r="NC452" s="368"/>
      <c r="ND452" s="368"/>
      <c r="NE452" s="368"/>
      <c r="NF452" s="368"/>
      <c r="NG452" s="368"/>
      <c r="NH452" s="368"/>
      <c r="NI452" s="368"/>
      <c r="NJ452" s="368"/>
      <c r="NK452" s="368"/>
      <c r="NL452" s="368"/>
      <c r="NM452" s="368"/>
      <c r="NN452" s="368"/>
      <c r="NO452" s="368"/>
      <c r="NP452" s="368"/>
      <c r="NQ452" s="368"/>
      <c r="NR452" s="368"/>
      <c r="NS452" s="368"/>
      <c r="NT452" s="368"/>
      <c r="NU452" s="368"/>
      <c r="NV452" s="368"/>
      <c r="NW452" s="368"/>
      <c r="NX452" s="368"/>
      <c r="NY452" s="368"/>
      <c r="NZ452" s="368"/>
      <c r="OA452" s="368"/>
      <c r="OB452" s="368"/>
      <c r="OC452" s="368"/>
      <c r="OD452" s="368"/>
      <c r="OE452" s="368"/>
      <c r="OF452" s="368"/>
      <c r="OG452" s="368"/>
      <c r="OH452" s="368"/>
      <c r="OI452" s="368"/>
      <c r="OJ452" s="368"/>
      <c r="OK452" s="368"/>
      <c r="OL452" s="368"/>
      <c r="OM452" s="368"/>
      <c r="ON452" s="368"/>
      <c r="OO452" s="368"/>
      <c r="OP452" s="368"/>
      <c r="OQ452" s="368"/>
      <c r="OR452" s="368"/>
      <c r="OS452" s="368"/>
      <c r="OT452" s="368"/>
      <c r="OU452" s="368"/>
      <c r="OV452" s="368"/>
      <c r="OW452" s="368"/>
      <c r="OX452" s="368"/>
      <c r="OY452" s="368"/>
      <c r="OZ452" s="368"/>
      <c r="PA452" s="368"/>
      <c r="PB452" s="368"/>
      <c r="PC452" s="368"/>
      <c r="PD452" s="368"/>
      <c r="PE452" s="368"/>
      <c r="PF452" s="368"/>
      <c r="PG452" s="368"/>
      <c r="PH452" s="368"/>
      <c r="PI452" s="368"/>
      <c r="PJ452" s="368"/>
      <c r="PK452" s="368"/>
      <c r="PL452" s="368"/>
      <c r="PM452" s="368"/>
      <c r="PN452" s="368"/>
      <c r="PO452" s="368"/>
      <c r="PP452" s="368"/>
      <c r="PQ452" s="368"/>
      <c r="PR452" s="368"/>
      <c r="PS452" s="368"/>
      <c r="PT452" s="368"/>
      <c r="PU452" s="368"/>
      <c r="PV452" s="368"/>
      <c r="PW452" s="368"/>
      <c r="PX452" s="368"/>
      <c r="PY452" s="368"/>
      <c r="PZ452" s="368"/>
      <c r="QA452" s="368"/>
      <c r="QB452" s="368"/>
      <c r="QC452" s="368"/>
      <c r="QD452" s="368"/>
      <c r="QE452" s="368"/>
      <c r="QF452" s="368"/>
      <c r="QG452" s="368"/>
      <c r="QH452" s="368"/>
      <c r="QI452" s="368"/>
      <c r="QJ452" s="368"/>
      <c r="QK452" s="368"/>
      <c r="QL452" s="368"/>
      <c r="QM452" s="368"/>
      <c r="QN452" s="368"/>
      <c r="QO452" s="368"/>
      <c r="QP452" s="368"/>
      <c r="QQ452" s="368"/>
      <c r="QR452" s="368"/>
      <c r="QS452" s="368"/>
      <c r="QT452" s="368"/>
      <c r="QU452" s="368"/>
      <c r="QV452" s="368"/>
      <c r="QW452" s="368"/>
      <c r="QX452" s="368"/>
      <c r="QY452" s="368"/>
      <c r="QZ452" s="368"/>
      <c r="RA452" s="368"/>
      <c r="RB452" s="368"/>
      <c r="RC452" s="368"/>
      <c r="RD452" s="368"/>
      <c r="RE452" s="368"/>
      <c r="RF452" s="368"/>
      <c r="RG452" s="368"/>
      <c r="RH452" s="368"/>
      <c r="RI452" s="368"/>
      <c r="RJ452" s="368"/>
      <c r="RK452" s="368"/>
      <c r="RL452" s="368"/>
      <c r="RM452" s="368"/>
      <c r="RN452" s="368"/>
      <c r="RO452" s="368"/>
      <c r="RP452" s="368"/>
      <c r="RQ452" s="368"/>
      <c r="RR452" s="368"/>
      <c r="RS452" s="368"/>
      <c r="RT452" s="368"/>
      <c r="RU452" s="368"/>
      <c r="RV452" s="368"/>
      <c r="RW452" s="368"/>
      <c r="RX452" s="368"/>
      <c r="RY452" s="368"/>
      <c r="RZ452" s="368"/>
      <c r="SA452" s="368"/>
      <c r="SB452" s="368"/>
      <c r="SC452" s="368"/>
      <c r="SD452" s="368"/>
      <c r="SE452" s="368"/>
      <c r="SF452" s="368"/>
      <c r="SG452" s="368"/>
    </row>
    <row r="453" spans="1:501">
      <c r="A453" s="368"/>
      <c r="B453" s="368"/>
      <c r="C453" s="368"/>
      <c r="D453" s="368"/>
      <c r="E453" s="368"/>
      <c r="F453" s="368"/>
      <c r="G453" s="368"/>
      <c r="H453" s="368"/>
      <c r="I453" s="368"/>
      <c r="J453" s="368"/>
      <c r="K453" s="368"/>
      <c r="L453" s="368"/>
      <c r="M453" s="368"/>
      <c r="N453" s="368"/>
      <c r="O453" s="385"/>
      <c r="P453" s="368"/>
      <c r="Q453" s="368"/>
      <c r="R453" s="368"/>
      <c r="S453" s="368"/>
      <c r="T453" s="368"/>
      <c r="U453" s="368"/>
      <c r="V453" s="368"/>
      <c r="W453" s="368"/>
      <c r="X453" s="368"/>
      <c r="Y453" s="368"/>
      <c r="Z453" s="368"/>
      <c r="AA453" s="368"/>
      <c r="AB453" s="368"/>
      <c r="AC453" s="368"/>
      <c r="AD453" s="368"/>
      <c r="AE453" s="368"/>
      <c r="AF453" s="368"/>
      <c r="AG453" s="368"/>
      <c r="AH453" s="98" t="s">
        <v>397</v>
      </c>
      <c r="AI453" s="98" t="s">
        <v>397</v>
      </c>
      <c r="AJ453" s="98" t="s">
        <v>397</v>
      </c>
      <c r="AK453" s="98" t="s">
        <v>397</v>
      </c>
      <c r="AL453" s="98" t="s">
        <v>397</v>
      </c>
      <c r="AM453" s="98" t="s">
        <v>397</v>
      </c>
      <c r="AN453" s="98" t="s">
        <v>397</v>
      </c>
      <c r="AO453" s="98" t="s">
        <v>397</v>
      </c>
      <c r="AP453" s="98" t="s">
        <v>397</v>
      </c>
      <c r="AQ453" s="98" t="s">
        <v>397</v>
      </c>
      <c r="AR453" s="98" t="s">
        <v>397</v>
      </c>
      <c r="AS453" s="98" t="s">
        <v>397</v>
      </c>
      <c r="AT453" s="98" t="s">
        <v>397</v>
      </c>
      <c r="AU453" s="98" t="s">
        <v>397</v>
      </c>
      <c r="AV453" s="98" t="s">
        <v>397</v>
      </c>
      <c r="AW453" s="98" t="s">
        <v>397</v>
      </c>
      <c r="AX453" s="98" t="s">
        <v>397</v>
      </c>
      <c r="AY453" s="98" t="s">
        <v>397</v>
      </c>
      <c r="AZ453" s="98" t="s">
        <v>397</v>
      </c>
      <c r="BA453" s="98" t="s">
        <v>397</v>
      </c>
      <c r="BB453" s="98" t="s">
        <v>397</v>
      </c>
      <c r="BC453" s="98" t="s">
        <v>397</v>
      </c>
      <c r="BD453" s="98" t="s">
        <v>397</v>
      </c>
      <c r="BE453" s="98" t="s">
        <v>397</v>
      </c>
      <c r="BF453" s="98" t="s">
        <v>397</v>
      </c>
      <c r="BG453" s="98" t="s">
        <v>397</v>
      </c>
      <c r="BH453" s="98" t="s">
        <v>397</v>
      </c>
      <c r="BI453" s="98" t="s">
        <v>397</v>
      </c>
      <c r="BJ453" s="98" t="s">
        <v>397</v>
      </c>
      <c r="BK453" s="98" t="s">
        <v>397</v>
      </c>
      <c r="BL453" s="98" t="s">
        <v>397</v>
      </c>
      <c r="BM453" s="98" t="s">
        <v>397</v>
      </c>
      <c r="BN453" s="98" t="s">
        <v>397</v>
      </c>
      <c r="BO453" s="98" t="s">
        <v>397</v>
      </c>
      <c r="BP453" s="98" t="s">
        <v>397</v>
      </c>
      <c r="BQ453" s="98" t="s">
        <v>397</v>
      </c>
      <c r="BR453" s="98" t="s">
        <v>397</v>
      </c>
      <c r="BS453" s="98" t="s">
        <v>397</v>
      </c>
      <c r="BT453" s="98" t="s">
        <v>397</v>
      </c>
      <c r="BU453" s="98" t="s">
        <v>397</v>
      </c>
      <c r="BV453" s="98" t="s">
        <v>397</v>
      </c>
      <c r="BW453" s="98" t="s">
        <v>397</v>
      </c>
      <c r="BX453" s="98" t="s">
        <v>397</v>
      </c>
      <c r="BY453" s="98" t="s">
        <v>397</v>
      </c>
      <c r="BZ453" s="98" t="s">
        <v>397</v>
      </c>
      <c r="CA453" s="98"/>
      <c r="CB453" s="98"/>
      <c r="CC453" s="98"/>
      <c r="CD453" s="98"/>
      <c r="CE453" s="98"/>
      <c r="CF453" s="98"/>
      <c r="CG453" s="98"/>
      <c r="CH453" s="98"/>
      <c r="CI453" s="98"/>
      <c r="CJ453" s="98"/>
      <c r="CK453" s="98"/>
      <c r="CL453" s="98"/>
      <c r="CM453" s="98"/>
      <c r="CN453" s="98"/>
      <c r="CO453" s="98"/>
      <c r="CP453" s="98"/>
      <c r="CQ453" s="98"/>
      <c r="CR453" s="98"/>
      <c r="CS453" s="98"/>
      <c r="CT453" s="98"/>
      <c r="CU453" s="98"/>
      <c r="CV453" s="98"/>
      <c r="CW453" s="98"/>
      <c r="CX453" s="98"/>
      <c r="CY453" s="98"/>
      <c r="CZ453" s="98"/>
      <c r="DA453" s="98"/>
      <c r="DB453" s="98"/>
      <c r="DV453" s="368"/>
      <c r="DW453" s="368"/>
      <c r="DX453" s="368"/>
      <c r="DY453" s="368"/>
      <c r="DZ453" s="368"/>
      <c r="EA453" s="368"/>
      <c r="EB453" s="368"/>
      <c r="EC453" s="368"/>
      <c r="ED453" s="368"/>
      <c r="EE453" s="368"/>
      <c r="EF453" s="368"/>
      <c r="EG453" s="368"/>
      <c r="EH453" s="368"/>
      <c r="EI453" s="368"/>
      <c r="EJ453" s="368"/>
      <c r="EK453" s="368"/>
      <c r="EL453" s="368"/>
      <c r="EM453" s="368"/>
      <c r="EN453" s="368"/>
      <c r="EO453" s="368"/>
      <c r="EP453" s="368"/>
      <c r="EQ453" s="368"/>
      <c r="ER453" s="368"/>
      <c r="ES453" s="368"/>
      <c r="ET453" s="368"/>
      <c r="EU453" s="368"/>
      <c r="EV453" s="368"/>
      <c r="EW453" s="368"/>
      <c r="EX453" s="368"/>
      <c r="EY453" s="368"/>
      <c r="EZ453" s="368"/>
      <c r="FA453" s="368"/>
      <c r="FB453" s="368"/>
      <c r="FC453" s="368"/>
      <c r="FD453" s="368"/>
      <c r="FE453" s="368"/>
      <c r="FF453" s="368"/>
      <c r="FG453" s="368"/>
      <c r="FH453" s="368"/>
      <c r="FI453" s="368"/>
      <c r="FJ453" s="368"/>
      <c r="FK453" s="368"/>
      <c r="FL453" s="368"/>
      <c r="FM453" s="368"/>
      <c r="FN453" s="368"/>
      <c r="FO453" s="368"/>
      <c r="FP453" s="368"/>
      <c r="FQ453" s="368"/>
      <c r="FR453" s="368"/>
      <c r="FS453" s="368"/>
      <c r="FT453" s="368"/>
      <c r="FU453" s="368"/>
      <c r="FV453" s="368"/>
      <c r="FW453" s="368"/>
      <c r="FX453" s="368"/>
      <c r="FY453" s="368"/>
      <c r="FZ453" s="368"/>
      <c r="GA453" s="368"/>
      <c r="GB453" s="368"/>
      <c r="GC453" s="368"/>
      <c r="GD453" s="368"/>
      <c r="GE453" s="368"/>
      <c r="GF453" s="368"/>
      <c r="GG453" s="368"/>
      <c r="GH453" s="368"/>
      <c r="GI453" s="368"/>
      <c r="GJ453" s="368"/>
      <c r="GK453" s="368"/>
      <c r="GL453" s="368"/>
      <c r="GM453" s="368"/>
      <c r="GN453" s="368"/>
      <c r="GO453" s="368"/>
      <c r="GP453" s="368"/>
      <c r="GQ453" s="368"/>
      <c r="GR453" s="368"/>
      <c r="GS453" s="368"/>
      <c r="GT453" s="368"/>
      <c r="GU453" s="368"/>
      <c r="GV453" s="368"/>
      <c r="GW453" s="368"/>
      <c r="GX453" s="368"/>
      <c r="GY453" s="368"/>
      <c r="GZ453" s="368"/>
      <c r="HA453" s="368"/>
      <c r="HB453" s="368"/>
      <c r="HC453" s="368"/>
      <c r="HD453" s="368"/>
      <c r="HE453" s="368"/>
      <c r="HF453" s="368"/>
      <c r="HG453" s="368"/>
      <c r="HH453" s="368"/>
      <c r="HI453" s="368"/>
      <c r="HJ453" s="368"/>
      <c r="HK453" s="368"/>
      <c r="HL453" s="368"/>
      <c r="HM453" s="368"/>
      <c r="HN453" s="368"/>
      <c r="HO453" s="368"/>
      <c r="HP453" s="368"/>
      <c r="HQ453" s="368"/>
      <c r="HR453" s="368"/>
      <c r="HS453" s="368"/>
      <c r="HT453" s="368"/>
      <c r="HU453" s="368"/>
      <c r="HV453" s="368"/>
      <c r="HW453" s="368"/>
      <c r="HX453" s="368"/>
      <c r="HY453" s="368"/>
      <c r="HZ453" s="368"/>
      <c r="IA453" s="368"/>
      <c r="IB453" s="368"/>
      <c r="IC453" s="368"/>
      <c r="ID453" s="368"/>
      <c r="IE453" s="368"/>
      <c r="IF453" s="368"/>
      <c r="IG453" s="368"/>
      <c r="IH453" s="368"/>
      <c r="II453" s="368"/>
      <c r="IJ453" s="368"/>
      <c r="IK453" s="368"/>
      <c r="IL453" s="368"/>
      <c r="IM453" s="368"/>
      <c r="IN453" s="368"/>
      <c r="IO453" s="368"/>
      <c r="IP453" s="368"/>
      <c r="IQ453" s="368"/>
      <c r="IR453" s="368"/>
      <c r="IS453" s="368"/>
      <c r="IT453" s="368"/>
      <c r="IU453" s="368"/>
      <c r="IV453" s="368"/>
      <c r="IW453" s="368"/>
      <c r="IX453" s="368"/>
      <c r="IY453" s="368"/>
      <c r="IZ453" s="368"/>
      <c r="JA453" s="368"/>
      <c r="JB453" s="368"/>
      <c r="JC453" s="368"/>
      <c r="JD453" s="368"/>
      <c r="JE453" s="368"/>
      <c r="JF453" s="368"/>
      <c r="JG453" s="368"/>
      <c r="JH453" s="368"/>
      <c r="JI453" s="368"/>
      <c r="JJ453" s="368"/>
      <c r="JK453" s="368"/>
      <c r="JL453" s="368"/>
      <c r="JM453" s="368"/>
      <c r="JN453" s="368"/>
      <c r="JO453" s="368"/>
      <c r="JP453" s="368"/>
      <c r="JQ453" s="368"/>
      <c r="JR453" s="368"/>
      <c r="JS453" s="368"/>
      <c r="JT453" s="368"/>
      <c r="JU453" s="368"/>
      <c r="JV453" s="368"/>
      <c r="JW453" s="368"/>
      <c r="JX453" s="368"/>
      <c r="JY453" s="368"/>
      <c r="JZ453" s="368"/>
      <c r="KA453" s="368"/>
      <c r="KB453" s="368"/>
      <c r="KC453" s="368"/>
      <c r="KD453" s="368"/>
      <c r="KE453" s="368"/>
      <c r="KF453" s="368"/>
      <c r="KG453" s="368"/>
      <c r="KH453" s="368"/>
      <c r="KI453" s="368"/>
      <c r="KJ453" s="368"/>
      <c r="KK453" s="368"/>
      <c r="KL453" s="368"/>
      <c r="KM453" s="368"/>
      <c r="KN453" s="368"/>
      <c r="KO453" s="368"/>
      <c r="KP453" s="368"/>
      <c r="KQ453" s="368"/>
      <c r="KR453" s="368"/>
      <c r="KS453" s="368"/>
      <c r="KT453" s="368"/>
      <c r="KU453" s="368"/>
      <c r="KV453" s="368"/>
      <c r="KW453" s="368"/>
      <c r="KX453" s="368"/>
      <c r="LH453" s="368"/>
      <c r="LI453" s="368"/>
      <c r="LJ453" s="368"/>
      <c r="LK453" s="368"/>
      <c r="LL453" s="368"/>
      <c r="LM453" s="368"/>
      <c r="LN453" s="368"/>
      <c r="LO453" s="368"/>
      <c r="LP453" s="368"/>
      <c r="LQ453" s="368"/>
      <c r="LR453" s="368"/>
      <c r="LS453" s="368"/>
      <c r="LT453" s="368"/>
      <c r="LU453" s="368"/>
      <c r="LV453" s="368"/>
      <c r="LW453" s="368"/>
      <c r="LX453" s="368"/>
      <c r="LY453" s="368"/>
      <c r="LZ453" s="368"/>
      <c r="MA453" s="368"/>
      <c r="MB453" s="368"/>
      <c r="MC453" s="368"/>
      <c r="MD453" s="368"/>
      <c r="ME453" s="368"/>
      <c r="MF453" s="368"/>
      <c r="MG453" s="368"/>
      <c r="MH453" s="368"/>
      <c r="MI453" s="368"/>
      <c r="MJ453" s="368"/>
      <c r="MK453" s="368"/>
      <c r="ML453" s="368"/>
      <c r="MM453" s="368"/>
      <c r="MN453" s="368"/>
      <c r="MO453" s="368"/>
      <c r="MP453" s="368"/>
      <c r="MQ453" s="368"/>
      <c r="MR453" s="368"/>
      <c r="MS453" s="368"/>
      <c r="MT453" s="368"/>
      <c r="MU453" s="368"/>
      <c r="MV453" s="368"/>
      <c r="MW453" s="368"/>
      <c r="MX453" s="368"/>
      <c r="MY453" s="368"/>
      <c r="MZ453" s="368"/>
      <c r="NA453" s="368"/>
      <c r="NB453" s="368"/>
      <c r="NC453" s="368"/>
      <c r="ND453" s="368"/>
      <c r="NE453" s="368"/>
      <c r="NF453" s="368"/>
      <c r="NG453" s="368"/>
      <c r="NH453" s="368"/>
      <c r="NI453" s="368"/>
      <c r="NJ453" s="368"/>
      <c r="NK453" s="368"/>
      <c r="NL453" s="368"/>
      <c r="NM453" s="368"/>
      <c r="NN453" s="368"/>
      <c r="NO453" s="368"/>
      <c r="NP453" s="368"/>
      <c r="NQ453" s="368"/>
      <c r="NR453" s="368"/>
      <c r="NS453" s="368"/>
      <c r="NT453" s="368"/>
      <c r="NU453" s="368"/>
      <c r="NV453" s="368"/>
      <c r="NW453" s="368"/>
      <c r="NX453" s="368"/>
      <c r="NY453" s="368"/>
      <c r="NZ453" s="368"/>
      <c r="OA453" s="368"/>
      <c r="OB453" s="368"/>
      <c r="OC453" s="368"/>
      <c r="OD453" s="368"/>
      <c r="OE453" s="368"/>
      <c r="OF453" s="368"/>
      <c r="OG453" s="368"/>
      <c r="OH453" s="368"/>
      <c r="OI453" s="368"/>
      <c r="OJ453" s="368"/>
      <c r="OK453" s="368"/>
      <c r="OL453" s="368"/>
      <c r="OM453" s="368"/>
      <c r="ON453" s="368"/>
      <c r="OO453" s="368"/>
      <c r="OP453" s="368"/>
      <c r="OQ453" s="368"/>
      <c r="OR453" s="368"/>
      <c r="OS453" s="368"/>
      <c r="OT453" s="368"/>
      <c r="OU453" s="368"/>
      <c r="OV453" s="368"/>
      <c r="OW453" s="368"/>
      <c r="OX453" s="368"/>
      <c r="OY453" s="368"/>
      <c r="OZ453" s="368"/>
      <c r="PA453" s="368"/>
      <c r="PB453" s="368"/>
      <c r="PC453" s="368"/>
      <c r="PD453" s="368"/>
      <c r="PE453" s="368"/>
      <c r="PF453" s="368"/>
      <c r="PG453" s="368"/>
      <c r="PH453" s="368"/>
      <c r="PI453" s="368"/>
      <c r="PJ453" s="368"/>
      <c r="PK453" s="368"/>
      <c r="PL453" s="368"/>
      <c r="PM453" s="368"/>
      <c r="PN453" s="368"/>
      <c r="PO453" s="368"/>
      <c r="PP453" s="368"/>
      <c r="PQ453" s="368"/>
      <c r="PR453" s="368"/>
      <c r="PS453" s="368"/>
      <c r="PT453" s="368"/>
      <c r="PU453" s="368"/>
      <c r="PV453" s="368"/>
      <c r="PW453" s="368"/>
      <c r="PX453" s="368"/>
      <c r="PY453" s="368"/>
      <c r="PZ453" s="368"/>
      <c r="QA453" s="368"/>
      <c r="QB453" s="368"/>
      <c r="QC453" s="368"/>
      <c r="QD453" s="368"/>
      <c r="QE453" s="368"/>
      <c r="QF453" s="368"/>
      <c r="QG453" s="368"/>
      <c r="QH453" s="368"/>
      <c r="QI453" s="368"/>
      <c r="QJ453" s="368"/>
      <c r="QK453" s="368"/>
      <c r="QL453" s="368"/>
      <c r="QM453" s="368"/>
      <c r="QN453" s="368"/>
      <c r="QO453" s="368"/>
      <c r="QP453" s="368"/>
      <c r="QQ453" s="368"/>
      <c r="QR453" s="368"/>
      <c r="QS453" s="368"/>
      <c r="QT453" s="368"/>
      <c r="QU453" s="368"/>
      <c r="QV453" s="368"/>
      <c r="QW453" s="368"/>
      <c r="QX453" s="368"/>
      <c r="QY453" s="368"/>
      <c r="QZ453" s="368"/>
      <c r="RA453" s="368"/>
      <c r="RB453" s="368"/>
      <c r="RC453" s="368"/>
      <c r="RD453" s="368"/>
      <c r="RE453" s="368"/>
      <c r="RF453" s="368"/>
      <c r="RG453" s="368"/>
      <c r="RH453" s="368"/>
      <c r="RI453" s="368"/>
      <c r="RJ453" s="368"/>
      <c r="RK453" s="368"/>
      <c r="RL453" s="368"/>
      <c r="RM453" s="368"/>
      <c r="RN453" s="368"/>
      <c r="RO453" s="368"/>
      <c r="RP453" s="368"/>
      <c r="RQ453" s="368"/>
      <c r="RR453" s="368"/>
      <c r="RS453" s="368"/>
      <c r="RT453" s="368"/>
      <c r="RU453" s="368"/>
      <c r="RV453" s="368"/>
      <c r="RW453" s="368"/>
      <c r="RX453" s="368"/>
      <c r="RY453" s="368"/>
      <c r="RZ453" s="368"/>
      <c r="SA453" s="368"/>
      <c r="SB453" s="368"/>
      <c r="SC453" s="368"/>
      <c r="SD453" s="368"/>
      <c r="SE453" s="368"/>
      <c r="SF453" s="368"/>
      <c r="SG453" s="368"/>
    </row>
    <row r="454" spans="1:501">
      <c r="A454" s="368"/>
      <c r="B454" s="368"/>
      <c r="C454" s="368"/>
      <c r="D454" s="368"/>
      <c r="E454" s="368"/>
      <c r="F454" s="368"/>
      <c r="G454" s="368"/>
      <c r="H454" s="368"/>
      <c r="I454" s="368"/>
      <c r="J454" s="368"/>
      <c r="K454" s="368"/>
      <c r="L454" s="368"/>
      <c r="M454" s="368"/>
      <c r="N454" s="368"/>
      <c r="O454" s="385"/>
      <c r="P454" s="368"/>
      <c r="Q454" s="368"/>
      <c r="R454" s="368"/>
      <c r="S454" s="368"/>
      <c r="T454" s="368"/>
      <c r="U454" s="368"/>
      <c r="V454" s="368"/>
      <c r="W454" s="368"/>
      <c r="X454" s="368"/>
      <c r="Y454" s="368"/>
      <c r="Z454" s="368"/>
      <c r="AA454" s="368"/>
      <c r="AB454" s="368"/>
      <c r="AC454" s="368"/>
      <c r="AD454" s="368"/>
      <c r="AE454" s="368"/>
      <c r="AF454" s="368"/>
      <c r="AG454" s="368"/>
      <c r="AH454" s="98" t="s">
        <v>397</v>
      </c>
      <c r="AI454" s="98" t="s">
        <v>397</v>
      </c>
      <c r="AJ454" s="98" t="s">
        <v>397</v>
      </c>
      <c r="AK454" s="98" t="s">
        <v>397</v>
      </c>
      <c r="AL454" s="98" t="s">
        <v>397</v>
      </c>
      <c r="AM454" s="98" t="s">
        <v>397</v>
      </c>
      <c r="AN454" s="98" t="s">
        <v>397</v>
      </c>
      <c r="AO454" s="98" t="s">
        <v>397</v>
      </c>
      <c r="AP454" s="98" t="s">
        <v>397</v>
      </c>
      <c r="AQ454" s="98" t="s">
        <v>397</v>
      </c>
      <c r="AR454" s="98" t="s">
        <v>397</v>
      </c>
      <c r="AS454" s="98" t="s">
        <v>397</v>
      </c>
      <c r="AT454" s="98" t="s">
        <v>397</v>
      </c>
      <c r="AU454" s="98" t="s">
        <v>397</v>
      </c>
      <c r="AV454" s="98" t="s">
        <v>397</v>
      </c>
      <c r="AW454" s="98" t="s">
        <v>397</v>
      </c>
      <c r="AX454" s="98" t="s">
        <v>397</v>
      </c>
      <c r="AY454" s="98" t="s">
        <v>397</v>
      </c>
      <c r="AZ454" s="98" t="s">
        <v>397</v>
      </c>
      <c r="BA454" s="98" t="s">
        <v>397</v>
      </c>
      <c r="BB454" s="98" t="s">
        <v>397</v>
      </c>
      <c r="BC454" s="98" t="s">
        <v>397</v>
      </c>
      <c r="BD454" s="98" t="s">
        <v>397</v>
      </c>
      <c r="BE454" s="98" t="s">
        <v>397</v>
      </c>
      <c r="BF454" s="98" t="s">
        <v>397</v>
      </c>
      <c r="BG454" s="98" t="s">
        <v>397</v>
      </c>
      <c r="BH454" s="98" t="s">
        <v>397</v>
      </c>
      <c r="BI454" s="98" t="s">
        <v>397</v>
      </c>
      <c r="BJ454" s="98" t="s">
        <v>397</v>
      </c>
      <c r="BK454" s="98" t="s">
        <v>397</v>
      </c>
      <c r="BL454" s="98" t="s">
        <v>397</v>
      </c>
      <c r="BM454" s="98" t="s">
        <v>397</v>
      </c>
      <c r="BN454" s="98" t="s">
        <v>397</v>
      </c>
      <c r="BO454" s="98" t="s">
        <v>397</v>
      </c>
      <c r="BP454" s="98" t="s">
        <v>397</v>
      </c>
      <c r="BQ454" s="98" t="s">
        <v>397</v>
      </c>
      <c r="BR454" s="98" t="s">
        <v>397</v>
      </c>
      <c r="BS454" s="98" t="s">
        <v>397</v>
      </c>
      <c r="BT454" s="98" t="s">
        <v>397</v>
      </c>
      <c r="BU454" s="98" t="s">
        <v>397</v>
      </c>
      <c r="BV454" s="98" t="s">
        <v>397</v>
      </c>
      <c r="BW454" s="98" t="s">
        <v>397</v>
      </c>
      <c r="BX454" s="98" t="s">
        <v>397</v>
      </c>
      <c r="BY454" s="98" t="s">
        <v>397</v>
      </c>
      <c r="BZ454" s="98" t="s">
        <v>397</v>
      </c>
      <c r="CA454" s="98"/>
      <c r="CB454" s="98"/>
      <c r="CC454" s="98"/>
      <c r="CD454" s="98"/>
      <c r="CE454" s="98"/>
      <c r="CF454" s="98"/>
      <c r="CG454" s="98"/>
      <c r="CH454" s="98"/>
      <c r="CI454" s="98"/>
      <c r="CJ454" s="98"/>
      <c r="CK454" s="98"/>
      <c r="CL454" s="98"/>
      <c r="CM454" s="98"/>
      <c r="CN454" s="98"/>
      <c r="CO454" s="98"/>
      <c r="CP454" s="98"/>
      <c r="CQ454" s="98"/>
      <c r="CR454" s="98"/>
      <c r="CS454" s="98"/>
      <c r="CT454" s="98"/>
      <c r="CU454" s="98"/>
      <c r="CV454" s="98"/>
      <c r="CW454" s="98"/>
      <c r="CX454" s="98"/>
      <c r="CY454" s="98"/>
      <c r="CZ454" s="98"/>
      <c r="DA454" s="98"/>
      <c r="DB454" s="98"/>
      <c r="DV454" s="368"/>
      <c r="DW454" s="368"/>
      <c r="DX454" s="368"/>
      <c r="DY454" s="368"/>
      <c r="DZ454" s="368"/>
      <c r="EA454" s="368"/>
      <c r="EB454" s="368"/>
      <c r="EC454" s="368"/>
      <c r="ED454" s="368"/>
      <c r="EE454" s="368"/>
      <c r="EF454" s="368"/>
      <c r="EG454" s="368"/>
      <c r="EH454" s="368"/>
      <c r="EI454" s="368"/>
      <c r="EJ454" s="368"/>
      <c r="EK454" s="368"/>
      <c r="EL454" s="368"/>
      <c r="EM454" s="368"/>
      <c r="EN454" s="368"/>
      <c r="EO454" s="368"/>
      <c r="EP454" s="368"/>
      <c r="EQ454" s="368"/>
      <c r="ER454" s="368"/>
      <c r="ES454" s="368"/>
      <c r="ET454" s="368"/>
      <c r="EU454" s="368"/>
      <c r="EV454" s="368"/>
      <c r="EW454" s="368"/>
      <c r="EX454" s="368"/>
      <c r="EY454" s="368"/>
      <c r="EZ454" s="368"/>
      <c r="FA454" s="368"/>
      <c r="FB454" s="368"/>
      <c r="FC454" s="368"/>
      <c r="FD454" s="368"/>
      <c r="FE454" s="368"/>
      <c r="FF454" s="368"/>
      <c r="FG454" s="368"/>
      <c r="FH454" s="368"/>
      <c r="FI454" s="368"/>
      <c r="FJ454" s="368"/>
      <c r="FK454" s="368"/>
      <c r="FL454" s="368"/>
      <c r="FM454" s="368"/>
      <c r="FN454" s="368"/>
      <c r="FO454" s="368"/>
      <c r="FP454" s="368"/>
      <c r="FQ454" s="368"/>
      <c r="FR454" s="368"/>
      <c r="FS454" s="368"/>
      <c r="FT454" s="368"/>
      <c r="FU454" s="368"/>
      <c r="FV454" s="368"/>
      <c r="FW454" s="368"/>
      <c r="FX454" s="368"/>
      <c r="FY454" s="368"/>
      <c r="FZ454" s="368"/>
      <c r="GA454" s="368"/>
      <c r="GB454" s="368"/>
      <c r="GC454" s="368"/>
      <c r="GD454" s="368"/>
      <c r="GE454" s="368"/>
      <c r="GF454" s="368"/>
      <c r="GG454" s="368"/>
      <c r="GH454" s="368"/>
      <c r="GI454" s="368"/>
      <c r="GJ454" s="368"/>
      <c r="GK454" s="368"/>
      <c r="GL454" s="368"/>
      <c r="GM454" s="368"/>
      <c r="GN454" s="368"/>
      <c r="GO454" s="368"/>
      <c r="GP454" s="368"/>
      <c r="GQ454" s="368"/>
      <c r="GR454" s="368"/>
      <c r="GS454" s="368"/>
      <c r="GT454" s="368"/>
      <c r="GU454" s="368"/>
      <c r="GV454" s="368"/>
      <c r="GW454" s="368"/>
      <c r="GX454" s="368"/>
      <c r="GY454" s="368"/>
      <c r="GZ454" s="368"/>
      <c r="HA454" s="368"/>
      <c r="HB454" s="368"/>
      <c r="HC454" s="368"/>
      <c r="HD454" s="368"/>
      <c r="HE454" s="368"/>
      <c r="HF454" s="368"/>
      <c r="HG454" s="368"/>
      <c r="HH454" s="368"/>
      <c r="HI454" s="368"/>
      <c r="HJ454" s="368"/>
      <c r="HK454" s="368"/>
      <c r="HL454" s="368"/>
      <c r="HM454" s="368"/>
      <c r="HN454" s="368"/>
      <c r="HO454" s="368"/>
      <c r="HP454" s="368"/>
      <c r="HQ454" s="368"/>
      <c r="HR454" s="368"/>
      <c r="HS454" s="368"/>
      <c r="HT454" s="368"/>
      <c r="HU454" s="368"/>
      <c r="HV454" s="368"/>
      <c r="HW454" s="368"/>
      <c r="HX454" s="368"/>
      <c r="HY454" s="368"/>
      <c r="HZ454" s="368"/>
      <c r="IA454" s="368"/>
      <c r="IB454" s="368"/>
      <c r="IC454" s="368"/>
      <c r="ID454" s="368"/>
      <c r="IE454" s="368"/>
      <c r="IF454" s="368"/>
      <c r="IG454" s="368"/>
      <c r="IH454" s="368"/>
      <c r="II454" s="368"/>
      <c r="IJ454" s="368"/>
      <c r="IK454" s="368"/>
      <c r="IL454" s="368"/>
      <c r="IM454" s="368"/>
      <c r="IN454" s="368"/>
      <c r="IO454" s="368"/>
      <c r="IP454" s="368"/>
      <c r="IQ454" s="368"/>
      <c r="IR454" s="368"/>
      <c r="IS454" s="368"/>
      <c r="IT454" s="368"/>
      <c r="IU454" s="368"/>
      <c r="IV454" s="368"/>
      <c r="IW454" s="368"/>
      <c r="IX454" s="368"/>
      <c r="IY454" s="368"/>
      <c r="IZ454" s="368"/>
      <c r="JA454" s="368"/>
      <c r="JB454" s="368"/>
      <c r="JC454" s="368"/>
      <c r="JD454" s="368"/>
      <c r="JE454" s="368"/>
      <c r="JF454" s="368"/>
      <c r="JG454" s="368"/>
      <c r="JH454" s="368"/>
      <c r="JI454" s="368"/>
      <c r="JJ454" s="368"/>
      <c r="JK454" s="368"/>
      <c r="JL454" s="368"/>
      <c r="JM454" s="368"/>
      <c r="JN454" s="368"/>
      <c r="JO454" s="368"/>
      <c r="JP454" s="368"/>
      <c r="JQ454" s="368"/>
      <c r="JR454" s="368"/>
      <c r="JS454" s="368"/>
      <c r="JT454" s="368"/>
      <c r="JU454" s="368"/>
      <c r="JV454" s="368"/>
      <c r="JW454" s="368"/>
      <c r="JX454" s="368"/>
      <c r="JY454" s="368"/>
      <c r="JZ454" s="368"/>
      <c r="KA454" s="368"/>
      <c r="KB454" s="368"/>
      <c r="KC454" s="368"/>
      <c r="KD454" s="368"/>
      <c r="KE454" s="368"/>
      <c r="KF454" s="368"/>
      <c r="KG454" s="368"/>
      <c r="KH454" s="368"/>
      <c r="KI454" s="368"/>
      <c r="KJ454" s="368"/>
      <c r="KK454" s="368"/>
      <c r="KL454" s="368"/>
      <c r="KM454" s="368"/>
      <c r="KN454" s="368"/>
      <c r="KO454" s="368"/>
      <c r="KP454" s="368"/>
      <c r="KQ454" s="368"/>
      <c r="KR454" s="368"/>
      <c r="KS454" s="368"/>
      <c r="KT454" s="368"/>
      <c r="KU454" s="368"/>
      <c r="KV454" s="368"/>
      <c r="KW454" s="368"/>
      <c r="KX454" s="368"/>
      <c r="LH454" s="368"/>
      <c r="LI454" s="368"/>
      <c r="LJ454" s="368"/>
      <c r="LK454" s="368"/>
      <c r="LL454" s="368"/>
      <c r="LM454" s="368"/>
      <c r="LN454" s="368"/>
      <c r="LO454" s="368"/>
      <c r="LP454" s="368"/>
      <c r="LQ454" s="368"/>
      <c r="LR454" s="368"/>
      <c r="LS454" s="368"/>
      <c r="LT454" s="368"/>
      <c r="LU454" s="368"/>
      <c r="LV454" s="368"/>
      <c r="LW454" s="368"/>
      <c r="LX454" s="368"/>
      <c r="LY454" s="368"/>
      <c r="LZ454" s="368"/>
      <c r="MA454" s="368"/>
      <c r="MB454" s="368"/>
      <c r="MC454" s="368"/>
      <c r="MD454" s="368"/>
      <c r="ME454" s="368"/>
      <c r="MF454" s="368"/>
      <c r="MG454" s="368"/>
      <c r="MH454" s="368"/>
      <c r="MI454" s="368"/>
      <c r="MJ454" s="368"/>
      <c r="MK454" s="368"/>
      <c r="ML454" s="368"/>
      <c r="MM454" s="368"/>
      <c r="MN454" s="368"/>
      <c r="MO454" s="368"/>
      <c r="MP454" s="368"/>
      <c r="MQ454" s="368"/>
      <c r="MR454" s="368"/>
      <c r="MS454" s="368"/>
      <c r="MT454" s="368"/>
      <c r="MU454" s="368"/>
      <c r="MV454" s="368"/>
      <c r="MW454" s="368"/>
      <c r="MX454" s="368"/>
      <c r="MY454" s="368"/>
      <c r="MZ454" s="368"/>
      <c r="NA454" s="368"/>
      <c r="NB454" s="368"/>
      <c r="NC454" s="368"/>
      <c r="ND454" s="368"/>
      <c r="NE454" s="368"/>
      <c r="NF454" s="368"/>
      <c r="NG454" s="368"/>
      <c r="NH454" s="368"/>
      <c r="NI454" s="368"/>
      <c r="NJ454" s="368"/>
      <c r="NK454" s="368"/>
      <c r="NL454" s="368"/>
      <c r="NM454" s="368"/>
      <c r="NN454" s="368"/>
      <c r="NO454" s="368"/>
      <c r="NP454" s="368"/>
      <c r="NQ454" s="368"/>
      <c r="NR454" s="368"/>
      <c r="NS454" s="368"/>
      <c r="NT454" s="368"/>
      <c r="NU454" s="368"/>
      <c r="NV454" s="368"/>
      <c r="NW454" s="368"/>
      <c r="NX454" s="368"/>
      <c r="NY454" s="368"/>
      <c r="NZ454" s="368"/>
      <c r="OA454" s="368"/>
      <c r="OB454" s="368"/>
      <c r="OC454" s="368"/>
      <c r="OD454" s="368"/>
      <c r="OE454" s="368"/>
      <c r="OF454" s="368"/>
      <c r="OG454" s="368"/>
      <c r="OH454" s="368"/>
      <c r="OI454" s="368"/>
      <c r="OJ454" s="368"/>
      <c r="OK454" s="368"/>
      <c r="OL454" s="368"/>
      <c r="OM454" s="368"/>
      <c r="ON454" s="368"/>
      <c r="OO454" s="368"/>
      <c r="OP454" s="368"/>
      <c r="OQ454" s="368"/>
      <c r="OR454" s="368"/>
      <c r="OS454" s="368"/>
      <c r="OT454" s="368"/>
      <c r="OU454" s="368"/>
      <c r="OV454" s="368"/>
      <c r="OW454" s="368"/>
      <c r="OX454" s="368"/>
      <c r="OY454" s="368"/>
      <c r="OZ454" s="368"/>
      <c r="PA454" s="368"/>
      <c r="PB454" s="368"/>
      <c r="PC454" s="368"/>
      <c r="PD454" s="368"/>
      <c r="PE454" s="368"/>
      <c r="PF454" s="368"/>
      <c r="PG454" s="368"/>
      <c r="PH454" s="368"/>
      <c r="PI454" s="368"/>
      <c r="PJ454" s="368"/>
      <c r="PK454" s="368"/>
      <c r="PL454" s="368"/>
      <c r="PM454" s="368"/>
      <c r="PN454" s="368"/>
      <c r="PO454" s="368"/>
      <c r="PP454" s="368"/>
      <c r="PQ454" s="368"/>
      <c r="PR454" s="368"/>
      <c r="PS454" s="368"/>
      <c r="PT454" s="368"/>
      <c r="PU454" s="368"/>
      <c r="PV454" s="368"/>
      <c r="PW454" s="368"/>
      <c r="PX454" s="368"/>
      <c r="PY454" s="368"/>
      <c r="PZ454" s="368"/>
      <c r="QA454" s="368"/>
      <c r="QB454" s="368"/>
      <c r="QC454" s="368"/>
      <c r="QD454" s="368"/>
      <c r="QE454" s="368"/>
      <c r="QF454" s="368"/>
      <c r="QG454" s="368"/>
      <c r="QH454" s="368"/>
      <c r="QI454" s="368"/>
      <c r="QJ454" s="368"/>
      <c r="QK454" s="368"/>
      <c r="QL454" s="368"/>
      <c r="QM454" s="368"/>
      <c r="QN454" s="368"/>
      <c r="QO454" s="368"/>
      <c r="QP454" s="368"/>
      <c r="QQ454" s="368"/>
      <c r="QR454" s="368"/>
      <c r="QS454" s="368"/>
      <c r="QT454" s="368"/>
      <c r="QU454" s="368"/>
      <c r="QV454" s="368"/>
      <c r="QW454" s="368"/>
      <c r="QX454" s="368"/>
      <c r="QY454" s="368"/>
      <c r="QZ454" s="368"/>
      <c r="RA454" s="368"/>
      <c r="RB454" s="368"/>
      <c r="RC454" s="368"/>
      <c r="RD454" s="368"/>
      <c r="RE454" s="368"/>
      <c r="RF454" s="368"/>
      <c r="RG454" s="368"/>
      <c r="RH454" s="368"/>
      <c r="RI454" s="368"/>
      <c r="RJ454" s="368"/>
      <c r="RK454" s="368"/>
      <c r="RL454" s="368"/>
      <c r="RM454" s="368"/>
      <c r="RN454" s="368"/>
      <c r="RO454" s="368"/>
      <c r="RP454" s="368"/>
      <c r="RQ454" s="368"/>
      <c r="RR454" s="368"/>
      <c r="RS454" s="368"/>
      <c r="RT454" s="368"/>
      <c r="RU454" s="368"/>
      <c r="RV454" s="368"/>
      <c r="RW454" s="368"/>
      <c r="RX454" s="368"/>
      <c r="RY454" s="368"/>
      <c r="RZ454" s="368"/>
      <c r="SA454" s="368"/>
      <c r="SB454" s="368"/>
      <c r="SC454" s="368"/>
      <c r="SD454" s="368"/>
      <c r="SE454" s="368"/>
      <c r="SF454" s="368"/>
      <c r="SG454" s="368"/>
    </row>
    <row r="455" spans="1:501">
      <c r="A455" s="368"/>
      <c r="B455" s="368"/>
      <c r="C455" s="368"/>
      <c r="D455" s="368"/>
      <c r="E455" s="368"/>
      <c r="F455" s="368"/>
      <c r="G455" s="368"/>
      <c r="H455" s="368"/>
      <c r="I455" s="368"/>
      <c r="J455" s="368"/>
      <c r="K455" s="368"/>
      <c r="L455" s="368"/>
      <c r="M455" s="368"/>
      <c r="N455" s="368"/>
      <c r="O455" s="385"/>
      <c r="P455" s="368"/>
      <c r="Q455" s="368"/>
      <c r="R455" s="368"/>
      <c r="S455" s="368"/>
      <c r="T455" s="368"/>
      <c r="U455" s="368"/>
      <c r="V455" s="368"/>
      <c r="W455" s="368"/>
      <c r="X455" s="368"/>
      <c r="Y455" s="368"/>
      <c r="Z455" s="368"/>
      <c r="AA455" s="368"/>
      <c r="AB455" s="368"/>
      <c r="AC455" s="368"/>
      <c r="AD455" s="368"/>
      <c r="AE455" s="368"/>
      <c r="AF455" s="368"/>
      <c r="AG455" s="368"/>
      <c r="AH455" s="98" t="s">
        <v>397</v>
      </c>
      <c r="AI455" s="98" t="s">
        <v>397</v>
      </c>
      <c r="AJ455" s="98" t="s">
        <v>397</v>
      </c>
      <c r="AK455" s="98" t="s">
        <v>397</v>
      </c>
      <c r="AL455" s="98" t="s">
        <v>397</v>
      </c>
      <c r="AM455" s="98" t="s">
        <v>397</v>
      </c>
      <c r="AN455" s="98" t="s">
        <v>397</v>
      </c>
      <c r="AO455" s="98" t="s">
        <v>397</v>
      </c>
      <c r="AP455" s="98" t="s">
        <v>397</v>
      </c>
      <c r="AQ455" s="98" t="s">
        <v>397</v>
      </c>
      <c r="AR455" s="98" t="s">
        <v>397</v>
      </c>
      <c r="AS455" s="98" t="s">
        <v>397</v>
      </c>
      <c r="AT455" s="98" t="s">
        <v>397</v>
      </c>
      <c r="AU455" s="98" t="s">
        <v>397</v>
      </c>
      <c r="AV455" s="98" t="s">
        <v>397</v>
      </c>
      <c r="AW455" s="98" t="s">
        <v>397</v>
      </c>
      <c r="AX455" s="98" t="s">
        <v>397</v>
      </c>
      <c r="AY455" s="98" t="s">
        <v>397</v>
      </c>
      <c r="AZ455" s="98" t="s">
        <v>397</v>
      </c>
      <c r="BA455" s="98" t="s">
        <v>397</v>
      </c>
      <c r="BB455" s="98" t="s">
        <v>397</v>
      </c>
      <c r="BC455" s="98" t="s">
        <v>397</v>
      </c>
      <c r="BD455" s="98" t="s">
        <v>397</v>
      </c>
      <c r="BE455" s="98" t="s">
        <v>397</v>
      </c>
      <c r="BF455" s="98" t="s">
        <v>397</v>
      </c>
      <c r="BG455" s="98" t="s">
        <v>397</v>
      </c>
      <c r="BH455" s="98" t="s">
        <v>397</v>
      </c>
      <c r="BI455" s="98" t="s">
        <v>397</v>
      </c>
      <c r="BJ455" s="98" t="s">
        <v>397</v>
      </c>
      <c r="BK455" s="98" t="s">
        <v>397</v>
      </c>
      <c r="BL455" s="98" t="s">
        <v>397</v>
      </c>
      <c r="BM455" s="98" t="s">
        <v>397</v>
      </c>
      <c r="BN455" s="98" t="s">
        <v>397</v>
      </c>
      <c r="BO455" s="98" t="s">
        <v>397</v>
      </c>
      <c r="BP455" s="98" t="s">
        <v>397</v>
      </c>
      <c r="BQ455" s="98" t="s">
        <v>397</v>
      </c>
      <c r="BR455" s="98" t="s">
        <v>397</v>
      </c>
      <c r="BS455" s="98" t="s">
        <v>397</v>
      </c>
      <c r="BT455" s="98" t="s">
        <v>397</v>
      </c>
      <c r="BU455" s="98" t="s">
        <v>397</v>
      </c>
      <c r="BV455" s="98" t="s">
        <v>397</v>
      </c>
      <c r="BW455" s="98" t="s">
        <v>397</v>
      </c>
      <c r="BX455" s="98" t="s">
        <v>397</v>
      </c>
      <c r="BY455" s="98" t="s">
        <v>397</v>
      </c>
      <c r="BZ455" s="98" t="s">
        <v>397</v>
      </c>
      <c r="CA455" s="98"/>
      <c r="CB455" s="98"/>
      <c r="CC455" s="98"/>
      <c r="CD455" s="98"/>
      <c r="CE455" s="98"/>
      <c r="CF455" s="98"/>
      <c r="CG455" s="98"/>
      <c r="CH455" s="98"/>
      <c r="CI455" s="98"/>
      <c r="CJ455" s="98"/>
      <c r="CK455" s="98"/>
      <c r="CL455" s="98"/>
      <c r="CM455" s="98"/>
      <c r="CN455" s="98"/>
      <c r="CO455" s="98"/>
      <c r="CP455" s="98"/>
      <c r="CQ455" s="98"/>
      <c r="CR455" s="98"/>
      <c r="CS455" s="98"/>
      <c r="CT455" s="98"/>
      <c r="CU455" s="98"/>
      <c r="CV455" s="98"/>
      <c r="CW455" s="98"/>
      <c r="CX455" s="98"/>
      <c r="CY455" s="98"/>
      <c r="CZ455" s="98"/>
      <c r="DA455" s="98"/>
      <c r="DB455" s="98"/>
      <c r="DV455" s="368"/>
      <c r="DW455" s="368"/>
      <c r="DX455" s="368"/>
      <c r="DY455" s="368"/>
      <c r="DZ455" s="368"/>
      <c r="EA455" s="368"/>
      <c r="EB455" s="368"/>
      <c r="EC455" s="368"/>
      <c r="ED455" s="368"/>
      <c r="EE455" s="368"/>
      <c r="EF455" s="368"/>
      <c r="EG455" s="368"/>
      <c r="EH455" s="368"/>
      <c r="EI455" s="368"/>
      <c r="EJ455" s="368"/>
      <c r="EK455" s="368"/>
      <c r="EL455" s="368"/>
      <c r="EM455" s="368"/>
      <c r="EN455" s="368"/>
      <c r="EO455" s="368"/>
      <c r="EP455" s="368"/>
      <c r="EQ455" s="368"/>
      <c r="ER455" s="368"/>
      <c r="ES455" s="368"/>
      <c r="ET455" s="368"/>
      <c r="EU455" s="368"/>
      <c r="EV455" s="368"/>
      <c r="EW455" s="368"/>
      <c r="EX455" s="368"/>
      <c r="EY455" s="368"/>
      <c r="EZ455" s="368"/>
      <c r="FA455" s="368"/>
      <c r="FB455" s="368"/>
      <c r="FC455" s="368"/>
      <c r="FD455" s="368"/>
      <c r="FE455" s="368"/>
      <c r="FF455" s="368"/>
      <c r="FG455" s="368"/>
      <c r="FH455" s="368"/>
      <c r="FI455" s="368"/>
      <c r="FJ455" s="368"/>
      <c r="FK455" s="368"/>
      <c r="FL455" s="368"/>
      <c r="FM455" s="368"/>
      <c r="FN455" s="368"/>
      <c r="FO455" s="368"/>
      <c r="FP455" s="368"/>
      <c r="FQ455" s="368"/>
      <c r="FR455" s="368"/>
      <c r="FS455" s="368"/>
      <c r="FT455" s="368"/>
      <c r="FU455" s="368"/>
      <c r="FV455" s="368"/>
      <c r="FW455" s="368"/>
      <c r="FX455" s="368"/>
      <c r="FY455" s="368"/>
      <c r="FZ455" s="368"/>
      <c r="GA455" s="368"/>
      <c r="GB455" s="368"/>
      <c r="GC455" s="368"/>
      <c r="GD455" s="368"/>
      <c r="GE455" s="368"/>
      <c r="GF455" s="368"/>
      <c r="GG455" s="368"/>
      <c r="GH455" s="368"/>
      <c r="GI455" s="368"/>
      <c r="GJ455" s="368"/>
      <c r="GK455" s="368"/>
      <c r="GL455" s="368"/>
      <c r="GM455" s="368"/>
      <c r="GN455" s="368"/>
      <c r="GO455" s="368"/>
      <c r="GP455" s="368"/>
      <c r="GQ455" s="368"/>
      <c r="GR455" s="368"/>
      <c r="GS455" s="368"/>
      <c r="GT455" s="368"/>
      <c r="GU455" s="368"/>
      <c r="GV455" s="368"/>
      <c r="GW455" s="368"/>
      <c r="GX455" s="368"/>
      <c r="GY455" s="368"/>
      <c r="GZ455" s="368"/>
      <c r="HA455" s="368"/>
      <c r="HB455" s="368"/>
      <c r="HC455" s="368"/>
      <c r="HD455" s="368"/>
      <c r="HE455" s="368"/>
      <c r="HF455" s="368"/>
      <c r="HG455" s="368"/>
      <c r="HH455" s="368"/>
      <c r="HI455" s="368"/>
      <c r="HJ455" s="368"/>
      <c r="HK455" s="368"/>
      <c r="HL455" s="368"/>
      <c r="HM455" s="368"/>
      <c r="HN455" s="368"/>
      <c r="HO455" s="368"/>
      <c r="HP455" s="368"/>
      <c r="HQ455" s="368"/>
      <c r="HR455" s="368"/>
      <c r="HS455" s="368"/>
      <c r="HT455" s="368"/>
      <c r="HU455" s="368"/>
      <c r="HV455" s="368"/>
      <c r="HW455" s="368"/>
      <c r="HX455" s="368"/>
      <c r="HY455" s="368"/>
      <c r="HZ455" s="368"/>
      <c r="IA455" s="368"/>
      <c r="IB455" s="368"/>
      <c r="IC455" s="368"/>
      <c r="ID455" s="368"/>
      <c r="IE455" s="368"/>
      <c r="IF455" s="368"/>
      <c r="IG455" s="368"/>
      <c r="IH455" s="368"/>
      <c r="II455" s="368"/>
      <c r="IJ455" s="368"/>
      <c r="IK455" s="368"/>
      <c r="IL455" s="368"/>
      <c r="IM455" s="368"/>
      <c r="IN455" s="368"/>
      <c r="IO455" s="368"/>
      <c r="IP455" s="368"/>
      <c r="IQ455" s="368"/>
      <c r="IR455" s="368"/>
      <c r="IS455" s="368"/>
      <c r="IT455" s="368"/>
      <c r="IU455" s="368"/>
      <c r="IV455" s="368"/>
      <c r="IW455" s="368"/>
      <c r="IX455" s="368"/>
      <c r="IY455" s="368"/>
      <c r="IZ455" s="368"/>
      <c r="JA455" s="368"/>
      <c r="JB455" s="368"/>
      <c r="JC455" s="368"/>
      <c r="JD455" s="368"/>
      <c r="JE455" s="368"/>
      <c r="JF455" s="368"/>
      <c r="JG455" s="368"/>
      <c r="JH455" s="368"/>
      <c r="JI455" s="368"/>
      <c r="JJ455" s="368"/>
      <c r="JK455" s="368"/>
      <c r="JL455" s="368"/>
      <c r="JM455" s="368"/>
      <c r="JN455" s="368"/>
      <c r="JO455" s="368"/>
      <c r="JP455" s="368"/>
      <c r="JQ455" s="368"/>
      <c r="JR455" s="368"/>
      <c r="JS455" s="368"/>
      <c r="JT455" s="368"/>
      <c r="JU455" s="368"/>
      <c r="JV455" s="368"/>
      <c r="JW455" s="368"/>
      <c r="JX455" s="368"/>
      <c r="JY455" s="368"/>
      <c r="JZ455" s="368"/>
      <c r="KA455" s="368"/>
      <c r="KB455" s="368"/>
      <c r="KC455" s="368"/>
      <c r="KD455" s="368"/>
      <c r="KE455" s="368"/>
      <c r="KF455" s="368"/>
      <c r="KG455" s="368"/>
      <c r="KH455" s="368"/>
      <c r="KI455" s="368"/>
      <c r="KJ455" s="368"/>
      <c r="KK455" s="368"/>
      <c r="KL455" s="368"/>
      <c r="KM455" s="368"/>
      <c r="KN455" s="368"/>
      <c r="KO455" s="368"/>
      <c r="KP455" s="368"/>
      <c r="KQ455" s="368"/>
      <c r="KR455" s="368"/>
      <c r="KS455" s="368"/>
      <c r="KT455" s="368"/>
      <c r="KU455" s="368"/>
      <c r="KV455" s="368"/>
      <c r="KW455" s="368"/>
      <c r="KX455" s="368"/>
      <c r="LH455" s="368"/>
      <c r="LI455" s="368"/>
      <c r="LJ455" s="368"/>
      <c r="LK455" s="368"/>
      <c r="LL455" s="368"/>
      <c r="LM455" s="368"/>
      <c r="LN455" s="368"/>
      <c r="LO455" s="368"/>
      <c r="LP455" s="368"/>
      <c r="LQ455" s="368"/>
      <c r="LR455" s="368"/>
      <c r="LS455" s="368"/>
      <c r="LT455" s="368"/>
      <c r="LU455" s="368"/>
      <c r="LV455" s="368"/>
      <c r="LW455" s="368"/>
      <c r="LX455" s="368"/>
      <c r="LY455" s="368"/>
      <c r="LZ455" s="368"/>
      <c r="MA455" s="368"/>
      <c r="MB455" s="368"/>
      <c r="MC455" s="368"/>
      <c r="MD455" s="368"/>
      <c r="ME455" s="368"/>
      <c r="MF455" s="368"/>
      <c r="MG455" s="368"/>
      <c r="MH455" s="368"/>
      <c r="MI455" s="368"/>
      <c r="MJ455" s="368"/>
      <c r="MK455" s="368"/>
      <c r="ML455" s="368"/>
      <c r="MM455" s="368"/>
      <c r="MN455" s="368"/>
      <c r="MO455" s="368"/>
      <c r="MP455" s="368"/>
      <c r="MQ455" s="368"/>
      <c r="MR455" s="368"/>
      <c r="MS455" s="368"/>
      <c r="MT455" s="368"/>
      <c r="MU455" s="368"/>
      <c r="MV455" s="368"/>
      <c r="MW455" s="368"/>
      <c r="MX455" s="368"/>
      <c r="MY455" s="368"/>
      <c r="MZ455" s="368"/>
      <c r="NA455" s="368"/>
      <c r="NB455" s="368"/>
      <c r="NC455" s="368"/>
      <c r="ND455" s="368"/>
      <c r="NE455" s="368"/>
      <c r="NF455" s="368"/>
      <c r="NG455" s="368"/>
      <c r="NH455" s="368"/>
      <c r="NI455" s="368"/>
      <c r="NJ455" s="368"/>
      <c r="NK455" s="368"/>
      <c r="NL455" s="368"/>
      <c r="NM455" s="368"/>
      <c r="NN455" s="368"/>
      <c r="NO455" s="368"/>
      <c r="NP455" s="368"/>
      <c r="NQ455" s="368"/>
      <c r="NR455" s="368"/>
      <c r="NS455" s="368"/>
      <c r="NT455" s="368"/>
      <c r="NU455" s="368"/>
      <c r="NV455" s="368"/>
      <c r="NW455" s="368"/>
      <c r="NX455" s="368"/>
      <c r="NY455" s="368"/>
      <c r="NZ455" s="368"/>
      <c r="OA455" s="368"/>
      <c r="OB455" s="368"/>
      <c r="OC455" s="368"/>
      <c r="OD455" s="368"/>
      <c r="OE455" s="368"/>
      <c r="OF455" s="368"/>
      <c r="OG455" s="368"/>
      <c r="OH455" s="368"/>
      <c r="OI455" s="368"/>
      <c r="OJ455" s="368"/>
      <c r="OK455" s="368"/>
      <c r="OL455" s="368"/>
      <c r="OM455" s="368"/>
      <c r="ON455" s="368"/>
      <c r="OO455" s="368"/>
      <c r="OP455" s="368"/>
      <c r="OQ455" s="368"/>
      <c r="OR455" s="368"/>
      <c r="OS455" s="368"/>
      <c r="OT455" s="368"/>
      <c r="OU455" s="368"/>
      <c r="OV455" s="368"/>
      <c r="OW455" s="368"/>
      <c r="OX455" s="368"/>
      <c r="OY455" s="368"/>
      <c r="OZ455" s="368"/>
      <c r="PA455" s="368"/>
      <c r="PB455" s="368"/>
      <c r="PC455" s="368"/>
      <c r="PD455" s="368"/>
      <c r="PE455" s="368"/>
      <c r="PF455" s="368"/>
      <c r="PG455" s="368"/>
      <c r="PH455" s="368"/>
      <c r="PI455" s="368"/>
      <c r="PJ455" s="368"/>
      <c r="PK455" s="368"/>
      <c r="PL455" s="368"/>
      <c r="PM455" s="368"/>
      <c r="PN455" s="368"/>
      <c r="PO455" s="368"/>
      <c r="PP455" s="368"/>
      <c r="PQ455" s="368"/>
      <c r="PR455" s="368"/>
      <c r="PS455" s="368"/>
      <c r="PT455" s="368"/>
      <c r="PU455" s="368"/>
      <c r="PV455" s="368"/>
      <c r="PW455" s="368"/>
      <c r="PX455" s="368"/>
      <c r="PY455" s="368"/>
      <c r="PZ455" s="368"/>
      <c r="QA455" s="368"/>
      <c r="QB455" s="368"/>
      <c r="QC455" s="368"/>
      <c r="QD455" s="368"/>
      <c r="QE455" s="368"/>
      <c r="QF455" s="368"/>
      <c r="QG455" s="368"/>
      <c r="QH455" s="368"/>
      <c r="QI455" s="368"/>
      <c r="QJ455" s="368"/>
      <c r="QK455" s="368"/>
      <c r="QL455" s="368"/>
      <c r="QM455" s="368"/>
      <c r="QN455" s="368"/>
      <c r="QO455" s="368"/>
      <c r="QP455" s="368"/>
      <c r="QQ455" s="368"/>
      <c r="QR455" s="368"/>
      <c r="QS455" s="368"/>
      <c r="QT455" s="368"/>
      <c r="QU455" s="368"/>
      <c r="QV455" s="368"/>
      <c r="QW455" s="368"/>
      <c r="QX455" s="368"/>
      <c r="QY455" s="368"/>
      <c r="QZ455" s="368"/>
      <c r="RA455" s="368"/>
      <c r="RB455" s="368"/>
      <c r="RC455" s="368"/>
      <c r="RD455" s="368"/>
      <c r="RE455" s="368"/>
      <c r="RF455" s="368"/>
      <c r="RG455" s="368"/>
      <c r="RH455" s="368"/>
      <c r="RI455" s="368"/>
      <c r="RJ455" s="368"/>
      <c r="RK455" s="368"/>
      <c r="RL455" s="368"/>
      <c r="RM455" s="368"/>
      <c r="RN455" s="368"/>
      <c r="RO455" s="368"/>
      <c r="RP455" s="368"/>
      <c r="RQ455" s="368"/>
      <c r="RR455" s="368"/>
      <c r="RS455" s="368"/>
      <c r="RT455" s="368"/>
      <c r="RU455" s="368"/>
      <c r="RV455" s="368"/>
      <c r="RW455" s="368"/>
      <c r="RX455" s="368"/>
      <c r="RY455" s="368"/>
      <c r="RZ455" s="368"/>
      <c r="SA455" s="368"/>
      <c r="SB455" s="368"/>
      <c r="SC455" s="368"/>
      <c r="SD455" s="368"/>
      <c r="SE455" s="368"/>
      <c r="SF455" s="368"/>
      <c r="SG455" s="368"/>
    </row>
    <row r="456" spans="1:501">
      <c r="A456" s="368"/>
      <c r="B456" s="368"/>
      <c r="C456" s="368"/>
      <c r="D456" s="368"/>
      <c r="E456" s="368"/>
      <c r="F456" s="368"/>
      <c r="G456" s="368"/>
      <c r="H456" s="368"/>
      <c r="I456" s="368"/>
      <c r="J456" s="368"/>
      <c r="K456" s="368"/>
      <c r="L456" s="368"/>
      <c r="M456" s="368"/>
      <c r="N456" s="368"/>
      <c r="O456" s="385"/>
      <c r="P456" s="368"/>
      <c r="Q456" s="368"/>
      <c r="R456" s="368"/>
      <c r="S456" s="368"/>
      <c r="T456" s="368"/>
      <c r="U456" s="368"/>
      <c r="V456" s="368"/>
      <c r="W456" s="368"/>
      <c r="X456" s="368"/>
      <c r="Y456" s="368"/>
      <c r="Z456" s="368"/>
      <c r="AA456" s="368"/>
      <c r="AB456" s="368"/>
      <c r="AC456" s="368"/>
      <c r="AD456" s="368"/>
      <c r="AE456" s="368"/>
      <c r="AF456" s="368"/>
      <c r="AG456" s="368"/>
      <c r="AH456" s="98" t="s">
        <v>397</v>
      </c>
      <c r="AI456" s="98" t="s">
        <v>397</v>
      </c>
      <c r="AJ456" s="98" t="s">
        <v>397</v>
      </c>
      <c r="AK456" s="98" t="s">
        <v>397</v>
      </c>
      <c r="AL456" s="98" t="s">
        <v>397</v>
      </c>
      <c r="AM456" s="98" t="s">
        <v>397</v>
      </c>
      <c r="AN456" s="98" t="s">
        <v>397</v>
      </c>
      <c r="AO456" s="98" t="s">
        <v>397</v>
      </c>
      <c r="AP456" s="98" t="s">
        <v>397</v>
      </c>
      <c r="AQ456" s="98" t="s">
        <v>397</v>
      </c>
      <c r="AR456" s="98" t="s">
        <v>397</v>
      </c>
      <c r="AS456" s="98" t="s">
        <v>397</v>
      </c>
      <c r="AT456" s="98" t="s">
        <v>397</v>
      </c>
      <c r="AU456" s="98" t="s">
        <v>397</v>
      </c>
      <c r="AV456" s="98" t="s">
        <v>397</v>
      </c>
      <c r="AW456" s="98" t="s">
        <v>397</v>
      </c>
      <c r="AX456" s="98" t="s">
        <v>397</v>
      </c>
      <c r="AY456" s="98" t="s">
        <v>397</v>
      </c>
      <c r="AZ456" s="98" t="s">
        <v>397</v>
      </c>
      <c r="BA456" s="98" t="s">
        <v>397</v>
      </c>
      <c r="BB456" s="98" t="s">
        <v>397</v>
      </c>
      <c r="BC456" s="98" t="s">
        <v>397</v>
      </c>
      <c r="BD456" s="98" t="s">
        <v>397</v>
      </c>
      <c r="BE456" s="98" t="s">
        <v>397</v>
      </c>
      <c r="BF456" s="98" t="s">
        <v>397</v>
      </c>
      <c r="BG456" s="98" t="s">
        <v>397</v>
      </c>
      <c r="BH456" s="98" t="s">
        <v>397</v>
      </c>
      <c r="BI456" s="98" t="s">
        <v>397</v>
      </c>
      <c r="BJ456" s="98" t="s">
        <v>397</v>
      </c>
      <c r="BK456" s="98" t="s">
        <v>397</v>
      </c>
      <c r="BL456" s="98" t="s">
        <v>397</v>
      </c>
      <c r="BM456" s="98" t="s">
        <v>397</v>
      </c>
      <c r="BN456" s="98" t="s">
        <v>397</v>
      </c>
      <c r="BO456" s="98" t="s">
        <v>397</v>
      </c>
      <c r="BP456" s="98" t="s">
        <v>397</v>
      </c>
      <c r="BQ456" s="98" t="s">
        <v>397</v>
      </c>
      <c r="BR456" s="98" t="s">
        <v>397</v>
      </c>
      <c r="BS456" s="98" t="s">
        <v>397</v>
      </c>
      <c r="BT456" s="98" t="s">
        <v>397</v>
      </c>
      <c r="BU456" s="98" t="s">
        <v>397</v>
      </c>
      <c r="BV456" s="98" t="s">
        <v>397</v>
      </c>
      <c r="BW456" s="98" t="s">
        <v>397</v>
      </c>
      <c r="BX456" s="98" t="s">
        <v>397</v>
      </c>
      <c r="BY456" s="98" t="s">
        <v>397</v>
      </c>
      <c r="BZ456" s="98" t="s">
        <v>397</v>
      </c>
      <c r="CA456" s="98"/>
      <c r="CB456" s="98"/>
      <c r="CC456" s="98"/>
      <c r="CD456" s="98"/>
      <c r="CE456" s="98"/>
      <c r="CF456" s="98"/>
      <c r="CG456" s="98"/>
      <c r="CH456" s="98"/>
      <c r="CI456" s="98"/>
      <c r="CJ456" s="98"/>
      <c r="CK456" s="98"/>
      <c r="CL456" s="98"/>
      <c r="CM456" s="98"/>
      <c r="CN456" s="98"/>
      <c r="CO456" s="98"/>
      <c r="CP456" s="98"/>
      <c r="CQ456" s="98"/>
      <c r="CR456" s="98"/>
      <c r="CS456" s="98"/>
      <c r="CT456" s="98"/>
      <c r="CU456" s="98"/>
      <c r="CV456" s="98"/>
      <c r="CW456" s="98"/>
      <c r="CX456" s="98"/>
      <c r="CY456" s="98"/>
      <c r="CZ456" s="98"/>
      <c r="DA456" s="98"/>
      <c r="DB456" s="98"/>
      <c r="DV456" s="368"/>
      <c r="DW456" s="368"/>
      <c r="DX456" s="368"/>
      <c r="DY456" s="368"/>
      <c r="DZ456" s="368"/>
      <c r="EA456" s="368"/>
      <c r="EB456" s="368"/>
      <c r="EC456" s="368"/>
      <c r="ED456" s="368"/>
      <c r="EE456" s="368"/>
      <c r="EF456" s="368"/>
      <c r="EG456" s="368"/>
      <c r="EH456" s="368"/>
      <c r="EI456" s="368"/>
      <c r="EJ456" s="368"/>
      <c r="EK456" s="368"/>
      <c r="EL456" s="368"/>
      <c r="EM456" s="368"/>
      <c r="EN456" s="368"/>
      <c r="EO456" s="368"/>
      <c r="EP456" s="368"/>
      <c r="EQ456" s="368"/>
      <c r="ER456" s="368"/>
      <c r="ES456" s="368"/>
      <c r="ET456" s="368"/>
      <c r="EU456" s="368"/>
      <c r="EV456" s="368"/>
      <c r="EW456" s="368"/>
      <c r="EX456" s="368"/>
      <c r="EY456" s="368"/>
      <c r="EZ456" s="368"/>
      <c r="FA456" s="368"/>
      <c r="FB456" s="368"/>
      <c r="FC456" s="368"/>
      <c r="FD456" s="368"/>
      <c r="FE456" s="368"/>
      <c r="FF456" s="368"/>
      <c r="FG456" s="368"/>
      <c r="FH456" s="368"/>
      <c r="FI456" s="368"/>
      <c r="FJ456" s="368"/>
      <c r="FK456" s="368"/>
      <c r="FL456" s="368"/>
      <c r="FM456" s="368"/>
      <c r="FN456" s="368"/>
      <c r="FO456" s="368"/>
      <c r="FP456" s="368"/>
      <c r="FQ456" s="368"/>
      <c r="FR456" s="368"/>
      <c r="FS456" s="368"/>
      <c r="FT456" s="368"/>
      <c r="FU456" s="368"/>
      <c r="FV456" s="368"/>
      <c r="FW456" s="368"/>
      <c r="FX456" s="368"/>
      <c r="FY456" s="368"/>
      <c r="FZ456" s="368"/>
      <c r="GA456" s="368"/>
      <c r="GB456" s="368"/>
      <c r="GC456" s="368"/>
      <c r="GD456" s="368"/>
      <c r="GE456" s="368"/>
      <c r="GF456" s="368"/>
      <c r="GG456" s="368"/>
      <c r="GH456" s="368"/>
      <c r="GI456" s="368"/>
      <c r="GJ456" s="368"/>
      <c r="GK456" s="368"/>
      <c r="GL456" s="368"/>
      <c r="GM456" s="368"/>
      <c r="GN456" s="368"/>
      <c r="GO456" s="368"/>
      <c r="GP456" s="368"/>
      <c r="GQ456" s="368"/>
      <c r="GR456" s="368"/>
      <c r="GS456" s="368"/>
      <c r="GT456" s="368"/>
      <c r="GU456" s="368"/>
      <c r="GV456" s="368"/>
      <c r="GW456" s="368"/>
      <c r="GX456" s="368"/>
      <c r="GY456" s="368"/>
      <c r="GZ456" s="368"/>
      <c r="HA456" s="368"/>
      <c r="HB456" s="368"/>
      <c r="HC456" s="368"/>
      <c r="HD456" s="368"/>
      <c r="HE456" s="368"/>
      <c r="HF456" s="368"/>
      <c r="HG456" s="368"/>
      <c r="HH456" s="368"/>
      <c r="HI456" s="368"/>
      <c r="HJ456" s="368"/>
      <c r="HK456" s="368"/>
      <c r="HL456" s="368"/>
      <c r="HM456" s="368"/>
      <c r="HN456" s="368"/>
      <c r="HO456" s="368"/>
      <c r="HP456" s="368"/>
      <c r="HQ456" s="368"/>
      <c r="HR456" s="368"/>
      <c r="HS456" s="368"/>
      <c r="HT456" s="368"/>
      <c r="HU456" s="368"/>
      <c r="HV456" s="368"/>
      <c r="HW456" s="368"/>
      <c r="HX456" s="368"/>
      <c r="HY456" s="368"/>
      <c r="HZ456" s="368"/>
      <c r="IA456" s="368"/>
      <c r="IB456" s="368"/>
      <c r="IC456" s="368"/>
      <c r="ID456" s="368"/>
      <c r="IE456" s="368"/>
      <c r="IF456" s="368"/>
      <c r="IG456" s="368"/>
      <c r="IH456" s="368"/>
      <c r="II456" s="368"/>
      <c r="IJ456" s="368"/>
      <c r="IK456" s="368"/>
      <c r="IL456" s="368"/>
      <c r="IM456" s="368"/>
      <c r="IN456" s="368"/>
      <c r="IO456" s="368"/>
      <c r="IP456" s="368"/>
      <c r="IQ456" s="368"/>
      <c r="IR456" s="368"/>
      <c r="IS456" s="368"/>
      <c r="IT456" s="368"/>
      <c r="IU456" s="368"/>
      <c r="IV456" s="368"/>
      <c r="IW456" s="368"/>
      <c r="IX456" s="368"/>
      <c r="IY456" s="368"/>
      <c r="IZ456" s="368"/>
      <c r="JA456" s="368"/>
      <c r="JB456" s="368"/>
      <c r="JC456" s="368"/>
      <c r="JD456" s="368"/>
      <c r="JE456" s="368"/>
      <c r="JF456" s="368"/>
      <c r="JG456" s="368"/>
      <c r="JH456" s="368"/>
      <c r="JI456" s="368"/>
      <c r="JJ456" s="368"/>
      <c r="JK456" s="368"/>
      <c r="JL456" s="368"/>
      <c r="JM456" s="368"/>
      <c r="JN456" s="368"/>
      <c r="JO456" s="368"/>
      <c r="JP456" s="368"/>
      <c r="JQ456" s="368"/>
      <c r="JR456" s="368"/>
      <c r="JS456" s="368"/>
      <c r="JT456" s="368"/>
      <c r="JU456" s="368"/>
      <c r="JV456" s="368"/>
      <c r="JW456" s="368"/>
      <c r="JX456" s="368"/>
      <c r="JY456" s="368"/>
      <c r="JZ456" s="368"/>
      <c r="KA456" s="368"/>
      <c r="KB456" s="368"/>
      <c r="KC456" s="368"/>
      <c r="KD456" s="368"/>
      <c r="KE456" s="368"/>
      <c r="KF456" s="368"/>
      <c r="KG456" s="368"/>
      <c r="KH456" s="368"/>
      <c r="KI456" s="368"/>
      <c r="KJ456" s="368"/>
      <c r="KK456" s="368"/>
      <c r="KL456" s="368"/>
      <c r="KM456" s="368"/>
      <c r="KN456" s="368"/>
      <c r="KO456" s="368"/>
      <c r="KP456" s="368"/>
      <c r="KQ456" s="368"/>
      <c r="KR456" s="368"/>
      <c r="KS456" s="368"/>
      <c r="KT456" s="368"/>
      <c r="KU456" s="368"/>
      <c r="KV456" s="368"/>
      <c r="KW456" s="368"/>
      <c r="KX456" s="368"/>
      <c r="LH456" s="368"/>
      <c r="LI456" s="368"/>
      <c r="LJ456" s="368"/>
      <c r="LK456" s="368"/>
      <c r="LL456" s="368"/>
      <c r="LM456" s="368"/>
      <c r="LN456" s="368"/>
      <c r="LO456" s="368"/>
      <c r="LP456" s="368"/>
      <c r="LQ456" s="368"/>
      <c r="LR456" s="368"/>
      <c r="LS456" s="368"/>
      <c r="LT456" s="368"/>
      <c r="LU456" s="368"/>
      <c r="LV456" s="368"/>
      <c r="LW456" s="368"/>
      <c r="LX456" s="368"/>
      <c r="LY456" s="368"/>
      <c r="LZ456" s="368"/>
      <c r="MA456" s="368"/>
      <c r="MB456" s="368"/>
      <c r="MC456" s="368"/>
      <c r="MD456" s="368"/>
      <c r="ME456" s="368"/>
      <c r="MF456" s="368"/>
      <c r="MG456" s="368"/>
      <c r="MH456" s="368"/>
      <c r="MI456" s="368"/>
      <c r="MJ456" s="368"/>
      <c r="MK456" s="368"/>
      <c r="ML456" s="368"/>
      <c r="MM456" s="368"/>
      <c r="MN456" s="368"/>
      <c r="MO456" s="368"/>
      <c r="MP456" s="368"/>
      <c r="MQ456" s="368"/>
      <c r="MR456" s="368"/>
      <c r="MS456" s="368"/>
      <c r="MT456" s="368"/>
      <c r="MU456" s="368"/>
      <c r="MV456" s="368"/>
      <c r="MW456" s="368"/>
      <c r="MX456" s="368"/>
      <c r="MY456" s="368"/>
      <c r="MZ456" s="368"/>
      <c r="NA456" s="368"/>
      <c r="NB456" s="368"/>
      <c r="NC456" s="368"/>
      <c r="ND456" s="368"/>
      <c r="NE456" s="368"/>
      <c r="NF456" s="368"/>
      <c r="NG456" s="368"/>
      <c r="NH456" s="368"/>
      <c r="NI456" s="368"/>
      <c r="NJ456" s="368"/>
      <c r="NK456" s="368"/>
      <c r="NL456" s="368"/>
      <c r="NM456" s="368"/>
      <c r="NN456" s="368"/>
      <c r="NO456" s="368"/>
      <c r="NP456" s="368"/>
      <c r="NQ456" s="368"/>
      <c r="NR456" s="368"/>
      <c r="NS456" s="368"/>
      <c r="NT456" s="368"/>
      <c r="NU456" s="368"/>
      <c r="NV456" s="368"/>
      <c r="NW456" s="368"/>
      <c r="NX456" s="368"/>
      <c r="NY456" s="368"/>
      <c r="NZ456" s="368"/>
      <c r="OA456" s="368"/>
      <c r="OB456" s="368"/>
      <c r="OC456" s="368"/>
      <c r="OD456" s="368"/>
      <c r="OE456" s="368"/>
      <c r="OF456" s="368"/>
      <c r="OG456" s="368"/>
      <c r="OH456" s="368"/>
      <c r="OI456" s="368"/>
      <c r="OJ456" s="368"/>
      <c r="OK456" s="368"/>
      <c r="OL456" s="368"/>
      <c r="OM456" s="368"/>
      <c r="ON456" s="368"/>
      <c r="OO456" s="368"/>
      <c r="OP456" s="368"/>
      <c r="OQ456" s="368"/>
      <c r="OR456" s="368"/>
      <c r="OS456" s="368"/>
      <c r="OT456" s="368"/>
      <c r="OU456" s="368"/>
      <c r="OV456" s="368"/>
      <c r="OW456" s="368"/>
      <c r="OX456" s="368"/>
      <c r="OY456" s="368"/>
      <c r="OZ456" s="368"/>
      <c r="PA456" s="368"/>
      <c r="PB456" s="368"/>
      <c r="PC456" s="368"/>
      <c r="PD456" s="368"/>
      <c r="PE456" s="368"/>
      <c r="PF456" s="368"/>
      <c r="PG456" s="368"/>
      <c r="PH456" s="368"/>
      <c r="PI456" s="368"/>
      <c r="PJ456" s="368"/>
      <c r="PK456" s="368"/>
      <c r="PL456" s="368"/>
      <c r="PM456" s="368"/>
      <c r="PN456" s="368"/>
      <c r="PO456" s="368"/>
      <c r="PP456" s="368"/>
      <c r="PQ456" s="368"/>
      <c r="PR456" s="368"/>
      <c r="PS456" s="368"/>
      <c r="PT456" s="368"/>
      <c r="PU456" s="368"/>
      <c r="PV456" s="368"/>
      <c r="PW456" s="368"/>
      <c r="PX456" s="368"/>
      <c r="PY456" s="368"/>
      <c r="PZ456" s="368"/>
      <c r="QA456" s="368"/>
      <c r="QB456" s="368"/>
      <c r="QC456" s="368"/>
      <c r="QD456" s="368"/>
      <c r="QE456" s="368"/>
      <c r="QF456" s="368"/>
      <c r="QG456" s="368"/>
      <c r="QH456" s="368"/>
      <c r="QI456" s="368"/>
      <c r="QJ456" s="368"/>
      <c r="QK456" s="368"/>
      <c r="QL456" s="368"/>
      <c r="QM456" s="368"/>
      <c r="QN456" s="368"/>
      <c r="QO456" s="368"/>
      <c r="QP456" s="368"/>
      <c r="QQ456" s="368"/>
      <c r="QR456" s="368"/>
      <c r="QS456" s="368"/>
      <c r="QT456" s="368"/>
      <c r="QU456" s="368"/>
      <c r="QV456" s="368"/>
      <c r="QW456" s="368"/>
      <c r="QX456" s="368"/>
      <c r="QY456" s="368"/>
      <c r="QZ456" s="368"/>
      <c r="RA456" s="368"/>
      <c r="RB456" s="368"/>
      <c r="RC456" s="368"/>
      <c r="RD456" s="368"/>
      <c r="RE456" s="368"/>
      <c r="RF456" s="368"/>
      <c r="RG456" s="368"/>
      <c r="RH456" s="368"/>
      <c r="RI456" s="368"/>
      <c r="RJ456" s="368"/>
      <c r="RK456" s="368"/>
      <c r="RL456" s="368"/>
      <c r="RM456" s="368"/>
      <c r="RN456" s="368"/>
      <c r="RO456" s="368"/>
      <c r="RP456" s="368"/>
      <c r="RQ456" s="368"/>
      <c r="RR456" s="368"/>
      <c r="RS456" s="368"/>
      <c r="RT456" s="368"/>
      <c r="RU456" s="368"/>
      <c r="RV456" s="368"/>
      <c r="RW456" s="368"/>
      <c r="RX456" s="368"/>
      <c r="RY456" s="368"/>
      <c r="RZ456" s="368"/>
      <c r="SA456" s="368"/>
      <c r="SB456" s="368"/>
      <c r="SC456" s="368"/>
      <c r="SD456" s="368"/>
      <c r="SE456" s="368"/>
      <c r="SF456" s="368"/>
      <c r="SG456" s="368"/>
    </row>
    <row r="457" spans="1:501">
      <c r="A457" s="368"/>
      <c r="B457" s="368"/>
      <c r="C457" s="368"/>
      <c r="D457" s="368"/>
      <c r="E457" s="368"/>
      <c r="F457" s="368"/>
      <c r="G457" s="368"/>
      <c r="H457" s="368"/>
      <c r="I457" s="368"/>
      <c r="J457" s="368"/>
      <c r="K457" s="368"/>
      <c r="L457" s="368"/>
      <c r="M457" s="368"/>
      <c r="N457" s="368"/>
      <c r="O457" s="385"/>
      <c r="P457" s="368"/>
      <c r="Q457" s="368"/>
      <c r="R457" s="368"/>
      <c r="S457" s="368"/>
      <c r="T457" s="368"/>
      <c r="U457" s="368"/>
      <c r="V457" s="368"/>
      <c r="W457" s="368"/>
      <c r="X457" s="368"/>
      <c r="Y457" s="368"/>
      <c r="Z457" s="368"/>
      <c r="AA457" s="368"/>
      <c r="AB457" s="368"/>
      <c r="AC457" s="368"/>
      <c r="AD457" s="368"/>
      <c r="AE457" s="368"/>
      <c r="AF457" s="368"/>
      <c r="AG457" s="368"/>
      <c r="AH457" s="98" t="s">
        <v>397</v>
      </c>
      <c r="AI457" s="98" t="s">
        <v>397</v>
      </c>
      <c r="AJ457" s="98" t="s">
        <v>397</v>
      </c>
      <c r="AK457" s="98" t="s">
        <v>397</v>
      </c>
      <c r="AL457" s="98" t="s">
        <v>397</v>
      </c>
      <c r="AM457" s="98" t="s">
        <v>397</v>
      </c>
      <c r="AN457" s="98" t="s">
        <v>397</v>
      </c>
      <c r="AO457" s="98" t="s">
        <v>397</v>
      </c>
      <c r="AP457" s="98" t="s">
        <v>397</v>
      </c>
      <c r="AQ457" s="98" t="s">
        <v>397</v>
      </c>
      <c r="AR457" s="98" t="s">
        <v>397</v>
      </c>
      <c r="AS457" s="98" t="s">
        <v>397</v>
      </c>
      <c r="AT457" s="98" t="s">
        <v>397</v>
      </c>
      <c r="AU457" s="98" t="s">
        <v>397</v>
      </c>
      <c r="AV457" s="98" t="s">
        <v>397</v>
      </c>
      <c r="AW457" s="98" t="s">
        <v>397</v>
      </c>
      <c r="AX457" s="98" t="s">
        <v>397</v>
      </c>
      <c r="AY457" s="98" t="s">
        <v>397</v>
      </c>
      <c r="AZ457" s="98" t="s">
        <v>397</v>
      </c>
      <c r="BA457" s="98" t="s">
        <v>397</v>
      </c>
      <c r="BB457" s="98" t="s">
        <v>397</v>
      </c>
      <c r="BC457" s="98" t="s">
        <v>397</v>
      </c>
      <c r="BD457" s="98" t="s">
        <v>397</v>
      </c>
      <c r="BE457" s="98" t="s">
        <v>397</v>
      </c>
      <c r="BF457" s="98" t="s">
        <v>397</v>
      </c>
      <c r="BG457" s="98" t="s">
        <v>397</v>
      </c>
      <c r="BH457" s="98" t="s">
        <v>397</v>
      </c>
      <c r="BI457" s="98" t="s">
        <v>397</v>
      </c>
      <c r="BJ457" s="98" t="s">
        <v>397</v>
      </c>
      <c r="BK457" s="98" t="s">
        <v>397</v>
      </c>
      <c r="BL457" s="98" t="s">
        <v>397</v>
      </c>
      <c r="BM457" s="98" t="s">
        <v>397</v>
      </c>
      <c r="BN457" s="98" t="s">
        <v>397</v>
      </c>
      <c r="BO457" s="98" t="s">
        <v>397</v>
      </c>
      <c r="BP457" s="98" t="s">
        <v>397</v>
      </c>
      <c r="BQ457" s="98" t="s">
        <v>397</v>
      </c>
      <c r="BR457" s="98" t="s">
        <v>397</v>
      </c>
      <c r="BS457" s="98" t="s">
        <v>397</v>
      </c>
      <c r="BT457" s="98" t="s">
        <v>397</v>
      </c>
      <c r="BU457" s="98" t="s">
        <v>397</v>
      </c>
      <c r="BV457" s="98" t="s">
        <v>397</v>
      </c>
      <c r="BW457" s="98" t="s">
        <v>397</v>
      </c>
      <c r="BX457" s="98" t="s">
        <v>397</v>
      </c>
      <c r="BY457" s="98" t="s">
        <v>397</v>
      </c>
      <c r="BZ457" s="98" t="s">
        <v>397</v>
      </c>
      <c r="CA457" s="98"/>
      <c r="CB457" s="98"/>
      <c r="CC457" s="98"/>
      <c r="CD457" s="98"/>
      <c r="CE457" s="98"/>
      <c r="CF457" s="98"/>
      <c r="CG457" s="98"/>
      <c r="CH457" s="98"/>
      <c r="CI457" s="98"/>
      <c r="CJ457" s="98"/>
      <c r="CK457" s="98"/>
      <c r="CL457" s="98"/>
      <c r="CM457" s="98"/>
      <c r="CN457" s="98"/>
      <c r="CO457" s="98"/>
      <c r="CP457" s="98"/>
      <c r="CQ457" s="98"/>
      <c r="CR457" s="98"/>
      <c r="CS457" s="98"/>
      <c r="CT457" s="98"/>
      <c r="CU457" s="98"/>
      <c r="CV457" s="98"/>
      <c r="CW457" s="98"/>
      <c r="CX457" s="98"/>
      <c r="CY457" s="98"/>
      <c r="CZ457" s="98"/>
      <c r="DA457" s="98"/>
      <c r="DB457" s="98"/>
      <c r="DV457" s="368"/>
      <c r="DW457" s="368"/>
      <c r="DX457" s="368"/>
      <c r="DY457" s="368"/>
      <c r="DZ457" s="368"/>
      <c r="EA457" s="368"/>
      <c r="EB457" s="368"/>
      <c r="EC457" s="368"/>
      <c r="ED457" s="368"/>
      <c r="EE457" s="368"/>
      <c r="EF457" s="368"/>
      <c r="EG457" s="368"/>
      <c r="EH457" s="368"/>
      <c r="EI457" s="368"/>
      <c r="EJ457" s="368"/>
      <c r="EK457" s="368"/>
      <c r="EL457" s="368"/>
      <c r="EM457" s="368"/>
      <c r="EN457" s="368"/>
      <c r="EO457" s="368"/>
      <c r="EP457" s="368"/>
      <c r="EQ457" s="368"/>
      <c r="ER457" s="368"/>
      <c r="ES457" s="368"/>
      <c r="ET457" s="368"/>
      <c r="EU457" s="368"/>
      <c r="EV457" s="368"/>
      <c r="EW457" s="368"/>
      <c r="EX457" s="368"/>
      <c r="EY457" s="368"/>
      <c r="EZ457" s="368"/>
      <c r="FA457" s="368"/>
      <c r="FB457" s="368"/>
      <c r="FC457" s="368"/>
      <c r="FD457" s="368"/>
      <c r="FE457" s="368"/>
      <c r="FF457" s="368"/>
      <c r="FG457" s="368"/>
      <c r="FH457" s="368"/>
      <c r="FI457" s="368"/>
      <c r="FJ457" s="368"/>
      <c r="FK457" s="368"/>
      <c r="FL457" s="368"/>
      <c r="FM457" s="368"/>
      <c r="FN457" s="368"/>
      <c r="FO457" s="368"/>
      <c r="FP457" s="368"/>
      <c r="FQ457" s="368"/>
      <c r="FR457" s="368"/>
      <c r="FS457" s="368"/>
      <c r="FT457" s="368"/>
      <c r="FU457" s="368"/>
      <c r="FV457" s="368"/>
      <c r="FW457" s="368"/>
      <c r="FX457" s="368"/>
      <c r="FY457" s="368"/>
      <c r="FZ457" s="368"/>
      <c r="GA457" s="368"/>
      <c r="GB457" s="368"/>
      <c r="GC457" s="368"/>
      <c r="GD457" s="368"/>
      <c r="GE457" s="368"/>
      <c r="GF457" s="368"/>
      <c r="GG457" s="368"/>
      <c r="GH457" s="368"/>
      <c r="GI457" s="368"/>
      <c r="GJ457" s="368"/>
      <c r="GK457" s="368"/>
      <c r="GL457" s="368"/>
      <c r="GM457" s="368"/>
      <c r="GN457" s="368"/>
      <c r="GO457" s="368"/>
      <c r="GP457" s="368"/>
      <c r="GQ457" s="368"/>
      <c r="GR457" s="368"/>
      <c r="GS457" s="368"/>
      <c r="GT457" s="368"/>
      <c r="GU457" s="368"/>
      <c r="GV457" s="368"/>
      <c r="GW457" s="368"/>
      <c r="GX457" s="368"/>
      <c r="GY457" s="368"/>
      <c r="GZ457" s="368"/>
      <c r="HA457" s="368"/>
      <c r="HB457" s="368"/>
      <c r="HC457" s="368"/>
      <c r="HD457" s="368"/>
      <c r="HE457" s="368"/>
      <c r="HF457" s="368"/>
      <c r="HG457" s="368"/>
      <c r="HH457" s="368"/>
      <c r="HI457" s="368"/>
      <c r="HJ457" s="368"/>
      <c r="HK457" s="368"/>
      <c r="HL457" s="368"/>
      <c r="HM457" s="368"/>
      <c r="HN457" s="368"/>
      <c r="HO457" s="368"/>
      <c r="HP457" s="368"/>
      <c r="HQ457" s="368"/>
      <c r="HR457" s="368"/>
      <c r="HS457" s="368"/>
      <c r="HT457" s="368"/>
      <c r="HU457" s="368"/>
      <c r="HV457" s="368"/>
      <c r="HW457" s="368"/>
      <c r="HX457" s="368"/>
      <c r="HY457" s="368"/>
      <c r="HZ457" s="368"/>
      <c r="IA457" s="368"/>
      <c r="IB457" s="368"/>
      <c r="IC457" s="368"/>
      <c r="ID457" s="368"/>
      <c r="IE457" s="368"/>
      <c r="IF457" s="368"/>
      <c r="IG457" s="368"/>
      <c r="IH457" s="368"/>
      <c r="II457" s="368"/>
      <c r="IJ457" s="368"/>
      <c r="IK457" s="368"/>
      <c r="IL457" s="368"/>
      <c r="IM457" s="368"/>
      <c r="IN457" s="368"/>
      <c r="IO457" s="368"/>
      <c r="IP457" s="368"/>
      <c r="IQ457" s="368"/>
      <c r="IR457" s="368"/>
      <c r="IS457" s="368"/>
      <c r="IT457" s="368"/>
      <c r="IU457" s="368"/>
      <c r="IV457" s="368"/>
      <c r="IW457" s="368"/>
      <c r="IX457" s="368"/>
      <c r="IY457" s="368"/>
      <c r="IZ457" s="368"/>
      <c r="JA457" s="368"/>
      <c r="JB457" s="368"/>
      <c r="JC457" s="368"/>
      <c r="JD457" s="368"/>
      <c r="JE457" s="368"/>
      <c r="JF457" s="368"/>
      <c r="JG457" s="368"/>
      <c r="JH457" s="368"/>
      <c r="JI457" s="368"/>
      <c r="JJ457" s="368"/>
      <c r="JK457" s="368"/>
      <c r="JL457" s="368"/>
      <c r="JM457" s="368"/>
      <c r="JN457" s="368"/>
      <c r="JO457" s="368"/>
      <c r="JP457" s="368"/>
      <c r="JQ457" s="368"/>
      <c r="JR457" s="368"/>
      <c r="JS457" s="368"/>
      <c r="JT457" s="368"/>
      <c r="JU457" s="368"/>
      <c r="JV457" s="368"/>
      <c r="JW457" s="368"/>
      <c r="JX457" s="368"/>
      <c r="JY457" s="368"/>
      <c r="JZ457" s="368"/>
      <c r="KA457" s="368"/>
      <c r="KB457" s="368"/>
      <c r="KC457" s="368"/>
      <c r="KD457" s="368"/>
      <c r="KE457" s="368"/>
      <c r="KF457" s="368"/>
      <c r="KG457" s="368"/>
      <c r="KH457" s="368"/>
      <c r="KI457" s="368"/>
      <c r="KJ457" s="368"/>
      <c r="KK457" s="368"/>
      <c r="KL457" s="368"/>
      <c r="KM457" s="368"/>
      <c r="KN457" s="368"/>
      <c r="KO457" s="368"/>
      <c r="KP457" s="368"/>
      <c r="KQ457" s="368"/>
      <c r="KR457" s="368"/>
      <c r="KS457" s="368"/>
      <c r="KT457" s="368"/>
      <c r="KU457" s="368"/>
      <c r="KV457" s="368"/>
      <c r="KW457" s="368"/>
      <c r="KX457" s="368"/>
      <c r="LH457" s="368"/>
      <c r="LI457" s="368"/>
      <c r="LJ457" s="368"/>
      <c r="LK457" s="368"/>
      <c r="LL457" s="368"/>
      <c r="LM457" s="368"/>
      <c r="LN457" s="368"/>
      <c r="LO457" s="368"/>
      <c r="LP457" s="368"/>
      <c r="LQ457" s="368"/>
      <c r="LR457" s="368"/>
      <c r="LS457" s="368"/>
      <c r="LT457" s="368"/>
      <c r="LU457" s="368"/>
      <c r="LV457" s="368"/>
      <c r="LW457" s="368"/>
      <c r="LX457" s="368"/>
      <c r="LY457" s="368"/>
      <c r="LZ457" s="368"/>
      <c r="MA457" s="368"/>
      <c r="MB457" s="368"/>
      <c r="MC457" s="368"/>
      <c r="MD457" s="368"/>
      <c r="ME457" s="368"/>
      <c r="MF457" s="368"/>
      <c r="MG457" s="368"/>
      <c r="MH457" s="368"/>
      <c r="MI457" s="368"/>
      <c r="MJ457" s="368"/>
      <c r="MK457" s="368"/>
      <c r="ML457" s="368"/>
      <c r="MM457" s="368"/>
      <c r="MN457" s="368"/>
      <c r="MO457" s="368"/>
      <c r="MP457" s="368"/>
      <c r="MQ457" s="368"/>
      <c r="MR457" s="368"/>
      <c r="MS457" s="368"/>
      <c r="MT457" s="368"/>
      <c r="MU457" s="368"/>
      <c r="MV457" s="368"/>
      <c r="MW457" s="368"/>
      <c r="MX457" s="368"/>
      <c r="MY457" s="368"/>
      <c r="MZ457" s="368"/>
      <c r="NA457" s="368"/>
      <c r="NB457" s="368"/>
      <c r="NC457" s="368"/>
      <c r="ND457" s="368"/>
      <c r="NE457" s="368"/>
      <c r="NF457" s="368"/>
      <c r="NG457" s="368"/>
      <c r="NH457" s="368"/>
      <c r="NI457" s="368"/>
      <c r="NJ457" s="368"/>
      <c r="NK457" s="368"/>
      <c r="NL457" s="368"/>
      <c r="NM457" s="368"/>
      <c r="NN457" s="368"/>
      <c r="NO457" s="368"/>
      <c r="NP457" s="368"/>
      <c r="NQ457" s="368"/>
      <c r="NR457" s="368"/>
      <c r="NS457" s="368"/>
      <c r="NT457" s="368"/>
      <c r="NU457" s="368"/>
      <c r="NV457" s="368"/>
      <c r="NW457" s="368"/>
      <c r="NX457" s="368"/>
      <c r="NY457" s="368"/>
      <c r="NZ457" s="368"/>
      <c r="OA457" s="368"/>
      <c r="OB457" s="368"/>
      <c r="OC457" s="368"/>
      <c r="OD457" s="368"/>
      <c r="OE457" s="368"/>
      <c r="OF457" s="368"/>
      <c r="OG457" s="368"/>
      <c r="OH457" s="368"/>
      <c r="OI457" s="368"/>
      <c r="OJ457" s="368"/>
      <c r="OK457" s="368"/>
      <c r="OL457" s="368"/>
      <c r="OM457" s="368"/>
      <c r="ON457" s="368"/>
      <c r="OO457" s="368"/>
      <c r="OP457" s="368"/>
      <c r="OQ457" s="368"/>
      <c r="OR457" s="368"/>
      <c r="OS457" s="368"/>
      <c r="OT457" s="368"/>
      <c r="OU457" s="368"/>
      <c r="OV457" s="368"/>
      <c r="OW457" s="368"/>
      <c r="OX457" s="368"/>
      <c r="OY457" s="368"/>
      <c r="OZ457" s="368"/>
      <c r="PA457" s="368"/>
      <c r="PB457" s="368"/>
      <c r="PC457" s="368"/>
      <c r="PD457" s="368"/>
      <c r="PE457" s="368"/>
      <c r="PF457" s="368"/>
      <c r="PG457" s="368"/>
      <c r="PH457" s="368"/>
      <c r="PI457" s="368"/>
      <c r="PJ457" s="368"/>
      <c r="PK457" s="368"/>
      <c r="PL457" s="368"/>
      <c r="PM457" s="368"/>
      <c r="PN457" s="368"/>
      <c r="PO457" s="368"/>
      <c r="PP457" s="368"/>
      <c r="PQ457" s="368"/>
      <c r="PR457" s="368"/>
      <c r="PS457" s="368"/>
      <c r="PT457" s="368"/>
      <c r="PU457" s="368"/>
      <c r="PV457" s="368"/>
      <c r="PW457" s="368"/>
      <c r="PX457" s="368"/>
      <c r="PY457" s="368"/>
      <c r="PZ457" s="368"/>
      <c r="QA457" s="368"/>
      <c r="QB457" s="368"/>
      <c r="QC457" s="368"/>
      <c r="QD457" s="368"/>
      <c r="QE457" s="368"/>
      <c r="QF457" s="368"/>
      <c r="QG457" s="368"/>
      <c r="QH457" s="368"/>
      <c r="QI457" s="368"/>
      <c r="QJ457" s="368"/>
      <c r="QK457" s="368"/>
      <c r="QL457" s="368"/>
      <c r="QM457" s="368"/>
      <c r="QN457" s="368"/>
      <c r="QO457" s="368"/>
      <c r="QP457" s="368"/>
      <c r="QQ457" s="368"/>
      <c r="QR457" s="368"/>
      <c r="QS457" s="368"/>
      <c r="QT457" s="368"/>
      <c r="QU457" s="368"/>
      <c r="QV457" s="368"/>
      <c r="QW457" s="368"/>
      <c r="QX457" s="368"/>
      <c r="QY457" s="368"/>
      <c r="QZ457" s="368"/>
      <c r="RA457" s="368"/>
      <c r="RB457" s="368"/>
      <c r="RC457" s="368"/>
      <c r="RD457" s="368"/>
      <c r="RE457" s="368"/>
      <c r="RF457" s="368"/>
      <c r="RG457" s="368"/>
      <c r="RH457" s="368"/>
      <c r="RI457" s="368"/>
      <c r="RJ457" s="368"/>
      <c r="RK457" s="368"/>
      <c r="RL457" s="368"/>
      <c r="RM457" s="368"/>
      <c r="RN457" s="368"/>
      <c r="RO457" s="368"/>
      <c r="RP457" s="368"/>
      <c r="RQ457" s="368"/>
      <c r="RR457" s="368"/>
      <c r="RS457" s="368"/>
      <c r="RT457" s="368"/>
      <c r="RU457" s="368"/>
      <c r="RV457" s="368"/>
      <c r="RW457" s="368"/>
      <c r="RX457" s="368"/>
      <c r="RY457" s="368"/>
      <c r="RZ457" s="368"/>
      <c r="SA457" s="368"/>
      <c r="SB457" s="368"/>
      <c r="SC457" s="368"/>
      <c r="SD457" s="368"/>
      <c r="SE457" s="368"/>
      <c r="SF457" s="368"/>
      <c r="SG457" s="368"/>
    </row>
    <row r="458" spans="1:501">
      <c r="A458" s="368"/>
      <c r="B458" s="368"/>
      <c r="C458" s="368"/>
      <c r="D458" s="368"/>
      <c r="E458" s="368"/>
      <c r="F458" s="368"/>
      <c r="G458" s="368"/>
      <c r="H458" s="368"/>
      <c r="I458" s="368"/>
      <c r="J458" s="368"/>
      <c r="K458" s="368"/>
      <c r="L458" s="368"/>
      <c r="M458" s="368"/>
      <c r="N458" s="368"/>
      <c r="O458" s="385"/>
      <c r="P458" s="368"/>
      <c r="Q458" s="368"/>
      <c r="R458" s="368"/>
      <c r="S458" s="368"/>
      <c r="T458" s="368"/>
      <c r="U458" s="368"/>
      <c r="V458" s="368"/>
      <c r="W458" s="368"/>
      <c r="X458" s="368"/>
      <c r="Y458" s="368"/>
      <c r="Z458" s="368"/>
      <c r="AA458" s="368"/>
      <c r="AB458" s="368"/>
      <c r="AC458" s="368"/>
      <c r="AD458" s="368"/>
      <c r="AE458" s="368"/>
      <c r="AF458" s="368"/>
      <c r="AG458" s="368"/>
      <c r="AH458" s="98" t="s">
        <v>397</v>
      </c>
      <c r="AI458" s="98" t="s">
        <v>397</v>
      </c>
      <c r="AJ458" s="98" t="s">
        <v>397</v>
      </c>
      <c r="AK458" s="98" t="s">
        <v>397</v>
      </c>
      <c r="AL458" s="98" t="s">
        <v>397</v>
      </c>
      <c r="AM458" s="98" t="s">
        <v>397</v>
      </c>
      <c r="AN458" s="98" t="s">
        <v>397</v>
      </c>
      <c r="AO458" s="98" t="s">
        <v>397</v>
      </c>
      <c r="AP458" s="98" t="s">
        <v>397</v>
      </c>
      <c r="AQ458" s="98" t="s">
        <v>397</v>
      </c>
      <c r="AR458" s="98" t="s">
        <v>397</v>
      </c>
      <c r="AS458" s="98" t="s">
        <v>397</v>
      </c>
      <c r="AT458" s="98" t="s">
        <v>397</v>
      </c>
      <c r="AU458" s="98" t="s">
        <v>397</v>
      </c>
      <c r="AV458" s="98" t="s">
        <v>397</v>
      </c>
      <c r="AW458" s="98" t="s">
        <v>397</v>
      </c>
      <c r="AX458" s="98" t="s">
        <v>397</v>
      </c>
      <c r="AY458" s="98" t="s">
        <v>397</v>
      </c>
      <c r="AZ458" s="98" t="s">
        <v>397</v>
      </c>
      <c r="BA458" s="98" t="s">
        <v>397</v>
      </c>
      <c r="BB458" s="98" t="s">
        <v>397</v>
      </c>
      <c r="BC458" s="98" t="s">
        <v>397</v>
      </c>
      <c r="BD458" s="98" t="s">
        <v>397</v>
      </c>
      <c r="BE458" s="98" t="s">
        <v>397</v>
      </c>
      <c r="BF458" s="98" t="s">
        <v>397</v>
      </c>
      <c r="BG458" s="98" t="s">
        <v>397</v>
      </c>
      <c r="BH458" s="98" t="s">
        <v>397</v>
      </c>
      <c r="BI458" s="98" t="s">
        <v>397</v>
      </c>
      <c r="BJ458" s="98" t="s">
        <v>397</v>
      </c>
      <c r="BK458" s="98" t="s">
        <v>397</v>
      </c>
      <c r="BL458" s="98" t="s">
        <v>397</v>
      </c>
      <c r="BM458" s="98" t="s">
        <v>397</v>
      </c>
      <c r="BN458" s="98" t="s">
        <v>397</v>
      </c>
      <c r="BO458" s="98" t="s">
        <v>397</v>
      </c>
      <c r="BP458" s="98" t="s">
        <v>397</v>
      </c>
      <c r="BQ458" s="98" t="s">
        <v>397</v>
      </c>
      <c r="BR458" s="98" t="s">
        <v>397</v>
      </c>
      <c r="BS458" s="98" t="s">
        <v>397</v>
      </c>
      <c r="BT458" s="98" t="s">
        <v>397</v>
      </c>
      <c r="BU458" s="98" t="s">
        <v>397</v>
      </c>
      <c r="BV458" s="98" t="s">
        <v>397</v>
      </c>
      <c r="BW458" s="98" t="s">
        <v>397</v>
      </c>
      <c r="BX458" s="98" t="s">
        <v>397</v>
      </c>
      <c r="BY458" s="98" t="s">
        <v>397</v>
      </c>
      <c r="BZ458" s="98" t="s">
        <v>397</v>
      </c>
      <c r="CA458" s="98"/>
      <c r="CB458" s="98"/>
      <c r="CC458" s="98"/>
      <c r="CD458" s="98"/>
      <c r="CE458" s="98"/>
      <c r="CF458" s="98"/>
      <c r="CG458" s="98"/>
      <c r="CH458" s="98"/>
      <c r="CI458" s="98"/>
      <c r="CJ458" s="98"/>
      <c r="CK458" s="98"/>
      <c r="CL458" s="98"/>
      <c r="CM458" s="98"/>
      <c r="CN458" s="98"/>
      <c r="CO458" s="98"/>
      <c r="CP458" s="98"/>
      <c r="CQ458" s="98"/>
      <c r="CR458" s="98"/>
      <c r="CS458" s="98"/>
      <c r="CT458" s="98"/>
      <c r="CU458" s="98"/>
      <c r="CV458" s="98"/>
      <c r="CW458" s="98"/>
      <c r="CX458" s="98"/>
      <c r="CY458" s="98"/>
      <c r="CZ458" s="98"/>
      <c r="DA458" s="98"/>
      <c r="DB458" s="98"/>
      <c r="DV458" s="368"/>
      <c r="DW458" s="368"/>
      <c r="DX458" s="368"/>
      <c r="DY458" s="368"/>
      <c r="DZ458" s="368"/>
      <c r="EA458" s="368"/>
      <c r="EB458" s="368"/>
      <c r="EC458" s="368"/>
      <c r="ED458" s="368"/>
      <c r="EE458" s="368"/>
      <c r="EF458" s="368"/>
      <c r="EG458" s="368"/>
      <c r="EH458" s="368"/>
      <c r="EI458" s="368"/>
      <c r="EJ458" s="368"/>
      <c r="EK458" s="368"/>
      <c r="EL458" s="368"/>
      <c r="EM458" s="368"/>
      <c r="EN458" s="368"/>
      <c r="EO458" s="368"/>
      <c r="EP458" s="368"/>
      <c r="EQ458" s="368"/>
      <c r="ER458" s="368"/>
      <c r="ES458" s="368"/>
      <c r="ET458" s="368"/>
      <c r="EU458" s="368"/>
      <c r="EV458" s="368"/>
      <c r="EW458" s="368"/>
      <c r="EX458" s="368"/>
      <c r="EY458" s="368"/>
      <c r="EZ458" s="368"/>
      <c r="FA458" s="368"/>
      <c r="FB458" s="368"/>
      <c r="FC458" s="368"/>
      <c r="FD458" s="368"/>
      <c r="FE458" s="368"/>
      <c r="FF458" s="368"/>
      <c r="FG458" s="368"/>
      <c r="FH458" s="368"/>
      <c r="FI458" s="368"/>
      <c r="FJ458" s="368"/>
      <c r="FK458" s="368"/>
      <c r="FL458" s="368"/>
      <c r="FM458" s="368"/>
      <c r="FN458" s="368"/>
      <c r="FO458" s="368"/>
      <c r="FP458" s="368"/>
      <c r="FQ458" s="368"/>
      <c r="FR458" s="368"/>
      <c r="FS458" s="368"/>
      <c r="FT458" s="368"/>
      <c r="FU458" s="368"/>
      <c r="FV458" s="368"/>
      <c r="FW458" s="368"/>
      <c r="FX458" s="368"/>
      <c r="FY458" s="368"/>
      <c r="FZ458" s="368"/>
      <c r="GA458" s="368"/>
      <c r="GB458" s="368"/>
      <c r="GC458" s="368"/>
      <c r="GD458" s="368"/>
      <c r="GE458" s="368"/>
      <c r="GF458" s="368"/>
      <c r="GG458" s="368"/>
      <c r="GH458" s="368"/>
      <c r="GI458" s="368"/>
      <c r="GJ458" s="368"/>
      <c r="GK458" s="368"/>
      <c r="GL458" s="368"/>
      <c r="GM458" s="368"/>
      <c r="GN458" s="368"/>
      <c r="GO458" s="368"/>
      <c r="GP458" s="368"/>
      <c r="GQ458" s="368"/>
      <c r="GR458" s="368"/>
      <c r="GS458" s="368"/>
      <c r="GT458" s="368"/>
      <c r="GU458" s="368"/>
      <c r="GV458" s="368"/>
      <c r="GW458" s="368"/>
      <c r="GX458" s="368"/>
      <c r="GY458" s="368"/>
      <c r="GZ458" s="368"/>
      <c r="HA458" s="368"/>
      <c r="HB458" s="368"/>
      <c r="HC458" s="368"/>
      <c r="HD458" s="368"/>
      <c r="HE458" s="368"/>
      <c r="HF458" s="368"/>
      <c r="HG458" s="368"/>
      <c r="HH458" s="368"/>
      <c r="HI458" s="368"/>
      <c r="HJ458" s="368"/>
      <c r="HK458" s="368"/>
      <c r="HL458" s="368"/>
      <c r="HM458" s="368"/>
      <c r="HN458" s="368"/>
      <c r="HO458" s="368"/>
      <c r="HP458" s="368"/>
      <c r="HQ458" s="368"/>
      <c r="HR458" s="368"/>
      <c r="HS458" s="368"/>
      <c r="HT458" s="368"/>
      <c r="HU458" s="368"/>
      <c r="HV458" s="368"/>
      <c r="HW458" s="368"/>
      <c r="HX458" s="368"/>
      <c r="HY458" s="368"/>
      <c r="HZ458" s="368"/>
      <c r="IA458" s="368"/>
      <c r="IB458" s="368"/>
      <c r="IC458" s="368"/>
      <c r="ID458" s="368"/>
      <c r="IE458" s="368"/>
      <c r="IF458" s="368"/>
      <c r="IG458" s="368"/>
      <c r="IH458" s="368"/>
      <c r="II458" s="368"/>
      <c r="IJ458" s="368"/>
      <c r="IK458" s="368"/>
      <c r="IL458" s="368"/>
      <c r="IM458" s="368"/>
      <c r="IN458" s="368"/>
      <c r="IO458" s="368"/>
      <c r="IP458" s="368"/>
      <c r="IQ458" s="368"/>
      <c r="IR458" s="368"/>
      <c r="IS458" s="368"/>
      <c r="IT458" s="368"/>
      <c r="IU458" s="368"/>
      <c r="IV458" s="368"/>
      <c r="IW458" s="368"/>
      <c r="IX458" s="368"/>
      <c r="IY458" s="368"/>
      <c r="IZ458" s="368"/>
      <c r="JA458" s="368"/>
      <c r="JB458" s="368"/>
      <c r="JC458" s="368"/>
      <c r="JD458" s="368"/>
      <c r="JE458" s="368"/>
      <c r="JF458" s="368"/>
      <c r="JG458" s="368"/>
      <c r="JH458" s="368"/>
      <c r="JI458" s="368"/>
      <c r="JJ458" s="368"/>
      <c r="JK458" s="368"/>
      <c r="JL458" s="368"/>
      <c r="JM458" s="368"/>
      <c r="JN458" s="368"/>
      <c r="JO458" s="368"/>
      <c r="JP458" s="368"/>
      <c r="JQ458" s="368"/>
      <c r="JR458" s="368"/>
      <c r="JS458" s="368"/>
      <c r="JT458" s="368"/>
      <c r="JU458" s="368"/>
      <c r="JV458" s="368"/>
      <c r="JW458" s="368"/>
      <c r="JX458" s="368"/>
      <c r="JY458" s="368"/>
      <c r="JZ458" s="368"/>
      <c r="KA458" s="368"/>
      <c r="KB458" s="368"/>
      <c r="KC458" s="368"/>
      <c r="KD458" s="368"/>
      <c r="KE458" s="368"/>
      <c r="KF458" s="368"/>
      <c r="KG458" s="368"/>
      <c r="KH458" s="368"/>
      <c r="KI458" s="368"/>
      <c r="KJ458" s="368"/>
      <c r="KK458" s="368"/>
      <c r="KL458" s="368"/>
      <c r="KM458" s="368"/>
      <c r="KN458" s="368"/>
      <c r="KO458" s="368"/>
      <c r="KP458" s="368"/>
      <c r="KQ458" s="368"/>
      <c r="KR458" s="368"/>
      <c r="KS458" s="368"/>
      <c r="KT458" s="368"/>
      <c r="KU458" s="368"/>
      <c r="KV458" s="368"/>
      <c r="KW458" s="368"/>
      <c r="KX458" s="368"/>
      <c r="LH458" s="368"/>
      <c r="LI458" s="368"/>
      <c r="LJ458" s="368"/>
      <c r="LK458" s="368"/>
      <c r="LL458" s="368"/>
      <c r="LM458" s="368"/>
      <c r="LN458" s="368"/>
      <c r="LO458" s="368"/>
      <c r="LP458" s="368"/>
      <c r="LQ458" s="368"/>
      <c r="LR458" s="368"/>
      <c r="LS458" s="368"/>
      <c r="LT458" s="368"/>
      <c r="LU458" s="368"/>
      <c r="LV458" s="368"/>
      <c r="LW458" s="368"/>
      <c r="LX458" s="368"/>
      <c r="LY458" s="368"/>
      <c r="LZ458" s="368"/>
      <c r="MA458" s="368"/>
      <c r="MB458" s="368"/>
      <c r="MC458" s="368"/>
      <c r="MD458" s="368"/>
      <c r="ME458" s="368"/>
      <c r="MF458" s="368"/>
      <c r="MG458" s="368"/>
      <c r="MH458" s="368"/>
      <c r="MI458" s="368"/>
      <c r="MJ458" s="368"/>
      <c r="MK458" s="368"/>
      <c r="ML458" s="368"/>
      <c r="MM458" s="368"/>
      <c r="MN458" s="368"/>
      <c r="MO458" s="368"/>
      <c r="MP458" s="368"/>
      <c r="MQ458" s="368"/>
      <c r="MR458" s="368"/>
      <c r="MS458" s="368"/>
      <c r="MT458" s="368"/>
      <c r="MU458" s="368"/>
      <c r="MV458" s="368"/>
      <c r="MW458" s="368"/>
      <c r="MX458" s="368"/>
      <c r="MY458" s="368"/>
      <c r="MZ458" s="368"/>
      <c r="NA458" s="368"/>
      <c r="NB458" s="368"/>
      <c r="NC458" s="368"/>
      <c r="ND458" s="368"/>
      <c r="NE458" s="368"/>
      <c r="NF458" s="368"/>
      <c r="NG458" s="368"/>
      <c r="NH458" s="368"/>
      <c r="NI458" s="368"/>
      <c r="NJ458" s="368"/>
      <c r="NK458" s="368"/>
      <c r="NL458" s="368"/>
      <c r="NM458" s="368"/>
      <c r="NN458" s="368"/>
      <c r="NO458" s="368"/>
      <c r="NP458" s="368"/>
      <c r="NQ458" s="368"/>
      <c r="NR458" s="368"/>
      <c r="NS458" s="368"/>
      <c r="NT458" s="368"/>
      <c r="NU458" s="368"/>
      <c r="NV458" s="368"/>
      <c r="NW458" s="368"/>
      <c r="NX458" s="368"/>
      <c r="NY458" s="368"/>
      <c r="NZ458" s="368"/>
      <c r="OA458" s="368"/>
      <c r="OB458" s="368"/>
      <c r="OC458" s="368"/>
      <c r="OD458" s="368"/>
      <c r="OE458" s="368"/>
      <c r="OF458" s="368"/>
      <c r="OG458" s="368"/>
      <c r="OH458" s="368"/>
      <c r="OI458" s="368"/>
      <c r="OJ458" s="368"/>
      <c r="OK458" s="368"/>
      <c r="OL458" s="368"/>
      <c r="OM458" s="368"/>
      <c r="ON458" s="368"/>
      <c r="OO458" s="368"/>
      <c r="OP458" s="368"/>
      <c r="OQ458" s="368"/>
      <c r="OR458" s="368"/>
      <c r="OS458" s="368"/>
      <c r="OT458" s="368"/>
      <c r="OU458" s="368"/>
      <c r="OV458" s="368"/>
      <c r="OW458" s="368"/>
      <c r="OX458" s="368"/>
      <c r="OY458" s="368"/>
      <c r="OZ458" s="368"/>
      <c r="PA458" s="368"/>
      <c r="PB458" s="368"/>
      <c r="PC458" s="368"/>
      <c r="PD458" s="368"/>
      <c r="PE458" s="368"/>
      <c r="PF458" s="368"/>
      <c r="PG458" s="368"/>
      <c r="PH458" s="368"/>
      <c r="PI458" s="368"/>
      <c r="PJ458" s="368"/>
      <c r="PK458" s="368"/>
      <c r="PL458" s="368"/>
      <c r="PM458" s="368"/>
      <c r="PN458" s="368"/>
      <c r="PO458" s="368"/>
      <c r="PP458" s="368"/>
      <c r="PQ458" s="368"/>
      <c r="PR458" s="368"/>
      <c r="PS458" s="368"/>
      <c r="PT458" s="368"/>
      <c r="PU458" s="368"/>
      <c r="PV458" s="368"/>
      <c r="PW458" s="368"/>
      <c r="PX458" s="368"/>
      <c r="PY458" s="368"/>
      <c r="PZ458" s="368"/>
      <c r="QA458" s="368"/>
      <c r="QB458" s="368"/>
      <c r="QC458" s="368"/>
      <c r="QD458" s="368"/>
      <c r="QE458" s="368"/>
      <c r="QF458" s="368"/>
      <c r="QG458" s="368"/>
      <c r="QH458" s="368"/>
      <c r="QI458" s="368"/>
      <c r="QJ458" s="368"/>
      <c r="QK458" s="368"/>
      <c r="QL458" s="368"/>
      <c r="QM458" s="368"/>
      <c r="QN458" s="368"/>
      <c r="QO458" s="368"/>
      <c r="QP458" s="368"/>
      <c r="QQ458" s="368"/>
      <c r="QR458" s="368"/>
      <c r="QS458" s="368"/>
      <c r="QT458" s="368"/>
      <c r="QU458" s="368"/>
      <c r="QV458" s="368"/>
      <c r="QW458" s="368"/>
      <c r="QX458" s="368"/>
      <c r="QY458" s="368"/>
      <c r="QZ458" s="368"/>
      <c r="RA458" s="368"/>
      <c r="RB458" s="368"/>
      <c r="RC458" s="368"/>
      <c r="RD458" s="368"/>
      <c r="RE458" s="368"/>
      <c r="RF458" s="368"/>
      <c r="RG458" s="368"/>
      <c r="RH458" s="368"/>
      <c r="RI458" s="368"/>
      <c r="RJ458" s="368"/>
      <c r="RK458" s="368"/>
      <c r="RL458" s="368"/>
      <c r="RM458" s="368"/>
      <c r="RN458" s="368"/>
      <c r="RO458" s="368"/>
      <c r="RP458" s="368"/>
      <c r="RQ458" s="368"/>
      <c r="RR458" s="368"/>
      <c r="RS458" s="368"/>
      <c r="RT458" s="368"/>
      <c r="RU458" s="368"/>
      <c r="RV458" s="368"/>
      <c r="RW458" s="368"/>
      <c r="RX458" s="368"/>
      <c r="RY458" s="368"/>
      <c r="RZ458" s="368"/>
      <c r="SA458" s="368"/>
      <c r="SB458" s="368"/>
      <c r="SC458" s="368"/>
      <c r="SD458" s="368"/>
      <c r="SE458" s="368"/>
      <c r="SF458" s="368"/>
      <c r="SG458" s="368"/>
    </row>
    <row r="459" spans="1:501">
      <c r="A459" s="368"/>
      <c r="B459" s="368"/>
      <c r="C459" s="368"/>
      <c r="D459" s="368"/>
      <c r="E459" s="368"/>
      <c r="F459" s="368"/>
      <c r="G459" s="368"/>
      <c r="H459" s="368"/>
      <c r="I459" s="368"/>
      <c r="J459" s="368"/>
      <c r="K459" s="368"/>
      <c r="L459" s="368"/>
      <c r="M459" s="368"/>
      <c r="N459" s="368"/>
      <c r="O459" s="385"/>
      <c r="P459" s="368"/>
      <c r="Q459" s="368"/>
      <c r="R459" s="368"/>
      <c r="S459" s="368"/>
      <c r="T459" s="368"/>
      <c r="U459" s="368"/>
      <c r="V459" s="368"/>
      <c r="W459" s="368"/>
      <c r="X459" s="368"/>
      <c r="Y459" s="368"/>
      <c r="Z459" s="368"/>
      <c r="AA459" s="368"/>
      <c r="AB459" s="368"/>
      <c r="AC459" s="368"/>
      <c r="AD459" s="368"/>
      <c r="AE459" s="368"/>
      <c r="AF459" s="368"/>
      <c r="AG459" s="368"/>
      <c r="AH459" s="98" t="s">
        <v>397</v>
      </c>
      <c r="AI459" s="98" t="s">
        <v>397</v>
      </c>
      <c r="AJ459" s="98" t="s">
        <v>397</v>
      </c>
      <c r="AK459" s="98" t="s">
        <v>397</v>
      </c>
      <c r="AL459" s="98" t="s">
        <v>397</v>
      </c>
      <c r="AM459" s="98" t="s">
        <v>397</v>
      </c>
      <c r="AN459" s="98" t="s">
        <v>397</v>
      </c>
      <c r="AO459" s="98" t="s">
        <v>397</v>
      </c>
      <c r="AP459" s="98" t="s">
        <v>397</v>
      </c>
      <c r="AQ459" s="98" t="s">
        <v>397</v>
      </c>
      <c r="AR459" s="98" t="s">
        <v>397</v>
      </c>
      <c r="AS459" s="98" t="s">
        <v>397</v>
      </c>
      <c r="AT459" s="98" t="s">
        <v>397</v>
      </c>
      <c r="AU459" s="98" t="s">
        <v>397</v>
      </c>
      <c r="AV459" s="98" t="s">
        <v>397</v>
      </c>
      <c r="AW459" s="98" t="s">
        <v>397</v>
      </c>
      <c r="AX459" s="98" t="s">
        <v>397</v>
      </c>
      <c r="AY459" s="98" t="s">
        <v>397</v>
      </c>
      <c r="AZ459" s="98" t="s">
        <v>397</v>
      </c>
      <c r="BA459" s="98" t="s">
        <v>397</v>
      </c>
      <c r="BB459" s="98" t="s">
        <v>397</v>
      </c>
      <c r="BC459" s="98" t="s">
        <v>397</v>
      </c>
      <c r="BD459" s="98" t="s">
        <v>397</v>
      </c>
      <c r="BE459" s="98" t="s">
        <v>397</v>
      </c>
      <c r="BF459" s="98" t="s">
        <v>397</v>
      </c>
      <c r="BG459" s="98" t="s">
        <v>397</v>
      </c>
      <c r="BH459" s="98" t="s">
        <v>397</v>
      </c>
      <c r="BI459" s="98" t="s">
        <v>397</v>
      </c>
      <c r="BJ459" s="98" t="s">
        <v>397</v>
      </c>
      <c r="BK459" s="98" t="s">
        <v>397</v>
      </c>
      <c r="BL459" s="98" t="s">
        <v>397</v>
      </c>
      <c r="BM459" s="98" t="s">
        <v>397</v>
      </c>
      <c r="BN459" s="98" t="s">
        <v>397</v>
      </c>
      <c r="BO459" s="98" t="s">
        <v>397</v>
      </c>
      <c r="BP459" s="98" t="s">
        <v>397</v>
      </c>
      <c r="BQ459" s="98" t="s">
        <v>397</v>
      </c>
      <c r="BR459" s="98" t="s">
        <v>397</v>
      </c>
      <c r="BS459" s="98" t="s">
        <v>397</v>
      </c>
      <c r="BT459" s="98" t="s">
        <v>397</v>
      </c>
      <c r="BU459" s="98" t="s">
        <v>397</v>
      </c>
      <c r="BV459" s="98" t="s">
        <v>397</v>
      </c>
      <c r="BW459" s="98" t="s">
        <v>397</v>
      </c>
      <c r="BX459" s="98" t="s">
        <v>397</v>
      </c>
      <c r="BY459" s="98" t="s">
        <v>397</v>
      </c>
      <c r="BZ459" s="98" t="s">
        <v>397</v>
      </c>
      <c r="CA459" s="98"/>
      <c r="CB459" s="98"/>
      <c r="CC459" s="98"/>
      <c r="CD459" s="98"/>
      <c r="CE459" s="98"/>
      <c r="CF459" s="98"/>
      <c r="CG459" s="98"/>
      <c r="CH459" s="98"/>
      <c r="CI459" s="98"/>
      <c r="CJ459" s="98"/>
      <c r="CK459" s="98"/>
      <c r="CL459" s="98"/>
      <c r="CM459" s="98"/>
      <c r="CN459" s="98"/>
      <c r="CO459" s="98"/>
      <c r="CP459" s="98"/>
      <c r="CQ459" s="98"/>
      <c r="CR459" s="98"/>
      <c r="CS459" s="98"/>
      <c r="CT459" s="98"/>
      <c r="CU459" s="98"/>
      <c r="CV459" s="98"/>
      <c r="CW459" s="98"/>
      <c r="CX459" s="98"/>
      <c r="CY459" s="98"/>
      <c r="CZ459" s="98"/>
      <c r="DA459" s="98"/>
      <c r="DB459" s="98"/>
      <c r="DV459" s="368"/>
      <c r="DW459" s="368"/>
      <c r="DX459" s="368"/>
      <c r="DY459" s="368"/>
      <c r="DZ459" s="368"/>
      <c r="EA459" s="368"/>
      <c r="EB459" s="368"/>
      <c r="EC459" s="368"/>
      <c r="ED459" s="368"/>
      <c r="EE459" s="368"/>
      <c r="EF459" s="368"/>
      <c r="EG459" s="368"/>
      <c r="EH459" s="368"/>
      <c r="EI459" s="368"/>
      <c r="EJ459" s="368"/>
      <c r="EK459" s="368"/>
      <c r="EL459" s="368"/>
      <c r="EM459" s="368"/>
      <c r="EN459" s="368"/>
      <c r="EO459" s="368"/>
      <c r="EP459" s="368"/>
      <c r="EQ459" s="368"/>
      <c r="ER459" s="368"/>
      <c r="ES459" s="368"/>
      <c r="ET459" s="368"/>
      <c r="EU459" s="368"/>
      <c r="EV459" s="368"/>
      <c r="EW459" s="368"/>
      <c r="EX459" s="368"/>
      <c r="EY459" s="368"/>
      <c r="EZ459" s="368"/>
      <c r="FA459" s="368"/>
      <c r="FB459" s="368"/>
      <c r="FC459" s="368"/>
      <c r="FD459" s="368"/>
      <c r="FE459" s="368"/>
      <c r="FF459" s="368"/>
      <c r="FG459" s="368"/>
      <c r="FH459" s="368"/>
      <c r="FI459" s="368"/>
      <c r="FJ459" s="368"/>
      <c r="FK459" s="368"/>
      <c r="FL459" s="368"/>
      <c r="FM459" s="368"/>
      <c r="FN459" s="368"/>
      <c r="FO459" s="368"/>
      <c r="FP459" s="368"/>
      <c r="FQ459" s="368"/>
      <c r="FR459" s="368"/>
      <c r="FS459" s="368"/>
      <c r="FT459" s="368"/>
      <c r="FU459" s="368"/>
      <c r="FV459" s="368"/>
      <c r="FW459" s="368"/>
      <c r="FX459" s="368"/>
      <c r="FY459" s="368"/>
      <c r="FZ459" s="368"/>
      <c r="GA459" s="368"/>
      <c r="GB459" s="368"/>
      <c r="GC459" s="368"/>
      <c r="GD459" s="368"/>
      <c r="GE459" s="368"/>
      <c r="GF459" s="368"/>
      <c r="GG459" s="368"/>
      <c r="GH459" s="368"/>
      <c r="GI459" s="368"/>
      <c r="GJ459" s="368"/>
      <c r="GK459" s="368"/>
      <c r="GL459" s="368"/>
      <c r="GM459" s="368"/>
      <c r="GN459" s="368"/>
      <c r="GO459" s="368"/>
      <c r="GP459" s="368"/>
      <c r="GQ459" s="368"/>
      <c r="GR459" s="368"/>
      <c r="GS459" s="368"/>
      <c r="GT459" s="368"/>
      <c r="GU459" s="368"/>
      <c r="GV459" s="368"/>
      <c r="GW459" s="368"/>
      <c r="GX459" s="368"/>
      <c r="GY459" s="368"/>
      <c r="GZ459" s="368"/>
      <c r="HA459" s="368"/>
      <c r="HB459" s="368"/>
      <c r="HC459" s="368"/>
      <c r="HD459" s="368"/>
      <c r="HE459" s="368"/>
      <c r="HF459" s="368"/>
      <c r="HG459" s="368"/>
      <c r="HH459" s="368"/>
      <c r="HI459" s="368"/>
      <c r="HJ459" s="368"/>
      <c r="HK459" s="368"/>
      <c r="HL459" s="368"/>
      <c r="HM459" s="368"/>
      <c r="HN459" s="368"/>
      <c r="HO459" s="368"/>
      <c r="HP459" s="368"/>
      <c r="HQ459" s="368"/>
      <c r="HR459" s="368"/>
      <c r="HS459" s="368"/>
      <c r="HT459" s="368"/>
      <c r="HU459" s="368"/>
      <c r="HV459" s="368"/>
      <c r="HW459" s="368"/>
      <c r="HX459" s="368"/>
      <c r="HY459" s="368"/>
      <c r="HZ459" s="368"/>
      <c r="IA459" s="368"/>
      <c r="IB459" s="368"/>
      <c r="IC459" s="368"/>
      <c r="ID459" s="368"/>
      <c r="IE459" s="368"/>
      <c r="IF459" s="368"/>
      <c r="IG459" s="368"/>
      <c r="IH459" s="368"/>
      <c r="II459" s="368"/>
      <c r="IJ459" s="368"/>
      <c r="IK459" s="368"/>
      <c r="IL459" s="368"/>
      <c r="IM459" s="368"/>
      <c r="IN459" s="368"/>
      <c r="IO459" s="368"/>
      <c r="IP459" s="368"/>
      <c r="IQ459" s="368"/>
      <c r="IR459" s="368"/>
      <c r="IS459" s="368"/>
      <c r="IT459" s="368"/>
      <c r="IU459" s="368"/>
      <c r="IV459" s="368"/>
      <c r="IW459" s="368"/>
      <c r="IX459" s="368"/>
      <c r="IY459" s="368"/>
      <c r="IZ459" s="368"/>
      <c r="JA459" s="368"/>
      <c r="JB459" s="368"/>
      <c r="JC459" s="368"/>
      <c r="JD459" s="368"/>
      <c r="JE459" s="368"/>
      <c r="JF459" s="368"/>
      <c r="JG459" s="368"/>
      <c r="JH459" s="368"/>
      <c r="JI459" s="368"/>
      <c r="JJ459" s="368"/>
      <c r="JK459" s="368"/>
      <c r="JL459" s="368"/>
      <c r="JM459" s="368"/>
      <c r="JN459" s="368"/>
      <c r="JO459" s="368"/>
      <c r="JP459" s="368"/>
      <c r="JQ459" s="368"/>
      <c r="JR459" s="368"/>
      <c r="JS459" s="368"/>
      <c r="JT459" s="368"/>
      <c r="JU459" s="368"/>
      <c r="JV459" s="368"/>
      <c r="JW459" s="368"/>
      <c r="JX459" s="368"/>
      <c r="JY459" s="368"/>
      <c r="JZ459" s="368"/>
      <c r="KA459" s="368"/>
      <c r="KB459" s="368"/>
      <c r="KC459" s="368"/>
      <c r="KD459" s="368"/>
      <c r="KE459" s="368"/>
      <c r="KF459" s="368"/>
      <c r="KG459" s="368"/>
      <c r="KH459" s="368"/>
      <c r="KI459" s="368"/>
      <c r="KJ459" s="368"/>
      <c r="KK459" s="368"/>
      <c r="KL459" s="368"/>
      <c r="KM459" s="368"/>
      <c r="KN459" s="368"/>
      <c r="KO459" s="368"/>
      <c r="KP459" s="368"/>
      <c r="KQ459" s="368"/>
      <c r="KR459" s="368"/>
      <c r="KS459" s="368"/>
      <c r="KT459" s="368"/>
      <c r="KU459" s="368"/>
      <c r="KV459" s="368"/>
      <c r="KW459" s="368"/>
      <c r="KX459" s="368"/>
      <c r="LH459" s="368"/>
      <c r="LI459" s="368"/>
      <c r="LJ459" s="368"/>
      <c r="LK459" s="368"/>
      <c r="LL459" s="368"/>
      <c r="LM459" s="368"/>
      <c r="LN459" s="368"/>
      <c r="LO459" s="368"/>
      <c r="LP459" s="368"/>
      <c r="LQ459" s="368"/>
      <c r="LR459" s="368"/>
      <c r="LS459" s="368"/>
      <c r="LT459" s="368"/>
      <c r="LU459" s="368"/>
      <c r="LV459" s="368"/>
      <c r="LW459" s="368"/>
      <c r="LX459" s="368"/>
      <c r="LY459" s="368"/>
      <c r="LZ459" s="368"/>
      <c r="MA459" s="368"/>
      <c r="MB459" s="368"/>
      <c r="MC459" s="368"/>
      <c r="MD459" s="368"/>
      <c r="ME459" s="368"/>
      <c r="MF459" s="368"/>
      <c r="MG459" s="368"/>
      <c r="MH459" s="368"/>
      <c r="MI459" s="368"/>
      <c r="MJ459" s="368"/>
      <c r="MK459" s="368"/>
      <c r="ML459" s="368"/>
      <c r="MM459" s="368"/>
      <c r="MN459" s="368"/>
      <c r="MO459" s="368"/>
      <c r="MP459" s="368"/>
      <c r="MQ459" s="368"/>
      <c r="MR459" s="368"/>
      <c r="MS459" s="368"/>
      <c r="MT459" s="368"/>
      <c r="MU459" s="368"/>
      <c r="MV459" s="368"/>
      <c r="MW459" s="368"/>
      <c r="MX459" s="368"/>
      <c r="MY459" s="368"/>
      <c r="MZ459" s="368"/>
      <c r="NA459" s="368"/>
      <c r="NB459" s="368"/>
      <c r="NC459" s="368"/>
      <c r="ND459" s="368"/>
      <c r="NE459" s="368"/>
      <c r="NF459" s="368"/>
      <c r="NG459" s="368"/>
      <c r="NH459" s="368"/>
      <c r="NI459" s="368"/>
      <c r="NJ459" s="368"/>
      <c r="NK459" s="368"/>
      <c r="NL459" s="368"/>
      <c r="NM459" s="368"/>
      <c r="NN459" s="368"/>
      <c r="NO459" s="368"/>
      <c r="NP459" s="368"/>
      <c r="NQ459" s="368"/>
      <c r="NR459" s="368"/>
      <c r="NS459" s="368"/>
      <c r="NT459" s="368"/>
      <c r="NU459" s="368"/>
      <c r="NV459" s="368"/>
      <c r="NW459" s="368"/>
      <c r="NX459" s="368"/>
      <c r="NY459" s="368"/>
      <c r="NZ459" s="368"/>
      <c r="OA459" s="368"/>
      <c r="OB459" s="368"/>
      <c r="OC459" s="368"/>
      <c r="OD459" s="368"/>
      <c r="OE459" s="368"/>
      <c r="OF459" s="368"/>
      <c r="OG459" s="368"/>
      <c r="OH459" s="368"/>
      <c r="OI459" s="368"/>
      <c r="OJ459" s="368"/>
      <c r="OK459" s="368"/>
      <c r="OL459" s="368"/>
      <c r="OM459" s="368"/>
      <c r="ON459" s="368"/>
      <c r="OO459" s="368"/>
      <c r="OP459" s="368"/>
      <c r="OQ459" s="368"/>
      <c r="OR459" s="368"/>
      <c r="OS459" s="368"/>
      <c r="OT459" s="368"/>
      <c r="OU459" s="368"/>
      <c r="OV459" s="368"/>
      <c r="OW459" s="368"/>
      <c r="OX459" s="368"/>
      <c r="OY459" s="368"/>
      <c r="OZ459" s="368"/>
      <c r="PA459" s="368"/>
      <c r="PB459" s="368"/>
      <c r="PC459" s="368"/>
      <c r="PD459" s="368"/>
      <c r="PE459" s="368"/>
      <c r="PF459" s="368"/>
      <c r="PG459" s="368"/>
      <c r="PH459" s="368"/>
      <c r="PI459" s="368"/>
      <c r="PJ459" s="368"/>
      <c r="PK459" s="368"/>
      <c r="PL459" s="368"/>
      <c r="PM459" s="368"/>
      <c r="PN459" s="368"/>
      <c r="PO459" s="368"/>
      <c r="PP459" s="368"/>
      <c r="PQ459" s="368"/>
      <c r="PR459" s="368"/>
      <c r="PS459" s="368"/>
      <c r="PT459" s="368"/>
      <c r="PU459" s="368"/>
      <c r="PV459" s="368"/>
      <c r="PW459" s="368"/>
      <c r="PX459" s="368"/>
      <c r="PY459" s="368"/>
      <c r="PZ459" s="368"/>
      <c r="QA459" s="368"/>
      <c r="QB459" s="368"/>
      <c r="QC459" s="368"/>
      <c r="QD459" s="368"/>
      <c r="QE459" s="368"/>
      <c r="QF459" s="368"/>
      <c r="QG459" s="368"/>
      <c r="QH459" s="368"/>
      <c r="QI459" s="368"/>
      <c r="QJ459" s="368"/>
      <c r="QK459" s="368"/>
      <c r="QL459" s="368"/>
      <c r="QM459" s="368"/>
      <c r="QN459" s="368"/>
      <c r="QO459" s="368"/>
      <c r="QP459" s="368"/>
      <c r="QQ459" s="368"/>
      <c r="QR459" s="368"/>
      <c r="QS459" s="368"/>
      <c r="QT459" s="368"/>
      <c r="QU459" s="368"/>
      <c r="QV459" s="368"/>
      <c r="QW459" s="368"/>
      <c r="QX459" s="368"/>
      <c r="QY459" s="368"/>
      <c r="QZ459" s="368"/>
      <c r="RA459" s="368"/>
      <c r="RB459" s="368"/>
      <c r="RC459" s="368"/>
      <c r="RD459" s="368"/>
      <c r="RE459" s="368"/>
      <c r="RF459" s="368"/>
      <c r="RG459" s="368"/>
      <c r="RH459" s="368"/>
      <c r="RI459" s="368"/>
      <c r="RJ459" s="368"/>
      <c r="RK459" s="368"/>
      <c r="RL459" s="368"/>
      <c r="RM459" s="368"/>
      <c r="RN459" s="368"/>
      <c r="RO459" s="368"/>
      <c r="RP459" s="368"/>
      <c r="RQ459" s="368"/>
      <c r="RR459" s="368"/>
      <c r="RS459" s="368"/>
      <c r="RT459" s="368"/>
      <c r="RU459" s="368"/>
      <c r="RV459" s="368"/>
      <c r="RW459" s="368"/>
      <c r="RX459" s="368"/>
      <c r="RY459" s="368"/>
      <c r="RZ459" s="368"/>
      <c r="SA459" s="368"/>
      <c r="SB459" s="368"/>
      <c r="SC459" s="368"/>
      <c r="SD459" s="368"/>
      <c r="SE459" s="368"/>
      <c r="SF459" s="368"/>
      <c r="SG459" s="368"/>
    </row>
    <row r="460" spans="1:501">
      <c r="A460" s="368"/>
      <c r="B460" s="368"/>
      <c r="C460" s="368"/>
      <c r="D460" s="368"/>
      <c r="E460" s="368"/>
      <c r="F460" s="368"/>
      <c r="G460" s="368"/>
      <c r="H460" s="368"/>
      <c r="I460" s="368"/>
      <c r="J460" s="368"/>
      <c r="K460" s="368"/>
      <c r="L460" s="368"/>
      <c r="M460" s="368"/>
      <c r="N460" s="368"/>
      <c r="O460" s="385"/>
      <c r="P460" s="368"/>
      <c r="Q460" s="368"/>
      <c r="R460" s="368"/>
      <c r="S460" s="368"/>
      <c r="T460" s="368"/>
      <c r="U460" s="368"/>
      <c r="V460" s="368"/>
      <c r="W460" s="368"/>
      <c r="X460" s="368"/>
      <c r="Y460" s="368"/>
      <c r="Z460" s="368"/>
      <c r="AA460" s="368"/>
      <c r="AB460" s="368"/>
      <c r="AC460" s="368"/>
      <c r="AD460" s="368"/>
      <c r="AE460" s="368"/>
      <c r="AF460" s="368"/>
      <c r="AG460" s="368"/>
      <c r="AH460" s="98" t="s">
        <v>397</v>
      </c>
      <c r="AI460" s="98" t="s">
        <v>397</v>
      </c>
      <c r="AJ460" s="98" t="s">
        <v>397</v>
      </c>
      <c r="AK460" s="98" t="s">
        <v>397</v>
      </c>
      <c r="AL460" s="98" t="s">
        <v>397</v>
      </c>
      <c r="AM460" s="98" t="s">
        <v>397</v>
      </c>
      <c r="AN460" s="98" t="s">
        <v>397</v>
      </c>
      <c r="AO460" s="98" t="s">
        <v>397</v>
      </c>
      <c r="AP460" s="98" t="s">
        <v>397</v>
      </c>
      <c r="AQ460" s="98" t="s">
        <v>397</v>
      </c>
      <c r="AR460" s="98" t="s">
        <v>397</v>
      </c>
      <c r="AS460" s="98" t="s">
        <v>397</v>
      </c>
      <c r="AT460" s="98" t="s">
        <v>397</v>
      </c>
      <c r="AU460" s="98" t="s">
        <v>397</v>
      </c>
      <c r="AV460" s="98" t="s">
        <v>397</v>
      </c>
      <c r="AW460" s="98" t="s">
        <v>397</v>
      </c>
      <c r="AX460" s="98" t="s">
        <v>397</v>
      </c>
      <c r="AY460" s="98" t="s">
        <v>397</v>
      </c>
      <c r="AZ460" s="98" t="s">
        <v>397</v>
      </c>
      <c r="BA460" s="98" t="s">
        <v>397</v>
      </c>
      <c r="BB460" s="98" t="s">
        <v>397</v>
      </c>
      <c r="BC460" s="98" t="s">
        <v>397</v>
      </c>
      <c r="BD460" s="98" t="s">
        <v>397</v>
      </c>
      <c r="BE460" s="98" t="s">
        <v>397</v>
      </c>
      <c r="BF460" s="98" t="s">
        <v>397</v>
      </c>
      <c r="BG460" s="98" t="s">
        <v>397</v>
      </c>
      <c r="BH460" s="98" t="s">
        <v>397</v>
      </c>
      <c r="BI460" s="98" t="s">
        <v>397</v>
      </c>
      <c r="BJ460" s="98" t="s">
        <v>397</v>
      </c>
      <c r="BK460" s="98" t="s">
        <v>397</v>
      </c>
      <c r="BL460" s="98" t="s">
        <v>397</v>
      </c>
      <c r="BM460" s="98" t="s">
        <v>397</v>
      </c>
      <c r="BN460" s="98" t="s">
        <v>397</v>
      </c>
      <c r="BO460" s="98" t="s">
        <v>397</v>
      </c>
      <c r="BP460" s="98" t="s">
        <v>397</v>
      </c>
      <c r="BQ460" s="98" t="s">
        <v>397</v>
      </c>
      <c r="BR460" s="98" t="s">
        <v>397</v>
      </c>
      <c r="BS460" s="98" t="s">
        <v>397</v>
      </c>
      <c r="BT460" s="98" t="s">
        <v>397</v>
      </c>
      <c r="BU460" s="98" t="s">
        <v>397</v>
      </c>
      <c r="BV460" s="98" t="s">
        <v>397</v>
      </c>
      <c r="BW460" s="98" t="s">
        <v>397</v>
      </c>
      <c r="BX460" s="98" t="s">
        <v>397</v>
      </c>
      <c r="BY460" s="98" t="s">
        <v>397</v>
      </c>
      <c r="BZ460" s="98" t="s">
        <v>397</v>
      </c>
      <c r="CA460" s="98"/>
      <c r="CB460" s="98"/>
      <c r="CC460" s="98"/>
      <c r="CD460" s="98"/>
      <c r="CE460" s="98"/>
      <c r="CF460" s="98"/>
      <c r="CG460" s="98"/>
      <c r="CH460" s="98"/>
      <c r="CI460" s="98"/>
      <c r="CJ460" s="98"/>
      <c r="CK460" s="98"/>
      <c r="CL460" s="98"/>
      <c r="CM460" s="98"/>
      <c r="CN460" s="98"/>
      <c r="CO460" s="98"/>
      <c r="CP460" s="98"/>
      <c r="CQ460" s="98"/>
      <c r="CR460" s="98"/>
      <c r="CS460" s="98"/>
      <c r="CT460" s="98"/>
      <c r="CU460" s="98"/>
      <c r="CV460" s="98"/>
      <c r="CW460" s="98"/>
      <c r="CX460" s="98"/>
      <c r="CY460" s="98"/>
      <c r="CZ460" s="98"/>
      <c r="DA460" s="98"/>
      <c r="DB460" s="98"/>
      <c r="DV460" s="368"/>
      <c r="DW460" s="368"/>
      <c r="DX460" s="368"/>
      <c r="DY460" s="368"/>
      <c r="DZ460" s="368"/>
      <c r="EA460" s="368"/>
      <c r="EB460" s="368"/>
      <c r="EC460" s="368"/>
      <c r="ED460" s="368"/>
      <c r="EE460" s="368"/>
      <c r="EF460" s="368"/>
      <c r="EG460" s="368"/>
      <c r="EH460" s="368"/>
      <c r="EI460" s="368"/>
      <c r="EJ460" s="368"/>
      <c r="EK460" s="368"/>
      <c r="EL460" s="368"/>
      <c r="EM460" s="368"/>
      <c r="EN460" s="368"/>
      <c r="EO460" s="368"/>
      <c r="EP460" s="368"/>
      <c r="EQ460" s="368"/>
      <c r="ER460" s="368"/>
      <c r="ES460" s="368"/>
      <c r="ET460" s="368"/>
      <c r="EU460" s="368"/>
      <c r="EV460" s="368"/>
      <c r="EW460" s="368"/>
      <c r="EX460" s="368"/>
      <c r="EY460" s="368"/>
      <c r="EZ460" s="368"/>
      <c r="FA460" s="368"/>
      <c r="FB460" s="368"/>
      <c r="FC460" s="368"/>
      <c r="FD460" s="368"/>
      <c r="FE460" s="368"/>
      <c r="FF460" s="368"/>
      <c r="FG460" s="368"/>
      <c r="FH460" s="368"/>
      <c r="FI460" s="368"/>
      <c r="FJ460" s="368"/>
      <c r="FK460" s="368"/>
      <c r="FL460" s="368"/>
      <c r="FM460" s="368"/>
      <c r="FN460" s="368"/>
      <c r="FO460" s="368"/>
      <c r="FP460" s="368"/>
      <c r="FQ460" s="368"/>
      <c r="FR460" s="368"/>
      <c r="FS460" s="368"/>
      <c r="FT460" s="368"/>
      <c r="FU460" s="368"/>
      <c r="FV460" s="368"/>
      <c r="FW460" s="368"/>
      <c r="FX460" s="368"/>
      <c r="FY460" s="368"/>
      <c r="FZ460" s="368"/>
      <c r="GA460" s="368"/>
      <c r="GB460" s="368"/>
      <c r="GC460" s="368"/>
      <c r="GD460" s="368"/>
      <c r="GE460" s="368"/>
      <c r="GF460" s="368"/>
      <c r="GG460" s="368"/>
      <c r="GH460" s="368"/>
      <c r="GI460" s="368"/>
      <c r="GJ460" s="368"/>
      <c r="GK460" s="368"/>
      <c r="GL460" s="368"/>
      <c r="GM460" s="368"/>
      <c r="GN460" s="368"/>
      <c r="GO460" s="368"/>
      <c r="GP460" s="368"/>
      <c r="GQ460" s="368"/>
      <c r="GR460" s="368"/>
      <c r="GS460" s="368"/>
      <c r="GT460" s="368"/>
      <c r="GU460" s="368"/>
      <c r="GV460" s="368"/>
      <c r="GW460" s="368"/>
      <c r="GX460" s="368"/>
      <c r="GY460" s="368"/>
      <c r="GZ460" s="368"/>
      <c r="HA460" s="368"/>
      <c r="HB460" s="368"/>
      <c r="HC460" s="368"/>
      <c r="HD460" s="368"/>
      <c r="HE460" s="368"/>
      <c r="HF460" s="368"/>
      <c r="HG460" s="368"/>
      <c r="HH460" s="368"/>
      <c r="HI460" s="368"/>
      <c r="HJ460" s="368"/>
      <c r="HK460" s="368"/>
      <c r="HL460" s="368"/>
      <c r="HM460" s="368"/>
      <c r="HN460" s="368"/>
      <c r="HO460" s="368"/>
      <c r="HP460" s="368"/>
      <c r="HQ460" s="368"/>
      <c r="HR460" s="368"/>
      <c r="HS460" s="368"/>
      <c r="HT460" s="368"/>
      <c r="HU460" s="368"/>
      <c r="HV460" s="368"/>
      <c r="HW460" s="368"/>
      <c r="HX460" s="368"/>
      <c r="HY460" s="368"/>
      <c r="HZ460" s="368"/>
      <c r="IA460" s="368"/>
      <c r="IB460" s="368"/>
      <c r="IC460" s="368"/>
      <c r="ID460" s="368"/>
      <c r="IE460" s="368"/>
      <c r="IF460" s="368"/>
      <c r="IG460" s="368"/>
      <c r="IH460" s="368"/>
      <c r="II460" s="368"/>
      <c r="IJ460" s="368"/>
      <c r="IK460" s="368"/>
      <c r="IL460" s="368"/>
      <c r="IM460" s="368"/>
      <c r="IN460" s="368"/>
      <c r="IO460" s="368"/>
      <c r="IP460" s="368"/>
      <c r="IQ460" s="368"/>
      <c r="IR460" s="368"/>
      <c r="IS460" s="368"/>
      <c r="IT460" s="368"/>
      <c r="IU460" s="368"/>
      <c r="IV460" s="368"/>
      <c r="IW460" s="368"/>
      <c r="IX460" s="368"/>
      <c r="IY460" s="368"/>
      <c r="IZ460" s="368"/>
      <c r="JA460" s="368"/>
      <c r="JB460" s="368"/>
      <c r="JC460" s="368"/>
      <c r="JD460" s="368"/>
      <c r="JE460" s="368"/>
      <c r="JF460" s="368"/>
      <c r="JG460" s="368"/>
      <c r="JH460" s="368"/>
      <c r="JI460" s="368"/>
      <c r="JJ460" s="368"/>
      <c r="JK460" s="368"/>
      <c r="JL460" s="368"/>
      <c r="JM460" s="368"/>
      <c r="JN460" s="368"/>
      <c r="JO460" s="368"/>
      <c r="JP460" s="368"/>
      <c r="JQ460" s="368"/>
      <c r="JR460" s="368"/>
      <c r="JS460" s="368"/>
      <c r="JT460" s="368"/>
      <c r="JU460" s="368"/>
      <c r="JV460" s="368"/>
      <c r="JW460" s="368"/>
      <c r="JX460" s="368"/>
      <c r="JY460" s="368"/>
      <c r="JZ460" s="368"/>
      <c r="KA460" s="368"/>
      <c r="KB460" s="368"/>
      <c r="KC460" s="368"/>
      <c r="KD460" s="368"/>
      <c r="KE460" s="368"/>
      <c r="KF460" s="368"/>
      <c r="KG460" s="368"/>
      <c r="KH460" s="368"/>
      <c r="KI460" s="368"/>
      <c r="KJ460" s="368"/>
      <c r="KK460" s="368"/>
      <c r="KL460" s="368"/>
      <c r="KM460" s="368"/>
      <c r="KN460" s="368"/>
      <c r="KO460" s="368"/>
      <c r="KP460" s="368"/>
      <c r="KQ460" s="368"/>
      <c r="KR460" s="368"/>
      <c r="KS460" s="368"/>
      <c r="KT460" s="368"/>
      <c r="KU460" s="368"/>
      <c r="KV460" s="368"/>
      <c r="KW460" s="368"/>
      <c r="KX460" s="368"/>
      <c r="LH460" s="368"/>
      <c r="LI460" s="368"/>
      <c r="LJ460" s="368"/>
      <c r="LK460" s="368"/>
      <c r="LL460" s="368"/>
      <c r="LM460" s="368"/>
      <c r="LN460" s="368"/>
      <c r="LO460" s="368"/>
      <c r="LP460" s="368"/>
      <c r="LQ460" s="368"/>
      <c r="LR460" s="368"/>
      <c r="LS460" s="368"/>
      <c r="LT460" s="368"/>
      <c r="LU460" s="368"/>
      <c r="LV460" s="368"/>
      <c r="LW460" s="368"/>
      <c r="LX460" s="368"/>
      <c r="LY460" s="368"/>
      <c r="LZ460" s="368"/>
      <c r="MA460" s="368"/>
      <c r="MB460" s="368"/>
      <c r="MC460" s="368"/>
      <c r="MD460" s="368"/>
      <c r="ME460" s="368"/>
      <c r="MF460" s="368"/>
      <c r="MG460" s="368"/>
      <c r="MH460" s="368"/>
      <c r="MI460" s="368"/>
      <c r="MJ460" s="368"/>
      <c r="MK460" s="368"/>
      <c r="ML460" s="368"/>
      <c r="MM460" s="368"/>
      <c r="MN460" s="368"/>
      <c r="MO460" s="368"/>
      <c r="MP460" s="368"/>
      <c r="MQ460" s="368"/>
      <c r="MR460" s="368"/>
      <c r="MS460" s="368"/>
      <c r="MT460" s="368"/>
      <c r="MU460" s="368"/>
      <c r="MV460" s="368"/>
      <c r="MW460" s="368"/>
      <c r="MX460" s="368"/>
      <c r="MY460" s="368"/>
      <c r="MZ460" s="368"/>
      <c r="NA460" s="368"/>
      <c r="NB460" s="368"/>
      <c r="NC460" s="368"/>
      <c r="ND460" s="368"/>
      <c r="NE460" s="368"/>
      <c r="NF460" s="368"/>
      <c r="NG460" s="368"/>
      <c r="NH460" s="368"/>
      <c r="NI460" s="368"/>
      <c r="NJ460" s="368"/>
      <c r="NK460" s="368"/>
      <c r="NL460" s="368"/>
      <c r="NM460" s="368"/>
      <c r="NN460" s="368"/>
      <c r="NO460" s="368"/>
      <c r="NP460" s="368"/>
      <c r="NQ460" s="368"/>
      <c r="NR460" s="368"/>
      <c r="NS460" s="368"/>
      <c r="NT460" s="368"/>
      <c r="NU460" s="368"/>
      <c r="NV460" s="368"/>
      <c r="NW460" s="368"/>
      <c r="NX460" s="368"/>
      <c r="NY460" s="368"/>
      <c r="NZ460" s="368"/>
      <c r="OA460" s="368"/>
      <c r="OB460" s="368"/>
      <c r="OC460" s="368"/>
      <c r="OD460" s="368"/>
      <c r="OE460" s="368"/>
      <c r="OF460" s="368"/>
      <c r="OG460" s="368"/>
      <c r="OH460" s="368"/>
      <c r="OI460" s="368"/>
      <c r="OJ460" s="368"/>
      <c r="OK460" s="368"/>
      <c r="OL460" s="368"/>
      <c r="OM460" s="368"/>
      <c r="ON460" s="368"/>
      <c r="OO460" s="368"/>
      <c r="OP460" s="368"/>
      <c r="OQ460" s="368"/>
      <c r="OR460" s="368"/>
      <c r="OS460" s="368"/>
      <c r="OT460" s="368"/>
      <c r="OU460" s="368"/>
      <c r="OV460" s="368"/>
      <c r="OW460" s="368"/>
      <c r="OX460" s="368"/>
      <c r="OY460" s="368"/>
      <c r="OZ460" s="368"/>
      <c r="PA460" s="368"/>
      <c r="PB460" s="368"/>
      <c r="PC460" s="368"/>
      <c r="PD460" s="368"/>
      <c r="PE460" s="368"/>
      <c r="PF460" s="368"/>
      <c r="PG460" s="368"/>
      <c r="PH460" s="368"/>
      <c r="PI460" s="368"/>
      <c r="PJ460" s="368"/>
      <c r="PK460" s="368"/>
      <c r="PL460" s="368"/>
      <c r="PM460" s="368"/>
      <c r="PN460" s="368"/>
      <c r="PO460" s="368"/>
      <c r="PP460" s="368"/>
      <c r="PQ460" s="368"/>
      <c r="PR460" s="368"/>
      <c r="PS460" s="368"/>
      <c r="PT460" s="368"/>
      <c r="PU460" s="368"/>
      <c r="PV460" s="368"/>
      <c r="PW460" s="368"/>
      <c r="PX460" s="368"/>
      <c r="PY460" s="368"/>
      <c r="PZ460" s="368"/>
      <c r="QA460" s="368"/>
      <c r="QB460" s="368"/>
      <c r="QC460" s="368"/>
      <c r="QD460" s="368"/>
      <c r="QE460" s="368"/>
      <c r="QF460" s="368"/>
      <c r="QG460" s="368"/>
      <c r="QH460" s="368"/>
      <c r="QI460" s="368"/>
      <c r="QJ460" s="368"/>
      <c r="QK460" s="368"/>
      <c r="QL460" s="368"/>
      <c r="QM460" s="368"/>
      <c r="QN460" s="368"/>
      <c r="QO460" s="368"/>
      <c r="QP460" s="368"/>
      <c r="QQ460" s="368"/>
      <c r="QR460" s="368"/>
      <c r="QS460" s="368"/>
      <c r="QT460" s="368"/>
      <c r="QU460" s="368"/>
      <c r="QV460" s="368"/>
      <c r="QW460" s="368"/>
      <c r="QX460" s="368"/>
      <c r="QY460" s="368"/>
      <c r="QZ460" s="368"/>
      <c r="RA460" s="368"/>
      <c r="RB460" s="368"/>
      <c r="RC460" s="368"/>
      <c r="RD460" s="368"/>
      <c r="RE460" s="368"/>
      <c r="RF460" s="368"/>
      <c r="RG460" s="368"/>
      <c r="RH460" s="368"/>
      <c r="RI460" s="368"/>
      <c r="RJ460" s="368"/>
      <c r="RK460" s="368"/>
      <c r="RL460" s="368"/>
      <c r="RM460" s="368"/>
      <c r="RN460" s="368"/>
      <c r="RO460" s="368"/>
      <c r="RP460" s="368"/>
      <c r="RQ460" s="368"/>
      <c r="RR460" s="368"/>
      <c r="RS460" s="368"/>
      <c r="RT460" s="368"/>
      <c r="RU460" s="368"/>
      <c r="RV460" s="368"/>
      <c r="RW460" s="368"/>
      <c r="RX460" s="368"/>
      <c r="RY460" s="368"/>
      <c r="RZ460" s="368"/>
      <c r="SA460" s="368"/>
      <c r="SB460" s="368"/>
      <c r="SC460" s="368"/>
      <c r="SD460" s="368"/>
      <c r="SE460" s="368"/>
      <c r="SF460" s="368"/>
      <c r="SG460" s="368"/>
    </row>
    <row r="461" spans="1:501">
      <c r="A461" s="368"/>
      <c r="B461" s="368"/>
      <c r="C461" s="368"/>
      <c r="D461" s="368"/>
      <c r="E461" s="368"/>
      <c r="F461" s="368"/>
      <c r="G461" s="368"/>
      <c r="H461" s="368"/>
      <c r="I461" s="368"/>
      <c r="J461" s="368"/>
      <c r="K461" s="368"/>
      <c r="L461" s="368"/>
      <c r="M461" s="368"/>
      <c r="N461" s="368"/>
      <c r="O461" s="385"/>
      <c r="P461" s="368"/>
      <c r="Q461" s="368"/>
      <c r="R461" s="368"/>
      <c r="S461" s="368"/>
      <c r="T461" s="368"/>
      <c r="U461" s="368"/>
      <c r="V461" s="368"/>
      <c r="W461" s="368"/>
      <c r="X461" s="368"/>
      <c r="Y461" s="368"/>
      <c r="Z461" s="368"/>
      <c r="AA461" s="368"/>
      <c r="AB461" s="368"/>
      <c r="AC461" s="368"/>
      <c r="AD461" s="368"/>
      <c r="AE461" s="368"/>
      <c r="AF461" s="368"/>
      <c r="AG461" s="368"/>
      <c r="AH461" s="98" t="s">
        <v>397</v>
      </c>
      <c r="AI461" s="98" t="s">
        <v>397</v>
      </c>
      <c r="AJ461" s="98" t="s">
        <v>397</v>
      </c>
      <c r="AK461" s="98" t="s">
        <v>397</v>
      </c>
      <c r="AL461" s="98" t="s">
        <v>397</v>
      </c>
      <c r="AM461" s="98" t="s">
        <v>397</v>
      </c>
      <c r="AN461" s="98" t="s">
        <v>397</v>
      </c>
      <c r="AO461" s="98" t="s">
        <v>397</v>
      </c>
      <c r="AP461" s="98" t="s">
        <v>397</v>
      </c>
      <c r="AQ461" s="98" t="s">
        <v>397</v>
      </c>
      <c r="AR461" s="98" t="s">
        <v>397</v>
      </c>
      <c r="AS461" s="98" t="s">
        <v>397</v>
      </c>
      <c r="AT461" s="98" t="s">
        <v>397</v>
      </c>
      <c r="AU461" s="98" t="s">
        <v>397</v>
      </c>
      <c r="AV461" s="98" t="s">
        <v>397</v>
      </c>
      <c r="AW461" s="98" t="s">
        <v>397</v>
      </c>
      <c r="AX461" s="98" t="s">
        <v>397</v>
      </c>
      <c r="AY461" s="98" t="s">
        <v>397</v>
      </c>
      <c r="AZ461" s="98" t="s">
        <v>397</v>
      </c>
      <c r="BA461" s="98" t="s">
        <v>397</v>
      </c>
      <c r="BB461" s="98" t="s">
        <v>397</v>
      </c>
      <c r="BC461" s="98" t="s">
        <v>397</v>
      </c>
      <c r="BD461" s="98" t="s">
        <v>397</v>
      </c>
      <c r="BE461" s="98" t="s">
        <v>397</v>
      </c>
      <c r="BF461" s="98" t="s">
        <v>397</v>
      </c>
      <c r="BG461" s="98" t="s">
        <v>397</v>
      </c>
      <c r="BH461" s="98" t="s">
        <v>397</v>
      </c>
      <c r="BI461" s="98" t="s">
        <v>397</v>
      </c>
      <c r="BJ461" s="98" t="s">
        <v>397</v>
      </c>
      <c r="BK461" s="98" t="s">
        <v>397</v>
      </c>
      <c r="BL461" s="98" t="s">
        <v>397</v>
      </c>
      <c r="BM461" s="98" t="s">
        <v>397</v>
      </c>
      <c r="BN461" s="98" t="s">
        <v>397</v>
      </c>
      <c r="BO461" s="98" t="s">
        <v>397</v>
      </c>
      <c r="BP461" s="98" t="s">
        <v>397</v>
      </c>
      <c r="BQ461" s="98" t="s">
        <v>397</v>
      </c>
      <c r="BR461" s="98" t="s">
        <v>397</v>
      </c>
      <c r="BS461" s="98" t="s">
        <v>397</v>
      </c>
      <c r="BT461" s="98" t="s">
        <v>397</v>
      </c>
      <c r="BU461" s="98" t="s">
        <v>397</v>
      </c>
      <c r="BV461" s="98" t="s">
        <v>397</v>
      </c>
      <c r="BW461" s="98" t="s">
        <v>397</v>
      </c>
      <c r="BX461" s="98" t="s">
        <v>397</v>
      </c>
      <c r="BY461" s="98" t="s">
        <v>397</v>
      </c>
      <c r="BZ461" s="98" t="s">
        <v>397</v>
      </c>
      <c r="CA461" s="98"/>
      <c r="CB461" s="98"/>
      <c r="CC461" s="98"/>
      <c r="CD461" s="98"/>
      <c r="CE461" s="98"/>
      <c r="CF461" s="98"/>
      <c r="CG461" s="98"/>
      <c r="CH461" s="98"/>
      <c r="CI461" s="98"/>
      <c r="CJ461" s="98"/>
      <c r="CK461" s="98"/>
      <c r="CL461" s="98"/>
      <c r="CM461" s="98"/>
      <c r="CN461" s="98"/>
      <c r="CO461" s="98"/>
      <c r="CP461" s="98"/>
      <c r="CQ461" s="98"/>
      <c r="CR461" s="98"/>
      <c r="CS461" s="98"/>
      <c r="CT461" s="98"/>
      <c r="CU461" s="98"/>
      <c r="CV461" s="98"/>
      <c r="CW461" s="98"/>
      <c r="CX461" s="98"/>
      <c r="CY461" s="98"/>
      <c r="CZ461" s="98"/>
      <c r="DA461" s="98"/>
      <c r="DB461" s="98"/>
      <c r="DV461" s="368"/>
      <c r="DW461" s="368"/>
      <c r="DX461" s="368"/>
      <c r="DY461" s="368"/>
      <c r="DZ461" s="368"/>
      <c r="EA461" s="368"/>
      <c r="EB461" s="368"/>
      <c r="EC461" s="368"/>
      <c r="ED461" s="368"/>
      <c r="EE461" s="368"/>
      <c r="EF461" s="368"/>
      <c r="EG461" s="368"/>
      <c r="EH461" s="368"/>
      <c r="EI461" s="368"/>
      <c r="EJ461" s="368"/>
      <c r="EK461" s="368"/>
      <c r="EL461" s="368"/>
      <c r="EM461" s="368"/>
      <c r="EN461" s="368"/>
      <c r="EO461" s="368"/>
      <c r="EP461" s="368"/>
      <c r="EQ461" s="368"/>
      <c r="ER461" s="368"/>
      <c r="ES461" s="368"/>
      <c r="ET461" s="368"/>
      <c r="EU461" s="368"/>
      <c r="EV461" s="368"/>
      <c r="EW461" s="368"/>
      <c r="EX461" s="368"/>
      <c r="EY461" s="368"/>
      <c r="EZ461" s="368"/>
      <c r="FA461" s="368"/>
      <c r="FB461" s="368"/>
      <c r="FC461" s="368"/>
      <c r="FD461" s="368"/>
      <c r="FE461" s="368"/>
      <c r="FF461" s="368"/>
      <c r="FG461" s="368"/>
      <c r="FH461" s="368"/>
      <c r="FI461" s="368"/>
      <c r="FJ461" s="368"/>
      <c r="FK461" s="368"/>
      <c r="FL461" s="368"/>
      <c r="FM461" s="368"/>
      <c r="FN461" s="368"/>
      <c r="FO461" s="368"/>
      <c r="FP461" s="368"/>
      <c r="FQ461" s="368"/>
      <c r="FR461" s="368"/>
      <c r="FS461" s="368"/>
      <c r="FT461" s="368"/>
      <c r="FU461" s="368"/>
      <c r="FV461" s="368"/>
      <c r="FW461" s="368"/>
      <c r="FX461" s="368"/>
      <c r="FY461" s="368"/>
      <c r="FZ461" s="368"/>
      <c r="GA461" s="368"/>
      <c r="GB461" s="368"/>
      <c r="GC461" s="368"/>
      <c r="GD461" s="368"/>
      <c r="GE461" s="368"/>
      <c r="GF461" s="368"/>
      <c r="GG461" s="368"/>
      <c r="GH461" s="368"/>
      <c r="GI461" s="368"/>
      <c r="GJ461" s="368"/>
      <c r="GK461" s="368"/>
      <c r="GL461" s="368"/>
      <c r="GM461" s="368"/>
      <c r="GN461" s="368"/>
      <c r="GO461" s="368"/>
      <c r="GP461" s="368"/>
      <c r="GQ461" s="368"/>
      <c r="GR461" s="368"/>
      <c r="GS461" s="368"/>
      <c r="GT461" s="368"/>
      <c r="GU461" s="368"/>
      <c r="GV461" s="368"/>
      <c r="GW461" s="368"/>
      <c r="GX461" s="368"/>
      <c r="GY461" s="368"/>
      <c r="GZ461" s="368"/>
      <c r="HA461" s="368"/>
      <c r="HB461" s="368"/>
      <c r="HC461" s="368"/>
      <c r="HD461" s="368"/>
      <c r="HE461" s="368"/>
      <c r="HF461" s="368"/>
      <c r="HG461" s="368"/>
      <c r="HH461" s="368"/>
      <c r="HI461" s="368"/>
      <c r="HJ461" s="368"/>
      <c r="HK461" s="368"/>
      <c r="HL461" s="368"/>
      <c r="HM461" s="368"/>
      <c r="HN461" s="368"/>
      <c r="HO461" s="368"/>
      <c r="HP461" s="368"/>
      <c r="HQ461" s="368"/>
      <c r="HR461" s="368"/>
      <c r="HS461" s="368"/>
      <c r="HT461" s="368"/>
      <c r="HU461" s="368"/>
      <c r="HV461" s="368"/>
      <c r="HW461" s="368"/>
      <c r="HX461" s="368"/>
      <c r="HY461" s="368"/>
      <c r="HZ461" s="368"/>
      <c r="IA461" s="368"/>
      <c r="IB461" s="368"/>
      <c r="IC461" s="368"/>
      <c r="ID461" s="368"/>
      <c r="IE461" s="368"/>
      <c r="IF461" s="368"/>
      <c r="IG461" s="368"/>
      <c r="IH461" s="368"/>
      <c r="II461" s="368"/>
      <c r="IJ461" s="368"/>
      <c r="IK461" s="368"/>
      <c r="IL461" s="368"/>
      <c r="IM461" s="368"/>
      <c r="IN461" s="368"/>
      <c r="IO461" s="368"/>
      <c r="IP461" s="368"/>
      <c r="IQ461" s="368"/>
      <c r="IR461" s="368"/>
      <c r="IS461" s="368"/>
      <c r="IT461" s="368"/>
      <c r="IU461" s="368"/>
      <c r="IV461" s="368"/>
      <c r="IW461" s="368"/>
      <c r="IX461" s="368"/>
      <c r="IY461" s="368"/>
      <c r="IZ461" s="368"/>
      <c r="JA461" s="368"/>
      <c r="JB461" s="368"/>
      <c r="JC461" s="368"/>
      <c r="JD461" s="368"/>
      <c r="JE461" s="368"/>
      <c r="JF461" s="368"/>
      <c r="JG461" s="368"/>
      <c r="JH461" s="368"/>
      <c r="JI461" s="368"/>
      <c r="JJ461" s="368"/>
      <c r="JK461" s="368"/>
      <c r="JL461" s="368"/>
      <c r="JM461" s="368"/>
      <c r="JN461" s="368"/>
      <c r="JO461" s="368"/>
      <c r="JP461" s="368"/>
      <c r="JQ461" s="368"/>
      <c r="JR461" s="368"/>
      <c r="JS461" s="368"/>
      <c r="JT461" s="368"/>
      <c r="JU461" s="368"/>
      <c r="JV461" s="368"/>
      <c r="JW461" s="368"/>
      <c r="JX461" s="368"/>
      <c r="JY461" s="368"/>
      <c r="JZ461" s="368"/>
      <c r="KA461" s="368"/>
      <c r="KB461" s="368"/>
      <c r="KC461" s="368"/>
      <c r="KD461" s="368"/>
      <c r="KE461" s="368"/>
      <c r="KF461" s="368"/>
      <c r="KG461" s="368"/>
      <c r="KH461" s="368"/>
      <c r="KI461" s="368"/>
      <c r="KJ461" s="368"/>
      <c r="KK461" s="368"/>
      <c r="KL461" s="368"/>
      <c r="KM461" s="368"/>
      <c r="KN461" s="368"/>
      <c r="KO461" s="368"/>
      <c r="KP461" s="368"/>
      <c r="KQ461" s="368"/>
      <c r="KR461" s="368"/>
      <c r="KS461" s="368"/>
      <c r="KT461" s="368"/>
      <c r="KU461" s="368"/>
      <c r="KV461" s="368"/>
      <c r="KW461" s="368"/>
      <c r="KX461" s="368"/>
      <c r="LH461" s="368"/>
      <c r="LI461" s="368"/>
      <c r="LJ461" s="368"/>
      <c r="LK461" s="368"/>
      <c r="LL461" s="368"/>
      <c r="LM461" s="368"/>
      <c r="LN461" s="368"/>
      <c r="LO461" s="368"/>
      <c r="LP461" s="368"/>
      <c r="LQ461" s="368"/>
      <c r="LR461" s="368"/>
      <c r="LS461" s="368"/>
      <c r="LT461" s="368"/>
      <c r="LU461" s="368"/>
      <c r="LV461" s="368"/>
      <c r="LW461" s="368"/>
      <c r="LX461" s="368"/>
      <c r="LY461" s="368"/>
      <c r="LZ461" s="368"/>
      <c r="MA461" s="368"/>
      <c r="MB461" s="368"/>
      <c r="MC461" s="368"/>
      <c r="MD461" s="368"/>
      <c r="ME461" s="368"/>
      <c r="MF461" s="368"/>
      <c r="MG461" s="368"/>
      <c r="MH461" s="368"/>
      <c r="MI461" s="368"/>
      <c r="MJ461" s="368"/>
      <c r="MK461" s="368"/>
      <c r="ML461" s="368"/>
      <c r="MM461" s="368"/>
      <c r="MN461" s="368"/>
      <c r="MO461" s="368"/>
      <c r="MP461" s="368"/>
      <c r="MQ461" s="368"/>
      <c r="MR461" s="368"/>
      <c r="MS461" s="368"/>
      <c r="MT461" s="368"/>
      <c r="MU461" s="368"/>
      <c r="MV461" s="368"/>
      <c r="MW461" s="368"/>
      <c r="MX461" s="368"/>
      <c r="MY461" s="368"/>
      <c r="MZ461" s="368"/>
      <c r="NA461" s="368"/>
      <c r="NB461" s="368"/>
      <c r="NC461" s="368"/>
      <c r="ND461" s="368"/>
      <c r="NE461" s="368"/>
      <c r="NF461" s="368"/>
      <c r="NG461" s="368"/>
      <c r="NH461" s="368"/>
      <c r="NI461" s="368"/>
      <c r="NJ461" s="368"/>
      <c r="NK461" s="368"/>
      <c r="NL461" s="368"/>
      <c r="NM461" s="368"/>
      <c r="NN461" s="368"/>
      <c r="NO461" s="368"/>
      <c r="NP461" s="368"/>
      <c r="NQ461" s="368"/>
      <c r="NR461" s="368"/>
      <c r="NS461" s="368"/>
      <c r="NT461" s="368"/>
      <c r="NU461" s="368"/>
      <c r="NV461" s="368"/>
      <c r="NW461" s="368"/>
      <c r="NX461" s="368"/>
      <c r="NY461" s="368"/>
      <c r="NZ461" s="368"/>
      <c r="OA461" s="368"/>
      <c r="OB461" s="368"/>
      <c r="OC461" s="368"/>
      <c r="OD461" s="368"/>
      <c r="OE461" s="368"/>
      <c r="OF461" s="368"/>
      <c r="OG461" s="368"/>
      <c r="OH461" s="368"/>
      <c r="OI461" s="368"/>
      <c r="OJ461" s="368"/>
      <c r="OK461" s="368"/>
      <c r="OL461" s="368"/>
      <c r="OM461" s="368"/>
      <c r="ON461" s="368"/>
      <c r="OO461" s="368"/>
      <c r="OP461" s="368"/>
      <c r="OQ461" s="368"/>
      <c r="OR461" s="368"/>
      <c r="OS461" s="368"/>
      <c r="OT461" s="368"/>
      <c r="OU461" s="368"/>
      <c r="OV461" s="368"/>
      <c r="OW461" s="368"/>
      <c r="OX461" s="368"/>
      <c r="OY461" s="368"/>
      <c r="OZ461" s="368"/>
      <c r="PA461" s="368"/>
      <c r="PB461" s="368"/>
      <c r="PC461" s="368"/>
      <c r="PD461" s="368"/>
      <c r="PE461" s="368"/>
      <c r="PF461" s="368"/>
      <c r="PG461" s="368"/>
      <c r="PH461" s="368"/>
      <c r="PI461" s="368"/>
      <c r="PJ461" s="368"/>
      <c r="PK461" s="368"/>
      <c r="PL461" s="368"/>
      <c r="PM461" s="368"/>
      <c r="PN461" s="368"/>
      <c r="PO461" s="368"/>
      <c r="PP461" s="368"/>
      <c r="PQ461" s="368"/>
      <c r="PR461" s="368"/>
      <c r="PS461" s="368"/>
      <c r="PT461" s="368"/>
      <c r="PU461" s="368"/>
      <c r="PV461" s="368"/>
      <c r="PW461" s="368"/>
      <c r="PX461" s="368"/>
      <c r="PY461" s="368"/>
      <c r="PZ461" s="368"/>
      <c r="QA461" s="368"/>
      <c r="QB461" s="368"/>
      <c r="QC461" s="368"/>
      <c r="QD461" s="368"/>
      <c r="QE461" s="368"/>
      <c r="QF461" s="368"/>
      <c r="QG461" s="368"/>
      <c r="QH461" s="368"/>
      <c r="QI461" s="368"/>
      <c r="QJ461" s="368"/>
      <c r="QK461" s="368"/>
      <c r="QL461" s="368"/>
      <c r="QM461" s="368"/>
      <c r="QN461" s="368"/>
      <c r="QO461" s="368"/>
      <c r="QP461" s="368"/>
      <c r="QQ461" s="368"/>
      <c r="QR461" s="368"/>
      <c r="QS461" s="368"/>
      <c r="QT461" s="368"/>
      <c r="QU461" s="368"/>
      <c r="QV461" s="368"/>
      <c r="QW461" s="368"/>
      <c r="QX461" s="368"/>
      <c r="QY461" s="368"/>
      <c r="QZ461" s="368"/>
      <c r="RA461" s="368"/>
      <c r="RB461" s="368"/>
      <c r="RC461" s="368"/>
      <c r="RD461" s="368"/>
      <c r="RE461" s="368"/>
      <c r="RF461" s="368"/>
      <c r="RG461" s="368"/>
      <c r="RH461" s="368"/>
      <c r="RI461" s="368"/>
      <c r="RJ461" s="368"/>
      <c r="RK461" s="368"/>
      <c r="RL461" s="368"/>
      <c r="RM461" s="368"/>
      <c r="RN461" s="368"/>
      <c r="RO461" s="368"/>
      <c r="RP461" s="368"/>
      <c r="RQ461" s="368"/>
      <c r="RR461" s="368"/>
      <c r="RS461" s="368"/>
      <c r="RT461" s="368"/>
      <c r="RU461" s="368"/>
      <c r="RV461" s="368"/>
      <c r="RW461" s="368"/>
      <c r="RX461" s="368"/>
      <c r="RY461" s="368"/>
      <c r="RZ461" s="368"/>
      <c r="SA461" s="368"/>
      <c r="SB461" s="368"/>
      <c r="SC461" s="368"/>
      <c r="SD461" s="368"/>
      <c r="SE461" s="368"/>
      <c r="SF461" s="368"/>
      <c r="SG461" s="368"/>
    </row>
    <row r="462" spans="1:501">
      <c r="A462" s="368"/>
      <c r="B462" s="368"/>
      <c r="C462" s="368"/>
      <c r="D462" s="368"/>
      <c r="E462" s="368"/>
      <c r="F462" s="368"/>
      <c r="G462" s="368"/>
      <c r="H462" s="368"/>
      <c r="I462" s="368"/>
      <c r="J462" s="368"/>
      <c r="K462" s="368"/>
      <c r="L462" s="368"/>
      <c r="M462" s="368"/>
      <c r="N462" s="368"/>
      <c r="O462" s="385"/>
      <c r="P462" s="368"/>
      <c r="Q462" s="368"/>
      <c r="R462" s="368"/>
      <c r="S462" s="368"/>
      <c r="T462" s="368"/>
      <c r="U462" s="368"/>
      <c r="V462" s="368"/>
      <c r="W462" s="368"/>
      <c r="X462" s="368"/>
      <c r="Y462" s="368"/>
      <c r="Z462" s="368"/>
      <c r="AA462" s="368"/>
      <c r="AB462" s="368"/>
      <c r="AC462" s="368"/>
      <c r="AD462" s="368"/>
      <c r="AE462" s="368"/>
      <c r="AF462" s="368"/>
      <c r="AG462" s="368"/>
      <c r="AH462" s="98" t="s">
        <v>397</v>
      </c>
      <c r="AI462" s="98" t="s">
        <v>397</v>
      </c>
      <c r="AJ462" s="98" t="s">
        <v>397</v>
      </c>
      <c r="AK462" s="98" t="s">
        <v>397</v>
      </c>
      <c r="AL462" s="98" t="s">
        <v>397</v>
      </c>
      <c r="AM462" s="98" t="s">
        <v>397</v>
      </c>
      <c r="AN462" s="98" t="s">
        <v>397</v>
      </c>
      <c r="AO462" s="98" t="s">
        <v>397</v>
      </c>
      <c r="AP462" s="98" t="s">
        <v>397</v>
      </c>
      <c r="AQ462" s="98" t="s">
        <v>397</v>
      </c>
      <c r="AR462" s="98" t="s">
        <v>397</v>
      </c>
      <c r="AS462" s="98" t="s">
        <v>397</v>
      </c>
      <c r="AT462" s="98" t="s">
        <v>397</v>
      </c>
      <c r="AU462" s="98" t="s">
        <v>397</v>
      </c>
      <c r="AV462" s="98" t="s">
        <v>397</v>
      </c>
      <c r="AW462" s="98" t="s">
        <v>397</v>
      </c>
      <c r="AX462" s="98" t="s">
        <v>397</v>
      </c>
      <c r="AY462" s="98" t="s">
        <v>397</v>
      </c>
      <c r="AZ462" s="98" t="s">
        <v>397</v>
      </c>
      <c r="BA462" s="98" t="s">
        <v>397</v>
      </c>
      <c r="BB462" s="98" t="s">
        <v>397</v>
      </c>
      <c r="BC462" s="98" t="s">
        <v>397</v>
      </c>
      <c r="BD462" s="98" t="s">
        <v>397</v>
      </c>
      <c r="BE462" s="98" t="s">
        <v>397</v>
      </c>
      <c r="BF462" s="98" t="s">
        <v>397</v>
      </c>
      <c r="BG462" s="98" t="s">
        <v>397</v>
      </c>
      <c r="BH462" s="98" t="s">
        <v>397</v>
      </c>
      <c r="BI462" s="98" t="s">
        <v>397</v>
      </c>
      <c r="BJ462" s="98" t="s">
        <v>397</v>
      </c>
      <c r="BK462" s="98" t="s">
        <v>397</v>
      </c>
      <c r="BL462" s="98" t="s">
        <v>397</v>
      </c>
      <c r="BM462" s="98" t="s">
        <v>397</v>
      </c>
      <c r="BN462" s="98" t="s">
        <v>397</v>
      </c>
      <c r="BO462" s="98" t="s">
        <v>397</v>
      </c>
      <c r="BP462" s="98" t="s">
        <v>397</v>
      </c>
      <c r="BQ462" s="98" t="s">
        <v>397</v>
      </c>
      <c r="BR462" s="98" t="s">
        <v>397</v>
      </c>
      <c r="BS462" s="98" t="s">
        <v>397</v>
      </c>
      <c r="BT462" s="98" t="s">
        <v>397</v>
      </c>
      <c r="BU462" s="98" t="s">
        <v>397</v>
      </c>
      <c r="BV462" s="98" t="s">
        <v>397</v>
      </c>
      <c r="BW462" s="98" t="s">
        <v>397</v>
      </c>
      <c r="BX462" s="98" t="s">
        <v>397</v>
      </c>
      <c r="BY462" s="98" t="s">
        <v>397</v>
      </c>
      <c r="BZ462" s="98" t="s">
        <v>397</v>
      </c>
      <c r="CA462" s="98"/>
      <c r="CB462" s="98"/>
      <c r="CC462" s="98"/>
      <c r="CD462" s="98"/>
      <c r="CE462" s="98"/>
      <c r="CF462" s="98"/>
      <c r="CG462" s="98"/>
      <c r="CH462" s="98"/>
      <c r="CI462" s="98"/>
      <c r="CJ462" s="98"/>
      <c r="CK462" s="98"/>
      <c r="CL462" s="98"/>
      <c r="CM462" s="98"/>
      <c r="CN462" s="98"/>
      <c r="CO462" s="98"/>
      <c r="CP462" s="98"/>
      <c r="CQ462" s="98"/>
      <c r="CR462" s="98"/>
      <c r="CS462" s="98"/>
      <c r="CT462" s="98"/>
      <c r="CU462" s="98"/>
      <c r="CV462" s="98"/>
      <c r="CW462" s="98"/>
      <c r="CX462" s="98"/>
      <c r="CY462" s="98"/>
      <c r="CZ462" s="98"/>
      <c r="DA462" s="98"/>
      <c r="DB462" s="98"/>
      <c r="DV462" s="368"/>
      <c r="DW462" s="368"/>
      <c r="DX462" s="368"/>
      <c r="DY462" s="368"/>
      <c r="DZ462" s="368"/>
      <c r="EA462" s="368"/>
      <c r="EB462" s="368"/>
      <c r="EC462" s="368"/>
      <c r="ED462" s="368"/>
      <c r="EE462" s="368"/>
      <c r="EF462" s="368"/>
      <c r="EG462" s="368"/>
      <c r="EH462" s="368"/>
      <c r="EI462" s="368"/>
      <c r="EJ462" s="368"/>
      <c r="EK462" s="368"/>
      <c r="EL462" s="368"/>
      <c r="EM462" s="368"/>
      <c r="EN462" s="368"/>
      <c r="EO462" s="368"/>
      <c r="EP462" s="368"/>
      <c r="EQ462" s="368"/>
      <c r="ER462" s="368"/>
      <c r="ES462" s="368"/>
      <c r="ET462" s="368"/>
      <c r="EU462" s="368"/>
      <c r="EV462" s="368"/>
      <c r="EW462" s="368"/>
      <c r="EX462" s="368"/>
      <c r="EY462" s="368"/>
      <c r="EZ462" s="368"/>
      <c r="FA462" s="368"/>
      <c r="FB462" s="368"/>
      <c r="FC462" s="368"/>
      <c r="FD462" s="368"/>
      <c r="FE462" s="368"/>
      <c r="FF462" s="368"/>
      <c r="FG462" s="368"/>
      <c r="FH462" s="368"/>
      <c r="FI462" s="368"/>
      <c r="FJ462" s="368"/>
      <c r="FK462" s="368"/>
      <c r="FL462" s="368"/>
      <c r="FM462" s="368"/>
      <c r="FN462" s="368"/>
      <c r="FO462" s="368"/>
      <c r="FP462" s="368"/>
      <c r="FQ462" s="368"/>
      <c r="FR462" s="368"/>
      <c r="FS462" s="368"/>
      <c r="FT462" s="368"/>
      <c r="FU462" s="368"/>
      <c r="FV462" s="368"/>
      <c r="FW462" s="368"/>
      <c r="FX462" s="368"/>
      <c r="FY462" s="368"/>
      <c r="FZ462" s="368"/>
      <c r="GA462" s="368"/>
      <c r="GB462" s="368"/>
      <c r="GC462" s="368"/>
      <c r="GD462" s="368"/>
      <c r="GE462" s="368"/>
      <c r="GF462" s="368"/>
      <c r="GG462" s="368"/>
      <c r="GH462" s="368"/>
      <c r="GI462" s="368"/>
      <c r="GJ462" s="368"/>
      <c r="GK462" s="368"/>
      <c r="GL462" s="368"/>
      <c r="GM462" s="368"/>
      <c r="GN462" s="368"/>
      <c r="GO462" s="368"/>
      <c r="GP462" s="368"/>
      <c r="GQ462" s="368"/>
      <c r="GR462" s="368"/>
      <c r="GS462" s="368"/>
      <c r="GT462" s="368"/>
      <c r="GU462" s="368"/>
      <c r="GV462" s="368"/>
      <c r="GW462" s="368"/>
      <c r="GX462" s="368"/>
      <c r="GY462" s="368"/>
      <c r="GZ462" s="368"/>
      <c r="HA462" s="368"/>
      <c r="HB462" s="368"/>
      <c r="HC462" s="368"/>
      <c r="HD462" s="368"/>
      <c r="HE462" s="368"/>
      <c r="HF462" s="368"/>
      <c r="HG462" s="368"/>
      <c r="HH462" s="368"/>
      <c r="HI462" s="368"/>
      <c r="HJ462" s="368"/>
      <c r="HK462" s="368"/>
      <c r="HL462" s="368"/>
      <c r="HM462" s="368"/>
      <c r="HN462" s="368"/>
      <c r="HO462" s="368"/>
      <c r="HP462" s="368"/>
      <c r="HQ462" s="368"/>
      <c r="HR462" s="368"/>
      <c r="HS462" s="368"/>
      <c r="HT462" s="368"/>
      <c r="HU462" s="368"/>
      <c r="HV462" s="368"/>
      <c r="HW462" s="368"/>
      <c r="HX462" s="368"/>
      <c r="HY462" s="368"/>
      <c r="HZ462" s="368"/>
      <c r="IA462" s="368"/>
      <c r="IB462" s="368"/>
      <c r="IC462" s="368"/>
      <c r="ID462" s="368"/>
      <c r="IE462" s="368"/>
      <c r="IF462" s="368"/>
      <c r="IG462" s="368"/>
      <c r="IH462" s="368"/>
      <c r="II462" s="368"/>
      <c r="IJ462" s="368"/>
      <c r="IK462" s="368"/>
      <c r="IL462" s="368"/>
      <c r="IM462" s="368"/>
      <c r="IN462" s="368"/>
      <c r="IO462" s="368"/>
      <c r="IP462" s="368"/>
      <c r="IQ462" s="368"/>
      <c r="IR462" s="368"/>
      <c r="IS462" s="368"/>
      <c r="IT462" s="368"/>
      <c r="IU462" s="368"/>
      <c r="IV462" s="368"/>
      <c r="IW462" s="368"/>
      <c r="IX462" s="368"/>
      <c r="IY462" s="368"/>
      <c r="IZ462" s="368"/>
      <c r="JA462" s="368"/>
      <c r="JB462" s="368"/>
      <c r="JC462" s="368"/>
      <c r="JD462" s="368"/>
      <c r="JE462" s="368"/>
      <c r="JF462" s="368"/>
      <c r="JG462" s="368"/>
      <c r="JH462" s="368"/>
      <c r="JI462" s="368"/>
      <c r="JJ462" s="368"/>
      <c r="JK462" s="368"/>
      <c r="JL462" s="368"/>
      <c r="JM462" s="368"/>
      <c r="JN462" s="368"/>
      <c r="JO462" s="368"/>
      <c r="JP462" s="368"/>
      <c r="JQ462" s="368"/>
      <c r="JR462" s="368"/>
      <c r="JS462" s="368"/>
      <c r="JT462" s="368"/>
      <c r="JU462" s="368"/>
      <c r="JV462" s="368"/>
      <c r="JW462" s="368"/>
      <c r="JX462" s="368"/>
      <c r="JY462" s="368"/>
      <c r="JZ462" s="368"/>
      <c r="KA462" s="368"/>
      <c r="KB462" s="368"/>
      <c r="KC462" s="368"/>
      <c r="KD462" s="368"/>
      <c r="KE462" s="368"/>
      <c r="KF462" s="368"/>
      <c r="KG462" s="368"/>
      <c r="KH462" s="368"/>
      <c r="KI462" s="368"/>
      <c r="KJ462" s="368"/>
      <c r="KK462" s="368"/>
      <c r="KL462" s="368"/>
      <c r="KM462" s="368"/>
      <c r="KN462" s="368"/>
      <c r="KO462" s="368"/>
      <c r="KP462" s="368"/>
      <c r="KQ462" s="368"/>
      <c r="KR462" s="368"/>
      <c r="KS462" s="368"/>
      <c r="KT462" s="368"/>
      <c r="KU462" s="368"/>
      <c r="KV462" s="368"/>
      <c r="KW462" s="368"/>
      <c r="KX462" s="368"/>
      <c r="LH462" s="368"/>
      <c r="LI462" s="368"/>
      <c r="LJ462" s="368"/>
      <c r="LK462" s="368"/>
      <c r="LL462" s="368"/>
      <c r="LM462" s="368"/>
      <c r="LN462" s="368"/>
      <c r="LO462" s="368"/>
      <c r="LP462" s="368"/>
      <c r="LQ462" s="368"/>
      <c r="LR462" s="368"/>
      <c r="LS462" s="368"/>
      <c r="LT462" s="368"/>
      <c r="LU462" s="368"/>
      <c r="LV462" s="368"/>
      <c r="LW462" s="368"/>
      <c r="LX462" s="368"/>
      <c r="LY462" s="368"/>
      <c r="LZ462" s="368"/>
      <c r="MA462" s="368"/>
      <c r="MB462" s="368"/>
      <c r="MC462" s="368"/>
      <c r="MD462" s="368"/>
      <c r="ME462" s="368"/>
      <c r="MF462" s="368"/>
      <c r="MG462" s="368"/>
      <c r="MH462" s="368"/>
      <c r="MI462" s="368"/>
      <c r="MJ462" s="368"/>
      <c r="MK462" s="368"/>
      <c r="ML462" s="368"/>
      <c r="MM462" s="368"/>
      <c r="MN462" s="368"/>
      <c r="MO462" s="368"/>
      <c r="MP462" s="368"/>
      <c r="MQ462" s="368"/>
      <c r="MR462" s="368"/>
      <c r="MS462" s="368"/>
      <c r="MT462" s="368"/>
      <c r="MU462" s="368"/>
      <c r="MV462" s="368"/>
      <c r="MW462" s="368"/>
      <c r="MX462" s="368"/>
      <c r="MY462" s="368"/>
      <c r="MZ462" s="368"/>
      <c r="NA462" s="368"/>
      <c r="NB462" s="368"/>
      <c r="NC462" s="368"/>
      <c r="ND462" s="368"/>
      <c r="NE462" s="368"/>
      <c r="NF462" s="368"/>
      <c r="NG462" s="368"/>
      <c r="NH462" s="368"/>
      <c r="NI462" s="368"/>
      <c r="NJ462" s="368"/>
      <c r="NK462" s="368"/>
      <c r="NL462" s="368"/>
      <c r="NM462" s="368"/>
      <c r="NN462" s="368"/>
      <c r="NO462" s="368"/>
      <c r="NP462" s="368"/>
      <c r="NQ462" s="368"/>
      <c r="NR462" s="368"/>
      <c r="NS462" s="368"/>
      <c r="NT462" s="368"/>
      <c r="NU462" s="368"/>
      <c r="NV462" s="368"/>
      <c r="NW462" s="368"/>
      <c r="NX462" s="368"/>
      <c r="NY462" s="368"/>
      <c r="NZ462" s="368"/>
      <c r="OA462" s="368"/>
      <c r="OB462" s="368"/>
      <c r="OC462" s="368"/>
      <c r="OD462" s="368"/>
      <c r="OE462" s="368"/>
      <c r="OF462" s="368"/>
      <c r="OG462" s="368"/>
      <c r="OH462" s="368"/>
      <c r="OI462" s="368"/>
      <c r="OJ462" s="368"/>
      <c r="OK462" s="368"/>
      <c r="OL462" s="368"/>
      <c r="OM462" s="368"/>
      <c r="ON462" s="368"/>
      <c r="OO462" s="368"/>
      <c r="OP462" s="368"/>
      <c r="OQ462" s="368"/>
      <c r="OR462" s="368"/>
      <c r="OS462" s="368"/>
      <c r="OT462" s="368"/>
      <c r="OU462" s="368"/>
      <c r="OV462" s="368"/>
      <c r="OW462" s="368"/>
      <c r="OX462" s="368"/>
      <c r="OY462" s="368"/>
      <c r="OZ462" s="368"/>
      <c r="PA462" s="368"/>
      <c r="PB462" s="368"/>
      <c r="PC462" s="368"/>
      <c r="PD462" s="368"/>
      <c r="PE462" s="368"/>
      <c r="PF462" s="368"/>
      <c r="PG462" s="368"/>
      <c r="PH462" s="368"/>
      <c r="PI462" s="368"/>
      <c r="PJ462" s="368"/>
      <c r="PK462" s="368"/>
      <c r="PL462" s="368"/>
      <c r="PM462" s="368"/>
      <c r="PN462" s="368"/>
      <c r="PO462" s="368"/>
      <c r="PP462" s="368"/>
      <c r="PQ462" s="368"/>
      <c r="PR462" s="368"/>
      <c r="PS462" s="368"/>
      <c r="PT462" s="368"/>
      <c r="PU462" s="368"/>
      <c r="PV462" s="368"/>
      <c r="PW462" s="368"/>
      <c r="PX462" s="368"/>
      <c r="PY462" s="368"/>
      <c r="PZ462" s="368"/>
      <c r="QA462" s="368"/>
      <c r="QB462" s="368"/>
      <c r="QC462" s="368"/>
      <c r="QD462" s="368"/>
      <c r="QE462" s="368"/>
      <c r="QF462" s="368"/>
      <c r="QG462" s="368"/>
      <c r="QH462" s="368"/>
      <c r="QI462" s="368"/>
      <c r="QJ462" s="368"/>
      <c r="QK462" s="368"/>
      <c r="QL462" s="368"/>
      <c r="QM462" s="368"/>
      <c r="QN462" s="368"/>
      <c r="QO462" s="368"/>
      <c r="QP462" s="368"/>
      <c r="QQ462" s="368"/>
      <c r="QR462" s="368"/>
      <c r="QS462" s="368"/>
      <c r="QT462" s="368"/>
      <c r="QU462" s="368"/>
      <c r="QV462" s="368"/>
      <c r="QW462" s="368"/>
      <c r="QX462" s="368"/>
      <c r="QY462" s="368"/>
      <c r="QZ462" s="368"/>
      <c r="RA462" s="368"/>
      <c r="RB462" s="368"/>
      <c r="RC462" s="368"/>
      <c r="RD462" s="368"/>
      <c r="RE462" s="368"/>
      <c r="RF462" s="368"/>
      <c r="RG462" s="368"/>
      <c r="RH462" s="368"/>
      <c r="RI462" s="368"/>
      <c r="RJ462" s="368"/>
      <c r="RK462" s="368"/>
      <c r="RL462" s="368"/>
      <c r="RM462" s="368"/>
      <c r="RN462" s="368"/>
      <c r="RO462" s="368"/>
      <c r="RP462" s="368"/>
      <c r="RQ462" s="368"/>
      <c r="RR462" s="368"/>
      <c r="RS462" s="368"/>
      <c r="RT462" s="368"/>
      <c r="RU462" s="368"/>
      <c r="RV462" s="368"/>
      <c r="RW462" s="368"/>
      <c r="RX462" s="368"/>
      <c r="RY462" s="368"/>
      <c r="RZ462" s="368"/>
      <c r="SA462" s="368"/>
      <c r="SB462" s="368"/>
      <c r="SC462" s="368"/>
      <c r="SD462" s="368"/>
      <c r="SE462" s="368"/>
      <c r="SF462" s="368"/>
      <c r="SG462" s="368"/>
    </row>
    <row r="463" spans="1:501">
      <c r="A463" s="368"/>
      <c r="B463" s="368"/>
      <c r="C463" s="368"/>
      <c r="D463" s="368"/>
      <c r="E463" s="368"/>
      <c r="F463" s="368"/>
      <c r="G463" s="368"/>
      <c r="H463" s="368"/>
      <c r="I463" s="368"/>
      <c r="J463" s="368"/>
      <c r="K463" s="368"/>
      <c r="L463" s="368"/>
      <c r="M463" s="368"/>
      <c r="N463" s="368"/>
      <c r="O463" s="385"/>
      <c r="P463" s="368"/>
      <c r="Q463" s="368"/>
      <c r="R463" s="368"/>
      <c r="S463" s="368"/>
      <c r="T463" s="368"/>
      <c r="U463" s="368"/>
      <c r="V463" s="368"/>
      <c r="W463" s="368"/>
      <c r="X463" s="368"/>
      <c r="Y463" s="368"/>
      <c r="Z463" s="368"/>
      <c r="AA463" s="368"/>
      <c r="AB463" s="368"/>
      <c r="AC463" s="368"/>
      <c r="AD463" s="368"/>
      <c r="AE463" s="368"/>
      <c r="AF463" s="368"/>
      <c r="AG463" s="368"/>
      <c r="AH463" s="98" t="s">
        <v>397</v>
      </c>
      <c r="AI463" s="98" t="s">
        <v>397</v>
      </c>
      <c r="AJ463" s="98" t="s">
        <v>397</v>
      </c>
      <c r="AK463" s="98" t="s">
        <v>397</v>
      </c>
      <c r="AL463" s="98" t="s">
        <v>397</v>
      </c>
      <c r="AM463" s="98" t="s">
        <v>397</v>
      </c>
      <c r="AN463" s="98" t="s">
        <v>397</v>
      </c>
      <c r="AO463" s="98" t="s">
        <v>397</v>
      </c>
      <c r="AP463" s="98" t="s">
        <v>397</v>
      </c>
      <c r="AQ463" s="98" t="s">
        <v>397</v>
      </c>
      <c r="AR463" s="98" t="s">
        <v>397</v>
      </c>
      <c r="AS463" s="98" t="s">
        <v>397</v>
      </c>
      <c r="AT463" s="98" t="s">
        <v>397</v>
      </c>
      <c r="AU463" s="98" t="s">
        <v>397</v>
      </c>
      <c r="AV463" s="98" t="s">
        <v>397</v>
      </c>
      <c r="AW463" s="98" t="s">
        <v>397</v>
      </c>
      <c r="AX463" s="98" t="s">
        <v>397</v>
      </c>
      <c r="AY463" s="98" t="s">
        <v>397</v>
      </c>
      <c r="AZ463" s="98" t="s">
        <v>397</v>
      </c>
      <c r="BA463" s="98" t="s">
        <v>397</v>
      </c>
      <c r="BB463" s="98" t="s">
        <v>397</v>
      </c>
      <c r="BC463" s="98" t="s">
        <v>397</v>
      </c>
      <c r="BD463" s="98" t="s">
        <v>397</v>
      </c>
      <c r="BE463" s="98" t="s">
        <v>397</v>
      </c>
      <c r="BF463" s="98" t="s">
        <v>397</v>
      </c>
      <c r="BG463" s="98" t="s">
        <v>397</v>
      </c>
      <c r="BH463" s="98" t="s">
        <v>397</v>
      </c>
      <c r="BI463" s="98" t="s">
        <v>397</v>
      </c>
      <c r="BJ463" s="98" t="s">
        <v>397</v>
      </c>
      <c r="BK463" s="98" t="s">
        <v>397</v>
      </c>
      <c r="BL463" s="98" t="s">
        <v>397</v>
      </c>
      <c r="BM463" s="98" t="s">
        <v>397</v>
      </c>
      <c r="BN463" s="98" t="s">
        <v>397</v>
      </c>
      <c r="BO463" s="98" t="s">
        <v>397</v>
      </c>
      <c r="BP463" s="98" t="s">
        <v>397</v>
      </c>
      <c r="BQ463" s="98" t="s">
        <v>397</v>
      </c>
      <c r="BR463" s="98" t="s">
        <v>397</v>
      </c>
      <c r="BS463" s="98" t="s">
        <v>397</v>
      </c>
      <c r="BT463" s="98" t="s">
        <v>397</v>
      </c>
      <c r="BU463" s="98" t="s">
        <v>397</v>
      </c>
      <c r="BV463" s="98" t="s">
        <v>397</v>
      </c>
      <c r="BW463" s="98" t="s">
        <v>397</v>
      </c>
      <c r="BX463" s="98" t="s">
        <v>397</v>
      </c>
      <c r="BY463" s="98" t="s">
        <v>397</v>
      </c>
      <c r="BZ463" s="98" t="s">
        <v>397</v>
      </c>
      <c r="CA463" s="98"/>
      <c r="CB463" s="98"/>
      <c r="CC463" s="98"/>
      <c r="CD463" s="98"/>
      <c r="CE463" s="98"/>
      <c r="CF463" s="98"/>
      <c r="CG463" s="98"/>
      <c r="CH463" s="98"/>
      <c r="CI463" s="98"/>
      <c r="CJ463" s="98"/>
      <c r="CK463" s="98"/>
      <c r="CL463" s="98"/>
      <c r="CM463" s="98"/>
      <c r="CN463" s="98"/>
      <c r="CO463" s="98"/>
      <c r="CP463" s="98"/>
      <c r="CQ463" s="98"/>
      <c r="CR463" s="98"/>
      <c r="CS463" s="98"/>
      <c r="CT463" s="98"/>
      <c r="CU463" s="98"/>
      <c r="CV463" s="98"/>
      <c r="CW463" s="98"/>
      <c r="CX463" s="98"/>
      <c r="CY463" s="98"/>
      <c r="CZ463" s="98"/>
      <c r="DA463" s="98"/>
      <c r="DB463" s="98"/>
      <c r="DV463" s="368"/>
      <c r="DW463" s="368"/>
      <c r="DX463" s="368"/>
      <c r="DY463" s="368"/>
      <c r="DZ463" s="368"/>
      <c r="EA463" s="368"/>
      <c r="EB463" s="368"/>
      <c r="EC463" s="368"/>
      <c r="ED463" s="368"/>
      <c r="EE463" s="368"/>
      <c r="EF463" s="368"/>
      <c r="EG463" s="368"/>
      <c r="EH463" s="368"/>
      <c r="EI463" s="368"/>
      <c r="EJ463" s="368"/>
      <c r="EK463" s="368"/>
      <c r="EL463" s="368"/>
      <c r="EM463" s="368"/>
      <c r="EN463" s="368"/>
      <c r="EO463" s="368"/>
      <c r="EP463" s="368"/>
      <c r="EQ463" s="368"/>
      <c r="ER463" s="368"/>
      <c r="ES463" s="368"/>
      <c r="ET463" s="368"/>
      <c r="EU463" s="368"/>
      <c r="EV463" s="368"/>
      <c r="EW463" s="368"/>
      <c r="EX463" s="368"/>
      <c r="EY463" s="368"/>
      <c r="EZ463" s="368"/>
      <c r="FA463" s="368"/>
      <c r="FB463" s="368"/>
      <c r="FC463" s="368"/>
      <c r="FD463" s="368"/>
      <c r="FE463" s="368"/>
      <c r="FF463" s="368"/>
      <c r="FG463" s="368"/>
      <c r="FH463" s="368"/>
      <c r="FI463" s="368"/>
      <c r="FJ463" s="368"/>
      <c r="FK463" s="368"/>
      <c r="FL463" s="368"/>
      <c r="FM463" s="368"/>
      <c r="FN463" s="368"/>
      <c r="FO463" s="368"/>
      <c r="FP463" s="368"/>
      <c r="FQ463" s="368"/>
      <c r="FR463" s="368"/>
      <c r="FS463" s="368"/>
      <c r="FT463" s="368"/>
      <c r="FU463" s="368"/>
      <c r="FV463" s="368"/>
      <c r="FW463" s="368"/>
      <c r="FX463" s="368"/>
      <c r="FY463" s="368"/>
      <c r="FZ463" s="368"/>
      <c r="GA463" s="368"/>
      <c r="GB463" s="368"/>
      <c r="GC463" s="368"/>
      <c r="GD463" s="368"/>
      <c r="GE463" s="368"/>
      <c r="GF463" s="368"/>
      <c r="GG463" s="368"/>
      <c r="GH463" s="368"/>
      <c r="GI463" s="368"/>
      <c r="GJ463" s="368"/>
      <c r="GK463" s="368"/>
      <c r="GL463" s="368"/>
      <c r="GM463" s="368"/>
      <c r="GN463" s="368"/>
      <c r="GO463" s="368"/>
      <c r="GP463" s="368"/>
      <c r="GQ463" s="368"/>
      <c r="GR463" s="368"/>
      <c r="GS463" s="368"/>
      <c r="GT463" s="368"/>
      <c r="GU463" s="368"/>
      <c r="GV463" s="368"/>
      <c r="GW463" s="368"/>
      <c r="GX463" s="368"/>
      <c r="GY463" s="368"/>
      <c r="GZ463" s="368"/>
      <c r="HA463" s="368"/>
      <c r="HB463" s="368"/>
      <c r="HC463" s="368"/>
      <c r="HD463" s="368"/>
      <c r="HE463" s="368"/>
      <c r="HF463" s="368"/>
      <c r="HG463" s="368"/>
      <c r="HH463" s="368"/>
      <c r="HI463" s="368"/>
      <c r="HJ463" s="368"/>
      <c r="HK463" s="368"/>
      <c r="HL463" s="368"/>
      <c r="HM463" s="368"/>
      <c r="HN463" s="368"/>
      <c r="HO463" s="368"/>
      <c r="HP463" s="368"/>
      <c r="HQ463" s="368"/>
      <c r="HR463" s="368"/>
      <c r="HS463" s="368"/>
      <c r="HT463" s="368"/>
      <c r="HU463" s="368"/>
      <c r="HV463" s="368"/>
      <c r="HW463" s="368"/>
      <c r="HX463" s="368"/>
      <c r="HY463" s="368"/>
      <c r="HZ463" s="368"/>
      <c r="IA463" s="368"/>
      <c r="IB463" s="368"/>
      <c r="IC463" s="368"/>
      <c r="ID463" s="368"/>
      <c r="IE463" s="368"/>
      <c r="IF463" s="368"/>
      <c r="IG463" s="368"/>
      <c r="IH463" s="368"/>
      <c r="II463" s="368"/>
      <c r="IJ463" s="368"/>
      <c r="IK463" s="368"/>
      <c r="IL463" s="368"/>
      <c r="IM463" s="368"/>
      <c r="IN463" s="368"/>
      <c r="IO463" s="368"/>
      <c r="IP463" s="368"/>
      <c r="IQ463" s="368"/>
      <c r="IR463" s="368"/>
      <c r="IS463" s="368"/>
      <c r="IT463" s="368"/>
      <c r="IU463" s="368"/>
      <c r="IV463" s="368"/>
      <c r="IW463" s="368"/>
      <c r="IX463" s="368"/>
      <c r="IY463" s="368"/>
      <c r="IZ463" s="368"/>
      <c r="JA463" s="368"/>
      <c r="JB463" s="368"/>
      <c r="JC463" s="368"/>
      <c r="JD463" s="368"/>
      <c r="JE463" s="368"/>
      <c r="JF463" s="368"/>
      <c r="JG463" s="368"/>
      <c r="JH463" s="368"/>
      <c r="JI463" s="368"/>
      <c r="JJ463" s="368"/>
      <c r="JK463" s="368"/>
      <c r="JL463" s="368"/>
      <c r="JM463" s="368"/>
      <c r="JN463" s="368"/>
      <c r="JO463" s="368"/>
      <c r="JP463" s="368"/>
      <c r="JQ463" s="368"/>
      <c r="JR463" s="368"/>
      <c r="JS463" s="368"/>
      <c r="JT463" s="368"/>
      <c r="JU463" s="368"/>
      <c r="JV463" s="368"/>
      <c r="JW463" s="368"/>
      <c r="JX463" s="368"/>
      <c r="JY463" s="368"/>
      <c r="JZ463" s="368"/>
      <c r="KA463" s="368"/>
      <c r="KB463" s="368"/>
      <c r="KC463" s="368"/>
      <c r="KD463" s="368"/>
      <c r="KE463" s="368"/>
      <c r="KF463" s="368"/>
      <c r="KG463" s="368"/>
      <c r="KH463" s="368"/>
      <c r="KI463" s="368"/>
      <c r="KJ463" s="368"/>
      <c r="KK463" s="368"/>
      <c r="KL463" s="368"/>
      <c r="KM463" s="368"/>
      <c r="KN463" s="368"/>
      <c r="KO463" s="368"/>
      <c r="KP463" s="368"/>
      <c r="KQ463" s="368"/>
      <c r="KR463" s="368"/>
      <c r="KS463" s="368"/>
      <c r="KT463" s="368"/>
      <c r="KU463" s="368"/>
      <c r="KV463" s="368"/>
      <c r="KW463" s="368"/>
      <c r="KX463" s="368"/>
      <c r="LH463" s="368"/>
      <c r="LI463" s="368"/>
      <c r="LJ463" s="368"/>
      <c r="LK463" s="368"/>
      <c r="LL463" s="368"/>
      <c r="LM463" s="368"/>
      <c r="LN463" s="368"/>
      <c r="LO463" s="368"/>
      <c r="LP463" s="368"/>
      <c r="LQ463" s="368"/>
      <c r="LR463" s="368"/>
      <c r="LS463" s="368"/>
      <c r="LT463" s="368"/>
      <c r="LU463" s="368"/>
      <c r="LV463" s="368"/>
      <c r="LW463" s="368"/>
      <c r="LX463" s="368"/>
      <c r="LY463" s="368"/>
      <c r="LZ463" s="368"/>
      <c r="MA463" s="368"/>
      <c r="MB463" s="368"/>
      <c r="MC463" s="368"/>
      <c r="MD463" s="368"/>
      <c r="ME463" s="368"/>
      <c r="MF463" s="368"/>
      <c r="MG463" s="368"/>
      <c r="MH463" s="368"/>
      <c r="MI463" s="368"/>
      <c r="MJ463" s="368"/>
      <c r="MK463" s="368"/>
      <c r="ML463" s="368"/>
      <c r="MM463" s="368"/>
      <c r="MN463" s="368"/>
      <c r="MO463" s="368"/>
      <c r="MP463" s="368"/>
      <c r="MQ463" s="368"/>
      <c r="MR463" s="368"/>
      <c r="MS463" s="368"/>
      <c r="MT463" s="368"/>
      <c r="MU463" s="368"/>
      <c r="MV463" s="368"/>
      <c r="MW463" s="368"/>
      <c r="MX463" s="368"/>
      <c r="MY463" s="368"/>
      <c r="MZ463" s="368"/>
      <c r="NA463" s="368"/>
      <c r="NB463" s="368"/>
      <c r="NC463" s="368"/>
      <c r="ND463" s="368"/>
      <c r="NE463" s="368"/>
      <c r="NF463" s="368"/>
      <c r="NG463" s="368"/>
      <c r="NH463" s="368"/>
      <c r="NI463" s="368"/>
      <c r="NJ463" s="368"/>
      <c r="NK463" s="368"/>
      <c r="NL463" s="368"/>
      <c r="NM463" s="368"/>
      <c r="NN463" s="368"/>
      <c r="NO463" s="368"/>
      <c r="NP463" s="368"/>
      <c r="NQ463" s="368"/>
      <c r="NR463" s="368"/>
      <c r="NS463" s="368"/>
      <c r="NT463" s="368"/>
      <c r="NU463" s="368"/>
      <c r="NV463" s="368"/>
      <c r="NW463" s="368"/>
      <c r="NX463" s="368"/>
      <c r="NY463" s="368"/>
      <c r="NZ463" s="368"/>
      <c r="OA463" s="368"/>
      <c r="OB463" s="368"/>
      <c r="OC463" s="368"/>
      <c r="OD463" s="368"/>
      <c r="OE463" s="368"/>
      <c r="OF463" s="368"/>
      <c r="OG463" s="368"/>
      <c r="OH463" s="368"/>
      <c r="OI463" s="368"/>
      <c r="OJ463" s="368"/>
      <c r="OK463" s="368"/>
      <c r="OL463" s="368"/>
      <c r="OM463" s="368"/>
      <c r="ON463" s="368"/>
      <c r="OO463" s="368"/>
      <c r="OP463" s="368"/>
      <c r="OQ463" s="368"/>
      <c r="OR463" s="368"/>
      <c r="OS463" s="368"/>
      <c r="OT463" s="368"/>
      <c r="OU463" s="368"/>
      <c r="OV463" s="368"/>
      <c r="OW463" s="368"/>
      <c r="OX463" s="368"/>
      <c r="OY463" s="368"/>
      <c r="OZ463" s="368"/>
      <c r="PA463" s="368"/>
      <c r="PB463" s="368"/>
      <c r="PC463" s="368"/>
      <c r="PD463" s="368"/>
      <c r="PE463" s="368"/>
      <c r="PF463" s="368"/>
      <c r="PG463" s="368"/>
      <c r="PH463" s="368"/>
      <c r="PI463" s="368"/>
      <c r="PJ463" s="368"/>
      <c r="PK463" s="368"/>
      <c r="PL463" s="368"/>
      <c r="PM463" s="368"/>
      <c r="PN463" s="368"/>
      <c r="PO463" s="368"/>
      <c r="PP463" s="368"/>
      <c r="PQ463" s="368"/>
      <c r="PR463" s="368"/>
      <c r="PS463" s="368"/>
      <c r="PT463" s="368"/>
      <c r="PU463" s="368"/>
      <c r="PV463" s="368"/>
      <c r="PW463" s="368"/>
      <c r="PX463" s="368"/>
      <c r="PY463" s="368"/>
      <c r="PZ463" s="368"/>
      <c r="QA463" s="368"/>
      <c r="QB463" s="368"/>
      <c r="QC463" s="368"/>
      <c r="QD463" s="368"/>
      <c r="QE463" s="368"/>
      <c r="QF463" s="368"/>
      <c r="QG463" s="368"/>
      <c r="QH463" s="368"/>
      <c r="QI463" s="368"/>
      <c r="QJ463" s="368"/>
      <c r="QK463" s="368"/>
      <c r="QL463" s="368"/>
      <c r="QM463" s="368"/>
      <c r="QN463" s="368"/>
      <c r="QO463" s="368"/>
      <c r="QP463" s="368"/>
      <c r="QQ463" s="368"/>
      <c r="QR463" s="368"/>
      <c r="QS463" s="368"/>
      <c r="QT463" s="368"/>
      <c r="QU463" s="368"/>
      <c r="QV463" s="368"/>
      <c r="QW463" s="368"/>
      <c r="QX463" s="368"/>
      <c r="QY463" s="368"/>
      <c r="QZ463" s="368"/>
      <c r="RA463" s="368"/>
      <c r="RB463" s="368"/>
      <c r="RC463" s="368"/>
      <c r="RD463" s="368"/>
      <c r="RE463" s="368"/>
      <c r="RF463" s="368"/>
      <c r="RG463" s="368"/>
      <c r="RH463" s="368"/>
      <c r="RI463" s="368"/>
      <c r="RJ463" s="368"/>
      <c r="RK463" s="368"/>
      <c r="RL463" s="368"/>
      <c r="RM463" s="368"/>
      <c r="RN463" s="368"/>
      <c r="RO463" s="368"/>
      <c r="RP463" s="368"/>
      <c r="RQ463" s="368"/>
      <c r="RR463" s="368"/>
      <c r="RS463" s="368"/>
      <c r="RT463" s="368"/>
      <c r="RU463" s="368"/>
      <c r="RV463" s="368"/>
      <c r="RW463" s="368"/>
      <c r="RX463" s="368"/>
      <c r="RY463" s="368"/>
      <c r="RZ463" s="368"/>
      <c r="SA463" s="368"/>
      <c r="SB463" s="368"/>
      <c r="SC463" s="368"/>
      <c r="SD463" s="368"/>
      <c r="SE463" s="368"/>
      <c r="SF463" s="368"/>
      <c r="SG463" s="368"/>
    </row>
    <row r="464" spans="1:501">
      <c r="A464" s="368"/>
      <c r="B464" s="368"/>
      <c r="C464" s="368"/>
      <c r="D464" s="368"/>
      <c r="E464" s="368"/>
      <c r="F464" s="368"/>
      <c r="G464" s="368"/>
      <c r="H464" s="368"/>
      <c r="I464" s="368"/>
      <c r="J464" s="368"/>
      <c r="K464" s="368"/>
      <c r="L464" s="368"/>
      <c r="M464" s="368"/>
      <c r="N464" s="368"/>
      <c r="O464" s="385"/>
      <c r="P464" s="368"/>
      <c r="Q464" s="368"/>
      <c r="R464" s="368"/>
      <c r="S464" s="368"/>
      <c r="T464" s="368"/>
      <c r="U464" s="368"/>
      <c r="V464" s="368"/>
      <c r="W464" s="368"/>
      <c r="X464" s="368"/>
      <c r="Y464" s="368"/>
      <c r="Z464" s="368"/>
      <c r="AA464" s="368"/>
      <c r="AB464" s="368"/>
      <c r="AC464" s="368"/>
      <c r="AD464" s="368"/>
      <c r="AE464" s="368"/>
      <c r="AF464" s="368"/>
      <c r="AG464" s="368"/>
      <c r="AH464" s="98" t="s">
        <v>397</v>
      </c>
      <c r="AI464" s="98" t="s">
        <v>397</v>
      </c>
      <c r="AJ464" s="98" t="s">
        <v>397</v>
      </c>
      <c r="AK464" s="98" t="s">
        <v>397</v>
      </c>
      <c r="AL464" s="98" t="s">
        <v>397</v>
      </c>
      <c r="AM464" s="98" t="s">
        <v>397</v>
      </c>
      <c r="AN464" s="98" t="s">
        <v>397</v>
      </c>
      <c r="AO464" s="98" t="s">
        <v>397</v>
      </c>
      <c r="AP464" s="98" t="s">
        <v>397</v>
      </c>
      <c r="AQ464" s="98" t="s">
        <v>397</v>
      </c>
      <c r="AR464" s="98" t="s">
        <v>397</v>
      </c>
      <c r="AS464" s="98" t="s">
        <v>397</v>
      </c>
      <c r="AT464" s="98" t="s">
        <v>397</v>
      </c>
      <c r="AU464" s="98" t="s">
        <v>397</v>
      </c>
      <c r="AV464" s="98" t="s">
        <v>397</v>
      </c>
      <c r="AW464" s="98" t="s">
        <v>397</v>
      </c>
      <c r="AX464" s="98" t="s">
        <v>397</v>
      </c>
      <c r="AY464" s="98" t="s">
        <v>397</v>
      </c>
      <c r="AZ464" s="98" t="s">
        <v>397</v>
      </c>
      <c r="BA464" s="98" t="s">
        <v>397</v>
      </c>
      <c r="BB464" s="98" t="s">
        <v>397</v>
      </c>
      <c r="BC464" s="98" t="s">
        <v>397</v>
      </c>
      <c r="BD464" s="98" t="s">
        <v>397</v>
      </c>
      <c r="BE464" s="98" t="s">
        <v>397</v>
      </c>
      <c r="BF464" s="98" t="s">
        <v>397</v>
      </c>
      <c r="BG464" s="98" t="s">
        <v>397</v>
      </c>
      <c r="BH464" s="98" t="s">
        <v>397</v>
      </c>
      <c r="BI464" s="98" t="s">
        <v>397</v>
      </c>
      <c r="BJ464" s="98" t="s">
        <v>397</v>
      </c>
      <c r="BK464" s="98" t="s">
        <v>397</v>
      </c>
      <c r="BL464" s="98" t="s">
        <v>397</v>
      </c>
      <c r="BM464" s="98" t="s">
        <v>397</v>
      </c>
      <c r="BN464" s="98" t="s">
        <v>397</v>
      </c>
      <c r="BO464" s="98" t="s">
        <v>397</v>
      </c>
      <c r="BP464" s="98" t="s">
        <v>397</v>
      </c>
      <c r="BQ464" s="98" t="s">
        <v>397</v>
      </c>
      <c r="BR464" s="98" t="s">
        <v>397</v>
      </c>
      <c r="BS464" s="98" t="s">
        <v>397</v>
      </c>
      <c r="BT464" s="98" t="s">
        <v>397</v>
      </c>
      <c r="BU464" s="98" t="s">
        <v>397</v>
      </c>
      <c r="BV464" s="98" t="s">
        <v>397</v>
      </c>
      <c r="BW464" s="98" t="s">
        <v>397</v>
      </c>
      <c r="BX464" s="98" t="s">
        <v>397</v>
      </c>
      <c r="BY464" s="98" t="s">
        <v>397</v>
      </c>
      <c r="BZ464" s="98" t="s">
        <v>397</v>
      </c>
      <c r="CA464" s="98"/>
      <c r="CB464" s="98"/>
      <c r="CC464" s="98"/>
      <c r="CD464" s="98"/>
      <c r="CE464" s="98"/>
      <c r="CF464" s="98"/>
      <c r="CG464" s="98"/>
      <c r="CH464" s="98"/>
      <c r="CI464" s="98"/>
      <c r="CJ464" s="98"/>
      <c r="CK464" s="98"/>
      <c r="CL464" s="98"/>
      <c r="CM464" s="98"/>
      <c r="CN464" s="98"/>
      <c r="CO464" s="98"/>
      <c r="CP464" s="98"/>
      <c r="CQ464" s="98"/>
      <c r="CR464" s="98"/>
      <c r="CS464" s="98"/>
      <c r="CT464" s="98"/>
      <c r="CU464" s="98"/>
      <c r="CV464" s="98"/>
      <c r="CW464" s="98"/>
      <c r="CX464" s="98"/>
      <c r="CY464" s="98"/>
      <c r="CZ464" s="98"/>
      <c r="DA464" s="98"/>
      <c r="DB464" s="98"/>
      <c r="DV464" s="368"/>
      <c r="DW464" s="368"/>
      <c r="DX464" s="368"/>
      <c r="DY464" s="368"/>
      <c r="DZ464" s="368"/>
      <c r="EA464" s="368"/>
      <c r="EB464" s="368"/>
      <c r="EC464" s="368"/>
      <c r="ED464" s="368"/>
      <c r="EE464" s="368"/>
      <c r="EF464" s="368"/>
      <c r="EG464" s="368"/>
      <c r="EH464" s="368"/>
      <c r="EI464" s="368"/>
      <c r="EJ464" s="368"/>
      <c r="EK464" s="368"/>
      <c r="EL464" s="368"/>
      <c r="EM464" s="368"/>
      <c r="EN464" s="368"/>
      <c r="EO464" s="368"/>
      <c r="EP464" s="368"/>
      <c r="EQ464" s="368"/>
      <c r="ER464" s="368"/>
      <c r="ES464" s="368"/>
      <c r="ET464" s="368"/>
      <c r="EU464" s="368"/>
      <c r="EV464" s="368"/>
      <c r="EW464" s="368"/>
      <c r="EX464" s="368"/>
      <c r="EY464" s="368"/>
      <c r="EZ464" s="368"/>
      <c r="FA464" s="368"/>
      <c r="FB464" s="368"/>
      <c r="FC464" s="368"/>
      <c r="FD464" s="368"/>
      <c r="FE464" s="368"/>
      <c r="FF464" s="368"/>
      <c r="FG464" s="368"/>
      <c r="FH464" s="368"/>
      <c r="FI464" s="368"/>
      <c r="FJ464" s="368"/>
      <c r="FK464" s="368"/>
      <c r="FL464" s="368"/>
      <c r="FM464" s="368"/>
      <c r="FN464" s="368"/>
      <c r="FO464" s="368"/>
      <c r="FP464" s="368"/>
      <c r="FQ464" s="368"/>
      <c r="FR464" s="368"/>
      <c r="FS464" s="368"/>
      <c r="FT464" s="368"/>
      <c r="FU464" s="368"/>
      <c r="FV464" s="368"/>
      <c r="FW464" s="368"/>
      <c r="FX464" s="368"/>
      <c r="FY464" s="368"/>
      <c r="FZ464" s="368"/>
      <c r="GA464" s="368"/>
      <c r="GB464" s="368"/>
      <c r="GC464" s="368"/>
      <c r="GD464" s="368"/>
      <c r="GE464" s="368"/>
      <c r="GF464" s="368"/>
      <c r="GG464" s="368"/>
      <c r="GH464" s="368"/>
      <c r="GI464" s="368"/>
      <c r="GJ464" s="368"/>
      <c r="GK464" s="368"/>
      <c r="GL464" s="368"/>
      <c r="GM464" s="368"/>
      <c r="GN464" s="368"/>
      <c r="GO464" s="368"/>
      <c r="GP464" s="368"/>
      <c r="GQ464" s="368"/>
      <c r="GR464" s="368"/>
      <c r="GS464" s="368"/>
      <c r="GT464" s="368"/>
      <c r="GU464" s="368"/>
      <c r="GV464" s="368"/>
      <c r="GW464" s="368"/>
      <c r="GX464" s="368"/>
      <c r="GY464" s="368"/>
      <c r="GZ464" s="368"/>
      <c r="HA464" s="368"/>
      <c r="HB464" s="368"/>
      <c r="HC464" s="368"/>
      <c r="HD464" s="368"/>
      <c r="HE464" s="368"/>
      <c r="HF464" s="368"/>
      <c r="HG464" s="368"/>
      <c r="HH464" s="368"/>
      <c r="HI464" s="368"/>
      <c r="HJ464" s="368"/>
      <c r="HK464" s="368"/>
      <c r="HL464" s="368"/>
      <c r="HM464" s="368"/>
      <c r="HN464" s="368"/>
      <c r="HO464" s="368"/>
      <c r="HP464" s="368"/>
      <c r="HQ464" s="368"/>
      <c r="HR464" s="368"/>
      <c r="HS464" s="368"/>
      <c r="HT464" s="368"/>
      <c r="HU464" s="368"/>
      <c r="HV464" s="368"/>
      <c r="HW464" s="368"/>
      <c r="HX464" s="368"/>
      <c r="HY464" s="368"/>
      <c r="HZ464" s="368"/>
      <c r="IA464" s="368"/>
      <c r="IB464" s="368"/>
      <c r="IC464" s="368"/>
      <c r="ID464" s="368"/>
      <c r="IE464" s="368"/>
      <c r="IF464" s="368"/>
      <c r="IG464" s="368"/>
      <c r="IH464" s="368"/>
      <c r="II464" s="368"/>
      <c r="IJ464" s="368"/>
      <c r="IK464" s="368"/>
      <c r="IL464" s="368"/>
      <c r="IM464" s="368"/>
      <c r="IN464" s="368"/>
      <c r="IO464" s="368"/>
      <c r="IP464" s="368"/>
      <c r="IQ464" s="368"/>
      <c r="IR464" s="368"/>
      <c r="IS464" s="368"/>
      <c r="IT464" s="368"/>
      <c r="IU464" s="368"/>
      <c r="IV464" s="368"/>
      <c r="IW464" s="368"/>
      <c r="IX464" s="368"/>
      <c r="IY464" s="368"/>
      <c r="IZ464" s="368"/>
      <c r="JA464" s="368"/>
      <c r="JB464" s="368"/>
      <c r="JC464" s="368"/>
      <c r="JD464" s="368"/>
      <c r="JE464" s="368"/>
      <c r="JF464" s="368"/>
      <c r="JG464" s="368"/>
      <c r="JH464" s="368"/>
      <c r="JI464" s="368"/>
      <c r="JJ464" s="368"/>
      <c r="JK464" s="368"/>
      <c r="JL464" s="368"/>
      <c r="JM464" s="368"/>
      <c r="JN464" s="368"/>
      <c r="JO464" s="368"/>
      <c r="JP464" s="368"/>
      <c r="JQ464" s="368"/>
      <c r="JR464" s="368"/>
      <c r="JS464" s="368"/>
      <c r="JT464" s="368"/>
      <c r="JU464" s="368"/>
      <c r="JV464" s="368"/>
      <c r="JW464" s="368"/>
      <c r="JX464" s="368"/>
      <c r="JY464" s="368"/>
      <c r="JZ464" s="368"/>
      <c r="KA464" s="368"/>
      <c r="KB464" s="368"/>
      <c r="KC464" s="368"/>
      <c r="KD464" s="368"/>
      <c r="KE464" s="368"/>
      <c r="KF464" s="368"/>
      <c r="KG464" s="368"/>
      <c r="KH464" s="368"/>
      <c r="KI464" s="368"/>
      <c r="KJ464" s="368"/>
      <c r="KK464" s="368"/>
      <c r="KL464" s="368"/>
      <c r="KM464" s="368"/>
      <c r="KN464" s="368"/>
      <c r="KO464" s="368"/>
      <c r="KP464" s="368"/>
      <c r="KQ464" s="368"/>
      <c r="KR464" s="368"/>
      <c r="KS464" s="368"/>
      <c r="KT464" s="368"/>
      <c r="KU464" s="368"/>
      <c r="KV464" s="368"/>
      <c r="KW464" s="368"/>
      <c r="KX464" s="368"/>
      <c r="LH464" s="368"/>
      <c r="LI464" s="368"/>
      <c r="LJ464" s="368"/>
      <c r="LK464" s="368"/>
      <c r="LL464" s="368"/>
      <c r="LM464" s="368"/>
      <c r="LN464" s="368"/>
      <c r="LO464" s="368"/>
      <c r="LP464" s="368"/>
      <c r="LQ464" s="368"/>
      <c r="LR464" s="368"/>
      <c r="LS464" s="368"/>
      <c r="LT464" s="368"/>
      <c r="LU464" s="368"/>
      <c r="LV464" s="368"/>
      <c r="LW464" s="368"/>
      <c r="LX464" s="368"/>
      <c r="LY464" s="368"/>
      <c r="LZ464" s="368"/>
      <c r="MA464" s="368"/>
      <c r="MB464" s="368"/>
      <c r="MC464" s="368"/>
      <c r="MD464" s="368"/>
      <c r="ME464" s="368"/>
      <c r="MF464" s="368"/>
      <c r="MG464" s="368"/>
      <c r="MH464" s="368"/>
      <c r="MI464" s="368"/>
      <c r="MJ464" s="368"/>
      <c r="MK464" s="368"/>
      <c r="ML464" s="368"/>
      <c r="MM464" s="368"/>
      <c r="MN464" s="368"/>
      <c r="MO464" s="368"/>
      <c r="MP464" s="368"/>
      <c r="MQ464" s="368"/>
      <c r="MR464" s="368"/>
      <c r="MS464" s="368"/>
      <c r="MT464" s="368"/>
      <c r="MU464" s="368"/>
      <c r="MV464" s="368"/>
      <c r="MW464" s="368"/>
      <c r="MX464" s="368"/>
      <c r="MY464" s="368"/>
      <c r="MZ464" s="368"/>
      <c r="NA464" s="368"/>
      <c r="NB464" s="368"/>
      <c r="NC464" s="368"/>
      <c r="ND464" s="368"/>
      <c r="NE464" s="368"/>
      <c r="NF464" s="368"/>
      <c r="NG464" s="368"/>
      <c r="NH464" s="368"/>
      <c r="NI464" s="368"/>
      <c r="NJ464" s="368"/>
      <c r="NK464" s="368"/>
      <c r="NL464" s="368"/>
      <c r="NM464" s="368"/>
      <c r="NN464" s="368"/>
      <c r="NO464" s="368"/>
      <c r="NP464" s="368"/>
      <c r="NQ464" s="368"/>
      <c r="NR464" s="368"/>
      <c r="NS464" s="368"/>
      <c r="NT464" s="368"/>
      <c r="NU464" s="368"/>
      <c r="NV464" s="368"/>
      <c r="NW464" s="368"/>
      <c r="NX464" s="368"/>
      <c r="NY464" s="368"/>
      <c r="NZ464" s="368"/>
      <c r="OA464" s="368"/>
      <c r="OB464" s="368"/>
      <c r="OC464" s="368"/>
      <c r="OD464" s="368"/>
      <c r="OE464" s="368"/>
      <c r="OF464" s="368"/>
      <c r="OG464" s="368"/>
      <c r="OH464" s="368"/>
      <c r="OI464" s="368"/>
      <c r="OJ464" s="368"/>
      <c r="OK464" s="368"/>
      <c r="OL464" s="368"/>
      <c r="OM464" s="368"/>
      <c r="ON464" s="368"/>
      <c r="OO464" s="368"/>
      <c r="OP464" s="368"/>
      <c r="OQ464" s="368"/>
      <c r="OR464" s="368"/>
      <c r="OS464" s="368"/>
      <c r="OT464" s="368"/>
      <c r="OU464" s="368"/>
      <c r="OV464" s="368"/>
      <c r="OW464" s="368"/>
      <c r="OX464" s="368"/>
      <c r="OY464" s="368"/>
      <c r="OZ464" s="368"/>
      <c r="PA464" s="368"/>
      <c r="PB464" s="368"/>
      <c r="PC464" s="368"/>
      <c r="PD464" s="368"/>
      <c r="PE464" s="368"/>
      <c r="PF464" s="368"/>
      <c r="PG464" s="368"/>
      <c r="PH464" s="368"/>
      <c r="PI464" s="368"/>
      <c r="PJ464" s="368"/>
      <c r="PK464" s="368"/>
      <c r="PL464" s="368"/>
      <c r="PM464" s="368"/>
      <c r="PN464" s="368"/>
      <c r="PO464" s="368"/>
      <c r="PP464" s="368"/>
      <c r="PQ464" s="368"/>
      <c r="PR464" s="368"/>
      <c r="PS464" s="368"/>
      <c r="PT464" s="368"/>
      <c r="PU464" s="368"/>
      <c r="PV464" s="368"/>
      <c r="PW464" s="368"/>
      <c r="PX464" s="368"/>
      <c r="PY464" s="368"/>
      <c r="PZ464" s="368"/>
      <c r="QA464" s="368"/>
      <c r="QB464" s="368"/>
      <c r="QC464" s="368"/>
      <c r="QD464" s="368"/>
      <c r="QE464" s="368"/>
      <c r="QF464" s="368"/>
      <c r="QG464" s="368"/>
      <c r="QH464" s="368"/>
      <c r="QI464" s="368"/>
      <c r="QJ464" s="368"/>
      <c r="QK464" s="368"/>
      <c r="QL464" s="368"/>
      <c r="QM464" s="368"/>
      <c r="QN464" s="368"/>
      <c r="QO464" s="368"/>
      <c r="QP464" s="368"/>
      <c r="QQ464" s="368"/>
      <c r="QR464" s="368"/>
      <c r="QS464" s="368"/>
      <c r="QT464" s="368"/>
      <c r="QU464" s="368"/>
      <c r="QV464" s="368"/>
      <c r="QW464" s="368"/>
      <c r="QX464" s="368"/>
      <c r="QY464" s="368"/>
      <c r="QZ464" s="368"/>
      <c r="RA464" s="368"/>
      <c r="RB464" s="368"/>
      <c r="RC464" s="368"/>
      <c r="RD464" s="368"/>
      <c r="RE464" s="368"/>
      <c r="RF464" s="368"/>
      <c r="RG464" s="368"/>
      <c r="RH464" s="368"/>
      <c r="RI464" s="368"/>
      <c r="RJ464" s="368"/>
      <c r="RK464" s="368"/>
      <c r="RL464" s="368"/>
      <c r="RM464" s="368"/>
      <c r="RN464" s="368"/>
      <c r="RO464" s="368"/>
      <c r="RP464" s="368"/>
      <c r="RQ464" s="368"/>
      <c r="RR464" s="368"/>
      <c r="RS464" s="368"/>
      <c r="RT464" s="368"/>
      <c r="RU464" s="368"/>
      <c r="RV464" s="368"/>
      <c r="RW464" s="368"/>
      <c r="RX464" s="368"/>
      <c r="RY464" s="368"/>
      <c r="RZ464" s="368"/>
      <c r="SA464" s="368"/>
      <c r="SB464" s="368"/>
      <c r="SC464" s="368"/>
      <c r="SD464" s="368"/>
      <c r="SE464" s="368"/>
      <c r="SF464" s="368"/>
      <c r="SG464" s="368"/>
    </row>
    <row r="465" spans="1:501">
      <c r="A465" s="368"/>
      <c r="B465" s="368"/>
      <c r="C465" s="368"/>
      <c r="D465" s="368"/>
      <c r="E465" s="368"/>
      <c r="F465" s="368"/>
      <c r="G465" s="368"/>
      <c r="H465" s="368"/>
      <c r="I465" s="368"/>
      <c r="J465" s="368"/>
      <c r="K465" s="368"/>
      <c r="L465" s="368"/>
      <c r="M465" s="368"/>
      <c r="N465" s="368"/>
      <c r="O465" s="385"/>
      <c r="P465" s="368"/>
      <c r="Q465" s="368"/>
      <c r="R465" s="368"/>
      <c r="S465" s="368"/>
      <c r="T465" s="368"/>
      <c r="U465" s="368"/>
      <c r="V465" s="368"/>
      <c r="W465" s="368"/>
      <c r="X465" s="368"/>
      <c r="Y465" s="368"/>
      <c r="Z465" s="368"/>
      <c r="AA465" s="368"/>
      <c r="AB465" s="368"/>
      <c r="AC465" s="368"/>
      <c r="AD465" s="368"/>
      <c r="AE465" s="368"/>
      <c r="AF465" s="368"/>
      <c r="AG465" s="368"/>
      <c r="AH465" s="98" t="s">
        <v>397</v>
      </c>
      <c r="AI465" s="98" t="s">
        <v>397</v>
      </c>
      <c r="AJ465" s="98" t="s">
        <v>397</v>
      </c>
      <c r="AK465" s="98" t="s">
        <v>397</v>
      </c>
      <c r="AL465" s="98" t="s">
        <v>397</v>
      </c>
      <c r="AM465" s="98" t="s">
        <v>397</v>
      </c>
      <c r="AN465" s="98" t="s">
        <v>397</v>
      </c>
      <c r="AO465" s="98" t="s">
        <v>397</v>
      </c>
      <c r="AP465" s="98" t="s">
        <v>397</v>
      </c>
      <c r="AQ465" s="98" t="s">
        <v>397</v>
      </c>
      <c r="AR465" s="98" t="s">
        <v>397</v>
      </c>
      <c r="AS465" s="98" t="s">
        <v>397</v>
      </c>
      <c r="AT465" s="98" t="s">
        <v>397</v>
      </c>
      <c r="AU465" s="98" t="s">
        <v>397</v>
      </c>
      <c r="AV465" s="98" t="s">
        <v>397</v>
      </c>
      <c r="AW465" s="98" t="s">
        <v>397</v>
      </c>
      <c r="AX465" s="98" t="s">
        <v>397</v>
      </c>
      <c r="AY465" s="98" t="s">
        <v>397</v>
      </c>
      <c r="AZ465" s="98" t="s">
        <v>397</v>
      </c>
      <c r="BA465" s="98" t="s">
        <v>397</v>
      </c>
      <c r="BB465" s="98" t="s">
        <v>397</v>
      </c>
      <c r="BC465" s="98" t="s">
        <v>397</v>
      </c>
      <c r="BD465" s="98" t="s">
        <v>397</v>
      </c>
      <c r="BE465" s="98" t="s">
        <v>397</v>
      </c>
      <c r="BF465" s="98" t="s">
        <v>397</v>
      </c>
      <c r="BG465" s="98" t="s">
        <v>397</v>
      </c>
      <c r="BH465" s="98" t="s">
        <v>397</v>
      </c>
      <c r="BI465" s="98" t="s">
        <v>397</v>
      </c>
      <c r="BJ465" s="98" t="s">
        <v>397</v>
      </c>
      <c r="BK465" s="98" t="s">
        <v>397</v>
      </c>
      <c r="BL465" s="98" t="s">
        <v>397</v>
      </c>
      <c r="BM465" s="98" t="s">
        <v>397</v>
      </c>
      <c r="BN465" s="98" t="s">
        <v>397</v>
      </c>
      <c r="BO465" s="98" t="s">
        <v>397</v>
      </c>
      <c r="BP465" s="98" t="s">
        <v>397</v>
      </c>
      <c r="BQ465" s="98" t="s">
        <v>397</v>
      </c>
      <c r="BR465" s="98" t="s">
        <v>397</v>
      </c>
      <c r="BS465" s="98" t="s">
        <v>397</v>
      </c>
      <c r="BT465" s="98" t="s">
        <v>397</v>
      </c>
      <c r="BU465" s="98" t="s">
        <v>397</v>
      </c>
      <c r="BV465" s="98" t="s">
        <v>397</v>
      </c>
      <c r="BW465" s="98" t="s">
        <v>397</v>
      </c>
      <c r="BX465" s="98" t="s">
        <v>397</v>
      </c>
      <c r="BY465" s="98" t="s">
        <v>397</v>
      </c>
      <c r="BZ465" s="98" t="s">
        <v>397</v>
      </c>
      <c r="CA465" s="98"/>
      <c r="CB465" s="98"/>
      <c r="CC465" s="98"/>
      <c r="CD465" s="98"/>
      <c r="CE465" s="98"/>
      <c r="CF465" s="98"/>
      <c r="CG465" s="98"/>
      <c r="CH465" s="98"/>
      <c r="CI465" s="98"/>
      <c r="CJ465" s="98"/>
      <c r="CK465" s="98"/>
      <c r="CL465" s="98"/>
      <c r="CM465" s="98"/>
      <c r="CN465" s="98"/>
      <c r="CO465" s="98"/>
      <c r="CP465" s="98"/>
      <c r="CQ465" s="98"/>
      <c r="CR465" s="98"/>
      <c r="CS465" s="98"/>
      <c r="CT465" s="98"/>
      <c r="CU465" s="98"/>
      <c r="CV465" s="98"/>
      <c r="CW465" s="98"/>
      <c r="CX465" s="98"/>
      <c r="CY465" s="98"/>
      <c r="CZ465" s="98"/>
      <c r="DA465" s="98"/>
      <c r="DB465" s="98"/>
      <c r="DV465" s="368"/>
      <c r="DW465" s="368"/>
      <c r="DX465" s="368"/>
      <c r="DY465" s="368"/>
      <c r="DZ465" s="368"/>
      <c r="EA465" s="368"/>
      <c r="EB465" s="368"/>
      <c r="EC465" s="368"/>
      <c r="ED465" s="368"/>
      <c r="EE465" s="368"/>
      <c r="EF465" s="368"/>
      <c r="EG465" s="368"/>
      <c r="EH465" s="368"/>
      <c r="EI465" s="368"/>
      <c r="EJ465" s="368"/>
      <c r="EK465" s="368"/>
      <c r="EL465" s="368"/>
      <c r="EM465" s="368"/>
      <c r="EN465" s="368"/>
      <c r="EO465" s="368"/>
      <c r="EP465" s="368"/>
      <c r="EQ465" s="368"/>
      <c r="ER465" s="368"/>
      <c r="ES465" s="368"/>
      <c r="ET465" s="368"/>
      <c r="EU465" s="368"/>
      <c r="EV465" s="368"/>
      <c r="EW465" s="368"/>
      <c r="EX465" s="368"/>
      <c r="EY465" s="368"/>
      <c r="EZ465" s="368"/>
      <c r="FA465" s="368"/>
      <c r="FB465" s="368"/>
      <c r="FC465" s="368"/>
      <c r="FD465" s="368"/>
      <c r="FE465" s="368"/>
      <c r="FF465" s="368"/>
      <c r="FG465" s="368"/>
      <c r="FH465" s="368"/>
      <c r="FI465" s="368"/>
      <c r="FJ465" s="368"/>
      <c r="FK465" s="368"/>
      <c r="FL465" s="368"/>
      <c r="FM465" s="368"/>
      <c r="FN465" s="368"/>
      <c r="FO465" s="368"/>
      <c r="FP465" s="368"/>
      <c r="FQ465" s="368"/>
      <c r="FR465" s="368"/>
      <c r="FS465" s="368"/>
      <c r="FT465" s="368"/>
      <c r="FU465" s="368"/>
      <c r="FV465" s="368"/>
      <c r="FW465" s="368"/>
      <c r="FX465" s="368"/>
      <c r="FY465" s="368"/>
      <c r="FZ465" s="368"/>
      <c r="GA465" s="368"/>
      <c r="GB465" s="368"/>
      <c r="GC465" s="368"/>
      <c r="GD465" s="368"/>
      <c r="GE465" s="368"/>
      <c r="GF465" s="368"/>
      <c r="GG465" s="368"/>
      <c r="GH465" s="368"/>
      <c r="GI465" s="368"/>
      <c r="GJ465" s="368"/>
      <c r="GK465" s="368"/>
      <c r="GL465" s="368"/>
      <c r="GM465" s="368"/>
      <c r="GN465" s="368"/>
      <c r="GO465" s="368"/>
      <c r="GP465" s="368"/>
      <c r="GQ465" s="368"/>
      <c r="GR465" s="368"/>
      <c r="GS465" s="368"/>
      <c r="GT465" s="368"/>
      <c r="GU465" s="368"/>
      <c r="GV465" s="368"/>
      <c r="GW465" s="368"/>
      <c r="GX465" s="368"/>
      <c r="GY465" s="368"/>
      <c r="GZ465" s="368"/>
      <c r="HA465" s="368"/>
      <c r="HB465" s="368"/>
      <c r="HC465" s="368"/>
      <c r="HD465" s="368"/>
      <c r="HE465" s="368"/>
      <c r="HF465" s="368"/>
      <c r="HG465" s="368"/>
      <c r="HH465" s="368"/>
      <c r="HI465" s="368"/>
      <c r="HJ465" s="368"/>
      <c r="HK465" s="368"/>
      <c r="HL465" s="368"/>
      <c r="HM465" s="368"/>
      <c r="HN465" s="368"/>
      <c r="HO465" s="368"/>
      <c r="HP465" s="368"/>
      <c r="HQ465" s="368"/>
      <c r="HR465" s="368"/>
      <c r="HS465" s="368"/>
      <c r="HT465" s="368"/>
      <c r="HU465" s="368"/>
      <c r="HV465" s="368"/>
      <c r="HW465" s="368"/>
      <c r="HX465" s="368"/>
      <c r="HY465" s="368"/>
      <c r="HZ465" s="368"/>
      <c r="IA465" s="368"/>
      <c r="IB465" s="368"/>
      <c r="IC465" s="368"/>
      <c r="ID465" s="368"/>
      <c r="IE465" s="368"/>
      <c r="IF465" s="368"/>
      <c r="IG465" s="368"/>
      <c r="IH465" s="368"/>
      <c r="II465" s="368"/>
      <c r="IJ465" s="368"/>
      <c r="IK465" s="368"/>
      <c r="IL465" s="368"/>
      <c r="IM465" s="368"/>
      <c r="IN465" s="368"/>
      <c r="IO465" s="368"/>
      <c r="IP465" s="368"/>
      <c r="IQ465" s="368"/>
      <c r="IR465" s="368"/>
      <c r="IS465" s="368"/>
      <c r="IT465" s="368"/>
      <c r="IU465" s="368"/>
      <c r="IV465" s="368"/>
      <c r="IW465" s="368"/>
      <c r="IX465" s="368"/>
      <c r="IY465" s="368"/>
      <c r="IZ465" s="368"/>
      <c r="JA465" s="368"/>
      <c r="JB465" s="368"/>
      <c r="JC465" s="368"/>
      <c r="JD465" s="368"/>
      <c r="JE465" s="368"/>
      <c r="JF465" s="368"/>
      <c r="JG465" s="368"/>
      <c r="JH465" s="368"/>
      <c r="JI465" s="368"/>
      <c r="JJ465" s="368"/>
      <c r="JK465" s="368"/>
      <c r="JL465" s="368"/>
      <c r="JM465" s="368"/>
      <c r="JN465" s="368"/>
      <c r="JO465" s="368"/>
      <c r="JP465" s="368"/>
      <c r="JQ465" s="368"/>
      <c r="JR465" s="368"/>
      <c r="JS465" s="368"/>
      <c r="JT465" s="368"/>
      <c r="JU465" s="368"/>
      <c r="JV465" s="368"/>
      <c r="JW465" s="368"/>
      <c r="JX465" s="368"/>
      <c r="JY465" s="368"/>
      <c r="JZ465" s="368"/>
      <c r="KA465" s="368"/>
      <c r="KB465" s="368"/>
      <c r="KC465" s="368"/>
      <c r="KD465" s="368"/>
      <c r="KE465" s="368"/>
      <c r="KF465" s="368"/>
      <c r="KG465" s="368"/>
      <c r="KH465" s="368"/>
      <c r="KI465" s="368"/>
      <c r="KJ465" s="368"/>
      <c r="KK465" s="368"/>
      <c r="KL465" s="368"/>
      <c r="KM465" s="368"/>
      <c r="KN465" s="368"/>
      <c r="KO465" s="368"/>
      <c r="KP465" s="368"/>
      <c r="KQ465" s="368"/>
      <c r="KR465" s="368"/>
      <c r="KS465" s="368"/>
      <c r="KT465" s="368"/>
      <c r="KU465" s="368"/>
      <c r="KV465" s="368"/>
      <c r="KW465" s="368"/>
      <c r="KX465" s="368"/>
      <c r="LH465" s="368"/>
      <c r="LI465" s="368"/>
      <c r="LJ465" s="368"/>
      <c r="LK465" s="368"/>
      <c r="LL465" s="368"/>
      <c r="LM465" s="368"/>
      <c r="LN465" s="368"/>
      <c r="LO465" s="368"/>
      <c r="LP465" s="368"/>
      <c r="LQ465" s="368"/>
      <c r="LR465" s="368"/>
      <c r="LS465" s="368"/>
      <c r="LT465" s="368"/>
      <c r="LU465" s="368"/>
      <c r="LV465" s="368"/>
      <c r="LW465" s="368"/>
      <c r="LX465" s="368"/>
      <c r="LY465" s="368"/>
      <c r="LZ465" s="368"/>
      <c r="MA465" s="368"/>
      <c r="MB465" s="368"/>
      <c r="MC465" s="368"/>
      <c r="MD465" s="368"/>
      <c r="ME465" s="368"/>
      <c r="MF465" s="368"/>
      <c r="MG465" s="368"/>
      <c r="MH465" s="368"/>
      <c r="MI465" s="368"/>
      <c r="MJ465" s="368"/>
      <c r="MK465" s="368"/>
      <c r="ML465" s="368"/>
      <c r="MM465" s="368"/>
      <c r="MN465" s="368"/>
      <c r="MO465" s="368"/>
      <c r="MP465" s="368"/>
      <c r="MQ465" s="368"/>
      <c r="MR465" s="368"/>
      <c r="MS465" s="368"/>
      <c r="MT465" s="368"/>
      <c r="MU465" s="368"/>
      <c r="MV465" s="368"/>
      <c r="MW465" s="368"/>
      <c r="MX465" s="368"/>
      <c r="MY465" s="368"/>
      <c r="MZ465" s="368"/>
      <c r="NA465" s="368"/>
      <c r="NB465" s="368"/>
      <c r="NC465" s="368"/>
      <c r="ND465" s="368"/>
      <c r="NE465" s="368"/>
      <c r="NF465" s="368"/>
      <c r="NG465" s="368"/>
      <c r="NH465" s="368"/>
      <c r="NI465" s="368"/>
      <c r="NJ465" s="368"/>
      <c r="NK465" s="368"/>
      <c r="NL465" s="368"/>
      <c r="NM465" s="368"/>
      <c r="NN465" s="368"/>
      <c r="NO465" s="368"/>
      <c r="NP465" s="368"/>
      <c r="NQ465" s="368"/>
      <c r="NR465" s="368"/>
      <c r="NS465" s="368"/>
      <c r="NT465" s="368"/>
      <c r="NU465" s="368"/>
      <c r="NV465" s="368"/>
      <c r="NW465" s="368"/>
      <c r="NX465" s="368"/>
      <c r="NY465" s="368"/>
      <c r="NZ465" s="368"/>
      <c r="OA465" s="368"/>
      <c r="OB465" s="368"/>
      <c r="OC465" s="368"/>
      <c r="OD465" s="368"/>
      <c r="OE465" s="368"/>
      <c r="OF465" s="368"/>
      <c r="OG465" s="368"/>
      <c r="OH465" s="368"/>
      <c r="OI465" s="368"/>
      <c r="OJ465" s="368"/>
      <c r="OK465" s="368"/>
      <c r="OL465" s="368"/>
      <c r="OM465" s="368"/>
      <c r="ON465" s="368"/>
      <c r="OO465" s="368"/>
      <c r="OP465" s="368"/>
      <c r="OQ465" s="368"/>
      <c r="OR465" s="368"/>
      <c r="OS465" s="368"/>
      <c r="OT465" s="368"/>
      <c r="OU465" s="368"/>
      <c r="OV465" s="368"/>
      <c r="OW465" s="368"/>
      <c r="OX465" s="368"/>
      <c r="OY465" s="368"/>
      <c r="OZ465" s="368"/>
      <c r="PA465" s="368"/>
      <c r="PB465" s="368"/>
      <c r="PC465" s="368"/>
      <c r="PD465" s="368"/>
      <c r="PE465" s="368"/>
      <c r="PF465" s="368"/>
      <c r="PG465" s="368"/>
      <c r="PH465" s="368"/>
      <c r="PI465" s="368"/>
      <c r="PJ465" s="368"/>
      <c r="PK465" s="368"/>
      <c r="PL465" s="368"/>
      <c r="PM465" s="368"/>
      <c r="PN465" s="368"/>
      <c r="PO465" s="368"/>
      <c r="PP465" s="368"/>
      <c r="PQ465" s="368"/>
      <c r="PR465" s="368"/>
      <c r="PS465" s="368"/>
      <c r="PT465" s="368"/>
      <c r="PU465" s="368"/>
      <c r="PV465" s="368"/>
      <c r="PW465" s="368"/>
      <c r="PX465" s="368"/>
      <c r="PY465" s="368"/>
      <c r="PZ465" s="368"/>
      <c r="QA465" s="368"/>
      <c r="QB465" s="368"/>
      <c r="QC465" s="368"/>
      <c r="QD465" s="368"/>
      <c r="QE465" s="368"/>
      <c r="QF465" s="368"/>
      <c r="QG465" s="368"/>
      <c r="QH465" s="368"/>
      <c r="QI465" s="368"/>
      <c r="QJ465" s="368"/>
      <c r="QK465" s="368"/>
      <c r="QL465" s="368"/>
      <c r="QM465" s="368"/>
      <c r="QN465" s="368"/>
      <c r="QO465" s="368"/>
      <c r="QP465" s="368"/>
      <c r="QQ465" s="368"/>
      <c r="QR465" s="368"/>
      <c r="QS465" s="368"/>
      <c r="QT465" s="368"/>
      <c r="QU465" s="368"/>
      <c r="QV465" s="368"/>
      <c r="QW465" s="368"/>
      <c r="QX465" s="368"/>
      <c r="QY465" s="368"/>
      <c r="QZ465" s="368"/>
      <c r="RA465" s="368"/>
      <c r="RB465" s="368"/>
      <c r="RC465" s="368"/>
      <c r="RD465" s="368"/>
      <c r="RE465" s="368"/>
      <c r="RF465" s="368"/>
      <c r="RG465" s="368"/>
      <c r="RH465" s="368"/>
      <c r="RI465" s="368"/>
      <c r="RJ465" s="368"/>
      <c r="RK465" s="368"/>
      <c r="RL465" s="368"/>
      <c r="RM465" s="368"/>
      <c r="RN465" s="368"/>
      <c r="RO465" s="368"/>
      <c r="RP465" s="368"/>
      <c r="RQ465" s="368"/>
      <c r="RR465" s="368"/>
      <c r="RS465" s="368"/>
      <c r="RT465" s="368"/>
      <c r="RU465" s="368"/>
      <c r="RV465" s="368"/>
      <c r="RW465" s="368"/>
      <c r="RX465" s="368"/>
      <c r="RY465" s="368"/>
      <c r="RZ465" s="368"/>
      <c r="SA465" s="368"/>
      <c r="SB465" s="368"/>
      <c r="SC465" s="368"/>
      <c r="SD465" s="368"/>
      <c r="SE465" s="368"/>
      <c r="SF465" s="368"/>
      <c r="SG465" s="368"/>
    </row>
    <row r="466" spans="1:501">
      <c r="A466" s="368"/>
      <c r="B466" s="368"/>
      <c r="C466" s="368"/>
      <c r="D466" s="368"/>
      <c r="E466" s="368"/>
      <c r="F466" s="368"/>
      <c r="G466" s="368"/>
      <c r="H466" s="368"/>
      <c r="I466" s="368"/>
      <c r="J466" s="368"/>
      <c r="K466" s="368"/>
      <c r="L466" s="368"/>
      <c r="M466" s="368"/>
      <c r="N466" s="368"/>
      <c r="O466" s="385"/>
      <c r="P466" s="368"/>
      <c r="Q466" s="368"/>
      <c r="R466" s="368"/>
      <c r="S466" s="368"/>
      <c r="T466" s="368"/>
      <c r="U466" s="368"/>
      <c r="V466" s="368"/>
      <c r="W466" s="368"/>
      <c r="X466" s="368"/>
      <c r="Y466" s="368"/>
      <c r="Z466" s="368"/>
      <c r="AA466" s="368"/>
      <c r="AB466" s="368"/>
      <c r="AC466" s="368"/>
      <c r="AD466" s="368"/>
      <c r="AE466" s="368"/>
      <c r="AF466" s="368"/>
      <c r="AG466" s="368"/>
      <c r="AH466" s="98" t="s">
        <v>397</v>
      </c>
      <c r="AI466" s="98" t="s">
        <v>397</v>
      </c>
      <c r="AJ466" s="98" t="s">
        <v>397</v>
      </c>
      <c r="AK466" s="98" t="s">
        <v>397</v>
      </c>
      <c r="AL466" s="98" t="s">
        <v>397</v>
      </c>
      <c r="AM466" s="98" t="s">
        <v>397</v>
      </c>
      <c r="AN466" s="98" t="s">
        <v>397</v>
      </c>
      <c r="AO466" s="98" t="s">
        <v>397</v>
      </c>
      <c r="AP466" s="98" t="s">
        <v>397</v>
      </c>
      <c r="AQ466" s="98" t="s">
        <v>397</v>
      </c>
      <c r="AR466" s="98" t="s">
        <v>397</v>
      </c>
      <c r="AS466" s="98" t="s">
        <v>397</v>
      </c>
      <c r="AT466" s="98" t="s">
        <v>397</v>
      </c>
      <c r="AU466" s="98" t="s">
        <v>397</v>
      </c>
      <c r="AV466" s="98" t="s">
        <v>397</v>
      </c>
      <c r="AW466" s="98" t="s">
        <v>397</v>
      </c>
      <c r="AX466" s="98" t="s">
        <v>397</v>
      </c>
      <c r="AY466" s="98" t="s">
        <v>397</v>
      </c>
      <c r="AZ466" s="98" t="s">
        <v>397</v>
      </c>
      <c r="BA466" s="98" t="s">
        <v>397</v>
      </c>
      <c r="BB466" s="98" t="s">
        <v>397</v>
      </c>
      <c r="BC466" s="98" t="s">
        <v>397</v>
      </c>
      <c r="BD466" s="98" t="s">
        <v>397</v>
      </c>
      <c r="BE466" s="98" t="s">
        <v>397</v>
      </c>
      <c r="BF466" s="98" t="s">
        <v>397</v>
      </c>
      <c r="BG466" s="98" t="s">
        <v>397</v>
      </c>
      <c r="BH466" s="98" t="s">
        <v>397</v>
      </c>
      <c r="BI466" s="98" t="s">
        <v>397</v>
      </c>
      <c r="BJ466" s="98" t="s">
        <v>397</v>
      </c>
      <c r="BK466" s="98" t="s">
        <v>397</v>
      </c>
      <c r="BL466" s="98" t="s">
        <v>397</v>
      </c>
      <c r="BM466" s="98" t="s">
        <v>397</v>
      </c>
      <c r="BN466" s="98" t="s">
        <v>397</v>
      </c>
      <c r="BO466" s="98" t="s">
        <v>397</v>
      </c>
      <c r="BP466" s="98" t="s">
        <v>397</v>
      </c>
      <c r="BQ466" s="98" t="s">
        <v>397</v>
      </c>
      <c r="BR466" s="98" t="s">
        <v>397</v>
      </c>
      <c r="BS466" s="98" t="s">
        <v>397</v>
      </c>
      <c r="BT466" s="98" t="s">
        <v>397</v>
      </c>
      <c r="BU466" s="98" t="s">
        <v>397</v>
      </c>
      <c r="BV466" s="98" t="s">
        <v>397</v>
      </c>
      <c r="BW466" s="98" t="s">
        <v>397</v>
      </c>
      <c r="BX466" s="98" t="s">
        <v>397</v>
      </c>
      <c r="BY466" s="98" t="s">
        <v>397</v>
      </c>
      <c r="BZ466" s="98" t="s">
        <v>397</v>
      </c>
      <c r="CA466" s="98"/>
      <c r="CB466" s="98"/>
      <c r="CC466" s="98"/>
      <c r="CD466" s="98"/>
      <c r="CE466" s="98"/>
      <c r="CF466" s="98"/>
      <c r="CG466" s="98"/>
      <c r="CH466" s="98"/>
      <c r="CI466" s="98"/>
      <c r="CJ466" s="98"/>
      <c r="CK466" s="98"/>
      <c r="CL466" s="98"/>
      <c r="CM466" s="98"/>
      <c r="CN466" s="98"/>
      <c r="CO466" s="98"/>
      <c r="CP466" s="98"/>
      <c r="CQ466" s="98"/>
      <c r="CR466" s="98"/>
      <c r="CS466" s="98"/>
      <c r="CT466" s="98"/>
      <c r="CU466" s="98"/>
      <c r="CV466" s="98"/>
      <c r="CW466" s="98"/>
      <c r="CX466" s="98"/>
      <c r="CY466" s="98"/>
      <c r="CZ466" s="98"/>
      <c r="DA466" s="98"/>
      <c r="DB466" s="98"/>
      <c r="DV466" s="368"/>
      <c r="DW466" s="368"/>
      <c r="DX466" s="368"/>
      <c r="DY466" s="368"/>
      <c r="DZ466" s="368"/>
      <c r="EA466" s="368"/>
      <c r="EB466" s="368"/>
      <c r="EC466" s="368"/>
      <c r="ED466" s="368"/>
      <c r="EE466" s="368"/>
      <c r="EF466" s="368"/>
      <c r="EG466" s="368"/>
      <c r="EH466" s="368"/>
      <c r="EI466" s="368"/>
      <c r="EJ466" s="368"/>
      <c r="EK466" s="368"/>
      <c r="EL466" s="368"/>
      <c r="EM466" s="368"/>
      <c r="EN466" s="368"/>
      <c r="EO466" s="368"/>
      <c r="EP466" s="368"/>
      <c r="EQ466" s="368"/>
      <c r="ER466" s="368"/>
      <c r="ES466" s="368"/>
      <c r="ET466" s="368"/>
      <c r="EU466" s="368"/>
      <c r="EV466" s="368"/>
      <c r="EW466" s="368"/>
      <c r="EX466" s="368"/>
      <c r="EY466" s="368"/>
      <c r="EZ466" s="368"/>
      <c r="FA466" s="368"/>
      <c r="FB466" s="368"/>
      <c r="FC466" s="368"/>
      <c r="FD466" s="368"/>
      <c r="FE466" s="368"/>
      <c r="FF466" s="368"/>
      <c r="FG466" s="368"/>
      <c r="FH466" s="368"/>
      <c r="FI466" s="368"/>
      <c r="FJ466" s="368"/>
      <c r="FK466" s="368"/>
      <c r="FL466" s="368"/>
      <c r="FM466" s="368"/>
      <c r="FN466" s="368"/>
      <c r="FO466" s="368"/>
      <c r="FP466" s="368"/>
      <c r="FQ466" s="368"/>
      <c r="FR466" s="368"/>
      <c r="FS466" s="368"/>
      <c r="FT466" s="368"/>
      <c r="FU466" s="368"/>
      <c r="FV466" s="368"/>
      <c r="FW466" s="368"/>
      <c r="FX466" s="368"/>
      <c r="FY466" s="368"/>
      <c r="FZ466" s="368"/>
      <c r="GA466" s="368"/>
      <c r="GB466" s="368"/>
      <c r="GC466" s="368"/>
      <c r="GD466" s="368"/>
      <c r="GE466" s="368"/>
      <c r="GF466" s="368"/>
      <c r="GG466" s="368"/>
      <c r="GH466" s="368"/>
      <c r="GI466" s="368"/>
      <c r="GJ466" s="368"/>
      <c r="GK466" s="368"/>
      <c r="GL466" s="368"/>
      <c r="GM466" s="368"/>
      <c r="GN466" s="368"/>
      <c r="GO466" s="368"/>
      <c r="GP466" s="368"/>
      <c r="GQ466" s="368"/>
      <c r="GR466" s="368"/>
      <c r="GS466" s="368"/>
      <c r="GT466" s="368"/>
      <c r="GU466" s="368"/>
      <c r="GV466" s="368"/>
      <c r="GW466" s="368"/>
      <c r="GX466" s="368"/>
      <c r="GY466" s="368"/>
      <c r="GZ466" s="368"/>
      <c r="HA466" s="368"/>
      <c r="HB466" s="368"/>
      <c r="HC466" s="368"/>
      <c r="HD466" s="368"/>
      <c r="HE466" s="368"/>
      <c r="HF466" s="368"/>
      <c r="HG466" s="368"/>
      <c r="HH466" s="368"/>
      <c r="HI466" s="368"/>
      <c r="HJ466" s="368"/>
      <c r="HK466" s="368"/>
      <c r="HL466" s="368"/>
      <c r="HM466" s="368"/>
      <c r="HN466" s="368"/>
      <c r="HO466" s="368"/>
      <c r="HP466" s="368"/>
      <c r="HQ466" s="368"/>
      <c r="HR466" s="368"/>
      <c r="HS466" s="368"/>
      <c r="HT466" s="368"/>
      <c r="HU466" s="368"/>
      <c r="HV466" s="368"/>
      <c r="HW466" s="368"/>
      <c r="HX466" s="368"/>
      <c r="HY466" s="368"/>
      <c r="HZ466" s="368"/>
      <c r="IA466" s="368"/>
      <c r="IB466" s="368"/>
      <c r="IC466" s="368"/>
      <c r="ID466" s="368"/>
      <c r="IE466" s="368"/>
      <c r="IF466" s="368"/>
      <c r="IG466" s="368"/>
      <c r="IH466" s="368"/>
      <c r="II466" s="368"/>
      <c r="IJ466" s="368"/>
      <c r="IK466" s="368"/>
      <c r="IL466" s="368"/>
      <c r="IM466" s="368"/>
      <c r="IN466" s="368"/>
      <c r="IO466" s="368"/>
      <c r="IP466" s="368"/>
      <c r="IQ466" s="368"/>
      <c r="IR466" s="368"/>
      <c r="IS466" s="368"/>
      <c r="IT466" s="368"/>
      <c r="IU466" s="368"/>
      <c r="IV466" s="368"/>
      <c r="IW466" s="368"/>
      <c r="IX466" s="368"/>
      <c r="IY466" s="368"/>
      <c r="IZ466" s="368"/>
      <c r="JA466" s="368"/>
      <c r="JB466" s="368"/>
      <c r="JC466" s="368"/>
      <c r="JD466" s="368"/>
      <c r="JE466" s="368"/>
      <c r="JF466" s="368"/>
      <c r="JG466" s="368"/>
      <c r="JH466" s="368"/>
      <c r="JI466" s="368"/>
      <c r="JJ466" s="368"/>
      <c r="JK466" s="368"/>
      <c r="JL466" s="368"/>
      <c r="JM466" s="368"/>
      <c r="JN466" s="368"/>
      <c r="JO466" s="368"/>
      <c r="JP466" s="368"/>
      <c r="JQ466" s="368"/>
      <c r="JR466" s="368"/>
      <c r="JS466" s="368"/>
      <c r="JT466" s="368"/>
      <c r="JU466" s="368"/>
      <c r="JV466" s="368"/>
      <c r="JW466" s="368"/>
      <c r="JX466" s="368"/>
      <c r="JY466" s="368"/>
      <c r="JZ466" s="368"/>
      <c r="KA466" s="368"/>
      <c r="KB466" s="368"/>
      <c r="KC466" s="368"/>
      <c r="KD466" s="368"/>
      <c r="KE466" s="368"/>
      <c r="KF466" s="368"/>
      <c r="KG466" s="368"/>
      <c r="KH466" s="368"/>
      <c r="KI466" s="368"/>
      <c r="KJ466" s="368"/>
      <c r="KK466" s="368"/>
      <c r="KL466" s="368"/>
      <c r="KM466" s="368"/>
      <c r="KN466" s="368"/>
      <c r="KO466" s="368"/>
      <c r="KP466" s="368"/>
      <c r="KQ466" s="368"/>
      <c r="KR466" s="368"/>
      <c r="KS466" s="368"/>
      <c r="KT466" s="368"/>
      <c r="KU466" s="368"/>
      <c r="KV466" s="368"/>
      <c r="KW466" s="368"/>
      <c r="KX466" s="368"/>
      <c r="LH466" s="368"/>
      <c r="LI466" s="368"/>
      <c r="LJ466" s="368"/>
      <c r="LK466" s="368"/>
      <c r="LL466" s="368"/>
      <c r="LM466" s="368"/>
      <c r="LN466" s="368"/>
      <c r="LO466" s="368"/>
      <c r="LP466" s="368"/>
      <c r="LQ466" s="368"/>
      <c r="LR466" s="368"/>
      <c r="LS466" s="368"/>
      <c r="LT466" s="368"/>
      <c r="LU466" s="368"/>
      <c r="LV466" s="368"/>
      <c r="LW466" s="368"/>
      <c r="LX466" s="368"/>
      <c r="LY466" s="368"/>
      <c r="LZ466" s="368"/>
      <c r="MA466" s="368"/>
      <c r="MB466" s="368"/>
      <c r="MC466" s="368"/>
      <c r="MD466" s="368"/>
      <c r="ME466" s="368"/>
      <c r="MF466" s="368"/>
      <c r="MG466" s="368"/>
      <c r="MH466" s="368"/>
      <c r="MI466" s="368"/>
      <c r="MJ466" s="368"/>
      <c r="MK466" s="368"/>
      <c r="ML466" s="368"/>
      <c r="MM466" s="368"/>
      <c r="MN466" s="368"/>
      <c r="MO466" s="368"/>
      <c r="MP466" s="368"/>
      <c r="MQ466" s="368"/>
      <c r="MR466" s="368"/>
      <c r="MS466" s="368"/>
      <c r="MT466" s="368"/>
      <c r="MU466" s="368"/>
      <c r="MV466" s="368"/>
      <c r="MW466" s="368"/>
      <c r="MX466" s="368"/>
      <c r="MY466" s="368"/>
      <c r="MZ466" s="368"/>
      <c r="NA466" s="368"/>
      <c r="NB466" s="368"/>
      <c r="NC466" s="368"/>
      <c r="ND466" s="368"/>
      <c r="NE466" s="368"/>
      <c r="NF466" s="368"/>
      <c r="NG466" s="368"/>
      <c r="NH466" s="368"/>
      <c r="NI466" s="368"/>
      <c r="NJ466" s="368"/>
      <c r="NK466" s="368"/>
      <c r="NL466" s="368"/>
      <c r="NM466" s="368"/>
      <c r="NN466" s="368"/>
      <c r="NO466" s="368"/>
      <c r="NP466" s="368"/>
      <c r="NQ466" s="368"/>
      <c r="NR466" s="368"/>
      <c r="NS466" s="368"/>
      <c r="NT466" s="368"/>
      <c r="NU466" s="368"/>
      <c r="NV466" s="368"/>
      <c r="NW466" s="368"/>
      <c r="NX466" s="368"/>
      <c r="NY466" s="368"/>
      <c r="NZ466" s="368"/>
      <c r="OA466" s="368"/>
      <c r="OB466" s="368"/>
      <c r="OC466" s="368"/>
      <c r="OD466" s="368"/>
      <c r="OE466" s="368"/>
      <c r="OF466" s="368"/>
      <c r="OG466" s="368"/>
      <c r="OH466" s="368"/>
      <c r="OI466" s="368"/>
      <c r="OJ466" s="368"/>
      <c r="OK466" s="368"/>
      <c r="OL466" s="368"/>
      <c r="OM466" s="368"/>
      <c r="ON466" s="368"/>
      <c r="OO466" s="368"/>
      <c r="OP466" s="368"/>
      <c r="OQ466" s="368"/>
      <c r="OR466" s="368"/>
      <c r="OS466" s="368"/>
      <c r="OT466" s="368"/>
      <c r="OU466" s="368"/>
      <c r="OV466" s="368"/>
      <c r="OW466" s="368"/>
      <c r="OX466" s="368"/>
      <c r="OY466" s="368"/>
      <c r="OZ466" s="368"/>
      <c r="PA466" s="368"/>
      <c r="PB466" s="368"/>
      <c r="PC466" s="368"/>
      <c r="PD466" s="368"/>
      <c r="PE466" s="368"/>
      <c r="PF466" s="368"/>
      <c r="PG466" s="368"/>
      <c r="PH466" s="368"/>
      <c r="PI466" s="368"/>
      <c r="PJ466" s="368"/>
      <c r="PK466" s="368"/>
      <c r="PL466" s="368"/>
      <c r="PM466" s="368"/>
      <c r="PN466" s="368"/>
      <c r="PO466" s="368"/>
      <c r="PP466" s="368"/>
      <c r="PQ466" s="368"/>
      <c r="PR466" s="368"/>
      <c r="PS466" s="368"/>
      <c r="PT466" s="368"/>
      <c r="PU466" s="368"/>
      <c r="PV466" s="368"/>
      <c r="PW466" s="368"/>
      <c r="PX466" s="368"/>
      <c r="PY466" s="368"/>
      <c r="PZ466" s="368"/>
      <c r="QA466" s="368"/>
      <c r="QB466" s="368"/>
      <c r="QC466" s="368"/>
      <c r="QD466" s="368"/>
      <c r="QE466" s="368"/>
      <c r="QF466" s="368"/>
      <c r="QG466" s="368"/>
      <c r="QH466" s="368"/>
      <c r="QI466" s="368"/>
      <c r="QJ466" s="368"/>
      <c r="QK466" s="368"/>
      <c r="QL466" s="368"/>
      <c r="QM466" s="368"/>
      <c r="QN466" s="368"/>
      <c r="QO466" s="368"/>
      <c r="QP466" s="368"/>
      <c r="QQ466" s="368"/>
      <c r="QR466" s="368"/>
      <c r="QS466" s="368"/>
      <c r="QT466" s="368"/>
      <c r="QU466" s="368"/>
      <c r="QV466" s="368"/>
      <c r="QW466" s="368"/>
      <c r="QX466" s="368"/>
      <c r="QY466" s="368"/>
      <c r="QZ466" s="368"/>
      <c r="RA466" s="368"/>
      <c r="RB466" s="368"/>
      <c r="RC466" s="368"/>
      <c r="RD466" s="368"/>
      <c r="RE466" s="368"/>
      <c r="RF466" s="368"/>
      <c r="RG466" s="368"/>
      <c r="RH466" s="368"/>
      <c r="RI466" s="368"/>
      <c r="RJ466" s="368"/>
      <c r="RK466" s="368"/>
      <c r="RL466" s="368"/>
      <c r="RM466" s="368"/>
      <c r="RN466" s="368"/>
      <c r="RO466" s="368"/>
      <c r="RP466" s="368"/>
      <c r="RQ466" s="368"/>
      <c r="RR466" s="368"/>
      <c r="RS466" s="368"/>
      <c r="RT466" s="368"/>
      <c r="RU466" s="368"/>
      <c r="RV466" s="368"/>
      <c r="RW466" s="368"/>
      <c r="RX466" s="368"/>
      <c r="RY466" s="368"/>
      <c r="RZ466" s="368"/>
      <c r="SA466" s="368"/>
      <c r="SB466" s="368"/>
      <c r="SC466" s="368"/>
      <c r="SD466" s="368"/>
      <c r="SE466" s="368"/>
      <c r="SF466" s="368"/>
      <c r="SG466" s="368"/>
    </row>
    <row r="467" spans="1:501">
      <c r="A467" s="368"/>
      <c r="B467" s="368"/>
      <c r="C467" s="368"/>
      <c r="D467" s="368"/>
      <c r="E467" s="368"/>
      <c r="F467" s="368"/>
      <c r="G467" s="368"/>
      <c r="H467" s="368"/>
      <c r="I467" s="368"/>
      <c r="J467" s="368"/>
      <c r="K467" s="368"/>
      <c r="L467" s="368"/>
      <c r="M467" s="368"/>
      <c r="N467" s="368"/>
      <c r="O467" s="385"/>
      <c r="P467" s="368"/>
      <c r="Q467" s="368"/>
      <c r="R467" s="368"/>
      <c r="S467" s="368"/>
      <c r="T467" s="368"/>
      <c r="U467" s="368"/>
      <c r="V467" s="368"/>
      <c r="W467" s="368"/>
      <c r="X467" s="368"/>
      <c r="Y467" s="368"/>
      <c r="Z467" s="368"/>
      <c r="AA467" s="368"/>
      <c r="AB467" s="368"/>
      <c r="AC467" s="368"/>
      <c r="AD467" s="368"/>
      <c r="AE467" s="368"/>
      <c r="AF467" s="368"/>
      <c r="AG467" s="368"/>
      <c r="AH467" s="98" t="s">
        <v>397</v>
      </c>
      <c r="AI467" s="98" t="s">
        <v>397</v>
      </c>
      <c r="AJ467" s="98" t="s">
        <v>397</v>
      </c>
      <c r="AK467" s="98" t="s">
        <v>397</v>
      </c>
      <c r="AL467" s="98" t="s">
        <v>397</v>
      </c>
      <c r="AM467" s="98" t="s">
        <v>397</v>
      </c>
      <c r="AN467" s="98" t="s">
        <v>397</v>
      </c>
      <c r="AO467" s="98" t="s">
        <v>397</v>
      </c>
      <c r="AP467" s="98" t="s">
        <v>397</v>
      </c>
      <c r="AQ467" s="98" t="s">
        <v>397</v>
      </c>
      <c r="AR467" s="98" t="s">
        <v>397</v>
      </c>
      <c r="AS467" s="98" t="s">
        <v>397</v>
      </c>
      <c r="AT467" s="98" t="s">
        <v>397</v>
      </c>
      <c r="AU467" s="98" t="s">
        <v>397</v>
      </c>
      <c r="AV467" s="98" t="s">
        <v>397</v>
      </c>
      <c r="AW467" s="98" t="s">
        <v>397</v>
      </c>
      <c r="AX467" s="98" t="s">
        <v>397</v>
      </c>
      <c r="AY467" s="98" t="s">
        <v>397</v>
      </c>
      <c r="AZ467" s="98" t="s">
        <v>397</v>
      </c>
      <c r="BA467" s="98" t="s">
        <v>397</v>
      </c>
      <c r="BB467" s="98" t="s">
        <v>397</v>
      </c>
      <c r="BC467" s="98" t="s">
        <v>397</v>
      </c>
      <c r="BD467" s="98" t="s">
        <v>397</v>
      </c>
      <c r="BE467" s="98" t="s">
        <v>397</v>
      </c>
      <c r="BF467" s="98" t="s">
        <v>397</v>
      </c>
      <c r="BG467" s="98" t="s">
        <v>397</v>
      </c>
      <c r="BH467" s="98" t="s">
        <v>397</v>
      </c>
      <c r="BI467" s="98" t="s">
        <v>397</v>
      </c>
      <c r="BJ467" s="98" t="s">
        <v>397</v>
      </c>
      <c r="BK467" s="98" t="s">
        <v>397</v>
      </c>
      <c r="BL467" s="98" t="s">
        <v>397</v>
      </c>
      <c r="BM467" s="98" t="s">
        <v>397</v>
      </c>
      <c r="BN467" s="98" t="s">
        <v>397</v>
      </c>
      <c r="BO467" s="98" t="s">
        <v>397</v>
      </c>
      <c r="BP467" s="98" t="s">
        <v>397</v>
      </c>
      <c r="BQ467" s="98" t="s">
        <v>397</v>
      </c>
      <c r="BR467" s="98" t="s">
        <v>397</v>
      </c>
      <c r="BS467" s="98" t="s">
        <v>397</v>
      </c>
      <c r="BT467" s="98" t="s">
        <v>397</v>
      </c>
      <c r="BU467" s="98" t="s">
        <v>397</v>
      </c>
      <c r="BV467" s="98" t="s">
        <v>397</v>
      </c>
      <c r="BW467" s="98" t="s">
        <v>397</v>
      </c>
      <c r="BX467" s="98" t="s">
        <v>397</v>
      </c>
      <c r="BY467" s="98" t="s">
        <v>397</v>
      </c>
      <c r="BZ467" s="98" t="s">
        <v>397</v>
      </c>
      <c r="CA467" s="98"/>
      <c r="CB467" s="98"/>
      <c r="CC467" s="98"/>
      <c r="CD467" s="98"/>
      <c r="CE467" s="98"/>
      <c r="CF467" s="98"/>
      <c r="CG467" s="98"/>
      <c r="CH467" s="98"/>
      <c r="CI467" s="98"/>
      <c r="CJ467" s="98"/>
      <c r="CK467" s="98"/>
      <c r="CL467" s="98"/>
      <c r="CM467" s="98"/>
      <c r="CN467" s="98"/>
      <c r="CO467" s="98"/>
      <c r="CP467" s="98"/>
      <c r="CQ467" s="98"/>
      <c r="CR467" s="98"/>
      <c r="CS467" s="98"/>
      <c r="CT467" s="98"/>
      <c r="CU467" s="98"/>
      <c r="CV467" s="98"/>
      <c r="CW467" s="98"/>
      <c r="CX467" s="98"/>
      <c r="CY467" s="98"/>
      <c r="CZ467" s="98"/>
      <c r="DA467" s="98"/>
      <c r="DB467" s="98"/>
      <c r="DV467" s="368"/>
      <c r="DW467" s="368"/>
      <c r="DX467" s="368"/>
      <c r="DY467" s="368"/>
      <c r="DZ467" s="368"/>
      <c r="EA467" s="368"/>
      <c r="EB467" s="368"/>
      <c r="EC467" s="368"/>
      <c r="ED467" s="368"/>
      <c r="EE467" s="368"/>
      <c r="EF467" s="368"/>
      <c r="EG467" s="368"/>
      <c r="EH467" s="368"/>
      <c r="EI467" s="368"/>
      <c r="EJ467" s="368"/>
      <c r="EK467" s="368"/>
      <c r="EL467" s="368"/>
      <c r="EM467" s="368"/>
      <c r="EN467" s="368"/>
      <c r="EO467" s="368"/>
      <c r="EP467" s="368"/>
      <c r="EQ467" s="368"/>
      <c r="ER467" s="368"/>
      <c r="ES467" s="368"/>
      <c r="ET467" s="368"/>
      <c r="EU467" s="368"/>
      <c r="EV467" s="368"/>
      <c r="EW467" s="368"/>
      <c r="EX467" s="368"/>
      <c r="EY467" s="368"/>
      <c r="EZ467" s="368"/>
      <c r="FA467" s="368"/>
      <c r="FB467" s="368"/>
      <c r="FC467" s="368"/>
      <c r="FD467" s="368"/>
      <c r="FE467" s="368"/>
      <c r="FF467" s="368"/>
      <c r="FG467" s="368"/>
      <c r="FH467" s="368"/>
      <c r="FI467" s="368"/>
      <c r="FJ467" s="368"/>
      <c r="FK467" s="368"/>
      <c r="FL467" s="368"/>
      <c r="FM467" s="368"/>
      <c r="FN467" s="368"/>
      <c r="FO467" s="368"/>
      <c r="FP467" s="368"/>
      <c r="FQ467" s="368"/>
      <c r="FR467" s="368"/>
      <c r="FS467" s="368"/>
      <c r="FT467" s="368"/>
      <c r="FU467" s="368"/>
      <c r="FV467" s="368"/>
      <c r="FW467" s="368"/>
      <c r="FX467" s="368"/>
      <c r="FY467" s="368"/>
      <c r="FZ467" s="368"/>
      <c r="GA467" s="368"/>
      <c r="GB467" s="368"/>
      <c r="GC467" s="368"/>
      <c r="GD467" s="368"/>
      <c r="GE467" s="368"/>
      <c r="GF467" s="368"/>
      <c r="GG467" s="368"/>
      <c r="GH467" s="368"/>
      <c r="GI467" s="368"/>
      <c r="GJ467" s="368"/>
      <c r="GK467" s="368"/>
      <c r="GL467" s="368"/>
      <c r="GM467" s="368"/>
      <c r="GN467" s="368"/>
      <c r="GO467" s="368"/>
      <c r="GP467" s="368"/>
      <c r="GQ467" s="368"/>
      <c r="GR467" s="368"/>
      <c r="GS467" s="368"/>
      <c r="GT467" s="368"/>
      <c r="GU467" s="368"/>
      <c r="GV467" s="368"/>
      <c r="GW467" s="368"/>
      <c r="GX467" s="368"/>
      <c r="GY467" s="368"/>
      <c r="GZ467" s="368"/>
      <c r="HA467" s="368"/>
      <c r="HB467" s="368"/>
      <c r="HC467" s="368"/>
      <c r="HD467" s="368"/>
      <c r="HE467" s="368"/>
      <c r="HF467" s="368"/>
      <c r="HG467" s="368"/>
      <c r="HH467" s="368"/>
      <c r="HI467" s="368"/>
      <c r="HJ467" s="368"/>
      <c r="HK467" s="368"/>
      <c r="HL467" s="368"/>
      <c r="HM467" s="368"/>
      <c r="HN467" s="368"/>
      <c r="HO467" s="368"/>
      <c r="HP467" s="368"/>
      <c r="HQ467" s="368"/>
      <c r="HR467" s="368"/>
      <c r="HS467" s="368"/>
      <c r="HT467" s="368"/>
      <c r="HU467" s="368"/>
      <c r="HV467" s="368"/>
      <c r="HW467" s="368"/>
      <c r="HX467" s="368"/>
      <c r="HY467" s="368"/>
      <c r="HZ467" s="368"/>
      <c r="IA467" s="368"/>
      <c r="IB467" s="368"/>
      <c r="IC467" s="368"/>
      <c r="ID467" s="368"/>
      <c r="IE467" s="368"/>
      <c r="IF467" s="368"/>
      <c r="IG467" s="368"/>
      <c r="IH467" s="368"/>
      <c r="II467" s="368"/>
      <c r="IJ467" s="368"/>
      <c r="IK467" s="368"/>
      <c r="IL467" s="368"/>
      <c r="IM467" s="368"/>
      <c r="IN467" s="368"/>
      <c r="IO467" s="368"/>
      <c r="IP467" s="368"/>
      <c r="IQ467" s="368"/>
      <c r="IR467" s="368"/>
      <c r="IS467" s="368"/>
      <c r="IT467" s="368"/>
      <c r="IU467" s="368"/>
      <c r="IV467" s="368"/>
      <c r="IW467" s="368"/>
      <c r="IX467" s="368"/>
      <c r="IY467" s="368"/>
      <c r="IZ467" s="368"/>
      <c r="JA467" s="368"/>
      <c r="JB467" s="368"/>
      <c r="JC467" s="368"/>
      <c r="JD467" s="368"/>
      <c r="JE467" s="368"/>
      <c r="JF467" s="368"/>
      <c r="JG467" s="368"/>
      <c r="JH467" s="368"/>
      <c r="JI467" s="368"/>
      <c r="JJ467" s="368"/>
      <c r="JK467" s="368"/>
      <c r="JL467" s="368"/>
      <c r="JM467" s="368"/>
      <c r="JN467" s="368"/>
      <c r="JO467" s="368"/>
      <c r="JP467" s="368"/>
      <c r="JQ467" s="368"/>
      <c r="JR467" s="368"/>
      <c r="JS467" s="368"/>
      <c r="JT467" s="368"/>
      <c r="JU467" s="368"/>
      <c r="JV467" s="368"/>
      <c r="JW467" s="368"/>
      <c r="JX467" s="368"/>
      <c r="JY467" s="368"/>
      <c r="JZ467" s="368"/>
      <c r="KA467" s="368"/>
      <c r="KB467" s="368"/>
      <c r="KC467" s="368"/>
      <c r="KD467" s="368"/>
      <c r="KE467" s="368"/>
      <c r="KF467" s="368"/>
      <c r="KG467" s="368"/>
      <c r="KH467" s="368"/>
      <c r="KI467" s="368"/>
      <c r="KJ467" s="368"/>
      <c r="KK467" s="368"/>
      <c r="KL467" s="368"/>
      <c r="KM467" s="368"/>
      <c r="KN467" s="368"/>
      <c r="KO467" s="368"/>
      <c r="KP467" s="368"/>
      <c r="KQ467" s="368"/>
      <c r="KR467" s="368"/>
      <c r="KS467" s="368"/>
      <c r="KT467" s="368"/>
      <c r="KU467" s="368"/>
      <c r="KV467" s="368"/>
      <c r="KW467" s="368"/>
      <c r="KX467" s="368"/>
      <c r="LH467" s="368"/>
      <c r="LI467" s="368"/>
      <c r="LJ467" s="368"/>
      <c r="LK467" s="368"/>
      <c r="LL467" s="368"/>
      <c r="LM467" s="368"/>
      <c r="LN467" s="368"/>
      <c r="LO467" s="368"/>
      <c r="LP467" s="368"/>
      <c r="LQ467" s="368"/>
      <c r="LR467" s="368"/>
      <c r="LS467" s="368"/>
      <c r="LT467" s="368"/>
      <c r="LU467" s="368"/>
      <c r="LV467" s="368"/>
      <c r="LW467" s="368"/>
      <c r="LX467" s="368"/>
      <c r="LY467" s="368"/>
      <c r="LZ467" s="368"/>
      <c r="MA467" s="368"/>
      <c r="MB467" s="368"/>
      <c r="MC467" s="368"/>
      <c r="MD467" s="368"/>
      <c r="ME467" s="368"/>
      <c r="MF467" s="368"/>
      <c r="MG467" s="368"/>
      <c r="MH467" s="368"/>
      <c r="MI467" s="368"/>
      <c r="MJ467" s="368"/>
      <c r="MK467" s="368"/>
      <c r="ML467" s="368"/>
      <c r="MM467" s="368"/>
      <c r="MN467" s="368"/>
      <c r="MO467" s="368"/>
      <c r="MP467" s="368"/>
      <c r="MQ467" s="368"/>
      <c r="MR467" s="368"/>
      <c r="MS467" s="368"/>
      <c r="MT467" s="368"/>
      <c r="MU467" s="368"/>
      <c r="MV467" s="368"/>
      <c r="MW467" s="368"/>
      <c r="MX467" s="368"/>
      <c r="MY467" s="368"/>
      <c r="MZ467" s="368"/>
      <c r="NA467" s="368"/>
      <c r="NB467" s="368"/>
      <c r="NC467" s="368"/>
      <c r="ND467" s="368"/>
      <c r="NE467" s="368"/>
      <c r="NF467" s="368"/>
      <c r="NG467" s="368"/>
      <c r="NH467" s="368"/>
      <c r="NI467" s="368"/>
      <c r="NJ467" s="368"/>
      <c r="NK467" s="368"/>
      <c r="NL467" s="368"/>
      <c r="NM467" s="368"/>
      <c r="NN467" s="368"/>
      <c r="NO467" s="368"/>
      <c r="NP467" s="368"/>
      <c r="NQ467" s="368"/>
      <c r="NR467" s="368"/>
      <c r="NS467" s="368"/>
      <c r="NT467" s="368"/>
      <c r="NU467" s="368"/>
      <c r="NV467" s="368"/>
      <c r="NW467" s="368"/>
      <c r="NX467" s="368"/>
      <c r="NY467" s="368"/>
      <c r="NZ467" s="368"/>
      <c r="OA467" s="368"/>
      <c r="OB467" s="368"/>
      <c r="OC467" s="368"/>
      <c r="OD467" s="368"/>
      <c r="OE467" s="368"/>
      <c r="OF467" s="368"/>
      <c r="OG467" s="368"/>
      <c r="OH467" s="368"/>
      <c r="OI467" s="368"/>
      <c r="OJ467" s="368"/>
      <c r="OK467" s="368"/>
      <c r="OL467" s="368"/>
      <c r="OM467" s="368"/>
      <c r="ON467" s="368"/>
      <c r="OO467" s="368"/>
      <c r="OP467" s="368"/>
      <c r="OQ467" s="368"/>
      <c r="OR467" s="368"/>
      <c r="OS467" s="368"/>
      <c r="OT467" s="368"/>
      <c r="OU467" s="368"/>
      <c r="OV467" s="368"/>
      <c r="OW467" s="368"/>
      <c r="OX467" s="368"/>
      <c r="OY467" s="368"/>
      <c r="OZ467" s="368"/>
      <c r="PA467" s="368"/>
      <c r="PB467" s="368"/>
      <c r="PC467" s="368"/>
      <c r="PD467" s="368"/>
      <c r="PE467" s="368"/>
      <c r="PF467" s="368"/>
      <c r="PG467" s="368"/>
      <c r="PH467" s="368"/>
      <c r="PI467" s="368"/>
      <c r="PJ467" s="368"/>
      <c r="PK467" s="368"/>
      <c r="PL467" s="368"/>
      <c r="PM467" s="368"/>
      <c r="PN467" s="368"/>
      <c r="PO467" s="368"/>
      <c r="PP467" s="368"/>
      <c r="PQ467" s="368"/>
      <c r="PR467" s="368"/>
      <c r="PS467" s="368"/>
      <c r="PT467" s="368"/>
      <c r="PU467" s="368"/>
      <c r="PV467" s="368"/>
      <c r="PW467" s="368"/>
      <c r="PX467" s="368"/>
      <c r="PY467" s="368"/>
      <c r="PZ467" s="368"/>
      <c r="QA467" s="368"/>
      <c r="QB467" s="368"/>
      <c r="QC467" s="368"/>
      <c r="QD467" s="368"/>
      <c r="QE467" s="368"/>
      <c r="QF467" s="368"/>
      <c r="QG467" s="368"/>
      <c r="QH467" s="368"/>
      <c r="QI467" s="368"/>
      <c r="QJ467" s="368"/>
      <c r="QK467" s="368"/>
      <c r="QL467" s="368"/>
      <c r="QM467" s="368"/>
      <c r="QN467" s="368"/>
      <c r="QO467" s="368"/>
      <c r="QP467" s="368"/>
      <c r="QQ467" s="368"/>
      <c r="QR467" s="368"/>
      <c r="QS467" s="368"/>
      <c r="QT467" s="368"/>
      <c r="QU467" s="368"/>
      <c r="QV467" s="368"/>
      <c r="QW467" s="368"/>
      <c r="QX467" s="368"/>
      <c r="QY467" s="368"/>
      <c r="QZ467" s="368"/>
      <c r="RA467" s="368"/>
      <c r="RB467" s="368"/>
      <c r="RC467" s="368"/>
      <c r="RD467" s="368"/>
      <c r="RE467" s="368"/>
      <c r="RF467" s="368"/>
      <c r="RG467" s="368"/>
      <c r="RH467" s="368"/>
      <c r="RI467" s="368"/>
      <c r="RJ467" s="368"/>
      <c r="RK467" s="368"/>
      <c r="RL467" s="368"/>
      <c r="RM467" s="368"/>
      <c r="RN467" s="368"/>
      <c r="RO467" s="368"/>
      <c r="RP467" s="368"/>
      <c r="RQ467" s="368"/>
      <c r="RR467" s="368"/>
      <c r="RS467" s="368"/>
      <c r="RT467" s="368"/>
      <c r="RU467" s="368"/>
      <c r="RV467" s="368"/>
      <c r="RW467" s="368"/>
      <c r="RX467" s="368"/>
      <c r="RY467" s="368"/>
      <c r="RZ467" s="368"/>
      <c r="SA467" s="368"/>
      <c r="SB467" s="368"/>
      <c r="SC467" s="368"/>
      <c r="SD467" s="368"/>
      <c r="SE467" s="368"/>
      <c r="SF467" s="368"/>
      <c r="SG467" s="368"/>
    </row>
    <row r="468" spans="1:501">
      <c r="A468" s="368"/>
      <c r="B468" s="368"/>
      <c r="C468" s="368"/>
      <c r="D468" s="368"/>
      <c r="E468" s="368"/>
      <c r="F468" s="368"/>
      <c r="G468" s="368"/>
      <c r="H468" s="368"/>
      <c r="I468" s="368"/>
      <c r="J468" s="368"/>
      <c r="K468" s="368"/>
      <c r="L468" s="368"/>
      <c r="M468" s="368"/>
      <c r="N468" s="368"/>
      <c r="O468" s="385"/>
      <c r="P468" s="368"/>
      <c r="Q468" s="368"/>
      <c r="R468" s="368"/>
      <c r="S468" s="368"/>
      <c r="T468" s="368"/>
      <c r="U468" s="368"/>
      <c r="V468" s="368"/>
      <c r="W468" s="368"/>
      <c r="X468" s="368"/>
      <c r="Y468" s="368"/>
      <c r="Z468" s="368"/>
      <c r="AA468" s="368"/>
      <c r="AB468" s="368"/>
      <c r="AC468" s="368"/>
      <c r="AD468" s="368"/>
      <c r="AE468" s="368"/>
      <c r="AF468" s="368"/>
      <c r="AG468" s="368"/>
      <c r="AH468" s="98" t="s">
        <v>397</v>
      </c>
      <c r="AI468" s="98" t="s">
        <v>397</v>
      </c>
      <c r="AJ468" s="98" t="s">
        <v>397</v>
      </c>
      <c r="AK468" s="98" t="s">
        <v>397</v>
      </c>
      <c r="AL468" s="98" t="s">
        <v>397</v>
      </c>
      <c r="AM468" s="98" t="s">
        <v>397</v>
      </c>
      <c r="AN468" s="98" t="s">
        <v>397</v>
      </c>
      <c r="AO468" s="98" t="s">
        <v>397</v>
      </c>
      <c r="AP468" s="98" t="s">
        <v>397</v>
      </c>
      <c r="AQ468" s="98" t="s">
        <v>397</v>
      </c>
      <c r="AR468" s="98" t="s">
        <v>397</v>
      </c>
      <c r="AS468" s="98" t="s">
        <v>397</v>
      </c>
      <c r="AT468" s="98" t="s">
        <v>397</v>
      </c>
      <c r="AU468" s="98" t="s">
        <v>397</v>
      </c>
      <c r="AV468" s="98" t="s">
        <v>397</v>
      </c>
      <c r="AW468" s="98" t="s">
        <v>397</v>
      </c>
      <c r="AX468" s="98" t="s">
        <v>397</v>
      </c>
      <c r="AY468" s="98" t="s">
        <v>397</v>
      </c>
      <c r="AZ468" s="98" t="s">
        <v>397</v>
      </c>
      <c r="BA468" s="98" t="s">
        <v>397</v>
      </c>
      <c r="BB468" s="98" t="s">
        <v>397</v>
      </c>
      <c r="BC468" s="98" t="s">
        <v>397</v>
      </c>
      <c r="BD468" s="98" t="s">
        <v>397</v>
      </c>
      <c r="BE468" s="98" t="s">
        <v>397</v>
      </c>
      <c r="BF468" s="98" t="s">
        <v>397</v>
      </c>
      <c r="BG468" s="98" t="s">
        <v>397</v>
      </c>
      <c r="BH468" s="98" t="s">
        <v>397</v>
      </c>
      <c r="BI468" s="98" t="s">
        <v>397</v>
      </c>
      <c r="BJ468" s="98" t="s">
        <v>397</v>
      </c>
      <c r="BK468" s="98" t="s">
        <v>397</v>
      </c>
      <c r="BL468" s="98" t="s">
        <v>397</v>
      </c>
      <c r="BM468" s="98" t="s">
        <v>397</v>
      </c>
      <c r="BN468" s="98" t="s">
        <v>397</v>
      </c>
      <c r="BO468" s="98" t="s">
        <v>397</v>
      </c>
      <c r="BP468" s="98" t="s">
        <v>397</v>
      </c>
      <c r="BQ468" s="98" t="s">
        <v>397</v>
      </c>
      <c r="BR468" s="98" t="s">
        <v>397</v>
      </c>
      <c r="BS468" s="98" t="s">
        <v>397</v>
      </c>
      <c r="BT468" s="98" t="s">
        <v>397</v>
      </c>
      <c r="BU468" s="98" t="s">
        <v>397</v>
      </c>
      <c r="BV468" s="98" t="s">
        <v>397</v>
      </c>
      <c r="BW468" s="98" t="s">
        <v>397</v>
      </c>
      <c r="BX468" s="98" t="s">
        <v>397</v>
      </c>
      <c r="BY468" s="98" t="s">
        <v>397</v>
      </c>
      <c r="BZ468" s="98" t="s">
        <v>397</v>
      </c>
      <c r="CA468" s="98"/>
      <c r="CB468" s="98"/>
      <c r="CC468" s="98"/>
      <c r="CD468" s="98"/>
      <c r="CE468" s="98"/>
      <c r="CF468" s="98"/>
      <c r="CG468" s="98"/>
      <c r="CH468" s="98"/>
      <c r="CI468" s="98"/>
      <c r="CJ468" s="98"/>
      <c r="CK468" s="98"/>
      <c r="CL468" s="98"/>
      <c r="CM468" s="98"/>
      <c r="CN468" s="98"/>
      <c r="CO468" s="98"/>
      <c r="CP468" s="98"/>
      <c r="CQ468" s="98"/>
      <c r="CR468" s="98"/>
      <c r="CS468" s="98"/>
      <c r="CT468" s="98"/>
      <c r="CU468" s="98"/>
      <c r="CV468" s="98"/>
      <c r="CW468" s="98"/>
      <c r="CX468" s="98"/>
      <c r="CY468" s="98"/>
      <c r="CZ468" s="98"/>
      <c r="DA468" s="98"/>
      <c r="DB468" s="98"/>
      <c r="DV468" s="368"/>
      <c r="DW468" s="368"/>
      <c r="DX468" s="368"/>
      <c r="DY468" s="368"/>
      <c r="DZ468" s="368"/>
      <c r="EA468" s="368"/>
      <c r="EB468" s="368"/>
      <c r="EC468" s="368"/>
      <c r="ED468" s="368"/>
      <c r="EE468" s="368"/>
      <c r="EF468" s="368"/>
      <c r="EG468" s="368"/>
      <c r="EH468" s="368"/>
      <c r="EI468" s="368"/>
      <c r="EJ468" s="368"/>
      <c r="EK468" s="368"/>
      <c r="EL468" s="368"/>
      <c r="EM468" s="368"/>
      <c r="EN468" s="368"/>
      <c r="EO468" s="368"/>
      <c r="EP468" s="368"/>
      <c r="EQ468" s="368"/>
      <c r="ER468" s="368"/>
      <c r="ES468" s="368"/>
      <c r="ET468" s="368"/>
      <c r="EU468" s="368"/>
      <c r="EV468" s="368"/>
      <c r="EW468" s="368"/>
      <c r="EX468" s="368"/>
      <c r="EY468" s="368"/>
      <c r="EZ468" s="368"/>
      <c r="FA468" s="368"/>
      <c r="FB468" s="368"/>
      <c r="FC468" s="368"/>
      <c r="FD468" s="368"/>
      <c r="FE468" s="368"/>
      <c r="FF468" s="368"/>
      <c r="FG468" s="368"/>
      <c r="FH468" s="368"/>
      <c r="FI468" s="368"/>
      <c r="FJ468" s="368"/>
      <c r="FK468" s="368"/>
      <c r="FL468" s="368"/>
      <c r="FM468" s="368"/>
      <c r="FN468" s="368"/>
      <c r="FO468" s="368"/>
      <c r="FP468" s="368"/>
      <c r="FQ468" s="368"/>
      <c r="FR468" s="368"/>
      <c r="FS468" s="368"/>
      <c r="FT468" s="368"/>
      <c r="FU468" s="368"/>
      <c r="FV468" s="368"/>
      <c r="FW468" s="368"/>
      <c r="FX468" s="368"/>
      <c r="FY468" s="368"/>
      <c r="FZ468" s="368"/>
      <c r="GA468" s="368"/>
      <c r="GB468" s="368"/>
      <c r="GC468" s="368"/>
      <c r="GD468" s="368"/>
      <c r="GE468" s="368"/>
      <c r="GF468" s="368"/>
      <c r="GG468" s="368"/>
      <c r="GH468" s="368"/>
      <c r="GI468" s="368"/>
      <c r="GJ468" s="368"/>
      <c r="GK468" s="368"/>
      <c r="GL468" s="368"/>
      <c r="GM468" s="368"/>
      <c r="GN468" s="368"/>
      <c r="GO468" s="368"/>
      <c r="GP468" s="368"/>
      <c r="GQ468" s="368"/>
      <c r="GR468" s="368"/>
      <c r="GS468" s="368"/>
      <c r="GT468" s="368"/>
      <c r="GU468" s="368"/>
      <c r="GV468" s="368"/>
      <c r="GW468" s="368"/>
      <c r="GX468" s="368"/>
      <c r="GY468" s="368"/>
      <c r="GZ468" s="368"/>
      <c r="HA468" s="368"/>
      <c r="HB468" s="368"/>
      <c r="HC468" s="368"/>
      <c r="HD468" s="368"/>
      <c r="HE468" s="368"/>
      <c r="HF468" s="368"/>
      <c r="HG468" s="368"/>
      <c r="HH468" s="368"/>
      <c r="HI468" s="368"/>
      <c r="HJ468" s="368"/>
      <c r="HK468" s="368"/>
      <c r="HL468" s="368"/>
      <c r="HM468" s="368"/>
      <c r="HN468" s="368"/>
      <c r="HO468" s="368"/>
      <c r="HP468" s="368"/>
      <c r="HQ468" s="368"/>
      <c r="HR468" s="368"/>
      <c r="HS468" s="368"/>
      <c r="HT468" s="368"/>
      <c r="HU468" s="368"/>
      <c r="HV468" s="368"/>
      <c r="HW468" s="368"/>
      <c r="HX468" s="368"/>
      <c r="HY468" s="368"/>
      <c r="HZ468" s="368"/>
      <c r="IA468" s="368"/>
      <c r="IB468" s="368"/>
      <c r="IC468" s="368"/>
      <c r="ID468" s="368"/>
      <c r="IE468" s="368"/>
      <c r="IF468" s="368"/>
      <c r="IG468" s="368"/>
      <c r="IH468" s="368"/>
      <c r="II468" s="368"/>
      <c r="IJ468" s="368"/>
      <c r="IK468" s="368"/>
      <c r="IL468" s="368"/>
      <c r="IM468" s="368"/>
      <c r="IN468" s="368"/>
      <c r="IO468" s="368"/>
      <c r="IP468" s="368"/>
      <c r="IQ468" s="368"/>
      <c r="IR468" s="368"/>
      <c r="IS468" s="368"/>
      <c r="IT468" s="368"/>
      <c r="IU468" s="368"/>
      <c r="IV468" s="368"/>
      <c r="IW468" s="368"/>
      <c r="IX468" s="368"/>
      <c r="IY468" s="368"/>
      <c r="IZ468" s="368"/>
      <c r="JA468" s="368"/>
      <c r="JB468" s="368"/>
      <c r="JC468" s="368"/>
      <c r="JD468" s="368"/>
      <c r="JE468" s="368"/>
      <c r="JF468" s="368"/>
      <c r="JG468" s="368"/>
      <c r="JH468" s="368"/>
      <c r="JI468" s="368"/>
      <c r="JJ468" s="368"/>
      <c r="JK468" s="368"/>
      <c r="JL468" s="368"/>
      <c r="JM468" s="368"/>
      <c r="JN468" s="368"/>
      <c r="JO468" s="368"/>
      <c r="JP468" s="368"/>
      <c r="JQ468" s="368"/>
      <c r="JR468" s="368"/>
      <c r="JS468" s="368"/>
      <c r="JT468" s="368"/>
      <c r="JU468" s="368"/>
      <c r="JV468" s="368"/>
      <c r="JW468" s="368"/>
      <c r="JX468" s="368"/>
      <c r="JY468" s="368"/>
      <c r="JZ468" s="368"/>
      <c r="KA468" s="368"/>
      <c r="KB468" s="368"/>
      <c r="KC468" s="368"/>
      <c r="KD468" s="368"/>
      <c r="KE468" s="368"/>
      <c r="KF468" s="368"/>
      <c r="KG468" s="368"/>
      <c r="KH468" s="368"/>
      <c r="KI468" s="368"/>
      <c r="KJ468" s="368"/>
      <c r="KK468" s="368"/>
      <c r="KL468" s="368"/>
      <c r="KM468" s="368"/>
      <c r="KN468" s="368"/>
      <c r="KO468" s="368"/>
      <c r="KP468" s="368"/>
      <c r="KQ468" s="368"/>
      <c r="KR468" s="368"/>
      <c r="KS468" s="368"/>
      <c r="KT468" s="368"/>
      <c r="KU468" s="368"/>
      <c r="KV468" s="368"/>
      <c r="KW468" s="368"/>
      <c r="KX468" s="368"/>
      <c r="LH468" s="368"/>
      <c r="LI468" s="368"/>
      <c r="LJ468" s="368"/>
      <c r="LK468" s="368"/>
      <c r="LL468" s="368"/>
      <c r="LM468" s="368"/>
      <c r="LN468" s="368"/>
      <c r="LO468" s="368"/>
      <c r="LP468" s="368"/>
      <c r="LQ468" s="368"/>
      <c r="LR468" s="368"/>
      <c r="LS468" s="368"/>
      <c r="LT468" s="368"/>
      <c r="LU468" s="368"/>
      <c r="LV468" s="368"/>
      <c r="LW468" s="368"/>
      <c r="LX468" s="368"/>
      <c r="LY468" s="368"/>
      <c r="LZ468" s="368"/>
      <c r="MA468" s="368"/>
      <c r="MB468" s="368"/>
      <c r="MC468" s="368"/>
      <c r="MD468" s="368"/>
      <c r="ME468" s="368"/>
      <c r="MF468" s="368"/>
      <c r="MG468" s="368"/>
      <c r="MH468" s="368"/>
      <c r="MI468" s="368"/>
      <c r="MJ468" s="368"/>
      <c r="MK468" s="368"/>
      <c r="ML468" s="368"/>
      <c r="MM468" s="368"/>
      <c r="MN468" s="368"/>
      <c r="MO468" s="368"/>
      <c r="MP468" s="368"/>
      <c r="MQ468" s="368"/>
      <c r="MR468" s="368"/>
      <c r="MS468" s="368"/>
      <c r="MT468" s="368"/>
      <c r="MU468" s="368"/>
      <c r="MV468" s="368"/>
      <c r="MW468" s="368"/>
      <c r="MX468" s="368"/>
      <c r="MY468" s="368"/>
      <c r="MZ468" s="368"/>
      <c r="NA468" s="368"/>
      <c r="NB468" s="368"/>
      <c r="NC468" s="368"/>
      <c r="ND468" s="368"/>
      <c r="NE468" s="368"/>
      <c r="NF468" s="368"/>
      <c r="NG468" s="368"/>
      <c r="NH468" s="368"/>
      <c r="NI468" s="368"/>
      <c r="NJ468" s="368"/>
      <c r="NK468" s="368"/>
      <c r="NL468" s="368"/>
      <c r="NM468" s="368"/>
      <c r="NN468" s="368"/>
      <c r="NO468" s="368"/>
      <c r="NP468" s="368"/>
      <c r="NQ468" s="368"/>
      <c r="NR468" s="368"/>
      <c r="NS468" s="368"/>
      <c r="NT468" s="368"/>
      <c r="NU468" s="368"/>
      <c r="NV468" s="368"/>
      <c r="NW468" s="368"/>
      <c r="NX468" s="368"/>
      <c r="NY468" s="368"/>
      <c r="NZ468" s="368"/>
      <c r="OA468" s="368"/>
      <c r="OB468" s="368"/>
      <c r="OC468" s="368"/>
      <c r="OD468" s="368"/>
      <c r="OE468" s="368"/>
      <c r="OF468" s="368"/>
      <c r="OG468" s="368"/>
      <c r="OH468" s="368"/>
      <c r="OI468" s="368"/>
      <c r="OJ468" s="368"/>
      <c r="OK468" s="368"/>
      <c r="OL468" s="368"/>
      <c r="OM468" s="368"/>
      <c r="ON468" s="368"/>
      <c r="OO468" s="368"/>
      <c r="OP468" s="368"/>
      <c r="OQ468" s="368"/>
      <c r="OR468" s="368"/>
      <c r="OS468" s="368"/>
      <c r="OT468" s="368"/>
      <c r="OU468" s="368"/>
      <c r="OV468" s="368"/>
      <c r="OW468" s="368"/>
      <c r="OX468" s="368"/>
      <c r="OY468" s="368"/>
      <c r="OZ468" s="368"/>
      <c r="PA468" s="368"/>
      <c r="PB468" s="368"/>
      <c r="PC468" s="368"/>
      <c r="PD468" s="368"/>
      <c r="PE468" s="368"/>
      <c r="PF468" s="368"/>
      <c r="PG468" s="368"/>
      <c r="PH468" s="368"/>
      <c r="PI468" s="368"/>
      <c r="PJ468" s="368"/>
      <c r="PK468" s="368"/>
      <c r="PL468" s="368"/>
      <c r="PM468" s="368"/>
      <c r="PN468" s="368"/>
      <c r="PO468" s="368"/>
      <c r="PP468" s="368"/>
      <c r="PQ468" s="368"/>
      <c r="PR468" s="368"/>
      <c r="PS468" s="368"/>
      <c r="PT468" s="368"/>
      <c r="PU468" s="368"/>
      <c r="PV468" s="368"/>
      <c r="PW468" s="368"/>
      <c r="PX468" s="368"/>
      <c r="PY468" s="368"/>
      <c r="PZ468" s="368"/>
      <c r="QA468" s="368"/>
      <c r="QB468" s="368"/>
      <c r="QC468" s="368"/>
      <c r="QD468" s="368"/>
      <c r="QE468" s="368"/>
      <c r="QF468" s="368"/>
      <c r="QG468" s="368"/>
      <c r="QH468" s="368"/>
      <c r="QI468" s="368"/>
      <c r="QJ468" s="368"/>
      <c r="QK468" s="368"/>
      <c r="QL468" s="368"/>
      <c r="QM468" s="368"/>
      <c r="QN468" s="368"/>
      <c r="QO468" s="368"/>
      <c r="QP468" s="368"/>
      <c r="QQ468" s="368"/>
      <c r="QR468" s="368"/>
      <c r="QS468" s="368"/>
      <c r="QT468" s="368"/>
      <c r="QU468" s="368"/>
      <c r="QV468" s="368"/>
      <c r="QW468" s="368"/>
      <c r="QX468" s="368"/>
      <c r="QY468" s="368"/>
      <c r="QZ468" s="368"/>
      <c r="RA468" s="368"/>
      <c r="RB468" s="368"/>
      <c r="RC468" s="368"/>
      <c r="RD468" s="368"/>
      <c r="RE468" s="368"/>
      <c r="RF468" s="368"/>
      <c r="RG468" s="368"/>
      <c r="RH468" s="368"/>
      <c r="RI468" s="368"/>
      <c r="RJ468" s="368"/>
      <c r="RK468" s="368"/>
      <c r="RL468" s="368"/>
      <c r="RM468" s="368"/>
      <c r="RN468" s="368"/>
      <c r="RO468" s="368"/>
      <c r="RP468" s="368"/>
      <c r="RQ468" s="368"/>
      <c r="RR468" s="368"/>
      <c r="RS468" s="368"/>
      <c r="RT468" s="368"/>
      <c r="RU468" s="368"/>
      <c r="RV468" s="368"/>
      <c r="RW468" s="368"/>
      <c r="RX468" s="368"/>
      <c r="RY468" s="368"/>
      <c r="RZ468" s="368"/>
      <c r="SA468" s="368"/>
      <c r="SB468" s="368"/>
      <c r="SC468" s="368"/>
      <c r="SD468" s="368"/>
      <c r="SE468" s="368"/>
      <c r="SF468" s="368"/>
      <c r="SG468" s="368"/>
    </row>
    <row r="469" spans="1:501">
      <c r="A469" s="368"/>
      <c r="B469" s="368"/>
      <c r="C469" s="368"/>
      <c r="D469" s="368"/>
      <c r="E469" s="368"/>
      <c r="F469" s="368"/>
      <c r="G469" s="368"/>
      <c r="H469" s="368"/>
      <c r="I469" s="368"/>
      <c r="J469" s="368"/>
      <c r="K469" s="368"/>
      <c r="L469" s="368"/>
      <c r="M469" s="368"/>
      <c r="N469" s="368"/>
      <c r="O469" s="385"/>
      <c r="P469" s="368"/>
      <c r="Q469" s="368"/>
      <c r="R469" s="368"/>
      <c r="S469" s="368"/>
      <c r="T469" s="368"/>
      <c r="U469" s="368"/>
      <c r="V469" s="368"/>
      <c r="W469" s="368"/>
      <c r="X469" s="368"/>
      <c r="Y469" s="368"/>
      <c r="Z469" s="368"/>
      <c r="AA469" s="368"/>
      <c r="AB469" s="368"/>
      <c r="AC469" s="368"/>
      <c r="AD469" s="368"/>
      <c r="AE469" s="368"/>
      <c r="AF469" s="368"/>
      <c r="AG469" s="368"/>
      <c r="AH469" s="98" t="s">
        <v>397</v>
      </c>
      <c r="AI469" s="98" t="s">
        <v>397</v>
      </c>
      <c r="AJ469" s="98" t="s">
        <v>397</v>
      </c>
      <c r="AK469" s="98" t="s">
        <v>397</v>
      </c>
      <c r="AL469" s="98" t="s">
        <v>397</v>
      </c>
      <c r="AM469" s="98" t="s">
        <v>397</v>
      </c>
      <c r="AN469" s="98" t="s">
        <v>397</v>
      </c>
      <c r="AO469" s="98" t="s">
        <v>397</v>
      </c>
      <c r="AP469" s="98" t="s">
        <v>397</v>
      </c>
      <c r="AQ469" s="98" t="s">
        <v>397</v>
      </c>
      <c r="AR469" s="98" t="s">
        <v>397</v>
      </c>
      <c r="AS469" s="98" t="s">
        <v>397</v>
      </c>
      <c r="AT469" s="98" t="s">
        <v>397</v>
      </c>
      <c r="AU469" s="98" t="s">
        <v>397</v>
      </c>
      <c r="AV469" s="98" t="s">
        <v>397</v>
      </c>
      <c r="AW469" s="98" t="s">
        <v>397</v>
      </c>
      <c r="AX469" s="98" t="s">
        <v>397</v>
      </c>
      <c r="AY469" s="98" t="s">
        <v>397</v>
      </c>
      <c r="AZ469" s="98" t="s">
        <v>397</v>
      </c>
      <c r="BA469" s="98" t="s">
        <v>397</v>
      </c>
      <c r="BB469" s="98" t="s">
        <v>397</v>
      </c>
      <c r="BC469" s="98" t="s">
        <v>397</v>
      </c>
      <c r="BD469" s="98" t="s">
        <v>397</v>
      </c>
      <c r="BE469" s="98" t="s">
        <v>397</v>
      </c>
      <c r="BF469" s="98" t="s">
        <v>397</v>
      </c>
      <c r="BG469" s="98" t="s">
        <v>397</v>
      </c>
      <c r="BH469" s="98" t="s">
        <v>397</v>
      </c>
      <c r="BI469" s="98" t="s">
        <v>397</v>
      </c>
      <c r="BJ469" s="98" t="s">
        <v>397</v>
      </c>
      <c r="BK469" s="98" t="s">
        <v>397</v>
      </c>
      <c r="BL469" s="98" t="s">
        <v>397</v>
      </c>
      <c r="BM469" s="98" t="s">
        <v>397</v>
      </c>
      <c r="BN469" s="98" t="s">
        <v>397</v>
      </c>
      <c r="BO469" s="98" t="s">
        <v>397</v>
      </c>
      <c r="BP469" s="98" t="s">
        <v>397</v>
      </c>
      <c r="BQ469" s="98" t="s">
        <v>397</v>
      </c>
      <c r="BR469" s="98" t="s">
        <v>397</v>
      </c>
      <c r="BS469" s="98" t="s">
        <v>397</v>
      </c>
      <c r="BT469" s="98" t="s">
        <v>397</v>
      </c>
      <c r="BU469" s="98" t="s">
        <v>397</v>
      </c>
      <c r="BV469" s="98" t="s">
        <v>397</v>
      </c>
      <c r="BW469" s="98" t="s">
        <v>397</v>
      </c>
      <c r="BX469" s="98" t="s">
        <v>397</v>
      </c>
      <c r="BY469" s="98" t="s">
        <v>397</v>
      </c>
      <c r="BZ469" s="98" t="s">
        <v>397</v>
      </c>
      <c r="CA469" s="98"/>
      <c r="CB469" s="98"/>
      <c r="CC469" s="98"/>
      <c r="CD469" s="98"/>
      <c r="CE469" s="98"/>
      <c r="CF469" s="98"/>
      <c r="CG469" s="98"/>
      <c r="CH469" s="98"/>
      <c r="CI469" s="98"/>
      <c r="CJ469" s="98"/>
      <c r="CK469" s="98"/>
      <c r="CL469" s="98"/>
      <c r="CM469" s="98"/>
      <c r="CN469" s="98"/>
      <c r="CO469" s="98"/>
      <c r="CP469" s="98"/>
      <c r="CQ469" s="98"/>
      <c r="CR469" s="98"/>
      <c r="CS469" s="98"/>
      <c r="CT469" s="98"/>
      <c r="CU469" s="98"/>
      <c r="CV469" s="98"/>
      <c r="CW469" s="98"/>
      <c r="CX469" s="98"/>
      <c r="CY469" s="98"/>
      <c r="CZ469" s="98"/>
      <c r="DA469" s="98"/>
      <c r="DB469" s="98"/>
      <c r="DV469" s="368"/>
      <c r="DW469" s="368"/>
      <c r="DX469" s="368"/>
      <c r="DY469" s="368"/>
      <c r="DZ469" s="368"/>
      <c r="EA469" s="368"/>
      <c r="EB469" s="368"/>
      <c r="EC469" s="368"/>
      <c r="ED469" s="368"/>
      <c r="EE469" s="368"/>
      <c r="EF469" s="368"/>
      <c r="EG469" s="368"/>
      <c r="EH469" s="368"/>
      <c r="EI469" s="368"/>
      <c r="EJ469" s="368"/>
      <c r="EK469" s="368"/>
      <c r="EL469" s="368"/>
      <c r="EM469" s="368"/>
      <c r="EN469" s="368"/>
      <c r="EO469" s="368"/>
      <c r="EP469" s="368"/>
      <c r="EQ469" s="368"/>
      <c r="ER469" s="368"/>
      <c r="ES469" s="368"/>
      <c r="ET469" s="368"/>
      <c r="EU469" s="368"/>
      <c r="EV469" s="368"/>
      <c r="EW469" s="368"/>
      <c r="EX469" s="368"/>
      <c r="EY469" s="368"/>
      <c r="EZ469" s="368"/>
      <c r="FA469" s="368"/>
      <c r="FB469" s="368"/>
      <c r="FC469" s="368"/>
      <c r="FD469" s="368"/>
      <c r="FE469" s="368"/>
      <c r="FF469" s="368"/>
      <c r="FG469" s="368"/>
      <c r="FH469" s="368"/>
      <c r="FI469" s="368"/>
      <c r="FJ469" s="368"/>
      <c r="FK469" s="368"/>
      <c r="FL469" s="368"/>
      <c r="FM469" s="368"/>
      <c r="FN469" s="368"/>
      <c r="FO469" s="368"/>
      <c r="FP469" s="368"/>
      <c r="FQ469" s="368"/>
      <c r="FR469" s="368"/>
      <c r="FS469" s="368"/>
      <c r="FT469" s="368"/>
      <c r="FU469" s="368"/>
      <c r="FV469" s="368"/>
      <c r="FW469" s="368"/>
      <c r="FX469" s="368"/>
      <c r="FY469" s="368"/>
      <c r="FZ469" s="368"/>
      <c r="GA469" s="368"/>
      <c r="GB469" s="368"/>
      <c r="GC469" s="368"/>
      <c r="GD469" s="368"/>
      <c r="GE469" s="368"/>
      <c r="GF469" s="368"/>
      <c r="GG469" s="368"/>
      <c r="GH469" s="368"/>
      <c r="GI469" s="368"/>
      <c r="GJ469" s="368"/>
      <c r="GK469" s="368"/>
      <c r="GL469" s="368"/>
      <c r="GM469" s="368"/>
      <c r="GN469" s="368"/>
      <c r="GO469" s="368"/>
      <c r="GP469" s="368"/>
      <c r="GQ469" s="368"/>
      <c r="GR469" s="368"/>
      <c r="GS469" s="368"/>
      <c r="GT469" s="368"/>
      <c r="GU469" s="368"/>
      <c r="GV469" s="368"/>
      <c r="GW469" s="368"/>
      <c r="GX469" s="368"/>
      <c r="GY469" s="368"/>
      <c r="GZ469" s="368"/>
      <c r="HA469" s="368"/>
      <c r="HB469" s="368"/>
      <c r="HC469" s="368"/>
      <c r="HD469" s="368"/>
      <c r="HE469" s="368"/>
      <c r="HF469" s="368"/>
      <c r="HG469" s="368"/>
      <c r="HH469" s="368"/>
      <c r="HI469" s="368"/>
      <c r="HJ469" s="368"/>
      <c r="HK469" s="368"/>
      <c r="HL469" s="368"/>
      <c r="HM469" s="368"/>
      <c r="HN469" s="368"/>
      <c r="HO469" s="368"/>
      <c r="HP469" s="368"/>
      <c r="HQ469" s="368"/>
      <c r="HR469" s="368"/>
      <c r="HS469" s="368"/>
      <c r="HT469" s="368"/>
      <c r="HU469" s="368"/>
      <c r="HV469" s="368"/>
      <c r="HW469" s="368"/>
      <c r="HX469" s="368"/>
      <c r="HY469" s="368"/>
      <c r="HZ469" s="368"/>
      <c r="IA469" s="368"/>
      <c r="IB469" s="368"/>
      <c r="IC469" s="368"/>
      <c r="ID469" s="368"/>
      <c r="IE469" s="368"/>
      <c r="IF469" s="368"/>
      <c r="IG469" s="368"/>
      <c r="IH469" s="368"/>
      <c r="II469" s="368"/>
      <c r="IJ469" s="368"/>
      <c r="IK469" s="368"/>
      <c r="IL469" s="368"/>
      <c r="IM469" s="368"/>
      <c r="IN469" s="368"/>
      <c r="IO469" s="368"/>
      <c r="IP469" s="368"/>
      <c r="IQ469" s="368"/>
      <c r="IR469" s="368"/>
      <c r="IS469" s="368"/>
      <c r="IT469" s="368"/>
      <c r="IU469" s="368"/>
      <c r="IV469" s="368"/>
      <c r="IW469" s="368"/>
      <c r="IX469" s="368"/>
      <c r="IY469" s="368"/>
      <c r="IZ469" s="368"/>
      <c r="JA469" s="368"/>
      <c r="JB469" s="368"/>
      <c r="JC469" s="368"/>
      <c r="JD469" s="368"/>
      <c r="JE469" s="368"/>
      <c r="JF469" s="368"/>
      <c r="JG469" s="368"/>
      <c r="JH469" s="368"/>
      <c r="JI469" s="368"/>
      <c r="JJ469" s="368"/>
      <c r="JK469" s="368"/>
      <c r="JL469" s="368"/>
      <c r="JM469" s="368"/>
      <c r="JN469" s="368"/>
      <c r="JO469" s="368"/>
      <c r="JP469" s="368"/>
      <c r="JQ469" s="368"/>
      <c r="JR469" s="368"/>
      <c r="JS469" s="368"/>
      <c r="JT469" s="368"/>
      <c r="JU469" s="368"/>
      <c r="JV469" s="368"/>
      <c r="JW469" s="368"/>
      <c r="JX469" s="368"/>
      <c r="JY469" s="368"/>
      <c r="JZ469" s="368"/>
      <c r="KA469" s="368"/>
      <c r="KB469" s="368"/>
      <c r="KC469" s="368"/>
      <c r="KD469" s="368"/>
      <c r="KE469" s="368"/>
      <c r="KF469" s="368"/>
      <c r="KG469" s="368"/>
      <c r="KH469" s="368"/>
      <c r="KI469" s="368"/>
      <c r="KJ469" s="368"/>
      <c r="KK469" s="368"/>
      <c r="KL469" s="368"/>
      <c r="KM469" s="368"/>
      <c r="KN469" s="368"/>
      <c r="KO469" s="368"/>
      <c r="KP469" s="368"/>
      <c r="KQ469" s="368"/>
      <c r="KR469" s="368"/>
      <c r="KS469" s="368"/>
      <c r="KT469" s="368"/>
      <c r="KU469" s="368"/>
      <c r="KV469" s="368"/>
      <c r="KW469" s="368"/>
      <c r="KX469" s="368"/>
      <c r="LH469" s="368"/>
      <c r="LI469" s="368"/>
      <c r="LJ469" s="368"/>
      <c r="LK469" s="368"/>
      <c r="LL469" s="368"/>
      <c r="LM469" s="368"/>
      <c r="LN469" s="368"/>
      <c r="LO469" s="368"/>
      <c r="LP469" s="368"/>
      <c r="LQ469" s="368"/>
      <c r="LR469" s="368"/>
      <c r="LS469" s="368"/>
      <c r="LT469" s="368"/>
      <c r="LU469" s="368"/>
      <c r="LV469" s="368"/>
      <c r="LW469" s="368"/>
      <c r="LX469" s="368"/>
      <c r="LY469" s="368"/>
      <c r="LZ469" s="368"/>
      <c r="MA469" s="368"/>
      <c r="MB469" s="368"/>
      <c r="MC469" s="368"/>
      <c r="MD469" s="368"/>
      <c r="ME469" s="368"/>
      <c r="MF469" s="368"/>
      <c r="MG469" s="368"/>
      <c r="MH469" s="368"/>
      <c r="MI469" s="368"/>
      <c r="MJ469" s="368"/>
      <c r="MK469" s="368"/>
      <c r="ML469" s="368"/>
      <c r="MM469" s="368"/>
      <c r="MN469" s="368"/>
      <c r="MO469" s="368"/>
      <c r="MP469" s="368"/>
      <c r="MQ469" s="368"/>
      <c r="MR469" s="368"/>
      <c r="MS469" s="368"/>
      <c r="MT469" s="368"/>
      <c r="MU469" s="368"/>
      <c r="MV469" s="368"/>
      <c r="MW469" s="368"/>
      <c r="MX469" s="368"/>
      <c r="MY469" s="368"/>
      <c r="MZ469" s="368"/>
      <c r="NA469" s="368"/>
      <c r="NB469" s="368"/>
      <c r="NC469" s="368"/>
      <c r="ND469" s="368"/>
      <c r="NE469" s="368"/>
      <c r="NF469" s="368"/>
      <c r="NG469" s="368"/>
      <c r="NH469" s="368"/>
      <c r="NI469" s="368"/>
      <c r="NJ469" s="368"/>
      <c r="NK469" s="368"/>
      <c r="NL469" s="368"/>
      <c r="NM469" s="368"/>
      <c r="NN469" s="368"/>
      <c r="NO469" s="368"/>
      <c r="NP469" s="368"/>
      <c r="NQ469" s="368"/>
      <c r="NR469" s="368"/>
      <c r="NS469" s="368"/>
      <c r="NT469" s="368"/>
      <c r="NU469" s="368"/>
      <c r="NV469" s="368"/>
      <c r="NW469" s="368"/>
      <c r="NX469" s="368"/>
      <c r="NY469" s="368"/>
      <c r="NZ469" s="368"/>
      <c r="OA469" s="368"/>
      <c r="OB469" s="368"/>
      <c r="OC469" s="368"/>
      <c r="OD469" s="368"/>
      <c r="OE469" s="368"/>
      <c r="OF469" s="368"/>
      <c r="OG469" s="368"/>
      <c r="OH469" s="368"/>
      <c r="OI469" s="368"/>
      <c r="OJ469" s="368"/>
      <c r="OK469" s="368"/>
      <c r="OL469" s="368"/>
      <c r="OM469" s="368"/>
      <c r="ON469" s="368"/>
      <c r="OO469" s="368"/>
      <c r="OP469" s="368"/>
      <c r="OQ469" s="368"/>
      <c r="OR469" s="368"/>
      <c r="OS469" s="368"/>
      <c r="OT469" s="368"/>
      <c r="OU469" s="368"/>
      <c r="OV469" s="368"/>
      <c r="OW469" s="368"/>
      <c r="OX469" s="368"/>
      <c r="OY469" s="368"/>
      <c r="OZ469" s="368"/>
      <c r="PA469" s="368"/>
      <c r="PB469" s="368"/>
      <c r="PC469" s="368"/>
      <c r="PD469" s="368"/>
      <c r="PE469" s="368"/>
      <c r="PF469" s="368"/>
      <c r="PG469" s="368"/>
      <c r="PH469" s="368"/>
      <c r="PI469" s="368"/>
      <c r="PJ469" s="368"/>
      <c r="PK469" s="368"/>
      <c r="PL469" s="368"/>
      <c r="PM469" s="368"/>
      <c r="PN469" s="368"/>
      <c r="PO469" s="368"/>
      <c r="PP469" s="368"/>
      <c r="PQ469" s="368"/>
      <c r="PR469" s="368"/>
      <c r="PS469" s="368"/>
      <c r="PT469" s="368"/>
      <c r="PU469" s="368"/>
      <c r="PV469" s="368"/>
      <c r="PW469" s="368"/>
      <c r="PX469" s="368"/>
      <c r="PY469" s="368"/>
      <c r="PZ469" s="368"/>
      <c r="QA469" s="368"/>
      <c r="QB469" s="368"/>
      <c r="QC469" s="368"/>
      <c r="QD469" s="368"/>
      <c r="QE469" s="368"/>
      <c r="QF469" s="368"/>
      <c r="QG469" s="368"/>
      <c r="QH469" s="368"/>
      <c r="QI469" s="368"/>
      <c r="QJ469" s="368"/>
      <c r="QK469" s="368"/>
      <c r="QL469" s="368"/>
      <c r="QM469" s="368"/>
      <c r="QN469" s="368"/>
      <c r="QO469" s="368"/>
      <c r="QP469" s="368"/>
      <c r="QQ469" s="368"/>
      <c r="QR469" s="368"/>
      <c r="QS469" s="368"/>
      <c r="QT469" s="368"/>
      <c r="QU469" s="368"/>
      <c r="QV469" s="368"/>
      <c r="QW469" s="368"/>
      <c r="QX469" s="368"/>
      <c r="QY469" s="368"/>
      <c r="QZ469" s="368"/>
      <c r="RA469" s="368"/>
      <c r="RB469" s="368"/>
      <c r="RC469" s="368"/>
      <c r="RD469" s="368"/>
      <c r="RE469" s="368"/>
      <c r="RF469" s="368"/>
      <c r="RG469" s="368"/>
      <c r="RH469" s="368"/>
      <c r="RI469" s="368"/>
      <c r="RJ469" s="368"/>
      <c r="RK469" s="368"/>
      <c r="RL469" s="368"/>
      <c r="RM469" s="368"/>
      <c r="RN469" s="368"/>
      <c r="RO469" s="368"/>
      <c r="RP469" s="368"/>
      <c r="RQ469" s="368"/>
      <c r="RR469" s="368"/>
      <c r="RS469" s="368"/>
      <c r="RT469" s="368"/>
      <c r="RU469" s="368"/>
      <c r="RV469" s="368"/>
      <c r="RW469" s="368"/>
      <c r="RX469" s="368"/>
      <c r="RY469" s="368"/>
      <c r="RZ469" s="368"/>
      <c r="SA469" s="368"/>
      <c r="SB469" s="368"/>
      <c r="SC469" s="368"/>
      <c r="SD469" s="368"/>
      <c r="SE469" s="368"/>
      <c r="SF469" s="368"/>
      <c r="SG469" s="368"/>
    </row>
    <row r="470" spans="1:501">
      <c r="A470" s="368"/>
      <c r="B470" s="368"/>
      <c r="C470" s="368"/>
      <c r="D470" s="368"/>
      <c r="E470" s="368"/>
      <c r="F470" s="368"/>
      <c r="G470" s="368"/>
      <c r="H470" s="368"/>
      <c r="I470" s="368"/>
      <c r="J470" s="368"/>
      <c r="K470" s="368"/>
      <c r="L470" s="368"/>
      <c r="M470" s="368"/>
      <c r="N470" s="368"/>
      <c r="O470" s="385"/>
      <c r="P470" s="368"/>
      <c r="Q470" s="368"/>
      <c r="R470" s="368"/>
      <c r="S470" s="368"/>
      <c r="T470" s="368"/>
      <c r="U470" s="368"/>
      <c r="V470" s="368"/>
      <c r="W470" s="368"/>
      <c r="X470" s="368"/>
      <c r="Y470" s="368"/>
      <c r="Z470" s="368"/>
      <c r="AA470" s="368"/>
      <c r="AB470" s="368"/>
      <c r="AC470" s="368"/>
      <c r="AD470" s="368"/>
      <c r="AE470" s="368"/>
      <c r="AF470" s="368"/>
      <c r="AG470" s="368"/>
      <c r="AH470" s="98" t="s">
        <v>397</v>
      </c>
      <c r="AI470" s="98" t="s">
        <v>397</v>
      </c>
      <c r="AJ470" s="98" t="s">
        <v>397</v>
      </c>
      <c r="AK470" s="98" t="s">
        <v>397</v>
      </c>
      <c r="AL470" s="98" t="s">
        <v>397</v>
      </c>
      <c r="AM470" s="98" t="s">
        <v>397</v>
      </c>
      <c r="AN470" s="98" t="s">
        <v>397</v>
      </c>
      <c r="AO470" s="98" t="s">
        <v>397</v>
      </c>
      <c r="AP470" s="98" t="s">
        <v>397</v>
      </c>
      <c r="AQ470" s="98" t="s">
        <v>397</v>
      </c>
      <c r="AR470" s="98" t="s">
        <v>397</v>
      </c>
      <c r="AS470" s="98" t="s">
        <v>397</v>
      </c>
      <c r="AT470" s="98" t="s">
        <v>397</v>
      </c>
      <c r="AU470" s="98" t="s">
        <v>397</v>
      </c>
      <c r="AV470" s="98" t="s">
        <v>397</v>
      </c>
      <c r="AW470" s="98" t="s">
        <v>397</v>
      </c>
      <c r="AX470" s="98" t="s">
        <v>397</v>
      </c>
      <c r="AY470" s="98" t="s">
        <v>397</v>
      </c>
      <c r="AZ470" s="98" t="s">
        <v>397</v>
      </c>
      <c r="BA470" s="98" t="s">
        <v>397</v>
      </c>
      <c r="BB470" s="98" t="s">
        <v>397</v>
      </c>
      <c r="BC470" s="98" t="s">
        <v>397</v>
      </c>
      <c r="BD470" s="98" t="s">
        <v>397</v>
      </c>
      <c r="BE470" s="98" t="s">
        <v>397</v>
      </c>
      <c r="BF470" s="98" t="s">
        <v>397</v>
      </c>
      <c r="BG470" s="98" t="s">
        <v>397</v>
      </c>
      <c r="BH470" s="98" t="s">
        <v>397</v>
      </c>
      <c r="BI470" s="98" t="s">
        <v>397</v>
      </c>
      <c r="BJ470" s="98" t="s">
        <v>397</v>
      </c>
      <c r="BK470" s="98" t="s">
        <v>397</v>
      </c>
      <c r="BL470" s="98" t="s">
        <v>397</v>
      </c>
      <c r="BM470" s="98" t="s">
        <v>397</v>
      </c>
      <c r="BN470" s="98" t="s">
        <v>397</v>
      </c>
      <c r="BO470" s="98" t="s">
        <v>397</v>
      </c>
      <c r="BP470" s="98" t="s">
        <v>397</v>
      </c>
      <c r="BQ470" s="98" t="s">
        <v>397</v>
      </c>
      <c r="BR470" s="98" t="s">
        <v>397</v>
      </c>
      <c r="BS470" s="98" t="s">
        <v>397</v>
      </c>
      <c r="BT470" s="98" t="s">
        <v>397</v>
      </c>
      <c r="BU470" s="98" t="s">
        <v>397</v>
      </c>
      <c r="BV470" s="98" t="s">
        <v>397</v>
      </c>
      <c r="BW470" s="98" t="s">
        <v>397</v>
      </c>
      <c r="BX470" s="98" t="s">
        <v>397</v>
      </c>
      <c r="BY470" s="98" t="s">
        <v>397</v>
      </c>
      <c r="BZ470" s="98" t="s">
        <v>397</v>
      </c>
      <c r="CA470" s="98"/>
      <c r="CB470" s="98"/>
      <c r="CC470" s="98"/>
      <c r="CD470" s="98"/>
      <c r="CE470" s="98"/>
      <c r="CF470" s="98"/>
      <c r="CG470" s="98"/>
      <c r="CH470" s="98"/>
      <c r="CI470" s="98"/>
      <c r="CJ470" s="98"/>
      <c r="CK470" s="98"/>
      <c r="CL470" s="98"/>
      <c r="CM470" s="98"/>
      <c r="CN470" s="98"/>
      <c r="CO470" s="98"/>
      <c r="CP470" s="98"/>
      <c r="CQ470" s="98"/>
      <c r="CR470" s="98"/>
      <c r="CS470" s="98"/>
      <c r="CT470" s="98"/>
      <c r="CU470" s="98"/>
      <c r="CV470" s="98"/>
      <c r="CW470" s="98"/>
      <c r="CX470" s="98"/>
      <c r="CY470" s="98"/>
      <c r="CZ470" s="98"/>
      <c r="DA470" s="98"/>
      <c r="DB470" s="98"/>
      <c r="DV470" s="368"/>
      <c r="DW470" s="368"/>
      <c r="DX470" s="368"/>
      <c r="DY470" s="368"/>
      <c r="DZ470" s="368"/>
      <c r="EA470" s="368"/>
      <c r="EB470" s="368"/>
      <c r="EC470" s="368"/>
      <c r="ED470" s="368"/>
      <c r="EE470" s="368"/>
      <c r="EF470" s="368"/>
      <c r="EG470" s="368"/>
      <c r="EH470" s="368"/>
      <c r="EI470" s="368"/>
      <c r="EJ470" s="368"/>
      <c r="EK470" s="368"/>
      <c r="EL470" s="368"/>
      <c r="EM470" s="368"/>
      <c r="EN470" s="368"/>
      <c r="EO470" s="368"/>
      <c r="EP470" s="368"/>
      <c r="EQ470" s="368"/>
      <c r="ER470" s="368"/>
      <c r="ES470" s="368"/>
      <c r="ET470" s="368"/>
      <c r="EU470" s="368"/>
      <c r="EV470" s="368"/>
      <c r="EW470" s="368"/>
      <c r="EX470" s="368"/>
      <c r="EY470" s="368"/>
      <c r="EZ470" s="368"/>
      <c r="FA470" s="368"/>
      <c r="FB470" s="368"/>
      <c r="FC470" s="368"/>
      <c r="FD470" s="368"/>
      <c r="FE470" s="368"/>
      <c r="FF470" s="368"/>
      <c r="FG470" s="368"/>
      <c r="FH470" s="368"/>
      <c r="FI470" s="368"/>
      <c r="FJ470" s="368"/>
      <c r="FK470" s="368"/>
      <c r="FL470" s="368"/>
      <c r="FM470" s="368"/>
      <c r="FN470" s="368"/>
      <c r="FO470" s="368"/>
      <c r="FP470" s="368"/>
      <c r="FQ470" s="368"/>
      <c r="FR470" s="368"/>
      <c r="FS470" s="368"/>
      <c r="FT470" s="368"/>
      <c r="FU470" s="368"/>
      <c r="FV470" s="368"/>
      <c r="FW470" s="368"/>
      <c r="FX470" s="368"/>
      <c r="FY470" s="368"/>
      <c r="FZ470" s="368"/>
      <c r="GA470" s="368"/>
      <c r="GB470" s="368"/>
      <c r="GC470" s="368"/>
      <c r="GD470" s="368"/>
      <c r="GE470" s="368"/>
      <c r="GF470" s="368"/>
      <c r="GG470" s="368"/>
      <c r="GH470" s="368"/>
      <c r="GI470" s="368"/>
      <c r="GJ470" s="368"/>
      <c r="GK470" s="368"/>
      <c r="GL470" s="368"/>
      <c r="GM470" s="368"/>
      <c r="GN470" s="368"/>
      <c r="GO470" s="368"/>
      <c r="GP470" s="368"/>
      <c r="GQ470" s="368"/>
      <c r="GR470" s="368"/>
      <c r="GS470" s="368"/>
      <c r="GT470" s="368"/>
      <c r="GU470" s="368"/>
      <c r="GV470" s="368"/>
      <c r="GW470" s="368"/>
      <c r="GX470" s="368"/>
      <c r="GY470" s="368"/>
      <c r="GZ470" s="368"/>
      <c r="HA470" s="368"/>
      <c r="HB470" s="368"/>
      <c r="HC470" s="368"/>
      <c r="HD470" s="368"/>
      <c r="HE470" s="368"/>
      <c r="HF470" s="368"/>
      <c r="HG470" s="368"/>
      <c r="HH470" s="368"/>
      <c r="HI470" s="368"/>
      <c r="HJ470" s="368"/>
      <c r="HK470" s="368"/>
      <c r="HL470" s="368"/>
      <c r="HM470" s="368"/>
      <c r="HN470" s="368"/>
      <c r="HO470" s="368"/>
      <c r="HP470" s="368"/>
      <c r="HQ470" s="368"/>
      <c r="HR470" s="368"/>
      <c r="HS470" s="368"/>
      <c r="HT470" s="368"/>
      <c r="HU470" s="368"/>
      <c r="HV470" s="368"/>
      <c r="HW470" s="368"/>
      <c r="HX470" s="368"/>
      <c r="HY470" s="368"/>
      <c r="HZ470" s="368"/>
      <c r="IA470" s="368"/>
      <c r="IB470" s="368"/>
      <c r="IC470" s="368"/>
      <c r="ID470" s="368"/>
      <c r="IE470" s="368"/>
      <c r="IF470" s="368"/>
      <c r="IG470" s="368"/>
      <c r="IH470" s="368"/>
      <c r="II470" s="368"/>
      <c r="IJ470" s="368"/>
      <c r="IK470" s="368"/>
      <c r="IL470" s="368"/>
      <c r="IM470" s="368"/>
      <c r="IN470" s="368"/>
      <c r="IO470" s="368"/>
      <c r="IP470" s="368"/>
      <c r="IQ470" s="368"/>
      <c r="IR470" s="368"/>
      <c r="IS470" s="368"/>
      <c r="IT470" s="368"/>
      <c r="IU470" s="368"/>
      <c r="IV470" s="368"/>
      <c r="IW470" s="368"/>
      <c r="IX470" s="368"/>
      <c r="IY470" s="368"/>
      <c r="IZ470" s="368"/>
      <c r="JA470" s="368"/>
      <c r="JB470" s="368"/>
      <c r="JC470" s="368"/>
      <c r="JD470" s="368"/>
      <c r="JE470" s="368"/>
      <c r="JF470" s="368"/>
      <c r="JG470" s="368"/>
      <c r="JH470" s="368"/>
      <c r="JI470" s="368"/>
      <c r="JJ470" s="368"/>
      <c r="JK470" s="368"/>
      <c r="JL470" s="368"/>
      <c r="JM470" s="368"/>
      <c r="JN470" s="368"/>
      <c r="JO470" s="368"/>
      <c r="JP470" s="368"/>
      <c r="JQ470" s="368"/>
      <c r="JR470" s="368"/>
      <c r="JS470" s="368"/>
      <c r="JT470" s="368"/>
      <c r="JU470" s="368"/>
      <c r="JV470" s="368"/>
      <c r="JW470" s="368"/>
      <c r="JX470" s="368"/>
      <c r="JY470" s="368"/>
      <c r="JZ470" s="368"/>
      <c r="KA470" s="368"/>
      <c r="KB470" s="368"/>
      <c r="KC470" s="368"/>
      <c r="KD470" s="368"/>
      <c r="KE470" s="368"/>
      <c r="KF470" s="368"/>
      <c r="KG470" s="368"/>
      <c r="KH470" s="368"/>
      <c r="KI470" s="368"/>
      <c r="KJ470" s="368"/>
      <c r="KK470" s="368"/>
      <c r="KL470" s="368"/>
      <c r="KM470" s="368"/>
      <c r="KN470" s="368"/>
      <c r="KO470" s="368"/>
      <c r="KP470" s="368"/>
      <c r="KQ470" s="368"/>
      <c r="KR470" s="368"/>
      <c r="KS470" s="368"/>
      <c r="KT470" s="368"/>
      <c r="KU470" s="368"/>
      <c r="KV470" s="368"/>
      <c r="KW470" s="368"/>
      <c r="KX470" s="368"/>
      <c r="LH470" s="368"/>
      <c r="LI470" s="368"/>
      <c r="LJ470" s="368"/>
      <c r="LK470" s="368"/>
      <c r="LL470" s="368"/>
      <c r="LM470" s="368"/>
      <c r="LN470" s="368"/>
      <c r="LO470" s="368"/>
      <c r="LP470" s="368"/>
      <c r="LQ470" s="368"/>
      <c r="LR470" s="368"/>
      <c r="LS470" s="368"/>
      <c r="LT470" s="368"/>
      <c r="LU470" s="368"/>
      <c r="LV470" s="368"/>
      <c r="LW470" s="368"/>
      <c r="LX470" s="368"/>
      <c r="LY470" s="368"/>
      <c r="LZ470" s="368"/>
      <c r="MA470" s="368"/>
      <c r="MB470" s="368"/>
      <c r="MC470" s="368"/>
      <c r="MD470" s="368"/>
      <c r="ME470" s="368"/>
      <c r="MF470" s="368"/>
      <c r="MG470" s="368"/>
      <c r="MH470" s="368"/>
      <c r="MI470" s="368"/>
      <c r="MJ470" s="368"/>
      <c r="MK470" s="368"/>
      <c r="ML470" s="368"/>
      <c r="MM470" s="368"/>
      <c r="MN470" s="368"/>
      <c r="MO470" s="368"/>
      <c r="MP470" s="368"/>
      <c r="MQ470" s="368"/>
      <c r="MR470" s="368"/>
      <c r="MS470" s="368"/>
      <c r="MT470" s="368"/>
      <c r="MU470" s="368"/>
      <c r="MV470" s="368"/>
      <c r="MW470" s="368"/>
      <c r="MX470" s="368"/>
      <c r="MY470" s="368"/>
      <c r="MZ470" s="368"/>
      <c r="NA470" s="368"/>
      <c r="NB470" s="368"/>
      <c r="NC470" s="368"/>
      <c r="ND470" s="368"/>
      <c r="NE470" s="368"/>
      <c r="NF470" s="368"/>
      <c r="NG470" s="368"/>
      <c r="NH470" s="368"/>
      <c r="NI470" s="368"/>
      <c r="NJ470" s="368"/>
      <c r="NK470" s="368"/>
      <c r="NL470" s="368"/>
      <c r="NM470" s="368"/>
      <c r="NN470" s="368"/>
      <c r="NO470" s="368"/>
      <c r="NP470" s="368"/>
      <c r="NQ470" s="368"/>
      <c r="NR470" s="368"/>
      <c r="NS470" s="368"/>
      <c r="NT470" s="368"/>
      <c r="NU470" s="368"/>
      <c r="NV470" s="368"/>
      <c r="NW470" s="368"/>
      <c r="NX470" s="368"/>
      <c r="NY470" s="368"/>
      <c r="NZ470" s="368"/>
      <c r="OA470" s="368"/>
      <c r="OB470" s="368"/>
      <c r="OC470" s="368"/>
      <c r="OD470" s="368"/>
      <c r="OE470" s="368"/>
      <c r="OF470" s="368"/>
      <c r="OG470" s="368"/>
      <c r="OH470" s="368"/>
      <c r="OI470" s="368"/>
      <c r="OJ470" s="368"/>
      <c r="OK470" s="368"/>
      <c r="OL470" s="368"/>
      <c r="OM470" s="368"/>
      <c r="ON470" s="368"/>
      <c r="OO470" s="368"/>
      <c r="OP470" s="368"/>
      <c r="OQ470" s="368"/>
      <c r="OR470" s="368"/>
      <c r="OS470" s="368"/>
      <c r="OT470" s="368"/>
      <c r="OU470" s="368"/>
      <c r="OV470" s="368"/>
      <c r="OW470" s="368"/>
      <c r="OX470" s="368"/>
      <c r="OY470" s="368"/>
      <c r="OZ470" s="368"/>
      <c r="PA470" s="368"/>
      <c r="PB470" s="368"/>
      <c r="PC470" s="368"/>
      <c r="PD470" s="368"/>
      <c r="PE470" s="368"/>
      <c r="PF470" s="368"/>
      <c r="PG470" s="368"/>
      <c r="PH470" s="368"/>
      <c r="PI470" s="368"/>
      <c r="PJ470" s="368"/>
      <c r="PK470" s="368"/>
      <c r="PL470" s="368"/>
      <c r="PM470" s="368"/>
      <c r="PN470" s="368"/>
      <c r="PO470" s="368"/>
      <c r="PP470" s="368"/>
      <c r="PQ470" s="368"/>
      <c r="PR470" s="368"/>
      <c r="PS470" s="368"/>
      <c r="PT470" s="368"/>
      <c r="PU470" s="368"/>
      <c r="PV470" s="368"/>
      <c r="PW470" s="368"/>
      <c r="PX470" s="368"/>
      <c r="PY470" s="368"/>
      <c r="PZ470" s="368"/>
      <c r="QA470" s="368"/>
      <c r="QB470" s="368"/>
      <c r="QC470" s="368"/>
      <c r="QD470" s="368"/>
      <c r="QE470" s="368"/>
      <c r="QF470" s="368"/>
      <c r="QG470" s="368"/>
      <c r="QH470" s="368"/>
      <c r="QI470" s="368"/>
      <c r="QJ470" s="368"/>
      <c r="QK470" s="368"/>
      <c r="QL470" s="368"/>
      <c r="QM470" s="368"/>
      <c r="QN470" s="368"/>
      <c r="QO470" s="368"/>
      <c r="QP470" s="368"/>
      <c r="QQ470" s="368"/>
      <c r="QR470" s="368"/>
      <c r="QS470" s="368"/>
      <c r="QT470" s="368"/>
      <c r="QU470" s="368"/>
      <c r="QV470" s="368"/>
      <c r="QW470" s="368"/>
      <c r="QX470" s="368"/>
      <c r="QY470" s="368"/>
      <c r="QZ470" s="368"/>
      <c r="RA470" s="368"/>
      <c r="RB470" s="368"/>
      <c r="RC470" s="368"/>
      <c r="RD470" s="368"/>
      <c r="RE470" s="368"/>
      <c r="RF470" s="368"/>
      <c r="RG470" s="368"/>
      <c r="RH470" s="368"/>
      <c r="RI470" s="368"/>
      <c r="RJ470" s="368"/>
      <c r="RK470" s="368"/>
      <c r="RL470" s="368"/>
      <c r="RM470" s="368"/>
      <c r="RN470" s="368"/>
      <c r="RO470" s="368"/>
      <c r="RP470" s="368"/>
      <c r="RQ470" s="368"/>
      <c r="RR470" s="368"/>
      <c r="RS470" s="368"/>
      <c r="RT470" s="368"/>
      <c r="RU470" s="368"/>
      <c r="RV470" s="368"/>
      <c r="RW470" s="368"/>
      <c r="RX470" s="368"/>
      <c r="RY470" s="368"/>
      <c r="RZ470" s="368"/>
      <c r="SA470" s="368"/>
      <c r="SB470" s="368"/>
      <c r="SC470" s="368"/>
      <c r="SD470" s="368"/>
      <c r="SE470" s="368"/>
      <c r="SF470" s="368"/>
      <c r="SG470" s="368"/>
    </row>
    <row r="471" spans="1:501">
      <c r="A471" s="368"/>
      <c r="B471" s="368"/>
      <c r="C471" s="368"/>
      <c r="D471" s="368"/>
      <c r="E471" s="368"/>
      <c r="F471" s="368"/>
      <c r="G471" s="368"/>
      <c r="H471" s="368"/>
      <c r="I471" s="368"/>
      <c r="J471" s="368"/>
      <c r="K471" s="368"/>
      <c r="L471" s="368"/>
      <c r="M471" s="368"/>
      <c r="N471" s="368"/>
      <c r="O471" s="385"/>
      <c r="P471" s="368"/>
      <c r="Q471" s="368"/>
      <c r="R471" s="368"/>
      <c r="S471" s="368"/>
      <c r="T471" s="368"/>
      <c r="U471" s="368"/>
      <c r="V471" s="368"/>
      <c r="W471" s="368"/>
      <c r="X471" s="368"/>
      <c r="Y471" s="368"/>
      <c r="Z471" s="368"/>
      <c r="AA471" s="368"/>
      <c r="AB471" s="368"/>
      <c r="AC471" s="368"/>
      <c r="AD471" s="368"/>
      <c r="AE471" s="368"/>
      <c r="AF471" s="368"/>
      <c r="AG471" s="368"/>
      <c r="AH471" s="98" t="s">
        <v>397</v>
      </c>
      <c r="AI471" s="98" t="s">
        <v>397</v>
      </c>
      <c r="AJ471" s="98" t="s">
        <v>397</v>
      </c>
      <c r="AK471" s="98" t="s">
        <v>397</v>
      </c>
      <c r="AL471" s="98" t="s">
        <v>397</v>
      </c>
      <c r="AM471" s="98" t="s">
        <v>397</v>
      </c>
      <c r="AN471" s="98" t="s">
        <v>397</v>
      </c>
      <c r="AO471" s="98" t="s">
        <v>397</v>
      </c>
      <c r="AP471" s="98" t="s">
        <v>397</v>
      </c>
      <c r="AQ471" s="98" t="s">
        <v>397</v>
      </c>
      <c r="AR471" s="98" t="s">
        <v>397</v>
      </c>
      <c r="AS471" s="98" t="s">
        <v>397</v>
      </c>
      <c r="AT471" s="98" t="s">
        <v>397</v>
      </c>
      <c r="AU471" s="98" t="s">
        <v>397</v>
      </c>
      <c r="AV471" s="98" t="s">
        <v>397</v>
      </c>
      <c r="AW471" s="98" t="s">
        <v>397</v>
      </c>
      <c r="AX471" s="98" t="s">
        <v>397</v>
      </c>
      <c r="AY471" s="98" t="s">
        <v>397</v>
      </c>
      <c r="AZ471" s="98" t="s">
        <v>397</v>
      </c>
      <c r="BA471" s="98" t="s">
        <v>397</v>
      </c>
      <c r="BB471" s="98" t="s">
        <v>397</v>
      </c>
      <c r="BC471" s="98" t="s">
        <v>397</v>
      </c>
      <c r="BD471" s="98" t="s">
        <v>397</v>
      </c>
      <c r="BE471" s="98" t="s">
        <v>397</v>
      </c>
      <c r="BF471" s="98" t="s">
        <v>397</v>
      </c>
      <c r="BG471" s="98" t="s">
        <v>397</v>
      </c>
      <c r="BH471" s="98" t="s">
        <v>397</v>
      </c>
      <c r="BI471" s="98" t="s">
        <v>397</v>
      </c>
      <c r="BJ471" s="98" t="s">
        <v>397</v>
      </c>
      <c r="BK471" s="98" t="s">
        <v>397</v>
      </c>
      <c r="BL471" s="98" t="s">
        <v>397</v>
      </c>
      <c r="BM471" s="98" t="s">
        <v>397</v>
      </c>
      <c r="BN471" s="98" t="s">
        <v>397</v>
      </c>
      <c r="BO471" s="98" t="s">
        <v>397</v>
      </c>
      <c r="BP471" s="98" t="s">
        <v>397</v>
      </c>
      <c r="BQ471" s="98" t="s">
        <v>397</v>
      </c>
      <c r="BR471" s="98" t="s">
        <v>397</v>
      </c>
      <c r="BS471" s="98" t="s">
        <v>397</v>
      </c>
      <c r="BT471" s="98" t="s">
        <v>397</v>
      </c>
      <c r="BU471" s="98" t="s">
        <v>397</v>
      </c>
      <c r="BV471" s="98" t="s">
        <v>397</v>
      </c>
      <c r="BW471" s="98" t="s">
        <v>397</v>
      </c>
      <c r="BX471" s="98" t="s">
        <v>397</v>
      </c>
      <c r="BY471" s="98" t="s">
        <v>397</v>
      </c>
      <c r="BZ471" s="98" t="s">
        <v>397</v>
      </c>
      <c r="CA471" s="98"/>
      <c r="CB471" s="98"/>
      <c r="CC471" s="98"/>
      <c r="CD471" s="98"/>
      <c r="CE471" s="98"/>
      <c r="CF471" s="98"/>
      <c r="CG471" s="98"/>
      <c r="CH471" s="98"/>
      <c r="CI471" s="98"/>
      <c r="CJ471" s="98"/>
      <c r="CK471" s="98"/>
      <c r="CL471" s="98"/>
      <c r="CM471" s="98"/>
      <c r="CN471" s="98"/>
      <c r="CO471" s="98"/>
      <c r="CP471" s="98"/>
      <c r="CQ471" s="98"/>
      <c r="CR471" s="98"/>
      <c r="CS471" s="98"/>
      <c r="CT471" s="98"/>
      <c r="CU471" s="98"/>
      <c r="CV471" s="98"/>
      <c r="CW471" s="98"/>
      <c r="CX471" s="98"/>
      <c r="CY471" s="98"/>
      <c r="CZ471" s="98"/>
      <c r="DA471" s="98"/>
      <c r="DB471" s="98"/>
      <c r="DV471" s="368"/>
      <c r="DW471" s="368"/>
      <c r="DX471" s="368"/>
      <c r="DY471" s="368"/>
      <c r="DZ471" s="368"/>
      <c r="EA471" s="368"/>
      <c r="EB471" s="368"/>
      <c r="EC471" s="368"/>
      <c r="ED471" s="368"/>
      <c r="EE471" s="368"/>
      <c r="EF471" s="368"/>
      <c r="EG471" s="368"/>
      <c r="EH471" s="368"/>
      <c r="EI471" s="368"/>
      <c r="EJ471" s="368"/>
      <c r="EK471" s="368"/>
      <c r="EL471" s="368"/>
      <c r="EM471" s="368"/>
      <c r="EN471" s="368"/>
      <c r="EO471" s="368"/>
      <c r="EP471" s="368"/>
      <c r="EQ471" s="368"/>
      <c r="ER471" s="368"/>
      <c r="ES471" s="368"/>
      <c r="ET471" s="368"/>
      <c r="EU471" s="368"/>
      <c r="EV471" s="368"/>
      <c r="EW471" s="368"/>
      <c r="EX471" s="368"/>
      <c r="EY471" s="368"/>
      <c r="EZ471" s="368"/>
      <c r="FA471" s="368"/>
      <c r="FB471" s="368"/>
      <c r="FC471" s="368"/>
      <c r="FD471" s="368"/>
      <c r="FE471" s="368"/>
      <c r="FF471" s="368"/>
      <c r="FG471" s="368"/>
      <c r="FH471" s="368"/>
      <c r="FI471" s="368"/>
      <c r="FJ471" s="368"/>
      <c r="FK471" s="368"/>
      <c r="FL471" s="368"/>
      <c r="FM471" s="368"/>
      <c r="FN471" s="368"/>
      <c r="FO471" s="368"/>
      <c r="FP471" s="368"/>
      <c r="FQ471" s="368"/>
      <c r="FR471" s="368"/>
      <c r="FS471" s="368"/>
      <c r="FT471" s="368"/>
      <c r="FU471" s="368"/>
      <c r="FV471" s="368"/>
      <c r="FW471" s="368"/>
      <c r="FX471" s="368"/>
      <c r="FY471" s="368"/>
      <c r="FZ471" s="368"/>
      <c r="GA471" s="368"/>
      <c r="GB471" s="368"/>
      <c r="GC471" s="368"/>
      <c r="GD471" s="368"/>
      <c r="GE471" s="368"/>
      <c r="GF471" s="368"/>
      <c r="GG471" s="368"/>
      <c r="GH471" s="368"/>
      <c r="GI471" s="368"/>
      <c r="GJ471" s="368"/>
      <c r="GK471" s="368"/>
      <c r="GL471" s="368"/>
      <c r="GM471" s="368"/>
      <c r="GN471" s="368"/>
      <c r="GO471" s="368"/>
      <c r="GP471" s="368"/>
      <c r="GQ471" s="368"/>
      <c r="GR471" s="368"/>
      <c r="GS471" s="368"/>
      <c r="GT471" s="368"/>
      <c r="GU471" s="368"/>
      <c r="GV471" s="368"/>
      <c r="GW471" s="368"/>
      <c r="GX471" s="368"/>
      <c r="GY471" s="368"/>
      <c r="GZ471" s="368"/>
      <c r="HA471" s="368"/>
      <c r="HB471" s="368"/>
      <c r="HC471" s="368"/>
      <c r="HD471" s="368"/>
      <c r="HE471" s="368"/>
      <c r="HF471" s="368"/>
      <c r="HG471" s="368"/>
      <c r="HH471" s="368"/>
      <c r="HI471" s="368"/>
      <c r="HJ471" s="368"/>
      <c r="HK471" s="368"/>
      <c r="HL471" s="368"/>
      <c r="HM471" s="368"/>
      <c r="HN471" s="368"/>
      <c r="HO471" s="368"/>
      <c r="HP471" s="368"/>
      <c r="HQ471" s="368"/>
      <c r="HR471" s="368"/>
      <c r="HS471" s="368"/>
      <c r="HT471" s="368"/>
      <c r="HU471" s="368"/>
      <c r="HV471" s="368"/>
      <c r="HW471" s="368"/>
      <c r="HX471" s="368"/>
      <c r="HY471" s="368"/>
      <c r="HZ471" s="368"/>
      <c r="IA471" s="368"/>
      <c r="IB471" s="368"/>
      <c r="IC471" s="368"/>
      <c r="ID471" s="368"/>
      <c r="IE471" s="368"/>
      <c r="IF471" s="368"/>
      <c r="IG471" s="368"/>
      <c r="IH471" s="368"/>
      <c r="II471" s="368"/>
      <c r="IJ471" s="368"/>
      <c r="IK471" s="368"/>
      <c r="IL471" s="368"/>
      <c r="IM471" s="368"/>
      <c r="IN471" s="368"/>
      <c r="IO471" s="368"/>
      <c r="IP471" s="368"/>
      <c r="IQ471" s="368"/>
      <c r="IR471" s="368"/>
      <c r="IS471" s="368"/>
      <c r="IT471" s="368"/>
      <c r="IU471" s="368"/>
      <c r="IV471" s="368"/>
      <c r="IW471" s="368"/>
      <c r="IX471" s="368"/>
      <c r="IY471" s="368"/>
      <c r="IZ471" s="368"/>
      <c r="JA471" s="368"/>
      <c r="JB471" s="368"/>
      <c r="JC471" s="368"/>
      <c r="JD471" s="368"/>
      <c r="JE471" s="368"/>
      <c r="JF471" s="368"/>
      <c r="JG471" s="368"/>
      <c r="JH471" s="368"/>
      <c r="JI471" s="368"/>
      <c r="JJ471" s="368"/>
      <c r="JK471" s="368"/>
      <c r="JL471" s="368"/>
      <c r="JM471" s="368"/>
      <c r="JN471" s="368"/>
      <c r="JO471" s="368"/>
      <c r="JP471" s="368"/>
      <c r="JQ471" s="368"/>
      <c r="JR471" s="368"/>
      <c r="JS471" s="368"/>
      <c r="JT471" s="368"/>
      <c r="JU471" s="368"/>
      <c r="JV471" s="368"/>
      <c r="JW471" s="368"/>
      <c r="JX471" s="368"/>
      <c r="JY471" s="368"/>
      <c r="JZ471" s="368"/>
      <c r="KA471" s="368"/>
      <c r="KB471" s="368"/>
      <c r="KC471" s="368"/>
      <c r="KD471" s="368"/>
      <c r="KE471" s="368"/>
      <c r="KF471" s="368"/>
      <c r="KG471" s="368"/>
      <c r="KH471" s="368"/>
      <c r="KI471" s="368"/>
      <c r="KJ471" s="368"/>
      <c r="KK471" s="368"/>
      <c r="KL471" s="368"/>
      <c r="KM471" s="368"/>
      <c r="KN471" s="368"/>
      <c r="KO471" s="368"/>
      <c r="KP471" s="368"/>
      <c r="KQ471" s="368"/>
      <c r="KR471" s="368"/>
      <c r="KS471" s="368"/>
      <c r="KT471" s="368"/>
      <c r="KU471" s="368"/>
      <c r="KV471" s="368"/>
      <c r="KW471" s="368"/>
      <c r="KX471" s="368"/>
      <c r="LH471" s="368"/>
      <c r="LI471" s="368"/>
      <c r="LJ471" s="368"/>
      <c r="LK471" s="368"/>
      <c r="LL471" s="368"/>
      <c r="LM471" s="368"/>
      <c r="LN471" s="368"/>
      <c r="LO471" s="368"/>
      <c r="LP471" s="368"/>
      <c r="LQ471" s="368"/>
      <c r="LR471" s="368"/>
      <c r="LS471" s="368"/>
      <c r="LT471" s="368"/>
      <c r="LU471" s="368"/>
      <c r="LV471" s="368"/>
      <c r="LW471" s="368"/>
      <c r="LX471" s="368"/>
      <c r="LY471" s="368"/>
      <c r="LZ471" s="368"/>
      <c r="MA471" s="368"/>
      <c r="MB471" s="368"/>
      <c r="MC471" s="368"/>
      <c r="MD471" s="368"/>
      <c r="ME471" s="368"/>
      <c r="MF471" s="368"/>
      <c r="MG471" s="368"/>
      <c r="MH471" s="368"/>
      <c r="MI471" s="368"/>
      <c r="MJ471" s="368"/>
      <c r="MK471" s="368"/>
      <c r="ML471" s="368"/>
      <c r="MM471" s="368"/>
      <c r="MN471" s="368"/>
      <c r="MO471" s="368"/>
      <c r="MP471" s="368"/>
      <c r="MQ471" s="368"/>
      <c r="MR471" s="368"/>
      <c r="MS471" s="368"/>
      <c r="MT471" s="368"/>
      <c r="MU471" s="368"/>
      <c r="MV471" s="368"/>
      <c r="MW471" s="368"/>
      <c r="MX471" s="368"/>
      <c r="MY471" s="368"/>
      <c r="MZ471" s="368"/>
      <c r="NA471" s="368"/>
      <c r="NB471" s="368"/>
      <c r="NC471" s="368"/>
      <c r="ND471" s="368"/>
      <c r="NE471" s="368"/>
      <c r="NF471" s="368"/>
      <c r="NG471" s="368"/>
      <c r="NH471" s="368"/>
      <c r="NI471" s="368"/>
      <c r="NJ471" s="368"/>
      <c r="NK471" s="368"/>
      <c r="NL471" s="368"/>
      <c r="NM471" s="368"/>
      <c r="NN471" s="368"/>
      <c r="NO471" s="368"/>
      <c r="NP471" s="368"/>
      <c r="NQ471" s="368"/>
      <c r="NR471" s="368"/>
      <c r="NS471" s="368"/>
      <c r="NT471" s="368"/>
      <c r="NU471" s="368"/>
      <c r="NV471" s="368"/>
      <c r="NW471" s="368"/>
      <c r="NX471" s="368"/>
      <c r="NY471" s="368"/>
      <c r="NZ471" s="368"/>
      <c r="OA471" s="368"/>
      <c r="OB471" s="368"/>
      <c r="OC471" s="368"/>
      <c r="OD471" s="368"/>
      <c r="OE471" s="368"/>
      <c r="OF471" s="368"/>
      <c r="OG471" s="368"/>
      <c r="OH471" s="368"/>
      <c r="OI471" s="368"/>
      <c r="OJ471" s="368"/>
      <c r="OK471" s="368"/>
      <c r="OL471" s="368"/>
      <c r="OM471" s="368"/>
      <c r="ON471" s="368"/>
      <c r="OO471" s="368"/>
      <c r="OP471" s="368"/>
      <c r="OQ471" s="368"/>
      <c r="OR471" s="368"/>
      <c r="OS471" s="368"/>
      <c r="OT471" s="368"/>
      <c r="OU471" s="368"/>
      <c r="OV471" s="368"/>
      <c r="OW471" s="368"/>
      <c r="OX471" s="368"/>
      <c r="OY471" s="368"/>
      <c r="OZ471" s="368"/>
      <c r="PA471" s="368"/>
      <c r="PB471" s="368"/>
      <c r="PC471" s="368"/>
      <c r="PD471" s="368"/>
      <c r="PE471" s="368"/>
      <c r="PF471" s="368"/>
      <c r="PG471" s="368"/>
      <c r="PH471" s="368"/>
      <c r="PI471" s="368"/>
      <c r="PJ471" s="368"/>
      <c r="PK471" s="368"/>
      <c r="PL471" s="368"/>
      <c r="PM471" s="368"/>
      <c r="PN471" s="368"/>
      <c r="PO471" s="368"/>
      <c r="PP471" s="368"/>
      <c r="PQ471" s="368"/>
      <c r="PR471" s="368"/>
      <c r="PS471" s="368"/>
      <c r="PT471" s="368"/>
      <c r="PU471" s="368"/>
      <c r="PV471" s="368"/>
      <c r="PW471" s="368"/>
      <c r="PX471" s="368"/>
      <c r="PY471" s="368"/>
      <c r="PZ471" s="368"/>
      <c r="QA471" s="368"/>
      <c r="QB471" s="368"/>
      <c r="QC471" s="368"/>
      <c r="QD471" s="368"/>
      <c r="QE471" s="368"/>
      <c r="QF471" s="368"/>
      <c r="QG471" s="368"/>
      <c r="QH471" s="368"/>
      <c r="QI471" s="368"/>
      <c r="QJ471" s="368"/>
      <c r="QK471" s="368"/>
      <c r="QL471" s="368"/>
      <c r="QM471" s="368"/>
      <c r="QN471" s="368"/>
      <c r="QO471" s="368"/>
      <c r="QP471" s="368"/>
      <c r="QQ471" s="368"/>
      <c r="QR471" s="368"/>
      <c r="QS471" s="368"/>
      <c r="QT471" s="368"/>
      <c r="QU471" s="368"/>
      <c r="QV471" s="368"/>
      <c r="QW471" s="368"/>
      <c r="QX471" s="368"/>
      <c r="QY471" s="368"/>
      <c r="QZ471" s="368"/>
      <c r="RA471" s="368"/>
      <c r="RB471" s="368"/>
      <c r="RC471" s="368"/>
      <c r="RD471" s="368"/>
      <c r="RE471" s="368"/>
      <c r="RF471" s="368"/>
      <c r="RG471" s="368"/>
      <c r="RH471" s="368"/>
      <c r="RI471" s="368"/>
      <c r="RJ471" s="368"/>
      <c r="RK471" s="368"/>
      <c r="RL471" s="368"/>
      <c r="RM471" s="368"/>
      <c r="RN471" s="368"/>
      <c r="RO471" s="368"/>
      <c r="RP471" s="368"/>
      <c r="RQ471" s="368"/>
      <c r="RR471" s="368"/>
      <c r="RS471" s="368"/>
      <c r="RT471" s="368"/>
      <c r="RU471" s="368"/>
      <c r="RV471" s="368"/>
      <c r="RW471" s="368"/>
      <c r="RX471" s="368"/>
      <c r="RY471" s="368"/>
      <c r="RZ471" s="368"/>
      <c r="SA471" s="368"/>
      <c r="SB471" s="368"/>
      <c r="SC471" s="368"/>
      <c r="SD471" s="368"/>
      <c r="SE471" s="368"/>
      <c r="SF471" s="368"/>
      <c r="SG471" s="368"/>
    </row>
    <row r="472" spans="1:501">
      <c r="A472" s="368"/>
      <c r="B472" s="368"/>
      <c r="C472" s="368"/>
      <c r="D472" s="368"/>
      <c r="E472" s="368"/>
      <c r="F472" s="368"/>
      <c r="G472" s="368"/>
      <c r="H472" s="368"/>
      <c r="I472" s="368"/>
      <c r="J472" s="368"/>
      <c r="K472" s="368"/>
      <c r="L472" s="368"/>
      <c r="M472" s="368"/>
      <c r="N472" s="368"/>
      <c r="O472" s="385"/>
      <c r="P472" s="368"/>
      <c r="Q472" s="368"/>
      <c r="R472" s="368"/>
      <c r="S472" s="368"/>
      <c r="T472" s="368"/>
      <c r="U472" s="368"/>
      <c r="V472" s="368"/>
      <c r="W472" s="368"/>
      <c r="X472" s="368"/>
      <c r="Y472" s="368"/>
      <c r="Z472" s="368"/>
      <c r="AA472" s="368"/>
      <c r="AB472" s="368"/>
      <c r="AC472" s="368"/>
      <c r="AD472" s="368"/>
      <c r="AE472" s="368"/>
      <c r="AF472" s="368"/>
      <c r="AG472" s="368"/>
      <c r="AH472" s="98" t="s">
        <v>397</v>
      </c>
      <c r="AI472" s="98" t="s">
        <v>397</v>
      </c>
      <c r="AJ472" s="98" t="s">
        <v>397</v>
      </c>
      <c r="AK472" s="98" t="s">
        <v>397</v>
      </c>
      <c r="AL472" s="98" t="s">
        <v>397</v>
      </c>
      <c r="AM472" s="98" t="s">
        <v>397</v>
      </c>
      <c r="AN472" s="98" t="s">
        <v>397</v>
      </c>
      <c r="AO472" s="98" t="s">
        <v>397</v>
      </c>
      <c r="AP472" s="98" t="s">
        <v>397</v>
      </c>
      <c r="AQ472" s="98" t="s">
        <v>397</v>
      </c>
      <c r="AR472" s="98" t="s">
        <v>397</v>
      </c>
      <c r="AS472" s="98" t="s">
        <v>397</v>
      </c>
      <c r="AT472" s="98" t="s">
        <v>397</v>
      </c>
      <c r="AU472" s="98" t="s">
        <v>397</v>
      </c>
      <c r="AV472" s="98" t="s">
        <v>397</v>
      </c>
      <c r="AW472" s="98" t="s">
        <v>397</v>
      </c>
      <c r="AX472" s="98" t="s">
        <v>397</v>
      </c>
      <c r="AY472" s="98" t="s">
        <v>397</v>
      </c>
      <c r="AZ472" s="98" t="s">
        <v>397</v>
      </c>
      <c r="BA472" s="98" t="s">
        <v>397</v>
      </c>
      <c r="BB472" s="98" t="s">
        <v>397</v>
      </c>
      <c r="BC472" s="98" t="s">
        <v>397</v>
      </c>
      <c r="BD472" s="98" t="s">
        <v>397</v>
      </c>
      <c r="BE472" s="98" t="s">
        <v>397</v>
      </c>
      <c r="BF472" s="98" t="s">
        <v>397</v>
      </c>
      <c r="BG472" s="98" t="s">
        <v>397</v>
      </c>
      <c r="BH472" s="98" t="s">
        <v>397</v>
      </c>
      <c r="BI472" s="98" t="s">
        <v>397</v>
      </c>
      <c r="BJ472" s="98" t="s">
        <v>397</v>
      </c>
      <c r="BK472" s="98" t="s">
        <v>397</v>
      </c>
      <c r="BL472" s="98" t="s">
        <v>397</v>
      </c>
      <c r="BM472" s="98" t="s">
        <v>397</v>
      </c>
      <c r="BN472" s="98" t="s">
        <v>397</v>
      </c>
      <c r="BO472" s="98" t="s">
        <v>397</v>
      </c>
      <c r="BP472" s="98" t="s">
        <v>397</v>
      </c>
      <c r="BQ472" s="98" t="s">
        <v>397</v>
      </c>
      <c r="BR472" s="98" t="s">
        <v>397</v>
      </c>
      <c r="BS472" s="98" t="s">
        <v>397</v>
      </c>
      <c r="BT472" s="98" t="s">
        <v>397</v>
      </c>
      <c r="BU472" s="98" t="s">
        <v>397</v>
      </c>
      <c r="BV472" s="98" t="s">
        <v>397</v>
      </c>
      <c r="BW472" s="98" t="s">
        <v>397</v>
      </c>
      <c r="BX472" s="98" t="s">
        <v>397</v>
      </c>
      <c r="BY472" s="98" t="s">
        <v>397</v>
      </c>
      <c r="BZ472" s="98" t="s">
        <v>397</v>
      </c>
      <c r="CA472" s="98"/>
      <c r="CB472" s="98"/>
      <c r="CC472" s="98"/>
      <c r="CD472" s="98"/>
      <c r="CE472" s="98"/>
      <c r="CF472" s="98"/>
      <c r="CG472" s="98"/>
      <c r="CH472" s="98"/>
      <c r="CI472" s="98"/>
      <c r="CJ472" s="98"/>
      <c r="CK472" s="98"/>
      <c r="CL472" s="98"/>
      <c r="CM472" s="98"/>
      <c r="CN472" s="98"/>
      <c r="CO472" s="98"/>
      <c r="CP472" s="98"/>
      <c r="CQ472" s="98"/>
      <c r="CR472" s="98"/>
      <c r="CS472" s="98"/>
      <c r="CT472" s="98"/>
      <c r="CU472" s="98"/>
      <c r="CV472" s="98"/>
      <c r="CW472" s="98"/>
      <c r="CX472" s="98"/>
      <c r="CY472" s="98"/>
      <c r="CZ472" s="98"/>
      <c r="DA472" s="98"/>
      <c r="DB472" s="98"/>
      <c r="DV472" s="368"/>
      <c r="DW472" s="368"/>
      <c r="DX472" s="368"/>
      <c r="DY472" s="368"/>
      <c r="DZ472" s="368"/>
      <c r="EA472" s="368"/>
      <c r="EB472" s="368"/>
      <c r="EC472" s="368"/>
      <c r="ED472" s="368"/>
      <c r="EE472" s="368"/>
      <c r="EF472" s="368"/>
      <c r="EG472" s="368"/>
      <c r="EH472" s="368"/>
      <c r="EI472" s="368"/>
      <c r="EJ472" s="368"/>
      <c r="EK472" s="368"/>
      <c r="EL472" s="368"/>
      <c r="EM472" s="368"/>
      <c r="EN472" s="368"/>
      <c r="EO472" s="368"/>
      <c r="EP472" s="368"/>
      <c r="EQ472" s="368"/>
      <c r="ER472" s="368"/>
      <c r="ES472" s="368"/>
      <c r="ET472" s="368"/>
      <c r="EU472" s="368"/>
      <c r="EV472" s="368"/>
      <c r="EW472" s="368"/>
      <c r="EX472" s="368"/>
      <c r="EY472" s="368"/>
      <c r="EZ472" s="368"/>
      <c r="FA472" s="368"/>
      <c r="FB472" s="368"/>
      <c r="FC472" s="368"/>
      <c r="FD472" s="368"/>
      <c r="FE472" s="368"/>
      <c r="FF472" s="368"/>
      <c r="FG472" s="368"/>
      <c r="FH472" s="368"/>
      <c r="FI472" s="368"/>
      <c r="FJ472" s="368"/>
      <c r="FK472" s="368"/>
      <c r="FL472" s="368"/>
      <c r="FM472" s="368"/>
      <c r="FN472" s="368"/>
      <c r="FO472" s="368"/>
      <c r="FP472" s="368"/>
      <c r="FQ472" s="368"/>
      <c r="FR472" s="368"/>
      <c r="FS472" s="368"/>
      <c r="FT472" s="368"/>
      <c r="FU472" s="368"/>
      <c r="FV472" s="368"/>
      <c r="FW472" s="368"/>
      <c r="FX472" s="368"/>
      <c r="FY472" s="368"/>
      <c r="FZ472" s="368"/>
      <c r="GA472" s="368"/>
      <c r="GB472" s="368"/>
      <c r="GC472" s="368"/>
      <c r="GD472" s="368"/>
      <c r="GE472" s="368"/>
      <c r="GF472" s="368"/>
      <c r="GG472" s="368"/>
      <c r="GH472" s="368"/>
      <c r="GI472" s="368"/>
      <c r="GJ472" s="368"/>
      <c r="GK472" s="368"/>
      <c r="GL472" s="368"/>
      <c r="GM472" s="368"/>
      <c r="GN472" s="368"/>
      <c r="GO472" s="368"/>
      <c r="GP472" s="368"/>
      <c r="GQ472" s="368"/>
      <c r="GR472" s="368"/>
      <c r="GS472" s="368"/>
      <c r="GT472" s="368"/>
      <c r="GU472" s="368"/>
      <c r="GV472" s="368"/>
      <c r="GW472" s="368"/>
      <c r="GX472" s="368"/>
      <c r="GY472" s="368"/>
      <c r="GZ472" s="368"/>
      <c r="HA472" s="368"/>
      <c r="HB472" s="368"/>
      <c r="HC472" s="368"/>
      <c r="HD472" s="368"/>
      <c r="HE472" s="368"/>
      <c r="HF472" s="368"/>
      <c r="HG472" s="368"/>
      <c r="HH472" s="368"/>
      <c r="HI472" s="368"/>
      <c r="HJ472" s="368"/>
      <c r="HK472" s="368"/>
      <c r="HL472" s="368"/>
      <c r="HM472" s="368"/>
      <c r="HN472" s="368"/>
      <c r="HO472" s="368"/>
      <c r="HP472" s="368"/>
      <c r="HQ472" s="368"/>
      <c r="HR472" s="368"/>
      <c r="HS472" s="368"/>
      <c r="HT472" s="368"/>
      <c r="HU472" s="368"/>
      <c r="HV472" s="368"/>
      <c r="HW472" s="368"/>
      <c r="HX472" s="368"/>
      <c r="HY472" s="368"/>
      <c r="HZ472" s="368"/>
      <c r="IA472" s="368"/>
      <c r="IB472" s="368"/>
      <c r="IC472" s="368"/>
      <c r="ID472" s="368"/>
      <c r="IE472" s="368"/>
      <c r="IF472" s="368"/>
      <c r="IG472" s="368"/>
      <c r="IH472" s="368"/>
      <c r="II472" s="368"/>
      <c r="IJ472" s="368"/>
      <c r="IK472" s="368"/>
      <c r="IL472" s="368"/>
      <c r="IM472" s="368"/>
      <c r="IN472" s="368"/>
      <c r="IO472" s="368"/>
      <c r="IP472" s="368"/>
      <c r="IQ472" s="368"/>
      <c r="IR472" s="368"/>
      <c r="IS472" s="368"/>
      <c r="IT472" s="368"/>
      <c r="IU472" s="368"/>
      <c r="IV472" s="368"/>
      <c r="IW472" s="368"/>
      <c r="IX472" s="368"/>
      <c r="IY472" s="368"/>
      <c r="IZ472" s="368"/>
      <c r="JA472" s="368"/>
      <c r="JB472" s="368"/>
      <c r="JC472" s="368"/>
      <c r="JD472" s="368"/>
      <c r="JE472" s="368"/>
      <c r="JF472" s="368"/>
      <c r="JG472" s="368"/>
      <c r="JH472" s="368"/>
      <c r="JI472" s="368"/>
      <c r="JJ472" s="368"/>
      <c r="JK472" s="368"/>
      <c r="JL472" s="368"/>
      <c r="JM472" s="368"/>
      <c r="JN472" s="368"/>
      <c r="JO472" s="368"/>
      <c r="JP472" s="368"/>
      <c r="JQ472" s="368"/>
      <c r="JR472" s="368"/>
      <c r="JS472" s="368"/>
      <c r="JT472" s="368"/>
      <c r="JU472" s="368"/>
      <c r="JV472" s="368"/>
      <c r="JW472" s="368"/>
      <c r="JX472" s="368"/>
      <c r="JY472" s="368"/>
      <c r="JZ472" s="368"/>
      <c r="KA472" s="368"/>
      <c r="KB472" s="368"/>
      <c r="KC472" s="368"/>
      <c r="KD472" s="368"/>
      <c r="KE472" s="368"/>
      <c r="KF472" s="368"/>
      <c r="KG472" s="368"/>
      <c r="KH472" s="368"/>
      <c r="KI472" s="368"/>
      <c r="KJ472" s="368"/>
      <c r="KK472" s="368"/>
      <c r="KL472" s="368"/>
      <c r="KM472" s="368"/>
      <c r="KN472" s="368"/>
      <c r="KO472" s="368"/>
      <c r="KP472" s="368"/>
      <c r="KQ472" s="368"/>
      <c r="KR472" s="368"/>
      <c r="KS472" s="368"/>
      <c r="KT472" s="368"/>
      <c r="KU472" s="368"/>
      <c r="KV472" s="368"/>
      <c r="KW472" s="368"/>
      <c r="KX472" s="368"/>
      <c r="LH472" s="368"/>
      <c r="LI472" s="368"/>
      <c r="LJ472" s="368"/>
      <c r="LK472" s="368"/>
      <c r="LL472" s="368"/>
      <c r="LM472" s="368"/>
      <c r="LN472" s="368"/>
      <c r="LO472" s="368"/>
      <c r="LP472" s="368"/>
      <c r="LQ472" s="368"/>
      <c r="LR472" s="368"/>
      <c r="LS472" s="368"/>
      <c r="LT472" s="368"/>
      <c r="LU472" s="368"/>
      <c r="LV472" s="368"/>
      <c r="LW472" s="368"/>
      <c r="LX472" s="368"/>
      <c r="LY472" s="368"/>
      <c r="LZ472" s="368"/>
      <c r="MA472" s="368"/>
      <c r="MB472" s="368"/>
      <c r="MC472" s="368"/>
      <c r="MD472" s="368"/>
      <c r="ME472" s="368"/>
      <c r="MF472" s="368"/>
      <c r="MG472" s="368"/>
      <c r="MH472" s="368"/>
      <c r="MI472" s="368"/>
      <c r="MJ472" s="368"/>
      <c r="MK472" s="368"/>
      <c r="ML472" s="368"/>
      <c r="MM472" s="368"/>
      <c r="MN472" s="368"/>
      <c r="MO472" s="368"/>
      <c r="MP472" s="368"/>
      <c r="MQ472" s="368"/>
      <c r="MR472" s="368"/>
      <c r="MS472" s="368"/>
      <c r="MT472" s="368"/>
      <c r="MU472" s="368"/>
      <c r="MV472" s="368"/>
      <c r="MW472" s="368"/>
      <c r="MX472" s="368"/>
      <c r="MY472" s="368"/>
      <c r="MZ472" s="368"/>
      <c r="NA472" s="368"/>
      <c r="NB472" s="368"/>
      <c r="NC472" s="368"/>
      <c r="ND472" s="368"/>
      <c r="NE472" s="368"/>
      <c r="NF472" s="368"/>
      <c r="NG472" s="368"/>
      <c r="NH472" s="368"/>
      <c r="NI472" s="368"/>
      <c r="NJ472" s="368"/>
      <c r="NK472" s="368"/>
      <c r="NL472" s="368"/>
      <c r="NM472" s="368"/>
      <c r="NN472" s="368"/>
      <c r="NO472" s="368"/>
      <c r="NP472" s="368"/>
      <c r="NQ472" s="368"/>
      <c r="NR472" s="368"/>
      <c r="NS472" s="368"/>
      <c r="NT472" s="368"/>
      <c r="NU472" s="368"/>
      <c r="NV472" s="368"/>
      <c r="NW472" s="368"/>
      <c r="NX472" s="368"/>
      <c r="NY472" s="368"/>
      <c r="NZ472" s="368"/>
      <c r="OA472" s="368"/>
      <c r="OB472" s="368"/>
      <c r="OC472" s="368"/>
      <c r="OD472" s="368"/>
      <c r="OE472" s="368"/>
      <c r="OF472" s="368"/>
      <c r="OG472" s="368"/>
      <c r="OH472" s="368"/>
      <c r="OI472" s="368"/>
      <c r="OJ472" s="368"/>
      <c r="OK472" s="368"/>
      <c r="OL472" s="368"/>
      <c r="OM472" s="368"/>
      <c r="ON472" s="368"/>
      <c r="OO472" s="368"/>
      <c r="OP472" s="368"/>
      <c r="OQ472" s="368"/>
      <c r="OR472" s="368"/>
      <c r="OS472" s="368"/>
      <c r="OT472" s="368"/>
      <c r="OU472" s="368"/>
      <c r="OV472" s="368"/>
      <c r="OW472" s="368"/>
      <c r="OX472" s="368"/>
      <c r="OY472" s="368"/>
      <c r="OZ472" s="368"/>
      <c r="PA472" s="368"/>
      <c r="PB472" s="368"/>
      <c r="PC472" s="368"/>
      <c r="PD472" s="368"/>
      <c r="PE472" s="368"/>
      <c r="PF472" s="368"/>
      <c r="PG472" s="368"/>
      <c r="PH472" s="368"/>
      <c r="PI472" s="368"/>
      <c r="PJ472" s="368"/>
      <c r="PK472" s="368"/>
      <c r="PL472" s="368"/>
      <c r="PM472" s="368"/>
      <c r="PN472" s="368"/>
      <c r="PO472" s="368"/>
      <c r="PP472" s="368"/>
      <c r="PQ472" s="368"/>
      <c r="PR472" s="368"/>
      <c r="PS472" s="368"/>
      <c r="PT472" s="368"/>
      <c r="PU472" s="368"/>
      <c r="PV472" s="368"/>
      <c r="PW472" s="368"/>
      <c r="PX472" s="368"/>
      <c r="PY472" s="368"/>
      <c r="PZ472" s="368"/>
      <c r="QA472" s="368"/>
      <c r="QB472" s="368"/>
      <c r="QC472" s="368"/>
      <c r="QD472" s="368"/>
      <c r="QE472" s="368"/>
      <c r="QF472" s="368"/>
      <c r="QG472" s="368"/>
      <c r="QH472" s="368"/>
      <c r="QI472" s="368"/>
      <c r="QJ472" s="368"/>
      <c r="QK472" s="368"/>
      <c r="QL472" s="368"/>
      <c r="QM472" s="368"/>
      <c r="QN472" s="368"/>
      <c r="QO472" s="368"/>
      <c r="QP472" s="368"/>
      <c r="QQ472" s="368"/>
      <c r="QR472" s="368"/>
      <c r="QS472" s="368"/>
      <c r="QT472" s="368"/>
      <c r="QU472" s="368"/>
      <c r="QV472" s="368"/>
      <c r="QW472" s="368"/>
      <c r="QX472" s="368"/>
      <c r="QY472" s="368"/>
      <c r="QZ472" s="368"/>
      <c r="RA472" s="368"/>
      <c r="RB472" s="368"/>
      <c r="RC472" s="368"/>
      <c r="RD472" s="368"/>
      <c r="RE472" s="368"/>
      <c r="RF472" s="368"/>
      <c r="RG472" s="368"/>
      <c r="RH472" s="368"/>
      <c r="RI472" s="368"/>
      <c r="RJ472" s="368"/>
      <c r="RK472" s="368"/>
      <c r="RL472" s="368"/>
      <c r="RM472" s="368"/>
      <c r="RN472" s="368"/>
      <c r="RO472" s="368"/>
      <c r="RP472" s="368"/>
      <c r="RQ472" s="368"/>
      <c r="RR472" s="368"/>
      <c r="RS472" s="368"/>
      <c r="RT472" s="368"/>
      <c r="RU472" s="368"/>
      <c r="RV472" s="368"/>
      <c r="RW472" s="368"/>
      <c r="RX472" s="368"/>
      <c r="RY472" s="368"/>
      <c r="RZ472" s="368"/>
      <c r="SA472" s="368"/>
      <c r="SB472" s="368"/>
      <c r="SC472" s="368"/>
      <c r="SD472" s="368"/>
      <c r="SE472" s="368"/>
      <c r="SF472" s="368"/>
      <c r="SG472" s="368"/>
    </row>
    <row r="473" spans="1:501">
      <c r="A473" s="368"/>
      <c r="B473" s="368"/>
      <c r="C473" s="368"/>
      <c r="D473" s="368"/>
      <c r="E473" s="368"/>
      <c r="F473" s="368"/>
      <c r="G473" s="368"/>
      <c r="H473" s="368"/>
      <c r="I473" s="368"/>
      <c r="J473" s="368"/>
      <c r="K473" s="368"/>
      <c r="L473" s="368"/>
      <c r="M473" s="368"/>
      <c r="N473" s="368"/>
      <c r="O473" s="385"/>
      <c r="P473" s="368"/>
      <c r="Q473" s="368"/>
      <c r="R473" s="368"/>
      <c r="S473" s="368"/>
      <c r="T473" s="368"/>
      <c r="U473" s="368"/>
      <c r="V473" s="368"/>
      <c r="W473" s="368"/>
      <c r="X473" s="368"/>
      <c r="Y473" s="368"/>
      <c r="Z473" s="368"/>
      <c r="AA473" s="368"/>
      <c r="AB473" s="368"/>
      <c r="AC473" s="368"/>
      <c r="AD473" s="368"/>
      <c r="AE473" s="368"/>
      <c r="AF473" s="368"/>
      <c r="AG473" s="368"/>
      <c r="AH473" s="98" t="s">
        <v>397</v>
      </c>
      <c r="AI473" s="98" t="s">
        <v>397</v>
      </c>
      <c r="AJ473" s="98" t="s">
        <v>397</v>
      </c>
      <c r="AK473" s="98" t="s">
        <v>397</v>
      </c>
      <c r="AL473" s="98" t="s">
        <v>397</v>
      </c>
      <c r="AM473" s="98" t="s">
        <v>397</v>
      </c>
      <c r="AN473" s="98" t="s">
        <v>397</v>
      </c>
      <c r="AO473" s="98" t="s">
        <v>397</v>
      </c>
      <c r="AP473" s="98" t="s">
        <v>397</v>
      </c>
      <c r="AQ473" s="98" t="s">
        <v>397</v>
      </c>
      <c r="AR473" s="98" t="s">
        <v>397</v>
      </c>
      <c r="AS473" s="98" t="s">
        <v>397</v>
      </c>
      <c r="AT473" s="98" t="s">
        <v>397</v>
      </c>
      <c r="AU473" s="98" t="s">
        <v>397</v>
      </c>
      <c r="AV473" s="98" t="s">
        <v>397</v>
      </c>
      <c r="AW473" s="98" t="s">
        <v>397</v>
      </c>
      <c r="AX473" s="98" t="s">
        <v>397</v>
      </c>
      <c r="AY473" s="98" t="s">
        <v>397</v>
      </c>
      <c r="AZ473" s="98" t="s">
        <v>397</v>
      </c>
      <c r="BA473" s="98" t="s">
        <v>397</v>
      </c>
      <c r="BB473" s="98" t="s">
        <v>397</v>
      </c>
      <c r="BC473" s="98" t="s">
        <v>397</v>
      </c>
      <c r="BD473" s="98" t="s">
        <v>397</v>
      </c>
      <c r="BE473" s="98" t="s">
        <v>397</v>
      </c>
      <c r="BF473" s="98" t="s">
        <v>397</v>
      </c>
      <c r="BG473" s="98" t="s">
        <v>397</v>
      </c>
      <c r="BH473" s="98" t="s">
        <v>397</v>
      </c>
      <c r="BI473" s="98" t="s">
        <v>397</v>
      </c>
      <c r="BJ473" s="98" t="s">
        <v>397</v>
      </c>
      <c r="BK473" s="98" t="s">
        <v>397</v>
      </c>
      <c r="BL473" s="98" t="s">
        <v>397</v>
      </c>
      <c r="BM473" s="98" t="s">
        <v>397</v>
      </c>
      <c r="BN473" s="98" t="s">
        <v>397</v>
      </c>
      <c r="BO473" s="98" t="s">
        <v>397</v>
      </c>
      <c r="BP473" s="98" t="s">
        <v>397</v>
      </c>
      <c r="BQ473" s="98" t="s">
        <v>397</v>
      </c>
      <c r="BR473" s="98" t="s">
        <v>397</v>
      </c>
      <c r="BS473" s="98" t="s">
        <v>397</v>
      </c>
      <c r="BT473" s="98" t="s">
        <v>397</v>
      </c>
      <c r="BU473" s="98" t="s">
        <v>397</v>
      </c>
      <c r="BV473" s="98" t="s">
        <v>397</v>
      </c>
      <c r="BW473" s="98" t="s">
        <v>397</v>
      </c>
      <c r="BX473" s="98" t="s">
        <v>397</v>
      </c>
      <c r="BY473" s="98" t="s">
        <v>397</v>
      </c>
      <c r="BZ473" s="98" t="s">
        <v>397</v>
      </c>
      <c r="CA473" s="98"/>
      <c r="CB473" s="98"/>
      <c r="CC473" s="98"/>
      <c r="CD473" s="98"/>
      <c r="CE473" s="98"/>
      <c r="CF473" s="98"/>
      <c r="CG473" s="98"/>
      <c r="CH473" s="98"/>
      <c r="CI473" s="98"/>
      <c r="CJ473" s="98"/>
      <c r="CK473" s="98"/>
      <c r="CL473" s="98"/>
      <c r="CM473" s="98"/>
      <c r="CN473" s="98"/>
      <c r="CO473" s="98"/>
      <c r="CP473" s="98"/>
      <c r="CQ473" s="98"/>
      <c r="CR473" s="98"/>
      <c r="CS473" s="98"/>
      <c r="CT473" s="98"/>
      <c r="CU473" s="98"/>
      <c r="CV473" s="98"/>
      <c r="CW473" s="98"/>
      <c r="CX473" s="98"/>
      <c r="CY473" s="98"/>
      <c r="CZ473" s="98"/>
      <c r="DA473" s="98"/>
      <c r="DB473" s="98"/>
      <c r="DV473" s="368"/>
      <c r="DW473" s="368"/>
      <c r="DX473" s="368"/>
      <c r="DY473" s="368"/>
      <c r="DZ473" s="368"/>
      <c r="EA473" s="368"/>
      <c r="EB473" s="368"/>
      <c r="EC473" s="368"/>
      <c r="ED473" s="368"/>
      <c r="EE473" s="368"/>
      <c r="EF473" s="368"/>
      <c r="EG473" s="368"/>
      <c r="EH473" s="368"/>
      <c r="EI473" s="368"/>
      <c r="EJ473" s="368"/>
      <c r="EK473" s="368"/>
      <c r="EL473" s="368"/>
      <c r="EM473" s="368"/>
      <c r="EN473" s="368"/>
      <c r="EO473" s="368"/>
      <c r="EP473" s="368"/>
      <c r="EQ473" s="368"/>
      <c r="ER473" s="368"/>
      <c r="ES473" s="368"/>
      <c r="ET473" s="368"/>
      <c r="EU473" s="368"/>
      <c r="EV473" s="368"/>
      <c r="EW473" s="368"/>
      <c r="EX473" s="368"/>
      <c r="EY473" s="368"/>
      <c r="EZ473" s="368"/>
      <c r="FA473" s="368"/>
      <c r="FB473" s="368"/>
      <c r="FC473" s="368"/>
      <c r="FD473" s="368"/>
      <c r="FE473" s="368"/>
      <c r="FF473" s="368"/>
      <c r="FG473" s="368"/>
      <c r="FH473" s="368"/>
      <c r="FI473" s="368"/>
      <c r="FJ473" s="368"/>
      <c r="FK473" s="368"/>
      <c r="FL473" s="368"/>
      <c r="FM473" s="368"/>
      <c r="FN473" s="368"/>
      <c r="FO473" s="368"/>
      <c r="FP473" s="368"/>
      <c r="FQ473" s="368"/>
      <c r="FR473" s="368"/>
      <c r="FS473" s="368"/>
      <c r="FT473" s="368"/>
      <c r="FU473" s="368"/>
      <c r="FV473" s="368"/>
      <c r="FW473" s="368"/>
      <c r="FX473" s="368"/>
      <c r="FY473" s="368"/>
      <c r="FZ473" s="368"/>
      <c r="GA473" s="368"/>
      <c r="GB473" s="368"/>
      <c r="GC473" s="368"/>
      <c r="GD473" s="368"/>
      <c r="GE473" s="368"/>
      <c r="GF473" s="368"/>
      <c r="GG473" s="368"/>
      <c r="GH473" s="368"/>
      <c r="GI473" s="368"/>
      <c r="GJ473" s="368"/>
      <c r="GK473" s="368"/>
      <c r="GL473" s="368"/>
      <c r="GM473" s="368"/>
      <c r="GN473" s="368"/>
      <c r="GO473" s="368"/>
      <c r="GP473" s="368"/>
      <c r="GQ473" s="368"/>
      <c r="GR473" s="368"/>
      <c r="GS473" s="368"/>
      <c r="GT473" s="368"/>
      <c r="GU473" s="368"/>
      <c r="GV473" s="368"/>
      <c r="GW473" s="368"/>
      <c r="GX473" s="368"/>
      <c r="GY473" s="368"/>
      <c r="GZ473" s="368"/>
      <c r="HA473" s="368"/>
      <c r="HB473" s="368"/>
      <c r="HC473" s="368"/>
      <c r="HD473" s="368"/>
      <c r="HE473" s="368"/>
      <c r="HF473" s="368"/>
      <c r="HG473" s="368"/>
      <c r="HH473" s="368"/>
      <c r="HI473" s="368"/>
      <c r="HJ473" s="368"/>
      <c r="HK473" s="368"/>
      <c r="HL473" s="368"/>
      <c r="HM473" s="368"/>
      <c r="HN473" s="368"/>
      <c r="HO473" s="368"/>
      <c r="HP473" s="368"/>
      <c r="HQ473" s="368"/>
      <c r="HR473" s="368"/>
      <c r="HS473" s="368"/>
      <c r="HT473" s="368"/>
      <c r="HU473" s="368"/>
      <c r="HV473" s="368"/>
      <c r="HW473" s="368"/>
      <c r="HX473" s="368"/>
      <c r="HY473" s="368"/>
      <c r="HZ473" s="368"/>
      <c r="IA473" s="368"/>
      <c r="IB473" s="368"/>
      <c r="IC473" s="368"/>
      <c r="ID473" s="368"/>
      <c r="IE473" s="368"/>
      <c r="IF473" s="368"/>
      <c r="IG473" s="368"/>
      <c r="IH473" s="368"/>
      <c r="II473" s="368"/>
      <c r="IJ473" s="368"/>
      <c r="IK473" s="368"/>
      <c r="IL473" s="368"/>
      <c r="IM473" s="368"/>
      <c r="IN473" s="368"/>
      <c r="IO473" s="368"/>
      <c r="IP473" s="368"/>
      <c r="IQ473" s="368"/>
      <c r="IR473" s="368"/>
      <c r="IS473" s="368"/>
      <c r="IT473" s="368"/>
      <c r="IU473" s="368"/>
      <c r="IV473" s="368"/>
      <c r="IW473" s="368"/>
      <c r="IX473" s="368"/>
      <c r="IY473" s="368"/>
      <c r="IZ473" s="368"/>
      <c r="JA473" s="368"/>
      <c r="JB473" s="368"/>
      <c r="JC473" s="368"/>
      <c r="JD473" s="368"/>
      <c r="JE473" s="368"/>
      <c r="JF473" s="368"/>
      <c r="JG473" s="368"/>
      <c r="JH473" s="368"/>
      <c r="JI473" s="368"/>
      <c r="JJ473" s="368"/>
      <c r="JK473" s="368"/>
      <c r="JL473" s="368"/>
      <c r="JM473" s="368"/>
      <c r="JN473" s="368"/>
      <c r="JO473" s="368"/>
      <c r="JP473" s="368"/>
      <c r="JQ473" s="368"/>
      <c r="JR473" s="368"/>
      <c r="JS473" s="368"/>
      <c r="JT473" s="368"/>
      <c r="JU473" s="368"/>
      <c r="JV473" s="368"/>
      <c r="JW473" s="368"/>
      <c r="JX473" s="368"/>
      <c r="JY473" s="368"/>
      <c r="JZ473" s="368"/>
      <c r="KA473" s="368"/>
      <c r="KB473" s="368"/>
      <c r="KC473" s="368"/>
      <c r="KD473" s="368"/>
      <c r="KE473" s="368"/>
      <c r="KF473" s="368"/>
      <c r="KG473" s="368"/>
      <c r="KH473" s="368"/>
      <c r="KI473" s="368"/>
      <c r="KJ473" s="368"/>
      <c r="KK473" s="368"/>
      <c r="KL473" s="368"/>
      <c r="KM473" s="368"/>
      <c r="KN473" s="368"/>
      <c r="KO473" s="368"/>
      <c r="KP473" s="368"/>
      <c r="KQ473" s="368"/>
      <c r="KR473" s="368"/>
      <c r="KS473" s="368"/>
      <c r="KT473" s="368"/>
      <c r="KU473" s="368"/>
      <c r="KV473" s="368"/>
      <c r="KW473" s="368"/>
      <c r="KX473" s="368"/>
      <c r="LH473" s="368"/>
      <c r="LI473" s="368"/>
      <c r="LJ473" s="368"/>
      <c r="LK473" s="368"/>
      <c r="LL473" s="368"/>
      <c r="LM473" s="368"/>
      <c r="LN473" s="368"/>
      <c r="LO473" s="368"/>
      <c r="LP473" s="368"/>
      <c r="LQ473" s="368"/>
      <c r="LR473" s="368"/>
      <c r="LS473" s="368"/>
      <c r="LT473" s="368"/>
      <c r="LU473" s="368"/>
      <c r="LV473" s="368"/>
      <c r="LW473" s="368"/>
      <c r="LX473" s="368"/>
      <c r="LY473" s="368"/>
      <c r="LZ473" s="368"/>
      <c r="MA473" s="368"/>
      <c r="MB473" s="368"/>
      <c r="MC473" s="368"/>
      <c r="MD473" s="368"/>
      <c r="ME473" s="368"/>
      <c r="MF473" s="368"/>
      <c r="MG473" s="368"/>
      <c r="MH473" s="368"/>
      <c r="MI473" s="368"/>
      <c r="MJ473" s="368"/>
      <c r="MK473" s="368"/>
      <c r="ML473" s="368"/>
      <c r="MM473" s="368"/>
      <c r="MN473" s="368"/>
      <c r="MO473" s="368"/>
      <c r="MP473" s="368"/>
      <c r="MQ473" s="368"/>
      <c r="MR473" s="368"/>
      <c r="MS473" s="368"/>
      <c r="MT473" s="368"/>
      <c r="MU473" s="368"/>
      <c r="MV473" s="368"/>
      <c r="MW473" s="368"/>
      <c r="MX473" s="368"/>
      <c r="MY473" s="368"/>
      <c r="MZ473" s="368"/>
      <c r="NA473" s="368"/>
      <c r="NB473" s="368"/>
      <c r="NC473" s="368"/>
      <c r="ND473" s="368"/>
      <c r="NE473" s="368"/>
      <c r="NF473" s="368"/>
      <c r="NG473" s="368"/>
      <c r="NH473" s="368"/>
      <c r="NI473" s="368"/>
      <c r="NJ473" s="368"/>
      <c r="NK473" s="368"/>
      <c r="NL473" s="368"/>
      <c r="NM473" s="368"/>
      <c r="NN473" s="368"/>
      <c r="NO473" s="368"/>
      <c r="NP473" s="368"/>
      <c r="NQ473" s="368"/>
      <c r="NR473" s="368"/>
      <c r="NS473" s="368"/>
      <c r="NT473" s="368"/>
      <c r="NU473" s="368"/>
      <c r="NV473" s="368"/>
      <c r="NW473" s="368"/>
      <c r="NX473" s="368"/>
      <c r="NY473" s="368"/>
      <c r="NZ473" s="368"/>
      <c r="OA473" s="368"/>
      <c r="OB473" s="368"/>
      <c r="OC473" s="368"/>
      <c r="OD473" s="368"/>
      <c r="OE473" s="368"/>
      <c r="OF473" s="368"/>
      <c r="OG473" s="368"/>
      <c r="OH473" s="368"/>
      <c r="OI473" s="368"/>
      <c r="OJ473" s="368"/>
      <c r="OK473" s="368"/>
      <c r="OL473" s="368"/>
      <c r="OM473" s="368"/>
      <c r="ON473" s="368"/>
      <c r="OO473" s="368"/>
      <c r="OP473" s="368"/>
      <c r="OQ473" s="368"/>
      <c r="OR473" s="368"/>
      <c r="OS473" s="368"/>
      <c r="OT473" s="368"/>
      <c r="OU473" s="368"/>
      <c r="OV473" s="368"/>
      <c r="OW473" s="368"/>
      <c r="OX473" s="368"/>
      <c r="OY473" s="368"/>
      <c r="OZ473" s="368"/>
      <c r="PA473" s="368"/>
      <c r="PB473" s="368"/>
      <c r="PC473" s="368"/>
      <c r="PD473" s="368"/>
      <c r="PE473" s="368"/>
      <c r="PF473" s="368"/>
      <c r="PG473" s="368"/>
      <c r="PH473" s="368"/>
      <c r="PI473" s="368"/>
      <c r="PJ473" s="368"/>
      <c r="PK473" s="368"/>
      <c r="PL473" s="368"/>
      <c r="PM473" s="368"/>
      <c r="PN473" s="368"/>
      <c r="PO473" s="368"/>
      <c r="PP473" s="368"/>
      <c r="PQ473" s="368"/>
      <c r="PR473" s="368"/>
      <c r="PS473" s="368"/>
      <c r="PT473" s="368"/>
      <c r="PU473" s="368"/>
      <c r="PV473" s="368"/>
      <c r="PW473" s="368"/>
      <c r="PX473" s="368"/>
      <c r="PY473" s="368"/>
      <c r="PZ473" s="368"/>
      <c r="QA473" s="368"/>
      <c r="QB473" s="368"/>
      <c r="QC473" s="368"/>
      <c r="QD473" s="368"/>
      <c r="QE473" s="368"/>
      <c r="QF473" s="368"/>
      <c r="QG473" s="368"/>
      <c r="QH473" s="368"/>
      <c r="QI473" s="368"/>
      <c r="QJ473" s="368"/>
      <c r="QK473" s="368"/>
      <c r="QL473" s="368"/>
      <c r="QM473" s="368"/>
      <c r="QN473" s="368"/>
      <c r="QO473" s="368"/>
      <c r="QP473" s="368"/>
      <c r="QQ473" s="368"/>
      <c r="QR473" s="368"/>
      <c r="QS473" s="368"/>
      <c r="QT473" s="368"/>
      <c r="QU473" s="368"/>
      <c r="QV473" s="368"/>
      <c r="QW473" s="368"/>
      <c r="QX473" s="368"/>
      <c r="QY473" s="368"/>
      <c r="QZ473" s="368"/>
      <c r="RA473" s="368"/>
      <c r="RB473" s="368"/>
      <c r="RC473" s="368"/>
      <c r="RD473" s="368"/>
      <c r="RE473" s="368"/>
      <c r="RF473" s="368"/>
      <c r="RG473" s="368"/>
      <c r="RH473" s="368"/>
      <c r="RI473" s="368"/>
      <c r="RJ473" s="368"/>
      <c r="RK473" s="368"/>
      <c r="RL473" s="368"/>
      <c r="RM473" s="368"/>
      <c r="RN473" s="368"/>
      <c r="RO473" s="368"/>
      <c r="RP473" s="368"/>
      <c r="RQ473" s="368"/>
      <c r="RR473" s="368"/>
      <c r="RS473" s="368"/>
      <c r="RT473" s="368"/>
      <c r="RU473" s="368"/>
      <c r="RV473" s="368"/>
      <c r="RW473" s="368"/>
      <c r="RX473" s="368"/>
      <c r="RY473" s="368"/>
      <c r="RZ473" s="368"/>
      <c r="SA473" s="368"/>
      <c r="SB473" s="368"/>
      <c r="SC473" s="368"/>
      <c r="SD473" s="368"/>
      <c r="SE473" s="368"/>
      <c r="SF473" s="368"/>
      <c r="SG473" s="368"/>
    </row>
    <row r="474" spans="1:501">
      <c r="A474" s="368"/>
      <c r="B474" s="368"/>
      <c r="C474" s="368"/>
      <c r="D474" s="368"/>
      <c r="E474" s="368"/>
      <c r="F474" s="368"/>
      <c r="G474" s="368"/>
      <c r="H474" s="368"/>
      <c r="I474" s="368"/>
      <c r="J474" s="368"/>
      <c r="K474" s="368"/>
      <c r="L474" s="368"/>
      <c r="M474" s="368"/>
      <c r="N474" s="368"/>
      <c r="O474" s="385"/>
      <c r="P474" s="368"/>
      <c r="Q474" s="368"/>
      <c r="R474" s="368"/>
      <c r="S474" s="368"/>
      <c r="T474" s="368"/>
      <c r="U474" s="368"/>
      <c r="V474" s="368"/>
      <c r="W474" s="368"/>
      <c r="X474" s="368"/>
      <c r="Y474" s="368"/>
      <c r="Z474" s="368"/>
      <c r="AA474" s="368"/>
      <c r="AB474" s="368"/>
      <c r="AC474" s="368"/>
      <c r="AD474" s="368"/>
      <c r="AE474" s="368"/>
      <c r="AF474" s="368"/>
      <c r="AG474" s="368"/>
      <c r="AH474" s="98" t="s">
        <v>397</v>
      </c>
      <c r="AI474" s="98" t="s">
        <v>397</v>
      </c>
      <c r="AJ474" s="98" t="s">
        <v>397</v>
      </c>
      <c r="AK474" s="98" t="s">
        <v>397</v>
      </c>
      <c r="AL474" s="98" t="s">
        <v>397</v>
      </c>
      <c r="AM474" s="98" t="s">
        <v>397</v>
      </c>
      <c r="AN474" s="98" t="s">
        <v>397</v>
      </c>
      <c r="AO474" s="98" t="s">
        <v>397</v>
      </c>
      <c r="AP474" s="98" t="s">
        <v>397</v>
      </c>
      <c r="AQ474" s="98" t="s">
        <v>397</v>
      </c>
      <c r="AR474" s="98" t="s">
        <v>397</v>
      </c>
      <c r="AS474" s="98" t="s">
        <v>397</v>
      </c>
      <c r="AT474" s="98" t="s">
        <v>397</v>
      </c>
      <c r="AU474" s="98" t="s">
        <v>397</v>
      </c>
      <c r="AV474" s="98" t="s">
        <v>397</v>
      </c>
      <c r="AW474" s="98" t="s">
        <v>397</v>
      </c>
      <c r="AX474" s="98" t="s">
        <v>397</v>
      </c>
      <c r="AY474" s="98" t="s">
        <v>397</v>
      </c>
      <c r="AZ474" s="98" t="s">
        <v>397</v>
      </c>
      <c r="BA474" s="98" t="s">
        <v>397</v>
      </c>
      <c r="BB474" s="98" t="s">
        <v>397</v>
      </c>
      <c r="BC474" s="98" t="s">
        <v>397</v>
      </c>
      <c r="BD474" s="98" t="s">
        <v>397</v>
      </c>
      <c r="BE474" s="98" t="s">
        <v>397</v>
      </c>
      <c r="BF474" s="98" t="s">
        <v>397</v>
      </c>
      <c r="BG474" s="98" t="s">
        <v>397</v>
      </c>
      <c r="BH474" s="98" t="s">
        <v>397</v>
      </c>
      <c r="BI474" s="98" t="s">
        <v>397</v>
      </c>
      <c r="BJ474" s="98" t="s">
        <v>397</v>
      </c>
      <c r="BK474" s="98" t="s">
        <v>397</v>
      </c>
      <c r="BL474" s="98" t="s">
        <v>397</v>
      </c>
      <c r="BM474" s="98" t="s">
        <v>397</v>
      </c>
      <c r="BN474" s="98" t="s">
        <v>397</v>
      </c>
      <c r="BO474" s="98" t="s">
        <v>397</v>
      </c>
      <c r="BP474" s="98" t="s">
        <v>397</v>
      </c>
      <c r="BQ474" s="98" t="s">
        <v>397</v>
      </c>
      <c r="BR474" s="98" t="s">
        <v>397</v>
      </c>
      <c r="BS474" s="98" t="s">
        <v>397</v>
      </c>
      <c r="BT474" s="98" t="s">
        <v>397</v>
      </c>
      <c r="BU474" s="98" t="s">
        <v>397</v>
      </c>
      <c r="BV474" s="98" t="s">
        <v>397</v>
      </c>
      <c r="BW474" s="98" t="s">
        <v>397</v>
      </c>
      <c r="BX474" s="98" t="s">
        <v>397</v>
      </c>
      <c r="BY474" s="98" t="s">
        <v>397</v>
      </c>
      <c r="BZ474" s="98" t="s">
        <v>397</v>
      </c>
      <c r="CA474" s="98"/>
      <c r="CB474" s="98"/>
      <c r="CC474" s="98"/>
      <c r="CD474" s="98"/>
      <c r="CE474" s="98"/>
      <c r="CF474" s="98"/>
      <c r="CG474" s="98"/>
      <c r="CH474" s="98"/>
      <c r="CI474" s="98"/>
      <c r="CJ474" s="98"/>
      <c r="CK474" s="98"/>
      <c r="CL474" s="98"/>
      <c r="CM474" s="98"/>
      <c r="CN474" s="98"/>
      <c r="CO474" s="98"/>
      <c r="CP474" s="98"/>
      <c r="CQ474" s="98"/>
      <c r="CR474" s="98"/>
      <c r="CS474" s="98"/>
      <c r="CT474" s="98"/>
      <c r="CU474" s="98"/>
      <c r="CV474" s="98"/>
      <c r="CW474" s="98"/>
      <c r="CX474" s="98"/>
      <c r="CY474" s="98"/>
      <c r="CZ474" s="98"/>
      <c r="DA474" s="98"/>
      <c r="DB474" s="98"/>
      <c r="DV474" s="368"/>
      <c r="DW474" s="368"/>
      <c r="DX474" s="368"/>
      <c r="DY474" s="368"/>
      <c r="DZ474" s="368"/>
      <c r="EA474" s="368"/>
      <c r="EB474" s="368"/>
      <c r="EC474" s="368"/>
      <c r="ED474" s="368"/>
      <c r="EE474" s="368"/>
      <c r="EF474" s="368"/>
      <c r="EG474" s="368"/>
      <c r="EH474" s="368"/>
      <c r="EI474" s="368"/>
      <c r="EJ474" s="368"/>
      <c r="EK474" s="368"/>
      <c r="EL474" s="368"/>
      <c r="EM474" s="368"/>
      <c r="EN474" s="368"/>
      <c r="EO474" s="368"/>
      <c r="EP474" s="368"/>
      <c r="EQ474" s="368"/>
      <c r="ER474" s="368"/>
      <c r="ES474" s="368"/>
      <c r="ET474" s="368"/>
      <c r="EU474" s="368"/>
      <c r="EV474" s="368"/>
      <c r="EW474" s="368"/>
      <c r="EX474" s="368"/>
      <c r="EY474" s="368"/>
      <c r="EZ474" s="368"/>
      <c r="FA474" s="368"/>
      <c r="FB474" s="368"/>
      <c r="FC474" s="368"/>
      <c r="FD474" s="368"/>
      <c r="FE474" s="368"/>
      <c r="FF474" s="368"/>
      <c r="FG474" s="368"/>
      <c r="FH474" s="368"/>
      <c r="FI474" s="368"/>
      <c r="FJ474" s="368"/>
      <c r="FK474" s="368"/>
      <c r="FL474" s="368"/>
      <c r="FM474" s="368"/>
      <c r="FN474" s="368"/>
      <c r="FO474" s="368"/>
      <c r="FP474" s="368"/>
      <c r="FQ474" s="368"/>
      <c r="FR474" s="368"/>
      <c r="FS474" s="368"/>
      <c r="FT474" s="368"/>
      <c r="FU474" s="368"/>
      <c r="FV474" s="368"/>
      <c r="FW474" s="368"/>
      <c r="FX474" s="368"/>
      <c r="FY474" s="368"/>
      <c r="FZ474" s="368"/>
      <c r="GA474" s="368"/>
      <c r="GB474" s="368"/>
      <c r="GC474" s="368"/>
      <c r="GD474" s="368"/>
      <c r="GE474" s="368"/>
      <c r="GF474" s="368"/>
      <c r="GG474" s="368"/>
      <c r="GH474" s="368"/>
      <c r="GI474" s="368"/>
      <c r="GJ474" s="368"/>
      <c r="GK474" s="368"/>
      <c r="GL474" s="368"/>
      <c r="GM474" s="368"/>
      <c r="GN474" s="368"/>
      <c r="GO474" s="368"/>
      <c r="GP474" s="368"/>
      <c r="GQ474" s="368"/>
      <c r="GR474" s="368"/>
      <c r="GS474" s="368"/>
      <c r="GT474" s="368"/>
      <c r="GU474" s="368"/>
      <c r="GV474" s="368"/>
      <c r="GW474" s="368"/>
      <c r="GX474" s="368"/>
      <c r="GY474" s="368"/>
      <c r="GZ474" s="368"/>
      <c r="HA474" s="368"/>
      <c r="HB474" s="368"/>
      <c r="HC474" s="368"/>
      <c r="HD474" s="368"/>
      <c r="HE474" s="368"/>
      <c r="HF474" s="368"/>
      <c r="HG474" s="368"/>
      <c r="HH474" s="368"/>
      <c r="HI474" s="368"/>
      <c r="HJ474" s="368"/>
      <c r="HK474" s="368"/>
      <c r="HL474" s="368"/>
      <c r="HM474" s="368"/>
      <c r="HN474" s="368"/>
      <c r="HO474" s="368"/>
      <c r="HP474" s="368"/>
      <c r="HQ474" s="368"/>
      <c r="HR474" s="368"/>
      <c r="HS474" s="368"/>
      <c r="HT474" s="368"/>
      <c r="HU474" s="368"/>
      <c r="HV474" s="368"/>
      <c r="HW474" s="368"/>
      <c r="HX474" s="368"/>
      <c r="HY474" s="368"/>
      <c r="HZ474" s="368"/>
      <c r="IA474" s="368"/>
      <c r="IB474" s="368"/>
      <c r="IC474" s="368"/>
      <c r="ID474" s="368"/>
      <c r="IE474" s="368"/>
      <c r="IF474" s="368"/>
      <c r="IG474" s="368"/>
      <c r="IH474" s="368"/>
      <c r="II474" s="368"/>
      <c r="IJ474" s="368"/>
      <c r="IK474" s="368"/>
      <c r="IL474" s="368"/>
      <c r="IM474" s="368"/>
      <c r="IN474" s="368"/>
      <c r="IO474" s="368"/>
      <c r="IP474" s="368"/>
      <c r="IQ474" s="368"/>
      <c r="IR474" s="368"/>
      <c r="IS474" s="368"/>
      <c r="IT474" s="368"/>
      <c r="IU474" s="368"/>
      <c r="IV474" s="368"/>
      <c r="IW474" s="368"/>
      <c r="IX474" s="368"/>
      <c r="IY474" s="368"/>
      <c r="IZ474" s="368"/>
      <c r="JA474" s="368"/>
      <c r="JB474" s="368"/>
      <c r="JC474" s="368"/>
      <c r="JD474" s="368"/>
      <c r="JE474" s="368"/>
      <c r="JF474" s="368"/>
      <c r="JG474" s="368"/>
      <c r="JH474" s="368"/>
      <c r="JI474" s="368"/>
      <c r="JJ474" s="368"/>
      <c r="JK474" s="368"/>
      <c r="JL474" s="368"/>
      <c r="JM474" s="368"/>
      <c r="JN474" s="368"/>
      <c r="JO474" s="368"/>
      <c r="JP474" s="368"/>
      <c r="JQ474" s="368"/>
      <c r="JR474" s="368"/>
      <c r="JS474" s="368"/>
      <c r="JT474" s="368"/>
      <c r="JU474" s="368"/>
      <c r="JV474" s="368"/>
      <c r="JW474" s="368"/>
      <c r="JX474" s="368"/>
      <c r="JY474" s="368"/>
      <c r="JZ474" s="368"/>
      <c r="KA474" s="368"/>
      <c r="KB474" s="368"/>
      <c r="KC474" s="368"/>
      <c r="KD474" s="368"/>
      <c r="KE474" s="368"/>
      <c r="KF474" s="368"/>
      <c r="KG474" s="368"/>
      <c r="KH474" s="368"/>
      <c r="KI474" s="368"/>
      <c r="KJ474" s="368"/>
      <c r="KK474" s="368"/>
      <c r="KL474" s="368"/>
      <c r="KM474" s="368"/>
      <c r="KN474" s="368"/>
      <c r="KO474" s="368"/>
      <c r="KP474" s="368"/>
      <c r="KQ474" s="368"/>
      <c r="KR474" s="368"/>
      <c r="KS474" s="368"/>
      <c r="KT474" s="368"/>
      <c r="KU474" s="368"/>
      <c r="KV474" s="368"/>
      <c r="KW474" s="368"/>
      <c r="KX474" s="368"/>
      <c r="LH474" s="368"/>
      <c r="LI474" s="368"/>
      <c r="LJ474" s="368"/>
      <c r="LK474" s="368"/>
      <c r="LL474" s="368"/>
      <c r="LM474" s="368"/>
      <c r="LN474" s="368"/>
      <c r="LO474" s="368"/>
      <c r="LP474" s="368"/>
      <c r="LQ474" s="368"/>
      <c r="LR474" s="368"/>
      <c r="LS474" s="368"/>
      <c r="LT474" s="368"/>
      <c r="LU474" s="368"/>
      <c r="LV474" s="368"/>
      <c r="LW474" s="368"/>
      <c r="LX474" s="368"/>
      <c r="LY474" s="368"/>
      <c r="LZ474" s="368"/>
      <c r="MA474" s="368"/>
      <c r="MB474" s="368"/>
      <c r="MC474" s="368"/>
      <c r="MD474" s="368"/>
      <c r="ME474" s="368"/>
      <c r="MF474" s="368"/>
      <c r="MG474" s="368"/>
      <c r="MH474" s="368"/>
      <c r="MI474" s="368"/>
      <c r="MJ474" s="368"/>
      <c r="MK474" s="368"/>
      <c r="ML474" s="368"/>
      <c r="MM474" s="368"/>
      <c r="MN474" s="368"/>
      <c r="MO474" s="368"/>
      <c r="MP474" s="368"/>
      <c r="MQ474" s="368"/>
      <c r="MR474" s="368"/>
      <c r="MS474" s="368"/>
      <c r="MT474" s="368"/>
      <c r="MU474" s="368"/>
      <c r="MV474" s="368"/>
      <c r="MW474" s="368"/>
      <c r="MX474" s="368"/>
      <c r="MY474" s="368"/>
      <c r="MZ474" s="368"/>
      <c r="NA474" s="368"/>
      <c r="NB474" s="368"/>
      <c r="NC474" s="368"/>
      <c r="ND474" s="368"/>
      <c r="NE474" s="368"/>
      <c r="NF474" s="368"/>
      <c r="NG474" s="368"/>
      <c r="NH474" s="368"/>
      <c r="NI474" s="368"/>
      <c r="NJ474" s="368"/>
      <c r="NK474" s="368"/>
      <c r="NL474" s="368"/>
      <c r="NM474" s="368"/>
      <c r="NN474" s="368"/>
      <c r="NO474" s="368"/>
      <c r="NP474" s="368"/>
      <c r="NQ474" s="368"/>
      <c r="NR474" s="368"/>
      <c r="NS474" s="368"/>
      <c r="NT474" s="368"/>
      <c r="NU474" s="368"/>
      <c r="NV474" s="368"/>
      <c r="NW474" s="368"/>
      <c r="NX474" s="368"/>
      <c r="NY474" s="368"/>
      <c r="NZ474" s="368"/>
      <c r="OA474" s="368"/>
      <c r="OB474" s="368"/>
      <c r="OC474" s="368"/>
      <c r="OD474" s="368"/>
      <c r="OE474" s="368"/>
      <c r="OF474" s="368"/>
      <c r="OG474" s="368"/>
      <c r="OH474" s="368"/>
      <c r="OI474" s="368"/>
      <c r="OJ474" s="368"/>
      <c r="OK474" s="368"/>
      <c r="OL474" s="368"/>
      <c r="OM474" s="368"/>
      <c r="ON474" s="368"/>
      <c r="OO474" s="368"/>
      <c r="OP474" s="368"/>
      <c r="OQ474" s="368"/>
      <c r="OR474" s="368"/>
      <c r="OS474" s="368"/>
      <c r="OT474" s="368"/>
      <c r="OU474" s="368"/>
      <c r="OV474" s="368"/>
      <c r="OW474" s="368"/>
      <c r="OX474" s="368"/>
      <c r="OY474" s="368"/>
      <c r="OZ474" s="368"/>
      <c r="PA474" s="368"/>
      <c r="PB474" s="368"/>
      <c r="PC474" s="368"/>
      <c r="PD474" s="368"/>
      <c r="PE474" s="368"/>
      <c r="PF474" s="368"/>
      <c r="PG474" s="368"/>
      <c r="PH474" s="368"/>
      <c r="PI474" s="368"/>
      <c r="PJ474" s="368"/>
      <c r="PK474" s="368"/>
      <c r="PL474" s="368"/>
      <c r="PM474" s="368"/>
      <c r="PN474" s="368"/>
      <c r="PO474" s="368"/>
      <c r="PP474" s="368"/>
      <c r="PQ474" s="368"/>
      <c r="PR474" s="368"/>
      <c r="PS474" s="368"/>
      <c r="PT474" s="368"/>
      <c r="PU474" s="368"/>
      <c r="PV474" s="368"/>
      <c r="PW474" s="368"/>
      <c r="PX474" s="368"/>
      <c r="PY474" s="368"/>
      <c r="PZ474" s="368"/>
      <c r="QA474" s="368"/>
      <c r="QB474" s="368"/>
      <c r="QC474" s="368"/>
      <c r="QD474" s="368"/>
      <c r="QE474" s="368"/>
      <c r="QF474" s="368"/>
      <c r="QG474" s="368"/>
      <c r="QH474" s="368"/>
      <c r="QI474" s="368"/>
      <c r="QJ474" s="368"/>
      <c r="QK474" s="368"/>
      <c r="QL474" s="368"/>
      <c r="QM474" s="368"/>
      <c r="QN474" s="368"/>
      <c r="QO474" s="368"/>
      <c r="QP474" s="368"/>
      <c r="QQ474" s="368"/>
      <c r="QR474" s="368"/>
      <c r="QS474" s="368"/>
      <c r="QT474" s="368"/>
      <c r="QU474" s="368"/>
      <c r="QV474" s="368"/>
      <c r="QW474" s="368"/>
      <c r="QX474" s="368"/>
      <c r="QY474" s="368"/>
      <c r="QZ474" s="368"/>
      <c r="RA474" s="368"/>
      <c r="RB474" s="368"/>
      <c r="RC474" s="368"/>
      <c r="RD474" s="368"/>
      <c r="RE474" s="368"/>
      <c r="RF474" s="368"/>
      <c r="RG474" s="368"/>
      <c r="RH474" s="368"/>
      <c r="RI474" s="368"/>
      <c r="RJ474" s="368"/>
      <c r="RK474" s="368"/>
      <c r="RL474" s="368"/>
      <c r="RM474" s="368"/>
      <c r="RN474" s="368"/>
      <c r="RO474" s="368"/>
      <c r="RP474" s="368"/>
      <c r="RQ474" s="368"/>
      <c r="RR474" s="368"/>
      <c r="RS474" s="368"/>
      <c r="RT474" s="368"/>
      <c r="RU474" s="368"/>
      <c r="RV474" s="368"/>
      <c r="RW474" s="368"/>
      <c r="RX474" s="368"/>
      <c r="RY474" s="368"/>
      <c r="RZ474" s="368"/>
      <c r="SA474" s="368"/>
      <c r="SB474" s="368"/>
      <c r="SC474" s="368"/>
      <c r="SD474" s="368"/>
      <c r="SE474" s="368"/>
      <c r="SF474" s="368"/>
      <c r="SG474" s="368"/>
    </row>
    <row r="475" spans="1:501">
      <c r="A475" s="368"/>
      <c r="B475" s="368"/>
      <c r="C475" s="368"/>
      <c r="D475" s="368"/>
      <c r="E475" s="368"/>
      <c r="F475" s="368"/>
      <c r="G475" s="368"/>
      <c r="H475" s="368"/>
      <c r="I475" s="368"/>
      <c r="J475" s="368"/>
      <c r="K475" s="368"/>
      <c r="L475" s="368"/>
      <c r="M475" s="368"/>
      <c r="N475" s="368"/>
      <c r="O475" s="385"/>
      <c r="P475" s="368"/>
      <c r="Q475" s="368"/>
      <c r="R475" s="368"/>
      <c r="S475" s="368"/>
      <c r="T475" s="368"/>
      <c r="U475" s="368"/>
      <c r="V475" s="368"/>
      <c r="W475" s="368"/>
      <c r="X475" s="368"/>
      <c r="Y475" s="368"/>
      <c r="Z475" s="368"/>
      <c r="AA475" s="368"/>
      <c r="AB475" s="368"/>
      <c r="AC475" s="368"/>
      <c r="AD475" s="368"/>
      <c r="AE475" s="368"/>
      <c r="AF475" s="368"/>
      <c r="AG475" s="368"/>
      <c r="AH475" s="98" t="s">
        <v>397</v>
      </c>
      <c r="AI475" s="98" t="s">
        <v>397</v>
      </c>
      <c r="AJ475" s="98" t="s">
        <v>397</v>
      </c>
      <c r="AK475" s="98" t="s">
        <v>397</v>
      </c>
      <c r="AL475" s="98" t="s">
        <v>397</v>
      </c>
      <c r="AM475" s="98" t="s">
        <v>397</v>
      </c>
      <c r="AN475" s="98" t="s">
        <v>397</v>
      </c>
      <c r="AO475" s="98" t="s">
        <v>397</v>
      </c>
      <c r="AP475" s="98" t="s">
        <v>397</v>
      </c>
      <c r="AQ475" s="98" t="s">
        <v>397</v>
      </c>
      <c r="AR475" s="98" t="s">
        <v>397</v>
      </c>
      <c r="AS475" s="98" t="s">
        <v>397</v>
      </c>
      <c r="AT475" s="98" t="s">
        <v>397</v>
      </c>
      <c r="AU475" s="98" t="s">
        <v>397</v>
      </c>
      <c r="AV475" s="98" t="s">
        <v>397</v>
      </c>
      <c r="AW475" s="98" t="s">
        <v>397</v>
      </c>
      <c r="AX475" s="98" t="s">
        <v>397</v>
      </c>
      <c r="AY475" s="98" t="s">
        <v>397</v>
      </c>
      <c r="AZ475" s="98" t="s">
        <v>397</v>
      </c>
      <c r="BA475" s="98" t="s">
        <v>397</v>
      </c>
      <c r="BB475" s="98" t="s">
        <v>397</v>
      </c>
      <c r="BC475" s="98" t="s">
        <v>397</v>
      </c>
      <c r="BD475" s="98" t="s">
        <v>397</v>
      </c>
      <c r="BE475" s="98" t="s">
        <v>397</v>
      </c>
      <c r="BF475" s="98" t="s">
        <v>397</v>
      </c>
      <c r="BG475" s="98" t="s">
        <v>397</v>
      </c>
      <c r="BH475" s="98" t="s">
        <v>397</v>
      </c>
      <c r="BI475" s="98" t="s">
        <v>397</v>
      </c>
      <c r="BJ475" s="98" t="s">
        <v>397</v>
      </c>
      <c r="BK475" s="98" t="s">
        <v>397</v>
      </c>
      <c r="BL475" s="98" t="s">
        <v>397</v>
      </c>
      <c r="BM475" s="98" t="s">
        <v>397</v>
      </c>
      <c r="BN475" s="98" t="s">
        <v>397</v>
      </c>
      <c r="BO475" s="98" t="s">
        <v>397</v>
      </c>
      <c r="BP475" s="98" t="s">
        <v>397</v>
      </c>
      <c r="BQ475" s="98" t="s">
        <v>397</v>
      </c>
      <c r="BR475" s="98" t="s">
        <v>397</v>
      </c>
      <c r="BS475" s="98" t="s">
        <v>397</v>
      </c>
      <c r="BT475" s="98" t="s">
        <v>397</v>
      </c>
      <c r="BU475" s="98" t="s">
        <v>397</v>
      </c>
      <c r="BV475" s="98" t="s">
        <v>397</v>
      </c>
      <c r="BW475" s="98" t="s">
        <v>397</v>
      </c>
      <c r="BX475" s="98" t="s">
        <v>397</v>
      </c>
      <c r="BY475" s="98" t="s">
        <v>397</v>
      </c>
      <c r="BZ475" s="98" t="s">
        <v>397</v>
      </c>
      <c r="CA475" s="98"/>
      <c r="CB475" s="98"/>
      <c r="CC475" s="98"/>
      <c r="CD475" s="98"/>
      <c r="CE475" s="98"/>
      <c r="CF475" s="98"/>
      <c r="CG475" s="98"/>
      <c r="CH475" s="98"/>
      <c r="CI475" s="98"/>
      <c r="CJ475" s="98"/>
      <c r="CK475" s="98"/>
      <c r="CL475" s="98"/>
      <c r="CM475" s="98"/>
      <c r="CN475" s="98"/>
      <c r="CO475" s="98"/>
      <c r="CP475" s="98"/>
      <c r="CQ475" s="98"/>
      <c r="CR475" s="98"/>
      <c r="CS475" s="98"/>
      <c r="CT475" s="98"/>
      <c r="CU475" s="98"/>
      <c r="CV475" s="98"/>
      <c r="CW475" s="98"/>
      <c r="CX475" s="98"/>
      <c r="CY475" s="98"/>
      <c r="CZ475" s="98"/>
      <c r="DA475" s="98"/>
      <c r="DB475" s="98"/>
      <c r="DV475" s="368"/>
      <c r="DW475" s="368"/>
      <c r="DX475" s="368"/>
      <c r="DY475" s="368"/>
      <c r="DZ475" s="368"/>
      <c r="EA475" s="368"/>
      <c r="EB475" s="368"/>
      <c r="EC475" s="368"/>
      <c r="ED475" s="368"/>
      <c r="EE475" s="368"/>
      <c r="EF475" s="368"/>
      <c r="EG475" s="368"/>
      <c r="EH475" s="368"/>
      <c r="EI475" s="368"/>
      <c r="EJ475" s="368"/>
      <c r="EK475" s="368"/>
      <c r="EL475" s="368"/>
      <c r="EM475" s="368"/>
      <c r="EN475" s="368"/>
      <c r="EO475" s="368"/>
      <c r="EP475" s="368"/>
      <c r="EQ475" s="368"/>
      <c r="ER475" s="368"/>
      <c r="ES475" s="368"/>
      <c r="ET475" s="368"/>
      <c r="EU475" s="368"/>
      <c r="EV475" s="368"/>
      <c r="EW475" s="368"/>
      <c r="EX475" s="368"/>
      <c r="EY475" s="368"/>
      <c r="EZ475" s="368"/>
      <c r="FA475" s="368"/>
      <c r="FB475" s="368"/>
      <c r="FC475" s="368"/>
      <c r="FD475" s="368"/>
      <c r="FE475" s="368"/>
      <c r="FF475" s="368"/>
      <c r="FG475" s="368"/>
      <c r="FH475" s="368"/>
      <c r="FI475" s="368"/>
      <c r="FJ475" s="368"/>
      <c r="FK475" s="368"/>
      <c r="FL475" s="368"/>
      <c r="FM475" s="368"/>
      <c r="FN475" s="368"/>
      <c r="FO475" s="368"/>
      <c r="FP475" s="368"/>
      <c r="FQ475" s="368"/>
      <c r="FR475" s="368"/>
      <c r="FS475" s="368"/>
      <c r="FT475" s="368"/>
      <c r="FU475" s="368"/>
      <c r="FV475" s="368"/>
      <c r="FW475" s="368"/>
      <c r="FX475" s="368"/>
      <c r="FY475" s="368"/>
      <c r="FZ475" s="368"/>
      <c r="GA475" s="368"/>
      <c r="GB475" s="368"/>
      <c r="GC475" s="368"/>
      <c r="GD475" s="368"/>
      <c r="GE475" s="368"/>
      <c r="GF475" s="368"/>
      <c r="GG475" s="368"/>
      <c r="GH475" s="368"/>
      <c r="GI475" s="368"/>
      <c r="GJ475" s="368"/>
      <c r="GK475" s="368"/>
      <c r="GL475" s="368"/>
      <c r="GM475" s="368"/>
      <c r="GN475" s="368"/>
      <c r="GO475" s="368"/>
      <c r="GP475" s="368"/>
      <c r="GQ475" s="368"/>
      <c r="GR475" s="368"/>
      <c r="GS475" s="368"/>
      <c r="GT475" s="368"/>
      <c r="GU475" s="368"/>
      <c r="GV475" s="368"/>
      <c r="GW475" s="368"/>
      <c r="GX475" s="368"/>
      <c r="GY475" s="368"/>
      <c r="GZ475" s="368"/>
      <c r="HA475" s="368"/>
      <c r="HB475" s="368"/>
      <c r="HC475" s="368"/>
      <c r="HD475" s="368"/>
      <c r="HE475" s="368"/>
      <c r="HF475" s="368"/>
      <c r="HG475" s="368"/>
      <c r="HH475" s="368"/>
      <c r="HI475" s="368"/>
      <c r="HJ475" s="368"/>
      <c r="HK475" s="368"/>
      <c r="HL475" s="368"/>
      <c r="HM475" s="368"/>
      <c r="HN475" s="368"/>
      <c r="HO475" s="368"/>
      <c r="HP475" s="368"/>
      <c r="HQ475" s="368"/>
      <c r="HR475" s="368"/>
      <c r="HS475" s="368"/>
      <c r="HT475" s="368"/>
      <c r="HU475" s="368"/>
      <c r="HV475" s="368"/>
      <c r="HW475" s="368"/>
      <c r="HX475" s="368"/>
      <c r="HY475" s="368"/>
      <c r="HZ475" s="368"/>
      <c r="IA475" s="368"/>
      <c r="IB475" s="368"/>
      <c r="IC475" s="368"/>
      <c r="ID475" s="368"/>
      <c r="IE475" s="368"/>
      <c r="IF475" s="368"/>
      <c r="IG475" s="368"/>
      <c r="IH475" s="368"/>
      <c r="II475" s="368"/>
      <c r="IJ475" s="368"/>
      <c r="IK475" s="368"/>
      <c r="IL475" s="368"/>
      <c r="IM475" s="368"/>
      <c r="IN475" s="368"/>
      <c r="IO475" s="368"/>
      <c r="IP475" s="368"/>
      <c r="IQ475" s="368"/>
      <c r="IR475" s="368"/>
      <c r="IS475" s="368"/>
      <c r="IT475" s="368"/>
      <c r="IU475" s="368"/>
      <c r="IV475" s="368"/>
      <c r="IW475" s="368"/>
      <c r="IX475" s="368"/>
      <c r="IY475" s="368"/>
      <c r="IZ475" s="368"/>
      <c r="JA475" s="368"/>
      <c r="JB475" s="368"/>
      <c r="JC475" s="368"/>
      <c r="JD475" s="368"/>
      <c r="JE475" s="368"/>
      <c r="JF475" s="368"/>
      <c r="JG475" s="368"/>
      <c r="JH475" s="368"/>
      <c r="JI475" s="368"/>
      <c r="JJ475" s="368"/>
      <c r="JK475" s="368"/>
      <c r="JL475" s="368"/>
      <c r="JM475" s="368"/>
      <c r="JN475" s="368"/>
      <c r="JO475" s="368"/>
      <c r="JP475" s="368"/>
      <c r="JQ475" s="368"/>
      <c r="JR475" s="368"/>
      <c r="JS475" s="368"/>
      <c r="JT475" s="368"/>
      <c r="JU475" s="368"/>
      <c r="JV475" s="368"/>
      <c r="JW475" s="368"/>
      <c r="JX475" s="368"/>
      <c r="JY475" s="368"/>
      <c r="JZ475" s="368"/>
      <c r="KA475" s="368"/>
      <c r="KB475" s="368"/>
      <c r="KC475" s="368"/>
      <c r="KD475" s="368"/>
      <c r="KE475" s="368"/>
      <c r="KF475" s="368"/>
      <c r="KG475" s="368"/>
      <c r="KH475" s="368"/>
      <c r="KI475" s="368"/>
      <c r="KJ475" s="368"/>
      <c r="KK475" s="368"/>
      <c r="KL475" s="368"/>
      <c r="KM475" s="368"/>
      <c r="KN475" s="368"/>
      <c r="KO475" s="368"/>
      <c r="KP475" s="368"/>
      <c r="KQ475" s="368"/>
      <c r="KR475" s="368"/>
      <c r="KS475" s="368"/>
      <c r="KT475" s="368"/>
      <c r="KU475" s="368"/>
      <c r="KV475" s="368"/>
      <c r="KW475" s="368"/>
      <c r="KX475" s="368"/>
      <c r="LH475" s="368"/>
      <c r="LI475" s="368"/>
      <c r="LJ475" s="368"/>
      <c r="LK475" s="368"/>
      <c r="LL475" s="368"/>
      <c r="LM475" s="368"/>
      <c r="LN475" s="368"/>
      <c r="LO475" s="368"/>
      <c r="LP475" s="368"/>
      <c r="LQ475" s="368"/>
      <c r="LR475" s="368"/>
      <c r="LS475" s="368"/>
      <c r="LT475" s="368"/>
      <c r="LU475" s="368"/>
      <c r="LV475" s="368"/>
      <c r="LW475" s="368"/>
      <c r="LX475" s="368"/>
      <c r="LY475" s="368"/>
      <c r="LZ475" s="368"/>
      <c r="MA475" s="368"/>
      <c r="MB475" s="368"/>
      <c r="MC475" s="368"/>
      <c r="MD475" s="368"/>
      <c r="ME475" s="368"/>
      <c r="MF475" s="368"/>
      <c r="MG475" s="368"/>
      <c r="MH475" s="368"/>
      <c r="MI475" s="368"/>
      <c r="MJ475" s="368"/>
      <c r="MK475" s="368"/>
      <c r="ML475" s="368"/>
      <c r="MM475" s="368"/>
      <c r="MN475" s="368"/>
      <c r="MO475" s="368"/>
      <c r="MP475" s="368"/>
      <c r="MQ475" s="368"/>
      <c r="MR475" s="368"/>
      <c r="MS475" s="368"/>
      <c r="MT475" s="368"/>
      <c r="MU475" s="368"/>
      <c r="MV475" s="368"/>
      <c r="MW475" s="368"/>
      <c r="MX475" s="368"/>
      <c r="MY475" s="368"/>
      <c r="MZ475" s="368"/>
      <c r="NA475" s="368"/>
      <c r="NB475" s="368"/>
      <c r="NC475" s="368"/>
      <c r="ND475" s="368"/>
      <c r="NE475" s="368"/>
      <c r="NF475" s="368"/>
      <c r="NG475" s="368"/>
      <c r="NH475" s="368"/>
      <c r="NI475" s="368"/>
      <c r="NJ475" s="368"/>
      <c r="NK475" s="368"/>
      <c r="NL475" s="368"/>
      <c r="NM475" s="368"/>
      <c r="NN475" s="368"/>
      <c r="NO475" s="368"/>
      <c r="NP475" s="368"/>
      <c r="NQ475" s="368"/>
      <c r="NR475" s="368"/>
      <c r="NS475" s="368"/>
      <c r="NT475" s="368"/>
      <c r="NU475" s="368"/>
      <c r="NV475" s="368"/>
      <c r="NW475" s="368"/>
      <c r="NX475" s="368"/>
      <c r="NY475" s="368"/>
      <c r="NZ475" s="368"/>
      <c r="OA475" s="368"/>
      <c r="OB475" s="368"/>
      <c r="OC475" s="368"/>
      <c r="OD475" s="368"/>
      <c r="OE475" s="368"/>
      <c r="OF475" s="368"/>
      <c r="OG475" s="368"/>
      <c r="OH475" s="368"/>
      <c r="OI475" s="368"/>
      <c r="OJ475" s="368"/>
      <c r="OK475" s="368"/>
      <c r="OL475" s="368"/>
      <c r="OM475" s="368"/>
      <c r="ON475" s="368"/>
      <c r="OO475" s="368"/>
      <c r="OP475" s="368"/>
      <c r="OQ475" s="368"/>
      <c r="OR475" s="368"/>
      <c r="OS475" s="368"/>
      <c r="OT475" s="368"/>
      <c r="OU475" s="368"/>
      <c r="OV475" s="368"/>
      <c r="OW475" s="368"/>
      <c r="OX475" s="368"/>
      <c r="OY475" s="368"/>
      <c r="OZ475" s="368"/>
      <c r="PA475" s="368"/>
      <c r="PB475" s="368"/>
      <c r="PC475" s="368"/>
      <c r="PD475" s="368"/>
      <c r="PE475" s="368"/>
      <c r="PF475" s="368"/>
      <c r="PG475" s="368"/>
      <c r="PH475" s="368"/>
      <c r="PI475" s="368"/>
      <c r="PJ475" s="368"/>
      <c r="PK475" s="368"/>
      <c r="PL475" s="368"/>
      <c r="PM475" s="368"/>
      <c r="PN475" s="368"/>
      <c r="PO475" s="368"/>
      <c r="PP475" s="368"/>
      <c r="PQ475" s="368"/>
      <c r="PR475" s="368"/>
      <c r="PS475" s="368"/>
      <c r="PT475" s="368"/>
      <c r="PU475" s="368"/>
      <c r="PV475" s="368"/>
      <c r="PW475" s="368"/>
      <c r="PX475" s="368"/>
      <c r="PY475" s="368"/>
      <c r="PZ475" s="368"/>
      <c r="QA475" s="368"/>
      <c r="QB475" s="368"/>
      <c r="QC475" s="368"/>
      <c r="QD475" s="368"/>
      <c r="QE475" s="368"/>
      <c r="QF475" s="368"/>
      <c r="QG475" s="368"/>
      <c r="QH475" s="368"/>
      <c r="QI475" s="368"/>
      <c r="QJ475" s="368"/>
      <c r="QK475" s="368"/>
      <c r="QL475" s="368"/>
      <c r="QM475" s="368"/>
      <c r="QN475" s="368"/>
      <c r="QO475" s="368"/>
      <c r="QP475" s="368"/>
      <c r="QQ475" s="368"/>
      <c r="QR475" s="368"/>
      <c r="QS475" s="368"/>
      <c r="QT475" s="368"/>
      <c r="QU475" s="368"/>
      <c r="QV475" s="368"/>
      <c r="QW475" s="368"/>
      <c r="QX475" s="368"/>
      <c r="QY475" s="368"/>
      <c r="QZ475" s="368"/>
      <c r="RA475" s="368"/>
      <c r="RB475" s="368"/>
      <c r="RC475" s="368"/>
      <c r="RD475" s="368"/>
      <c r="RE475" s="368"/>
      <c r="RF475" s="368"/>
      <c r="RG475" s="368"/>
      <c r="RH475" s="368"/>
      <c r="RI475" s="368"/>
      <c r="RJ475" s="368"/>
      <c r="RK475" s="368"/>
      <c r="RL475" s="368"/>
      <c r="RM475" s="368"/>
      <c r="RN475" s="368"/>
      <c r="RO475" s="368"/>
      <c r="RP475" s="368"/>
      <c r="RQ475" s="368"/>
      <c r="RR475" s="368"/>
      <c r="RS475" s="368"/>
      <c r="RT475" s="368"/>
      <c r="RU475" s="368"/>
      <c r="RV475" s="368"/>
      <c r="RW475" s="368"/>
      <c r="RX475" s="368"/>
      <c r="RY475" s="368"/>
      <c r="RZ475" s="368"/>
      <c r="SA475" s="368"/>
      <c r="SB475" s="368"/>
      <c r="SC475" s="368"/>
      <c r="SD475" s="368"/>
      <c r="SE475" s="368"/>
      <c r="SF475" s="368"/>
      <c r="SG475" s="368"/>
    </row>
    <row r="476" spans="1:501">
      <c r="A476" s="368"/>
      <c r="B476" s="368"/>
      <c r="C476" s="368"/>
      <c r="D476" s="368"/>
      <c r="E476" s="368"/>
      <c r="F476" s="368"/>
      <c r="G476" s="368"/>
      <c r="H476" s="368"/>
      <c r="I476" s="368"/>
      <c r="J476" s="368"/>
      <c r="K476" s="368"/>
      <c r="L476" s="368"/>
      <c r="M476" s="368"/>
      <c r="N476" s="368"/>
      <c r="O476" s="385"/>
      <c r="P476" s="368"/>
      <c r="Q476" s="368"/>
      <c r="R476" s="368"/>
      <c r="S476" s="368"/>
      <c r="T476" s="368"/>
      <c r="U476" s="368"/>
      <c r="V476" s="368"/>
      <c r="W476" s="368"/>
      <c r="X476" s="368"/>
      <c r="Y476" s="368"/>
      <c r="Z476" s="368"/>
      <c r="AA476" s="368"/>
      <c r="AB476" s="368"/>
      <c r="AC476" s="368"/>
      <c r="AD476" s="368"/>
      <c r="AE476" s="368"/>
      <c r="AF476" s="368"/>
      <c r="AG476" s="368"/>
      <c r="AH476" s="98" t="s">
        <v>397</v>
      </c>
      <c r="AI476" s="98" t="s">
        <v>397</v>
      </c>
      <c r="AJ476" s="98" t="s">
        <v>397</v>
      </c>
      <c r="AK476" s="98" t="s">
        <v>397</v>
      </c>
      <c r="AL476" s="98" t="s">
        <v>397</v>
      </c>
      <c r="AM476" s="98" t="s">
        <v>397</v>
      </c>
      <c r="AN476" s="98" t="s">
        <v>397</v>
      </c>
      <c r="AO476" s="98" t="s">
        <v>397</v>
      </c>
      <c r="AP476" s="98" t="s">
        <v>397</v>
      </c>
      <c r="AQ476" s="98" t="s">
        <v>397</v>
      </c>
      <c r="AR476" s="98" t="s">
        <v>397</v>
      </c>
      <c r="AS476" s="98" t="s">
        <v>397</v>
      </c>
      <c r="AT476" s="98" t="s">
        <v>397</v>
      </c>
      <c r="AU476" s="98" t="s">
        <v>397</v>
      </c>
      <c r="AV476" s="98" t="s">
        <v>397</v>
      </c>
      <c r="AW476" s="98" t="s">
        <v>397</v>
      </c>
      <c r="AX476" s="98" t="s">
        <v>397</v>
      </c>
      <c r="AY476" s="98" t="s">
        <v>397</v>
      </c>
      <c r="AZ476" s="98" t="s">
        <v>397</v>
      </c>
      <c r="BA476" s="98" t="s">
        <v>397</v>
      </c>
      <c r="BB476" s="98" t="s">
        <v>397</v>
      </c>
      <c r="BC476" s="98" t="s">
        <v>397</v>
      </c>
      <c r="BD476" s="98" t="s">
        <v>397</v>
      </c>
      <c r="BE476" s="98" t="s">
        <v>397</v>
      </c>
      <c r="BF476" s="98" t="s">
        <v>397</v>
      </c>
      <c r="BG476" s="98" t="s">
        <v>397</v>
      </c>
      <c r="BH476" s="98" t="s">
        <v>397</v>
      </c>
      <c r="BI476" s="98" t="s">
        <v>397</v>
      </c>
      <c r="BJ476" s="98" t="s">
        <v>397</v>
      </c>
      <c r="BK476" s="98" t="s">
        <v>397</v>
      </c>
      <c r="BL476" s="98" t="s">
        <v>397</v>
      </c>
      <c r="BM476" s="98" t="s">
        <v>397</v>
      </c>
      <c r="BN476" s="98" t="s">
        <v>397</v>
      </c>
      <c r="BO476" s="98" t="s">
        <v>397</v>
      </c>
      <c r="BP476" s="98" t="s">
        <v>397</v>
      </c>
      <c r="BQ476" s="98" t="s">
        <v>397</v>
      </c>
      <c r="BR476" s="98" t="s">
        <v>397</v>
      </c>
      <c r="BS476" s="98" t="s">
        <v>397</v>
      </c>
      <c r="BT476" s="98" t="s">
        <v>397</v>
      </c>
      <c r="BU476" s="98" t="s">
        <v>397</v>
      </c>
      <c r="BV476" s="98" t="s">
        <v>397</v>
      </c>
      <c r="BW476" s="98" t="s">
        <v>397</v>
      </c>
      <c r="BX476" s="98" t="s">
        <v>397</v>
      </c>
      <c r="BY476" s="98" t="s">
        <v>397</v>
      </c>
      <c r="BZ476" s="98" t="s">
        <v>397</v>
      </c>
      <c r="CA476" s="98"/>
      <c r="CB476" s="98"/>
      <c r="CC476" s="98"/>
      <c r="CD476" s="98"/>
      <c r="CE476" s="98"/>
      <c r="CF476" s="98"/>
      <c r="CG476" s="98"/>
      <c r="CH476" s="98"/>
      <c r="CI476" s="98"/>
      <c r="CJ476" s="98"/>
      <c r="CK476" s="98"/>
      <c r="CL476" s="98"/>
      <c r="CM476" s="98"/>
      <c r="CN476" s="98"/>
      <c r="CO476" s="98"/>
      <c r="CP476" s="98"/>
      <c r="CQ476" s="98"/>
      <c r="CR476" s="98"/>
      <c r="CS476" s="98"/>
      <c r="CT476" s="98"/>
      <c r="CU476" s="98"/>
      <c r="CV476" s="98"/>
      <c r="CW476" s="98"/>
      <c r="CX476" s="98"/>
      <c r="CY476" s="98"/>
      <c r="CZ476" s="98"/>
      <c r="DA476" s="98"/>
      <c r="DB476" s="98"/>
      <c r="DV476" s="368"/>
      <c r="DW476" s="368"/>
      <c r="DX476" s="368"/>
      <c r="DY476" s="368"/>
      <c r="DZ476" s="368"/>
      <c r="EA476" s="368"/>
      <c r="EB476" s="368"/>
      <c r="EC476" s="368"/>
      <c r="ED476" s="368"/>
      <c r="EE476" s="368"/>
      <c r="EF476" s="368"/>
      <c r="EG476" s="368"/>
      <c r="EH476" s="368"/>
      <c r="EI476" s="368"/>
      <c r="EJ476" s="368"/>
      <c r="EK476" s="368"/>
      <c r="EL476" s="368"/>
      <c r="EM476" s="368"/>
      <c r="EN476" s="368"/>
      <c r="EO476" s="368"/>
      <c r="EP476" s="368"/>
      <c r="EQ476" s="368"/>
      <c r="ER476" s="368"/>
      <c r="ES476" s="368"/>
      <c r="ET476" s="368"/>
      <c r="EU476" s="368"/>
      <c r="EV476" s="368"/>
      <c r="EW476" s="368"/>
      <c r="EX476" s="368"/>
      <c r="EY476" s="368"/>
      <c r="EZ476" s="368"/>
      <c r="FA476" s="368"/>
      <c r="FB476" s="368"/>
      <c r="FC476" s="368"/>
      <c r="FD476" s="368"/>
      <c r="FE476" s="368"/>
      <c r="FF476" s="368"/>
      <c r="FG476" s="368"/>
      <c r="FH476" s="368"/>
      <c r="FI476" s="368"/>
      <c r="FJ476" s="368"/>
      <c r="FK476" s="368"/>
      <c r="FL476" s="368"/>
      <c r="FM476" s="368"/>
      <c r="FN476" s="368"/>
      <c r="FO476" s="368"/>
      <c r="FP476" s="368"/>
      <c r="FQ476" s="368"/>
      <c r="FR476" s="368"/>
      <c r="FS476" s="368"/>
      <c r="FT476" s="368"/>
      <c r="FU476" s="368"/>
      <c r="FV476" s="368"/>
      <c r="FW476" s="368"/>
      <c r="FX476" s="368"/>
      <c r="FY476" s="368"/>
      <c r="FZ476" s="368"/>
      <c r="GA476" s="368"/>
      <c r="GB476" s="368"/>
      <c r="GC476" s="368"/>
      <c r="GD476" s="368"/>
      <c r="GE476" s="368"/>
      <c r="GF476" s="368"/>
      <c r="GG476" s="368"/>
      <c r="GH476" s="368"/>
      <c r="GI476" s="368"/>
      <c r="GJ476" s="368"/>
      <c r="GK476" s="368"/>
      <c r="GL476" s="368"/>
      <c r="GM476" s="368"/>
      <c r="GN476" s="368"/>
      <c r="GO476" s="368"/>
      <c r="GP476" s="368"/>
      <c r="GQ476" s="368"/>
      <c r="GR476" s="368"/>
      <c r="GS476" s="368"/>
      <c r="GT476" s="368"/>
      <c r="GU476" s="368"/>
      <c r="GV476" s="368"/>
      <c r="GW476" s="368"/>
      <c r="GX476" s="368"/>
      <c r="GY476" s="368"/>
      <c r="GZ476" s="368"/>
      <c r="HA476" s="368"/>
      <c r="HB476" s="368"/>
      <c r="HC476" s="368"/>
      <c r="HD476" s="368"/>
      <c r="HE476" s="368"/>
      <c r="HF476" s="368"/>
      <c r="HG476" s="368"/>
      <c r="HH476" s="368"/>
      <c r="HI476" s="368"/>
      <c r="HJ476" s="368"/>
      <c r="HK476" s="368"/>
      <c r="HL476" s="368"/>
      <c r="HM476" s="368"/>
      <c r="HN476" s="368"/>
      <c r="HO476" s="368"/>
      <c r="HP476" s="368"/>
      <c r="HQ476" s="368"/>
      <c r="HR476" s="368"/>
      <c r="HS476" s="368"/>
      <c r="HT476" s="368"/>
      <c r="HU476" s="368"/>
      <c r="HV476" s="368"/>
      <c r="HW476" s="368"/>
      <c r="HX476" s="368"/>
      <c r="HY476" s="368"/>
      <c r="HZ476" s="368"/>
      <c r="IA476" s="368"/>
      <c r="IB476" s="368"/>
      <c r="IC476" s="368"/>
      <c r="ID476" s="368"/>
      <c r="IE476" s="368"/>
      <c r="IF476" s="368"/>
      <c r="IG476" s="368"/>
      <c r="IH476" s="368"/>
      <c r="II476" s="368"/>
      <c r="IJ476" s="368"/>
      <c r="IK476" s="368"/>
      <c r="IL476" s="368"/>
      <c r="IM476" s="368"/>
      <c r="IN476" s="368"/>
      <c r="IO476" s="368"/>
      <c r="IP476" s="368"/>
      <c r="IQ476" s="368"/>
      <c r="IR476" s="368"/>
      <c r="IS476" s="368"/>
      <c r="IT476" s="368"/>
      <c r="IU476" s="368"/>
      <c r="IV476" s="368"/>
      <c r="IW476" s="368"/>
      <c r="IX476" s="368"/>
      <c r="IY476" s="368"/>
      <c r="IZ476" s="368"/>
      <c r="JA476" s="368"/>
      <c r="JB476" s="368"/>
      <c r="JC476" s="368"/>
      <c r="JD476" s="368"/>
      <c r="JE476" s="368"/>
      <c r="JF476" s="368"/>
      <c r="JG476" s="368"/>
      <c r="JH476" s="368"/>
      <c r="JI476" s="368"/>
      <c r="JJ476" s="368"/>
      <c r="JK476" s="368"/>
      <c r="JL476" s="368"/>
      <c r="JM476" s="368"/>
      <c r="JN476" s="368"/>
      <c r="JO476" s="368"/>
      <c r="JP476" s="368"/>
      <c r="JQ476" s="368"/>
      <c r="JR476" s="368"/>
      <c r="JS476" s="368"/>
      <c r="JT476" s="368"/>
      <c r="JU476" s="368"/>
      <c r="JV476" s="368"/>
      <c r="JW476" s="368"/>
      <c r="JX476" s="368"/>
      <c r="JY476" s="368"/>
      <c r="JZ476" s="368"/>
      <c r="KA476" s="368"/>
      <c r="KB476" s="368"/>
      <c r="KC476" s="368"/>
      <c r="KD476" s="368"/>
      <c r="KE476" s="368"/>
      <c r="KF476" s="368"/>
      <c r="KG476" s="368"/>
      <c r="KH476" s="368"/>
      <c r="KI476" s="368"/>
      <c r="KJ476" s="368"/>
      <c r="KK476" s="368"/>
      <c r="KL476" s="368"/>
      <c r="KM476" s="368"/>
      <c r="KN476" s="368"/>
      <c r="KO476" s="368"/>
      <c r="KP476" s="368"/>
      <c r="KQ476" s="368"/>
      <c r="KR476" s="368"/>
      <c r="KS476" s="368"/>
      <c r="KT476" s="368"/>
      <c r="KU476" s="368"/>
      <c r="KV476" s="368"/>
      <c r="KW476" s="368"/>
      <c r="KX476" s="368"/>
      <c r="LH476" s="368"/>
      <c r="LI476" s="368"/>
      <c r="LJ476" s="368"/>
      <c r="LK476" s="368"/>
      <c r="LL476" s="368"/>
      <c r="LM476" s="368"/>
      <c r="LN476" s="368"/>
      <c r="LO476" s="368"/>
      <c r="LP476" s="368"/>
      <c r="LQ476" s="368"/>
      <c r="LR476" s="368"/>
      <c r="LS476" s="368"/>
      <c r="LT476" s="368"/>
      <c r="LU476" s="368"/>
      <c r="LV476" s="368"/>
      <c r="LW476" s="368"/>
      <c r="LX476" s="368"/>
      <c r="LY476" s="368"/>
      <c r="LZ476" s="368"/>
      <c r="MA476" s="368"/>
      <c r="MB476" s="368"/>
      <c r="MC476" s="368"/>
      <c r="MD476" s="368"/>
      <c r="ME476" s="368"/>
      <c r="MF476" s="368"/>
      <c r="MG476" s="368"/>
      <c r="MH476" s="368"/>
      <c r="MI476" s="368"/>
      <c r="MJ476" s="368"/>
      <c r="MK476" s="368"/>
      <c r="ML476" s="368"/>
      <c r="MM476" s="368"/>
      <c r="MN476" s="368"/>
      <c r="MO476" s="368"/>
      <c r="MP476" s="368"/>
      <c r="MQ476" s="368"/>
      <c r="MR476" s="368"/>
      <c r="MS476" s="368"/>
      <c r="MT476" s="368"/>
      <c r="MU476" s="368"/>
      <c r="MV476" s="368"/>
      <c r="MW476" s="368"/>
      <c r="MX476" s="368"/>
      <c r="MY476" s="368"/>
      <c r="MZ476" s="368"/>
      <c r="NA476" s="368"/>
      <c r="NB476" s="368"/>
      <c r="NC476" s="368"/>
      <c r="ND476" s="368"/>
      <c r="NE476" s="368"/>
      <c r="NF476" s="368"/>
      <c r="NG476" s="368"/>
      <c r="NH476" s="368"/>
      <c r="NI476" s="368"/>
      <c r="NJ476" s="368"/>
      <c r="NK476" s="368"/>
      <c r="NL476" s="368"/>
      <c r="NM476" s="368"/>
      <c r="NN476" s="368"/>
      <c r="NO476" s="368"/>
      <c r="NP476" s="368"/>
      <c r="NQ476" s="368"/>
      <c r="NR476" s="368"/>
      <c r="NS476" s="368"/>
      <c r="NT476" s="368"/>
      <c r="NU476" s="368"/>
      <c r="NV476" s="368"/>
      <c r="NW476" s="368"/>
      <c r="NX476" s="368"/>
      <c r="NY476" s="368"/>
      <c r="NZ476" s="368"/>
      <c r="OA476" s="368"/>
      <c r="OB476" s="368"/>
      <c r="OC476" s="368"/>
      <c r="OD476" s="368"/>
      <c r="OE476" s="368"/>
      <c r="OF476" s="368"/>
      <c r="OG476" s="368"/>
      <c r="OH476" s="368"/>
      <c r="OI476" s="368"/>
      <c r="OJ476" s="368"/>
      <c r="OK476" s="368"/>
      <c r="OL476" s="368"/>
      <c r="OM476" s="368"/>
      <c r="ON476" s="368"/>
      <c r="OO476" s="368"/>
      <c r="OP476" s="368"/>
      <c r="OQ476" s="368"/>
      <c r="OR476" s="368"/>
      <c r="OS476" s="368"/>
      <c r="OT476" s="368"/>
      <c r="OU476" s="368"/>
      <c r="OV476" s="368"/>
      <c r="OW476" s="368"/>
      <c r="OX476" s="368"/>
      <c r="OY476" s="368"/>
      <c r="OZ476" s="368"/>
      <c r="PA476" s="368"/>
      <c r="PB476" s="368"/>
      <c r="PC476" s="368"/>
      <c r="PD476" s="368"/>
      <c r="PE476" s="368"/>
      <c r="PF476" s="368"/>
      <c r="PG476" s="368"/>
      <c r="PH476" s="368"/>
      <c r="PI476" s="368"/>
      <c r="PJ476" s="368"/>
      <c r="PK476" s="368"/>
      <c r="PL476" s="368"/>
      <c r="PM476" s="368"/>
      <c r="PN476" s="368"/>
      <c r="PO476" s="368"/>
      <c r="PP476" s="368"/>
      <c r="PQ476" s="368"/>
      <c r="PR476" s="368"/>
      <c r="PS476" s="368"/>
      <c r="PT476" s="368"/>
      <c r="PU476" s="368"/>
      <c r="PV476" s="368"/>
      <c r="PW476" s="368"/>
      <c r="PX476" s="368"/>
      <c r="PY476" s="368"/>
      <c r="PZ476" s="368"/>
      <c r="QA476" s="368"/>
      <c r="QB476" s="368"/>
      <c r="QC476" s="368"/>
      <c r="QD476" s="368"/>
      <c r="QE476" s="368"/>
      <c r="QF476" s="368"/>
      <c r="QG476" s="368"/>
      <c r="QH476" s="368"/>
      <c r="QI476" s="368"/>
      <c r="QJ476" s="368"/>
      <c r="QK476" s="368"/>
      <c r="QL476" s="368"/>
      <c r="QM476" s="368"/>
      <c r="QN476" s="368"/>
      <c r="QO476" s="368"/>
      <c r="QP476" s="368"/>
      <c r="QQ476" s="368"/>
      <c r="QR476" s="368"/>
      <c r="QS476" s="368"/>
      <c r="QT476" s="368"/>
      <c r="QU476" s="368"/>
      <c r="QV476" s="368"/>
      <c r="QW476" s="368"/>
      <c r="QX476" s="368"/>
      <c r="QY476" s="368"/>
      <c r="QZ476" s="368"/>
      <c r="RA476" s="368"/>
      <c r="RB476" s="368"/>
      <c r="RC476" s="368"/>
      <c r="RD476" s="368"/>
      <c r="RE476" s="368"/>
      <c r="RF476" s="368"/>
      <c r="RG476" s="368"/>
      <c r="RH476" s="368"/>
      <c r="RI476" s="368"/>
      <c r="RJ476" s="368"/>
      <c r="RK476" s="368"/>
      <c r="RL476" s="368"/>
      <c r="RM476" s="368"/>
      <c r="RN476" s="368"/>
      <c r="RO476" s="368"/>
      <c r="RP476" s="368"/>
      <c r="RQ476" s="368"/>
      <c r="RR476" s="368"/>
      <c r="RS476" s="368"/>
      <c r="RT476" s="368"/>
      <c r="RU476" s="368"/>
      <c r="RV476" s="368"/>
      <c r="RW476" s="368"/>
      <c r="RX476" s="368"/>
      <c r="RY476" s="368"/>
      <c r="RZ476" s="368"/>
      <c r="SA476" s="368"/>
      <c r="SB476" s="368"/>
      <c r="SC476" s="368"/>
      <c r="SD476" s="368"/>
      <c r="SE476" s="368"/>
      <c r="SF476" s="368"/>
      <c r="SG476" s="368"/>
    </row>
    <row r="477" spans="1:501">
      <c r="A477" s="368"/>
      <c r="B477" s="368"/>
      <c r="C477" s="368"/>
      <c r="D477" s="368"/>
      <c r="E477" s="368"/>
      <c r="F477" s="368"/>
      <c r="G477" s="368"/>
      <c r="H477" s="368"/>
      <c r="I477" s="368"/>
      <c r="J477" s="368"/>
      <c r="K477" s="368"/>
      <c r="L477" s="368"/>
      <c r="M477" s="368"/>
      <c r="N477" s="368"/>
      <c r="O477" s="385"/>
      <c r="P477" s="368"/>
      <c r="Q477" s="368"/>
      <c r="R477" s="368"/>
      <c r="S477" s="368"/>
      <c r="T477" s="368"/>
      <c r="U477" s="368"/>
      <c r="V477" s="368"/>
      <c r="W477" s="368"/>
      <c r="X477" s="368"/>
      <c r="Y477" s="368"/>
      <c r="Z477" s="368"/>
      <c r="AA477" s="368"/>
      <c r="AB477" s="368"/>
      <c r="AC477" s="368"/>
      <c r="AD477" s="368"/>
      <c r="AE477" s="368"/>
      <c r="AF477" s="368"/>
      <c r="AG477" s="368"/>
      <c r="AH477" s="98" t="s">
        <v>397</v>
      </c>
      <c r="AI477" s="98" t="s">
        <v>397</v>
      </c>
      <c r="AJ477" s="98" t="s">
        <v>397</v>
      </c>
      <c r="AK477" s="98" t="s">
        <v>397</v>
      </c>
      <c r="AL477" s="98" t="s">
        <v>397</v>
      </c>
      <c r="AM477" s="98" t="s">
        <v>397</v>
      </c>
      <c r="AN477" s="98" t="s">
        <v>397</v>
      </c>
      <c r="AO477" s="98" t="s">
        <v>397</v>
      </c>
      <c r="AP477" s="98" t="s">
        <v>397</v>
      </c>
      <c r="AQ477" s="98" t="s">
        <v>397</v>
      </c>
      <c r="AR477" s="98" t="s">
        <v>397</v>
      </c>
      <c r="AS477" s="98" t="s">
        <v>397</v>
      </c>
      <c r="AT477" s="98" t="s">
        <v>397</v>
      </c>
      <c r="AU477" s="98" t="s">
        <v>397</v>
      </c>
      <c r="AV477" s="98" t="s">
        <v>397</v>
      </c>
      <c r="AW477" s="98" t="s">
        <v>397</v>
      </c>
      <c r="AX477" s="98" t="s">
        <v>397</v>
      </c>
      <c r="AY477" s="98" t="s">
        <v>397</v>
      </c>
      <c r="AZ477" s="98" t="s">
        <v>397</v>
      </c>
      <c r="BA477" s="98" t="s">
        <v>397</v>
      </c>
      <c r="BB477" s="98" t="s">
        <v>397</v>
      </c>
      <c r="BC477" s="98" t="s">
        <v>397</v>
      </c>
      <c r="BD477" s="98" t="s">
        <v>397</v>
      </c>
      <c r="BE477" s="98" t="s">
        <v>397</v>
      </c>
      <c r="BF477" s="98" t="s">
        <v>397</v>
      </c>
      <c r="BG477" s="98" t="s">
        <v>397</v>
      </c>
      <c r="BH477" s="98" t="s">
        <v>397</v>
      </c>
      <c r="BI477" s="98" t="s">
        <v>397</v>
      </c>
      <c r="BJ477" s="98" t="s">
        <v>397</v>
      </c>
      <c r="BK477" s="98" t="s">
        <v>397</v>
      </c>
      <c r="BL477" s="98" t="s">
        <v>397</v>
      </c>
      <c r="BM477" s="98" t="s">
        <v>397</v>
      </c>
      <c r="BN477" s="98" t="s">
        <v>397</v>
      </c>
      <c r="BO477" s="98" t="s">
        <v>397</v>
      </c>
      <c r="BP477" s="98" t="s">
        <v>397</v>
      </c>
      <c r="BQ477" s="98" t="s">
        <v>397</v>
      </c>
      <c r="BR477" s="98" t="s">
        <v>397</v>
      </c>
      <c r="BS477" s="98" t="s">
        <v>397</v>
      </c>
      <c r="BT477" s="98" t="s">
        <v>397</v>
      </c>
      <c r="BU477" s="98" t="s">
        <v>397</v>
      </c>
      <c r="BV477" s="98" t="s">
        <v>397</v>
      </c>
      <c r="BW477" s="98" t="s">
        <v>397</v>
      </c>
      <c r="BX477" s="98" t="s">
        <v>397</v>
      </c>
      <c r="BY477" s="98" t="s">
        <v>397</v>
      </c>
      <c r="BZ477" s="98" t="s">
        <v>397</v>
      </c>
      <c r="CA477" s="98"/>
      <c r="CB477" s="98"/>
      <c r="CC477" s="98"/>
      <c r="CD477" s="98"/>
      <c r="CE477" s="98"/>
      <c r="CF477" s="98"/>
      <c r="CG477" s="98"/>
      <c r="CH477" s="98"/>
      <c r="CI477" s="98"/>
      <c r="CJ477" s="98"/>
      <c r="CK477" s="98"/>
      <c r="CL477" s="98"/>
      <c r="CM477" s="98"/>
      <c r="CN477" s="98"/>
      <c r="CO477" s="98"/>
      <c r="CP477" s="98"/>
      <c r="CQ477" s="98"/>
      <c r="CR477" s="98"/>
      <c r="CS477" s="98"/>
      <c r="CT477" s="98"/>
      <c r="CU477" s="98"/>
      <c r="CV477" s="98"/>
      <c r="CW477" s="98"/>
      <c r="CX477" s="98"/>
      <c r="CY477" s="98"/>
      <c r="CZ477" s="98"/>
      <c r="DA477" s="98"/>
      <c r="DB477" s="98"/>
      <c r="DV477" s="368"/>
      <c r="DW477" s="368"/>
      <c r="DX477" s="368"/>
      <c r="DY477" s="368"/>
      <c r="DZ477" s="368"/>
      <c r="EA477" s="368"/>
      <c r="EB477" s="368"/>
      <c r="EC477" s="368"/>
      <c r="ED477" s="368"/>
      <c r="EE477" s="368"/>
      <c r="EF477" s="368"/>
      <c r="EG477" s="368"/>
      <c r="EH477" s="368"/>
      <c r="EI477" s="368"/>
      <c r="EJ477" s="368"/>
      <c r="EK477" s="368"/>
      <c r="EL477" s="368"/>
      <c r="EM477" s="368"/>
      <c r="EN477" s="368"/>
      <c r="EO477" s="368"/>
      <c r="EP477" s="368"/>
      <c r="EQ477" s="368"/>
      <c r="ER477" s="368"/>
      <c r="ES477" s="368"/>
      <c r="ET477" s="368"/>
      <c r="EU477" s="368"/>
      <c r="EV477" s="368"/>
      <c r="EW477" s="368"/>
      <c r="EX477" s="368"/>
      <c r="EY477" s="368"/>
      <c r="EZ477" s="368"/>
      <c r="FA477" s="368"/>
      <c r="FB477" s="368"/>
      <c r="FC477" s="368"/>
      <c r="FD477" s="368"/>
      <c r="FE477" s="368"/>
      <c r="FF477" s="368"/>
      <c r="FG477" s="368"/>
      <c r="FH477" s="368"/>
      <c r="FI477" s="368"/>
      <c r="FJ477" s="368"/>
      <c r="FK477" s="368"/>
      <c r="FL477" s="368"/>
      <c r="FM477" s="368"/>
      <c r="FN477" s="368"/>
      <c r="FO477" s="368"/>
      <c r="FP477" s="368"/>
      <c r="FQ477" s="368"/>
      <c r="FR477" s="368"/>
      <c r="FS477" s="368"/>
      <c r="FT477" s="368"/>
      <c r="FU477" s="368"/>
      <c r="FV477" s="368"/>
      <c r="FW477" s="368"/>
      <c r="FX477" s="368"/>
      <c r="FY477" s="368"/>
      <c r="FZ477" s="368"/>
      <c r="GA477" s="368"/>
      <c r="GB477" s="368"/>
      <c r="GC477" s="368"/>
      <c r="GD477" s="368"/>
      <c r="GE477" s="368"/>
      <c r="GF477" s="368"/>
      <c r="GG477" s="368"/>
      <c r="GH477" s="368"/>
      <c r="GI477" s="368"/>
      <c r="GJ477" s="368"/>
      <c r="GK477" s="368"/>
      <c r="GL477" s="368"/>
      <c r="GM477" s="368"/>
      <c r="GN477" s="368"/>
      <c r="GO477" s="368"/>
      <c r="GP477" s="368"/>
      <c r="GQ477" s="368"/>
      <c r="GR477" s="368"/>
      <c r="GS477" s="368"/>
      <c r="GT477" s="368"/>
      <c r="GU477" s="368"/>
      <c r="GV477" s="368"/>
      <c r="GW477" s="368"/>
      <c r="GX477" s="368"/>
      <c r="GY477" s="368"/>
      <c r="GZ477" s="368"/>
      <c r="HA477" s="368"/>
      <c r="HB477" s="368"/>
      <c r="HC477" s="368"/>
      <c r="HD477" s="368"/>
      <c r="HE477" s="368"/>
      <c r="HF477" s="368"/>
      <c r="HG477" s="368"/>
      <c r="HH477" s="368"/>
      <c r="HI477" s="368"/>
      <c r="HJ477" s="368"/>
      <c r="HK477" s="368"/>
      <c r="HL477" s="368"/>
      <c r="HM477" s="368"/>
      <c r="HN477" s="368"/>
      <c r="HO477" s="368"/>
      <c r="HP477" s="368"/>
      <c r="HQ477" s="368"/>
      <c r="HR477" s="368"/>
      <c r="HS477" s="368"/>
      <c r="HT477" s="368"/>
      <c r="HU477" s="368"/>
      <c r="HV477" s="368"/>
      <c r="HW477" s="368"/>
      <c r="HX477" s="368"/>
      <c r="HY477" s="368"/>
      <c r="HZ477" s="368"/>
      <c r="IA477" s="368"/>
      <c r="IB477" s="368"/>
      <c r="IC477" s="368"/>
      <c r="ID477" s="368"/>
      <c r="IE477" s="368"/>
      <c r="IF477" s="368"/>
      <c r="IG477" s="368"/>
      <c r="IH477" s="368"/>
      <c r="II477" s="368"/>
      <c r="IJ477" s="368"/>
      <c r="IK477" s="368"/>
      <c r="IL477" s="368"/>
      <c r="IM477" s="368"/>
      <c r="IN477" s="368"/>
      <c r="IO477" s="368"/>
      <c r="IP477" s="368"/>
      <c r="IQ477" s="368"/>
      <c r="IR477" s="368"/>
      <c r="IS477" s="368"/>
      <c r="IT477" s="368"/>
      <c r="IU477" s="368"/>
      <c r="IV477" s="368"/>
      <c r="IW477" s="368"/>
      <c r="IX477" s="368"/>
      <c r="IY477" s="368"/>
      <c r="IZ477" s="368"/>
      <c r="JA477" s="368"/>
      <c r="JB477" s="368"/>
      <c r="JC477" s="368"/>
      <c r="JD477" s="368"/>
      <c r="JE477" s="368"/>
      <c r="JF477" s="368"/>
      <c r="JG477" s="368"/>
      <c r="JH477" s="368"/>
      <c r="JI477" s="368"/>
      <c r="JJ477" s="368"/>
      <c r="JK477" s="368"/>
      <c r="JL477" s="368"/>
      <c r="JM477" s="368"/>
      <c r="JN477" s="368"/>
      <c r="JO477" s="368"/>
      <c r="JP477" s="368"/>
      <c r="JQ477" s="368"/>
      <c r="JR477" s="368"/>
      <c r="JS477" s="368"/>
      <c r="JT477" s="368"/>
      <c r="JU477" s="368"/>
      <c r="JV477" s="368"/>
      <c r="JW477" s="368"/>
      <c r="JX477" s="368"/>
      <c r="JY477" s="368"/>
      <c r="JZ477" s="368"/>
      <c r="KA477" s="368"/>
      <c r="KB477" s="368"/>
      <c r="KC477" s="368"/>
      <c r="KD477" s="368"/>
      <c r="KE477" s="368"/>
      <c r="KF477" s="368"/>
      <c r="KG477" s="368"/>
      <c r="KH477" s="368"/>
      <c r="KI477" s="368"/>
      <c r="KJ477" s="368"/>
      <c r="KK477" s="368"/>
      <c r="KL477" s="368"/>
      <c r="KM477" s="368"/>
      <c r="KN477" s="368"/>
      <c r="KO477" s="368"/>
      <c r="KP477" s="368"/>
      <c r="KQ477" s="368"/>
      <c r="KR477" s="368"/>
      <c r="KS477" s="368"/>
      <c r="KT477" s="368"/>
      <c r="KU477" s="368"/>
      <c r="KV477" s="368"/>
      <c r="KW477" s="368"/>
      <c r="KX477" s="368"/>
      <c r="LH477" s="368"/>
      <c r="LI477" s="368"/>
      <c r="LJ477" s="368"/>
      <c r="LK477" s="368"/>
      <c r="LL477" s="368"/>
      <c r="LM477" s="368"/>
      <c r="LN477" s="368"/>
      <c r="LO477" s="368"/>
      <c r="LP477" s="368"/>
      <c r="LQ477" s="368"/>
      <c r="LR477" s="368"/>
      <c r="LS477" s="368"/>
      <c r="LT477" s="368"/>
      <c r="LU477" s="368"/>
      <c r="LV477" s="368"/>
      <c r="LW477" s="368"/>
      <c r="LX477" s="368"/>
      <c r="LY477" s="368"/>
      <c r="LZ477" s="368"/>
      <c r="MA477" s="368"/>
      <c r="MB477" s="368"/>
      <c r="MC477" s="368"/>
      <c r="MD477" s="368"/>
      <c r="ME477" s="368"/>
      <c r="MF477" s="368"/>
      <c r="MG477" s="368"/>
      <c r="MH477" s="368"/>
      <c r="MI477" s="368"/>
      <c r="MJ477" s="368"/>
      <c r="MK477" s="368"/>
      <c r="ML477" s="368"/>
      <c r="MM477" s="368"/>
      <c r="MN477" s="368"/>
      <c r="MO477" s="368"/>
      <c r="MP477" s="368"/>
      <c r="MQ477" s="368"/>
      <c r="MR477" s="368"/>
      <c r="MS477" s="368"/>
      <c r="MT477" s="368"/>
      <c r="MU477" s="368"/>
      <c r="MV477" s="368"/>
      <c r="MW477" s="368"/>
      <c r="MX477" s="368"/>
      <c r="MY477" s="368"/>
      <c r="MZ477" s="368"/>
      <c r="NA477" s="368"/>
      <c r="NB477" s="368"/>
      <c r="NC477" s="368"/>
      <c r="ND477" s="368"/>
      <c r="NE477" s="368"/>
      <c r="NF477" s="368"/>
      <c r="NG477" s="368"/>
      <c r="NH477" s="368"/>
      <c r="NI477" s="368"/>
      <c r="NJ477" s="368"/>
      <c r="NK477" s="368"/>
      <c r="NL477" s="368"/>
      <c r="NM477" s="368"/>
      <c r="NN477" s="368"/>
      <c r="NO477" s="368"/>
      <c r="NP477" s="368"/>
      <c r="NQ477" s="368"/>
      <c r="NR477" s="368"/>
      <c r="NS477" s="368"/>
      <c r="NT477" s="368"/>
      <c r="NU477" s="368"/>
      <c r="NV477" s="368"/>
      <c r="NW477" s="368"/>
      <c r="NX477" s="368"/>
      <c r="NY477" s="368"/>
      <c r="NZ477" s="368"/>
      <c r="OA477" s="368"/>
      <c r="OB477" s="368"/>
      <c r="OC477" s="368"/>
      <c r="OD477" s="368"/>
      <c r="OE477" s="368"/>
      <c r="OF477" s="368"/>
      <c r="OG477" s="368"/>
      <c r="OH477" s="368"/>
      <c r="OI477" s="368"/>
      <c r="OJ477" s="368"/>
      <c r="OK477" s="368"/>
      <c r="OL477" s="368"/>
      <c r="OM477" s="368"/>
      <c r="ON477" s="368"/>
      <c r="OO477" s="368"/>
      <c r="OP477" s="368"/>
      <c r="OQ477" s="368"/>
      <c r="OR477" s="368"/>
      <c r="OS477" s="368"/>
      <c r="OT477" s="368"/>
      <c r="OU477" s="368"/>
      <c r="OV477" s="368"/>
      <c r="OW477" s="368"/>
      <c r="OX477" s="368"/>
      <c r="OY477" s="368"/>
      <c r="OZ477" s="368"/>
      <c r="PA477" s="368"/>
      <c r="PB477" s="368"/>
      <c r="PC477" s="368"/>
      <c r="PD477" s="368"/>
      <c r="PE477" s="368"/>
      <c r="PF477" s="368"/>
      <c r="PG477" s="368"/>
      <c r="PH477" s="368"/>
      <c r="PI477" s="368"/>
      <c r="PJ477" s="368"/>
      <c r="PK477" s="368"/>
      <c r="PL477" s="368"/>
      <c r="PM477" s="368"/>
      <c r="PN477" s="368"/>
      <c r="PO477" s="368"/>
      <c r="PP477" s="368"/>
      <c r="PQ477" s="368"/>
      <c r="PR477" s="368"/>
      <c r="PS477" s="368"/>
      <c r="PT477" s="368"/>
      <c r="PU477" s="368"/>
      <c r="PV477" s="368"/>
      <c r="PW477" s="368"/>
      <c r="PX477" s="368"/>
      <c r="PY477" s="368"/>
      <c r="PZ477" s="368"/>
      <c r="QA477" s="368"/>
      <c r="QB477" s="368"/>
      <c r="QC477" s="368"/>
      <c r="QD477" s="368"/>
      <c r="QE477" s="368"/>
      <c r="QF477" s="368"/>
      <c r="QG477" s="368"/>
      <c r="QH477" s="368"/>
      <c r="QI477" s="368"/>
      <c r="QJ477" s="368"/>
      <c r="QK477" s="368"/>
      <c r="QL477" s="368"/>
      <c r="QM477" s="368"/>
      <c r="QN477" s="368"/>
      <c r="QO477" s="368"/>
      <c r="QP477" s="368"/>
      <c r="QQ477" s="368"/>
      <c r="QR477" s="368"/>
      <c r="QS477" s="368"/>
      <c r="QT477" s="368"/>
      <c r="QU477" s="368"/>
      <c r="QV477" s="368"/>
      <c r="QW477" s="368"/>
      <c r="QX477" s="368"/>
      <c r="QY477" s="368"/>
      <c r="QZ477" s="368"/>
      <c r="RA477" s="368"/>
      <c r="RB477" s="368"/>
      <c r="RC477" s="368"/>
      <c r="RD477" s="368"/>
      <c r="RE477" s="368"/>
      <c r="RF477" s="368"/>
      <c r="RG477" s="368"/>
      <c r="RH477" s="368"/>
      <c r="RI477" s="368"/>
      <c r="RJ477" s="368"/>
      <c r="RK477" s="368"/>
      <c r="RL477" s="368"/>
      <c r="RM477" s="368"/>
      <c r="RN477" s="368"/>
      <c r="RO477" s="368"/>
      <c r="RP477" s="368"/>
      <c r="RQ477" s="368"/>
      <c r="RR477" s="368"/>
      <c r="RS477" s="368"/>
      <c r="RT477" s="368"/>
      <c r="RU477" s="368"/>
      <c r="RV477" s="368"/>
      <c r="RW477" s="368"/>
      <c r="RX477" s="368"/>
      <c r="RY477" s="368"/>
      <c r="RZ477" s="368"/>
      <c r="SA477" s="368"/>
      <c r="SB477" s="368"/>
      <c r="SC477" s="368"/>
      <c r="SD477" s="368"/>
      <c r="SE477" s="368"/>
      <c r="SF477" s="368"/>
      <c r="SG477" s="368"/>
    </row>
    <row r="478" spans="1:501">
      <c r="A478" s="368"/>
      <c r="B478" s="368"/>
      <c r="C478" s="368"/>
      <c r="D478" s="368"/>
      <c r="E478" s="368"/>
      <c r="F478" s="368"/>
      <c r="G478" s="368"/>
      <c r="H478" s="368"/>
      <c r="I478" s="368"/>
      <c r="J478" s="368"/>
      <c r="K478" s="368"/>
      <c r="L478" s="368"/>
      <c r="M478" s="368"/>
      <c r="N478" s="368"/>
      <c r="O478" s="385"/>
      <c r="P478" s="368"/>
      <c r="Q478" s="368"/>
      <c r="R478" s="368"/>
      <c r="S478" s="368"/>
      <c r="T478" s="368"/>
      <c r="U478" s="368"/>
      <c r="V478" s="368"/>
      <c r="W478" s="368"/>
      <c r="X478" s="368"/>
      <c r="Y478" s="368"/>
      <c r="Z478" s="368"/>
      <c r="AA478" s="368"/>
      <c r="AB478" s="368"/>
      <c r="AC478" s="368"/>
      <c r="AD478" s="368"/>
      <c r="AE478" s="368"/>
      <c r="AF478" s="368"/>
      <c r="AG478" s="368"/>
      <c r="AH478" s="98" t="s">
        <v>397</v>
      </c>
      <c r="AI478" s="98" t="s">
        <v>397</v>
      </c>
      <c r="AJ478" s="98" t="s">
        <v>397</v>
      </c>
      <c r="AK478" s="98" t="s">
        <v>397</v>
      </c>
      <c r="AL478" s="98" t="s">
        <v>397</v>
      </c>
      <c r="AM478" s="98" t="s">
        <v>397</v>
      </c>
      <c r="AN478" s="98" t="s">
        <v>397</v>
      </c>
      <c r="AO478" s="98" t="s">
        <v>397</v>
      </c>
      <c r="AP478" s="98" t="s">
        <v>397</v>
      </c>
      <c r="AQ478" s="98" t="s">
        <v>397</v>
      </c>
      <c r="AR478" s="98" t="s">
        <v>397</v>
      </c>
      <c r="AS478" s="98" t="s">
        <v>397</v>
      </c>
      <c r="AT478" s="98" t="s">
        <v>397</v>
      </c>
      <c r="AU478" s="98" t="s">
        <v>397</v>
      </c>
      <c r="AV478" s="98" t="s">
        <v>397</v>
      </c>
      <c r="AW478" s="98" t="s">
        <v>397</v>
      </c>
      <c r="AX478" s="98" t="s">
        <v>397</v>
      </c>
      <c r="AY478" s="98" t="s">
        <v>397</v>
      </c>
      <c r="AZ478" s="98" t="s">
        <v>397</v>
      </c>
      <c r="BA478" s="98" t="s">
        <v>397</v>
      </c>
      <c r="BB478" s="98" t="s">
        <v>397</v>
      </c>
      <c r="BC478" s="98" t="s">
        <v>397</v>
      </c>
      <c r="BD478" s="98" t="s">
        <v>397</v>
      </c>
      <c r="BE478" s="98" t="s">
        <v>397</v>
      </c>
      <c r="BF478" s="98" t="s">
        <v>397</v>
      </c>
      <c r="BG478" s="98" t="s">
        <v>397</v>
      </c>
      <c r="BH478" s="98" t="s">
        <v>397</v>
      </c>
      <c r="BI478" s="98" t="s">
        <v>397</v>
      </c>
      <c r="BJ478" s="98" t="s">
        <v>397</v>
      </c>
      <c r="BK478" s="98" t="s">
        <v>397</v>
      </c>
      <c r="BL478" s="98" t="s">
        <v>397</v>
      </c>
      <c r="BM478" s="98" t="s">
        <v>397</v>
      </c>
      <c r="BN478" s="98" t="s">
        <v>397</v>
      </c>
      <c r="BO478" s="98" t="s">
        <v>397</v>
      </c>
      <c r="BP478" s="98" t="s">
        <v>397</v>
      </c>
      <c r="BQ478" s="98" t="s">
        <v>397</v>
      </c>
      <c r="BR478" s="98" t="s">
        <v>397</v>
      </c>
      <c r="BS478" s="98" t="s">
        <v>397</v>
      </c>
      <c r="BT478" s="98" t="s">
        <v>397</v>
      </c>
      <c r="BU478" s="98" t="s">
        <v>397</v>
      </c>
      <c r="BV478" s="98" t="s">
        <v>397</v>
      </c>
      <c r="BW478" s="98" t="s">
        <v>397</v>
      </c>
      <c r="BX478" s="98" t="s">
        <v>397</v>
      </c>
      <c r="BY478" s="98" t="s">
        <v>397</v>
      </c>
      <c r="BZ478" s="98" t="s">
        <v>397</v>
      </c>
      <c r="CA478" s="98"/>
      <c r="CB478" s="98"/>
      <c r="CC478" s="98"/>
      <c r="CD478" s="98"/>
      <c r="CE478" s="98"/>
      <c r="CF478" s="98"/>
      <c r="CG478" s="98"/>
      <c r="CH478" s="98"/>
      <c r="CI478" s="98"/>
      <c r="CJ478" s="98"/>
      <c r="CK478" s="98"/>
      <c r="CL478" s="98"/>
      <c r="CM478" s="98"/>
      <c r="CN478" s="98"/>
      <c r="CO478" s="98"/>
      <c r="CP478" s="98"/>
      <c r="CQ478" s="98"/>
      <c r="CR478" s="98"/>
      <c r="CS478" s="98"/>
      <c r="CT478" s="98"/>
      <c r="CU478" s="98"/>
      <c r="CV478" s="98"/>
      <c r="CW478" s="98"/>
      <c r="CX478" s="98"/>
      <c r="CY478" s="98"/>
      <c r="CZ478" s="98"/>
      <c r="DA478" s="98"/>
      <c r="DB478" s="98"/>
      <c r="DV478" s="368"/>
      <c r="DW478" s="368"/>
      <c r="DX478" s="368"/>
      <c r="DY478" s="368"/>
      <c r="DZ478" s="368"/>
      <c r="EA478" s="368"/>
      <c r="EB478" s="368"/>
      <c r="EC478" s="368"/>
      <c r="ED478" s="368"/>
      <c r="EE478" s="368"/>
      <c r="EF478" s="368"/>
      <c r="EG478" s="368"/>
      <c r="EH478" s="368"/>
      <c r="EI478" s="368"/>
      <c r="EJ478" s="368"/>
      <c r="EK478" s="368"/>
      <c r="EL478" s="368"/>
      <c r="EM478" s="368"/>
      <c r="EN478" s="368"/>
      <c r="EO478" s="368"/>
      <c r="EP478" s="368"/>
      <c r="EQ478" s="368"/>
      <c r="ER478" s="368"/>
      <c r="ES478" s="368"/>
      <c r="ET478" s="368"/>
      <c r="EU478" s="368"/>
      <c r="EV478" s="368"/>
      <c r="EW478" s="368"/>
      <c r="EX478" s="368"/>
      <c r="EY478" s="368"/>
      <c r="EZ478" s="368"/>
      <c r="FA478" s="368"/>
      <c r="FB478" s="368"/>
      <c r="FC478" s="368"/>
      <c r="FD478" s="368"/>
      <c r="FE478" s="368"/>
      <c r="FF478" s="368"/>
      <c r="FG478" s="368"/>
      <c r="FH478" s="368"/>
      <c r="FI478" s="368"/>
      <c r="FJ478" s="368"/>
      <c r="FK478" s="368"/>
      <c r="FL478" s="368"/>
      <c r="FM478" s="368"/>
      <c r="FN478" s="368"/>
      <c r="FO478" s="368"/>
      <c r="FP478" s="368"/>
      <c r="FQ478" s="368"/>
      <c r="FR478" s="368"/>
      <c r="FS478" s="368"/>
      <c r="FT478" s="368"/>
      <c r="FU478" s="368"/>
      <c r="FV478" s="368"/>
      <c r="FW478" s="368"/>
      <c r="FX478" s="368"/>
      <c r="FY478" s="368"/>
      <c r="FZ478" s="368"/>
      <c r="GA478" s="368"/>
      <c r="GB478" s="368"/>
      <c r="GC478" s="368"/>
      <c r="GD478" s="368"/>
      <c r="GE478" s="368"/>
      <c r="GF478" s="368"/>
      <c r="GG478" s="368"/>
      <c r="GH478" s="368"/>
      <c r="GI478" s="368"/>
      <c r="GJ478" s="368"/>
      <c r="GK478" s="368"/>
      <c r="GL478" s="368"/>
      <c r="GM478" s="368"/>
      <c r="GN478" s="368"/>
      <c r="GO478" s="368"/>
      <c r="GP478" s="368"/>
      <c r="GQ478" s="368"/>
      <c r="GR478" s="368"/>
      <c r="GS478" s="368"/>
      <c r="GT478" s="368"/>
      <c r="GU478" s="368"/>
      <c r="GV478" s="368"/>
      <c r="GW478" s="368"/>
      <c r="GX478" s="368"/>
      <c r="GY478" s="368"/>
      <c r="GZ478" s="368"/>
      <c r="HA478" s="368"/>
      <c r="HB478" s="368"/>
      <c r="HC478" s="368"/>
      <c r="HD478" s="368"/>
      <c r="HE478" s="368"/>
      <c r="HF478" s="368"/>
      <c r="HG478" s="368"/>
      <c r="HH478" s="368"/>
      <c r="HI478" s="368"/>
      <c r="HJ478" s="368"/>
      <c r="HK478" s="368"/>
      <c r="HL478" s="368"/>
      <c r="HM478" s="368"/>
      <c r="HN478" s="368"/>
      <c r="HO478" s="368"/>
      <c r="HP478" s="368"/>
      <c r="HQ478" s="368"/>
      <c r="HR478" s="368"/>
      <c r="HS478" s="368"/>
      <c r="HT478" s="368"/>
      <c r="HU478" s="368"/>
      <c r="HV478" s="368"/>
      <c r="HW478" s="368"/>
      <c r="HX478" s="368"/>
      <c r="HY478" s="368"/>
      <c r="HZ478" s="368"/>
      <c r="IA478" s="368"/>
      <c r="IB478" s="368"/>
      <c r="IC478" s="368"/>
      <c r="ID478" s="368"/>
      <c r="IE478" s="368"/>
      <c r="IF478" s="368"/>
      <c r="IG478" s="368"/>
      <c r="IH478" s="368"/>
      <c r="II478" s="368"/>
      <c r="IJ478" s="368"/>
      <c r="IK478" s="368"/>
      <c r="IL478" s="368"/>
      <c r="IM478" s="368"/>
      <c r="IN478" s="368"/>
      <c r="IO478" s="368"/>
      <c r="IP478" s="368"/>
      <c r="IQ478" s="368"/>
      <c r="IR478" s="368"/>
      <c r="IS478" s="368"/>
      <c r="IT478" s="368"/>
      <c r="IU478" s="368"/>
      <c r="IV478" s="368"/>
      <c r="IW478" s="368"/>
      <c r="IX478" s="368"/>
      <c r="IY478" s="368"/>
      <c r="IZ478" s="368"/>
      <c r="JA478" s="368"/>
      <c r="JB478" s="368"/>
      <c r="JC478" s="368"/>
      <c r="JD478" s="368"/>
      <c r="JE478" s="368"/>
      <c r="JF478" s="368"/>
      <c r="JG478" s="368"/>
      <c r="JH478" s="368"/>
      <c r="JI478" s="368"/>
      <c r="JJ478" s="368"/>
      <c r="JK478" s="368"/>
      <c r="JL478" s="368"/>
      <c r="JM478" s="368"/>
      <c r="JN478" s="368"/>
      <c r="JO478" s="368"/>
      <c r="JP478" s="368"/>
      <c r="JQ478" s="368"/>
      <c r="JR478" s="368"/>
      <c r="JS478" s="368"/>
      <c r="JT478" s="368"/>
      <c r="JU478" s="368"/>
      <c r="JV478" s="368"/>
      <c r="JW478" s="368"/>
      <c r="JX478" s="368"/>
      <c r="JY478" s="368"/>
      <c r="JZ478" s="368"/>
      <c r="KA478" s="368"/>
      <c r="KB478" s="368"/>
      <c r="KC478" s="368"/>
      <c r="KD478" s="368"/>
      <c r="KE478" s="368"/>
      <c r="KF478" s="368"/>
      <c r="KG478" s="368"/>
      <c r="KH478" s="368"/>
      <c r="KI478" s="368"/>
      <c r="KJ478" s="368"/>
      <c r="KK478" s="368"/>
      <c r="KL478" s="368"/>
      <c r="KM478" s="368"/>
      <c r="KN478" s="368"/>
      <c r="KO478" s="368"/>
      <c r="KP478" s="368"/>
      <c r="KQ478" s="368"/>
      <c r="KR478" s="368"/>
      <c r="KS478" s="368"/>
      <c r="KT478" s="368"/>
      <c r="KU478" s="368"/>
      <c r="KV478" s="368"/>
      <c r="KW478" s="368"/>
      <c r="KX478" s="368"/>
      <c r="LH478" s="368"/>
      <c r="LI478" s="368"/>
      <c r="LJ478" s="368"/>
      <c r="LK478" s="368"/>
      <c r="LL478" s="368"/>
      <c r="LM478" s="368"/>
      <c r="LN478" s="368"/>
      <c r="LO478" s="368"/>
      <c r="LP478" s="368"/>
      <c r="LQ478" s="368"/>
      <c r="LR478" s="368"/>
      <c r="LS478" s="368"/>
      <c r="LT478" s="368"/>
      <c r="LU478" s="368"/>
      <c r="LV478" s="368"/>
      <c r="LW478" s="368"/>
      <c r="LX478" s="368"/>
      <c r="LY478" s="368"/>
      <c r="LZ478" s="368"/>
      <c r="MA478" s="368"/>
      <c r="MB478" s="368"/>
      <c r="MC478" s="368"/>
      <c r="MD478" s="368"/>
      <c r="ME478" s="368"/>
      <c r="MF478" s="368"/>
      <c r="MG478" s="368"/>
      <c r="MH478" s="368"/>
      <c r="MI478" s="368"/>
      <c r="MJ478" s="368"/>
      <c r="MK478" s="368"/>
      <c r="ML478" s="368"/>
      <c r="MM478" s="368"/>
      <c r="MN478" s="368"/>
      <c r="MO478" s="368"/>
      <c r="MP478" s="368"/>
      <c r="MQ478" s="368"/>
      <c r="MR478" s="368"/>
      <c r="MS478" s="368"/>
      <c r="MT478" s="368"/>
      <c r="MU478" s="368"/>
      <c r="MV478" s="368"/>
      <c r="MW478" s="368"/>
      <c r="MX478" s="368"/>
      <c r="MY478" s="368"/>
      <c r="MZ478" s="368"/>
      <c r="NA478" s="368"/>
      <c r="NB478" s="368"/>
      <c r="NC478" s="368"/>
      <c r="ND478" s="368"/>
      <c r="NE478" s="368"/>
      <c r="NF478" s="368"/>
      <c r="NG478" s="368"/>
      <c r="NH478" s="368"/>
      <c r="NI478" s="368"/>
      <c r="NJ478" s="368"/>
      <c r="NK478" s="368"/>
      <c r="NL478" s="368"/>
      <c r="NM478" s="368"/>
      <c r="NN478" s="368"/>
      <c r="NO478" s="368"/>
      <c r="NP478" s="368"/>
      <c r="NQ478" s="368"/>
      <c r="NR478" s="368"/>
      <c r="NS478" s="368"/>
      <c r="NT478" s="368"/>
      <c r="NU478" s="368"/>
      <c r="NV478" s="368"/>
      <c r="NW478" s="368"/>
      <c r="NX478" s="368"/>
      <c r="NY478" s="368"/>
      <c r="NZ478" s="368"/>
      <c r="OA478" s="368"/>
      <c r="OB478" s="368"/>
      <c r="OC478" s="368"/>
      <c r="OD478" s="368"/>
      <c r="OE478" s="368"/>
      <c r="OF478" s="368"/>
      <c r="OG478" s="368"/>
      <c r="OH478" s="368"/>
      <c r="OI478" s="368"/>
      <c r="OJ478" s="368"/>
      <c r="OK478" s="368"/>
      <c r="OL478" s="368"/>
      <c r="OM478" s="368"/>
      <c r="ON478" s="368"/>
      <c r="OO478" s="368"/>
      <c r="OP478" s="368"/>
      <c r="OQ478" s="368"/>
      <c r="OR478" s="368"/>
      <c r="OS478" s="368"/>
      <c r="OT478" s="368"/>
      <c r="OU478" s="368"/>
      <c r="OV478" s="368"/>
      <c r="OW478" s="368"/>
      <c r="OX478" s="368"/>
      <c r="OY478" s="368"/>
      <c r="OZ478" s="368"/>
      <c r="PA478" s="368"/>
      <c r="PB478" s="368"/>
      <c r="PC478" s="368"/>
      <c r="PD478" s="368"/>
      <c r="PE478" s="368"/>
      <c r="PF478" s="368"/>
      <c r="PG478" s="368"/>
      <c r="PH478" s="368"/>
      <c r="PI478" s="368"/>
      <c r="PJ478" s="368"/>
      <c r="PK478" s="368"/>
      <c r="PL478" s="368"/>
      <c r="PM478" s="368"/>
      <c r="PN478" s="368"/>
      <c r="PO478" s="368"/>
      <c r="PP478" s="368"/>
      <c r="PQ478" s="368"/>
      <c r="PR478" s="368"/>
      <c r="PS478" s="368"/>
      <c r="PT478" s="368"/>
      <c r="PU478" s="368"/>
      <c r="PV478" s="368"/>
      <c r="PW478" s="368"/>
      <c r="PX478" s="368"/>
      <c r="PY478" s="368"/>
      <c r="PZ478" s="368"/>
      <c r="QA478" s="368"/>
      <c r="QB478" s="368"/>
      <c r="QC478" s="368"/>
      <c r="QD478" s="368"/>
      <c r="QE478" s="368"/>
      <c r="QF478" s="368"/>
      <c r="QG478" s="368"/>
      <c r="QH478" s="368"/>
      <c r="QI478" s="368"/>
      <c r="QJ478" s="368"/>
      <c r="QK478" s="368"/>
      <c r="QL478" s="368"/>
      <c r="QM478" s="368"/>
      <c r="QN478" s="368"/>
      <c r="QO478" s="368"/>
      <c r="QP478" s="368"/>
      <c r="QQ478" s="368"/>
      <c r="QR478" s="368"/>
      <c r="QS478" s="368"/>
      <c r="QT478" s="368"/>
      <c r="QU478" s="368"/>
      <c r="QV478" s="368"/>
      <c r="QW478" s="368"/>
      <c r="QX478" s="368"/>
      <c r="QY478" s="368"/>
      <c r="QZ478" s="368"/>
      <c r="RA478" s="368"/>
      <c r="RB478" s="368"/>
      <c r="RC478" s="368"/>
      <c r="RD478" s="368"/>
      <c r="RE478" s="368"/>
      <c r="RF478" s="368"/>
      <c r="RG478" s="368"/>
      <c r="RH478" s="368"/>
      <c r="RI478" s="368"/>
      <c r="RJ478" s="368"/>
      <c r="RK478" s="368"/>
      <c r="RL478" s="368"/>
      <c r="RM478" s="368"/>
      <c r="RN478" s="368"/>
      <c r="RO478" s="368"/>
      <c r="RP478" s="368"/>
      <c r="RQ478" s="368"/>
      <c r="RR478" s="368"/>
      <c r="RS478" s="368"/>
      <c r="RT478" s="368"/>
      <c r="RU478" s="368"/>
      <c r="RV478" s="368"/>
      <c r="RW478" s="368"/>
      <c r="RX478" s="368"/>
      <c r="RY478" s="368"/>
      <c r="RZ478" s="368"/>
      <c r="SA478" s="368"/>
      <c r="SB478" s="368"/>
      <c r="SC478" s="368"/>
      <c r="SD478" s="368"/>
      <c r="SE478" s="368"/>
      <c r="SF478" s="368"/>
      <c r="SG478" s="368"/>
    </row>
    <row r="479" spans="1:501">
      <c r="A479" s="368"/>
      <c r="B479" s="368"/>
      <c r="C479" s="368"/>
      <c r="D479" s="368"/>
      <c r="E479" s="368"/>
      <c r="F479" s="368"/>
      <c r="G479" s="368"/>
      <c r="H479" s="368"/>
      <c r="I479" s="368"/>
      <c r="J479" s="368"/>
      <c r="K479" s="368"/>
      <c r="L479" s="368"/>
      <c r="M479" s="368"/>
      <c r="N479" s="368"/>
      <c r="O479" s="385"/>
      <c r="P479" s="368"/>
      <c r="Q479" s="368"/>
      <c r="R479" s="368"/>
      <c r="S479" s="368"/>
      <c r="T479" s="368"/>
      <c r="U479" s="368"/>
      <c r="V479" s="368"/>
      <c r="W479" s="368"/>
      <c r="X479" s="368"/>
      <c r="Y479" s="368"/>
      <c r="Z479" s="368"/>
      <c r="AA479" s="368"/>
      <c r="AB479" s="368"/>
      <c r="AC479" s="368"/>
      <c r="AD479" s="368"/>
      <c r="AE479" s="368"/>
      <c r="AF479" s="368"/>
      <c r="AG479" s="368"/>
      <c r="AH479" s="98" t="s">
        <v>397</v>
      </c>
      <c r="AI479" s="98" t="s">
        <v>397</v>
      </c>
      <c r="AJ479" s="98" t="s">
        <v>397</v>
      </c>
      <c r="AK479" s="98" t="s">
        <v>397</v>
      </c>
      <c r="AL479" s="98" t="s">
        <v>397</v>
      </c>
      <c r="AM479" s="98" t="s">
        <v>397</v>
      </c>
      <c r="AN479" s="98" t="s">
        <v>397</v>
      </c>
      <c r="AO479" s="98" t="s">
        <v>397</v>
      </c>
      <c r="AP479" s="98" t="s">
        <v>397</v>
      </c>
      <c r="AQ479" s="98" t="s">
        <v>397</v>
      </c>
      <c r="AR479" s="98" t="s">
        <v>397</v>
      </c>
      <c r="AS479" s="98" t="s">
        <v>397</v>
      </c>
      <c r="AT479" s="98" t="s">
        <v>397</v>
      </c>
      <c r="AU479" s="98" t="s">
        <v>397</v>
      </c>
      <c r="AV479" s="98" t="s">
        <v>397</v>
      </c>
      <c r="AW479" s="98" t="s">
        <v>397</v>
      </c>
      <c r="AX479" s="98" t="s">
        <v>397</v>
      </c>
      <c r="AY479" s="98" t="s">
        <v>397</v>
      </c>
      <c r="AZ479" s="98" t="s">
        <v>397</v>
      </c>
      <c r="BA479" s="98" t="s">
        <v>397</v>
      </c>
      <c r="BB479" s="98" t="s">
        <v>397</v>
      </c>
      <c r="BC479" s="98" t="s">
        <v>397</v>
      </c>
      <c r="BD479" s="98" t="s">
        <v>397</v>
      </c>
      <c r="BE479" s="98" t="s">
        <v>397</v>
      </c>
      <c r="BF479" s="98" t="s">
        <v>397</v>
      </c>
      <c r="BG479" s="98" t="s">
        <v>397</v>
      </c>
      <c r="BH479" s="98" t="s">
        <v>397</v>
      </c>
      <c r="BI479" s="98" t="s">
        <v>397</v>
      </c>
      <c r="BJ479" s="98" t="s">
        <v>397</v>
      </c>
      <c r="BK479" s="98" t="s">
        <v>397</v>
      </c>
      <c r="BL479" s="98" t="s">
        <v>397</v>
      </c>
      <c r="BM479" s="98" t="s">
        <v>397</v>
      </c>
      <c r="BN479" s="98" t="s">
        <v>397</v>
      </c>
      <c r="BO479" s="98" t="s">
        <v>397</v>
      </c>
      <c r="BP479" s="98" t="s">
        <v>397</v>
      </c>
      <c r="BQ479" s="98" t="s">
        <v>397</v>
      </c>
      <c r="BR479" s="98" t="s">
        <v>397</v>
      </c>
      <c r="BS479" s="98" t="s">
        <v>397</v>
      </c>
      <c r="BT479" s="98" t="s">
        <v>397</v>
      </c>
      <c r="BU479" s="98" t="s">
        <v>397</v>
      </c>
      <c r="BV479" s="98" t="s">
        <v>397</v>
      </c>
      <c r="BW479" s="98" t="s">
        <v>397</v>
      </c>
      <c r="BX479" s="98" t="s">
        <v>397</v>
      </c>
      <c r="BY479" s="98" t="s">
        <v>397</v>
      </c>
      <c r="BZ479" s="98" t="s">
        <v>397</v>
      </c>
      <c r="CA479" s="98"/>
      <c r="CB479" s="98"/>
      <c r="CC479" s="98"/>
      <c r="CD479" s="98"/>
      <c r="CE479" s="98"/>
      <c r="CF479" s="98"/>
      <c r="CG479" s="98"/>
      <c r="CH479" s="98"/>
      <c r="CI479" s="98"/>
      <c r="CJ479" s="98"/>
      <c r="CK479" s="98"/>
      <c r="CL479" s="98"/>
      <c r="CM479" s="98"/>
      <c r="CN479" s="98"/>
      <c r="CO479" s="98"/>
      <c r="CP479" s="98"/>
      <c r="CQ479" s="98"/>
      <c r="CR479" s="98"/>
      <c r="CS479" s="98"/>
      <c r="CT479" s="98"/>
      <c r="CU479" s="98"/>
      <c r="CV479" s="98"/>
      <c r="CW479" s="98"/>
      <c r="CX479" s="98"/>
      <c r="CY479" s="98"/>
      <c r="CZ479" s="98"/>
      <c r="DA479" s="98"/>
      <c r="DB479" s="98"/>
      <c r="DV479" s="368"/>
      <c r="DW479" s="368"/>
      <c r="DX479" s="368"/>
      <c r="DY479" s="368"/>
      <c r="DZ479" s="368"/>
      <c r="EA479" s="368"/>
      <c r="EB479" s="368"/>
      <c r="EC479" s="368"/>
      <c r="ED479" s="368"/>
      <c r="EE479" s="368"/>
      <c r="EF479" s="368"/>
      <c r="EG479" s="368"/>
      <c r="EH479" s="368"/>
      <c r="EI479" s="368"/>
      <c r="EJ479" s="368"/>
      <c r="EK479" s="368"/>
      <c r="EL479" s="368"/>
      <c r="EM479" s="368"/>
      <c r="EN479" s="368"/>
      <c r="EO479" s="368"/>
      <c r="EP479" s="368"/>
      <c r="EQ479" s="368"/>
      <c r="ER479" s="368"/>
      <c r="ES479" s="368"/>
      <c r="ET479" s="368"/>
      <c r="EU479" s="368"/>
      <c r="EV479" s="368"/>
      <c r="EW479" s="368"/>
      <c r="EX479" s="368"/>
      <c r="EY479" s="368"/>
      <c r="EZ479" s="368"/>
      <c r="FA479" s="368"/>
      <c r="FB479" s="368"/>
      <c r="FC479" s="368"/>
      <c r="FD479" s="368"/>
      <c r="FE479" s="368"/>
      <c r="FF479" s="368"/>
      <c r="FG479" s="368"/>
      <c r="FH479" s="368"/>
      <c r="FI479" s="368"/>
      <c r="FJ479" s="368"/>
      <c r="FK479" s="368"/>
      <c r="FL479" s="368"/>
      <c r="FM479" s="368"/>
      <c r="FN479" s="368"/>
      <c r="FO479" s="368"/>
      <c r="FP479" s="368"/>
      <c r="FQ479" s="368"/>
      <c r="FR479" s="368"/>
      <c r="FS479" s="368"/>
      <c r="FT479" s="368"/>
      <c r="FU479" s="368"/>
      <c r="FV479" s="368"/>
      <c r="FW479" s="368"/>
      <c r="FX479" s="368"/>
      <c r="FY479" s="368"/>
      <c r="FZ479" s="368"/>
      <c r="GA479" s="368"/>
      <c r="GB479" s="368"/>
      <c r="GC479" s="368"/>
      <c r="GD479" s="368"/>
      <c r="GE479" s="368"/>
      <c r="GF479" s="368"/>
      <c r="GG479" s="368"/>
      <c r="GH479" s="368"/>
      <c r="GI479" s="368"/>
      <c r="GJ479" s="368"/>
      <c r="GK479" s="368"/>
      <c r="GL479" s="368"/>
      <c r="GM479" s="368"/>
      <c r="GN479" s="368"/>
      <c r="GO479" s="368"/>
      <c r="GP479" s="368"/>
      <c r="GQ479" s="368"/>
      <c r="GR479" s="368"/>
      <c r="GS479" s="368"/>
      <c r="GT479" s="368"/>
      <c r="GU479" s="368"/>
      <c r="GV479" s="368"/>
      <c r="GW479" s="368"/>
      <c r="GX479" s="368"/>
      <c r="GY479" s="368"/>
      <c r="GZ479" s="368"/>
      <c r="HA479" s="368"/>
      <c r="HB479" s="368"/>
      <c r="HC479" s="368"/>
      <c r="HD479" s="368"/>
      <c r="HE479" s="368"/>
      <c r="HF479" s="368"/>
      <c r="HG479" s="368"/>
      <c r="HH479" s="368"/>
      <c r="HI479" s="368"/>
      <c r="HJ479" s="368"/>
      <c r="HK479" s="368"/>
      <c r="HL479" s="368"/>
      <c r="HM479" s="368"/>
      <c r="HN479" s="368"/>
      <c r="HO479" s="368"/>
      <c r="HP479" s="368"/>
      <c r="HQ479" s="368"/>
      <c r="HR479" s="368"/>
      <c r="HS479" s="368"/>
      <c r="HT479" s="368"/>
      <c r="HU479" s="368"/>
      <c r="HV479" s="368"/>
      <c r="HW479" s="368"/>
      <c r="HX479" s="368"/>
      <c r="HY479" s="368"/>
      <c r="HZ479" s="368"/>
      <c r="IA479" s="368"/>
      <c r="IB479" s="368"/>
      <c r="IC479" s="368"/>
      <c r="ID479" s="368"/>
      <c r="IE479" s="368"/>
      <c r="IF479" s="368"/>
      <c r="IG479" s="368"/>
      <c r="IH479" s="368"/>
      <c r="II479" s="368"/>
      <c r="IJ479" s="368"/>
      <c r="IK479" s="368"/>
      <c r="IL479" s="368"/>
      <c r="IM479" s="368"/>
      <c r="IN479" s="368"/>
      <c r="IO479" s="368"/>
      <c r="IP479" s="368"/>
      <c r="IQ479" s="368"/>
      <c r="IR479" s="368"/>
      <c r="IS479" s="368"/>
      <c r="IT479" s="368"/>
      <c r="IU479" s="368"/>
      <c r="IV479" s="368"/>
      <c r="IW479" s="368"/>
      <c r="IX479" s="368"/>
      <c r="IY479" s="368"/>
      <c r="IZ479" s="368"/>
      <c r="JA479" s="368"/>
      <c r="JB479" s="368"/>
      <c r="JC479" s="368"/>
      <c r="JD479" s="368"/>
      <c r="JE479" s="368"/>
      <c r="JF479" s="368"/>
      <c r="JG479" s="368"/>
      <c r="JH479" s="368"/>
      <c r="JI479" s="368"/>
      <c r="JJ479" s="368"/>
      <c r="JK479" s="368"/>
      <c r="JL479" s="368"/>
      <c r="JM479" s="368"/>
      <c r="JN479" s="368"/>
      <c r="JO479" s="368"/>
      <c r="JP479" s="368"/>
      <c r="JQ479" s="368"/>
      <c r="JR479" s="368"/>
      <c r="JS479" s="368"/>
      <c r="JT479" s="368"/>
      <c r="JU479" s="368"/>
      <c r="JV479" s="368"/>
      <c r="JW479" s="368"/>
      <c r="JX479" s="368"/>
      <c r="JY479" s="368"/>
      <c r="JZ479" s="368"/>
      <c r="KA479" s="368"/>
      <c r="KB479" s="368"/>
      <c r="KC479" s="368"/>
      <c r="KD479" s="368"/>
      <c r="KE479" s="368"/>
      <c r="KF479" s="368"/>
      <c r="KG479" s="368"/>
      <c r="KH479" s="368"/>
      <c r="KI479" s="368"/>
      <c r="KJ479" s="368"/>
      <c r="KK479" s="368"/>
      <c r="KL479" s="368"/>
      <c r="KM479" s="368"/>
      <c r="KN479" s="368"/>
      <c r="KO479" s="368"/>
      <c r="KP479" s="368"/>
      <c r="KQ479" s="368"/>
      <c r="KR479" s="368"/>
      <c r="KS479" s="368"/>
      <c r="KT479" s="368"/>
      <c r="KU479" s="368"/>
      <c r="KV479" s="368"/>
      <c r="KW479" s="368"/>
      <c r="KX479" s="368"/>
      <c r="LH479" s="368"/>
      <c r="LI479" s="368"/>
      <c r="LJ479" s="368"/>
      <c r="LK479" s="368"/>
      <c r="LL479" s="368"/>
      <c r="LM479" s="368"/>
      <c r="LN479" s="368"/>
      <c r="LO479" s="368"/>
      <c r="LP479" s="368"/>
      <c r="LQ479" s="368"/>
      <c r="LR479" s="368"/>
      <c r="LS479" s="368"/>
      <c r="LT479" s="368"/>
      <c r="LU479" s="368"/>
      <c r="LV479" s="368"/>
      <c r="LW479" s="368"/>
      <c r="LX479" s="368"/>
      <c r="LY479" s="368"/>
      <c r="LZ479" s="368"/>
      <c r="MA479" s="368"/>
      <c r="MB479" s="368"/>
      <c r="MC479" s="368"/>
      <c r="MD479" s="368"/>
      <c r="ME479" s="368"/>
      <c r="MF479" s="368"/>
      <c r="MG479" s="368"/>
      <c r="MH479" s="368"/>
      <c r="MI479" s="368"/>
      <c r="MJ479" s="368"/>
      <c r="MK479" s="368"/>
      <c r="ML479" s="368"/>
      <c r="MM479" s="368"/>
      <c r="MN479" s="368"/>
      <c r="MO479" s="368"/>
      <c r="MP479" s="368"/>
      <c r="MQ479" s="368"/>
      <c r="MR479" s="368"/>
      <c r="MS479" s="368"/>
      <c r="MT479" s="368"/>
      <c r="MU479" s="368"/>
      <c r="MV479" s="368"/>
      <c r="MW479" s="368"/>
      <c r="MX479" s="368"/>
      <c r="MY479" s="368"/>
      <c r="MZ479" s="368"/>
      <c r="NA479" s="368"/>
      <c r="NB479" s="368"/>
      <c r="NC479" s="368"/>
      <c r="ND479" s="368"/>
      <c r="NE479" s="368"/>
      <c r="NF479" s="368"/>
      <c r="NG479" s="368"/>
      <c r="NH479" s="368"/>
      <c r="NI479" s="368"/>
      <c r="NJ479" s="368"/>
      <c r="NK479" s="368"/>
      <c r="NL479" s="368"/>
      <c r="NM479" s="368"/>
      <c r="NN479" s="368"/>
      <c r="NO479" s="368"/>
      <c r="NP479" s="368"/>
      <c r="NQ479" s="368"/>
      <c r="NR479" s="368"/>
      <c r="NS479" s="368"/>
      <c r="NT479" s="368"/>
      <c r="NU479" s="368"/>
      <c r="NV479" s="368"/>
      <c r="NW479" s="368"/>
      <c r="NX479" s="368"/>
      <c r="NY479" s="368"/>
      <c r="NZ479" s="368"/>
      <c r="OA479" s="368"/>
      <c r="OB479" s="368"/>
      <c r="OC479" s="368"/>
      <c r="OD479" s="368"/>
      <c r="OE479" s="368"/>
      <c r="OF479" s="368"/>
      <c r="OG479" s="368"/>
      <c r="OH479" s="368"/>
      <c r="OI479" s="368"/>
      <c r="OJ479" s="368"/>
      <c r="OK479" s="368"/>
      <c r="OL479" s="368"/>
      <c r="OM479" s="368"/>
      <c r="ON479" s="368"/>
      <c r="OO479" s="368"/>
      <c r="OP479" s="368"/>
      <c r="OQ479" s="368"/>
      <c r="OR479" s="368"/>
      <c r="OS479" s="368"/>
      <c r="OT479" s="368"/>
      <c r="OU479" s="368"/>
      <c r="OV479" s="368"/>
      <c r="OW479" s="368"/>
      <c r="OX479" s="368"/>
      <c r="OY479" s="368"/>
      <c r="OZ479" s="368"/>
      <c r="PA479" s="368"/>
      <c r="PB479" s="368"/>
      <c r="PC479" s="368"/>
      <c r="PD479" s="368"/>
      <c r="PE479" s="368"/>
      <c r="PF479" s="368"/>
      <c r="PG479" s="368"/>
      <c r="PH479" s="368"/>
      <c r="PI479" s="368"/>
      <c r="PJ479" s="368"/>
      <c r="PK479" s="368"/>
      <c r="PL479" s="368"/>
      <c r="PM479" s="368"/>
      <c r="PN479" s="368"/>
      <c r="PO479" s="368"/>
      <c r="PP479" s="368"/>
      <c r="PQ479" s="368"/>
      <c r="PR479" s="368"/>
      <c r="PS479" s="368"/>
      <c r="PT479" s="368"/>
      <c r="PU479" s="368"/>
      <c r="PV479" s="368"/>
      <c r="PW479" s="368"/>
      <c r="PX479" s="368"/>
      <c r="PY479" s="368"/>
      <c r="PZ479" s="368"/>
      <c r="QA479" s="368"/>
      <c r="QB479" s="368"/>
      <c r="QC479" s="368"/>
      <c r="QD479" s="368"/>
      <c r="QE479" s="368"/>
      <c r="QF479" s="368"/>
      <c r="QG479" s="368"/>
      <c r="QH479" s="368"/>
      <c r="QI479" s="368"/>
      <c r="QJ479" s="368"/>
      <c r="QK479" s="368"/>
      <c r="QL479" s="368"/>
      <c r="QM479" s="368"/>
      <c r="QN479" s="368"/>
      <c r="QO479" s="368"/>
      <c r="QP479" s="368"/>
      <c r="QQ479" s="368"/>
      <c r="QR479" s="368"/>
      <c r="QS479" s="368"/>
      <c r="QT479" s="368"/>
      <c r="QU479" s="368"/>
      <c r="QV479" s="368"/>
      <c r="QW479" s="368"/>
      <c r="QX479" s="368"/>
      <c r="QY479" s="368"/>
      <c r="QZ479" s="368"/>
      <c r="RA479" s="368"/>
      <c r="RB479" s="368"/>
      <c r="RC479" s="368"/>
      <c r="RD479" s="368"/>
      <c r="RE479" s="368"/>
      <c r="RF479" s="368"/>
      <c r="RG479" s="368"/>
      <c r="RH479" s="368"/>
      <c r="RI479" s="368"/>
      <c r="RJ479" s="368"/>
      <c r="RK479" s="368"/>
      <c r="RL479" s="368"/>
      <c r="RM479" s="368"/>
      <c r="RN479" s="368"/>
      <c r="RO479" s="368"/>
      <c r="RP479" s="368"/>
      <c r="RQ479" s="368"/>
      <c r="RR479" s="368"/>
      <c r="RS479" s="368"/>
      <c r="RT479" s="368"/>
      <c r="RU479" s="368"/>
      <c r="RV479" s="368"/>
      <c r="RW479" s="368"/>
      <c r="RX479" s="368"/>
      <c r="RY479" s="368"/>
      <c r="RZ479" s="368"/>
      <c r="SA479" s="368"/>
      <c r="SB479" s="368"/>
      <c r="SC479" s="368"/>
      <c r="SD479" s="368"/>
      <c r="SE479" s="368"/>
      <c r="SF479" s="368"/>
      <c r="SG479" s="368"/>
    </row>
    <row r="480" spans="1:501">
      <c r="A480" s="368"/>
      <c r="B480" s="368"/>
      <c r="C480" s="368"/>
      <c r="D480" s="368"/>
      <c r="E480" s="368"/>
      <c r="F480" s="368"/>
      <c r="G480" s="368"/>
      <c r="H480" s="368"/>
      <c r="I480" s="368"/>
      <c r="J480" s="368"/>
      <c r="K480" s="368"/>
      <c r="L480" s="368"/>
      <c r="M480" s="368"/>
      <c r="N480" s="368"/>
      <c r="O480" s="385"/>
      <c r="P480" s="368"/>
      <c r="Q480" s="368"/>
      <c r="R480" s="368"/>
      <c r="S480" s="368"/>
      <c r="T480" s="368"/>
      <c r="U480" s="368"/>
      <c r="V480" s="368"/>
      <c r="W480" s="368"/>
      <c r="X480" s="368"/>
      <c r="Y480" s="368"/>
      <c r="Z480" s="368"/>
      <c r="AA480" s="368"/>
      <c r="AB480" s="368"/>
      <c r="AC480" s="368"/>
      <c r="AD480" s="368"/>
      <c r="AE480" s="368"/>
      <c r="AF480" s="368"/>
      <c r="AG480" s="368"/>
      <c r="AH480" s="98" t="s">
        <v>397</v>
      </c>
      <c r="AI480" s="98" t="s">
        <v>397</v>
      </c>
      <c r="AJ480" s="98" t="s">
        <v>397</v>
      </c>
      <c r="AK480" s="98" t="s">
        <v>397</v>
      </c>
      <c r="AL480" s="98" t="s">
        <v>397</v>
      </c>
      <c r="AM480" s="98" t="s">
        <v>397</v>
      </c>
      <c r="AN480" s="98" t="s">
        <v>397</v>
      </c>
      <c r="AO480" s="98" t="s">
        <v>397</v>
      </c>
      <c r="AP480" s="98" t="s">
        <v>397</v>
      </c>
      <c r="AQ480" s="98" t="s">
        <v>397</v>
      </c>
      <c r="AR480" s="98" t="s">
        <v>397</v>
      </c>
      <c r="AS480" s="98" t="s">
        <v>397</v>
      </c>
      <c r="AT480" s="98" t="s">
        <v>397</v>
      </c>
      <c r="AU480" s="98" t="s">
        <v>397</v>
      </c>
      <c r="AV480" s="98" t="s">
        <v>397</v>
      </c>
      <c r="AW480" s="98" t="s">
        <v>397</v>
      </c>
      <c r="AX480" s="98" t="s">
        <v>397</v>
      </c>
      <c r="AY480" s="98" t="s">
        <v>397</v>
      </c>
      <c r="AZ480" s="98" t="s">
        <v>397</v>
      </c>
      <c r="BA480" s="98" t="s">
        <v>397</v>
      </c>
      <c r="BB480" s="98" t="s">
        <v>397</v>
      </c>
      <c r="BC480" s="98" t="s">
        <v>397</v>
      </c>
      <c r="BD480" s="98" t="s">
        <v>397</v>
      </c>
      <c r="BE480" s="98" t="s">
        <v>397</v>
      </c>
      <c r="BF480" s="98" t="s">
        <v>397</v>
      </c>
      <c r="BG480" s="98" t="s">
        <v>397</v>
      </c>
      <c r="BH480" s="98" t="s">
        <v>397</v>
      </c>
      <c r="BI480" s="98" t="s">
        <v>397</v>
      </c>
      <c r="BJ480" s="98" t="s">
        <v>397</v>
      </c>
      <c r="BK480" s="98" t="s">
        <v>397</v>
      </c>
      <c r="BL480" s="98" t="s">
        <v>397</v>
      </c>
      <c r="BM480" s="98" t="s">
        <v>397</v>
      </c>
      <c r="BN480" s="98" t="s">
        <v>397</v>
      </c>
      <c r="BO480" s="98" t="s">
        <v>397</v>
      </c>
      <c r="BP480" s="98" t="s">
        <v>397</v>
      </c>
      <c r="BQ480" s="98" t="s">
        <v>397</v>
      </c>
      <c r="BR480" s="98" t="s">
        <v>397</v>
      </c>
      <c r="BS480" s="98" t="s">
        <v>397</v>
      </c>
      <c r="BT480" s="98" t="s">
        <v>397</v>
      </c>
      <c r="BU480" s="98" t="s">
        <v>397</v>
      </c>
      <c r="BV480" s="98" t="s">
        <v>397</v>
      </c>
      <c r="BW480" s="98" t="s">
        <v>397</v>
      </c>
      <c r="BX480" s="98" t="s">
        <v>397</v>
      </c>
      <c r="BY480" s="98" t="s">
        <v>397</v>
      </c>
      <c r="BZ480" s="98" t="s">
        <v>397</v>
      </c>
      <c r="CA480" s="98"/>
      <c r="CB480" s="98"/>
      <c r="CC480" s="98"/>
      <c r="CD480" s="98"/>
      <c r="CE480" s="98"/>
      <c r="CF480" s="98"/>
      <c r="CG480" s="98"/>
      <c r="CH480" s="98"/>
      <c r="CI480" s="98"/>
      <c r="CJ480" s="98"/>
      <c r="CK480" s="98"/>
      <c r="CL480" s="98"/>
      <c r="CM480" s="98"/>
      <c r="CN480" s="98"/>
      <c r="CO480" s="98"/>
      <c r="CP480" s="98"/>
      <c r="CQ480" s="98"/>
      <c r="CR480" s="98"/>
      <c r="CS480" s="98"/>
      <c r="CT480" s="98"/>
      <c r="CU480" s="98"/>
      <c r="CV480" s="98"/>
      <c r="CW480" s="98"/>
      <c r="CX480" s="98"/>
      <c r="CY480" s="98"/>
      <c r="CZ480" s="98"/>
      <c r="DA480" s="98"/>
      <c r="DB480" s="98"/>
      <c r="DV480" s="368"/>
      <c r="DW480" s="368"/>
      <c r="DX480" s="368"/>
      <c r="DY480" s="368"/>
      <c r="DZ480" s="368"/>
      <c r="EA480" s="368"/>
      <c r="EB480" s="368"/>
      <c r="EC480" s="368"/>
      <c r="ED480" s="368"/>
      <c r="EE480" s="368"/>
      <c r="EF480" s="368"/>
      <c r="EG480" s="368"/>
      <c r="EH480" s="368"/>
      <c r="EI480" s="368"/>
      <c r="EJ480" s="368"/>
      <c r="EK480" s="368"/>
      <c r="EL480" s="368"/>
      <c r="EM480" s="368"/>
      <c r="EN480" s="368"/>
      <c r="EO480" s="368"/>
      <c r="EP480" s="368"/>
      <c r="EQ480" s="368"/>
      <c r="ER480" s="368"/>
      <c r="ES480" s="368"/>
      <c r="ET480" s="368"/>
      <c r="EU480" s="368"/>
      <c r="EV480" s="368"/>
      <c r="EW480" s="368"/>
      <c r="EX480" s="368"/>
      <c r="EY480" s="368"/>
      <c r="EZ480" s="368"/>
      <c r="FA480" s="368"/>
      <c r="FB480" s="368"/>
      <c r="FC480" s="368"/>
      <c r="FD480" s="368"/>
      <c r="FE480" s="368"/>
      <c r="FF480" s="368"/>
      <c r="FG480" s="368"/>
      <c r="FH480" s="368"/>
      <c r="FI480" s="368"/>
      <c r="FJ480" s="368"/>
      <c r="FK480" s="368"/>
      <c r="FL480" s="368"/>
      <c r="FM480" s="368"/>
      <c r="FN480" s="368"/>
      <c r="FO480" s="368"/>
      <c r="FP480" s="368"/>
      <c r="FQ480" s="368"/>
      <c r="FR480" s="368"/>
      <c r="FS480" s="368"/>
      <c r="FT480" s="368"/>
      <c r="FU480" s="368"/>
      <c r="FV480" s="368"/>
      <c r="FW480" s="368"/>
      <c r="FX480" s="368"/>
      <c r="FY480" s="368"/>
      <c r="FZ480" s="368"/>
      <c r="GA480" s="368"/>
      <c r="GB480" s="368"/>
      <c r="GC480" s="368"/>
      <c r="GD480" s="368"/>
      <c r="GE480" s="368"/>
      <c r="GF480" s="368"/>
      <c r="GG480" s="368"/>
      <c r="GH480" s="368"/>
      <c r="GI480" s="368"/>
      <c r="GJ480" s="368"/>
      <c r="GK480" s="368"/>
      <c r="GL480" s="368"/>
      <c r="GM480" s="368"/>
      <c r="GN480" s="368"/>
      <c r="GO480" s="368"/>
      <c r="GP480" s="368"/>
      <c r="GQ480" s="368"/>
      <c r="GR480" s="368"/>
      <c r="GS480" s="368"/>
      <c r="GT480" s="368"/>
      <c r="GU480" s="368"/>
      <c r="GV480" s="368"/>
      <c r="GW480" s="368"/>
      <c r="GX480" s="368"/>
      <c r="GY480" s="368"/>
      <c r="GZ480" s="368"/>
      <c r="HA480" s="368"/>
      <c r="HB480" s="368"/>
      <c r="HC480" s="368"/>
      <c r="HD480" s="368"/>
      <c r="HE480" s="368"/>
      <c r="HF480" s="368"/>
      <c r="HG480" s="368"/>
      <c r="HH480" s="368"/>
      <c r="HI480" s="368"/>
      <c r="HJ480" s="368"/>
      <c r="HK480" s="368"/>
      <c r="HL480" s="368"/>
      <c r="HM480" s="368"/>
      <c r="HN480" s="368"/>
      <c r="HO480" s="368"/>
      <c r="HP480" s="368"/>
      <c r="HQ480" s="368"/>
      <c r="HR480" s="368"/>
      <c r="HS480" s="368"/>
      <c r="HT480" s="368"/>
      <c r="HU480" s="368"/>
      <c r="HV480" s="368"/>
      <c r="HW480" s="368"/>
      <c r="HX480" s="368"/>
      <c r="HY480" s="368"/>
      <c r="HZ480" s="368"/>
      <c r="IA480" s="368"/>
      <c r="IB480" s="368"/>
      <c r="IC480" s="368"/>
      <c r="ID480" s="368"/>
      <c r="IE480" s="368"/>
      <c r="IF480" s="368"/>
      <c r="IG480" s="368"/>
      <c r="IH480" s="368"/>
      <c r="II480" s="368"/>
      <c r="IJ480" s="368"/>
      <c r="IK480" s="368"/>
      <c r="IL480" s="368"/>
      <c r="IM480" s="368"/>
      <c r="IN480" s="368"/>
      <c r="IO480" s="368"/>
      <c r="IP480" s="368"/>
      <c r="IQ480" s="368"/>
      <c r="IR480" s="368"/>
      <c r="IS480" s="368"/>
      <c r="IT480" s="368"/>
      <c r="IU480" s="368"/>
      <c r="IV480" s="368"/>
      <c r="IW480" s="368"/>
      <c r="IX480" s="368"/>
      <c r="IY480" s="368"/>
      <c r="IZ480" s="368"/>
      <c r="JA480" s="368"/>
      <c r="JB480" s="368"/>
      <c r="JC480" s="368"/>
      <c r="JD480" s="368"/>
      <c r="JE480" s="368"/>
      <c r="JF480" s="368"/>
      <c r="JG480" s="368"/>
      <c r="JH480" s="368"/>
      <c r="JI480" s="368"/>
      <c r="JJ480" s="368"/>
      <c r="JK480" s="368"/>
      <c r="JL480" s="368"/>
      <c r="JM480" s="368"/>
      <c r="JN480" s="368"/>
      <c r="JO480" s="368"/>
      <c r="JP480" s="368"/>
      <c r="JQ480" s="368"/>
      <c r="JR480" s="368"/>
      <c r="JS480" s="368"/>
      <c r="JT480" s="368"/>
      <c r="JU480" s="368"/>
      <c r="JV480" s="368"/>
      <c r="JW480" s="368"/>
      <c r="JX480" s="368"/>
      <c r="JY480" s="368"/>
      <c r="JZ480" s="368"/>
      <c r="KA480" s="368"/>
      <c r="KB480" s="368"/>
      <c r="KC480" s="368"/>
      <c r="KD480" s="368"/>
      <c r="KE480" s="368"/>
      <c r="KF480" s="368"/>
      <c r="KG480" s="368"/>
      <c r="KH480" s="368"/>
      <c r="KI480" s="368"/>
      <c r="KJ480" s="368"/>
      <c r="KK480" s="368"/>
      <c r="KL480" s="368"/>
      <c r="KM480" s="368"/>
      <c r="KN480" s="368"/>
      <c r="KO480" s="368"/>
      <c r="KP480" s="368"/>
      <c r="KQ480" s="368"/>
      <c r="KR480" s="368"/>
      <c r="KS480" s="368"/>
      <c r="KT480" s="368"/>
      <c r="KU480" s="368"/>
      <c r="KV480" s="368"/>
      <c r="KW480" s="368"/>
      <c r="KX480" s="368"/>
      <c r="LH480" s="368"/>
      <c r="LI480" s="368"/>
      <c r="LJ480" s="368"/>
      <c r="LK480" s="368"/>
      <c r="LL480" s="368"/>
      <c r="LM480" s="368"/>
      <c r="LN480" s="368"/>
      <c r="LO480" s="368"/>
      <c r="LP480" s="368"/>
      <c r="LQ480" s="368"/>
      <c r="LR480" s="368"/>
      <c r="LS480" s="368"/>
      <c r="LT480" s="368"/>
      <c r="LU480" s="368"/>
      <c r="LV480" s="368"/>
      <c r="LW480" s="368"/>
      <c r="LX480" s="368"/>
      <c r="LY480" s="368"/>
      <c r="LZ480" s="368"/>
      <c r="MA480" s="368"/>
      <c r="MB480" s="368"/>
      <c r="MC480" s="368"/>
      <c r="MD480" s="368"/>
      <c r="ME480" s="368"/>
      <c r="MF480" s="368"/>
      <c r="MG480" s="368"/>
      <c r="MH480" s="368"/>
      <c r="MI480" s="368"/>
      <c r="MJ480" s="368"/>
      <c r="MK480" s="368"/>
      <c r="ML480" s="368"/>
      <c r="MM480" s="368"/>
      <c r="MN480" s="368"/>
      <c r="MO480" s="368"/>
      <c r="MP480" s="368"/>
      <c r="MQ480" s="368"/>
      <c r="MR480" s="368"/>
      <c r="MS480" s="368"/>
      <c r="MT480" s="368"/>
      <c r="MU480" s="368"/>
      <c r="MV480" s="368"/>
      <c r="MW480" s="368"/>
      <c r="MX480" s="368"/>
      <c r="MY480" s="368"/>
      <c r="MZ480" s="368"/>
      <c r="NA480" s="368"/>
      <c r="NB480" s="368"/>
      <c r="NC480" s="368"/>
      <c r="ND480" s="368"/>
      <c r="NE480" s="368"/>
      <c r="NF480" s="368"/>
      <c r="NG480" s="368"/>
      <c r="NH480" s="368"/>
      <c r="NI480" s="368"/>
      <c r="NJ480" s="368"/>
      <c r="NK480" s="368"/>
      <c r="NL480" s="368"/>
      <c r="NM480" s="368"/>
      <c r="NN480" s="368"/>
      <c r="NO480" s="368"/>
      <c r="NP480" s="368"/>
      <c r="NQ480" s="368"/>
      <c r="NR480" s="368"/>
      <c r="NS480" s="368"/>
      <c r="NT480" s="368"/>
      <c r="NU480" s="368"/>
      <c r="NV480" s="368"/>
      <c r="NW480" s="368"/>
      <c r="NX480" s="368"/>
      <c r="NY480" s="368"/>
      <c r="NZ480" s="368"/>
      <c r="OA480" s="368"/>
      <c r="OB480" s="368"/>
      <c r="OC480" s="368"/>
      <c r="OD480" s="368"/>
      <c r="OE480" s="368"/>
      <c r="OF480" s="368"/>
      <c r="OG480" s="368"/>
      <c r="OH480" s="368"/>
      <c r="OI480" s="368"/>
      <c r="OJ480" s="368"/>
      <c r="OK480" s="368"/>
      <c r="OL480" s="368"/>
      <c r="OM480" s="368"/>
      <c r="ON480" s="368"/>
      <c r="OO480" s="368"/>
      <c r="OP480" s="368"/>
      <c r="OQ480" s="368"/>
      <c r="OR480" s="368"/>
      <c r="OS480" s="368"/>
      <c r="OT480" s="368"/>
      <c r="OU480" s="368"/>
      <c r="OV480" s="368"/>
      <c r="OW480" s="368"/>
      <c r="OX480" s="368"/>
      <c r="OY480" s="368"/>
      <c r="OZ480" s="368"/>
      <c r="PA480" s="368"/>
      <c r="PB480" s="368"/>
      <c r="PC480" s="368"/>
      <c r="PD480" s="368"/>
      <c r="PE480" s="368"/>
      <c r="PF480" s="368"/>
      <c r="PG480" s="368"/>
      <c r="PH480" s="368"/>
      <c r="PI480" s="368"/>
      <c r="PJ480" s="368"/>
      <c r="PK480" s="368"/>
      <c r="PL480" s="368"/>
      <c r="PM480" s="368"/>
      <c r="PN480" s="368"/>
      <c r="PO480" s="368"/>
      <c r="PP480" s="368"/>
      <c r="PQ480" s="368"/>
      <c r="PR480" s="368"/>
      <c r="PS480" s="368"/>
      <c r="PT480" s="368"/>
      <c r="PU480" s="368"/>
      <c r="PV480" s="368"/>
      <c r="PW480" s="368"/>
      <c r="PX480" s="368"/>
      <c r="PY480" s="368"/>
      <c r="PZ480" s="368"/>
      <c r="QA480" s="368"/>
      <c r="QB480" s="368"/>
      <c r="QC480" s="368"/>
      <c r="QD480" s="368"/>
      <c r="QE480" s="368"/>
      <c r="QF480" s="368"/>
      <c r="QG480" s="368"/>
      <c r="QH480" s="368"/>
      <c r="QI480" s="368"/>
      <c r="QJ480" s="368"/>
      <c r="QK480" s="368"/>
      <c r="QL480" s="368"/>
      <c r="QM480" s="368"/>
      <c r="QN480" s="368"/>
      <c r="QO480" s="368"/>
      <c r="QP480" s="368"/>
      <c r="QQ480" s="368"/>
      <c r="QR480" s="368"/>
      <c r="QS480" s="368"/>
      <c r="QT480" s="368"/>
      <c r="QU480" s="368"/>
      <c r="QV480" s="368"/>
      <c r="QW480" s="368"/>
      <c r="QX480" s="368"/>
      <c r="QY480" s="368"/>
      <c r="QZ480" s="368"/>
      <c r="RA480" s="368"/>
      <c r="RB480" s="368"/>
      <c r="RC480" s="368"/>
      <c r="RD480" s="368"/>
      <c r="RE480" s="368"/>
      <c r="RF480" s="368"/>
      <c r="RG480" s="368"/>
      <c r="RH480" s="368"/>
      <c r="RI480" s="368"/>
      <c r="RJ480" s="368"/>
      <c r="RK480" s="368"/>
      <c r="RL480" s="368"/>
      <c r="RM480" s="368"/>
      <c r="RN480" s="368"/>
      <c r="RO480" s="368"/>
      <c r="RP480" s="368"/>
      <c r="RQ480" s="368"/>
      <c r="RR480" s="368"/>
      <c r="RS480" s="368"/>
      <c r="RT480" s="368"/>
      <c r="RU480" s="368"/>
      <c r="RV480" s="368"/>
      <c r="RW480" s="368"/>
      <c r="RX480" s="368"/>
      <c r="RY480" s="368"/>
      <c r="RZ480" s="368"/>
      <c r="SA480" s="368"/>
      <c r="SB480" s="368"/>
      <c r="SC480" s="368"/>
      <c r="SD480" s="368"/>
      <c r="SE480" s="368"/>
      <c r="SF480" s="368"/>
      <c r="SG480" s="368"/>
    </row>
    <row r="481" spans="1:501">
      <c r="A481" s="368"/>
      <c r="B481" s="368"/>
      <c r="C481" s="368"/>
      <c r="D481" s="368"/>
      <c r="E481" s="368"/>
      <c r="F481" s="368"/>
      <c r="G481" s="368"/>
      <c r="H481" s="368"/>
      <c r="I481" s="368"/>
      <c r="J481" s="368"/>
      <c r="K481" s="368"/>
      <c r="L481" s="368"/>
      <c r="M481" s="368"/>
      <c r="N481" s="368"/>
      <c r="O481" s="385"/>
      <c r="P481" s="368"/>
      <c r="Q481" s="368"/>
      <c r="R481" s="368"/>
      <c r="S481" s="368"/>
      <c r="T481" s="368"/>
      <c r="U481" s="368"/>
      <c r="V481" s="368"/>
      <c r="W481" s="368"/>
      <c r="X481" s="368"/>
      <c r="Y481" s="368"/>
      <c r="Z481" s="368"/>
      <c r="AA481" s="368"/>
      <c r="AB481" s="368"/>
      <c r="AC481" s="368"/>
      <c r="AD481" s="368"/>
      <c r="AE481" s="368"/>
      <c r="AF481" s="368"/>
      <c r="AG481" s="368"/>
      <c r="AH481" s="98" t="s">
        <v>397</v>
      </c>
      <c r="AI481" s="98" t="s">
        <v>397</v>
      </c>
      <c r="AJ481" s="98" t="s">
        <v>397</v>
      </c>
      <c r="AK481" s="98" t="s">
        <v>397</v>
      </c>
      <c r="AL481" s="98" t="s">
        <v>397</v>
      </c>
      <c r="AM481" s="98" t="s">
        <v>397</v>
      </c>
      <c r="AN481" s="98" t="s">
        <v>397</v>
      </c>
      <c r="AO481" s="98" t="s">
        <v>397</v>
      </c>
      <c r="AP481" s="98" t="s">
        <v>397</v>
      </c>
      <c r="AQ481" s="98" t="s">
        <v>397</v>
      </c>
      <c r="AR481" s="98" t="s">
        <v>397</v>
      </c>
      <c r="AS481" s="98" t="s">
        <v>397</v>
      </c>
      <c r="AT481" s="98" t="s">
        <v>397</v>
      </c>
      <c r="AU481" s="98" t="s">
        <v>397</v>
      </c>
      <c r="AV481" s="98" t="s">
        <v>397</v>
      </c>
      <c r="AW481" s="98" t="s">
        <v>397</v>
      </c>
      <c r="AX481" s="98" t="s">
        <v>397</v>
      </c>
      <c r="AY481" s="98" t="s">
        <v>397</v>
      </c>
      <c r="AZ481" s="98" t="s">
        <v>397</v>
      </c>
      <c r="BA481" s="98" t="s">
        <v>397</v>
      </c>
      <c r="BB481" s="98" t="s">
        <v>397</v>
      </c>
      <c r="BC481" s="98" t="s">
        <v>397</v>
      </c>
      <c r="BD481" s="98" t="s">
        <v>397</v>
      </c>
      <c r="BE481" s="98" t="s">
        <v>397</v>
      </c>
      <c r="BF481" s="98" t="s">
        <v>397</v>
      </c>
      <c r="BG481" s="98" t="s">
        <v>397</v>
      </c>
      <c r="BH481" s="98" t="s">
        <v>397</v>
      </c>
      <c r="BI481" s="98" t="s">
        <v>397</v>
      </c>
      <c r="BJ481" s="98" t="s">
        <v>397</v>
      </c>
      <c r="BK481" s="98" t="s">
        <v>397</v>
      </c>
      <c r="BL481" s="98" t="s">
        <v>397</v>
      </c>
      <c r="BM481" s="98" t="s">
        <v>397</v>
      </c>
      <c r="BN481" s="98" t="s">
        <v>397</v>
      </c>
      <c r="BO481" s="98" t="s">
        <v>397</v>
      </c>
      <c r="BP481" s="98" t="s">
        <v>397</v>
      </c>
      <c r="BQ481" s="98" t="s">
        <v>397</v>
      </c>
      <c r="BR481" s="98" t="s">
        <v>397</v>
      </c>
      <c r="BS481" s="98" t="s">
        <v>397</v>
      </c>
      <c r="BT481" s="98" t="s">
        <v>397</v>
      </c>
      <c r="BU481" s="98" t="s">
        <v>397</v>
      </c>
      <c r="BV481" s="98" t="s">
        <v>397</v>
      </c>
      <c r="BW481" s="98" t="s">
        <v>397</v>
      </c>
      <c r="BX481" s="98" t="s">
        <v>397</v>
      </c>
      <c r="BY481" s="98" t="s">
        <v>397</v>
      </c>
      <c r="BZ481" s="98" t="s">
        <v>397</v>
      </c>
      <c r="CA481" s="98"/>
      <c r="CB481" s="98"/>
      <c r="CC481" s="98"/>
      <c r="CD481" s="98"/>
      <c r="CE481" s="98"/>
      <c r="CF481" s="98"/>
      <c r="CG481" s="98"/>
      <c r="CH481" s="98"/>
      <c r="CI481" s="98"/>
      <c r="CJ481" s="98"/>
      <c r="CK481" s="98"/>
      <c r="CL481" s="98"/>
      <c r="CM481" s="98"/>
      <c r="CN481" s="98"/>
      <c r="CO481" s="98"/>
      <c r="CP481" s="98"/>
      <c r="CQ481" s="98"/>
      <c r="CR481" s="98"/>
      <c r="CS481" s="98"/>
      <c r="CT481" s="98"/>
      <c r="CU481" s="98"/>
      <c r="CV481" s="98"/>
      <c r="CW481" s="98"/>
      <c r="CX481" s="98"/>
      <c r="CY481" s="98"/>
      <c r="CZ481" s="98"/>
      <c r="DA481" s="98"/>
      <c r="DB481" s="98"/>
      <c r="DV481" s="368"/>
      <c r="DW481" s="368"/>
      <c r="DX481" s="368"/>
      <c r="DY481" s="368"/>
      <c r="DZ481" s="368"/>
      <c r="EA481" s="368"/>
      <c r="EB481" s="368"/>
      <c r="EC481" s="368"/>
      <c r="ED481" s="368"/>
      <c r="EE481" s="368"/>
      <c r="EF481" s="368"/>
      <c r="EG481" s="368"/>
      <c r="EH481" s="368"/>
      <c r="EI481" s="368"/>
      <c r="EJ481" s="368"/>
      <c r="EK481" s="368"/>
      <c r="EL481" s="368"/>
      <c r="EM481" s="368"/>
      <c r="EN481" s="368"/>
      <c r="EO481" s="368"/>
      <c r="EP481" s="368"/>
      <c r="EQ481" s="368"/>
      <c r="ER481" s="368"/>
      <c r="ES481" s="368"/>
      <c r="ET481" s="368"/>
      <c r="EU481" s="368"/>
      <c r="EV481" s="368"/>
      <c r="EW481" s="368"/>
      <c r="EX481" s="368"/>
      <c r="EY481" s="368"/>
      <c r="EZ481" s="368"/>
      <c r="FA481" s="368"/>
      <c r="FB481" s="368"/>
      <c r="FC481" s="368"/>
      <c r="FD481" s="368"/>
      <c r="FE481" s="368"/>
      <c r="FF481" s="368"/>
      <c r="FG481" s="368"/>
      <c r="FH481" s="368"/>
      <c r="FI481" s="368"/>
      <c r="FJ481" s="368"/>
      <c r="FK481" s="368"/>
      <c r="FL481" s="368"/>
      <c r="FM481" s="368"/>
      <c r="FN481" s="368"/>
      <c r="FO481" s="368"/>
      <c r="FP481" s="368"/>
      <c r="FQ481" s="368"/>
      <c r="FR481" s="368"/>
      <c r="FS481" s="368"/>
      <c r="FT481" s="368"/>
      <c r="FU481" s="368"/>
      <c r="FV481" s="368"/>
      <c r="FW481" s="368"/>
      <c r="FX481" s="368"/>
      <c r="FY481" s="368"/>
      <c r="FZ481" s="368"/>
      <c r="GA481" s="368"/>
      <c r="GB481" s="368"/>
      <c r="GC481" s="368"/>
      <c r="GD481" s="368"/>
      <c r="GE481" s="368"/>
      <c r="GF481" s="368"/>
      <c r="GG481" s="368"/>
      <c r="GH481" s="368"/>
      <c r="GI481" s="368"/>
      <c r="GJ481" s="368"/>
      <c r="GK481" s="368"/>
      <c r="GL481" s="368"/>
      <c r="GM481" s="368"/>
      <c r="GN481" s="368"/>
      <c r="GO481" s="368"/>
      <c r="GP481" s="368"/>
      <c r="GQ481" s="368"/>
      <c r="GR481" s="368"/>
      <c r="GS481" s="368"/>
      <c r="GT481" s="368"/>
      <c r="GU481" s="368"/>
      <c r="GV481" s="368"/>
      <c r="GW481" s="368"/>
      <c r="GX481" s="368"/>
      <c r="GY481" s="368"/>
      <c r="GZ481" s="368"/>
      <c r="HA481" s="368"/>
      <c r="HB481" s="368"/>
      <c r="HC481" s="368"/>
      <c r="HD481" s="368"/>
      <c r="HE481" s="368"/>
      <c r="HF481" s="368"/>
      <c r="HG481" s="368"/>
      <c r="HH481" s="368"/>
      <c r="HI481" s="368"/>
      <c r="HJ481" s="368"/>
      <c r="HK481" s="368"/>
      <c r="HL481" s="368"/>
      <c r="HM481" s="368"/>
      <c r="HN481" s="368"/>
      <c r="HO481" s="368"/>
      <c r="HP481" s="368"/>
      <c r="HQ481" s="368"/>
      <c r="HR481" s="368"/>
      <c r="HS481" s="368"/>
      <c r="HT481" s="368"/>
      <c r="HU481" s="368"/>
      <c r="HV481" s="368"/>
      <c r="HW481" s="368"/>
      <c r="HX481" s="368"/>
      <c r="HY481" s="368"/>
      <c r="HZ481" s="368"/>
      <c r="IA481" s="368"/>
      <c r="IB481" s="368"/>
      <c r="IC481" s="368"/>
      <c r="ID481" s="368"/>
      <c r="IE481" s="368"/>
      <c r="IF481" s="368"/>
      <c r="IG481" s="368"/>
      <c r="IH481" s="368"/>
      <c r="II481" s="368"/>
      <c r="IJ481" s="368"/>
      <c r="IK481" s="368"/>
      <c r="IL481" s="368"/>
      <c r="IM481" s="368"/>
      <c r="IN481" s="368"/>
      <c r="IO481" s="368"/>
      <c r="IP481" s="368"/>
      <c r="IQ481" s="368"/>
      <c r="IR481" s="368"/>
      <c r="IS481" s="368"/>
      <c r="IT481" s="368"/>
      <c r="IU481" s="368"/>
      <c r="IV481" s="368"/>
      <c r="IW481" s="368"/>
      <c r="IX481" s="368"/>
      <c r="IY481" s="368"/>
      <c r="IZ481" s="368"/>
      <c r="JA481" s="368"/>
      <c r="JB481" s="368"/>
      <c r="JC481" s="368"/>
      <c r="JD481" s="368"/>
      <c r="JE481" s="368"/>
      <c r="JF481" s="368"/>
      <c r="JG481" s="368"/>
      <c r="JH481" s="368"/>
      <c r="JI481" s="368"/>
      <c r="JJ481" s="368"/>
      <c r="JK481" s="368"/>
      <c r="JL481" s="368"/>
      <c r="JM481" s="368"/>
      <c r="JN481" s="368"/>
      <c r="JO481" s="368"/>
      <c r="JP481" s="368"/>
      <c r="JQ481" s="368"/>
      <c r="JR481" s="368"/>
      <c r="JS481" s="368"/>
      <c r="JT481" s="368"/>
      <c r="JU481" s="368"/>
      <c r="JV481" s="368"/>
      <c r="JW481" s="368"/>
      <c r="JX481" s="368"/>
      <c r="JY481" s="368"/>
      <c r="JZ481" s="368"/>
      <c r="KA481" s="368"/>
      <c r="KB481" s="368"/>
      <c r="KC481" s="368"/>
      <c r="KD481" s="368"/>
      <c r="KE481" s="368"/>
      <c r="KF481" s="368"/>
      <c r="KG481" s="368"/>
      <c r="KH481" s="368"/>
      <c r="KI481" s="368"/>
      <c r="KJ481" s="368"/>
      <c r="KK481" s="368"/>
      <c r="KL481" s="368"/>
      <c r="KM481" s="368"/>
      <c r="KN481" s="368"/>
      <c r="KO481" s="368"/>
      <c r="KP481" s="368"/>
      <c r="KQ481" s="368"/>
      <c r="KR481" s="368"/>
      <c r="KS481" s="368"/>
      <c r="KT481" s="368"/>
      <c r="KU481" s="368"/>
      <c r="KV481" s="368"/>
      <c r="KW481" s="368"/>
      <c r="KX481" s="368"/>
      <c r="LH481" s="368"/>
      <c r="LI481" s="368"/>
      <c r="LJ481" s="368"/>
      <c r="LK481" s="368"/>
      <c r="LL481" s="368"/>
      <c r="LM481" s="368"/>
      <c r="LN481" s="368"/>
      <c r="LO481" s="368"/>
      <c r="LP481" s="368"/>
      <c r="LQ481" s="368"/>
      <c r="LR481" s="368"/>
      <c r="LS481" s="368"/>
      <c r="LT481" s="368"/>
      <c r="LU481" s="368"/>
      <c r="LV481" s="368"/>
      <c r="LW481" s="368"/>
      <c r="LX481" s="368"/>
      <c r="LY481" s="368"/>
      <c r="LZ481" s="368"/>
      <c r="MA481" s="368"/>
      <c r="MB481" s="368"/>
      <c r="MC481" s="368"/>
      <c r="MD481" s="368"/>
      <c r="ME481" s="368"/>
      <c r="MF481" s="368"/>
      <c r="MG481" s="368"/>
      <c r="MH481" s="368"/>
      <c r="MI481" s="368"/>
      <c r="MJ481" s="368"/>
      <c r="MK481" s="368"/>
      <c r="ML481" s="368"/>
      <c r="MM481" s="368"/>
      <c r="MN481" s="368"/>
      <c r="MO481" s="368"/>
      <c r="MP481" s="368"/>
      <c r="MQ481" s="368"/>
      <c r="MR481" s="368"/>
      <c r="MS481" s="368"/>
      <c r="MT481" s="368"/>
      <c r="MU481" s="368"/>
      <c r="MV481" s="368"/>
      <c r="MW481" s="368"/>
      <c r="MX481" s="368"/>
      <c r="MY481" s="368"/>
      <c r="MZ481" s="368"/>
      <c r="NA481" s="368"/>
      <c r="NB481" s="368"/>
      <c r="NC481" s="368"/>
      <c r="ND481" s="368"/>
      <c r="NE481" s="368"/>
      <c r="NF481" s="368"/>
      <c r="NG481" s="368"/>
      <c r="NH481" s="368"/>
      <c r="NI481" s="368"/>
      <c r="NJ481" s="368"/>
      <c r="NK481" s="368"/>
      <c r="NL481" s="368"/>
      <c r="NM481" s="368"/>
      <c r="NN481" s="368"/>
      <c r="NO481" s="368"/>
      <c r="NP481" s="368"/>
      <c r="NQ481" s="368"/>
      <c r="NR481" s="368"/>
      <c r="NS481" s="368"/>
      <c r="NT481" s="368"/>
      <c r="NU481" s="368"/>
      <c r="NV481" s="368"/>
      <c r="NW481" s="368"/>
      <c r="NX481" s="368"/>
      <c r="NY481" s="368"/>
      <c r="NZ481" s="368"/>
      <c r="OA481" s="368"/>
      <c r="OB481" s="368"/>
      <c r="OC481" s="368"/>
      <c r="OD481" s="368"/>
      <c r="OE481" s="368"/>
      <c r="OF481" s="368"/>
      <c r="OG481" s="368"/>
      <c r="OH481" s="368"/>
      <c r="OI481" s="368"/>
      <c r="OJ481" s="368"/>
      <c r="OK481" s="368"/>
      <c r="OL481" s="368"/>
      <c r="OM481" s="368"/>
      <c r="ON481" s="368"/>
      <c r="OO481" s="368"/>
      <c r="OP481" s="368"/>
      <c r="OQ481" s="368"/>
      <c r="OR481" s="368"/>
      <c r="OS481" s="368"/>
      <c r="OT481" s="368"/>
      <c r="OU481" s="368"/>
      <c r="OV481" s="368"/>
      <c r="OW481" s="368"/>
      <c r="OX481" s="368"/>
      <c r="OY481" s="368"/>
      <c r="OZ481" s="368"/>
      <c r="PA481" s="368"/>
      <c r="PB481" s="368"/>
      <c r="PC481" s="368"/>
      <c r="PD481" s="368"/>
      <c r="PE481" s="368"/>
      <c r="PF481" s="368"/>
      <c r="PG481" s="368"/>
      <c r="PH481" s="368"/>
      <c r="PI481" s="368"/>
      <c r="PJ481" s="368"/>
      <c r="PK481" s="368"/>
      <c r="PL481" s="368"/>
      <c r="PM481" s="368"/>
      <c r="PN481" s="368"/>
      <c r="PO481" s="368"/>
      <c r="PP481" s="368"/>
      <c r="PQ481" s="368"/>
      <c r="PR481" s="368"/>
      <c r="PS481" s="368"/>
      <c r="PT481" s="368"/>
      <c r="PU481" s="368"/>
      <c r="PV481" s="368"/>
      <c r="PW481" s="368"/>
      <c r="PX481" s="368"/>
      <c r="PY481" s="368"/>
      <c r="PZ481" s="368"/>
      <c r="QA481" s="368"/>
      <c r="QB481" s="368"/>
      <c r="QC481" s="368"/>
      <c r="QD481" s="368"/>
      <c r="QE481" s="368"/>
      <c r="QF481" s="368"/>
      <c r="QG481" s="368"/>
      <c r="QH481" s="368"/>
      <c r="QI481" s="368"/>
      <c r="QJ481" s="368"/>
      <c r="QK481" s="368"/>
      <c r="QL481" s="368"/>
      <c r="QM481" s="368"/>
      <c r="QN481" s="368"/>
      <c r="QO481" s="368"/>
      <c r="QP481" s="368"/>
      <c r="QQ481" s="368"/>
      <c r="QR481" s="368"/>
      <c r="QS481" s="368"/>
      <c r="QT481" s="368"/>
      <c r="QU481" s="368"/>
      <c r="QV481" s="368"/>
      <c r="QW481" s="368"/>
      <c r="QX481" s="368"/>
      <c r="QY481" s="368"/>
      <c r="QZ481" s="368"/>
      <c r="RA481" s="368"/>
      <c r="RB481" s="368"/>
      <c r="RC481" s="368"/>
      <c r="RD481" s="368"/>
      <c r="RE481" s="368"/>
      <c r="RF481" s="368"/>
      <c r="RG481" s="368"/>
      <c r="RH481" s="368"/>
      <c r="RI481" s="368"/>
      <c r="RJ481" s="368"/>
      <c r="RK481" s="368"/>
      <c r="RL481" s="368"/>
      <c r="RM481" s="368"/>
      <c r="RN481" s="368"/>
      <c r="RO481" s="368"/>
      <c r="RP481" s="368"/>
      <c r="RQ481" s="368"/>
      <c r="RR481" s="368"/>
      <c r="RS481" s="368"/>
      <c r="RT481" s="368"/>
      <c r="RU481" s="368"/>
      <c r="RV481" s="368"/>
      <c r="RW481" s="368"/>
      <c r="RX481" s="368"/>
      <c r="RY481" s="368"/>
      <c r="RZ481" s="368"/>
      <c r="SA481" s="368"/>
      <c r="SB481" s="368"/>
      <c r="SC481" s="368"/>
      <c r="SD481" s="368"/>
      <c r="SE481" s="368"/>
      <c r="SF481" s="368"/>
      <c r="SG481" s="368"/>
    </row>
    <row r="482" spans="1:501">
      <c r="A482" s="368"/>
      <c r="B482" s="368"/>
      <c r="C482" s="368"/>
      <c r="D482" s="368"/>
      <c r="E482" s="368"/>
      <c r="F482" s="368"/>
      <c r="G482" s="368"/>
      <c r="H482" s="368"/>
      <c r="I482" s="368"/>
      <c r="J482" s="368"/>
      <c r="K482" s="368"/>
      <c r="L482" s="368"/>
      <c r="M482" s="368"/>
      <c r="N482" s="368"/>
      <c r="O482" s="385"/>
      <c r="P482" s="368"/>
      <c r="Q482" s="368"/>
      <c r="R482" s="368"/>
      <c r="S482" s="368"/>
      <c r="T482" s="368"/>
      <c r="U482" s="368"/>
      <c r="V482" s="368"/>
      <c r="W482" s="368"/>
      <c r="X482" s="368"/>
      <c r="Y482" s="368"/>
      <c r="Z482" s="368"/>
      <c r="AA482" s="368"/>
      <c r="AB482" s="368"/>
      <c r="AC482" s="368"/>
      <c r="AD482" s="368"/>
      <c r="AE482" s="368"/>
      <c r="AF482" s="368"/>
      <c r="AG482" s="368"/>
      <c r="AH482" s="98" t="s">
        <v>397</v>
      </c>
      <c r="AI482" s="98" t="s">
        <v>397</v>
      </c>
      <c r="AJ482" s="98" t="s">
        <v>397</v>
      </c>
      <c r="AK482" s="98" t="s">
        <v>397</v>
      </c>
      <c r="AL482" s="98" t="s">
        <v>397</v>
      </c>
      <c r="AM482" s="98" t="s">
        <v>397</v>
      </c>
      <c r="AN482" s="98" t="s">
        <v>397</v>
      </c>
      <c r="AO482" s="98" t="s">
        <v>397</v>
      </c>
      <c r="AP482" s="98" t="s">
        <v>397</v>
      </c>
      <c r="AQ482" s="98" t="s">
        <v>397</v>
      </c>
      <c r="AR482" s="98" t="s">
        <v>397</v>
      </c>
      <c r="AS482" s="98" t="s">
        <v>397</v>
      </c>
      <c r="AT482" s="98" t="s">
        <v>397</v>
      </c>
      <c r="AU482" s="98" t="s">
        <v>397</v>
      </c>
      <c r="AV482" s="98" t="s">
        <v>397</v>
      </c>
      <c r="AW482" s="98" t="s">
        <v>397</v>
      </c>
      <c r="AX482" s="98" t="s">
        <v>397</v>
      </c>
      <c r="AY482" s="98" t="s">
        <v>397</v>
      </c>
      <c r="AZ482" s="98" t="s">
        <v>397</v>
      </c>
      <c r="BA482" s="98" t="s">
        <v>397</v>
      </c>
      <c r="BB482" s="98" t="s">
        <v>397</v>
      </c>
      <c r="BC482" s="98" t="s">
        <v>397</v>
      </c>
      <c r="BD482" s="98" t="s">
        <v>397</v>
      </c>
      <c r="BE482" s="98" t="s">
        <v>397</v>
      </c>
      <c r="BF482" s="98" t="s">
        <v>397</v>
      </c>
      <c r="BG482" s="98" t="s">
        <v>397</v>
      </c>
      <c r="BH482" s="98" t="s">
        <v>397</v>
      </c>
      <c r="BI482" s="98" t="s">
        <v>397</v>
      </c>
      <c r="BJ482" s="98" t="s">
        <v>397</v>
      </c>
      <c r="BK482" s="98" t="s">
        <v>397</v>
      </c>
      <c r="BL482" s="98" t="s">
        <v>397</v>
      </c>
      <c r="BM482" s="98" t="s">
        <v>397</v>
      </c>
      <c r="BN482" s="98" t="s">
        <v>397</v>
      </c>
      <c r="BO482" s="98" t="s">
        <v>397</v>
      </c>
      <c r="BP482" s="98" t="s">
        <v>397</v>
      </c>
      <c r="BQ482" s="98" t="s">
        <v>397</v>
      </c>
      <c r="BR482" s="98" t="s">
        <v>397</v>
      </c>
      <c r="BS482" s="98" t="s">
        <v>397</v>
      </c>
      <c r="BT482" s="98" t="s">
        <v>397</v>
      </c>
      <c r="BU482" s="98" t="s">
        <v>397</v>
      </c>
      <c r="BV482" s="98" t="s">
        <v>397</v>
      </c>
      <c r="BW482" s="98" t="s">
        <v>397</v>
      </c>
      <c r="BX482" s="98" t="s">
        <v>397</v>
      </c>
      <c r="BY482" s="98" t="s">
        <v>397</v>
      </c>
      <c r="BZ482" s="98" t="s">
        <v>397</v>
      </c>
      <c r="CA482" s="98"/>
      <c r="CB482" s="98"/>
      <c r="CC482" s="98"/>
      <c r="CD482" s="98"/>
      <c r="CE482" s="98"/>
      <c r="CF482" s="98"/>
      <c r="CG482" s="98"/>
      <c r="CH482" s="98"/>
      <c r="CI482" s="98"/>
      <c r="CJ482" s="98"/>
      <c r="CK482" s="98"/>
      <c r="CL482" s="98"/>
      <c r="CM482" s="98"/>
      <c r="CN482" s="98"/>
      <c r="CO482" s="98"/>
      <c r="CP482" s="98"/>
      <c r="CQ482" s="98"/>
      <c r="CR482" s="98"/>
      <c r="CS482" s="98"/>
      <c r="CT482" s="98"/>
      <c r="CU482" s="98"/>
      <c r="CV482" s="98"/>
      <c r="CW482" s="98"/>
      <c r="CX482" s="98"/>
      <c r="CY482" s="98"/>
      <c r="CZ482" s="98"/>
      <c r="DA482" s="98"/>
      <c r="DB482" s="98"/>
      <c r="DV482" s="368"/>
      <c r="DW482" s="368"/>
      <c r="DX482" s="368"/>
      <c r="DY482" s="368"/>
      <c r="DZ482" s="368"/>
      <c r="EA482" s="368"/>
      <c r="EB482" s="368"/>
      <c r="EC482" s="368"/>
      <c r="ED482" s="368"/>
      <c r="EE482" s="368"/>
      <c r="EF482" s="368"/>
      <c r="EG482" s="368"/>
      <c r="EH482" s="368"/>
      <c r="EI482" s="368"/>
      <c r="EJ482" s="368"/>
      <c r="EK482" s="368"/>
      <c r="EL482" s="368"/>
      <c r="EM482" s="368"/>
      <c r="EN482" s="368"/>
      <c r="EO482" s="368"/>
      <c r="EP482" s="368"/>
      <c r="EQ482" s="368"/>
      <c r="ER482" s="368"/>
      <c r="ES482" s="368"/>
      <c r="ET482" s="368"/>
      <c r="EU482" s="368"/>
      <c r="EV482" s="368"/>
      <c r="EW482" s="368"/>
      <c r="EX482" s="368"/>
      <c r="EY482" s="368"/>
      <c r="EZ482" s="368"/>
      <c r="FA482" s="368"/>
      <c r="FB482" s="368"/>
      <c r="FC482" s="368"/>
      <c r="FD482" s="368"/>
      <c r="FE482" s="368"/>
      <c r="FF482" s="368"/>
      <c r="FG482" s="368"/>
      <c r="FH482" s="368"/>
      <c r="FI482" s="368"/>
      <c r="FJ482" s="368"/>
      <c r="FK482" s="368"/>
      <c r="FL482" s="368"/>
      <c r="FM482" s="368"/>
      <c r="FN482" s="368"/>
      <c r="FO482" s="368"/>
      <c r="FP482" s="368"/>
      <c r="FQ482" s="368"/>
      <c r="FR482" s="368"/>
      <c r="FS482" s="368"/>
      <c r="FT482" s="368"/>
      <c r="FU482" s="368"/>
      <c r="FV482" s="368"/>
      <c r="FW482" s="368"/>
      <c r="FX482" s="368"/>
      <c r="FY482" s="368"/>
      <c r="FZ482" s="368"/>
      <c r="GA482" s="368"/>
      <c r="GB482" s="368"/>
      <c r="GC482" s="368"/>
      <c r="GD482" s="368"/>
      <c r="GE482" s="368"/>
      <c r="GF482" s="368"/>
      <c r="GG482" s="368"/>
      <c r="GH482" s="368"/>
      <c r="GI482" s="368"/>
      <c r="GJ482" s="368"/>
      <c r="GK482" s="368"/>
      <c r="GL482" s="368"/>
      <c r="GM482" s="368"/>
      <c r="GN482" s="368"/>
      <c r="GO482" s="368"/>
      <c r="GP482" s="368"/>
      <c r="GQ482" s="368"/>
      <c r="GR482" s="368"/>
      <c r="GS482" s="368"/>
      <c r="GT482" s="368"/>
      <c r="GU482" s="368"/>
      <c r="GV482" s="368"/>
      <c r="GW482" s="368"/>
      <c r="GX482" s="368"/>
      <c r="GY482" s="368"/>
      <c r="GZ482" s="368"/>
      <c r="HA482" s="368"/>
      <c r="HB482" s="368"/>
      <c r="HC482" s="368"/>
      <c r="HD482" s="368"/>
      <c r="HE482" s="368"/>
      <c r="HF482" s="368"/>
      <c r="HG482" s="368"/>
      <c r="HH482" s="368"/>
      <c r="HI482" s="368"/>
      <c r="HJ482" s="368"/>
      <c r="HK482" s="368"/>
      <c r="HL482" s="368"/>
      <c r="HM482" s="368"/>
      <c r="HN482" s="368"/>
      <c r="HO482" s="368"/>
      <c r="HP482" s="368"/>
      <c r="HQ482" s="368"/>
      <c r="HR482" s="368"/>
      <c r="HS482" s="368"/>
      <c r="HT482" s="368"/>
      <c r="HU482" s="368"/>
      <c r="HV482" s="368"/>
      <c r="HW482" s="368"/>
      <c r="HX482" s="368"/>
      <c r="HY482" s="368"/>
      <c r="HZ482" s="368"/>
      <c r="IA482" s="368"/>
      <c r="IB482" s="368"/>
      <c r="IC482" s="368"/>
      <c r="ID482" s="368"/>
      <c r="IE482" s="368"/>
      <c r="IF482" s="368"/>
      <c r="IG482" s="368"/>
      <c r="IH482" s="368"/>
      <c r="II482" s="368"/>
      <c r="IJ482" s="368"/>
      <c r="IK482" s="368"/>
      <c r="IL482" s="368"/>
      <c r="IM482" s="368"/>
      <c r="IN482" s="368"/>
      <c r="IO482" s="368"/>
      <c r="IP482" s="368"/>
      <c r="IQ482" s="368"/>
      <c r="IR482" s="368"/>
      <c r="IS482" s="368"/>
      <c r="IT482" s="368"/>
      <c r="IU482" s="368"/>
      <c r="IV482" s="368"/>
      <c r="IW482" s="368"/>
      <c r="IX482" s="368"/>
      <c r="IY482" s="368"/>
      <c r="IZ482" s="368"/>
      <c r="JA482" s="368"/>
      <c r="JB482" s="368"/>
      <c r="JC482" s="368"/>
      <c r="JD482" s="368"/>
      <c r="JE482" s="368"/>
      <c r="JF482" s="368"/>
      <c r="JG482" s="368"/>
      <c r="JH482" s="368"/>
      <c r="JI482" s="368"/>
      <c r="JJ482" s="368"/>
      <c r="JK482" s="368"/>
      <c r="JL482" s="368"/>
      <c r="JM482" s="368"/>
      <c r="JN482" s="368"/>
      <c r="JO482" s="368"/>
      <c r="JP482" s="368"/>
      <c r="JQ482" s="368"/>
      <c r="JR482" s="368"/>
      <c r="JS482" s="368"/>
      <c r="JT482" s="368"/>
      <c r="JU482" s="368"/>
      <c r="JV482" s="368"/>
      <c r="JW482" s="368"/>
      <c r="JX482" s="368"/>
      <c r="JY482" s="368"/>
      <c r="JZ482" s="368"/>
      <c r="KA482" s="368"/>
      <c r="KB482" s="368"/>
      <c r="KC482" s="368"/>
      <c r="KD482" s="368"/>
      <c r="KE482" s="368"/>
      <c r="KF482" s="368"/>
      <c r="KG482" s="368"/>
      <c r="KH482" s="368"/>
      <c r="KI482" s="368"/>
      <c r="KJ482" s="368"/>
      <c r="KK482" s="368"/>
      <c r="KL482" s="368"/>
      <c r="KM482" s="368"/>
      <c r="KN482" s="368"/>
      <c r="KO482" s="368"/>
      <c r="KP482" s="368"/>
      <c r="KQ482" s="368"/>
      <c r="KR482" s="368"/>
      <c r="KS482" s="368"/>
      <c r="KT482" s="368"/>
      <c r="KU482" s="368"/>
      <c r="KV482" s="368"/>
      <c r="KW482" s="368"/>
      <c r="KX482" s="368"/>
      <c r="LH482" s="368"/>
      <c r="LI482" s="368"/>
      <c r="LJ482" s="368"/>
      <c r="LK482" s="368"/>
      <c r="LL482" s="368"/>
      <c r="LM482" s="368"/>
      <c r="LN482" s="368"/>
      <c r="LO482" s="368"/>
      <c r="LP482" s="368"/>
      <c r="LQ482" s="368"/>
      <c r="LR482" s="368"/>
      <c r="LS482" s="368"/>
      <c r="LT482" s="368"/>
      <c r="LU482" s="368"/>
      <c r="LV482" s="368"/>
      <c r="LW482" s="368"/>
      <c r="LX482" s="368"/>
      <c r="LY482" s="368"/>
      <c r="LZ482" s="368"/>
      <c r="MA482" s="368"/>
      <c r="MB482" s="368"/>
      <c r="MC482" s="368"/>
      <c r="MD482" s="368"/>
      <c r="ME482" s="368"/>
      <c r="MF482" s="368"/>
      <c r="MG482" s="368"/>
      <c r="MH482" s="368"/>
      <c r="MI482" s="368"/>
      <c r="MJ482" s="368"/>
      <c r="MK482" s="368"/>
      <c r="ML482" s="368"/>
      <c r="MM482" s="368"/>
      <c r="MN482" s="368"/>
      <c r="MO482" s="368"/>
      <c r="MP482" s="368"/>
      <c r="MQ482" s="368"/>
      <c r="MR482" s="368"/>
      <c r="MS482" s="368"/>
      <c r="MT482" s="368"/>
      <c r="MU482" s="368"/>
      <c r="MV482" s="368"/>
      <c r="MW482" s="368"/>
      <c r="MX482" s="368"/>
      <c r="MY482" s="368"/>
      <c r="MZ482" s="368"/>
      <c r="NA482" s="368"/>
      <c r="NB482" s="368"/>
      <c r="NC482" s="368"/>
      <c r="ND482" s="368"/>
      <c r="NE482" s="368"/>
      <c r="NF482" s="368"/>
      <c r="NG482" s="368"/>
      <c r="NH482" s="368"/>
      <c r="NI482" s="368"/>
      <c r="NJ482" s="368"/>
      <c r="NK482" s="368"/>
      <c r="NL482" s="368"/>
      <c r="NM482" s="368"/>
      <c r="NN482" s="368"/>
      <c r="NO482" s="368"/>
      <c r="NP482" s="368"/>
      <c r="NQ482" s="368"/>
      <c r="NR482" s="368"/>
      <c r="NS482" s="368"/>
      <c r="NT482" s="368"/>
      <c r="NU482" s="368"/>
      <c r="NV482" s="368"/>
      <c r="NW482" s="368"/>
      <c r="NX482" s="368"/>
      <c r="NY482" s="368"/>
      <c r="NZ482" s="368"/>
      <c r="OA482" s="368"/>
      <c r="OB482" s="368"/>
      <c r="OC482" s="368"/>
      <c r="OD482" s="368"/>
      <c r="OE482" s="368"/>
      <c r="OF482" s="368"/>
      <c r="OG482" s="368"/>
      <c r="OH482" s="368"/>
      <c r="OI482" s="368"/>
      <c r="OJ482" s="368"/>
      <c r="OK482" s="368"/>
      <c r="OL482" s="368"/>
      <c r="OM482" s="368"/>
      <c r="ON482" s="368"/>
      <c r="OO482" s="368"/>
      <c r="OP482" s="368"/>
      <c r="OQ482" s="368"/>
      <c r="OR482" s="368"/>
      <c r="OS482" s="368"/>
      <c r="OT482" s="368"/>
      <c r="OU482" s="368"/>
      <c r="OV482" s="368"/>
      <c r="OW482" s="368"/>
      <c r="OX482" s="368"/>
      <c r="OY482" s="368"/>
      <c r="OZ482" s="368"/>
      <c r="PA482" s="368"/>
      <c r="PB482" s="368"/>
      <c r="PC482" s="368"/>
      <c r="PD482" s="368"/>
      <c r="PE482" s="368"/>
      <c r="PF482" s="368"/>
      <c r="PG482" s="368"/>
      <c r="PH482" s="368"/>
      <c r="PI482" s="368"/>
      <c r="PJ482" s="368"/>
      <c r="PK482" s="368"/>
      <c r="PL482" s="368"/>
      <c r="PM482" s="368"/>
      <c r="PN482" s="368"/>
      <c r="PO482" s="368"/>
      <c r="PP482" s="368"/>
      <c r="PQ482" s="368"/>
      <c r="PR482" s="368"/>
      <c r="PS482" s="368"/>
      <c r="PT482" s="368"/>
      <c r="PU482" s="368"/>
      <c r="PV482" s="368"/>
      <c r="PW482" s="368"/>
      <c r="PX482" s="368"/>
      <c r="PY482" s="368"/>
      <c r="PZ482" s="368"/>
      <c r="QA482" s="368"/>
      <c r="QB482" s="368"/>
      <c r="QC482" s="368"/>
      <c r="QD482" s="368"/>
      <c r="QE482" s="368"/>
      <c r="QF482" s="368"/>
      <c r="QG482" s="368"/>
      <c r="QH482" s="368"/>
      <c r="QI482" s="368"/>
      <c r="QJ482" s="368"/>
      <c r="QK482" s="368"/>
      <c r="QL482" s="368"/>
      <c r="QM482" s="368"/>
      <c r="QN482" s="368"/>
      <c r="QO482" s="368"/>
      <c r="QP482" s="368"/>
      <c r="QQ482" s="368"/>
      <c r="QR482" s="368"/>
      <c r="QS482" s="368"/>
      <c r="QT482" s="368"/>
      <c r="QU482" s="368"/>
      <c r="QV482" s="368"/>
      <c r="QW482" s="368"/>
      <c r="QX482" s="368"/>
      <c r="QY482" s="368"/>
      <c r="QZ482" s="368"/>
      <c r="RA482" s="368"/>
      <c r="RB482" s="368"/>
      <c r="RC482" s="368"/>
      <c r="RD482" s="368"/>
      <c r="RE482" s="368"/>
      <c r="RF482" s="368"/>
      <c r="RG482" s="368"/>
      <c r="RH482" s="368"/>
      <c r="RI482" s="368"/>
      <c r="RJ482" s="368"/>
      <c r="RK482" s="368"/>
      <c r="RL482" s="368"/>
      <c r="RM482" s="368"/>
      <c r="RN482" s="368"/>
      <c r="RO482" s="368"/>
      <c r="RP482" s="368"/>
      <c r="RQ482" s="368"/>
      <c r="RR482" s="368"/>
      <c r="RS482" s="368"/>
      <c r="RT482" s="368"/>
      <c r="RU482" s="368"/>
      <c r="RV482" s="368"/>
      <c r="RW482" s="368"/>
      <c r="RX482" s="368"/>
      <c r="RY482" s="368"/>
      <c r="RZ482" s="368"/>
      <c r="SA482" s="368"/>
      <c r="SB482" s="368"/>
      <c r="SC482" s="368"/>
      <c r="SD482" s="368"/>
      <c r="SE482" s="368"/>
      <c r="SF482" s="368"/>
      <c r="SG482" s="368"/>
    </row>
    <row r="483" spans="1:501">
      <c r="A483" s="368"/>
      <c r="B483" s="368"/>
      <c r="C483" s="368"/>
      <c r="D483" s="368"/>
      <c r="E483" s="368"/>
      <c r="F483" s="368"/>
      <c r="G483" s="368"/>
      <c r="H483" s="368"/>
      <c r="I483" s="368"/>
      <c r="J483" s="368"/>
      <c r="K483" s="368"/>
      <c r="L483" s="368"/>
      <c r="M483" s="368"/>
      <c r="N483" s="368"/>
      <c r="O483" s="385"/>
      <c r="P483" s="368"/>
      <c r="Q483" s="368"/>
      <c r="R483" s="368"/>
      <c r="S483" s="368"/>
      <c r="T483" s="368"/>
      <c r="U483" s="368"/>
      <c r="V483" s="368"/>
      <c r="W483" s="368"/>
      <c r="X483" s="368"/>
      <c r="Y483" s="368"/>
      <c r="Z483" s="368"/>
      <c r="AA483" s="368"/>
      <c r="AB483" s="368"/>
      <c r="AC483" s="368"/>
      <c r="AD483" s="368"/>
      <c r="AE483" s="368"/>
      <c r="AF483" s="368"/>
      <c r="AG483" s="368"/>
      <c r="AH483" s="98" t="s">
        <v>397</v>
      </c>
      <c r="AI483" s="98" t="s">
        <v>397</v>
      </c>
      <c r="AJ483" s="98" t="s">
        <v>397</v>
      </c>
      <c r="AK483" s="98" t="s">
        <v>397</v>
      </c>
      <c r="AL483" s="98" t="s">
        <v>397</v>
      </c>
      <c r="AM483" s="98" t="s">
        <v>397</v>
      </c>
      <c r="AN483" s="98" t="s">
        <v>397</v>
      </c>
      <c r="AO483" s="98" t="s">
        <v>397</v>
      </c>
      <c r="AP483" s="98" t="s">
        <v>397</v>
      </c>
      <c r="AQ483" s="98" t="s">
        <v>397</v>
      </c>
      <c r="AR483" s="98" t="s">
        <v>397</v>
      </c>
      <c r="AS483" s="98" t="s">
        <v>397</v>
      </c>
      <c r="AT483" s="98" t="s">
        <v>397</v>
      </c>
      <c r="AU483" s="98" t="s">
        <v>397</v>
      </c>
      <c r="AV483" s="98" t="s">
        <v>397</v>
      </c>
      <c r="AW483" s="98" t="s">
        <v>397</v>
      </c>
      <c r="AX483" s="98" t="s">
        <v>397</v>
      </c>
      <c r="AY483" s="98" t="s">
        <v>397</v>
      </c>
      <c r="AZ483" s="98" t="s">
        <v>397</v>
      </c>
      <c r="BA483" s="98" t="s">
        <v>397</v>
      </c>
      <c r="BB483" s="98" t="s">
        <v>397</v>
      </c>
      <c r="BC483" s="98" t="s">
        <v>397</v>
      </c>
      <c r="BD483" s="98" t="s">
        <v>397</v>
      </c>
      <c r="BE483" s="98" t="s">
        <v>397</v>
      </c>
      <c r="BF483" s="98" t="s">
        <v>397</v>
      </c>
      <c r="BG483" s="98" t="s">
        <v>397</v>
      </c>
      <c r="BH483" s="98" t="s">
        <v>397</v>
      </c>
      <c r="BI483" s="98" t="s">
        <v>397</v>
      </c>
      <c r="BJ483" s="98" t="s">
        <v>397</v>
      </c>
      <c r="BK483" s="98" t="s">
        <v>397</v>
      </c>
      <c r="BL483" s="98" t="s">
        <v>397</v>
      </c>
      <c r="BM483" s="98" t="s">
        <v>397</v>
      </c>
      <c r="BN483" s="98" t="s">
        <v>397</v>
      </c>
      <c r="BO483" s="98" t="s">
        <v>397</v>
      </c>
      <c r="BP483" s="98" t="s">
        <v>397</v>
      </c>
      <c r="BQ483" s="98" t="s">
        <v>397</v>
      </c>
      <c r="BR483" s="98" t="s">
        <v>397</v>
      </c>
      <c r="BS483" s="98" t="s">
        <v>397</v>
      </c>
      <c r="BT483" s="98" t="s">
        <v>397</v>
      </c>
      <c r="BU483" s="98" t="s">
        <v>397</v>
      </c>
      <c r="BV483" s="98" t="s">
        <v>397</v>
      </c>
      <c r="BW483" s="98" t="s">
        <v>397</v>
      </c>
      <c r="BX483" s="98" t="s">
        <v>397</v>
      </c>
      <c r="BY483" s="98" t="s">
        <v>397</v>
      </c>
      <c r="BZ483" s="98" t="s">
        <v>397</v>
      </c>
      <c r="CA483" s="98"/>
      <c r="CB483" s="98"/>
      <c r="CC483" s="98"/>
      <c r="CD483" s="98"/>
      <c r="CE483" s="98"/>
      <c r="CF483" s="98"/>
      <c r="CG483" s="98"/>
      <c r="CH483" s="98"/>
      <c r="CI483" s="98"/>
      <c r="CJ483" s="98"/>
      <c r="CK483" s="98"/>
      <c r="CL483" s="98"/>
      <c r="CM483" s="98"/>
      <c r="CN483" s="98"/>
      <c r="CO483" s="98"/>
      <c r="CP483" s="98"/>
      <c r="CQ483" s="98"/>
      <c r="CR483" s="98"/>
      <c r="CS483" s="98"/>
      <c r="CT483" s="98"/>
      <c r="CU483" s="98"/>
      <c r="CV483" s="98"/>
      <c r="CW483" s="98"/>
      <c r="CX483" s="98"/>
      <c r="CY483" s="98"/>
      <c r="CZ483" s="98"/>
      <c r="DA483" s="98"/>
      <c r="DB483" s="98"/>
      <c r="DV483" s="368"/>
      <c r="DW483" s="368"/>
      <c r="DX483" s="368"/>
      <c r="DY483" s="368"/>
      <c r="DZ483" s="368"/>
      <c r="EA483" s="368"/>
      <c r="EB483" s="368"/>
      <c r="EC483" s="368"/>
      <c r="ED483" s="368"/>
      <c r="EE483" s="368"/>
      <c r="EF483" s="368"/>
      <c r="EG483" s="368"/>
      <c r="EH483" s="368"/>
      <c r="EI483" s="368"/>
      <c r="EJ483" s="368"/>
      <c r="EK483" s="368"/>
      <c r="EL483" s="368"/>
      <c r="EM483" s="368"/>
      <c r="EN483" s="368"/>
      <c r="EO483" s="368"/>
      <c r="EP483" s="368"/>
      <c r="EQ483" s="368"/>
      <c r="ER483" s="368"/>
      <c r="ES483" s="368"/>
      <c r="ET483" s="368"/>
      <c r="EU483" s="368"/>
      <c r="EV483" s="368"/>
      <c r="EW483" s="368"/>
      <c r="EX483" s="368"/>
      <c r="EY483" s="368"/>
      <c r="EZ483" s="368"/>
      <c r="FA483" s="368"/>
      <c r="FB483" s="368"/>
      <c r="FC483" s="368"/>
      <c r="FD483" s="368"/>
      <c r="FE483" s="368"/>
      <c r="FF483" s="368"/>
      <c r="FG483" s="368"/>
      <c r="FH483" s="368"/>
      <c r="FI483" s="368"/>
      <c r="FJ483" s="368"/>
      <c r="FK483" s="368"/>
      <c r="FL483" s="368"/>
      <c r="FM483" s="368"/>
      <c r="FN483" s="368"/>
      <c r="FO483" s="368"/>
      <c r="FP483" s="368"/>
      <c r="FQ483" s="368"/>
      <c r="FR483" s="368"/>
      <c r="FS483" s="368"/>
      <c r="FT483" s="368"/>
      <c r="FU483" s="368"/>
      <c r="FV483" s="368"/>
      <c r="FW483" s="368"/>
      <c r="FX483" s="368"/>
      <c r="FY483" s="368"/>
      <c r="FZ483" s="368"/>
      <c r="GA483" s="368"/>
      <c r="GB483" s="368"/>
      <c r="GC483" s="368"/>
      <c r="GD483" s="368"/>
      <c r="GE483" s="368"/>
      <c r="GF483" s="368"/>
      <c r="GG483" s="368"/>
      <c r="GH483" s="368"/>
      <c r="GI483" s="368"/>
      <c r="GJ483" s="368"/>
      <c r="GK483" s="368"/>
      <c r="GL483" s="368"/>
      <c r="GM483" s="368"/>
      <c r="GN483" s="368"/>
      <c r="GO483" s="368"/>
      <c r="GP483" s="368"/>
      <c r="GQ483" s="368"/>
      <c r="GR483" s="368"/>
      <c r="GS483" s="368"/>
      <c r="GT483" s="368"/>
      <c r="GU483" s="368"/>
      <c r="GV483" s="368"/>
      <c r="GW483" s="368"/>
      <c r="GX483" s="368"/>
      <c r="GY483" s="368"/>
      <c r="GZ483" s="368"/>
      <c r="HA483" s="368"/>
      <c r="HB483" s="368"/>
      <c r="HC483" s="368"/>
      <c r="HD483" s="368"/>
      <c r="HE483" s="368"/>
      <c r="HF483" s="368"/>
      <c r="HG483" s="368"/>
      <c r="HH483" s="368"/>
      <c r="HI483" s="368"/>
      <c r="HJ483" s="368"/>
      <c r="HK483" s="368"/>
      <c r="HL483" s="368"/>
      <c r="HM483" s="368"/>
      <c r="HN483" s="368"/>
      <c r="HO483" s="368"/>
      <c r="HP483" s="368"/>
      <c r="HQ483" s="368"/>
      <c r="HR483" s="368"/>
      <c r="HS483" s="368"/>
      <c r="HT483" s="368"/>
      <c r="HU483" s="368"/>
      <c r="HV483" s="368"/>
      <c r="HW483" s="368"/>
      <c r="HX483" s="368"/>
      <c r="HY483" s="368"/>
      <c r="HZ483" s="368"/>
      <c r="IA483" s="368"/>
      <c r="IB483" s="368"/>
      <c r="IC483" s="368"/>
      <c r="ID483" s="368"/>
      <c r="IE483" s="368"/>
      <c r="IF483" s="368"/>
      <c r="IG483" s="368"/>
      <c r="IH483" s="368"/>
      <c r="II483" s="368"/>
      <c r="IJ483" s="368"/>
      <c r="IK483" s="368"/>
      <c r="IL483" s="368"/>
      <c r="IM483" s="368"/>
      <c r="IN483" s="368"/>
      <c r="IO483" s="368"/>
      <c r="IP483" s="368"/>
      <c r="IQ483" s="368"/>
      <c r="IR483" s="368"/>
      <c r="IS483" s="368"/>
      <c r="IT483" s="368"/>
      <c r="IU483" s="368"/>
      <c r="IV483" s="368"/>
      <c r="IW483" s="368"/>
      <c r="IX483" s="368"/>
      <c r="IY483" s="368"/>
      <c r="IZ483" s="368"/>
      <c r="JA483" s="368"/>
      <c r="JB483" s="368"/>
      <c r="JC483" s="368"/>
      <c r="JD483" s="368"/>
      <c r="JE483" s="368"/>
      <c r="JF483" s="368"/>
      <c r="JG483" s="368"/>
      <c r="JH483" s="368"/>
      <c r="JI483" s="368"/>
      <c r="JJ483" s="368"/>
      <c r="JK483" s="368"/>
      <c r="JL483" s="368"/>
      <c r="JM483" s="368"/>
      <c r="JN483" s="368"/>
      <c r="JO483" s="368"/>
      <c r="JP483" s="368"/>
      <c r="JQ483" s="368"/>
      <c r="JR483" s="368"/>
      <c r="JS483" s="368"/>
      <c r="JT483" s="368"/>
      <c r="JU483" s="368"/>
      <c r="JV483" s="368"/>
      <c r="JW483" s="368"/>
      <c r="JX483" s="368"/>
      <c r="JY483" s="368"/>
      <c r="JZ483" s="368"/>
      <c r="KA483" s="368"/>
      <c r="KB483" s="368"/>
      <c r="KC483" s="368"/>
      <c r="KD483" s="368"/>
      <c r="KE483" s="368"/>
      <c r="KF483" s="368"/>
      <c r="KG483" s="368"/>
      <c r="KH483" s="368"/>
      <c r="KI483" s="368"/>
      <c r="KJ483" s="368"/>
      <c r="KK483" s="368"/>
      <c r="KL483" s="368"/>
      <c r="KM483" s="368"/>
      <c r="KN483" s="368"/>
      <c r="KO483" s="368"/>
      <c r="KP483" s="368"/>
      <c r="KQ483" s="368"/>
      <c r="KR483" s="368"/>
      <c r="KS483" s="368"/>
      <c r="KT483" s="368"/>
      <c r="KU483" s="368"/>
      <c r="KV483" s="368"/>
      <c r="KW483" s="368"/>
      <c r="KX483" s="368"/>
      <c r="LH483" s="368"/>
      <c r="LI483" s="368"/>
      <c r="LJ483" s="368"/>
      <c r="LK483" s="368"/>
      <c r="LL483" s="368"/>
      <c r="LM483" s="368"/>
      <c r="LN483" s="368"/>
      <c r="LO483" s="368"/>
      <c r="LP483" s="368"/>
      <c r="LQ483" s="368"/>
      <c r="LR483" s="368"/>
      <c r="LS483" s="368"/>
      <c r="LT483" s="368"/>
      <c r="LU483" s="368"/>
      <c r="LV483" s="368"/>
      <c r="LW483" s="368"/>
      <c r="LX483" s="368"/>
      <c r="LY483" s="368"/>
      <c r="LZ483" s="368"/>
      <c r="MA483" s="368"/>
      <c r="MB483" s="368"/>
      <c r="MC483" s="368"/>
      <c r="MD483" s="368"/>
      <c r="ME483" s="368"/>
      <c r="MF483" s="368"/>
      <c r="MG483" s="368"/>
      <c r="MH483" s="368"/>
      <c r="MI483" s="368"/>
      <c r="MJ483" s="368"/>
      <c r="MK483" s="368"/>
      <c r="ML483" s="368"/>
      <c r="MM483" s="368"/>
      <c r="MN483" s="368"/>
      <c r="MO483" s="368"/>
      <c r="MP483" s="368"/>
      <c r="MQ483" s="368"/>
      <c r="MR483" s="368"/>
      <c r="MS483" s="368"/>
      <c r="MT483" s="368"/>
      <c r="MU483" s="368"/>
      <c r="MV483" s="368"/>
      <c r="MW483" s="368"/>
      <c r="MX483" s="368"/>
      <c r="MY483" s="368"/>
      <c r="MZ483" s="368"/>
      <c r="NA483" s="368"/>
      <c r="NB483" s="368"/>
      <c r="NC483" s="368"/>
      <c r="ND483" s="368"/>
      <c r="NE483" s="368"/>
      <c r="NF483" s="368"/>
      <c r="NG483" s="368"/>
      <c r="NH483" s="368"/>
      <c r="NI483" s="368"/>
      <c r="NJ483" s="368"/>
      <c r="NK483" s="368"/>
      <c r="NL483" s="368"/>
      <c r="NM483" s="368"/>
      <c r="NN483" s="368"/>
      <c r="NO483" s="368"/>
      <c r="NP483" s="368"/>
      <c r="NQ483" s="368"/>
      <c r="NR483" s="368"/>
      <c r="NS483" s="368"/>
      <c r="NT483" s="368"/>
      <c r="NU483" s="368"/>
      <c r="NV483" s="368"/>
      <c r="NW483" s="368"/>
      <c r="NX483" s="368"/>
      <c r="NY483" s="368"/>
      <c r="NZ483" s="368"/>
      <c r="OA483" s="368"/>
      <c r="OB483" s="368"/>
      <c r="OC483" s="368"/>
      <c r="OD483" s="368"/>
      <c r="OE483" s="368"/>
      <c r="OF483" s="368"/>
      <c r="OG483" s="368"/>
      <c r="OH483" s="368"/>
      <c r="OI483" s="368"/>
      <c r="OJ483" s="368"/>
      <c r="OK483" s="368"/>
      <c r="OL483" s="368"/>
      <c r="OM483" s="368"/>
      <c r="ON483" s="368"/>
      <c r="OO483" s="368"/>
      <c r="OP483" s="368"/>
      <c r="OQ483" s="368"/>
      <c r="OR483" s="368"/>
      <c r="OS483" s="368"/>
      <c r="OT483" s="368"/>
      <c r="OU483" s="368"/>
      <c r="OV483" s="368"/>
      <c r="OW483" s="368"/>
      <c r="OX483" s="368"/>
      <c r="OY483" s="368"/>
      <c r="OZ483" s="368"/>
      <c r="PA483" s="368"/>
      <c r="PB483" s="368"/>
      <c r="PC483" s="368"/>
      <c r="PD483" s="368"/>
      <c r="PE483" s="368"/>
      <c r="PF483" s="368"/>
      <c r="PG483" s="368"/>
      <c r="PH483" s="368"/>
      <c r="PI483" s="368"/>
      <c r="PJ483" s="368"/>
      <c r="PK483" s="368"/>
      <c r="PL483" s="368"/>
      <c r="PM483" s="368"/>
      <c r="PN483" s="368"/>
      <c r="PO483" s="368"/>
      <c r="PP483" s="368"/>
      <c r="PQ483" s="368"/>
      <c r="PR483" s="368"/>
      <c r="PS483" s="368"/>
      <c r="PT483" s="368"/>
      <c r="PU483" s="368"/>
      <c r="PV483" s="368"/>
      <c r="PW483" s="368"/>
      <c r="PX483" s="368"/>
      <c r="PY483" s="368"/>
      <c r="PZ483" s="368"/>
      <c r="QA483" s="368"/>
      <c r="QB483" s="368"/>
      <c r="QC483" s="368"/>
      <c r="QD483" s="368"/>
      <c r="QE483" s="368"/>
      <c r="QF483" s="368"/>
      <c r="QG483" s="368"/>
      <c r="QH483" s="368"/>
      <c r="QI483" s="368"/>
      <c r="QJ483" s="368"/>
      <c r="QK483" s="368"/>
      <c r="QL483" s="368"/>
      <c r="QM483" s="368"/>
      <c r="QN483" s="368"/>
      <c r="QO483" s="368"/>
      <c r="QP483" s="368"/>
      <c r="QQ483" s="368"/>
      <c r="QR483" s="368"/>
      <c r="QS483" s="368"/>
      <c r="QT483" s="368"/>
      <c r="QU483" s="368"/>
      <c r="QV483" s="368"/>
      <c r="QW483" s="368"/>
      <c r="QX483" s="368"/>
      <c r="QY483" s="368"/>
      <c r="QZ483" s="368"/>
      <c r="RA483" s="368"/>
      <c r="RB483" s="368"/>
      <c r="RC483" s="368"/>
      <c r="RD483" s="368"/>
      <c r="RE483" s="368"/>
      <c r="RF483" s="368"/>
      <c r="RG483" s="368"/>
      <c r="RH483" s="368"/>
      <c r="RI483" s="368"/>
      <c r="RJ483" s="368"/>
      <c r="RK483" s="368"/>
      <c r="RL483" s="368"/>
      <c r="RM483" s="368"/>
      <c r="RN483" s="368"/>
      <c r="RO483" s="368"/>
      <c r="RP483" s="368"/>
      <c r="RQ483" s="368"/>
      <c r="RR483" s="368"/>
      <c r="RS483" s="368"/>
      <c r="RT483" s="368"/>
      <c r="RU483" s="368"/>
      <c r="RV483" s="368"/>
      <c r="RW483" s="368"/>
      <c r="RX483" s="368"/>
      <c r="RY483" s="368"/>
      <c r="RZ483" s="368"/>
      <c r="SA483" s="368"/>
      <c r="SB483" s="368"/>
      <c r="SC483" s="368"/>
      <c r="SD483" s="368"/>
      <c r="SE483" s="368"/>
      <c r="SF483" s="368"/>
      <c r="SG483" s="368"/>
    </row>
    <row r="484" spans="1:501">
      <c r="A484" s="368"/>
      <c r="B484" s="368"/>
      <c r="C484" s="368"/>
      <c r="D484" s="368"/>
      <c r="E484" s="368"/>
      <c r="F484" s="368"/>
      <c r="G484" s="368"/>
      <c r="H484" s="368"/>
      <c r="I484" s="368"/>
      <c r="J484" s="368"/>
      <c r="K484" s="368"/>
      <c r="L484" s="368"/>
      <c r="M484" s="368"/>
      <c r="N484" s="368"/>
      <c r="O484" s="385"/>
      <c r="P484" s="368"/>
      <c r="Q484" s="368"/>
      <c r="R484" s="368"/>
      <c r="S484" s="368"/>
      <c r="T484" s="368"/>
      <c r="U484" s="368"/>
      <c r="V484" s="368"/>
      <c r="W484" s="368"/>
      <c r="X484" s="368"/>
      <c r="Y484" s="368"/>
      <c r="Z484" s="368"/>
      <c r="AA484" s="368"/>
      <c r="AB484" s="368"/>
      <c r="AC484" s="368"/>
      <c r="AD484" s="368"/>
      <c r="AE484" s="368"/>
      <c r="AF484" s="368"/>
      <c r="AG484" s="368"/>
      <c r="AH484" s="98" t="s">
        <v>397</v>
      </c>
      <c r="AI484" s="98" t="s">
        <v>397</v>
      </c>
      <c r="AJ484" s="98" t="s">
        <v>397</v>
      </c>
      <c r="AK484" s="98" t="s">
        <v>397</v>
      </c>
      <c r="AL484" s="98" t="s">
        <v>397</v>
      </c>
      <c r="AM484" s="98" t="s">
        <v>397</v>
      </c>
      <c r="AN484" s="98" t="s">
        <v>397</v>
      </c>
      <c r="AO484" s="98" t="s">
        <v>397</v>
      </c>
      <c r="AP484" s="98" t="s">
        <v>397</v>
      </c>
      <c r="AQ484" s="98" t="s">
        <v>397</v>
      </c>
      <c r="AR484" s="98" t="s">
        <v>397</v>
      </c>
      <c r="AS484" s="98" t="s">
        <v>397</v>
      </c>
      <c r="AT484" s="98" t="s">
        <v>397</v>
      </c>
      <c r="AU484" s="98" t="s">
        <v>397</v>
      </c>
      <c r="AV484" s="98" t="s">
        <v>397</v>
      </c>
      <c r="AW484" s="98" t="s">
        <v>397</v>
      </c>
      <c r="AX484" s="98" t="s">
        <v>397</v>
      </c>
      <c r="AY484" s="98" t="s">
        <v>397</v>
      </c>
      <c r="AZ484" s="98" t="s">
        <v>397</v>
      </c>
      <c r="BA484" s="98" t="s">
        <v>397</v>
      </c>
      <c r="BB484" s="98" t="s">
        <v>397</v>
      </c>
      <c r="BC484" s="98" t="s">
        <v>397</v>
      </c>
      <c r="BD484" s="98" t="s">
        <v>397</v>
      </c>
      <c r="BE484" s="98" t="s">
        <v>397</v>
      </c>
      <c r="BF484" s="98" t="s">
        <v>397</v>
      </c>
      <c r="BG484" s="98" t="s">
        <v>397</v>
      </c>
      <c r="BH484" s="98" t="s">
        <v>397</v>
      </c>
      <c r="BI484" s="98" t="s">
        <v>397</v>
      </c>
      <c r="BJ484" s="98" t="s">
        <v>397</v>
      </c>
      <c r="BK484" s="98" t="s">
        <v>397</v>
      </c>
      <c r="BL484" s="98" t="s">
        <v>397</v>
      </c>
      <c r="BM484" s="98" t="s">
        <v>397</v>
      </c>
      <c r="BN484" s="98" t="s">
        <v>397</v>
      </c>
      <c r="BO484" s="98" t="s">
        <v>397</v>
      </c>
      <c r="BP484" s="98" t="s">
        <v>397</v>
      </c>
      <c r="BQ484" s="98" t="s">
        <v>397</v>
      </c>
      <c r="BR484" s="98" t="s">
        <v>397</v>
      </c>
      <c r="BS484" s="98" t="s">
        <v>397</v>
      </c>
      <c r="BT484" s="98" t="s">
        <v>397</v>
      </c>
      <c r="BU484" s="98" t="s">
        <v>397</v>
      </c>
      <c r="BV484" s="98" t="s">
        <v>397</v>
      </c>
      <c r="BW484" s="98" t="s">
        <v>397</v>
      </c>
      <c r="BX484" s="98" t="s">
        <v>397</v>
      </c>
      <c r="BY484" s="98" t="s">
        <v>397</v>
      </c>
      <c r="BZ484" s="98" t="s">
        <v>397</v>
      </c>
      <c r="CA484" s="98"/>
      <c r="CB484" s="98"/>
      <c r="CC484" s="98"/>
      <c r="CD484" s="98"/>
      <c r="CE484" s="98"/>
      <c r="CF484" s="98"/>
      <c r="CG484" s="98"/>
      <c r="CH484" s="98"/>
      <c r="CI484" s="98"/>
      <c r="CJ484" s="98"/>
      <c r="CK484" s="98"/>
      <c r="CL484" s="98"/>
      <c r="CM484" s="98"/>
      <c r="CN484" s="98"/>
      <c r="CO484" s="98"/>
      <c r="CP484" s="98"/>
      <c r="CQ484" s="98"/>
      <c r="CR484" s="98"/>
      <c r="CS484" s="98"/>
      <c r="CT484" s="98"/>
      <c r="CU484" s="98"/>
      <c r="CV484" s="98"/>
      <c r="CW484" s="98"/>
      <c r="CX484" s="98"/>
      <c r="CY484" s="98"/>
      <c r="CZ484" s="98"/>
      <c r="DA484" s="98"/>
      <c r="DB484" s="98"/>
      <c r="DV484" s="368"/>
      <c r="DW484" s="368"/>
      <c r="DX484" s="368"/>
      <c r="DY484" s="368"/>
      <c r="DZ484" s="368"/>
      <c r="EA484" s="368"/>
      <c r="EB484" s="368"/>
      <c r="EC484" s="368"/>
      <c r="ED484" s="368"/>
      <c r="EE484" s="368"/>
      <c r="EF484" s="368"/>
      <c r="EG484" s="368"/>
      <c r="EH484" s="368"/>
      <c r="EI484" s="368"/>
      <c r="EJ484" s="368"/>
      <c r="EK484" s="368"/>
      <c r="EL484" s="368"/>
      <c r="EM484" s="368"/>
      <c r="EN484" s="368"/>
      <c r="EO484" s="368"/>
      <c r="EP484" s="368"/>
      <c r="EQ484" s="368"/>
      <c r="ER484" s="368"/>
      <c r="ES484" s="368"/>
      <c r="ET484" s="368"/>
      <c r="EU484" s="368"/>
      <c r="EV484" s="368"/>
      <c r="EW484" s="368"/>
      <c r="EX484" s="368"/>
      <c r="EY484" s="368"/>
      <c r="EZ484" s="368"/>
      <c r="FA484" s="368"/>
      <c r="FB484" s="368"/>
      <c r="FC484" s="368"/>
      <c r="FD484" s="368"/>
      <c r="FE484" s="368"/>
      <c r="FF484" s="368"/>
      <c r="FG484" s="368"/>
      <c r="FH484" s="368"/>
      <c r="FI484" s="368"/>
      <c r="FJ484" s="368"/>
      <c r="FK484" s="368"/>
      <c r="FL484" s="368"/>
      <c r="FM484" s="368"/>
      <c r="FN484" s="368"/>
      <c r="FO484" s="368"/>
      <c r="FP484" s="368"/>
      <c r="FQ484" s="368"/>
      <c r="FR484" s="368"/>
      <c r="FS484" s="368"/>
      <c r="FT484" s="368"/>
      <c r="FU484" s="368"/>
      <c r="FV484" s="368"/>
      <c r="FW484" s="368"/>
      <c r="FX484" s="368"/>
      <c r="FY484" s="368"/>
      <c r="FZ484" s="368"/>
      <c r="GA484" s="368"/>
      <c r="GB484" s="368"/>
      <c r="GC484" s="368"/>
      <c r="GD484" s="368"/>
      <c r="GE484" s="368"/>
      <c r="GF484" s="368"/>
      <c r="GG484" s="368"/>
      <c r="GH484" s="368"/>
      <c r="GI484" s="368"/>
      <c r="GJ484" s="368"/>
      <c r="GK484" s="368"/>
      <c r="GL484" s="368"/>
      <c r="GM484" s="368"/>
      <c r="GN484" s="368"/>
      <c r="GO484" s="368"/>
      <c r="GP484" s="368"/>
      <c r="GQ484" s="368"/>
      <c r="GR484" s="368"/>
      <c r="GS484" s="368"/>
      <c r="GT484" s="368"/>
      <c r="GU484" s="368"/>
      <c r="GV484" s="368"/>
      <c r="GW484" s="368"/>
      <c r="GX484" s="368"/>
      <c r="GY484" s="368"/>
      <c r="GZ484" s="368"/>
      <c r="HA484" s="368"/>
      <c r="HB484" s="368"/>
      <c r="HC484" s="368"/>
      <c r="HD484" s="368"/>
      <c r="HE484" s="368"/>
      <c r="HF484" s="368"/>
      <c r="HG484" s="368"/>
      <c r="HH484" s="368"/>
      <c r="HI484" s="368"/>
      <c r="HJ484" s="368"/>
      <c r="HK484" s="368"/>
      <c r="HL484" s="368"/>
      <c r="HM484" s="368"/>
      <c r="HN484" s="368"/>
      <c r="HO484" s="368"/>
      <c r="HP484" s="368"/>
      <c r="HQ484" s="368"/>
      <c r="HR484" s="368"/>
      <c r="HS484" s="368"/>
      <c r="HT484" s="368"/>
      <c r="HU484" s="368"/>
      <c r="HV484" s="368"/>
      <c r="HW484" s="368"/>
      <c r="HX484" s="368"/>
      <c r="HY484" s="368"/>
      <c r="HZ484" s="368"/>
      <c r="IA484" s="368"/>
      <c r="IB484" s="368"/>
      <c r="IC484" s="368"/>
      <c r="ID484" s="368"/>
      <c r="IE484" s="368"/>
      <c r="IF484" s="368"/>
      <c r="IG484" s="368"/>
      <c r="IH484" s="368"/>
      <c r="II484" s="368"/>
      <c r="IJ484" s="368"/>
      <c r="IK484" s="368"/>
      <c r="IL484" s="368"/>
      <c r="IM484" s="368"/>
      <c r="IN484" s="368"/>
      <c r="IO484" s="368"/>
      <c r="IP484" s="368"/>
      <c r="IQ484" s="368"/>
      <c r="IR484" s="368"/>
      <c r="IS484" s="368"/>
      <c r="IT484" s="368"/>
      <c r="IU484" s="368"/>
      <c r="IV484" s="368"/>
      <c r="IW484" s="368"/>
      <c r="IX484" s="368"/>
      <c r="IY484" s="368"/>
      <c r="IZ484" s="368"/>
      <c r="JA484" s="368"/>
      <c r="JB484" s="368"/>
      <c r="JC484" s="368"/>
      <c r="JD484" s="368"/>
      <c r="JE484" s="368"/>
      <c r="JF484" s="368"/>
      <c r="JG484" s="368"/>
      <c r="JH484" s="368"/>
      <c r="JI484" s="368"/>
      <c r="JJ484" s="368"/>
      <c r="JK484" s="368"/>
      <c r="JL484" s="368"/>
      <c r="JM484" s="368"/>
      <c r="JN484" s="368"/>
      <c r="JO484" s="368"/>
      <c r="JP484" s="368"/>
      <c r="JQ484" s="368"/>
      <c r="JR484" s="368"/>
      <c r="JS484" s="368"/>
      <c r="JT484" s="368"/>
      <c r="JU484" s="368"/>
      <c r="JV484" s="368"/>
      <c r="JW484" s="368"/>
      <c r="JX484" s="368"/>
      <c r="JY484" s="368"/>
      <c r="JZ484" s="368"/>
      <c r="KA484" s="368"/>
      <c r="KB484" s="368"/>
      <c r="KC484" s="368"/>
      <c r="KD484" s="368"/>
      <c r="KE484" s="368"/>
      <c r="KF484" s="368"/>
      <c r="KG484" s="368"/>
      <c r="KH484" s="368"/>
      <c r="KI484" s="368"/>
      <c r="KJ484" s="368"/>
      <c r="KK484" s="368"/>
      <c r="KL484" s="368"/>
      <c r="KM484" s="368"/>
      <c r="KN484" s="368"/>
      <c r="KO484" s="368"/>
      <c r="KP484" s="368"/>
      <c r="KQ484" s="368"/>
      <c r="KR484" s="368"/>
      <c r="KS484" s="368"/>
      <c r="KT484" s="368"/>
      <c r="KU484" s="368"/>
      <c r="KV484" s="368"/>
      <c r="KW484" s="368"/>
      <c r="KX484" s="368"/>
      <c r="LH484" s="368"/>
      <c r="LI484" s="368"/>
      <c r="LJ484" s="368"/>
      <c r="LK484" s="368"/>
      <c r="LL484" s="368"/>
      <c r="LM484" s="368"/>
      <c r="LN484" s="368"/>
      <c r="LO484" s="368"/>
      <c r="LP484" s="368"/>
      <c r="LQ484" s="368"/>
      <c r="LR484" s="368"/>
      <c r="LS484" s="368"/>
      <c r="LT484" s="368"/>
      <c r="LU484" s="368"/>
      <c r="LV484" s="368"/>
      <c r="LW484" s="368"/>
      <c r="LX484" s="368"/>
      <c r="LY484" s="368"/>
      <c r="LZ484" s="368"/>
      <c r="MA484" s="368"/>
      <c r="MB484" s="368"/>
      <c r="MC484" s="368"/>
      <c r="MD484" s="368"/>
      <c r="ME484" s="368"/>
      <c r="MF484" s="368"/>
      <c r="MG484" s="368"/>
      <c r="MH484" s="368"/>
      <c r="MI484" s="368"/>
      <c r="MJ484" s="368"/>
      <c r="MK484" s="368"/>
      <c r="ML484" s="368"/>
      <c r="MM484" s="368"/>
      <c r="MN484" s="368"/>
      <c r="MO484" s="368"/>
      <c r="MP484" s="368"/>
      <c r="MQ484" s="368"/>
      <c r="MR484" s="368"/>
      <c r="MS484" s="368"/>
      <c r="MT484" s="368"/>
      <c r="MU484" s="368"/>
      <c r="MV484" s="368"/>
      <c r="MW484" s="368"/>
      <c r="MX484" s="368"/>
      <c r="MY484" s="368"/>
      <c r="MZ484" s="368"/>
      <c r="NA484" s="368"/>
      <c r="NB484" s="368"/>
      <c r="NC484" s="368"/>
      <c r="ND484" s="368"/>
      <c r="NE484" s="368"/>
      <c r="NF484" s="368"/>
      <c r="NG484" s="368"/>
      <c r="NH484" s="368"/>
      <c r="NI484" s="368"/>
      <c r="NJ484" s="368"/>
      <c r="NK484" s="368"/>
      <c r="NL484" s="368"/>
      <c r="NM484" s="368"/>
      <c r="NN484" s="368"/>
      <c r="NO484" s="368"/>
      <c r="NP484" s="368"/>
      <c r="NQ484" s="368"/>
      <c r="NR484" s="368"/>
      <c r="NS484" s="368"/>
      <c r="NT484" s="368"/>
      <c r="NU484" s="368"/>
      <c r="NV484" s="368"/>
      <c r="NW484" s="368"/>
      <c r="NX484" s="368"/>
      <c r="NY484" s="368"/>
      <c r="NZ484" s="368"/>
      <c r="OA484" s="368"/>
      <c r="OB484" s="368"/>
      <c r="OC484" s="368"/>
      <c r="OD484" s="368"/>
      <c r="OE484" s="368"/>
      <c r="OF484" s="368"/>
      <c r="OG484" s="368"/>
      <c r="OH484" s="368"/>
      <c r="OI484" s="368"/>
      <c r="OJ484" s="368"/>
      <c r="OK484" s="368"/>
      <c r="OL484" s="368"/>
      <c r="OM484" s="368"/>
      <c r="ON484" s="368"/>
      <c r="OO484" s="368"/>
      <c r="OP484" s="368"/>
      <c r="OQ484" s="368"/>
      <c r="OR484" s="368"/>
      <c r="OS484" s="368"/>
      <c r="OT484" s="368"/>
      <c r="OU484" s="368"/>
      <c r="OV484" s="368"/>
      <c r="OW484" s="368"/>
      <c r="OX484" s="368"/>
      <c r="OY484" s="368"/>
      <c r="OZ484" s="368"/>
      <c r="PA484" s="368"/>
      <c r="PB484" s="368"/>
      <c r="PC484" s="368"/>
      <c r="PD484" s="368"/>
      <c r="PE484" s="368"/>
      <c r="PF484" s="368"/>
      <c r="PG484" s="368"/>
      <c r="PH484" s="368"/>
      <c r="PI484" s="368"/>
      <c r="PJ484" s="368"/>
      <c r="PK484" s="368"/>
      <c r="PL484" s="368"/>
      <c r="PM484" s="368"/>
      <c r="PN484" s="368"/>
      <c r="PO484" s="368"/>
      <c r="PP484" s="368"/>
      <c r="PQ484" s="368"/>
      <c r="PR484" s="368"/>
      <c r="PS484" s="368"/>
      <c r="PT484" s="368"/>
      <c r="PU484" s="368"/>
      <c r="PV484" s="368"/>
      <c r="PW484" s="368"/>
      <c r="PX484" s="368"/>
      <c r="PY484" s="368"/>
      <c r="PZ484" s="368"/>
      <c r="QA484" s="368"/>
      <c r="QB484" s="368"/>
      <c r="QC484" s="368"/>
      <c r="QD484" s="368"/>
      <c r="QE484" s="368"/>
      <c r="QF484" s="368"/>
      <c r="QG484" s="368"/>
      <c r="QH484" s="368"/>
      <c r="QI484" s="368"/>
      <c r="QJ484" s="368"/>
      <c r="QK484" s="368"/>
      <c r="QL484" s="368"/>
      <c r="QM484" s="368"/>
      <c r="QN484" s="368"/>
      <c r="QO484" s="368"/>
      <c r="QP484" s="368"/>
      <c r="QQ484" s="368"/>
      <c r="QR484" s="368"/>
      <c r="QS484" s="368"/>
      <c r="QT484" s="368"/>
      <c r="QU484" s="368"/>
      <c r="QV484" s="368"/>
      <c r="QW484" s="368"/>
      <c r="QX484" s="368"/>
      <c r="QY484" s="368"/>
      <c r="QZ484" s="368"/>
      <c r="RA484" s="368"/>
      <c r="RB484" s="368"/>
      <c r="RC484" s="368"/>
      <c r="RD484" s="368"/>
      <c r="RE484" s="368"/>
      <c r="RF484" s="368"/>
      <c r="RG484" s="368"/>
      <c r="RH484" s="368"/>
      <c r="RI484" s="368"/>
      <c r="RJ484" s="368"/>
      <c r="RK484" s="368"/>
      <c r="RL484" s="368"/>
      <c r="RM484" s="368"/>
      <c r="RN484" s="368"/>
      <c r="RO484" s="368"/>
      <c r="RP484" s="368"/>
      <c r="RQ484" s="368"/>
      <c r="RR484" s="368"/>
      <c r="RS484" s="368"/>
      <c r="RT484" s="368"/>
      <c r="RU484" s="368"/>
      <c r="RV484" s="368"/>
      <c r="RW484" s="368"/>
      <c r="RX484" s="368"/>
      <c r="RY484" s="368"/>
      <c r="RZ484" s="368"/>
      <c r="SA484" s="368"/>
      <c r="SB484" s="368"/>
      <c r="SC484" s="368"/>
      <c r="SD484" s="368"/>
      <c r="SE484" s="368"/>
      <c r="SF484" s="368"/>
      <c r="SG484" s="368"/>
    </row>
    <row r="485" spans="1:501">
      <c r="A485" s="368"/>
      <c r="B485" s="368"/>
      <c r="C485" s="368"/>
      <c r="D485" s="368"/>
      <c r="E485" s="368"/>
      <c r="F485" s="368"/>
      <c r="G485" s="368"/>
      <c r="H485" s="368"/>
      <c r="I485" s="368"/>
      <c r="J485" s="368"/>
      <c r="K485" s="368"/>
      <c r="L485" s="368"/>
      <c r="M485" s="368"/>
      <c r="N485" s="368"/>
      <c r="O485" s="385"/>
      <c r="P485" s="368"/>
      <c r="Q485" s="368"/>
      <c r="R485" s="368"/>
      <c r="S485" s="368"/>
      <c r="T485" s="368"/>
      <c r="U485" s="368"/>
      <c r="V485" s="368"/>
      <c r="W485" s="368"/>
      <c r="X485" s="368"/>
      <c r="Y485" s="368"/>
      <c r="Z485" s="368"/>
      <c r="AA485" s="368"/>
      <c r="AB485" s="368"/>
      <c r="AC485" s="368"/>
      <c r="AD485" s="368"/>
      <c r="AE485" s="368"/>
      <c r="AF485" s="368"/>
      <c r="AG485" s="368"/>
      <c r="AH485" s="98" t="s">
        <v>397</v>
      </c>
      <c r="AI485" s="98" t="s">
        <v>397</v>
      </c>
      <c r="AJ485" s="98" t="s">
        <v>397</v>
      </c>
      <c r="AK485" s="98" t="s">
        <v>397</v>
      </c>
      <c r="AL485" s="98" t="s">
        <v>397</v>
      </c>
      <c r="AM485" s="98" t="s">
        <v>397</v>
      </c>
      <c r="AN485" s="98" t="s">
        <v>397</v>
      </c>
      <c r="AO485" s="98" t="s">
        <v>397</v>
      </c>
      <c r="AP485" s="98" t="s">
        <v>397</v>
      </c>
      <c r="AQ485" s="98" t="s">
        <v>397</v>
      </c>
      <c r="AR485" s="98" t="s">
        <v>397</v>
      </c>
      <c r="AS485" s="98" t="s">
        <v>397</v>
      </c>
      <c r="AT485" s="98" t="s">
        <v>397</v>
      </c>
      <c r="AU485" s="98" t="s">
        <v>397</v>
      </c>
      <c r="AV485" s="98" t="s">
        <v>397</v>
      </c>
      <c r="AW485" s="98" t="s">
        <v>397</v>
      </c>
      <c r="AX485" s="98" t="s">
        <v>397</v>
      </c>
      <c r="AY485" s="98" t="s">
        <v>397</v>
      </c>
      <c r="AZ485" s="98" t="s">
        <v>397</v>
      </c>
      <c r="BA485" s="98" t="s">
        <v>397</v>
      </c>
      <c r="BB485" s="98" t="s">
        <v>397</v>
      </c>
      <c r="BC485" s="98" t="s">
        <v>397</v>
      </c>
      <c r="BD485" s="98" t="s">
        <v>397</v>
      </c>
      <c r="BE485" s="98" t="s">
        <v>397</v>
      </c>
      <c r="BF485" s="98" t="s">
        <v>397</v>
      </c>
      <c r="BG485" s="98" t="s">
        <v>397</v>
      </c>
      <c r="BH485" s="98" t="s">
        <v>397</v>
      </c>
      <c r="BI485" s="98" t="s">
        <v>397</v>
      </c>
      <c r="BJ485" s="98" t="s">
        <v>397</v>
      </c>
      <c r="BK485" s="98" t="s">
        <v>397</v>
      </c>
      <c r="BL485" s="98" t="s">
        <v>397</v>
      </c>
      <c r="BM485" s="98" t="s">
        <v>397</v>
      </c>
      <c r="BN485" s="98" t="s">
        <v>397</v>
      </c>
      <c r="BO485" s="98" t="s">
        <v>397</v>
      </c>
      <c r="BP485" s="98" t="s">
        <v>397</v>
      </c>
      <c r="BQ485" s="98" t="s">
        <v>397</v>
      </c>
      <c r="BR485" s="98" t="s">
        <v>397</v>
      </c>
      <c r="BS485" s="98" t="s">
        <v>397</v>
      </c>
      <c r="BT485" s="98" t="s">
        <v>397</v>
      </c>
      <c r="BU485" s="98" t="s">
        <v>397</v>
      </c>
      <c r="BV485" s="98" t="s">
        <v>397</v>
      </c>
      <c r="BW485" s="98" t="s">
        <v>397</v>
      </c>
      <c r="BX485" s="98" t="s">
        <v>397</v>
      </c>
      <c r="BY485" s="98" t="s">
        <v>397</v>
      </c>
      <c r="BZ485" s="98" t="s">
        <v>397</v>
      </c>
      <c r="CA485" s="98"/>
      <c r="CB485" s="98"/>
      <c r="CC485" s="98"/>
      <c r="CD485" s="98"/>
      <c r="CE485" s="98"/>
      <c r="CF485" s="98"/>
      <c r="CG485" s="98"/>
      <c r="CH485" s="98"/>
      <c r="CI485" s="98"/>
      <c r="CJ485" s="98"/>
      <c r="CK485" s="98"/>
      <c r="CL485" s="98"/>
      <c r="CM485" s="98"/>
      <c r="CN485" s="98"/>
      <c r="CO485" s="98"/>
      <c r="CP485" s="98"/>
      <c r="CQ485" s="98"/>
      <c r="CR485" s="98"/>
      <c r="CS485" s="98"/>
      <c r="CT485" s="98"/>
      <c r="CU485" s="98"/>
      <c r="CV485" s="98"/>
      <c r="CW485" s="98"/>
      <c r="CX485" s="98"/>
      <c r="CY485" s="98"/>
      <c r="CZ485" s="98"/>
      <c r="DA485" s="98"/>
      <c r="DB485" s="98"/>
      <c r="DV485" s="368"/>
      <c r="DW485" s="368"/>
      <c r="DX485" s="368"/>
      <c r="DY485" s="368"/>
      <c r="DZ485" s="368"/>
      <c r="EA485" s="368"/>
      <c r="EB485" s="368"/>
      <c r="EC485" s="368"/>
      <c r="ED485" s="368"/>
      <c r="EE485" s="368"/>
      <c r="EF485" s="368"/>
      <c r="EG485" s="368"/>
      <c r="EH485" s="368"/>
      <c r="EI485" s="368"/>
      <c r="EJ485" s="368"/>
      <c r="EK485" s="368"/>
      <c r="EL485" s="368"/>
      <c r="EM485" s="368"/>
      <c r="EN485" s="368"/>
      <c r="EO485" s="368"/>
      <c r="EP485" s="368"/>
      <c r="EQ485" s="368"/>
      <c r="ER485" s="368"/>
      <c r="ES485" s="368"/>
      <c r="ET485" s="368"/>
      <c r="EU485" s="368"/>
      <c r="EV485" s="368"/>
      <c r="EW485" s="368"/>
      <c r="EX485" s="368"/>
      <c r="EY485" s="368"/>
      <c r="EZ485" s="368"/>
      <c r="FA485" s="368"/>
      <c r="FB485" s="368"/>
      <c r="FC485" s="368"/>
      <c r="FD485" s="368"/>
      <c r="FE485" s="368"/>
      <c r="FF485" s="368"/>
      <c r="FG485" s="368"/>
      <c r="FH485" s="368"/>
      <c r="FI485" s="368"/>
      <c r="FJ485" s="368"/>
      <c r="FK485" s="368"/>
      <c r="FL485" s="368"/>
      <c r="FM485" s="368"/>
      <c r="FN485" s="368"/>
      <c r="FO485" s="368"/>
      <c r="FP485" s="368"/>
      <c r="FQ485" s="368"/>
      <c r="FR485" s="368"/>
      <c r="FS485" s="368"/>
      <c r="FT485" s="368"/>
      <c r="FU485" s="368"/>
      <c r="FV485" s="368"/>
      <c r="FW485" s="368"/>
      <c r="FX485" s="368"/>
      <c r="FY485" s="368"/>
      <c r="FZ485" s="368"/>
      <c r="GA485" s="368"/>
      <c r="GB485" s="368"/>
      <c r="GC485" s="368"/>
      <c r="GD485" s="368"/>
      <c r="GE485" s="368"/>
      <c r="GF485" s="368"/>
      <c r="GG485" s="368"/>
      <c r="GH485" s="368"/>
      <c r="GI485" s="368"/>
      <c r="GJ485" s="368"/>
      <c r="GK485" s="368"/>
      <c r="GL485" s="368"/>
      <c r="GM485" s="368"/>
      <c r="GN485" s="368"/>
      <c r="GO485" s="368"/>
      <c r="GP485" s="368"/>
      <c r="GQ485" s="368"/>
      <c r="GR485" s="368"/>
      <c r="GS485" s="368"/>
      <c r="GT485" s="368"/>
      <c r="GU485" s="368"/>
      <c r="GV485" s="368"/>
      <c r="GW485" s="368"/>
      <c r="GX485" s="368"/>
      <c r="GY485" s="368"/>
      <c r="GZ485" s="368"/>
      <c r="HA485" s="368"/>
      <c r="HB485" s="368"/>
      <c r="HC485" s="368"/>
      <c r="HD485" s="368"/>
      <c r="HE485" s="368"/>
      <c r="HF485" s="368"/>
      <c r="HG485" s="368"/>
      <c r="HH485" s="368"/>
      <c r="HI485" s="368"/>
      <c r="HJ485" s="368"/>
      <c r="HK485" s="368"/>
      <c r="HL485" s="368"/>
      <c r="HM485" s="368"/>
      <c r="HN485" s="368"/>
      <c r="HO485" s="368"/>
      <c r="HP485" s="368"/>
      <c r="HQ485" s="368"/>
      <c r="HR485" s="368"/>
      <c r="HS485" s="368"/>
      <c r="HT485" s="368"/>
      <c r="HU485" s="368"/>
      <c r="HV485" s="368"/>
      <c r="HW485" s="368"/>
      <c r="HX485" s="368"/>
      <c r="HY485" s="368"/>
      <c r="HZ485" s="368"/>
      <c r="IA485" s="368"/>
      <c r="IB485" s="368"/>
      <c r="IC485" s="368"/>
      <c r="ID485" s="368"/>
      <c r="IE485" s="368"/>
      <c r="IF485" s="368"/>
      <c r="IG485" s="368"/>
      <c r="IH485" s="368"/>
      <c r="II485" s="368"/>
      <c r="IJ485" s="368"/>
      <c r="IK485" s="368"/>
      <c r="IL485" s="368"/>
      <c r="IM485" s="368"/>
      <c r="IN485" s="368"/>
      <c r="IO485" s="368"/>
      <c r="IP485" s="368"/>
      <c r="IQ485" s="368"/>
      <c r="IR485" s="368"/>
      <c r="IS485" s="368"/>
      <c r="IT485" s="368"/>
      <c r="IU485" s="368"/>
      <c r="IV485" s="368"/>
      <c r="IW485" s="368"/>
      <c r="IX485" s="368"/>
      <c r="IY485" s="368"/>
      <c r="IZ485" s="368"/>
      <c r="JA485" s="368"/>
      <c r="JB485" s="368"/>
      <c r="JC485" s="368"/>
      <c r="JD485" s="368"/>
      <c r="JE485" s="368"/>
      <c r="JF485" s="368"/>
      <c r="JG485" s="368"/>
      <c r="JH485" s="368"/>
      <c r="JI485" s="368"/>
      <c r="JJ485" s="368"/>
      <c r="JK485" s="368"/>
      <c r="JL485" s="368"/>
      <c r="JM485" s="368"/>
      <c r="JN485" s="368"/>
      <c r="JO485" s="368"/>
      <c r="JP485" s="368"/>
      <c r="JQ485" s="368"/>
      <c r="JR485" s="368"/>
      <c r="JS485" s="368"/>
      <c r="JT485" s="368"/>
      <c r="JU485" s="368"/>
      <c r="JV485" s="368"/>
      <c r="JW485" s="368"/>
      <c r="JX485" s="368"/>
      <c r="JY485" s="368"/>
      <c r="JZ485" s="368"/>
      <c r="KA485" s="368"/>
      <c r="KB485" s="368"/>
      <c r="KC485" s="368"/>
      <c r="KD485" s="368"/>
      <c r="KE485" s="368"/>
      <c r="KF485" s="368"/>
      <c r="KG485" s="368"/>
      <c r="KH485" s="368"/>
      <c r="KI485" s="368"/>
      <c r="KJ485" s="368"/>
      <c r="KK485" s="368"/>
      <c r="KL485" s="368"/>
      <c r="KM485" s="368"/>
      <c r="KN485" s="368"/>
      <c r="KO485" s="368"/>
      <c r="KP485" s="368"/>
      <c r="KQ485" s="368"/>
      <c r="KR485" s="368"/>
      <c r="KS485" s="368"/>
      <c r="KT485" s="368"/>
      <c r="KU485" s="368"/>
      <c r="KV485" s="368"/>
      <c r="KW485" s="368"/>
      <c r="KX485" s="368"/>
      <c r="LH485" s="368"/>
      <c r="LI485" s="368"/>
      <c r="LJ485" s="368"/>
      <c r="LK485" s="368"/>
      <c r="LL485" s="368"/>
      <c r="LM485" s="368"/>
      <c r="LN485" s="368"/>
      <c r="LO485" s="368"/>
      <c r="LP485" s="368"/>
      <c r="LQ485" s="368"/>
      <c r="LR485" s="368"/>
      <c r="LS485" s="368"/>
      <c r="LT485" s="368"/>
      <c r="LU485" s="368"/>
      <c r="LV485" s="368"/>
      <c r="LW485" s="368"/>
      <c r="LX485" s="368"/>
      <c r="LY485" s="368"/>
      <c r="LZ485" s="368"/>
      <c r="MA485" s="368"/>
      <c r="MB485" s="368"/>
      <c r="MC485" s="368"/>
      <c r="MD485" s="368"/>
      <c r="ME485" s="368"/>
      <c r="MF485" s="368"/>
      <c r="MG485" s="368"/>
      <c r="MH485" s="368"/>
      <c r="MI485" s="368"/>
      <c r="MJ485" s="368"/>
      <c r="MK485" s="368"/>
      <c r="ML485" s="368"/>
      <c r="MM485" s="368"/>
      <c r="MN485" s="368"/>
      <c r="MO485" s="368"/>
      <c r="MP485" s="368"/>
      <c r="MQ485" s="368"/>
      <c r="MR485" s="368"/>
      <c r="MS485" s="368"/>
      <c r="MT485" s="368"/>
      <c r="MU485" s="368"/>
      <c r="MV485" s="368"/>
      <c r="MW485" s="368"/>
      <c r="MX485" s="368"/>
      <c r="MY485" s="368"/>
      <c r="MZ485" s="368"/>
      <c r="NA485" s="368"/>
      <c r="NB485" s="368"/>
      <c r="NC485" s="368"/>
      <c r="ND485" s="368"/>
      <c r="NE485" s="368"/>
      <c r="NF485" s="368"/>
      <c r="NG485" s="368"/>
      <c r="NH485" s="368"/>
      <c r="NI485" s="368"/>
      <c r="NJ485" s="368"/>
      <c r="NK485" s="368"/>
      <c r="NL485" s="368"/>
      <c r="NM485" s="368"/>
      <c r="NN485" s="368"/>
      <c r="NO485" s="368"/>
      <c r="NP485" s="368"/>
      <c r="NQ485" s="368"/>
      <c r="NR485" s="368"/>
      <c r="NS485" s="368"/>
      <c r="NT485" s="368"/>
      <c r="NU485" s="368"/>
      <c r="NV485" s="368"/>
      <c r="NW485" s="368"/>
      <c r="NX485" s="368"/>
      <c r="NY485" s="368"/>
      <c r="NZ485" s="368"/>
      <c r="OA485" s="368"/>
      <c r="OB485" s="368"/>
      <c r="OC485" s="368"/>
      <c r="OD485" s="368"/>
      <c r="OE485" s="368"/>
      <c r="OF485" s="368"/>
      <c r="OG485" s="368"/>
      <c r="OH485" s="368"/>
      <c r="OI485" s="368"/>
      <c r="OJ485" s="368"/>
      <c r="OK485" s="368"/>
      <c r="OL485" s="368"/>
      <c r="OM485" s="368"/>
      <c r="ON485" s="368"/>
      <c r="OO485" s="368"/>
      <c r="OP485" s="368"/>
      <c r="OQ485" s="368"/>
      <c r="OR485" s="368"/>
      <c r="OS485" s="368"/>
      <c r="OT485" s="368"/>
      <c r="OU485" s="368"/>
      <c r="OV485" s="368"/>
      <c r="OW485" s="368"/>
      <c r="OX485" s="368"/>
      <c r="OY485" s="368"/>
      <c r="OZ485" s="368"/>
      <c r="PA485" s="368"/>
      <c r="PB485" s="368"/>
      <c r="PC485" s="368"/>
      <c r="PD485" s="368"/>
      <c r="PE485" s="368"/>
      <c r="PF485" s="368"/>
      <c r="PG485" s="368"/>
      <c r="PH485" s="368"/>
      <c r="PI485" s="368"/>
      <c r="PJ485" s="368"/>
      <c r="PK485" s="368"/>
      <c r="PL485" s="368"/>
      <c r="PM485" s="368"/>
      <c r="PN485" s="368"/>
      <c r="PO485" s="368"/>
      <c r="PP485" s="368"/>
      <c r="PQ485" s="368"/>
      <c r="PR485" s="368"/>
      <c r="PS485" s="368"/>
      <c r="PT485" s="368"/>
      <c r="PU485" s="368"/>
      <c r="PV485" s="368"/>
      <c r="PW485" s="368"/>
      <c r="PX485" s="368"/>
      <c r="PY485" s="368"/>
      <c r="PZ485" s="368"/>
      <c r="QA485" s="368"/>
      <c r="QB485" s="368"/>
      <c r="QC485" s="368"/>
      <c r="QD485" s="368"/>
      <c r="QE485" s="368"/>
      <c r="QF485" s="368"/>
      <c r="QG485" s="368"/>
      <c r="QH485" s="368"/>
      <c r="QI485" s="368"/>
      <c r="QJ485" s="368"/>
      <c r="QK485" s="368"/>
      <c r="QL485" s="368"/>
      <c r="QM485" s="368"/>
      <c r="QN485" s="368"/>
      <c r="QO485" s="368"/>
      <c r="QP485" s="368"/>
      <c r="QQ485" s="368"/>
      <c r="QR485" s="368"/>
      <c r="QS485" s="368"/>
      <c r="QT485" s="368"/>
      <c r="QU485" s="368"/>
      <c r="QV485" s="368"/>
      <c r="QW485" s="368"/>
      <c r="QX485" s="368"/>
      <c r="QY485" s="368"/>
      <c r="QZ485" s="368"/>
      <c r="RA485" s="368"/>
      <c r="RB485" s="368"/>
      <c r="RC485" s="368"/>
      <c r="RD485" s="368"/>
      <c r="RE485" s="368"/>
      <c r="RF485" s="368"/>
      <c r="RG485" s="368"/>
      <c r="RH485" s="368"/>
      <c r="RI485" s="368"/>
      <c r="RJ485" s="368"/>
      <c r="RK485" s="368"/>
      <c r="RL485" s="368"/>
      <c r="RM485" s="368"/>
      <c r="RN485" s="368"/>
      <c r="RO485" s="368"/>
      <c r="RP485" s="368"/>
      <c r="RQ485" s="368"/>
      <c r="RR485" s="368"/>
      <c r="RS485" s="368"/>
      <c r="RT485" s="368"/>
      <c r="RU485" s="368"/>
      <c r="RV485" s="368"/>
      <c r="RW485" s="368"/>
      <c r="RX485" s="368"/>
      <c r="RY485" s="368"/>
      <c r="RZ485" s="368"/>
      <c r="SA485" s="368"/>
      <c r="SB485" s="368"/>
      <c r="SC485" s="368"/>
      <c r="SD485" s="368"/>
      <c r="SE485" s="368"/>
      <c r="SF485" s="368"/>
      <c r="SG485" s="368"/>
    </row>
    <row r="486" spans="1:501">
      <c r="A486" s="368"/>
      <c r="B486" s="368"/>
      <c r="C486" s="368"/>
      <c r="D486" s="368"/>
      <c r="E486" s="368"/>
      <c r="F486" s="368"/>
      <c r="G486" s="368"/>
      <c r="H486" s="368"/>
      <c r="I486" s="368"/>
      <c r="J486" s="368"/>
      <c r="K486" s="368"/>
      <c r="L486" s="368"/>
      <c r="M486" s="368"/>
      <c r="N486" s="368"/>
      <c r="O486" s="385"/>
      <c r="P486" s="368"/>
      <c r="Q486" s="368"/>
      <c r="R486" s="368"/>
      <c r="S486" s="368"/>
      <c r="T486" s="368"/>
      <c r="U486" s="368"/>
      <c r="V486" s="368"/>
      <c r="W486" s="368"/>
      <c r="X486" s="368"/>
      <c r="Y486" s="368"/>
      <c r="Z486" s="368"/>
      <c r="AA486" s="368"/>
      <c r="AB486" s="368"/>
      <c r="AC486" s="368"/>
      <c r="AD486" s="368"/>
      <c r="AE486" s="368"/>
      <c r="AF486" s="368"/>
      <c r="AG486" s="368"/>
      <c r="AH486" s="98" t="s">
        <v>397</v>
      </c>
      <c r="AI486" s="98" t="s">
        <v>397</v>
      </c>
      <c r="AJ486" s="98" t="s">
        <v>397</v>
      </c>
      <c r="AK486" s="98" t="s">
        <v>397</v>
      </c>
      <c r="AL486" s="98" t="s">
        <v>397</v>
      </c>
      <c r="AM486" s="98" t="s">
        <v>397</v>
      </c>
      <c r="AN486" s="98" t="s">
        <v>397</v>
      </c>
      <c r="AO486" s="98" t="s">
        <v>397</v>
      </c>
      <c r="AP486" s="98" t="s">
        <v>397</v>
      </c>
      <c r="AQ486" s="98" t="s">
        <v>397</v>
      </c>
      <c r="AR486" s="98" t="s">
        <v>397</v>
      </c>
      <c r="AS486" s="98" t="s">
        <v>397</v>
      </c>
      <c r="AT486" s="98" t="s">
        <v>397</v>
      </c>
      <c r="AU486" s="98" t="s">
        <v>397</v>
      </c>
      <c r="AV486" s="98" t="s">
        <v>397</v>
      </c>
      <c r="AW486" s="98" t="s">
        <v>397</v>
      </c>
      <c r="AX486" s="98" t="s">
        <v>397</v>
      </c>
      <c r="AY486" s="98" t="s">
        <v>397</v>
      </c>
      <c r="AZ486" s="98" t="s">
        <v>397</v>
      </c>
      <c r="BA486" s="98" t="s">
        <v>397</v>
      </c>
      <c r="BB486" s="98" t="s">
        <v>397</v>
      </c>
      <c r="BC486" s="98" t="s">
        <v>397</v>
      </c>
      <c r="BD486" s="98" t="s">
        <v>397</v>
      </c>
      <c r="BE486" s="98" t="s">
        <v>397</v>
      </c>
      <c r="BF486" s="98" t="s">
        <v>397</v>
      </c>
      <c r="BG486" s="98" t="s">
        <v>397</v>
      </c>
      <c r="BH486" s="98" t="s">
        <v>397</v>
      </c>
      <c r="BI486" s="98" t="s">
        <v>397</v>
      </c>
      <c r="BJ486" s="98" t="s">
        <v>397</v>
      </c>
      <c r="BK486" s="98" t="s">
        <v>397</v>
      </c>
      <c r="BL486" s="98" t="s">
        <v>397</v>
      </c>
      <c r="BM486" s="98" t="s">
        <v>397</v>
      </c>
      <c r="BN486" s="98" t="s">
        <v>397</v>
      </c>
      <c r="BO486" s="98" t="s">
        <v>397</v>
      </c>
      <c r="BP486" s="98" t="s">
        <v>397</v>
      </c>
      <c r="BQ486" s="98" t="s">
        <v>397</v>
      </c>
      <c r="BR486" s="98" t="s">
        <v>397</v>
      </c>
      <c r="BS486" s="98" t="s">
        <v>397</v>
      </c>
      <c r="BT486" s="98" t="s">
        <v>397</v>
      </c>
      <c r="BU486" s="98" t="s">
        <v>397</v>
      </c>
      <c r="BV486" s="98" t="s">
        <v>397</v>
      </c>
      <c r="BW486" s="98" t="s">
        <v>397</v>
      </c>
      <c r="BX486" s="98" t="s">
        <v>397</v>
      </c>
      <c r="BY486" s="98" t="s">
        <v>397</v>
      </c>
      <c r="BZ486" s="98" t="s">
        <v>397</v>
      </c>
      <c r="CA486" s="98"/>
      <c r="CB486" s="98"/>
      <c r="CC486" s="98"/>
      <c r="CD486" s="98"/>
      <c r="CE486" s="98"/>
      <c r="CF486" s="98"/>
      <c r="CG486" s="98"/>
      <c r="CH486" s="98"/>
      <c r="CI486" s="98"/>
      <c r="CJ486" s="98"/>
      <c r="CK486" s="98"/>
      <c r="CL486" s="98"/>
      <c r="CM486" s="98"/>
      <c r="CN486" s="98"/>
      <c r="CO486" s="98"/>
      <c r="CP486" s="98"/>
      <c r="CQ486" s="98"/>
      <c r="CR486" s="98"/>
      <c r="CS486" s="98"/>
      <c r="CT486" s="98"/>
      <c r="CU486" s="98"/>
      <c r="CV486" s="98"/>
      <c r="CW486" s="98"/>
      <c r="CX486" s="98"/>
      <c r="CY486" s="98"/>
      <c r="CZ486" s="98"/>
      <c r="DA486" s="98"/>
      <c r="DB486" s="98"/>
      <c r="DV486" s="368"/>
      <c r="DW486" s="368"/>
      <c r="DX486" s="368"/>
      <c r="DY486" s="368"/>
      <c r="DZ486" s="368"/>
      <c r="EA486" s="368"/>
      <c r="EB486" s="368"/>
      <c r="EC486" s="368"/>
      <c r="ED486" s="368"/>
      <c r="EE486" s="368"/>
      <c r="EF486" s="368"/>
      <c r="EG486" s="368"/>
      <c r="EH486" s="368"/>
      <c r="EI486" s="368"/>
      <c r="EJ486" s="368"/>
      <c r="EK486" s="368"/>
      <c r="EL486" s="368"/>
      <c r="EM486" s="368"/>
      <c r="EN486" s="368"/>
      <c r="EO486" s="368"/>
      <c r="EP486" s="368"/>
      <c r="EQ486" s="368"/>
      <c r="ER486" s="368"/>
      <c r="ES486" s="368"/>
      <c r="ET486" s="368"/>
      <c r="EU486" s="368"/>
      <c r="EV486" s="368"/>
      <c r="EW486" s="368"/>
      <c r="EX486" s="368"/>
      <c r="EY486" s="368"/>
      <c r="EZ486" s="368"/>
      <c r="FA486" s="368"/>
      <c r="FB486" s="368"/>
      <c r="FC486" s="368"/>
      <c r="FD486" s="368"/>
      <c r="FE486" s="368"/>
      <c r="FF486" s="368"/>
      <c r="FG486" s="368"/>
      <c r="FH486" s="368"/>
      <c r="FI486" s="368"/>
      <c r="FJ486" s="368"/>
      <c r="FK486" s="368"/>
      <c r="FL486" s="368"/>
      <c r="FM486" s="368"/>
      <c r="FN486" s="368"/>
      <c r="FO486" s="368"/>
      <c r="FP486" s="368"/>
      <c r="FQ486" s="368"/>
      <c r="FR486" s="368"/>
      <c r="FS486" s="368"/>
      <c r="FT486" s="368"/>
      <c r="FU486" s="368"/>
      <c r="FV486" s="368"/>
      <c r="FW486" s="368"/>
      <c r="FX486" s="368"/>
      <c r="FY486" s="368"/>
      <c r="FZ486" s="368"/>
      <c r="GA486" s="368"/>
      <c r="GB486" s="368"/>
      <c r="GC486" s="368"/>
      <c r="GD486" s="368"/>
      <c r="GE486" s="368"/>
      <c r="GF486" s="368"/>
      <c r="GG486" s="368"/>
      <c r="GH486" s="368"/>
      <c r="GI486" s="368"/>
      <c r="GJ486" s="368"/>
      <c r="GK486" s="368"/>
      <c r="GL486" s="368"/>
      <c r="GM486" s="368"/>
      <c r="GN486" s="368"/>
      <c r="GO486" s="368"/>
      <c r="GP486" s="368"/>
      <c r="GQ486" s="368"/>
      <c r="GR486" s="368"/>
      <c r="GS486" s="368"/>
      <c r="GT486" s="368"/>
      <c r="GU486" s="368"/>
      <c r="GV486" s="368"/>
      <c r="GW486" s="368"/>
      <c r="GX486" s="368"/>
      <c r="GY486" s="368"/>
      <c r="GZ486" s="368"/>
      <c r="HA486" s="368"/>
      <c r="HB486" s="368"/>
      <c r="HC486" s="368"/>
      <c r="HD486" s="368"/>
      <c r="HE486" s="368"/>
      <c r="HF486" s="368"/>
      <c r="HG486" s="368"/>
      <c r="HH486" s="368"/>
      <c r="HI486" s="368"/>
      <c r="HJ486" s="368"/>
      <c r="HK486" s="368"/>
      <c r="HL486" s="368"/>
      <c r="HM486" s="368"/>
      <c r="HN486" s="368"/>
      <c r="HO486" s="368"/>
      <c r="HP486" s="368"/>
      <c r="HQ486" s="368"/>
      <c r="HR486" s="368"/>
      <c r="HS486" s="368"/>
      <c r="HT486" s="368"/>
      <c r="HU486" s="368"/>
      <c r="HV486" s="368"/>
      <c r="HW486" s="368"/>
      <c r="HX486" s="368"/>
      <c r="HY486" s="368"/>
      <c r="HZ486" s="368"/>
      <c r="IA486" s="368"/>
      <c r="IB486" s="368"/>
      <c r="IC486" s="368"/>
      <c r="ID486" s="368"/>
      <c r="IE486" s="368"/>
      <c r="IF486" s="368"/>
      <c r="IG486" s="368"/>
      <c r="IH486" s="368"/>
      <c r="II486" s="368"/>
      <c r="IJ486" s="368"/>
      <c r="IK486" s="368"/>
      <c r="IL486" s="368"/>
      <c r="IM486" s="368"/>
      <c r="IN486" s="368"/>
      <c r="IO486" s="368"/>
      <c r="IP486" s="368"/>
      <c r="IQ486" s="368"/>
      <c r="IR486" s="368"/>
      <c r="IS486" s="368"/>
      <c r="IT486" s="368"/>
      <c r="IU486" s="368"/>
      <c r="IV486" s="368"/>
      <c r="IW486" s="368"/>
      <c r="IX486" s="368"/>
      <c r="IY486" s="368"/>
      <c r="IZ486" s="368"/>
      <c r="JA486" s="368"/>
      <c r="JB486" s="368"/>
      <c r="JC486" s="368"/>
      <c r="JD486" s="368"/>
      <c r="JE486" s="368"/>
      <c r="JF486" s="368"/>
      <c r="JG486" s="368"/>
      <c r="JH486" s="368"/>
      <c r="JI486" s="368"/>
      <c r="JJ486" s="368"/>
      <c r="JK486" s="368"/>
      <c r="JL486" s="368"/>
      <c r="JM486" s="368"/>
      <c r="JN486" s="368"/>
      <c r="JO486" s="368"/>
      <c r="JP486" s="368"/>
      <c r="JQ486" s="368"/>
      <c r="JR486" s="368"/>
      <c r="JS486" s="368"/>
      <c r="JT486" s="368"/>
      <c r="JU486" s="368"/>
      <c r="JV486" s="368"/>
      <c r="JW486" s="368"/>
      <c r="JX486" s="368"/>
      <c r="JY486" s="368"/>
      <c r="JZ486" s="368"/>
      <c r="KA486" s="368"/>
      <c r="KB486" s="368"/>
      <c r="KC486" s="368"/>
      <c r="KD486" s="368"/>
      <c r="KE486" s="368"/>
      <c r="KF486" s="368"/>
      <c r="KG486" s="368"/>
      <c r="KH486" s="368"/>
      <c r="KI486" s="368"/>
      <c r="KJ486" s="368"/>
      <c r="KK486" s="368"/>
      <c r="KL486" s="368"/>
      <c r="KM486" s="368"/>
      <c r="KN486" s="368"/>
      <c r="KO486" s="368"/>
      <c r="KP486" s="368"/>
      <c r="KQ486" s="368"/>
      <c r="KR486" s="368"/>
      <c r="KS486" s="368"/>
      <c r="KT486" s="368"/>
      <c r="KU486" s="368"/>
      <c r="KV486" s="368"/>
      <c r="KW486" s="368"/>
      <c r="KX486" s="368"/>
      <c r="LH486" s="368"/>
      <c r="LI486" s="368"/>
      <c r="LJ486" s="368"/>
      <c r="LK486" s="368"/>
      <c r="LL486" s="368"/>
      <c r="LM486" s="368"/>
      <c r="LN486" s="368"/>
      <c r="LO486" s="368"/>
      <c r="LP486" s="368"/>
      <c r="LQ486" s="368"/>
      <c r="LR486" s="368"/>
      <c r="LS486" s="368"/>
      <c r="LT486" s="368"/>
      <c r="LU486" s="368"/>
      <c r="LV486" s="368"/>
      <c r="LW486" s="368"/>
      <c r="LX486" s="368"/>
      <c r="LY486" s="368"/>
      <c r="LZ486" s="368"/>
      <c r="MA486" s="368"/>
      <c r="MB486" s="368"/>
      <c r="MC486" s="368"/>
      <c r="MD486" s="368"/>
      <c r="ME486" s="368"/>
      <c r="MF486" s="368"/>
      <c r="MG486" s="368"/>
      <c r="MH486" s="368"/>
      <c r="MI486" s="368"/>
      <c r="MJ486" s="368"/>
      <c r="MK486" s="368"/>
      <c r="ML486" s="368"/>
      <c r="MM486" s="368"/>
      <c r="MN486" s="368"/>
      <c r="MO486" s="368"/>
      <c r="MP486" s="368"/>
      <c r="MQ486" s="368"/>
      <c r="MR486" s="368"/>
      <c r="MS486" s="368"/>
      <c r="MT486" s="368"/>
      <c r="MU486" s="368"/>
      <c r="MV486" s="368"/>
      <c r="MW486" s="368"/>
      <c r="MX486" s="368"/>
      <c r="MY486" s="368"/>
      <c r="MZ486" s="368"/>
      <c r="NA486" s="368"/>
      <c r="NB486" s="368"/>
      <c r="NC486" s="368"/>
      <c r="ND486" s="368"/>
      <c r="NE486" s="368"/>
      <c r="NF486" s="368"/>
      <c r="NG486" s="368"/>
      <c r="NH486" s="368"/>
      <c r="NI486" s="368"/>
      <c r="NJ486" s="368"/>
      <c r="NK486" s="368"/>
      <c r="NL486" s="368"/>
      <c r="NM486" s="368"/>
      <c r="NN486" s="368"/>
      <c r="NO486" s="368"/>
      <c r="NP486" s="368"/>
      <c r="NQ486" s="368"/>
      <c r="NR486" s="368"/>
      <c r="NS486" s="368"/>
      <c r="NT486" s="368"/>
      <c r="NU486" s="368"/>
      <c r="NV486" s="368"/>
      <c r="NW486" s="368"/>
      <c r="NX486" s="368"/>
      <c r="NY486" s="368"/>
      <c r="NZ486" s="368"/>
      <c r="OA486" s="368"/>
      <c r="OB486" s="368"/>
      <c r="OC486" s="368"/>
      <c r="OD486" s="368"/>
      <c r="OE486" s="368"/>
      <c r="OF486" s="368"/>
      <c r="OG486" s="368"/>
      <c r="OH486" s="368"/>
      <c r="OI486" s="368"/>
      <c r="OJ486" s="368"/>
      <c r="OK486" s="368"/>
      <c r="OL486" s="368"/>
      <c r="OM486" s="368"/>
      <c r="ON486" s="368"/>
      <c r="OO486" s="368"/>
      <c r="OP486" s="368"/>
      <c r="OQ486" s="368"/>
      <c r="OR486" s="368"/>
      <c r="OS486" s="368"/>
      <c r="OT486" s="368"/>
      <c r="OU486" s="368"/>
      <c r="OV486" s="368"/>
      <c r="OW486" s="368"/>
      <c r="OX486" s="368"/>
      <c r="OY486" s="368"/>
      <c r="OZ486" s="368"/>
      <c r="PA486" s="368"/>
      <c r="PB486" s="368"/>
      <c r="PC486" s="368"/>
      <c r="PD486" s="368"/>
      <c r="PE486" s="368"/>
      <c r="PF486" s="368"/>
      <c r="PG486" s="368"/>
      <c r="PH486" s="368"/>
      <c r="PI486" s="368"/>
      <c r="PJ486" s="368"/>
      <c r="PK486" s="368"/>
      <c r="PL486" s="368"/>
      <c r="PM486" s="368"/>
      <c r="PN486" s="368"/>
      <c r="PO486" s="368"/>
      <c r="PP486" s="368"/>
      <c r="PQ486" s="368"/>
      <c r="PR486" s="368"/>
      <c r="PS486" s="368"/>
      <c r="PT486" s="368"/>
      <c r="PU486" s="368"/>
      <c r="PV486" s="368"/>
      <c r="PW486" s="368"/>
      <c r="PX486" s="368"/>
      <c r="PY486" s="368"/>
      <c r="PZ486" s="368"/>
      <c r="QA486" s="368"/>
      <c r="QB486" s="368"/>
      <c r="QC486" s="368"/>
      <c r="QD486" s="368"/>
      <c r="QE486" s="368"/>
      <c r="QF486" s="368"/>
      <c r="QG486" s="368"/>
      <c r="QH486" s="368"/>
      <c r="QI486" s="368"/>
      <c r="QJ486" s="368"/>
      <c r="QK486" s="368"/>
      <c r="QL486" s="368"/>
      <c r="QM486" s="368"/>
      <c r="QN486" s="368"/>
      <c r="QO486" s="368"/>
      <c r="QP486" s="368"/>
      <c r="QQ486" s="368"/>
      <c r="QR486" s="368"/>
      <c r="QS486" s="368"/>
      <c r="QT486" s="368"/>
      <c r="QU486" s="368"/>
      <c r="QV486" s="368"/>
      <c r="QW486" s="368"/>
      <c r="QX486" s="368"/>
      <c r="QY486" s="368"/>
      <c r="QZ486" s="368"/>
      <c r="RA486" s="368"/>
      <c r="RB486" s="368"/>
      <c r="RC486" s="368"/>
      <c r="RD486" s="368"/>
      <c r="RE486" s="368"/>
      <c r="RF486" s="368"/>
      <c r="RG486" s="368"/>
      <c r="RH486" s="368"/>
      <c r="RI486" s="368"/>
      <c r="RJ486" s="368"/>
      <c r="RK486" s="368"/>
      <c r="RL486" s="368"/>
      <c r="RM486" s="368"/>
      <c r="RN486" s="368"/>
      <c r="RO486" s="368"/>
      <c r="RP486" s="368"/>
      <c r="RQ486" s="368"/>
      <c r="RR486" s="368"/>
      <c r="RS486" s="368"/>
      <c r="RT486" s="368"/>
      <c r="RU486" s="368"/>
      <c r="RV486" s="368"/>
      <c r="RW486" s="368"/>
      <c r="RX486" s="368"/>
      <c r="RY486" s="368"/>
      <c r="RZ486" s="368"/>
      <c r="SA486" s="368"/>
      <c r="SB486" s="368"/>
      <c r="SC486" s="368"/>
      <c r="SD486" s="368"/>
      <c r="SE486" s="368"/>
      <c r="SF486" s="368"/>
      <c r="SG486" s="368"/>
    </row>
    <row r="487" spans="1:501">
      <c r="A487" s="368"/>
      <c r="B487" s="368"/>
      <c r="C487" s="368"/>
      <c r="D487" s="368"/>
      <c r="E487" s="368"/>
      <c r="F487" s="368"/>
      <c r="G487" s="368"/>
      <c r="H487" s="368"/>
      <c r="I487" s="368"/>
      <c r="J487" s="368"/>
      <c r="K487" s="368"/>
      <c r="L487" s="368"/>
      <c r="M487" s="368"/>
      <c r="N487" s="368"/>
      <c r="O487" s="385"/>
      <c r="P487" s="368"/>
      <c r="Q487" s="368"/>
      <c r="R487" s="368"/>
      <c r="S487" s="368"/>
      <c r="T487" s="368"/>
      <c r="U487" s="368"/>
      <c r="V487" s="368"/>
      <c r="W487" s="368"/>
      <c r="X487" s="368"/>
      <c r="Y487" s="368"/>
      <c r="Z487" s="368"/>
      <c r="AA487" s="368"/>
      <c r="AB487" s="368"/>
      <c r="AC487" s="368"/>
      <c r="AD487" s="368"/>
      <c r="AE487" s="368"/>
      <c r="AF487" s="368"/>
      <c r="AG487" s="368"/>
      <c r="AH487" s="98" t="s">
        <v>397</v>
      </c>
      <c r="AI487" s="98" t="s">
        <v>397</v>
      </c>
      <c r="AJ487" s="98" t="s">
        <v>397</v>
      </c>
      <c r="AK487" s="98" t="s">
        <v>397</v>
      </c>
      <c r="AL487" s="98" t="s">
        <v>397</v>
      </c>
      <c r="AM487" s="98" t="s">
        <v>397</v>
      </c>
      <c r="AN487" s="98" t="s">
        <v>397</v>
      </c>
      <c r="AO487" s="98" t="s">
        <v>397</v>
      </c>
      <c r="AP487" s="98" t="s">
        <v>397</v>
      </c>
      <c r="AQ487" s="98" t="s">
        <v>397</v>
      </c>
      <c r="AR487" s="98" t="s">
        <v>397</v>
      </c>
      <c r="AS487" s="98" t="s">
        <v>397</v>
      </c>
      <c r="AT487" s="98" t="s">
        <v>397</v>
      </c>
      <c r="AU487" s="98" t="s">
        <v>397</v>
      </c>
      <c r="AV487" s="98" t="s">
        <v>397</v>
      </c>
      <c r="AW487" s="98" t="s">
        <v>397</v>
      </c>
      <c r="AX487" s="98" t="s">
        <v>397</v>
      </c>
      <c r="AY487" s="98" t="s">
        <v>397</v>
      </c>
      <c r="AZ487" s="98" t="s">
        <v>397</v>
      </c>
      <c r="BA487" s="98" t="s">
        <v>397</v>
      </c>
      <c r="BB487" s="98" t="s">
        <v>397</v>
      </c>
      <c r="BC487" s="98" t="s">
        <v>397</v>
      </c>
      <c r="BD487" s="98" t="s">
        <v>397</v>
      </c>
      <c r="BE487" s="98" t="s">
        <v>397</v>
      </c>
      <c r="BF487" s="98" t="s">
        <v>397</v>
      </c>
      <c r="BG487" s="98" t="s">
        <v>397</v>
      </c>
      <c r="BH487" s="98" t="s">
        <v>397</v>
      </c>
      <c r="BI487" s="98" t="s">
        <v>397</v>
      </c>
      <c r="BJ487" s="98" t="s">
        <v>397</v>
      </c>
      <c r="BK487" s="98" t="s">
        <v>397</v>
      </c>
      <c r="BL487" s="98" t="s">
        <v>397</v>
      </c>
      <c r="BM487" s="98" t="s">
        <v>397</v>
      </c>
      <c r="BN487" s="98" t="s">
        <v>397</v>
      </c>
      <c r="BO487" s="98" t="s">
        <v>397</v>
      </c>
      <c r="BP487" s="98" t="s">
        <v>397</v>
      </c>
      <c r="BQ487" s="98" t="s">
        <v>397</v>
      </c>
      <c r="BR487" s="98" t="s">
        <v>397</v>
      </c>
      <c r="BS487" s="98" t="s">
        <v>397</v>
      </c>
      <c r="BT487" s="98" t="s">
        <v>397</v>
      </c>
      <c r="BU487" s="98" t="s">
        <v>397</v>
      </c>
      <c r="BV487" s="98" t="s">
        <v>397</v>
      </c>
      <c r="BW487" s="98" t="s">
        <v>397</v>
      </c>
      <c r="BX487" s="98" t="s">
        <v>397</v>
      </c>
      <c r="BY487" s="98" t="s">
        <v>397</v>
      </c>
      <c r="BZ487" s="98" t="s">
        <v>397</v>
      </c>
      <c r="CA487" s="98"/>
      <c r="CB487" s="98"/>
      <c r="CC487" s="98"/>
      <c r="CD487" s="98"/>
      <c r="CE487" s="98"/>
      <c r="CF487" s="98"/>
      <c r="CG487" s="98"/>
      <c r="CH487" s="98"/>
      <c r="CI487" s="98"/>
      <c r="CJ487" s="98"/>
      <c r="CK487" s="98"/>
      <c r="CL487" s="98"/>
      <c r="CM487" s="98"/>
      <c r="CN487" s="98"/>
      <c r="CO487" s="98"/>
      <c r="CP487" s="98"/>
      <c r="CQ487" s="98"/>
      <c r="CR487" s="98"/>
      <c r="CS487" s="98"/>
      <c r="CT487" s="98"/>
      <c r="CU487" s="98"/>
      <c r="CV487" s="98"/>
      <c r="CW487" s="98"/>
      <c r="CX487" s="98"/>
      <c r="CY487" s="98"/>
      <c r="CZ487" s="98"/>
      <c r="DA487" s="98"/>
      <c r="DB487" s="98"/>
      <c r="DV487" s="368"/>
      <c r="DW487" s="368"/>
      <c r="DX487" s="368"/>
      <c r="DY487" s="368"/>
      <c r="DZ487" s="368"/>
      <c r="EA487" s="368"/>
      <c r="EB487" s="368"/>
      <c r="EC487" s="368"/>
      <c r="ED487" s="368"/>
      <c r="EE487" s="368"/>
      <c r="EF487" s="368"/>
      <c r="EG487" s="368"/>
      <c r="EH487" s="368"/>
      <c r="EI487" s="368"/>
      <c r="EJ487" s="368"/>
      <c r="EK487" s="368"/>
      <c r="EL487" s="368"/>
      <c r="EM487" s="368"/>
      <c r="EN487" s="368"/>
      <c r="EO487" s="368"/>
      <c r="EP487" s="368"/>
      <c r="EQ487" s="368"/>
      <c r="ER487" s="368"/>
      <c r="ES487" s="368"/>
      <c r="ET487" s="368"/>
      <c r="EU487" s="368"/>
      <c r="EV487" s="368"/>
      <c r="EW487" s="368"/>
      <c r="EX487" s="368"/>
      <c r="EY487" s="368"/>
      <c r="EZ487" s="368"/>
      <c r="FA487" s="368"/>
      <c r="FB487" s="368"/>
      <c r="FC487" s="368"/>
      <c r="FD487" s="368"/>
      <c r="FE487" s="368"/>
      <c r="FF487" s="368"/>
      <c r="FG487" s="368"/>
      <c r="FH487" s="368"/>
      <c r="FI487" s="368"/>
      <c r="FJ487" s="368"/>
      <c r="FK487" s="368"/>
      <c r="FL487" s="368"/>
      <c r="FM487" s="368"/>
      <c r="FN487" s="368"/>
      <c r="FO487" s="368"/>
      <c r="FP487" s="368"/>
      <c r="FQ487" s="368"/>
      <c r="FR487" s="368"/>
      <c r="FS487" s="368"/>
      <c r="FT487" s="368"/>
      <c r="FU487" s="368"/>
      <c r="FV487" s="368"/>
      <c r="FW487" s="368"/>
      <c r="FX487" s="368"/>
      <c r="FY487" s="368"/>
      <c r="FZ487" s="368"/>
      <c r="GA487" s="368"/>
      <c r="GB487" s="368"/>
      <c r="GC487" s="368"/>
      <c r="GD487" s="368"/>
      <c r="GE487" s="368"/>
      <c r="GF487" s="368"/>
      <c r="GG487" s="368"/>
      <c r="GH487" s="368"/>
      <c r="GI487" s="368"/>
      <c r="GJ487" s="368"/>
      <c r="GK487" s="368"/>
      <c r="GL487" s="368"/>
      <c r="GM487" s="368"/>
      <c r="GN487" s="368"/>
      <c r="GO487" s="368"/>
      <c r="GP487" s="368"/>
      <c r="GQ487" s="368"/>
      <c r="GR487" s="368"/>
      <c r="GS487" s="368"/>
      <c r="GT487" s="368"/>
      <c r="GU487" s="368"/>
      <c r="GV487" s="368"/>
      <c r="GW487" s="368"/>
      <c r="GX487" s="368"/>
      <c r="GY487" s="368"/>
      <c r="GZ487" s="368"/>
      <c r="HA487" s="368"/>
      <c r="HB487" s="368"/>
      <c r="HC487" s="368"/>
      <c r="HD487" s="368"/>
      <c r="HE487" s="368"/>
      <c r="HF487" s="368"/>
      <c r="HG487" s="368"/>
      <c r="HH487" s="368"/>
      <c r="HI487" s="368"/>
      <c r="HJ487" s="368"/>
      <c r="HK487" s="368"/>
      <c r="HL487" s="368"/>
      <c r="HM487" s="368"/>
      <c r="HN487" s="368"/>
      <c r="HO487" s="368"/>
      <c r="HP487" s="368"/>
      <c r="HQ487" s="368"/>
      <c r="HR487" s="368"/>
      <c r="HS487" s="368"/>
      <c r="HT487" s="368"/>
      <c r="HU487" s="368"/>
      <c r="HV487" s="368"/>
      <c r="HW487" s="368"/>
      <c r="HX487" s="368"/>
      <c r="HY487" s="368"/>
      <c r="HZ487" s="368"/>
      <c r="IA487" s="368"/>
      <c r="IB487" s="368"/>
      <c r="IC487" s="368"/>
      <c r="ID487" s="368"/>
      <c r="IE487" s="368"/>
      <c r="IF487" s="368"/>
      <c r="IG487" s="368"/>
      <c r="IH487" s="368"/>
      <c r="II487" s="368"/>
      <c r="IJ487" s="368"/>
      <c r="IK487" s="368"/>
      <c r="IL487" s="368"/>
      <c r="IM487" s="368"/>
      <c r="IN487" s="368"/>
      <c r="IO487" s="368"/>
      <c r="IP487" s="368"/>
      <c r="IQ487" s="368"/>
      <c r="IR487" s="368"/>
      <c r="IS487" s="368"/>
      <c r="IT487" s="368"/>
      <c r="IU487" s="368"/>
      <c r="IV487" s="368"/>
      <c r="IW487" s="368"/>
      <c r="IX487" s="368"/>
      <c r="IY487" s="368"/>
      <c r="IZ487" s="368"/>
      <c r="JA487" s="368"/>
      <c r="JB487" s="368"/>
      <c r="JC487" s="368"/>
      <c r="JD487" s="368"/>
      <c r="JE487" s="368"/>
      <c r="JF487" s="368"/>
      <c r="JG487" s="368"/>
      <c r="JH487" s="368"/>
      <c r="JI487" s="368"/>
      <c r="JJ487" s="368"/>
      <c r="JK487" s="368"/>
      <c r="JL487" s="368"/>
      <c r="JM487" s="368"/>
      <c r="JN487" s="368"/>
      <c r="JO487" s="368"/>
      <c r="JP487" s="368"/>
      <c r="JQ487" s="368"/>
      <c r="JR487" s="368"/>
      <c r="JS487" s="368"/>
      <c r="JT487" s="368"/>
      <c r="JU487" s="368"/>
      <c r="JV487" s="368"/>
      <c r="JW487" s="368"/>
      <c r="JX487" s="368"/>
      <c r="JY487" s="368"/>
      <c r="JZ487" s="368"/>
      <c r="KA487" s="368"/>
      <c r="KB487" s="368"/>
      <c r="KC487" s="368"/>
      <c r="KD487" s="368"/>
      <c r="KE487" s="368"/>
      <c r="KF487" s="368"/>
      <c r="KG487" s="368"/>
      <c r="KH487" s="368"/>
      <c r="KI487" s="368"/>
      <c r="KJ487" s="368"/>
      <c r="KK487" s="368"/>
      <c r="KL487" s="368"/>
      <c r="KM487" s="368"/>
      <c r="KN487" s="368"/>
      <c r="KO487" s="368"/>
      <c r="KP487" s="368"/>
      <c r="KQ487" s="368"/>
      <c r="KR487" s="368"/>
      <c r="KS487" s="368"/>
      <c r="KT487" s="368"/>
      <c r="KU487" s="368"/>
      <c r="KV487" s="368"/>
      <c r="KW487" s="368"/>
      <c r="KX487" s="368"/>
      <c r="LH487" s="368"/>
      <c r="LI487" s="368"/>
      <c r="LJ487" s="368"/>
      <c r="LK487" s="368"/>
      <c r="LL487" s="368"/>
      <c r="LM487" s="368"/>
      <c r="LN487" s="368"/>
      <c r="LO487" s="368"/>
      <c r="LP487" s="368"/>
      <c r="LQ487" s="368"/>
      <c r="LR487" s="368"/>
      <c r="LS487" s="368"/>
      <c r="LT487" s="368"/>
      <c r="LU487" s="368"/>
      <c r="LV487" s="368"/>
      <c r="LW487" s="368"/>
      <c r="LX487" s="368"/>
      <c r="LY487" s="368"/>
      <c r="LZ487" s="368"/>
      <c r="MA487" s="368"/>
      <c r="MB487" s="368"/>
      <c r="MC487" s="368"/>
      <c r="MD487" s="368"/>
      <c r="ME487" s="368"/>
      <c r="MF487" s="368"/>
      <c r="MG487" s="368"/>
      <c r="MH487" s="368"/>
      <c r="MI487" s="368"/>
      <c r="MJ487" s="368"/>
      <c r="MK487" s="368"/>
      <c r="ML487" s="368"/>
      <c r="MM487" s="368"/>
      <c r="MN487" s="368"/>
      <c r="MO487" s="368"/>
      <c r="MP487" s="368"/>
      <c r="MQ487" s="368"/>
      <c r="MR487" s="368"/>
      <c r="MS487" s="368"/>
      <c r="MT487" s="368"/>
      <c r="MU487" s="368"/>
      <c r="MV487" s="368"/>
      <c r="MW487" s="368"/>
      <c r="MX487" s="368"/>
      <c r="MY487" s="368"/>
      <c r="MZ487" s="368"/>
      <c r="NA487" s="368"/>
      <c r="NB487" s="368"/>
      <c r="NC487" s="368"/>
      <c r="ND487" s="368"/>
      <c r="NE487" s="368"/>
      <c r="NF487" s="368"/>
      <c r="NG487" s="368"/>
      <c r="NH487" s="368"/>
      <c r="NI487" s="368"/>
      <c r="NJ487" s="368"/>
      <c r="NK487" s="368"/>
      <c r="NL487" s="368"/>
      <c r="NM487" s="368"/>
      <c r="NN487" s="368"/>
      <c r="NO487" s="368"/>
      <c r="NP487" s="368"/>
      <c r="NQ487" s="368"/>
      <c r="NR487" s="368"/>
      <c r="NS487" s="368"/>
      <c r="NT487" s="368"/>
      <c r="NU487" s="368"/>
      <c r="NV487" s="368"/>
      <c r="NW487" s="368"/>
      <c r="NX487" s="368"/>
      <c r="NY487" s="368"/>
      <c r="NZ487" s="368"/>
      <c r="OA487" s="368"/>
      <c r="OB487" s="368"/>
      <c r="OC487" s="368"/>
      <c r="OD487" s="368"/>
      <c r="OE487" s="368"/>
      <c r="OF487" s="368"/>
      <c r="OG487" s="368"/>
      <c r="OH487" s="368"/>
      <c r="OI487" s="368"/>
      <c r="OJ487" s="368"/>
      <c r="OK487" s="368"/>
      <c r="OL487" s="368"/>
      <c r="OM487" s="368"/>
      <c r="ON487" s="368"/>
      <c r="OO487" s="368"/>
      <c r="OP487" s="368"/>
      <c r="OQ487" s="368"/>
      <c r="OR487" s="368"/>
      <c r="OS487" s="368"/>
      <c r="OT487" s="368"/>
      <c r="OU487" s="368"/>
      <c r="OV487" s="368"/>
      <c r="OW487" s="368"/>
      <c r="OX487" s="368"/>
      <c r="OY487" s="368"/>
      <c r="OZ487" s="368"/>
      <c r="PA487" s="368"/>
      <c r="PB487" s="368"/>
      <c r="PC487" s="368"/>
      <c r="PD487" s="368"/>
      <c r="PE487" s="368"/>
      <c r="PF487" s="368"/>
      <c r="PG487" s="368"/>
      <c r="PH487" s="368"/>
      <c r="PI487" s="368"/>
      <c r="PJ487" s="368"/>
      <c r="PK487" s="368"/>
      <c r="PL487" s="368"/>
      <c r="PM487" s="368"/>
      <c r="PN487" s="368"/>
      <c r="PO487" s="368"/>
      <c r="PP487" s="368"/>
      <c r="PQ487" s="368"/>
      <c r="PR487" s="368"/>
      <c r="PS487" s="368"/>
      <c r="PT487" s="368"/>
      <c r="PU487" s="368"/>
      <c r="PV487" s="368"/>
      <c r="PW487" s="368"/>
      <c r="PX487" s="368"/>
      <c r="PY487" s="368"/>
      <c r="PZ487" s="368"/>
      <c r="QA487" s="368"/>
      <c r="QB487" s="368"/>
      <c r="QC487" s="368"/>
      <c r="QD487" s="368"/>
      <c r="QE487" s="368"/>
      <c r="QF487" s="368"/>
      <c r="QG487" s="368"/>
      <c r="QH487" s="368"/>
      <c r="QI487" s="368"/>
      <c r="QJ487" s="368"/>
      <c r="QK487" s="368"/>
      <c r="QL487" s="368"/>
      <c r="QM487" s="368"/>
      <c r="QN487" s="368"/>
      <c r="QO487" s="368"/>
      <c r="QP487" s="368"/>
      <c r="QQ487" s="368"/>
      <c r="QR487" s="368"/>
      <c r="QS487" s="368"/>
      <c r="QT487" s="368"/>
      <c r="QU487" s="368"/>
      <c r="QV487" s="368"/>
      <c r="QW487" s="368"/>
      <c r="QX487" s="368"/>
      <c r="QY487" s="368"/>
      <c r="QZ487" s="368"/>
      <c r="RA487" s="368"/>
      <c r="RB487" s="368"/>
      <c r="RC487" s="368"/>
      <c r="RD487" s="368"/>
      <c r="RE487" s="368"/>
      <c r="RF487" s="368"/>
      <c r="RG487" s="368"/>
      <c r="RH487" s="368"/>
      <c r="RI487" s="368"/>
      <c r="RJ487" s="368"/>
      <c r="RK487" s="368"/>
      <c r="RL487" s="368"/>
      <c r="RM487" s="368"/>
      <c r="RN487" s="368"/>
      <c r="RO487" s="368"/>
      <c r="RP487" s="368"/>
      <c r="RQ487" s="368"/>
      <c r="RR487" s="368"/>
      <c r="RS487" s="368"/>
      <c r="RT487" s="368"/>
      <c r="RU487" s="368"/>
      <c r="RV487" s="368"/>
      <c r="RW487" s="368"/>
      <c r="RX487" s="368"/>
      <c r="RY487" s="368"/>
      <c r="RZ487" s="368"/>
      <c r="SA487" s="368"/>
      <c r="SB487" s="368"/>
      <c r="SC487" s="368"/>
      <c r="SD487" s="368"/>
      <c r="SE487" s="368"/>
      <c r="SF487" s="368"/>
      <c r="SG487" s="368"/>
    </row>
    <row r="488" spans="1:501">
      <c r="A488" s="368"/>
      <c r="B488" s="368"/>
      <c r="C488" s="368"/>
      <c r="D488" s="368"/>
      <c r="E488" s="368"/>
      <c r="F488" s="368"/>
      <c r="G488" s="368"/>
      <c r="H488" s="368"/>
      <c r="I488" s="368"/>
      <c r="J488" s="368"/>
      <c r="K488" s="368"/>
      <c r="L488" s="368"/>
      <c r="M488" s="368"/>
      <c r="N488" s="368"/>
      <c r="O488" s="385"/>
      <c r="P488" s="368"/>
      <c r="Q488" s="368"/>
      <c r="R488" s="368"/>
      <c r="S488" s="368"/>
      <c r="T488" s="368"/>
      <c r="U488" s="368"/>
      <c r="V488" s="368"/>
      <c r="W488" s="368"/>
      <c r="X488" s="368"/>
      <c r="Y488" s="368"/>
      <c r="Z488" s="368"/>
      <c r="AA488" s="368"/>
      <c r="AB488" s="368"/>
      <c r="AC488" s="368"/>
      <c r="AD488" s="368"/>
      <c r="AE488" s="368"/>
      <c r="AF488" s="368"/>
      <c r="AG488" s="368"/>
      <c r="AH488" s="98" t="s">
        <v>397</v>
      </c>
      <c r="AI488" s="98" t="s">
        <v>397</v>
      </c>
      <c r="AJ488" s="98" t="s">
        <v>397</v>
      </c>
      <c r="AK488" s="98" t="s">
        <v>397</v>
      </c>
      <c r="AL488" s="98" t="s">
        <v>397</v>
      </c>
      <c r="AM488" s="98" t="s">
        <v>397</v>
      </c>
      <c r="AN488" s="98" t="s">
        <v>397</v>
      </c>
      <c r="AO488" s="98" t="s">
        <v>397</v>
      </c>
      <c r="AP488" s="98" t="s">
        <v>397</v>
      </c>
      <c r="AQ488" s="98" t="s">
        <v>397</v>
      </c>
      <c r="AR488" s="98" t="s">
        <v>397</v>
      </c>
      <c r="AS488" s="98" t="s">
        <v>397</v>
      </c>
      <c r="AT488" s="98" t="s">
        <v>397</v>
      </c>
      <c r="AU488" s="98" t="s">
        <v>397</v>
      </c>
      <c r="AV488" s="98" t="s">
        <v>397</v>
      </c>
      <c r="AW488" s="98" t="s">
        <v>397</v>
      </c>
      <c r="AX488" s="98" t="s">
        <v>397</v>
      </c>
      <c r="AY488" s="98" t="s">
        <v>397</v>
      </c>
      <c r="AZ488" s="98" t="s">
        <v>397</v>
      </c>
      <c r="BA488" s="98" t="s">
        <v>397</v>
      </c>
      <c r="BB488" s="98" t="s">
        <v>397</v>
      </c>
      <c r="BC488" s="98" t="s">
        <v>397</v>
      </c>
      <c r="BD488" s="98" t="s">
        <v>397</v>
      </c>
      <c r="BE488" s="98" t="s">
        <v>397</v>
      </c>
      <c r="BF488" s="98" t="s">
        <v>397</v>
      </c>
      <c r="BG488" s="98" t="s">
        <v>397</v>
      </c>
      <c r="BH488" s="98" t="s">
        <v>397</v>
      </c>
      <c r="BI488" s="98" t="s">
        <v>397</v>
      </c>
      <c r="BJ488" s="98" t="s">
        <v>397</v>
      </c>
      <c r="BK488" s="98" t="s">
        <v>397</v>
      </c>
      <c r="BL488" s="98" t="s">
        <v>397</v>
      </c>
      <c r="BM488" s="98" t="s">
        <v>397</v>
      </c>
      <c r="BN488" s="98" t="s">
        <v>397</v>
      </c>
      <c r="BO488" s="98" t="s">
        <v>397</v>
      </c>
      <c r="BP488" s="98" t="s">
        <v>397</v>
      </c>
      <c r="BQ488" s="98" t="s">
        <v>397</v>
      </c>
      <c r="BR488" s="98" t="s">
        <v>397</v>
      </c>
      <c r="BS488" s="98" t="s">
        <v>397</v>
      </c>
      <c r="BT488" s="98" t="s">
        <v>397</v>
      </c>
      <c r="BU488" s="98" t="s">
        <v>397</v>
      </c>
      <c r="BV488" s="98" t="s">
        <v>397</v>
      </c>
      <c r="BW488" s="98" t="s">
        <v>397</v>
      </c>
      <c r="BX488" s="98" t="s">
        <v>397</v>
      </c>
      <c r="BY488" s="98" t="s">
        <v>397</v>
      </c>
      <c r="BZ488" s="98" t="s">
        <v>397</v>
      </c>
      <c r="CA488" s="98"/>
      <c r="CB488" s="98"/>
      <c r="CC488" s="98"/>
      <c r="CD488" s="98"/>
      <c r="CE488" s="98"/>
      <c r="CF488" s="98"/>
      <c r="CG488" s="98"/>
      <c r="CH488" s="98"/>
      <c r="CI488" s="98"/>
      <c r="CJ488" s="98"/>
      <c r="CK488" s="98"/>
      <c r="CL488" s="98"/>
      <c r="CM488" s="98"/>
      <c r="CN488" s="98"/>
      <c r="CO488" s="98"/>
      <c r="CP488" s="98"/>
      <c r="CQ488" s="98"/>
      <c r="CR488" s="98"/>
      <c r="CS488" s="98"/>
      <c r="CT488" s="98"/>
      <c r="CU488" s="98"/>
      <c r="CV488" s="98"/>
      <c r="CW488" s="98"/>
      <c r="CX488" s="98"/>
      <c r="CY488" s="98"/>
      <c r="CZ488" s="98"/>
      <c r="DA488" s="98"/>
      <c r="DB488" s="98"/>
      <c r="DV488" s="368"/>
      <c r="DW488" s="368"/>
      <c r="DX488" s="368"/>
      <c r="DY488" s="368"/>
      <c r="DZ488" s="368"/>
      <c r="EA488" s="368"/>
      <c r="EB488" s="368"/>
      <c r="EC488" s="368"/>
      <c r="ED488" s="368"/>
      <c r="EE488" s="368"/>
      <c r="EF488" s="368"/>
      <c r="EG488" s="368"/>
      <c r="EH488" s="368"/>
      <c r="EI488" s="368"/>
      <c r="EJ488" s="368"/>
      <c r="EK488" s="368"/>
      <c r="EL488" s="368"/>
      <c r="EM488" s="368"/>
      <c r="EN488" s="368"/>
      <c r="EO488" s="368"/>
      <c r="EP488" s="368"/>
      <c r="EQ488" s="368"/>
      <c r="ER488" s="368"/>
      <c r="ES488" s="368"/>
      <c r="ET488" s="368"/>
      <c r="EU488" s="368"/>
      <c r="EV488" s="368"/>
      <c r="EW488" s="368"/>
      <c r="EX488" s="368"/>
      <c r="EY488" s="368"/>
      <c r="EZ488" s="368"/>
      <c r="FA488" s="368"/>
      <c r="FB488" s="368"/>
      <c r="FC488" s="368"/>
      <c r="FD488" s="368"/>
      <c r="FE488" s="368"/>
      <c r="FF488" s="368"/>
      <c r="FG488" s="368"/>
      <c r="FH488" s="368"/>
      <c r="FI488" s="368"/>
      <c r="FJ488" s="368"/>
      <c r="FK488" s="368"/>
      <c r="FL488" s="368"/>
      <c r="FM488" s="368"/>
      <c r="FN488" s="368"/>
      <c r="FO488" s="368"/>
      <c r="FP488" s="368"/>
      <c r="FQ488" s="368"/>
      <c r="FR488" s="368"/>
      <c r="FS488" s="368"/>
      <c r="FT488" s="368"/>
      <c r="FU488" s="368"/>
      <c r="FV488" s="368"/>
      <c r="FW488" s="368"/>
      <c r="FX488" s="368"/>
      <c r="FY488" s="368"/>
      <c r="FZ488" s="368"/>
      <c r="GA488" s="368"/>
      <c r="GB488" s="368"/>
      <c r="GC488" s="368"/>
      <c r="GD488" s="368"/>
      <c r="GE488" s="368"/>
      <c r="GF488" s="368"/>
      <c r="GG488" s="368"/>
      <c r="GH488" s="368"/>
      <c r="GI488" s="368"/>
      <c r="GJ488" s="368"/>
      <c r="GK488" s="368"/>
      <c r="GL488" s="368"/>
      <c r="GM488" s="368"/>
      <c r="GN488" s="368"/>
      <c r="GO488" s="368"/>
      <c r="GP488" s="368"/>
      <c r="GQ488" s="368"/>
      <c r="GR488" s="368"/>
      <c r="GS488" s="368"/>
      <c r="GT488" s="368"/>
      <c r="GU488" s="368"/>
      <c r="GV488" s="368"/>
      <c r="GW488" s="368"/>
      <c r="GX488" s="368"/>
      <c r="GY488" s="368"/>
      <c r="GZ488" s="368"/>
      <c r="HA488" s="368"/>
      <c r="HB488" s="368"/>
      <c r="HC488" s="368"/>
      <c r="HD488" s="368"/>
      <c r="HE488" s="368"/>
      <c r="HF488" s="368"/>
      <c r="HG488" s="368"/>
      <c r="HH488" s="368"/>
      <c r="HI488" s="368"/>
      <c r="HJ488" s="368"/>
      <c r="HK488" s="368"/>
      <c r="HL488" s="368"/>
      <c r="HM488" s="368"/>
      <c r="HN488" s="368"/>
      <c r="HO488" s="368"/>
      <c r="HP488" s="368"/>
      <c r="HQ488" s="368"/>
      <c r="HR488" s="368"/>
      <c r="HS488" s="368"/>
      <c r="HT488" s="368"/>
      <c r="HU488" s="368"/>
      <c r="HV488" s="368"/>
      <c r="HW488" s="368"/>
      <c r="HX488" s="368"/>
      <c r="HY488" s="368"/>
      <c r="HZ488" s="368"/>
      <c r="IA488" s="368"/>
      <c r="IB488" s="368"/>
      <c r="IC488" s="368"/>
      <c r="ID488" s="368"/>
      <c r="IE488" s="368"/>
      <c r="IF488" s="368"/>
      <c r="IG488" s="368"/>
      <c r="IH488" s="368"/>
      <c r="II488" s="368"/>
      <c r="IJ488" s="368"/>
      <c r="IK488" s="368"/>
      <c r="IL488" s="368"/>
      <c r="IM488" s="368"/>
      <c r="IN488" s="368"/>
      <c r="IO488" s="368"/>
      <c r="IP488" s="368"/>
      <c r="IQ488" s="368"/>
      <c r="IR488" s="368"/>
      <c r="IS488" s="368"/>
      <c r="IT488" s="368"/>
      <c r="IU488" s="368"/>
      <c r="IV488" s="368"/>
      <c r="IW488" s="368"/>
      <c r="IX488" s="368"/>
      <c r="IY488" s="368"/>
      <c r="IZ488" s="368"/>
      <c r="JA488" s="368"/>
      <c r="JB488" s="368"/>
      <c r="JC488" s="368"/>
      <c r="JD488" s="368"/>
      <c r="JE488" s="368"/>
      <c r="JF488" s="368"/>
      <c r="JG488" s="368"/>
      <c r="JH488" s="368"/>
      <c r="JI488" s="368"/>
      <c r="JJ488" s="368"/>
      <c r="JK488" s="368"/>
      <c r="JL488" s="368"/>
      <c r="JM488" s="368"/>
      <c r="JN488" s="368"/>
      <c r="JO488" s="368"/>
      <c r="JP488" s="368"/>
      <c r="JQ488" s="368"/>
      <c r="JR488" s="368"/>
      <c r="JS488" s="368"/>
      <c r="JT488" s="368"/>
      <c r="JU488" s="368"/>
      <c r="JV488" s="368"/>
      <c r="JW488" s="368"/>
      <c r="JX488" s="368"/>
      <c r="JY488" s="368"/>
      <c r="JZ488" s="368"/>
      <c r="KA488" s="368"/>
      <c r="KB488" s="368"/>
      <c r="KC488" s="368"/>
      <c r="KD488" s="368"/>
      <c r="KE488" s="368"/>
      <c r="KF488" s="368"/>
      <c r="KG488" s="368"/>
      <c r="KH488" s="368"/>
      <c r="KI488" s="368"/>
      <c r="KJ488" s="368"/>
      <c r="KK488" s="368"/>
      <c r="KL488" s="368"/>
      <c r="KM488" s="368"/>
      <c r="KN488" s="368"/>
      <c r="KO488" s="368"/>
      <c r="KP488" s="368"/>
      <c r="KQ488" s="368"/>
      <c r="KR488" s="368"/>
      <c r="KS488" s="368"/>
      <c r="KT488" s="368"/>
      <c r="KU488" s="368"/>
      <c r="KV488" s="368"/>
      <c r="KW488" s="368"/>
      <c r="KX488" s="368"/>
      <c r="LH488" s="368"/>
      <c r="LI488" s="368"/>
      <c r="LJ488" s="368"/>
      <c r="LK488" s="368"/>
      <c r="LL488" s="368"/>
      <c r="LM488" s="368"/>
      <c r="LN488" s="368"/>
      <c r="LO488" s="368"/>
      <c r="LP488" s="368"/>
      <c r="LQ488" s="368"/>
      <c r="LR488" s="368"/>
      <c r="LS488" s="368"/>
      <c r="LT488" s="368"/>
      <c r="LU488" s="368"/>
      <c r="LV488" s="368"/>
      <c r="LW488" s="368"/>
      <c r="LX488" s="368"/>
      <c r="LY488" s="368"/>
      <c r="LZ488" s="368"/>
      <c r="MA488" s="368"/>
      <c r="MB488" s="368"/>
      <c r="MC488" s="368"/>
      <c r="MD488" s="368"/>
      <c r="ME488" s="368"/>
      <c r="MF488" s="368"/>
      <c r="MG488" s="368"/>
      <c r="MH488" s="368"/>
      <c r="MI488" s="368"/>
      <c r="MJ488" s="368"/>
      <c r="MK488" s="368"/>
      <c r="ML488" s="368"/>
      <c r="MM488" s="368"/>
      <c r="MN488" s="368"/>
      <c r="MO488" s="368"/>
      <c r="MP488" s="368"/>
      <c r="MQ488" s="368"/>
      <c r="MR488" s="368"/>
      <c r="MS488" s="368"/>
      <c r="MT488" s="368"/>
      <c r="MU488" s="368"/>
      <c r="MV488" s="368"/>
      <c r="MW488" s="368"/>
      <c r="MX488" s="368"/>
      <c r="MY488" s="368"/>
      <c r="MZ488" s="368"/>
      <c r="NA488" s="368"/>
      <c r="NB488" s="368"/>
      <c r="NC488" s="368"/>
      <c r="ND488" s="368"/>
      <c r="NE488" s="368"/>
      <c r="NF488" s="368"/>
      <c r="NG488" s="368"/>
      <c r="NH488" s="368"/>
      <c r="NI488" s="368"/>
      <c r="NJ488" s="368"/>
      <c r="NK488" s="368"/>
      <c r="NL488" s="368"/>
      <c r="NM488" s="368"/>
      <c r="NN488" s="368"/>
      <c r="NO488" s="368"/>
      <c r="NP488" s="368"/>
      <c r="NQ488" s="368"/>
      <c r="NR488" s="368"/>
      <c r="NS488" s="368"/>
      <c r="NT488" s="368"/>
      <c r="NU488" s="368"/>
      <c r="NV488" s="368"/>
      <c r="NW488" s="368"/>
      <c r="NX488" s="368"/>
      <c r="NY488" s="368"/>
      <c r="NZ488" s="368"/>
      <c r="OA488" s="368"/>
      <c r="OB488" s="368"/>
      <c r="OC488" s="368"/>
      <c r="OD488" s="368"/>
      <c r="OE488" s="368"/>
      <c r="OF488" s="368"/>
      <c r="OG488" s="368"/>
      <c r="OH488" s="368"/>
      <c r="OI488" s="368"/>
      <c r="OJ488" s="368"/>
      <c r="OK488" s="368"/>
      <c r="OL488" s="368"/>
      <c r="OM488" s="368"/>
      <c r="ON488" s="368"/>
      <c r="OO488" s="368"/>
      <c r="OP488" s="368"/>
      <c r="OQ488" s="368"/>
      <c r="OR488" s="368"/>
      <c r="OS488" s="368"/>
      <c r="OT488" s="368"/>
      <c r="OU488" s="368"/>
      <c r="OV488" s="368"/>
      <c r="OW488" s="368"/>
      <c r="OX488" s="368"/>
      <c r="OY488" s="368"/>
      <c r="OZ488" s="368"/>
      <c r="PA488" s="368"/>
      <c r="PB488" s="368"/>
      <c r="PC488" s="368"/>
      <c r="PD488" s="368"/>
      <c r="PE488" s="368"/>
      <c r="PF488" s="368"/>
      <c r="PG488" s="368"/>
      <c r="PH488" s="368"/>
      <c r="PI488" s="368"/>
      <c r="PJ488" s="368"/>
      <c r="PK488" s="368"/>
      <c r="PL488" s="368"/>
      <c r="PM488" s="368"/>
      <c r="PN488" s="368"/>
      <c r="PO488" s="368"/>
      <c r="PP488" s="368"/>
      <c r="PQ488" s="368"/>
      <c r="PR488" s="368"/>
      <c r="PS488" s="368"/>
      <c r="PT488" s="368"/>
      <c r="PU488" s="368"/>
      <c r="PV488" s="368"/>
      <c r="PW488" s="368"/>
      <c r="PX488" s="368"/>
      <c r="PY488" s="368"/>
      <c r="PZ488" s="368"/>
      <c r="QA488" s="368"/>
      <c r="QB488" s="368"/>
      <c r="QC488" s="368"/>
      <c r="QD488" s="368"/>
      <c r="QE488" s="368"/>
      <c r="QF488" s="368"/>
      <c r="QG488" s="368"/>
      <c r="QH488" s="368"/>
      <c r="QI488" s="368"/>
      <c r="QJ488" s="368"/>
      <c r="QK488" s="368"/>
      <c r="QL488" s="368"/>
      <c r="QM488" s="368"/>
      <c r="QN488" s="368"/>
      <c r="QO488" s="368"/>
      <c r="QP488" s="368"/>
      <c r="QQ488" s="368"/>
      <c r="QR488" s="368"/>
      <c r="QS488" s="368"/>
      <c r="QT488" s="368"/>
      <c r="QU488" s="368"/>
      <c r="QV488" s="368"/>
      <c r="QW488" s="368"/>
      <c r="QX488" s="368"/>
      <c r="QY488" s="368"/>
      <c r="QZ488" s="368"/>
      <c r="RA488" s="368"/>
      <c r="RB488" s="368"/>
      <c r="RC488" s="368"/>
      <c r="RD488" s="368"/>
      <c r="RE488" s="368"/>
      <c r="RF488" s="368"/>
      <c r="RG488" s="368"/>
      <c r="RH488" s="368"/>
      <c r="RI488" s="368"/>
      <c r="RJ488" s="368"/>
      <c r="RK488" s="368"/>
      <c r="RL488" s="368"/>
      <c r="RM488" s="368"/>
      <c r="RN488" s="368"/>
      <c r="RO488" s="368"/>
      <c r="RP488" s="368"/>
      <c r="RQ488" s="368"/>
      <c r="RR488" s="368"/>
      <c r="RS488" s="368"/>
      <c r="RT488" s="368"/>
      <c r="RU488" s="368"/>
      <c r="RV488" s="368"/>
      <c r="RW488" s="368"/>
      <c r="RX488" s="368"/>
      <c r="RY488" s="368"/>
      <c r="RZ488" s="368"/>
      <c r="SA488" s="368"/>
      <c r="SB488" s="368"/>
      <c r="SC488" s="368"/>
      <c r="SD488" s="368"/>
      <c r="SE488" s="368"/>
      <c r="SF488" s="368"/>
      <c r="SG488" s="368"/>
    </row>
    <row r="489" spans="1:501">
      <c r="A489" s="368"/>
      <c r="B489" s="368"/>
      <c r="C489" s="368"/>
      <c r="D489" s="368"/>
      <c r="E489" s="368"/>
      <c r="F489" s="368"/>
      <c r="G489" s="368"/>
      <c r="H489" s="368"/>
      <c r="I489" s="368"/>
      <c r="J489" s="368"/>
      <c r="K489" s="368"/>
      <c r="L489" s="368"/>
      <c r="M489" s="368"/>
      <c r="N489" s="368"/>
      <c r="O489" s="385"/>
      <c r="P489" s="368"/>
      <c r="Q489" s="368"/>
      <c r="R489" s="368"/>
      <c r="S489" s="368"/>
      <c r="T489" s="368"/>
      <c r="U489" s="368"/>
      <c r="V489" s="368"/>
      <c r="W489" s="368"/>
      <c r="X489" s="368"/>
      <c r="Y489" s="368"/>
      <c r="Z489" s="368"/>
      <c r="AA489" s="368"/>
      <c r="AB489" s="368"/>
      <c r="AC489" s="368"/>
      <c r="AD489" s="368"/>
      <c r="AE489" s="368"/>
      <c r="AF489" s="368"/>
      <c r="AG489" s="368"/>
      <c r="AH489" s="98" t="s">
        <v>397</v>
      </c>
      <c r="AI489" s="98" t="s">
        <v>397</v>
      </c>
      <c r="AJ489" s="98" t="s">
        <v>397</v>
      </c>
      <c r="AK489" s="98" t="s">
        <v>397</v>
      </c>
      <c r="AL489" s="98" t="s">
        <v>397</v>
      </c>
      <c r="AM489" s="98" t="s">
        <v>397</v>
      </c>
      <c r="AN489" s="98" t="s">
        <v>397</v>
      </c>
      <c r="AO489" s="98" t="s">
        <v>397</v>
      </c>
      <c r="AP489" s="98" t="s">
        <v>397</v>
      </c>
      <c r="AQ489" s="98" t="s">
        <v>397</v>
      </c>
      <c r="AR489" s="98" t="s">
        <v>397</v>
      </c>
      <c r="AS489" s="98" t="s">
        <v>397</v>
      </c>
      <c r="AT489" s="98" t="s">
        <v>397</v>
      </c>
      <c r="AU489" s="98" t="s">
        <v>397</v>
      </c>
      <c r="AV489" s="98" t="s">
        <v>397</v>
      </c>
      <c r="AW489" s="98" t="s">
        <v>397</v>
      </c>
      <c r="AX489" s="98" t="s">
        <v>397</v>
      </c>
      <c r="AY489" s="98" t="s">
        <v>397</v>
      </c>
      <c r="AZ489" s="98" t="s">
        <v>397</v>
      </c>
      <c r="BA489" s="98" t="s">
        <v>397</v>
      </c>
      <c r="BB489" s="98" t="s">
        <v>397</v>
      </c>
      <c r="BC489" s="98" t="s">
        <v>397</v>
      </c>
      <c r="BD489" s="98" t="s">
        <v>397</v>
      </c>
      <c r="BE489" s="98" t="s">
        <v>397</v>
      </c>
      <c r="BF489" s="98" t="s">
        <v>397</v>
      </c>
      <c r="BG489" s="98" t="s">
        <v>397</v>
      </c>
      <c r="BH489" s="98" t="s">
        <v>397</v>
      </c>
      <c r="BI489" s="98" t="s">
        <v>397</v>
      </c>
      <c r="BJ489" s="98" t="s">
        <v>397</v>
      </c>
      <c r="BK489" s="98" t="s">
        <v>397</v>
      </c>
      <c r="BL489" s="98" t="s">
        <v>397</v>
      </c>
      <c r="BM489" s="98" t="s">
        <v>397</v>
      </c>
      <c r="BN489" s="98" t="s">
        <v>397</v>
      </c>
      <c r="BO489" s="98" t="s">
        <v>397</v>
      </c>
      <c r="BP489" s="98" t="s">
        <v>397</v>
      </c>
      <c r="BQ489" s="98" t="s">
        <v>397</v>
      </c>
      <c r="BR489" s="98" t="s">
        <v>397</v>
      </c>
      <c r="BS489" s="98" t="s">
        <v>397</v>
      </c>
      <c r="BT489" s="98" t="s">
        <v>397</v>
      </c>
      <c r="BU489" s="98" t="s">
        <v>397</v>
      </c>
      <c r="BV489" s="98" t="s">
        <v>397</v>
      </c>
      <c r="BW489" s="98" t="s">
        <v>397</v>
      </c>
      <c r="BX489" s="98" t="s">
        <v>397</v>
      </c>
      <c r="BY489" s="98" t="s">
        <v>397</v>
      </c>
      <c r="BZ489" s="98" t="s">
        <v>397</v>
      </c>
      <c r="CA489" s="98"/>
      <c r="CB489" s="98"/>
      <c r="CC489" s="98"/>
      <c r="CD489" s="98"/>
      <c r="CE489" s="98"/>
      <c r="CF489" s="98"/>
      <c r="CG489" s="98"/>
      <c r="CH489" s="98"/>
      <c r="CI489" s="98"/>
      <c r="CJ489" s="98"/>
      <c r="CK489" s="98"/>
      <c r="CL489" s="98"/>
      <c r="CM489" s="98"/>
      <c r="CN489" s="98"/>
      <c r="CO489" s="98"/>
      <c r="CP489" s="98"/>
      <c r="CQ489" s="98"/>
      <c r="CR489" s="98"/>
      <c r="CS489" s="98"/>
      <c r="CT489" s="98"/>
      <c r="CU489" s="98"/>
      <c r="CV489" s="98"/>
      <c r="CW489" s="98"/>
      <c r="CX489" s="98"/>
      <c r="CY489" s="98"/>
      <c r="CZ489" s="98"/>
      <c r="DA489" s="98"/>
      <c r="DB489" s="98"/>
      <c r="DV489" s="368"/>
      <c r="DW489" s="368"/>
      <c r="DX489" s="368"/>
      <c r="DY489" s="368"/>
      <c r="DZ489" s="368"/>
      <c r="EA489" s="368"/>
      <c r="EB489" s="368"/>
      <c r="EC489" s="368"/>
      <c r="ED489" s="368"/>
      <c r="EE489" s="368"/>
      <c r="EF489" s="368"/>
      <c r="EG489" s="368"/>
      <c r="EH489" s="368"/>
      <c r="EI489" s="368"/>
      <c r="EJ489" s="368"/>
      <c r="EK489" s="368"/>
      <c r="EL489" s="368"/>
      <c r="EM489" s="368"/>
      <c r="EN489" s="368"/>
      <c r="EO489" s="368"/>
      <c r="EP489" s="368"/>
      <c r="EQ489" s="368"/>
      <c r="ER489" s="368"/>
      <c r="ES489" s="368"/>
      <c r="ET489" s="368"/>
      <c r="EU489" s="368"/>
      <c r="EV489" s="368"/>
      <c r="EW489" s="368"/>
      <c r="EX489" s="368"/>
      <c r="EY489" s="368"/>
      <c r="EZ489" s="368"/>
      <c r="FA489" s="368"/>
      <c r="FB489" s="368"/>
      <c r="FC489" s="368"/>
      <c r="FD489" s="368"/>
      <c r="FE489" s="368"/>
      <c r="FF489" s="368"/>
      <c r="FG489" s="368"/>
      <c r="FH489" s="368"/>
      <c r="FI489" s="368"/>
      <c r="FJ489" s="368"/>
      <c r="FK489" s="368"/>
      <c r="FL489" s="368"/>
      <c r="FM489" s="368"/>
      <c r="FN489" s="368"/>
      <c r="FO489" s="368"/>
      <c r="FP489" s="368"/>
      <c r="FQ489" s="368"/>
      <c r="FR489" s="368"/>
      <c r="FS489" s="368"/>
      <c r="FT489" s="368"/>
      <c r="FU489" s="368"/>
      <c r="FV489" s="368"/>
      <c r="FW489" s="368"/>
      <c r="FX489" s="368"/>
      <c r="FY489" s="368"/>
      <c r="FZ489" s="368"/>
      <c r="GA489" s="368"/>
      <c r="GB489" s="368"/>
      <c r="GC489" s="368"/>
      <c r="GD489" s="368"/>
      <c r="GE489" s="368"/>
      <c r="GF489" s="368"/>
      <c r="GG489" s="368"/>
      <c r="GH489" s="368"/>
      <c r="GI489" s="368"/>
      <c r="GJ489" s="368"/>
      <c r="GK489" s="368"/>
      <c r="GL489" s="368"/>
      <c r="GM489" s="368"/>
      <c r="GN489" s="368"/>
      <c r="GO489" s="368"/>
      <c r="GP489" s="368"/>
      <c r="GQ489" s="368"/>
      <c r="GR489" s="368"/>
      <c r="GS489" s="368"/>
      <c r="GT489" s="368"/>
      <c r="GU489" s="368"/>
      <c r="GV489" s="368"/>
      <c r="GW489" s="368"/>
      <c r="GX489" s="368"/>
      <c r="GY489" s="368"/>
      <c r="GZ489" s="368"/>
      <c r="HA489" s="368"/>
      <c r="HB489" s="368"/>
      <c r="HC489" s="368"/>
      <c r="HD489" s="368"/>
      <c r="HE489" s="368"/>
      <c r="HF489" s="368"/>
      <c r="HG489" s="368"/>
      <c r="HH489" s="368"/>
      <c r="HI489" s="368"/>
      <c r="HJ489" s="368"/>
      <c r="HK489" s="368"/>
      <c r="HL489" s="368"/>
      <c r="HM489" s="368"/>
      <c r="HN489" s="368"/>
      <c r="HO489" s="368"/>
      <c r="HP489" s="368"/>
      <c r="HQ489" s="368"/>
      <c r="HR489" s="368"/>
      <c r="HS489" s="368"/>
      <c r="HT489" s="368"/>
      <c r="HU489" s="368"/>
      <c r="HV489" s="368"/>
      <c r="HW489" s="368"/>
      <c r="HX489" s="368"/>
      <c r="HY489" s="368"/>
      <c r="HZ489" s="368"/>
      <c r="IA489" s="368"/>
      <c r="IB489" s="368"/>
      <c r="IC489" s="368"/>
      <c r="ID489" s="368"/>
      <c r="IE489" s="368"/>
      <c r="IF489" s="368"/>
      <c r="IG489" s="368"/>
      <c r="IH489" s="368"/>
      <c r="II489" s="368"/>
      <c r="IJ489" s="368"/>
      <c r="IK489" s="368"/>
      <c r="IL489" s="368"/>
      <c r="IM489" s="368"/>
      <c r="IN489" s="368"/>
      <c r="IO489" s="368"/>
      <c r="IP489" s="368"/>
      <c r="IQ489" s="368"/>
      <c r="IR489" s="368"/>
      <c r="IS489" s="368"/>
      <c r="IT489" s="368"/>
      <c r="IU489" s="368"/>
      <c r="IV489" s="368"/>
      <c r="IW489" s="368"/>
      <c r="IX489" s="368"/>
      <c r="IY489" s="368"/>
      <c r="IZ489" s="368"/>
      <c r="JA489" s="368"/>
      <c r="JB489" s="368"/>
      <c r="JC489" s="368"/>
      <c r="JD489" s="368"/>
      <c r="JE489" s="368"/>
      <c r="JF489" s="368"/>
      <c r="JG489" s="368"/>
      <c r="JH489" s="368"/>
      <c r="JI489" s="368"/>
      <c r="JJ489" s="368"/>
      <c r="JK489" s="368"/>
      <c r="JL489" s="368"/>
      <c r="JM489" s="368"/>
      <c r="JN489" s="368"/>
      <c r="JO489" s="368"/>
      <c r="JP489" s="368"/>
      <c r="JQ489" s="368"/>
      <c r="JR489" s="368"/>
      <c r="JS489" s="368"/>
      <c r="JT489" s="368"/>
      <c r="JU489" s="368"/>
      <c r="JV489" s="368"/>
      <c r="JW489" s="368"/>
      <c r="JX489" s="368"/>
      <c r="JY489" s="368"/>
      <c r="JZ489" s="368"/>
      <c r="KA489" s="368"/>
      <c r="KB489" s="368"/>
      <c r="KC489" s="368"/>
      <c r="KD489" s="368"/>
      <c r="KE489" s="368"/>
      <c r="KF489" s="368"/>
      <c r="KG489" s="368"/>
      <c r="KH489" s="368"/>
      <c r="KI489" s="368"/>
      <c r="KJ489" s="368"/>
      <c r="KK489" s="368"/>
      <c r="KL489" s="368"/>
      <c r="KM489" s="368"/>
      <c r="KN489" s="368"/>
      <c r="KO489" s="368"/>
      <c r="KP489" s="368"/>
      <c r="KQ489" s="368"/>
      <c r="KR489" s="368"/>
      <c r="KS489" s="368"/>
      <c r="KT489" s="368"/>
      <c r="KU489" s="368"/>
      <c r="KV489" s="368"/>
      <c r="KW489" s="368"/>
      <c r="KX489" s="368"/>
      <c r="LH489" s="368"/>
      <c r="LI489" s="368"/>
      <c r="LJ489" s="368"/>
      <c r="LK489" s="368"/>
      <c r="LL489" s="368"/>
      <c r="LM489" s="368"/>
      <c r="LN489" s="368"/>
      <c r="LO489" s="368"/>
      <c r="LP489" s="368"/>
      <c r="LQ489" s="368"/>
      <c r="LR489" s="368"/>
      <c r="LS489" s="368"/>
      <c r="LT489" s="368"/>
      <c r="LU489" s="368"/>
      <c r="LV489" s="368"/>
      <c r="LW489" s="368"/>
      <c r="LX489" s="368"/>
      <c r="LY489" s="368"/>
      <c r="LZ489" s="368"/>
      <c r="MA489" s="368"/>
      <c r="MB489" s="368"/>
      <c r="MC489" s="368"/>
      <c r="MD489" s="368"/>
      <c r="ME489" s="368"/>
      <c r="MF489" s="368"/>
      <c r="MG489" s="368"/>
      <c r="MH489" s="368"/>
      <c r="MI489" s="368"/>
      <c r="MJ489" s="368"/>
      <c r="MK489" s="368"/>
      <c r="ML489" s="368"/>
      <c r="MM489" s="368"/>
      <c r="MN489" s="368"/>
      <c r="MO489" s="368"/>
      <c r="MP489" s="368"/>
      <c r="MQ489" s="368"/>
      <c r="MR489" s="368"/>
      <c r="MS489" s="368"/>
      <c r="MT489" s="368"/>
      <c r="MU489" s="368"/>
      <c r="MV489" s="368"/>
      <c r="MW489" s="368"/>
      <c r="MX489" s="368"/>
      <c r="MY489" s="368"/>
      <c r="MZ489" s="368"/>
      <c r="NA489" s="368"/>
      <c r="NB489" s="368"/>
      <c r="NC489" s="368"/>
      <c r="ND489" s="368"/>
      <c r="NE489" s="368"/>
      <c r="NF489" s="368"/>
      <c r="NG489" s="368"/>
      <c r="NH489" s="368"/>
      <c r="NI489" s="368"/>
      <c r="NJ489" s="368"/>
      <c r="NK489" s="368"/>
      <c r="NL489" s="368"/>
      <c r="NM489" s="368"/>
      <c r="NN489" s="368"/>
      <c r="NO489" s="368"/>
      <c r="NP489" s="368"/>
      <c r="NQ489" s="368"/>
      <c r="NR489" s="368"/>
      <c r="NS489" s="368"/>
      <c r="NT489" s="368"/>
      <c r="NU489" s="368"/>
      <c r="NV489" s="368"/>
      <c r="NW489" s="368"/>
      <c r="NX489" s="368"/>
      <c r="NY489" s="368"/>
      <c r="NZ489" s="368"/>
      <c r="OA489" s="368"/>
      <c r="OB489" s="368"/>
      <c r="OC489" s="368"/>
      <c r="OD489" s="368"/>
      <c r="OE489" s="368"/>
      <c r="OF489" s="368"/>
      <c r="OG489" s="368"/>
      <c r="OH489" s="368"/>
      <c r="OI489" s="368"/>
      <c r="OJ489" s="368"/>
      <c r="OK489" s="368"/>
      <c r="OL489" s="368"/>
      <c r="OM489" s="368"/>
      <c r="ON489" s="368"/>
      <c r="OO489" s="368"/>
      <c r="OP489" s="368"/>
      <c r="OQ489" s="368"/>
      <c r="OR489" s="368"/>
      <c r="OS489" s="368"/>
      <c r="OT489" s="368"/>
      <c r="OU489" s="368"/>
      <c r="OV489" s="368"/>
      <c r="OW489" s="368"/>
      <c r="OX489" s="368"/>
      <c r="OY489" s="368"/>
      <c r="OZ489" s="368"/>
      <c r="PA489" s="368"/>
      <c r="PB489" s="368"/>
      <c r="PC489" s="368"/>
      <c r="PD489" s="368"/>
      <c r="PE489" s="368"/>
      <c r="PF489" s="368"/>
      <c r="PG489" s="368"/>
      <c r="PH489" s="368"/>
      <c r="PI489" s="368"/>
      <c r="PJ489" s="368"/>
      <c r="PK489" s="368"/>
      <c r="PL489" s="368"/>
      <c r="PM489" s="368"/>
      <c r="PN489" s="368"/>
      <c r="PO489" s="368"/>
      <c r="PP489" s="368"/>
      <c r="PQ489" s="368"/>
      <c r="PR489" s="368"/>
      <c r="PS489" s="368"/>
      <c r="PT489" s="368"/>
      <c r="PU489" s="368"/>
      <c r="PV489" s="368"/>
      <c r="PW489" s="368"/>
      <c r="PX489" s="368"/>
      <c r="PY489" s="368"/>
      <c r="PZ489" s="368"/>
      <c r="QA489" s="368"/>
      <c r="QB489" s="368"/>
      <c r="QC489" s="368"/>
      <c r="QD489" s="368"/>
      <c r="QE489" s="368"/>
      <c r="QF489" s="368"/>
      <c r="QG489" s="368"/>
      <c r="QH489" s="368"/>
      <c r="QI489" s="368"/>
      <c r="QJ489" s="368"/>
      <c r="QK489" s="368"/>
      <c r="QL489" s="368"/>
      <c r="QM489" s="368"/>
      <c r="QN489" s="368"/>
      <c r="QO489" s="368"/>
      <c r="QP489" s="368"/>
      <c r="QQ489" s="368"/>
      <c r="QR489" s="368"/>
      <c r="QS489" s="368"/>
      <c r="QT489" s="368"/>
      <c r="QU489" s="368"/>
      <c r="QV489" s="368"/>
      <c r="QW489" s="368"/>
      <c r="QX489" s="368"/>
      <c r="QY489" s="368"/>
      <c r="QZ489" s="368"/>
      <c r="RA489" s="368"/>
      <c r="RB489" s="368"/>
      <c r="RC489" s="368"/>
      <c r="RD489" s="368"/>
      <c r="RE489" s="368"/>
      <c r="RF489" s="368"/>
      <c r="RG489" s="368"/>
      <c r="RH489" s="368"/>
      <c r="RI489" s="368"/>
      <c r="RJ489" s="368"/>
      <c r="RK489" s="368"/>
      <c r="RL489" s="368"/>
      <c r="RM489" s="368"/>
      <c r="RN489" s="368"/>
      <c r="RO489" s="368"/>
      <c r="RP489" s="368"/>
      <c r="RQ489" s="368"/>
      <c r="RR489" s="368"/>
      <c r="RS489" s="368"/>
      <c r="RT489" s="368"/>
      <c r="RU489" s="368"/>
      <c r="RV489" s="368"/>
      <c r="RW489" s="368"/>
      <c r="RX489" s="368"/>
      <c r="RY489" s="368"/>
      <c r="RZ489" s="368"/>
      <c r="SA489" s="368"/>
      <c r="SB489" s="368"/>
      <c r="SC489" s="368"/>
      <c r="SD489" s="368"/>
      <c r="SE489" s="368"/>
      <c r="SF489" s="368"/>
      <c r="SG489" s="368"/>
    </row>
    <row r="490" spans="1:501">
      <c r="A490" s="368"/>
      <c r="B490" s="368"/>
      <c r="C490" s="368"/>
      <c r="D490" s="368"/>
      <c r="E490" s="368"/>
      <c r="F490" s="368"/>
      <c r="G490" s="368"/>
      <c r="H490" s="368"/>
      <c r="I490" s="368"/>
      <c r="J490" s="368"/>
      <c r="K490" s="368"/>
      <c r="L490" s="368"/>
      <c r="M490" s="368"/>
      <c r="N490" s="368"/>
      <c r="O490" s="385"/>
      <c r="P490" s="368"/>
      <c r="Q490" s="368"/>
      <c r="R490" s="368"/>
      <c r="S490" s="368"/>
      <c r="T490" s="368"/>
      <c r="U490" s="368"/>
      <c r="V490" s="368"/>
      <c r="W490" s="368"/>
      <c r="X490" s="368"/>
      <c r="Y490" s="368"/>
      <c r="Z490" s="368"/>
      <c r="AA490" s="368"/>
      <c r="AB490" s="368"/>
      <c r="AC490" s="368"/>
      <c r="AD490" s="368"/>
      <c r="AE490" s="368"/>
      <c r="AF490" s="368"/>
      <c r="AG490" s="368"/>
      <c r="AH490" s="98" t="s">
        <v>397</v>
      </c>
      <c r="AI490" s="98" t="s">
        <v>397</v>
      </c>
      <c r="AJ490" s="98" t="s">
        <v>397</v>
      </c>
      <c r="AK490" s="98" t="s">
        <v>397</v>
      </c>
      <c r="AL490" s="98" t="s">
        <v>397</v>
      </c>
      <c r="AM490" s="98" t="s">
        <v>397</v>
      </c>
      <c r="AN490" s="98" t="s">
        <v>397</v>
      </c>
      <c r="AO490" s="98" t="s">
        <v>397</v>
      </c>
      <c r="AP490" s="98" t="s">
        <v>397</v>
      </c>
      <c r="AQ490" s="98" t="s">
        <v>397</v>
      </c>
      <c r="AR490" s="98" t="s">
        <v>397</v>
      </c>
      <c r="AS490" s="98" t="s">
        <v>397</v>
      </c>
      <c r="AT490" s="98" t="s">
        <v>397</v>
      </c>
      <c r="AU490" s="98" t="s">
        <v>397</v>
      </c>
      <c r="AV490" s="98" t="s">
        <v>397</v>
      </c>
      <c r="AW490" s="98" t="s">
        <v>397</v>
      </c>
      <c r="AX490" s="98" t="s">
        <v>397</v>
      </c>
      <c r="AY490" s="98" t="s">
        <v>397</v>
      </c>
      <c r="AZ490" s="98" t="s">
        <v>397</v>
      </c>
      <c r="BA490" s="98" t="s">
        <v>397</v>
      </c>
      <c r="BB490" s="98" t="s">
        <v>397</v>
      </c>
      <c r="BC490" s="98" t="s">
        <v>397</v>
      </c>
      <c r="BD490" s="98" t="s">
        <v>397</v>
      </c>
      <c r="BE490" s="98" t="s">
        <v>397</v>
      </c>
      <c r="BF490" s="98" t="s">
        <v>397</v>
      </c>
      <c r="BG490" s="98" t="s">
        <v>397</v>
      </c>
      <c r="BH490" s="98" t="s">
        <v>397</v>
      </c>
      <c r="BI490" s="98" t="s">
        <v>397</v>
      </c>
      <c r="BJ490" s="98" t="s">
        <v>397</v>
      </c>
      <c r="BK490" s="98" t="s">
        <v>397</v>
      </c>
      <c r="BL490" s="98" t="s">
        <v>397</v>
      </c>
      <c r="BM490" s="98" t="s">
        <v>397</v>
      </c>
      <c r="BN490" s="98" t="s">
        <v>397</v>
      </c>
      <c r="BO490" s="98" t="s">
        <v>397</v>
      </c>
      <c r="BP490" s="98" t="s">
        <v>397</v>
      </c>
      <c r="BQ490" s="98" t="s">
        <v>397</v>
      </c>
      <c r="BR490" s="98" t="s">
        <v>397</v>
      </c>
      <c r="BS490" s="98" t="s">
        <v>397</v>
      </c>
      <c r="BT490" s="98" t="s">
        <v>397</v>
      </c>
      <c r="BU490" s="98" t="s">
        <v>397</v>
      </c>
      <c r="BV490" s="98" t="s">
        <v>397</v>
      </c>
      <c r="BW490" s="98" t="s">
        <v>397</v>
      </c>
      <c r="BX490" s="98" t="s">
        <v>397</v>
      </c>
      <c r="BY490" s="98" t="s">
        <v>397</v>
      </c>
      <c r="BZ490" s="98" t="s">
        <v>397</v>
      </c>
      <c r="CA490" s="98"/>
      <c r="CB490" s="98"/>
      <c r="CC490" s="98"/>
      <c r="CD490" s="98"/>
      <c r="CE490" s="98"/>
      <c r="CF490" s="98"/>
      <c r="CG490" s="98"/>
      <c r="CH490" s="98"/>
      <c r="CI490" s="98"/>
      <c r="CJ490" s="98"/>
      <c r="CK490" s="98"/>
      <c r="CL490" s="98"/>
      <c r="CM490" s="98"/>
      <c r="CN490" s="98"/>
      <c r="CO490" s="98"/>
      <c r="CP490" s="98"/>
      <c r="CQ490" s="98"/>
      <c r="CR490" s="98"/>
      <c r="CS490" s="98"/>
      <c r="CT490" s="98"/>
      <c r="CU490" s="98"/>
      <c r="CV490" s="98"/>
      <c r="CW490" s="98"/>
      <c r="CX490" s="98"/>
      <c r="CY490" s="98"/>
      <c r="CZ490" s="98"/>
      <c r="DA490" s="98"/>
      <c r="DB490" s="98"/>
      <c r="DV490" s="368"/>
      <c r="DW490" s="368"/>
      <c r="DX490" s="368"/>
      <c r="DY490" s="368"/>
      <c r="DZ490" s="368"/>
      <c r="EA490" s="368"/>
      <c r="EB490" s="368"/>
      <c r="EC490" s="368"/>
      <c r="ED490" s="368"/>
      <c r="EE490" s="368"/>
      <c r="EF490" s="368"/>
      <c r="EG490" s="368"/>
      <c r="EH490" s="368"/>
      <c r="EI490" s="368"/>
      <c r="EJ490" s="368"/>
      <c r="EK490" s="368"/>
      <c r="EL490" s="368"/>
      <c r="EM490" s="368"/>
      <c r="EN490" s="368"/>
      <c r="EO490" s="368"/>
      <c r="EP490" s="368"/>
      <c r="EQ490" s="368"/>
      <c r="ER490" s="368"/>
      <c r="ES490" s="368"/>
      <c r="ET490" s="368"/>
      <c r="EU490" s="368"/>
      <c r="EV490" s="368"/>
      <c r="EW490" s="368"/>
      <c r="EX490" s="368"/>
      <c r="EY490" s="368"/>
      <c r="EZ490" s="368"/>
      <c r="FA490" s="368"/>
      <c r="FB490" s="368"/>
      <c r="FC490" s="368"/>
      <c r="FD490" s="368"/>
      <c r="FE490" s="368"/>
      <c r="FF490" s="368"/>
      <c r="FG490" s="368"/>
      <c r="FH490" s="368"/>
      <c r="FI490" s="368"/>
      <c r="FJ490" s="368"/>
      <c r="FK490" s="368"/>
      <c r="FL490" s="368"/>
      <c r="FM490" s="368"/>
      <c r="FN490" s="368"/>
      <c r="FO490" s="368"/>
      <c r="FP490" s="368"/>
      <c r="FQ490" s="368"/>
      <c r="FR490" s="368"/>
      <c r="FS490" s="368"/>
      <c r="FT490" s="368"/>
      <c r="FU490" s="368"/>
      <c r="FV490" s="368"/>
      <c r="FW490" s="368"/>
      <c r="FX490" s="368"/>
      <c r="FY490" s="368"/>
      <c r="FZ490" s="368"/>
      <c r="GA490" s="368"/>
      <c r="GB490" s="368"/>
      <c r="GC490" s="368"/>
      <c r="GD490" s="368"/>
      <c r="GE490" s="368"/>
      <c r="GF490" s="368"/>
      <c r="GG490" s="368"/>
      <c r="GH490" s="368"/>
      <c r="GI490" s="368"/>
      <c r="GJ490" s="368"/>
      <c r="GK490" s="368"/>
      <c r="GL490" s="368"/>
      <c r="GM490" s="368"/>
      <c r="GN490" s="368"/>
      <c r="GO490" s="368"/>
      <c r="GP490" s="368"/>
      <c r="GQ490" s="368"/>
      <c r="GR490" s="368"/>
      <c r="GS490" s="368"/>
      <c r="GT490" s="368"/>
      <c r="GU490" s="368"/>
      <c r="GV490" s="368"/>
      <c r="GW490" s="368"/>
      <c r="GX490" s="368"/>
      <c r="GY490" s="368"/>
      <c r="GZ490" s="368"/>
      <c r="HA490" s="368"/>
      <c r="HB490" s="368"/>
      <c r="HC490" s="368"/>
      <c r="HD490" s="368"/>
      <c r="HE490" s="368"/>
      <c r="HF490" s="368"/>
      <c r="HG490" s="368"/>
      <c r="HH490" s="368"/>
      <c r="HI490" s="368"/>
      <c r="HJ490" s="368"/>
      <c r="HK490" s="368"/>
      <c r="HL490" s="368"/>
      <c r="HM490" s="368"/>
      <c r="HN490" s="368"/>
      <c r="HO490" s="368"/>
      <c r="HP490" s="368"/>
      <c r="HQ490" s="368"/>
      <c r="HR490" s="368"/>
      <c r="HS490" s="368"/>
      <c r="HT490" s="368"/>
      <c r="HU490" s="368"/>
      <c r="HV490" s="368"/>
      <c r="HW490" s="368"/>
      <c r="HX490" s="368"/>
      <c r="HY490" s="368"/>
      <c r="HZ490" s="368"/>
      <c r="IA490" s="368"/>
      <c r="IB490" s="368"/>
      <c r="IC490" s="368"/>
      <c r="ID490" s="368"/>
      <c r="IE490" s="368"/>
      <c r="IF490" s="368"/>
      <c r="IG490" s="368"/>
      <c r="IH490" s="368"/>
      <c r="II490" s="368"/>
      <c r="IJ490" s="368"/>
      <c r="IK490" s="368"/>
      <c r="IL490" s="368"/>
      <c r="IM490" s="368"/>
      <c r="IN490" s="368"/>
      <c r="IO490" s="368"/>
      <c r="IP490" s="368"/>
      <c r="IQ490" s="368"/>
      <c r="IR490" s="368"/>
      <c r="IS490" s="368"/>
      <c r="IT490" s="368"/>
      <c r="IU490" s="368"/>
      <c r="IV490" s="368"/>
      <c r="IW490" s="368"/>
      <c r="IX490" s="368"/>
      <c r="IY490" s="368"/>
      <c r="IZ490" s="368"/>
      <c r="JA490" s="368"/>
      <c r="JB490" s="368"/>
      <c r="JC490" s="368"/>
      <c r="JD490" s="368"/>
      <c r="JE490" s="368"/>
      <c r="JF490" s="368"/>
      <c r="JG490" s="368"/>
      <c r="JH490" s="368"/>
      <c r="JI490" s="368"/>
      <c r="JJ490" s="368"/>
      <c r="JK490" s="368"/>
      <c r="JL490" s="368"/>
      <c r="JM490" s="368"/>
      <c r="JN490" s="368"/>
      <c r="JO490" s="368"/>
      <c r="JP490" s="368"/>
      <c r="JQ490" s="368"/>
      <c r="JR490" s="368"/>
      <c r="JS490" s="368"/>
      <c r="JT490" s="368"/>
      <c r="JU490" s="368"/>
      <c r="JV490" s="368"/>
      <c r="JW490" s="368"/>
      <c r="JX490" s="368"/>
      <c r="JY490" s="368"/>
      <c r="JZ490" s="368"/>
      <c r="KA490" s="368"/>
      <c r="KB490" s="368"/>
      <c r="KC490" s="368"/>
      <c r="KD490" s="368"/>
      <c r="KE490" s="368"/>
      <c r="KF490" s="368"/>
      <c r="KG490" s="368"/>
      <c r="KH490" s="368"/>
      <c r="KI490" s="368"/>
      <c r="KJ490" s="368"/>
      <c r="KK490" s="368"/>
      <c r="KL490" s="368"/>
      <c r="KM490" s="368"/>
      <c r="KN490" s="368"/>
      <c r="KO490" s="368"/>
      <c r="KP490" s="368"/>
      <c r="KQ490" s="368"/>
      <c r="KR490" s="368"/>
      <c r="KS490" s="368"/>
      <c r="KT490" s="368"/>
      <c r="KU490" s="368"/>
      <c r="KV490" s="368"/>
      <c r="KW490" s="368"/>
      <c r="KX490" s="368"/>
      <c r="LH490" s="368"/>
      <c r="LI490" s="368"/>
      <c r="LJ490" s="368"/>
      <c r="LK490" s="368"/>
      <c r="LL490" s="368"/>
      <c r="LM490" s="368"/>
      <c r="LN490" s="368"/>
      <c r="LO490" s="368"/>
      <c r="LP490" s="368"/>
      <c r="LQ490" s="368"/>
      <c r="LR490" s="368"/>
      <c r="LS490" s="368"/>
      <c r="LT490" s="368"/>
      <c r="LU490" s="368"/>
      <c r="LV490" s="368"/>
      <c r="LW490" s="368"/>
      <c r="LX490" s="368"/>
      <c r="LY490" s="368"/>
      <c r="LZ490" s="368"/>
      <c r="MA490" s="368"/>
      <c r="MB490" s="368"/>
      <c r="MC490" s="368"/>
      <c r="MD490" s="368"/>
      <c r="ME490" s="368"/>
      <c r="MF490" s="368"/>
      <c r="MG490" s="368"/>
      <c r="MH490" s="368"/>
      <c r="MI490" s="368"/>
      <c r="MJ490" s="368"/>
      <c r="MK490" s="368"/>
      <c r="ML490" s="368"/>
      <c r="MM490" s="368"/>
      <c r="MN490" s="368"/>
      <c r="MO490" s="368"/>
      <c r="MP490" s="368"/>
      <c r="MQ490" s="368"/>
      <c r="MR490" s="368"/>
      <c r="MS490" s="368"/>
      <c r="MT490" s="368"/>
      <c r="MU490" s="368"/>
      <c r="MV490" s="368"/>
      <c r="MW490" s="368"/>
      <c r="MX490" s="368"/>
      <c r="MY490" s="368"/>
      <c r="MZ490" s="368"/>
      <c r="NA490" s="368"/>
      <c r="NB490" s="368"/>
      <c r="NC490" s="368"/>
      <c r="ND490" s="368"/>
      <c r="NE490" s="368"/>
      <c r="NF490" s="368"/>
      <c r="NG490" s="368"/>
      <c r="NH490" s="368"/>
      <c r="NI490" s="368"/>
      <c r="NJ490" s="368"/>
      <c r="NK490" s="368"/>
      <c r="NL490" s="368"/>
      <c r="NM490" s="368"/>
      <c r="NN490" s="368"/>
      <c r="NO490" s="368"/>
      <c r="NP490" s="368"/>
      <c r="NQ490" s="368"/>
      <c r="NR490" s="368"/>
      <c r="NS490" s="368"/>
      <c r="NT490" s="368"/>
      <c r="NU490" s="368"/>
      <c r="NV490" s="368"/>
      <c r="NW490" s="368"/>
      <c r="NX490" s="368"/>
      <c r="NY490" s="368"/>
      <c r="NZ490" s="368"/>
      <c r="OA490" s="368"/>
      <c r="OB490" s="368"/>
      <c r="OC490" s="368"/>
      <c r="OD490" s="368"/>
      <c r="OE490" s="368"/>
      <c r="OF490" s="368"/>
      <c r="OG490" s="368"/>
      <c r="OH490" s="368"/>
      <c r="OI490" s="368"/>
      <c r="OJ490" s="368"/>
      <c r="OK490" s="368"/>
      <c r="OL490" s="368"/>
      <c r="OM490" s="368"/>
      <c r="ON490" s="368"/>
      <c r="OO490" s="368"/>
      <c r="OP490" s="368"/>
      <c r="OQ490" s="368"/>
      <c r="OR490" s="368"/>
      <c r="OS490" s="368"/>
      <c r="OT490" s="368"/>
      <c r="OU490" s="368"/>
      <c r="OV490" s="368"/>
      <c r="OW490" s="368"/>
      <c r="OX490" s="368"/>
      <c r="OY490" s="368"/>
      <c r="OZ490" s="368"/>
      <c r="PA490" s="368"/>
      <c r="PB490" s="368"/>
      <c r="PC490" s="368"/>
      <c r="PD490" s="368"/>
      <c r="PE490" s="368"/>
      <c r="PF490" s="368"/>
      <c r="PG490" s="368"/>
      <c r="PH490" s="368"/>
      <c r="PI490" s="368"/>
      <c r="PJ490" s="368"/>
      <c r="PK490" s="368"/>
      <c r="PL490" s="368"/>
      <c r="PM490" s="368"/>
      <c r="PN490" s="368"/>
      <c r="PO490" s="368"/>
      <c r="PP490" s="368"/>
      <c r="PQ490" s="368"/>
      <c r="PR490" s="368"/>
      <c r="PS490" s="368"/>
      <c r="PT490" s="368"/>
      <c r="PU490" s="368"/>
      <c r="PV490" s="368"/>
      <c r="PW490" s="368"/>
      <c r="PX490" s="368"/>
      <c r="PY490" s="368"/>
      <c r="PZ490" s="368"/>
      <c r="QA490" s="368"/>
      <c r="QB490" s="368"/>
      <c r="QC490" s="368"/>
      <c r="QD490" s="368"/>
      <c r="QE490" s="368"/>
      <c r="QF490" s="368"/>
      <c r="QG490" s="368"/>
      <c r="QH490" s="368"/>
      <c r="QI490" s="368"/>
      <c r="QJ490" s="368"/>
      <c r="QK490" s="368"/>
      <c r="QL490" s="368"/>
      <c r="QM490" s="368"/>
      <c r="QN490" s="368"/>
      <c r="QO490" s="368"/>
      <c r="QP490" s="368"/>
      <c r="QQ490" s="368"/>
      <c r="QR490" s="368"/>
      <c r="QS490" s="368"/>
      <c r="QT490" s="368"/>
      <c r="QU490" s="368"/>
      <c r="QV490" s="368"/>
      <c r="QW490" s="368"/>
      <c r="QX490" s="368"/>
      <c r="QY490" s="368"/>
      <c r="QZ490" s="368"/>
      <c r="RA490" s="368"/>
      <c r="RB490" s="368"/>
      <c r="RC490" s="368"/>
      <c r="RD490" s="368"/>
      <c r="RE490" s="368"/>
      <c r="RF490" s="368"/>
      <c r="RG490" s="368"/>
      <c r="RH490" s="368"/>
      <c r="RI490" s="368"/>
      <c r="RJ490" s="368"/>
      <c r="RK490" s="368"/>
      <c r="RL490" s="368"/>
      <c r="RM490" s="368"/>
      <c r="RN490" s="368"/>
      <c r="RO490" s="368"/>
      <c r="RP490" s="368"/>
      <c r="RQ490" s="368"/>
      <c r="RR490" s="368"/>
      <c r="RS490" s="368"/>
      <c r="RT490" s="368"/>
      <c r="RU490" s="368"/>
      <c r="RV490" s="368"/>
      <c r="RW490" s="368"/>
      <c r="RX490" s="368"/>
      <c r="RY490" s="368"/>
      <c r="RZ490" s="368"/>
      <c r="SA490" s="368"/>
      <c r="SB490" s="368"/>
      <c r="SC490" s="368"/>
      <c r="SD490" s="368"/>
      <c r="SE490" s="368"/>
      <c r="SF490" s="368"/>
      <c r="SG490" s="368"/>
    </row>
    <row r="491" spans="1:501">
      <c r="A491" s="368"/>
      <c r="B491" s="368"/>
      <c r="C491" s="368"/>
      <c r="D491" s="368"/>
      <c r="E491" s="368"/>
      <c r="F491" s="368"/>
      <c r="G491" s="368"/>
      <c r="H491" s="368"/>
      <c r="I491" s="368"/>
      <c r="J491" s="368"/>
      <c r="K491" s="368"/>
      <c r="L491" s="368"/>
      <c r="M491" s="368"/>
      <c r="N491" s="368"/>
      <c r="O491" s="385"/>
      <c r="P491" s="368"/>
      <c r="Q491" s="368"/>
      <c r="R491" s="368"/>
      <c r="S491" s="368"/>
      <c r="T491" s="368"/>
      <c r="U491" s="368"/>
      <c r="V491" s="368"/>
      <c r="W491" s="368"/>
      <c r="X491" s="368"/>
      <c r="Y491" s="368"/>
      <c r="Z491" s="368"/>
      <c r="AA491" s="368"/>
      <c r="AB491" s="368"/>
      <c r="AC491" s="368"/>
      <c r="AD491" s="368"/>
      <c r="AE491" s="368"/>
      <c r="AF491" s="368"/>
      <c r="AG491" s="368"/>
      <c r="AH491" s="98" t="s">
        <v>397</v>
      </c>
      <c r="AI491" s="98" t="s">
        <v>397</v>
      </c>
      <c r="AJ491" s="98" t="s">
        <v>397</v>
      </c>
      <c r="AK491" s="98" t="s">
        <v>397</v>
      </c>
      <c r="AL491" s="98" t="s">
        <v>397</v>
      </c>
      <c r="AM491" s="98" t="s">
        <v>397</v>
      </c>
      <c r="AN491" s="98" t="s">
        <v>397</v>
      </c>
      <c r="AO491" s="98" t="s">
        <v>397</v>
      </c>
      <c r="AP491" s="98" t="s">
        <v>397</v>
      </c>
      <c r="AQ491" s="98" t="s">
        <v>397</v>
      </c>
      <c r="AR491" s="98" t="s">
        <v>397</v>
      </c>
      <c r="AS491" s="98" t="s">
        <v>397</v>
      </c>
      <c r="AT491" s="98" t="s">
        <v>397</v>
      </c>
      <c r="AU491" s="98" t="s">
        <v>397</v>
      </c>
      <c r="AV491" s="98" t="s">
        <v>397</v>
      </c>
      <c r="AW491" s="98" t="s">
        <v>397</v>
      </c>
      <c r="AX491" s="98" t="s">
        <v>397</v>
      </c>
      <c r="AY491" s="98" t="s">
        <v>397</v>
      </c>
      <c r="AZ491" s="98" t="s">
        <v>397</v>
      </c>
      <c r="BA491" s="98" t="s">
        <v>397</v>
      </c>
      <c r="BB491" s="98" t="s">
        <v>397</v>
      </c>
      <c r="BC491" s="98" t="s">
        <v>397</v>
      </c>
      <c r="BD491" s="98" t="s">
        <v>397</v>
      </c>
      <c r="BE491" s="98" t="s">
        <v>397</v>
      </c>
      <c r="BF491" s="98" t="s">
        <v>397</v>
      </c>
      <c r="BG491" s="98" t="s">
        <v>397</v>
      </c>
      <c r="BH491" s="98" t="s">
        <v>397</v>
      </c>
      <c r="BI491" s="98" t="s">
        <v>397</v>
      </c>
      <c r="BJ491" s="98" t="s">
        <v>397</v>
      </c>
      <c r="BK491" s="98" t="s">
        <v>397</v>
      </c>
      <c r="BL491" s="98" t="s">
        <v>397</v>
      </c>
      <c r="BM491" s="98" t="s">
        <v>397</v>
      </c>
      <c r="BN491" s="98" t="s">
        <v>397</v>
      </c>
      <c r="BO491" s="98" t="s">
        <v>397</v>
      </c>
      <c r="BP491" s="98" t="s">
        <v>397</v>
      </c>
      <c r="BQ491" s="98" t="s">
        <v>397</v>
      </c>
      <c r="BR491" s="98" t="s">
        <v>397</v>
      </c>
      <c r="BS491" s="98" t="s">
        <v>397</v>
      </c>
      <c r="BT491" s="98" t="s">
        <v>397</v>
      </c>
      <c r="BU491" s="98" t="s">
        <v>397</v>
      </c>
      <c r="BV491" s="98" t="s">
        <v>397</v>
      </c>
      <c r="BW491" s="98" t="s">
        <v>397</v>
      </c>
      <c r="BX491" s="98" t="s">
        <v>397</v>
      </c>
      <c r="BY491" s="98" t="s">
        <v>397</v>
      </c>
      <c r="BZ491" s="98" t="s">
        <v>397</v>
      </c>
      <c r="CA491" s="98"/>
      <c r="CB491" s="98"/>
      <c r="CC491" s="98"/>
      <c r="CD491" s="98"/>
      <c r="CE491" s="98"/>
      <c r="CF491" s="98"/>
      <c r="CG491" s="98"/>
      <c r="CH491" s="98"/>
      <c r="CI491" s="98"/>
      <c r="CJ491" s="98"/>
      <c r="CK491" s="98"/>
      <c r="CL491" s="98"/>
      <c r="CM491" s="98"/>
      <c r="CN491" s="98"/>
      <c r="CO491" s="98"/>
      <c r="CP491" s="98"/>
      <c r="CQ491" s="98"/>
      <c r="CR491" s="98"/>
      <c r="CS491" s="98"/>
      <c r="CT491" s="98"/>
      <c r="CU491" s="98"/>
      <c r="CV491" s="98"/>
      <c r="CW491" s="98"/>
      <c r="CX491" s="98"/>
      <c r="CY491" s="98"/>
      <c r="CZ491" s="98"/>
      <c r="DA491" s="98"/>
      <c r="DB491" s="98"/>
      <c r="DV491" s="368"/>
      <c r="DW491" s="368"/>
      <c r="DX491" s="368"/>
      <c r="DY491" s="368"/>
      <c r="DZ491" s="368"/>
      <c r="EA491" s="368"/>
      <c r="EB491" s="368"/>
      <c r="EC491" s="368"/>
      <c r="ED491" s="368"/>
      <c r="EE491" s="368"/>
      <c r="EF491" s="368"/>
      <c r="EG491" s="368"/>
      <c r="EH491" s="368"/>
      <c r="EI491" s="368"/>
      <c r="EJ491" s="368"/>
      <c r="EK491" s="368"/>
      <c r="EL491" s="368"/>
      <c r="EM491" s="368"/>
      <c r="EN491" s="368"/>
      <c r="EO491" s="368"/>
      <c r="EP491" s="368"/>
      <c r="EQ491" s="368"/>
      <c r="ER491" s="368"/>
      <c r="ES491" s="368"/>
      <c r="ET491" s="368"/>
      <c r="EU491" s="368"/>
      <c r="EV491" s="368"/>
      <c r="EW491" s="368"/>
      <c r="EX491" s="368"/>
      <c r="EY491" s="368"/>
      <c r="EZ491" s="368"/>
      <c r="FA491" s="368"/>
      <c r="FB491" s="368"/>
      <c r="FC491" s="368"/>
      <c r="FD491" s="368"/>
      <c r="FE491" s="368"/>
      <c r="FF491" s="368"/>
      <c r="FG491" s="368"/>
      <c r="FH491" s="368"/>
      <c r="FI491" s="368"/>
      <c r="FJ491" s="368"/>
      <c r="FK491" s="368"/>
      <c r="FL491" s="368"/>
      <c r="FM491" s="368"/>
      <c r="FN491" s="368"/>
      <c r="FO491" s="368"/>
      <c r="FP491" s="368"/>
      <c r="FQ491" s="368"/>
      <c r="FR491" s="368"/>
      <c r="FS491" s="368"/>
      <c r="FT491" s="368"/>
      <c r="FU491" s="368"/>
      <c r="FV491" s="368"/>
      <c r="FW491" s="368"/>
      <c r="FX491" s="368"/>
      <c r="FY491" s="368"/>
      <c r="FZ491" s="368"/>
      <c r="GA491" s="368"/>
      <c r="GB491" s="368"/>
      <c r="GC491" s="368"/>
      <c r="GD491" s="368"/>
      <c r="GE491" s="368"/>
      <c r="GF491" s="368"/>
      <c r="GG491" s="368"/>
      <c r="GH491" s="368"/>
      <c r="GI491" s="368"/>
      <c r="GJ491" s="368"/>
      <c r="GK491" s="368"/>
      <c r="GL491" s="368"/>
      <c r="GM491" s="368"/>
      <c r="GN491" s="368"/>
      <c r="GO491" s="368"/>
      <c r="GP491" s="368"/>
      <c r="GQ491" s="368"/>
      <c r="GR491" s="368"/>
      <c r="GS491" s="368"/>
      <c r="GT491" s="368"/>
      <c r="GU491" s="368"/>
      <c r="GV491" s="368"/>
      <c r="GW491" s="368"/>
      <c r="GX491" s="368"/>
      <c r="GY491" s="368"/>
      <c r="GZ491" s="368"/>
      <c r="HA491" s="368"/>
      <c r="HB491" s="368"/>
      <c r="HC491" s="368"/>
      <c r="HD491" s="368"/>
      <c r="HE491" s="368"/>
      <c r="HF491" s="368"/>
      <c r="HG491" s="368"/>
      <c r="HH491" s="368"/>
      <c r="HI491" s="368"/>
      <c r="HJ491" s="368"/>
      <c r="HK491" s="368"/>
      <c r="HL491" s="368"/>
      <c r="HM491" s="368"/>
      <c r="HN491" s="368"/>
      <c r="HO491" s="368"/>
      <c r="HP491" s="368"/>
      <c r="HQ491" s="368"/>
      <c r="HR491" s="368"/>
      <c r="HS491" s="368"/>
      <c r="HT491" s="368"/>
      <c r="HU491" s="368"/>
      <c r="HV491" s="368"/>
      <c r="HW491" s="368"/>
      <c r="HX491" s="368"/>
      <c r="HY491" s="368"/>
      <c r="HZ491" s="368"/>
      <c r="IA491" s="368"/>
      <c r="IB491" s="368"/>
      <c r="IC491" s="368"/>
      <c r="ID491" s="368"/>
      <c r="IE491" s="368"/>
      <c r="IF491" s="368"/>
      <c r="IG491" s="368"/>
      <c r="IH491" s="368"/>
      <c r="II491" s="368"/>
      <c r="IJ491" s="368"/>
      <c r="IK491" s="368"/>
      <c r="IL491" s="368"/>
      <c r="IM491" s="368"/>
      <c r="IN491" s="368"/>
      <c r="IO491" s="368"/>
      <c r="IP491" s="368"/>
      <c r="IQ491" s="368"/>
      <c r="IR491" s="368"/>
      <c r="IS491" s="368"/>
      <c r="IT491" s="368"/>
      <c r="IU491" s="368"/>
      <c r="IV491" s="368"/>
      <c r="IW491" s="368"/>
      <c r="IX491" s="368"/>
      <c r="IY491" s="368"/>
      <c r="IZ491" s="368"/>
      <c r="JA491" s="368"/>
      <c r="JB491" s="368"/>
      <c r="JC491" s="368"/>
      <c r="JD491" s="368"/>
      <c r="JE491" s="368"/>
      <c r="JF491" s="368"/>
      <c r="JG491" s="368"/>
      <c r="JH491" s="368"/>
      <c r="JI491" s="368"/>
      <c r="JJ491" s="368"/>
      <c r="JK491" s="368"/>
      <c r="JL491" s="368"/>
      <c r="JM491" s="368"/>
      <c r="JN491" s="368"/>
      <c r="JO491" s="368"/>
      <c r="JP491" s="368"/>
      <c r="JQ491" s="368"/>
      <c r="JR491" s="368"/>
      <c r="JS491" s="368"/>
      <c r="JT491" s="368"/>
      <c r="JU491" s="368"/>
      <c r="JV491" s="368"/>
      <c r="JW491" s="368"/>
      <c r="JX491" s="368"/>
      <c r="JY491" s="368"/>
      <c r="JZ491" s="368"/>
      <c r="KA491" s="368"/>
      <c r="KB491" s="368"/>
      <c r="KC491" s="368"/>
      <c r="KD491" s="368"/>
      <c r="KE491" s="368"/>
      <c r="KF491" s="368"/>
      <c r="KG491" s="368"/>
      <c r="KH491" s="368"/>
      <c r="KI491" s="368"/>
      <c r="KJ491" s="368"/>
      <c r="KK491" s="368"/>
      <c r="KL491" s="368"/>
      <c r="KM491" s="368"/>
      <c r="KN491" s="368"/>
      <c r="KO491" s="368"/>
      <c r="KP491" s="368"/>
      <c r="KQ491" s="368"/>
      <c r="KR491" s="368"/>
      <c r="KS491" s="368"/>
      <c r="KT491" s="368"/>
      <c r="KU491" s="368"/>
      <c r="KV491" s="368"/>
      <c r="KW491" s="368"/>
      <c r="KX491" s="368"/>
      <c r="LH491" s="368"/>
      <c r="LI491" s="368"/>
      <c r="LJ491" s="368"/>
      <c r="LK491" s="368"/>
      <c r="LL491" s="368"/>
      <c r="LM491" s="368"/>
      <c r="LN491" s="368"/>
      <c r="LO491" s="368"/>
      <c r="LP491" s="368"/>
      <c r="LQ491" s="368"/>
      <c r="LR491" s="368"/>
      <c r="LS491" s="368"/>
      <c r="LT491" s="368"/>
      <c r="LU491" s="368"/>
      <c r="LV491" s="368"/>
      <c r="LW491" s="368"/>
      <c r="LX491" s="368"/>
      <c r="LY491" s="368"/>
      <c r="LZ491" s="368"/>
      <c r="MA491" s="368"/>
      <c r="MB491" s="368"/>
      <c r="MC491" s="368"/>
      <c r="MD491" s="368"/>
      <c r="ME491" s="368"/>
      <c r="MF491" s="368"/>
      <c r="MG491" s="368"/>
      <c r="MH491" s="368"/>
      <c r="MI491" s="368"/>
      <c r="MJ491" s="368"/>
      <c r="MK491" s="368"/>
      <c r="ML491" s="368"/>
      <c r="MM491" s="368"/>
      <c r="MN491" s="368"/>
      <c r="MO491" s="368"/>
      <c r="MP491" s="368"/>
      <c r="MQ491" s="368"/>
      <c r="MR491" s="368"/>
      <c r="MS491" s="368"/>
      <c r="MT491" s="368"/>
      <c r="MU491" s="368"/>
      <c r="MV491" s="368"/>
      <c r="MW491" s="368"/>
      <c r="MX491" s="368"/>
      <c r="MY491" s="368"/>
      <c r="MZ491" s="368"/>
      <c r="NA491" s="368"/>
      <c r="NB491" s="368"/>
      <c r="NC491" s="368"/>
      <c r="ND491" s="368"/>
      <c r="NE491" s="368"/>
      <c r="NF491" s="368"/>
      <c r="NG491" s="368"/>
      <c r="NH491" s="368"/>
      <c r="NI491" s="368"/>
      <c r="NJ491" s="368"/>
      <c r="NK491" s="368"/>
      <c r="NL491" s="368"/>
      <c r="NM491" s="368"/>
      <c r="NN491" s="368"/>
      <c r="NO491" s="368"/>
      <c r="NP491" s="368"/>
      <c r="NQ491" s="368"/>
      <c r="NR491" s="368"/>
      <c r="NS491" s="368"/>
      <c r="NT491" s="368"/>
      <c r="NU491" s="368"/>
      <c r="NV491" s="368"/>
      <c r="NW491" s="368"/>
      <c r="NX491" s="368"/>
      <c r="NY491" s="368"/>
      <c r="NZ491" s="368"/>
      <c r="OA491" s="368"/>
      <c r="OB491" s="368"/>
      <c r="OC491" s="368"/>
      <c r="OD491" s="368"/>
      <c r="OE491" s="368"/>
      <c r="OF491" s="368"/>
      <c r="OG491" s="368"/>
      <c r="OH491" s="368"/>
      <c r="OI491" s="368"/>
      <c r="OJ491" s="368"/>
      <c r="OK491" s="368"/>
      <c r="OL491" s="368"/>
      <c r="OM491" s="368"/>
      <c r="ON491" s="368"/>
      <c r="OO491" s="368"/>
      <c r="OP491" s="368"/>
      <c r="OQ491" s="368"/>
      <c r="OR491" s="368"/>
      <c r="OS491" s="368"/>
      <c r="OT491" s="368"/>
      <c r="OU491" s="368"/>
      <c r="OV491" s="368"/>
      <c r="OW491" s="368"/>
      <c r="OX491" s="368"/>
      <c r="OY491" s="368"/>
      <c r="OZ491" s="368"/>
      <c r="PA491" s="368"/>
      <c r="PB491" s="368"/>
      <c r="PC491" s="368"/>
      <c r="PD491" s="368"/>
      <c r="PE491" s="368"/>
      <c r="PF491" s="368"/>
      <c r="PG491" s="368"/>
      <c r="PH491" s="368"/>
      <c r="PI491" s="368"/>
      <c r="PJ491" s="368"/>
      <c r="PK491" s="368"/>
      <c r="PL491" s="368"/>
      <c r="PM491" s="368"/>
      <c r="PN491" s="368"/>
      <c r="PO491" s="368"/>
      <c r="PP491" s="368"/>
      <c r="PQ491" s="368"/>
      <c r="PR491" s="368"/>
      <c r="PS491" s="368"/>
      <c r="PT491" s="368"/>
      <c r="PU491" s="368"/>
      <c r="PV491" s="368"/>
      <c r="PW491" s="368"/>
      <c r="PX491" s="368"/>
      <c r="PY491" s="368"/>
      <c r="PZ491" s="368"/>
      <c r="QA491" s="368"/>
      <c r="QB491" s="368"/>
      <c r="QC491" s="368"/>
      <c r="QD491" s="368"/>
      <c r="QE491" s="368"/>
      <c r="QF491" s="368"/>
      <c r="QG491" s="368"/>
      <c r="QH491" s="368"/>
      <c r="QI491" s="368"/>
      <c r="QJ491" s="368"/>
      <c r="QK491" s="368"/>
      <c r="QL491" s="368"/>
      <c r="QM491" s="368"/>
      <c r="QN491" s="368"/>
      <c r="QO491" s="368"/>
      <c r="QP491" s="368"/>
      <c r="QQ491" s="368"/>
      <c r="QR491" s="368"/>
      <c r="QS491" s="368"/>
      <c r="QT491" s="368"/>
      <c r="QU491" s="368"/>
      <c r="QV491" s="368"/>
      <c r="QW491" s="368"/>
      <c r="QX491" s="368"/>
      <c r="QY491" s="368"/>
      <c r="QZ491" s="368"/>
      <c r="RA491" s="368"/>
      <c r="RB491" s="368"/>
      <c r="RC491" s="368"/>
      <c r="RD491" s="368"/>
      <c r="RE491" s="368"/>
      <c r="RF491" s="368"/>
      <c r="RG491" s="368"/>
      <c r="RH491" s="368"/>
      <c r="RI491" s="368"/>
      <c r="RJ491" s="368"/>
      <c r="RK491" s="368"/>
      <c r="RL491" s="368"/>
      <c r="RM491" s="368"/>
      <c r="RN491" s="368"/>
      <c r="RO491" s="368"/>
      <c r="RP491" s="368"/>
      <c r="RQ491" s="368"/>
      <c r="RR491" s="368"/>
      <c r="RS491" s="368"/>
      <c r="RT491" s="368"/>
      <c r="RU491" s="368"/>
      <c r="RV491" s="368"/>
      <c r="RW491" s="368"/>
      <c r="RX491" s="368"/>
      <c r="RY491" s="368"/>
      <c r="RZ491" s="368"/>
      <c r="SA491" s="368"/>
      <c r="SB491" s="368"/>
      <c r="SC491" s="368"/>
      <c r="SD491" s="368"/>
      <c r="SE491" s="368"/>
      <c r="SF491" s="368"/>
      <c r="SG491" s="368"/>
    </row>
    <row r="492" spans="1:501">
      <c r="A492" s="368"/>
      <c r="B492" s="368"/>
      <c r="C492" s="368"/>
      <c r="D492" s="368"/>
      <c r="E492" s="368"/>
      <c r="F492" s="368"/>
      <c r="G492" s="368"/>
      <c r="H492" s="368"/>
      <c r="I492" s="368"/>
      <c r="J492" s="368"/>
      <c r="K492" s="368"/>
      <c r="L492" s="368"/>
      <c r="M492" s="368"/>
      <c r="N492" s="368"/>
      <c r="O492" s="385"/>
      <c r="P492" s="368"/>
      <c r="Q492" s="368"/>
      <c r="R492" s="368"/>
      <c r="S492" s="368"/>
      <c r="T492" s="368"/>
      <c r="U492" s="368"/>
      <c r="V492" s="368"/>
      <c r="W492" s="368"/>
      <c r="X492" s="368"/>
      <c r="Y492" s="368"/>
      <c r="Z492" s="368"/>
      <c r="AA492" s="368"/>
      <c r="AB492" s="368"/>
      <c r="AC492" s="368"/>
      <c r="AD492" s="368"/>
      <c r="AE492" s="368"/>
      <c r="AF492" s="368"/>
      <c r="AG492" s="368"/>
      <c r="AH492" s="98" t="s">
        <v>397</v>
      </c>
      <c r="AI492" s="98" t="s">
        <v>397</v>
      </c>
      <c r="AJ492" s="98" t="s">
        <v>397</v>
      </c>
      <c r="AK492" s="98" t="s">
        <v>397</v>
      </c>
      <c r="AL492" s="98" t="s">
        <v>397</v>
      </c>
      <c r="AM492" s="98" t="s">
        <v>397</v>
      </c>
      <c r="AN492" s="98" t="s">
        <v>397</v>
      </c>
      <c r="AO492" s="98" t="s">
        <v>397</v>
      </c>
      <c r="AP492" s="98" t="s">
        <v>397</v>
      </c>
      <c r="AQ492" s="98" t="s">
        <v>397</v>
      </c>
      <c r="AR492" s="98" t="s">
        <v>397</v>
      </c>
      <c r="AS492" s="98" t="s">
        <v>397</v>
      </c>
      <c r="AT492" s="98" t="s">
        <v>397</v>
      </c>
      <c r="AU492" s="98" t="s">
        <v>397</v>
      </c>
      <c r="AV492" s="98" t="s">
        <v>397</v>
      </c>
      <c r="AW492" s="98" t="s">
        <v>397</v>
      </c>
      <c r="AX492" s="98" t="s">
        <v>397</v>
      </c>
      <c r="AY492" s="98" t="s">
        <v>397</v>
      </c>
      <c r="AZ492" s="98" t="s">
        <v>397</v>
      </c>
      <c r="BA492" s="98" t="s">
        <v>397</v>
      </c>
      <c r="BB492" s="98" t="s">
        <v>397</v>
      </c>
      <c r="BC492" s="98" t="s">
        <v>397</v>
      </c>
      <c r="BD492" s="98" t="s">
        <v>397</v>
      </c>
      <c r="BE492" s="98" t="s">
        <v>397</v>
      </c>
      <c r="BF492" s="98" t="s">
        <v>397</v>
      </c>
      <c r="BG492" s="98" t="s">
        <v>397</v>
      </c>
      <c r="BH492" s="98" t="s">
        <v>397</v>
      </c>
      <c r="BI492" s="98" t="s">
        <v>397</v>
      </c>
      <c r="BJ492" s="98" t="s">
        <v>397</v>
      </c>
      <c r="BK492" s="98" t="s">
        <v>397</v>
      </c>
      <c r="BL492" s="98" t="s">
        <v>397</v>
      </c>
      <c r="BM492" s="98" t="s">
        <v>397</v>
      </c>
      <c r="BN492" s="98" t="s">
        <v>397</v>
      </c>
      <c r="BO492" s="98" t="s">
        <v>397</v>
      </c>
      <c r="BP492" s="98" t="s">
        <v>397</v>
      </c>
      <c r="BQ492" s="98" t="s">
        <v>397</v>
      </c>
      <c r="BR492" s="98" t="s">
        <v>397</v>
      </c>
      <c r="BS492" s="98" t="s">
        <v>397</v>
      </c>
      <c r="BT492" s="98" t="s">
        <v>397</v>
      </c>
      <c r="BU492" s="98" t="s">
        <v>397</v>
      </c>
      <c r="BV492" s="98" t="s">
        <v>397</v>
      </c>
      <c r="BW492" s="98" t="s">
        <v>397</v>
      </c>
      <c r="BX492" s="98" t="s">
        <v>397</v>
      </c>
      <c r="BY492" s="98" t="s">
        <v>397</v>
      </c>
      <c r="BZ492" s="98" t="s">
        <v>397</v>
      </c>
      <c r="CA492" s="98"/>
      <c r="CB492" s="98"/>
      <c r="CC492" s="98"/>
      <c r="CD492" s="98"/>
      <c r="CE492" s="98"/>
      <c r="CF492" s="98"/>
      <c r="CG492" s="98"/>
      <c r="CH492" s="98"/>
      <c r="CI492" s="98"/>
      <c r="CJ492" s="98"/>
      <c r="CK492" s="98"/>
      <c r="CL492" s="98"/>
      <c r="CM492" s="98"/>
      <c r="CN492" s="98"/>
      <c r="CO492" s="98"/>
      <c r="CP492" s="98"/>
      <c r="CQ492" s="98"/>
      <c r="CR492" s="98"/>
      <c r="CS492" s="98"/>
      <c r="CT492" s="98"/>
      <c r="CU492" s="98"/>
      <c r="CV492" s="98"/>
      <c r="CW492" s="98"/>
      <c r="CX492" s="98"/>
      <c r="CY492" s="98"/>
      <c r="CZ492" s="98"/>
      <c r="DA492" s="98"/>
      <c r="DB492" s="98"/>
      <c r="DV492" s="368"/>
      <c r="DW492" s="368"/>
      <c r="DX492" s="368"/>
      <c r="DY492" s="368"/>
      <c r="DZ492" s="368"/>
      <c r="EA492" s="368"/>
      <c r="EB492" s="368"/>
      <c r="EC492" s="368"/>
      <c r="ED492" s="368"/>
      <c r="EE492" s="368"/>
      <c r="EF492" s="368"/>
      <c r="EG492" s="368"/>
      <c r="EH492" s="368"/>
      <c r="EI492" s="368"/>
      <c r="EJ492" s="368"/>
      <c r="EK492" s="368"/>
      <c r="EL492" s="368"/>
      <c r="EM492" s="368"/>
      <c r="EN492" s="368"/>
      <c r="EO492" s="368"/>
      <c r="EP492" s="368"/>
      <c r="EQ492" s="368"/>
      <c r="ER492" s="368"/>
      <c r="ES492" s="368"/>
      <c r="ET492" s="368"/>
      <c r="EU492" s="368"/>
      <c r="EV492" s="368"/>
      <c r="EW492" s="368"/>
      <c r="EX492" s="368"/>
      <c r="EY492" s="368"/>
      <c r="EZ492" s="368"/>
      <c r="FA492" s="368"/>
      <c r="FB492" s="368"/>
      <c r="FC492" s="368"/>
      <c r="FD492" s="368"/>
      <c r="FE492" s="368"/>
      <c r="FF492" s="368"/>
      <c r="FG492" s="368"/>
      <c r="FH492" s="368"/>
      <c r="FI492" s="368"/>
      <c r="FJ492" s="368"/>
      <c r="FK492" s="368"/>
      <c r="FL492" s="368"/>
      <c r="FM492" s="368"/>
      <c r="FN492" s="368"/>
      <c r="FO492" s="368"/>
      <c r="FP492" s="368"/>
      <c r="FQ492" s="368"/>
      <c r="FR492" s="368"/>
      <c r="FS492" s="368"/>
      <c r="FT492" s="368"/>
      <c r="FU492" s="368"/>
      <c r="FV492" s="368"/>
      <c r="FW492" s="368"/>
      <c r="FX492" s="368"/>
      <c r="FY492" s="368"/>
      <c r="FZ492" s="368"/>
      <c r="GA492" s="368"/>
      <c r="GB492" s="368"/>
      <c r="GC492" s="368"/>
      <c r="GD492" s="368"/>
      <c r="GE492" s="368"/>
      <c r="GF492" s="368"/>
      <c r="GG492" s="368"/>
      <c r="GH492" s="368"/>
      <c r="GI492" s="368"/>
      <c r="GJ492" s="368"/>
      <c r="GK492" s="368"/>
      <c r="GL492" s="368"/>
      <c r="GM492" s="368"/>
      <c r="GN492" s="368"/>
      <c r="GO492" s="368"/>
      <c r="GP492" s="368"/>
      <c r="GQ492" s="368"/>
      <c r="GR492" s="368"/>
      <c r="GS492" s="368"/>
      <c r="GT492" s="368"/>
      <c r="GU492" s="368"/>
      <c r="GV492" s="368"/>
      <c r="GW492" s="368"/>
      <c r="GX492" s="368"/>
      <c r="GY492" s="368"/>
      <c r="GZ492" s="368"/>
      <c r="HA492" s="368"/>
      <c r="HB492" s="368"/>
      <c r="HC492" s="368"/>
      <c r="HD492" s="368"/>
      <c r="HE492" s="368"/>
      <c r="HF492" s="368"/>
      <c r="HG492" s="368"/>
      <c r="HH492" s="368"/>
      <c r="HI492" s="368"/>
      <c r="HJ492" s="368"/>
      <c r="HK492" s="368"/>
      <c r="HL492" s="368"/>
      <c r="HM492" s="368"/>
      <c r="HN492" s="368"/>
      <c r="HO492" s="368"/>
      <c r="HP492" s="368"/>
      <c r="HQ492" s="368"/>
      <c r="HR492" s="368"/>
      <c r="HS492" s="368"/>
      <c r="HT492" s="368"/>
      <c r="HU492" s="368"/>
      <c r="HV492" s="368"/>
      <c r="HW492" s="368"/>
      <c r="HX492" s="368"/>
      <c r="HY492" s="368"/>
      <c r="HZ492" s="368"/>
      <c r="IA492" s="368"/>
      <c r="IB492" s="368"/>
      <c r="IC492" s="368"/>
      <c r="ID492" s="368"/>
      <c r="IE492" s="368"/>
      <c r="IF492" s="368"/>
      <c r="IG492" s="368"/>
      <c r="IH492" s="368"/>
      <c r="II492" s="368"/>
      <c r="IJ492" s="368"/>
      <c r="IK492" s="368"/>
      <c r="IL492" s="368"/>
      <c r="IM492" s="368"/>
      <c r="IN492" s="368"/>
      <c r="IO492" s="368"/>
      <c r="IP492" s="368"/>
      <c r="IQ492" s="368"/>
      <c r="IR492" s="368"/>
      <c r="IS492" s="368"/>
      <c r="IT492" s="368"/>
      <c r="IU492" s="368"/>
      <c r="IV492" s="368"/>
      <c r="IW492" s="368"/>
      <c r="IX492" s="368"/>
      <c r="IY492" s="368"/>
      <c r="IZ492" s="368"/>
      <c r="JA492" s="368"/>
      <c r="JB492" s="368"/>
      <c r="JC492" s="368"/>
      <c r="JD492" s="368"/>
      <c r="JE492" s="368"/>
      <c r="JF492" s="368"/>
      <c r="JG492" s="368"/>
      <c r="JH492" s="368"/>
      <c r="JI492" s="368"/>
      <c r="JJ492" s="368"/>
      <c r="JK492" s="368"/>
      <c r="JL492" s="368"/>
      <c r="JM492" s="368"/>
      <c r="JN492" s="368"/>
      <c r="JO492" s="368"/>
      <c r="JP492" s="368"/>
      <c r="JQ492" s="368"/>
      <c r="JR492" s="368"/>
      <c r="JS492" s="368"/>
      <c r="JT492" s="368"/>
      <c r="JU492" s="368"/>
      <c r="JV492" s="368"/>
      <c r="JW492" s="368"/>
      <c r="JX492" s="368"/>
      <c r="JY492" s="368"/>
      <c r="JZ492" s="368"/>
      <c r="KA492" s="368"/>
      <c r="KB492" s="368"/>
      <c r="KC492" s="368"/>
      <c r="KD492" s="368"/>
      <c r="KE492" s="368"/>
      <c r="KF492" s="368"/>
      <c r="KG492" s="368"/>
      <c r="KH492" s="368"/>
      <c r="KI492" s="368"/>
      <c r="KJ492" s="368"/>
      <c r="KK492" s="368"/>
      <c r="KL492" s="368"/>
      <c r="KM492" s="368"/>
      <c r="KN492" s="368"/>
      <c r="KO492" s="368"/>
      <c r="KP492" s="368"/>
      <c r="KQ492" s="368"/>
      <c r="KR492" s="368"/>
      <c r="KS492" s="368"/>
      <c r="KT492" s="368"/>
      <c r="KU492" s="368"/>
      <c r="KV492" s="368"/>
      <c r="KW492" s="368"/>
      <c r="KX492" s="368"/>
      <c r="LH492" s="368"/>
      <c r="LI492" s="368"/>
      <c r="LJ492" s="368"/>
      <c r="LK492" s="368"/>
      <c r="LL492" s="368"/>
      <c r="LM492" s="368"/>
      <c r="LN492" s="368"/>
      <c r="LO492" s="368"/>
      <c r="LP492" s="368"/>
      <c r="LQ492" s="368"/>
      <c r="LR492" s="368"/>
      <c r="LS492" s="368"/>
      <c r="LT492" s="368"/>
      <c r="LU492" s="368"/>
      <c r="LV492" s="368"/>
      <c r="LW492" s="368"/>
      <c r="LX492" s="368"/>
      <c r="LY492" s="368"/>
      <c r="LZ492" s="368"/>
      <c r="MA492" s="368"/>
      <c r="MB492" s="368"/>
      <c r="MC492" s="368"/>
      <c r="MD492" s="368"/>
      <c r="ME492" s="368"/>
      <c r="MF492" s="368"/>
      <c r="MG492" s="368"/>
      <c r="MH492" s="368"/>
      <c r="MI492" s="368"/>
      <c r="MJ492" s="368"/>
      <c r="MK492" s="368"/>
      <c r="ML492" s="368"/>
      <c r="MM492" s="368"/>
      <c r="MN492" s="368"/>
      <c r="MO492" s="368"/>
      <c r="MP492" s="368"/>
      <c r="MQ492" s="368"/>
      <c r="MR492" s="368"/>
      <c r="MS492" s="368"/>
      <c r="MT492" s="368"/>
      <c r="MU492" s="368"/>
      <c r="MV492" s="368"/>
      <c r="MW492" s="368"/>
      <c r="MX492" s="368"/>
      <c r="MY492" s="368"/>
      <c r="MZ492" s="368"/>
      <c r="NA492" s="368"/>
      <c r="NB492" s="368"/>
      <c r="NC492" s="368"/>
      <c r="ND492" s="368"/>
      <c r="NE492" s="368"/>
      <c r="NF492" s="368"/>
      <c r="NG492" s="368"/>
      <c r="NH492" s="368"/>
      <c r="NI492" s="368"/>
      <c r="NJ492" s="368"/>
      <c r="NK492" s="368"/>
      <c r="NL492" s="368"/>
      <c r="NM492" s="368"/>
      <c r="NN492" s="368"/>
      <c r="NO492" s="368"/>
      <c r="NP492" s="368"/>
      <c r="NQ492" s="368"/>
      <c r="NR492" s="368"/>
      <c r="NS492" s="368"/>
      <c r="NT492" s="368"/>
      <c r="NU492" s="368"/>
      <c r="NV492" s="368"/>
      <c r="NW492" s="368"/>
      <c r="NX492" s="368"/>
      <c r="NY492" s="368"/>
      <c r="NZ492" s="368"/>
      <c r="OA492" s="368"/>
      <c r="OB492" s="368"/>
      <c r="OC492" s="368"/>
      <c r="OD492" s="368"/>
      <c r="OE492" s="368"/>
      <c r="OF492" s="368"/>
      <c r="OG492" s="368"/>
      <c r="OH492" s="368"/>
      <c r="OI492" s="368"/>
      <c r="OJ492" s="368"/>
      <c r="OK492" s="368"/>
      <c r="OL492" s="368"/>
      <c r="OM492" s="368"/>
      <c r="ON492" s="368"/>
      <c r="OO492" s="368"/>
      <c r="OP492" s="368"/>
      <c r="OQ492" s="368"/>
      <c r="OR492" s="368"/>
      <c r="OS492" s="368"/>
      <c r="OT492" s="368"/>
      <c r="OU492" s="368"/>
      <c r="OV492" s="368"/>
      <c r="OW492" s="368"/>
      <c r="OX492" s="368"/>
      <c r="OY492" s="368"/>
      <c r="OZ492" s="368"/>
      <c r="PA492" s="368"/>
      <c r="PB492" s="368"/>
      <c r="PC492" s="368"/>
      <c r="PD492" s="368"/>
      <c r="PE492" s="368"/>
      <c r="PF492" s="368"/>
      <c r="PG492" s="368"/>
      <c r="PH492" s="368"/>
      <c r="PI492" s="368"/>
      <c r="PJ492" s="368"/>
      <c r="PK492" s="368"/>
      <c r="PL492" s="368"/>
      <c r="PM492" s="368"/>
      <c r="PN492" s="368"/>
      <c r="PO492" s="368"/>
      <c r="PP492" s="368"/>
      <c r="PQ492" s="368"/>
      <c r="PR492" s="368"/>
      <c r="PS492" s="368"/>
      <c r="PT492" s="368"/>
      <c r="PU492" s="368"/>
      <c r="PV492" s="368"/>
      <c r="PW492" s="368"/>
      <c r="PX492" s="368"/>
      <c r="PY492" s="368"/>
      <c r="PZ492" s="368"/>
      <c r="QA492" s="368"/>
      <c r="QB492" s="368"/>
      <c r="QC492" s="368"/>
      <c r="QD492" s="368"/>
      <c r="QE492" s="368"/>
      <c r="QF492" s="368"/>
      <c r="QG492" s="368"/>
      <c r="QH492" s="368"/>
      <c r="QI492" s="368"/>
      <c r="QJ492" s="368"/>
      <c r="QK492" s="368"/>
      <c r="QL492" s="368"/>
      <c r="QM492" s="368"/>
      <c r="QN492" s="368"/>
      <c r="QO492" s="368"/>
      <c r="QP492" s="368"/>
      <c r="QQ492" s="368"/>
      <c r="QR492" s="368"/>
      <c r="QS492" s="368"/>
      <c r="QT492" s="368"/>
      <c r="QU492" s="368"/>
      <c r="QV492" s="368"/>
      <c r="QW492" s="368"/>
      <c r="QX492" s="368"/>
      <c r="QY492" s="368"/>
      <c r="QZ492" s="368"/>
      <c r="RA492" s="368"/>
      <c r="RB492" s="368"/>
      <c r="RC492" s="368"/>
      <c r="RD492" s="368"/>
      <c r="RE492" s="368"/>
      <c r="RF492" s="368"/>
      <c r="RG492" s="368"/>
      <c r="RH492" s="368"/>
      <c r="RI492" s="368"/>
      <c r="RJ492" s="368"/>
      <c r="RK492" s="368"/>
      <c r="RL492" s="368"/>
      <c r="RM492" s="368"/>
      <c r="RN492" s="368"/>
      <c r="RO492" s="368"/>
      <c r="RP492" s="368"/>
      <c r="RQ492" s="368"/>
      <c r="RR492" s="368"/>
      <c r="RS492" s="368"/>
      <c r="RT492" s="368"/>
      <c r="RU492" s="368"/>
      <c r="RV492" s="368"/>
      <c r="RW492" s="368"/>
      <c r="RX492" s="368"/>
      <c r="RY492" s="368"/>
      <c r="RZ492" s="368"/>
      <c r="SA492" s="368"/>
      <c r="SB492" s="368"/>
      <c r="SC492" s="368"/>
      <c r="SD492" s="368"/>
      <c r="SE492" s="368"/>
      <c r="SF492" s="368"/>
      <c r="SG492" s="368"/>
    </row>
    <row r="493" spans="1:501">
      <c r="A493" s="368"/>
      <c r="B493" s="368"/>
      <c r="C493" s="368"/>
      <c r="D493" s="368"/>
      <c r="E493" s="368"/>
      <c r="F493" s="368"/>
      <c r="G493" s="368"/>
      <c r="H493" s="368"/>
      <c r="I493" s="368"/>
      <c r="J493" s="368"/>
      <c r="K493" s="368"/>
      <c r="L493" s="368"/>
      <c r="M493" s="368"/>
      <c r="N493" s="368"/>
      <c r="O493" s="385"/>
      <c r="P493" s="368"/>
      <c r="Q493" s="368"/>
      <c r="R493" s="368"/>
      <c r="S493" s="368"/>
      <c r="T493" s="368"/>
      <c r="U493" s="368"/>
      <c r="V493" s="368"/>
      <c r="W493" s="368"/>
      <c r="X493" s="368"/>
      <c r="Y493" s="368"/>
      <c r="Z493" s="368"/>
      <c r="AA493" s="368"/>
      <c r="AB493" s="368"/>
      <c r="AC493" s="368"/>
      <c r="AD493" s="368"/>
      <c r="AE493" s="368"/>
      <c r="AF493" s="368"/>
      <c r="AG493" s="368"/>
      <c r="AH493" s="98" t="s">
        <v>397</v>
      </c>
      <c r="AI493" s="98" t="s">
        <v>397</v>
      </c>
      <c r="AJ493" s="98" t="s">
        <v>397</v>
      </c>
      <c r="AK493" s="98" t="s">
        <v>397</v>
      </c>
      <c r="AL493" s="98" t="s">
        <v>397</v>
      </c>
      <c r="AM493" s="98" t="s">
        <v>397</v>
      </c>
      <c r="AN493" s="98" t="s">
        <v>397</v>
      </c>
      <c r="AO493" s="98" t="s">
        <v>397</v>
      </c>
      <c r="AP493" s="98" t="s">
        <v>397</v>
      </c>
      <c r="AQ493" s="98" t="s">
        <v>397</v>
      </c>
      <c r="AR493" s="98" t="s">
        <v>397</v>
      </c>
      <c r="AS493" s="98" t="s">
        <v>397</v>
      </c>
      <c r="AT493" s="98" t="s">
        <v>397</v>
      </c>
      <c r="AU493" s="98" t="s">
        <v>397</v>
      </c>
      <c r="AV493" s="98" t="s">
        <v>397</v>
      </c>
      <c r="AW493" s="98" t="s">
        <v>397</v>
      </c>
      <c r="AX493" s="98" t="s">
        <v>397</v>
      </c>
      <c r="AY493" s="98" t="s">
        <v>397</v>
      </c>
      <c r="AZ493" s="98" t="s">
        <v>397</v>
      </c>
      <c r="BA493" s="98" t="s">
        <v>397</v>
      </c>
      <c r="BB493" s="98" t="s">
        <v>397</v>
      </c>
      <c r="BC493" s="98" t="s">
        <v>397</v>
      </c>
      <c r="BD493" s="98" t="s">
        <v>397</v>
      </c>
      <c r="BE493" s="98" t="s">
        <v>397</v>
      </c>
      <c r="BF493" s="98" t="s">
        <v>397</v>
      </c>
      <c r="BG493" s="98" t="s">
        <v>397</v>
      </c>
      <c r="BH493" s="98" t="s">
        <v>397</v>
      </c>
      <c r="BI493" s="98" t="s">
        <v>397</v>
      </c>
      <c r="BJ493" s="98" t="s">
        <v>397</v>
      </c>
      <c r="BK493" s="98" t="s">
        <v>397</v>
      </c>
      <c r="BL493" s="98" t="s">
        <v>397</v>
      </c>
      <c r="BM493" s="98" t="s">
        <v>397</v>
      </c>
      <c r="BN493" s="98" t="s">
        <v>397</v>
      </c>
      <c r="BO493" s="98" t="s">
        <v>397</v>
      </c>
      <c r="BP493" s="98" t="s">
        <v>397</v>
      </c>
      <c r="BQ493" s="98" t="s">
        <v>397</v>
      </c>
      <c r="BR493" s="98" t="s">
        <v>397</v>
      </c>
      <c r="BS493" s="98" t="s">
        <v>397</v>
      </c>
      <c r="BT493" s="98" t="s">
        <v>397</v>
      </c>
      <c r="BU493" s="98" t="s">
        <v>397</v>
      </c>
      <c r="BV493" s="98" t="s">
        <v>397</v>
      </c>
      <c r="BW493" s="98" t="s">
        <v>397</v>
      </c>
      <c r="BX493" s="98" t="s">
        <v>397</v>
      </c>
      <c r="BY493" s="98" t="s">
        <v>397</v>
      </c>
      <c r="BZ493" s="98" t="s">
        <v>397</v>
      </c>
      <c r="CA493" s="98"/>
      <c r="CB493" s="98"/>
      <c r="CC493" s="98"/>
      <c r="CD493" s="98"/>
      <c r="CE493" s="98"/>
      <c r="CF493" s="98"/>
      <c r="CG493" s="98"/>
      <c r="CH493" s="98"/>
      <c r="CI493" s="98"/>
      <c r="CJ493" s="98"/>
      <c r="CK493" s="98"/>
      <c r="CL493" s="98"/>
      <c r="CM493" s="98"/>
      <c r="CN493" s="98"/>
      <c r="CO493" s="98"/>
      <c r="CP493" s="98"/>
      <c r="CQ493" s="98"/>
      <c r="CR493" s="98"/>
      <c r="CS493" s="98"/>
      <c r="CT493" s="98"/>
      <c r="CU493" s="98"/>
      <c r="CV493" s="98"/>
      <c r="CW493" s="98"/>
      <c r="CX493" s="98"/>
      <c r="CY493" s="98"/>
      <c r="CZ493" s="98"/>
      <c r="DA493" s="98"/>
      <c r="DB493" s="98"/>
      <c r="DV493" s="368"/>
      <c r="DW493" s="368"/>
      <c r="DX493" s="368"/>
      <c r="DY493" s="368"/>
      <c r="DZ493" s="368"/>
      <c r="EA493" s="368"/>
      <c r="EB493" s="368"/>
      <c r="EC493" s="368"/>
      <c r="ED493" s="368"/>
      <c r="EE493" s="368"/>
      <c r="EF493" s="368"/>
      <c r="EG493" s="368"/>
      <c r="EH493" s="368"/>
      <c r="EI493" s="368"/>
      <c r="EJ493" s="368"/>
      <c r="EK493" s="368"/>
      <c r="EL493" s="368"/>
      <c r="EM493" s="368"/>
      <c r="EN493" s="368"/>
      <c r="EO493" s="368"/>
      <c r="EP493" s="368"/>
      <c r="EQ493" s="368"/>
      <c r="ER493" s="368"/>
      <c r="ES493" s="368"/>
      <c r="ET493" s="368"/>
      <c r="EU493" s="368"/>
      <c r="EV493" s="368"/>
      <c r="EW493" s="368"/>
      <c r="EX493" s="368"/>
      <c r="EY493" s="368"/>
      <c r="EZ493" s="368"/>
      <c r="FA493" s="368"/>
      <c r="FB493" s="368"/>
      <c r="FC493" s="368"/>
      <c r="FD493" s="368"/>
      <c r="FE493" s="368"/>
      <c r="FF493" s="368"/>
      <c r="FG493" s="368"/>
      <c r="FH493" s="368"/>
      <c r="FI493" s="368"/>
      <c r="FJ493" s="368"/>
      <c r="FK493" s="368"/>
      <c r="FL493" s="368"/>
      <c r="FM493" s="368"/>
      <c r="FN493" s="368"/>
      <c r="FO493" s="368"/>
      <c r="FP493" s="368"/>
      <c r="FQ493" s="368"/>
      <c r="FR493" s="368"/>
      <c r="FS493" s="368"/>
      <c r="FT493" s="368"/>
      <c r="FU493" s="368"/>
      <c r="FV493" s="368"/>
      <c r="FW493" s="368"/>
      <c r="FX493" s="368"/>
      <c r="FY493" s="368"/>
      <c r="FZ493" s="368"/>
      <c r="GA493" s="368"/>
      <c r="GB493" s="368"/>
      <c r="GC493" s="368"/>
      <c r="GD493" s="368"/>
      <c r="GE493" s="368"/>
      <c r="GF493" s="368"/>
      <c r="GG493" s="368"/>
      <c r="GH493" s="368"/>
      <c r="GI493" s="368"/>
      <c r="GJ493" s="368"/>
      <c r="GK493" s="368"/>
      <c r="GL493" s="368"/>
      <c r="GM493" s="368"/>
      <c r="GN493" s="368"/>
      <c r="GO493" s="368"/>
      <c r="GP493" s="368"/>
      <c r="GQ493" s="368"/>
      <c r="GR493" s="368"/>
      <c r="GS493" s="368"/>
      <c r="GT493" s="368"/>
      <c r="GU493" s="368"/>
      <c r="GV493" s="368"/>
      <c r="GW493" s="368"/>
      <c r="GX493" s="368"/>
      <c r="GY493" s="368"/>
      <c r="GZ493" s="368"/>
      <c r="HA493" s="368"/>
      <c r="HB493" s="368"/>
      <c r="HC493" s="368"/>
      <c r="HD493" s="368"/>
      <c r="HE493" s="368"/>
      <c r="HF493" s="368"/>
      <c r="HG493" s="368"/>
      <c r="HH493" s="368"/>
      <c r="HI493" s="368"/>
      <c r="HJ493" s="368"/>
      <c r="HK493" s="368"/>
      <c r="HL493" s="368"/>
      <c r="HM493" s="368"/>
      <c r="HN493" s="368"/>
      <c r="HO493" s="368"/>
      <c r="HP493" s="368"/>
      <c r="HQ493" s="368"/>
      <c r="HR493" s="368"/>
      <c r="HS493" s="368"/>
      <c r="HT493" s="368"/>
      <c r="HU493" s="368"/>
      <c r="HV493" s="368"/>
      <c r="HW493" s="368"/>
      <c r="HX493" s="368"/>
      <c r="HY493" s="368"/>
      <c r="HZ493" s="368"/>
      <c r="IA493" s="368"/>
      <c r="IB493" s="368"/>
      <c r="IC493" s="368"/>
      <c r="ID493" s="368"/>
      <c r="IE493" s="368"/>
      <c r="IF493" s="368"/>
      <c r="IG493" s="368"/>
      <c r="IH493" s="368"/>
      <c r="II493" s="368"/>
      <c r="IJ493" s="368"/>
      <c r="IK493" s="368"/>
      <c r="IL493" s="368"/>
      <c r="IM493" s="368"/>
      <c r="IN493" s="368"/>
      <c r="IO493" s="368"/>
      <c r="IP493" s="368"/>
      <c r="IQ493" s="368"/>
      <c r="IR493" s="368"/>
      <c r="IS493" s="368"/>
      <c r="IT493" s="368"/>
      <c r="IU493" s="368"/>
      <c r="IV493" s="368"/>
      <c r="IW493" s="368"/>
      <c r="IX493" s="368"/>
      <c r="IY493" s="368"/>
      <c r="IZ493" s="368"/>
      <c r="JA493" s="368"/>
      <c r="JB493" s="368"/>
      <c r="JC493" s="368"/>
      <c r="JD493" s="368"/>
      <c r="JE493" s="368"/>
      <c r="JF493" s="368"/>
      <c r="JG493" s="368"/>
      <c r="JH493" s="368"/>
      <c r="JI493" s="368"/>
      <c r="JJ493" s="368"/>
      <c r="JK493" s="368"/>
      <c r="JL493" s="368"/>
      <c r="JM493" s="368"/>
      <c r="JN493" s="368"/>
      <c r="JO493" s="368"/>
      <c r="JP493" s="368"/>
      <c r="JQ493" s="368"/>
      <c r="JR493" s="368"/>
      <c r="JS493" s="368"/>
      <c r="JT493" s="368"/>
      <c r="JU493" s="368"/>
      <c r="JV493" s="368"/>
      <c r="JW493" s="368"/>
      <c r="JX493" s="368"/>
      <c r="JY493" s="368"/>
      <c r="JZ493" s="368"/>
      <c r="KA493" s="368"/>
      <c r="KB493" s="368"/>
      <c r="KC493" s="368"/>
      <c r="KD493" s="368"/>
      <c r="KE493" s="368"/>
      <c r="KF493" s="368"/>
      <c r="KG493" s="368"/>
      <c r="KH493" s="368"/>
      <c r="KI493" s="368"/>
      <c r="KJ493" s="368"/>
      <c r="KK493" s="368"/>
      <c r="KL493" s="368"/>
      <c r="KM493" s="368"/>
      <c r="KN493" s="368"/>
      <c r="KO493" s="368"/>
      <c r="KP493" s="368"/>
      <c r="KQ493" s="368"/>
      <c r="KR493" s="368"/>
      <c r="KS493" s="368"/>
      <c r="KT493" s="368"/>
      <c r="KU493" s="368"/>
      <c r="KV493" s="368"/>
      <c r="KW493" s="368"/>
      <c r="KX493" s="368"/>
      <c r="LH493" s="368"/>
      <c r="LI493" s="368"/>
      <c r="LJ493" s="368"/>
      <c r="LK493" s="368"/>
      <c r="LL493" s="368"/>
      <c r="LM493" s="368"/>
      <c r="LN493" s="368"/>
      <c r="LO493" s="368"/>
      <c r="LP493" s="368"/>
      <c r="LQ493" s="368"/>
      <c r="LR493" s="368"/>
      <c r="LS493" s="368"/>
      <c r="LT493" s="368"/>
      <c r="LU493" s="368"/>
      <c r="LV493" s="368"/>
      <c r="LW493" s="368"/>
      <c r="LX493" s="368"/>
      <c r="LY493" s="368"/>
      <c r="LZ493" s="368"/>
      <c r="MA493" s="368"/>
      <c r="MB493" s="368"/>
      <c r="MC493" s="368"/>
      <c r="MD493" s="368"/>
      <c r="ME493" s="368"/>
      <c r="MF493" s="368"/>
      <c r="MG493" s="368"/>
      <c r="MH493" s="368"/>
      <c r="MI493" s="368"/>
      <c r="MJ493" s="368"/>
      <c r="MK493" s="368"/>
      <c r="ML493" s="368"/>
      <c r="MM493" s="368"/>
      <c r="MN493" s="368"/>
      <c r="MO493" s="368"/>
      <c r="MP493" s="368"/>
      <c r="MQ493" s="368"/>
      <c r="MR493" s="368"/>
      <c r="MS493" s="368"/>
      <c r="MT493" s="368"/>
      <c r="MU493" s="368"/>
      <c r="MV493" s="368"/>
      <c r="MW493" s="368"/>
      <c r="MX493" s="368"/>
      <c r="MY493" s="368"/>
      <c r="MZ493" s="368"/>
      <c r="NA493" s="368"/>
      <c r="NB493" s="368"/>
      <c r="NC493" s="368"/>
      <c r="ND493" s="368"/>
      <c r="NE493" s="368"/>
      <c r="NF493" s="368"/>
      <c r="NG493" s="368"/>
      <c r="NH493" s="368"/>
      <c r="NI493" s="368"/>
      <c r="NJ493" s="368"/>
      <c r="NK493" s="368"/>
      <c r="NL493" s="368"/>
      <c r="NM493" s="368"/>
      <c r="NN493" s="368"/>
      <c r="NO493" s="368"/>
      <c r="NP493" s="368"/>
      <c r="NQ493" s="368"/>
      <c r="NR493" s="368"/>
      <c r="NS493" s="368"/>
      <c r="NT493" s="368"/>
      <c r="NU493" s="368"/>
      <c r="NV493" s="368"/>
      <c r="NW493" s="368"/>
      <c r="NX493" s="368"/>
      <c r="NY493" s="368"/>
      <c r="NZ493" s="368"/>
      <c r="OA493" s="368"/>
      <c r="OB493" s="368"/>
      <c r="OC493" s="368"/>
      <c r="OD493" s="368"/>
      <c r="OE493" s="368"/>
      <c r="OF493" s="368"/>
      <c r="OG493" s="368"/>
      <c r="OH493" s="368"/>
      <c r="OI493" s="368"/>
      <c r="OJ493" s="368"/>
      <c r="OK493" s="368"/>
      <c r="OL493" s="368"/>
      <c r="OM493" s="368"/>
      <c r="ON493" s="368"/>
      <c r="OO493" s="368"/>
      <c r="OP493" s="368"/>
      <c r="OQ493" s="368"/>
      <c r="OR493" s="368"/>
      <c r="OS493" s="368"/>
      <c r="OT493" s="368"/>
      <c r="OU493" s="368"/>
      <c r="OV493" s="368"/>
      <c r="OW493" s="368"/>
      <c r="OX493" s="368"/>
      <c r="OY493" s="368"/>
      <c r="OZ493" s="368"/>
      <c r="PA493" s="368"/>
      <c r="PB493" s="368"/>
      <c r="PC493" s="368"/>
      <c r="PD493" s="368"/>
      <c r="PE493" s="368"/>
      <c r="PF493" s="368"/>
      <c r="PG493" s="368"/>
      <c r="PH493" s="368"/>
      <c r="PI493" s="368"/>
      <c r="PJ493" s="368"/>
      <c r="PK493" s="368"/>
      <c r="PL493" s="368"/>
      <c r="PM493" s="368"/>
      <c r="PN493" s="368"/>
      <c r="PO493" s="368"/>
      <c r="PP493" s="368"/>
      <c r="PQ493" s="368"/>
      <c r="PR493" s="368"/>
      <c r="PS493" s="368"/>
      <c r="PT493" s="368"/>
      <c r="PU493" s="368"/>
      <c r="PV493" s="368"/>
      <c r="PW493" s="368"/>
      <c r="PX493" s="368"/>
      <c r="PY493" s="368"/>
      <c r="PZ493" s="368"/>
      <c r="QA493" s="368"/>
      <c r="QB493" s="368"/>
      <c r="QC493" s="368"/>
      <c r="QD493" s="368"/>
      <c r="QE493" s="368"/>
      <c r="QF493" s="368"/>
      <c r="QG493" s="368"/>
      <c r="QH493" s="368"/>
      <c r="QI493" s="368"/>
      <c r="QJ493" s="368"/>
      <c r="QK493" s="368"/>
      <c r="QL493" s="368"/>
      <c r="QM493" s="368"/>
      <c r="QN493" s="368"/>
      <c r="QO493" s="368"/>
      <c r="QP493" s="368"/>
      <c r="QQ493" s="368"/>
      <c r="QR493" s="368"/>
      <c r="QS493" s="368"/>
      <c r="QT493" s="368"/>
      <c r="QU493" s="368"/>
      <c r="QV493" s="368"/>
      <c r="QW493" s="368"/>
      <c r="QX493" s="368"/>
      <c r="QY493" s="368"/>
      <c r="QZ493" s="368"/>
      <c r="RA493" s="368"/>
      <c r="RB493" s="368"/>
      <c r="RC493" s="368"/>
      <c r="RD493" s="368"/>
      <c r="RE493" s="368"/>
      <c r="RF493" s="368"/>
      <c r="RG493" s="368"/>
      <c r="RH493" s="368"/>
      <c r="RI493" s="368"/>
      <c r="RJ493" s="368"/>
      <c r="RK493" s="368"/>
      <c r="RL493" s="368"/>
      <c r="RM493" s="368"/>
      <c r="RN493" s="368"/>
      <c r="RO493" s="368"/>
      <c r="RP493" s="368"/>
      <c r="RQ493" s="368"/>
      <c r="RR493" s="368"/>
      <c r="RS493" s="368"/>
      <c r="RT493" s="368"/>
      <c r="RU493" s="368"/>
      <c r="RV493" s="368"/>
      <c r="RW493" s="368"/>
      <c r="RX493" s="368"/>
      <c r="RY493" s="368"/>
      <c r="RZ493" s="368"/>
      <c r="SA493" s="368"/>
      <c r="SB493" s="368"/>
      <c r="SC493" s="368"/>
      <c r="SD493" s="368"/>
      <c r="SE493" s="368"/>
      <c r="SF493" s="368"/>
      <c r="SG493" s="368"/>
    </row>
    <row r="494" spans="1:501">
      <c r="A494" s="368"/>
      <c r="B494" s="368"/>
      <c r="C494" s="368"/>
      <c r="D494" s="368"/>
      <c r="E494" s="368"/>
      <c r="F494" s="368"/>
      <c r="G494" s="368"/>
      <c r="H494" s="368"/>
      <c r="I494" s="368"/>
      <c r="J494" s="368"/>
      <c r="K494" s="368"/>
      <c r="L494" s="368"/>
      <c r="M494" s="368"/>
      <c r="N494" s="368"/>
      <c r="O494" s="385"/>
      <c r="P494" s="368"/>
      <c r="Q494" s="368"/>
      <c r="R494" s="368"/>
      <c r="S494" s="368"/>
      <c r="T494" s="368"/>
      <c r="U494" s="368"/>
      <c r="V494" s="368"/>
      <c r="W494" s="368"/>
      <c r="X494" s="368"/>
      <c r="Y494" s="368"/>
      <c r="Z494" s="368"/>
      <c r="AA494" s="368"/>
      <c r="AB494" s="368"/>
      <c r="AC494" s="368"/>
      <c r="AD494" s="368"/>
      <c r="AE494" s="368"/>
      <c r="AF494" s="368"/>
      <c r="AG494" s="368"/>
      <c r="AH494" s="98" t="s">
        <v>397</v>
      </c>
      <c r="AI494" s="98" t="s">
        <v>397</v>
      </c>
      <c r="AJ494" s="98" t="s">
        <v>397</v>
      </c>
      <c r="AK494" s="98" t="s">
        <v>397</v>
      </c>
      <c r="AL494" s="98" t="s">
        <v>397</v>
      </c>
      <c r="AM494" s="98" t="s">
        <v>397</v>
      </c>
      <c r="AN494" s="98" t="s">
        <v>397</v>
      </c>
      <c r="AO494" s="98" t="s">
        <v>397</v>
      </c>
      <c r="AP494" s="98" t="s">
        <v>397</v>
      </c>
      <c r="AQ494" s="98" t="s">
        <v>397</v>
      </c>
      <c r="AR494" s="98" t="s">
        <v>397</v>
      </c>
      <c r="AS494" s="98" t="s">
        <v>397</v>
      </c>
      <c r="AT494" s="98" t="s">
        <v>397</v>
      </c>
      <c r="AU494" s="98" t="s">
        <v>397</v>
      </c>
      <c r="AV494" s="98" t="s">
        <v>397</v>
      </c>
      <c r="AW494" s="98" t="s">
        <v>397</v>
      </c>
      <c r="AX494" s="98" t="s">
        <v>397</v>
      </c>
      <c r="AY494" s="98" t="s">
        <v>397</v>
      </c>
      <c r="AZ494" s="98" t="s">
        <v>397</v>
      </c>
      <c r="BA494" s="98" t="s">
        <v>397</v>
      </c>
      <c r="BB494" s="98" t="s">
        <v>397</v>
      </c>
      <c r="BC494" s="98" t="s">
        <v>397</v>
      </c>
      <c r="BD494" s="98" t="s">
        <v>397</v>
      </c>
      <c r="BE494" s="98" t="s">
        <v>397</v>
      </c>
      <c r="BF494" s="98" t="s">
        <v>397</v>
      </c>
      <c r="BG494" s="98" t="s">
        <v>397</v>
      </c>
      <c r="BH494" s="98" t="s">
        <v>397</v>
      </c>
      <c r="BI494" s="98" t="s">
        <v>397</v>
      </c>
      <c r="BJ494" s="98" t="s">
        <v>397</v>
      </c>
      <c r="BK494" s="98" t="s">
        <v>397</v>
      </c>
      <c r="BL494" s="98" t="s">
        <v>397</v>
      </c>
      <c r="BM494" s="98" t="s">
        <v>397</v>
      </c>
      <c r="BN494" s="98" t="s">
        <v>397</v>
      </c>
      <c r="BO494" s="98" t="s">
        <v>397</v>
      </c>
      <c r="BP494" s="98" t="s">
        <v>397</v>
      </c>
      <c r="BQ494" s="98" t="s">
        <v>397</v>
      </c>
      <c r="BR494" s="98" t="s">
        <v>397</v>
      </c>
      <c r="BS494" s="98" t="s">
        <v>397</v>
      </c>
      <c r="BT494" s="98" t="s">
        <v>397</v>
      </c>
      <c r="BU494" s="98" t="s">
        <v>397</v>
      </c>
      <c r="BV494" s="98" t="s">
        <v>397</v>
      </c>
      <c r="BW494" s="98" t="s">
        <v>397</v>
      </c>
      <c r="BX494" s="98" t="s">
        <v>397</v>
      </c>
      <c r="BY494" s="98" t="s">
        <v>397</v>
      </c>
      <c r="BZ494" s="98" t="s">
        <v>397</v>
      </c>
      <c r="CA494" s="98"/>
      <c r="CB494" s="98"/>
      <c r="CC494" s="98"/>
      <c r="CD494" s="98"/>
      <c r="CE494" s="98"/>
      <c r="CF494" s="98"/>
      <c r="CG494" s="98"/>
      <c r="CH494" s="98"/>
      <c r="CI494" s="98"/>
      <c r="CJ494" s="98"/>
      <c r="CK494" s="98"/>
      <c r="CL494" s="98"/>
      <c r="CM494" s="98"/>
      <c r="CN494" s="98"/>
      <c r="CO494" s="98"/>
      <c r="CP494" s="98"/>
      <c r="CQ494" s="98"/>
      <c r="CR494" s="98"/>
      <c r="CS494" s="98"/>
      <c r="CT494" s="98"/>
      <c r="CU494" s="98"/>
      <c r="CV494" s="98"/>
      <c r="CW494" s="98"/>
      <c r="CX494" s="98"/>
      <c r="CY494" s="98"/>
      <c r="CZ494" s="98"/>
      <c r="DA494" s="98"/>
      <c r="DB494" s="98"/>
      <c r="DV494" s="368"/>
      <c r="DW494" s="368"/>
      <c r="DX494" s="368"/>
      <c r="DY494" s="368"/>
      <c r="DZ494" s="368"/>
      <c r="EA494" s="368"/>
      <c r="EB494" s="368"/>
      <c r="EC494" s="368"/>
      <c r="ED494" s="368"/>
      <c r="EE494" s="368"/>
      <c r="EF494" s="368"/>
      <c r="EG494" s="368"/>
      <c r="EH494" s="368"/>
      <c r="EI494" s="368"/>
      <c r="EJ494" s="368"/>
      <c r="EK494" s="368"/>
      <c r="EL494" s="368"/>
      <c r="EM494" s="368"/>
      <c r="EN494" s="368"/>
      <c r="EO494" s="368"/>
      <c r="EP494" s="368"/>
      <c r="EQ494" s="368"/>
      <c r="ER494" s="368"/>
      <c r="ES494" s="368"/>
      <c r="ET494" s="368"/>
      <c r="EU494" s="368"/>
      <c r="EV494" s="368"/>
      <c r="EW494" s="368"/>
      <c r="EX494" s="368"/>
      <c r="EY494" s="368"/>
      <c r="EZ494" s="368"/>
      <c r="FA494" s="368"/>
      <c r="FB494" s="368"/>
      <c r="FC494" s="368"/>
      <c r="FD494" s="368"/>
      <c r="FE494" s="368"/>
      <c r="FF494" s="368"/>
      <c r="FG494" s="368"/>
      <c r="FH494" s="368"/>
      <c r="FI494" s="368"/>
      <c r="FJ494" s="368"/>
      <c r="FK494" s="368"/>
      <c r="FL494" s="368"/>
      <c r="FM494" s="368"/>
      <c r="FN494" s="368"/>
      <c r="FO494" s="368"/>
      <c r="FP494" s="368"/>
      <c r="FQ494" s="368"/>
      <c r="FR494" s="368"/>
      <c r="FS494" s="368"/>
      <c r="FT494" s="368"/>
      <c r="FU494" s="368"/>
      <c r="FV494" s="368"/>
      <c r="FW494" s="368"/>
      <c r="FX494" s="368"/>
      <c r="FY494" s="368"/>
      <c r="FZ494" s="368"/>
      <c r="GA494" s="368"/>
      <c r="GB494" s="368"/>
      <c r="GC494" s="368"/>
      <c r="GD494" s="368"/>
      <c r="GE494" s="368"/>
      <c r="GF494" s="368"/>
      <c r="GG494" s="368"/>
      <c r="GH494" s="368"/>
      <c r="GI494" s="368"/>
      <c r="GJ494" s="368"/>
      <c r="GK494" s="368"/>
      <c r="GL494" s="368"/>
      <c r="GM494" s="368"/>
      <c r="GN494" s="368"/>
      <c r="GO494" s="368"/>
      <c r="GP494" s="368"/>
      <c r="GQ494" s="368"/>
      <c r="GR494" s="368"/>
      <c r="GS494" s="368"/>
      <c r="GT494" s="368"/>
      <c r="GU494" s="368"/>
      <c r="GV494" s="368"/>
      <c r="GW494" s="368"/>
      <c r="GX494" s="368"/>
      <c r="GY494" s="368"/>
      <c r="GZ494" s="368"/>
      <c r="HA494" s="368"/>
      <c r="HB494" s="368"/>
      <c r="HC494" s="368"/>
      <c r="HD494" s="368"/>
      <c r="HE494" s="368"/>
      <c r="HF494" s="368"/>
      <c r="HG494" s="368"/>
      <c r="HH494" s="368"/>
      <c r="HI494" s="368"/>
      <c r="HJ494" s="368"/>
      <c r="HK494" s="368"/>
      <c r="HL494" s="368"/>
      <c r="HM494" s="368"/>
      <c r="HN494" s="368"/>
      <c r="HO494" s="368"/>
      <c r="HP494" s="368"/>
      <c r="HQ494" s="368"/>
      <c r="HR494" s="368"/>
      <c r="HS494" s="368"/>
      <c r="HT494" s="368"/>
      <c r="HU494" s="368"/>
      <c r="HV494" s="368"/>
      <c r="HW494" s="368"/>
      <c r="HX494" s="368"/>
      <c r="HY494" s="368"/>
      <c r="HZ494" s="368"/>
      <c r="IA494" s="368"/>
      <c r="IB494" s="368"/>
      <c r="IC494" s="368"/>
      <c r="ID494" s="368"/>
      <c r="IE494" s="368"/>
      <c r="IF494" s="368"/>
      <c r="IG494" s="368"/>
      <c r="IH494" s="368"/>
      <c r="II494" s="368"/>
      <c r="IJ494" s="368"/>
      <c r="IK494" s="368"/>
      <c r="IL494" s="368"/>
      <c r="IM494" s="368"/>
      <c r="IN494" s="368"/>
      <c r="IO494" s="368"/>
      <c r="IP494" s="368"/>
      <c r="IQ494" s="368"/>
      <c r="IR494" s="368"/>
      <c r="IS494" s="368"/>
      <c r="IT494" s="368"/>
      <c r="IU494" s="368"/>
      <c r="IV494" s="368"/>
      <c r="IW494" s="368"/>
      <c r="IX494" s="368"/>
      <c r="IY494" s="368"/>
      <c r="IZ494" s="368"/>
      <c r="JA494" s="368"/>
      <c r="JB494" s="368"/>
      <c r="JC494" s="368"/>
      <c r="JD494" s="368"/>
      <c r="JE494" s="368"/>
      <c r="JF494" s="368"/>
      <c r="JG494" s="368"/>
      <c r="JH494" s="368"/>
      <c r="JI494" s="368"/>
      <c r="JJ494" s="368"/>
      <c r="JK494" s="368"/>
      <c r="JL494" s="368"/>
      <c r="JM494" s="368"/>
      <c r="JN494" s="368"/>
      <c r="JO494" s="368"/>
      <c r="JP494" s="368"/>
      <c r="JQ494" s="368"/>
      <c r="JR494" s="368"/>
      <c r="JS494" s="368"/>
      <c r="JT494" s="368"/>
      <c r="JU494" s="368"/>
      <c r="JV494" s="368"/>
      <c r="JW494" s="368"/>
      <c r="JX494" s="368"/>
      <c r="JY494" s="368"/>
      <c r="JZ494" s="368"/>
      <c r="KA494" s="368"/>
      <c r="KB494" s="368"/>
      <c r="KC494" s="368"/>
      <c r="KD494" s="368"/>
      <c r="KE494" s="368"/>
      <c r="KF494" s="368"/>
      <c r="KG494" s="368"/>
      <c r="KH494" s="368"/>
      <c r="KI494" s="368"/>
      <c r="KJ494" s="368"/>
      <c r="KK494" s="368"/>
      <c r="KL494" s="368"/>
      <c r="KM494" s="368"/>
      <c r="KN494" s="368"/>
      <c r="KO494" s="368"/>
      <c r="KP494" s="368"/>
      <c r="KQ494" s="368"/>
      <c r="KR494" s="368"/>
      <c r="KS494" s="368"/>
      <c r="KT494" s="368"/>
      <c r="KU494" s="368"/>
      <c r="KV494" s="368"/>
      <c r="KW494" s="368"/>
      <c r="KX494" s="368"/>
      <c r="LH494" s="368"/>
      <c r="LI494" s="368"/>
      <c r="LJ494" s="368"/>
      <c r="LK494" s="368"/>
      <c r="LL494" s="368"/>
      <c r="LM494" s="368"/>
      <c r="LN494" s="368"/>
      <c r="LO494" s="368"/>
      <c r="LP494" s="368"/>
      <c r="LQ494" s="368"/>
      <c r="LR494" s="368"/>
      <c r="LS494" s="368"/>
      <c r="LT494" s="368"/>
      <c r="LU494" s="368"/>
      <c r="LV494" s="368"/>
      <c r="LW494" s="368"/>
      <c r="LX494" s="368"/>
      <c r="LY494" s="368"/>
      <c r="LZ494" s="368"/>
      <c r="MA494" s="368"/>
      <c r="MB494" s="368"/>
      <c r="MC494" s="368"/>
      <c r="MD494" s="368"/>
      <c r="ME494" s="368"/>
      <c r="MF494" s="368"/>
      <c r="MG494" s="368"/>
      <c r="MH494" s="368"/>
      <c r="MI494" s="368"/>
      <c r="MJ494" s="368"/>
      <c r="MK494" s="368"/>
      <c r="ML494" s="368"/>
      <c r="MM494" s="368"/>
      <c r="MN494" s="368"/>
      <c r="MO494" s="368"/>
      <c r="MP494" s="368"/>
      <c r="MQ494" s="368"/>
      <c r="MR494" s="368"/>
      <c r="MS494" s="368"/>
      <c r="MT494" s="368"/>
      <c r="MU494" s="368"/>
      <c r="MV494" s="368"/>
      <c r="MW494" s="368"/>
      <c r="MX494" s="368"/>
      <c r="MY494" s="368"/>
      <c r="MZ494" s="368"/>
      <c r="NA494" s="368"/>
      <c r="NB494" s="368"/>
      <c r="NC494" s="368"/>
      <c r="ND494" s="368"/>
      <c r="NE494" s="368"/>
      <c r="NF494" s="368"/>
      <c r="NG494" s="368"/>
      <c r="NH494" s="368"/>
      <c r="NI494" s="368"/>
      <c r="NJ494" s="368"/>
      <c r="NK494" s="368"/>
      <c r="NL494" s="368"/>
      <c r="NM494" s="368"/>
      <c r="NN494" s="368"/>
      <c r="NO494" s="368"/>
      <c r="NP494" s="368"/>
      <c r="NQ494" s="368"/>
      <c r="NR494" s="368"/>
      <c r="NS494" s="368"/>
      <c r="NT494" s="368"/>
      <c r="NU494" s="368"/>
      <c r="NV494" s="368"/>
      <c r="NW494" s="368"/>
      <c r="NX494" s="368"/>
      <c r="NY494" s="368"/>
      <c r="NZ494" s="368"/>
      <c r="OA494" s="368"/>
      <c r="OB494" s="368"/>
      <c r="OC494" s="368"/>
      <c r="OD494" s="368"/>
      <c r="OE494" s="368"/>
      <c r="OF494" s="368"/>
      <c r="OG494" s="368"/>
      <c r="OH494" s="368"/>
      <c r="OI494" s="368"/>
      <c r="OJ494" s="368"/>
      <c r="OK494" s="368"/>
      <c r="OL494" s="368"/>
      <c r="OM494" s="368"/>
      <c r="ON494" s="368"/>
      <c r="OO494" s="368"/>
      <c r="OP494" s="368"/>
      <c r="OQ494" s="368"/>
      <c r="OR494" s="368"/>
      <c r="OS494" s="368"/>
      <c r="OT494" s="368"/>
      <c r="OU494" s="368"/>
      <c r="OV494" s="368"/>
      <c r="OW494" s="368"/>
      <c r="OX494" s="368"/>
      <c r="OY494" s="368"/>
      <c r="OZ494" s="368"/>
      <c r="PA494" s="368"/>
      <c r="PB494" s="368"/>
      <c r="PC494" s="368"/>
      <c r="PD494" s="368"/>
      <c r="PE494" s="368"/>
      <c r="PF494" s="368"/>
      <c r="PG494" s="368"/>
      <c r="PH494" s="368"/>
      <c r="PI494" s="368"/>
      <c r="PJ494" s="368"/>
      <c r="PK494" s="368"/>
      <c r="PL494" s="368"/>
      <c r="PM494" s="368"/>
      <c r="PN494" s="368"/>
      <c r="PO494" s="368"/>
      <c r="PP494" s="368"/>
      <c r="PQ494" s="368"/>
      <c r="PR494" s="368"/>
      <c r="PS494" s="368"/>
      <c r="PT494" s="368"/>
      <c r="PU494" s="368"/>
      <c r="PV494" s="368"/>
      <c r="PW494" s="368"/>
      <c r="PX494" s="368"/>
      <c r="PY494" s="368"/>
      <c r="PZ494" s="368"/>
      <c r="QA494" s="368"/>
      <c r="QB494" s="368"/>
      <c r="QC494" s="368"/>
      <c r="QD494" s="368"/>
      <c r="QE494" s="368"/>
      <c r="QF494" s="368"/>
      <c r="QG494" s="368"/>
      <c r="QH494" s="368"/>
      <c r="QI494" s="368"/>
      <c r="QJ494" s="368"/>
      <c r="QK494" s="368"/>
      <c r="QL494" s="368"/>
      <c r="QM494" s="368"/>
      <c r="QN494" s="368"/>
      <c r="QO494" s="368"/>
      <c r="QP494" s="368"/>
      <c r="QQ494" s="368"/>
      <c r="QR494" s="368"/>
      <c r="QS494" s="368"/>
      <c r="QT494" s="368"/>
      <c r="QU494" s="368"/>
      <c r="QV494" s="368"/>
      <c r="QW494" s="368"/>
      <c r="QX494" s="368"/>
      <c r="QY494" s="368"/>
      <c r="QZ494" s="368"/>
      <c r="RA494" s="368"/>
      <c r="RB494" s="368"/>
      <c r="RC494" s="368"/>
      <c r="RD494" s="368"/>
      <c r="RE494" s="368"/>
      <c r="RF494" s="368"/>
      <c r="RG494" s="368"/>
      <c r="RH494" s="368"/>
      <c r="RI494" s="368"/>
      <c r="RJ494" s="368"/>
      <c r="RK494" s="368"/>
      <c r="RL494" s="368"/>
      <c r="RM494" s="368"/>
      <c r="RN494" s="368"/>
      <c r="RO494" s="368"/>
      <c r="RP494" s="368"/>
      <c r="RQ494" s="368"/>
      <c r="RR494" s="368"/>
      <c r="RS494" s="368"/>
      <c r="RT494" s="368"/>
      <c r="RU494" s="368"/>
      <c r="RV494" s="368"/>
      <c r="RW494" s="368"/>
      <c r="RX494" s="368"/>
      <c r="RY494" s="368"/>
      <c r="RZ494" s="368"/>
      <c r="SA494" s="368"/>
      <c r="SB494" s="368"/>
      <c r="SC494" s="368"/>
      <c r="SD494" s="368"/>
      <c r="SE494" s="368"/>
      <c r="SF494" s="368"/>
      <c r="SG494" s="368"/>
    </row>
    <row r="495" spans="1:501">
      <c r="A495" s="368"/>
      <c r="B495" s="368"/>
      <c r="C495" s="368"/>
      <c r="D495" s="368"/>
      <c r="E495" s="368"/>
      <c r="F495" s="368"/>
      <c r="G495" s="368"/>
      <c r="H495" s="368"/>
      <c r="I495" s="368"/>
      <c r="J495" s="368"/>
      <c r="K495" s="368"/>
      <c r="L495" s="368"/>
      <c r="M495" s="368"/>
      <c r="N495" s="368"/>
      <c r="O495" s="385"/>
      <c r="P495" s="368"/>
      <c r="Q495" s="368"/>
      <c r="R495" s="368"/>
      <c r="S495" s="368"/>
      <c r="T495" s="368"/>
      <c r="U495" s="368"/>
      <c r="V495" s="368"/>
      <c r="W495" s="368"/>
      <c r="X495" s="368"/>
      <c r="Y495" s="368"/>
      <c r="Z495" s="368"/>
      <c r="AA495" s="368"/>
      <c r="AB495" s="368"/>
      <c r="AC495" s="368"/>
      <c r="AD495" s="368"/>
      <c r="AE495" s="368"/>
      <c r="AF495" s="368"/>
      <c r="AG495" s="368"/>
      <c r="AH495" s="98" t="s">
        <v>397</v>
      </c>
      <c r="AI495" s="98" t="s">
        <v>397</v>
      </c>
      <c r="AJ495" s="98" t="s">
        <v>397</v>
      </c>
      <c r="AK495" s="98" t="s">
        <v>397</v>
      </c>
      <c r="AL495" s="98" t="s">
        <v>397</v>
      </c>
      <c r="AM495" s="98" t="s">
        <v>397</v>
      </c>
      <c r="AN495" s="98" t="s">
        <v>397</v>
      </c>
      <c r="AO495" s="98" t="s">
        <v>397</v>
      </c>
      <c r="AP495" s="98" t="s">
        <v>397</v>
      </c>
      <c r="AQ495" s="98" t="s">
        <v>397</v>
      </c>
      <c r="AR495" s="98" t="s">
        <v>397</v>
      </c>
      <c r="AS495" s="98" t="s">
        <v>397</v>
      </c>
      <c r="AT495" s="98" t="s">
        <v>397</v>
      </c>
      <c r="AU495" s="98" t="s">
        <v>397</v>
      </c>
      <c r="AV495" s="98" t="s">
        <v>397</v>
      </c>
      <c r="AW495" s="98" t="s">
        <v>397</v>
      </c>
      <c r="AX495" s="98" t="s">
        <v>397</v>
      </c>
      <c r="AY495" s="98" t="s">
        <v>397</v>
      </c>
      <c r="AZ495" s="98" t="s">
        <v>397</v>
      </c>
      <c r="BA495" s="98" t="s">
        <v>397</v>
      </c>
      <c r="BB495" s="98" t="s">
        <v>397</v>
      </c>
      <c r="BC495" s="98" t="s">
        <v>397</v>
      </c>
      <c r="BD495" s="98" t="s">
        <v>397</v>
      </c>
      <c r="BE495" s="98" t="s">
        <v>397</v>
      </c>
      <c r="BF495" s="98" t="s">
        <v>397</v>
      </c>
      <c r="BG495" s="98" t="s">
        <v>397</v>
      </c>
      <c r="BH495" s="98" t="s">
        <v>397</v>
      </c>
      <c r="BI495" s="98" t="s">
        <v>397</v>
      </c>
      <c r="BJ495" s="98" t="s">
        <v>397</v>
      </c>
      <c r="BK495" s="98" t="s">
        <v>397</v>
      </c>
      <c r="BL495" s="98" t="s">
        <v>397</v>
      </c>
      <c r="BM495" s="98" t="s">
        <v>397</v>
      </c>
      <c r="BN495" s="98" t="s">
        <v>397</v>
      </c>
      <c r="BO495" s="98" t="s">
        <v>397</v>
      </c>
      <c r="BP495" s="98" t="s">
        <v>397</v>
      </c>
      <c r="BQ495" s="98" t="s">
        <v>397</v>
      </c>
      <c r="BR495" s="98" t="s">
        <v>397</v>
      </c>
      <c r="BS495" s="98" t="s">
        <v>397</v>
      </c>
      <c r="BT495" s="98" t="s">
        <v>397</v>
      </c>
      <c r="BU495" s="98" t="s">
        <v>397</v>
      </c>
      <c r="BV495" s="98" t="s">
        <v>397</v>
      </c>
      <c r="BW495" s="98" t="s">
        <v>397</v>
      </c>
      <c r="BX495" s="98" t="s">
        <v>397</v>
      </c>
      <c r="BY495" s="98" t="s">
        <v>397</v>
      </c>
      <c r="BZ495" s="98" t="s">
        <v>397</v>
      </c>
      <c r="CA495" s="98"/>
      <c r="CB495" s="98"/>
      <c r="CC495" s="98"/>
      <c r="CD495" s="98"/>
      <c r="CE495" s="98"/>
      <c r="CF495" s="98"/>
      <c r="CG495" s="98"/>
      <c r="CH495" s="98"/>
      <c r="CI495" s="98"/>
      <c r="CJ495" s="98"/>
      <c r="CK495" s="98"/>
      <c r="CL495" s="98"/>
      <c r="CM495" s="98"/>
      <c r="CN495" s="98"/>
      <c r="CO495" s="98"/>
      <c r="CP495" s="98"/>
      <c r="CQ495" s="98"/>
      <c r="CR495" s="98"/>
      <c r="CS495" s="98"/>
      <c r="CT495" s="98"/>
      <c r="CU495" s="98"/>
      <c r="CV495" s="98"/>
      <c r="CW495" s="98"/>
      <c r="CX495" s="98"/>
      <c r="CY495" s="98"/>
      <c r="CZ495" s="98"/>
      <c r="DA495" s="98"/>
      <c r="DB495" s="98"/>
      <c r="DV495" s="368"/>
      <c r="DW495" s="368"/>
      <c r="DX495" s="368"/>
      <c r="DY495" s="368"/>
      <c r="DZ495" s="368"/>
      <c r="EA495" s="368"/>
      <c r="EB495" s="368"/>
      <c r="EC495" s="368"/>
      <c r="ED495" s="368"/>
      <c r="EE495" s="368"/>
      <c r="EF495" s="368"/>
      <c r="EG495" s="368"/>
      <c r="EH495" s="368"/>
      <c r="EI495" s="368"/>
      <c r="EJ495" s="368"/>
      <c r="EK495" s="368"/>
      <c r="EL495" s="368"/>
      <c r="EM495" s="368"/>
      <c r="EN495" s="368"/>
      <c r="EO495" s="368"/>
      <c r="EP495" s="368"/>
      <c r="EQ495" s="368"/>
      <c r="ER495" s="368"/>
      <c r="ES495" s="368"/>
      <c r="ET495" s="368"/>
      <c r="EU495" s="368"/>
      <c r="EV495" s="368"/>
      <c r="EW495" s="368"/>
      <c r="EX495" s="368"/>
      <c r="EY495" s="368"/>
      <c r="EZ495" s="368"/>
      <c r="FA495" s="368"/>
      <c r="FB495" s="368"/>
      <c r="FC495" s="368"/>
      <c r="FD495" s="368"/>
      <c r="FE495" s="368"/>
      <c r="FF495" s="368"/>
      <c r="FG495" s="368"/>
      <c r="FH495" s="368"/>
      <c r="FI495" s="368"/>
      <c r="FJ495" s="368"/>
      <c r="FK495" s="368"/>
      <c r="FL495" s="368"/>
      <c r="FM495" s="368"/>
      <c r="FN495" s="368"/>
      <c r="FO495" s="368"/>
      <c r="FP495" s="368"/>
      <c r="FQ495" s="368"/>
      <c r="FR495" s="368"/>
      <c r="FS495" s="368"/>
      <c r="FT495" s="368"/>
      <c r="FU495" s="368"/>
      <c r="FV495" s="368"/>
      <c r="FW495" s="368"/>
      <c r="FX495" s="368"/>
      <c r="FY495" s="368"/>
      <c r="FZ495" s="368"/>
      <c r="GA495" s="368"/>
      <c r="GB495" s="368"/>
      <c r="GC495" s="368"/>
      <c r="GD495" s="368"/>
      <c r="GE495" s="368"/>
      <c r="GF495" s="368"/>
      <c r="GG495" s="368"/>
      <c r="GH495" s="368"/>
      <c r="GI495" s="368"/>
      <c r="GJ495" s="368"/>
      <c r="GK495" s="368"/>
      <c r="GL495" s="368"/>
      <c r="GM495" s="368"/>
      <c r="GN495" s="368"/>
      <c r="GO495" s="368"/>
      <c r="GP495" s="368"/>
      <c r="GQ495" s="368"/>
      <c r="GR495" s="368"/>
      <c r="GS495" s="368"/>
      <c r="GT495" s="368"/>
      <c r="GU495" s="368"/>
      <c r="GV495" s="368"/>
      <c r="GW495" s="368"/>
      <c r="GX495" s="368"/>
      <c r="GY495" s="368"/>
      <c r="GZ495" s="368"/>
      <c r="HA495" s="368"/>
      <c r="HB495" s="368"/>
      <c r="HC495" s="368"/>
      <c r="HD495" s="368"/>
      <c r="HE495" s="368"/>
      <c r="HF495" s="368"/>
      <c r="HG495" s="368"/>
      <c r="HH495" s="368"/>
      <c r="HI495" s="368"/>
      <c r="HJ495" s="368"/>
      <c r="HK495" s="368"/>
      <c r="HL495" s="368"/>
      <c r="HM495" s="368"/>
      <c r="HN495" s="368"/>
      <c r="HO495" s="368"/>
      <c r="HP495" s="368"/>
      <c r="HQ495" s="368"/>
      <c r="HR495" s="368"/>
      <c r="HS495" s="368"/>
      <c r="HT495" s="368"/>
      <c r="HU495" s="368"/>
      <c r="HV495" s="368"/>
      <c r="HW495" s="368"/>
      <c r="HX495" s="368"/>
      <c r="HY495" s="368"/>
      <c r="HZ495" s="368"/>
      <c r="IA495" s="368"/>
      <c r="IB495" s="368"/>
      <c r="IC495" s="368"/>
      <c r="ID495" s="368"/>
      <c r="IE495" s="368"/>
      <c r="IF495" s="368"/>
      <c r="IG495" s="368"/>
      <c r="IH495" s="368"/>
      <c r="II495" s="368"/>
      <c r="IJ495" s="368"/>
      <c r="IK495" s="368"/>
      <c r="IL495" s="368"/>
      <c r="IM495" s="368"/>
      <c r="IN495" s="368"/>
      <c r="IO495" s="368"/>
      <c r="IP495" s="368"/>
      <c r="IQ495" s="368"/>
      <c r="IR495" s="368"/>
      <c r="IS495" s="368"/>
      <c r="IT495" s="368"/>
      <c r="IU495" s="368"/>
      <c r="IV495" s="368"/>
      <c r="IW495" s="368"/>
      <c r="IX495" s="368"/>
      <c r="IY495" s="368"/>
      <c r="IZ495" s="368"/>
      <c r="JA495" s="368"/>
      <c r="JB495" s="368"/>
      <c r="JC495" s="368"/>
      <c r="JD495" s="368"/>
      <c r="JE495" s="368"/>
      <c r="JF495" s="368"/>
      <c r="JG495" s="368"/>
      <c r="JH495" s="368"/>
      <c r="JI495" s="368"/>
      <c r="JJ495" s="368"/>
      <c r="JK495" s="368"/>
      <c r="JL495" s="368"/>
      <c r="JM495" s="368"/>
      <c r="JN495" s="368"/>
      <c r="JO495" s="368"/>
      <c r="JP495" s="368"/>
      <c r="JQ495" s="368"/>
      <c r="JR495" s="368"/>
      <c r="JS495" s="368"/>
      <c r="JT495" s="368"/>
      <c r="JU495" s="368"/>
      <c r="JV495" s="368"/>
      <c r="JW495" s="368"/>
      <c r="JX495" s="368"/>
      <c r="JY495" s="368"/>
      <c r="JZ495" s="368"/>
      <c r="KA495" s="368"/>
      <c r="KB495" s="368"/>
      <c r="KC495" s="368"/>
      <c r="KD495" s="368"/>
      <c r="KE495" s="368"/>
      <c r="KF495" s="368"/>
      <c r="KG495" s="368"/>
      <c r="KH495" s="368"/>
      <c r="KI495" s="368"/>
      <c r="KJ495" s="368"/>
      <c r="KK495" s="368"/>
      <c r="KL495" s="368"/>
      <c r="KM495" s="368"/>
      <c r="KN495" s="368"/>
      <c r="KO495" s="368"/>
      <c r="KP495" s="368"/>
      <c r="KQ495" s="368"/>
      <c r="KR495" s="368"/>
      <c r="KS495" s="368"/>
      <c r="KT495" s="368"/>
      <c r="KU495" s="368"/>
      <c r="KV495" s="368"/>
      <c r="KW495" s="368"/>
      <c r="KX495" s="368"/>
      <c r="LH495" s="368"/>
      <c r="LI495" s="368"/>
      <c r="LJ495" s="368"/>
      <c r="LK495" s="368"/>
      <c r="LL495" s="368"/>
      <c r="LM495" s="368"/>
      <c r="LN495" s="368"/>
      <c r="LO495" s="368"/>
      <c r="LP495" s="368"/>
      <c r="LQ495" s="368"/>
      <c r="LR495" s="368"/>
      <c r="LS495" s="368"/>
      <c r="LT495" s="368"/>
      <c r="LU495" s="368"/>
      <c r="LV495" s="368"/>
      <c r="LW495" s="368"/>
      <c r="LX495" s="368"/>
      <c r="LY495" s="368"/>
      <c r="LZ495" s="368"/>
      <c r="MA495" s="368"/>
      <c r="MB495" s="368"/>
      <c r="MC495" s="368"/>
      <c r="MD495" s="368"/>
      <c r="ME495" s="368"/>
      <c r="MF495" s="368"/>
      <c r="MG495" s="368"/>
      <c r="MH495" s="368"/>
      <c r="MI495" s="368"/>
      <c r="MJ495" s="368"/>
      <c r="MK495" s="368"/>
      <c r="ML495" s="368"/>
      <c r="MM495" s="368"/>
      <c r="MN495" s="368"/>
      <c r="MO495" s="368"/>
      <c r="MP495" s="368"/>
      <c r="MQ495" s="368"/>
      <c r="MR495" s="368"/>
      <c r="MS495" s="368"/>
      <c r="MT495" s="368"/>
      <c r="MU495" s="368"/>
      <c r="MV495" s="368"/>
      <c r="MW495" s="368"/>
      <c r="MX495" s="368"/>
      <c r="MY495" s="368"/>
      <c r="MZ495" s="368"/>
      <c r="NA495" s="368"/>
      <c r="NB495" s="368"/>
      <c r="NC495" s="368"/>
      <c r="ND495" s="368"/>
      <c r="NE495" s="368"/>
      <c r="NF495" s="368"/>
      <c r="NG495" s="368"/>
      <c r="NH495" s="368"/>
      <c r="NI495" s="368"/>
      <c r="NJ495" s="368"/>
      <c r="NK495" s="368"/>
      <c r="NL495" s="368"/>
      <c r="NM495" s="368"/>
      <c r="NN495" s="368"/>
      <c r="NO495" s="368"/>
      <c r="NP495" s="368"/>
      <c r="NQ495" s="368"/>
      <c r="NR495" s="368"/>
      <c r="NS495" s="368"/>
      <c r="NT495" s="368"/>
      <c r="NU495" s="368"/>
      <c r="NV495" s="368"/>
      <c r="NW495" s="368"/>
      <c r="NX495" s="368"/>
      <c r="NY495" s="368"/>
      <c r="NZ495" s="368"/>
      <c r="OA495" s="368"/>
      <c r="OB495" s="368"/>
      <c r="OC495" s="368"/>
      <c r="OD495" s="368"/>
      <c r="OE495" s="368"/>
      <c r="OF495" s="368"/>
      <c r="OG495" s="368"/>
      <c r="OH495" s="368"/>
      <c r="OI495" s="368"/>
      <c r="OJ495" s="368"/>
      <c r="OK495" s="368"/>
      <c r="OL495" s="368"/>
      <c r="OM495" s="368"/>
      <c r="ON495" s="368"/>
      <c r="OO495" s="368"/>
      <c r="OP495" s="368"/>
      <c r="OQ495" s="368"/>
      <c r="OR495" s="368"/>
      <c r="OS495" s="368"/>
      <c r="OT495" s="368"/>
      <c r="OU495" s="368"/>
      <c r="OV495" s="368"/>
      <c r="OW495" s="368"/>
      <c r="OX495" s="368"/>
      <c r="OY495" s="368"/>
      <c r="OZ495" s="368"/>
      <c r="PA495" s="368"/>
      <c r="PB495" s="368"/>
      <c r="PC495" s="368"/>
      <c r="PD495" s="368"/>
      <c r="PE495" s="368"/>
      <c r="PF495" s="368"/>
      <c r="PG495" s="368"/>
      <c r="PH495" s="368"/>
      <c r="PI495" s="368"/>
      <c r="PJ495" s="368"/>
      <c r="PK495" s="368"/>
      <c r="PL495" s="368"/>
      <c r="PM495" s="368"/>
      <c r="PN495" s="368"/>
      <c r="PO495" s="368"/>
      <c r="PP495" s="368"/>
      <c r="PQ495" s="368"/>
      <c r="PR495" s="368"/>
      <c r="PS495" s="368"/>
      <c r="PT495" s="368"/>
      <c r="PU495" s="368"/>
      <c r="PV495" s="368"/>
      <c r="PW495" s="368"/>
      <c r="PX495" s="368"/>
      <c r="PY495" s="368"/>
      <c r="PZ495" s="368"/>
      <c r="QA495" s="368"/>
      <c r="QB495" s="368"/>
      <c r="QC495" s="368"/>
      <c r="QD495" s="368"/>
      <c r="QE495" s="368"/>
      <c r="QF495" s="368"/>
      <c r="QG495" s="368"/>
      <c r="QH495" s="368"/>
      <c r="QI495" s="368"/>
      <c r="QJ495" s="368"/>
      <c r="QK495" s="368"/>
      <c r="QL495" s="368"/>
      <c r="QM495" s="368"/>
      <c r="QN495" s="368"/>
      <c r="QO495" s="368"/>
      <c r="QP495" s="368"/>
      <c r="QQ495" s="368"/>
      <c r="QR495" s="368"/>
      <c r="QS495" s="368"/>
      <c r="QT495" s="368"/>
      <c r="QU495" s="368"/>
      <c r="QV495" s="368"/>
      <c r="QW495" s="368"/>
      <c r="QX495" s="368"/>
      <c r="QY495" s="368"/>
      <c r="QZ495" s="368"/>
      <c r="RA495" s="368"/>
      <c r="RB495" s="368"/>
      <c r="RC495" s="368"/>
      <c r="RD495" s="368"/>
      <c r="RE495" s="368"/>
      <c r="RF495" s="368"/>
      <c r="RG495" s="368"/>
      <c r="RH495" s="368"/>
      <c r="RI495" s="368"/>
      <c r="RJ495" s="368"/>
      <c r="RK495" s="368"/>
      <c r="RL495" s="368"/>
      <c r="RM495" s="368"/>
      <c r="RN495" s="368"/>
      <c r="RO495" s="368"/>
      <c r="RP495" s="368"/>
      <c r="RQ495" s="368"/>
      <c r="RR495" s="368"/>
      <c r="RS495" s="368"/>
      <c r="RT495" s="368"/>
      <c r="RU495" s="368"/>
      <c r="RV495" s="368"/>
      <c r="RW495" s="368"/>
      <c r="RX495" s="368"/>
      <c r="RY495" s="368"/>
      <c r="RZ495" s="368"/>
      <c r="SA495" s="368"/>
      <c r="SB495" s="368"/>
      <c r="SC495" s="368"/>
      <c r="SD495" s="368"/>
      <c r="SE495" s="368"/>
      <c r="SF495" s="368"/>
      <c r="SG495" s="368"/>
    </row>
    <row r="496" spans="1:501">
      <c r="A496" s="368"/>
      <c r="B496" s="368"/>
      <c r="C496" s="368"/>
      <c r="D496" s="368"/>
      <c r="E496" s="368"/>
      <c r="F496" s="368"/>
      <c r="G496" s="368"/>
      <c r="H496" s="368"/>
      <c r="I496" s="368"/>
      <c r="J496" s="368"/>
      <c r="K496" s="368"/>
      <c r="L496" s="368"/>
      <c r="M496" s="368"/>
      <c r="N496" s="368"/>
      <c r="O496" s="385"/>
      <c r="P496" s="368"/>
      <c r="Q496" s="368"/>
      <c r="R496" s="368"/>
      <c r="S496" s="368"/>
      <c r="T496" s="368"/>
      <c r="U496" s="368"/>
      <c r="V496" s="368"/>
      <c r="W496" s="368"/>
      <c r="X496" s="368"/>
      <c r="Y496" s="368"/>
      <c r="Z496" s="368"/>
      <c r="AA496" s="368"/>
      <c r="AB496" s="368"/>
      <c r="AC496" s="368"/>
      <c r="AD496" s="368"/>
      <c r="AE496" s="368"/>
      <c r="AF496" s="368"/>
      <c r="AG496" s="368"/>
      <c r="AH496" s="98" t="s">
        <v>397</v>
      </c>
      <c r="AI496" s="98" t="s">
        <v>397</v>
      </c>
      <c r="AJ496" s="98" t="s">
        <v>397</v>
      </c>
      <c r="AK496" s="98" t="s">
        <v>397</v>
      </c>
      <c r="AL496" s="98" t="s">
        <v>397</v>
      </c>
      <c r="AM496" s="98" t="s">
        <v>397</v>
      </c>
      <c r="AN496" s="98" t="s">
        <v>397</v>
      </c>
      <c r="AO496" s="98" t="s">
        <v>397</v>
      </c>
      <c r="AP496" s="98" t="s">
        <v>397</v>
      </c>
      <c r="AQ496" s="98" t="s">
        <v>397</v>
      </c>
      <c r="AR496" s="98" t="s">
        <v>397</v>
      </c>
      <c r="AS496" s="98" t="s">
        <v>397</v>
      </c>
      <c r="AT496" s="98" t="s">
        <v>397</v>
      </c>
      <c r="AU496" s="98" t="s">
        <v>397</v>
      </c>
      <c r="AV496" s="98" t="s">
        <v>397</v>
      </c>
      <c r="AW496" s="98" t="s">
        <v>397</v>
      </c>
      <c r="AX496" s="98" t="s">
        <v>397</v>
      </c>
      <c r="AY496" s="98" t="s">
        <v>397</v>
      </c>
      <c r="AZ496" s="98" t="s">
        <v>397</v>
      </c>
      <c r="BA496" s="98" t="s">
        <v>397</v>
      </c>
      <c r="BB496" s="98" t="s">
        <v>397</v>
      </c>
      <c r="BC496" s="98" t="s">
        <v>397</v>
      </c>
      <c r="BD496" s="98" t="s">
        <v>397</v>
      </c>
      <c r="BE496" s="98" t="s">
        <v>397</v>
      </c>
      <c r="BF496" s="98" t="s">
        <v>397</v>
      </c>
      <c r="BG496" s="98" t="s">
        <v>397</v>
      </c>
      <c r="BH496" s="98" t="s">
        <v>397</v>
      </c>
      <c r="BI496" s="98" t="s">
        <v>397</v>
      </c>
      <c r="BJ496" s="98" t="s">
        <v>397</v>
      </c>
      <c r="BK496" s="98" t="s">
        <v>397</v>
      </c>
      <c r="BL496" s="98" t="s">
        <v>397</v>
      </c>
      <c r="BM496" s="98" t="s">
        <v>397</v>
      </c>
      <c r="BN496" s="98" t="s">
        <v>397</v>
      </c>
      <c r="BO496" s="98" t="s">
        <v>397</v>
      </c>
      <c r="BP496" s="98" t="s">
        <v>397</v>
      </c>
      <c r="BQ496" s="98" t="s">
        <v>397</v>
      </c>
      <c r="BR496" s="98" t="s">
        <v>397</v>
      </c>
      <c r="BS496" s="98" t="s">
        <v>397</v>
      </c>
      <c r="BT496" s="98" t="s">
        <v>397</v>
      </c>
      <c r="BU496" s="98" t="s">
        <v>397</v>
      </c>
      <c r="BV496" s="98" t="s">
        <v>397</v>
      </c>
      <c r="BW496" s="98" t="s">
        <v>397</v>
      </c>
      <c r="BX496" s="98" t="s">
        <v>397</v>
      </c>
      <c r="BY496" s="98" t="s">
        <v>397</v>
      </c>
      <c r="BZ496" s="98" t="s">
        <v>397</v>
      </c>
      <c r="CA496" s="98"/>
      <c r="CB496" s="98"/>
      <c r="CC496" s="98"/>
      <c r="CD496" s="98"/>
      <c r="CE496" s="98"/>
      <c r="CF496" s="98"/>
      <c r="CG496" s="98"/>
      <c r="CH496" s="98"/>
      <c r="CI496" s="98"/>
      <c r="CJ496" s="98"/>
      <c r="CK496" s="98"/>
      <c r="CL496" s="98"/>
      <c r="CM496" s="98"/>
      <c r="CN496" s="98"/>
      <c r="CO496" s="98"/>
      <c r="CP496" s="98"/>
      <c r="CQ496" s="98"/>
      <c r="CR496" s="98"/>
      <c r="CS496" s="98"/>
      <c r="CT496" s="98"/>
      <c r="CU496" s="98"/>
      <c r="CV496" s="98"/>
      <c r="CW496" s="98"/>
      <c r="CX496" s="98"/>
      <c r="CY496" s="98"/>
      <c r="CZ496" s="98"/>
      <c r="DA496" s="98"/>
      <c r="DB496" s="98"/>
      <c r="DV496" s="368"/>
      <c r="DW496" s="368"/>
      <c r="DX496" s="368"/>
      <c r="DY496" s="368"/>
      <c r="DZ496" s="368"/>
      <c r="EA496" s="368"/>
      <c r="EB496" s="368"/>
      <c r="EC496" s="368"/>
      <c r="ED496" s="368"/>
      <c r="EE496" s="368"/>
      <c r="EF496" s="368"/>
      <c r="EG496" s="368"/>
      <c r="EH496" s="368"/>
      <c r="EI496" s="368"/>
      <c r="EJ496" s="368"/>
      <c r="EK496" s="368"/>
      <c r="EL496" s="368"/>
      <c r="EM496" s="368"/>
      <c r="EN496" s="368"/>
      <c r="EO496" s="368"/>
      <c r="EP496" s="368"/>
      <c r="EQ496" s="368"/>
      <c r="ER496" s="368"/>
      <c r="ES496" s="368"/>
      <c r="ET496" s="368"/>
      <c r="EU496" s="368"/>
      <c r="EV496" s="368"/>
      <c r="EW496" s="368"/>
      <c r="EX496" s="368"/>
      <c r="EY496" s="368"/>
      <c r="EZ496" s="368"/>
      <c r="FA496" s="368"/>
      <c r="FB496" s="368"/>
      <c r="FC496" s="368"/>
      <c r="FD496" s="368"/>
      <c r="FE496" s="368"/>
      <c r="FF496" s="368"/>
      <c r="FG496" s="368"/>
      <c r="FH496" s="368"/>
      <c r="FI496" s="368"/>
      <c r="FJ496" s="368"/>
      <c r="FK496" s="368"/>
      <c r="FL496" s="368"/>
      <c r="FM496" s="368"/>
      <c r="FN496" s="368"/>
      <c r="FO496" s="368"/>
      <c r="FP496" s="368"/>
      <c r="FQ496" s="368"/>
      <c r="FR496" s="368"/>
      <c r="FS496" s="368"/>
      <c r="FT496" s="368"/>
      <c r="FU496" s="368"/>
      <c r="FV496" s="368"/>
      <c r="FW496" s="368"/>
      <c r="FX496" s="368"/>
      <c r="FY496" s="368"/>
      <c r="FZ496" s="368"/>
      <c r="GA496" s="368"/>
      <c r="GB496" s="368"/>
      <c r="GC496" s="368"/>
      <c r="GD496" s="368"/>
      <c r="GE496" s="368"/>
      <c r="GF496" s="368"/>
      <c r="GG496" s="368"/>
      <c r="GH496" s="368"/>
      <c r="GI496" s="368"/>
      <c r="GJ496" s="368"/>
      <c r="GK496" s="368"/>
      <c r="GL496" s="368"/>
      <c r="GM496" s="368"/>
      <c r="GN496" s="368"/>
      <c r="GO496" s="368"/>
      <c r="GP496" s="368"/>
      <c r="GQ496" s="368"/>
      <c r="GR496" s="368"/>
      <c r="GS496" s="368"/>
      <c r="GT496" s="368"/>
      <c r="GU496" s="368"/>
      <c r="GV496" s="368"/>
      <c r="GW496" s="368"/>
      <c r="GX496" s="368"/>
      <c r="GY496" s="368"/>
      <c r="GZ496" s="368"/>
      <c r="HA496" s="368"/>
      <c r="HB496" s="368"/>
      <c r="HC496" s="368"/>
      <c r="HD496" s="368"/>
      <c r="HE496" s="368"/>
      <c r="HF496" s="368"/>
      <c r="HG496" s="368"/>
      <c r="HH496" s="368"/>
      <c r="HI496" s="368"/>
      <c r="HJ496" s="368"/>
      <c r="HK496" s="368"/>
      <c r="HL496" s="368"/>
      <c r="HM496" s="368"/>
      <c r="HN496" s="368"/>
      <c r="HO496" s="368"/>
      <c r="HP496" s="368"/>
      <c r="HQ496" s="368"/>
      <c r="HR496" s="368"/>
      <c r="HS496" s="368"/>
      <c r="HT496" s="368"/>
      <c r="HU496" s="368"/>
      <c r="HV496" s="368"/>
      <c r="HW496" s="368"/>
      <c r="HX496" s="368"/>
      <c r="HY496" s="368"/>
      <c r="HZ496" s="368"/>
      <c r="IA496" s="368"/>
      <c r="IB496" s="368"/>
      <c r="IC496" s="368"/>
      <c r="ID496" s="368"/>
      <c r="IE496" s="368"/>
      <c r="IF496" s="368"/>
      <c r="IG496" s="368"/>
      <c r="IH496" s="368"/>
      <c r="II496" s="368"/>
      <c r="IJ496" s="368"/>
      <c r="IK496" s="368"/>
      <c r="IL496" s="368"/>
      <c r="IM496" s="368"/>
      <c r="IN496" s="368"/>
      <c r="IO496" s="368"/>
      <c r="IP496" s="368"/>
      <c r="IQ496" s="368"/>
      <c r="IR496" s="368"/>
      <c r="IS496" s="368"/>
      <c r="IT496" s="368"/>
      <c r="IU496" s="368"/>
      <c r="IV496" s="368"/>
      <c r="IW496" s="368"/>
      <c r="IX496" s="368"/>
      <c r="IY496" s="368"/>
      <c r="IZ496" s="368"/>
      <c r="JA496" s="368"/>
      <c r="JB496" s="368"/>
      <c r="JC496" s="368"/>
      <c r="JD496" s="368"/>
      <c r="JE496" s="368"/>
      <c r="JF496" s="368"/>
      <c r="JG496" s="368"/>
      <c r="JH496" s="368"/>
      <c r="JI496" s="368"/>
      <c r="JJ496" s="368"/>
      <c r="JK496" s="368"/>
      <c r="JL496" s="368"/>
      <c r="JM496" s="368"/>
      <c r="JN496" s="368"/>
      <c r="JO496" s="368"/>
      <c r="JP496" s="368"/>
      <c r="JQ496" s="368"/>
      <c r="JR496" s="368"/>
      <c r="JS496" s="368"/>
      <c r="JT496" s="368"/>
      <c r="JU496" s="368"/>
      <c r="JV496" s="368"/>
      <c r="JW496" s="368"/>
      <c r="JX496" s="368"/>
      <c r="JY496" s="368"/>
      <c r="JZ496" s="368"/>
      <c r="KA496" s="368"/>
      <c r="KB496" s="368"/>
      <c r="KC496" s="368"/>
      <c r="KD496" s="368"/>
      <c r="KE496" s="368"/>
      <c r="KF496" s="368"/>
      <c r="KG496" s="368"/>
      <c r="KH496" s="368"/>
      <c r="KI496" s="368"/>
      <c r="KJ496" s="368"/>
      <c r="KK496" s="368"/>
      <c r="KL496" s="368"/>
      <c r="KM496" s="368"/>
      <c r="KN496" s="368"/>
      <c r="KO496" s="368"/>
      <c r="KP496" s="368"/>
      <c r="KQ496" s="368"/>
      <c r="KR496" s="368"/>
      <c r="KS496" s="368"/>
      <c r="KT496" s="368"/>
      <c r="KU496" s="368"/>
      <c r="KV496" s="368"/>
      <c r="KW496" s="368"/>
      <c r="KX496" s="368"/>
      <c r="LH496" s="368"/>
      <c r="LI496" s="368"/>
      <c r="LJ496" s="368"/>
      <c r="LK496" s="368"/>
      <c r="LL496" s="368"/>
      <c r="LM496" s="368"/>
      <c r="LN496" s="368"/>
      <c r="LO496" s="368"/>
      <c r="LP496" s="368"/>
      <c r="LQ496" s="368"/>
      <c r="LR496" s="368"/>
      <c r="LS496" s="368"/>
      <c r="LT496" s="368"/>
      <c r="LU496" s="368"/>
      <c r="LV496" s="368"/>
      <c r="LW496" s="368"/>
      <c r="LX496" s="368"/>
      <c r="LY496" s="368"/>
      <c r="LZ496" s="368"/>
      <c r="MA496" s="368"/>
      <c r="MB496" s="368"/>
      <c r="MC496" s="368"/>
      <c r="MD496" s="368"/>
      <c r="ME496" s="368"/>
      <c r="MF496" s="368"/>
      <c r="MG496" s="368"/>
      <c r="MH496" s="368"/>
      <c r="MI496" s="368"/>
      <c r="MJ496" s="368"/>
      <c r="MK496" s="368"/>
      <c r="ML496" s="368"/>
      <c r="MM496" s="368"/>
      <c r="MN496" s="368"/>
      <c r="MO496" s="368"/>
      <c r="MP496" s="368"/>
      <c r="MQ496" s="368"/>
      <c r="MR496" s="368"/>
      <c r="MS496" s="368"/>
      <c r="MT496" s="368"/>
      <c r="MU496" s="368"/>
      <c r="MV496" s="368"/>
      <c r="MW496" s="368"/>
      <c r="MX496" s="368"/>
      <c r="MY496" s="368"/>
      <c r="MZ496" s="368"/>
      <c r="NA496" s="368"/>
      <c r="NB496" s="368"/>
      <c r="NC496" s="368"/>
      <c r="ND496" s="368"/>
      <c r="NE496" s="368"/>
      <c r="NF496" s="368"/>
      <c r="NG496" s="368"/>
      <c r="NH496" s="368"/>
      <c r="NI496" s="368"/>
      <c r="NJ496" s="368"/>
      <c r="NK496" s="368"/>
      <c r="NL496" s="368"/>
      <c r="NM496" s="368"/>
      <c r="NN496" s="368"/>
      <c r="NO496" s="368"/>
      <c r="NP496" s="368"/>
      <c r="NQ496" s="368"/>
      <c r="NR496" s="368"/>
      <c r="NS496" s="368"/>
      <c r="NT496" s="368"/>
      <c r="NU496" s="368"/>
      <c r="NV496" s="368"/>
      <c r="NW496" s="368"/>
      <c r="NX496" s="368"/>
      <c r="NY496" s="368"/>
      <c r="NZ496" s="368"/>
      <c r="OA496" s="368"/>
      <c r="OB496" s="368"/>
      <c r="OC496" s="368"/>
      <c r="OD496" s="368"/>
      <c r="OE496" s="368"/>
      <c r="OF496" s="368"/>
      <c r="OG496" s="368"/>
      <c r="OH496" s="368"/>
      <c r="OI496" s="368"/>
      <c r="OJ496" s="368"/>
      <c r="OK496" s="368"/>
      <c r="OL496" s="368"/>
      <c r="OM496" s="368"/>
      <c r="ON496" s="368"/>
      <c r="OO496" s="368"/>
      <c r="OP496" s="368"/>
      <c r="OQ496" s="368"/>
      <c r="OR496" s="368"/>
      <c r="OS496" s="368"/>
      <c r="OT496" s="368"/>
      <c r="OU496" s="368"/>
      <c r="OV496" s="368"/>
      <c r="OW496" s="368"/>
      <c r="OX496" s="368"/>
      <c r="OY496" s="368"/>
      <c r="OZ496" s="368"/>
      <c r="PA496" s="368"/>
      <c r="PB496" s="368"/>
      <c r="PC496" s="368"/>
      <c r="PD496" s="368"/>
      <c r="PE496" s="368"/>
      <c r="PF496" s="368"/>
      <c r="PG496" s="368"/>
      <c r="PH496" s="368"/>
      <c r="PI496" s="368"/>
      <c r="PJ496" s="368"/>
      <c r="PK496" s="368"/>
      <c r="PL496" s="368"/>
      <c r="PM496" s="368"/>
      <c r="PN496" s="368"/>
      <c r="PO496" s="368"/>
      <c r="PP496" s="368"/>
      <c r="PQ496" s="368"/>
      <c r="PR496" s="368"/>
      <c r="PS496" s="368"/>
      <c r="PT496" s="368"/>
      <c r="PU496" s="368"/>
      <c r="PV496" s="368"/>
      <c r="PW496" s="368"/>
      <c r="PX496" s="368"/>
      <c r="PY496" s="368"/>
      <c r="PZ496" s="368"/>
      <c r="QA496" s="368"/>
      <c r="QB496" s="368"/>
      <c r="QC496" s="368"/>
      <c r="QD496" s="368"/>
      <c r="QE496" s="368"/>
      <c r="QF496" s="368"/>
      <c r="QG496" s="368"/>
      <c r="QH496" s="368"/>
      <c r="QI496" s="368"/>
      <c r="QJ496" s="368"/>
      <c r="QK496" s="368"/>
      <c r="QL496" s="368"/>
      <c r="QM496" s="368"/>
      <c r="QN496" s="368"/>
      <c r="QO496" s="368"/>
      <c r="QP496" s="368"/>
      <c r="QQ496" s="368"/>
      <c r="QR496" s="368"/>
      <c r="QS496" s="368"/>
      <c r="QT496" s="368"/>
      <c r="QU496" s="368"/>
      <c r="QV496" s="368"/>
      <c r="QW496" s="368"/>
      <c r="QX496" s="368"/>
      <c r="QY496" s="368"/>
      <c r="QZ496" s="368"/>
      <c r="RA496" s="368"/>
      <c r="RB496" s="368"/>
      <c r="RC496" s="368"/>
      <c r="RD496" s="368"/>
      <c r="RE496" s="368"/>
      <c r="RF496" s="368"/>
      <c r="RG496" s="368"/>
      <c r="RH496" s="368"/>
      <c r="RI496" s="368"/>
      <c r="RJ496" s="368"/>
      <c r="RK496" s="368"/>
      <c r="RL496" s="368"/>
      <c r="RM496" s="368"/>
      <c r="RN496" s="368"/>
      <c r="RO496" s="368"/>
      <c r="RP496" s="368"/>
      <c r="RQ496" s="368"/>
      <c r="RR496" s="368"/>
      <c r="RS496" s="368"/>
      <c r="RT496" s="368"/>
      <c r="RU496" s="368"/>
      <c r="RV496" s="368"/>
      <c r="RW496" s="368"/>
      <c r="RX496" s="368"/>
      <c r="RY496" s="368"/>
      <c r="RZ496" s="368"/>
      <c r="SA496" s="368"/>
      <c r="SB496" s="368"/>
      <c r="SC496" s="368"/>
      <c r="SD496" s="368"/>
      <c r="SE496" s="368"/>
      <c r="SF496" s="368"/>
      <c r="SG496" s="368"/>
    </row>
    <row r="497" spans="1:501">
      <c r="A497" s="368"/>
      <c r="B497" s="368"/>
      <c r="C497" s="368"/>
      <c r="D497" s="368"/>
      <c r="E497" s="368"/>
      <c r="F497" s="368"/>
      <c r="G497" s="368"/>
      <c r="H497" s="368"/>
      <c r="I497" s="368"/>
      <c r="J497" s="368"/>
      <c r="K497" s="368"/>
      <c r="L497" s="368"/>
      <c r="M497" s="368"/>
      <c r="N497" s="368"/>
      <c r="O497" s="385"/>
      <c r="P497" s="368"/>
      <c r="Q497" s="368"/>
      <c r="R497" s="368"/>
      <c r="S497" s="368"/>
      <c r="T497" s="368"/>
      <c r="U497" s="368"/>
      <c r="V497" s="368"/>
      <c r="W497" s="368"/>
      <c r="X497" s="368"/>
      <c r="Y497" s="368"/>
      <c r="Z497" s="368"/>
      <c r="AA497" s="368"/>
      <c r="AB497" s="368"/>
      <c r="AC497" s="368"/>
      <c r="AD497" s="368"/>
      <c r="AE497" s="368"/>
      <c r="AF497" s="368"/>
      <c r="AG497" s="368"/>
      <c r="AH497" s="98" t="s">
        <v>397</v>
      </c>
      <c r="AI497" s="98" t="s">
        <v>397</v>
      </c>
      <c r="AJ497" s="98" t="s">
        <v>397</v>
      </c>
      <c r="AK497" s="98" t="s">
        <v>397</v>
      </c>
      <c r="AL497" s="98" t="s">
        <v>397</v>
      </c>
      <c r="AM497" s="98" t="s">
        <v>397</v>
      </c>
      <c r="AN497" s="98" t="s">
        <v>397</v>
      </c>
      <c r="AO497" s="98" t="s">
        <v>397</v>
      </c>
      <c r="AP497" s="98" t="s">
        <v>397</v>
      </c>
      <c r="AQ497" s="98" t="s">
        <v>397</v>
      </c>
      <c r="AR497" s="98" t="s">
        <v>397</v>
      </c>
      <c r="AS497" s="98" t="s">
        <v>397</v>
      </c>
      <c r="AT497" s="98" t="s">
        <v>397</v>
      </c>
      <c r="AU497" s="98" t="s">
        <v>397</v>
      </c>
      <c r="AV497" s="98" t="s">
        <v>397</v>
      </c>
      <c r="AW497" s="98" t="s">
        <v>397</v>
      </c>
      <c r="AX497" s="98" t="s">
        <v>397</v>
      </c>
      <c r="AY497" s="98" t="s">
        <v>397</v>
      </c>
      <c r="AZ497" s="98" t="s">
        <v>397</v>
      </c>
      <c r="BA497" s="98" t="s">
        <v>397</v>
      </c>
      <c r="BB497" s="98" t="s">
        <v>397</v>
      </c>
      <c r="BC497" s="98" t="s">
        <v>397</v>
      </c>
      <c r="BD497" s="98" t="s">
        <v>397</v>
      </c>
      <c r="BE497" s="98" t="s">
        <v>397</v>
      </c>
      <c r="BF497" s="98" t="s">
        <v>397</v>
      </c>
      <c r="BG497" s="98" t="s">
        <v>397</v>
      </c>
      <c r="BH497" s="98" t="s">
        <v>397</v>
      </c>
      <c r="BI497" s="98" t="s">
        <v>397</v>
      </c>
      <c r="BJ497" s="98" t="s">
        <v>397</v>
      </c>
      <c r="BK497" s="98" t="s">
        <v>397</v>
      </c>
      <c r="BL497" s="98" t="s">
        <v>397</v>
      </c>
      <c r="BM497" s="98" t="s">
        <v>397</v>
      </c>
      <c r="BN497" s="98" t="s">
        <v>397</v>
      </c>
      <c r="BO497" s="98" t="s">
        <v>397</v>
      </c>
      <c r="BP497" s="98" t="s">
        <v>397</v>
      </c>
      <c r="BQ497" s="98" t="s">
        <v>397</v>
      </c>
      <c r="BR497" s="98" t="s">
        <v>397</v>
      </c>
      <c r="BS497" s="98" t="s">
        <v>397</v>
      </c>
      <c r="BT497" s="98" t="s">
        <v>397</v>
      </c>
      <c r="BU497" s="98" t="s">
        <v>397</v>
      </c>
      <c r="BV497" s="98" t="s">
        <v>397</v>
      </c>
      <c r="BW497" s="98" t="s">
        <v>397</v>
      </c>
      <c r="BX497" s="98" t="s">
        <v>397</v>
      </c>
      <c r="BY497" s="98" t="s">
        <v>397</v>
      </c>
      <c r="BZ497" s="98" t="s">
        <v>397</v>
      </c>
      <c r="CA497" s="98"/>
      <c r="CB497" s="98"/>
      <c r="CC497" s="98"/>
      <c r="CD497" s="98"/>
      <c r="CE497" s="98"/>
      <c r="CF497" s="98"/>
      <c r="CG497" s="98"/>
      <c r="CH497" s="98"/>
      <c r="CI497" s="98"/>
      <c r="CJ497" s="98"/>
      <c r="CK497" s="98"/>
      <c r="CL497" s="98"/>
      <c r="CM497" s="98"/>
      <c r="CN497" s="98"/>
      <c r="CO497" s="98"/>
      <c r="CP497" s="98"/>
      <c r="CQ497" s="98"/>
      <c r="CR497" s="98"/>
      <c r="CS497" s="98"/>
      <c r="CT497" s="98"/>
      <c r="CU497" s="98"/>
      <c r="CV497" s="98"/>
      <c r="CW497" s="98"/>
      <c r="CX497" s="98"/>
      <c r="CY497" s="98"/>
      <c r="CZ497" s="98"/>
      <c r="DA497" s="98"/>
      <c r="DB497" s="98"/>
      <c r="DV497" s="368"/>
      <c r="DW497" s="368"/>
      <c r="DX497" s="368"/>
      <c r="DY497" s="368"/>
      <c r="DZ497" s="368"/>
      <c r="EA497" s="368"/>
      <c r="EB497" s="368"/>
      <c r="EC497" s="368"/>
      <c r="ED497" s="368"/>
      <c r="EE497" s="368"/>
      <c r="EF497" s="368"/>
      <c r="EG497" s="368"/>
      <c r="EH497" s="368"/>
      <c r="EI497" s="368"/>
      <c r="EJ497" s="368"/>
      <c r="EK497" s="368"/>
      <c r="EL497" s="368"/>
      <c r="EM497" s="368"/>
      <c r="EN497" s="368"/>
      <c r="EO497" s="368"/>
      <c r="EP497" s="368"/>
      <c r="EQ497" s="368"/>
      <c r="ER497" s="368"/>
      <c r="ES497" s="368"/>
      <c r="ET497" s="368"/>
      <c r="EU497" s="368"/>
      <c r="EV497" s="368"/>
      <c r="EW497" s="368"/>
      <c r="EX497" s="368"/>
      <c r="EY497" s="368"/>
      <c r="EZ497" s="368"/>
      <c r="FA497" s="368"/>
      <c r="FB497" s="368"/>
      <c r="FC497" s="368"/>
      <c r="FD497" s="368"/>
      <c r="FE497" s="368"/>
      <c r="FF497" s="368"/>
      <c r="FG497" s="368"/>
      <c r="FH497" s="368"/>
      <c r="FI497" s="368"/>
      <c r="FJ497" s="368"/>
      <c r="FK497" s="368"/>
      <c r="FL497" s="368"/>
      <c r="FM497" s="368"/>
      <c r="FN497" s="368"/>
      <c r="FO497" s="368"/>
      <c r="FP497" s="368"/>
      <c r="FQ497" s="368"/>
      <c r="FR497" s="368"/>
      <c r="FS497" s="368"/>
      <c r="FT497" s="368"/>
      <c r="FU497" s="368"/>
      <c r="FV497" s="368"/>
      <c r="FW497" s="368"/>
      <c r="FX497" s="368"/>
      <c r="FY497" s="368"/>
      <c r="FZ497" s="368"/>
      <c r="GA497" s="368"/>
      <c r="GB497" s="368"/>
      <c r="GC497" s="368"/>
      <c r="GD497" s="368"/>
      <c r="GE497" s="368"/>
      <c r="GF497" s="368"/>
      <c r="GG497" s="368"/>
      <c r="GH497" s="368"/>
      <c r="GI497" s="368"/>
      <c r="GJ497" s="368"/>
      <c r="GK497" s="368"/>
      <c r="GL497" s="368"/>
      <c r="GM497" s="368"/>
      <c r="GN497" s="368"/>
      <c r="GO497" s="368"/>
      <c r="GP497" s="368"/>
      <c r="GQ497" s="368"/>
      <c r="GR497" s="368"/>
      <c r="GS497" s="368"/>
      <c r="GT497" s="368"/>
      <c r="GU497" s="368"/>
      <c r="GV497" s="368"/>
      <c r="GW497" s="368"/>
      <c r="GX497" s="368"/>
      <c r="GY497" s="368"/>
      <c r="GZ497" s="368"/>
      <c r="HA497" s="368"/>
      <c r="HB497" s="368"/>
      <c r="HC497" s="368"/>
      <c r="HD497" s="368"/>
      <c r="HE497" s="368"/>
      <c r="HF497" s="368"/>
      <c r="HG497" s="368"/>
      <c r="HH497" s="368"/>
      <c r="HI497" s="368"/>
      <c r="HJ497" s="368"/>
      <c r="HK497" s="368"/>
      <c r="HL497" s="368"/>
      <c r="HM497" s="368"/>
      <c r="HN497" s="368"/>
      <c r="HO497" s="368"/>
      <c r="HP497" s="368"/>
      <c r="HQ497" s="368"/>
      <c r="HR497" s="368"/>
      <c r="HS497" s="368"/>
      <c r="HT497" s="368"/>
      <c r="HU497" s="368"/>
      <c r="HV497" s="368"/>
      <c r="HW497" s="368"/>
      <c r="HX497" s="368"/>
      <c r="HY497" s="368"/>
      <c r="HZ497" s="368"/>
      <c r="IA497" s="368"/>
      <c r="IB497" s="368"/>
      <c r="IC497" s="368"/>
      <c r="ID497" s="368"/>
      <c r="IE497" s="368"/>
      <c r="IF497" s="368"/>
      <c r="IG497" s="368"/>
      <c r="IH497" s="368"/>
      <c r="II497" s="368"/>
      <c r="IJ497" s="368"/>
      <c r="IK497" s="368"/>
      <c r="IL497" s="368"/>
      <c r="IM497" s="368"/>
      <c r="IN497" s="368"/>
      <c r="IO497" s="368"/>
      <c r="IP497" s="368"/>
      <c r="IQ497" s="368"/>
      <c r="IR497" s="368"/>
      <c r="IS497" s="368"/>
      <c r="IT497" s="368"/>
      <c r="IU497" s="368"/>
      <c r="IV497" s="368"/>
      <c r="IW497" s="368"/>
      <c r="IX497" s="368"/>
      <c r="IY497" s="368"/>
      <c r="IZ497" s="368"/>
      <c r="JA497" s="368"/>
      <c r="JB497" s="368"/>
      <c r="JC497" s="368"/>
      <c r="JD497" s="368"/>
      <c r="JE497" s="368"/>
      <c r="JF497" s="368"/>
      <c r="JG497" s="368"/>
      <c r="JH497" s="368"/>
      <c r="JI497" s="368"/>
      <c r="JJ497" s="368"/>
      <c r="JK497" s="368"/>
      <c r="JL497" s="368"/>
      <c r="JM497" s="368"/>
      <c r="JN497" s="368"/>
      <c r="JO497" s="368"/>
      <c r="JP497" s="368"/>
      <c r="JQ497" s="368"/>
      <c r="JR497" s="368"/>
      <c r="JS497" s="368"/>
      <c r="JT497" s="368"/>
      <c r="JU497" s="368"/>
      <c r="JV497" s="368"/>
      <c r="JW497" s="368"/>
      <c r="JX497" s="368"/>
      <c r="JY497" s="368"/>
      <c r="JZ497" s="368"/>
      <c r="KA497" s="368"/>
      <c r="KB497" s="368"/>
      <c r="KC497" s="368"/>
      <c r="KD497" s="368"/>
      <c r="KE497" s="368"/>
      <c r="KF497" s="368"/>
      <c r="KG497" s="368"/>
      <c r="KH497" s="368"/>
      <c r="KI497" s="368"/>
      <c r="KJ497" s="368"/>
      <c r="KK497" s="368"/>
      <c r="KL497" s="368"/>
      <c r="KM497" s="368"/>
      <c r="KN497" s="368"/>
      <c r="KO497" s="368"/>
      <c r="KP497" s="368"/>
      <c r="KQ497" s="368"/>
      <c r="KR497" s="368"/>
      <c r="KS497" s="368"/>
      <c r="KT497" s="368"/>
      <c r="KU497" s="368"/>
      <c r="KV497" s="368"/>
      <c r="KW497" s="368"/>
      <c r="KX497" s="368"/>
      <c r="LH497" s="368"/>
      <c r="LI497" s="368"/>
      <c r="LJ497" s="368"/>
      <c r="LK497" s="368"/>
      <c r="LL497" s="368"/>
      <c r="LM497" s="368"/>
      <c r="LN497" s="368"/>
      <c r="LO497" s="368"/>
      <c r="LP497" s="368"/>
      <c r="LQ497" s="368"/>
      <c r="LR497" s="368"/>
      <c r="LS497" s="368"/>
      <c r="LT497" s="368"/>
      <c r="LU497" s="368"/>
      <c r="LV497" s="368"/>
      <c r="LW497" s="368"/>
      <c r="LX497" s="368"/>
      <c r="LY497" s="368"/>
      <c r="LZ497" s="368"/>
      <c r="MA497" s="368"/>
      <c r="MB497" s="368"/>
      <c r="MC497" s="368"/>
      <c r="MD497" s="368"/>
      <c r="ME497" s="368"/>
      <c r="MF497" s="368"/>
      <c r="MG497" s="368"/>
      <c r="MH497" s="368"/>
      <c r="MI497" s="368"/>
      <c r="MJ497" s="368"/>
      <c r="MK497" s="368"/>
      <c r="ML497" s="368"/>
      <c r="MM497" s="368"/>
      <c r="MN497" s="368"/>
      <c r="MO497" s="368"/>
      <c r="MP497" s="368"/>
      <c r="MQ497" s="368"/>
      <c r="MR497" s="368"/>
      <c r="MS497" s="368"/>
      <c r="MT497" s="368"/>
      <c r="MU497" s="368"/>
      <c r="MV497" s="368"/>
      <c r="MW497" s="368"/>
      <c r="MX497" s="368"/>
      <c r="MY497" s="368"/>
      <c r="MZ497" s="368"/>
      <c r="NA497" s="368"/>
      <c r="NB497" s="368"/>
      <c r="NC497" s="368"/>
      <c r="ND497" s="368"/>
      <c r="NE497" s="368"/>
      <c r="NF497" s="368"/>
      <c r="NG497" s="368"/>
      <c r="NH497" s="368"/>
      <c r="NI497" s="368"/>
      <c r="NJ497" s="368"/>
      <c r="NK497" s="368"/>
      <c r="NL497" s="368"/>
      <c r="NM497" s="368"/>
      <c r="NN497" s="368"/>
      <c r="NO497" s="368"/>
      <c r="NP497" s="368"/>
      <c r="NQ497" s="368"/>
      <c r="NR497" s="368"/>
      <c r="NS497" s="368"/>
      <c r="NT497" s="368"/>
      <c r="NU497" s="368"/>
      <c r="NV497" s="368"/>
      <c r="NW497" s="368"/>
      <c r="NX497" s="368"/>
      <c r="NY497" s="368"/>
      <c r="NZ497" s="368"/>
      <c r="OA497" s="368"/>
      <c r="OB497" s="368"/>
      <c r="OC497" s="368"/>
      <c r="OD497" s="368"/>
      <c r="OE497" s="368"/>
      <c r="OF497" s="368"/>
      <c r="OG497" s="368"/>
      <c r="OH497" s="368"/>
      <c r="OI497" s="368"/>
      <c r="OJ497" s="368"/>
      <c r="OK497" s="368"/>
      <c r="OL497" s="368"/>
      <c r="OM497" s="368"/>
      <c r="ON497" s="368"/>
      <c r="OO497" s="368"/>
      <c r="OP497" s="368"/>
      <c r="OQ497" s="368"/>
      <c r="OR497" s="368"/>
      <c r="OS497" s="368"/>
      <c r="OT497" s="368"/>
      <c r="OU497" s="368"/>
      <c r="OV497" s="368"/>
      <c r="OW497" s="368"/>
      <c r="OX497" s="368"/>
      <c r="OY497" s="368"/>
      <c r="OZ497" s="368"/>
      <c r="PA497" s="368"/>
      <c r="PB497" s="368"/>
      <c r="PC497" s="368"/>
      <c r="PD497" s="368"/>
      <c r="PE497" s="368"/>
      <c r="PF497" s="368"/>
      <c r="PG497" s="368"/>
      <c r="PH497" s="368"/>
      <c r="PI497" s="368"/>
      <c r="PJ497" s="368"/>
      <c r="PK497" s="368"/>
      <c r="PL497" s="368"/>
      <c r="PM497" s="368"/>
      <c r="PN497" s="368"/>
      <c r="PO497" s="368"/>
      <c r="PP497" s="368"/>
      <c r="PQ497" s="368"/>
      <c r="PR497" s="368"/>
      <c r="PS497" s="368"/>
      <c r="PT497" s="368"/>
      <c r="PU497" s="368"/>
      <c r="PV497" s="368"/>
      <c r="PW497" s="368"/>
      <c r="PX497" s="368"/>
      <c r="PY497" s="368"/>
      <c r="PZ497" s="368"/>
      <c r="QA497" s="368"/>
      <c r="QB497" s="368"/>
      <c r="QC497" s="368"/>
      <c r="QD497" s="368"/>
      <c r="QE497" s="368"/>
      <c r="QF497" s="368"/>
      <c r="QG497" s="368"/>
      <c r="QH497" s="368"/>
      <c r="QI497" s="368"/>
      <c r="QJ497" s="368"/>
      <c r="QK497" s="368"/>
      <c r="QL497" s="368"/>
      <c r="QM497" s="368"/>
      <c r="QN497" s="368"/>
      <c r="QO497" s="368"/>
      <c r="QP497" s="368"/>
      <c r="QQ497" s="368"/>
      <c r="QR497" s="368"/>
      <c r="QS497" s="368"/>
      <c r="QT497" s="368"/>
      <c r="QU497" s="368"/>
      <c r="QV497" s="368"/>
      <c r="QW497" s="368"/>
      <c r="QX497" s="368"/>
      <c r="QY497" s="368"/>
      <c r="QZ497" s="368"/>
      <c r="RA497" s="368"/>
      <c r="RB497" s="368"/>
      <c r="RC497" s="368"/>
      <c r="RD497" s="368"/>
      <c r="RE497" s="368"/>
      <c r="RF497" s="368"/>
      <c r="RG497" s="368"/>
      <c r="RH497" s="368"/>
      <c r="RI497" s="368"/>
      <c r="RJ497" s="368"/>
      <c r="RK497" s="368"/>
      <c r="RL497" s="368"/>
      <c r="RM497" s="368"/>
      <c r="RN497" s="368"/>
      <c r="RO497" s="368"/>
      <c r="RP497" s="368"/>
      <c r="RQ497" s="368"/>
      <c r="RR497" s="368"/>
      <c r="RS497" s="368"/>
      <c r="RT497" s="368"/>
      <c r="RU497" s="368"/>
      <c r="RV497" s="368"/>
      <c r="RW497" s="368"/>
      <c r="RX497" s="368"/>
      <c r="RY497" s="368"/>
      <c r="RZ497" s="368"/>
      <c r="SA497" s="368"/>
      <c r="SB497" s="368"/>
      <c r="SC497" s="368"/>
      <c r="SD497" s="368"/>
      <c r="SE497" s="368"/>
      <c r="SF497" s="368"/>
      <c r="SG497" s="368"/>
    </row>
    <row r="498" spans="1:501">
      <c r="A498" s="368"/>
      <c r="B498" s="368"/>
      <c r="C498" s="368"/>
      <c r="D498" s="368"/>
      <c r="E498" s="368"/>
      <c r="F498" s="368"/>
      <c r="G498" s="368"/>
      <c r="H498" s="368"/>
      <c r="I498" s="368"/>
      <c r="J498" s="368"/>
      <c r="K498" s="368"/>
      <c r="L498" s="368"/>
      <c r="M498" s="368"/>
      <c r="N498" s="368"/>
      <c r="O498" s="385"/>
      <c r="P498" s="368"/>
      <c r="Q498" s="368"/>
      <c r="R498" s="368"/>
      <c r="S498" s="368"/>
      <c r="T498" s="368"/>
      <c r="U498" s="368"/>
      <c r="V498" s="368"/>
      <c r="W498" s="368"/>
      <c r="X498" s="368"/>
      <c r="Y498" s="368"/>
      <c r="Z498" s="368"/>
      <c r="AA498" s="368"/>
      <c r="AB498" s="368"/>
      <c r="AC498" s="368"/>
      <c r="AD498" s="368"/>
      <c r="AE498" s="368"/>
      <c r="AF498" s="368"/>
      <c r="AG498" s="368"/>
      <c r="AH498" s="98" t="s">
        <v>397</v>
      </c>
      <c r="AI498" s="98" t="s">
        <v>397</v>
      </c>
      <c r="AJ498" s="98" t="s">
        <v>397</v>
      </c>
      <c r="AK498" s="98" t="s">
        <v>397</v>
      </c>
      <c r="AL498" s="98" t="s">
        <v>397</v>
      </c>
      <c r="AM498" s="98" t="s">
        <v>397</v>
      </c>
      <c r="AN498" s="98" t="s">
        <v>397</v>
      </c>
      <c r="AO498" s="98" t="s">
        <v>397</v>
      </c>
      <c r="AP498" s="98" t="s">
        <v>397</v>
      </c>
      <c r="AQ498" s="98" t="s">
        <v>397</v>
      </c>
      <c r="AR498" s="98" t="s">
        <v>397</v>
      </c>
      <c r="AS498" s="98" t="s">
        <v>397</v>
      </c>
      <c r="AT498" s="98" t="s">
        <v>397</v>
      </c>
      <c r="AU498" s="98" t="s">
        <v>397</v>
      </c>
      <c r="AV498" s="98" t="s">
        <v>397</v>
      </c>
      <c r="AW498" s="98" t="s">
        <v>397</v>
      </c>
      <c r="AX498" s="98" t="s">
        <v>397</v>
      </c>
      <c r="AY498" s="98" t="s">
        <v>397</v>
      </c>
      <c r="AZ498" s="98" t="s">
        <v>397</v>
      </c>
      <c r="BA498" s="98" t="s">
        <v>397</v>
      </c>
      <c r="BB498" s="98" t="s">
        <v>397</v>
      </c>
      <c r="BC498" s="98" t="s">
        <v>397</v>
      </c>
      <c r="BD498" s="98" t="s">
        <v>397</v>
      </c>
      <c r="BE498" s="98" t="s">
        <v>397</v>
      </c>
      <c r="BF498" s="98" t="s">
        <v>397</v>
      </c>
      <c r="BG498" s="98" t="s">
        <v>397</v>
      </c>
      <c r="BH498" s="98" t="s">
        <v>397</v>
      </c>
      <c r="BI498" s="98" t="s">
        <v>397</v>
      </c>
      <c r="BJ498" s="98" t="s">
        <v>397</v>
      </c>
      <c r="BK498" s="98" t="s">
        <v>397</v>
      </c>
      <c r="BL498" s="98" t="s">
        <v>397</v>
      </c>
      <c r="BM498" s="98" t="s">
        <v>397</v>
      </c>
      <c r="BN498" s="98" t="s">
        <v>397</v>
      </c>
      <c r="BO498" s="98" t="s">
        <v>397</v>
      </c>
      <c r="BP498" s="98" t="s">
        <v>397</v>
      </c>
      <c r="BQ498" s="98" t="s">
        <v>397</v>
      </c>
      <c r="BR498" s="98" t="s">
        <v>397</v>
      </c>
      <c r="BS498" s="98" t="s">
        <v>397</v>
      </c>
      <c r="BT498" s="98" t="s">
        <v>397</v>
      </c>
      <c r="BU498" s="98" t="s">
        <v>397</v>
      </c>
      <c r="BV498" s="98" t="s">
        <v>397</v>
      </c>
      <c r="BW498" s="98" t="s">
        <v>397</v>
      </c>
      <c r="BX498" s="98" t="s">
        <v>397</v>
      </c>
      <c r="BY498" s="98" t="s">
        <v>397</v>
      </c>
      <c r="BZ498" s="98" t="s">
        <v>397</v>
      </c>
      <c r="CA498" s="98"/>
      <c r="CB498" s="98"/>
      <c r="CC498" s="98"/>
      <c r="CD498" s="98"/>
      <c r="CE498" s="98"/>
      <c r="CF498" s="98"/>
      <c r="CG498" s="98"/>
      <c r="CH498" s="98"/>
      <c r="CI498" s="98"/>
      <c r="CJ498" s="98"/>
      <c r="CK498" s="98"/>
      <c r="CL498" s="98"/>
      <c r="CM498" s="98"/>
      <c r="CN498" s="98"/>
      <c r="CO498" s="98"/>
      <c r="CP498" s="98"/>
      <c r="CQ498" s="98"/>
      <c r="CR498" s="98"/>
      <c r="CS498" s="98"/>
      <c r="CT498" s="98"/>
      <c r="CU498" s="98"/>
      <c r="CV498" s="98"/>
      <c r="CW498" s="98"/>
      <c r="CX498" s="98"/>
      <c r="CY498" s="98"/>
      <c r="CZ498" s="98"/>
      <c r="DA498" s="98"/>
      <c r="DB498" s="98"/>
      <c r="DV498" s="368"/>
      <c r="DW498" s="368"/>
      <c r="DX498" s="368"/>
      <c r="DY498" s="368"/>
      <c r="DZ498" s="368"/>
      <c r="EA498" s="368"/>
      <c r="EB498" s="368"/>
      <c r="EC498" s="368"/>
      <c r="ED498" s="368"/>
      <c r="EE498" s="368"/>
      <c r="EF498" s="368"/>
      <c r="EG498" s="368"/>
      <c r="EH498" s="368"/>
      <c r="EI498" s="368"/>
      <c r="EJ498" s="368"/>
      <c r="EK498" s="368"/>
      <c r="EL498" s="368"/>
      <c r="EM498" s="368"/>
      <c r="EN498" s="368"/>
      <c r="EO498" s="368"/>
      <c r="EP498" s="368"/>
      <c r="EQ498" s="368"/>
      <c r="ER498" s="368"/>
      <c r="ES498" s="368"/>
      <c r="ET498" s="368"/>
      <c r="EU498" s="368"/>
      <c r="EV498" s="368"/>
      <c r="EW498" s="368"/>
      <c r="EX498" s="368"/>
      <c r="EY498" s="368"/>
      <c r="EZ498" s="368"/>
      <c r="FA498" s="368"/>
      <c r="FB498" s="368"/>
      <c r="FC498" s="368"/>
      <c r="FD498" s="368"/>
      <c r="FE498" s="368"/>
      <c r="FF498" s="368"/>
      <c r="FG498" s="368"/>
      <c r="FH498" s="368"/>
      <c r="FI498" s="368"/>
      <c r="FJ498" s="368"/>
      <c r="FK498" s="368"/>
      <c r="FL498" s="368"/>
      <c r="FM498" s="368"/>
      <c r="FN498" s="368"/>
      <c r="FO498" s="368"/>
      <c r="FP498" s="368"/>
      <c r="FQ498" s="368"/>
      <c r="FR498" s="368"/>
      <c r="FS498" s="368"/>
      <c r="FT498" s="368"/>
      <c r="FU498" s="368"/>
      <c r="FV498" s="368"/>
      <c r="FW498" s="368"/>
      <c r="FX498" s="368"/>
      <c r="FY498" s="368"/>
      <c r="FZ498" s="368"/>
      <c r="GA498" s="368"/>
      <c r="GB498" s="368"/>
      <c r="GC498" s="368"/>
      <c r="GD498" s="368"/>
      <c r="GE498" s="368"/>
      <c r="GF498" s="368"/>
      <c r="GG498" s="368"/>
      <c r="GH498" s="368"/>
      <c r="GI498" s="368"/>
      <c r="GJ498" s="368"/>
      <c r="GK498" s="368"/>
      <c r="GL498" s="368"/>
      <c r="GM498" s="368"/>
      <c r="GN498" s="368"/>
      <c r="GO498" s="368"/>
      <c r="GP498" s="368"/>
      <c r="GQ498" s="368"/>
      <c r="GR498" s="368"/>
      <c r="GS498" s="368"/>
      <c r="GT498" s="368"/>
      <c r="GU498" s="368"/>
      <c r="GV498" s="368"/>
      <c r="GW498" s="368"/>
      <c r="GX498" s="368"/>
      <c r="GY498" s="368"/>
      <c r="GZ498" s="368"/>
      <c r="HA498" s="368"/>
      <c r="HB498" s="368"/>
      <c r="HC498" s="368"/>
      <c r="HD498" s="368"/>
      <c r="HE498" s="368"/>
      <c r="HF498" s="368"/>
      <c r="HG498" s="368"/>
      <c r="HH498" s="368"/>
      <c r="HI498" s="368"/>
      <c r="HJ498" s="368"/>
      <c r="HK498" s="368"/>
      <c r="HL498" s="368"/>
      <c r="HM498" s="368"/>
      <c r="HN498" s="368"/>
      <c r="HO498" s="368"/>
      <c r="HP498" s="368"/>
      <c r="HQ498" s="368"/>
      <c r="HR498" s="368"/>
      <c r="HS498" s="368"/>
      <c r="HT498" s="368"/>
      <c r="HU498" s="368"/>
      <c r="HV498" s="368"/>
      <c r="HW498" s="368"/>
      <c r="HX498" s="368"/>
      <c r="HY498" s="368"/>
      <c r="HZ498" s="368"/>
      <c r="IA498" s="368"/>
      <c r="IB498" s="368"/>
      <c r="IC498" s="368"/>
      <c r="ID498" s="368"/>
      <c r="IE498" s="368"/>
      <c r="IF498" s="368"/>
      <c r="IG498" s="368"/>
      <c r="IH498" s="368"/>
      <c r="II498" s="368"/>
      <c r="IJ498" s="368"/>
      <c r="IK498" s="368"/>
      <c r="IL498" s="368"/>
      <c r="IM498" s="368"/>
      <c r="IN498" s="368"/>
      <c r="IO498" s="368"/>
      <c r="IP498" s="368"/>
      <c r="IQ498" s="368"/>
      <c r="IR498" s="368"/>
      <c r="IS498" s="368"/>
      <c r="IT498" s="368"/>
      <c r="IU498" s="368"/>
      <c r="IV498" s="368"/>
      <c r="IW498" s="368"/>
      <c r="IX498" s="368"/>
      <c r="IY498" s="368"/>
      <c r="IZ498" s="368"/>
      <c r="JA498" s="368"/>
      <c r="JB498" s="368"/>
      <c r="JC498" s="368"/>
      <c r="JD498" s="368"/>
      <c r="JE498" s="368"/>
      <c r="JF498" s="368"/>
      <c r="JG498" s="368"/>
      <c r="JH498" s="368"/>
      <c r="JI498" s="368"/>
      <c r="JJ498" s="368"/>
      <c r="JK498" s="368"/>
      <c r="JL498" s="368"/>
      <c r="JM498" s="368"/>
      <c r="JN498" s="368"/>
      <c r="JO498" s="368"/>
      <c r="JP498" s="368"/>
      <c r="JQ498" s="368"/>
      <c r="JR498" s="368"/>
      <c r="JS498" s="368"/>
      <c r="JT498" s="368"/>
      <c r="JU498" s="368"/>
      <c r="JV498" s="368"/>
      <c r="JW498" s="368"/>
      <c r="JX498" s="368"/>
      <c r="JY498" s="368"/>
      <c r="JZ498" s="368"/>
      <c r="KA498" s="368"/>
      <c r="KB498" s="368"/>
      <c r="KC498" s="368"/>
      <c r="KD498" s="368"/>
      <c r="KE498" s="368"/>
      <c r="KF498" s="368"/>
      <c r="KG498" s="368"/>
      <c r="KH498" s="368"/>
      <c r="KI498" s="368"/>
      <c r="KJ498" s="368"/>
      <c r="KK498" s="368"/>
      <c r="KL498" s="368"/>
      <c r="KM498" s="368"/>
      <c r="KN498" s="368"/>
      <c r="KO498" s="368"/>
      <c r="KP498" s="368"/>
      <c r="KQ498" s="368"/>
      <c r="KR498" s="368"/>
      <c r="KS498" s="368"/>
      <c r="KT498" s="368"/>
      <c r="KU498" s="368"/>
      <c r="KV498" s="368"/>
      <c r="KW498" s="368"/>
      <c r="KX498" s="368"/>
      <c r="LH498" s="368"/>
      <c r="LI498" s="368"/>
      <c r="LJ498" s="368"/>
      <c r="LK498" s="368"/>
      <c r="LL498" s="368"/>
      <c r="LM498" s="368"/>
      <c r="LN498" s="368"/>
      <c r="LO498" s="368"/>
      <c r="LP498" s="368"/>
      <c r="LQ498" s="368"/>
      <c r="LR498" s="368"/>
      <c r="LS498" s="368"/>
      <c r="LT498" s="368"/>
      <c r="LU498" s="368"/>
      <c r="LV498" s="368"/>
      <c r="LW498" s="368"/>
      <c r="LX498" s="368"/>
      <c r="LY498" s="368"/>
      <c r="LZ498" s="368"/>
      <c r="MA498" s="368"/>
      <c r="MB498" s="368"/>
      <c r="MC498" s="368"/>
      <c r="MD498" s="368"/>
      <c r="ME498" s="368"/>
      <c r="MF498" s="368"/>
      <c r="MG498" s="368"/>
      <c r="MH498" s="368"/>
      <c r="MI498" s="368"/>
      <c r="MJ498" s="368"/>
      <c r="MK498" s="368"/>
      <c r="ML498" s="368"/>
      <c r="MM498" s="368"/>
      <c r="MN498" s="368"/>
      <c r="MO498" s="368"/>
      <c r="MP498" s="368"/>
      <c r="MQ498" s="368"/>
      <c r="MR498" s="368"/>
      <c r="MS498" s="368"/>
      <c r="MT498" s="368"/>
      <c r="MU498" s="368"/>
      <c r="MV498" s="368"/>
      <c r="MW498" s="368"/>
      <c r="MX498" s="368"/>
      <c r="MY498" s="368"/>
      <c r="MZ498" s="368"/>
      <c r="NA498" s="368"/>
      <c r="NB498" s="368"/>
      <c r="NC498" s="368"/>
      <c r="ND498" s="368"/>
      <c r="NE498" s="368"/>
      <c r="NF498" s="368"/>
      <c r="NG498" s="368"/>
      <c r="NH498" s="368"/>
      <c r="NI498" s="368"/>
      <c r="NJ498" s="368"/>
      <c r="NK498" s="368"/>
      <c r="NL498" s="368"/>
      <c r="NM498" s="368"/>
      <c r="NN498" s="368"/>
      <c r="NO498" s="368"/>
      <c r="NP498" s="368"/>
      <c r="NQ498" s="368"/>
      <c r="NR498" s="368"/>
      <c r="NS498" s="368"/>
      <c r="NT498" s="368"/>
      <c r="NU498" s="368"/>
      <c r="NV498" s="368"/>
      <c r="NW498" s="368"/>
      <c r="NX498" s="368"/>
      <c r="NY498" s="368"/>
      <c r="NZ498" s="368"/>
      <c r="OA498" s="368"/>
      <c r="OB498" s="368"/>
      <c r="OC498" s="368"/>
      <c r="OD498" s="368"/>
      <c r="OE498" s="368"/>
      <c r="OF498" s="368"/>
      <c r="OG498" s="368"/>
      <c r="OH498" s="368"/>
      <c r="OI498" s="368"/>
      <c r="OJ498" s="368"/>
      <c r="OK498" s="368"/>
      <c r="OL498" s="368"/>
      <c r="OM498" s="368"/>
      <c r="ON498" s="368"/>
      <c r="OO498" s="368"/>
      <c r="OP498" s="368"/>
      <c r="OQ498" s="368"/>
      <c r="OR498" s="368"/>
      <c r="OS498" s="368"/>
      <c r="OT498" s="368"/>
      <c r="OU498" s="368"/>
      <c r="OV498" s="368"/>
      <c r="OW498" s="368"/>
      <c r="OX498" s="368"/>
      <c r="OY498" s="368"/>
      <c r="OZ498" s="368"/>
      <c r="PA498" s="368"/>
      <c r="PB498" s="368"/>
      <c r="PC498" s="368"/>
      <c r="PD498" s="368"/>
      <c r="PE498" s="368"/>
      <c r="PF498" s="368"/>
      <c r="PG498" s="368"/>
      <c r="PH498" s="368"/>
      <c r="PI498" s="368"/>
      <c r="PJ498" s="368"/>
      <c r="PK498" s="368"/>
      <c r="PL498" s="368"/>
      <c r="PM498" s="368"/>
      <c r="PN498" s="368"/>
      <c r="PO498" s="368"/>
      <c r="PP498" s="368"/>
      <c r="PQ498" s="368"/>
      <c r="PR498" s="368"/>
      <c r="PS498" s="368"/>
      <c r="PT498" s="368"/>
      <c r="PU498" s="368"/>
      <c r="PV498" s="368"/>
      <c r="PW498" s="368"/>
      <c r="PX498" s="368"/>
      <c r="PY498" s="368"/>
      <c r="PZ498" s="368"/>
      <c r="QA498" s="368"/>
      <c r="QB498" s="368"/>
      <c r="QC498" s="368"/>
      <c r="QD498" s="368"/>
      <c r="QE498" s="368"/>
      <c r="QF498" s="368"/>
      <c r="QG498" s="368"/>
      <c r="QH498" s="368"/>
      <c r="QI498" s="368"/>
      <c r="QJ498" s="368"/>
      <c r="QK498" s="368"/>
      <c r="QL498" s="368"/>
      <c r="QM498" s="368"/>
      <c r="QN498" s="368"/>
      <c r="QO498" s="368"/>
      <c r="QP498" s="368"/>
      <c r="QQ498" s="368"/>
      <c r="QR498" s="368"/>
      <c r="QS498" s="368"/>
      <c r="QT498" s="368"/>
      <c r="QU498" s="368"/>
      <c r="QV498" s="368"/>
      <c r="QW498" s="368"/>
      <c r="QX498" s="368"/>
      <c r="QY498" s="368"/>
      <c r="QZ498" s="368"/>
      <c r="RA498" s="368"/>
      <c r="RB498" s="368"/>
      <c r="RC498" s="368"/>
      <c r="RD498" s="368"/>
      <c r="RE498" s="368"/>
      <c r="RF498" s="368"/>
      <c r="RG498" s="368"/>
      <c r="RH498" s="368"/>
      <c r="RI498" s="368"/>
      <c r="RJ498" s="368"/>
      <c r="RK498" s="368"/>
      <c r="RL498" s="368"/>
      <c r="RM498" s="368"/>
      <c r="RN498" s="368"/>
      <c r="RO498" s="368"/>
      <c r="RP498" s="368"/>
      <c r="RQ498" s="368"/>
      <c r="RR498" s="368"/>
      <c r="RS498" s="368"/>
      <c r="RT498" s="368"/>
      <c r="RU498" s="368"/>
      <c r="RV498" s="368"/>
      <c r="RW498" s="368"/>
      <c r="RX498" s="368"/>
      <c r="RY498" s="368"/>
      <c r="RZ498" s="368"/>
      <c r="SA498" s="368"/>
      <c r="SB498" s="368"/>
      <c r="SC498" s="368"/>
      <c r="SD498" s="368"/>
      <c r="SE498" s="368"/>
      <c r="SF498" s="368"/>
      <c r="SG498" s="368"/>
    </row>
    <row r="499" spans="1:501">
      <c r="A499" s="368"/>
      <c r="B499" s="368"/>
      <c r="C499" s="368"/>
      <c r="D499" s="368"/>
      <c r="E499" s="368"/>
      <c r="F499" s="368"/>
      <c r="G499" s="368"/>
      <c r="H499" s="368"/>
      <c r="I499" s="368"/>
      <c r="J499" s="368"/>
      <c r="K499" s="368"/>
      <c r="L499" s="368"/>
      <c r="M499" s="368"/>
      <c r="N499" s="368"/>
      <c r="O499" s="385"/>
      <c r="P499" s="368"/>
      <c r="Q499" s="368"/>
      <c r="R499" s="368"/>
      <c r="S499" s="368"/>
      <c r="T499" s="368"/>
      <c r="U499" s="368"/>
      <c r="V499" s="368"/>
      <c r="W499" s="368"/>
      <c r="X499" s="368"/>
      <c r="Y499" s="368"/>
      <c r="Z499" s="368"/>
      <c r="AA499" s="368"/>
      <c r="AB499" s="368"/>
      <c r="AC499" s="368"/>
      <c r="AD499" s="368"/>
      <c r="AE499" s="368"/>
      <c r="AF499" s="368"/>
      <c r="AG499" s="368"/>
      <c r="AH499" s="98" t="s">
        <v>397</v>
      </c>
      <c r="AI499" s="98" t="s">
        <v>397</v>
      </c>
      <c r="AJ499" s="98" t="s">
        <v>397</v>
      </c>
      <c r="AK499" s="98" t="s">
        <v>397</v>
      </c>
      <c r="AL499" s="98" t="s">
        <v>397</v>
      </c>
      <c r="AM499" s="98" t="s">
        <v>397</v>
      </c>
      <c r="AN499" s="98" t="s">
        <v>397</v>
      </c>
      <c r="AO499" s="98" t="s">
        <v>397</v>
      </c>
      <c r="AP499" s="98" t="s">
        <v>397</v>
      </c>
      <c r="AQ499" s="98" t="s">
        <v>397</v>
      </c>
      <c r="AR499" s="98" t="s">
        <v>397</v>
      </c>
      <c r="AS499" s="98" t="s">
        <v>397</v>
      </c>
      <c r="AT499" s="98" t="s">
        <v>397</v>
      </c>
      <c r="AU499" s="98" t="s">
        <v>397</v>
      </c>
      <c r="AV499" s="98" t="s">
        <v>397</v>
      </c>
      <c r="AW499" s="98" t="s">
        <v>397</v>
      </c>
      <c r="AX499" s="98" t="s">
        <v>397</v>
      </c>
      <c r="AY499" s="98" t="s">
        <v>397</v>
      </c>
      <c r="AZ499" s="98" t="s">
        <v>397</v>
      </c>
      <c r="BA499" s="98" t="s">
        <v>397</v>
      </c>
      <c r="BB499" s="98" t="s">
        <v>397</v>
      </c>
      <c r="BC499" s="98" t="s">
        <v>397</v>
      </c>
      <c r="BD499" s="98" t="s">
        <v>397</v>
      </c>
      <c r="BE499" s="98" t="s">
        <v>397</v>
      </c>
      <c r="BF499" s="98" t="s">
        <v>397</v>
      </c>
      <c r="BG499" s="98" t="s">
        <v>397</v>
      </c>
      <c r="BH499" s="98" t="s">
        <v>397</v>
      </c>
      <c r="BI499" s="98" t="s">
        <v>397</v>
      </c>
      <c r="BJ499" s="98" t="s">
        <v>397</v>
      </c>
      <c r="BK499" s="98" t="s">
        <v>397</v>
      </c>
      <c r="BL499" s="98" t="s">
        <v>397</v>
      </c>
      <c r="BM499" s="98" t="s">
        <v>397</v>
      </c>
      <c r="BN499" s="98" t="s">
        <v>397</v>
      </c>
      <c r="BO499" s="98" t="s">
        <v>397</v>
      </c>
      <c r="BP499" s="98" t="s">
        <v>397</v>
      </c>
      <c r="BQ499" s="98" t="s">
        <v>397</v>
      </c>
      <c r="BR499" s="98" t="s">
        <v>397</v>
      </c>
      <c r="BS499" s="98" t="s">
        <v>397</v>
      </c>
      <c r="BT499" s="98" t="s">
        <v>397</v>
      </c>
      <c r="BU499" s="98" t="s">
        <v>397</v>
      </c>
      <c r="BV499" s="98" t="s">
        <v>397</v>
      </c>
      <c r="BW499" s="98" t="s">
        <v>397</v>
      </c>
      <c r="BX499" s="98" t="s">
        <v>397</v>
      </c>
      <c r="BY499" s="98" t="s">
        <v>397</v>
      </c>
      <c r="BZ499" s="98" t="s">
        <v>397</v>
      </c>
      <c r="CA499" s="98"/>
      <c r="CB499" s="98"/>
      <c r="CC499" s="98"/>
      <c r="CD499" s="98"/>
      <c r="CE499" s="98"/>
      <c r="CF499" s="98"/>
      <c r="CG499" s="98"/>
      <c r="CH499" s="98"/>
      <c r="CI499" s="98"/>
      <c r="CJ499" s="98"/>
      <c r="CK499" s="98"/>
      <c r="CL499" s="98"/>
      <c r="CM499" s="98"/>
      <c r="CN499" s="98"/>
      <c r="CO499" s="98"/>
      <c r="CP499" s="98"/>
      <c r="CQ499" s="98"/>
      <c r="CR499" s="98"/>
      <c r="CS499" s="98"/>
      <c r="CT499" s="98"/>
      <c r="CU499" s="98"/>
      <c r="CV499" s="98"/>
      <c r="CW499" s="98"/>
      <c r="CX499" s="98"/>
      <c r="CY499" s="98"/>
      <c r="CZ499" s="98"/>
      <c r="DA499" s="98"/>
      <c r="DB499" s="98"/>
      <c r="DV499" s="368"/>
      <c r="DW499" s="368"/>
      <c r="DX499" s="368"/>
      <c r="DY499" s="368"/>
      <c r="DZ499" s="368"/>
      <c r="EA499" s="368"/>
      <c r="EB499" s="368"/>
      <c r="EC499" s="368"/>
      <c r="ED499" s="368"/>
      <c r="EE499" s="368"/>
      <c r="EF499" s="368"/>
      <c r="EG499" s="368"/>
      <c r="EH499" s="368"/>
      <c r="EI499" s="368"/>
      <c r="EJ499" s="368"/>
      <c r="EK499" s="368"/>
      <c r="EL499" s="368"/>
      <c r="EM499" s="368"/>
      <c r="EN499" s="368"/>
      <c r="EO499" s="368"/>
      <c r="EP499" s="368"/>
      <c r="EQ499" s="368"/>
      <c r="ER499" s="368"/>
      <c r="ES499" s="368"/>
      <c r="ET499" s="368"/>
      <c r="EU499" s="368"/>
      <c r="EV499" s="368"/>
      <c r="EW499" s="368"/>
      <c r="EX499" s="368"/>
      <c r="EY499" s="368"/>
      <c r="EZ499" s="368"/>
      <c r="FA499" s="368"/>
      <c r="FB499" s="368"/>
      <c r="FC499" s="368"/>
      <c r="FD499" s="368"/>
      <c r="FE499" s="368"/>
      <c r="FF499" s="368"/>
      <c r="FG499" s="368"/>
      <c r="FH499" s="368"/>
      <c r="FI499" s="368"/>
      <c r="FJ499" s="368"/>
      <c r="FK499" s="368"/>
      <c r="FL499" s="368"/>
      <c r="FM499" s="368"/>
      <c r="FN499" s="368"/>
      <c r="FO499" s="368"/>
      <c r="FP499" s="368"/>
      <c r="FQ499" s="368"/>
      <c r="FR499" s="368"/>
      <c r="FS499" s="368"/>
      <c r="FT499" s="368"/>
      <c r="FU499" s="368"/>
      <c r="FV499" s="368"/>
      <c r="FW499" s="368"/>
      <c r="FX499" s="368"/>
      <c r="FY499" s="368"/>
      <c r="FZ499" s="368"/>
      <c r="GA499" s="368"/>
      <c r="GB499" s="368"/>
      <c r="GC499" s="368"/>
      <c r="GD499" s="368"/>
      <c r="GE499" s="368"/>
      <c r="GF499" s="368"/>
      <c r="GG499" s="368"/>
      <c r="GH499" s="368"/>
      <c r="GI499" s="368"/>
      <c r="GJ499" s="368"/>
      <c r="GK499" s="368"/>
      <c r="GL499" s="368"/>
      <c r="GM499" s="368"/>
      <c r="GN499" s="368"/>
      <c r="GO499" s="368"/>
      <c r="GP499" s="368"/>
      <c r="GQ499" s="368"/>
      <c r="GR499" s="368"/>
      <c r="GS499" s="368"/>
      <c r="GT499" s="368"/>
      <c r="GU499" s="368"/>
      <c r="GV499" s="368"/>
      <c r="GW499" s="368"/>
      <c r="GX499" s="368"/>
      <c r="GY499" s="368"/>
      <c r="GZ499" s="368"/>
      <c r="HA499" s="368"/>
      <c r="HB499" s="368"/>
      <c r="HC499" s="368"/>
      <c r="HD499" s="368"/>
      <c r="HE499" s="368"/>
      <c r="HF499" s="368"/>
      <c r="HG499" s="368"/>
      <c r="HH499" s="368"/>
      <c r="HI499" s="368"/>
      <c r="HJ499" s="368"/>
      <c r="HK499" s="368"/>
      <c r="HL499" s="368"/>
      <c r="HM499" s="368"/>
      <c r="HN499" s="368"/>
      <c r="HO499" s="368"/>
      <c r="HP499" s="368"/>
      <c r="HQ499" s="368"/>
      <c r="HR499" s="368"/>
      <c r="HS499" s="368"/>
      <c r="HT499" s="368"/>
      <c r="HU499" s="368"/>
      <c r="HV499" s="368"/>
      <c r="HW499" s="368"/>
      <c r="HX499" s="368"/>
      <c r="HY499" s="368"/>
      <c r="HZ499" s="368"/>
      <c r="IA499" s="368"/>
      <c r="IB499" s="368"/>
      <c r="IC499" s="368"/>
      <c r="ID499" s="368"/>
      <c r="IE499" s="368"/>
      <c r="IF499" s="368"/>
      <c r="IG499" s="368"/>
      <c r="IH499" s="368"/>
      <c r="II499" s="368"/>
      <c r="IJ499" s="368"/>
      <c r="IK499" s="368"/>
      <c r="IL499" s="368"/>
      <c r="IM499" s="368"/>
      <c r="IN499" s="368"/>
      <c r="IO499" s="368"/>
      <c r="IP499" s="368"/>
      <c r="IQ499" s="368"/>
      <c r="IR499" s="368"/>
      <c r="IS499" s="368"/>
      <c r="IT499" s="368"/>
      <c r="IU499" s="368"/>
      <c r="IV499" s="368"/>
      <c r="IW499" s="368"/>
      <c r="IX499" s="368"/>
      <c r="IY499" s="368"/>
      <c r="IZ499" s="368"/>
      <c r="JA499" s="368"/>
      <c r="JB499" s="368"/>
      <c r="JC499" s="368"/>
      <c r="JD499" s="368"/>
      <c r="JE499" s="368"/>
      <c r="JF499" s="368"/>
      <c r="JG499" s="368"/>
      <c r="JH499" s="368"/>
      <c r="JI499" s="368"/>
      <c r="JJ499" s="368"/>
      <c r="JK499" s="368"/>
      <c r="JL499" s="368"/>
      <c r="JM499" s="368"/>
      <c r="JN499" s="368"/>
      <c r="JO499" s="368"/>
      <c r="JP499" s="368"/>
      <c r="JQ499" s="368"/>
      <c r="JR499" s="368"/>
      <c r="JS499" s="368"/>
      <c r="JT499" s="368"/>
      <c r="JU499" s="368"/>
      <c r="JV499" s="368"/>
      <c r="JW499" s="368"/>
      <c r="JX499" s="368"/>
      <c r="JY499" s="368"/>
      <c r="JZ499" s="368"/>
      <c r="KA499" s="368"/>
      <c r="KB499" s="368"/>
      <c r="KC499" s="368"/>
      <c r="KD499" s="368"/>
      <c r="KE499" s="368"/>
      <c r="KF499" s="368"/>
      <c r="KG499" s="368"/>
      <c r="KH499" s="368"/>
      <c r="KI499" s="368"/>
      <c r="KJ499" s="368"/>
      <c r="KK499" s="368"/>
      <c r="KL499" s="368"/>
      <c r="KM499" s="368"/>
      <c r="KN499" s="368"/>
      <c r="KO499" s="368"/>
      <c r="KP499" s="368"/>
      <c r="KQ499" s="368"/>
      <c r="KR499" s="368"/>
      <c r="KS499" s="368"/>
      <c r="KT499" s="368"/>
      <c r="KU499" s="368"/>
      <c r="KV499" s="368"/>
      <c r="KW499" s="368"/>
      <c r="KX499" s="368"/>
      <c r="LH499" s="368"/>
      <c r="LI499" s="368"/>
      <c r="LJ499" s="368"/>
      <c r="LK499" s="368"/>
      <c r="LL499" s="368"/>
      <c r="LM499" s="368"/>
      <c r="LN499" s="368"/>
      <c r="LO499" s="368"/>
      <c r="LP499" s="368"/>
      <c r="LQ499" s="368"/>
      <c r="LR499" s="368"/>
      <c r="LS499" s="368"/>
      <c r="LT499" s="368"/>
      <c r="LU499" s="368"/>
      <c r="LV499" s="368"/>
      <c r="LW499" s="368"/>
      <c r="LX499" s="368"/>
      <c r="LY499" s="368"/>
      <c r="LZ499" s="368"/>
      <c r="MA499" s="368"/>
      <c r="MB499" s="368"/>
      <c r="MC499" s="368"/>
      <c r="MD499" s="368"/>
      <c r="ME499" s="368"/>
      <c r="MF499" s="368"/>
      <c r="MG499" s="368"/>
      <c r="MH499" s="368"/>
      <c r="MI499" s="368"/>
      <c r="MJ499" s="368"/>
      <c r="MK499" s="368"/>
      <c r="ML499" s="368"/>
      <c r="MM499" s="368"/>
      <c r="MN499" s="368"/>
      <c r="MO499" s="368"/>
      <c r="MP499" s="368"/>
      <c r="MQ499" s="368"/>
      <c r="MR499" s="368"/>
      <c r="MS499" s="368"/>
      <c r="MT499" s="368"/>
      <c r="MU499" s="368"/>
      <c r="MV499" s="368"/>
      <c r="MW499" s="368"/>
      <c r="MX499" s="368"/>
      <c r="MY499" s="368"/>
      <c r="MZ499" s="368"/>
      <c r="NA499" s="368"/>
      <c r="NB499" s="368"/>
      <c r="NC499" s="368"/>
      <c r="ND499" s="368"/>
      <c r="NE499" s="368"/>
      <c r="NF499" s="368"/>
      <c r="NG499" s="368"/>
      <c r="NH499" s="368"/>
      <c r="NI499" s="368"/>
      <c r="NJ499" s="368"/>
      <c r="NK499" s="368"/>
      <c r="NL499" s="368"/>
      <c r="NM499" s="368"/>
      <c r="NN499" s="368"/>
      <c r="NO499" s="368"/>
      <c r="NP499" s="368"/>
      <c r="NQ499" s="368"/>
      <c r="NR499" s="368"/>
      <c r="NS499" s="368"/>
      <c r="NT499" s="368"/>
      <c r="NU499" s="368"/>
      <c r="NV499" s="368"/>
      <c r="NW499" s="368"/>
      <c r="NX499" s="368"/>
      <c r="NY499" s="368"/>
      <c r="NZ499" s="368"/>
      <c r="OA499" s="368"/>
      <c r="OB499" s="368"/>
      <c r="OC499" s="368"/>
      <c r="OD499" s="368"/>
      <c r="OE499" s="368"/>
      <c r="OF499" s="368"/>
      <c r="OG499" s="368"/>
      <c r="OH499" s="368"/>
      <c r="OI499" s="368"/>
      <c r="OJ499" s="368"/>
      <c r="OK499" s="368"/>
      <c r="OL499" s="368"/>
      <c r="OM499" s="368"/>
      <c r="ON499" s="368"/>
      <c r="OO499" s="368"/>
      <c r="OP499" s="368"/>
      <c r="OQ499" s="368"/>
      <c r="OR499" s="368"/>
      <c r="OS499" s="368"/>
      <c r="OT499" s="368"/>
      <c r="OU499" s="368"/>
      <c r="OV499" s="368"/>
      <c r="OW499" s="368"/>
      <c r="OX499" s="368"/>
      <c r="OY499" s="368"/>
      <c r="OZ499" s="368"/>
      <c r="PA499" s="368"/>
      <c r="PB499" s="368"/>
      <c r="PC499" s="368"/>
      <c r="PD499" s="368"/>
      <c r="PE499" s="368"/>
      <c r="PF499" s="368"/>
      <c r="PG499" s="368"/>
      <c r="PH499" s="368"/>
      <c r="PI499" s="368"/>
      <c r="PJ499" s="368"/>
      <c r="PK499" s="368"/>
      <c r="PL499" s="368"/>
      <c r="PM499" s="368"/>
      <c r="PN499" s="368"/>
      <c r="PO499" s="368"/>
      <c r="PP499" s="368"/>
      <c r="PQ499" s="368"/>
      <c r="PR499" s="368"/>
      <c r="PS499" s="368"/>
      <c r="PT499" s="368"/>
      <c r="PU499" s="368"/>
      <c r="PV499" s="368"/>
      <c r="PW499" s="368"/>
      <c r="PX499" s="368"/>
      <c r="PY499" s="368"/>
      <c r="PZ499" s="368"/>
      <c r="QA499" s="368"/>
      <c r="QB499" s="368"/>
      <c r="QC499" s="368"/>
      <c r="QD499" s="368"/>
      <c r="QE499" s="368"/>
      <c r="QF499" s="368"/>
      <c r="QG499" s="368"/>
      <c r="QH499" s="368"/>
      <c r="QI499" s="368"/>
      <c r="QJ499" s="368"/>
      <c r="QK499" s="368"/>
      <c r="QL499" s="368"/>
      <c r="QM499" s="368"/>
      <c r="QN499" s="368"/>
      <c r="QO499" s="368"/>
      <c r="QP499" s="368"/>
      <c r="QQ499" s="368"/>
      <c r="QR499" s="368"/>
      <c r="QS499" s="368"/>
      <c r="QT499" s="368"/>
      <c r="QU499" s="368"/>
      <c r="QV499" s="368"/>
      <c r="QW499" s="368"/>
      <c r="QX499" s="368"/>
      <c r="QY499" s="368"/>
      <c r="QZ499" s="368"/>
      <c r="RA499" s="368"/>
      <c r="RB499" s="368"/>
      <c r="RC499" s="368"/>
      <c r="RD499" s="368"/>
      <c r="RE499" s="368"/>
      <c r="RF499" s="368"/>
      <c r="RG499" s="368"/>
      <c r="RH499" s="368"/>
      <c r="RI499" s="368"/>
      <c r="RJ499" s="368"/>
      <c r="RK499" s="368"/>
      <c r="RL499" s="368"/>
      <c r="RM499" s="368"/>
      <c r="RN499" s="368"/>
      <c r="RO499" s="368"/>
      <c r="RP499" s="368"/>
      <c r="RQ499" s="368"/>
      <c r="RR499" s="368"/>
      <c r="RS499" s="368"/>
      <c r="RT499" s="368"/>
      <c r="RU499" s="368"/>
      <c r="RV499" s="368"/>
      <c r="RW499" s="368"/>
      <c r="RX499" s="368"/>
      <c r="RY499" s="368"/>
      <c r="RZ499" s="368"/>
      <c r="SA499" s="368"/>
      <c r="SB499" s="368"/>
      <c r="SC499" s="368"/>
      <c r="SD499" s="368"/>
      <c r="SE499" s="368"/>
      <c r="SF499" s="368"/>
      <c r="SG499" s="368"/>
    </row>
    <row r="500" spans="1:501">
      <c r="A500" s="368"/>
      <c r="B500" s="368"/>
      <c r="C500" s="368"/>
      <c r="D500" s="368"/>
      <c r="E500" s="368"/>
      <c r="F500" s="368"/>
      <c r="G500" s="368"/>
      <c r="H500" s="368"/>
      <c r="I500" s="368"/>
      <c r="J500" s="368"/>
      <c r="K500" s="368"/>
      <c r="L500" s="368"/>
      <c r="M500" s="368"/>
      <c r="N500" s="368"/>
      <c r="O500" s="385"/>
      <c r="P500" s="368"/>
      <c r="Q500" s="368"/>
      <c r="R500" s="368"/>
      <c r="S500" s="368"/>
      <c r="T500" s="368"/>
      <c r="U500" s="368"/>
      <c r="V500" s="368"/>
      <c r="W500" s="368"/>
      <c r="X500" s="368"/>
      <c r="Y500" s="368"/>
      <c r="Z500" s="368"/>
      <c r="AA500" s="368"/>
      <c r="AB500" s="368"/>
      <c r="AC500" s="368"/>
      <c r="AD500" s="368"/>
      <c r="AE500" s="368"/>
      <c r="AF500" s="368"/>
      <c r="AG500" s="368"/>
      <c r="AH500" s="98" t="s">
        <v>397</v>
      </c>
      <c r="AI500" s="98" t="s">
        <v>397</v>
      </c>
      <c r="AJ500" s="98" t="s">
        <v>397</v>
      </c>
      <c r="AK500" s="98" t="s">
        <v>397</v>
      </c>
      <c r="AL500" s="98" t="s">
        <v>397</v>
      </c>
      <c r="AM500" s="98" t="s">
        <v>397</v>
      </c>
      <c r="AN500" s="98" t="s">
        <v>397</v>
      </c>
      <c r="AO500" s="98" t="s">
        <v>397</v>
      </c>
      <c r="AP500" s="98" t="s">
        <v>397</v>
      </c>
      <c r="AQ500" s="98" t="s">
        <v>397</v>
      </c>
      <c r="AR500" s="98" t="s">
        <v>397</v>
      </c>
      <c r="AS500" s="98" t="s">
        <v>397</v>
      </c>
      <c r="AT500" s="98" t="s">
        <v>397</v>
      </c>
      <c r="AU500" s="98" t="s">
        <v>397</v>
      </c>
      <c r="AV500" s="98" t="s">
        <v>397</v>
      </c>
      <c r="AW500" s="98" t="s">
        <v>397</v>
      </c>
      <c r="AX500" s="98" t="s">
        <v>397</v>
      </c>
      <c r="AY500" s="98" t="s">
        <v>397</v>
      </c>
      <c r="AZ500" s="98" t="s">
        <v>397</v>
      </c>
      <c r="BA500" s="98" t="s">
        <v>397</v>
      </c>
      <c r="BB500" s="98" t="s">
        <v>397</v>
      </c>
      <c r="BC500" s="98" t="s">
        <v>397</v>
      </c>
      <c r="BD500" s="98" t="s">
        <v>397</v>
      </c>
      <c r="BE500" s="98" t="s">
        <v>397</v>
      </c>
      <c r="BF500" s="98" t="s">
        <v>397</v>
      </c>
      <c r="BG500" s="98" t="s">
        <v>397</v>
      </c>
      <c r="BH500" s="98" t="s">
        <v>397</v>
      </c>
      <c r="BI500" s="98" t="s">
        <v>397</v>
      </c>
      <c r="BJ500" s="98" t="s">
        <v>397</v>
      </c>
      <c r="BK500" s="98" t="s">
        <v>397</v>
      </c>
      <c r="BL500" s="98" t="s">
        <v>397</v>
      </c>
      <c r="BM500" s="98" t="s">
        <v>397</v>
      </c>
      <c r="BN500" s="98" t="s">
        <v>397</v>
      </c>
      <c r="BO500" s="98" t="s">
        <v>397</v>
      </c>
      <c r="BP500" s="98" t="s">
        <v>397</v>
      </c>
      <c r="BQ500" s="98" t="s">
        <v>397</v>
      </c>
      <c r="BR500" s="98" t="s">
        <v>397</v>
      </c>
      <c r="BS500" s="98" t="s">
        <v>397</v>
      </c>
      <c r="BT500" s="98" t="s">
        <v>397</v>
      </c>
      <c r="BU500" s="98" t="s">
        <v>397</v>
      </c>
      <c r="BV500" s="98" t="s">
        <v>397</v>
      </c>
      <c r="BW500" s="98" t="s">
        <v>397</v>
      </c>
      <c r="BX500" s="98" t="s">
        <v>397</v>
      </c>
      <c r="BY500" s="98" t="s">
        <v>397</v>
      </c>
      <c r="BZ500" s="98" t="s">
        <v>397</v>
      </c>
      <c r="CA500" s="98"/>
      <c r="CB500" s="98"/>
      <c r="CC500" s="98"/>
      <c r="CD500" s="98"/>
      <c r="CE500" s="98"/>
      <c r="CF500" s="98"/>
      <c r="CG500" s="98"/>
      <c r="CH500" s="98"/>
      <c r="CI500" s="98"/>
      <c r="CJ500" s="98"/>
      <c r="CK500" s="98"/>
      <c r="CL500" s="98"/>
      <c r="CM500" s="98"/>
      <c r="CN500" s="98"/>
      <c r="CO500" s="98"/>
      <c r="CP500" s="98"/>
      <c r="CQ500" s="98"/>
      <c r="CR500" s="98"/>
      <c r="CS500" s="98"/>
      <c r="CT500" s="98"/>
      <c r="CU500" s="98"/>
      <c r="CV500" s="98"/>
      <c r="CW500" s="98"/>
      <c r="CX500" s="98"/>
      <c r="CY500" s="98"/>
      <c r="CZ500" s="98"/>
      <c r="DA500" s="98"/>
      <c r="DB500" s="98"/>
      <c r="DV500" s="368"/>
      <c r="DW500" s="368"/>
      <c r="DX500" s="368"/>
      <c r="DY500" s="368"/>
      <c r="DZ500" s="368"/>
      <c r="EA500" s="368"/>
      <c r="EB500" s="368"/>
      <c r="EC500" s="368"/>
      <c r="ED500" s="368"/>
      <c r="EE500" s="368"/>
      <c r="EF500" s="368"/>
      <c r="EG500" s="368"/>
      <c r="EH500" s="368"/>
      <c r="EI500" s="368"/>
      <c r="EJ500" s="368"/>
      <c r="EK500" s="368"/>
      <c r="EL500" s="368"/>
      <c r="EM500" s="368"/>
      <c r="EN500" s="368"/>
      <c r="EO500" s="368"/>
      <c r="EP500" s="368"/>
      <c r="EQ500" s="368"/>
      <c r="ER500" s="368"/>
      <c r="ES500" s="368"/>
      <c r="ET500" s="368"/>
      <c r="EU500" s="368"/>
      <c r="EV500" s="368"/>
      <c r="EW500" s="368"/>
      <c r="EX500" s="368"/>
      <c r="EY500" s="368"/>
      <c r="EZ500" s="368"/>
      <c r="FA500" s="368"/>
      <c r="FB500" s="368"/>
      <c r="FC500" s="368"/>
      <c r="FD500" s="368"/>
      <c r="FE500" s="368"/>
      <c r="FF500" s="368"/>
      <c r="FG500" s="368"/>
      <c r="FH500" s="368"/>
      <c r="FI500" s="368"/>
      <c r="FJ500" s="368"/>
      <c r="FK500" s="368"/>
      <c r="FL500" s="368"/>
      <c r="FM500" s="368"/>
      <c r="FN500" s="368"/>
      <c r="FO500" s="368"/>
      <c r="FP500" s="368"/>
      <c r="FQ500" s="368"/>
      <c r="FR500" s="368"/>
      <c r="FS500" s="368"/>
      <c r="FT500" s="368"/>
      <c r="FU500" s="368"/>
      <c r="FV500" s="368"/>
      <c r="FW500" s="368"/>
      <c r="FX500" s="368"/>
      <c r="FY500" s="368"/>
      <c r="FZ500" s="368"/>
      <c r="GA500" s="368"/>
      <c r="GB500" s="368"/>
      <c r="GC500" s="368"/>
      <c r="GD500" s="368"/>
      <c r="GE500" s="368"/>
      <c r="GF500" s="368"/>
      <c r="GG500" s="368"/>
      <c r="GH500" s="368"/>
      <c r="GI500" s="368"/>
      <c r="GJ500" s="368"/>
      <c r="GK500" s="368"/>
      <c r="GL500" s="368"/>
      <c r="GM500" s="368"/>
      <c r="GN500" s="368"/>
      <c r="GO500" s="368"/>
      <c r="GP500" s="368"/>
      <c r="GQ500" s="368"/>
      <c r="GR500" s="368"/>
      <c r="GS500" s="368"/>
      <c r="GT500" s="368"/>
      <c r="GU500" s="368"/>
      <c r="GV500" s="368"/>
      <c r="GW500" s="368"/>
      <c r="GX500" s="368"/>
      <c r="GY500" s="368"/>
      <c r="GZ500" s="368"/>
      <c r="HA500" s="368"/>
      <c r="HB500" s="368"/>
      <c r="HC500" s="368"/>
      <c r="HD500" s="368"/>
      <c r="HE500" s="368"/>
      <c r="HF500" s="368"/>
      <c r="HG500" s="368"/>
      <c r="HH500" s="368"/>
      <c r="HI500" s="368"/>
      <c r="HJ500" s="368"/>
      <c r="HK500" s="368"/>
      <c r="HL500" s="368"/>
      <c r="HM500" s="368"/>
      <c r="HN500" s="368"/>
      <c r="HO500" s="368"/>
      <c r="HP500" s="368"/>
      <c r="HQ500" s="368"/>
      <c r="HR500" s="368"/>
      <c r="HS500" s="368"/>
      <c r="HT500" s="368"/>
      <c r="HU500" s="368"/>
      <c r="HV500" s="368"/>
      <c r="HW500" s="368"/>
      <c r="HX500" s="368"/>
      <c r="HY500" s="368"/>
      <c r="HZ500" s="368"/>
      <c r="IA500" s="368"/>
      <c r="IB500" s="368"/>
      <c r="IC500" s="368"/>
      <c r="ID500" s="368"/>
      <c r="IE500" s="368"/>
      <c r="IF500" s="368"/>
      <c r="IG500" s="368"/>
      <c r="IH500" s="368"/>
      <c r="II500" s="368"/>
      <c r="IJ500" s="368"/>
      <c r="IK500" s="368"/>
      <c r="IL500" s="368"/>
      <c r="IM500" s="368"/>
      <c r="IN500" s="368"/>
      <c r="IO500" s="368"/>
      <c r="IP500" s="368"/>
      <c r="IQ500" s="368"/>
      <c r="IR500" s="368"/>
      <c r="IS500" s="368"/>
      <c r="IT500" s="368"/>
      <c r="IU500" s="368"/>
      <c r="IV500" s="368"/>
      <c r="IW500" s="368"/>
      <c r="IX500" s="368"/>
      <c r="IY500" s="368"/>
      <c r="IZ500" s="368"/>
      <c r="JA500" s="368"/>
      <c r="JB500" s="368"/>
      <c r="JC500" s="368"/>
      <c r="JD500" s="368"/>
      <c r="JE500" s="368"/>
      <c r="JF500" s="368"/>
      <c r="JG500" s="368"/>
      <c r="JH500" s="368"/>
      <c r="JI500" s="368"/>
      <c r="JJ500" s="368"/>
      <c r="JK500" s="368"/>
      <c r="JL500" s="368"/>
      <c r="JM500" s="368"/>
      <c r="JN500" s="368"/>
      <c r="JO500" s="368"/>
      <c r="JP500" s="368"/>
      <c r="JQ500" s="368"/>
      <c r="JR500" s="368"/>
      <c r="JS500" s="368"/>
      <c r="JT500" s="368"/>
      <c r="JU500" s="368"/>
      <c r="JV500" s="368"/>
      <c r="JW500" s="368"/>
      <c r="JX500" s="368"/>
      <c r="JY500" s="368"/>
      <c r="JZ500" s="368"/>
      <c r="KA500" s="368"/>
      <c r="KB500" s="368"/>
      <c r="KC500" s="368"/>
      <c r="KD500" s="368"/>
      <c r="KE500" s="368"/>
      <c r="KF500" s="368"/>
      <c r="KG500" s="368"/>
      <c r="KH500" s="368"/>
      <c r="KI500" s="368"/>
      <c r="KJ500" s="368"/>
      <c r="KK500" s="368"/>
      <c r="KL500" s="368"/>
      <c r="KM500" s="368"/>
      <c r="KN500" s="368"/>
      <c r="KO500" s="368"/>
      <c r="KP500" s="368"/>
      <c r="KQ500" s="368"/>
      <c r="KR500" s="368"/>
      <c r="KS500" s="368"/>
      <c r="KT500" s="368"/>
      <c r="KU500" s="368"/>
      <c r="KV500" s="368"/>
      <c r="KW500" s="368"/>
      <c r="KX500" s="368"/>
      <c r="LH500" s="368"/>
      <c r="LI500" s="368"/>
      <c r="LJ500" s="368"/>
      <c r="LK500" s="368"/>
      <c r="LL500" s="368"/>
      <c r="LM500" s="368"/>
      <c r="LN500" s="368"/>
      <c r="LO500" s="368"/>
      <c r="LP500" s="368"/>
      <c r="LQ500" s="368"/>
      <c r="LR500" s="368"/>
      <c r="LS500" s="368"/>
      <c r="LT500" s="368"/>
      <c r="LU500" s="368"/>
      <c r="LV500" s="368"/>
      <c r="LW500" s="368"/>
      <c r="LX500" s="368"/>
      <c r="LY500" s="368"/>
      <c r="LZ500" s="368"/>
      <c r="MA500" s="368"/>
      <c r="MB500" s="368"/>
      <c r="MC500" s="368"/>
      <c r="MD500" s="368"/>
      <c r="ME500" s="368"/>
      <c r="MF500" s="368"/>
      <c r="MG500" s="368"/>
      <c r="MH500" s="368"/>
      <c r="MI500" s="368"/>
      <c r="MJ500" s="368"/>
      <c r="MK500" s="368"/>
      <c r="ML500" s="368"/>
      <c r="MM500" s="368"/>
      <c r="MN500" s="368"/>
      <c r="MO500" s="368"/>
      <c r="MP500" s="368"/>
      <c r="MQ500" s="368"/>
      <c r="MR500" s="368"/>
      <c r="MS500" s="368"/>
      <c r="MT500" s="368"/>
      <c r="MU500" s="368"/>
      <c r="MV500" s="368"/>
      <c r="MW500" s="368"/>
      <c r="MX500" s="368"/>
      <c r="MY500" s="368"/>
      <c r="MZ500" s="368"/>
      <c r="NA500" s="368"/>
      <c r="NB500" s="368"/>
      <c r="NC500" s="368"/>
      <c r="ND500" s="368"/>
      <c r="NE500" s="368"/>
      <c r="NF500" s="368"/>
      <c r="NG500" s="368"/>
      <c r="NH500" s="368"/>
      <c r="NI500" s="368"/>
      <c r="NJ500" s="368"/>
      <c r="NK500" s="368"/>
      <c r="NL500" s="368"/>
      <c r="NM500" s="368"/>
      <c r="NN500" s="368"/>
      <c r="NO500" s="368"/>
      <c r="NP500" s="368"/>
      <c r="NQ500" s="368"/>
      <c r="NR500" s="368"/>
      <c r="NS500" s="368"/>
      <c r="NT500" s="368"/>
      <c r="NU500" s="368"/>
      <c r="NV500" s="368"/>
      <c r="NW500" s="368"/>
      <c r="NX500" s="368"/>
      <c r="NY500" s="368"/>
      <c r="NZ500" s="368"/>
      <c r="OA500" s="368"/>
      <c r="OB500" s="368"/>
      <c r="OC500" s="368"/>
      <c r="OD500" s="368"/>
      <c r="OE500" s="368"/>
      <c r="OF500" s="368"/>
      <c r="OG500" s="368"/>
      <c r="OH500" s="368"/>
      <c r="OI500" s="368"/>
      <c r="OJ500" s="368"/>
      <c r="OK500" s="368"/>
      <c r="OL500" s="368"/>
      <c r="OM500" s="368"/>
      <c r="ON500" s="368"/>
      <c r="OO500" s="368"/>
      <c r="OP500" s="368"/>
      <c r="OQ500" s="368"/>
      <c r="OR500" s="368"/>
      <c r="OS500" s="368"/>
      <c r="OT500" s="368"/>
      <c r="OU500" s="368"/>
      <c r="OV500" s="368"/>
      <c r="OW500" s="368"/>
      <c r="OX500" s="368"/>
      <c r="OY500" s="368"/>
      <c r="OZ500" s="368"/>
      <c r="PA500" s="368"/>
      <c r="PB500" s="368"/>
      <c r="PC500" s="368"/>
      <c r="PD500" s="368"/>
      <c r="PE500" s="368"/>
      <c r="PF500" s="368"/>
      <c r="PG500" s="368"/>
      <c r="PH500" s="368"/>
      <c r="PI500" s="368"/>
      <c r="PJ500" s="368"/>
      <c r="PK500" s="368"/>
      <c r="PL500" s="368"/>
      <c r="PM500" s="368"/>
      <c r="PN500" s="368"/>
      <c r="PO500" s="368"/>
      <c r="PP500" s="368"/>
      <c r="PQ500" s="368"/>
      <c r="PR500" s="368"/>
      <c r="PS500" s="368"/>
      <c r="PT500" s="368"/>
      <c r="PU500" s="368"/>
      <c r="PV500" s="368"/>
      <c r="PW500" s="368"/>
      <c r="PX500" s="368"/>
      <c r="PY500" s="368"/>
      <c r="PZ500" s="368"/>
      <c r="QA500" s="368"/>
      <c r="QB500" s="368"/>
      <c r="QC500" s="368"/>
      <c r="QD500" s="368"/>
      <c r="QE500" s="368"/>
      <c r="QF500" s="368"/>
      <c r="QG500" s="368"/>
      <c r="QH500" s="368"/>
      <c r="QI500" s="368"/>
      <c r="QJ500" s="368"/>
      <c r="QK500" s="368"/>
      <c r="QL500" s="368"/>
      <c r="QM500" s="368"/>
      <c r="QN500" s="368"/>
      <c r="QO500" s="368"/>
      <c r="QP500" s="368"/>
      <c r="QQ500" s="368"/>
      <c r="QR500" s="368"/>
      <c r="QS500" s="368"/>
      <c r="QT500" s="368"/>
      <c r="QU500" s="368"/>
      <c r="QV500" s="368"/>
      <c r="QW500" s="368"/>
      <c r="QX500" s="368"/>
      <c r="QY500" s="368"/>
      <c r="QZ500" s="368"/>
      <c r="RA500" s="368"/>
      <c r="RB500" s="368"/>
      <c r="RC500" s="368"/>
      <c r="RD500" s="368"/>
      <c r="RE500" s="368"/>
      <c r="RF500" s="368"/>
      <c r="RG500" s="368"/>
      <c r="RH500" s="368"/>
      <c r="RI500" s="368"/>
      <c r="RJ500" s="368"/>
      <c r="RK500" s="368"/>
      <c r="RL500" s="368"/>
      <c r="RM500" s="368"/>
      <c r="RN500" s="368"/>
      <c r="RO500" s="368"/>
      <c r="RP500" s="368"/>
      <c r="RQ500" s="368"/>
      <c r="RR500" s="368"/>
      <c r="RS500" s="368"/>
      <c r="RT500" s="368"/>
      <c r="RU500" s="368"/>
      <c r="RV500" s="368"/>
      <c r="RW500" s="368"/>
      <c r="RX500" s="368"/>
      <c r="RY500" s="368"/>
      <c r="RZ500" s="368"/>
      <c r="SA500" s="368"/>
      <c r="SB500" s="368"/>
      <c r="SC500" s="368"/>
      <c r="SD500" s="368"/>
      <c r="SE500" s="368"/>
      <c r="SF500" s="368"/>
      <c r="SG500" s="368"/>
    </row>
    <row r="501" spans="1:501">
      <c r="A501" s="368"/>
      <c r="B501" s="368"/>
      <c r="C501" s="368"/>
      <c r="D501" s="368"/>
      <c r="E501" s="368"/>
      <c r="F501" s="368"/>
      <c r="G501" s="368"/>
      <c r="H501" s="368"/>
      <c r="I501" s="368"/>
      <c r="J501" s="368"/>
      <c r="K501" s="368"/>
      <c r="L501" s="368"/>
      <c r="M501" s="368"/>
      <c r="N501" s="368"/>
      <c r="O501" s="385"/>
      <c r="P501" s="368"/>
      <c r="Q501" s="368"/>
      <c r="R501" s="368"/>
      <c r="S501" s="368"/>
      <c r="T501" s="368"/>
      <c r="U501" s="368"/>
      <c r="V501" s="368"/>
      <c r="W501" s="368"/>
      <c r="X501" s="368"/>
      <c r="Y501" s="368"/>
      <c r="Z501" s="368"/>
      <c r="AA501" s="368"/>
      <c r="AB501" s="368"/>
      <c r="AC501" s="368"/>
      <c r="AD501" s="368"/>
      <c r="AE501" s="368"/>
      <c r="AF501" s="368"/>
      <c r="AG501" s="368"/>
      <c r="AH501" s="98" t="s">
        <v>397</v>
      </c>
      <c r="AI501" s="98" t="s">
        <v>397</v>
      </c>
      <c r="AJ501" s="98" t="s">
        <v>397</v>
      </c>
      <c r="AK501" s="98" t="s">
        <v>397</v>
      </c>
      <c r="AL501" s="98" t="s">
        <v>397</v>
      </c>
      <c r="AM501" s="98" t="s">
        <v>397</v>
      </c>
      <c r="AN501" s="98" t="s">
        <v>397</v>
      </c>
      <c r="AO501" s="98" t="s">
        <v>397</v>
      </c>
      <c r="AP501" s="98" t="s">
        <v>397</v>
      </c>
      <c r="AQ501" s="98" t="s">
        <v>397</v>
      </c>
      <c r="AR501" s="98" t="s">
        <v>397</v>
      </c>
      <c r="AS501" s="98" t="s">
        <v>397</v>
      </c>
      <c r="AT501" s="98" t="s">
        <v>397</v>
      </c>
      <c r="AU501" s="98" t="s">
        <v>397</v>
      </c>
      <c r="AV501" s="98" t="s">
        <v>397</v>
      </c>
      <c r="AW501" s="98" t="s">
        <v>397</v>
      </c>
      <c r="AX501" s="98" t="s">
        <v>397</v>
      </c>
      <c r="AY501" s="98" t="s">
        <v>397</v>
      </c>
      <c r="AZ501" s="98" t="s">
        <v>397</v>
      </c>
      <c r="BA501" s="98" t="s">
        <v>397</v>
      </c>
      <c r="BB501" s="98" t="s">
        <v>397</v>
      </c>
      <c r="BC501" s="98" t="s">
        <v>397</v>
      </c>
      <c r="BD501" s="98" t="s">
        <v>397</v>
      </c>
      <c r="BE501" s="98" t="s">
        <v>397</v>
      </c>
      <c r="BF501" s="98" t="s">
        <v>397</v>
      </c>
      <c r="BG501" s="98" t="s">
        <v>397</v>
      </c>
      <c r="BH501" s="98" t="s">
        <v>397</v>
      </c>
      <c r="BI501" s="98" t="s">
        <v>397</v>
      </c>
      <c r="BJ501" s="98" t="s">
        <v>397</v>
      </c>
      <c r="BK501" s="98" t="s">
        <v>397</v>
      </c>
      <c r="BL501" s="98" t="s">
        <v>397</v>
      </c>
      <c r="BM501" s="98" t="s">
        <v>397</v>
      </c>
      <c r="BN501" s="98" t="s">
        <v>397</v>
      </c>
      <c r="BO501" s="98" t="s">
        <v>397</v>
      </c>
      <c r="BP501" s="98" t="s">
        <v>397</v>
      </c>
      <c r="BQ501" s="98" t="s">
        <v>397</v>
      </c>
      <c r="BR501" s="98" t="s">
        <v>397</v>
      </c>
      <c r="BS501" s="98" t="s">
        <v>397</v>
      </c>
      <c r="BT501" s="98" t="s">
        <v>397</v>
      </c>
      <c r="BU501" s="98" t="s">
        <v>397</v>
      </c>
      <c r="BV501" s="98" t="s">
        <v>397</v>
      </c>
      <c r="BW501" s="98" t="s">
        <v>397</v>
      </c>
      <c r="BX501" s="98" t="s">
        <v>397</v>
      </c>
      <c r="BY501" s="98" t="s">
        <v>397</v>
      </c>
      <c r="BZ501" s="98" t="s">
        <v>397</v>
      </c>
      <c r="CA501" s="98"/>
      <c r="CB501" s="98"/>
      <c r="CC501" s="98"/>
      <c r="CD501" s="98"/>
      <c r="CE501" s="98"/>
      <c r="CF501" s="98"/>
      <c r="CG501" s="98"/>
      <c r="CH501" s="98"/>
      <c r="CI501" s="98"/>
      <c r="CJ501" s="98"/>
      <c r="CK501" s="98"/>
      <c r="CL501" s="98"/>
      <c r="CM501" s="98"/>
      <c r="CN501" s="98"/>
      <c r="CO501" s="98"/>
      <c r="CP501" s="98"/>
      <c r="CQ501" s="98"/>
      <c r="CR501" s="98"/>
      <c r="CS501" s="98"/>
      <c r="CT501" s="98"/>
      <c r="CU501" s="98"/>
      <c r="CV501" s="98"/>
      <c r="CW501" s="98"/>
      <c r="CX501" s="98"/>
      <c r="CY501" s="98"/>
      <c r="CZ501" s="98"/>
      <c r="DA501" s="98"/>
      <c r="DB501" s="98"/>
      <c r="DV501" s="368"/>
      <c r="DW501" s="368"/>
      <c r="DX501" s="368"/>
      <c r="DY501" s="368"/>
      <c r="DZ501" s="368"/>
      <c r="EA501" s="368"/>
      <c r="EB501" s="368"/>
      <c r="EC501" s="368"/>
      <c r="ED501" s="368"/>
      <c r="EE501" s="368"/>
      <c r="EF501" s="368"/>
      <c r="EG501" s="368"/>
      <c r="EH501" s="368"/>
      <c r="EI501" s="368"/>
      <c r="EJ501" s="368"/>
      <c r="EK501" s="368"/>
      <c r="EL501" s="368"/>
      <c r="EM501" s="368"/>
      <c r="EN501" s="368"/>
      <c r="EO501" s="368"/>
      <c r="EP501" s="368"/>
      <c r="EQ501" s="368"/>
      <c r="ER501" s="368"/>
      <c r="ES501" s="368"/>
      <c r="ET501" s="368"/>
      <c r="EU501" s="368"/>
      <c r="EV501" s="368"/>
      <c r="EW501" s="368"/>
      <c r="EX501" s="368"/>
      <c r="EY501" s="368"/>
      <c r="EZ501" s="368"/>
      <c r="FA501" s="368"/>
      <c r="FB501" s="368"/>
      <c r="FC501" s="368"/>
      <c r="FD501" s="368"/>
      <c r="FE501" s="368"/>
      <c r="FF501" s="368"/>
      <c r="FG501" s="368"/>
      <c r="FH501" s="368"/>
      <c r="FI501" s="368"/>
      <c r="FJ501" s="368"/>
      <c r="FK501" s="368"/>
      <c r="FL501" s="368"/>
      <c r="FM501" s="368"/>
      <c r="FN501" s="368"/>
      <c r="FO501" s="368"/>
      <c r="FP501" s="368"/>
      <c r="FQ501" s="368"/>
      <c r="FR501" s="368"/>
      <c r="FS501" s="368"/>
      <c r="FT501" s="368"/>
      <c r="FU501" s="368"/>
      <c r="FV501" s="368"/>
      <c r="FW501" s="368"/>
      <c r="FX501" s="368"/>
      <c r="FY501" s="368"/>
      <c r="FZ501" s="368"/>
      <c r="GA501" s="368"/>
      <c r="GB501" s="368"/>
      <c r="GC501" s="368"/>
      <c r="GD501" s="368"/>
      <c r="GE501" s="368"/>
      <c r="GF501" s="368"/>
      <c r="GG501" s="368"/>
      <c r="GH501" s="368"/>
      <c r="GI501" s="368"/>
      <c r="GJ501" s="368"/>
      <c r="GK501" s="368"/>
      <c r="GL501" s="368"/>
      <c r="GM501" s="368"/>
      <c r="GN501" s="368"/>
      <c r="GO501" s="368"/>
      <c r="GP501" s="368"/>
      <c r="GQ501" s="368"/>
      <c r="GR501" s="368"/>
      <c r="GS501" s="368"/>
      <c r="GT501" s="368"/>
      <c r="GU501" s="368"/>
      <c r="GV501" s="368"/>
      <c r="GW501" s="368"/>
      <c r="GX501" s="368"/>
      <c r="GY501" s="368"/>
      <c r="GZ501" s="368"/>
      <c r="HA501" s="368"/>
      <c r="HB501" s="368"/>
      <c r="HC501" s="368"/>
      <c r="HD501" s="368"/>
      <c r="HE501" s="368"/>
      <c r="HF501" s="368"/>
      <c r="HG501" s="368"/>
      <c r="HH501" s="368"/>
      <c r="HI501" s="368"/>
      <c r="HJ501" s="368"/>
      <c r="HK501" s="368"/>
      <c r="HL501" s="368"/>
      <c r="HM501" s="368"/>
      <c r="HN501" s="368"/>
      <c r="HO501" s="368"/>
      <c r="HP501" s="368"/>
      <c r="HQ501" s="368"/>
      <c r="HR501" s="368"/>
      <c r="HS501" s="368"/>
      <c r="HT501" s="368"/>
      <c r="HU501" s="368"/>
      <c r="HV501" s="368"/>
      <c r="HW501" s="368"/>
      <c r="HX501" s="368"/>
      <c r="HY501" s="368"/>
      <c r="HZ501" s="368"/>
      <c r="IA501" s="368"/>
      <c r="IB501" s="368"/>
      <c r="IC501" s="368"/>
      <c r="ID501" s="368"/>
      <c r="IE501" s="368"/>
      <c r="IF501" s="368"/>
      <c r="IG501" s="368"/>
      <c r="IH501" s="368"/>
      <c r="II501" s="368"/>
      <c r="IJ501" s="368"/>
      <c r="IK501" s="368"/>
      <c r="IL501" s="368"/>
      <c r="IM501" s="368"/>
      <c r="IN501" s="368"/>
      <c r="IO501" s="368"/>
      <c r="IP501" s="368"/>
      <c r="IQ501" s="368"/>
      <c r="IR501" s="368"/>
      <c r="IS501" s="368"/>
      <c r="IT501" s="368"/>
      <c r="IU501" s="368"/>
      <c r="IV501" s="368"/>
      <c r="IW501" s="368"/>
      <c r="IX501" s="368"/>
      <c r="IY501" s="368"/>
      <c r="IZ501" s="368"/>
      <c r="JA501" s="368"/>
      <c r="JB501" s="368"/>
      <c r="JC501" s="368"/>
      <c r="JD501" s="368"/>
      <c r="JE501" s="368"/>
      <c r="JF501" s="368"/>
      <c r="JG501" s="368"/>
      <c r="JH501" s="368"/>
      <c r="JI501" s="368"/>
      <c r="JJ501" s="368"/>
      <c r="JK501" s="368"/>
      <c r="JL501" s="368"/>
      <c r="JM501" s="368"/>
      <c r="JN501" s="368"/>
      <c r="JO501" s="368"/>
      <c r="JP501" s="368"/>
      <c r="JQ501" s="368"/>
      <c r="JR501" s="368"/>
      <c r="JS501" s="368"/>
      <c r="JT501" s="368"/>
      <c r="JU501" s="368"/>
      <c r="JV501" s="368"/>
      <c r="JW501" s="368"/>
      <c r="JX501" s="368"/>
      <c r="JY501" s="368"/>
      <c r="JZ501" s="368"/>
      <c r="KA501" s="368"/>
      <c r="KB501" s="368"/>
      <c r="KC501" s="368"/>
      <c r="KD501" s="368"/>
      <c r="KE501" s="368"/>
      <c r="KF501" s="368"/>
      <c r="KG501" s="368"/>
      <c r="KH501" s="368"/>
      <c r="KI501" s="368"/>
      <c r="KJ501" s="368"/>
      <c r="KK501" s="368"/>
      <c r="KL501" s="368"/>
      <c r="KM501" s="368"/>
      <c r="KN501" s="368"/>
      <c r="KO501" s="368"/>
      <c r="KP501" s="368"/>
      <c r="KQ501" s="368"/>
      <c r="KR501" s="368"/>
      <c r="KS501" s="368"/>
      <c r="KT501" s="368"/>
      <c r="KU501" s="368"/>
      <c r="KV501" s="368"/>
      <c r="KW501" s="368"/>
      <c r="KX501" s="368"/>
      <c r="LH501" s="368"/>
      <c r="LI501" s="368"/>
      <c r="LJ501" s="368"/>
      <c r="LK501" s="368"/>
      <c r="LL501" s="368"/>
      <c r="LM501" s="368"/>
      <c r="LN501" s="368"/>
      <c r="LO501" s="368"/>
      <c r="LP501" s="368"/>
      <c r="LQ501" s="368"/>
      <c r="LR501" s="368"/>
      <c r="LS501" s="368"/>
      <c r="LT501" s="368"/>
      <c r="LU501" s="368"/>
      <c r="LV501" s="368"/>
      <c r="LW501" s="368"/>
      <c r="LX501" s="368"/>
      <c r="LY501" s="368"/>
      <c r="LZ501" s="368"/>
      <c r="MA501" s="368"/>
      <c r="MB501" s="368"/>
      <c r="MC501" s="368"/>
      <c r="MD501" s="368"/>
      <c r="ME501" s="368"/>
      <c r="MF501" s="368"/>
      <c r="MG501" s="368"/>
      <c r="MH501" s="368"/>
      <c r="MI501" s="368"/>
      <c r="MJ501" s="368"/>
      <c r="MK501" s="368"/>
      <c r="ML501" s="368"/>
      <c r="MM501" s="368"/>
      <c r="MN501" s="368"/>
      <c r="MO501" s="368"/>
      <c r="MP501" s="368"/>
      <c r="MQ501" s="368"/>
      <c r="MR501" s="368"/>
      <c r="MS501" s="368"/>
      <c r="MT501" s="368"/>
      <c r="MU501" s="368"/>
      <c r="MV501" s="368"/>
      <c r="MW501" s="368"/>
      <c r="MX501" s="368"/>
      <c r="MY501" s="368"/>
      <c r="MZ501" s="368"/>
      <c r="NA501" s="368"/>
      <c r="NB501" s="368"/>
      <c r="NC501" s="368"/>
      <c r="ND501" s="368"/>
      <c r="NE501" s="368"/>
      <c r="NF501" s="368"/>
      <c r="NG501" s="368"/>
      <c r="NH501" s="368"/>
      <c r="NI501" s="368"/>
      <c r="NJ501" s="368"/>
      <c r="NK501" s="368"/>
      <c r="NL501" s="368"/>
      <c r="NM501" s="368"/>
      <c r="NN501" s="368"/>
      <c r="NO501" s="368"/>
      <c r="NP501" s="368"/>
      <c r="NQ501" s="368"/>
      <c r="NR501" s="368"/>
      <c r="NS501" s="368"/>
      <c r="NT501" s="368"/>
      <c r="NU501" s="368"/>
      <c r="NV501" s="368"/>
      <c r="NW501" s="368"/>
      <c r="NX501" s="368"/>
      <c r="NY501" s="368"/>
      <c r="NZ501" s="368"/>
      <c r="OA501" s="368"/>
      <c r="OB501" s="368"/>
      <c r="OC501" s="368"/>
      <c r="OD501" s="368"/>
      <c r="OE501" s="368"/>
      <c r="OF501" s="368"/>
      <c r="OG501" s="368"/>
      <c r="OH501" s="368"/>
      <c r="OI501" s="368"/>
      <c r="OJ501" s="368"/>
      <c r="OK501" s="368"/>
      <c r="OL501" s="368"/>
      <c r="OM501" s="368"/>
      <c r="ON501" s="368"/>
      <c r="OO501" s="368"/>
      <c r="OP501" s="368"/>
      <c r="OQ501" s="368"/>
      <c r="OR501" s="368"/>
      <c r="OS501" s="368"/>
      <c r="OT501" s="368"/>
      <c r="OU501" s="368"/>
      <c r="OV501" s="368"/>
      <c r="OW501" s="368"/>
      <c r="OX501" s="368"/>
      <c r="OY501" s="368"/>
      <c r="OZ501" s="368"/>
      <c r="PA501" s="368"/>
      <c r="PB501" s="368"/>
      <c r="PC501" s="368"/>
      <c r="PD501" s="368"/>
      <c r="PE501" s="368"/>
      <c r="PF501" s="368"/>
      <c r="PG501" s="368"/>
      <c r="PH501" s="368"/>
      <c r="PI501" s="368"/>
      <c r="PJ501" s="368"/>
      <c r="PK501" s="368"/>
      <c r="PL501" s="368"/>
      <c r="PM501" s="368"/>
      <c r="PN501" s="368"/>
      <c r="PO501" s="368"/>
      <c r="PP501" s="368"/>
      <c r="PQ501" s="368"/>
      <c r="PR501" s="368"/>
      <c r="PS501" s="368"/>
      <c r="PT501" s="368"/>
      <c r="PU501" s="368"/>
      <c r="PV501" s="368"/>
      <c r="PW501" s="368"/>
      <c r="PX501" s="368"/>
      <c r="PY501" s="368"/>
      <c r="PZ501" s="368"/>
      <c r="QA501" s="368"/>
      <c r="QB501" s="368"/>
      <c r="QC501" s="368"/>
      <c r="QD501" s="368"/>
      <c r="QE501" s="368"/>
      <c r="QF501" s="368"/>
      <c r="QG501" s="368"/>
      <c r="QH501" s="368"/>
      <c r="QI501" s="368"/>
      <c r="QJ501" s="368"/>
      <c r="QK501" s="368"/>
      <c r="QL501" s="368"/>
      <c r="QM501" s="368"/>
      <c r="QN501" s="368"/>
      <c r="QO501" s="368"/>
      <c r="QP501" s="368"/>
      <c r="QQ501" s="368"/>
      <c r="QR501" s="368"/>
      <c r="QS501" s="368"/>
      <c r="QT501" s="368"/>
      <c r="QU501" s="368"/>
      <c r="QV501" s="368"/>
      <c r="QW501" s="368"/>
      <c r="QX501" s="368"/>
      <c r="QY501" s="368"/>
      <c r="QZ501" s="368"/>
      <c r="RA501" s="368"/>
      <c r="RB501" s="368"/>
      <c r="RC501" s="368"/>
      <c r="RD501" s="368"/>
      <c r="RE501" s="368"/>
      <c r="RF501" s="368"/>
      <c r="RG501" s="368"/>
      <c r="RH501" s="368"/>
      <c r="RI501" s="368"/>
      <c r="RJ501" s="368"/>
      <c r="RK501" s="368"/>
      <c r="RL501" s="368"/>
      <c r="RM501" s="368"/>
      <c r="RN501" s="368"/>
      <c r="RO501" s="368"/>
      <c r="RP501" s="368"/>
      <c r="RQ501" s="368"/>
      <c r="RR501" s="368"/>
      <c r="RS501" s="368"/>
      <c r="RT501" s="368"/>
      <c r="RU501" s="368"/>
      <c r="RV501" s="368"/>
      <c r="RW501" s="368"/>
      <c r="RX501" s="368"/>
      <c r="RY501" s="368"/>
      <c r="RZ501" s="368"/>
      <c r="SA501" s="368"/>
      <c r="SB501" s="368"/>
      <c r="SC501" s="368"/>
      <c r="SD501" s="368"/>
      <c r="SE501" s="368"/>
      <c r="SF501" s="368"/>
      <c r="SG501" s="368"/>
    </row>
    <row r="502" spans="1:501">
      <c r="A502" s="368"/>
      <c r="B502" s="368"/>
      <c r="C502" s="368"/>
      <c r="D502" s="368"/>
      <c r="E502" s="368"/>
      <c r="F502" s="368"/>
      <c r="G502" s="368"/>
      <c r="H502" s="368"/>
      <c r="I502" s="368"/>
      <c r="J502" s="368"/>
      <c r="K502" s="368"/>
      <c r="L502" s="368"/>
      <c r="M502" s="368"/>
      <c r="N502" s="368"/>
      <c r="O502" s="385"/>
      <c r="P502" s="368"/>
      <c r="Q502" s="368"/>
      <c r="R502" s="368"/>
      <c r="S502" s="368"/>
      <c r="T502" s="368"/>
      <c r="U502" s="368"/>
      <c r="V502" s="368"/>
      <c r="W502" s="368"/>
      <c r="X502" s="368"/>
      <c r="Y502" s="368"/>
      <c r="Z502" s="368"/>
      <c r="AA502" s="368"/>
      <c r="AB502" s="368"/>
      <c r="AC502" s="368"/>
      <c r="AD502" s="368"/>
      <c r="AE502" s="368"/>
      <c r="AF502" s="368"/>
      <c r="AG502" s="368"/>
      <c r="AH502" s="98" t="s">
        <v>397</v>
      </c>
      <c r="AI502" s="98" t="s">
        <v>397</v>
      </c>
      <c r="AJ502" s="98" t="s">
        <v>397</v>
      </c>
      <c r="AK502" s="98" t="s">
        <v>397</v>
      </c>
      <c r="AL502" s="98" t="s">
        <v>397</v>
      </c>
      <c r="AM502" s="98" t="s">
        <v>397</v>
      </c>
      <c r="AN502" s="98" t="s">
        <v>397</v>
      </c>
      <c r="AO502" s="98" t="s">
        <v>397</v>
      </c>
      <c r="AP502" s="98" t="s">
        <v>397</v>
      </c>
      <c r="AQ502" s="98" t="s">
        <v>397</v>
      </c>
      <c r="AR502" s="98" t="s">
        <v>397</v>
      </c>
      <c r="AS502" s="98" t="s">
        <v>397</v>
      </c>
      <c r="AT502" s="98" t="s">
        <v>397</v>
      </c>
      <c r="AU502" s="98" t="s">
        <v>397</v>
      </c>
      <c r="AV502" s="98" t="s">
        <v>397</v>
      </c>
      <c r="AW502" s="98" t="s">
        <v>397</v>
      </c>
      <c r="AX502" s="98" t="s">
        <v>397</v>
      </c>
      <c r="AY502" s="98" t="s">
        <v>397</v>
      </c>
      <c r="AZ502" s="98" t="s">
        <v>397</v>
      </c>
      <c r="BA502" s="98" t="s">
        <v>397</v>
      </c>
      <c r="BB502" s="98" t="s">
        <v>397</v>
      </c>
      <c r="BC502" s="98" t="s">
        <v>397</v>
      </c>
      <c r="BD502" s="98" t="s">
        <v>397</v>
      </c>
      <c r="BE502" s="98" t="s">
        <v>397</v>
      </c>
      <c r="BF502" s="98" t="s">
        <v>397</v>
      </c>
      <c r="BG502" s="98" t="s">
        <v>397</v>
      </c>
      <c r="BH502" s="98" t="s">
        <v>397</v>
      </c>
      <c r="BI502" s="98" t="s">
        <v>397</v>
      </c>
      <c r="BJ502" s="98" t="s">
        <v>397</v>
      </c>
      <c r="BK502" s="98" t="s">
        <v>397</v>
      </c>
      <c r="BL502" s="98" t="s">
        <v>397</v>
      </c>
      <c r="BM502" s="98" t="s">
        <v>397</v>
      </c>
      <c r="BN502" s="98" t="s">
        <v>397</v>
      </c>
      <c r="BO502" s="98" t="s">
        <v>397</v>
      </c>
      <c r="BP502" s="98" t="s">
        <v>397</v>
      </c>
      <c r="BQ502" s="98" t="s">
        <v>397</v>
      </c>
      <c r="BR502" s="98" t="s">
        <v>397</v>
      </c>
      <c r="BS502" s="98" t="s">
        <v>397</v>
      </c>
      <c r="BT502" s="98" t="s">
        <v>397</v>
      </c>
      <c r="BU502" s="98" t="s">
        <v>397</v>
      </c>
      <c r="BV502" s="98" t="s">
        <v>397</v>
      </c>
      <c r="BW502" s="98" t="s">
        <v>397</v>
      </c>
      <c r="BX502" s="98" t="s">
        <v>397</v>
      </c>
      <c r="BY502" s="98" t="s">
        <v>397</v>
      </c>
      <c r="BZ502" s="98" t="s">
        <v>397</v>
      </c>
      <c r="CA502" s="98"/>
      <c r="CB502" s="98"/>
      <c r="CC502" s="98"/>
      <c r="CD502" s="98"/>
      <c r="CE502" s="98"/>
      <c r="CF502" s="98"/>
      <c r="CG502" s="98"/>
      <c r="CH502" s="98"/>
      <c r="CI502" s="98"/>
      <c r="CJ502" s="98"/>
      <c r="CK502" s="98"/>
      <c r="CL502" s="98"/>
      <c r="CM502" s="98"/>
      <c r="CN502" s="98"/>
      <c r="CO502" s="98"/>
      <c r="CP502" s="98"/>
      <c r="CQ502" s="98"/>
      <c r="CR502" s="98"/>
      <c r="CS502" s="98"/>
      <c r="CT502" s="98"/>
      <c r="CU502" s="98"/>
      <c r="CV502" s="98"/>
      <c r="CW502" s="98"/>
      <c r="CX502" s="98"/>
      <c r="CY502" s="98"/>
      <c r="CZ502" s="98"/>
      <c r="DA502" s="98"/>
      <c r="DB502" s="98"/>
      <c r="DV502" s="368"/>
      <c r="DW502" s="368"/>
      <c r="DX502" s="368"/>
      <c r="DY502" s="368"/>
      <c r="DZ502" s="368"/>
      <c r="EA502" s="368"/>
      <c r="EB502" s="368"/>
      <c r="EC502" s="368"/>
      <c r="ED502" s="368"/>
      <c r="EE502" s="368"/>
      <c r="EF502" s="368"/>
      <c r="EG502" s="368"/>
      <c r="EH502" s="368"/>
      <c r="EI502" s="368"/>
      <c r="EJ502" s="368"/>
      <c r="EK502" s="368"/>
      <c r="EL502" s="368"/>
      <c r="EM502" s="368"/>
      <c r="EN502" s="368"/>
      <c r="EO502" s="368"/>
      <c r="EP502" s="368"/>
      <c r="EQ502" s="368"/>
      <c r="ER502" s="368"/>
      <c r="ES502" s="368"/>
      <c r="ET502" s="368"/>
      <c r="EU502" s="368"/>
      <c r="EV502" s="368"/>
      <c r="EW502" s="368"/>
      <c r="EX502" s="368"/>
      <c r="EY502" s="368"/>
      <c r="EZ502" s="368"/>
      <c r="FA502" s="368"/>
      <c r="FB502" s="368"/>
      <c r="FC502" s="368"/>
      <c r="FD502" s="368"/>
      <c r="FE502" s="368"/>
      <c r="FF502" s="368"/>
      <c r="FG502" s="368"/>
      <c r="FH502" s="368"/>
      <c r="FI502" s="368"/>
      <c r="FJ502" s="368"/>
      <c r="FK502" s="368"/>
      <c r="FL502" s="368"/>
      <c r="FM502" s="368"/>
      <c r="FN502" s="368"/>
      <c r="FO502" s="368"/>
      <c r="FP502" s="368"/>
      <c r="FQ502" s="368"/>
      <c r="FR502" s="368"/>
      <c r="FS502" s="368"/>
      <c r="FT502" s="368"/>
      <c r="FU502" s="368"/>
      <c r="FV502" s="368"/>
      <c r="FW502" s="368"/>
      <c r="FX502" s="368"/>
      <c r="FY502" s="368"/>
      <c r="FZ502" s="368"/>
      <c r="GA502" s="368"/>
      <c r="GB502" s="368"/>
      <c r="GC502" s="368"/>
      <c r="GD502" s="368"/>
      <c r="GE502" s="368"/>
      <c r="GF502" s="368"/>
      <c r="GG502" s="368"/>
      <c r="GH502" s="368"/>
      <c r="GI502" s="368"/>
      <c r="GJ502" s="368"/>
      <c r="GK502" s="368"/>
      <c r="GL502" s="368"/>
      <c r="GM502" s="368"/>
      <c r="GN502" s="368"/>
      <c r="GO502" s="368"/>
      <c r="GP502" s="368"/>
      <c r="GQ502" s="368"/>
      <c r="GR502" s="368"/>
      <c r="GS502" s="368"/>
      <c r="GT502" s="368"/>
      <c r="GU502" s="368"/>
      <c r="GV502" s="368"/>
      <c r="GW502" s="368"/>
      <c r="GX502" s="368"/>
      <c r="GY502" s="368"/>
      <c r="GZ502" s="368"/>
      <c r="HA502" s="368"/>
      <c r="HB502" s="368"/>
      <c r="HC502" s="368"/>
      <c r="HD502" s="368"/>
      <c r="HE502" s="368"/>
      <c r="HF502" s="368"/>
      <c r="HG502" s="368"/>
      <c r="HH502" s="368"/>
      <c r="HI502" s="368"/>
      <c r="HJ502" s="368"/>
      <c r="HK502" s="368"/>
      <c r="HL502" s="368"/>
      <c r="HM502" s="368"/>
      <c r="HN502" s="368"/>
      <c r="HO502" s="368"/>
      <c r="HP502" s="368"/>
      <c r="HQ502" s="368"/>
      <c r="HR502" s="368"/>
      <c r="HS502" s="368"/>
      <c r="HT502" s="368"/>
      <c r="HU502" s="368"/>
      <c r="HV502" s="368"/>
      <c r="HW502" s="368"/>
      <c r="HX502" s="368"/>
      <c r="HY502" s="368"/>
      <c r="HZ502" s="368"/>
      <c r="IA502" s="368"/>
      <c r="IB502" s="368"/>
      <c r="IC502" s="368"/>
      <c r="ID502" s="368"/>
      <c r="IE502" s="368"/>
      <c r="IF502" s="368"/>
      <c r="IG502" s="368"/>
      <c r="IH502" s="368"/>
      <c r="II502" s="368"/>
      <c r="IJ502" s="368"/>
      <c r="IK502" s="368"/>
      <c r="IL502" s="368"/>
      <c r="IM502" s="368"/>
      <c r="IN502" s="368"/>
      <c r="IO502" s="368"/>
      <c r="IP502" s="368"/>
      <c r="IQ502" s="368"/>
      <c r="IR502" s="368"/>
      <c r="IS502" s="368"/>
      <c r="IT502" s="368"/>
      <c r="IU502" s="368"/>
      <c r="IV502" s="368"/>
      <c r="IW502" s="368"/>
      <c r="IX502" s="368"/>
      <c r="IY502" s="368"/>
      <c r="IZ502" s="368"/>
      <c r="JA502" s="368"/>
      <c r="JB502" s="368"/>
      <c r="JC502" s="368"/>
      <c r="JD502" s="368"/>
      <c r="JE502" s="368"/>
      <c r="JF502" s="368"/>
      <c r="JG502" s="368"/>
      <c r="JH502" s="368"/>
      <c r="JI502" s="368"/>
      <c r="JJ502" s="368"/>
      <c r="JK502" s="368"/>
      <c r="JL502" s="368"/>
      <c r="JM502" s="368"/>
      <c r="JN502" s="368"/>
      <c r="JO502" s="368"/>
      <c r="JP502" s="368"/>
      <c r="JQ502" s="368"/>
      <c r="JR502" s="368"/>
      <c r="JS502" s="368"/>
      <c r="JT502" s="368"/>
      <c r="JU502" s="368"/>
      <c r="JV502" s="368"/>
      <c r="JW502" s="368"/>
      <c r="JX502" s="368"/>
      <c r="JY502" s="368"/>
      <c r="JZ502" s="368"/>
      <c r="KA502" s="368"/>
      <c r="KB502" s="368"/>
      <c r="KC502" s="368"/>
      <c r="KD502" s="368"/>
      <c r="KE502" s="368"/>
      <c r="KF502" s="368"/>
      <c r="KG502" s="368"/>
      <c r="KH502" s="368"/>
      <c r="KI502" s="368"/>
      <c r="KJ502" s="368"/>
      <c r="KK502" s="368"/>
      <c r="KL502" s="368"/>
      <c r="KM502" s="368"/>
      <c r="KN502" s="368"/>
      <c r="KO502" s="368"/>
      <c r="KP502" s="368"/>
      <c r="KQ502" s="368"/>
      <c r="KR502" s="368"/>
      <c r="KS502" s="368"/>
      <c r="KT502" s="368"/>
      <c r="KU502" s="368"/>
      <c r="KV502" s="368"/>
      <c r="KW502" s="368"/>
      <c r="KX502" s="368"/>
      <c r="LH502" s="368"/>
      <c r="LI502" s="368"/>
      <c r="LJ502" s="368"/>
      <c r="LK502" s="368"/>
      <c r="LL502" s="368"/>
      <c r="LM502" s="368"/>
      <c r="LN502" s="368"/>
      <c r="LO502" s="368"/>
      <c r="LP502" s="368"/>
      <c r="LQ502" s="368"/>
      <c r="LR502" s="368"/>
      <c r="LS502" s="368"/>
      <c r="LT502" s="368"/>
      <c r="LU502" s="368"/>
      <c r="LV502" s="368"/>
      <c r="LW502" s="368"/>
      <c r="LX502" s="368"/>
      <c r="LY502" s="368"/>
      <c r="LZ502" s="368"/>
      <c r="MA502" s="368"/>
      <c r="MB502" s="368"/>
      <c r="MC502" s="368"/>
      <c r="MD502" s="368"/>
      <c r="ME502" s="368"/>
      <c r="MF502" s="368"/>
      <c r="MG502" s="368"/>
      <c r="MH502" s="368"/>
      <c r="MI502" s="368"/>
      <c r="MJ502" s="368"/>
      <c r="MK502" s="368"/>
      <c r="ML502" s="368"/>
      <c r="MM502" s="368"/>
      <c r="MN502" s="368"/>
      <c r="MO502" s="368"/>
      <c r="MP502" s="368"/>
      <c r="MQ502" s="368"/>
      <c r="MR502" s="368"/>
      <c r="MS502" s="368"/>
      <c r="MT502" s="368"/>
      <c r="MU502" s="368"/>
      <c r="MV502" s="368"/>
      <c r="MW502" s="368"/>
      <c r="MX502" s="368"/>
      <c r="MY502" s="368"/>
      <c r="MZ502" s="368"/>
      <c r="NA502" s="368"/>
      <c r="NB502" s="368"/>
      <c r="NC502" s="368"/>
      <c r="ND502" s="368"/>
      <c r="NE502" s="368"/>
      <c r="NF502" s="368"/>
      <c r="NG502" s="368"/>
      <c r="NH502" s="368"/>
      <c r="NI502" s="368"/>
      <c r="NJ502" s="368"/>
      <c r="NK502" s="368"/>
      <c r="NL502" s="368"/>
      <c r="NM502" s="368"/>
      <c r="NN502" s="368"/>
      <c r="NO502" s="368"/>
      <c r="NP502" s="368"/>
      <c r="NQ502" s="368"/>
      <c r="NR502" s="368"/>
      <c r="NS502" s="368"/>
      <c r="NT502" s="368"/>
      <c r="NU502" s="368"/>
      <c r="NV502" s="368"/>
      <c r="NW502" s="368"/>
      <c r="NX502" s="368"/>
      <c r="NY502" s="368"/>
      <c r="NZ502" s="368"/>
      <c r="OA502" s="368"/>
      <c r="OB502" s="368"/>
      <c r="OC502" s="368"/>
      <c r="OD502" s="368"/>
      <c r="OE502" s="368"/>
      <c r="OF502" s="368"/>
      <c r="OG502" s="368"/>
      <c r="OH502" s="368"/>
      <c r="OI502" s="368"/>
      <c r="OJ502" s="368"/>
      <c r="OK502" s="368"/>
      <c r="OL502" s="368"/>
      <c r="OM502" s="368"/>
      <c r="ON502" s="368"/>
      <c r="OO502" s="368"/>
      <c r="OP502" s="368"/>
      <c r="OQ502" s="368"/>
      <c r="OR502" s="368"/>
      <c r="OS502" s="368"/>
      <c r="OT502" s="368"/>
      <c r="OU502" s="368"/>
      <c r="OV502" s="368"/>
      <c r="OW502" s="368"/>
      <c r="OX502" s="368"/>
      <c r="OY502" s="368"/>
      <c r="OZ502" s="368"/>
      <c r="PA502" s="368"/>
      <c r="PB502" s="368"/>
      <c r="PC502" s="368"/>
      <c r="PD502" s="368"/>
      <c r="PE502" s="368"/>
      <c r="PF502" s="368"/>
      <c r="PG502" s="368"/>
      <c r="PH502" s="368"/>
      <c r="PI502" s="368"/>
      <c r="PJ502" s="368"/>
      <c r="PK502" s="368"/>
      <c r="PL502" s="368"/>
      <c r="PM502" s="368"/>
      <c r="PN502" s="368"/>
      <c r="PO502" s="368"/>
      <c r="PP502" s="368"/>
      <c r="PQ502" s="368"/>
      <c r="PR502" s="368"/>
      <c r="PS502" s="368"/>
      <c r="PT502" s="368"/>
      <c r="PU502" s="368"/>
      <c r="PV502" s="368"/>
      <c r="PW502" s="368"/>
      <c r="PX502" s="368"/>
      <c r="PY502" s="368"/>
      <c r="PZ502" s="368"/>
      <c r="QA502" s="368"/>
      <c r="QB502" s="368"/>
      <c r="QC502" s="368"/>
      <c r="QD502" s="368"/>
      <c r="QE502" s="368"/>
      <c r="QF502" s="368"/>
      <c r="QG502" s="368"/>
      <c r="QH502" s="368"/>
      <c r="QI502" s="368"/>
      <c r="QJ502" s="368"/>
      <c r="QK502" s="368"/>
      <c r="QL502" s="368"/>
      <c r="QM502" s="368"/>
      <c r="QN502" s="368"/>
      <c r="QO502" s="368"/>
      <c r="QP502" s="368"/>
      <c r="QQ502" s="368"/>
      <c r="QR502" s="368"/>
      <c r="QS502" s="368"/>
      <c r="QT502" s="368"/>
      <c r="QU502" s="368"/>
      <c r="QV502" s="368"/>
      <c r="QW502" s="368"/>
      <c r="QX502" s="368"/>
      <c r="QY502" s="368"/>
      <c r="QZ502" s="368"/>
      <c r="RA502" s="368"/>
      <c r="RB502" s="368"/>
      <c r="RC502" s="368"/>
      <c r="RD502" s="368"/>
      <c r="RE502" s="368"/>
      <c r="RF502" s="368"/>
      <c r="RG502" s="368"/>
      <c r="RH502" s="368"/>
      <c r="RI502" s="368"/>
      <c r="RJ502" s="368"/>
      <c r="RK502" s="368"/>
      <c r="RL502" s="368"/>
      <c r="RM502" s="368"/>
      <c r="RN502" s="368"/>
      <c r="RO502" s="368"/>
      <c r="RP502" s="368"/>
      <c r="RQ502" s="368"/>
      <c r="RR502" s="368"/>
      <c r="RS502" s="368"/>
      <c r="RT502" s="368"/>
      <c r="RU502" s="368"/>
      <c r="RV502" s="368"/>
      <c r="RW502" s="368"/>
      <c r="RX502" s="368"/>
      <c r="RY502" s="368"/>
      <c r="RZ502" s="368"/>
      <c r="SA502" s="368"/>
      <c r="SB502" s="368"/>
      <c r="SC502" s="368"/>
      <c r="SD502" s="368"/>
      <c r="SE502" s="368"/>
      <c r="SF502" s="368"/>
      <c r="SG502" s="368"/>
    </row>
    <row r="503" spans="1:501">
      <c r="A503" s="368"/>
      <c r="B503" s="368"/>
      <c r="C503" s="368"/>
      <c r="D503" s="368"/>
      <c r="E503" s="368"/>
      <c r="F503" s="368"/>
      <c r="G503" s="368"/>
      <c r="H503" s="368"/>
      <c r="I503" s="368"/>
      <c r="J503" s="368"/>
      <c r="K503" s="368"/>
      <c r="L503" s="368"/>
      <c r="M503" s="368"/>
      <c r="N503" s="368"/>
      <c r="O503" s="385"/>
      <c r="P503" s="368"/>
      <c r="Q503" s="368"/>
      <c r="R503" s="368"/>
      <c r="S503" s="368"/>
      <c r="T503" s="368"/>
      <c r="U503" s="368"/>
      <c r="V503" s="368"/>
      <c r="W503" s="368"/>
      <c r="X503" s="368"/>
      <c r="Y503" s="368"/>
      <c r="Z503" s="368"/>
      <c r="AA503" s="368"/>
      <c r="AB503" s="368"/>
      <c r="AC503" s="368"/>
      <c r="AD503" s="368"/>
      <c r="AE503" s="368"/>
      <c r="AF503" s="368"/>
      <c r="AG503" s="368"/>
      <c r="AH503" s="98" t="s">
        <v>397</v>
      </c>
      <c r="AI503" s="98" t="s">
        <v>397</v>
      </c>
      <c r="AJ503" s="98" t="s">
        <v>397</v>
      </c>
      <c r="AK503" s="98" t="s">
        <v>397</v>
      </c>
      <c r="AL503" s="98" t="s">
        <v>397</v>
      </c>
      <c r="AM503" s="98" t="s">
        <v>397</v>
      </c>
      <c r="AN503" s="98" t="s">
        <v>397</v>
      </c>
      <c r="AO503" s="98" t="s">
        <v>397</v>
      </c>
      <c r="AP503" s="98" t="s">
        <v>397</v>
      </c>
      <c r="AQ503" s="98" t="s">
        <v>397</v>
      </c>
      <c r="AR503" s="98" t="s">
        <v>397</v>
      </c>
      <c r="AS503" s="98" t="s">
        <v>397</v>
      </c>
      <c r="AT503" s="98" t="s">
        <v>397</v>
      </c>
      <c r="AU503" s="98" t="s">
        <v>397</v>
      </c>
      <c r="AV503" s="98" t="s">
        <v>397</v>
      </c>
      <c r="AW503" s="98" t="s">
        <v>397</v>
      </c>
      <c r="AX503" s="98" t="s">
        <v>397</v>
      </c>
      <c r="AY503" s="98" t="s">
        <v>397</v>
      </c>
      <c r="AZ503" s="98" t="s">
        <v>397</v>
      </c>
      <c r="BA503" s="98" t="s">
        <v>397</v>
      </c>
      <c r="BB503" s="98" t="s">
        <v>397</v>
      </c>
      <c r="BC503" s="98" t="s">
        <v>397</v>
      </c>
      <c r="BD503" s="98" t="s">
        <v>397</v>
      </c>
      <c r="BE503" s="98" t="s">
        <v>397</v>
      </c>
      <c r="BF503" s="98" t="s">
        <v>397</v>
      </c>
      <c r="BG503" s="98" t="s">
        <v>397</v>
      </c>
      <c r="BH503" s="98" t="s">
        <v>397</v>
      </c>
      <c r="BI503" s="98" t="s">
        <v>397</v>
      </c>
      <c r="BJ503" s="98" t="s">
        <v>397</v>
      </c>
      <c r="BK503" s="98" t="s">
        <v>397</v>
      </c>
      <c r="BL503" s="98" t="s">
        <v>397</v>
      </c>
      <c r="BM503" s="98" t="s">
        <v>397</v>
      </c>
      <c r="BN503" s="98" t="s">
        <v>397</v>
      </c>
      <c r="BO503" s="98" t="s">
        <v>397</v>
      </c>
      <c r="BP503" s="98" t="s">
        <v>397</v>
      </c>
      <c r="BQ503" s="98" t="s">
        <v>397</v>
      </c>
      <c r="BR503" s="98" t="s">
        <v>397</v>
      </c>
      <c r="BS503" s="98" t="s">
        <v>397</v>
      </c>
      <c r="BT503" s="98" t="s">
        <v>397</v>
      </c>
      <c r="BU503" s="98" t="s">
        <v>397</v>
      </c>
      <c r="BV503" s="98" t="s">
        <v>397</v>
      </c>
      <c r="BW503" s="98" t="s">
        <v>397</v>
      </c>
      <c r="BX503" s="98" t="s">
        <v>397</v>
      </c>
      <c r="BY503" s="98" t="s">
        <v>397</v>
      </c>
      <c r="BZ503" s="98" t="s">
        <v>397</v>
      </c>
      <c r="CA503" s="98"/>
      <c r="CB503" s="98"/>
      <c r="CC503" s="98"/>
      <c r="CD503" s="98"/>
      <c r="CE503" s="98"/>
      <c r="CF503" s="98"/>
      <c r="CG503" s="98"/>
      <c r="CH503" s="98"/>
      <c r="CI503" s="98"/>
      <c r="CJ503" s="98"/>
      <c r="CK503" s="98"/>
      <c r="CL503" s="98"/>
      <c r="CM503" s="98"/>
      <c r="CN503" s="98"/>
      <c r="CO503" s="98"/>
      <c r="CP503" s="98"/>
      <c r="CQ503" s="98"/>
      <c r="CR503" s="98"/>
      <c r="CS503" s="98"/>
      <c r="CT503" s="98"/>
      <c r="CU503" s="98"/>
      <c r="CV503" s="98"/>
      <c r="CW503" s="98"/>
      <c r="CX503" s="98"/>
      <c r="CY503" s="98"/>
      <c r="CZ503" s="98"/>
      <c r="DA503" s="98"/>
      <c r="DB503" s="98"/>
      <c r="DV503" s="368"/>
      <c r="DW503" s="368"/>
      <c r="DX503" s="368"/>
      <c r="DY503" s="368"/>
      <c r="DZ503" s="368"/>
      <c r="EA503" s="368"/>
      <c r="EB503" s="368"/>
      <c r="EC503" s="368"/>
      <c r="ED503" s="368"/>
      <c r="EE503" s="368"/>
      <c r="EF503" s="368"/>
      <c r="EG503" s="368"/>
      <c r="EH503" s="368"/>
      <c r="EI503" s="368"/>
      <c r="EJ503" s="368"/>
      <c r="EK503" s="368"/>
      <c r="EL503" s="368"/>
      <c r="EM503" s="368"/>
      <c r="EN503" s="368"/>
      <c r="EO503" s="368"/>
      <c r="EP503" s="368"/>
      <c r="EQ503" s="368"/>
      <c r="ER503" s="368"/>
      <c r="ES503" s="368"/>
      <c r="ET503" s="368"/>
      <c r="EU503" s="368"/>
      <c r="EV503" s="368"/>
      <c r="EW503" s="368"/>
      <c r="EX503" s="368"/>
      <c r="EY503" s="368"/>
      <c r="EZ503" s="368"/>
      <c r="FA503" s="368"/>
      <c r="FB503" s="368"/>
      <c r="FC503" s="368"/>
      <c r="FD503" s="368"/>
      <c r="FE503" s="368"/>
      <c r="FF503" s="368"/>
      <c r="FG503" s="368"/>
      <c r="FH503" s="368"/>
      <c r="FI503" s="368"/>
      <c r="FJ503" s="368"/>
      <c r="FK503" s="368"/>
      <c r="FL503" s="368"/>
      <c r="FM503" s="368"/>
      <c r="FN503" s="368"/>
      <c r="FO503" s="368"/>
      <c r="FP503" s="368"/>
      <c r="FQ503" s="368"/>
      <c r="FR503" s="368"/>
      <c r="FS503" s="368"/>
      <c r="FT503" s="368"/>
      <c r="FU503" s="368"/>
      <c r="FV503" s="368"/>
      <c r="FW503" s="368"/>
      <c r="FX503" s="368"/>
      <c r="FY503" s="368"/>
      <c r="FZ503" s="368"/>
      <c r="GA503" s="368"/>
      <c r="GB503" s="368"/>
      <c r="GC503" s="368"/>
      <c r="GD503" s="368"/>
      <c r="GE503" s="368"/>
      <c r="GF503" s="368"/>
      <c r="GG503" s="368"/>
      <c r="GH503" s="368"/>
      <c r="GI503" s="368"/>
      <c r="GJ503" s="368"/>
      <c r="GK503" s="368"/>
      <c r="GL503" s="368"/>
      <c r="GM503" s="368"/>
      <c r="GN503" s="368"/>
      <c r="GO503" s="368"/>
      <c r="GP503" s="368"/>
      <c r="GQ503" s="368"/>
      <c r="GR503" s="368"/>
      <c r="GS503" s="368"/>
      <c r="GT503" s="368"/>
      <c r="GU503" s="368"/>
      <c r="GV503" s="368"/>
      <c r="GW503" s="368"/>
      <c r="GX503" s="368"/>
      <c r="GY503" s="368"/>
      <c r="GZ503" s="368"/>
      <c r="HA503" s="368"/>
      <c r="HB503" s="368"/>
      <c r="HC503" s="368"/>
      <c r="HD503" s="368"/>
      <c r="HE503" s="368"/>
      <c r="HF503" s="368"/>
      <c r="HG503" s="368"/>
      <c r="HH503" s="368"/>
      <c r="HI503" s="368"/>
      <c r="HJ503" s="368"/>
      <c r="HK503" s="368"/>
      <c r="HL503" s="368"/>
      <c r="HM503" s="368"/>
      <c r="HN503" s="368"/>
      <c r="HO503" s="368"/>
      <c r="HP503" s="368"/>
      <c r="HQ503" s="368"/>
      <c r="HR503" s="368"/>
      <c r="HS503" s="368"/>
      <c r="HT503" s="368"/>
      <c r="HU503" s="368"/>
      <c r="HV503" s="368"/>
      <c r="HW503" s="368"/>
      <c r="HX503" s="368"/>
      <c r="HY503" s="368"/>
      <c r="HZ503" s="368"/>
      <c r="IA503" s="368"/>
      <c r="IB503" s="368"/>
      <c r="IC503" s="368"/>
      <c r="ID503" s="368"/>
      <c r="IE503" s="368"/>
      <c r="IF503" s="368"/>
      <c r="IG503" s="368"/>
      <c r="IH503" s="368"/>
      <c r="II503" s="368"/>
      <c r="IJ503" s="368"/>
      <c r="IK503" s="368"/>
      <c r="IL503" s="368"/>
      <c r="IM503" s="368"/>
      <c r="IN503" s="368"/>
      <c r="IO503" s="368"/>
      <c r="IP503" s="368"/>
      <c r="IQ503" s="368"/>
      <c r="IR503" s="368"/>
      <c r="IS503" s="368"/>
      <c r="IT503" s="368"/>
      <c r="IU503" s="368"/>
      <c r="IV503" s="368"/>
      <c r="IW503" s="368"/>
      <c r="IX503" s="368"/>
      <c r="IY503" s="368"/>
      <c r="IZ503" s="368"/>
      <c r="JA503" s="368"/>
      <c r="JB503" s="368"/>
      <c r="JC503" s="368"/>
      <c r="JD503" s="368"/>
      <c r="JE503" s="368"/>
      <c r="JF503" s="368"/>
      <c r="JG503" s="368"/>
      <c r="JH503" s="368"/>
      <c r="JI503" s="368"/>
      <c r="JJ503" s="368"/>
      <c r="JK503" s="368"/>
      <c r="JL503" s="368"/>
      <c r="JM503" s="368"/>
      <c r="JN503" s="368"/>
      <c r="JO503" s="368"/>
      <c r="JP503" s="368"/>
      <c r="JQ503" s="368"/>
      <c r="JR503" s="368"/>
      <c r="JS503" s="368"/>
      <c r="JT503" s="368"/>
      <c r="JU503" s="368"/>
      <c r="JV503" s="368"/>
      <c r="JW503" s="368"/>
      <c r="JX503" s="368"/>
      <c r="JY503" s="368"/>
      <c r="JZ503" s="368"/>
      <c r="KA503" s="368"/>
      <c r="KB503" s="368"/>
      <c r="KC503" s="368"/>
      <c r="KD503" s="368"/>
      <c r="KE503" s="368"/>
      <c r="KF503" s="368"/>
      <c r="KG503" s="368"/>
      <c r="KH503" s="368"/>
      <c r="KI503" s="368"/>
      <c r="KJ503" s="368"/>
      <c r="KK503" s="368"/>
      <c r="KL503" s="368"/>
      <c r="KM503" s="368"/>
      <c r="KN503" s="368"/>
      <c r="KO503" s="368"/>
      <c r="KP503" s="368"/>
      <c r="KQ503" s="368"/>
      <c r="KR503" s="368"/>
      <c r="KS503" s="368"/>
      <c r="KT503" s="368"/>
      <c r="KU503" s="368"/>
      <c r="KV503" s="368"/>
      <c r="KW503" s="368"/>
      <c r="KX503" s="368"/>
      <c r="LH503" s="368"/>
      <c r="LI503" s="368"/>
      <c r="LJ503" s="368"/>
      <c r="LK503" s="368"/>
      <c r="LL503" s="368"/>
      <c r="LM503" s="368"/>
      <c r="LN503" s="368"/>
      <c r="LO503" s="368"/>
      <c r="LP503" s="368"/>
      <c r="LQ503" s="368"/>
      <c r="LR503" s="368"/>
      <c r="LS503" s="368"/>
      <c r="LT503" s="368"/>
      <c r="LU503" s="368"/>
      <c r="LV503" s="368"/>
      <c r="LW503" s="368"/>
      <c r="LX503" s="368"/>
      <c r="LY503" s="368"/>
      <c r="LZ503" s="368"/>
      <c r="MA503" s="368"/>
      <c r="MB503" s="368"/>
      <c r="MC503" s="368"/>
      <c r="MD503" s="368"/>
      <c r="ME503" s="368"/>
      <c r="MF503" s="368"/>
      <c r="MG503" s="368"/>
      <c r="MH503" s="368"/>
      <c r="MI503" s="368"/>
      <c r="MJ503" s="368"/>
      <c r="MK503" s="368"/>
      <c r="ML503" s="368"/>
      <c r="MM503" s="368"/>
      <c r="MN503" s="368"/>
      <c r="MO503" s="368"/>
      <c r="MP503" s="368"/>
      <c r="MQ503" s="368"/>
      <c r="MR503" s="368"/>
      <c r="MS503" s="368"/>
      <c r="MT503" s="368"/>
      <c r="MU503" s="368"/>
      <c r="MV503" s="368"/>
      <c r="MW503" s="368"/>
      <c r="MX503" s="368"/>
      <c r="MY503" s="368"/>
      <c r="MZ503" s="368"/>
      <c r="NA503" s="368"/>
      <c r="NB503" s="368"/>
      <c r="NC503" s="368"/>
      <c r="ND503" s="368"/>
      <c r="NE503" s="368"/>
      <c r="NF503" s="368"/>
      <c r="NG503" s="368"/>
      <c r="NH503" s="368"/>
      <c r="NI503" s="368"/>
      <c r="NJ503" s="368"/>
      <c r="NK503" s="368"/>
      <c r="NL503" s="368"/>
      <c r="NM503" s="368"/>
      <c r="NN503" s="368"/>
      <c r="NO503" s="368"/>
      <c r="NP503" s="368"/>
      <c r="NQ503" s="368"/>
      <c r="NR503" s="368"/>
      <c r="NS503" s="368"/>
      <c r="NT503" s="368"/>
      <c r="NU503" s="368"/>
      <c r="NV503" s="368"/>
      <c r="NW503" s="368"/>
      <c r="NX503" s="368"/>
      <c r="NY503" s="368"/>
      <c r="NZ503" s="368"/>
      <c r="OA503" s="368"/>
      <c r="OB503" s="368"/>
      <c r="OC503" s="368"/>
      <c r="OD503" s="368"/>
      <c r="OE503" s="368"/>
      <c r="OF503" s="368"/>
      <c r="OG503" s="368"/>
      <c r="OH503" s="368"/>
      <c r="OI503" s="368"/>
      <c r="OJ503" s="368"/>
      <c r="OK503" s="368"/>
      <c r="OL503" s="368"/>
      <c r="OM503" s="368"/>
      <c r="ON503" s="368"/>
      <c r="OO503" s="368"/>
      <c r="OP503" s="368"/>
      <c r="OQ503" s="368"/>
      <c r="OR503" s="368"/>
      <c r="OS503" s="368"/>
      <c r="OT503" s="368"/>
      <c r="OU503" s="368"/>
      <c r="OV503" s="368"/>
      <c r="OW503" s="368"/>
      <c r="OX503" s="368"/>
      <c r="OY503" s="368"/>
      <c r="OZ503" s="368"/>
      <c r="PA503" s="368"/>
      <c r="PB503" s="368"/>
      <c r="PC503" s="368"/>
      <c r="PD503" s="368"/>
      <c r="PE503" s="368"/>
      <c r="PF503" s="368"/>
      <c r="PG503" s="368"/>
      <c r="PH503" s="368"/>
      <c r="PI503" s="368"/>
      <c r="PJ503" s="368"/>
      <c r="PK503" s="368"/>
      <c r="PL503" s="368"/>
      <c r="PM503" s="368"/>
      <c r="PN503" s="368"/>
      <c r="PO503" s="368"/>
      <c r="PP503" s="368"/>
      <c r="PQ503" s="368"/>
      <c r="PR503" s="368"/>
      <c r="PS503" s="368"/>
      <c r="PT503" s="368"/>
      <c r="PU503" s="368"/>
      <c r="PV503" s="368"/>
      <c r="PW503" s="368"/>
      <c r="PX503" s="368"/>
      <c r="PY503" s="368"/>
      <c r="PZ503" s="368"/>
      <c r="QA503" s="368"/>
      <c r="QB503" s="368"/>
      <c r="QC503" s="368"/>
      <c r="QD503" s="368"/>
      <c r="QE503" s="368"/>
      <c r="QF503" s="368"/>
      <c r="QG503" s="368"/>
      <c r="QH503" s="368"/>
      <c r="QI503" s="368"/>
      <c r="QJ503" s="368"/>
      <c r="QK503" s="368"/>
      <c r="QL503" s="368"/>
      <c r="QM503" s="368"/>
      <c r="QN503" s="368"/>
      <c r="QO503" s="368"/>
      <c r="QP503" s="368"/>
      <c r="QQ503" s="368"/>
      <c r="QR503" s="368"/>
      <c r="QS503" s="368"/>
      <c r="QT503" s="368"/>
      <c r="QU503" s="368"/>
      <c r="QV503" s="368"/>
      <c r="QW503" s="368"/>
      <c r="QX503" s="368"/>
      <c r="QY503" s="368"/>
      <c r="QZ503" s="368"/>
      <c r="RA503" s="368"/>
      <c r="RB503" s="368"/>
      <c r="RC503" s="368"/>
      <c r="RD503" s="368"/>
      <c r="RE503" s="368"/>
      <c r="RF503" s="368"/>
      <c r="RG503" s="368"/>
      <c r="RH503" s="368"/>
      <c r="RI503" s="368"/>
      <c r="RJ503" s="368"/>
      <c r="RK503" s="368"/>
      <c r="RL503" s="368"/>
      <c r="RM503" s="368"/>
      <c r="RN503" s="368"/>
      <c r="RO503" s="368"/>
      <c r="RP503" s="368"/>
      <c r="RQ503" s="368"/>
      <c r="RR503" s="368"/>
      <c r="RS503" s="368"/>
      <c r="RT503" s="368"/>
      <c r="RU503" s="368"/>
      <c r="RV503" s="368"/>
      <c r="RW503" s="368"/>
      <c r="RX503" s="368"/>
      <c r="RY503" s="368"/>
      <c r="RZ503" s="368"/>
      <c r="SA503" s="368"/>
      <c r="SB503" s="368"/>
      <c r="SC503" s="368"/>
      <c r="SD503" s="368"/>
      <c r="SE503" s="368"/>
      <c r="SF503" s="368"/>
      <c r="SG503" s="368"/>
    </row>
    <row r="504" spans="1:501">
      <c r="A504" s="368"/>
      <c r="B504" s="368"/>
      <c r="C504" s="368"/>
      <c r="D504" s="368"/>
      <c r="E504" s="368"/>
      <c r="F504" s="368"/>
      <c r="G504" s="368"/>
      <c r="H504" s="368"/>
      <c r="I504" s="368"/>
      <c r="J504" s="368"/>
      <c r="K504" s="368"/>
      <c r="L504" s="368"/>
      <c r="M504" s="368"/>
      <c r="N504" s="368"/>
      <c r="O504" s="385"/>
      <c r="P504" s="368"/>
      <c r="Q504" s="368"/>
      <c r="R504" s="368"/>
      <c r="S504" s="368"/>
      <c r="T504" s="368"/>
      <c r="U504" s="368"/>
      <c r="V504" s="368"/>
      <c r="W504" s="368"/>
      <c r="X504" s="368"/>
      <c r="Y504" s="368"/>
      <c r="Z504" s="368"/>
      <c r="AA504" s="368"/>
      <c r="AB504" s="368"/>
      <c r="AC504" s="368"/>
      <c r="AD504" s="368"/>
      <c r="AE504" s="368"/>
      <c r="AF504" s="368"/>
      <c r="AG504" s="368"/>
      <c r="AH504" s="98" t="s">
        <v>397</v>
      </c>
      <c r="AI504" s="98" t="s">
        <v>397</v>
      </c>
      <c r="AJ504" s="98" t="s">
        <v>397</v>
      </c>
      <c r="AK504" s="98" t="s">
        <v>397</v>
      </c>
      <c r="AL504" s="98" t="s">
        <v>397</v>
      </c>
      <c r="AM504" s="98" t="s">
        <v>397</v>
      </c>
      <c r="AN504" s="98" t="s">
        <v>397</v>
      </c>
      <c r="AO504" s="98" t="s">
        <v>397</v>
      </c>
      <c r="AP504" s="98" t="s">
        <v>397</v>
      </c>
      <c r="AQ504" s="98" t="s">
        <v>397</v>
      </c>
      <c r="AR504" s="98" t="s">
        <v>397</v>
      </c>
      <c r="AS504" s="98" t="s">
        <v>397</v>
      </c>
      <c r="AT504" s="98" t="s">
        <v>397</v>
      </c>
      <c r="AU504" s="98" t="s">
        <v>397</v>
      </c>
      <c r="AV504" s="98" t="s">
        <v>397</v>
      </c>
      <c r="AW504" s="98" t="s">
        <v>397</v>
      </c>
      <c r="AX504" s="98" t="s">
        <v>397</v>
      </c>
      <c r="AY504" s="98" t="s">
        <v>397</v>
      </c>
      <c r="AZ504" s="98" t="s">
        <v>397</v>
      </c>
      <c r="BA504" s="98" t="s">
        <v>397</v>
      </c>
      <c r="BB504" s="98" t="s">
        <v>397</v>
      </c>
      <c r="BC504" s="98" t="s">
        <v>397</v>
      </c>
      <c r="BD504" s="98" t="s">
        <v>397</v>
      </c>
      <c r="BE504" s="98" t="s">
        <v>397</v>
      </c>
      <c r="BF504" s="98" t="s">
        <v>397</v>
      </c>
      <c r="BG504" s="98" t="s">
        <v>397</v>
      </c>
      <c r="BH504" s="98" t="s">
        <v>397</v>
      </c>
      <c r="BI504" s="98" t="s">
        <v>397</v>
      </c>
      <c r="BJ504" s="98" t="s">
        <v>397</v>
      </c>
      <c r="BK504" s="98" t="s">
        <v>397</v>
      </c>
      <c r="BL504" s="98" t="s">
        <v>397</v>
      </c>
      <c r="BM504" s="98" t="s">
        <v>397</v>
      </c>
      <c r="BN504" s="98" t="s">
        <v>397</v>
      </c>
      <c r="BO504" s="98" t="s">
        <v>397</v>
      </c>
      <c r="BP504" s="98" t="s">
        <v>397</v>
      </c>
      <c r="BQ504" s="98" t="s">
        <v>397</v>
      </c>
      <c r="BR504" s="98" t="s">
        <v>397</v>
      </c>
      <c r="BS504" s="98" t="s">
        <v>397</v>
      </c>
      <c r="BT504" s="98" t="s">
        <v>397</v>
      </c>
      <c r="BU504" s="98" t="s">
        <v>397</v>
      </c>
      <c r="BV504" s="98" t="s">
        <v>397</v>
      </c>
      <c r="BW504" s="98" t="s">
        <v>397</v>
      </c>
      <c r="BX504" s="98" t="s">
        <v>397</v>
      </c>
      <c r="BY504" s="98" t="s">
        <v>397</v>
      </c>
      <c r="BZ504" s="98" t="s">
        <v>397</v>
      </c>
      <c r="CA504" s="98"/>
      <c r="CB504" s="98"/>
      <c r="CC504" s="98"/>
      <c r="CD504" s="98"/>
      <c r="CE504" s="98"/>
      <c r="CF504" s="98"/>
      <c r="CG504" s="98"/>
      <c r="CH504" s="98"/>
      <c r="CI504" s="98"/>
      <c r="CJ504" s="98"/>
      <c r="CK504" s="98"/>
      <c r="CL504" s="98"/>
      <c r="CM504" s="98"/>
      <c r="CN504" s="98"/>
      <c r="CO504" s="98"/>
      <c r="CP504" s="98"/>
      <c r="CQ504" s="98"/>
      <c r="CR504" s="98"/>
      <c r="CS504" s="98"/>
      <c r="CT504" s="98"/>
      <c r="CU504" s="98"/>
      <c r="CV504" s="98"/>
      <c r="CW504" s="98"/>
      <c r="CX504" s="98"/>
      <c r="CY504" s="98"/>
      <c r="CZ504" s="98"/>
      <c r="DA504" s="98"/>
      <c r="DB504" s="98"/>
      <c r="DV504" s="368"/>
      <c r="DW504" s="368"/>
      <c r="DX504" s="368"/>
      <c r="DY504" s="368"/>
      <c r="DZ504" s="368"/>
      <c r="EA504" s="368"/>
      <c r="EB504" s="368"/>
      <c r="EC504" s="368"/>
      <c r="ED504" s="368"/>
      <c r="EE504" s="368"/>
      <c r="EF504" s="368"/>
      <c r="EG504" s="368"/>
      <c r="EH504" s="368"/>
      <c r="EI504" s="368"/>
      <c r="EJ504" s="368"/>
      <c r="EK504" s="368"/>
      <c r="EL504" s="368"/>
      <c r="EM504" s="368"/>
      <c r="EN504" s="368"/>
      <c r="EO504" s="368"/>
      <c r="EP504" s="368"/>
      <c r="EQ504" s="368"/>
      <c r="ER504" s="368"/>
      <c r="ES504" s="368"/>
      <c r="ET504" s="368"/>
      <c r="EU504" s="368"/>
      <c r="EV504" s="368"/>
      <c r="EW504" s="368"/>
      <c r="EX504" s="368"/>
      <c r="EY504" s="368"/>
      <c r="EZ504" s="368"/>
      <c r="FA504" s="368"/>
      <c r="FB504" s="368"/>
      <c r="FC504" s="368"/>
      <c r="FD504" s="368"/>
      <c r="FE504" s="368"/>
      <c r="FF504" s="368"/>
      <c r="FG504" s="368"/>
      <c r="FH504" s="368"/>
      <c r="FI504" s="368"/>
      <c r="FJ504" s="368"/>
      <c r="FK504" s="368"/>
      <c r="FL504" s="368"/>
      <c r="FM504" s="368"/>
      <c r="FN504" s="368"/>
      <c r="FO504" s="368"/>
      <c r="FP504" s="368"/>
      <c r="FQ504" s="368"/>
      <c r="FR504" s="368"/>
      <c r="FS504" s="368"/>
      <c r="FT504" s="368"/>
      <c r="FU504" s="368"/>
      <c r="FV504" s="368"/>
      <c r="FW504" s="368"/>
      <c r="FX504" s="368"/>
      <c r="FY504" s="368"/>
      <c r="FZ504" s="368"/>
      <c r="GA504" s="368"/>
      <c r="GB504" s="368"/>
      <c r="GC504" s="368"/>
      <c r="GD504" s="368"/>
      <c r="GE504" s="368"/>
      <c r="GF504" s="368"/>
      <c r="GG504" s="368"/>
      <c r="GH504" s="368"/>
      <c r="GI504" s="368"/>
      <c r="GJ504" s="368"/>
      <c r="GK504" s="368"/>
      <c r="GL504" s="368"/>
      <c r="GM504" s="368"/>
      <c r="GN504" s="368"/>
      <c r="GO504" s="368"/>
      <c r="GP504" s="368"/>
      <c r="GQ504" s="368"/>
      <c r="GR504" s="368"/>
      <c r="GS504" s="368"/>
      <c r="GT504" s="368"/>
      <c r="GU504" s="368"/>
      <c r="GV504" s="368"/>
      <c r="GW504" s="368"/>
      <c r="GX504" s="368"/>
      <c r="GY504" s="368"/>
      <c r="GZ504" s="368"/>
      <c r="HA504" s="368"/>
      <c r="HB504" s="368"/>
      <c r="HC504" s="368"/>
      <c r="HD504" s="368"/>
      <c r="HE504" s="368"/>
      <c r="HF504" s="368"/>
      <c r="HG504" s="368"/>
      <c r="HH504" s="368"/>
      <c r="HI504" s="368"/>
      <c r="HJ504" s="368"/>
      <c r="HK504" s="368"/>
      <c r="HL504" s="368"/>
      <c r="HM504" s="368"/>
      <c r="HN504" s="368"/>
      <c r="HO504" s="368"/>
      <c r="HP504" s="368"/>
      <c r="HQ504" s="368"/>
      <c r="HR504" s="368"/>
      <c r="HS504" s="368"/>
      <c r="HT504" s="368"/>
      <c r="HU504" s="368"/>
      <c r="HV504" s="368"/>
      <c r="HW504" s="368"/>
      <c r="HX504" s="368"/>
      <c r="HY504" s="368"/>
      <c r="HZ504" s="368"/>
      <c r="IA504" s="368"/>
      <c r="IB504" s="368"/>
      <c r="IC504" s="368"/>
      <c r="ID504" s="368"/>
      <c r="IE504" s="368"/>
      <c r="IF504" s="368"/>
      <c r="IG504" s="368"/>
      <c r="IH504" s="368"/>
      <c r="II504" s="368"/>
      <c r="IJ504" s="368"/>
      <c r="IK504" s="368"/>
      <c r="IL504" s="368"/>
      <c r="IM504" s="368"/>
      <c r="IN504" s="368"/>
      <c r="IO504" s="368"/>
      <c r="IP504" s="368"/>
      <c r="IQ504" s="368"/>
      <c r="IR504" s="368"/>
      <c r="IS504" s="368"/>
      <c r="IT504" s="368"/>
      <c r="IU504" s="368"/>
      <c r="IV504" s="368"/>
      <c r="IW504" s="368"/>
      <c r="IX504" s="368"/>
      <c r="IY504" s="368"/>
      <c r="IZ504" s="368"/>
      <c r="JA504" s="368"/>
      <c r="JB504" s="368"/>
      <c r="JC504" s="368"/>
      <c r="JD504" s="368"/>
      <c r="JE504" s="368"/>
      <c r="JF504" s="368"/>
      <c r="JG504" s="368"/>
      <c r="JH504" s="368"/>
      <c r="JI504" s="368"/>
      <c r="JJ504" s="368"/>
      <c r="JK504" s="368"/>
      <c r="JL504" s="368"/>
      <c r="JM504" s="368"/>
      <c r="JN504" s="368"/>
      <c r="JO504" s="368"/>
      <c r="JP504" s="368"/>
      <c r="JQ504" s="368"/>
      <c r="JR504" s="368"/>
      <c r="JS504" s="368"/>
      <c r="JT504" s="368"/>
      <c r="JU504" s="368"/>
      <c r="JV504" s="368"/>
      <c r="JW504" s="368"/>
      <c r="JX504" s="368"/>
      <c r="JY504" s="368"/>
      <c r="JZ504" s="368"/>
      <c r="KA504" s="368"/>
      <c r="KB504" s="368"/>
      <c r="KC504" s="368"/>
      <c r="KD504" s="368"/>
      <c r="KE504" s="368"/>
      <c r="KF504" s="368"/>
      <c r="KG504" s="368"/>
      <c r="KH504" s="368"/>
      <c r="KI504" s="368"/>
      <c r="KJ504" s="368"/>
      <c r="KK504" s="368"/>
      <c r="KL504" s="368"/>
      <c r="KM504" s="368"/>
      <c r="KN504" s="368"/>
      <c r="KO504" s="368"/>
      <c r="KP504" s="368"/>
      <c r="KQ504" s="368"/>
      <c r="KR504" s="368"/>
      <c r="KS504" s="368"/>
      <c r="KT504" s="368"/>
      <c r="KU504" s="368"/>
      <c r="KV504" s="368"/>
      <c r="KW504" s="368"/>
      <c r="KX504" s="368"/>
      <c r="LH504" s="368"/>
      <c r="LI504" s="368"/>
      <c r="LJ504" s="368"/>
      <c r="LK504" s="368"/>
      <c r="LL504" s="368"/>
      <c r="LM504" s="368"/>
      <c r="LN504" s="368"/>
      <c r="LO504" s="368"/>
      <c r="LP504" s="368"/>
      <c r="LQ504" s="368"/>
      <c r="LR504" s="368"/>
      <c r="LS504" s="368"/>
      <c r="LT504" s="368"/>
      <c r="LU504" s="368"/>
      <c r="LV504" s="368"/>
      <c r="LW504" s="368"/>
      <c r="LX504" s="368"/>
      <c r="LY504" s="368"/>
      <c r="LZ504" s="368"/>
      <c r="MA504" s="368"/>
      <c r="MB504" s="368"/>
      <c r="MC504" s="368"/>
      <c r="MD504" s="368"/>
      <c r="ME504" s="368"/>
      <c r="MF504" s="368"/>
      <c r="MG504" s="368"/>
      <c r="MH504" s="368"/>
      <c r="MI504" s="368"/>
      <c r="MJ504" s="368"/>
      <c r="MK504" s="368"/>
      <c r="ML504" s="368"/>
      <c r="MM504" s="368"/>
      <c r="MN504" s="368"/>
      <c r="MO504" s="368"/>
      <c r="MP504" s="368"/>
      <c r="MQ504" s="368"/>
      <c r="MR504" s="368"/>
      <c r="MS504" s="368"/>
      <c r="MT504" s="368"/>
      <c r="MU504" s="368"/>
      <c r="MV504" s="368"/>
      <c r="MW504" s="368"/>
      <c r="MX504" s="368"/>
      <c r="MY504" s="368"/>
      <c r="MZ504" s="368"/>
      <c r="NA504" s="368"/>
      <c r="NB504" s="368"/>
      <c r="NC504" s="368"/>
      <c r="ND504" s="368"/>
      <c r="NE504" s="368"/>
      <c r="NF504" s="368"/>
      <c r="NG504" s="368"/>
      <c r="NH504" s="368"/>
      <c r="NI504" s="368"/>
      <c r="NJ504" s="368"/>
      <c r="NK504" s="368"/>
      <c r="NL504" s="368"/>
      <c r="NM504" s="368"/>
      <c r="NN504" s="368"/>
      <c r="NO504" s="368"/>
      <c r="NP504" s="368"/>
      <c r="NQ504" s="368"/>
      <c r="NR504" s="368"/>
      <c r="NS504" s="368"/>
      <c r="NT504" s="368"/>
      <c r="NU504" s="368"/>
      <c r="NV504" s="368"/>
      <c r="NW504" s="368"/>
      <c r="NX504" s="368"/>
      <c r="NY504" s="368"/>
      <c r="NZ504" s="368"/>
      <c r="OA504" s="368"/>
      <c r="OB504" s="368"/>
      <c r="OC504" s="368"/>
      <c r="OD504" s="368"/>
      <c r="OE504" s="368"/>
      <c r="OF504" s="368"/>
      <c r="OG504" s="368"/>
      <c r="OH504" s="368"/>
      <c r="OI504" s="368"/>
      <c r="OJ504" s="368"/>
      <c r="OK504" s="368"/>
      <c r="OL504" s="368"/>
      <c r="OM504" s="368"/>
      <c r="ON504" s="368"/>
      <c r="OO504" s="368"/>
      <c r="OP504" s="368"/>
      <c r="OQ504" s="368"/>
      <c r="OR504" s="368"/>
      <c r="OS504" s="368"/>
      <c r="OT504" s="368"/>
      <c r="OU504" s="368"/>
      <c r="OV504" s="368"/>
      <c r="OW504" s="368"/>
      <c r="OX504" s="368"/>
      <c r="OY504" s="368"/>
      <c r="OZ504" s="368"/>
      <c r="PA504" s="368"/>
      <c r="PB504" s="368"/>
      <c r="PC504" s="368"/>
      <c r="PD504" s="368"/>
      <c r="PE504" s="368"/>
      <c r="PF504" s="368"/>
      <c r="PG504" s="368"/>
      <c r="PH504" s="368"/>
      <c r="PI504" s="368"/>
      <c r="PJ504" s="368"/>
      <c r="PK504" s="368"/>
      <c r="PL504" s="368"/>
      <c r="PM504" s="368"/>
      <c r="PN504" s="368"/>
      <c r="PO504" s="368"/>
      <c r="PP504" s="368"/>
      <c r="PQ504" s="368"/>
      <c r="PR504" s="368"/>
      <c r="PS504" s="368"/>
      <c r="PT504" s="368"/>
      <c r="PU504" s="368"/>
      <c r="PV504" s="368"/>
      <c r="PW504" s="368"/>
      <c r="PX504" s="368"/>
      <c r="PY504" s="368"/>
      <c r="PZ504" s="368"/>
      <c r="QA504" s="368"/>
      <c r="QB504" s="368"/>
      <c r="QC504" s="368"/>
      <c r="QD504" s="368"/>
      <c r="QE504" s="368"/>
      <c r="QF504" s="368"/>
      <c r="QG504" s="368"/>
      <c r="QH504" s="368"/>
      <c r="QI504" s="368"/>
      <c r="QJ504" s="368"/>
      <c r="QK504" s="368"/>
      <c r="QL504" s="368"/>
      <c r="QM504" s="368"/>
      <c r="QN504" s="368"/>
      <c r="QO504" s="368"/>
      <c r="QP504" s="368"/>
      <c r="QQ504" s="368"/>
      <c r="QR504" s="368"/>
      <c r="QS504" s="368"/>
      <c r="QT504" s="368"/>
      <c r="QU504" s="368"/>
      <c r="QV504" s="368"/>
      <c r="QW504" s="368"/>
      <c r="QX504" s="368"/>
      <c r="QY504" s="368"/>
      <c r="QZ504" s="368"/>
      <c r="RA504" s="368"/>
      <c r="RB504" s="368"/>
      <c r="RC504" s="368"/>
      <c r="RD504" s="368"/>
      <c r="RE504" s="368"/>
      <c r="RF504" s="368"/>
      <c r="RG504" s="368"/>
      <c r="RH504" s="368"/>
      <c r="RI504" s="368"/>
      <c r="RJ504" s="368"/>
      <c r="RK504" s="368"/>
      <c r="RL504" s="368"/>
      <c r="RM504" s="368"/>
      <c r="RN504" s="368"/>
      <c r="RO504" s="368"/>
      <c r="RP504" s="368"/>
      <c r="RQ504" s="368"/>
      <c r="RR504" s="368"/>
      <c r="RS504" s="368"/>
      <c r="RT504" s="368"/>
      <c r="RU504" s="368"/>
      <c r="RV504" s="368"/>
      <c r="RW504" s="368"/>
      <c r="RX504" s="368"/>
      <c r="RY504" s="368"/>
      <c r="RZ504" s="368"/>
      <c r="SA504" s="368"/>
      <c r="SB504" s="368"/>
      <c r="SC504" s="368"/>
      <c r="SD504" s="368"/>
      <c r="SE504" s="368"/>
      <c r="SF504" s="368"/>
      <c r="SG504" s="368"/>
    </row>
    <row r="505" spans="1:501">
      <c r="A505" s="368"/>
      <c r="B505" s="368"/>
      <c r="C505" s="368"/>
      <c r="D505" s="368"/>
      <c r="E505" s="368"/>
      <c r="F505" s="368"/>
      <c r="G505" s="368"/>
      <c r="H505" s="368"/>
      <c r="I505" s="368"/>
      <c r="J505" s="368"/>
      <c r="K505" s="368"/>
      <c r="L505" s="368"/>
      <c r="M505" s="368"/>
      <c r="N505" s="368"/>
      <c r="O505" s="385"/>
      <c r="P505" s="368"/>
      <c r="Q505" s="368"/>
      <c r="R505" s="368"/>
      <c r="S505" s="368"/>
      <c r="T505" s="368"/>
      <c r="U505" s="368"/>
      <c r="V505" s="368"/>
      <c r="W505" s="368"/>
      <c r="X505" s="368"/>
      <c r="Y505" s="368"/>
      <c r="Z505" s="368"/>
      <c r="AA505" s="368"/>
      <c r="AB505" s="368"/>
      <c r="AC505" s="368"/>
      <c r="AD505" s="368"/>
      <c r="AE505" s="368"/>
      <c r="AF505" s="368"/>
      <c r="AG505" s="368"/>
      <c r="AH505" s="368"/>
      <c r="AI505" s="368"/>
      <c r="AJ505" s="368"/>
      <c r="AK505" s="368"/>
      <c r="AL505" s="368"/>
      <c r="AM505" s="368"/>
      <c r="AN505" s="368"/>
      <c r="AO505" s="368"/>
      <c r="AP505" s="368"/>
      <c r="AQ505" s="368"/>
      <c r="AR505" s="368"/>
      <c r="AS505" s="368"/>
      <c r="AT505" s="368"/>
      <c r="AU505" s="368"/>
      <c r="AV505" s="368"/>
      <c r="AW505" s="368"/>
      <c r="AX505" s="368"/>
      <c r="AY505" s="368"/>
      <c r="AZ505" s="368"/>
      <c r="BA505" s="368"/>
      <c r="BB505" s="368"/>
      <c r="BC505" s="368"/>
      <c r="BD505" s="368"/>
      <c r="BE505" s="368"/>
      <c r="BF505" s="368"/>
      <c r="BG505" s="368"/>
      <c r="BH505" s="368"/>
      <c r="BI505" s="368"/>
      <c r="BJ505" s="368"/>
      <c r="BK505" s="368"/>
      <c r="BL505" s="368"/>
      <c r="BM505" s="368"/>
      <c r="BN505" s="368"/>
      <c r="BO505" s="368"/>
      <c r="BP505" s="368"/>
      <c r="BQ505" s="368"/>
      <c r="BR505" s="368"/>
      <c r="BS505" s="368"/>
      <c r="BT505" s="368"/>
      <c r="BU505" s="368"/>
      <c r="BV505" s="368"/>
      <c r="BW505" s="368"/>
      <c r="DV505" s="368"/>
      <c r="DW505" s="368"/>
      <c r="DX505" s="368"/>
      <c r="DY505" s="368"/>
      <c r="DZ505" s="368"/>
      <c r="EA505" s="368"/>
      <c r="EB505" s="368"/>
      <c r="EC505" s="368"/>
      <c r="ED505" s="368"/>
      <c r="EE505" s="368"/>
      <c r="EF505" s="368"/>
      <c r="EG505" s="368"/>
      <c r="EH505" s="368"/>
      <c r="EI505" s="368"/>
      <c r="EJ505" s="368"/>
      <c r="EK505" s="368"/>
      <c r="EL505" s="368"/>
      <c r="EM505" s="368"/>
      <c r="EN505" s="368"/>
      <c r="EO505" s="368"/>
      <c r="EP505" s="368"/>
      <c r="EQ505" s="368"/>
      <c r="ER505" s="368"/>
      <c r="ES505" s="368"/>
      <c r="ET505" s="368"/>
      <c r="EU505" s="368"/>
      <c r="EV505" s="368"/>
      <c r="EW505" s="368"/>
      <c r="EX505" s="368"/>
      <c r="EY505" s="368"/>
      <c r="EZ505" s="368"/>
      <c r="FA505" s="368"/>
      <c r="FB505" s="368"/>
      <c r="FC505" s="368"/>
      <c r="FD505" s="368"/>
      <c r="FE505" s="368"/>
      <c r="FF505" s="368"/>
      <c r="FG505" s="368"/>
      <c r="FH505" s="368"/>
      <c r="FI505" s="368"/>
      <c r="FJ505" s="368"/>
      <c r="FK505" s="368"/>
      <c r="FL505" s="368"/>
      <c r="FM505" s="368"/>
      <c r="FN505" s="368"/>
      <c r="FO505" s="368"/>
      <c r="FP505" s="368"/>
      <c r="FQ505" s="368"/>
      <c r="FR505" s="368"/>
      <c r="FS505" s="368"/>
      <c r="FT505" s="368"/>
      <c r="FU505" s="368"/>
      <c r="FV505" s="368"/>
      <c r="FW505" s="368"/>
      <c r="FX505" s="368"/>
      <c r="FY505" s="368"/>
      <c r="FZ505" s="368"/>
      <c r="GA505" s="368"/>
      <c r="GB505" s="368"/>
      <c r="GC505" s="368"/>
      <c r="GD505" s="368"/>
      <c r="GE505" s="368"/>
      <c r="GF505" s="368"/>
      <c r="GG505" s="368"/>
      <c r="GH505" s="368"/>
      <c r="GI505" s="368"/>
      <c r="GJ505" s="368"/>
      <c r="GK505" s="368"/>
      <c r="GL505" s="368"/>
      <c r="GM505" s="368"/>
      <c r="GN505" s="368"/>
      <c r="GO505" s="368"/>
      <c r="GP505" s="368"/>
      <c r="GQ505" s="368"/>
      <c r="GR505" s="368"/>
      <c r="GS505" s="368"/>
      <c r="GT505" s="368"/>
      <c r="GU505" s="368"/>
      <c r="GV505" s="368"/>
      <c r="GW505" s="368"/>
      <c r="GX505" s="368"/>
      <c r="GY505" s="368"/>
      <c r="GZ505" s="368"/>
      <c r="HA505" s="368"/>
      <c r="HB505" s="368"/>
      <c r="HC505" s="368"/>
      <c r="HD505" s="368"/>
      <c r="HE505" s="368"/>
      <c r="HF505" s="368"/>
      <c r="HG505" s="368"/>
      <c r="HH505" s="368"/>
      <c r="HI505" s="368"/>
      <c r="HJ505" s="368"/>
      <c r="HK505" s="368"/>
      <c r="HL505" s="368"/>
      <c r="HM505" s="368"/>
      <c r="HN505" s="368"/>
      <c r="HO505" s="368"/>
      <c r="HP505" s="368"/>
      <c r="HQ505" s="368"/>
      <c r="HR505" s="368"/>
      <c r="HS505" s="368"/>
      <c r="HT505" s="368"/>
      <c r="HU505" s="368"/>
      <c r="HV505" s="368"/>
      <c r="HW505" s="368"/>
      <c r="HX505" s="368"/>
      <c r="HY505" s="368"/>
      <c r="HZ505" s="368"/>
      <c r="IA505" s="368"/>
      <c r="IB505" s="368"/>
      <c r="IC505" s="368"/>
      <c r="ID505" s="368"/>
      <c r="IE505" s="368"/>
      <c r="IF505" s="368"/>
      <c r="IG505" s="368"/>
      <c r="IH505" s="368"/>
      <c r="II505" s="368"/>
      <c r="IJ505" s="368"/>
      <c r="IK505" s="368"/>
      <c r="IL505" s="368"/>
      <c r="IM505" s="368"/>
      <c r="IN505" s="368"/>
      <c r="IO505" s="368"/>
      <c r="IP505" s="368"/>
      <c r="IQ505" s="368"/>
      <c r="IR505" s="368"/>
      <c r="IS505" s="368"/>
      <c r="IT505" s="368"/>
      <c r="IU505" s="368"/>
      <c r="IV505" s="368"/>
      <c r="IW505" s="368"/>
      <c r="IX505" s="368"/>
      <c r="IY505" s="368"/>
      <c r="IZ505" s="368"/>
      <c r="JA505" s="368"/>
      <c r="JB505" s="368"/>
      <c r="JC505" s="368"/>
      <c r="JD505" s="368"/>
      <c r="JE505" s="368"/>
      <c r="JF505" s="368"/>
      <c r="JG505" s="368"/>
      <c r="JH505" s="368"/>
      <c r="JI505" s="368"/>
      <c r="JJ505" s="368"/>
      <c r="JK505" s="368"/>
      <c r="JL505" s="368"/>
      <c r="JM505" s="368"/>
      <c r="JN505" s="368"/>
      <c r="JO505" s="368"/>
      <c r="JP505" s="368"/>
      <c r="JQ505" s="368"/>
      <c r="JR505" s="368"/>
      <c r="JS505" s="368"/>
      <c r="JT505" s="368"/>
      <c r="JU505" s="368"/>
      <c r="JV505" s="368"/>
      <c r="JW505" s="368"/>
      <c r="JX505" s="368"/>
      <c r="JY505" s="368"/>
      <c r="JZ505" s="368"/>
      <c r="KA505" s="368"/>
      <c r="KB505" s="368"/>
      <c r="KC505" s="368"/>
      <c r="KD505" s="368"/>
      <c r="KE505" s="368"/>
      <c r="KF505" s="368"/>
      <c r="KG505" s="368"/>
      <c r="KH505" s="368"/>
      <c r="KI505" s="368"/>
      <c r="KJ505" s="368"/>
      <c r="KK505" s="368"/>
      <c r="KL505" s="368"/>
      <c r="KM505" s="368"/>
      <c r="KN505" s="368"/>
      <c r="KO505" s="368"/>
      <c r="KP505" s="368"/>
      <c r="KQ505" s="368"/>
      <c r="KR505" s="368"/>
      <c r="KS505" s="368"/>
      <c r="KT505" s="368"/>
      <c r="KU505" s="368"/>
      <c r="KV505" s="368"/>
      <c r="KW505" s="368"/>
      <c r="KX505" s="368"/>
      <c r="LH505" s="368"/>
      <c r="LI505" s="368"/>
      <c r="LJ505" s="368"/>
      <c r="LK505" s="368"/>
      <c r="LL505" s="368"/>
      <c r="LM505" s="368"/>
      <c r="LN505" s="368"/>
      <c r="LO505" s="368"/>
      <c r="LP505" s="368"/>
      <c r="LQ505" s="368"/>
      <c r="LR505" s="368"/>
      <c r="LS505" s="368"/>
      <c r="LT505" s="368"/>
      <c r="LU505" s="368"/>
      <c r="LV505" s="368"/>
      <c r="LW505" s="368"/>
      <c r="LX505" s="368"/>
      <c r="LY505" s="368"/>
      <c r="LZ505" s="368"/>
      <c r="MA505" s="368"/>
      <c r="MB505" s="368"/>
      <c r="MC505" s="368"/>
      <c r="MD505" s="368"/>
      <c r="ME505" s="368"/>
      <c r="MF505" s="368"/>
      <c r="MG505" s="368"/>
      <c r="MH505" s="368"/>
      <c r="MI505" s="368"/>
      <c r="MJ505" s="368"/>
      <c r="MK505" s="368"/>
      <c r="ML505" s="368"/>
      <c r="MM505" s="368"/>
      <c r="MN505" s="368"/>
      <c r="MO505" s="368"/>
      <c r="MP505" s="368"/>
      <c r="MQ505" s="368"/>
      <c r="MR505" s="368"/>
      <c r="MS505" s="368"/>
      <c r="MT505" s="368"/>
      <c r="MU505" s="368"/>
      <c r="MV505" s="368"/>
      <c r="MW505" s="368"/>
      <c r="MX505" s="368"/>
      <c r="MY505" s="368"/>
      <c r="MZ505" s="368"/>
      <c r="NA505" s="368"/>
      <c r="NB505" s="368"/>
      <c r="NC505" s="368"/>
      <c r="ND505" s="368"/>
      <c r="NE505" s="368"/>
      <c r="NF505" s="368"/>
      <c r="NG505" s="368"/>
      <c r="NH505" s="368"/>
      <c r="NI505" s="368"/>
      <c r="NJ505" s="368"/>
      <c r="NK505" s="368"/>
      <c r="NL505" s="368"/>
      <c r="NM505" s="368"/>
      <c r="NN505" s="368"/>
      <c r="NO505" s="368"/>
      <c r="NP505" s="368"/>
      <c r="NQ505" s="368"/>
      <c r="NR505" s="368"/>
      <c r="NS505" s="368"/>
      <c r="NT505" s="368"/>
      <c r="NU505" s="368"/>
      <c r="NV505" s="368"/>
      <c r="NW505" s="368"/>
      <c r="NX505" s="368"/>
      <c r="NY505" s="368"/>
      <c r="NZ505" s="368"/>
      <c r="OA505" s="368"/>
      <c r="OB505" s="368"/>
      <c r="OC505" s="368"/>
      <c r="OD505" s="368"/>
      <c r="OE505" s="368"/>
      <c r="OF505" s="368"/>
      <c r="OG505" s="368"/>
      <c r="OH505" s="368"/>
      <c r="OI505" s="368"/>
      <c r="OJ505" s="368"/>
      <c r="OK505" s="368"/>
      <c r="OL505" s="368"/>
      <c r="OM505" s="368"/>
      <c r="ON505" s="368"/>
      <c r="OO505" s="368"/>
      <c r="OP505" s="368"/>
      <c r="OQ505" s="368"/>
      <c r="OR505" s="368"/>
      <c r="OS505" s="368"/>
      <c r="OT505" s="368"/>
      <c r="OU505" s="368"/>
      <c r="OV505" s="368"/>
      <c r="OW505" s="368"/>
      <c r="OX505" s="368"/>
      <c r="OY505" s="368"/>
      <c r="OZ505" s="368"/>
      <c r="PA505" s="368"/>
      <c r="PB505" s="368"/>
      <c r="PC505" s="368"/>
      <c r="PD505" s="368"/>
      <c r="PE505" s="368"/>
      <c r="PF505" s="368"/>
      <c r="PG505" s="368"/>
      <c r="PH505" s="368"/>
      <c r="PI505" s="368"/>
      <c r="PJ505" s="368"/>
      <c r="PK505" s="368"/>
      <c r="PL505" s="368"/>
      <c r="PM505" s="368"/>
      <c r="PN505" s="368"/>
      <c r="PO505" s="368"/>
      <c r="PP505" s="368"/>
      <c r="PQ505" s="368"/>
      <c r="PR505" s="368"/>
      <c r="PS505" s="368"/>
      <c r="PT505" s="368"/>
      <c r="PU505" s="368"/>
      <c r="PV505" s="368"/>
      <c r="PW505" s="368"/>
      <c r="PX505" s="368"/>
      <c r="PY505" s="368"/>
      <c r="PZ505" s="368"/>
      <c r="QA505" s="368"/>
      <c r="QB505" s="368"/>
      <c r="QC505" s="368"/>
      <c r="QD505" s="368"/>
      <c r="QE505" s="368"/>
      <c r="QF505" s="368"/>
      <c r="QG505" s="368"/>
      <c r="QH505" s="368"/>
      <c r="QI505" s="368"/>
      <c r="QJ505" s="368"/>
      <c r="QK505" s="368"/>
      <c r="QL505" s="368"/>
      <c r="QM505" s="368"/>
      <c r="QN505" s="368"/>
      <c r="QO505" s="368"/>
      <c r="QP505" s="368"/>
      <c r="QQ505" s="368"/>
      <c r="QR505" s="368"/>
      <c r="QS505" s="368"/>
      <c r="QT505" s="368"/>
      <c r="QU505" s="368"/>
      <c r="QV505" s="368"/>
      <c r="QW505" s="368"/>
      <c r="QX505" s="368"/>
      <c r="QY505" s="368"/>
      <c r="QZ505" s="368"/>
      <c r="RA505" s="368"/>
      <c r="RB505" s="368"/>
      <c r="RC505" s="368"/>
      <c r="RD505" s="368"/>
      <c r="RE505" s="368"/>
      <c r="RF505" s="368"/>
      <c r="RG505" s="368"/>
      <c r="RH505" s="368"/>
      <c r="RI505" s="368"/>
      <c r="RJ505" s="368"/>
      <c r="RK505" s="368"/>
      <c r="RL505" s="368"/>
      <c r="RM505" s="368"/>
      <c r="RN505" s="368"/>
      <c r="RO505" s="368"/>
      <c r="RP505" s="368"/>
      <c r="RQ505" s="368"/>
      <c r="RR505" s="368"/>
      <c r="RS505" s="368"/>
      <c r="RT505" s="368"/>
      <c r="RU505" s="368"/>
      <c r="RV505" s="368"/>
      <c r="RW505" s="368"/>
      <c r="RX505" s="368"/>
      <c r="RY505" s="368"/>
      <c r="RZ505" s="368"/>
      <c r="SA505" s="368"/>
      <c r="SB505" s="368"/>
      <c r="SC505" s="368"/>
      <c r="SD505" s="368"/>
      <c r="SE505" s="368"/>
      <c r="SF505" s="368"/>
      <c r="SG505" s="368"/>
    </row>
    <row r="506" spans="1:501">
      <c r="A506" s="368"/>
      <c r="B506" s="368"/>
      <c r="C506" s="368"/>
      <c r="D506" s="368"/>
      <c r="E506" s="368"/>
      <c r="F506" s="368"/>
      <c r="G506" s="368"/>
      <c r="H506" s="368"/>
      <c r="I506" s="368"/>
      <c r="J506" s="368"/>
      <c r="K506" s="368"/>
      <c r="L506" s="368"/>
      <c r="M506" s="368"/>
      <c r="N506" s="368"/>
      <c r="O506" s="385"/>
      <c r="P506" s="368"/>
      <c r="Q506" s="368"/>
      <c r="R506" s="368"/>
      <c r="S506" s="368"/>
      <c r="T506" s="368"/>
      <c r="U506" s="368"/>
      <c r="V506" s="368"/>
      <c r="W506" s="368"/>
      <c r="X506" s="368"/>
      <c r="Y506" s="368"/>
      <c r="Z506" s="368"/>
      <c r="AA506" s="368"/>
      <c r="AB506" s="368"/>
      <c r="AC506" s="368"/>
      <c r="AD506" s="368"/>
      <c r="AE506" s="368"/>
      <c r="AF506" s="368"/>
      <c r="AG506" s="368"/>
      <c r="AH506" s="368"/>
      <c r="AI506" s="368"/>
      <c r="AJ506" s="368"/>
      <c r="AK506" s="368"/>
      <c r="AL506" s="368"/>
      <c r="AM506" s="368"/>
      <c r="AN506" s="368"/>
      <c r="AO506" s="368"/>
      <c r="AP506" s="368"/>
      <c r="AQ506" s="368"/>
      <c r="AR506" s="368"/>
      <c r="AS506" s="368"/>
      <c r="AT506" s="368"/>
      <c r="AU506" s="368"/>
      <c r="AV506" s="368"/>
      <c r="AW506" s="368"/>
      <c r="AX506" s="368"/>
      <c r="AY506" s="368"/>
      <c r="AZ506" s="368"/>
      <c r="BA506" s="368"/>
      <c r="BB506" s="368"/>
      <c r="BC506" s="368"/>
      <c r="BD506" s="368"/>
      <c r="BE506" s="368"/>
      <c r="BF506" s="368"/>
      <c r="BG506" s="368"/>
      <c r="BH506" s="368"/>
      <c r="BI506" s="368"/>
      <c r="BJ506" s="368"/>
      <c r="BK506" s="368"/>
      <c r="BL506" s="368"/>
      <c r="BM506" s="368"/>
      <c r="BN506" s="368"/>
      <c r="BO506" s="368"/>
      <c r="BP506" s="368"/>
      <c r="BQ506" s="368"/>
      <c r="BR506" s="368"/>
      <c r="BS506" s="368"/>
      <c r="BT506" s="368"/>
      <c r="BU506" s="368"/>
      <c r="BV506" s="368"/>
      <c r="BW506" s="368"/>
      <c r="DV506" s="368"/>
      <c r="DW506" s="368"/>
      <c r="DX506" s="368"/>
      <c r="DY506" s="368"/>
      <c r="DZ506" s="368"/>
      <c r="EA506" s="368"/>
      <c r="EB506" s="368"/>
      <c r="EC506" s="368"/>
      <c r="ED506" s="368"/>
      <c r="EE506" s="368"/>
      <c r="EF506" s="368"/>
      <c r="EG506" s="368"/>
      <c r="EH506" s="368"/>
      <c r="EI506" s="368"/>
      <c r="EJ506" s="368"/>
      <c r="EK506" s="368"/>
      <c r="EL506" s="368"/>
      <c r="EM506" s="368"/>
      <c r="EN506" s="368"/>
      <c r="EO506" s="368"/>
      <c r="EP506" s="368"/>
      <c r="EQ506" s="368"/>
      <c r="ER506" s="368"/>
      <c r="ES506" s="368"/>
      <c r="ET506" s="368"/>
      <c r="EU506" s="368"/>
      <c r="EV506" s="368"/>
      <c r="EW506" s="368"/>
      <c r="EX506" s="368"/>
      <c r="EY506" s="368"/>
      <c r="EZ506" s="368"/>
      <c r="FA506" s="368"/>
      <c r="FB506" s="368"/>
      <c r="FC506" s="368"/>
      <c r="FD506" s="368"/>
      <c r="FE506" s="368"/>
      <c r="FF506" s="368"/>
      <c r="FG506" s="368"/>
      <c r="FH506" s="368"/>
      <c r="FI506" s="368"/>
      <c r="FJ506" s="368"/>
      <c r="FK506" s="368"/>
      <c r="FL506" s="368"/>
      <c r="FM506" s="368"/>
      <c r="FN506" s="368"/>
      <c r="FO506" s="368"/>
      <c r="FP506" s="368"/>
      <c r="FQ506" s="368"/>
      <c r="FR506" s="368"/>
      <c r="FS506" s="368"/>
      <c r="FT506" s="368"/>
      <c r="FU506" s="368"/>
      <c r="FV506" s="368"/>
      <c r="FW506" s="368"/>
      <c r="FX506" s="368"/>
      <c r="FY506" s="368"/>
      <c r="FZ506" s="368"/>
      <c r="GA506" s="368"/>
      <c r="GB506" s="368"/>
      <c r="GC506" s="368"/>
      <c r="GD506" s="368"/>
      <c r="GE506" s="368"/>
      <c r="GF506" s="368"/>
      <c r="GG506" s="368"/>
      <c r="GH506" s="368"/>
      <c r="GI506" s="368"/>
      <c r="GJ506" s="368"/>
      <c r="GK506" s="368"/>
      <c r="GL506" s="368"/>
      <c r="GM506" s="368"/>
      <c r="GN506" s="368"/>
      <c r="GO506" s="368"/>
      <c r="GP506" s="368"/>
      <c r="GQ506" s="368"/>
      <c r="GR506" s="368"/>
      <c r="GS506" s="368"/>
      <c r="GT506" s="368"/>
      <c r="GU506" s="368"/>
      <c r="GV506" s="368"/>
      <c r="GW506" s="368"/>
      <c r="GX506" s="368"/>
      <c r="GY506" s="368"/>
      <c r="GZ506" s="368"/>
      <c r="HA506" s="368"/>
      <c r="HB506" s="368"/>
      <c r="HC506" s="368"/>
      <c r="HD506" s="368"/>
      <c r="HE506" s="368"/>
      <c r="HF506" s="368"/>
      <c r="HG506" s="368"/>
      <c r="HH506" s="368"/>
      <c r="HI506" s="368"/>
      <c r="HJ506" s="368"/>
      <c r="HK506" s="368"/>
      <c r="HL506" s="368"/>
      <c r="HM506" s="368"/>
      <c r="HN506" s="368"/>
      <c r="HO506" s="368"/>
      <c r="HP506" s="368"/>
      <c r="HQ506" s="368"/>
      <c r="HR506" s="368"/>
      <c r="HS506" s="368"/>
      <c r="HT506" s="368"/>
      <c r="HU506" s="368"/>
      <c r="HV506" s="368"/>
      <c r="HW506" s="368"/>
      <c r="HX506" s="368"/>
      <c r="HY506" s="368"/>
      <c r="HZ506" s="368"/>
      <c r="IA506" s="368"/>
      <c r="IB506" s="368"/>
      <c r="IC506" s="368"/>
      <c r="ID506" s="368"/>
      <c r="IE506" s="368"/>
      <c r="IF506" s="368"/>
      <c r="IG506" s="368"/>
      <c r="IH506" s="368"/>
      <c r="II506" s="368"/>
      <c r="IJ506" s="368"/>
      <c r="IK506" s="368"/>
      <c r="IL506" s="368"/>
      <c r="IM506" s="368"/>
      <c r="IN506" s="368"/>
      <c r="IO506" s="368"/>
      <c r="IP506" s="368"/>
      <c r="IQ506" s="368"/>
      <c r="IR506" s="368"/>
      <c r="IS506" s="368"/>
      <c r="IT506" s="368"/>
      <c r="IU506" s="368"/>
      <c r="IV506" s="368"/>
      <c r="IW506" s="368"/>
      <c r="IX506" s="368"/>
      <c r="IY506" s="368"/>
      <c r="IZ506" s="368"/>
      <c r="JA506" s="368"/>
      <c r="JB506" s="368"/>
      <c r="JC506" s="368"/>
      <c r="JD506" s="368"/>
      <c r="JE506" s="368"/>
      <c r="JF506" s="368"/>
      <c r="JG506" s="368"/>
      <c r="JH506" s="368"/>
      <c r="JI506" s="368"/>
      <c r="JJ506" s="368"/>
      <c r="JK506" s="368"/>
      <c r="JL506" s="368"/>
      <c r="JM506" s="368"/>
      <c r="JN506" s="368"/>
      <c r="JO506" s="368"/>
      <c r="JP506" s="368"/>
      <c r="JQ506" s="368"/>
      <c r="JR506" s="368"/>
      <c r="JS506" s="368"/>
      <c r="JT506" s="368"/>
      <c r="JU506" s="368"/>
      <c r="JV506" s="368"/>
      <c r="JW506" s="368"/>
      <c r="JX506" s="368"/>
      <c r="JY506" s="368"/>
      <c r="JZ506" s="368"/>
      <c r="KA506" s="368"/>
      <c r="KB506" s="368"/>
      <c r="KC506" s="368"/>
      <c r="KD506" s="368"/>
      <c r="KE506" s="368"/>
      <c r="KF506" s="368"/>
      <c r="KG506" s="368"/>
      <c r="KH506" s="368"/>
      <c r="KI506" s="368"/>
      <c r="KJ506" s="368"/>
      <c r="KK506" s="368"/>
      <c r="KL506" s="368"/>
      <c r="KM506" s="368"/>
      <c r="KN506" s="368"/>
      <c r="KO506" s="368"/>
      <c r="KP506" s="368"/>
      <c r="KQ506" s="368"/>
      <c r="KR506" s="368"/>
      <c r="KS506" s="368"/>
      <c r="KT506" s="368"/>
      <c r="KU506" s="368"/>
      <c r="KV506" s="368"/>
      <c r="KW506" s="368"/>
      <c r="KX506" s="368"/>
      <c r="LH506" s="368"/>
      <c r="LI506" s="368"/>
      <c r="LJ506" s="368"/>
      <c r="LK506" s="368"/>
      <c r="LL506" s="368"/>
      <c r="LM506" s="368"/>
      <c r="LN506" s="368"/>
      <c r="LO506" s="368"/>
      <c r="LP506" s="368"/>
      <c r="LQ506" s="368"/>
      <c r="LR506" s="368"/>
      <c r="LS506" s="368"/>
      <c r="LT506" s="368"/>
      <c r="LU506" s="368"/>
      <c r="LV506" s="368"/>
      <c r="LW506" s="368"/>
      <c r="LX506" s="368"/>
      <c r="LY506" s="368"/>
      <c r="LZ506" s="368"/>
      <c r="MA506" s="368"/>
      <c r="MB506" s="368"/>
      <c r="MC506" s="368"/>
      <c r="MD506" s="368"/>
      <c r="ME506" s="368"/>
      <c r="MF506" s="368"/>
      <c r="MG506" s="368"/>
      <c r="MH506" s="368"/>
      <c r="MI506" s="368"/>
      <c r="MJ506" s="368"/>
      <c r="MK506" s="368"/>
      <c r="ML506" s="368"/>
      <c r="MM506" s="368"/>
      <c r="MN506" s="368"/>
      <c r="MO506" s="368"/>
      <c r="MP506" s="368"/>
      <c r="MQ506" s="368"/>
      <c r="MR506" s="368"/>
      <c r="MS506" s="368"/>
      <c r="MT506" s="368"/>
      <c r="MU506" s="368"/>
      <c r="MV506" s="368"/>
      <c r="MW506" s="368"/>
      <c r="MX506" s="368"/>
      <c r="MY506" s="368"/>
      <c r="MZ506" s="368"/>
      <c r="NA506" s="368"/>
      <c r="NB506" s="368"/>
      <c r="NC506" s="368"/>
      <c r="ND506" s="368"/>
      <c r="NE506" s="368"/>
      <c r="NF506" s="368"/>
      <c r="NG506" s="368"/>
      <c r="NH506" s="368"/>
      <c r="NI506" s="368"/>
      <c r="NJ506" s="368"/>
      <c r="NK506" s="368"/>
      <c r="NL506" s="368"/>
      <c r="NM506" s="368"/>
      <c r="NN506" s="368"/>
      <c r="NO506" s="368"/>
      <c r="NP506" s="368"/>
      <c r="NQ506" s="368"/>
      <c r="NR506" s="368"/>
      <c r="NS506" s="368"/>
      <c r="NT506" s="368"/>
      <c r="NU506" s="368"/>
      <c r="NV506" s="368"/>
      <c r="NW506" s="368"/>
      <c r="NX506" s="368"/>
      <c r="NY506" s="368"/>
      <c r="NZ506" s="368"/>
      <c r="OA506" s="368"/>
      <c r="OB506" s="368"/>
      <c r="OC506" s="368"/>
      <c r="OD506" s="368"/>
      <c r="OE506" s="368"/>
      <c r="OF506" s="368"/>
      <c r="OG506" s="368"/>
      <c r="OH506" s="368"/>
      <c r="OI506" s="368"/>
      <c r="OJ506" s="368"/>
      <c r="OK506" s="368"/>
      <c r="OL506" s="368"/>
      <c r="OM506" s="368"/>
      <c r="ON506" s="368"/>
      <c r="OO506" s="368"/>
      <c r="OP506" s="368"/>
      <c r="OQ506" s="368"/>
      <c r="OR506" s="368"/>
      <c r="OS506" s="368"/>
      <c r="OT506" s="368"/>
      <c r="OU506" s="368"/>
      <c r="OV506" s="368"/>
      <c r="OW506" s="368"/>
      <c r="OX506" s="368"/>
      <c r="OY506" s="368"/>
      <c r="OZ506" s="368"/>
      <c r="PA506" s="368"/>
      <c r="PB506" s="368"/>
      <c r="PC506" s="368"/>
      <c r="PD506" s="368"/>
      <c r="PE506" s="368"/>
      <c r="PF506" s="368"/>
      <c r="PG506" s="368"/>
      <c r="PH506" s="368"/>
      <c r="PI506" s="368"/>
      <c r="PJ506" s="368"/>
      <c r="PK506" s="368"/>
      <c r="PL506" s="368"/>
      <c r="PM506" s="368"/>
      <c r="PN506" s="368"/>
      <c r="PO506" s="368"/>
      <c r="PP506" s="368"/>
      <c r="PQ506" s="368"/>
      <c r="PR506" s="368"/>
      <c r="PS506" s="368"/>
      <c r="PT506" s="368"/>
      <c r="PU506" s="368"/>
      <c r="PV506" s="368"/>
      <c r="PW506" s="368"/>
      <c r="PX506" s="368"/>
      <c r="PY506" s="368"/>
      <c r="PZ506" s="368"/>
      <c r="QA506" s="368"/>
      <c r="QB506" s="368"/>
      <c r="QC506" s="368"/>
      <c r="QD506" s="368"/>
      <c r="QE506" s="368"/>
      <c r="QF506" s="368"/>
      <c r="QG506" s="368"/>
      <c r="QH506" s="368"/>
      <c r="QI506" s="368"/>
      <c r="QJ506" s="368"/>
      <c r="QK506" s="368"/>
      <c r="QL506" s="368"/>
      <c r="QM506" s="368"/>
      <c r="QN506" s="368"/>
      <c r="QO506" s="368"/>
      <c r="QP506" s="368"/>
      <c r="QQ506" s="368"/>
      <c r="QR506" s="368"/>
      <c r="QS506" s="368"/>
      <c r="QT506" s="368"/>
      <c r="QU506" s="368"/>
      <c r="QV506" s="368"/>
      <c r="QW506" s="368"/>
      <c r="QX506" s="368"/>
      <c r="QY506" s="368"/>
      <c r="QZ506" s="368"/>
      <c r="RA506" s="368"/>
      <c r="RB506" s="368"/>
      <c r="RC506" s="368"/>
      <c r="RD506" s="368"/>
      <c r="RE506" s="368"/>
      <c r="RF506" s="368"/>
      <c r="RG506" s="368"/>
      <c r="RH506" s="368"/>
      <c r="RI506" s="368"/>
      <c r="RJ506" s="368"/>
      <c r="RK506" s="368"/>
      <c r="RL506" s="368"/>
      <c r="RM506" s="368"/>
      <c r="RN506" s="368"/>
      <c r="RO506" s="368"/>
      <c r="RP506" s="368"/>
      <c r="RQ506" s="368"/>
      <c r="RR506" s="368"/>
      <c r="RS506" s="368"/>
      <c r="RT506" s="368"/>
      <c r="RU506" s="368"/>
      <c r="RV506" s="368"/>
      <c r="RW506" s="368"/>
      <c r="RX506" s="368"/>
      <c r="RY506" s="368"/>
      <c r="RZ506" s="368"/>
      <c r="SA506" s="368"/>
      <c r="SB506" s="368"/>
      <c r="SC506" s="368"/>
      <c r="SD506" s="368"/>
      <c r="SE506" s="368"/>
      <c r="SF506" s="368"/>
      <c r="SG506" s="368"/>
    </row>
    <row r="507" spans="1:501">
      <c r="A507" s="368"/>
      <c r="B507" s="368"/>
      <c r="C507" s="368"/>
      <c r="D507" s="368"/>
      <c r="E507" s="368"/>
      <c r="F507" s="368"/>
      <c r="G507" s="368"/>
      <c r="H507" s="368"/>
      <c r="I507" s="368"/>
      <c r="J507" s="368"/>
      <c r="K507" s="368"/>
      <c r="L507" s="368"/>
      <c r="M507" s="368"/>
      <c r="N507" s="368"/>
      <c r="O507" s="385"/>
      <c r="P507" s="368"/>
      <c r="Q507" s="368"/>
      <c r="R507" s="368"/>
      <c r="S507" s="368"/>
      <c r="T507" s="368"/>
      <c r="U507" s="368"/>
      <c r="V507" s="368"/>
      <c r="W507" s="368"/>
      <c r="X507" s="368"/>
      <c r="Y507" s="368"/>
      <c r="Z507" s="368"/>
      <c r="AA507" s="368"/>
      <c r="AB507" s="368"/>
      <c r="AC507" s="368"/>
      <c r="AD507" s="368"/>
      <c r="AE507" s="368"/>
      <c r="AF507" s="368"/>
      <c r="AG507" s="368"/>
      <c r="AH507" s="368"/>
      <c r="AI507" s="368"/>
      <c r="AJ507" s="368"/>
      <c r="AK507" s="368"/>
      <c r="AL507" s="368"/>
      <c r="AM507" s="368"/>
      <c r="AN507" s="368"/>
      <c r="AO507" s="368"/>
      <c r="AP507" s="368"/>
      <c r="AQ507" s="368"/>
      <c r="AR507" s="368"/>
      <c r="AS507" s="368"/>
      <c r="AT507" s="368"/>
      <c r="AU507" s="368"/>
      <c r="AV507" s="368"/>
      <c r="AW507" s="368"/>
      <c r="AX507" s="368"/>
      <c r="AY507" s="368"/>
      <c r="AZ507" s="368"/>
      <c r="BA507" s="368"/>
      <c r="BB507" s="368"/>
      <c r="BC507" s="368"/>
      <c r="BD507" s="368"/>
      <c r="BE507" s="368"/>
      <c r="BF507" s="368"/>
      <c r="BG507" s="368"/>
      <c r="BH507" s="368"/>
      <c r="BI507" s="368"/>
      <c r="BJ507" s="368"/>
      <c r="BK507" s="368"/>
      <c r="BL507" s="368"/>
      <c r="BM507" s="368"/>
      <c r="BN507" s="368"/>
      <c r="BO507" s="368"/>
      <c r="BP507" s="368"/>
      <c r="BQ507" s="368"/>
      <c r="BR507" s="368"/>
      <c r="BS507" s="368"/>
      <c r="BT507" s="368"/>
      <c r="BU507" s="368"/>
      <c r="BV507" s="368"/>
      <c r="BW507" s="368"/>
      <c r="DV507" s="368"/>
      <c r="DW507" s="368"/>
      <c r="DX507" s="368"/>
      <c r="DY507" s="368"/>
      <c r="DZ507" s="368"/>
      <c r="EA507" s="368"/>
      <c r="EB507" s="368"/>
      <c r="EC507" s="368"/>
      <c r="ED507" s="368"/>
      <c r="EE507" s="368"/>
      <c r="EF507" s="368"/>
      <c r="EG507" s="368"/>
      <c r="EH507" s="368"/>
      <c r="EI507" s="368"/>
      <c r="EJ507" s="368"/>
      <c r="EK507" s="368"/>
      <c r="EL507" s="368"/>
      <c r="EM507" s="368"/>
      <c r="EN507" s="368"/>
      <c r="EO507" s="368"/>
      <c r="EP507" s="368"/>
      <c r="EQ507" s="368"/>
      <c r="ER507" s="368"/>
      <c r="ES507" s="368"/>
      <c r="ET507" s="368"/>
      <c r="EU507" s="368"/>
      <c r="EV507" s="368"/>
      <c r="EW507" s="368"/>
      <c r="EX507" s="368"/>
      <c r="EY507" s="368"/>
      <c r="EZ507" s="368"/>
      <c r="FA507" s="368"/>
      <c r="FB507" s="368"/>
      <c r="FC507" s="368"/>
      <c r="FD507" s="368"/>
      <c r="FE507" s="368"/>
      <c r="FF507" s="368"/>
      <c r="FG507" s="368"/>
      <c r="FH507" s="368"/>
      <c r="FI507" s="368"/>
      <c r="FJ507" s="368"/>
      <c r="FK507" s="368"/>
      <c r="FL507" s="368"/>
      <c r="FM507" s="368"/>
      <c r="FN507" s="368"/>
      <c r="FO507" s="368"/>
      <c r="FP507" s="368"/>
      <c r="FQ507" s="368"/>
      <c r="FR507" s="368"/>
      <c r="FS507" s="368"/>
      <c r="FT507" s="368"/>
      <c r="FU507" s="368"/>
      <c r="FV507" s="368"/>
      <c r="FW507" s="368"/>
      <c r="FX507" s="368"/>
      <c r="FY507" s="368"/>
      <c r="FZ507" s="368"/>
      <c r="GA507" s="368"/>
      <c r="GB507" s="368"/>
      <c r="GC507" s="368"/>
      <c r="GD507" s="368"/>
      <c r="GE507" s="368"/>
      <c r="GF507" s="368"/>
      <c r="GG507" s="368"/>
      <c r="GH507" s="368"/>
      <c r="GI507" s="368"/>
      <c r="GJ507" s="368"/>
      <c r="GK507" s="368"/>
      <c r="GL507" s="368"/>
      <c r="GM507" s="368"/>
      <c r="GN507" s="368"/>
      <c r="GO507" s="368"/>
      <c r="GP507" s="368"/>
      <c r="GQ507" s="368"/>
      <c r="GR507" s="368"/>
      <c r="GS507" s="368"/>
      <c r="GT507" s="368"/>
      <c r="GU507" s="368"/>
      <c r="GV507" s="368"/>
      <c r="GW507" s="368"/>
      <c r="GX507" s="368"/>
      <c r="GY507" s="368"/>
      <c r="GZ507" s="368"/>
      <c r="HA507" s="368"/>
      <c r="HB507" s="368"/>
      <c r="HC507" s="368"/>
      <c r="HD507" s="368"/>
      <c r="HE507" s="368"/>
      <c r="HF507" s="368"/>
      <c r="HG507" s="368"/>
      <c r="HH507" s="368"/>
      <c r="HI507" s="368"/>
      <c r="HJ507" s="368"/>
      <c r="HK507" s="368"/>
      <c r="HL507" s="368"/>
      <c r="HM507" s="368"/>
      <c r="HN507" s="368"/>
      <c r="HO507" s="368"/>
      <c r="HP507" s="368"/>
      <c r="HQ507" s="368"/>
      <c r="HR507" s="368"/>
      <c r="HS507" s="368"/>
      <c r="HT507" s="368"/>
      <c r="HU507" s="368"/>
      <c r="HV507" s="368"/>
      <c r="HW507" s="368"/>
      <c r="HX507" s="368"/>
      <c r="HY507" s="368"/>
      <c r="HZ507" s="368"/>
      <c r="IA507" s="368"/>
      <c r="IB507" s="368"/>
      <c r="IC507" s="368"/>
      <c r="ID507" s="368"/>
      <c r="IE507" s="368"/>
      <c r="IF507" s="368"/>
      <c r="IG507" s="368"/>
      <c r="IH507" s="368"/>
      <c r="II507" s="368"/>
      <c r="IJ507" s="368"/>
      <c r="IK507" s="368"/>
      <c r="IL507" s="368"/>
      <c r="IM507" s="368"/>
      <c r="IN507" s="368"/>
      <c r="IO507" s="368"/>
      <c r="IP507" s="368"/>
      <c r="IQ507" s="368"/>
      <c r="IR507" s="368"/>
      <c r="IS507" s="368"/>
      <c r="IT507" s="368"/>
      <c r="IU507" s="368"/>
      <c r="IV507" s="368"/>
      <c r="IW507" s="368"/>
      <c r="IX507" s="368"/>
      <c r="IY507" s="368"/>
      <c r="IZ507" s="368"/>
      <c r="JA507" s="368"/>
      <c r="JB507" s="368"/>
      <c r="JC507" s="368"/>
      <c r="JD507" s="368"/>
      <c r="JE507" s="368"/>
      <c r="JF507" s="368"/>
      <c r="JG507" s="368"/>
      <c r="JH507" s="368"/>
      <c r="JI507" s="368"/>
      <c r="JJ507" s="368"/>
      <c r="JK507" s="368"/>
      <c r="JL507" s="368"/>
      <c r="JM507" s="368"/>
      <c r="JN507" s="368"/>
      <c r="JO507" s="368"/>
      <c r="JP507" s="368"/>
      <c r="JQ507" s="368"/>
      <c r="JR507" s="368"/>
      <c r="JS507" s="368"/>
      <c r="JT507" s="368"/>
      <c r="JU507" s="368"/>
      <c r="JV507" s="368"/>
      <c r="JW507" s="368"/>
      <c r="JX507" s="368"/>
      <c r="JY507" s="368"/>
      <c r="JZ507" s="368"/>
      <c r="KA507" s="368"/>
      <c r="KB507" s="368"/>
      <c r="KC507" s="368"/>
      <c r="KD507" s="368"/>
      <c r="KE507" s="368"/>
      <c r="KF507" s="368"/>
      <c r="KG507" s="368"/>
      <c r="KH507" s="368"/>
      <c r="KI507" s="368"/>
      <c r="KJ507" s="368"/>
      <c r="KK507" s="368"/>
      <c r="KL507" s="368"/>
      <c r="KM507" s="368"/>
      <c r="KN507" s="368"/>
      <c r="KO507" s="368"/>
      <c r="KP507" s="368"/>
      <c r="KQ507" s="368"/>
      <c r="KR507" s="368"/>
      <c r="KS507" s="368"/>
      <c r="KT507" s="368"/>
      <c r="KU507" s="368"/>
      <c r="KV507" s="368"/>
      <c r="KW507" s="368"/>
      <c r="KX507" s="368"/>
      <c r="LH507" s="368"/>
      <c r="LI507" s="368"/>
      <c r="LJ507" s="368"/>
      <c r="LK507" s="368"/>
      <c r="LL507" s="368"/>
      <c r="LM507" s="368"/>
      <c r="LN507" s="368"/>
      <c r="LO507" s="368"/>
      <c r="LP507" s="368"/>
      <c r="LQ507" s="368"/>
      <c r="LR507" s="368"/>
      <c r="LS507" s="368"/>
      <c r="LT507" s="368"/>
      <c r="LU507" s="368"/>
      <c r="LV507" s="368"/>
      <c r="LW507" s="368"/>
      <c r="LX507" s="368"/>
      <c r="LY507" s="368"/>
      <c r="LZ507" s="368"/>
      <c r="MA507" s="368"/>
      <c r="MB507" s="368"/>
      <c r="MC507" s="368"/>
      <c r="MD507" s="368"/>
      <c r="ME507" s="368"/>
      <c r="MF507" s="368"/>
      <c r="MG507" s="368"/>
      <c r="MH507" s="368"/>
      <c r="MI507" s="368"/>
      <c r="MJ507" s="368"/>
      <c r="MK507" s="368"/>
      <c r="ML507" s="368"/>
      <c r="MM507" s="368"/>
      <c r="MN507" s="368"/>
      <c r="MO507" s="368"/>
      <c r="MP507" s="368"/>
      <c r="MQ507" s="368"/>
      <c r="MR507" s="368"/>
      <c r="MS507" s="368"/>
      <c r="MT507" s="368"/>
      <c r="MU507" s="368"/>
      <c r="MV507" s="368"/>
      <c r="MW507" s="368"/>
      <c r="MX507" s="368"/>
      <c r="MY507" s="368"/>
      <c r="MZ507" s="368"/>
      <c r="NA507" s="368"/>
      <c r="NB507" s="368"/>
      <c r="NC507" s="368"/>
      <c r="ND507" s="368"/>
      <c r="NE507" s="368"/>
      <c r="NF507" s="368"/>
      <c r="NG507" s="368"/>
      <c r="NH507" s="368"/>
      <c r="NI507" s="368"/>
      <c r="NJ507" s="368"/>
      <c r="NK507" s="368"/>
      <c r="NL507" s="368"/>
      <c r="NM507" s="368"/>
      <c r="NN507" s="368"/>
      <c r="NO507" s="368"/>
      <c r="NP507" s="368"/>
      <c r="NQ507" s="368"/>
      <c r="NR507" s="368"/>
      <c r="NS507" s="368"/>
      <c r="NT507" s="368"/>
      <c r="NU507" s="368"/>
      <c r="NV507" s="368"/>
      <c r="NW507" s="368"/>
      <c r="NX507" s="368"/>
      <c r="NY507" s="368"/>
      <c r="NZ507" s="368"/>
      <c r="OA507" s="368"/>
      <c r="OB507" s="368"/>
      <c r="OC507" s="368"/>
      <c r="OD507" s="368"/>
      <c r="OE507" s="368"/>
      <c r="OF507" s="368"/>
      <c r="OG507" s="368"/>
      <c r="OH507" s="368"/>
      <c r="OI507" s="368"/>
      <c r="OJ507" s="368"/>
      <c r="OK507" s="368"/>
      <c r="OL507" s="368"/>
      <c r="OM507" s="368"/>
      <c r="ON507" s="368"/>
      <c r="OO507" s="368"/>
      <c r="OP507" s="368"/>
      <c r="OQ507" s="368"/>
      <c r="OR507" s="368"/>
      <c r="OS507" s="368"/>
      <c r="OT507" s="368"/>
      <c r="OU507" s="368"/>
      <c r="OV507" s="368"/>
      <c r="OW507" s="368"/>
      <c r="OX507" s="368"/>
      <c r="OY507" s="368"/>
      <c r="OZ507" s="368"/>
      <c r="PA507" s="368"/>
      <c r="PB507" s="368"/>
      <c r="PC507" s="368"/>
      <c r="PD507" s="368"/>
      <c r="PE507" s="368"/>
      <c r="PF507" s="368"/>
      <c r="PG507" s="368"/>
      <c r="PH507" s="368"/>
      <c r="PI507" s="368"/>
      <c r="PJ507" s="368"/>
      <c r="PK507" s="368"/>
      <c r="PL507" s="368"/>
      <c r="PM507" s="368"/>
      <c r="PN507" s="368"/>
      <c r="PO507" s="368"/>
      <c r="PP507" s="368"/>
      <c r="PQ507" s="368"/>
      <c r="PR507" s="368"/>
      <c r="PS507" s="368"/>
      <c r="PT507" s="368"/>
      <c r="PU507" s="368"/>
      <c r="PV507" s="368"/>
      <c r="PW507" s="368"/>
      <c r="PX507" s="368"/>
      <c r="PY507" s="368"/>
      <c r="PZ507" s="368"/>
      <c r="QA507" s="368"/>
      <c r="QB507" s="368"/>
      <c r="QC507" s="368"/>
      <c r="QD507" s="368"/>
      <c r="QE507" s="368"/>
      <c r="QF507" s="368"/>
      <c r="QG507" s="368"/>
      <c r="QH507" s="368"/>
      <c r="QI507" s="368"/>
      <c r="QJ507" s="368"/>
      <c r="QK507" s="368"/>
      <c r="QL507" s="368"/>
      <c r="QM507" s="368"/>
      <c r="QN507" s="368"/>
      <c r="QO507" s="368"/>
      <c r="QP507" s="368"/>
      <c r="QQ507" s="368"/>
      <c r="QR507" s="368"/>
      <c r="QS507" s="368"/>
      <c r="QT507" s="368"/>
      <c r="QU507" s="368"/>
      <c r="QV507" s="368"/>
      <c r="QW507" s="368"/>
      <c r="QX507" s="368"/>
      <c r="QY507" s="368"/>
      <c r="QZ507" s="368"/>
      <c r="RA507" s="368"/>
      <c r="RB507" s="368"/>
      <c r="RC507" s="368"/>
      <c r="RD507" s="368"/>
      <c r="RE507" s="368"/>
      <c r="RF507" s="368"/>
      <c r="RG507" s="368"/>
      <c r="RH507" s="368"/>
      <c r="RI507" s="368"/>
      <c r="RJ507" s="368"/>
      <c r="RK507" s="368"/>
      <c r="RL507" s="368"/>
      <c r="RM507" s="368"/>
      <c r="RN507" s="368"/>
      <c r="RO507" s="368"/>
      <c r="RP507" s="368"/>
      <c r="RQ507" s="368"/>
      <c r="RR507" s="368"/>
      <c r="RS507" s="368"/>
      <c r="RT507" s="368"/>
      <c r="RU507" s="368"/>
      <c r="RV507" s="368"/>
      <c r="RW507" s="368"/>
      <c r="RX507" s="368"/>
      <c r="RY507" s="368"/>
      <c r="RZ507" s="368"/>
      <c r="SA507" s="368"/>
      <c r="SB507" s="368"/>
      <c r="SC507" s="368"/>
      <c r="SD507" s="368"/>
      <c r="SE507" s="368"/>
      <c r="SF507" s="368"/>
      <c r="SG507" s="368"/>
    </row>
    <row r="508" spans="1:501">
      <c r="A508" s="368"/>
      <c r="B508" s="368"/>
      <c r="C508" s="368"/>
      <c r="D508" s="368"/>
      <c r="E508" s="368"/>
      <c r="F508" s="368"/>
      <c r="G508" s="368"/>
      <c r="H508" s="368"/>
      <c r="I508" s="368"/>
      <c r="J508" s="368"/>
      <c r="K508" s="368"/>
      <c r="L508" s="368"/>
      <c r="M508" s="368"/>
      <c r="N508" s="368"/>
      <c r="O508" s="385"/>
      <c r="P508" s="368"/>
      <c r="Q508" s="368"/>
      <c r="R508" s="368"/>
      <c r="S508" s="368"/>
      <c r="T508" s="368"/>
      <c r="U508" s="368"/>
      <c r="V508" s="368"/>
      <c r="W508" s="368"/>
      <c r="X508" s="368"/>
      <c r="Y508" s="368"/>
      <c r="Z508" s="368"/>
      <c r="AA508" s="368"/>
      <c r="AB508" s="368"/>
      <c r="AC508" s="368"/>
      <c r="AD508" s="368"/>
      <c r="AE508" s="368"/>
      <c r="AF508" s="368"/>
      <c r="AG508" s="368"/>
      <c r="AH508" s="368"/>
      <c r="AI508" s="368"/>
      <c r="AJ508" s="368"/>
      <c r="AK508" s="368"/>
      <c r="AL508" s="368"/>
      <c r="AM508" s="368"/>
      <c r="AN508" s="368"/>
      <c r="AO508" s="368"/>
      <c r="AP508" s="368"/>
      <c r="AQ508" s="368"/>
      <c r="AR508" s="368"/>
      <c r="AS508" s="368"/>
      <c r="AT508" s="368"/>
      <c r="AU508" s="368"/>
      <c r="AV508" s="368"/>
      <c r="AW508" s="368"/>
      <c r="AX508" s="368"/>
      <c r="AY508" s="368"/>
      <c r="AZ508" s="368"/>
      <c r="BA508" s="368"/>
      <c r="BB508" s="368"/>
      <c r="BC508" s="368"/>
      <c r="BD508" s="368"/>
      <c r="BE508" s="368"/>
      <c r="BF508" s="368"/>
      <c r="BG508" s="368"/>
      <c r="BH508" s="368"/>
      <c r="BI508" s="368"/>
      <c r="BJ508" s="368"/>
      <c r="BK508" s="368"/>
      <c r="BL508" s="368"/>
      <c r="BM508" s="368"/>
      <c r="BN508" s="368"/>
      <c r="BO508" s="368"/>
      <c r="BP508" s="368"/>
      <c r="BQ508" s="368"/>
      <c r="BR508" s="368"/>
      <c r="BS508" s="368"/>
      <c r="BT508" s="368"/>
      <c r="BU508" s="368"/>
      <c r="BV508" s="368"/>
      <c r="BW508" s="368"/>
      <c r="DV508" s="368"/>
      <c r="DW508" s="368"/>
      <c r="DX508" s="368"/>
      <c r="DY508" s="368"/>
      <c r="DZ508" s="368"/>
      <c r="EA508" s="368"/>
      <c r="EB508" s="368"/>
      <c r="EC508" s="368"/>
      <c r="ED508" s="368"/>
      <c r="EE508" s="368"/>
      <c r="EF508" s="368"/>
      <c r="EG508" s="368"/>
      <c r="EH508" s="368"/>
      <c r="EI508" s="368"/>
      <c r="EJ508" s="368"/>
      <c r="EK508" s="368"/>
      <c r="EL508" s="368"/>
      <c r="EM508" s="368"/>
      <c r="EN508" s="368"/>
      <c r="EO508" s="368"/>
      <c r="EP508" s="368"/>
      <c r="EQ508" s="368"/>
      <c r="ER508" s="368"/>
      <c r="ES508" s="368"/>
      <c r="ET508" s="368"/>
      <c r="EU508" s="368"/>
      <c r="EV508" s="368"/>
      <c r="EW508" s="368"/>
      <c r="EX508" s="368"/>
      <c r="EY508" s="368"/>
      <c r="EZ508" s="368"/>
      <c r="FA508" s="368"/>
      <c r="FB508" s="368"/>
      <c r="FC508" s="368"/>
      <c r="FD508" s="368"/>
      <c r="FE508" s="368"/>
      <c r="FF508" s="368"/>
      <c r="FG508" s="368"/>
      <c r="FH508" s="368"/>
      <c r="FI508" s="368"/>
      <c r="FJ508" s="368"/>
      <c r="FK508" s="368"/>
      <c r="FL508" s="368"/>
      <c r="FM508" s="368"/>
      <c r="FN508" s="368"/>
      <c r="FO508" s="368"/>
      <c r="FP508" s="368"/>
      <c r="FQ508" s="368"/>
      <c r="FR508" s="368"/>
      <c r="FS508" s="368"/>
      <c r="FT508" s="368"/>
      <c r="FU508" s="368"/>
      <c r="FV508" s="368"/>
      <c r="FW508" s="368"/>
      <c r="FX508" s="368"/>
      <c r="FY508" s="368"/>
      <c r="FZ508" s="368"/>
      <c r="GA508" s="368"/>
      <c r="GB508" s="368"/>
      <c r="GC508" s="368"/>
      <c r="GD508" s="368"/>
      <c r="GE508" s="368"/>
      <c r="GF508" s="368"/>
      <c r="GG508" s="368"/>
      <c r="GH508" s="368"/>
      <c r="GI508" s="368"/>
      <c r="GJ508" s="368"/>
      <c r="GK508" s="368"/>
      <c r="GL508" s="368"/>
      <c r="GM508" s="368"/>
      <c r="GN508" s="368"/>
      <c r="GO508" s="368"/>
      <c r="GP508" s="368"/>
      <c r="GQ508" s="368"/>
      <c r="GR508" s="368"/>
      <c r="GS508" s="368"/>
      <c r="GT508" s="368"/>
      <c r="GU508" s="368"/>
      <c r="GV508" s="368"/>
      <c r="GW508" s="368"/>
      <c r="GX508" s="368"/>
      <c r="GY508" s="368"/>
      <c r="GZ508" s="368"/>
      <c r="HA508" s="368"/>
      <c r="HB508" s="368"/>
      <c r="HC508" s="368"/>
      <c r="HD508" s="368"/>
      <c r="HE508" s="368"/>
      <c r="HF508" s="368"/>
      <c r="HG508" s="368"/>
      <c r="HH508" s="368"/>
      <c r="HI508" s="368"/>
      <c r="HJ508" s="368"/>
      <c r="HK508" s="368"/>
      <c r="HL508" s="368"/>
      <c r="HM508" s="368"/>
      <c r="HN508" s="368"/>
      <c r="HO508" s="368"/>
      <c r="HP508" s="368"/>
      <c r="HQ508" s="368"/>
      <c r="HR508" s="368"/>
      <c r="HS508" s="368"/>
      <c r="HT508" s="368"/>
      <c r="HU508" s="368"/>
      <c r="HV508" s="368"/>
      <c r="HW508" s="368"/>
      <c r="HX508" s="368"/>
      <c r="HY508" s="368"/>
      <c r="HZ508" s="368"/>
      <c r="IA508" s="368"/>
      <c r="IB508" s="368"/>
      <c r="IC508" s="368"/>
      <c r="ID508" s="368"/>
      <c r="IE508" s="368"/>
      <c r="IF508" s="368"/>
      <c r="IG508" s="368"/>
      <c r="IH508" s="368"/>
      <c r="II508" s="368"/>
      <c r="IJ508" s="368"/>
      <c r="IK508" s="368"/>
      <c r="IL508" s="368"/>
      <c r="IM508" s="368"/>
      <c r="IN508" s="368"/>
      <c r="IO508" s="368"/>
      <c r="IP508" s="368"/>
      <c r="IQ508" s="368"/>
      <c r="IR508" s="368"/>
      <c r="IS508" s="368"/>
      <c r="IT508" s="368"/>
      <c r="IU508" s="368"/>
      <c r="IV508" s="368"/>
      <c r="IW508" s="368"/>
      <c r="IX508" s="368"/>
      <c r="IY508" s="368"/>
      <c r="IZ508" s="368"/>
      <c r="JA508" s="368"/>
      <c r="JB508" s="368"/>
      <c r="JC508" s="368"/>
      <c r="JD508" s="368"/>
      <c r="JE508" s="368"/>
      <c r="JF508" s="368"/>
      <c r="JG508" s="368"/>
      <c r="JH508" s="368"/>
      <c r="JI508" s="368"/>
      <c r="JJ508" s="368"/>
      <c r="JK508" s="368"/>
      <c r="JL508" s="368"/>
      <c r="JM508" s="368"/>
      <c r="JN508" s="368"/>
      <c r="JO508" s="368"/>
      <c r="JP508" s="368"/>
      <c r="JQ508" s="368"/>
      <c r="JR508" s="368"/>
      <c r="JS508" s="368"/>
      <c r="JT508" s="368"/>
      <c r="JU508" s="368"/>
      <c r="JV508" s="368"/>
      <c r="JW508" s="368"/>
      <c r="JX508" s="368"/>
      <c r="JY508" s="368"/>
      <c r="JZ508" s="368"/>
      <c r="KA508" s="368"/>
      <c r="KB508" s="368"/>
      <c r="KC508" s="368"/>
      <c r="KD508" s="368"/>
      <c r="KE508" s="368"/>
      <c r="KF508" s="368"/>
      <c r="KG508" s="368"/>
      <c r="KH508" s="368"/>
      <c r="KI508" s="368"/>
      <c r="KJ508" s="368"/>
      <c r="KK508" s="368"/>
      <c r="KL508" s="368"/>
      <c r="KM508" s="368"/>
      <c r="KN508" s="368"/>
      <c r="KO508" s="368"/>
      <c r="KP508" s="368"/>
      <c r="KQ508" s="368"/>
      <c r="KR508" s="368"/>
      <c r="KS508" s="368"/>
      <c r="KT508" s="368"/>
      <c r="KU508" s="368"/>
      <c r="KV508" s="368"/>
      <c r="KW508" s="368"/>
      <c r="KX508" s="368"/>
      <c r="LH508" s="368"/>
      <c r="LI508" s="368"/>
      <c r="LJ508" s="368"/>
      <c r="LK508" s="368"/>
      <c r="LL508" s="368"/>
      <c r="LM508" s="368"/>
      <c r="LN508" s="368"/>
      <c r="LO508" s="368"/>
      <c r="LP508" s="368"/>
      <c r="LQ508" s="368"/>
      <c r="LR508" s="368"/>
      <c r="LS508" s="368"/>
      <c r="LT508" s="368"/>
      <c r="LU508" s="368"/>
      <c r="LV508" s="368"/>
      <c r="LW508" s="368"/>
      <c r="LX508" s="368"/>
      <c r="LY508" s="368"/>
      <c r="LZ508" s="368"/>
      <c r="MA508" s="368"/>
      <c r="MB508" s="368"/>
      <c r="MC508" s="368"/>
      <c r="MD508" s="368"/>
      <c r="ME508" s="368"/>
      <c r="MF508" s="368"/>
      <c r="MG508" s="368"/>
      <c r="MH508" s="368"/>
      <c r="MI508" s="368"/>
      <c r="MJ508" s="368"/>
      <c r="MK508" s="368"/>
      <c r="ML508" s="368"/>
      <c r="MM508" s="368"/>
      <c r="MN508" s="368"/>
      <c r="MO508" s="368"/>
      <c r="MP508" s="368"/>
      <c r="MQ508" s="368"/>
      <c r="MR508" s="368"/>
      <c r="MS508" s="368"/>
      <c r="MT508" s="368"/>
      <c r="MU508" s="368"/>
      <c r="MV508" s="368"/>
      <c r="MW508" s="368"/>
      <c r="MX508" s="368"/>
      <c r="MY508" s="368"/>
      <c r="MZ508" s="368"/>
      <c r="NA508" s="368"/>
      <c r="NB508" s="368"/>
      <c r="NC508" s="368"/>
      <c r="ND508" s="368"/>
      <c r="NE508" s="368"/>
      <c r="NF508" s="368"/>
      <c r="NG508" s="368"/>
      <c r="NH508" s="368"/>
      <c r="NI508" s="368"/>
      <c r="NJ508" s="368"/>
      <c r="NK508" s="368"/>
      <c r="NL508" s="368"/>
      <c r="NM508" s="368"/>
      <c r="NN508" s="368"/>
      <c r="NO508" s="368"/>
      <c r="NP508" s="368"/>
      <c r="NQ508" s="368"/>
      <c r="NR508" s="368"/>
      <c r="NS508" s="368"/>
      <c r="NT508" s="368"/>
      <c r="NU508" s="368"/>
      <c r="NV508" s="368"/>
      <c r="NW508" s="368"/>
      <c r="NX508" s="368"/>
      <c r="NY508" s="368"/>
      <c r="NZ508" s="368"/>
      <c r="OA508" s="368"/>
      <c r="OB508" s="368"/>
      <c r="OC508" s="368"/>
      <c r="OD508" s="368"/>
      <c r="OE508" s="368"/>
      <c r="OF508" s="368"/>
      <c r="OG508" s="368"/>
      <c r="OH508" s="368"/>
      <c r="OI508" s="368"/>
      <c r="OJ508" s="368"/>
      <c r="OK508" s="368"/>
      <c r="OL508" s="368"/>
      <c r="OM508" s="368"/>
      <c r="ON508" s="368"/>
      <c r="OO508" s="368"/>
      <c r="OP508" s="368"/>
      <c r="OQ508" s="368"/>
      <c r="OR508" s="368"/>
      <c r="OS508" s="368"/>
      <c r="OT508" s="368"/>
      <c r="OU508" s="368"/>
      <c r="OV508" s="368"/>
      <c r="OW508" s="368"/>
      <c r="OX508" s="368"/>
      <c r="OY508" s="368"/>
      <c r="OZ508" s="368"/>
      <c r="PA508" s="368"/>
      <c r="PB508" s="368"/>
      <c r="PC508" s="368"/>
      <c r="PD508" s="368"/>
      <c r="PE508" s="368"/>
      <c r="PF508" s="368"/>
      <c r="PG508" s="368"/>
      <c r="PH508" s="368"/>
      <c r="PI508" s="368"/>
      <c r="PJ508" s="368"/>
      <c r="PK508" s="368"/>
      <c r="PL508" s="368"/>
      <c r="PM508" s="368"/>
      <c r="PN508" s="368"/>
      <c r="PO508" s="368"/>
      <c r="PP508" s="368"/>
      <c r="PQ508" s="368"/>
      <c r="PR508" s="368"/>
      <c r="PS508" s="368"/>
      <c r="PT508" s="368"/>
      <c r="PU508" s="368"/>
      <c r="PV508" s="368"/>
      <c r="PW508" s="368"/>
      <c r="PX508" s="368"/>
      <c r="PY508" s="368"/>
      <c r="PZ508" s="368"/>
      <c r="QA508" s="368"/>
      <c r="QB508" s="368"/>
      <c r="QC508" s="368"/>
      <c r="QD508" s="368"/>
      <c r="QE508" s="368"/>
      <c r="QF508" s="368"/>
      <c r="QG508" s="368"/>
      <c r="QH508" s="368"/>
      <c r="QI508" s="368"/>
      <c r="QJ508" s="368"/>
      <c r="QK508" s="368"/>
      <c r="QL508" s="368"/>
      <c r="QM508" s="368"/>
      <c r="QN508" s="368"/>
      <c r="QO508" s="368"/>
      <c r="QP508" s="368"/>
      <c r="QQ508" s="368"/>
      <c r="QR508" s="368"/>
      <c r="QS508" s="368"/>
      <c r="QT508" s="368"/>
      <c r="QU508" s="368"/>
      <c r="QV508" s="368"/>
      <c r="QW508" s="368"/>
      <c r="QX508" s="368"/>
      <c r="QY508" s="368"/>
      <c r="QZ508" s="368"/>
      <c r="RA508" s="368"/>
      <c r="RB508" s="368"/>
      <c r="RC508" s="368"/>
      <c r="RD508" s="368"/>
      <c r="RE508" s="368"/>
      <c r="RF508" s="368"/>
      <c r="RG508" s="368"/>
      <c r="RH508" s="368"/>
      <c r="RI508" s="368"/>
      <c r="RJ508" s="368"/>
      <c r="RK508" s="368"/>
      <c r="RL508" s="368"/>
      <c r="RM508" s="368"/>
      <c r="RN508" s="368"/>
      <c r="RO508" s="368"/>
      <c r="RP508" s="368"/>
      <c r="RQ508" s="368"/>
      <c r="RR508" s="368"/>
      <c r="RS508" s="368"/>
      <c r="RT508" s="368"/>
      <c r="RU508" s="368"/>
      <c r="RV508" s="368"/>
      <c r="RW508" s="368"/>
      <c r="RX508" s="368"/>
      <c r="RY508" s="368"/>
      <c r="RZ508" s="368"/>
      <c r="SA508" s="368"/>
      <c r="SB508" s="368"/>
      <c r="SC508" s="368"/>
      <c r="SD508" s="368"/>
      <c r="SE508" s="368"/>
      <c r="SF508" s="368"/>
      <c r="SG508" s="368"/>
    </row>
    <row r="509" spans="1:501">
      <c r="A509" s="368"/>
      <c r="B509" s="368"/>
      <c r="C509" s="368"/>
      <c r="D509" s="368"/>
      <c r="E509" s="368"/>
      <c r="F509" s="368"/>
      <c r="G509" s="368"/>
      <c r="H509" s="368"/>
      <c r="I509" s="368"/>
      <c r="J509" s="368"/>
      <c r="K509" s="368"/>
      <c r="L509" s="368"/>
      <c r="M509" s="368"/>
      <c r="N509" s="368"/>
      <c r="O509" s="385"/>
      <c r="P509" s="368"/>
      <c r="Q509" s="368"/>
      <c r="R509" s="368"/>
      <c r="S509" s="368"/>
      <c r="T509" s="368"/>
      <c r="U509" s="368"/>
      <c r="V509" s="368"/>
      <c r="W509" s="368"/>
      <c r="X509" s="368"/>
      <c r="Y509" s="368"/>
      <c r="Z509" s="368"/>
      <c r="AA509" s="368"/>
      <c r="AB509" s="368"/>
      <c r="AC509" s="368"/>
      <c r="AD509" s="368"/>
      <c r="AE509" s="368"/>
      <c r="AF509" s="368"/>
      <c r="AG509" s="368"/>
      <c r="AH509" s="368"/>
      <c r="AI509" s="368"/>
      <c r="AJ509" s="368"/>
      <c r="AK509" s="368"/>
      <c r="AL509" s="368"/>
      <c r="AM509" s="368"/>
      <c r="AN509" s="368"/>
      <c r="AO509" s="368"/>
      <c r="AP509" s="368"/>
      <c r="AQ509" s="368"/>
      <c r="AR509" s="368"/>
      <c r="AS509" s="368"/>
      <c r="AT509" s="368"/>
      <c r="AU509" s="368"/>
      <c r="AV509" s="368"/>
      <c r="AW509" s="368"/>
      <c r="AX509" s="368"/>
      <c r="AY509" s="368"/>
      <c r="AZ509" s="368"/>
      <c r="BA509" s="368"/>
      <c r="BB509" s="368"/>
      <c r="BC509" s="368"/>
      <c r="BD509" s="368"/>
      <c r="BE509" s="368"/>
      <c r="BF509" s="368"/>
      <c r="BG509" s="368"/>
      <c r="BH509" s="368"/>
      <c r="BI509" s="368"/>
      <c r="BJ509" s="368"/>
      <c r="BK509" s="368"/>
      <c r="BL509" s="368"/>
      <c r="BM509" s="368"/>
      <c r="BN509" s="368"/>
      <c r="BO509" s="368"/>
      <c r="BP509" s="368"/>
      <c r="BQ509" s="368"/>
      <c r="BR509" s="368"/>
      <c r="BS509" s="368"/>
      <c r="BT509" s="368"/>
      <c r="BU509" s="368"/>
      <c r="BV509" s="368"/>
      <c r="BW509" s="368"/>
      <c r="DV509" s="368"/>
      <c r="DW509" s="368"/>
      <c r="DX509" s="368"/>
      <c r="DY509" s="368"/>
      <c r="DZ509" s="368"/>
      <c r="EA509" s="368"/>
      <c r="EB509" s="368"/>
      <c r="EC509" s="368"/>
      <c r="ED509" s="368"/>
      <c r="EE509" s="368"/>
      <c r="EF509" s="368"/>
      <c r="EG509" s="368"/>
      <c r="EH509" s="368"/>
      <c r="EI509" s="368"/>
      <c r="EJ509" s="368"/>
      <c r="EK509" s="368"/>
      <c r="EL509" s="368"/>
      <c r="EM509" s="368"/>
      <c r="EN509" s="368"/>
      <c r="EO509" s="368"/>
      <c r="EP509" s="368"/>
      <c r="EQ509" s="368"/>
      <c r="ER509" s="368"/>
      <c r="ES509" s="368"/>
      <c r="ET509" s="368"/>
      <c r="EU509" s="368"/>
      <c r="EV509" s="368"/>
      <c r="EW509" s="368"/>
      <c r="EX509" s="368"/>
      <c r="EY509" s="368"/>
      <c r="EZ509" s="368"/>
      <c r="FA509" s="368"/>
      <c r="FB509" s="368"/>
      <c r="FC509" s="368"/>
      <c r="FD509" s="368"/>
      <c r="FE509" s="368"/>
      <c r="FF509" s="368"/>
      <c r="FG509" s="368"/>
      <c r="FH509" s="368"/>
      <c r="FI509" s="368"/>
      <c r="FJ509" s="368"/>
      <c r="FK509" s="368"/>
      <c r="FL509" s="368"/>
      <c r="FM509" s="368"/>
      <c r="FN509" s="368"/>
      <c r="FO509" s="368"/>
      <c r="FP509" s="368"/>
      <c r="FQ509" s="368"/>
      <c r="FR509" s="368"/>
      <c r="FS509" s="368"/>
      <c r="FT509" s="368"/>
      <c r="FU509" s="368"/>
      <c r="FV509" s="368"/>
      <c r="FW509" s="368"/>
      <c r="FX509" s="368"/>
      <c r="FY509" s="368"/>
      <c r="FZ509" s="368"/>
      <c r="GA509" s="368"/>
      <c r="GB509" s="368"/>
      <c r="GC509" s="368"/>
      <c r="GD509" s="368"/>
      <c r="GE509" s="368"/>
      <c r="GF509" s="368"/>
      <c r="GG509" s="368"/>
      <c r="GH509" s="368"/>
      <c r="GI509" s="368"/>
      <c r="GJ509" s="368"/>
      <c r="GK509" s="368"/>
      <c r="GL509" s="368"/>
      <c r="GM509" s="368"/>
      <c r="GN509" s="368"/>
      <c r="GO509" s="368"/>
      <c r="GP509" s="368"/>
      <c r="GQ509" s="368"/>
      <c r="GR509" s="368"/>
      <c r="GS509" s="368"/>
      <c r="GT509" s="368"/>
      <c r="GU509" s="368"/>
      <c r="GV509" s="368"/>
      <c r="GW509" s="368"/>
      <c r="GX509" s="368"/>
      <c r="GY509" s="368"/>
      <c r="GZ509" s="368"/>
      <c r="HA509" s="368"/>
      <c r="HB509" s="368"/>
      <c r="HC509" s="368"/>
      <c r="HD509" s="368"/>
      <c r="HE509" s="368"/>
      <c r="HF509" s="368"/>
      <c r="HG509" s="368"/>
      <c r="HH509" s="368"/>
      <c r="HI509" s="368"/>
      <c r="HJ509" s="368"/>
      <c r="HK509" s="368"/>
      <c r="HL509" s="368"/>
      <c r="HM509" s="368"/>
      <c r="HN509" s="368"/>
      <c r="HO509" s="368"/>
      <c r="HP509" s="368"/>
      <c r="HQ509" s="368"/>
      <c r="HR509" s="368"/>
      <c r="HS509" s="368"/>
      <c r="HT509" s="368"/>
      <c r="HU509" s="368"/>
      <c r="HV509" s="368"/>
      <c r="HW509" s="368"/>
      <c r="HX509" s="368"/>
      <c r="HY509" s="368"/>
      <c r="HZ509" s="368"/>
      <c r="IA509" s="368"/>
      <c r="IB509" s="368"/>
      <c r="IC509" s="368"/>
      <c r="ID509" s="368"/>
      <c r="IE509" s="368"/>
      <c r="IF509" s="368"/>
      <c r="IG509" s="368"/>
      <c r="IH509" s="368"/>
      <c r="II509" s="368"/>
      <c r="IJ509" s="368"/>
      <c r="IK509" s="368"/>
      <c r="IL509" s="368"/>
      <c r="IM509" s="368"/>
      <c r="IN509" s="368"/>
      <c r="IO509" s="368"/>
      <c r="IP509" s="368"/>
      <c r="IQ509" s="368"/>
      <c r="IR509" s="368"/>
      <c r="IS509" s="368"/>
      <c r="IT509" s="368"/>
      <c r="IU509" s="368"/>
      <c r="IV509" s="368"/>
      <c r="IW509" s="368"/>
      <c r="IX509" s="368"/>
      <c r="IY509" s="368"/>
      <c r="IZ509" s="368"/>
      <c r="JA509" s="368"/>
      <c r="JB509" s="368"/>
      <c r="JC509" s="368"/>
      <c r="JD509" s="368"/>
      <c r="JE509" s="368"/>
      <c r="JF509" s="368"/>
      <c r="JG509" s="368"/>
      <c r="JH509" s="368"/>
      <c r="JI509" s="368"/>
      <c r="JJ509" s="368"/>
      <c r="JK509" s="368"/>
      <c r="JL509" s="368"/>
      <c r="JM509" s="368"/>
      <c r="JN509" s="368"/>
      <c r="JO509" s="368"/>
      <c r="JP509" s="368"/>
      <c r="JQ509" s="368"/>
      <c r="JR509" s="368"/>
      <c r="JS509" s="368"/>
      <c r="JT509" s="368"/>
      <c r="JU509" s="368"/>
      <c r="JV509" s="368"/>
      <c r="JW509" s="368"/>
      <c r="JX509" s="368"/>
      <c r="JY509" s="368"/>
      <c r="JZ509" s="368"/>
      <c r="KA509" s="368"/>
      <c r="KB509" s="368"/>
      <c r="KC509" s="368"/>
      <c r="KD509" s="368"/>
      <c r="KE509" s="368"/>
      <c r="KF509" s="368"/>
      <c r="KG509" s="368"/>
      <c r="KH509" s="368"/>
      <c r="KI509" s="368"/>
      <c r="KJ509" s="368"/>
      <c r="KK509" s="368"/>
      <c r="KL509" s="368"/>
      <c r="KM509" s="368"/>
      <c r="KN509" s="368"/>
      <c r="KO509" s="368"/>
      <c r="KP509" s="368"/>
      <c r="KQ509" s="368"/>
      <c r="KR509" s="368"/>
      <c r="KS509" s="368"/>
      <c r="KT509" s="368"/>
      <c r="KU509" s="368"/>
      <c r="KV509" s="368"/>
      <c r="KW509" s="368"/>
      <c r="KX509" s="368"/>
      <c r="LH509" s="368"/>
      <c r="LI509" s="368"/>
      <c r="LJ509" s="368"/>
      <c r="LK509" s="368"/>
      <c r="LL509" s="368"/>
      <c r="LM509" s="368"/>
      <c r="LN509" s="368"/>
      <c r="LO509" s="368"/>
      <c r="LP509" s="368"/>
      <c r="LQ509" s="368"/>
      <c r="LR509" s="368"/>
      <c r="LS509" s="368"/>
      <c r="LT509" s="368"/>
      <c r="LU509" s="368"/>
      <c r="LV509" s="368"/>
      <c r="LW509" s="368"/>
      <c r="LX509" s="368"/>
      <c r="LY509" s="368"/>
      <c r="LZ509" s="368"/>
      <c r="MA509" s="368"/>
      <c r="MB509" s="368"/>
      <c r="MC509" s="368"/>
      <c r="MD509" s="368"/>
      <c r="ME509" s="368"/>
      <c r="MF509" s="368"/>
      <c r="MG509" s="368"/>
      <c r="MH509" s="368"/>
      <c r="MI509" s="368"/>
      <c r="MJ509" s="368"/>
      <c r="MK509" s="368"/>
      <c r="ML509" s="368"/>
      <c r="MM509" s="368"/>
      <c r="MN509" s="368"/>
      <c r="MO509" s="368"/>
      <c r="MP509" s="368"/>
      <c r="MQ509" s="368"/>
      <c r="MR509" s="368"/>
      <c r="MS509" s="368"/>
      <c r="MT509" s="368"/>
      <c r="MU509" s="368"/>
      <c r="MV509" s="368"/>
      <c r="MW509" s="368"/>
      <c r="MX509" s="368"/>
      <c r="MY509" s="368"/>
      <c r="MZ509" s="368"/>
      <c r="NA509" s="368"/>
      <c r="NB509" s="368"/>
      <c r="NC509" s="368"/>
      <c r="ND509" s="368"/>
      <c r="NE509" s="368"/>
      <c r="NF509" s="368"/>
      <c r="NG509" s="368"/>
      <c r="NH509" s="368"/>
      <c r="NI509" s="368"/>
      <c r="NJ509" s="368"/>
      <c r="NK509" s="368"/>
      <c r="NL509" s="368"/>
      <c r="NM509" s="368"/>
      <c r="NN509" s="368"/>
      <c r="NO509" s="368"/>
      <c r="NP509" s="368"/>
      <c r="NQ509" s="368"/>
      <c r="NR509" s="368"/>
      <c r="NS509" s="368"/>
      <c r="NT509" s="368"/>
      <c r="NU509" s="368"/>
      <c r="NV509" s="368"/>
      <c r="NW509" s="368"/>
      <c r="NX509" s="368"/>
      <c r="NY509" s="368"/>
      <c r="NZ509" s="368"/>
      <c r="OA509" s="368"/>
      <c r="OB509" s="368"/>
      <c r="OC509" s="368"/>
      <c r="OD509" s="368"/>
      <c r="OE509" s="368"/>
      <c r="OF509" s="368"/>
      <c r="OG509" s="368"/>
      <c r="OH509" s="368"/>
      <c r="OI509" s="368"/>
      <c r="OJ509" s="368"/>
      <c r="OK509" s="368"/>
      <c r="OL509" s="368"/>
      <c r="OM509" s="368"/>
      <c r="ON509" s="368"/>
      <c r="OO509" s="368"/>
      <c r="OP509" s="368"/>
      <c r="OQ509" s="368"/>
      <c r="OR509" s="368"/>
      <c r="OS509" s="368"/>
      <c r="OT509" s="368"/>
      <c r="OU509" s="368"/>
      <c r="OV509" s="368"/>
      <c r="OW509" s="368"/>
      <c r="OX509" s="368"/>
      <c r="OY509" s="368"/>
      <c r="OZ509" s="368"/>
      <c r="PA509" s="368"/>
      <c r="PB509" s="368"/>
      <c r="PC509" s="368"/>
      <c r="PD509" s="368"/>
      <c r="PE509" s="368"/>
      <c r="PF509" s="368"/>
      <c r="PG509" s="368"/>
      <c r="PH509" s="368"/>
      <c r="PI509" s="368"/>
      <c r="PJ509" s="368"/>
      <c r="PK509" s="368"/>
      <c r="PL509" s="368"/>
      <c r="PM509" s="368"/>
      <c r="PN509" s="368"/>
      <c r="PO509" s="368"/>
      <c r="PP509" s="368"/>
      <c r="PQ509" s="368"/>
      <c r="PR509" s="368"/>
      <c r="PS509" s="368"/>
      <c r="PT509" s="368"/>
      <c r="PU509" s="368"/>
      <c r="PV509" s="368"/>
      <c r="PW509" s="368"/>
      <c r="PX509" s="368"/>
      <c r="PY509" s="368"/>
      <c r="PZ509" s="368"/>
      <c r="QA509" s="368"/>
      <c r="QB509" s="368"/>
      <c r="QC509" s="368"/>
      <c r="QD509" s="368"/>
      <c r="QE509" s="368"/>
      <c r="QF509" s="368"/>
      <c r="QG509" s="368"/>
      <c r="QH509" s="368"/>
      <c r="QI509" s="368"/>
      <c r="QJ509" s="368"/>
      <c r="QK509" s="368"/>
      <c r="QL509" s="368"/>
      <c r="QM509" s="368"/>
      <c r="QN509" s="368"/>
      <c r="QO509" s="368"/>
      <c r="QP509" s="368"/>
      <c r="QQ509" s="368"/>
      <c r="QR509" s="368"/>
      <c r="QS509" s="368"/>
      <c r="QT509" s="368"/>
      <c r="QU509" s="368"/>
      <c r="QV509" s="368"/>
      <c r="QW509" s="368"/>
      <c r="QX509" s="368"/>
      <c r="QY509" s="368"/>
      <c r="QZ509" s="368"/>
      <c r="RA509" s="368"/>
      <c r="RB509" s="368"/>
      <c r="RC509" s="368"/>
      <c r="RD509" s="368"/>
      <c r="RE509" s="368"/>
      <c r="RF509" s="368"/>
      <c r="RG509" s="368"/>
      <c r="RH509" s="368"/>
      <c r="RI509" s="368"/>
      <c r="RJ509" s="368"/>
      <c r="RK509" s="368"/>
      <c r="RL509" s="368"/>
      <c r="RM509" s="368"/>
      <c r="RN509" s="368"/>
      <c r="RO509" s="368"/>
      <c r="RP509" s="368"/>
      <c r="RQ509" s="368"/>
      <c r="RR509" s="368"/>
      <c r="RS509" s="368"/>
      <c r="RT509" s="368"/>
      <c r="RU509" s="368"/>
      <c r="RV509" s="368"/>
      <c r="RW509" s="368"/>
      <c r="RX509" s="368"/>
      <c r="RY509" s="368"/>
      <c r="RZ509" s="368"/>
      <c r="SA509" s="368"/>
      <c r="SB509" s="368"/>
      <c r="SC509" s="368"/>
      <c r="SD509" s="368"/>
      <c r="SE509" s="368"/>
      <c r="SF509" s="368"/>
      <c r="SG509" s="368"/>
    </row>
    <row r="510" spans="1:501">
      <c r="A510" s="368"/>
      <c r="B510" s="368"/>
      <c r="C510" s="368"/>
      <c r="D510" s="368"/>
      <c r="E510" s="368"/>
      <c r="F510" s="368"/>
      <c r="G510" s="368"/>
      <c r="H510" s="368"/>
      <c r="I510" s="368"/>
      <c r="J510" s="368"/>
      <c r="K510" s="368"/>
      <c r="L510" s="368"/>
      <c r="M510" s="368"/>
      <c r="N510" s="368"/>
      <c r="O510" s="385"/>
      <c r="P510" s="368"/>
      <c r="Q510" s="368"/>
      <c r="R510" s="368"/>
      <c r="S510" s="368"/>
      <c r="T510" s="368"/>
      <c r="U510" s="368"/>
      <c r="V510" s="368"/>
      <c r="W510" s="368"/>
      <c r="X510" s="368"/>
      <c r="Y510" s="368"/>
      <c r="Z510" s="368"/>
      <c r="AA510" s="368"/>
      <c r="AB510" s="368"/>
      <c r="AC510" s="368"/>
      <c r="AD510" s="368"/>
      <c r="AE510" s="368"/>
      <c r="AF510" s="368"/>
      <c r="AG510" s="368"/>
      <c r="AH510" s="368"/>
      <c r="AI510" s="368"/>
      <c r="AJ510" s="368"/>
      <c r="AK510" s="368"/>
      <c r="AL510" s="368"/>
      <c r="AM510" s="368"/>
      <c r="AN510" s="368"/>
      <c r="AO510" s="368"/>
      <c r="AP510" s="368"/>
      <c r="AQ510" s="368"/>
      <c r="AR510" s="368"/>
      <c r="AS510" s="368"/>
      <c r="AT510" s="368"/>
      <c r="AU510" s="368"/>
      <c r="AV510" s="368"/>
      <c r="AW510" s="368"/>
      <c r="AX510" s="368"/>
      <c r="AY510" s="368"/>
      <c r="AZ510" s="368"/>
      <c r="BA510" s="368"/>
      <c r="BB510" s="368"/>
      <c r="BC510" s="368"/>
      <c r="BD510" s="368"/>
      <c r="BE510" s="368"/>
      <c r="BF510" s="368"/>
      <c r="BG510" s="368"/>
      <c r="BH510" s="368"/>
      <c r="BI510" s="368"/>
      <c r="BJ510" s="368"/>
      <c r="BK510" s="368"/>
      <c r="BL510" s="368"/>
      <c r="BM510" s="368"/>
      <c r="BN510" s="368"/>
      <c r="BO510" s="368"/>
      <c r="BP510" s="368"/>
      <c r="BQ510" s="368"/>
      <c r="BR510" s="368"/>
      <c r="BS510" s="368"/>
      <c r="BT510" s="368"/>
      <c r="BU510" s="368"/>
      <c r="BV510" s="368"/>
      <c r="BW510" s="368"/>
      <c r="DV510" s="368"/>
      <c r="DW510" s="368"/>
      <c r="DX510" s="368"/>
      <c r="DY510" s="368"/>
      <c r="DZ510" s="368"/>
      <c r="EA510" s="368"/>
      <c r="EB510" s="368"/>
      <c r="EC510" s="368"/>
      <c r="ED510" s="368"/>
      <c r="EE510" s="368"/>
      <c r="EF510" s="368"/>
      <c r="EG510" s="368"/>
      <c r="EH510" s="368"/>
      <c r="EI510" s="368"/>
      <c r="EJ510" s="368"/>
      <c r="EK510" s="368"/>
      <c r="EL510" s="368"/>
      <c r="EM510" s="368"/>
      <c r="EN510" s="368"/>
      <c r="EO510" s="368"/>
      <c r="EP510" s="368"/>
      <c r="EQ510" s="368"/>
      <c r="ER510" s="368"/>
      <c r="ES510" s="368"/>
      <c r="ET510" s="368"/>
      <c r="EU510" s="368"/>
      <c r="EV510" s="368"/>
      <c r="EW510" s="368"/>
      <c r="EX510" s="368"/>
      <c r="EY510" s="368"/>
      <c r="EZ510" s="368"/>
      <c r="FA510" s="368"/>
      <c r="FB510" s="368"/>
      <c r="FC510" s="368"/>
      <c r="FD510" s="368"/>
      <c r="FE510" s="368"/>
      <c r="FF510" s="368"/>
      <c r="FG510" s="368"/>
      <c r="FH510" s="368"/>
      <c r="FI510" s="368"/>
      <c r="FJ510" s="368"/>
      <c r="FK510" s="368"/>
      <c r="FL510" s="368"/>
      <c r="FM510" s="368"/>
      <c r="FN510" s="368"/>
      <c r="FO510" s="368"/>
      <c r="FP510" s="368"/>
      <c r="FQ510" s="368"/>
      <c r="FR510" s="368"/>
      <c r="FS510" s="368"/>
      <c r="FT510" s="368"/>
      <c r="FU510" s="368"/>
      <c r="FV510" s="368"/>
      <c r="FW510" s="368"/>
      <c r="FX510" s="368"/>
      <c r="FY510" s="368"/>
      <c r="FZ510" s="368"/>
      <c r="GA510" s="368"/>
      <c r="GB510" s="368"/>
      <c r="GC510" s="368"/>
      <c r="GD510" s="368"/>
      <c r="GE510" s="368"/>
      <c r="GF510" s="368"/>
      <c r="GG510" s="368"/>
      <c r="GH510" s="368"/>
      <c r="GI510" s="368"/>
      <c r="GJ510" s="368"/>
      <c r="GK510" s="368"/>
      <c r="GL510" s="368"/>
      <c r="GM510" s="368"/>
      <c r="GN510" s="368"/>
      <c r="GO510" s="368"/>
      <c r="GP510" s="368"/>
      <c r="GQ510" s="368"/>
      <c r="GR510" s="368"/>
      <c r="GS510" s="368"/>
      <c r="GT510" s="368"/>
      <c r="GU510" s="368"/>
      <c r="GV510" s="368"/>
      <c r="GW510" s="368"/>
      <c r="GX510" s="368"/>
      <c r="GY510" s="368"/>
      <c r="GZ510" s="368"/>
      <c r="HA510" s="368"/>
      <c r="HB510" s="368"/>
      <c r="HC510" s="368"/>
      <c r="HD510" s="368"/>
      <c r="HE510" s="368"/>
      <c r="HF510" s="368"/>
      <c r="HG510" s="368"/>
      <c r="HH510" s="368"/>
      <c r="HI510" s="368"/>
      <c r="HJ510" s="368"/>
      <c r="HK510" s="368"/>
      <c r="HL510" s="368"/>
      <c r="HM510" s="368"/>
      <c r="HN510" s="368"/>
      <c r="HO510" s="368"/>
      <c r="HP510" s="368"/>
      <c r="HQ510" s="368"/>
      <c r="HR510" s="368"/>
      <c r="HS510" s="368"/>
      <c r="HT510" s="368"/>
      <c r="HU510" s="368"/>
      <c r="HV510" s="368"/>
      <c r="HW510" s="368"/>
      <c r="HX510" s="368"/>
      <c r="HY510" s="368"/>
      <c r="HZ510" s="368"/>
      <c r="IA510" s="368"/>
      <c r="IB510" s="368"/>
      <c r="IC510" s="368"/>
      <c r="ID510" s="368"/>
      <c r="IE510" s="368"/>
      <c r="IF510" s="368"/>
      <c r="IG510" s="368"/>
      <c r="IH510" s="368"/>
      <c r="II510" s="368"/>
      <c r="IJ510" s="368"/>
      <c r="IK510" s="368"/>
      <c r="IL510" s="368"/>
      <c r="IM510" s="368"/>
      <c r="IN510" s="368"/>
      <c r="IO510" s="368"/>
      <c r="IP510" s="368"/>
      <c r="IQ510" s="368"/>
      <c r="IR510" s="368"/>
      <c r="IS510" s="368"/>
      <c r="IT510" s="368"/>
      <c r="IU510" s="368"/>
      <c r="IV510" s="368"/>
      <c r="IW510" s="368"/>
      <c r="IX510" s="368"/>
      <c r="IY510" s="368"/>
      <c r="IZ510" s="368"/>
      <c r="JA510" s="368"/>
      <c r="JB510" s="368"/>
      <c r="JC510" s="368"/>
      <c r="JD510" s="368"/>
      <c r="JE510" s="368"/>
      <c r="JF510" s="368"/>
      <c r="JG510" s="368"/>
      <c r="JH510" s="368"/>
      <c r="JI510" s="368"/>
      <c r="JJ510" s="368"/>
      <c r="JK510" s="368"/>
      <c r="JL510" s="368"/>
      <c r="JM510" s="368"/>
      <c r="JN510" s="368"/>
      <c r="JO510" s="368"/>
      <c r="JP510" s="368"/>
      <c r="JQ510" s="368"/>
      <c r="JR510" s="368"/>
      <c r="JS510" s="368"/>
      <c r="JT510" s="368"/>
      <c r="JU510" s="368"/>
      <c r="JV510" s="368"/>
      <c r="JW510" s="368"/>
      <c r="JX510" s="368"/>
      <c r="JY510" s="368"/>
      <c r="JZ510" s="368"/>
      <c r="KA510" s="368"/>
      <c r="KB510" s="368"/>
      <c r="KC510" s="368"/>
      <c r="KD510" s="368"/>
      <c r="KE510" s="368"/>
      <c r="KF510" s="368"/>
      <c r="KG510" s="368"/>
      <c r="KH510" s="368"/>
      <c r="KI510" s="368"/>
      <c r="KJ510" s="368"/>
      <c r="KK510" s="368"/>
      <c r="KL510" s="368"/>
      <c r="KM510" s="368"/>
      <c r="KN510" s="368"/>
      <c r="KO510" s="368"/>
      <c r="KP510" s="368"/>
      <c r="KQ510" s="368"/>
      <c r="KR510" s="368"/>
      <c r="KS510" s="368"/>
      <c r="KT510" s="368"/>
      <c r="KU510" s="368"/>
      <c r="KV510" s="368"/>
      <c r="KW510" s="368"/>
      <c r="KX510" s="368"/>
      <c r="LH510" s="368"/>
      <c r="LI510" s="368"/>
      <c r="LJ510" s="368"/>
      <c r="LK510" s="368"/>
      <c r="LL510" s="368"/>
      <c r="LM510" s="368"/>
      <c r="LN510" s="368"/>
      <c r="LO510" s="368"/>
      <c r="LP510" s="368"/>
      <c r="LQ510" s="368"/>
      <c r="LR510" s="368"/>
      <c r="LS510" s="368"/>
      <c r="LT510" s="368"/>
      <c r="LU510" s="368"/>
      <c r="LV510" s="368"/>
      <c r="LW510" s="368"/>
      <c r="LX510" s="368"/>
      <c r="LY510" s="368"/>
      <c r="LZ510" s="368"/>
      <c r="MA510" s="368"/>
      <c r="MB510" s="368"/>
      <c r="MC510" s="368"/>
      <c r="MD510" s="368"/>
      <c r="ME510" s="368"/>
      <c r="MF510" s="368"/>
      <c r="MG510" s="368"/>
      <c r="MH510" s="368"/>
      <c r="MI510" s="368"/>
      <c r="MJ510" s="368"/>
      <c r="MK510" s="368"/>
      <c r="ML510" s="368"/>
      <c r="MM510" s="368"/>
      <c r="MN510" s="368"/>
      <c r="MO510" s="368"/>
      <c r="MP510" s="368"/>
      <c r="MQ510" s="368"/>
      <c r="MR510" s="368"/>
      <c r="MS510" s="368"/>
      <c r="MT510" s="368"/>
      <c r="MU510" s="368"/>
      <c r="MV510" s="368"/>
      <c r="MW510" s="368"/>
      <c r="MX510" s="368"/>
      <c r="MY510" s="368"/>
      <c r="MZ510" s="368"/>
      <c r="NA510" s="368"/>
      <c r="NB510" s="368"/>
      <c r="NC510" s="368"/>
      <c r="ND510" s="368"/>
      <c r="NE510" s="368"/>
      <c r="NF510" s="368"/>
      <c r="NG510" s="368"/>
      <c r="NH510" s="368"/>
      <c r="NI510" s="368"/>
      <c r="NJ510" s="368"/>
      <c r="NK510" s="368"/>
      <c r="NL510" s="368"/>
      <c r="NM510" s="368"/>
      <c r="NN510" s="368"/>
      <c r="NO510" s="368"/>
      <c r="NP510" s="368"/>
      <c r="NQ510" s="368"/>
      <c r="NR510" s="368"/>
      <c r="NS510" s="368"/>
      <c r="NT510" s="368"/>
      <c r="NU510" s="368"/>
      <c r="NV510" s="368"/>
      <c r="NW510" s="368"/>
      <c r="NX510" s="368"/>
      <c r="NY510" s="368"/>
      <c r="NZ510" s="368"/>
      <c r="OA510" s="368"/>
      <c r="OB510" s="368"/>
      <c r="OC510" s="368"/>
      <c r="OD510" s="368"/>
      <c r="OE510" s="368"/>
      <c r="OF510" s="368"/>
      <c r="OG510" s="368"/>
      <c r="OH510" s="368"/>
      <c r="OI510" s="368"/>
      <c r="OJ510" s="368"/>
      <c r="OK510" s="368"/>
      <c r="OL510" s="368"/>
      <c r="OM510" s="368"/>
      <c r="ON510" s="368"/>
      <c r="OO510" s="368"/>
      <c r="OP510" s="368"/>
      <c r="OQ510" s="368"/>
      <c r="OR510" s="368"/>
      <c r="OS510" s="368"/>
      <c r="OT510" s="368"/>
      <c r="OU510" s="368"/>
      <c r="OV510" s="368"/>
      <c r="OW510" s="368"/>
      <c r="OX510" s="368"/>
      <c r="OY510" s="368"/>
      <c r="OZ510" s="368"/>
      <c r="PA510" s="368"/>
      <c r="PB510" s="368"/>
      <c r="PC510" s="368"/>
      <c r="PD510" s="368"/>
      <c r="PE510" s="368"/>
      <c r="PF510" s="368"/>
      <c r="PG510" s="368"/>
      <c r="PH510" s="368"/>
      <c r="PI510" s="368"/>
      <c r="PJ510" s="368"/>
      <c r="PK510" s="368"/>
      <c r="PL510" s="368"/>
      <c r="PM510" s="368"/>
      <c r="PN510" s="368"/>
      <c r="PO510" s="368"/>
      <c r="PP510" s="368"/>
      <c r="PQ510" s="368"/>
      <c r="PR510" s="368"/>
      <c r="PS510" s="368"/>
      <c r="PT510" s="368"/>
      <c r="PU510" s="368"/>
      <c r="PV510" s="368"/>
      <c r="PW510" s="368"/>
      <c r="PX510" s="368"/>
      <c r="PY510" s="368"/>
      <c r="PZ510" s="368"/>
      <c r="QA510" s="368"/>
      <c r="QB510" s="368"/>
      <c r="QC510" s="368"/>
      <c r="QD510" s="368"/>
      <c r="QE510" s="368"/>
      <c r="QF510" s="368"/>
      <c r="QG510" s="368"/>
      <c r="QH510" s="368"/>
      <c r="QI510" s="368"/>
      <c r="QJ510" s="368"/>
      <c r="QK510" s="368"/>
      <c r="QL510" s="368"/>
      <c r="QM510" s="368"/>
      <c r="QN510" s="368"/>
      <c r="QO510" s="368"/>
      <c r="QP510" s="368"/>
      <c r="QQ510" s="368"/>
      <c r="QR510" s="368"/>
      <c r="QS510" s="368"/>
      <c r="QT510" s="368"/>
      <c r="QU510" s="368"/>
      <c r="QV510" s="368"/>
      <c r="QW510" s="368"/>
      <c r="QX510" s="368"/>
      <c r="QY510" s="368"/>
      <c r="QZ510" s="368"/>
      <c r="RA510" s="368"/>
      <c r="RB510" s="368"/>
      <c r="RC510" s="368"/>
      <c r="RD510" s="368"/>
      <c r="RE510" s="368"/>
      <c r="RF510" s="368"/>
      <c r="RG510" s="368"/>
      <c r="RH510" s="368"/>
      <c r="RI510" s="368"/>
      <c r="RJ510" s="368"/>
      <c r="RK510" s="368"/>
      <c r="RL510" s="368"/>
      <c r="RM510" s="368"/>
      <c r="RN510" s="368"/>
      <c r="RO510" s="368"/>
      <c r="RP510" s="368"/>
      <c r="RQ510" s="368"/>
      <c r="RR510" s="368"/>
      <c r="RS510" s="368"/>
      <c r="RT510" s="368"/>
      <c r="RU510" s="368"/>
      <c r="RV510" s="368"/>
      <c r="RW510" s="368"/>
      <c r="RX510" s="368"/>
      <c r="RY510" s="368"/>
      <c r="RZ510" s="368"/>
      <c r="SA510" s="368"/>
      <c r="SB510" s="368"/>
      <c r="SC510" s="368"/>
      <c r="SD510" s="368"/>
      <c r="SE510" s="368"/>
      <c r="SF510" s="368"/>
      <c r="SG510" s="368"/>
    </row>
    <row r="511" spans="1:501">
      <c r="A511" s="368"/>
      <c r="B511" s="368"/>
      <c r="C511" s="368"/>
      <c r="D511" s="368"/>
      <c r="E511" s="368"/>
      <c r="F511" s="368"/>
      <c r="G511" s="368"/>
      <c r="H511" s="368"/>
      <c r="I511" s="368"/>
      <c r="J511" s="368"/>
      <c r="K511" s="368"/>
      <c r="L511" s="368"/>
      <c r="M511" s="368"/>
      <c r="N511" s="368"/>
      <c r="O511" s="385"/>
      <c r="P511" s="368"/>
      <c r="Q511" s="368"/>
      <c r="R511" s="368"/>
      <c r="S511" s="368"/>
      <c r="T511" s="368"/>
      <c r="U511" s="368"/>
      <c r="V511" s="368"/>
      <c r="W511" s="368"/>
      <c r="X511" s="368"/>
      <c r="Y511" s="368"/>
      <c r="Z511" s="368"/>
      <c r="AA511" s="368"/>
      <c r="AB511" s="368"/>
      <c r="AC511" s="368"/>
      <c r="AD511" s="368"/>
      <c r="AE511" s="368"/>
      <c r="AF511" s="368"/>
      <c r="AG511" s="368"/>
      <c r="AH511" s="368"/>
      <c r="AI511" s="368"/>
      <c r="AJ511" s="368"/>
      <c r="AK511" s="368"/>
      <c r="AL511" s="368"/>
      <c r="AM511" s="368"/>
      <c r="AN511" s="368"/>
      <c r="AO511" s="368"/>
      <c r="AP511" s="368"/>
      <c r="AQ511" s="368"/>
      <c r="AR511" s="368"/>
      <c r="AS511" s="368"/>
      <c r="AT511" s="368"/>
      <c r="AU511" s="368"/>
      <c r="AV511" s="368"/>
      <c r="AW511" s="368"/>
      <c r="AX511" s="368"/>
      <c r="AY511" s="368"/>
      <c r="AZ511" s="368"/>
      <c r="BA511" s="368"/>
      <c r="BB511" s="368"/>
      <c r="BC511" s="368"/>
      <c r="BD511" s="368"/>
      <c r="BE511" s="368"/>
      <c r="BF511" s="368"/>
      <c r="BG511" s="368"/>
      <c r="BH511" s="368"/>
      <c r="BI511" s="368"/>
      <c r="BJ511" s="368"/>
      <c r="BK511" s="368"/>
      <c r="BL511" s="368"/>
      <c r="BM511" s="368"/>
      <c r="BN511" s="368"/>
      <c r="BO511" s="368"/>
      <c r="BP511" s="368"/>
      <c r="BQ511" s="368"/>
      <c r="BR511" s="368"/>
      <c r="BS511" s="368"/>
      <c r="BT511" s="368"/>
      <c r="BU511" s="368"/>
      <c r="BV511" s="368"/>
      <c r="BW511" s="368"/>
      <c r="DV511" s="368"/>
      <c r="DW511" s="368"/>
      <c r="DX511" s="368"/>
      <c r="DY511" s="368"/>
      <c r="DZ511" s="368"/>
      <c r="EA511" s="368"/>
      <c r="EB511" s="368"/>
      <c r="EC511" s="368"/>
      <c r="ED511" s="368"/>
      <c r="EE511" s="368"/>
      <c r="EF511" s="368"/>
      <c r="EG511" s="368"/>
      <c r="EH511" s="368"/>
      <c r="EI511" s="368"/>
      <c r="EJ511" s="368"/>
      <c r="EK511" s="368"/>
      <c r="EL511" s="368"/>
      <c r="EM511" s="368"/>
      <c r="EN511" s="368"/>
      <c r="EO511" s="368"/>
      <c r="EP511" s="368"/>
      <c r="EQ511" s="368"/>
      <c r="ER511" s="368"/>
      <c r="ES511" s="368"/>
      <c r="ET511" s="368"/>
      <c r="EU511" s="368"/>
      <c r="EV511" s="368"/>
      <c r="EW511" s="368"/>
      <c r="EX511" s="368"/>
      <c r="EY511" s="368"/>
      <c r="EZ511" s="368"/>
      <c r="FA511" s="368"/>
      <c r="FB511" s="368"/>
      <c r="FC511" s="368"/>
      <c r="FD511" s="368"/>
      <c r="FE511" s="368"/>
      <c r="FF511" s="368"/>
      <c r="FG511" s="368"/>
      <c r="FH511" s="368"/>
      <c r="FI511" s="368"/>
      <c r="FJ511" s="368"/>
      <c r="FK511" s="368"/>
      <c r="FL511" s="368"/>
      <c r="FM511" s="368"/>
      <c r="FN511" s="368"/>
      <c r="FO511" s="368"/>
      <c r="FP511" s="368"/>
      <c r="FQ511" s="368"/>
      <c r="FR511" s="368"/>
      <c r="FS511" s="368"/>
      <c r="FT511" s="368"/>
      <c r="FU511" s="368"/>
      <c r="FV511" s="368"/>
      <c r="FW511" s="368"/>
      <c r="FX511" s="368"/>
      <c r="FY511" s="368"/>
      <c r="FZ511" s="368"/>
      <c r="GA511" s="368"/>
      <c r="GB511" s="368"/>
      <c r="GC511" s="368"/>
      <c r="GD511" s="368"/>
      <c r="GE511" s="368"/>
      <c r="GF511" s="368"/>
      <c r="GG511" s="368"/>
      <c r="GH511" s="368"/>
      <c r="GI511" s="368"/>
      <c r="GJ511" s="368"/>
      <c r="GK511" s="368"/>
      <c r="GL511" s="368"/>
      <c r="GM511" s="368"/>
      <c r="GN511" s="368"/>
      <c r="GO511" s="368"/>
      <c r="GP511" s="368"/>
      <c r="GQ511" s="368"/>
      <c r="GR511" s="368"/>
      <c r="GS511" s="368"/>
      <c r="GT511" s="368"/>
      <c r="GU511" s="368"/>
      <c r="GV511" s="368"/>
      <c r="GW511" s="368"/>
      <c r="GX511" s="368"/>
      <c r="GY511" s="368"/>
      <c r="GZ511" s="368"/>
      <c r="HA511" s="368"/>
      <c r="HB511" s="368"/>
      <c r="HC511" s="368"/>
      <c r="HD511" s="368"/>
      <c r="HE511" s="368"/>
      <c r="HF511" s="368"/>
      <c r="HG511" s="368"/>
      <c r="HH511" s="368"/>
      <c r="HI511" s="368"/>
      <c r="HJ511" s="368"/>
      <c r="HK511" s="368"/>
      <c r="HL511" s="368"/>
      <c r="HM511" s="368"/>
      <c r="HN511" s="368"/>
      <c r="HO511" s="368"/>
      <c r="HP511" s="368"/>
      <c r="HQ511" s="368"/>
      <c r="HR511" s="368"/>
      <c r="HS511" s="368"/>
      <c r="HT511" s="368"/>
      <c r="HU511" s="368"/>
      <c r="HV511" s="368"/>
      <c r="HW511" s="368"/>
      <c r="HX511" s="368"/>
      <c r="HY511" s="368"/>
      <c r="HZ511" s="368"/>
      <c r="IA511" s="368"/>
      <c r="IB511" s="368"/>
      <c r="IC511" s="368"/>
      <c r="ID511" s="368"/>
      <c r="IE511" s="368"/>
      <c r="IF511" s="368"/>
      <c r="IG511" s="368"/>
      <c r="IH511" s="368"/>
      <c r="II511" s="368"/>
      <c r="IJ511" s="368"/>
      <c r="IK511" s="368"/>
      <c r="IL511" s="368"/>
      <c r="IM511" s="368"/>
      <c r="IN511" s="368"/>
      <c r="IO511" s="368"/>
      <c r="IP511" s="368"/>
      <c r="IQ511" s="368"/>
      <c r="IR511" s="368"/>
      <c r="IS511" s="368"/>
      <c r="IT511" s="368"/>
      <c r="IU511" s="368"/>
      <c r="IV511" s="368"/>
      <c r="IW511" s="368"/>
      <c r="IX511" s="368"/>
      <c r="IY511" s="368"/>
      <c r="IZ511" s="368"/>
      <c r="JA511" s="368"/>
      <c r="JB511" s="368"/>
      <c r="JC511" s="368"/>
      <c r="JD511" s="368"/>
      <c r="JE511" s="368"/>
      <c r="JF511" s="368"/>
      <c r="JG511" s="368"/>
      <c r="JH511" s="368"/>
      <c r="JI511" s="368"/>
      <c r="JJ511" s="368"/>
      <c r="JK511" s="368"/>
      <c r="JL511" s="368"/>
      <c r="JM511" s="368"/>
      <c r="JN511" s="368"/>
      <c r="JO511" s="368"/>
      <c r="JP511" s="368"/>
      <c r="JQ511" s="368"/>
      <c r="JR511" s="368"/>
      <c r="JS511" s="368"/>
      <c r="JT511" s="368"/>
      <c r="JU511" s="368"/>
      <c r="JV511" s="368"/>
      <c r="JW511" s="368"/>
      <c r="JX511" s="368"/>
      <c r="JY511" s="368"/>
      <c r="JZ511" s="368"/>
      <c r="KA511" s="368"/>
      <c r="KB511" s="368"/>
      <c r="KC511" s="368"/>
      <c r="KD511" s="368"/>
      <c r="KE511" s="368"/>
      <c r="KF511" s="368"/>
      <c r="KG511" s="368"/>
      <c r="KH511" s="368"/>
      <c r="KI511" s="368"/>
      <c r="KJ511" s="368"/>
      <c r="KK511" s="368"/>
      <c r="KL511" s="368"/>
      <c r="KM511" s="368"/>
      <c r="KN511" s="368"/>
      <c r="KO511" s="368"/>
      <c r="KP511" s="368"/>
      <c r="KQ511" s="368"/>
      <c r="KR511" s="368"/>
      <c r="KS511" s="368"/>
      <c r="KT511" s="368"/>
      <c r="KU511" s="368"/>
      <c r="KV511" s="368"/>
      <c r="KW511" s="368"/>
      <c r="KX511" s="368"/>
      <c r="LH511" s="368"/>
      <c r="LI511" s="368"/>
      <c r="LJ511" s="368"/>
      <c r="LK511" s="368"/>
      <c r="LL511" s="368"/>
      <c r="LM511" s="368"/>
      <c r="LN511" s="368"/>
      <c r="LO511" s="368"/>
      <c r="LP511" s="368"/>
      <c r="LQ511" s="368"/>
      <c r="LR511" s="368"/>
      <c r="LS511" s="368"/>
      <c r="LT511" s="368"/>
      <c r="LU511" s="368"/>
      <c r="LV511" s="368"/>
      <c r="LW511" s="368"/>
      <c r="LX511" s="368"/>
      <c r="LY511" s="368"/>
      <c r="LZ511" s="368"/>
      <c r="MA511" s="368"/>
      <c r="MB511" s="368"/>
      <c r="MC511" s="368"/>
      <c r="MD511" s="368"/>
      <c r="ME511" s="368"/>
      <c r="MF511" s="368"/>
      <c r="MG511" s="368"/>
      <c r="MH511" s="368"/>
      <c r="MI511" s="368"/>
      <c r="MJ511" s="368"/>
      <c r="MK511" s="368"/>
      <c r="ML511" s="368"/>
      <c r="MM511" s="368"/>
      <c r="MN511" s="368"/>
      <c r="MO511" s="368"/>
      <c r="MP511" s="368"/>
      <c r="MQ511" s="368"/>
      <c r="MR511" s="368"/>
      <c r="MS511" s="368"/>
      <c r="MT511" s="368"/>
      <c r="MU511" s="368"/>
      <c r="MV511" s="368"/>
      <c r="MW511" s="368"/>
      <c r="MX511" s="368"/>
      <c r="MY511" s="368"/>
      <c r="MZ511" s="368"/>
      <c r="NA511" s="368"/>
      <c r="NB511" s="368"/>
      <c r="NC511" s="368"/>
      <c r="ND511" s="368"/>
      <c r="NE511" s="368"/>
      <c r="NF511" s="368"/>
      <c r="NG511" s="368"/>
      <c r="NH511" s="368"/>
      <c r="NI511" s="368"/>
      <c r="NJ511" s="368"/>
      <c r="NK511" s="368"/>
      <c r="NL511" s="368"/>
      <c r="NM511" s="368"/>
      <c r="NN511" s="368"/>
      <c r="NO511" s="368"/>
      <c r="NP511" s="368"/>
      <c r="NQ511" s="368"/>
      <c r="NR511" s="368"/>
      <c r="NS511" s="368"/>
      <c r="NT511" s="368"/>
      <c r="NU511" s="368"/>
      <c r="NV511" s="368"/>
      <c r="NW511" s="368"/>
      <c r="NX511" s="368"/>
      <c r="NY511" s="368"/>
      <c r="NZ511" s="368"/>
      <c r="OA511" s="368"/>
      <c r="OB511" s="368"/>
      <c r="OC511" s="368"/>
      <c r="OD511" s="368"/>
      <c r="OE511" s="368"/>
      <c r="OF511" s="368"/>
      <c r="OG511" s="368"/>
      <c r="OH511" s="368"/>
      <c r="OI511" s="368"/>
      <c r="OJ511" s="368"/>
      <c r="OK511" s="368"/>
      <c r="OL511" s="368"/>
      <c r="OM511" s="368"/>
      <c r="ON511" s="368"/>
      <c r="OO511" s="368"/>
      <c r="OP511" s="368"/>
      <c r="OQ511" s="368"/>
      <c r="OR511" s="368"/>
      <c r="OS511" s="368"/>
      <c r="OT511" s="368"/>
      <c r="OU511" s="368"/>
      <c r="OV511" s="368"/>
      <c r="OW511" s="368"/>
      <c r="OX511" s="368"/>
      <c r="OY511" s="368"/>
      <c r="OZ511" s="368"/>
      <c r="PA511" s="368"/>
      <c r="PB511" s="368"/>
      <c r="PC511" s="368"/>
      <c r="PD511" s="368"/>
      <c r="PE511" s="368"/>
      <c r="PF511" s="368"/>
      <c r="PG511" s="368"/>
      <c r="PH511" s="368"/>
      <c r="PI511" s="368"/>
      <c r="PJ511" s="368"/>
      <c r="PK511" s="368"/>
      <c r="PL511" s="368"/>
      <c r="PM511" s="368"/>
      <c r="PN511" s="368"/>
      <c r="PO511" s="368"/>
      <c r="PP511" s="368"/>
      <c r="PQ511" s="368"/>
      <c r="PR511" s="368"/>
      <c r="PS511" s="368"/>
      <c r="PT511" s="368"/>
      <c r="PU511" s="368"/>
      <c r="PV511" s="368"/>
      <c r="PW511" s="368"/>
      <c r="PX511" s="368"/>
      <c r="PY511" s="368"/>
      <c r="PZ511" s="368"/>
      <c r="QA511" s="368"/>
      <c r="QB511" s="368"/>
      <c r="QC511" s="368"/>
      <c r="QD511" s="368"/>
      <c r="QE511" s="368"/>
      <c r="QF511" s="368"/>
      <c r="QG511" s="368"/>
      <c r="QH511" s="368"/>
      <c r="QI511" s="368"/>
      <c r="QJ511" s="368"/>
      <c r="QK511" s="368"/>
      <c r="QL511" s="368"/>
      <c r="QM511" s="368"/>
      <c r="QN511" s="368"/>
      <c r="QO511" s="368"/>
      <c r="QP511" s="368"/>
      <c r="QQ511" s="368"/>
      <c r="QR511" s="368"/>
      <c r="QS511" s="368"/>
      <c r="QT511" s="368"/>
      <c r="QU511" s="368"/>
      <c r="QV511" s="368"/>
      <c r="QW511" s="368"/>
      <c r="QX511" s="368"/>
      <c r="QY511" s="368"/>
      <c r="QZ511" s="368"/>
      <c r="RA511" s="368"/>
      <c r="RB511" s="368"/>
      <c r="RC511" s="368"/>
      <c r="RD511" s="368"/>
      <c r="RE511" s="368"/>
      <c r="RF511" s="368"/>
      <c r="RG511" s="368"/>
      <c r="RH511" s="368"/>
      <c r="RI511" s="368"/>
      <c r="RJ511" s="368"/>
      <c r="RK511" s="368"/>
      <c r="RL511" s="368"/>
      <c r="RM511" s="368"/>
      <c r="RN511" s="368"/>
      <c r="RO511" s="368"/>
      <c r="RP511" s="368"/>
      <c r="RQ511" s="368"/>
      <c r="RR511" s="368"/>
      <c r="RS511" s="368"/>
      <c r="RT511" s="368"/>
      <c r="RU511" s="368"/>
      <c r="RV511" s="368"/>
      <c r="RW511" s="368"/>
      <c r="RX511" s="368"/>
      <c r="RY511" s="368"/>
      <c r="RZ511" s="368"/>
      <c r="SA511" s="368"/>
      <c r="SB511" s="368"/>
      <c r="SC511" s="368"/>
      <c r="SD511" s="368"/>
      <c r="SE511" s="368"/>
      <c r="SF511" s="368"/>
      <c r="SG511" s="368"/>
    </row>
    <row r="512" spans="1:501">
      <c r="A512" s="368"/>
      <c r="B512" s="368"/>
      <c r="C512" s="368"/>
      <c r="D512" s="368"/>
      <c r="E512" s="368"/>
      <c r="F512" s="368"/>
      <c r="G512" s="368"/>
      <c r="H512" s="368"/>
      <c r="I512" s="368"/>
      <c r="J512" s="368"/>
      <c r="K512" s="368"/>
      <c r="L512" s="368"/>
      <c r="M512" s="368"/>
      <c r="N512" s="368"/>
      <c r="O512" s="385"/>
      <c r="P512" s="368"/>
      <c r="Q512" s="368"/>
      <c r="R512" s="368"/>
      <c r="S512" s="368"/>
      <c r="T512" s="368"/>
      <c r="U512" s="368"/>
      <c r="V512" s="368"/>
      <c r="W512" s="368"/>
      <c r="X512" s="368"/>
      <c r="Y512" s="368"/>
      <c r="Z512" s="368"/>
      <c r="AA512" s="368"/>
      <c r="AB512" s="368"/>
      <c r="AC512" s="368"/>
      <c r="AD512" s="368"/>
      <c r="AE512" s="368"/>
      <c r="AF512" s="368"/>
      <c r="AG512" s="368"/>
      <c r="AH512" s="368"/>
      <c r="AI512" s="368"/>
      <c r="AJ512" s="368"/>
      <c r="AK512" s="368"/>
      <c r="AL512" s="368"/>
      <c r="AM512" s="368"/>
      <c r="AN512" s="368"/>
      <c r="AO512" s="368"/>
      <c r="AP512" s="368"/>
      <c r="AQ512" s="368"/>
      <c r="AR512" s="368"/>
      <c r="AS512" s="368"/>
      <c r="AT512" s="368"/>
      <c r="AU512" s="368"/>
      <c r="AV512" s="368"/>
      <c r="AW512" s="368"/>
      <c r="AX512" s="368"/>
      <c r="AY512" s="368"/>
      <c r="AZ512" s="368"/>
      <c r="BA512" s="368"/>
      <c r="BB512" s="368"/>
      <c r="BC512" s="368"/>
      <c r="BD512" s="368"/>
      <c r="BE512" s="368"/>
      <c r="BF512" s="368"/>
      <c r="BG512" s="368"/>
      <c r="BH512" s="368"/>
      <c r="BI512" s="368"/>
      <c r="BJ512" s="368"/>
      <c r="BK512" s="368"/>
      <c r="BL512" s="368"/>
      <c r="BM512" s="368"/>
      <c r="BN512" s="368"/>
      <c r="BO512" s="368"/>
      <c r="BP512" s="368"/>
      <c r="BQ512" s="368"/>
      <c r="BR512" s="368"/>
      <c r="BS512" s="368"/>
      <c r="BT512" s="368"/>
      <c r="BU512" s="368"/>
      <c r="BV512" s="368"/>
      <c r="BW512" s="368"/>
      <c r="DV512" s="368"/>
      <c r="DW512" s="368"/>
      <c r="DX512" s="368"/>
      <c r="DY512" s="368"/>
      <c r="DZ512" s="368"/>
      <c r="EA512" s="368"/>
      <c r="EB512" s="368"/>
      <c r="EC512" s="368"/>
      <c r="ED512" s="368"/>
      <c r="EE512" s="368"/>
      <c r="EF512" s="368"/>
      <c r="EG512" s="368"/>
      <c r="EH512" s="368"/>
      <c r="EI512" s="368"/>
      <c r="EJ512" s="368"/>
      <c r="EK512" s="368"/>
      <c r="EL512" s="368"/>
      <c r="EM512" s="368"/>
      <c r="EN512" s="368"/>
      <c r="EO512" s="368"/>
      <c r="EP512" s="368"/>
      <c r="EQ512" s="368"/>
      <c r="ER512" s="368"/>
      <c r="ES512" s="368"/>
      <c r="ET512" s="368"/>
      <c r="EU512" s="368"/>
      <c r="EV512" s="368"/>
      <c r="EW512" s="368"/>
      <c r="EX512" s="368"/>
      <c r="EY512" s="368"/>
      <c r="EZ512" s="368"/>
      <c r="FA512" s="368"/>
      <c r="FB512" s="368"/>
      <c r="FC512" s="368"/>
      <c r="FD512" s="368"/>
      <c r="FE512" s="368"/>
      <c r="FF512" s="368"/>
      <c r="FG512" s="368"/>
      <c r="FH512" s="368"/>
      <c r="FI512" s="368"/>
      <c r="FJ512" s="368"/>
      <c r="FK512" s="368"/>
      <c r="FL512" s="368"/>
      <c r="FM512" s="368"/>
      <c r="FN512" s="368"/>
      <c r="FO512" s="368"/>
      <c r="FP512" s="368"/>
      <c r="FQ512" s="368"/>
      <c r="FR512" s="368"/>
      <c r="FS512" s="368"/>
      <c r="FT512" s="368"/>
      <c r="FU512" s="368"/>
      <c r="FV512" s="368"/>
      <c r="FW512" s="368"/>
      <c r="FX512" s="368"/>
      <c r="FY512" s="368"/>
      <c r="FZ512" s="368"/>
      <c r="GA512" s="368"/>
      <c r="GB512" s="368"/>
      <c r="GC512" s="368"/>
      <c r="GD512" s="368"/>
      <c r="GE512" s="368"/>
      <c r="GF512" s="368"/>
      <c r="GG512" s="368"/>
      <c r="GH512" s="368"/>
      <c r="GI512" s="368"/>
      <c r="GJ512" s="368"/>
      <c r="GK512" s="368"/>
      <c r="GL512" s="368"/>
      <c r="GM512" s="368"/>
      <c r="GN512" s="368"/>
      <c r="GO512" s="368"/>
      <c r="GP512" s="368"/>
      <c r="GQ512" s="368"/>
      <c r="GR512" s="368"/>
      <c r="GS512" s="368"/>
      <c r="GT512" s="368"/>
      <c r="GU512" s="368"/>
      <c r="GV512" s="368"/>
      <c r="GW512" s="368"/>
      <c r="GX512" s="368"/>
      <c r="GY512" s="368"/>
      <c r="GZ512" s="368"/>
      <c r="HA512" s="368"/>
      <c r="HB512" s="368"/>
      <c r="HC512" s="368"/>
      <c r="HD512" s="368"/>
      <c r="HE512" s="368"/>
      <c r="HF512" s="368"/>
      <c r="HG512" s="368"/>
      <c r="HH512" s="368"/>
      <c r="HI512" s="368"/>
      <c r="HJ512" s="368"/>
      <c r="HK512" s="368"/>
      <c r="HL512" s="368"/>
      <c r="HM512" s="368"/>
      <c r="HN512" s="368"/>
      <c r="HO512" s="368"/>
      <c r="HP512" s="368"/>
      <c r="HQ512" s="368"/>
      <c r="HR512" s="368"/>
      <c r="HS512" s="368"/>
      <c r="HT512" s="368"/>
      <c r="HU512" s="368"/>
      <c r="HV512" s="368"/>
      <c r="HW512" s="368"/>
      <c r="HX512" s="368"/>
      <c r="HY512" s="368"/>
      <c r="HZ512" s="368"/>
      <c r="IA512" s="368"/>
      <c r="IB512" s="368"/>
      <c r="IC512" s="368"/>
      <c r="ID512" s="368"/>
      <c r="IE512" s="368"/>
      <c r="IF512" s="368"/>
      <c r="IG512" s="368"/>
      <c r="IH512" s="368"/>
      <c r="II512" s="368"/>
      <c r="IJ512" s="368"/>
      <c r="IK512" s="368"/>
      <c r="IL512" s="368"/>
      <c r="IM512" s="368"/>
      <c r="IN512" s="368"/>
      <c r="IO512" s="368"/>
      <c r="IP512" s="368"/>
      <c r="IQ512" s="368"/>
      <c r="IR512" s="368"/>
      <c r="IS512" s="368"/>
      <c r="IT512" s="368"/>
      <c r="IU512" s="368"/>
      <c r="IV512" s="368"/>
      <c r="IW512" s="368"/>
      <c r="IX512" s="368"/>
      <c r="IY512" s="368"/>
      <c r="IZ512" s="368"/>
      <c r="JA512" s="368"/>
      <c r="JB512" s="368"/>
      <c r="JC512" s="368"/>
      <c r="JD512" s="368"/>
      <c r="JE512" s="368"/>
      <c r="JF512" s="368"/>
      <c r="JG512" s="368"/>
      <c r="JH512" s="368"/>
      <c r="JI512" s="368"/>
      <c r="JJ512" s="368"/>
      <c r="JK512" s="368"/>
      <c r="JL512" s="368"/>
      <c r="JM512" s="368"/>
      <c r="JN512" s="368"/>
      <c r="JO512" s="368"/>
      <c r="JP512" s="368"/>
      <c r="JQ512" s="368"/>
      <c r="JR512" s="368"/>
      <c r="JS512" s="368"/>
      <c r="JT512" s="368"/>
      <c r="JU512" s="368"/>
      <c r="JV512" s="368"/>
      <c r="JW512" s="368"/>
      <c r="JX512" s="368"/>
      <c r="JY512" s="368"/>
      <c r="JZ512" s="368"/>
      <c r="KA512" s="368"/>
      <c r="KB512" s="368"/>
      <c r="KC512" s="368"/>
      <c r="KD512" s="368"/>
      <c r="KE512" s="368"/>
      <c r="KF512" s="368"/>
      <c r="KG512" s="368"/>
      <c r="KH512" s="368"/>
      <c r="KI512" s="368"/>
      <c r="KJ512" s="368"/>
      <c r="KK512" s="368"/>
      <c r="KL512" s="368"/>
      <c r="KM512" s="368"/>
      <c r="KN512" s="368"/>
      <c r="KO512" s="368"/>
      <c r="KP512" s="368"/>
      <c r="KQ512" s="368"/>
      <c r="KR512" s="368"/>
      <c r="KS512" s="368"/>
      <c r="KT512" s="368"/>
      <c r="KU512" s="368"/>
      <c r="KV512" s="368"/>
      <c r="KW512" s="368"/>
      <c r="KX512" s="368"/>
      <c r="LH512" s="368"/>
      <c r="LI512" s="368"/>
      <c r="LJ512" s="368"/>
      <c r="LK512" s="368"/>
      <c r="LL512" s="368"/>
      <c r="LM512" s="368"/>
      <c r="LN512" s="368"/>
      <c r="LO512" s="368"/>
      <c r="LP512" s="368"/>
      <c r="LQ512" s="368"/>
      <c r="LR512" s="368"/>
      <c r="LS512" s="368"/>
      <c r="LT512" s="368"/>
      <c r="LU512" s="368"/>
      <c r="LV512" s="368"/>
      <c r="LW512" s="368"/>
      <c r="LX512" s="368"/>
      <c r="LY512" s="368"/>
      <c r="LZ512" s="368"/>
      <c r="MA512" s="368"/>
      <c r="MB512" s="368"/>
      <c r="MC512" s="368"/>
      <c r="MD512" s="368"/>
      <c r="ME512" s="368"/>
      <c r="MF512" s="368"/>
      <c r="MG512" s="368"/>
      <c r="MH512" s="368"/>
      <c r="MI512" s="368"/>
      <c r="MJ512" s="368"/>
      <c r="MK512" s="368"/>
      <c r="ML512" s="368"/>
      <c r="MM512" s="368"/>
      <c r="MN512" s="368"/>
      <c r="MO512" s="368"/>
      <c r="MP512" s="368"/>
      <c r="MQ512" s="368"/>
      <c r="MR512" s="368"/>
      <c r="MS512" s="368"/>
      <c r="MT512" s="368"/>
      <c r="MU512" s="368"/>
      <c r="MV512" s="368"/>
      <c r="MW512" s="368"/>
      <c r="MX512" s="368"/>
      <c r="MY512" s="368"/>
      <c r="MZ512" s="368"/>
      <c r="NA512" s="368"/>
      <c r="NB512" s="368"/>
      <c r="NC512" s="368"/>
      <c r="ND512" s="368"/>
      <c r="NE512" s="368"/>
      <c r="NF512" s="368"/>
      <c r="NG512" s="368"/>
      <c r="NH512" s="368"/>
      <c r="NI512" s="368"/>
      <c r="NJ512" s="368"/>
      <c r="NK512" s="368"/>
      <c r="NL512" s="368"/>
      <c r="NM512" s="368"/>
      <c r="NN512" s="368"/>
      <c r="NO512" s="368"/>
      <c r="NP512" s="368"/>
      <c r="NQ512" s="368"/>
      <c r="NR512" s="368"/>
      <c r="NS512" s="368"/>
      <c r="NT512" s="368"/>
      <c r="NU512" s="368"/>
      <c r="NV512" s="368"/>
      <c r="NW512" s="368"/>
      <c r="NX512" s="368"/>
      <c r="NY512" s="368"/>
      <c r="NZ512" s="368"/>
      <c r="OA512" s="368"/>
      <c r="OB512" s="368"/>
      <c r="OC512" s="368"/>
      <c r="OD512" s="368"/>
      <c r="OE512" s="368"/>
      <c r="OF512" s="368"/>
      <c r="OG512" s="368"/>
      <c r="OH512" s="368"/>
      <c r="OI512" s="368"/>
      <c r="OJ512" s="368"/>
      <c r="OK512" s="368"/>
      <c r="OL512" s="368"/>
      <c r="OM512" s="368"/>
      <c r="ON512" s="368"/>
      <c r="OO512" s="368"/>
      <c r="OP512" s="368"/>
      <c r="OQ512" s="368"/>
      <c r="OR512" s="368"/>
      <c r="OS512" s="368"/>
      <c r="OT512" s="368"/>
      <c r="OU512" s="368"/>
      <c r="OV512" s="368"/>
      <c r="OW512" s="368"/>
      <c r="OX512" s="368"/>
      <c r="OY512" s="368"/>
      <c r="OZ512" s="368"/>
      <c r="PA512" s="368"/>
      <c r="PB512" s="368"/>
      <c r="PC512" s="368"/>
      <c r="PD512" s="368"/>
      <c r="PE512" s="368"/>
      <c r="PF512" s="368"/>
      <c r="PG512" s="368"/>
      <c r="PH512" s="368"/>
      <c r="PI512" s="368"/>
      <c r="PJ512" s="368"/>
      <c r="PK512" s="368"/>
      <c r="PL512" s="368"/>
      <c r="PM512" s="368"/>
      <c r="PN512" s="368"/>
      <c r="PO512" s="368"/>
      <c r="PP512" s="368"/>
      <c r="PQ512" s="368"/>
      <c r="PR512" s="368"/>
      <c r="PS512" s="368"/>
      <c r="PT512" s="368"/>
      <c r="PU512" s="368"/>
      <c r="PV512" s="368"/>
      <c r="PW512" s="368"/>
      <c r="PX512" s="368"/>
      <c r="PY512" s="368"/>
      <c r="PZ512" s="368"/>
      <c r="QA512" s="368"/>
      <c r="QB512" s="368"/>
      <c r="QC512" s="368"/>
      <c r="QD512" s="368"/>
      <c r="QE512" s="368"/>
      <c r="QF512" s="368"/>
      <c r="QG512" s="368"/>
      <c r="QH512" s="368"/>
      <c r="QI512" s="368"/>
      <c r="QJ512" s="368"/>
      <c r="QK512" s="368"/>
      <c r="QL512" s="368"/>
      <c r="QM512" s="368"/>
      <c r="QN512" s="368"/>
      <c r="QO512" s="368"/>
      <c r="QP512" s="368"/>
      <c r="QQ512" s="368"/>
      <c r="QR512" s="368"/>
      <c r="QS512" s="368"/>
      <c r="QT512" s="368"/>
      <c r="QU512" s="368"/>
      <c r="QV512" s="368"/>
      <c r="QW512" s="368"/>
      <c r="QX512" s="368"/>
      <c r="QY512" s="368"/>
      <c r="QZ512" s="368"/>
      <c r="RA512" s="368"/>
      <c r="RB512" s="368"/>
      <c r="RC512" s="368"/>
      <c r="RD512" s="368"/>
      <c r="RE512" s="368"/>
      <c r="RF512" s="368"/>
      <c r="RG512" s="368"/>
      <c r="RH512" s="368"/>
      <c r="RI512" s="368"/>
      <c r="RJ512" s="368"/>
      <c r="RK512" s="368"/>
      <c r="RL512" s="368"/>
      <c r="RM512" s="368"/>
      <c r="RN512" s="368"/>
      <c r="RO512" s="368"/>
      <c r="RP512" s="368"/>
      <c r="RQ512" s="368"/>
      <c r="RR512" s="368"/>
      <c r="RS512" s="368"/>
      <c r="RT512" s="368"/>
      <c r="RU512" s="368"/>
      <c r="RV512" s="368"/>
      <c r="RW512" s="368"/>
      <c r="RX512" s="368"/>
      <c r="RY512" s="368"/>
      <c r="RZ512" s="368"/>
      <c r="SA512" s="368"/>
      <c r="SB512" s="368"/>
      <c r="SC512" s="368"/>
      <c r="SD512" s="368"/>
      <c r="SE512" s="368"/>
      <c r="SF512" s="368"/>
      <c r="SG512" s="368"/>
    </row>
    <row r="513" spans="1:501">
      <c r="A513" s="368"/>
      <c r="B513" s="368"/>
      <c r="C513" s="368"/>
      <c r="D513" s="368"/>
      <c r="E513" s="368"/>
      <c r="F513" s="368"/>
      <c r="G513" s="368"/>
      <c r="H513" s="368"/>
      <c r="I513" s="368"/>
      <c r="J513" s="368"/>
      <c r="K513" s="368"/>
      <c r="L513" s="368"/>
      <c r="M513" s="368"/>
      <c r="N513" s="368"/>
      <c r="O513" s="385"/>
      <c r="P513" s="368"/>
      <c r="Q513" s="368"/>
      <c r="R513" s="368"/>
      <c r="S513" s="368"/>
      <c r="T513" s="368"/>
      <c r="U513" s="368"/>
      <c r="V513" s="368"/>
      <c r="W513" s="368"/>
      <c r="X513" s="368"/>
      <c r="Y513" s="368"/>
      <c r="Z513" s="368"/>
      <c r="AA513" s="368"/>
      <c r="AB513" s="368"/>
      <c r="AC513" s="368"/>
      <c r="AD513" s="368"/>
      <c r="AE513" s="368"/>
      <c r="AF513" s="368"/>
      <c r="AG513" s="368"/>
      <c r="AH513" s="368"/>
      <c r="AI513" s="368"/>
      <c r="AJ513" s="368"/>
      <c r="AK513" s="368"/>
      <c r="AL513" s="368"/>
      <c r="AM513" s="368"/>
      <c r="AN513" s="368"/>
      <c r="AO513" s="368"/>
      <c r="AP513" s="368"/>
      <c r="AQ513" s="368"/>
      <c r="AR513" s="368"/>
      <c r="AS513" s="368"/>
      <c r="AT513" s="368"/>
      <c r="AU513" s="368"/>
      <c r="AV513" s="368"/>
      <c r="AW513" s="368"/>
      <c r="AX513" s="368"/>
      <c r="AY513" s="368"/>
      <c r="AZ513" s="368"/>
      <c r="BA513" s="368"/>
      <c r="BB513" s="368"/>
      <c r="BC513" s="368"/>
      <c r="BD513" s="368"/>
      <c r="BE513" s="368"/>
      <c r="BF513" s="368"/>
      <c r="BG513" s="368"/>
      <c r="BH513" s="368"/>
      <c r="BI513" s="368"/>
      <c r="BJ513" s="368"/>
      <c r="BK513" s="368"/>
      <c r="BL513" s="368"/>
      <c r="BM513" s="368"/>
      <c r="BN513" s="368"/>
      <c r="BO513" s="368"/>
      <c r="BP513" s="368"/>
      <c r="BQ513" s="368"/>
      <c r="BR513" s="368"/>
      <c r="BS513" s="368"/>
      <c r="BT513" s="368"/>
      <c r="BU513" s="368"/>
      <c r="BV513" s="368"/>
      <c r="BW513" s="368"/>
      <c r="DV513" s="368"/>
      <c r="DW513" s="368"/>
      <c r="DX513" s="368"/>
      <c r="DY513" s="368"/>
      <c r="DZ513" s="368"/>
      <c r="EA513" s="368"/>
      <c r="EB513" s="368"/>
      <c r="EC513" s="368"/>
      <c r="ED513" s="368"/>
      <c r="EE513" s="368"/>
      <c r="EF513" s="368"/>
      <c r="EG513" s="368"/>
      <c r="EH513" s="368"/>
      <c r="EI513" s="368"/>
      <c r="EJ513" s="368"/>
      <c r="EK513" s="368"/>
      <c r="EL513" s="368"/>
      <c r="EM513" s="368"/>
      <c r="EN513" s="368"/>
      <c r="EO513" s="368"/>
      <c r="EP513" s="368"/>
      <c r="EQ513" s="368"/>
      <c r="ER513" s="368"/>
      <c r="ES513" s="368"/>
      <c r="ET513" s="368"/>
      <c r="EU513" s="368"/>
      <c r="EV513" s="368"/>
      <c r="EW513" s="368"/>
      <c r="EX513" s="368"/>
      <c r="EY513" s="368"/>
      <c r="EZ513" s="368"/>
      <c r="FA513" s="368"/>
      <c r="FB513" s="368"/>
      <c r="FC513" s="368"/>
      <c r="FD513" s="368"/>
      <c r="FE513" s="368"/>
      <c r="FF513" s="368"/>
      <c r="FG513" s="368"/>
      <c r="FH513" s="368"/>
      <c r="FI513" s="368"/>
      <c r="FJ513" s="368"/>
      <c r="FK513" s="368"/>
      <c r="FL513" s="368"/>
      <c r="FM513" s="368"/>
      <c r="FN513" s="368"/>
      <c r="FO513" s="368"/>
      <c r="FP513" s="368"/>
      <c r="FQ513" s="368"/>
      <c r="FR513" s="368"/>
      <c r="FS513" s="368"/>
      <c r="FT513" s="368"/>
      <c r="FU513" s="368"/>
      <c r="FV513" s="368"/>
      <c r="FW513" s="368"/>
      <c r="FX513" s="368"/>
      <c r="FY513" s="368"/>
      <c r="FZ513" s="368"/>
      <c r="GA513" s="368"/>
      <c r="GB513" s="368"/>
      <c r="GC513" s="368"/>
      <c r="GD513" s="368"/>
      <c r="GE513" s="368"/>
      <c r="GF513" s="368"/>
      <c r="GG513" s="368"/>
      <c r="GH513" s="368"/>
      <c r="GI513" s="368"/>
      <c r="GJ513" s="368"/>
      <c r="GK513" s="368"/>
      <c r="GL513" s="368"/>
      <c r="GM513" s="368"/>
      <c r="GN513" s="368"/>
      <c r="GO513" s="368"/>
      <c r="GP513" s="368"/>
      <c r="GQ513" s="368"/>
      <c r="GR513" s="368"/>
      <c r="GS513" s="368"/>
      <c r="GT513" s="368"/>
      <c r="GU513" s="368"/>
      <c r="GV513" s="368"/>
      <c r="GW513" s="368"/>
      <c r="GX513" s="368"/>
      <c r="GY513" s="368"/>
      <c r="GZ513" s="368"/>
      <c r="HA513" s="368"/>
      <c r="HB513" s="368"/>
      <c r="HC513" s="368"/>
      <c r="HD513" s="368"/>
      <c r="HE513" s="368"/>
      <c r="HF513" s="368"/>
      <c r="HG513" s="368"/>
      <c r="HH513" s="368"/>
      <c r="HI513" s="368"/>
      <c r="HJ513" s="368"/>
      <c r="HK513" s="368"/>
      <c r="HL513" s="368"/>
      <c r="HM513" s="368"/>
      <c r="HN513" s="368"/>
      <c r="HO513" s="368"/>
      <c r="HP513" s="368"/>
      <c r="HQ513" s="368"/>
      <c r="HR513" s="368"/>
      <c r="HS513" s="368"/>
      <c r="HT513" s="368"/>
      <c r="HU513" s="368"/>
      <c r="HV513" s="368"/>
      <c r="HW513" s="368"/>
      <c r="HX513" s="368"/>
      <c r="HY513" s="368"/>
      <c r="HZ513" s="368"/>
      <c r="IA513" s="368"/>
      <c r="IB513" s="368"/>
      <c r="IC513" s="368"/>
      <c r="ID513" s="368"/>
      <c r="IE513" s="368"/>
      <c r="IF513" s="368"/>
      <c r="IG513" s="368"/>
      <c r="IH513" s="368"/>
      <c r="II513" s="368"/>
      <c r="IJ513" s="368"/>
      <c r="IK513" s="368"/>
      <c r="IL513" s="368"/>
      <c r="IM513" s="368"/>
      <c r="IN513" s="368"/>
      <c r="IO513" s="368"/>
      <c r="IP513" s="368"/>
      <c r="IQ513" s="368"/>
      <c r="IR513" s="368"/>
      <c r="IS513" s="368"/>
      <c r="IT513" s="368"/>
      <c r="IU513" s="368"/>
      <c r="IV513" s="368"/>
      <c r="IW513" s="368"/>
      <c r="IX513" s="368"/>
      <c r="IY513" s="368"/>
      <c r="IZ513" s="368"/>
      <c r="JA513" s="368"/>
      <c r="JB513" s="368"/>
      <c r="JC513" s="368"/>
      <c r="JD513" s="368"/>
      <c r="JE513" s="368"/>
      <c r="JF513" s="368"/>
      <c r="JG513" s="368"/>
      <c r="JH513" s="368"/>
      <c r="JI513" s="368"/>
      <c r="JJ513" s="368"/>
      <c r="JK513" s="368"/>
      <c r="JL513" s="368"/>
      <c r="JM513" s="368"/>
      <c r="JN513" s="368"/>
      <c r="JO513" s="368"/>
      <c r="JP513" s="368"/>
      <c r="JQ513" s="368"/>
      <c r="JR513" s="368"/>
      <c r="JS513" s="368"/>
      <c r="JT513" s="368"/>
      <c r="JU513" s="368"/>
      <c r="JV513" s="368"/>
      <c r="JW513" s="368"/>
      <c r="JX513" s="368"/>
      <c r="JY513" s="368"/>
      <c r="JZ513" s="368"/>
      <c r="KA513" s="368"/>
      <c r="KB513" s="368"/>
      <c r="KC513" s="368"/>
      <c r="KD513" s="368"/>
      <c r="KE513" s="368"/>
      <c r="KF513" s="368"/>
      <c r="KG513" s="368"/>
      <c r="KH513" s="368"/>
      <c r="KI513" s="368"/>
      <c r="KJ513" s="368"/>
      <c r="KK513" s="368"/>
      <c r="KL513" s="368"/>
      <c r="KM513" s="368"/>
      <c r="KN513" s="368"/>
      <c r="KO513" s="368"/>
      <c r="KP513" s="368"/>
      <c r="KQ513" s="368"/>
      <c r="KR513" s="368"/>
      <c r="KS513" s="368"/>
      <c r="KT513" s="368"/>
      <c r="KU513" s="368"/>
      <c r="KV513" s="368"/>
      <c r="KW513" s="368"/>
      <c r="KX513" s="368"/>
      <c r="LH513" s="368"/>
      <c r="LI513" s="368"/>
      <c r="LJ513" s="368"/>
      <c r="LK513" s="368"/>
      <c r="LL513" s="368"/>
      <c r="LM513" s="368"/>
      <c r="LN513" s="368"/>
      <c r="LO513" s="368"/>
      <c r="LP513" s="368"/>
      <c r="LQ513" s="368"/>
      <c r="LR513" s="368"/>
      <c r="LS513" s="368"/>
      <c r="LT513" s="368"/>
      <c r="LU513" s="368"/>
      <c r="LV513" s="368"/>
      <c r="LW513" s="368"/>
      <c r="LX513" s="368"/>
      <c r="LY513" s="368"/>
      <c r="LZ513" s="368"/>
      <c r="MA513" s="368"/>
      <c r="MB513" s="368"/>
      <c r="MC513" s="368"/>
      <c r="MD513" s="368"/>
      <c r="ME513" s="368"/>
      <c r="MF513" s="368"/>
      <c r="MG513" s="368"/>
      <c r="MH513" s="368"/>
      <c r="MI513" s="368"/>
      <c r="MJ513" s="368"/>
      <c r="MK513" s="368"/>
      <c r="ML513" s="368"/>
      <c r="MM513" s="368"/>
      <c r="MN513" s="368"/>
      <c r="MO513" s="368"/>
      <c r="MP513" s="368"/>
      <c r="MQ513" s="368"/>
      <c r="MR513" s="368"/>
      <c r="MS513" s="368"/>
      <c r="MT513" s="368"/>
      <c r="MU513" s="368"/>
      <c r="MV513" s="368"/>
      <c r="MW513" s="368"/>
      <c r="MX513" s="368"/>
      <c r="MY513" s="368"/>
      <c r="MZ513" s="368"/>
      <c r="NA513" s="368"/>
      <c r="NB513" s="368"/>
      <c r="NC513" s="368"/>
      <c r="ND513" s="368"/>
      <c r="NE513" s="368"/>
      <c r="NF513" s="368"/>
      <c r="NG513" s="368"/>
      <c r="NH513" s="368"/>
      <c r="NI513" s="368"/>
      <c r="NJ513" s="368"/>
      <c r="NK513" s="368"/>
      <c r="NL513" s="368"/>
      <c r="NM513" s="368"/>
      <c r="NN513" s="368"/>
      <c r="NO513" s="368"/>
      <c r="NP513" s="368"/>
      <c r="NQ513" s="368"/>
      <c r="NR513" s="368"/>
      <c r="NS513" s="368"/>
      <c r="NT513" s="368"/>
      <c r="NU513" s="368"/>
      <c r="NV513" s="368"/>
      <c r="NW513" s="368"/>
      <c r="NX513" s="368"/>
      <c r="NY513" s="368"/>
      <c r="NZ513" s="368"/>
      <c r="OA513" s="368"/>
      <c r="OB513" s="368"/>
      <c r="OC513" s="368"/>
      <c r="OD513" s="368"/>
      <c r="OE513" s="368"/>
      <c r="OF513" s="368"/>
      <c r="OG513" s="368"/>
      <c r="OH513" s="368"/>
      <c r="OI513" s="368"/>
      <c r="OJ513" s="368"/>
      <c r="OK513" s="368"/>
      <c r="OL513" s="368"/>
      <c r="OM513" s="368"/>
      <c r="ON513" s="368"/>
      <c r="OO513" s="368"/>
      <c r="OP513" s="368"/>
      <c r="OQ513" s="368"/>
      <c r="OR513" s="368"/>
      <c r="OS513" s="368"/>
      <c r="OT513" s="368"/>
      <c r="OU513" s="368"/>
      <c r="OV513" s="368"/>
      <c r="OW513" s="368"/>
      <c r="OX513" s="368"/>
      <c r="OY513" s="368"/>
      <c r="OZ513" s="368"/>
      <c r="PA513" s="368"/>
      <c r="PB513" s="368"/>
      <c r="PC513" s="368"/>
      <c r="PD513" s="368"/>
      <c r="PE513" s="368"/>
      <c r="PF513" s="368"/>
      <c r="PG513" s="368"/>
      <c r="PH513" s="368"/>
      <c r="PI513" s="368"/>
      <c r="PJ513" s="368"/>
      <c r="PK513" s="368"/>
      <c r="PL513" s="368"/>
      <c r="PM513" s="368"/>
      <c r="PN513" s="368"/>
      <c r="PO513" s="368"/>
      <c r="PP513" s="368"/>
      <c r="PQ513" s="368"/>
      <c r="PR513" s="368"/>
      <c r="PS513" s="368"/>
      <c r="PT513" s="368"/>
      <c r="PU513" s="368"/>
      <c r="PV513" s="368"/>
      <c r="PW513" s="368"/>
      <c r="PX513" s="368"/>
      <c r="PY513" s="368"/>
      <c r="PZ513" s="368"/>
      <c r="QA513" s="368"/>
      <c r="QB513" s="368"/>
      <c r="QC513" s="368"/>
      <c r="QD513" s="368"/>
      <c r="QE513" s="368"/>
      <c r="QF513" s="368"/>
      <c r="QG513" s="368"/>
      <c r="QH513" s="368"/>
      <c r="QI513" s="368"/>
      <c r="QJ513" s="368"/>
      <c r="QK513" s="368"/>
      <c r="QL513" s="368"/>
      <c r="QM513" s="368"/>
      <c r="QN513" s="368"/>
      <c r="QO513" s="368"/>
      <c r="QP513" s="368"/>
      <c r="QQ513" s="368"/>
      <c r="QR513" s="368"/>
      <c r="QS513" s="368"/>
      <c r="QT513" s="368"/>
      <c r="QU513" s="368"/>
      <c r="QV513" s="368"/>
      <c r="QW513" s="368"/>
      <c r="QX513" s="368"/>
      <c r="QY513" s="368"/>
      <c r="QZ513" s="368"/>
      <c r="RA513" s="368"/>
      <c r="RB513" s="368"/>
      <c r="RC513" s="368"/>
      <c r="RD513" s="368"/>
      <c r="RE513" s="368"/>
      <c r="RF513" s="368"/>
      <c r="RG513" s="368"/>
      <c r="RH513" s="368"/>
      <c r="RI513" s="368"/>
      <c r="RJ513" s="368"/>
      <c r="RK513" s="368"/>
      <c r="RL513" s="368"/>
      <c r="RM513" s="368"/>
      <c r="RN513" s="368"/>
      <c r="RO513" s="368"/>
      <c r="RP513" s="368"/>
      <c r="RQ513" s="368"/>
      <c r="RR513" s="368"/>
      <c r="RS513" s="368"/>
      <c r="RT513" s="368"/>
      <c r="RU513" s="368"/>
      <c r="RV513" s="368"/>
      <c r="RW513" s="368"/>
      <c r="RX513" s="368"/>
      <c r="RY513" s="368"/>
      <c r="RZ513" s="368"/>
      <c r="SA513" s="368"/>
      <c r="SB513" s="368"/>
      <c r="SC513" s="368"/>
      <c r="SD513" s="368"/>
      <c r="SE513" s="368"/>
      <c r="SF513" s="368"/>
      <c r="SG513" s="368"/>
    </row>
    <row r="514" spans="1:501">
      <c r="A514" s="368"/>
      <c r="B514" s="368"/>
      <c r="C514" s="368"/>
      <c r="D514" s="368"/>
      <c r="E514" s="368"/>
      <c r="F514" s="368"/>
      <c r="G514" s="368"/>
      <c r="H514" s="368"/>
      <c r="I514" s="368"/>
      <c r="J514" s="368"/>
      <c r="K514" s="368"/>
      <c r="L514" s="368"/>
      <c r="M514" s="368"/>
      <c r="N514" s="368"/>
      <c r="O514" s="385"/>
      <c r="P514" s="368"/>
      <c r="Q514" s="368"/>
      <c r="R514" s="368"/>
      <c r="S514" s="368"/>
      <c r="T514" s="368"/>
      <c r="U514" s="368"/>
      <c r="V514" s="368"/>
      <c r="W514" s="368"/>
      <c r="X514" s="368"/>
      <c r="Y514" s="368"/>
      <c r="Z514" s="368"/>
      <c r="AA514" s="368"/>
      <c r="AB514" s="368"/>
      <c r="AC514" s="368"/>
      <c r="AD514" s="368"/>
      <c r="AE514" s="368"/>
      <c r="AF514" s="368"/>
      <c r="AG514" s="368"/>
      <c r="AH514" s="368"/>
      <c r="AI514" s="368"/>
      <c r="AJ514" s="368"/>
      <c r="AK514" s="368"/>
      <c r="AL514" s="368"/>
      <c r="AM514" s="368"/>
      <c r="AN514" s="368"/>
      <c r="AO514" s="368"/>
      <c r="AP514" s="368"/>
      <c r="AQ514" s="368"/>
      <c r="AR514" s="368"/>
      <c r="AS514" s="368"/>
      <c r="AT514" s="368"/>
      <c r="AU514" s="368"/>
      <c r="AV514" s="368"/>
      <c r="AW514" s="368"/>
      <c r="AX514" s="368"/>
      <c r="AY514" s="368"/>
      <c r="AZ514" s="368"/>
      <c r="BA514" s="368"/>
      <c r="BB514" s="368"/>
      <c r="BC514" s="368"/>
      <c r="BD514" s="368"/>
      <c r="BE514" s="368"/>
      <c r="BF514" s="368"/>
      <c r="BG514" s="368"/>
      <c r="BH514" s="368"/>
      <c r="BI514" s="368"/>
      <c r="BJ514" s="368"/>
      <c r="BK514" s="368"/>
      <c r="BL514" s="368"/>
      <c r="BM514" s="368"/>
      <c r="BN514" s="368"/>
      <c r="BO514" s="368"/>
      <c r="BP514" s="368"/>
      <c r="BQ514" s="368"/>
      <c r="BR514" s="368"/>
      <c r="BS514" s="368"/>
      <c r="BT514" s="368"/>
      <c r="BU514" s="368"/>
      <c r="BV514" s="368"/>
      <c r="BW514" s="368"/>
      <c r="DV514" s="368"/>
      <c r="DW514" s="368"/>
      <c r="DX514" s="368"/>
      <c r="DY514" s="368"/>
      <c r="DZ514" s="368"/>
      <c r="EA514" s="368"/>
      <c r="EB514" s="368"/>
      <c r="EC514" s="368"/>
      <c r="ED514" s="368"/>
      <c r="EE514" s="368"/>
      <c r="EF514" s="368"/>
      <c r="EG514" s="368"/>
      <c r="EH514" s="368"/>
      <c r="EI514" s="368"/>
      <c r="EJ514" s="368"/>
      <c r="EK514" s="368"/>
      <c r="EL514" s="368"/>
      <c r="EM514" s="368"/>
      <c r="EN514" s="368"/>
      <c r="EO514" s="368"/>
      <c r="EP514" s="368"/>
      <c r="EQ514" s="368"/>
      <c r="ER514" s="368"/>
      <c r="ES514" s="368"/>
      <c r="ET514" s="368"/>
      <c r="EU514" s="368"/>
      <c r="EV514" s="368"/>
      <c r="EW514" s="368"/>
      <c r="EX514" s="368"/>
      <c r="EY514" s="368"/>
      <c r="EZ514" s="368"/>
      <c r="FA514" s="368"/>
      <c r="FB514" s="368"/>
      <c r="FC514" s="368"/>
      <c r="FD514" s="368"/>
      <c r="FE514" s="368"/>
      <c r="FF514" s="368"/>
      <c r="FG514" s="368"/>
      <c r="FH514" s="368"/>
      <c r="FI514" s="368"/>
      <c r="FJ514" s="368"/>
      <c r="FK514" s="368"/>
      <c r="FL514" s="368"/>
      <c r="FM514" s="368"/>
      <c r="FN514" s="368"/>
      <c r="FO514" s="368"/>
      <c r="FP514" s="368"/>
      <c r="FQ514" s="368"/>
      <c r="FR514" s="368"/>
      <c r="FS514" s="368"/>
      <c r="FT514" s="368"/>
      <c r="FU514" s="368"/>
      <c r="FV514" s="368"/>
      <c r="FW514" s="368"/>
      <c r="FX514" s="368"/>
      <c r="FY514" s="368"/>
      <c r="FZ514" s="368"/>
      <c r="GA514" s="368"/>
      <c r="GB514" s="368"/>
      <c r="GC514" s="368"/>
      <c r="GD514" s="368"/>
      <c r="GE514" s="368"/>
      <c r="GF514" s="368"/>
      <c r="GG514" s="368"/>
      <c r="GH514" s="368"/>
      <c r="GI514" s="368"/>
      <c r="GJ514" s="368"/>
      <c r="GK514" s="368"/>
      <c r="GL514" s="368"/>
      <c r="GM514" s="368"/>
      <c r="GN514" s="368"/>
      <c r="GO514" s="368"/>
      <c r="GP514" s="368"/>
      <c r="GQ514" s="368"/>
      <c r="GR514" s="368"/>
      <c r="GS514" s="368"/>
      <c r="GT514" s="368"/>
      <c r="GU514" s="368"/>
      <c r="GV514" s="368"/>
      <c r="GW514" s="368"/>
      <c r="GX514" s="368"/>
      <c r="GY514" s="368"/>
      <c r="GZ514" s="368"/>
      <c r="HA514" s="368"/>
      <c r="HB514" s="368"/>
      <c r="HC514" s="368"/>
      <c r="HD514" s="368"/>
      <c r="HE514" s="368"/>
      <c r="HF514" s="368"/>
      <c r="HG514" s="368"/>
      <c r="HH514" s="368"/>
      <c r="HI514" s="368"/>
      <c r="HJ514" s="368"/>
      <c r="HK514" s="368"/>
      <c r="HL514" s="368"/>
      <c r="HM514" s="368"/>
      <c r="HN514" s="368"/>
      <c r="HO514" s="368"/>
      <c r="HP514" s="368"/>
      <c r="HQ514" s="368"/>
      <c r="HR514" s="368"/>
      <c r="HS514" s="368"/>
      <c r="HT514" s="368"/>
      <c r="HU514" s="368"/>
      <c r="HV514" s="368"/>
      <c r="HW514" s="368"/>
      <c r="HX514" s="368"/>
      <c r="HY514" s="368"/>
      <c r="HZ514" s="368"/>
      <c r="IA514" s="368"/>
      <c r="IB514" s="368"/>
      <c r="IC514" s="368"/>
      <c r="ID514" s="368"/>
      <c r="IE514" s="368"/>
      <c r="IF514" s="368"/>
      <c r="IG514" s="368"/>
      <c r="IH514" s="368"/>
      <c r="II514" s="368"/>
      <c r="IJ514" s="368"/>
      <c r="IK514" s="368"/>
      <c r="IL514" s="368"/>
      <c r="IM514" s="368"/>
      <c r="IN514" s="368"/>
      <c r="IO514" s="368"/>
      <c r="IP514" s="368"/>
      <c r="IQ514" s="368"/>
      <c r="IR514" s="368"/>
      <c r="IS514" s="368"/>
      <c r="IT514" s="368"/>
      <c r="IU514" s="368"/>
      <c r="IV514" s="368"/>
      <c r="IW514" s="368"/>
      <c r="IX514" s="368"/>
      <c r="IY514" s="368"/>
      <c r="IZ514" s="368"/>
      <c r="JA514" s="368"/>
      <c r="JB514" s="368"/>
      <c r="JC514" s="368"/>
      <c r="JD514" s="368"/>
      <c r="JE514" s="368"/>
      <c r="JF514" s="368"/>
      <c r="JG514" s="368"/>
      <c r="JH514" s="368"/>
      <c r="JI514" s="368"/>
      <c r="JJ514" s="368"/>
      <c r="JK514" s="368"/>
      <c r="JL514" s="368"/>
      <c r="JM514" s="368"/>
      <c r="JN514" s="368"/>
      <c r="JO514" s="368"/>
      <c r="JP514" s="368"/>
      <c r="JQ514" s="368"/>
      <c r="JR514" s="368"/>
      <c r="JS514" s="368"/>
      <c r="JT514" s="368"/>
      <c r="JU514" s="368"/>
      <c r="JV514" s="368"/>
      <c r="JW514" s="368"/>
      <c r="JX514" s="368"/>
      <c r="JY514" s="368"/>
      <c r="JZ514" s="368"/>
      <c r="KA514" s="368"/>
      <c r="KB514" s="368"/>
      <c r="KC514" s="368"/>
      <c r="KD514" s="368"/>
      <c r="KE514" s="368"/>
      <c r="KF514" s="368"/>
      <c r="KG514" s="368"/>
      <c r="KH514" s="368"/>
      <c r="KI514" s="368"/>
      <c r="KJ514" s="368"/>
      <c r="KK514" s="368"/>
      <c r="KL514" s="368"/>
      <c r="KM514" s="368"/>
      <c r="KN514" s="368"/>
      <c r="KO514" s="368"/>
      <c r="KP514" s="368"/>
      <c r="KQ514" s="368"/>
      <c r="KR514" s="368"/>
      <c r="KS514" s="368"/>
      <c r="KT514" s="368"/>
      <c r="KU514" s="368"/>
      <c r="KV514" s="368"/>
      <c r="KW514" s="368"/>
      <c r="KX514" s="368"/>
      <c r="LH514" s="368"/>
      <c r="LI514" s="368"/>
      <c r="LJ514" s="368"/>
      <c r="LK514" s="368"/>
      <c r="LL514" s="368"/>
      <c r="LM514" s="368"/>
      <c r="LN514" s="368"/>
      <c r="LO514" s="368"/>
      <c r="LP514" s="368"/>
      <c r="LQ514" s="368"/>
      <c r="LR514" s="368"/>
      <c r="LS514" s="368"/>
      <c r="LT514" s="368"/>
      <c r="LU514" s="368"/>
      <c r="LV514" s="368"/>
      <c r="LW514" s="368"/>
      <c r="LX514" s="368"/>
      <c r="LY514" s="368"/>
      <c r="LZ514" s="368"/>
      <c r="MA514" s="368"/>
      <c r="MB514" s="368"/>
      <c r="MC514" s="368"/>
      <c r="MD514" s="368"/>
      <c r="ME514" s="368"/>
      <c r="MF514" s="368"/>
      <c r="MG514" s="368"/>
      <c r="MH514" s="368"/>
      <c r="MI514" s="368"/>
      <c r="MJ514" s="368"/>
      <c r="MK514" s="368"/>
      <c r="ML514" s="368"/>
      <c r="MM514" s="368"/>
      <c r="MN514" s="368"/>
      <c r="MO514" s="368"/>
      <c r="MP514" s="368"/>
      <c r="MQ514" s="368"/>
      <c r="MR514" s="368"/>
      <c r="MS514" s="368"/>
      <c r="MT514" s="368"/>
      <c r="MU514" s="368"/>
      <c r="MV514" s="368"/>
      <c r="MW514" s="368"/>
      <c r="MX514" s="368"/>
      <c r="MY514" s="368"/>
      <c r="MZ514" s="368"/>
      <c r="NA514" s="368"/>
      <c r="NB514" s="368"/>
      <c r="NC514" s="368"/>
      <c r="ND514" s="368"/>
      <c r="NE514" s="368"/>
      <c r="NF514" s="368"/>
      <c r="NG514" s="368"/>
      <c r="NH514" s="368"/>
      <c r="NI514" s="368"/>
      <c r="NJ514" s="368"/>
      <c r="NK514" s="368"/>
      <c r="NL514" s="368"/>
      <c r="NM514" s="368"/>
      <c r="NN514" s="368"/>
      <c r="NO514" s="368"/>
      <c r="NP514" s="368"/>
      <c r="NQ514" s="368"/>
      <c r="NR514" s="368"/>
      <c r="NS514" s="368"/>
      <c r="NT514" s="368"/>
      <c r="NU514" s="368"/>
      <c r="NV514" s="368"/>
      <c r="NW514" s="368"/>
      <c r="NX514" s="368"/>
      <c r="NY514" s="368"/>
      <c r="NZ514" s="368"/>
      <c r="OA514" s="368"/>
      <c r="OB514" s="368"/>
      <c r="OC514" s="368"/>
      <c r="OD514" s="368"/>
      <c r="OE514" s="368"/>
      <c r="OF514" s="368"/>
      <c r="OG514" s="368"/>
      <c r="OH514" s="368"/>
      <c r="OI514" s="368"/>
      <c r="OJ514" s="368"/>
      <c r="OK514" s="368"/>
      <c r="OL514" s="368"/>
      <c r="OM514" s="368"/>
      <c r="ON514" s="368"/>
      <c r="OO514" s="368"/>
      <c r="OP514" s="368"/>
      <c r="OQ514" s="368"/>
      <c r="OR514" s="368"/>
      <c r="OS514" s="368"/>
      <c r="OT514" s="368"/>
      <c r="OU514" s="368"/>
      <c r="OV514" s="368"/>
      <c r="OW514" s="368"/>
      <c r="OX514" s="368"/>
      <c r="OY514" s="368"/>
      <c r="OZ514" s="368"/>
      <c r="PA514" s="368"/>
      <c r="PB514" s="368"/>
      <c r="PC514" s="368"/>
      <c r="PD514" s="368"/>
      <c r="PE514" s="368"/>
      <c r="PF514" s="368"/>
      <c r="PG514" s="368"/>
      <c r="PH514" s="368"/>
      <c r="PI514" s="368"/>
      <c r="PJ514" s="368"/>
      <c r="PK514" s="368"/>
      <c r="PL514" s="368"/>
      <c r="PM514" s="368"/>
      <c r="PN514" s="368"/>
      <c r="PO514" s="368"/>
      <c r="PP514" s="368"/>
      <c r="PQ514" s="368"/>
      <c r="PR514" s="368"/>
      <c r="PS514" s="368"/>
      <c r="PT514" s="368"/>
      <c r="PU514" s="368"/>
      <c r="PV514" s="368"/>
      <c r="PW514" s="368"/>
      <c r="PX514" s="368"/>
      <c r="PY514" s="368"/>
      <c r="PZ514" s="368"/>
      <c r="QA514" s="368"/>
      <c r="QB514" s="368"/>
      <c r="QC514" s="368"/>
      <c r="QD514" s="368"/>
      <c r="QE514" s="368"/>
      <c r="QF514" s="368"/>
      <c r="QG514" s="368"/>
      <c r="QH514" s="368"/>
      <c r="QI514" s="368"/>
      <c r="QJ514" s="368"/>
      <c r="QK514" s="368"/>
      <c r="QL514" s="368"/>
      <c r="QM514" s="368"/>
      <c r="QN514" s="368"/>
      <c r="QO514" s="368"/>
      <c r="QP514" s="368"/>
      <c r="QQ514" s="368"/>
      <c r="QR514" s="368"/>
      <c r="QS514" s="368"/>
      <c r="QT514" s="368"/>
      <c r="QU514" s="368"/>
      <c r="QV514" s="368"/>
      <c r="QW514" s="368"/>
      <c r="QX514" s="368"/>
      <c r="QY514" s="368"/>
      <c r="QZ514" s="368"/>
      <c r="RA514" s="368"/>
      <c r="RB514" s="368"/>
      <c r="RC514" s="368"/>
      <c r="RD514" s="368"/>
      <c r="RE514" s="368"/>
      <c r="RF514" s="368"/>
      <c r="RG514" s="368"/>
      <c r="RH514" s="368"/>
      <c r="RI514" s="368"/>
      <c r="RJ514" s="368"/>
      <c r="RK514" s="368"/>
      <c r="RL514" s="368"/>
      <c r="RM514" s="368"/>
      <c r="RN514" s="368"/>
      <c r="RO514" s="368"/>
      <c r="RP514" s="368"/>
      <c r="RQ514" s="368"/>
      <c r="RR514" s="368"/>
      <c r="RS514" s="368"/>
      <c r="RT514" s="368"/>
      <c r="RU514" s="368"/>
      <c r="RV514" s="368"/>
      <c r="RW514" s="368"/>
      <c r="RX514" s="368"/>
      <c r="RY514" s="368"/>
      <c r="RZ514" s="368"/>
      <c r="SA514" s="368"/>
      <c r="SB514" s="368"/>
      <c r="SC514" s="368"/>
      <c r="SD514" s="368"/>
      <c r="SE514" s="368"/>
      <c r="SF514" s="368"/>
      <c r="SG514" s="368"/>
    </row>
    <row r="515" spans="1:501">
      <c r="A515" s="368"/>
      <c r="B515" s="368"/>
      <c r="C515" s="368"/>
      <c r="D515" s="368"/>
      <c r="E515" s="368"/>
      <c r="F515" s="368"/>
      <c r="G515" s="368"/>
      <c r="H515" s="368"/>
      <c r="I515" s="368"/>
      <c r="J515" s="368"/>
      <c r="K515" s="368"/>
      <c r="L515" s="368"/>
      <c r="M515" s="368"/>
      <c r="N515" s="368"/>
      <c r="O515" s="385"/>
      <c r="P515" s="368"/>
      <c r="Q515" s="368"/>
      <c r="R515" s="368"/>
      <c r="S515" s="368"/>
      <c r="T515" s="368"/>
      <c r="U515" s="368"/>
      <c r="V515" s="368"/>
      <c r="W515" s="368"/>
      <c r="X515" s="368"/>
      <c r="Y515" s="368"/>
      <c r="Z515" s="368"/>
      <c r="AA515" s="368"/>
      <c r="AB515" s="368"/>
      <c r="AC515" s="368"/>
      <c r="AD515" s="368"/>
      <c r="AE515" s="368"/>
      <c r="AF515" s="368"/>
      <c r="AG515" s="368"/>
      <c r="AH515" s="368"/>
      <c r="AI515" s="368"/>
      <c r="AJ515" s="368"/>
      <c r="AK515" s="368"/>
      <c r="AL515" s="368"/>
      <c r="AM515" s="368"/>
      <c r="AN515" s="368"/>
      <c r="AO515" s="368"/>
      <c r="AP515" s="368"/>
      <c r="AQ515" s="368"/>
      <c r="AR515" s="368"/>
      <c r="AS515" s="368"/>
      <c r="AT515" s="368"/>
      <c r="AU515" s="368"/>
      <c r="AV515" s="368"/>
      <c r="AW515" s="368"/>
      <c r="AX515" s="368"/>
      <c r="AY515" s="368"/>
      <c r="AZ515" s="368"/>
      <c r="BA515" s="368"/>
      <c r="BB515" s="368"/>
      <c r="BC515" s="368"/>
      <c r="BD515" s="368"/>
      <c r="BE515" s="368"/>
      <c r="BF515" s="368"/>
      <c r="BG515" s="368"/>
      <c r="BH515" s="368"/>
      <c r="BI515" s="368"/>
      <c r="BJ515" s="368"/>
      <c r="BK515" s="368"/>
      <c r="BL515" s="368"/>
      <c r="BM515" s="368"/>
      <c r="BN515" s="368"/>
      <c r="BO515" s="368"/>
      <c r="BP515" s="368"/>
      <c r="BQ515" s="368"/>
      <c r="BR515" s="368"/>
      <c r="BS515" s="368"/>
      <c r="BT515" s="368"/>
      <c r="BU515" s="368"/>
      <c r="BV515" s="368"/>
      <c r="BW515" s="368"/>
      <c r="DV515" s="368"/>
      <c r="DW515" s="368"/>
      <c r="DX515" s="368"/>
      <c r="DY515" s="368"/>
      <c r="DZ515" s="368"/>
      <c r="EA515" s="368"/>
      <c r="EB515" s="368"/>
      <c r="EC515" s="368"/>
      <c r="ED515" s="368"/>
      <c r="EE515" s="368"/>
      <c r="EF515" s="368"/>
      <c r="EG515" s="368"/>
      <c r="EH515" s="368"/>
      <c r="EI515" s="368"/>
      <c r="EJ515" s="368"/>
      <c r="EK515" s="368"/>
      <c r="EL515" s="368"/>
      <c r="EM515" s="368"/>
      <c r="EN515" s="368"/>
      <c r="EO515" s="368"/>
      <c r="EP515" s="368"/>
      <c r="EQ515" s="368"/>
      <c r="ER515" s="368"/>
      <c r="ES515" s="368"/>
      <c r="ET515" s="368"/>
      <c r="EU515" s="368"/>
      <c r="EV515" s="368"/>
      <c r="EW515" s="368"/>
      <c r="EX515" s="368"/>
      <c r="EY515" s="368"/>
      <c r="EZ515" s="368"/>
      <c r="FA515" s="368"/>
      <c r="FB515" s="368"/>
      <c r="FC515" s="368"/>
      <c r="FD515" s="368"/>
      <c r="FE515" s="368"/>
      <c r="FF515" s="368"/>
      <c r="FG515" s="368"/>
      <c r="FH515" s="368"/>
      <c r="FI515" s="368"/>
      <c r="FJ515" s="368"/>
      <c r="FK515" s="368"/>
      <c r="FL515" s="368"/>
      <c r="FM515" s="368"/>
      <c r="FN515" s="368"/>
      <c r="FO515" s="368"/>
      <c r="FP515" s="368"/>
      <c r="FQ515" s="368"/>
      <c r="FR515" s="368"/>
      <c r="FS515" s="368"/>
      <c r="FT515" s="368"/>
      <c r="FU515" s="368"/>
      <c r="FV515" s="368"/>
      <c r="FW515" s="368"/>
      <c r="FX515" s="368"/>
      <c r="FY515" s="368"/>
      <c r="FZ515" s="368"/>
      <c r="GA515" s="368"/>
      <c r="GB515" s="368"/>
      <c r="GC515" s="368"/>
      <c r="GD515" s="368"/>
      <c r="GE515" s="368"/>
      <c r="GF515" s="368"/>
      <c r="GG515" s="368"/>
      <c r="GH515" s="368"/>
      <c r="GI515" s="368"/>
      <c r="GJ515" s="368"/>
      <c r="GK515" s="368"/>
      <c r="GL515" s="368"/>
      <c r="GM515" s="368"/>
      <c r="GN515" s="368"/>
      <c r="GO515" s="368"/>
      <c r="GP515" s="368"/>
      <c r="GQ515" s="368"/>
      <c r="GR515" s="368"/>
      <c r="GS515" s="368"/>
      <c r="GT515" s="368"/>
      <c r="GU515" s="368"/>
      <c r="GV515" s="368"/>
      <c r="GW515" s="368"/>
      <c r="GX515" s="368"/>
      <c r="GY515" s="368"/>
      <c r="GZ515" s="368"/>
      <c r="HA515" s="368"/>
      <c r="HB515" s="368"/>
      <c r="HC515" s="368"/>
      <c r="HD515" s="368"/>
      <c r="HE515" s="368"/>
      <c r="HF515" s="368"/>
      <c r="HG515" s="368"/>
      <c r="HH515" s="368"/>
      <c r="HI515" s="368"/>
      <c r="HJ515" s="368"/>
      <c r="HK515" s="368"/>
      <c r="HL515" s="368"/>
      <c r="HM515" s="368"/>
      <c r="HN515" s="368"/>
      <c r="HO515" s="368"/>
      <c r="HP515" s="368"/>
      <c r="HQ515" s="368"/>
      <c r="HR515" s="368"/>
      <c r="HS515" s="368"/>
      <c r="HT515" s="368"/>
      <c r="HU515" s="368"/>
      <c r="HV515" s="368"/>
      <c r="HW515" s="368"/>
      <c r="HX515" s="368"/>
      <c r="HY515" s="368"/>
      <c r="HZ515" s="368"/>
      <c r="IA515" s="368"/>
      <c r="IB515" s="368"/>
      <c r="IC515" s="368"/>
      <c r="ID515" s="368"/>
      <c r="IE515" s="368"/>
      <c r="IF515" s="368"/>
      <c r="IG515" s="368"/>
      <c r="IH515" s="368"/>
      <c r="II515" s="368"/>
      <c r="IJ515" s="368"/>
      <c r="IK515" s="368"/>
      <c r="IL515" s="368"/>
      <c r="IM515" s="368"/>
      <c r="IN515" s="368"/>
      <c r="IO515" s="368"/>
      <c r="IP515" s="368"/>
      <c r="IQ515" s="368"/>
      <c r="IR515" s="368"/>
      <c r="IS515" s="368"/>
      <c r="IT515" s="368"/>
      <c r="IU515" s="368"/>
      <c r="IV515" s="368"/>
      <c r="IW515" s="368"/>
      <c r="IX515" s="368"/>
      <c r="IY515" s="368"/>
      <c r="IZ515" s="368"/>
      <c r="JA515" s="368"/>
      <c r="JB515" s="368"/>
      <c r="JC515" s="368"/>
      <c r="JD515" s="368"/>
      <c r="JE515" s="368"/>
      <c r="JF515" s="368"/>
      <c r="JG515" s="368"/>
      <c r="JH515" s="368"/>
      <c r="JI515" s="368"/>
      <c r="JJ515" s="368"/>
      <c r="JK515" s="368"/>
      <c r="JL515" s="368"/>
      <c r="JM515" s="368"/>
      <c r="JN515" s="368"/>
      <c r="JO515" s="368"/>
      <c r="JP515" s="368"/>
      <c r="JQ515" s="368"/>
      <c r="JR515" s="368"/>
      <c r="JS515" s="368"/>
      <c r="JT515" s="368"/>
      <c r="JU515" s="368"/>
      <c r="JV515" s="368"/>
      <c r="JW515" s="368"/>
      <c r="JX515" s="368"/>
      <c r="JY515" s="368"/>
      <c r="JZ515" s="368"/>
      <c r="KA515" s="368"/>
      <c r="KB515" s="368"/>
      <c r="KC515" s="368"/>
      <c r="KD515" s="368"/>
      <c r="KE515" s="368"/>
      <c r="KF515" s="368"/>
      <c r="KG515" s="368"/>
      <c r="KH515" s="368"/>
      <c r="KI515" s="368"/>
      <c r="KJ515" s="368"/>
      <c r="KK515" s="368"/>
      <c r="KL515" s="368"/>
      <c r="KM515" s="368"/>
      <c r="KN515" s="368"/>
      <c r="KO515" s="368"/>
      <c r="KP515" s="368"/>
      <c r="KQ515" s="368"/>
      <c r="KR515" s="368"/>
      <c r="KS515" s="368"/>
      <c r="KT515" s="368"/>
      <c r="KU515" s="368"/>
      <c r="KV515" s="368"/>
      <c r="KW515" s="368"/>
      <c r="KX515" s="368"/>
      <c r="LH515" s="368"/>
      <c r="LI515" s="368"/>
      <c r="LJ515" s="368"/>
      <c r="LK515" s="368"/>
      <c r="LL515" s="368"/>
      <c r="LM515" s="368"/>
      <c r="LN515" s="368"/>
      <c r="LO515" s="368"/>
      <c r="LP515" s="368"/>
      <c r="LQ515" s="368"/>
      <c r="LR515" s="368"/>
      <c r="LS515" s="368"/>
      <c r="LT515" s="368"/>
      <c r="LU515" s="368"/>
      <c r="LV515" s="368"/>
      <c r="LW515" s="368"/>
      <c r="LX515" s="368"/>
      <c r="LY515" s="368"/>
      <c r="LZ515" s="368"/>
      <c r="MA515" s="368"/>
      <c r="MB515" s="368"/>
      <c r="MC515" s="368"/>
      <c r="MD515" s="368"/>
      <c r="ME515" s="368"/>
      <c r="MF515" s="368"/>
      <c r="MG515" s="368"/>
      <c r="MH515" s="368"/>
      <c r="MI515" s="368"/>
      <c r="MJ515" s="368"/>
      <c r="MK515" s="368"/>
      <c r="ML515" s="368"/>
      <c r="MM515" s="368"/>
      <c r="MN515" s="368"/>
      <c r="MO515" s="368"/>
      <c r="MP515" s="368"/>
      <c r="MQ515" s="368"/>
      <c r="MR515" s="368"/>
      <c r="MS515" s="368"/>
      <c r="MT515" s="368"/>
      <c r="MU515" s="368"/>
      <c r="MV515" s="368"/>
      <c r="MW515" s="368"/>
      <c r="MX515" s="368"/>
      <c r="MY515" s="368"/>
      <c r="MZ515" s="368"/>
      <c r="NA515" s="368"/>
      <c r="NB515" s="368"/>
      <c r="NC515" s="368"/>
      <c r="ND515" s="368"/>
      <c r="NE515" s="368"/>
      <c r="NF515" s="368"/>
      <c r="NG515" s="368"/>
      <c r="NH515" s="368"/>
      <c r="NI515" s="368"/>
      <c r="NJ515" s="368"/>
      <c r="NK515" s="368"/>
      <c r="NL515" s="368"/>
      <c r="NM515" s="368"/>
      <c r="NN515" s="368"/>
      <c r="NO515" s="368"/>
      <c r="NP515" s="368"/>
      <c r="NQ515" s="368"/>
      <c r="NR515" s="368"/>
      <c r="NS515" s="368"/>
      <c r="NT515" s="368"/>
      <c r="NU515" s="368"/>
      <c r="NV515" s="368"/>
      <c r="NW515" s="368"/>
      <c r="NX515" s="368"/>
      <c r="NY515" s="368"/>
      <c r="NZ515" s="368"/>
      <c r="OA515" s="368"/>
      <c r="OB515" s="368"/>
      <c r="OC515" s="368"/>
      <c r="OD515" s="368"/>
      <c r="OE515" s="368"/>
      <c r="OF515" s="368"/>
      <c r="OG515" s="368"/>
      <c r="OH515" s="368"/>
      <c r="OI515" s="368"/>
      <c r="OJ515" s="368"/>
      <c r="OK515" s="368"/>
      <c r="OL515" s="368"/>
      <c r="OM515" s="368"/>
      <c r="ON515" s="368"/>
      <c r="OO515" s="368"/>
      <c r="OP515" s="368"/>
      <c r="OQ515" s="368"/>
      <c r="OR515" s="368"/>
      <c r="OS515" s="368"/>
      <c r="OT515" s="368"/>
      <c r="OU515" s="368"/>
      <c r="OV515" s="368"/>
      <c r="OW515" s="368"/>
      <c r="OX515" s="368"/>
      <c r="OY515" s="368"/>
      <c r="OZ515" s="368"/>
      <c r="PA515" s="368"/>
      <c r="PB515" s="368"/>
      <c r="PC515" s="368"/>
      <c r="PD515" s="368"/>
      <c r="PE515" s="368"/>
      <c r="PF515" s="368"/>
      <c r="PG515" s="368"/>
      <c r="PH515" s="368"/>
      <c r="PI515" s="368"/>
      <c r="PJ515" s="368"/>
      <c r="PK515" s="368"/>
      <c r="PL515" s="368"/>
      <c r="PM515" s="368"/>
      <c r="PN515" s="368"/>
      <c r="PO515" s="368"/>
      <c r="PP515" s="368"/>
      <c r="PQ515" s="368"/>
      <c r="PR515" s="368"/>
      <c r="PS515" s="368"/>
      <c r="PT515" s="368"/>
      <c r="PU515" s="368"/>
      <c r="PV515" s="368"/>
      <c r="PW515" s="368"/>
      <c r="PX515" s="368"/>
      <c r="PY515" s="368"/>
      <c r="PZ515" s="368"/>
      <c r="QA515" s="368"/>
      <c r="QB515" s="368"/>
      <c r="QC515" s="368"/>
      <c r="QD515" s="368"/>
      <c r="QE515" s="368"/>
      <c r="QF515" s="368"/>
      <c r="QG515" s="368"/>
      <c r="QH515" s="368"/>
      <c r="QI515" s="368"/>
      <c r="QJ515" s="368"/>
      <c r="QK515" s="368"/>
      <c r="QL515" s="368"/>
      <c r="QM515" s="368"/>
      <c r="QN515" s="368"/>
      <c r="QO515" s="368"/>
      <c r="QP515" s="368"/>
      <c r="QQ515" s="368"/>
      <c r="QR515" s="368"/>
      <c r="QS515" s="368"/>
      <c r="QT515" s="368"/>
      <c r="QU515" s="368"/>
      <c r="QV515" s="368"/>
      <c r="QW515" s="368"/>
      <c r="QX515" s="368"/>
      <c r="QY515" s="368"/>
      <c r="QZ515" s="368"/>
      <c r="RA515" s="368"/>
      <c r="RB515" s="368"/>
      <c r="RC515" s="368"/>
      <c r="RD515" s="368"/>
      <c r="RE515" s="368"/>
      <c r="RF515" s="368"/>
      <c r="RG515" s="368"/>
      <c r="RH515" s="368"/>
      <c r="RI515" s="368"/>
      <c r="RJ515" s="368"/>
      <c r="RK515" s="368"/>
      <c r="RL515" s="368"/>
      <c r="RM515" s="368"/>
      <c r="RN515" s="368"/>
      <c r="RO515" s="368"/>
      <c r="RP515" s="368"/>
      <c r="RQ515" s="368"/>
      <c r="RR515" s="368"/>
      <c r="RS515" s="368"/>
      <c r="RT515" s="368"/>
      <c r="RU515" s="368"/>
      <c r="RV515" s="368"/>
      <c r="RW515" s="368"/>
      <c r="RX515" s="368"/>
      <c r="RY515" s="368"/>
      <c r="RZ515" s="368"/>
      <c r="SA515" s="368"/>
      <c r="SB515" s="368"/>
      <c r="SC515" s="368"/>
      <c r="SD515" s="368"/>
      <c r="SE515" s="368"/>
      <c r="SF515" s="368"/>
      <c r="SG515" s="368"/>
    </row>
    <row r="516" spans="1:501">
      <c r="A516" s="368"/>
      <c r="B516" s="368"/>
      <c r="C516" s="368"/>
      <c r="D516" s="368"/>
      <c r="E516" s="368"/>
      <c r="F516" s="368"/>
      <c r="G516" s="368"/>
      <c r="H516" s="368"/>
      <c r="I516" s="368"/>
      <c r="J516" s="368"/>
      <c r="K516" s="368"/>
      <c r="L516" s="368"/>
      <c r="M516" s="368"/>
      <c r="N516" s="368"/>
      <c r="O516" s="385"/>
      <c r="P516" s="368"/>
      <c r="Q516" s="368"/>
      <c r="R516" s="368"/>
      <c r="S516" s="368"/>
      <c r="T516" s="368"/>
      <c r="U516" s="368"/>
      <c r="V516" s="368"/>
      <c r="W516" s="368"/>
      <c r="X516" s="368"/>
      <c r="Y516" s="368"/>
      <c r="Z516" s="368"/>
      <c r="AA516" s="368"/>
      <c r="AB516" s="368"/>
      <c r="AC516" s="368"/>
      <c r="AD516" s="368"/>
      <c r="AE516" s="368"/>
      <c r="AF516" s="368"/>
      <c r="AG516" s="368"/>
      <c r="AH516" s="368"/>
      <c r="AI516" s="368"/>
      <c r="AJ516" s="368"/>
      <c r="AK516" s="368"/>
      <c r="AL516" s="368"/>
      <c r="AM516" s="368"/>
      <c r="AN516" s="368"/>
      <c r="AO516" s="368"/>
      <c r="AP516" s="368"/>
      <c r="AQ516" s="368"/>
      <c r="AR516" s="368"/>
      <c r="AS516" s="368"/>
      <c r="AT516" s="368"/>
      <c r="AU516" s="368"/>
      <c r="AV516" s="368"/>
      <c r="AW516" s="368"/>
      <c r="AX516" s="368"/>
      <c r="AY516" s="368"/>
      <c r="AZ516" s="368"/>
      <c r="BA516" s="368"/>
      <c r="BB516" s="368"/>
      <c r="BC516" s="368"/>
      <c r="BD516" s="368"/>
      <c r="BE516" s="368"/>
      <c r="BF516" s="368"/>
      <c r="BG516" s="368"/>
      <c r="BH516" s="368"/>
      <c r="BI516" s="368"/>
      <c r="BJ516" s="368"/>
      <c r="BK516" s="368"/>
      <c r="BL516" s="368"/>
      <c r="BM516" s="368"/>
      <c r="BN516" s="368"/>
      <c r="BO516" s="368"/>
      <c r="BP516" s="368"/>
      <c r="BQ516" s="368"/>
      <c r="BR516" s="368"/>
      <c r="BS516" s="368"/>
      <c r="BT516" s="368"/>
      <c r="BU516" s="368"/>
      <c r="BV516" s="368"/>
      <c r="BW516" s="368"/>
      <c r="DV516" s="368"/>
      <c r="DW516" s="368"/>
      <c r="DX516" s="368"/>
      <c r="DY516" s="368"/>
      <c r="DZ516" s="368"/>
      <c r="EA516" s="368"/>
      <c r="EB516" s="368"/>
      <c r="EC516" s="368"/>
      <c r="ED516" s="368"/>
      <c r="EE516" s="368"/>
      <c r="EF516" s="368"/>
      <c r="EG516" s="368"/>
      <c r="EH516" s="368"/>
      <c r="EI516" s="368"/>
      <c r="EJ516" s="368"/>
      <c r="EK516" s="368"/>
      <c r="EL516" s="368"/>
      <c r="EM516" s="368"/>
      <c r="EN516" s="368"/>
      <c r="EO516" s="368"/>
      <c r="EP516" s="368"/>
      <c r="EQ516" s="368"/>
      <c r="ER516" s="368"/>
      <c r="ES516" s="368"/>
      <c r="ET516" s="368"/>
      <c r="EU516" s="368"/>
      <c r="EV516" s="368"/>
      <c r="EW516" s="368"/>
      <c r="EX516" s="368"/>
      <c r="EY516" s="368"/>
      <c r="EZ516" s="368"/>
      <c r="FA516" s="368"/>
      <c r="FB516" s="368"/>
      <c r="FC516" s="368"/>
      <c r="FD516" s="368"/>
      <c r="FE516" s="368"/>
      <c r="FF516" s="368"/>
      <c r="FG516" s="368"/>
      <c r="FH516" s="368"/>
      <c r="FI516" s="368"/>
      <c r="FJ516" s="368"/>
      <c r="FK516" s="368"/>
      <c r="FL516" s="368"/>
      <c r="FM516" s="368"/>
      <c r="FN516" s="368"/>
      <c r="FO516" s="368"/>
      <c r="FP516" s="368"/>
      <c r="FQ516" s="368"/>
      <c r="FR516" s="368"/>
      <c r="FS516" s="368"/>
      <c r="FT516" s="368"/>
      <c r="FU516" s="368"/>
      <c r="FV516" s="368"/>
      <c r="FW516" s="368"/>
      <c r="FX516" s="368"/>
      <c r="FY516" s="368"/>
      <c r="FZ516" s="368"/>
      <c r="GA516" s="368"/>
      <c r="GB516" s="368"/>
      <c r="GC516" s="368"/>
      <c r="GD516" s="368"/>
      <c r="GE516" s="368"/>
      <c r="GF516" s="368"/>
      <c r="GG516" s="368"/>
      <c r="GH516" s="368"/>
      <c r="GI516" s="368"/>
      <c r="GJ516" s="368"/>
      <c r="GK516" s="368"/>
      <c r="GL516" s="368"/>
      <c r="GM516" s="368"/>
      <c r="GN516" s="368"/>
      <c r="GO516" s="368"/>
      <c r="GP516" s="368"/>
      <c r="GQ516" s="368"/>
      <c r="GR516" s="368"/>
      <c r="GS516" s="368"/>
      <c r="GT516" s="368"/>
      <c r="GU516" s="368"/>
      <c r="GV516" s="368"/>
      <c r="GW516" s="368"/>
      <c r="GX516" s="368"/>
      <c r="GY516" s="368"/>
      <c r="GZ516" s="368"/>
      <c r="HA516" s="368"/>
      <c r="HB516" s="368"/>
      <c r="HC516" s="368"/>
      <c r="HD516" s="368"/>
      <c r="HE516" s="368"/>
      <c r="HF516" s="368"/>
      <c r="HG516" s="368"/>
      <c r="HH516" s="368"/>
      <c r="HI516" s="368"/>
      <c r="HJ516" s="368"/>
      <c r="HK516" s="368"/>
      <c r="HL516" s="368"/>
      <c r="HM516" s="368"/>
      <c r="HN516" s="368"/>
      <c r="HO516" s="368"/>
      <c r="HP516" s="368"/>
      <c r="HQ516" s="368"/>
      <c r="HR516" s="368"/>
      <c r="HS516" s="368"/>
      <c r="HT516" s="368"/>
      <c r="HU516" s="368"/>
      <c r="HV516" s="368"/>
      <c r="HW516" s="368"/>
      <c r="HX516" s="368"/>
      <c r="HY516" s="368"/>
      <c r="HZ516" s="368"/>
      <c r="IA516" s="368"/>
      <c r="IB516" s="368"/>
      <c r="IC516" s="368"/>
      <c r="ID516" s="368"/>
      <c r="IE516" s="368"/>
      <c r="IF516" s="368"/>
      <c r="IG516" s="368"/>
      <c r="IH516" s="368"/>
      <c r="II516" s="368"/>
      <c r="IJ516" s="368"/>
      <c r="IK516" s="368"/>
      <c r="IL516" s="368"/>
      <c r="IM516" s="368"/>
      <c r="IN516" s="368"/>
      <c r="IO516" s="368"/>
      <c r="IP516" s="368"/>
      <c r="IQ516" s="368"/>
      <c r="IR516" s="368"/>
      <c r="IS516" s="368"/>
      <c r="IT516" s="368"/>
      <c r="IU516" s="368"/>
      <c r="IV516" s="368"/>
      <c r="IW516" s="368"/>
      <c r="IX516" s="368"/>
      <c r="IY516" s="368"/>
      <c r="IZ516" s="368"/>
      <c r="JA516" s="368"/>
      <c r="JB516" s="368"/>
      <c r="JC516" s="368"/>
      <c r="JD516" s="368"/>
      <c r="JE516" s="368"/>
      <c r="JF516" s="368"/>
      <c r="JG516" s="368"/>
      <c r="JH516" s="368"/>
      <c r="JI516" s="368"/>
      <c r="JJ516" s="368"/>
      <c r="JK516" s="368"/>
      <c r="JL516" s="368"/>
      <c r="JM516" s="368"/>
      <c r="JN516" s="368"/>
      <c r="JO516" s="368"/>
      <c r="JP516" s="368"/>
      <c r="JQ516" s="368"/>
      <c r="JR516" s="368"/>
      <c r="JS516" s="368"/>
      <c r="JT516" s="368"/>
      <c r="JU516" s="368"/>
      <c r="JV516" s="368"/>
      <c r="JW516" s="368"/>
      <c r="JX516" s="368"/>
      <c r="JY516" s="368"/>
      <c r="JZ516" s="368"/>
      <c r="KA516" s="368"/>
      <c r="KB516" s="368"/>
      <c r="KC516" s="368"/>
      <c r="KD516" s="368"/>
      <c r="KE516" s="368"/>
      <c r="KF516" s="368"/>
      <c r="KG516" s="368"/>
      <c r="KH516" s="368"/>
      <c r="KI516" s="368"/>
      <c r="KJ516" s="368"/>
      <c r="KK516" s="368"/>
      <c r="KL516" s="368"/>
      <c r="KM516" s="368"/>
      <c r="KN516" s="368"/>
      <c r="KO516" s="368"/>
      <c r="KP516" s="368"/>
      <c r="KQ516" s="368"/>
      <c r="KR516" s="368"/>
      <c r="KS516" s="368"/>
      <c r="KT516" s="368"/>
      <c r="KU516" s="368"/>
      <c r="KV516" s="368"/>
      <c r="KW516" s="368"/>
      <c r="KX516" s="368"/>
      <c r="LH516" s="368"/>
      <c r="LI516" s="368"/>
      <c r="LJ516" s="368"/>
      <c r="LK516" s="368"/>
      <c r="LL516" s="368"/>
      <c r="LM516" s="368"/>
      <c r="LN516" s="368"/>
      <c r="LO516" s="368"/>
      <c r="LP516" s="368"/>
      <c r="LQ516" s="368"/>
      <c r="LR516" s="368"/>
      <c r="LS516" s="368"/>
      <c r="LT516" s="368"/>
      <c r="LU516" s="368"/>
      <c r="LV516" s="368"/>
      <c r="LW516" s="368"/>
      <c r="LX516" s="368"/>
      <c r="LY516" s="368"/>
      <c r="LZ516" s="368"/>
      <c r="MA516" s="368"/>
      <c r="MB516" s="368"/>
      <c r="MC516" s="368"/>
      <c r="MD516" s="368"/>
      <c r="ME516" s="368"/>
      <c r="MF516" s="368"/>
      <c r="MG516" s="368"/>
      <c r="MH516" s="368"/>
      <c r="MI516" s="368"/>
      <c r="MJ516" s="368"/>
      <c r="MK516" s="368"/>
      <c r="ML516" s="368"/>
      <c r="MM516" s="368"/>
      <c r="MN516" s="368"/>
      <c r="MO516" s="368"/>
      <c r="MP516" s="368"/>
      <c r="MQ516" s="368"/>
      <c r="MR516" s="368"/>
      <c r="MS516" s="368"/>
      <c r="MT516" s="368"/>
      <c r="MU516" s="368"/>
      <c r="MV516" s="368"/>
      <c r="MW516" s="368"/>
      <c r="MX516" s="368"/>
      <c r="MY516" s="368"/>
      <c r="MZ516" s="368"/>
      <c r="NA516" s="368"/>
      <c r="NB516" s="368"/>
      <c r="NC516" s="368"/>
      <c r="ND516" s="368"/>
      <c r="NE516" s="368"/>
      <c r="NF516" s="368"/>
      <c r="NG516" s="368"/>
      <c r="NH516" s="368"/>
      <c r="NI516" s="368"/>
      <c r="NJ516" s="368"/>
      <c r="NK516" s="368"/>
      <c r="NL516" s="368"/>
      <c r="NM516" s="368"/>
      <c r="NN516" s="368"/>
      <c r="NO516" s="368"/>
      <c r="NP516" s="368"/>
      <c r="NQ516" s="368"/>
      <c r="NR516" s="368"/>
      <c r="NS516" s="368"/>
      <c r="NT516" s="368"/>
      <c r="NU516" s="368"/>
      <c r="NV516" s="368"/>
      <c r="NW516" s="368"/>
      <c r="NX516" s="368"/>
      <c r="NY516" s="368"/>
      <c r="NZ516" s="368"/>
      <c r="OA516" s="368"/>
      <c r="OB516" s="368"/>
      <c r="OC516" s="368"/>
      <c r="OD516" s="368"/>
      <c r="OE516" s="368"/>
      <c r="OF516" s="368"/>
      <c r="OG516" s="368"/>
      <c r="OH516" s="368"/>
      <c r="OI516" s="368"/>
      <c r="OJ516" s="368"/>
      <c r="OK516" s="368"/>
      <c r="OL516" s="368"/>
      <c r="OM516" s="368"/>
      <c r="ON516" s="368"/>
      <c r="OO516" s="368"/>
      <c r="OP516" s="368"/>
      <c r="OQ516" s="368"/>
      <c r="OR516" s="368"/>
      <c r="OS516" s="368"/>
      <c r="OT516" s="368"/>
      <c r="OU516" s="368"/>
      <c r="OV516" s="368"/>
      <c r="OW516" s="368"/>
      <c r="OX516" s="368"/>
      <c r="OY516" s="368"/>
      <c r="OZ516" s="368"/>
      <c r="PA516" s="368"/>
      <c r="PB516" s="368"/>
      <c r="PC516" s="368"/>
      <c r="PD516" s="368"/>
      <c r="PE516" s="368"/>
      <c r="PF516" s="368"/>
      <c r="PG516" s="368"/>
      <c r="PH516" s="368"/>
      <c r="PI516" s="368"/>
      <c r="PJ516" s="368"/>
      <c r="PK516" s="368"/>
      <c r="PL516" s="368"/>
      <c r="PM516" s="368"/>
      <c r="PN516" s="368"/>
      <c r="PO516" s="368"/>
      <c r="PP516" s="368"/>
      <c r="PQ516" s="368"/>
      <c r="PR516" s="368"/>
      <c r="PS516" s="368"/>
      <c r="PT516" s="368"/>
      <c r="PU516" s="368"/>
      <c r="PV516" s="368"/>
      <c r="PW516" s="368"/>
      <c r="PX516" s="368"/>
      <c r="PY516" s="368"/>
      <c r="PZ516" s="368"/>
      <c r="QA516" s="368"/>
      <c r="QB516" s="368"/>
      <c r="QC516" s="368"/>
      <c r="QD516" s="368"/>
      <c r="QE516" s="368"/>
      <c r="QF516" s="368"/>
      <c r="QG516" s="368"/>
      <c r="QH516" s="368"/>
      <c r="QI516" s="368"/>
      <c r="QJ516" s="368"/>
      <c r="QK516" s="368"/>
      <c r="QL516" s="368"/>
      <c r="QM516" s="368"/>
      <c r="QN516" s="368"/>
      <c r="QO516" s="368"/>
      <c r="QP516" s="368"/>
      <c r="QQ516" s="368"/>
      <c r="QR516" s="368"/>
      <c r="QS516" s="368"/>
      <c r="QT516" s="368"/>
      <c r="QU516" s="368"/>
      <c r="QV516" s="368"/>
      <c r="QW516" s="368"/>
      <c r="QX516" s="368"/>
      <c r="QY516" s="368"/>
      <c r="QZ516" s="368"/>
      <c r="RA516" s="368"/>
      <c r="RB516" s="368"/>
      <c r="RC516" s="368"/>
      <c r="RD516" s="368"/>
      <c r="RE516" s="368"/>
      <c r="RF516" s="368"/>
      <c r="RG516" s="368"/>
      <c r="RH516" s="368"/>
      <c r="RI516" s="368"/>
      <c r="RJ516" s="368"/>
      <c r="RK516" s="368"/>
      <c r="RL516" s="368"/>
      <c r="RM516" s="368"/>
      <c r="RN516" s="368"/>
      <c r="RO516" s="368"/>
      <c r="RP516" s="368"/>
      <c r="RQ516" s="368"/>
      <c r="RR516" s="368"/>
      <c r="RS516" s="368"/>
      <c r="RT516" s="368"/>
      <c r="RU516" s="368"/>
      <c r="RV516" s="368"/>
      <c r="RW516" s="368"/>
      <c r="RX516" s="368"/>
      <c r="RY516" s="368"/>
      <c r="RZ516" s="368"/>
      <c r="SA516" s="368"/>
      <c r="SB516" s="368"/>
      <c r="SC516" s="368"/>
      <c r="SD516" s="368"/>
      <c r="SE516" s="368"/>
      <c r="SF516" s="368"/>
      <c r="SG516" s="368"/>
    </row>
    <row r="517" spans="1:501">
      <c r="A517" s="368"/>
      <c r="B517" s="368"/>
      <c r="C517" s="368"/>
      <c r="D517" s="368"/>
      <c r="E517" s="368"/>
      <c r="F517" s="368"/>
      <c r="G517" s="368"/>
      <c r="H517" s="368"/>
      <c r="I517" s="368"/>
      <c r="J517" s="368"/>
      <c r="K517" s="368"/>
      <c r="L517" s="368"/>
      <c r="M517" s="368"/>
      <c r="N517" s="368"/>
      <c r="O517" s="385"/>
      <c r="P517" s="368"/>
      <c r="Q517" s="368"/>
      <c r="R517" s="368"/>
      <c r="S517" s="368"/>
      <c r="T517" s="368"/>
      <c r="U517" s="368"/>
      <c r="V517" s="368"/>
      <c r="W517" s="368"/>
      <c r="X517" s="368"/>
      <c r="Y517" s="368"/>
      <c r="Z517" s="368"/>
      <c r="AA517" s="368"/>
      <c r="AB517" s="368"/>
      <c r="AC517" s="368"/>
      <c r="AD517" s="368"/>
      <c r="AE517" s="368"/>
      <c r="AF517" s="368"/>
      <c r="AG517" s="368"/>
      <c r="AH517" s="368"/>
      <c r="AI517" s="368"/>
      <c r="AJ517" s="368"/>
      <c r="AK517" s="368"/>
      <c r="AL517" s="368"/>
      <c r="AM517" s="368"/>
      <c r="AN517" s="368"/>
      <c r="AO517" s="368"/>
      <c r="AP517" s="368"/>
      <c r="AQ517" s="368"/>
      <c r="AR517" s="368"/>
      <c r="AS517" s="368"/>
      <c r="AT517" s="368"/>
      <c r="AU517" s="368"/>
      <c r="AV517" s="368"/>
      <c r="AW517" s="368"/>
      <c r="AX517" s="368"/>
      <c r="AY517" s="368"/>
      <c r="AZ517" s="368"/>
      <c r="BA517" s="368"/>
      <c r="BB517" s="368"/>
      <c r="BC517" s="368"/>
      <c r="BD517" s="368"/>
      <c r="BE517" s="368"/>
      <c r="BF517" s="368"/>
      <c r="BG517" s="368"/>
      <c r="BH517" s="368"/>
      <c r="BI517" s="368"/>
      <c r="BJ517" s="368"/>
      <c r="BK517" s="368"/>
      <c r="BL517" s="368"/>
      <c r="BM517" s="368"/>
      <c r="BN517" s="368"/>
      <c r="BO517" s="368"/>
      <c r="BP517" s="368"/>
      <c r="BQ517" s="368"/>
      <c r="BR517" s="368"/>
      <c r="BS517" s="368"/>
      <c r="BT517" s="368"/>
      <c r="BU517" s="368"/>
      <c r="BV517" s="368"/>
      <c r="BW517" s="368"/>
      <c r="DV517" s="368"/>
      <c r="DW517" s="368"/>
      <c r="DX517" s="368"/>
      <c r="DY517" s="368"/>
      <c r="DZ517" s="368"/>
      <c r="EA517" s="368"/>
      <c r="EB517" s="368"/>
      <c r="EC517" s="368"/>
      <c r="ED517" s="368"/>
      <c r="EE517" s="368"/>
      <c r="EF517" s="368"/>
      <c r="EG517" s="368"/>
      <c r="EH517" s="368"/>
      <c r="EI517" s="368"/>
      <c r="EJ517" s="368"/>
      <c r="EK517" s="368"/>
      <c r="EL517" s="368"/>
      <c r="EM517" s="368"/>
      <c r="EN517" s="368"/>
      <c r="EO517" s="368"/>
      <c r="EP517" s="368"/>
      <c r="EQ517" s="368"/>
      <c r="ER517" s="368"/>
      <c r="ES517" s="368"/>
      <c r="ET517" s="368"/>
      <c r="EU517" s="368"/>
      <c r="EV517" s="368"/>
      <c r="EW517" s="368"/>
      <c r="EX517" s="368"/>
      <c r="EY517" s="368"/>
      <c r="EZ517" s="368"/>
      <c r="FA517" s="368"/>
      <c r="FB517" s="368"/>
      <c r="FC517" s="368"/>
      <c r="FD517" s="368"/>
      <c r="FE517" s="368"/>
      <c r="FF517" s="368"/>
      <c r="FG517" s="368"/>
      <c r="FH517" s="368"/>
      <c r="FI517" s="368"/>
      <c r="FJ517" s="368"/>
      <c r="FK517" s="368"/>
      <c r="FL517" s="368"/>
      <c r="FM517" s="368"/>
      <c r="FN517" s="368"/>
      <c r="FO517" s="368"/>
      <c r="FP517" s="368"/>
      <c r="FQ517" s="368"/>
      <c r="FR517" s="368"/>
      <c r="FS517" s="368"/>
      <c r="FT517" s="368"/>
      <c r="FU517" s="368"/>
      <c r="FV517" s="368"/>
      <c r="FW517" s="368"/>
      <c r="FX517" s="368"/>
      <c r="FY517" s="368"/>
      <c r="FZ517" s="368"/>
      <c r="GA517" s="368"/>
      <c r="GB517" s="368"/>
      <c r="GC517" s="368"/>
      <c r="GD517" s="368"/>
      <c r="GE517" s="368"/>
      <c r="GF517" s="368"/>
      <c r="GG517" s="368"/>
      <c r="GH517" s="368"/>
      <c r="GI517" s="368"/>
      <c r="GJ517" s="368"/>
      <c r="GK517" s="368"/>
      <c r="GL517" s="368"/>
      <c r="GM517" s="368"/>
      <c r="GN517" s="368"/>
      <c r="GO517" s="368"/>
      <c r="GP517" s="368"/>
      <c r="GQ517" s="368"/>
      <c r="GR517" s="368"/>
      <c r="GS517" s="368"/>
      <c r="GT517" s="368"/>
      <c r="GU517" s="368"/>
      <c r="GV517" s="368"/>
      <c r="GW517" s="368"/>
      <c r="GX517" s="368"/>
      <c r="GY517" s="368"/>
      <c r="GZ517" s="368"/>
      <c r="HA517" s="368"/>
      <c r="HB517" s="368"/>
      <c r="HC517" s="368"/>
      <c r="HD517" s="368"/>
      <c r="HE517" s="368"/>
      <c r="HF517" s="368"/>
      <c r="HG517" s="368"/>
      <c r="HH517" s="368"/>
      <c r="HI517" s="368"/>
      <c r="HJ517" s="368"/>
      <c r="HK517" s="368"/>
      <c r="HL517" s="368"/>
      <c r="HM517" s="368"/>
      <c r="HN517" s="368"/>
      <c r="HO517" s="368"/>
      <c r="HP517" s="368"/>
      <c r="HQ517" s="368"/>
      <c r="HR517" s="368"/>
      <c r="HS517" s="368"/>
      <c r="HT517" s="368"/>
      <c r="HU517" s="368"/>
      <c r="HV517" s="368"/>
      <c r="HW517" s="368"/>
      <c r="HX517" s="368"/>
      <c r="HY517" s="368"/>
      <c r="HZ517" s="368"/>
      <c r="IA517" s="368"/>
      <c r="IB517" s="368"/>
      <c r="IC517" s="368"/>
      <c r="ID517" s="368"/>
      <c r="IE517" s="368"/>
      <c r="IF517" s="368"/>
      <c r="IG517" s="368"/>
      <c r="IH517" s="368"/>
      <c r="II517" s="368"/>
      <c r="IJ517" s="368"/>
      <c r="IK517" s="368"/>
      <c r="IL517" s="368"/>
      <c r="IM517" s="368"/>
      <c r="IN517" s="368"/>
      <c r="IO517" s="368"/>
      <c r="IP517" s="368"/>
      <c r="IQ517" s="368"/>
      <c r="IR517" s="368"/>
      <c r="IS517" s="368"/>
      <c r="IT517" s="368"/>
      <c r="IU517" s="368"/>
      <c r="IV517" s="368"/>
      <c r="IW517" s="368"/>
      <c r="IX517" s="368"/>
      <c r="IY517" s="368"/>
      <c r="IZ517" s="368"/>
      <c r="JA517" s="368"/>
      <c r="JB517" s="368"/>
      <c r="JC517" s="368"/>
      <c r="JD517" s="368"/>
      <c r="JE517" s="368"/>
      <c r="JF517" s="368"/>
      <c r="JG517" s="368"/>
      <c r="JH517" s="368"/>
      <c r="JI517" s="368"/>
      <c r="JJ517" s="368"/>
      <c r="JK517" s="368"/>
      <c r="JL517" s="368"/>
      <c r="JM517" s="368"/>
      <c r="JN517" s="368"/>
      <c r="JO517" s="368"/>
      <c r="JP517" s="368"/>
      <c r="JQ517" s="368"/>
      <c r="JR517" s="368"/>
      <c r="JS517" s="368"/>
      <c r="JT517" s="368"/>
      <c r="JU517" s="368"/>
      <c r="JV517" s="368"/>
      <c r="JW517" s="368"/>
      <c r="JX517" s="368"/>
      <c r="JY517" s="368"/>
      <c r="JZ517" s="368"/>
      <c r="KA517" s="368"/>
      <c r="KB517" s="368"/>
      <c r="KC517" s="368"/>
      <c r="KD517" s="368"/>
      <c r="KE517" s="368"/>
      <c r="KF517" s="368"/>
      <c r="KG517" s="368"/>
      <c r="KH517" s="368"/>
      <c r="KI517" s="368"/>
      <c r="KJ517" s="368"/>
      <c r="KK517" s="368"/>
      <c r="KL517" s="368"/>
      <c r="KM517" s="368"/>
      <c r="KN517" s="368"/>
      <c r="KO517" s="368"/>
      <c r="KP517" s="368"/>
      <c r="KQ517" s="368"/>
      <c r="KR517" s="368"/>
      <c r="KS517" s="368"/>
      <c r="KT517" s="368"/>
      <c r="KU517" s="368"/>
      <c r="KV517" s="368"/>
      <c r="KW517" s="368"/>
      <c r="KX517" s="368"/>
      <c r="LH517" s="368"/>
      <c r="LI517" s="368"/>
      <c r="LJ517" s="368"/>
      <c r="LK517" s="368"/>
      <c r="LL517" s="368"/>
      <c r="LM517" s="368"/>
      <c r="LN517" s="368"/>
      <c r="LO517" s="368"/>
      <c r="LP517" s="368"/>
      <c r="LQ517" s="368"/>
      <c r="LR517" s="368"/>
      <c r="LS517" s="368"/>
      <c r="LT517" s="368"/>
      <c r="LU517" s="368"/>
      <c r="LV517" s="368"/>
      <c r="LW517" s="368"/>
      <c r="LX517" s="368"/>
      <c r="LY517" s="368"/>
      <c r="LZ517" s="368"/>
      <c r="MA517" s="368"/>
      <c r="MB517" s="368"/>
      <c r="MC517" s="368"/>
      <c r="MD517" s="368"/>
      <c r="ME517" s="368"/>
      <c r="MF517" s="368"/>
      <c r="MG517" s="368"/>
      <c r="MH517" s="368"/>
      <c r="MI517" s="368"/>
      <c r="MJ517" s="368"/>
      <c r="MK517" s="368"/>
      <c r="ML517" s="368"/>
      <c r="MM517" s="368"/>
      <c r="MN517" s="368"/>
      <c r="MO517" s="368"/>
      <c r="MP517" s="368"/>
      <c r="MQ517" s="368"/>
      <c r="MR517" s="368"/>
      <c r="MS517" s="368"/>
      <c r="MT517" s="368"/>
      <c r="MU517" s="368"/>
      <c r="MV517" s="368"/>
      <c r="MW517" s="368"/>
      <c r="MX517" s="368"/>
      <c r="MY517" s="368"/>
      <c r="MZ517" s="368"/>
      <c r="NA517" s="368"/>
      <c r="NB517" s="368"/>
      <c r="NC517" s="368"/>
      <c r="ND517" s="368"/>
      <c r="NE517" s="368"/>
      <c r="NF517" s="368"/>
      <c r="NG517" s="368"/>
      <c r="NH517" s="368"/>
      <c r="NI517" s="368"/>
      <c r="NJ517" s="368"/>
      <c r="NK517" s="368"/>
      <c r="NL517" s="368"/>
      <c r="NM517" s="368"/>
      <c r="NN517" s="368"/>
      <c r="NO517" s="368"/>
      <c r="NP517" s="368"/>
      <c r="NQ517" s="368"/>
      <c r="NR517" s="368"/>
      <c r="NS517" s="368"/>
      <c r="NT517" s="368"/>
      <c r="NU517" s="368"/>
      <c r="NV517" s="368"/>
      <c r="NW517" s="368"/>
      <c r="NX517" s="368"/>
      <c r="NY517" s="368"/>
      <c r="NZ517" s="368"/>
      <c r="OA517" s="368"/>
      <c r="OB517" s="368"/>
      <c r="OC517" s="368"/>
      <c r="OD517" s="368"/>
      <c r="OE517" s="368"/>
      <c r="OF517" s="368"/>
      <c r="OG517" s="368"/>
      <c r="OH517" s="368"/>
      <c r="OI517" s="368"/>
      <c r="OJ517" s="368"/>
      <c r="OK517" s="368"/>
      <c r="OL517" s="368"/>
      <c r="OM517" s="368"/>
      <c r="ON517" s="368"/>
      <c r="OO517" s="368"/>
      <c r="OP517" s="368"/>
      <c r="OQ517" s="368"/>
      <c r="OR517" s="368"/>
      <c r="OS517" s="368"/>
      <c r="OT517" s="368"/>
      <c r="OU517" s="368"/>
      <c r="OV517" s="368"/>
      <c r="OW517" s="368"/>
      <c r="OX517" s="368"/>
      <c r="OY517" s="368"/>
      <c r="OZ517" s="368"/>
      <c r="PA517" s="368"/>
      <c r="PB517" s="368"/>
      <c r="PC517" s="368"/>
      <c r="PD517" s="368"/>
      <c r="PE517" s="368"/>
      <c r="PF517" s="368"/>
      <c r="PG517" s="368"/>
      <c r="PH517" s="368"/>
      <c r="PI517" s="368"/>
      <c r="PJ517" s="368"/>
      <c r="PK517" s="368"/>
      <c r="PL517" s="368"/>
      <c r="PM517" s="368"/>
      <c r="PN517" s="368"/>
      <c r="PO517" s="368"/>
      <c r="PP517" s="368"/>
      <c r="PQ517" s="368"/>
      <c r="PR517" s="368"/>
      <c r="PS517" s="368"/>
      <c r="PT517" s="368"/>
      <c r="PU517" s="368"/>
      <c r="PV517" s="368"/>
      <c r="PW517" s="368"/>
      <c r="PX517" s="368"/>
      <c r="PY517" s="368"/>
      <c r="PZ517" s="368"/>
      <c r="QA517" s="368"/>
      <c r="QB517" s="368"/>
      <c r="QC517" s="368"/>
      <c r="QD517" s="368"/>
      <c r="QE517" s="368"/>
      <c r="QF517" s="368"/>
      <c r="QG517" s="368"/>
      <c r="QH517" s="368"/>
      <c r="QI517" s="368"/>
      <c r="QJ517" s="368"/>
      <c r="QK517" s="368"/>
      <c r="QL517" s="368"/>
      <c r="QM517" s="368"/>
      <c r="QN517" s="368"/>
      <c r="QO517" s="368"/>
      <c r="QP517" s="368"/>
      <c r="QQ517" s="368"/>
      <c r="QR517" s="368"/>
      <c r="QS517" s="368"/>
      <c r="QT517" s="368"/>
      <c r="QU517" s="368"/>
      <c r="QV517" s="368"/>
      <c r="QW517" s="368"/>
      <c r="QX517" s="368"/>
      <c r="QY517" s="368"/>
      <c r="QZ517" s="368"/>
      <c r="RA517" s="368"/>
      <c r="RB517" s="368"/>
      <c r="RC517" s="368"/>
      <c r="RD517" s="368"/>
      <c r="RE517" s="368"/>
      <c r="RF517" s="368"/>
      <c r="RG517" s="368"/>
      <c r="RH517" s="368"/>
      <c r="RI517" s="368"/>
      <c r="RJ517" s="368"/>
      <c r="RK517" s="368"/>
      <c r="RL517" s="368"/>
      <c r="RM517" s="368"/>
      <c r="RN517" s="368"/>
      <c r="RO517" s="368"/>
      <c r="RP517" s="368"/>
      <c r="RQ517" s="368"/>
      <c r="RR517" s="368"/>
      <c r="RS517" s="368"/>
      <c r="RT517" s="368"/>
      <c r="RU517" s="368"/>
      <c r="RV517" s="368"/>
      <c r="RW517" s="368"/>
      <c r="RX517" s="368"/>
      <c r="RY517" s="368"/>
      <c r="RZ517" s="368"/>
      <c r="SA517" s="368"/>
      <c r="SB517" s="368"/>
      <c r="SC517" s="368"/>
      <c r="SD517" s="368"/>
      <c r="SE517" s="368"/>
      <c r="SF517" s="368"/>
      <c r="SG517" s="368"/>
    </row>
    <row r="518" spans="1:501">
      <c r="A518" s="368"/>
      <c r="B518" s="368"/>
      <c r="C518" s="368"/>
      <c r="D518" s="368"/>
      <c r="E518" s="368"/>
      <c r="F518" s="368"/>
      <c r="G518" s="368"/>
      <c r="H518" s="368"/>
      <c r="I518" s="368"/>
      <c r="J518" s="368"/>
      <c r="K518" s="368"/>
      <c r="L518" s="368"/>
      <c r="M518" s="368"/>
      <c r="N518" s="368"/>
      <c r="O518" s="385"/>
      <c r="P518" s="368"/>
      <c r="Q518" s="368"/>
      <c r="R518" s="368"/>
      <c r="S518" s="368"/>
      <c r="T518" s="368"/>
      <c r="U518" s="368"/>
      <c r="V518" s="368"/>
      <c r="W518" s="368"/>
      <c r="X518" s="368"/>
      <c r="Y518" s="368"/>
      <c r="Z518" s="368"/>
      <c r="AA518" s="368"/>
      <c r="AB518" s="368"/>
      <c r="AC518" s="368"/>
      <c r="AD518" s="368"/>
      <c r="AE518" s="368"/>
      <c r="AF518" s="368"/>
      <c r="AG518" s="368"/>
      <c r="AH518" s="368"/>
      <c r="AI518" s="368"/>
      <c r="AJ518" s="368"/>
      <c r="AK518" s="368"/>
      <c r="AL518" s="368"/>
      <c r="AM518" s="368"/>
      <c r="AN518" s="368"/>
      <c r="AO518" s="368"/>
      <c r="AP518" s="368"/>
      <c r="AQ518" s="368"/>
      <c r="AR518" s="368"/>
      <c r="AS518" s="368"/>
      <c r="AT518" s="368"/>
      <c r="AU518" s="368"/>
      <c r="AV518" s="368"/>
      <c r="AW518" s="368"/>
      <c r="AX518" s="368"/>
      <c r="AY518" s="368"/>
      <c r="AZ518" s="368"/>
      <c r="BA518" s="368"/>
      <c r="BB518" s="368"/>
      <c r="BC518" s="368"/>
      <c r="BD518" s="368"/>
      <c r="BE518" s="368"/>
      <c r="BF518" s="368"/>
      <c r="BG518" s="368"/>
      <c r="BH518" s="368"/>
      <c r="BI518" s="368"/>
      <c r="BJ518" s="368"/>
      <c r="BK518" s="368"/>
      <c r="BL518" s="368"/>
      <c r="BM518" s="368"/>
      <c r="BN518" s="368"/>
      <c r="BO518" s="368"/>
      <c r="BP518" s="368"/>
      <c r="BQ518" s="368"/>
      <c r="BR518" s="368"/>
      <c r="BS518" s="368"/>
      <c r="BT518" s="368"/>
      <c r="BU518" s="368"/>
      <c r="BV518" s="368"/>
      <c r="BW518" s="368"/>
      <c r="DV518" s="368"/>
      <c r="DW518" s="368"/>
      <c r="DX518" s="368"/>
      <c r="DY518" s="368"/>
      <c r="DZ518" s="368"/>
      <c r="EA518" s="368"/>
      <c r="EB518" s="368"/>
      <c r="EC518" s="368"/>
      <c r="ED518" s="368"/>
      <c r="EE518" s="368"/>
      <c r="EF518" s="368"/>
      <c r="EG518" s="368"/>
      <c r="EH518" s="368"/>
      <c r="EI518" s="368"/>
      <c r="EJ518" s="368"/>
      <c r="EK518" s="368"/>
      <c r="EL518" s="368"/>
      <c r="EM518" s="368"/>
      <c r="EN518" s="368"/>
      <c r="EO518" s="368"/>
      <c r="EP518" s="368"/>
      <c r="EQ518" s="368"/>
      <c r="ER518" s="368"/>
      <c r="ES518" s="368"/>
      <c r="ET518" s="368"/>
      <c r="EU518" s="368"/>
      <c r="EV518" s="368"/>
      <c r="EW518" s="368"/>
      <c r="EX518" s="368"/>
      <c r="EY518" s="368"/>
      <c r="EZ518" s="368"/>
      <c r="FA518" s="368"/>
      <c r="FB518" s="368"/>
      <c r="FC518" s="368"/>
      <c r="FD518" s="368"/>
      <c r="FE518" s="368"/>
      <c r="FF518" s="368"/>
      <c r="FG518" s="368"/>
      <c r="FH518" s="368"/>
      <c r="FI518" s="368"/>
      <c r="FJ518" s="368"/>
      <c r="FK518" s="368"/>
      <c r="FL518" s="368"/>
      <c r="FM518" s="368"/>
      <c r="FN518" s="368"/>
      <c r="FO518" s="368"/>
      <c r="FP518" s="368"/>
      <c r="FQ518" s="368"/>
      <c r="FR518" s="368"/>
      <c r="FS518" s="368"/>
      <c r="FT518" s="368"/>
      <c r="FU518" s="368"/>
      <c r="FV518" s="368"/>
      <c r="FW518" s="368"/>
      <c r="FX518" s="368"/>
      <c r="FY518" s="368"/>
      <c r="FZ518" s="368"/>
      <c r="GA518" s="368"/>
      <c r="GB518" s="368"/>
      <c r="GC518" s="368"/>
      <c r="GD518" s="368"/>
      <c r="GE518" s="368"/>
      <c r="GF518" s="368"/>
      <c r="GG518" s="368"/>
      <c r="GH518" s="368"/>
      <c r="GI518" s="368"/>
      <c r="GJ518" s="368"/>
      <c r="GK518" s="368"/>
      <c r="GL518" s="368"/>
      <c r="GM518" s="368"/>
      <c r="GN518" s="368"/>
      <c r="GO518" s="368"/>
      <c r="GP518" s="368"/>
      <c r="GQ518" s="368"/>
      <c r="GR518" s="368"/>
      <c r="GS518" s="368"/>
      <c r="GT518" s="368"/>
      <c r="GU518" s="368"/>
      <c r="GV518" s="368"/>
      <c r="GW518" s="368"/>
      <c r="GX518" s="368"/>
      <c r="GY518" s="368"/>
      <c r="GZ518" s="368"/>
      <c r="HA518" s="368"/>
      <c r="HB518" s="368"/>
      <c r="HC518" s="368"/>
      <c r="HD518" s="368"/>
      <c r="HE518" s="368"/>
      <c r="HF518" s="368"/>
      <c r="HG518" s="368"/>
      <c r="HH518" s="368"/>
      <c r="HI518" s="368"/>
      <c r="HJ518" s="368"/>
      <c r="HK518" s="368"/>
      <c r="HL518" s="368"/>
      <c r="HM518" s="368"/>
      <c r="HN518" s="368"/>
      <c r="HO518" s="368"/>
      <c r="HP518" s="368"/>
      <c r="HQ518" s="368"/>
      <c r="HR518" s="368"/>
      <c r="HS518" s="368"/>
      <c r="HT518" s="368"/>
      <c r="HU518" s="368"/>
      <c r="HV518" s="368"/>
      <c r="HW518" s="368"/>
      <c r="HX518" s="368"/>
      <c r="HY518" s="368"/>
      <c r="HZ518" s="368"/>
      <c r="IA518" s="368"/>
      <c r="IB518" s="368"/>
      <c r="IC518" s="368"/>
      <c r="ID518" s="368"/>
      <c r="IE518" s="368"/>
      <c r="IF518" s="368"/>
      <c r="IG518" s="368"/>
      <c r="IH518" s="368"/>
      <c r="II518" s="368"/>
      <c r="IJ518" s="368"/>
      <c r="IK518" s="368"/>
      <c r="IL518" s="368"/>
      <c r="IM518" s="368"/>
      <c r="IN518" s="368"/>
      <c r="IO518" s="368"/>
      <c r="IP518" s="368"/>
      <c r="IQ518" s="368"/>
      <c r="IR518" s="368"/>
      <c r="IS518" s="368"/>
      <c r="IT518" s="368"/>
      <c r="IU518" s="368"/>
      <c r="IV518" s="368"/>
      <c r="IW518" s="368"/>
      <c r="IX518" s="368"/>
      <c r="IY518" s="368"/>
      <c r="IZ518" s="368"/>
      <c r="JA518" s="368"/>
      <c r="JB518" s="368"/>
      <c r="JC518" s="368"/>
      <c r="JD518" s="368"/>
      <c r="JE518" s="368"/>
      <c r="JF518" s="368"/>
      <c r="JG518" s="368"/>
      <c r="JH518" s="368"/>
      <c r="JI518" s="368"/>
      <c r="JJ518" s="368"/>
      <c r="JK518" s="368"/>
      <c r="JL518" s="368"/>
      <c r="JM518" s="368"/>
      <c r="JN518" s="368"/>
      <c r="JO518" s="368"/>
      <c r="JP518" s="368"/>
      <c r="JQ518" s="368"/>
      <c r="JR518" s="368"/>
      <c r="JS518" s="368"/>
      <c r="JT518" s="368"/>
      <c r="JU518" s="368"/>
      <c r="JV518" s="368"/>
      <c r="JW518" s="368"/>
      <c r="JX518" s="368"/>
      <c r="JY518" s="368"/>
      <c r="JZ518" s="368"/>
      <c r="KA518" s="368"/>
      <c r="KB518" s="368"/>
      <c r="KC518" s="368"/>
      <c r="KD518" s="368"/>
      <c r="KE518" s="368"/>
      <c r="KF518" s="368"/>
      <c r="KG518" s="368"/>
      <c r="KH518" s="368"/>
      <c r="KI518" s="368"/>
      <c r="KJ518" s="368"/>
      <c r="KK518" s="368"/>
      <c r="KL518" s="368"/>
      <c r="KM518" s="368"/>
      <c r="KN518" s="368"/>
      <c r="KO518" s="368"/>
      <c r="KP518" s="368"/>
      <c r="KQ518" s="368"/>
      <c r="KR518" s="368"/>
      <c r="KS518" s="368"/>
      <c r="KT518" s="368"/>
      <c r="KU518" s="368"/>
      <c r="KV518" s="368"/>
      <c r="KW518" s="368"/>
      <c r="KX518" s="368"/>
      <c r="LH518" s="368"/>
      <c r="LI518" s="368"/>
      <c r="LJ518" s="368"/>
      <c r="LK518" s="368"/>
      <c r="LL518" s="368"/>
      <c r="LM518" s="368"/>
      <c r="LN518" s="368"/>
      <c r="LO518" s="368"/>
      <c r="LP518" s="368"/>
      <c r="LQ518" s="368"/>
      <c r="LR518" s="368"/>
      <c r="LS518" s="368"/>
      <c r="LT518" s="368"/>
      <c r="LU518" s="368"/>
      <c r="LV518" s="368"/>
      <c r="LW518" s="368"/>
      <c r="LX518" s="368"/>
      <c r="LY518" s="368"/>
      <c r="LZ518" s="368"/>
      <c r="MA518" s="368"/>
      <c r="MB518" s="368"/>
      <c r="MC518" s="368"/>
      <c r="MD518" s="368"/>
      <c r="ME518" s="368"/>
      <c r="MF518" s="368"/>
      <c r="MG518" s="368"/>
      <c r="MH518" s="368"/>
      <c r="MI518" s="368"/>
      <c r="MJ518" s="368"/>
      <c r="MK518" s="368"/>
      <c r="ML518" s="368"/>
      <c r="MM518" s="368"/>
      <c r="MN518" s="368"/>
      <c r="MO518" s="368"/>
      <c r="MP518" s="368"/>
      <c r="MQ518" s="368"/>
      <c r="MR518" s="368"/>
      <c r="MS518" s="368"/>
      <c r="MT518" s="368"/>
      <c r="MU518" s="368"/>
      <c r="MV518" s="368"/>
      <c r="MW518" s="368"/>
      <c r="MX518" s="368"/>
      <c r="MY518" s="368"/>
      <c r="MZ518" s="368"/>
      <c r="NA518" s="368"/>
      <c r="NB518" s="368"/>
      <c r="NC518" s="368"/>
      <c r="ND518" s="368"/>
      <c r="NE518" s="368"/>
      <c r="NF518" s="368"/>
      <c r="NG518" s="368"/>
      <c r="NH518" s="368"/>
      <c r="NI518" s="368"/>
      <c r="NJ518" s="368"/>
      <c r="NK518" s="368"/>
      <c r="NL518" s="368"/>
      <c r="NM518" s="368"/>
      <c r="NN518" s="368"/>
      <c r="NO518" s="368"/>
      <c r="NP518" s="368"/>
      <c r="NQ518" s="368"/>
      <c r="NR518" s="368"/>
      <c r="NS518" s="368"/>
      <c r="NT518" s="368"/>
      <c r="NU518" s="368"/>
      <c r="NV518" s="368"/>
      <c r="NW518" s="368"/>
      <c r="NX518" s="368"/>
      <c r="NY518" s="368"/>
      <c r="NZ518" s="368"/>
      <c r="OA518" s="368"/>
      <c r="OB518" s="368"/>
      <c r="OC518" s="368"/>
      <c r="OD518" s="368"/>
      <c r="OE518" s="368"/>
      <c r="OF518" s="368"/>
      <c r="OG518" s="368"/>
      <c r="OH518" s="368"/>
      <c r="OI518" s="368"/>
      <c r="OJ518" s="368"/>
      <c r="OK518" s="368"/>
      <c r="OL518" s="368"/>
      <c r="OM518" s="368"/>
      <c r="ON518" s="368"/>
      <c r="OO518" s="368"/>
      <c r="OP518" s="368"/>
      <c r="OQ518" s="368"/>
      <c r="OR518" s="368"/>
      <c r="OS518" s="368"/>
      <c r="OT518" s="368"/>
      <c r="OU518" s="368"/>
      <c r="OV518" s="368"/>
      <c r="OW518" s="368"/>
      <c r="OX518" s="368"/>
      <c r="OY518" s="368"/>
      <c r="OZ518" s="368"/>
      <c r="PA518" s="368"/>
      <c r="PB518" s="368"/>
      <c r="PC518" s="368"/>
      <c r="PD518" s="368"/>
      <c r="PE518" s="368"/>
      <c r="PF518" s="368"/>
      <c r="PG518" s="368"/>
      <c r="PH518" s="368"/>
      <c r="PI518" s="368"/>
      <c r="PJ518" s="368"/>
      <c r="PK518" s="368"/>
      <c r="PL518" s="368"/>
      <c r="PM518" s="368"/>
      <c r="PN518" s="368"/>
      <c r="PO518" s="368"/>
      <c r="PP518" s="368"/>
      <c r="PQ518" s="368"/>
      <c r="PR518" s="368"/>
      <c r="PS518" s="368"/>
      <c r="PT518" s="368"/>
      <c r="PU518" s="368"/>
      <c r="PV518" s="368"/>
      <c r="PW518" s="368"/>
      <c r="PX518" s="368"/>
      <c r="PY518" s="368"/>
      <c r="PZ518" s="368"/>
      <c r="QA518" s="368"/>
      <c r="QB518" s="368"/>
      <c r="QC518" s="368"/>
      <c r="QD518" s="368"/>
      <c r="QE518" s="368"/>
      <c r="QF518" s="368"/>
      <c r="QG518" s="368"/>
      <c r="QH518" s="368"/>
      <c r="QI518" s="368"/>
      <c r="QJ518" s="368"/>
      <c r="QK518" s="368"/>
      <c r="QL518" s="368"/>
      <c r="QM518" s="368"/>
      <c r="QN518" s="368"/>
      <c r="QO518" s="368"/>
      <c r="QP518" s="368"/>
      <c r="QQ518" s="368"/>
      <c r="QR518" s="368"/>
      <c r="QS518" s="368"/>
      <c r="QT518" s="368"/>
      <c r="QU518" s="368"/>
      <c r="QV518" s="368"/>
      <c r="QW518" s="368"/>
      <c r="QX518" s="368"/>
      <c r="QY518" s="368"/>
      <c r="QZ518" s="368"/>
      <c r="RA518" s="368"/>
      <c r="RB518" s="368"/>
      <c r="RC518" s="368"/>
      <c r="RD518" s="368"/>
      <c r="RE518" s="368"/>
      <c r="RF518" s="368"/>
      <c r="RG518" s="368"/>
      <c r="RH518" s="368"/>
      <c r="RI518" s="368"/>
      <c r="RJ518" s="368"/>
      <c r="RK518" s="368"/>
      <c r="RL518" s="368"/>
      <c r="RM518" s="368"/>
      <c r="RN518" s="368"/>
      <c r="RO518" s="368"/>
      <c r="RP518" s="368"/>
      <c r="RQ518" s="368"/>
      <c r="RR518" s="368"/>
      <c r="RS518" s="368"/>
      <c r="RT518" s="368"/>
      <c r="RU518" s="368"/>
      <c r="RV518" s="368"/>
      <c r="RW518" s="368"/>
      <c r="RX518" s="368"/>
      <c r="RY518" s="368"/>
      <c r="RZ518" s="368"/>
      <c r="SA518" s="368"/>
      <c r="SB518" s="368"/>
      <c r="SC518" s="368"/>
      <c r="SD518" s="368"/>
      <c r="SE518" s="368"/>
      <c r="SF518" s="368"/>
      <c r="SG518" s="368"/>
    </row>
    <row r="519" spans="1:501">
      <c r="A519" s="368"/>
      <c r="B519" s="368"/>
      <c r="C519" s="368"/>
      <c r="D519" s="368"/>
      <c r="E519" s="368"/>
      <c r="F519" s="368"/>
      <c r="G519" s="368"/>
      <c r="H519" s="368"/>
      <c r="I519" s="368"/>
      <c r="J519" s="368"/>
      <c r="K519" s="368"/>
      <c r="L519" s="368"/>
      <c r="M519" s="368"/>
      <c r="N519" s="368"/>
      <c r="O519" s="385"/>
      <c r="P519" s="368"/>
      <c r="Q519" s="368"/>
      <c r="R519" s="368"/>
      <c r="S519" s="368"/>
      <c r="T519" s="368"/>
      <c r="U519" s="368"/>
      <c r="V519" s="368"/>
      <c r="W519" s="368"/>
      <c r="X519" s="368"/>
      <c r="Y519" s="368"/>
      <c r="Z519" s="368"/>
      <c r="AA519" s="368"/>
      <c r="AB519" s="368"/>
      <c r="AC519" s="368"/>
      <c r="AD519" s="368"/>
      <c r="AE519" s="368"/>
      <c r="AF519" s="368"/>
      <c r="AG519" s="368"/>
      <c r="AH519" s="368"/>
      <c r="AI519" s="368"/>
      <c r="AJ519" s="368"/>
      <c r="AK519" s="368"/>
      <c r="AL519" s="368"/>
      <c r="AM519" s="368"/>
      <c r="AN519" s="368"/>
      <c r="AO519" s="368"/>
      <c r="AP519" s="368"/>
      <c r="AQ519" s="368"/>
      <c r="AR519" s="368"/>
      <c r="AS519" s="368"/>
      <c r="AT519" s="368"/>
      <c r="AU519" s="368"/>
      <c r="AV519" s="368"/>
      <c r="AW519" s="368"/>
      <c r="AX519" s="368"/>
      <c r="AY519" s="368"/>
      <c r="AZ519" s="368"/>
      <c r="BA519" s="368"/>
      <c r="BB519" s="368"/>
      <c r="BC519" s="368"/>
      <c r="BD519" s="368"/>
      <c r="BE519" s="368"/>
      <c r="BF519" s="368"/>
      <c r="BG519" s="368"/>
      <c r="BH519" s="368"/>
      <c r="BI519" s="368"/>
      <c r="BJ519" s="368"/>
      <c r="BK519" s="368"/>
      <c r="BL519" s="368"/>
      <c r="BM519" s="368"/>
      <c r="BN519" s="368"/>
      <c r="BO519" s="368"/>
      <c r="BP519" s="368"/>
      <c r="BQ519" s="368"/>
      <c r="BR519" s="368"/>
      <c r="BS519" s="368"/>
      <c r="BT519" s="368"/>
      <c r="BU519" s="368"/>
      <c r="BV519" s="368"/>
      <c r="BW519" s="368"/>
      <c r="DV519" s="368"/>
      <c r="DW519" s="368"/>
      <c r="DX519" s="368"/>
      <c r="DY519" s="368"/>
      <c r="DZ519" s="368"/>
      <c r="EA519" s="368"/>
      <c r="EB519" s="368"/>
      <c r="EC519" s="368"/>
      <c r="ED519" s="368"/>
      <c r="EE519" s="368"/>
      <c r="EF519" s="368"/>
      <c r="EG519" s="368"/>
      <c r="EH519" s="368"/>
      <c r="EI519" s="368"/>
      <c r="EJ519" s="368"/>
      <c r="EK519" s="368"/>
      <c r="EL519" s="368"/>
      <c r="EM519" s="368"/>
      <c r="EN519" s="368"/>
      <c r="EO519" s="368"/>
      <c r="EP519" s="368"/>
      <c r="EQ519" s="368"/>
      <c r="ER519" s="368"/>
      <c r="ES519" s="368"/>
      <c r="ET519" s="368"/>
      <c r="EU519" s="368"/>
      <c r="EV519" s="368"/>
      <c r="EW519" s="368"/>
      <c r="EX519" s="368"/>
      <c r="EY519" s="368"/>
      <c r="EZ519" s="368"/>
      <c r="FA519" s="368"/>
      <c r="FB519" s="368"/>
      <c r="FC519" s="368"/>
      <c r="FD519" s="368"/>
      <c r="FE519" s="368"/>
      <c r="FF519" s="368"/>
      <c r="FG519" s="368"/>
      <c r="FH519" s="368"/>
      <c r="FI519" s="368"/>
      <c r="FJ519" s="368"/>
      <c r="FK519" s="368"/>
      <c r="FL519" s="368"/>
      <c r="FM519" s="368"/>
      <c r="FN519" s="368"/>
      <c r="FO519" s="368"/>
      <c r="FP519" s="368"/>
      <c r="FQ519" s="368"/>
      <c r="FR519" s="368"/>
      <c r="FS519" s="368"/>
      <c r="FT519" s="368"/>
      <c r="FU519" s="368"/>
      <c r="FV519" s="368"/>
      <c r="FW519" s="368"/>
      <c r="FX519" s="368"/>
      <c r="FY519" s="368"/>
      <c r="FZ519" s="368"/>
      <c r="GA519" s="368"/>
      <c r="GB519" s="368"/>
      <c r="GC519" s="368"/>
      <c r="GD519" s="368"/>
      <c r="GE519" s="368"/>
      <c r="GF519" s="368"/>
      <c r="GG519" s="368"/>
      <c r="GH519" s="368"/>
      <c r="GI519" s="368"/>
      <c r="GJ519" s="368"/>
      <c r="GK519" s="368"/>
      <c r="GL519" s="368"/>
      <c r="GM519" s="368"/>
      <c r="GN519" s="368"/>
      <c r="GO519" s="368"/>
      <c r="GP519" s="368"/>
      <c r="GQ519" s="368"/>
      <c r="GR519" s="368"/>
      <c r="GS519" s="368"/>
      <c r="GT519" s="368"/>
      <c r="GU519" s="368"/>
      <c r="GV519" s="368"/>
      <c r="GW519" s="368"/>
      <c r="GX519" s="368"/>
      <c r="GY519" s="368"/>
      <c r="GZ519" s="368"/>
      <c r="HA519" s="368"/>
      <c r="HB519" s="368"/>
      <c r="HC519" s="368"/>
      <c r="HD519" s="368"/>
      <c r="HE519" s="368"/>
      <c r="HF519" s="368"/>
      <c r="HG519" s="368"/>
      <c r="HH519" s="368"/>
      <c r="HI519" s="368"/>
      <c r="HJ519" s="368"/>
      <c r="HK519" s="368"/>
      <c r="HL519" s="368"/>
      <c r="HM519" s="368"/>
      <c r="HN519" s="368"/>
      <c r="HO519" s="368"/>
      <c r="HP519" s="368"/>
      <c r="HQ519" s="368"/>
      <c r="HR519" s="368"/>
      <c r="HS519" s="368"/>
      <c r="HT519" s="368"/>
      <c r="HU519" s="368"/>
      <c r="HV519" s="368"/>
      <c r="HW519" s="368"/>
      <c r="HX519" s="368"/>
      <c r="HY519" s="368"/>
      <c r="HZ519" s="368"/>
      <c r="IA519" s="368"/>
      <c r="IB519" s="368"/>
      <c r="IC519" s="368"/>
      <c r="ID519" s="368"/>
      <c r="IE519" s="368"/>
      <c r="IF519" s="368"/>
      <c r="IG519" s="368"/>
      <c r="IH519" s="368"/>
      <c r="II519" s="368"/>
      <c r="IJ519" s="368"/>
      <c r="IK519" s="368"/>
      <c r="IL519" s="368"/>
      <c r="IM519" s="368"/>
      <c r="IN519" s="368"/>
      <c r="IO519" s="368"/>
      <c r="IP519" s="368"/>
      <c r="IQ519" s="368"/>
      <c r="IR519" s="368"/>
      <c r="IS519" s="368"/>
      <c r="IT519" s="368"/>
      <c r="IU519" s="368"/>
      <c r="IV519" s="368"/>
      <c r="IW519" s="368"/>
      <c r="IX519" s="368"/>
      <c r="IY519" s="368"/>
      <c r="IZ519" s="368"/>
      <c r="JA519" s="368"/>
      <c r="JB519" s="368"/>
      <c r="JC519" s="368"/>
      <c r="JD519" s="368"/>
      <c r="JE519" s="368"/>
      <c r="JF519" s="368"/>
      <c r="JG519" s="368"/>
      <c r="JH519" s="368"/>
      <c r="JI519" s="368"/>
      <c r="JJ519" s="368"/>
      <c r="JK519" s="368"/>
      <c r="JL519" s="368"/>
      <c r="JM519" s="368"/>
      <c r="JN519" s="368"/>
      <c r="JO519" s="368"/>
      <c r="JP519" s="368"/>
      <c r="JQ519" s="368"/>
      <c r="JR519" s="368"/>
      <c r="JS519" s="368"/>
      <c r="JT519" s="368"/>
      <c r="JU519" s="368"/>
      <c r="JV519" s="368"/>
      <c r="JW519" s="368"/>
      <c r="JX519" s="368"/>
      <c r="JY519" s="368"/>
      <c r="JZ519" s="368"/>
      <c r="KA519" s="368"/>
      <c r="KB519" s="368"/>
      <c r="KC519" s="368"/>
      <c r="KD519" s="368"/>
      <c r="KE519" s="368"/>
      <c r="KF519" s="368"/>
      <c r="KG519" s="368"/>
      <c r="KH519" s="368"/>
      <c r="KI519" s="368"/>
      <c r="KJ519" s="368"/>
      <c r="KK519" s="368"/>
      <c r="KL519" s="368"/>
      <c r="KM519" s="368"/>
      <c r="KN519" s="368"/>
      <c r="KO519" s="368"/>
      <c r="KP519" s="368"/>
      <c r="KQ519" s="368"/>
      <c r="KR519" s="368"/>
      <c r="KS519" s="368"/>
      <c r="KT519" s="368"/>
      <c r="KU519" s="368"/>
      <c r="KV519" s="368"/>
      <c r="KW519" s="368"/>
      <c r="KX519" s="368"/>
      <c r="LH519" s="368"/>
      <c r="LI519" s="368"/>
      <c r="LJ519" s="368"/>
      <c r="LK519" s="368"/>
      <c r="LL519" s="368"/>
      <c r="LM519" s="368"/>
      <c r="LN519" s="368"/>
      <c r="LO519" s="368"/>
      <c r="LP519" s="368"/>
      <c r="LQ519" s="368"/>
      <c r="LR519" s="368"/>
      <c r="LS519" s="368"/>
      <c r="LT519" s="368"/>
      <c r="LU519" s="368"/>
      <c r="LV519" s="368"/>
      <c r="LW519" s="368"/>
      <c r="LX519" s="368"/>
      <c r="LY519" s="368"/>
      <c r="LZ519" s="368"/>
      <c r="MA519" s="368"/>
      <c r="MB519" s="368"/>
      <c r="MC519" s="368"/>
      <c r="MD519" s="368"/>
      <c r="ME519" s="368"/>
      <c r="MF519" s="368"/>
      <c r="MG519" s="368"/>
      <c r="MH519" s="368"/>
      <c r="MI519" s="368"/>
      <c r="MJ519" s="368"/>
      <c r="MK519" s="368"/>
      <c r="ML519" s="368"/>
      <c r="MM519" s="368"/>
      <c r="MN519" s="368"/>
      <c r="MO519" s="368"/>
      <c r="MP519" s="368"/>
      <c r="MQ519" s="368"/>
      <c r="MR519" s="368"/>
      <c r="MS519" s="368"/>
      <c r="MT519" s="368"/>
      <c r="MU519" s="368"/>
      <c r="MV519" s="368"/>
      <c r="MW519" s="368"/>
      <c r="MX519" s="368"/>
      <c r="MY519" s="368"/>
      <c r="MZ519" s="368"/>
      <c r="NA519" s="368"/>
      <c r="NB519" s="368"/>
      <c r="NC519" s="368"/>
      <c r="ND519" s="368"/>
      <c r="NE519" s="368"/>
      <c r="NF519" s="368"/>
      <c r="NG519" s="368"/>
      <c r="NH519" s="368"/>
      <c r="NI519" s="368"/>
      <c r="NJ519" s="368"/>
      <c r="NK519" s="368"/>
      <c r="NL519" s="368"/>
      <c r="NM519" s="368"/>
      <c r="NN519" s="368"/>
      <c r="NO519" s="368"/>
      <c r="NP519" s="368"/>
      <c r="NQ519" s="368"/>
      <c r="NR519" s="368"/>
      <c r="NS519" s="368"/>
      <c r="NT519" s="368"/>
      <c r="NU519" s="368"/>
      <c r="NV519" s="368"/>
      <c r="NW519" s="368"/>
      <c r="NX519" s="368"/>
      <c r="NY519" s="368"/>
      <c r="NZ519" s="368"/>
      <c r="OA519" s="368"/>
      <c r="OB519" s="368"/>
      <c r="OC519" s="368"/>
      <c r="OD519" s="368"/>
      <c r="OE519" s="368"/>
      <c r="OF519" s="368"/>
      <c r="OG519" s="368"/>
      <c r="OH519" s="368"/>
      <c r="OI519" s="368"/>
      <c r="OJ519" s="368"/>
      <c r="OK519" s="368"/>
      <c r="OL519" s="368"/>
      <c r="OM519" s="368"/>
      <c r="ON519" s="368"/>
      <c r="OO519" s="368"/>
      <c r="OP519" s="368"/>
      <c r="OQ519" s="368"/>
      <c r="OR519" s="368"/>
      <c r="OS519" s="368"/>
      <c r="OT519" s="368"/>
      <c r="OU519" s="368"/>
      <c r="OV519" s="368"/>
      <c r="OW519" s="368"/>
      <c r="OX519" s="368"/>
      <c r="OY519" s="368"/>
      <c r="OZ519" s="368"/>
      <c r="PA519" s="368"/>
      <c r="PB519" s="368"/>
      <c r="PC519" s="368"/>
      <c r="PD519" s="368"/>
      <c r="PE519" s="368"/>
      <c r="PF519" s="368"/>
      <c r="PG519" s="368"/>
      <c r="PH519" s="368"/>
      <c r="PI519" s="368"/>
      <c r="PJ519" s="368"/>
      <c r="PK519" s="368"/>
      <c r="PL519" s="368"/>
      <c r="PM519" s="368"/>
      <c r="PN519" s="368"/>
      <c r="PO519" s="368"/>
      <c r="PP519" s="368"/>
      <c r="PQ519" s="368"/>
      <c r="PR519" s="368"/>
      <c r="PS519" s="368"/>
      <c r="PT519" s="368"/>
      <c r="PU519" s="368"/>
      <c r="PV519" s="368"/>
      <c r="PW519" s="368"/>
      <c r="PX519" s="368"/>
      <c r="PY519" s="368"/>
      <c r="PZ519" s="368"/>
      <c r="QA519" s="368"/>
      <c r="QB519" s="368"/>
      <c r="QC519" s="368"/>
      <c r="QD519" s="368"/>
      <c r="QE519" s="368"/>
      <c r="QF519" s="368"/>
      <c r="QG519" s="368"/>
      <c r="QH519" s="368"/>
      <c r="QI519" s="368"/>
      <c r="QJ519" s="368"/>
      <c r="QK519" s="368"/>
      <c r="QL519" s="368"/>
      <c r="QM519" s="368"/>
      <c r="QN519" s="368"/>
      <c r="QO519" s="368"/>
      <c r="QP519" s="368"/>
      <c r="QQ519" s="368"/>
      <c r="QR519" s="368"/>
      <c r="QS519" s="368"/>
      <c r="QT519" s="368"/>
      <c r="QU519" s="368"/>
      <c r="QV519" s="368"/>
      <c r="QW519" s="368"/>
      <c r="QX519" s="368"/>
      <c r="QY519" s="368"/>
      <c r="QZ519" s="368"/>
      <c r="RA519" s="368"/>
      <c r="RB519" s="368"/>
      <c r="RC519" s="368"/>
      <c r="RD519" s="368"/>
      <c r="RE519" s="368"/>
      <c r="RF519" s="368"/>
      <c r="RG519" s="368"/>
      <c r="RH519" s="368"/>
      <c r="RI519" s="368"/>
      <c r="RJ519" s="368"/>
      <c r="RK519" s="368"/>
      <c r="RL519" s="368"/>
      <c r="RM519" s="368"/>
      <c r="RN519" s="368"/>
      <c r="RO519" s="368"/>
      <c r="RP519" s="368"/>
      <c r="RQ519" s="368"/>
      <c r="RR519" s="368"/>
      <c r="RS519" s="368"/>
      <c r="RT519" s="368"/>
      <c r="RU519" s="368"/>
      <c r="RV519" s="368"/>
      <c r="RW519" s="368"/>
      <c r="RX519" s="368"/>
      <c r="RY519" s="368"/>
      <c r="RZ519" s="368"/>
      <c r="SA519" s="368"/>
      <c r="SB519" s="368"/>
      <c r="SC519" s="368"/>
      <c r="SD519" s="368"/>
      <c r="SE519" s="368"/>
      <c r="SF519" s="368"/>
      <c r="SG519" s="368"/>
    </row>
    <row r="520" spans="1:501">
      <c r="A520" s="368"/>
      <c r="B520" s="368"/>
      <c r="C520" s="368"/>
      <c r="D520" s="368"/>
      <c r="E520" s="368"/>
      <c r="F520" s="368"/>
      <c r="G520" s="368"/>
      <c r="H520" s="368"/>
      <c r="I520" s="368"/>
      <c r="J520" s="368"/>
      <c r="K520" s="368"/>
      <c r="L520" s="368"/>
      <c r="M520" s="368"/>
      <c r="N520" s="368"/>
      <c r="O520" s="385"/>
      <c r="P520" s="368"/>
      <c r="Q520" s="368"/>
      <c r="R520" s="368"/>
      <c r="S520" s="368"/>
      <c r="T520" s="368"/>
      <c r="U520" s="368"/>
      <c r="V520" s="368"/>
      <c r="W520" s="368"/>
      <c r="X520" s="368"/>
      <c r="Y520" s="368"/>
      <c r="Z520" s="368"/>
      <c r="AA520" s="368"/>
      <c r="AB520" s="368"/>
      <c r="AC520" s="368"/>
      <c r="AD520" s="368"/>
      <c r="AE520" s="368"/>
      <c r="AF520" s="368"/>
      <c r="AG520" s="368"/>
      <c r="AH520" s="368"/>
      <c r="AI520" s="368"/>
      <c r="AJ520" s="368"/>
      <c r="AK520" s="368"/>
      <c r="AL520" s="368"/>
      <c r="AM520" s="368"/>
      <c r="AN520" s="368"/>
      <c r="AO520" s="368"/>
      <c r="AP520" s="368"/>
      <c r="AQ520" s="368"/>
      <c r="AR520" s="368"/>
      <c r="AS520" s="368"/>
      <c r="AT520" s="368"/>
      <c r="AU520" s="368"/>
      <c r="AV520" s="368"/>
      <c r="AW520" s="368"/>
      <c r="AX520" s="368"/>
      <c r="AY520" s="368"/>
      <c r="AZ520" s="368"/>
      <c r="BA520" s="368"/>
      <c r="BB520" s="368"/>
      <c r="BC520" s="368"/>
      <c r="BD520" s="368"/>
      <c r="BE520" s="368"/>
      <c r="BF520" s="368"/>
      <c r="BG520" s="368"/>
      <c r="BH520" s="368"/>
      <c r="BI520" s="368"/>
      <c r="BJ520" s="368"/>
      <c r="BK520" s="368"/>
      <c r="BL520" s="368"/>
      <c r="BM520" s="368"/>
      <c r="BN520" s="368"/>
      <c r="BO520" s="368"/>
      <c r="BP520" s="368"/>
      <c r="BQ520" s="368"/>
      <c r="BR520" s="368"/>
      <c r="BS520" s="368"/>
      <c r="BT520" s="368"/>
      <c r="BU520" s="368"/>
      <c r="BV520" s="368"/>
      <c r="BW520" s="368"/>
      <c r="DV520" s="368"/>
      <c r="DW520" s="368"/>
      <c r="DX520" s="368"/>
      <c r="DY520" s="368"/>
      <c r="DZ520" s="368"/>
      <c r="EA520" s="368"/>
      <c r="EB520" s="368"/>
      <c r="EC520" s="368"/>
      <c r="ED520" s="368"/>
      <c r="EE520" s="368"/>
      <c r="EF520" s="368"/>
      <c r="EG520" s="368"/>
      <c r="EH520" s="368"/>
      <c r="EI520" s="368"/>
      <c r="EJ520" s="368"/>
      <c r="EK520" s="368"/>
      <c r="EL520" s="368"/>
      <c r="EM520" s="368"/>
      <c r="EN520" s="368"/>
      <c r="EO520" s="368"/>
      <c r="EP520" s="368"/>
      <c r="EQ520" s="368"/>
      <c r="ER520" s="368"/>
      <c r="ES520" s="368"/>
      <c r="ET520" s="368"/>
      <c r="EU520" s="368"/>
      <c r="EV520" s="368"/>
      <c r="EW520" s="368"/>
      <c r="EX520" s="368"/>
      <c r="EY520" s="368"/>
      <c r="EZ520" s="368"/>
      <c r="FA520" s="368"/>
      <c r="FB520" s="368"/>
      <c r="FC520" s="368"/>
      <c r="FD520" s="368"/>
      <c r="FE520" s="368"/>
      <c r="FF520" s="368"/>
      <c r="FG520" s="368"/>
      <c r="FH520" s="368"/>
      <c r="FI520" s="368"/>
      <c r="FJ520" s="368"/>
      <c r="FK520" s="368"/>
      <c r="FL520" s="368"/>
      <c r="FM520" s="368"/>
      <c r="FN520" s="368"/>
      <c r="FO520" s="368"/>
      <c r="FP520" s="368"/>
      <c r="FQ520" s="368"/>
      <c r="FR520" s="368"/>
      <c r="FS520" s="368"/>
      <c r="FT520" s="368"/>
      <c r="FU520" s="368"/>
      <c r="FV520" s="368"/>
      <c r="FW520" s="368"/>
      <c r="FX520" s="368"/>
      <c r="FY520" s="368"/>
      <c r="FZ520" s="368"/>
      <c r="GA520" s="368"/>
      <c r="GB520" s="368"/>
      <c r="GC520" s="368"/>
      <c r="GD520" s="368"/>
      <c r="GE520" s="368"/>
      <c r="GF520" s="368"/>
      <c r="GG520" s="368"/>
      <c r="GH520" s="368"/>
      <c r="GI520" s="368"/>
      <c r="GJ520" s="368"/>
      <c r="GK520" s="368"/>
      <c r="GL520" s="368"/>
      <c r="GM520" s="368"/>
      <c r="GN520" s="368"/>
      <c r="GO520" s="368"/>
      <c r="GP520" s="368"/>
      <c r="GQ520" s="368"/>
      <c r="GR520" s="368"/>
      <c r="GS520" s="368"/>
      <c r="GT520" s="368"/>
      <c r="GU520" s="368"/>
      <c r="GV520" s="368"/>
      <c r="GW520" s="368"/>
      <c r="GX520" s="368"/>
      <c r="GY520" s="368"/>
      <c r="GZ520" s="368"/>
      <c r="HA520" s="368"/>
      <c r="HB520" s="368"/>
      <c r="HC520" s="368"/>
      <c r="HD520" s="368"/>
      <c r="HE520" s="368"/>
      <c r="HF520" s="368"/>
      <c r="HG520" s="368"/>
      <c r="HH520" s="368"/>
      <c r="HI520" s="368"/>
      <c r="HJ520" s="368"/>
      <c r="HK520" s="368"/>
      <c r="HL520" s="368"/>
      <c r="HM520" s="368"/>
      <c r="HN520" s="368"/>
      <c r="HO520" s="368"/>
      <c r="HP520" s="368"/>
      <c r="HQ520" s="368"/>
      <c r="HR520" s="368"/>
      <c r="HS520" s="368"/>
      <c r="HT520" s="368"/>
      <c r="HU520" s="368"/>
      <c r="HV520" s="368"/>
      <c r="HW520" s="368"/>
      <c r="HX520" s="368"/>
      <c r="HY520" s="368"/>
      <c r="HZ520" s="368"/>
      <c r="IA520" s="368"/>
      <c r="IB520" s="368"/>
      <c r="IC520" s="368"/>
      <c r="ID520" s="368"/>
      <c r="IE520" s="368"/>
      <c r="IF520" s="368"/>
      <c r="IG520" s="368"/>
      <c r="IH520" s="368"/>
      <c r="II520" s="368"/>
      <c r="IJ520" s="368"/>
      <c r="IK520" s="368"/>
      <c r="IL520" s="368"/>
      <c r="IM520" s="368"/>
      <c r="IN520" s="368"/>
      <c r="IO520" s="368"/>
      <c r="IP520" s="368"/>
      <c r="IQ520" s="368"/>
      <c r="IR520" s="368"/>
      <c r="IS520" s="368"/>
      <c r="IT520" s="368"/>
      <c r="IU520" s="368"/>
      <c r="IV520" s="368"/>
      <c r="IW520" s="368"/>
      <c r="IX520" s="368"/>
      <c r="IY520" s="368"/>
      <c r="IZ520" s="368"/>
      <c r="JA520" s="368"/>
      <c r="JB520" s="368"/>
      <c r="JC520" s="368"/>
      <c r="JD520" s="368"/>
      <c r="JE520" s="368"/>
      <c r="JF520" s="368"/>
      <c r="JG520" s="368"/>
      <c r="JH520" s="368"/>
      <c r="JI520" s="368"/>
      <c r="JJ520" s="368"/>
      <c r="JK520" s="368"/>
      <c r="JL520" s="368"/>
      <c r="JM520" s="368"/>
      <c r="JN520" s="368"/>
      <c r="JO520" s="368"/>
      <c r="JP520" s="368"/>
      <c r="JQ520" s="368"/>
      <c r="JR520" s="368"/>
      <c r="JS520" s="368"/>
      <c r="JT520" s="368"/>
      <c r="JU520" s="368"/>
      <c r="JV520" s="368"/>
      <c r="JW520" s="368"/>
      <c r="JX520" s="368"/>
      <c r="JY520" s="368"/>
      <c r="JZ520" s="368"/>
      <c r="KA520" s="368"/>
      <c r="KB520" s="368"/>
      <c r="KC520" s="368"/>
      <c r="KD520" s="368"/>
      <c r="KE520" s="368"/>
      <c r="KF520" s="368"/>
      <c r="KG520" s="368"/>
      <c r="KH520" s="368"/>
      <c r="KI520" s="368"/>
      <c r="KJ520" s="368"/>
      <c r="KK520" s="368"/>
      <c r="KL520" s="368"/>
      <c r="KM520" s="368"/>
      <c r="KN520" s="368"/>
      <c r="KO520" s="368"/>
      <c r="KP520" s="368"/>
      <c r="KQ520" s="368"/>
      <c r="KR520" s="368"/>
      <c r="KS520" s="368"/>
      <c r="KT520" s="368"/>
      <c r="KU520" s="368"/>
      <c r="KV520" s="368"/>
      <c r="KW520" s="368"/>
      <c r="KX520" s="368"/>
      <c r="LH520" s="368"/>
      <c r="LI520" s="368"/>
      <c r="LJ520" s="368"/>
      <c r="LK520" s="368"/>
      <c r="LL520" s="368"/>
      <c r="LM520" s="368"/>
      <c r="LN520" s="368"/>
      <c r="LO520" s="368"/>
      <c r="LP520" s="368"/>
      <c r="LQ520" s="368"/>
      <c r="LR520" s="368"/>
      <c r="LS520" s="368"/>
      <c r="LT520" s="368"/>
      <c r="LU520" s="368"/>
      <c r="LV520" s="368"/>
      <c r="LW520" s="368"/>
      <c r="LX520" s="368"/>
      <c r="LY520" s="368"/>
      <c r="LZ520" s="368"/>
      <c r="MA520" s="368"/>
      <c r="MB520" s="368"/>
      <c r="MC520" s="368"/>
      <c r="MD520" s="368"/>
      <c r="ME520" s="368"/>
      <c r="MF520" s="368"/>
      <c r="MG520" s="368"/>
      <c r="MH520" s="368"/>
      <c r="MI520" s="368"/>
      <c r="MJ520" s="368"/>
      <c r="MK520" s="368"/>
      <c r="ML520" s="368"/>
      <c r="MM520" s="368"/>
      <c r="MN520" s="368"/>
      <c r="MO520" s="368"/>
      <c r="MP520" s="368"/>
      <c r="MQ520" s="368"/>
      <c r="MR520" s="368"/>
      <c r="MS520" s="368"/>
      <c r="MT520" s="368"/>
      <c r="MU520" s="368"/>
      <c r="MV520" s="368"/>
      <c r="MW520" s="368"/>
      <c r="MX520" s="368"/>
      <c r="MY520" s="368"/>
      <c r="MZ520" s="368"/>
      <c r="NA520" s="368"/>
      <c r="NB520" s="368"/>
      <c r="NC520" s="368"/>
      <c r="ND520" s="368"/>
      <c r="NE520" s="368"/>
      <c r="NF520" s="368"/>
      <c r="NG520" s="368"/>
      <c r="NH520" s="368"/>
      <c r="NI520" s="368"/>
      <c r="NJ520" s="368"/>
      <c r="NK520" s="368"/>
      <c r="NL520" s="368"/>
      <c r="NM520" s="368"/>
      <c r="NN520" s="368"/>
      <c r="NO520" s="368"/>
      <c r="NP520" s="368"/>
      <c r="NQ520" s="368"/>
      <c r="NR520" s="368"/>
      <c r="NS520" s="368"/>
      <c r="NT520" s="368"/>
      <c r="NU520" s="368"/>
      <c r="NV520" s="368"/>
      <c r="NW520" s="368"/>
      <c r="NX520" s="368"/>
      <c r="NY520" s="368"/>
      <c r="NZ520" s="368"/>
      <c r="OA520" s="368"/>
      <c r="OB520" s="368"/>
      <c r="OC520" s="368"/>
      <c r="OD520" s="368"/>
      <c r="OE520" s="368"/>
      <c r="OF520" s="368"/>
      <c r="OG520" s="368"/>
      <c r="OH520" s="368"/>
      <c r="OI520" s="368"/>
      <c r="OJ520" s="368"/>
      <c r="OK520" s="368"/>
      <c r="OL520" s="368"/>
      <c r="OM520" s="368"/>
      <c r="ON520" s="368"/>
      <c r="OO520" s="368"/>
      <c r="OP520" s="368"/>
      <c r="OQ520" s="368"/>
      <c r="OR520" s="368"/>
      <c r="OS520" s="368"/>
      <c r="OT520" s="368"/>
      <c r="OU520" s="368"/>
      <c r="OV520" s="368"/>
      <c r="OW520" s="368"/>
      <c r="OX520" s="368"/>
      <c r="OY520" s="368"/>
      <c r="OZ520" s="368"/>
      <c r="PA520" s="368"/>
      <c r="PB520" s="368"/>
      <c r="PC520" s="368"/>
      <c r="PD520" s="368"/>
      <c r="PE520" s="368"/>
      <c r="PF520" s="368"/>
      <c r="PG520" s="368"/>
      <c r="PH520" s="368"/>
      <c r="PI520" s="368"/>
      <c r="PJ520" s="368"/>
      <c r="PK520" s="368"/>
      <c r="PL520" s="368"/>
      <c r="PM520" s="368"/>
      <c r="PN520" s="368"/>
      <c r="PO520" s="368"/>
      <c r="PP520" s="368"/>
      <c r="PQ520" s="368"/>
      <c r="PR520" s="368"/>
      <c r="PS520" s="368"/>
      <c r="PT520" s="368"/>
      <c r="PU520" s="368"/>
      <c r="PV520" s="368"/>
      <c r="PW520" s="368"/>
      <c r="PX520" s="368"/>
      <c r="PY520" s="368"/>
      <c r="PZ520" s="368"/>
      <c r="QA520" s="368"/>
      <c r="QB520" s="368"/>
      <c r="QC520" s="368"/>
      <c r="QD520" s="368"/>
      <c r="QE520" s="368"/>
      <c r="QF520" s="368"/>
      <c r="QG520" s="368"/>
      <c r="QH520" s="368"/>
      <c r="QI520" s="368"/>
      <c r="QJ520" s="368"/>
      <c r="QK520" s="368"/>
      <c r="QL520" s="368"/>
      <c r="QM520" s="368"/>
      <c r="QN520" s="368"/>
      <c r="QO520" s="368"/>
      <c r="QP520" s="368"/>
      <c r="QQ520" s="368"/>
      <c r="QR520" s="368"/>
      <c r="QS520" s="368"/>
      <c r="QT520" s="368"/>
      <c r="QU520" s="368"/>
      <c r="QV520" s="368"/>
      <c r="QW520" s="368"/>
      <c r="QX520" s="368"/>
      <c r="QY520" s="368"/>
      <c r="QZ520" s="368"/>
      <c r="RA520" s="368"/>
      <c r="RB520" s="368"/>
      <c r="RC520" s="368"/>
      <c r="RD520" s="368"/>
      <c r="RE520" s="368"/>
      <c r="RF520" s="368"/>
      <c r="RG520" s="368"/>
      <c r="RH520" s="368"/>
      <c r="RI520" s="368"/>
      <c r="RJ520" s="368"/>
      <c r="RK520" s="368"/>
      <c r="RL520" s="368"/>
      <c r="RM520" s="368"/>
      <c r="RN520" s="368"/>
      <c r="RO520" s="368"/>
      <c r="RP520" s="368"/>
      <c r="RQ520" s="368"/>
      <c r="RR520" s="368"/>
      <c r="RS520" s="368"/>
      <c r="RT520" s="368"/>
      <c r="RU520" s="368"/>
      <c r="RV520" s="368"/>
      <c r="RW520" s="368"/>
      <c r="RX520" s="368"/>
      <c r="RY520" s="368"/>
      <c r="RZ520" s="368"/>
      <c r="SA520" s="368"/>
      <c r="SB520" s="368"/>
      <c r="SC520" s="368"/>
      <c r="SD520" s="368"/>
      <c r="SE520" s="368"/>
      <c r="SF520" s="368"/>
      <c r="SG520" s="368"/>
    </row>
    <row r="521" spans="1:501">
      <c r="A521" s="368"/>
      <c r="B521" s="368"/>
      <c r="C521" s="368"/>
      <c r="D521" s="368"/>
      <c r="E521" s="368"/>
      <c r="F521" s="368"/>
      <c r="G521" s="368"/>
      <c r="H521" s="368"/>
      <c r="I521" s="368"/>
      <c r="J521" s="368"/>
      <c r="K521" s="368"/>
      <c r="L521" s="368"/>
      <c r="M521" s="368"/>
      <c r="N521" s="368"/>
      <c r="O521" s="385"/>
      <c r="P521" s="368"/>
      <c r="Q521" s="368"/>
      <c r="R521" s="368"/>
      <c r="S521" s="368"/>
      <c r="T521" s="368"/>
      <c r="U521" s="368"/>
      <c r="V521" s="368"/>
      <c r="W521" s="368"/>
      <c r="X521" s="368"/>
      <c r="Y521" s="368"/>
      <c r="Z521" s="368"/>
      <c r="AA521" s="368"/>
      <c r="AB521" s="368"/>
      <c r="AC521" s="368"/>
      <c r="AD521" s="368"/>
      <c r="AE521" s="368"/>
      <c r="AF521" s="368"/>
      <c r="AG521" s="368"/>
      <c r="AH521" s="368"/>
      <c r="AI521" s="368"/>
      <c r="AJ521" s="368"/>
      <c r="AK521" s="368"/>
      <c r="AL521" s="368"/>
      <c r="AM521" s="368"/>
      <c r="AN521" s="368"/>
      <c r="AO521" s="368"/>
      <c r="AP521" s="368"/>
      <c r="AQ521" s="368"/>
      <c r="AR521" s="368"/>
      <c r="AS521" s="368"/>
      <c r="AT521" s="368"/>
      <c r="AU521" s="368"/>
      <c r="AV521" s="368"/>
      <c r="AW521" s="368"/>
      <c r="AX521" s="368"/>
      <c r="AY521" s="368"/>
      <c r="AZ521" s="368"/>
      <c r="BA521" s="368"/>
      <c r="BB521" s="368"/>
      <c r="BC521" s="368"/>
      <c r="BD521" s="368"/>
      <c r="BE521" s="368"/>
      <c r="BF521" s="368"/>
      <c r="BG521" s="368"/>
      <c r="BH521" s="368"/>
      <c r="BI521" s="368"/>
      <c r="BJ521" s="368"/>
      <c r="BK521" s="368"/>
      <c r="BL521" s="368"/>
      <c r="BM521" s="368"/>
      <c r="BN521" s="368"/>
      <c r="BO521" s="368"/>
      <c r="BP521" s="368"/>
      <c r="BQ521" s="368"/>
      <c r="BR521" s="368"/>
      <c r="BS521" s="368"/>
      <c r="BT521" s="368"/>
      <c r="BU521" s="368"/>
      <c r="BV521" s="368"/>
      <c r="BW521" s="368"/>
      <c r="DV521" s="368"/>
      <c r="DW521" s="368"/>
      <c r="DX521" s="368"/>
      <c r="DY521" s="368"/>
      <c r="DZ521" s="368"/>
      <c r="EA521" s="368"/>
      <c r="EB521" s="368"/>
      <c r="EC521" s="368"/>
      <c r="ED521" s="368"/>
      <c r="EE521" s="368"/>
      <c r="EF521" s="368"/>
      <c r="EG521" s="368"/>
      <c r="EH521" s="368"/>
      <c r="EI521" s="368"/>
      <c r="EJ521" s="368"/>
      <c r="EK521" s="368"/>
      <c r="EL521" s="368"/>
      <c r="EM521" s="368"/>
      <c r="EN521" s="368"/>
      <c r="EO521" s="368"/>
      <c r="EP521" s="368"/>
      <c r="EQ521" s="368"/>
      <c r="ER521" s="368"/>
      <c r="ES521" s="368"/>
      <c r="ET521" s="368"/>
      <c r="EU521" s="368"/>
      <c r="EV521" s="368"/>
      <c r="EW521" s="368"/>
      <c r="EX521" s="368"/>
      <c r="EY521" s="368"/>
      <c r="EZ521" s="368"/>
      <c r="FA521" s="368"/>
      <c r="FB521" s="368"/>
      <c r="FC521" s="368"/>
      <c r="FD521" s="368"/>
      <c r="FE521" s="368"/>
      <c r="FF521" s="368"/>
      <c r="FG521" s="368"/>
      <c r="FH521" s="368"/>
      <c r="FI521" s="368"/>
      <c r="FJ521" s="368"/>
      <c r="FK521" s="368"/>
      <c r="FL521" s="368"/>
      <c r="FM521" s="368"/>
      <c r="FN521" s="368"/>
      <c r="FO521" s="368"/>
      <c r="FP521" s="368"/>
      <c r="FQ521" s="368"/>
      <c r="FR521" s="368"/>
      <c r="FS521" s="368"/>
      <c r="FT521" s="368"/>
      <c r="FU521" s="368"/>
      <c r="FV521" s="368"/>
      <c r="FW521" s="368"/>
      <c r="FX521" s="368"/>
      <c r="FY521" s="368"/>
      <c r="FZ521" s="368"/>
      <c r="GA521" s="368"/>
      <c r="GB521" s="368"/>
      <c r="GC521" s="368"/>
      <c r="GD521" s="368"/>
      <c r="GE521" s="368"/>
      <c r="GF521" s="368"/>
      <c r="GG521" s="368"/>
      <c r="GH521" s="368"/>
      <c r="GI521" s="368"/>
      <c r="GJ521" s="368"/>
      <c r="GK521" s="368"/>
      <c r="GL521" s="368"/>
      <c r="GM521" s="368"/>
      <c r="GN521" s="368"/>
      <c r="GO521" s="368"/>
      <c r="GP521" s="368"/>
      <c r="GQ521" s="368"/>
      <c r="GR521" s="368"/>
      <c r="GS521" s="368"/>
      <c r="GT521" s="368"/>
      <c r="GU521" s="368"/>
      <c r="GV521" s="368"/>
      <c r="GW521" s="368"/>
      <c r="GX521" s="368"/>
      <c r="GY521" s="368"/>
      <c r="GZ521" s="368"/>
      <c r="HA521" s="368"/>
      <c r="HB521" s="368"/>
      <c r="HC521" s="368"/>
      <c r="HD521" s="368"/>
      <c r="HE521" s="368"/>
      <c r="HF521" s="368"/>
      <c r="HG521" s="368"/>
      <c r="HH521" s="368"/>
      <c r="HI521" s="368"/>
      <c r="HJ521" s="368"/>
      <c r="HK521" s="368"/>
      <c r="HL521" s="368"/>
      <c r="HM521" s="368"/>
      <c r="HN521" s="368"/>
      <c r="HO521" s="368"/>
      <c r="HP521" s="368"/>
      <c r="HQ521" s="368"/>
      <c r="HR521" s="368"/>
      <c r="HS521" s="368"/>
      <c r="HT521" s="368"/>
      <c r="HU521" s="368"/>
      <c r="HV521" s="368"/>
      <c r="HW521" s="368"/>
      <c r="HX521" s="368"/>
      <c r="HY521" s="368"/>
      <c r="HZ521" s="368"/>
      <c r="IA521" s="368"/>
      <c r="IB521" s="368"/>
      <c r="IC521" s="368"/>
      <c r="ID521" s="368"/>
      <c r="IE521" s="368"/>
      <c r="IF521" s="368"/>
      <c r="IG521" s="368"/>
      <c r="IH521" s="368"/>
      <c r="II521" s="368"/>
      <c r="IJ521" s="368"/>
      <c r="IK521" s="368"/>
      <c r="IL521" s="368"/>
      <c r="IM521" s="368"/>
      <c r="IN521" s="368"/>
      <c r="IO521" s="368"/>
      <c r="IP521" s="368"/>
      <c r="IQ521" s="368"/>
      <c r="IR521" s="368"/>
      <c r="IS521" s="368"/>
      <c r="IT521" s="368"/>
      <c r="IU521" s="368"/>
      <c r="IV521" s="368"/>
      <c r="IW521" s="368"/>
      <c r="IX521" s="368"/>
      <c r="IY521" s="368"/>
      <c r="IZ521" s="368"/>
      <c r="JA521" s="368"/>
      <c r="JB521" s="368"/>
      <c r="JC521" s="368"/>
      <c r="JD521" s="368"/>
      <c r="JE521" s="368"/>
      <c r="JF521" s="368"/>
      <c r="JG521" s="368"/>
      <c r="JH521" s="368"/>
      <c r="JI521" s="368"/>
      <c r="JJ521" s="368"/>
      <c r="JK521" s="368"/>
      <c r="JL521" s="368"/>
      <c r="JM521" s="368"/>
      <c r="JN521" s="368"/>
      <c r="JO521" s="368"/>
      <c r="JP521" s="368"/>
      <c r="JQ521" s="368"/>
      <c r="JR521" s="368"/>
      <c r="JS521" s="368"/>
      <c r="JT521" s="368"/>
      <c r="JU521" s="368"/>
      <c r="JV521" s="368"/>
      <c r="JW521" s="368"/>
      <c r="JX521" s="368"/>
      <c r="JY521" s="368"/>
      <c r="JZ521" s="368"/>
      <c r="KA521" s="368"/>
      <c r="KB521" s="368"/>
      <c r="KC521" s="368"/>
      <c r="KD521" s="368"/>
      <c r="KE521" s="368"/>
      <c r="KF521" s="368"/>
      <c r="KG521" s="368"/>
      <c r="KH521" s="368"/>
      <c r="KI521" s="368"/>
      <c r="KJ521" s="368"/>
      <c r="KK521" s="368"/>
      <c r="KL521" s="368"/>
      <c r="KM521" s="368"/>
      <c r="KN521" s="368"/>
      <c r="KO521" s="368"/>
      <c r="KP521" s="368"/>
      <c r="KQ521" s="368"/>
      <c r="KR521" s="368"/>
      <c r="KS521" s="368"/>
      <c r="KT521" s="368"/>
      <c r="KU521" s="368"/>
      <c r="KV521" s="368"/>
      <c r="KW521" s="368"/>
      <c r="KX521" s="368"/>
      <c r="LH521" s="368"/>
      <c r="LI521" s="368"/>
      <c r="LJ521" s="368"/>
      <c r="LK521" s="368"/>
      <c r="LL521" s="368"/>
      <c r="LM521" s="368"/>
      <c r="LN521" s="368"/>
      <c r="LO521" s="368"/>
      <c r="LP521" s="368"/>
      <c r="LQ521" s="368"/>
      <c r="LR521" s="368"/>
      <c r="LS521" s="368"/>
      <c r="LT521" s="368"/>
      <c r="LU521" s="368"/>
      <c r="LV521" s="368"/>
      <c r="LW521" s="368"/>
      <c r="LX521" s="368"/>
      <c r="LY521" s="368"/>
      <c r="LZ521" s="368"/>
      <c r="MA521" s="368"/>
      <c r="MB521" s="368"/>
      <c r="MC521" s="368"/>
      <c r="MD521" s="368"/>
      <c r="ME521" s="368"/>
      <c r="MF521" s="368"/>
      <c r="MG521" s="368"/>
      <c r="MH521" s="368"/>
      <c r="MI521" s="368"/>
      <c r="MJ521" s="368"/>
      <c r="MK521" s="368"/>
      <c r="ML521" s="368"/>
      <c r="MM521" s="368"/>
      <c r="MN521" s="368"/>
      <c r="MO521" s="368"/>
      <c r="MP521" s="368"/>
      <c r="MQ521" s="368"/>
      <c r="MR521" s="368"/>
      <c r="MS521" s="368"/>
      <c r="MT521" s="368"/>
      <c r="MU521" s="368"/>
      <c r="MV521" s="368"/>
      <c r="MW521" s="368"/>
      <c r="MX521" s="368"/>
      <c r="MY521" s="368"/>
      <c r="MZ521" s="368"/>
      <c r="NA521" s="368"/>
      <c r="NB521" s="368"/>
      <c r="NC521" s="368"/>
      <c r="ND521" s="368"/>
      <c r="NE521" s="368"/>
      <c r="NF521" s="368"/>
      <c r="NG521" s="368"/>
      <c r="NH521" s="368"/>
      <c r="NI521" s="368"/>
      <c r="NJ521" s="368"/>
      <c r="NK521" s="368"/>
      <c r="NL521" s="368"/>
      <c r="NM521" s="368"/>
      <c r="NN521" s="368"/>
      <c r="NO521" s="368"/>
      <c r="NP521" s="368"/>
      <c r="NQ521" s="368"/>
      <c r="NR521" s="368"/>
      <c r="NS521" s="368"/>
      <c r="NT521" s="368"/>
      <c r="NU521" s="368"/>
      <c r="NV521" s="368"/>
      <c r="NW521" s="368"/>
      <c r="NX521" s="368"/>
      <c r="NY521" s="368"/>
      <c r="NZ521" s="368"/>
      <c r="OA521" s="368"/>
      <c r="OB521" s="368"/>
      <c r="OC521" s="368"/>
      <c r="OD521" s="368"/>
      <c r="OE521" s="368"/>
      <c r="OF521" s="368"/>
      <c r="OG521" s="368"/>
      <c r="OH521" s="368"/>
      <c r="OI521" s="368"/>
      <c r="OJ521" s="368"/>
      <c r="OK521" s="368"/>
      <c r="OL521" s="368"/>
      <c r="OM521" s="368"/>
      <c r="ON521" s="368"/>
      <c r="OO521" s="368"/>
      <c r="OP521" s="368"/>
      <c r="OQ521" s="368"/>
      <c r="OR521" s="368"/>
      <c r="OS521" s="368"/>
      <c r="OT521" s="368"/>
      <c r="OU521" s="368"/>
      <c r="OV521" s="368"/>
      <c r="OW521" s="368"/>
      <c r="OX521" s="368"/>
      <c r="OY521" s="368"/>
      <c r="OZ521" s="368"/>
      <c r="PA521" s="368"/>
      <c r="PB521" s="368"/>
      <c r="PC521" s="368"/>
      <c r="PD521" s="368"/>
      <c r="PE521" s="368"/>
      <c r="PF521" s="368"/>
      <c r="PG521" s="368"/>
      <c r="PH521" s="368"/>
      <c r="PI521" s="368"/>
      <c r="PJ521" s="368"/>
      <c r="PK521" s="368"/>
      <c r="PL521" s="368"/>
      <c r="PM521" s="368"/>
      <c r="PN521" s="368"/>
      <c r="PO521" s="368"/>
      <c r="PP521" s="368"/>
      <c r="PQ521" s="368"/>
      <c r="PR521" s="368"/>
      <c r="PS521" s="368"/>
      <c r="PT521" s="368"/>
      <c r="PU521" s="368"/>
      <c r="PV521" s="368"/>
      <c r="PW521" s="368"/>
      <c r="PX521" s="368"/>
      <c r="PY521" s="368"/>
      <c r="PZ521" s="368"/>
      <c r="QA521" s="368"/>
      <c r="QB521" s="368"/>
      <c r="QC521" s="368"/>
      <c r="QD521" s="368"/>
      <c r="QE521" s="368"/>
      <c r="QF521" s="368"/>
      <c r="QG521" s="368"/>
      <c r="QH521" s="368"/>
      <c r="QI521" s="368"/>
      <c r="QJ521" s="368"/>
      <c r="QK521" s="368"/>
      <c r="QL521" s="368"/>
      <c r="QM521" s="368"/>
      <c r="QN521" s="368"/>
      <c r="QO521" s="368"/>
      <c r="QP521" s="368"/>
      <c r="QQ521" s="368"/>
      <c r="QR521" s="368"/>
      <c r="QS521" s="368"/>
      <c r="QT521" s="368"/>
      <c r="QU521" s="368"/>
      <c r="QV521" s="368"/>
      <c r="QW521" s="368"/>
      <c r="QX521" s="368"/>
      <c r="QY521" s="368"/>
      <c r="QZ521" s="368"/>
      <c r="RA521" s="368"/>
      <c r="RB521" s="368"/>
      <c r="RC521" s="368"/>
      <c r="RD521" s="368"/>
      <c r="RE521" s="368"/>
      <c r="RF521" s="368"/>
      <c r="RG521" s="368"/>
      <c r="RH521" s="368"/>
      <c r="RI521" s="368"/>
      <c r="RJ521" s="368"/>
      <c r="RK521" s="368"/>
      <c r="RL521" s="368"/>
      <c r="RM521" s="368"/>
      <c r="RN521" s="368"/>
      <c r="RO521" s="368"/>
      <c r="RP521" s="368"/>
      <c r="RQ521" s="368"/>
      <c r="RR521" s="368"/>
      <c r="RS521" s="368"/>
      <c r="RT521" s="368"/>
      <c r="RU521" s="368"/>
      <c r="RV521" s="368"/>
      <c r="RW521" s="368"/>
      <c r="RX521" s="368"/>
      <c r="RY521" s="368"/>
      <c r="RZ521" s="368"/>
      <c r="SA521" s="368"/>
      <c r="SB521" s="368"/>
      <c r="SC521" s="368"/>
      <c r="SD521" s="368"/>
      <c r="SE521" s="368"/>
      <c r="SF521" s="368"/>
      <c r="SG521" s="368"/>
    </row>
    <row r="522" spans="1:501">
      <c r="A522" s="368"/>
      <c r="B522" s="368"/>
      <c r="C522" s="368"/>
      <c r="D522" s="368"/>
      <c r="E522" s="368"/>
      <c r="F522" s="368"/>
      <c r="G522" s="368"/>
      <c r="H522" s="368"/>
      <c r="I522" s="368"/>
      <c r="J522" s="368"/>
      <c r="K522" s="368"/>
      <c r="L522" s="368"/>
      <c r="M522" s="368"/>
      <c r="N522" s="368"/>
      <c r="O522" s="385"/>
      <c r="P522" s="368"/>
      <c r="Q522" s="368"/>
      <c r="R522" s="368"/>
      <c r="S522" s="368"/>
      <c r="T522" s="368"/>
      <c r="U522" s="368"/>
      <c r="V522" s="368"/>
      <c r="W522" s="368"/>
      <c r="X522" s="368"/>
      <c r="Y522" s="368"/>
      <c r="Z522" s="368"/>
      <c r="AA522" s="368"/>
      <c r="AB522" s="368"/>
      <c r="AC522" s="368"/>
      <c r="AD522" s="368"/>
      <c r="AE522" s="368"/>
      <c r="AF522" s="368"/>
      <c r="AG522" s="368"/>
      <c r="AH522" s="368"/>
      <c r="AI522" s="368"/>
      <c r="AJ522" s="368"/>
      <c r="AK522" s="368"/>
      <c r="AL522" s="368"/>
      <c r="AM522" s="368"/>
      <c r="AN522" s="368"/>
      <c r="AO522" s="368"/>
      <c r="AP522" s="368"/>
      <c r="AQ522" s="368"/>
      <c r="AR522" s="368"/>
      <c r="AS522" s="368"/>
      <c r="AT522" s="368"/>
      <c r="AU522" s="368"/>
      <c r="AV522" s="368"/>
      <c r="AW522" s="368"/>
      <c r="AX522" s="368"/>
      <c r="AY522" s="368"/>
      <c r="AZ522" s="368"/>
      <c r="BA522" s="368"/>
      <c r="BB522" s="368"/>
      <c r="BC522" s="368"/>
      <c r="BD522" s="368"/>
      <c r="BE522" s="368"/>
      <c r="BF522" s="368"/>
      <c r="BG522" s="368"/>
      <c r="BH522" s="368"/>
      <c r="BI522" s="368"/>
      <c r="BJ522" s="368"/>
      <c r="BK522" s="368"/>
      <c r="BL522" s="368"/>
      <c r="BM522" s="368"/>
      <c r="BN522" s="368"/>
      <c r="BO522" s="368"/>
      <c r="BP522" s="368"/>
      <c r="BQ522" s="368"/>
      <c r="BR522" s="368"/>
      <c r="BS522" s="368"/>
      <c r="BT522" s="368"/>
      <c r="BU522" s="368"/>
      <c r="BV522" s="368"/>
      <c r="BW522" s="368"/>
      <c r="DV522" s="368"/>
      <c r="DW522" s="368"/>
      <c r="DX522" s="368"/>
      <c r="DY522" s="368"/>
      <c r="DZ522" s="368"/>
      <c r="EA522" s="368"/>
      <c r="EB522" s="368"/>
      <c r="EC522" s="368"/>
      <c r="ED522" s="368"/>
      <c r="EE522" s="368"/>
      <c r="EF522" s="368"/>
      <c r="EG522" s="368"/>
      <c r="EH522" s="368"/>
      <c r="EI522" s="368"/>
      <c r="EJ522" s="368"/>
      <c r="EK522" s="368"/>
      <c r="EL522" s="368"/>
      <c r="EM522" s="368"/>
      <c r="EN522" s="368"/>
      <c r="EO522" s="368"/>
      <c r="EP522" s="368"/>
      <c r="EQ522" s="368"/>
      <c r="ER522" s="368"/>
      <c r="ES522" s="368"/>
      <c r="ET522" s="368"/>
      <c r="EU522" s="368"/>
      <c r="EV522" s="368"/>
      <c r="EW522" s="368"/>
      <c r="EX522" s="368"/>
      <c r="EY522" s="368"/>
      <c r="EZ522" s="368"/>
      <c r="FA522" s="368"/>
      <c r="FB522" s="368"/>
      <c r="FC522" s="368"/>
      <c r="FD522" s="368"/>
      <c r="FE522" s="368"/>
      <c r="FF522" s="368"/>
      <c r="FG522" s="368"/>
      <c r="FH522" s="368"/>
      <c r="FI522" s="368"/>
      <c r="FJ522" s="368"/>
      <c r="FK522" s="368"/>
      <c r="FL522" s="368"/>
      <c r="FM522" s="368"/>
      <c r="FN522" s="368"/>
      <c r="FO522" s="368"/>
      <c r="FP522" s="368"/>
      <c r="FQ522" s="368"/>
      <c r="FR522" s="368"/>
      <c r="FS522" s="368"/>
      <c r="FT522" s="368"/>
      <c r="FU522" s="368"/>
      <c r="FV522" s="368"/>
      <c r="FW522" s="368"/>
      <c r="FX522" s="368"/>
      <c r="FY522" s="368"/>
      <c r="FZ522" s="368"/>
      <c r="GA522" s="368"/>
      <c r="GB522" s="368"/>
      <c r="GC522" s="368"/>
      <c r="GD522" s="368"/>
      <c r="GE522" s="368"/>
      <c r="GF522" s="368"/>
      <c r="GG522" s="368"/>
      <c r="GH522" s="368"/>
      <c r="GI522" s="368"/>
      <c r="GJ522" s="368"/>
      <c r="GK522" s="368"/>
      <c r="GL522" s="368"/>
      <c r="GM522" s="368"/>
      <c r="GN522" s="368"/>
      <c r="GO522" s="368"/>
      <c r="GP522" s="368"/>
      <c r="GQ522" s="368"/>
      <c r="GR522" s="368"/>
      <c r="GS522" s="368"/>
      <c r="GT522" s="368"/>
      <c r="GU522" s="368"/>
      <c r="GV522" s="368"/>
      <c r="GW522" s="368"/>
      <c r="GX522" s="368"/>
      <c r="GY522" s="368"/>
      <c r="GZ522" s="368"/>
      <c r="HA522" s="368"/>
      <c r="HB522" s="368"/>
      <c r="HC522" s="368"/>
      <c r="HD522" s="368"/>
      <c r="HE522" s="368"/>
      <c r="HF522" s="368"/>
      <c r="HG522" s="368"/>
      <c r="HH522" s="368"/>
      <c r="HI522" s="368"/>
      <c r="HJ522" s="368"/>
      <c r="HK522" s="368"/>
      <c r="HL522" s="368"/>
      <c r="HM522" s="368"/>
      <c r="HN522" s="368"/>
      <c r="HO522" s="368"/>
      <c r="HP522" s="368"/>
      <c r="HQ522" s="368"/>
      <c r="HR522" s="368"/>
      <c r="HS522" s="368"/>
      <c r="HT522" s="368"/>
      <c r="HU522" s="368"/>
      <c r="HV522" s="368"/>
      <c r="HW522" s="368"/>
      <c r="HX522" s="368"/>
      <c r="HY522" s="368"/>
      <c r="HZ522" s="368"/>
      <c r="IA522" s="368"/>
      <c r="IB522" s="368"/>
      <c r="IC522" s="368"/>
      <c r="ID522" s="368"/>
      <c r="IE522" s="368"/>
      <c r="IF522" s="368"/>
      <c r="IG522" s="368"/>
      <c r="IH522" s="368"/>
      <c r="II522" s="368"/>
      <c r="IJ522" s="368"/>
      <c r="IK522" s="368"/>
      <c r="IL522" s="368"/>
      <c r="IM522" s="368"/>
      <c r="IN522" s="368"/>
      <c r="IO522" s="368"/>
      <c r="IP522" s="368"/>
      <c r="IQ522" s="368"/>
      <c r="IR522" s="368"/>
      <c r="IS522" s="368"/>
      <c r="IT522" s="368"/>
      <c r="IU522" s="368"/>
      <c r="IV522" s="368"/>
      <c r="IW522" s="368"/>
      <c r="IX522" s="368"/>
      <c r="IY522" s="368"/>
      <c r="IZ522" s="368"/>
      <c r="JA522" s="368"/>
      <c r="JB522" s="368"/>
      <c r="JC522" s="368"/>
      <c r="JD522" s="368"/>
      <c r="JE522" s="368"/>
      <c r="JF522" s="368"/>
      <c r="JG522" s="368"/>
      <c r="JH522" s="368"/>
      <c r="JI522" s="368"/>
      <c r="JJ522" s="368"/>
      <c r="JK522" s="368"/>
      <c r="JL522" s="368"/>
      <c r="JM522" s="368"/>
      <c r="JN522" s="368"/>
      <c r="JO522" s="368"/>
      <c r="JP522" s="368"/>
      <c r="JQ522" s="368"/>
      <c r="JR522" s="368"/>
      <c r="JS522" s="368"/>
      <c r="JT522" s="368"/>
      <c r="JU522" s="368"/>
      <c r="JV522" s="368"/>
      <c r="JW522" s="368"/>
      <c r="JX522" s="368"/>
      <c r="JY522" s="368"/>
      <c r="JZ522" s="368"/>
      <c r="KA522" s="368"/>
      <c r="KB522" s="368"/>
      <c r="KC522" s="368"/>
      <c r="KD522" s="368"/>
      <c r="KE522" s="368"/>
      <c r="KF522" s="368"/>
      <c r="KG522" s="368"/>
      <c r="KH522" s="368"/>
      <c r="KI522" s="368"/>
      <c r="KJ522" s="368"/>
      <c r="KK522" s="368"/>
      <c r="KL522" s="368"/>
      <c r="KM522" s="368"/>
      <c r="KN522" s="368"/>
      <c r="KO522" s="368"/>
      <c r="KP522" s="368"/>
      <c r="KQ522" s="368"/>
      <c r="KR522" s="368"/>
      <c r="KS522" s="368"/>
      <c r="KT522" s="368"/>
      <c r="KU522" s="368"/>
      <c r="KV522" s="368"/>
      <c r="KW522" s="368"/>
      <c r="KX522" s="368"/>
      <c r="LH522" s="368"/>
      <c r="LI522" s="368"/>
      <c r="LJ522" s="368"/>
      <c r="LK522" s="368"/>
      <c r="LL522" s="368"/>
      <c r="LM522" s="368"/>
      <c r="LN522" s="368"/>
      <c r="LO522" s="368"/>
      <c r="LP522" s="368"/>
      <c r="LQ522" s="368"/>
      <c r="LR522" s="368"/>
      <c r="LS522" s="368"/>
      <c r="LT522" s="368"/>
      <c r="LU522" s="368"/>
      <c r="LV522" s="368"/>
      <c r="LW522" s="368"/>
      <c r="LX522" s="368"/>
      <c r="LY522" s="368"/>
      <c r="LZ522" s="368"/>
      <c r="MA522" s="368"/>
      <c r="MB522" s="368"/>
      <c r="MC522" s="368"/>
      <c r="MD522" s="368"/>
      <c r="ME522" s="368"/>
      <c r="MF522" s="368"/>
      <c r="MG522" s="368"/>
      <c r="MH522" s="368"/>
      <c r="MI522" s="368"/>
      <c r="MJ522" s="368"/>
      <c r="MK522" s="368"/>
      <c r="ML522" s="368"/>
      <c r="MM522" s="368"/>
      <c r="MN522" s="368"/>
      <c r="MO522" s="368"/>
      <c r="MP522" s="368"/>
      <c r="MQ522" s="368"/>
      <c r="MR522" s="368"/>
      <c r="MS522" s="368"/>
      <c r="MT522" s="368"/>
      <c r="MU522" s="368"/>
      <c r="MV522" s="368"/>
      <c r="MW522" s="368"/>
      <c r="MX522" s="368"/>
      <c r="MY522" s="368"/>
      <c r="MZ522" s="368"/>
      <c r="NA522" s="368"/>
      <c r="NB522" s="368"/>
      <c r="NC522" s="368"/>
      <c r="ND522" s="368"/>
      <c r="NE522" s="368"/>
      <c r="NF522" s="368"/>
      <c r="NG522" s="368"/>
      <c r="NH522" s="368"/>
      <c r="NI522" s="368"/>
      <c r="NJ522" s="368"/>
      <c r="NK522" s="368"/>
      <c r="NL522" s="368"/>
      <c r="NM522" s="368"/>
      <c r="NN522" s="368"/>
      <c r="NO522" s="368"/>
      <c r="NP522" s="368"/>
      <c r="NQ522" s="368"/>
      <c r="NR522" s="368"/>
      <c r="NS522" s="368"/>
      <c r="NT522" s="368"/>
      <c r="NU522" s="368"/>
      <c r="NV522" s="368"/>
      <c r="NW522" s="368"/>
      <c r="NX522" s="368"/>
      <c r="NY522" s="368"/>
      <c r="NZ522" s="368"/>
      <c r="OA522" s="368"/>
      <c r="OB522" s="368"/>
      <c r="OC522" s="368"/>
      <c r="OD522" s="368"/>
      <c r="OE522" s="368"/>
      <c r="OF522" s="368"/>
      <c r="OG522" s="368"/>
      <c r="OH522" s="368"/>
      <c r="OI522" s="368"/>
      <c r="OJ522" s="368"/>
      <c r="OK522" s="368"/>
      <c r="OL522" s="368"/>
      <c r="OM522" s="368"/>
      <c r="ON522" s="368"/>
      <c r="OO522" s="368"/>
      <c r="OP522" s="368"/>
      <c r="OQ522" s="368"/>
      <c r="OR522" s="368"/>
      <c r="OS522" s="368"/>
      <c r="OT522" s="368"/>
      <c r="OU522" s="368"/>
      <c r="OV522" s="368"/>
      <c r="OW522" s="368"/>
      <c r="OX522" s="368"/>
      <c r="OY522" s="368"/>
      <c r="OZ522" s="368"/>
      <c r="PA522" s="368"/>
      <c r="PB522" s="368"/>
      <c r="PC522" s="368"/>
      <c r="PD522" s="368"/>
      <c r="PE522" s="368"/>
      <c r="PF522" s="368"/>
      <c r="PG522" s="368"/>
      <c r="PH522" s="368"/>
      <c r="PI522" s="368"/>
      <c r="PJ522" s="368"/>
      <c r="PK522" s="368"/>
      <c r="PL522" s="368"/>
      <c r="PM522" s="368"/>
      <c r="PN522" s="368"/>
      <c r="PO522" s="368"/>
      <c r="PP522" s="368"/>
      <c r="PQ522" s="368"/>
      <c r="PR522" s="368"/>
      <c r="PS522" s="368"/>
      <c r="PT522" s="368"/>
      <c r="PU522" s="368"/>
      <c r="PV522" s="368"/>
      <c r="PW522" s="368"/>
      <c r="PX522" s="368"/>
      <c r="PY522" s="368"/>
      <c r="PZ522" s="368"/>
      <c r="QA522" s="368"/>
      <c r="QB522" s="368"/>
      <c r="QC522" s="368"/>
      <c r="QD522" s="368"/>
      <c r="QE522" s="368"/>
      <c r="QF522" s="368"/>
      <c r="QG522" s="368"/>
      <c r="QH522" s="368"/>
      <c r="QI522" s="368"/>
      <c r="QJ522" s="368"/>
      <c r="QK522" s="368"/>
      <c r="QL522" s="368"/>
      <c r="QM522" s="368"/>
      <c r="QN522" s="368"/>
      <c r="QO522" s="368"/>
      <c r="QP522" s="368"/>
      <c r="QQ522" s="368"/>
      <c r="QR522" s="368"/>
      <c r="QS522" s="368"/>
      <c r="QT522" s="368"/>
      <c r="QU522" s="368"/>
      <c r="QV522" s="368"/>
      <c r="QW522" s="368"/>
      <c r="QX522" s="368"/>
      <c r="QY522" s="368"/>
      <c r="QZ522" s="368"/>
      <c r="RA522" s="368"/>
      <c r="RB522" s="368"/>
      <c r="RC522" s="368"/>
      <c r="RD522" s="368"/>
      <c r="RE522" s="368"/>
      <c r="RF522" s="368"/>
      <c r="RG522" s="368"/>
      <c r="RH522" s="368"/>
      <c r="RI522" s="368"/>
      <c r="RJ522" s="368"/>
      <c r="RK522" s="368"/>
      <c r="RL522" s="368"/>
      <c r="RM522" s="368"/>
      <c r="RN522" s="368"/>
      <c r="RO522" s="368"/>
      <c r="RP522" s="368"/>
      <c r="RQ522" s="368"/>
      <c r="RR522" s="368"/>
      <c r="RS522" s="368"/>
      <c r="RT522" s="368"/>
      <c r="RU522" s="368"/>
      <c r="RV522" s="368"/>
      <c r="RW522" s="368"/>
      <c r="RX522" s="368"/>
      <c r="RY522" s="368"/>
      <c r="RZ522" s="368"/>
      <c r="SA522" s="368"/>
      <c r="SB522" s="368"/>
      <c r="SC522" s="368"/>
      <c r="SD522" s="368"/>
      <c r="SE522" s="368"/>
      <c r="SF522" s="368"/>
      <c r="SG522" s="368"/>
    </row>
    <row r="523" spans="1:501">
      <c r="A523" s="368"/>
      <c r="B523" s="368"/>
      <c r="C523" s="368"/>
      <c r="D523" s="368"/>
      <c r="E523" s="368"/>
      <c r="F523" s="368"/>
      <c r="G523" s="368"/>
      <c r="H523" s="368"/>
      <c r="I523" s="368"/>
      <c r="J523" s="368"/>
      <c r="K523" s="368"/>
      <c r="L523" s="368"/>
      <c r="M523" s="368"/>
      <c r="N523" s="368"/>
      <c r="O523" s="385"/>
      <c r="P523" s="368"/>
      <c r="Q523" s="368"/>
      <c r="R523" s="368"/>
      <c r="S523" s="368"/>
      <c r="T523" s="368"/>
      <c r="U523" s="368"/>
      <c r="V523" s="368"/>
      <c r="W523" s="368"/>
      <c r="X523" s="368"/>
      <c r="Y523" s="368"/>
      <c r="Z523" s="368"/>
      <c r="AA523" s="368"/>
      <c r="AB523" s="368"/>
      <c r="AC523" s="368"/>
      <c r="AD523" s="368"/>
      <c r="AE523" s="368"/>
      <c r="AF523" s="368"/>
      <c r="AG523" s="368"/>
      <c r="AH523" s="368"/>
      <c r="AI523" s="368"/>
      <c r="AJ523" s="368"/>
      <c r="AK523" s="368"/>
      <c r="AL523" s="368"/>
      <c r="AM523" s="368"/>
      <c r="AN523" s="368"/>
      <c r="AO523" s="368"/>
      <c r="AP523" s="368"/>
      <c r="AQ523" s="368"/>
      <c r="AR523" s="368"/>
      <c r="AS523" s="368"/>
      <c r="AT523" s="368"/>
      <c r="AU523" s="368"/>
      <c r="AV523" s="368"/>
      <c r="AW523" s="368"/>
      <c r="AX523" s="368"/>
      <c r="AY523" s="368"/>
      <c r="AZ523" s="368"/>
      <c r="BA523" s="368"/>
      <c r="BB523" s="368"/>
      <c r="BC523" s="368"/>
      <c r="BD523" s="368"/>
      <c r="BE523" s="368"/>
      <c r="BF523" s="368"/>
      <c r="BG523" s="368"/>
      <c r="BH523" s="368"/>
      <c r="BI523" s="368"/>
      <c r="BJ523" s="368"/>
      <c r="BK523" s="368"/>
      <c r="BL523" s="368"/>
      <c r="BM523" s="368"/>
      <c r="BN523" s="368"/>
      <c r="BO523" s="368"/>
      <c r="BP523" s="368"/>
      <c r="BQ523" s="368"/>
      <c r="BR523" s="368"/>
      <c r="BS523" s="368"/>
      <c r="BT523" s="368"/>
      <c r="BU523" s="368"/>
      <c r="BV523" s="368"/>
      <c r="BW523" s="368"/>
      <c r="DV523" s="368"/>
      <c r="DW523" s="368"/>
      <c r="DX523" s="368"/>
      <c r="DY523" s="368"/>
      <c r="DZ523" s="368"/>
      <c r="EA523" s="368"/>
      <c r="EB523" s="368"/>
      <c r="EC523" s="368"/>
      <c r="ED523" s="368"/>
      <c r="EE523" s="368"/>
      <c r="EF523" s="368"/>
      <c r="EG523" s="368"/>
      <c r="EH523" s="368"/>
      <c r="EI523" s="368"/>
      <c r="EJ523" s="368"/>
      <c r="EK523" s="368"/>
      <c r="EL523" s="368"/>
      <c r="EM523" s="368"/>
      <c r="EN523" s="368"/>
      <c r="EO523" s="368"/>
      <c r="EP523" s="368"/>
      <c r="EQ523" s="368"/>
      <c r="ER523" s="368"/>
      <c r="ES523" s="368"/>
      <c r="ET523" s="368"/>
      <c r="EU523" s="368"/>
      <c r="EV523" s="368"/>
      <c r="EW523" s="368"/>
      <c r="EX523" s="368"/>
      <c r="EY523" s="368"/>
      <c r="EZ523" s="368"/>
      <c r="FA523" s="368"/>
      <c r="FB523" s="368"/>
      <c r="FC523" s="368"/>
      <c r="FD523" s="368"/>
      <c r="FE523" s="368"/>
      <c r="FF523" s="368"/>
      <c r="FG523" s="368"/>
      <c r="FH523" s="368"/>
      <c r="FI523" s="368"/>
      <c r="FJ523" s="368"/>
      <c r="FK523" s="368"/>
      <c r="FL523" s="368"/>
      <c r="FM523" s="368"/>
      <c r="FN523" s="368"/>
      <c r="FO523" s="368"/>
      <c r="FP523" s="368"/>
      <c r="FQ523" s="368"/>
      <c r="FR523" s="368"/>
      <c r="FS523" s="368"/>
      <c r="FT523" s="368"/>
      <c r="FU523" s="368"/>
      <c r="FV523" s="368"/>
      <c r="FW523" s="368"/>
      <c r="FX523" s="368"/>
      <c r="FY523" s="368"/>
      <c r="FZ523" s="368"/>
      <c r="GA523" s="368"/>
      <c r="GB523" s="368"/>
      <c r="GC523" s="368"/>
      <c r="GD523" s="368"/>
      <c r="GE523" s="368"/>
      <c r="GF523" s="368"/>
      <c r="GG523" s="368"/>
      <c r="GH523" s="368"/>
      <c r="GI523" s="368"/>
      <c r="GJ523" s="368"/>
      <c r="GK523" s="368"/>
      <c r="GL523" s="368"/>
      <c r="GM523" s="368"/>
      <c r="GN523" s="368"/>
      <c r="GO523" s="368"/>
      <c r="GP523" s="368"/>
      <c r="GQ523" s="368"/>
      <c r="GR523" s="368"/>
      <c r="GS523" s="368"/>
      <c r="GT523" s="368"/>
      <c r="GU523" s="368"/>
      <c r="GV523" s="368"/>
      <c r="GW523" s="368"/>
      <c r="GX523" s="368"/>
      <c r="GY523" s="368"/>
      <c r="GZ523" s="368"/>
      <c r="HA523" s="368"/>
      <c r="HB523" s="368"/>
      <c r="HC523" s="368"/>
      <c r="HD523" s="368"/>
      <c r="HE523" s="368"/>
      <c r="HF523" s="368"/>
      <c r="HG523" s="368"/>
      <c r="HH523" s="368"/>
      <c r="HI523" s="368"/>
      <c r="HJ523" s="368"/>
      <c r="HK523" s="368"/>
      <c r="HL523" s="368"/>
      <c r="HM523" s="368"/>
      <c r="HN523" s="368"/>
      <c r="HO523" s="368"/>
      <c r="HP523" s="368"/>
      <c r="HQ523" s="368"/>
      <c r="HR523" s="368"/>
      <c r="HS523" s="368"/>
      <c r="HT523" s="368"/>
      <c r="HU523" s="368"/>
      <c r="HV523" s="368"/>
      <c r="HW523" s="368"/>
      <c r="HX523" s="368"/>
      <c r="HY523" s="368"/>
      <c r="HZ523" s="368"/>
      <c r="IA523" s="368"/>
      <c r="IB523" s="368"/>
      <c r="IC523" s="368"/>
      <c r="ID523" s="368"/>
      <c r="IE523" s="368"/>
      <c r="IF523" s="368"/>
      <c r="IG523" s="368"/>
      <c r="IH523" s="368"/>
      <c r="II523" s="368"/>
      <c r="IJ523" s="368"/>
      <c r="IK523" s="368"/>
      <c r="IL523" s="368"/>
      <c r="IM523" s="368"/>
      <c r="IN523" s="368"/>
      <c r="IO523" s="368"/>
      <c r="IP523" s="368"/>
      <c r="IQ523" s="368"/>
      <c r="IR523" s="368"/>
      <c r="IS523" s="368"/>
      <c r="IT523" s="368"/>
      <c r="IU523" s="368"/>
      <c r="IV523" s="368"/>
      <c r="IW523" s="368"/>
      <c r="IX523" s="368"/>
      <c r="IY523" s="368"/>
      <c r="IZ523" s="368"/>
      <c r="JA523" s="368"/>
      <c r="JB523" s="368"/>
      <c r="JC523" s="368"/>
      <c r="JD523" s="368"/>
      <c r="JE523" s="368"/>
      <c r="JF523" s="368"/>
      <c r="JG523" s="368"/>
      <c r="JH523" s="368"/>
      <c r="JI523" s="368"/>
      <c r="JJ523" s="368"/>
      <c r="JK523" s="368"/>
      <c r="JL523" s="368"/>
      <c r="JM523" s="368"/>
      <c r="JN523" s="368"/>
      <c r="JO523" s="368"/>
      <c r="JP523" s="368"/>
      <c r="JQ523" s="368"/>
      <c r="JR523" s="368"/>
      <c r="JS523" s="368"/>
      <c r="JT523" s="368"/>
      <c r="JU523" s="368"/>
      <c r="JV523" s="368"/>
      <c r="JW523" s="368"/>
      <c r="JX523" s="368"/>
      <c r="JY523" s="368"/>
      <c r="JZ523" s="368"/>
      <c r="KA523" s="368"/>
      <c r="KB523" s="368"/>
      <c r="KC523" s="368"/>
      <c r="KD523" s="368"/>
      <c r="KE523" s="368"/>
      <c r="KF523" s="368"/>
      <c r="KG523" s="368"/>
      <c r="KH523" s="368"/>
      <c r="KI523" s="368"/>
      <c r="KJ523" s="368"/>
      <c r="KK523" s="368"/>
      <c r="KL523" s="368"/>
      <c r="KM523" s="368"/>
      <c r="KN523" s="368"/>
      <c r="KO523" s="368"/>
      <c r="KP523" s="368"/>
      <c r="KQ523" s="368"/>
      <c r="KR523" s="368"/>
      <c r="KS523" s="368"/>
      <c r="KT523" s="368"/>
      <c r="KU523" s="368"/>
      <c r="KV523" s="368"/>
      <c r="KW523" s="368"/>
      <c r="KX523" s="368"/>
      <c r="LH523" s="368"/>
      <c r="LI523" s="368"/>
      <c r="LJ523" s="368"/>
      <c r="LK523" s="368"/>
      <c r="LL523" s="368"/>
      <c r="LM523" s="368"/>
      <c r="LN523" s="368"/>
      <c r="LO523" s="368"/>
      <c r="LP523" s="368"/>
      <c r="LQ523" s="368"/>
      <c r="LR523" s="368"/>
      <c r="LS523" s="368"/>
      <c r="LT523" s="368"/>
      <c r="LU523" s="368"/>
      <c r="LV523" s="368"/>
      <c r="LW523" s="368"/>
      <c r="LX523" s="368"/>
      <c r="LY523" s="368"/>
      <c r="LZ523" s="368"/>
      <c r="MA523" s="368"/>
      <c r="MB523" s="368"/>
      <c r="MC523" s="368"/>
      <c r="MD523" s="368"/>
      <c r="ME523" s="368"/>
      <c r="MF523" s="368"/>
      <c r="MG523" s="368"/>
      <c r="MH523" s="368"/>
      <c r="MI523" s="368"/>
      <c r="MJ523" s="368"/>
      <c r="MK523" s="368"/>
      <c r="ML523" s="368"/>
      <c r="MM523" s="368"/>
      <c r="MN523" s="368"/>
      <c r="MO523" s="368"/>
      <c r="MP523" s="368"/>
      <c r="MQ523" s="368"/>
      <c r="MR523" s="368"/>
      <c r="MS523" s="368"/>
      <c r="MT523" s="368"/>
      <c r="MU523" s="368"/>
      <c r="MV523" s="368"/>
      <c r="MW523" s="368"/>
      <c r="MX523" s="368"/>
      <c r="MY523" s="368"/>
      <c r="MZ523" s="368"/>
      <c r="NA523" s="368"/>
      <c r="NB523" s="368"/>
      <c r="NC523" s="368"/>
      <c r="ND523" s="368"/>
      <c r="NE523" s="368"/>
      <c r="NF523" s="368"/>
      <c r="NG523" s="368"/>
      <c r="NH523" s="368"/>
      <c r="NI523" s="368"/>
      <c r="NJ523" s="368"/>
      <c r="NK523" s="368"/>
      <c r="NL523" s="368"/>
      <c r="NM523" s="368"/>
      <c r="NN523" s="368"/>
      <c r="NO523" s="368"/>
      <c r="NP523" s="368"/>
      <c r="NQ523" s="368"/>
      <c r="NR523" s="368"/>
      <c r="NS523" s="368"/>
      <c r="NT523" s="368"/>
      <c r="NU523" s="368"/>
      <c r="NV523" s="368"/>
      <c r="NW523" s="368"/>
      <c r="NX523" s="368"/>
      <c r="NY523" s="368"/>
      <c r="NZ523" s="368"/>
      <c r="OA523" s="368"/>
      <c r="OB523" s="368"/>
      <c r="OC523" s="368"/>
      <c r="OD523" s="368"/>
      <c r="OE523" s="368"/>
      <c r="OF523" s="368"/>
      <c r="OG523" s="368"/>
      <c r="OH523" s="368"/>
      <c r="OI523" s="368"/>
      <c r="OJ523" s="368"/>
      <c r="OK523" s="368"/>
      <c r="OL523" s="368"/>
      <c r="OM523" s="368"/>
      <c r="ON523" s="368"/>
      <c r="OO523" s="368"/>
      <c r="OP523" s="368"/>
      <c r="OQ523" s="368"/>
      <c r="OR523" s="368"/>
      <c r="OS523" s="368"/>
      <c r="OT523" s="368"/>
      <c r="OU523" s="368"/>
      <c r="OV523" s="368"/>
      <c r="OW523" s="368"/>
      <c r="OX523" s="368"/>
      <c r="OY523" s="368"/>
      <c r="OZ523" s="368"/>
      <c r="PA523" s="368"/>
      <c r="PB523" s="368"/>
      <c r="PC523" s="368"/>
      <c r="PD523" s="368"/>
      <c r="PE523" s="368"/>
      <c r="PF523" s="368"/>
      <c r="PG523" s="368"/>
      <c r="PH523" s="368"/>
      <c r="PI523" s="368"/>
      <c r="PJ523" s="368"/>
      <c r="PK523" s="368"/>
      <c r="PL523" s="368"/>
      <c r="PM523" s="368"/>
      <c r="PN523" s="368"/>
      <c r="PO523" s="368"/>
      <c r="PP523" s="368"/>
      <c r="PQ523" s="368"/>
      <c r="PR523" s="368"/>
      <c r="PS523" s="368"/>
      <c r="PT523" s="368"/>
      <c r="PU523" s="368"/>
      <c r="PV523" s="368"/>
      <c r="PW523" s="368"/>
      <c r="PX523" s="368"/>
      <c r="PY523" s="368"/>
      <c r="PZ523" s="368"/>
      <c r="QA523" s="368"/>
      <c r="QB523" s="368"/>
      <c r="QC523" s="368"/>
      <c r="QD523" s="368"/>
      <c r="QE523" s="368"/>
      <c r="QF523" s="368"/>
      <c r="QG523" s="368"/>
      <c r="QH523" s="368"/>
      <c r="QI523" s="368"/>
      <c r="QJ523" s="368"/>
      <c r="QK523" s="368"/>
      <c r="QL523" s="368"/>
      <c r="QM523" s="368"/>
      <c r="QN523" s="368"/>
      <c r="QO523" s="368"/>
      <c r="QP523" s="368"/>
      <c r="QQ523" s="368"/>
      <c r="QR523" s="368"/>
      <c r="QS523" s="368"/>
      <c r="QT523" s="368"/>
      <c r="QU523" s="368"/>
      <c r="QV523" s="368"/>
      <c r="QW523" s="368"/>
      <c r="QX523" s="368"/>
      <c r="QY523" s="368"/>
      <c r="QZ523" s="368"/>
      <c r="RA523" s="368"/>
      <c r="RB523" s="368"/>
      <c r="RC523" s="368"/>
      <c r="RD523" s="368"/>
      <c r="RE523" s="368"/>
      <c r="RF523" s="368"/>
      <c r="RG523" s="368"/>
      <c r="RH523" s="368"/>
      <c r="RI523" s="368"/>
      <c r="RJ523" s="368"/>
      <c r="RK523" s="368"/>
      <c r="RL523" s="368"/>
      <c r="RM523" s="368"/>
      <c r="RN523" s="368"/>
      <c r="RO523" s="368"/>
      <c r="RP523" s="368"/>
      <c r="RQ523" s="368"/>
      <c r="RR523" s="368"/>
      <c r="RS523" s="368"/>
      <c r="RT523" s="368"/>
      <c r="RU523" s="368"/>
      <c r="RV523" s="368"/>
      <c r="RW523" s="368"/>
      <c r="RX523" s="368"/>
      <c r="RY523" s="368"/>
      <c r="RZ523" s="368"/>
      <c r="SA523" s="368"/>
      <c r="SB523" s="368"/>
      <c r="SC523" s="368"/>
      <c r="SD523" s="368"/>
      <c r="SE523" s="368"/>
      <c r="SF523" s="368"/>
      <c r="SG523" s="368"/>
    </row>
    <row r="524" spans="1:501">
      <c r="A524" s="368"/>
      <c r="B524" s="368"/>
      <c r="C524" s="368"/>
      <c r="D524" s="368"/>
      <c r="E524" s="368"/>
      <c r="F524" s="368"/>
      <c r="G524" s="368"/>
      <c r="H524" s="368"/>
      <c r="I524" s="368"/>
      <c r="J524" s="368"/>
      <c r="K524" s="368"/>
      <c r="L524" s="368"/>
      <c r="M524" s="368"/>
      <c r="N524" s="368"/>
      <c r="O524" s="385"/>
      <c r="P524" s="368"/>
      <c r="Q524" s="368"/>
      <c r="R524" s="368"/>
      <c r="S524" s="368"/>
      <c r="T524" s="368"/>
      <c r="U524" s="368"/>
      <c r="V524" s="368"/>
      <c r="W524" s="368"/>
      <c r="X524" s="368"/>
      <c r="Y524" s="368"/>
      <c r="Z524" s="368"/>
      <c r="AA524" s="368"/>
      <c r="AB524" s="368"/>
      <c r="AC524" s="368"/>
      <c r="AD524" s="368"/>
      <c r="AE524" s="368"/>
      <c r="AF524" s="368"/>
      <c r="AG524" s="368"/>
      <c r="AH524" s="368"/>
      <c r="AI524" s="368"/>
      <c r="AJ524" s="368"/>
      <c r="AK524" s="368"/>
      <c r="AL524" s="368"/>
      <c r="AM524" s="368"/>
      <c r="AN524" s="368"/>
      <c r="AO524" s="368"/>
      <c r="AP524" s="368"/>
      <c r="AQ524" s="368"/>
      <c r="AR524" s="368"/>
      <c r="AS524" s="368"/>
      <c r="AT524" s="368"/>
      <c r="AU524" s="368"/>
      <c r="AV524" s="368"/>
      <c r="AW524" s="368"/>
      <c r="AX524" s="368"/>
      <c r="AY524" s="368"/>
      <c r="AZ524" s="368"/>
      <c r="BA524" s="368"/>
      <c r="BB524" s="368"/>
      <c r="BC524" s="368"/>
      <c r="BD524" s="368"/>
      <c r="BE524" s="368"/>
      <c r="BF524" s="368"/>
      <c r="BG524" s="368"/>
      <c r="BH524" s="368"/>
      <c r="BI524" s="368"/>
      <c r="BJ524" s="368"/>
      <c r="BK524" s="368"/>
      <c r="BL524" s="368"/>
      <c r="BM524" s="368"/>
      <c r="BN524" s="368"/>
      <c r="BO524" s="368"/>
      <c r="BP524" s="368"/>
      <c r="BQ524" s="368"/>
      <c r="BR524" s="368"/>
      <c r="BS524" s="368"/>
      <c r="BT524" s="368"/>
      <c r="BU524" s="368"/>
      <c r="BV524" s="368"/>
      <c r="BW524" s="368"/>
      <c r="DV524" s="368"/>
      <c r="DW524" s="368"/>
      <c r="DX524" s="368"/>
      <c r="DY524" s="368"/>
      <c r="DZ524" s="368"/>
      <c r="EA524" s="368"/>
      <c r="EB524" s="368"/>
      <c r="EC524" s="368"/>
      <c r="ED524" s="368"/>
      <c r="EE524" s="368"/>
      <c r="EF524" s="368"/>
      <c r="EG524" s="368"/>
      <c r="EH524" s="368"/>
      <c r="EI524" s="368"/>
      <c r="EJ524" s="368"/>
      <c r="EK524" s="368"/>
      <c r="EL524" s="368"/>
      <c r="EM524" s="368"/>
      <c r="EN524" s="368"/>
      <c r="EO524" s="368"/>
      <c r="EP524" s="368"/>
      <c r="EQ524" s="368"/>
      <c r="ER524" s="368"/>
      <c r="ES524" s="368"/>
      <c r="ET524" s="368"/>
      <c r="EU524" s="368"/>
      <c r="EV524" s="368"/>
      <c r="EW524" s="368"/>
      <c r="EX524" s="368"/>
      <c r="EY524" s="368"/>
      <c r="EZ524" s="368"/>
      <c r="FA524" s="368"/>
      <c r="FB524" s="368"/>
      <c r="FC524" s="368"/>
      <c r="FD524" s="368"/>
      <c r="FE524" s="368"/>
      <c r="FF524" s="368"/>
      <c r="FG524" s="368"/>
      <c r="FH524" s="368"/>
      <c r="FI524" s="368"/>
      <c r="FJ524" s="368"/>
      <c r="FK524" s="368"/>
      <c r="FL524" s="368"/>
      <c r="FM524" s="368"/>
      <c r="FN524" s="368"/>
      <c r="FO524" s="368"/>
      <c r="FP524" s="368"/>
      <c r="FQ524" s="368"/>
      <c r="FR524" s="368"/>
      <c r="FS524" s="368"/>
      <c r="FT524" s="368"/>
      <c r="FU524" s="368"/>
      <c r="FV524" s="368"/>
      <c r="FW524" s="368"/>
      <c r="FX524" s="368"/>
      <c r="FY524" s="368"/>
      <c r="FZ524" s="368"/>
      <c r="GA524" s="368"/>
      <c r="GB524" s="368"/>
      <c r="GC524" s="368"/>
      <c r="GD524" s="368"/>
      <c r="GE524" s="368"/>
      <c r="GF524" s="368"/>
      <c r="GG524" s="368"/>
      <c r="GH524" s="368"/>
      <c r="GI524" s="368"/>
      <c r="GJ524" s="368"/>
      <c r="GK524" s="368"/>
      <c r="GL524" s="368"/>
      <c r="GM524" s="368"/>
      <c r="GN524" s="368"/>
      <c r="GO524" s="368"/>
      <c r="GP524" s="368"/>
      <c r="GQ524" s="368"/>
      <c r="GR524" s="368"/>
      <c r="GS524" s="368"/>
      <c r="GT524" s="368"/>
      <c r="GU524" s="368"/>
      <c r="GV524" s="368"/>
      <c r="GW524" s="368"/>
      <c r="GX524" s="368"/>
      <c r="GY524" s="368"/>
      <c r="GZ524" s="368"/>
      <c r="HA524" s="368"/>
      <c r="HB524" s="368"/>
      <c r="HC524" s="368"/>
      <c r="HD524" s="368"/>
      <c r="HE524" s="368"/>
      <c r="HF524" s="368"/>
      <c r="HG524" s="368"/>
      <c r="HH524" s="368"/>
      <c r="HI524" s="368"/>
      <c r="HJ524" s="368"/>
      <c r="HK524" s="368"/>
      <c r="HL524" s="368"/>
      <c r="HM524" s="368"/>
      <c r="HN524" s="368"/>
      <c r="HO524" s="368"/>
      <c r="HP524" s="368"/>
      <c r="HQ524" s="368"/>
      <c r="HR524" s="368"/>
      <c r="HS524" s="368"/>
      <c r="HT524" s="368"/>
      <c r="HU524" s="368"/>
      <c r="HV524" s="368"/>
      <c r="HW524" s="368"/>
      <c r="HX524" s="368"/>
      <c r="HY524" s="368"/>
      <c r="HZ524" s="368"/>
      <c r="IA524" s="368"/>
      <c r="IB524" s="368"/>
      <c r="IC524" s="368"/>
      <c r="ID524" s="368"/>
      <c r="IE524" s="368"/>
      <c r="IF524" s="368"/>
      <c r="IG524" s="368"/>
      <c r="IH524" s="368"/>
      <c r="II524" s="368"/>
      <c r="IJ524" s="368"/>
      <c r="IK524" s="368"/>
      <c r="IL524" s="368"/>
      <c r="IM524" s="368"/>
      <c r="IN524" s="368"/>
      <c r="IO524" s="368"/>
      <c r="IP524" s="368"/>
      <c r="IQ524" s="368"/>
      <c r="IR524" s="368"/>
      <c r="IS524" s="368"/>
      <c r="IT524" s="368"/>
      <c r="IU524" s="368"/>
      <c r="IV524" s="368"/>
      <c r="IW524" s="368"/>
      <c r="IX524" s="368"/>
      <c r="IY524" s="368"/>
      <c r="IZ524" s="368"/>
      <c r="JA524" s="368"/>
      <c r="JB524" s="368"/>
      <c r="JC524" s="368"/>
      <c r="JD524" s="368"/>
      <c r="JE524" s="368"/>
      <c r="JF524" s="368"/>
      <c r="JG524" s="368"/>
      <c r="JH524" s="368"/>
      <c r="JI524" s="368"/>
      <c r="JJ524" s="368"/>
      <c r="JK524" s="368"/>
      <c r="JL524" s="368"/>
      <c r="JM524" s="368"/>
      <c r="JN524" s="368"/>
      <c r="JO524" s="368"/>
      <c r="JP524" s="368"/>
      <c r="JQ524" s="368"/>
      <c r="JR524" s="368"/>
      <c r="JS524" s="368"/>
      <c r="JT524" s="368"/>
      <c r="JU524" s="368"/>
      <c r="JV524" s="368"/>
      <c r="JW524" s="368"/>
      <c r="JX524" s="368"/>
      <c r="JY524" s="368"/>
      <c r="JZ524" s="368"/>
      <c r="KA524" s="368"/>
      <c r="KB524" s="368"/>
      <c r="KC524" s="368"/>
      <c r="KD524" s="368"/>
      <c r="KE524" s="368"/>
      <c r="KF524" s="368"/>
      <c r="KG524" s="368"/>
      <c r="KH524" s="368"/>
      <c r="KI524" s="368"/>
      <c r="KJ524" s="368"/>
      <c r="KK524" s="368"/>
      <c r="KL524" s="368"/>
      <c r="KM524" s="368"/>
      <c r="KN524" s="368"/>
      <c r="KO524" s="368"/>
      <c r="KP524" s="368"/>
      <c r="KQ524" s="368"/>
      <c r="KR524" s="368"/>
      <c r="KS524" s="368"/>
      <c r="KT524" s="368"/>
      <c r="KU524" s="368"/>
      <c r="KV524" s="368"/>
      <c r="KW524" s="368"/>
      <c r="KX524" s="368"/>
      <c r="LH524" s="368"/>
      <c r="LI524" s="368"/>
      <c r="LJ524" s="368"/>
      <c r="LK524" s="368"/>
      <c r="LL524" s="368"/>
      <c r="LM524" s="368"/>
      <c r="LN524" s="368"/>
      <c r="LO524" s="368"/>
      <c r="LP524" s="368"/>
      <c r="LQ524" s="368"/>
      <c r="LR524" s="368"/>
      <c r="LS524" s="368"/>
      <c r="LT524" s="368"/>
      <c r="LU524" s="368"/>
      <c r="LV524" s="368"/>
      <c r="LW524" s="368"/>
      <c r="LX524" s="368"/>
      <c r="LY524" s="368"/>
      <c r="LZ524" s="368"/>
      <c r="MA524" s="368"/>
      <c r="MB524" s="368"/>
      <c r="MC524" s="368"/>
      <c r="MD524" s="368"/>
      <c r="ME524" s="368"/>
      <c r="MF524" s="368"/>
      <c r="MG524" s="368"/>
      <c r="MH524" s="368"/>
      <c r="MI524" s="368"/>
      <c r="MJ524" s="368"/>
      <c r="MK524" s="368"/>
      <c r="ML524" s="368"/>
      <c r="MM524" s="368"/>
      <c r="MN524" s="368"/>
      <c r="MO524" s="368"/>
      <c r="MP524" s="368"/>
      <c r="MQ524" s="368"/>
      <c r="MR524" s="368"/>
      <c r="MS524" s="368"/>
      <c r="MT524" s="368"/>
      <c r="MU524" s="368"/>
      <c r="MV524" s="368"/>
      <c r="MW524" s="368"/>
      <c r="MX524" s="368"/>
      <c r="MY524" s="368"/>
      <c r="MZ524" s="368"/>
      <c r="NA524" s="368"/>
      <c r="NB524" s="368"/>
      <c r="NC524" s="368"/>
      <c r="ND524" s="368"/>
      <c r="NE524" s="368"/>
      <c r="NF524" s="368"/>
      <c r="NG524" s="368"/>
      <c r="NH524" s="368"/>
      <c r="NI524" s="368"/>
      <c r="NJ524" s="368"/>
      <c r="NK524" s="368"/>
      <c r="NL524" s="368"/>
      <c r="NM524" s="368"/>
      <c r="NN524" s="368"/>
      <c r="NO524" s="368"/>
      <c r="NP524" s="368"/>
      <c r="NQ524" s="368"/>
      <c r="NR524" s="368"/>
      <c r="NS524" s="368"/>
      <c r="NT524" s="368"/>
      <c r="NU524" s="368"/>
      <c r="NV524" s="368"/>
      <c r="NW524" s="368"/>
      <c r="NX524" s="368"/>
      <c r="NY524" s="368"/>
      <c r="NZ524" s="368"/>
      <c r="OA524" s="368"/>
      <c r="OB524" s="368"/>
      <c r="OC524" s="368"/>
      <c r="OD524" s="368"/>
      <c r="OE524" s="368"/>
      <c r="OF524" s="368"/>
      <c r="OG524" s="368"/>
      <c r="OH524" s="368"/>
      <c r="OI524" s="368"/>
      <c r="OJ524" s="368"/>
      <c r="OK524" s="368"/>
      <c r="OL524" s="368"/>
      <c r="OM524" s="368"/>
      <c r="ON524" s="368"/>
      <c r="OO524" s="368"/>
      <c r="OP524" s="368"/>
      <c r="OQ524" s="368"/>
      <c r="OR524" s="368"/>
      <c r="OS524" s="368"/>
      <c r="OT524" s="368"/>
      <c r="OU524" s="368"/>
      <c r="OV524" s="368"/>
      <c r="OW524" s="368"/>
      <c r="OX524" s="368"/>
      <c r="OY524" s="368"/>
      <c r="OZ524" s="368"/>
      <c r="PA524" s="368"/>
      <c r="PB524" s="368"/>
      <c r="PC524" s="368"/>
      <c r="PD524" s="368"/>
      <c r="PE524" s="368"/>
      <c r="PF524" s="368"/>
      <c r="PG524" s="368"/>
      <c r="PH524" s="368"/>
      <c r="PI524" s="368"/>
      <c r="PJ524" s="368"/>
      <c r="PK524" s="368"/>
      <c r="PL524" s="368"/>
      <c r="PM524" s="368"/>
      <c r="PN524" s="368"/>
      <c r="PO524" s="368"/>
      <c r="PP524" s="368"/>
      <c r="PQ524" s="368"/>
      <c r="PR524" s="368"/>
      <c r="PS524" s="368"/>
      <c r="PT524" s="368"/>
      <c r="PU524" s="368"/>
      <c r="PV524" s="368"/>
      <c r="PW524" s="368"/>
      <c r="PX524" s="368"/>
      <c r="PY524" s="368"/>
      <c r="PZ524" s="368"/>
      <c r="QA524" s="368"/>
      <c r="QB524" s="368"/>
      <c r="QC524" s="368"/>
      <c r="QD524" s="368"/>
      <c r="QE524" s="368"/>
      <c r="QF524" s="368"/>
      <c r="QG524" s="368"/>
      <c r="QH524" s="368"/>
      <c r="QI524" s="368"/>
      <c r="QJ524" s="368"/>
      <c r="QK524" s="368"/>
      <c r="QL524" s="368"/>
      <c r="QM524" s="368"/>
      <c r="QN524" s="368"/>
      <c r="QO524" s="368"/>
      <c r="QP524" s="368"/>
      <c r="QQ524" s="368"/>
      <c r="QR524" s="368"/>
      <c r="QS524" s="368"/>
      <c r="QT524" s="368"/>
      <c r="QU524" s="368"/>
      <c r="QV524" s="368"/>
      <c r="QW524" s="368"/>
      <c r="QX524" s="368"/>
      <c r="QY524" s="368"/>
      <c r="QZ524" s="368"/>
      <c r="RA524" s="368"/>
      <c r="RB524" s="368"/>
      <c r="RC524" s="368"/>
      <c r="RD524" s="368"/>
      <c r="RE524" s="368"/>
      <c r="RF524" s="368"/>
      <c r="RG524" s="368"/>
      <c r="RH524" s="368"/>
      <c r="RI524" s="368"/>
      <c r="RJ524" s="368"/>
      <c r="RK524" s="368"/>
      <c r="RL524" s="368"/>
      <c r="RM524" s="368"/>
      <c r="RN524" s="368"/>
      <c r="RO524" s="368"/>
      <c r="RP524" s="368"/>
      <c r="RQ524" s="368"/>
      <c r="RR524" s="368"/>
      <c r="RS524" s="368"/>
      <c r="RT524" s="368"/>
      <c r="RU524" s="368"/>
      <c r="RV524" s="368"/>
      <c r="RW524" s="368"/>
      <c r="RX524" s="368"/>
      <c r="RY524" s="368"/>
      <c r="RZ524" s="368"/>
      <c r="SA524" s="368"/>
      <c r="SB524" s="368"/>
      <c r="SC524" s="368"/>
      <c r="SD524" s="368"/>
      <c r="SE524" s="368"/>
      <c r="SF524" s="368"/>
      <c r="SG524" s="368"/>
    </row>
    <row r="525" spans="1:501">
      <c r="A525" s="368"/>
      <c r="B525" s="368"/>
      <c r="C525" s="368"/>
      <c r="D525" s="368"/>
      <c r="E525" s="368"/>
      <c r="F525" s="368"/>
      <c r="G525" s="368"/>
      <c r="H525" s="368"/>
      <c r="I525" s="368"/>
      <c r="J525" s="368"/>
      <c r="K525" s="368"/>
      <c r="L525" s="368"/>
      <c r="M525" s="368"/>
      <c r="N525" s="368"/>
      <c r="O525" s="385"/>
      <c r="P525" s="368"/>
      <c r="Q525" s="368"/>
      <c r="R525" s="368"/>
      <c r="S525" s="368"/>
      <c r="T525" s="368"/>
      <c r="U525" s="368"/>
      <c r="V525" s="368"/>
      <c r="W525" s="368"/>
      <c r="X525" s="368"/>
      <c r="Y525" s="368"/>
      <c r="Z525" s="368"/>
      <c r="AA525" s="368"/>
      <c r="AB525" s="368"/>
      <c r="AC525" s="368"/>
      <c r="AD525" s="368"/>
      <c r="AE525" s="368"/>
      <c r="AF525" s="368"/>
      <c r="AG525" s="368"/>
      <c r="AH525" s="368"/>
      <c r="AI525" s="368"/>
      <c r="AJ525" s="368"/>
      <c r="AK525" s="368"/>
      <c r="AL525" s="368"/>
      <c r="AM525" s="368"/>
      <c r="AN525" s="368"/>
      <c r="AO525" s="368"/>
      <c r="AP525" s="368"/>
      <c r="AQ525" s="368"/>
      <c r="AR525" s="368"/>
      <c r="AS525" s="368"/>
      <c r="AT525" s="368"/>
      <c r="AU525" s="368"/>
      <c r="AV525" s="368"/>
      <c r="AW525" s="368"/>
      <c r="AX525" s="368"/>
      <c r="AY525" s="368"/>
      <c r="AZ525" s="368"/>
      <c r="BA525" s="368"/>
      <c r="BB525" s="368"/>
      <c r="BC525" s="368"/>
      <c r="BD525" s="368"/>
      <c r="BE525" s="368"/>
      <c r="BF525" s="368"/>
      <c r="BG525" s="368"/>
      <c r="BH525" s="368"/>
      <c r="BI525" s="368"/>
      <c r="BJ525" s="368"/>
      <c r="BK525" s="368"/>
      <c r="BL525" s="368"/>
      <c r="BM525" s="368"/>
      <c r="BN525" s="368"/>
      <c r="BO525" s="368"/>
      <c r="BP525" s="368"/>
      <c r="BQ525" s="368"/>
      <c r="BR525" s="368"/>
      <c r="BS525" s="368"/>
      <c r="BT525" s="368"/>
      <c r="BU525" s="368"/>
      <c r="BV525" s="368"/>
      <c r="BW525" s="368"/>
      <c r="DV525" s="368"/>
      <c r="DW525" s="368"/>
      <c r="DX525" s="368"/>
      <c r="DY525" s="368"/>
      <c r="DZ525" s="368"/>
      <c r="EA525" s="368"/>
      <c r="EB525" s="368"/>
      <c r="EC525" s="368"/>
      <c r="ED525" s="368"/>
      <c r="EE525" s="368"/>
      <c r="EF525" s="368"/>
      <c r="EG525" s="368"/>
      <c r="EH525" s="368"/>
      <c r="EI525" s="368"/>
      <c r="EJ525" s="368"/>
      <c r="EK525" s="368"/>
      <c r="EL525" s="368"/>
      <c r="EM525" s="368"/>
      <c r="EN525" s="368"/>
      <c r="EO525" s="368"/>
      <c r="EP525" s="368"/>
      <c r="EQ525" s="368"/>
      <c r="ER525" s="368"/>
      <c r="ES525" s="368"/>
      <c r="ET525" s="368"/>
      <c r="EU525" s="368"/>
      <c r="EV525" s="368"/>
      <c r="EW525" s="368"/>
      <c r="EX525" s="368"/>
      <c r="EY525" s="368"/>
      <c r="EZ525" s="368"/>
      <c r="FA525" s="368"/>
      <c r="FB525" s="368"/>
      <c r="FC525" s="368"/>
      <c r="FD525" s="368"/>
      <c r="FE525" s="368"/>
      <c r="FF525" s="368"/>
      <c r="FG525" s="368"/>
      <c r="FH525" s="368"/>
      <c r="FI525" s="368"/>
      <c r="FJ525" s="368"/>
      <c r="FK525" s="368"/>
      <c r="FL525" s="368"/>
      <c r="FM525" s="368"/>
      <c r="FN525" s="368"/>
      <c r="FO525" s="368"/>
      <c r="FP525" s="368"/>
      <c r="FQ525" s="368"/>
      <c r="FR525" s="368"/>
      <c r="FS525" s="368"/>
      <c r="FT525" s="368"/>
      <c r="FU525" s="368"/>
      <c r="FV525" s="368"/>
      <c r="FW525" s="368"/>
      <c r="FX525" s="368"/>
      <c r="FY525" s="368"/>
      <c r="FZ525" s="368"/>
      <c r="GA525" s="368"/>
      <c r="GB525" s="368"/>
      <c r="GC525" s="368"/>
      <c r="GD525" s="368"/>
      <c r="GE525" s="368"/>
      <c r="GF525" s="368"/>
      <c r="GG525" s="368"/>
      <c r="GH525" s="368"/>
      <c r="GI525" s="368"/>
      <c r="GJ525" s="368"/>
      <c r="GK525" s="368"/>
      <c r="GL525" s="368"/>
      <c r="GM525" s="368"/>
      <c r="GN525" s="368"/>
      <c r="GO525" s="368"/>
      <c r="GP525" s="368"/>
      <c r="GQ525" s="368"/>
      <c r="GR525" s="368"/>
      <c r="GS525" s="368"/>
      <c r="GT525" s="368"/>
      <c r="GU525" s="368"/>
      <c r="GV525" s="368"/>
      <c r="GW525" s="368"/>
      <c r="GX525" s="368"/>
      <c r="GY525" s="368"/>
      <c r="GZ525" s="368"/>
      <c r="HA525" s="368"/>
      <c r="HB525" s="368"/>
      <c r="HC525" s="368"/>
      <c r="HD525" s="368"/>
      <c r="HE525" s="368"/>
      <c r="HF525" s="368"/>
      <c r="HG525" s="368"/>
      <c r="HH525" s="368"/>
      <c r="HI525" s="368"/>
      <c r="HJ525" s="368"/>
      <c r="HK525" s="368"/>
      <c r="HL525" s="368"/>
      <c r="HM525" s="368"/>
      <c r="HN525" s="368"/>
      <c r="HO525" s="368"/>
      <c r="HP525" s="368"/>
      <c r="HQ525" s="368"/>
      <c r="HR525" s="368"/>
      <c r="HS525" s="368"/>
      <c r="HT525" s="368"/>
      <c r="HU525" s="368"/>
      <c r="HV525" s="368"/>
      <c r="HW525" s="368"/>
      <c r="HX525" s="368"/>
      <c r="HY525" s="368"/>
      <c r="HZ525" s="368"/>
      <c r="IA525" s="368"/>
      <c r="IB525" s="368"/>
      <c r="IC525" s="368"/>
      <c r="ID525" s="368"/>
      <c r="IE525" s="368"/>
      <c r="IF525" s="368"/>
      <c r="IG525" s="368"/>
      <c r="IH525" s="368"/>
      <c r="II525" s="368"/>
      <c r="IJ525" s="368"/>
      <c r="IK525" s="368"/>
      <c r="IL525" s="368"/>
      <c r="IM525" s="368"/>
      <c r="IN525" s="368"/>
      <c r="IO525" s="368"/>
      <c r="IP525" s="368"/>
      <c r="IQ525" s="368"/>
      <c r="IR525" s="368"/>
      <c r="IS525" s="368"/>
      <c r="IT525" s="368"/>
      <c r="IU525" s="368"/>
      <c r="IV525" s="368"/>
      <c r="IW525" s="368"/>
      <c r="IX525" s="368"/>
      <c r="IY525" s="368"/>
      <c r="IZ525" s="368"/>
      <c r="JA525" s="368"/>
      <c r="JB525" s="368"/>
      <c r="JC525" s="368"/>
      <c r="JD525" s="368"/>
      <c r="JE525" s="368"/>
      <c r="JF525" s="368"/>
      <c r="JG525" s="368"/>
      <c r="JH525" s="368"/>
      <c r="JI525" s="368"/>
      <c r="JJ525" s="368"/>
      <c r="JK525" s="368"/>
      <c r="JL525" s="368"/>
      <c r="JM525" s="368"/>
      <c r="JN525" s="368"/>
      <c r="JO525" s="368"/>
      <c r="JP525" s="368"/>
      <c r="JQ525" s="368"/>
      <c r="JR525" s="368"/>
      <c r="JS525" s="368"/>
      <c r="JT525" s="368"/>
      <c r="JU525" s="368"/>
      <c r="JV525" s="368"/>
      <c r="JW525" s="368"/>
      <c r="JX525" s="368"/>
      <c r="JY525" s="368"/>
      <c r="JZ525" s="368"/>
      <c r="KA525" s="368"/>
      <c r="KB525" s="368"/>
      <c r="KC525" s="368"/>
      <c r="KD525" s="368"/>
      <c r="KE525" s="368"/>
      <c r="KF525" s="368"/>
      <c r="KG525" s="368"/>
      <c r="KH525" s="368"/>
      <c r="KI525" s="368"/>
      <c r="KJ525" s="368"/>
      <c r="KK525" s="368"/>
      <c r="KL525" s="368"/>
      <c r="KM525" s="368"/>
      <c r="KN525" s="368"/>
      <c r="KO525" s="368"/>
      <c r="KP525" s="368"/>
      <c r="KQ525" s="368"/>
      <c r="KR525" s="368"/>
      <c r="KS525" s="368"/>
      <c r="KT525" s="368"/>
      <c r="KU525" s="368"/>
      <c r="KV525" s="368"/>
      <c r="KW525" s="368"/>
      <c r="KX525" s="368"/>
      <c r="LH525" s="368"/>
      <c r="LI525" s="368"/>
      <c r="LJ525" s="368"/>
      <c r="LK525" s="368"/>
      <c r="LL525" s="368"/>
      <c r="LM525" s="368"/>
      <c r="LN525" s="368"/>
      <c r="LO525" s="368"/>
      <c r="LP525" s="368"/>
      <c r="LQ525" s="368"/>
      <c r="LR525" s="368"/>
      <c r="LS525" s="368"/>
      <c r="LT525" s="368"/>
      <c r="LU525" s="368"/>
      <c r="LV525" s="368"/>
      <c r="LW525" s="368"/>
      <c r="LX525" s="368"/>
      <c r="LY525" s="368"/>
      <c r="LZ525" s="368"/>
      <c r="MA525" s="368"/>
      <c r="MB525" s="368"/>
      <c r="MC525" s="368"/>
      <c r="MD525" s="368"/>
      <c r="ME525" s="368"/>
      <c r="MF525" s="368"/>
      <c r="MG525" s="368"/>
      <c r="MH525" s="368"/>
      <c r="MI525" s="368"/>
      <c r="MJ525" s="368"/>
      <c r="MK525" s="368"/>
      <c r="ML525" s="368"/>
      <c r="MM525" s="368"/>
      <c r="MN525" s="368"/>
      <c r="MO525" s="368"/>
      <c r="MP525" s="368"/>
      <c r="MQ525" s="368"/>
      <c r="MR525" s="368"/>
      <c r="MS525" s="368"/>
      <c r="MT525" s="368"/>
      <c r="MU525" s="368"/>
      <c r="MV525" s="368"/>
      <c r="MW525" s="368"/>
      <c r="MX525" s="368"/>
      <c r="MY525" s="368"/>
      <c r="MZ525" s="368"/>
      <c r="NA525" s="368"/>
      <c r="NB525" s="368"/>
      <c r="NC525" s="368"/>
      <c r="ND525" s="368"/>
      <c r="NE525" s="368"/>
      <c r="NF525" s="368"/>
      <c r="NG525" s="368"/>
      <c r="NH525" s="368"/>
      <c r="NI525" s="368"/>
      <c r="NJ525" s="368"/>
      <c r="NK525" s="368"/>
      <c r="NL525" s="368"/>
      <c r="NM525" s="368"/>
      <c r="NN525" s="368"/>
      <c r="NO525" s="368"/>
      <c r="NP525" s="368"/>
      <c r="NQ525" s="368"/>
      <c r="NR525" s="368"/>
      <c r="NS525" s="368"/>
      <c r="NT525" s="368"/>
      <c r="NU525" s="368"/>
      <c r="NV525" s="368"/>
      <c r="NW525" s="368"/>
      <c r="NX525" s="368"/>
      <c r="NY525" s="368"/>
      <c r="NZ525" s="368"/>
      <c r="OA525" s="368"/>
      <c r="OB525" s="368"/>
      <c r="OC525" s="368"/>
      <c r="OD525" s="368"/>
      <c r="OE525" s="368"/>
      <c r="OF525" s="368"/>
      <c r="OG525" s="368"/>
      <c r="OH525" s="368"/>
      <c r="OI525" s="368"/>
      <c r="OJ525" s="368"/>
      <c r="OK525" s="368"/>
      <c r="OL525" s="368"/>
      <c r="OM525" s="368"/>
      <c r="ON525" s="368"/>
      <c r="OO525" s="368"/>
      <c r="OP525" s="368"/>
      <c r="OQ525" s="368"/>
      <c r="OR525" s="368"/>
      <c r="OS525" s="368"/>
      <c r="OT525" s="368"/>
      <c r="OU525" s="368"/>
      <c r="OV525" s="368"/>
      <c r="OW525" s="368"/>
      <c r="OX525" s="368"/>
      <c r="OY525" s="368"/>
      <c r="OZ525" s="368"/>
      <c r="PA525" s="368"/>
      <c r="PB525" s="368"/>
      <c r="PC525" s="368"/>
      <c r="PD525" s="368"/>
      <c r="PE525" s="368"/>
      <c r="PF525" s="368"/>
      <c r="PG525" s="368"/>
      <c r="PH525" s="368"/>
      <c r="PI525" s="368"/>
      <c r="PJ525" s="368"/>
      <c r="PK525" s="368"/>
      <c r="PL525" s="368"/>
      <c r="PM525" s="368"/>
      <c r="PN525" s="368"/>
      <c r="PO525" s="368"/>
      <c r="PP525" s="368"/>
      <c r="PQ525" s="368"/>
      <c r="PR525" s="368"/>
      <c r="PS525" s="368"/>
      <c r="PT525" s="368"/>
      <c r="PU525" s="368"/>
      <c r="PV525" s="368"/>
      <c r="PW525" s="368"/>
      <c r="PX525" s="368"/>
      <c r="PY525" s="368"/>
      <c r="PZ525" s="368"/>
      <c r="QA525" s="368"/>
      <c r="QB525" s="368"/>
      <c r="QC525" s="368"/>
      <c r="QD525" s="368"/>
      <c r="QE525" s="368"/>
      <c r="QF525" s="368"/>
      <c r="QG525" s="368"/>
      <c r="QH525" s="368"/>
      <c r="QI525" s="368"/>
      <c r="QJ525" s="368"/>
      <c r="QK525" s="368"/>
      <c r="QL525" s="368"/>
      <c r="QM525" s="368"/>
      <c r="QN525" s="368"/>
      <c r="QO525" s="368"/>
      <c r="QP525" s="368"/>
      <c r="QQ525" s="368"/>
      <c r="QR525" s="368"/>
      <c r="QS525" s="368"/>
      <c r="QT525" s="368"/>
      <c r="QU525" s="368"/>
      <c r="QV525" s="368"/>
      <c r="QW525" s="368"/>
      <c r="QX525" s="368"/>
      <c r="QY525" s="368"/>
      <c r="QZ525" s="368"/>
      <c r="RA525" s="368"/>
      <c r="RB525" s="368"/>
      <c r="RC525" s="368"/>
      <c r="RD525" s="368"/>
      <c r="RE525" s="368"/>
      <c r="RF525" s="368"/>
      <c r="RG525" s="368"/>
      <c r="RH525" s="368"/>
      <c r="RI525" s="368"/>
      <c r="RJ525" s="368"/>
      <c r="RK525" s="368"/>
      <c r="RL525" s="368"/>
      <c r="RM525" s="368"/>
      <c r="RN525" s="368"/>
      <c r="RO525" s="368"/>
      <c r="RP525" s="368"/>
      <c r="RQ525" s="368"/>
      <c r="RR525" s="368"/>
      <c r="RS525" s="368"/>
      <c r="RT525" s="368"/>
      <c r="RU525" s="368"/>
      <c r="RV525" s="368"/>
      <c r="RW525" s="368"/>
      <c r="RX525" s="368"/>
      <c r="RY525" s="368"/>
      <c r="RZ525" s="368"/>
      <c r="SA525" s="368"/>
      <c r="SB525" s="368"/>
      <c r="SC525" s="368"/>
      <c r="SD525" s="368"/>
      <c r="SE525" s="368"/>
      <c r="SF525" s="368"/>
      <c r="SG525" s="368"/>
    </row>
    <row r="526" spans="1:501">
      <c r="A526" s="368"/>
      <c r="B526" s="368"/>
      <c r="C526" s="368"/>
      <c r="D526" s="368"/>
      <c r="E526" s="368"/>
      <c r="F526" s="368"/>
      <c r="G526" s="368"/>
      <c r="H526" s="368"/>
      <c r="I526" s="368"/>
      <c r="J526" s="368"/>
      <c r="K526" s="368"/>
      <c r="L526" s="368"/>
      <c r="M526" s="368"/>
      <c r="N526" s="368"/>
      <c r="O526" s="385"/>
      <c r="P526" s="368"/>
      <c r="Q526" s="368"/>
      <c r="R526" s="368"/>
      <c r="S526" s="368"/>
      <c r="T526" s="368"/>
      <c r="U526" s="368"/>
      <c r="V526" s="368"/>
      <c r="W526" s="368"/>
      <c r="X526" s="368"/>
      <c r="Y526" s="368"/>
      <c r="Z526" s="368"/>
      <c r="AA526" s="368"/>
      <c r="AB526" s="368"/>
      <c r="AC526" s="368"/>
      <c r="AD526" s="368"/>
      <c r="AE526" s="368"/>
      <c r="AF526" s="368"/>
      <c r="AG526" s="368"/>
      <c r="AH526" s="368"/>
      <c r="AI526" s="368"/>
      <c r="AJ526" s="368"/>
      <c r="AK526" s="368"/>
      <c r="AL526" s="368"/>
      <c r="AM526" s="368"/>
      <c r="AN526" s="368"/>
      <c r="AO526" s="368"/>
      <c r="AP526" s="368"/>
      <c r="AQ526" s="368"/>
      <c r="AR526" s="368"/>
      <c r="AS526" s="368"/>
      <c r="AT526" s="368"/>
      <c r="AU526" s="368"/>
      <c r="AV526" s="368"/>
      <c r="AW526" s="368"/>
      <c r="AX526" s="368"/>
      <c r="AY526" s="368"/>
      <c r="AZ526" s="368"/>
      <c r="BA526" s="368"/>
      <c r="BB526" s="368"/>
      <c r="BC526" s="368"/>
      <c r="BD526" s="368"/>
      <c r="BE526" s="368"/>
      <c r="BF526" s="368"/>
      <c r="BG526" s="368"/>
      <c r="BH526" s="368"/>
      <c r="BI526" s="368"/>
      <c r="BJ526" s="368"/>
      <c r="BK526" s="368"/>
      <c r="BL526" s="368"/>
      <c r="BM526" s="368"/>
      <c r="BN526" s="368"/>
      <c r="BO526" s="368"/>
      <c r="BP526" s="368"/>
      <c r="BQ526" s="368"/>
      <c r="BR526" s="368"/>
      <c r="BS526" s="368"/>
      <c r="BT526" s="368"/>
      <c r="BU526" s="368"/>
      <c r="BV526" s="368"/>
      <c r="BW526" s="368"/>
      <c r="DV526" s="368"/>
      <c r="DW526" s="368"/>
      <c r="DX526" s="368"/>
      <c r="DY526" s="368"/>
      <c r="DZ526" s="368"/>
      <c r="EA526" s="368"/>
      <c r="EB526" s="368"/>
      <c r="EC526" s="368"/>
      <c r="ED526" s="368"/>
      <c r="EE526" s="368"/>
      <c r="EF526" s="368"/>
      <c r="EG526" s="368"/>
      <c r="EH526" s="368"/>
      <c r="EI526" s="368"/>
      <c r="EJ526" s="368"/>
      <c r="EK526" s="368"/>
      <c r="EL526" s="368"/>
      <c r="EM526" s="368"/>
      <c r="EN526" s="368"/>
      <c r="EO526" s="368"/>
      <c r="EP526" s="368"/>
      <c r="EQ526" s="368"/>
      <c r="ER526" s="368"/>
      <c r="ES526" s="368"/>
      <c r="ET526" s="368"/>
      <c r="EU526" s="368"/>
      <c r="EV526" s="368"/>
      <c r="EW526" s="368"/>
      <c r="EX526" s="368"/>
      <c r="EY526" s="368"/>
      <c r="EZ526" s="368"/>
      <c r="FA526" s="368"/>
      <c r="FB526" s="368"/>
      <c r="FC526" s="368"/>
      <c r="FD526" s="368"/>
      <c r="FE526" s="368"/>
      <c r="FF526" s="368"/>
      <c r="FG526" s="368"/>
      <c r="FH526" s="368"/>
      <c r="FI526" s="368"/>
      <c r="FJ526" s="368"/>
      <c r="FK526" s="368"/>
      <c r="FL526" s="368"/>
      <c r="FM526" s="368"/>
      <c r="FN526" s="368"/>
      <c r="FO526" s="368"/>
      <c r="FP526" s="368"/>
      <c r="FQ526" s="368"/>
      <c r="FR526" s="368"/>
      <c r="FS526" s="368"/>
      <c r="FT526" s="368"/>
      <c r="FU526" s="368"/>
      <c r="FV526" s="368"/>
      <c r="FW526" s="368"/>
      <c r="FX526" s="368"/>
      <c r="FY526" s="368"/>
      <c r="FZ526" s="368"/>
      <c r="GA526" s="368"/>
      <c r="GB526" s="368"/>
      <c r="GC526" s="368"/>
      <c r="GD526" s="368"/>
      <c r="GE526" s="368"/>
      <c r="GF526" s="368"/>
      <c r="GG526" s="368"/>
      <c r="GH526" s="368"/>
      <c r="GI526" s="368"/>
      <c r="GJ526" s="368"/>
      <c r="GK526" s="368"/>
      <c r="GL526" s="368"/>
      <c r="GM526" s="368"/>
      <c r="GN526" s="368"/>
      <c r="GO526" s="368"/>
      <c r="GP526" s="368"/>
      <c r="GQ526" s="368"/>
      <c r="GR526" s="368"/>
      <c r="GS526" s="368"/>
      <c r="GT526" s="368"/>
      <c r="GU526" s="368"/>
      <c r="GV526" s="368"/>
      <c r="GW526" s="368"/>
      <c r="GX526" s="368"/>
      <c r="GY526" s="368"/>
      <c r="GZ526" s="368"/>
      <c r="HA526" s="368"/>
      <c r="HB526" s="368"/>
      <c r="HC526" s="368"/>
      <c r="HD526" s="368"/>
      <c r="HE526" s="368"/>
      <c r="HF526" s="368"/>
      <c r="HG526" s="368"/>
      <c r="HH526" s="368"/>
      <c r="HI526" s="368"/>
      <c r="HJ526" s="368"/>
      <c r="HK526" s="368"/>
      <c r="HL526" s="368"/>
      <c r="HM526" s="368"/>
      <c r="HN526" s="368"/>
      <c r="HO526" s="368"/>
      <c r="HP526" s="368"/>
      <c r="HQ526" s="368"/>
      <c r="HR526" s="368"/>
      <c r="HS526" s="368"/>
      <c r="HT526" s="368"/>
      <c r="HU526" s="368"/>
      <c r="HV526" s="368"/>
      <c r="HW526" s="368"/>
      <c r="HX526" s="368"/>
      <c r="HY526" s="368"/>
      <c r="HZ526" s="368"/>
      <c r="IA526" s="368"/>
      <c r="IB526" s="368"/>
      <c r="IC526" s="368"/>
      <c r="ID526" s="368"/>
      <c r="IE526" s="368"/>
      <c r="IF526" s="368"/>
      <c r="IG526" s="368"/>
      <c r="IH526" s="368"/>
      <c r="II526" s="368"/>
      <c r="IJ526" s="368"/>
      <c r="IK526" s="368"/>
      <c r="IL526" s="368"/>
      <c r="IM526" s="368"/>
      <c r="IN526" s="368"/>
      <c r="IO526" s="368"/>
      <c r="IP526" s="368"/>
      <c r="IQ526" s="368"/>
      <c r="IR526" s="368"/>
      <c r="IS526" s="368"/>
      <c r="IT526" s="368"/>
      <c r="IU526" s="368"/>
      <c r="IV526" s="368"/>
      <c r="IW526" s="368"/>
      <c r="IX526" s="368"/>
      <c r="IY526" s="368"/>
      <c r="IZ526" s="368"/>
      <c r="JA526" s="368"/>
      <c r="JB526" s="368"/>
      <c r="JC526" s="368"/>
      <c r="JD526" s="368"/>
      <c r="JE526" s="368"/>
      <c r="JF526" s="368"/>
      <c r="JG526" s="368"/>
      <c r="JH526" s="368"/>
      <c r="JI526" s="368"/>
      <c r="JJ526" s="368"/>
      <c r="JK526" s="368"/>
      <c r="JL526" s="368"/>
      <c r="JM526" s="368"/>
      <c r="JN526" s="368"/>
      <c r="JO526" s="368"/>
      <c r="JP526" s="368"/>
      <c r="JQ526" s="368"/>
      <c r="JR526" s="368"/>
      <c r="JS526" s="368"/>
      <c r="JT526" s="368"/>
      <c r="JU526" s="368"/>
      <c r="JV526" s="368"/>
      <c r="JW526" s="368"/>
      <c r="JX526" s="368"/>
      <c r="JY526" s="368"/>
      <c r="JZ526" s="368"/>
      <c r="KA526" s="368"/>
      <c r="KB526" s="368"/>
      <c r="KC526" s="368"/>
      <c r="KD526" s="368"/>
      <c r="KE526" s="368"/>
      <c r="KF526" s="368"/>
      <c r="KG526" s="368"/>
      <c r="KH526" s="368"/>
      <c r="KI526" s="368"/>
      <c r="KJ526" s="368"/>
      <c r="KK526" s="368"/>
      <c r="KL526" s="368"/>
      <c r="KM526" s="368"/>
      <c r="KN526" s="368"/>
      <c r="KO526" s="368"/>
      <c r="KP526" s="368"/>
      <c r="KQ526" s="368"/>
      <c r="KR526" s="368"/>
      <c r="KS526" s="368"/>
      <c r="KT526" s="368"/>
      <c r="KU526" s="368"/>
      <c r="KV526" s="368"/>
      <c r="KW526" s="368"/>
      <c r="KX526" s="368"/>
      <c r="LH526" s="368"/>
      <c r="LI526" s="368"/>
      <c r="LJ526" s="368"/>
      <c r="LK526" s="368"/>
      <c r="LL526" s="368"/>
      <c r="LM526" s="368"/>
      <c r="LN526" s="368"/>
      <c r="LO526" s="368"/>
      <c r="LP526" s="368"/>
      <c r="LQ526" s="368"/>
      <c r="LR526" s="368"/>
      <c r="LS526" s="368"/>
      <c r="LT526" s="368"/>
      <c r="LU526" s="368"/>
      <c r="LV526" s="368"/>
      <c r="LW526" s="368"/>
      <c r="LX526" s="368"/>
      <c r="LY526" s="368"/>
      <c r="LZ526" s="368"/>
      <c r="MA526" s="368"/>
      <c r="MB526" s="368"/>
      <c r="MC526" s="368"/>
      <c r="MD526" s="368"/>
      <c r="ME526" s="368"/>
      <c r="MF526" s="368"/>
      <c r="MG526" s="368"/>
      <c r="MH526" s="368"/>
      <c r="MI526" s="368"/>
      <c r="MJ526" s="368"/>
      <c r="MK526" s="368"/>
      <c r="ML526" s="368"/>
      <c r="MM526" s="368"/>
      <c r="MN526" s="368"/>
      <c r="MO526" s="368"/>
      <c r="MP526" s="368"/>
      <c r="MQ526" s="368"/>
      <c r="MR526" s="368"/>
      <c r="MS526" s="368"/>
      <c r="MT526" s="368"/>
      <c r="MU526" s="368"/>
      <c r="MV526" s="368"/>
      <c r="MW526" s="368"/>
      <c r="MX526" s="368"/>
      <c r="MY526" s="368"/>
      <c r="MZ526" s="368"/>
      <c r="NA526" s="368"/>
      <c r="NB526" s="368"/>
      <c r="NC526" s="368"/>
      <c r="ND526" s="368"/>
      <c r="NE526" s="368"/>
      <c r="NF526" s="368"/>
      <c r="NG526" s="368"/>
      <c r="NH526" s="368"/>
      <c r="NI526" s="368"/>
      <c r="NJ526" s="368"/>
      <c r="NK526" s="368"/>
      <c r="NL526" s="368"/>
      <c r="NM526" s="368"/>
      <c r="NN526" s="368"/>
      <c r="NO526" s="368"/>
      <c r="NP526" s="368"/>
      <c r="NQ526" s="368"/>
      <c r="NR526" s="368"/>
      <c r="NS526" s="368"/>
      <c r="NT526" s="368"/>
      <c r="NU526" s="368"/>
      <c r="NV526" s="368"/>
      <c r="NW526" s="368"/>
      <c r="NX526" s="368"/>
      <c r="NY526" s="368"/>
      <c r="NZ526" s="368"/>
      <c r="OA526" s="368"/>
      <c r="OB526" s="368"/>
      <c r="OC526" s="368"/>
      <c r="OD526" s="368"/>
      <c r="OE526" s="368"/>
      <c r="OF526" s="368"/>
      <c r="OG526" s="368"/>
      <c r="OH526" s="368"/>
      <c r="OI526" s="368"/>
      <c r="OJ526" s="368"/>
      <c r="OK526" s="368"/>
      <c r="OL526" s="368"/>
      <c r="OM526" s="368"/>
      <c r="ON526" s="368"/>
      <c r="OO526" s="368"/>
      <c r="OP526" s="368"/>
      <c r="OQ526" s="368"/>
      <c r="OR526" s="368"/>
      <c r="OS526" s="368"/>
      <c r="OT526" s="368"/>
      <c r="OU526" s="368"/>
      <c r="OV526" s="368"/>
      <c r="OW526" s="368"/>
      <c r="OX526" s="368"/>
      <c r="OY526" s="368"/>
      <c r="OZ526" s="368"/>
      <c r="PA526" s="368"/>
      <c r="PB526" s="368"/>
      <c r="PC526" s="368"/>
      <c r="PD526" s="368"/>
      <c r="PE526" s="368"/>
      <c r="PF526" s="368"/>
      <c r="PG526" s="368"/>
      <c r="PH526" s="368"/>
      <c r="PI526" s="368"/>
      <c r="PJ526" s="368"/>
      <c r="PK526" s="368"/>
      <c r="PL526" s="368"/>
      <c r="PM526" s="368"/>
      <c r="PN526" s="368"/>
      <c r="PO526" s="368"/>
      <c r="PP526" s="368"/>
      <c r="PQ526" s="368"/>
      <c r="PR526" s="368"/>
      <c r="PS526" s="368"/>
      <c r="PT526" s="368"/>
      <c r="PU526" s="368"/>
      <c r="PV526" s="368"/>
      <c r="PW526" s="368"/>
      <c r="PX526" s="368"/>
      <c r="PY526" s="368"/>
      <c r="PZ526" s="368"/>
      <c r="QA526" s="368"/>
      <c r="QB526" s="368"/>
      <c r="QC526" s="368"/>
      <c r="QD526" s="368"/>
      <c r="QE526" s="368"/>
      <c r="QF526" s="368"/>
      <c r="QG526" s="368"/>
      <c r="QH526" s="368"/>
      <c r="QI526" s="368"/>
      <c r="QJ526" s="368"/>
      <c r="QK526" s="368"/>
      <c r="QL526" s="368"/>
      <c r="QM526" s="368"/>
      <c r="QN526" s="368"/>
      <c r="QO526" s="368"/>
      <c r="QP526" s="368"/>
      <c r="QQ526" s="368"/>
      <c r="QR526" s="368"/>
      <c r="QS526" s="368"/>
      <c r="QT526" s="368"/>
      <c r="QU526" s="368"/>
      <c r="QV526" s="368"/>
      <c r="QW526" s="368"/>
      <c r="QX526" s="368"/>
      <c r="QY526" s="368"/>
      <c r="QZ526" s="368"/>
      <c r="RA526" s="368"/>
      <c r="RB526" s="368"/>
      <c r="RC526" s="368"/>
      <c r="RD526" s="368"/>
      <c r="RE526" s="368"/>
      <c r="RF526" s="368"/>
      <c r="RG526" s="368"/>
      <c r="RH526" s="368"/>
      <c r="RI526" s="368"/>
      <c r="RJ526" s="368"/>
      <c r="RK526" s="368"/>
      <c r="RL526" s="368"/>
      <c r="RM526" s="368"/>
      <c r="RN526" s="368"/>
      <c r="RO526" s="368"/>
      <c r="RP526" s="368"/>
      <c r="RQ526" s="368"/>
      <c r="RR526" s="368"/>
      <c r="RS526" s="368"/>
      <c r="RT526" s="368"/>
      <c r="RU526" s="368"/>
      <c r="RV526" s="368"/>
      <c r="RW526" s="368"/>
      <c r="RX526" s="368"/>
      <c r="RY526" s="368"/>
      <c r="RZ526" s="368"/>
      <c r="SA526" s="368"/>
      <c r="SB526" s="368"/>
      <c r="SC526" s="368"/>
      <c r="SD526" s="368"/>
      <c r="SE526" s="368"/>
      <c r="SF526" s="368"/>
      <c r="SG526" s="368"/>
    </row>
    <row r="527" spans="1:501">
      <c r="A527" s="368"/>
      <c r="B527" s="368"/>
      <c r="C527" s="368"/>
      <c r="D527" s="368"/>
      <c r="E527" s="368"/>
      <c r="F527" s="368"/>
      <c r="G527" s="368"/>
      <c r="H527" s="368"/>
      <c r="I527" s="368"/>
      <c r="J527" s="368"/>
      <c r="K527" s="368"/>
      <c r="L527" s="368"/>
      <c r="M527" s="368"/>
      <c r="N527" s="368"/>
      <c r="O527" s="385"/>
      <c r="P527" s="368"/>
      <c r="Q527" s="368"/>
      <c r="R527" s="368"/>
      <c r="S527" s="368"/>
      <c r="T527" s="368"/>
      <c r="U527" s="368"/>
      <c r="V527" s="368"/>
      <c r="W527" s="368"/>
      <c r="X527" s="368"/>
      <c r="Y527" s="368"/>
      <c r="Z527" s="368"/>
      <c r="AA527" s="368"/>
      <c r="AB527" s="368"/>
      <c r="AC527" s="368"/>
      <c r="AD527" s="368"/>
      <c r="AE527" s="368"/>
      <c r="AF527" s="368"/>
      <c r="AG527" s="368"/>
      <c r="AH527" s="368"/>
      <c r="AI527" s="368"/>
      <c r="AJ527" s="368"/>
      <c r="AK527" s="368"/>
      <c r="AL527" s="368"/>
      <c r="AM527" s="368"/>
      <c r="AN527" s="368"/>
      <c r="AO527" s="368"/>
      <c r="AP527" s="368"/>
      <c r="AQ527" s="368"/>
      <c r="AR527" s="368"/>
      <c r="AS527" s="368"/>
      <c r="AT527" s="368"/>
      <c r="AU527" s="368"/>
      <c r="AV527" s="368"/>
      <c r="AW527" s="368"/>
      <c r="AX527" s="368"/>
      <c r="AY527" s="368"/>
      <c r="AZ527" s="368"/>
      <c r="BA527" s="368"/>
      <c r="BB527" s="368"/>
      <c r="BC527" s="368"/>
      <c r="BD527" s="368"/>
      <c r="BE527" s="368"/>
      <c r="BF527" s="368"/>
      <c r="BG527" s="368"/>
      <c r="BH527" s="368"/>
      <c r="BI527" s="368"/>
      <c r="BJ527" s="368"/>
      <c r="BK527" s="368"/>
      <c r="BL527" s="368"/>
      <c r="BM527" s="368"/>
      <c r="BN527" s="368"/>
      <c r="BO527" s="368"/>
      <c r="BP527" s="368"/>
      <c r="BQ527" s="368"/>
      <c r="BR527" s="368"/>
      <c r="BS527" s="368"/>
      <c r="BT527" s="368"/>
      <c r="BU527" s="368"/>
      <c r="BV527" s="368"/>
      <c r="BW527" s="368"/>
      <c r="DV527" s="368"/>
      <c r="DW527" s="368"/>
      <c r="DX527" s="368"/>
      <c r="DY527" s="368"/>
      <c r="DZ527" s="368"/>
      <c r="EA527" s="368"/>
      <c r="EB527" s="368"/>
      <c r="EC527" s="368"/>
      <c r="ED527" s="368"/>
      <c r="EE527" s="368"/>
      <c r="EF527" s="368"/>
      <c r="EG527" s="368"/>
      <c r="EH527" s="368"/>
      <c r="EI527" s="368"/>
      <c r="EJ527" s="368"/>
      <c r="EK527" s="368"/>
      <c r="EL527" s="368"/>
      <c r="EM527" s="368"/>
      <c r="EN527" s="368"/>
      <c r="EO527" s="368"/>
      <c r="EP527" s="368"/>
      <c r="EQ527" s="368"/>
      <c r="ER527" s="368"/>
      <c r="ES527" s="368"/>
      <c r="ET527" s="368"/>
      <c r="EU527" s="368"/>
      <c r="EV527" s="368"/>
      <c r="EW527" s="368"/>
      <c r="EX527" s="368"/>
      <c r="EY527" s="368"/>
      <c r="EZ527" s="368"/>
      <c r="FA527" s="368"/>
      <c r="FB527" s="368"/>
      <c r="FC527" s="368"/>
      <c r="FD527" s="368"/>
      <c r="FE527" s="368"/>
      <c r="FF527" s="368"/>
      <c r="FG527" s="368"/>
      <c r="FH527" s="368"/>
      <c r="FI527" s="368"/>
      <c r="FJ527" s="368"/>
      <c r="FK527" s="368"/>
      <c r="FL527" s="368"/>
      <c r="FM527" s="368"/>
      <c r="FN527" s="368"/>
      <c r="FO527" s="368"/>
      <c r="FP527" s="368"/>
      <c r="FQ527" s="368"/>
      <c r="FR527" s="368"/>
      <c r="FS527" s="368"/>
      <c r="FT527" s="368"/>
      <c r="FU527" s="368"/>
      <c r="FV527" s="368"/>
      <c r="FW527" s="368"/>
      <c r="FX527" s="368"/>
      <c r="FY527" s="368"/>
      <c r="FZ527" s="368"/>
      <c r="GA527" s="368"/>
      <c r="GB527" s="368"/>
      <c r="GC527" s="368"/>
      <c r="GD527" s="368"/>
      <c r="GE527" s="368"/>
      <c r="GF527" s="368"/>
      <c r="GG527" s="368"/>
      <c r="GH527" s="368"/>
      <c r="GI527" s="368"/>
      <c r="GJ527" s="368"/>
      <c r="GK527" s="368"/>
      <c r="GL527" s="368"/>
      <c r="GM527" s="368"/>
      <c r="GN527" s="368"/>
      <c r="GO527" s="368"/>
      <c r="GP527" s="368"/>
      <c r="GQ527" s="368"/>
      <c r="GR527" s="368"/>
      <c r="GS527" s="368"/>
      <c r="GT527" s="368"/>
      <c r="GU527" s="368"/>
      <c r="GV527" s="368"/>
      <c r="GW527" s="368"/>
      <c r="GX527" s="368"/>
      <c r="GY527" s="368"/>
      <c r="GZ527" s="368"/>
      <c r="HA527" s="368"/>
      <c r="HB527" s="368"/>
      <c r="HC527" s="368"/>
      <c r="HD527" s="368"/>
      <c r="HE527" s="368"/>
      <c r="HF527" s="368"/>
      <c r="HG527" s="368"/>
      <c r="HH527" s="368"/>
      <c r="HI527" s="368"/>
      <c r="HJ527" s="368"/>
      <c r="HK527" s="368"/>
      <c r="HL527" s="368"/>
      <c r="HM527" s="368"/>
      <c r="HN527" s="368"/>
      <c r="HO527" s="368"/>
      <c r="HP527" s="368"/>
      <c r="HQ527" s="368"/>
      <c r="HR527" s="368"/>
      <c r="HS527" s="368"/>
      <c r="HT527" s="368"/>
      <c r="HU527" s="368"/>
      <c r="HV527" s="368"/>
      <c r="HW527" s="368"/>
      <c r="HX527" s="368"/>
      <c r="HY527" s="368"/>
      <c r="HZ527" s="368"/>
      <c r="IA527" s="368"/>
      <c r="IB527" s="368"/>
      <c r="IC527" s="368"/>
      <c r="ID527" s="368"/>
      <c r="IE527" s="368"/>
      <c r="IF527" s="368"/>
      <c r="IG527" s="368"/>
      <c r="IH527" s="368"/>
      <c r="II527" s="368"/>
      <c r="IJ527" s="368"/>
      <c r="IK527" s="368"/>
      <c r="IL527" s="368"/>
      <c r="IM527" s="368"/>
      <c r="IN527" s="368"/>
      <c r="IO527" s="368"/>
      <c r="IP527" s="368"/>
      <c r="IQ527" s="368"/>
      <c r="IR527" s="368"/>
      <c r="IS527" s="368"/>
      <c r="IT527" s="368"/>
      <c r="IU527" s="368"/>
      <c r="IV527" s="368"/>
      <c r="IW527" s="368"/>
      <c r="IX527" s="368"/>
      <c r="IY527" s="368"/>
      <c r="IZ527" s="368"/>
      <c r="JA527" s="368"/>
      <c r="JB527" s="368"/>
      <c r="JC527" s="368"/>
      <c r="JD527" s="368"/>
      <c r="JE527" s="368"/>
      <c r="JF527" s="368"/>
      <c r="JG527" s="368"/>
      <c r="JH527" s="368"/>
      <c r="JI527" s="368"/>
      <c r="JJ527" s="368"/>
      <c r="JK527" s="368"/>
      <c r="JL527" s="368"/>
      <c r="JM527" s="368"/>
      <c r="JN527" s="368"/>
      <c r="JO527" s="368"/>
      <c r="JP527" s="368"/>
      <c r="JQ527" s="368"/>
      <c r="JR527" s="368"/>
      <c r="JS527" s="368"/>
      <c r="JT527" s="368"/>
      <c r="JU527" s="368"/>
      <c r="JV527" s="368"/>
      <c r="JW527" s="368"/>
      <c r="JX527" s="368"/>
      <c r="JY527" s="368"/>
      <c r="JZ527" s="368"/>
      <c r="KA527" s="368"/>
      <c r="KB527" s="368"/>
      <c r="KC527" s="368"/>
      <c r="KD527" s="368"/>
      <c r="KE527" s="368"/>
      <c r="KF527" s="368"/>
      <c r="KG527" s="368"/>
      <c r="KH527" s="368"/>
      <c r="KI527" s="368"/>
      <c r="KJ527" s="368"/>
      <c r="KK527" s="368"/>
      <c r="KL527" s="368"/>
      <c r="KM527" s="368"/>
      <c r="KN527" s="368"/>
      <c r="KO527" s="368"/>
      <c r="KP527" s="368"/>
      <c r="KQ527" s="368"/>
      <c r="KR527" s="368"/>
      <c r="KS527" s="368"/>
      <c r="KT527" s="368"/>
      <c r="KU527" s="368"/>
      <c r="KV527" s="368"/>
      <c r="KW527" s="368"/>
      <c r="KX527" s="368"/>
      <c r="LH527" s="368"/>
      <c r="LI527" s="368"/>
      <c r="LJ527" s="368"/>
      <c r="LK527" s="368"/>
      <c r="LL527" s="368"/>
      <c r="LM527" s="368"/>
      <c r="LN527" s="368"/>
      <c r="LO527" s="368"/>
      <c r="LP527" s="368"/>
      <c r="LQ527" s="368"/>
      <c r="LR527" s="368"/>
      <c r="LS527" s="368"/>
      <c r="LT527" s="368"/>
      <c r="LU527" s="368"/>
      <c r="LV527" s="368"/>
      <c r="LW527" s="368"/>
      <c r="LX527" s="368"/>
      <c r="LY527" s="368"/>
      <c r="LZ527" s="368"/>
      <c r="MA527" s="368"/>
      <c r="MB527" s="368"/>
      <c r="MC527" s="368"/>
      <c r="MD527" s="368"/>
      <c r="ME527" s="368"/>
      <c r="MF527" s="368"/>
      <c r="MG527" s="368"/>
      <c r="MH527" s="368"/>
      <c r="MI527" s="368"/>
      <c r="MJ527" s="368"/>
      <c r="MK527" s="368"/>
      <c r="ML527" s="368"/>
      <c r="MM527" s="368"/>
      <c r="MN527" s="368"/>
      <c r="MO527" s="368"/>
      <c r="MP527" s="368"/>
      <c r="MQ527" s="368"/>
      <c r="MR527" s="368"/>
      <c r="MS527" s="368"/>
      <c r="MT527" s="368"/>
      <c r="MU527" s="368"/>
      <c r="MV527" s="368"/>
      <c r="MW527" s="368"/>
      <c r="MX527" s="368"/>
      <c r="MY527" s="368"/>
      <c r="MZ527" s="368"/>
      <c r="NA527" s="368"/>
      <c r="NB527" s="368"/>
      <c r="NC527" s="368"/>
      <c r="ND527" s="368"/>
      <c r="NE527" s="368"/>
      <c r="NF527" s="368"/>
      <c r="NG527" s="368"/>
      <c r="NH527" s="368"/>
      <c r="NI527" s="368"/>
      <c r="NJ527" s="368"/>
      <c r="NK527" s="368"/>
      <c r="NL527" s="368"/>
      <c r="NM527" s="368"/>
      <c r="NN527" s="368"/>
      <c r="NO527" s="368"/>
      <c r="NP527" s="368"/>
      <c r="NQ527" s="368"/>
      <c r="NR527" s="368"/>
      <c r="NS527" s="368"/>
      <c r="NT527" s="368"/>
      <c r="NU527" s="368"/>
      <c r="NV527" s="368"/>
      <c r="NW527" s="368"/>
      <c r="NX527" s="368"/>
      <c r="NY527" s="368"/>
      <c r="NZ527" s="368"/>
      <c r="OA527" s="368"/>
      <c r="OB527" s="368"/>
      <c r="OC527" s="368"/>
      <c r="OD527" s="368"/>
      <c r="OE527" s="368"/>
      <c r="OF527" s="368"/>
      <c r="OG527" s="368"/>
      <c r="OH527" s="368"/>
      <c r="OI527" s="368"/>
      <c r="OJ527" s="368"/>
      <c r="OK527" s="368"/>
      <c r="OL527" s="368"/>
      <c r="OM527" s="368"/>
      <c r="ON527" s="368"/>
      <c r="OO527" s="368"/>
      <c r="OP527" s="368"/>
      <c r="OQ527" s="368"/>
      <c r="OR527" s="368"/>
      <c r="OS527" s="368"/>
      <c r="OT527" s="368"/>
      <c r="OU527" s="368"/>
      <c r="OV527" s="368"/>
      <c r="OW527" s="368"/>
      <c r="OX527" s="368"/>
      <c r="OY527" s="368"/>
      <c r="OZ527" s="368"/>
      <c r="PA527" s="368"/>
      <c r="PB527" s="368"/>
      <c r="PC527" s="368"/>
      <c r="PD527" s="368"/>
      <c r="PE527" s="368"/>
      <c r="PF527" s="368"/>
      <c r="PG527" s="368"/>
      <c r="PH527" s="368"/>
      <c r="PI527" s="368"/>
      <c r="PJ527" s="368"/>
      <c r="PK527" s="368"/>
      <c r="PL527" s="368"/>
      <c r="PM527" s="368"/>
      <c r="PN527" s="368"/>
      <c r="PO527" s="368"/>
      <c r="PP527" s="368"/>
      <c r="PQ527" s="368"/>
      <c r="PR527" s="368"/>
      <c r="PS527" s="368"/>
      <c r="PT527" s="368"/>
      <c r="PU527" s="368"/>
      <c r="PV527" s="368"/>
      <c r="PW527" s="368"/>
      <c r="PX527" s="368"/>
      <c r="PY527" s="368"/>
      <c r="PZ527" s="368"/>
      <c r="QA527" s="368"/>
      <c r="QB527" s="368"/>
      <c r="QC527" s="368"/>
      <c r="QD527" s="368"/>
      <c r="QE527" s="368"/>
      <c r="QF527" s="368"/>
      <c r="QG527" s="368"/>
      <c r="QH527" s="368"/>
      <c r="QI527" s="368"/>
      <c r="QJ527" s="368"/>
      <c r="QK527" s="368"/>
      <c r="QL527" s="368"/>
      <c r="QM527" s="368"/>
      <c r="QN527" s="368"/>
      <c r="QO527" s="368"/>
      <c r="QP527" s="368"/>
      <c r="QQ527" s="368"/>
      <c r="QR527" s="368"/>
      <c r="QS527" s="368"/>
      <c r="QT527" s="368"/>
      <c r="QU527" s="368"/>
      <c r="QV527" s="368"/>
      <c r="QW527" s="368"/>
      <c r="QX527" s="368"/>
      <c r="QY527" s="368"/>
      <c r="QZ527" s="368"/>
      <c r="RA527" s="368"/>
      <c r="RB527" s="368"/>
      <c r="RC527" s="368"/>
      <c r="RD527" s="368"/>
      <c r="RE527" s="368"/>
      <c r="RF527" s="368"/>
      <c r="RG527" s="368"/>
      <c r="RH527" s="368"/>
      <c r="RI527" s="368"/>
      <c r="RJ527" s="368"/>
      <c r="RK527" s="368"/>
      <c r="RL527" s="368"/>
      <c r="RM527" s="368"/>
      <c r="RN527" s="368"/>
      <c r="RO527" s="368"/>
      <c r="RP527" s="368"/>
      <c r="RQ527" s="368"/>
      <c r="RR527" s="368"/>
      <c r="RS527" s="368"/>
      <c r="RT527" s="368"/>
      <c r="RU527" s="368"/>
      <c r="RV527" s="368"/>
      <c r="RW527" s="368"/>
      <c r="RX527" s="368"/>
      <c r="RY527" s="368"/>
      <c r="RZ527" s="368"/>
      <c r="SA527" s="368"/>
      <c r="SB527" s="368"/>
      <c r="SC527" s="368"/>
      <c r="SD527" s="368"/>
      <c r="SE527" s="368"/>
      <c r="SF527" s="368"/>
      <c r="SG527" s="368"/>
    </row>
    <row r="528" spans="1:501">
      <c r="A528" s="368"/>
      <c r="B528" s="368"/>
      <c r="C528" s="368"/>
      <c r="D528" s="368"/>
      <c r="E528" s="368"/>
      <c r="F528" s="368"/>
      <c r="G528" s="368"/>
      <c r="H528" s="368"/>
      <c r="I528" s="368"/>
      <c r="J528" s="368"/>
      <c r="K528" s="368"/>
      <c r="L528" s="368"/>
      <c r="M528" s="368"/>
      <c r="N528" s="368"/>
      <c r="O528" s="385"/>
      <c r="P528" s="368"/>
      <c r="Q528" s="368"/>
      <c r="R528" s="368"/>
      <c r="S528" s="368"/>
      <c r="T528" s="368"/>
      <c r="U528" s="368"/>
      <c r="V528" s="368"/>
      <c r="W528" s="368"/>
      <c r="X528" s="368"/>
      <c r="Y528" s="368"/>
      <c r="Z528" s="368"/>
      <c r="AA528" s="368"/>
      <c r="AB528" s="368"/>
      <c r="AC528" s="368"/>
      <c r="AD528" s="368"/>
      <c r="AE528" s="368"/>
      <c r="AF528" s="368"/>
      <c r="AG528" s="368"/>
      <c r="AH528" s="368"/>
      <c r="AI528" s="368"/>
      <c r="AJ528" s="368"/>
      <c r="AK528" s="368"/>
      <c r="AL528" s="368"/>
      <c r="AM528" s="368"/>
      <c r="AN528" s="368"/>
      <c r="AO528" s="368"/>
      <c r="AP528" s="368"/>
      <c r="AQ528" s="368"/>
      <c r="AR528" s="368"/>
      <c r="AS528" s="368"/>
      <c r="AT528" s="368"/>
      <c r="AU528" s="368"/>
      <c r="AV528" s="368"/>
      <c r="AW528" s="368"/>
      <c r="AX528" s="368"/>
      <c r="AY528" s="368"/>
      <c r="AZ528" s="368"/>
      <c r="BA528" s="368"/>
      <c r="BB528" s="368"/>
      <c r="BC528" s="368"/>
      <c r="BD528" s="368"/>
      <c r="BE528" s="368"/>
      <c r="BF528" s="368"/>
      <c r="BG528" s="368"/>
      <c r="BH528" s="368"/>
      <c r="BI528" s="368"/>
      <c r="BJ528" s="368"/>
      <c r="BK528" s="368"/>
      <c r="BL528" s="368"/>
      <c r="BM528" s="368"/>
      <c r="BN528" s="368"/>
      <c r="BO528" s="368"/>
      <c r="BP528" s="368"/>
      <c r="BQ528" s="368"/>
      <c r="BR528" s="368"/>
      <c r="BS528" s="368"/>
      <c r="BT528" s="368"/>
      <c r="BU528" s="368"/>
      <c r="BV528" s="368"/>
      <c r="BW528" s="368"/>
      <c r="DV528" s="368"/>
      <c r="DW528" s="368"/>
      <c r="DX528" s="368"/>
      <c r="DY528" s="368"/>
      <c r="DZ528" s="368"/>
      <c r="EA528" s="368"/>
      <c r="EB528" s="368"/>
      <c r="EC528" s="368"/>
      <c r="ED528" s="368"/>
      <c r="EE528" s="368"/>
      <c r="EF528" s="368"/>
      <c r="EG528" s="368"/>
      <c r="EH528" s="368"/>
      <c r="EI528" s="368"/>
      <c r="EJ528" s="368"/>
      <c r="EK528" s="368"/>
      <c r="EL528" s="368"/>
      <c r="EM528" s="368"/>
      <c r="EN528" s="368"/>
      <c r="EO528" s="368"/>
      <c r="EP528" s="368"/>
      <c r="EQ528" s="368"/>
      <c r="ER528" s="368"/>
      <c r="ES528" s="368"/>
      <c r="ET528" s="368"/>
      <c r="EU528" s="368"/>
      <c r="EV528" s="368"/>
      <c r="EW528" s="368"/>
      <c r="EX528" s="368"/>
      <c r="EY528" s="368"/>
      <c r="EZ528" s="368"/>
      <c r="FA528" s="368"/>
      <c r="FB528" s="368"/>
      <c r="FC528" s="368"/>
      <c r="FD528" s="368"/>
      <c r="FE528" s="368"/>
      <c r="FF528" s="368"/>
      <c r="FG528" s="368"/>
      <c r="FH528" s="368"/>
      <c r="FI528" s="368"/>
      <c r="FJ528" s="368"/>
      <c r="FK528" s="368"/>
      <c r="FL528" s="368"/>
      <c r="FM528" s="368"/>
      <c r="FN528" s="368"/>
      <c r="FO528" s="368"/>
      <c r="FP528" s="368"/>
      <c r="FQ528" s="368"/>
      <c r="FR528" s="368"/>
      <c r="FS528" s="368"/>
      <c r="FT528" s="368"/>
      <c r="FU528" s="368"/>
      <c r="FV528" s="368"/>
      <c r="FW528" s="368"/>
      <c r="FX528" s="368"/>
      <c r="FY528" s="368"/>
      <c r="FZ528" s="368"/>
      <c r="GA528" s="368"/>
      <c r="GB528" s="368"/>
      <c r="GC528" s="368"/>
      <c r="GD528" s="368"/>
      <c r="GE528" s="368"/>
      <c r="GF528" s="368"/>
      <c r="GG528" s="368"/>
      <c r="GH528" s="368"/>
      <c r="GI528" s="368"/>
      <c r="GJ528" s="368"/>
      <c r="GK528" s="368"/>
      <c r="GL528" s="368"/>
      <c r="GM528" s="368"/>
      <c r="GN528" s="368"/>
      <c r="GO528" s="368"/>
      <c r="GP528" s="368"/>
      <c r="GQ528" s="368"/>
      <c r="GR528" s="368"/>
      <c r="GS528" s="368"/>
      <c r="GT528" s="368"/>
      <c r="GU528" s="368"/>
      <c r="GV528" s="368"/>
      <c r="GW528" s="368"/>
      <c r="GX528" s="368"/>
      <c r="GY528" s="368"/>
      <c r="GZ528" s="368"/>
      <c r="HA528" s="368"/>
      <c r="HB528" s="368"/>
      <c r="HC528" s="368"/>
      <c r="HD528" s="368"/>
      <c r="HE528" s="368"/>
      <c r="HF528" s="368"/>
      <c r="HG528" s="368"/>
      <c r="HH528" s="368"/>
      <c r="HI528" s="368"/>
      <c r="HJ528" s="368"/>
      <c r="HK528" s="368"/>
      <c r="HL528" s="368"/>
      <c r="HM528" s="368"/>
      <c r="HN528" s="368"/>
      <c r="HO528" s="368"/>
      <c r="HP528" s="368"/>
      <c r="HQ528" s="368"/>
      <c r="HR528" s="368"/>
      <c r="HS528" s="368"/>
      <c r="HT528" s="368"/>
      <c r="HU528" s="368"/>
      <c r="HV528" s="368"/>
      <c r="HW528" s="368"/>
      <c r="HX528" s="368"/>
      <c r="HY528" s="368"/>
      <c r="HZ528" s="368"/>
      <c r="IA528" s="368"/>
      <c r="IB528" s="368"/>
      <c r="IC528" s="368"/>
      <c r="ID528" s="368"/>
      <c r="IE528" s="368"/>
      <c r="IF528" s="368"/>
      <c r="IG528" s="368"/>
      <c r="IH528" s="368"/>
      <c r="II528" s="368"/>
      <c r="IJ528" s="368"/>
      <c r="IK528" s="368"/>
      <c r="IL528" s="368"/>
      <c r="IM528" s="368"/>
      <c r="IN528" s="368"/>
      <c r="IO528" s="368"/>
      <c r="IP528" s="368"/>
      <c r="IQ528" s="368"/>
      <c r="IR528" s="368"/>
      <c r="IS528" s="368"/>
      <c r="IT528" s="368"/>
      <c r="IU528" s="368"/>
      <c r="IV528" s="368"/>
      <c r="IW528" s="368"/>
      <c r="IX528" s="368"/>
      <c r="IY528" s="368"/>
      <c r="IZ528" s="368"/>
      <c r="JA528" s="368"/>
      <c r="JB528" s="368"/>
      <c r="JC528" s="368"/>
      <c r="JD528" s="368"/>
      <c r="JE528" s="368"/>
      <c r="JF528" s="368"/>
      <c r="JG528" s="368"/>
      <c r="JH528" s="368"/>
      <c r="JI528" s="368"/>
      <c r="JJ528" s="368"/>
      <c r="JK528" s="368"/>
      <c r="JL528" s="368"/>
      <c r="JM528" s="368"/>
      <c r="JN528" s="368"/>
      <c r="JO528" s="368"/>
      <c r="JP528" s="368"/>
      <c r="JQ528" s="368"/>
      <c r="JR528" s="368"/>
      <c r="JS528" s="368"/>
      <c r="JT528" s="368"/>
      <c r="JU528" s="368"/>
      <c r="JV528" s="368"/>
      <c r="JW528" s="368"/>
      <c r="JX528" s="368"/>
      <c r="JY528" s="368"/>
      <c r="JZ528" s="368"/>
      <c r="KA528" s="368"/>
      <c r="KB528" s="368"/>
      <c r="KC528" s="368"/>
      <c r="KD528" s="368"/>
      <c r="KE528" s="368"/>
      <c r="KF528" s="368"/>
      <c r="KG528" s="368"/>
      <c r="KH528" s="368"/>
      <c r="KI528" s="368"/>
      <c r="KJ528" s="368"/>
      <c r="KK528" s="368"/>
      <c r="KL528" s="368"/>
      <c r="KM528" s="368"/>
      <c r="KN528" s="368"/>
      <c r="KO528" s="368"/>
      <c r="KP528" s="368"/>
      <c r="KQ528" s="368"/>
      <c r="KR528" s="368"/>
      <c r="KS528" s="368"/>
      <c r="KT528" s="368"/>
      <c r="KU528" s="368"/>
      <c r="KV528" s="368"/>
      <c r="KW528" s="368"/>
      <c r="KX528" s="368"/>
      <c r="LH528" s="368"/>
      <c r="LI528" s="368"/>
      <c r="LJ528" s="368"/>
      <c r="LK528" s="368"/>
      <c r="LL528" s="368"/>
      <c r="LM528" s="368"/>
      <c r="LN528" s="368"/>
      <c r="LO528" s="368"/>
      <c r="LP528" s="368"/>
      <c r="LQ528" s="368"/>
      <c r="LR528" s="368"/>
      <c r="LS528" s="368"/>
      <c r="LT528" s="368"/>
      <c r="LU528" s="368"/>
      <c r="LV528" s="368"/>
      <c r="LW528" s="368"/>
      <c r="LX528" s="368"/>
      <c r="LY528" s="368"/>
      <c r="LZ528" s="368"/>
      <c r="MA528" s="368"/>
      <c r="MB528" s="368"/>
      <c r="MC528" s="368"/>
      <c r="MD528" s="368"/>
      <c r="ME528" s="368"/>
      <c r="MF528" s="368"/>
      <c r="MG528" s="368"/>
      <c r="MH528" s="368"/>
      <c r="MI528" s="368"/>
      <c r="MJ528" s="368"/>
      <c r="MK528" s="368"/>
      <c r="ML528" s="368"/>
      <c r="MM528" s="368"/>
      <c r="MN528" s="368"/>
      <c r="MO528" s="368"/>
      <c r="MP528" s="368"/>
      <c r="MQ528" s="368"/>
      <c r="MR528" s="368"/>
      <c r="MS528" s="368"/>
      <c r="MT528" s="368"/>
      <c r="MU528" s="368"/>
      <c r="MV528" s="368"/>
      <c r="MW528" s="368"/>
      <c r="MX528" s="368"/>
      <c r="MY528" s="368"/>
      <c r="MZ528" s="368"/>
      <c r="NA528" s="368"/>
      <c r="NB528" s="368"/>
      <c r="NC528" s="368"/>
      <c r="ND528" s="368"/>
      <c r="NE528" s="368"/>
      <c r="NF528" s="368"/>
      <c r="NG528" s="368"/>
      <c r="NH528" s="368"/>
      <c r="NI528" s="368"/>
      <c r="NJ528" s="368"/>
      <c r="NK528" s="368"/>
      <c r="NL528" s="368"/>
      <c r="NM528" s="368"/>
      <c r="NN528" s="368"/>
      <c r="NO528" s="368"/>
      <c r="NP528" s="368"/>
      <c r="NQ528" s="368"/>
      <c r="NR528" s="368"/>
      <c r="NS528" s="368"/>
      <c r="NT528" s="368"/>
      <c r="NU528" s="368"/>
      <c r="NV528" s="368"/>
      <c r="NW528" s="368"/>
      <c r="NX528" s="368"/>
      <c r="NY528" s="368"/>
      <c r="NZ528" s="368"/>
      <c r="OA528" s="368"/>
      <c r="OB528" s="368"/>
      <c r="OC528" s="368"/>
      <c r="OD528" s="368"/>
      <c r="OE528" s="368"/>
      <c r="OF528" s="368"/>
      <c r="OG528" s="368"/>
      <c r="OH528" s="368"/>
      <c r="OI528" s="368"/>
      <c r="OJ528" s="368"/>
      <c r="OK528" s="368"/>
      <c r="OL528" s="368"/>
      <c r="OM528" s="368"/>
      <c r="ON528" s="368"/>
      <c r="OO528" s="368"/>
      <c r="OP528" s="368"/>
      <c r="OQ528" s="368"/>
      <c r="OR528" s="368"/>
      <c r="OS528" s="368"/>
      <c r="OT528" s="368"/>
      <c r="OU528" s="368"/>
      <c r="OV528" s="368"/>
      <c r="OW528" s="368"/>
      <c r="OX528" s="368"/>
      <c r="OY528" s="368"/>
      <c r="OZ528" s="368"/>
      <c r="PA528" s="368"/>
      <c r="PB528" s="368"/>
      <c r="PC528" s="368"/>
      <c r="PD528" s="368"/>
      <c r="PE528" s="368"/>
      <c r="PF528" s="368"/>
      <c r="PG528" s="368"/>
      <c r="PH528" s="368"/>
      <c r="PI528" s="368"/>
      <c r="PJ528" s="368"/>
      <c r="PK528" s="368"/>
      <c r="PL528" s="368"/>
      <c r="PM528" s="368"/>
      <c r="PN528" s="368"/>
      <c r="PO528" s="368"/>
      <c r="PP528" s="368"/>
      <c r="PQ528" s="368"/>
      <c r="PR528" s="368"/>
      <c r="PS528" s="368"/>
      <c r="PT528" s="368"/>
      <c r="PU528" s="368"/>
      <c r="PV528" s="368"/>
      <c r="PW528" s="368"/>
      <c r="PX528" s="368"/>
      <c r="PY528" s="368"/>
      <c r="PZ528" s="368"/>
      <c r="QA528" s="368"/>
      <c r="QB528" s="368"/>
      <c r="QC528" s="368"/>
      <c r="QD528" s="368"/>
      <c r="QE528" s="368"/>
      <c r="QF528" s="368"/>
      <c r="QG528" s="368"/>
      <c r="QH528" s="368"/>
      <c r="QI528" s="368"/>
      <c r="QJ528" s="368"/>
      <c r="QK528" s="368"/>
      <c r="QL528" s="368"/>
      <c r="QM528" s="368"/>
      <c r="QN528" s="368"/>
      <c r="QO528" s="368"/>
      <c r="QP528" s="368"/>
      <c r="QQ528" s="368"/>
      <c r="QR528" s="368"/>
      <c r="QS528" s="368"/>
      <c r="QT528" s="368"/>
      <c r="QU528" s="368"/>
      <c r="QV528" s="368"/>
      <c r="QW528" s="368"/>
      <c r="QX528" s="368"/>
      <c r="QY528" s="368"/>
      <c r="QZ528" s="368"/>
      <c r="RA528" s="368"/>
      <c r="RB528" s="368"/>
      <c r="RC528" s="368"/>
      <c r="RD528" s="368"/>
      <c r="RE528" s="368"/>
      <c r="RF528" s="368"/>
      <c r="RG528" s="368"/>
      <c r="RH528" s="368"/>
      <c r="RI528" s="368"/>
      <c r="RJ528" s="368"/>
      <c r="RK528" s="368"/>
      <c r="RL528" s="368"/>
      <c r="RM528" s="368"/>
      <c r="RN528" s="368"/>
      <c r="RO528" s="368"/>
      <c r="RP528" s="368"/>
      <c r="RQ528" s="368"/>
      <c r="RR528" s="368"/>
      <c r="RS528" s="368"/>
      <c r="RT528" s="368"/>
      <c r="RU528" s="368"/>
      <c r="RV528" s="368"/>
      <c r="RW528" s="368"/>
      <c r="RX528" s="368"/>
      <c r="RY528" s="368"/>
      <c r="RZ528" s="368"/>
      <c r="SA528" s="368"/>
      <c r="SB528" s="368"/>
      <c r="SC528" s="368"/>
      <c r="SD528" s="368"/>
      <c r="SE528" s="368"/>
      <c r="SF528" s="368"/>
      <c r="SG528" s="368"/>
    </row>
    <row r="529" spans="1:501">
      <c r="A529" s="368"/>
      <c r="B529" s="368"/>
      <c r="C529" s="368"/>
      <c r="D529" s="368"/>
      <c r="E529" s="368"/>
      <c r="F529" s="368"/>
      <c r="G529" s="368"/>
      <c r="H529" s="368"/>
      <c r="I529" s="368"/>
      <c r="J529" s="368"/>
      <c r="K529" s="368"/>
      <c r="L529" s="368"/>
      <c r="M529" s="368"/>
      <c r="N529" s="368"/>
      <c r="O529" s="385"/>
      <c r="P529" s="368"/>
      <c r="Q529" s="368"/>
      <c r="R529" s="368"/>
      <c r="S529" s="368"/>
      <c r="T529" s="368"/>
      <c r="U529" s="368"/>
      <c r="V529" s="368"/>
      <c r="W529" s="368"/>
      <c r="X529" s="368"/>
      <c r="Y529" s="368"/>
      <c r="Z529" s="368"/>
      <c r="AA529" s="368"/>
      <c r="AB529" s="368"/>
      <c r="AC529" s="368"/>
      <c r="AD529" s="368"/>
      <c r="AE529" s="368"/>
      <c r="AF529" s="368"/>
      <c r="AG529" s="368"/>
      <c r="AH529" s="368"/>
      <c r="AI529" s="368"/>
      <c r="AJ529" s="368"/>
      <c r="AK529" s="368"/>
      <c r="AL529" s="368"/>
      <c r="AM529" s="368"/>
      <c r="AN529" s="368"/>
      <c r="AO529" s="368"/>
      <c r="AP529" s="368"/>
      <c r="AQ529" s="368"/>
      <c r="AR529" s="368"/>
      <c r="AS529" s="368"/>
      <c r="AT529" s="368"/>
      <c r="AU529" s="368"/>
      <c r="AV529" s="368"/>
      <c r="AW529" s="368"/>
      <c r="AX529" s="368"/>
      <c r="AY529" s="368"/>
      <c r="AZ529" s="368"/>
      <c r="BA529" s="368"/>
      <c r="BB529" s="368"/>
      <c r="BC529" s="368"/>
      <c r="BD529" s="368"/>
      <c r="BE529" s="368"/>
      <c r="BF529" s="368"/>
      <c r="BG529" s="368"/>
      <c r="BH529" s="368"/>
      <c r="BI529" s="368"/>
      <c r="BJ529" s="368"/>
      <c r="BK529" s="368"/>
      <c r="BL529" s="368"/>
      <c r="BM529" s="368"/>
      <c r="BN529" s="368"/>
      <c r="BO529" s="368"/>
      <c r="BP529" s="368"/>
      <c r="BQ529" s="368"/>
      <c r="BR529" s="368"/>
      <c r="BS529" s="368"/>
      <c r="BT529" s="368"/>
      <c r="BU529" s="368"/>
      <c r="BV529" s="368"/>
      <c r="BW529" s="368"/>
      <c r="DV529" s="368"/>
      <c r="DW529" s="368"/>
      <c r="DX529" s="368"/>
      <c r="DY529" s="368"/>
      <c r="DZ529" s="368"/>
      <c r="EA529" s="368"/>
      <c r="EB529" s="368"/>
      <c r="EC529" s="368"/>
      <c r="ED529" s="368"/>
      <c r="EE529" s="368"/>
      <c r="EF529" s="368"/>
      <c r="EG529" s="368"/>
      <c r="EH529" s="368"/>
      <c r="EI529" s="368"/>
      <c r="EJ529" s="368"/>
      <c r="EK529" s="368"/>
      <c r="EL529" s="368"/>
      <c r="EM529" s="368"/>
      <c r="EN529" s="368"/>
      <c r="EO529" s="368"/>
      <c r="EP529" s="368"/>
      <c r="EQ529" s="368"/>
      <c r="ER529" s="368"/>
      <c r="ES529" s="368"/>
      <c r="ET529" s="368"/>
      <c r="EU529" s="368"/>
      <c r="EV529" s="368"/>
      <c r="EW529" s="368"/>
      <c r="EX529" s="368"/>
      <c r="EY529" s="368"/>
      <c r="EZ529" s="368"/>
      <c r="FA529" s="368"/>
      <c r="FB529" s="368"/>
      <c r="FC529" s="368"/>
      <c r="FD529" s="368"/>
      <c r="FE529" s="368"/>
      <c r="FF529" s="368"/>
      <c r="FG529" s="368"/>
      <c r="FH529" s="368"/>
      <c r="FI529" s="368"/>
      <c r="FJ529" s="368"/>
      <c r="FK529" s="368"/>
      <c r="FL529" s="368"/>
      <c r="FM529" s="368"/>
      <c r="FN529" s="368"/>
      <c r="FO529" s="368"/>
      <c r="FP529" s="368"/>
      <c r="FQ529" s="368"/>
      <c r="FR529" s="368"/>
      <c r="FS529" s="368"/>
      <c r="FT529" s="368"/>
      <c r="FU529" s="368"/>
      <c r="FV529" s="368"/>
      <c r="FW529" s="368"/>
      <c r="FX529" s="368"/>
      <c r="FY529" s="368"/>
      <c r="FZ529" s="368"/>
      <c r="GA529" s="368"/>
      <c r="GB529" s="368"/>
      <c r="GC529" s="368"/>
      <c r="GD529" s="368"/>
      <c r="GE529" s="368"/>
      <c r="GF529" s="368"/>
      <c r="GG529" s="368"/>
      <c r="GH529" s="368"/>
      <c r="GI529" s="368"/>
      <c r="GJ529" s="368"/>
      <c r="GK529" s="368"/>
      <c r="GL529" s="368"/>
      <c r="GM529" s="368"/>
      <c r="GN529" s="368"/>
      <c r="GO529" s="368"/>
      <c r="GP529" s="368"/>
      <c r="GQ529" s="368"/>
      <c r="GR529" s="368"/>
      <c r="GS529" s="368"/>
      <c r="GT529" s="368"/>
      <c r="GU529" s="368"/>
      <c r="GV529" s="368"/>
      <c r="GW529" s="368"/>
      <c r="GX529" s="368"/>
      <c r="GY529" s="368"/>
      <c r="GZ529" s="368"/>
      <c r="HA529" s="368"/>
      <c r="HB529" s="368"/>
      <c r="HC529" s="368"/>
      <c r="HD529" s="368"/>
      <c r="HE529" s="368"/>
      <c r="HF529" s="368"/>
      <c r="HG529" s="368"/>
      <c r="HH529" s="368"/>
      <c r="HI529" s="368"/>
      <c r="HJ529" s="368"/>
      <c r="HK529" s="368"/>
      <c r="HL529" s="368"/>
      <c r="HM529" s="368"/>
      <c r="HN529" s="368"/>
      <c r="HO529" s="368"/>
      <c r="HP529" s="368"/>
      <c r="HQ529" s="368"/>
      <c r="HR529" s="368"/>
      <c r="HS529" s="368"/>
      <c r="HT529" s="368"/>
      <c r="HU529" s="368"/>
      <c r="HV529" s="368"/>
      <c r="HW529" s="368"/>
      <c r="HX529" s="368"/>
      <c r="HY529" s="368"/>
      <c r="HZ529" s="368"/>
      <c r="IA529" s="368"/>
      <c r="IB529" s="368"/>
      <c r="IC529" s="368"/>
      <c r="ID529" s="368"/>
      <c r="IE529" s="368"/>
      <c r="IF529" s="368"/>
      <c r="IG529" s="368"/>
      <c r="IH529" s="368"/>
      <c r="II529" s="368"/>
      <c r="IJ529" s="368"/>
      <c r="IK529" s="368"/>
      <c r="IL529" s="368"/>
      <c r="IM529" s="368"/>
      <c r="IN529" s="368"/>
      <c r="IO529" s="368"/>
      <c r="IP529" s="368"/>
      <c r="IQ529" s="368"/>
      <c r="IR529" s="368"/>
      <c r="IS529" s="368"/>
      <c r="IT529" s="368"/>
      <c r="IU529" s="368"/>
      <c r="IV529" s="368"/>
      <c r="IW529" s="368"/>
      <c r="IX529" s="368"/>
      <c r="IY529" s="368"/>
      <c r="IZ529" s="368"/>
      <c r="JA529" s="368"/>
      <c r="JB529" s="368"/>
      <c r="JC529" s="368"/>
      <c r="JD529" s="368"/>
      <c r="JE529" s="368"/>
      <c r="JF529" s="368"/>
      <c r="JG529" s="368"/>
      <c r="JH529" s="368"/>
      <c r="JI529" s="368"/>
      <c r="JJ529" s="368"/>
      <c r="JK529" s="368"/>
      <c r="JL529" s="368"/>
      <c r="JM529" s="368"/>
      <c r="JN529" s="368"/>
      <c r="JO529" s="368"/>
      <c r="JP529" s="368"/>
      <c r="JQ529" s="368"/>
      <c r="JR529" s="368"/>
      <c r="JS529" s="368"/>
      <c r="JT529" s="368"/>
      <c r="JU529" s="368"/>
      <c r="JV529" s="368"/>
      <c r="JW529" s="368"/>
      <c r="JX529" s="368"/>
      <c r="JY529" s="368"/>
      <c r="JZ529" s="368"/>
      <c r="KA529" s="368"/>
      <c r="KB529" s="368"/>
      <c r="KC529" s="368"/>
      <c r="KD529" s="368"/>
      <c r="KE529" s="368"/>
      <c r="KF529" s="368"/>
      <c r="KG529" s="368"/>
      <c r="KH529" s="368"/>
      <c r="KI529" s="368"/>
      <c r="KJ529" s="368"/>
      <c r="KK529" s="368"/>
      <c r="KL529" s="368"/>
      <c r="KM529" s="368"/>
      <c r="KN529" s="368"/>
      <c r="KO529" s="368"/>
      <c r="KP529" s="368"/>
      <c r="KQ529" s="368"/>
      <c r="KR529" s="368"/>
      <c r="KS529" s="368"/>
      <c r="KT529" s="368"/>
      <c r="KU529" s="368"/>
      <c r="KV529" s="368"/>
      <c r="KW529" s="368"/>
      <c r="KX529" s="368"/>
      <c r="LH529" s="368"/>
      <c r="LI529" s="368"/>
      <c r="LJ529" s="368"/>
      <c r="LK529" s="368"/>
      <c r="LL529" s="368"/>
      <c r="LM529" s="368"/>
      <c r="LN529" s="368"/>
      <c r="LO529" s="368"/>
      <c r="LP529" s="368"/>
      <c r="LQ529" s="368"/>
      <c r="LR529" s="368"/>
      <c r="LS529" s="368"/>
      <c r="LT529" s="368"/>
      <c r="LU529" s="368"/>
      <c r="LV529" s="368"/>
      <c r="LW529" s="368"/>
      <c r="LX529" s="368"/>
      <c r="LY529" s="368"/>
      <c r="LZ529" s="368"/>
      <c r="MA529" s="368"/>
      <c r="MB529" s="368"/>
      <c r="MC529" s="368"/>
      <c r="MD529" s="368"/>
      <c r="ME529" s="368"/>
      <c r="MF529" s="368"/>
      <c r="MG529" s="368"/>
      <c r="MH529" s="368"/>
      <c r="MI529" s="368"/>
      <c r="MJ529" s="368"/>
      <c r="MK529" s="368"/>
      <c r="ML529" s="368"/>
      <c r="MM529" s="368"/>
      <c r="MN529" s="368"/>
      <c r="MO529" s="368"/>
      <c r="MP529" s="368"/>
      <c r="MQ529" s="368"/>
      <c r="MR529" s="368"/>
      <c r="MS529" s="368"/>
      <c r="MT529" s="368"/>
      <c r="MU529" s="368"/>
      <c r="MV529" s="368"/>
      <c r="MW529" s="368"/>
      <c r="MX529" s="368"/>
      <c r="MY529" s="368"/>
      <c r="MZ529" s="368"/>
      <c r="NA529" s="368"/>
      <c r="NB529" s="368"/>
      <c r="NC529" s="368"/>
      <c r="ND529" s="368"/>
      <c r="NE529" s="368"/>
      <c r="NF529" s="368"/>
      <c r="NG529" s="368"/>
      <c r="NH529" s="368"/>
      <c r="NI529" s="368"/>
      <c r="NJ529" s="368"/>
      <c r="NK529" s="368"/>
      <c r="NL529" s="368"/>
      <c r="NM529" s="368"/>
      <c r="NN529" s="368"/>
      <c r="NO529" s="368"/>
      <c r="NP529" s="368"/>
      <c r="NQ529" s="368"/>
      <c r="NR529" s="368"/>
      <c r="NS529" s="368"/>
      <c r="NT529" s="368"/>
      <c r="NU529" s="368"/>
      <c r="NV529" s="368"/>
      <c r="NW529" s="368"/>
      <c r="NX529" s="368"/>
      <c r="NY529" s="368"/>
      <c r="NZ529" s="368"/>
      <c r="OA529" s="368"/>
      <c r="OB529" s="368"/>
      <c r="OC529" s="368"/>
      <c r="OD529" s="368"/>
      <c r="OE529" s="368"/>
      <c r="OF529" s="368"/>
      <c r="OG529" s="368"/>
      <c r="OH529" s="368"/>
      <c r="OI529" s="368"/>
      <c r="OJ529" s="368"/>
      <c r="OK529" s="368"/>
      <c r="OL529" s="368"/>
      <c r="OM529" s="368"/>
      <c r="ON529" s="368"/>
      <c r="OO529" s="368"/>
      <c r="OP529" s="368"/>
      <c r="OQ529" s="368"/>
      <c r="OR529" s="368"/>
      <c r="OS529" s="368"/>
      <c r="OT529" s="368"/>
      <c r="OU529" s="368"/>
      <c r="OV529" s="368"/>
      <c r="OW529" s="368"/>
      <c r="OX529" s="368"/>
      <c r="OY529" s="368"/>
      <c r="OZ529" s="368"/>
      <c r="PA529" s="368"/>
      <c r="PB529" s="368"/>
      <c r="PC529" s="368"/>
      <c r="PD529" s="368"/>
      <c r="PE529" s="368"/>
      <c r="PF529" s="368"/>
      <c r="PG529" s="368"/>
      <c r="PH529" s="368"/>
      <c r="PI529" s="368"/>
      <c r="PJ529" s="368"/>
      <c r="PK529" s="368"/>
      <c r="PL529" s="368"/>
      <c r="PM529" s="368"/>
      <c r="PN529" s="368"/>
      <c r="PO529" s="368"/>
      <c r="PP529" s="368"/>
      <c r="PQ529" s="368"/>
      <c r="PR529" s="368"/>
      <c r="PS529" s="368"/>
      <c r="PT529" s="368"/>
      <c r="PU529" s="368"/>
      <c r="PV529" s="368"/>
      <c r="PW529" s="368"/>
      <c r="PX529" s="368"/>
      <c r="PY529" s="368"/>
      <c r="PZ529" s="368"/>
      <c r="QA529" s="368"/>
      <c r="QB529" s="368"/>
      <c r="QC529" s="368"/>
      <c r="QD529" s="368"/>
      <c r="QE529" s="368"/>
      <c r="QF529" s="368"/>
      <c r="QG529" s="368"/>
      <c r="QH529" s="368"/>
      <c r="QI529" s="368"/>
      <c r="QJ529" s="368"/>
      <c r="QK529" s="368"/>
      <c r="QL529" s="368"/>
      <c r="QM529" s="368"/>
      <c r="QN529" s="368"/>
      <c r="QO529" s="368"/>
      <c r="QP529" s="368"/>
      <c r="QQ529" s="368"/>
      <c r="QR529" s="368"/>
      <c r="QS529" s="368"/>
      <c r="QT529" s="368"/>
      <c r="QU529" s="368"/>
      <c r="QV529" s="368"/>
      <c r="QW529" s="368"/>
      <c r="QX529" s="368"/>
      <c r="QY529" s="368"/>
      <c r="QZ529" s="368"/>
      <c r="RA529" s="368"/>
      <c r="RB529" s="368"/>
      <c r="RC529" s="368"/>
      <c r="RD529" s="368"/>
      <c r="RE529" s="368"/>
      <c r="RF529" s="368"/>
      <c r="RG529" s="368"/>
      <c r="RH529" s="368"/>
      <c r="RI529" s="368"/>
      <c r="RJ529" s="368"/>
      <c r="RK529" s="368"/>
      <c r="RL529" s="368"/>
      <c r="RM529" s="368"/>
      <c r="RN529" s="368"/>
      <c r="RO529" s="368"/>
      <c r="RP529" s="368"/>
      <c r="RQ529" s="368"/>
      <c r="RR529" s="368"/>
      <c r="RS529" s="368"/>
      <c r="RT529" s="368"/>
      <c r="RU529" s="368"/>
      <c r="RV529" s="368"/>
      <c r="RW529" s="368"/>
      <c r="RX529" s="368"/>
      <c r="RY529" s="368"/>
      <c r="RZ529" s="368"/>
      <c r="SA529" s="368"/>
      <c r="SB529" s="368"/>
      <c r="SC529" s="368"/>
      <c r="SD529" s="368"/>
      <c r="SE529" s="368"/>
      <c r="SF529" s="368"/>
      <c r="SG529" s="368"/>
    </row>
    <row r="530" spans="1:501">
      <c r="A530" s="368"/>
      <c r="B530" s="368"/>
      <c r="C530" s="368"/>
      <c r="D530" s="368"/>
      <c r="E530" s="368"/>
      <c r="F530" s="368"/>
      <c r="G530" s="368"/>
      <c r="H530" s="368"/>
      <c r="I530" s="368"/>
      <c r="J530" s="368"/>
      <c r="K530" s="368"/>
      <c r="L530" s="368"/>
      <c r="M530" s="368"/>
      <c r="N530" s="368"/>
      <c r="O530" s="385"/>
      <c r="P530" s="368"/>
      <c r="Q530" s="368"/>
      <c r="R530" s="368"/>
      <c r="S530" s="368"/>
      <c r="T530" s="368"/>
      <c r="U530" s="368"/>
      <c r="V530" s="368"/>
      <c r="W530" s="368"/>
      <c r="X530" s="368"/>
      <c r="Y530" s="368"/>
      <c r="Z530" s="368"/>
      <c r="AA530" s="368"/>
      <c r="AB530" s="368"/>
      <c r="AC530" s="368"/>
      <c r="AD530" s="368"/>
      <c r="AE530" s="368"/>
      <c r="AF530" s="368"/>
      <c r="AG530" s="368"/>
      <c r="AH530" s="368"/>
      <c r="AI530" s="368"/>
      <c r="AJ530" s="368"/>
      <c r="AK530" s="368"/>
      <c r="AL530" s="368"/>
      <c r="AM530" s="368"/>
      <c r="AN530" s="368"/>
      <c r="AO530" s="368"/>
      <c r="AP530" s="368"/>
      <c r="AQ530" s="368"/>
      <c r="AR530" s="368"/>
      <c r="AS530" s="368"/>
      <c r="AT530" s="368"/>
      <c r="AU530" s="368"/>
      <c r="AV530" s="368"/>
      <c r="AW530" s="368"/>
      <c r="AX530" s="368"/>
      <c r="AY530" s="368"/>
      <c r="AZ530" s="368"/>
      <c r="BA530" s="368"/>
      <c r="BB530" s="368"/>
      <c r="BC530" s="368"/>
      <c r="BD530" s="368"/>
      <c r="BE530" s="368"/>
      <c r="BF530" s="368"/>
      <c r="BG530" s="368"/>
      <c r="BH530" s="368"/>
      <c r="BI530" s="368"/>
      <c r="BJ530" s="368"/>
      <c r="BK530" s="368"/>
      <c r="BL530" s="368"/>
      <c r="BM530" s="368"/>
      <c r="BN530" s="368"/>
      <c r="BO530" s="368"/>
      <c r="BP530" s="368"/>
      <c r="BQ530" s="368"/>
      <c r="BR530" s="368"/>
      <c r="BS530" s="368"/>
      <c r="BT530" s="368"/>
      <c r="BU530" s="368"/>
      <c r="BV530" s="368"/>
      <c r="BW530" s="368"/>
      <c r="DV530" s="368"/>
      <c r="DW530" s="368"/>
      <c r="DX530" s="368"/>
      <c r="DY530" s="368"/>
      <c r="DZ530" s="368"/>
      <c r="EA530" s="368"/>
      <c r="EB530" s="368"/>
      <c r="EC530" s="368"/>
      <c r="ED530" s="368"/>
      <c r="EE530" s="368"/>
      <c r="EF530" s="368"/>
      <c r="EG530" s="368"/>
      <c r="EH530" s="368"/>
      <c r="EI530" s="368"/>
      <c r="EJ530" s="368"/>
      <c r="EK530" s="368"/>
      <c r="EL530" s="368"/>
      <c r="EM530" s="368"/>
      <c r="EN530" s="368"/>
      <c r="EO530" s="368"/>
      <c r="EP530" s="368"/>
      <c r="EQ530" s="368"/>
      <c r="ER530" s="368"/>
      <c r="ES530" s="368"/>
      <c r="ET530" s="368"/>
      <c r="EU530" s="368"/>
      <c r="EV530" s="368"/>
      <c r="EW530" s="368"/>
      <c r="EX530" s="368"/>
      <c r="EY530" s="368"/>
      <c r="EZ530" s="368"/>
      <c r="FA530" s="368"/>
      <c r="FB530" s="368"/>
      <c r="FC530" s="368"/>
      <c r="FD530" s="368"/>
      <c r="FE530" s="368"/>
      <c r="FF530" s="368"/>
      <c r="FG530" s="368"/>
      <c r="FH530" s="368"/>
      <c r="FI530" s="368"/>
      <c r="FJ530" s="368"/>
      <c r="FK530" s="368"/>
      <c r="FL530" s="368"/>
      <c r="FM530" s="368"/>
      <c r="FN530" s="368"/>
      <c r="FO530" s="368"/>
      <c r="FP530" s="368"/>
      <c r="FQ530" s="368"/>
      <c r="FR530" s="368"/>
      <c r="FS530" s="368"/>
      <c r="FT530" s="368"/>
      <c r="FU530" s="368"/>
      <c r="FV530" s="368"/>
      <c r="FW530" s="368"/>
      <c r="FX530" s="368"/>
      <c r="FY530" s="368"/>
      <c r="FZ530" s="368"/>
      <c r="GA530" s="368"/>
      <c r="GB530" s="368"/>
      <c r="GC530" s="368"/>
      <c r="GD530" s="368"/>
      <c r="GE530" s="368"/>
      <c r="GF530" s="368"/>
      <c r="GG530" s="368"/>
      <c r="GH530" s="368"/>
      <c r="GI530" s="368"/>
      <c r="GJ530" s="368"/>
      <c r="GK530" s="368"/>
      <c r="GL530" s="368"/>
      <c r="GM530" s="368"/>
      <c r="GN530" s="368"/>
      <c r="GO530" s="368"/>
      <c r="GP530" s="368"/>
      <c r="GQ530" s="368"/>
      <c r="GR530" s="368"/>
      <c r="GS530" s="368"/>
      <c r="GT530" s="368"/>
      <c r="GU530" s="368"/>
      <c r="GV530" s="368"/>
      <c r="GW530" s="368"/>
      <c r="GX530" s="368"/>
      <c r="GY530" s="368"/>
      <c r="GZ530" s="368"/>
      <c r="HA530" s="368"/>
      <c r="HB530" s="368"/>
      <c r="HC530" s="368"/>
      <c r="HD530" s="368"/>
      <c r="HE530" s="368"/>
      <c r="HF530" s="368"/>
      <c r="HG530" s="368"/>
      <c r="HH530" s="368"/>
      <c r="HI530" s="368"/>
      <c r="HJ530" s="368"/>
      <c r="HK530" s="368"/>
      <c r="HL530" s="368"/>
      <c r="HM530" s="368"/>
      <c r="HN530" s="368"/>
      <c r="HO530" s="368"/>
      <c r="HP530" s="368"/>
      <c r="HQ530" s="368"/>
      <c r="HR530" s="368"/>
      <c r="HS530" s="368"/>
      <c r="HT530" s="368"/>
      <c r="HU530" s="368"/>
      <c r="HV530" s="368"/>
      <c r="HW530" s="368"/>
      <c r="HX530" s="368"/>
      <c r="HY530" s="368"/>
      <c r="HZ530" s="368"/>
      <c r="IA530" s="368"/>
      <c r="IB530" s="368"/>
      <c r="IC530" s="368"/>
      <c r="ID530" s="368"/>
      <c r="IE530" s="368"/>
      <c r="IF530" s="368"/>
      <c r="IG530" s="368"/>
      <c r="IH530" s="368"/>
      <c r="II530" s="368"/>
      <c r="IJ530" s="368"/>
      <c r="IK530" s="368"/>
      <c r="IL530" s="368"/>
      <c r="IM530" s="368"/>
      <c r="IN530" s="368"/>
      <c r="IO530" s="368"/>
      <c r="IP530" s="368"/>
      <c r="IQ530" s="368"/>
      <c r="IR530" s="368"/>
      <c r="IS530" s="368"/>
      <c r="IT530" s="368"/>
      <c r="IU530" s="368"/>
      <c r="IV530" s="368"/>
      <c r="IW530" s="368"/>
      <c r="IX530" s="368"/>
      <c r="IY530" s="368"/>
      <c r="IZ530" s="368"/>
      <c r="JA530" s="368"/>
      <c r="JB530" s="368"/>
      <c r="JC530" s="368"/>
      <c r="JD530" s="368"/>
      <c r="JE530" s="368"/>
      <c r="JF530" s="368"/>
      <c r="JG530" s="368"/>
      <c r="JH530" s="368"/>
      <c r="JI530" s="368"/>
      <c r="JJ530" s="368"/>
      <c r="JK530" s="368"/>
      <c r="JL530" s="368"/>
      <c r="JM530" s="368"/>
      <c r="JN530" s="368"/>
      <c r="JO530" s="368"/>
      <c r="JP530" s="368"/>
      <c r="JQ530" s="368"/>
      <c r="JR530" s="368"/>
      <c r="JS530" s="368"/>
      <c r="JT530" s="368"/>
      <c r="JU530" s="368"/>
      <c r="JV530" s="368"/>
      <c r="JW530" s="368"/>
      <c r="JX530" s="368"/>
      <c r="JY530" s="368"/>
      <c r="JZ530" s="368"/>
      <c r="KA530" s="368"/>
      <c r="KB530" s="368"/>
      <c r="KC530" s="368"/>
      <c r="KD530" s="368"/>
      <c r="KE530" s="368"/>
      <c r="KF530" s="368"/>
      <c r="KG530" s="368"/>
      <c r="KH530" s="368"/>
      <c r="KI530" s="368"/>
      <c r="KJ530" s="368"/>
      <c r="KK530" s="368"/>
      <c r="KL530" s="368"/>
      <c r="KM530" s="368"/>
      <c r="KN530" s="368"/>
      <c r="KO530" s="368"/>
      <c r="KP530" s="368"/>
      <c r="KQ530" s="368"/>
      <c r="KR530" s="368"/>
      <c r="KS530" s="368"/>
      <c r="KT530" s="368"/>
      <c r="KU530" s="368"/>
      <c r="KV530" s="368"/>
      <c r="KW530" s="368"/>
      <c r="KX530" s="368"/>
      <c r="LH530" s="368"/>
      <c r="LI530" s="368"/>
      <c r="LJ530" s="368"/>
      <c r="LK530" s="368"/>
      <c r="LL530" s="368"/>
      <c r="LM530" s="368"/>
      <c r="LN530" s="368"/>
      <c r="LO530" s="368"/>
      <c r="LP530" s="368"/>
      <c r="LQ530" s="368"/>
      <c r="LR530" s="368"/>
      <c r="LS530" s="368"/>
      <c r="LT530" s="368"/>
      <c r="LU530" s="368"/>
      <c r="LV530" s="368"/>
      <c r="LW530" s="368"/>
      <c r="LX530" s="368"/>
      <c r="LY530" s="368"/>
      <c r="LZ530" s="368"/>
      <c r="MA530" s="368"/>
      <c r="MB530" s="368"/>
      <c r="MC530" s="368"/>
      <c r="MD530" s="368"/>
      <c r="ME530" s="368"/>
      <c r="MF530" s="368"/>
      <c r="MG530" s="368"/>
      <c r="MH530" s="368"/>
      <c r="MI530" s="368"/>
      <c r="MJ530" s="368"/>
      <c r="MK530" s="368"/>
      <c r="ML530" s="368"/>
      <c r="MM530" s="368"/>
      <c r="MN530" s="368"/>
      <c r="MO530" s="368"/>
      <c r="MP530" s="368"/>
      <c r="MQ530" s="368"/>
      <c r="MR530" s="368"/>
      <c r="MS530" s="368"/>
      <c r="MT530" s="368"/>
      <c r="MU530" s="368"/>
      <c r="MV530" s="368"/>
      <c r="MW530" s="368"/>
      <c r="MX530" s="368"/>
      <c r="MY530" s="368"/>
      <c r="MZ530" s="368"/>
      <c r="NA530" s="368"/>
      <c r="NB530" s="368"/>
      <c r="NC530" s="368"/>
      <c r="ND530" s="368"/>
      <c r="NE530" s="368"/>
      <c r="NF530" s="368"/>
      <c r="NG530" s="368"/>
      <c r="NH530" s="368"/>
      <c r="NI530" s="368"/>
      <c r="NJ530" s="368"/>
      <c r="NK530" s="368"/>
      <c r="NL530" s="368"/>
      <c r="NM530" s="368"/>
      <c r="NN530" s="368"/>
      <c r="NO530" s="368"/>
      <c r="NP530" s="368"/>
      <c r="NQ530" s="368"/>
      <c r="NR530" s="368"/>
      <c r="NS530" s="368"/>
      <c r="NT530" s="368"/>
      <c r="NU530" s="368"/>
      <c r="NV530" s="368"/>
      <c r="NW530" s="368"/>
      <c r="NX530" s="368"/>
      <c r="NY530" s="368"/>
      <c r="NZ530" s="368"/>
      <c r="OA530" s="368"/>
      <c r="OB530" s="368"/>
      <c r="OC530" s="368"/>
      <c r="OD530" s="368"/>
      <c r="OE530" s="368"/>
      <c r="OF530" s="368"/>
      <c r="OG530" s="368"/>
      <c r="OH530" s="368"/>
      <c r="OI530" s="368"/>
      <c r="OJ530" s="368"/>
      <c r="OK530" s="368"/>
      <c r="OL530" s="368"/>
      <c r="OM530" s="368"/>
      <c r="ON530" s="368"/>
      <c r="OO530" s="368"/>
      <c r="OP530" s="368"/>
      <c r="OQ530" s="368"/>
      <c r="OR530" s="368"/>
      <c r="OS530" s="368"/>
      <c r="OT530" s="368"/>
      <c r="OU530" s="368"/>
      <c r="OV530" s="368"/>
      <c r="OW530" s="368"/>
      <c r="OX530" s="368"/>
      <c r="OY530" s="368"/>
      <c r="OZ530" s="368"/>
      <c r="PA530" s="368"/>
      <c r="PB530" s="368"/>
      <c r="PC530" s="368"/>
      <c r="PD530" s="368"/>
      <c r="PE530" s="368"/>
      <c r="PF530" s="368"/>
      <c r="PG530" s="368"/>
      <c r="PH530" s="368"/>
      <c r="PI530" s="368"/>
      <c r="PJ530" s="368"/>
      <c r="PK530" s="368"/>
      <c r="PL530" s="368"/>
      <c r="PM530" s="368"/>
      <c r="PN530" s="368"/>
      <c r="PO530" s="368"/>
      <c r="PP530" s="368"/>
      <c r="PQ530" s="368"/>
      <c r="PR530" s="368"/>
      <c r="PS530" s="368"/>
      <c r="PT530" s="368"/>
      <c r="PU530" s="368"/>
      <c r="PV530" s="368"/>
      <c r="PW530" s="368"/>
      <c r="PX530" s="368"/>
      <c r="PY530" s="368"/>
      <c r="PZ530" s="368"/>
      <c r="QA530" s="368"/>
      <c r="QB530" s="368"/>
      <c r="QC530" s="368"/>
      <c r="QD530" s="368"/>
      <c r="QE530" s="368"/>
      <c r="QF530" s="368"/>
      <c r="QG530" s="368"/>
      <c r="QH530" s="368"/>
      <c r="QI530" s="368"/>
      <c r="QJ530" s="368"/>
      <c r="QK530" s="368"/>
      <c r="QL530" s="368"/>
      <c r="QM530" s="368"/>
      <c r="QN530" s="368"/>
      <c r="QO530" s="368"/>
      <c r="QP530" s="368"/>
      <c r="QQ530" s="368"/>
      <c r="QR530" s="368"/>
      <c r="QS530" s="368"/>
      <c r="QT530" s="368"/>
      <c r="QU530" s="368"/>
      <c r="QV530" s="368"/>
      <c r="QW530" s="368"/>
      <c r="QX530" s="368"/>
      <c r="QY530" s="368"/>
      <c r="QZ530" s="368"/>
      <c r="RA530" s="368"/>
      <c r="RB530" s="368"/>
      <c r="RC530" s="368"/>
      <c r="RD530" s="368"/>
      <c r="RE530" s="368"/>
      <c r="RF530" s="368"/>
      <c r="RG530" s="368"/>
      <c r="RH530" s="368"/>
      <c r="RI530" s="368"/>
      <c r="RJ530" s="368"/>
      <c r="RK530" s="368"/>
      <c r="RL530" s="368"/>
      <c r="RM530" s="368"/>
      <c r="RN530" s="368"/>
      <c r="RO530" s="368"/>
      <c r="RP530" s="368"/>
      <c r="RQ530" s="368"/>
      <c r="RR530" s="368"/>
      <c r="RS530" s="368"/>
      <c r="RT530" s="368"/>
      <c r="RU530" s="368"/>
      <c r="RV530" s="368"/>
      <c r="RW530" s="368"/>
      <c r="RX530" s="368"/>
      <c r="RY530" s="368"/>
      <c r="RZ530" s="368"/>
      <c r="SA530" s="368"/>
      <c r="SB530" s="368"/>
      <c r="SC530" s="368"/>
      <c r="SD530" s="368"/>
      <c r="SE530" s="368"/>
      <c r="SF530" s="368"/>
      <c r="SG530" s="368"/>
    </row>
    <row r="531" spans="1:501">
      <c r="A531" s="368"/>
      <c r="B531" s="368"/>
      <c r="C531" s="368"/>
      <c r="D531" s="368"/>
      <c r="E531" s="368"/>
      <c r="F531" s="368"/>
      <c r="G531" s="368"/>
      <c r="H531" s="368"/>
      <c r="I531" s="368"/>
      <c r="J531" s="368"/>
      <c r="K531" s="368"/>
      <c r="L531" s="368"/>
      <c r="M531" s="368"/>
      <c r="N531" s="368"/>
      <c r="O531" s="385"/>
      <c r="P531" s="368"/>
      <c r="Q531" s="368"/>
      <c r="R531" s="368"/>
      <c r="S531" s="368"/>
      <c r="T531" s="368"/>
      <c r="U531" s="368"/>
      <c r="V531" s="368"/>
      <c r="W531" s="368"/>
      <c r="X531" s="368"/>
      <c r="Y531" s="368"/>
      <c r="Z531" s="368"/>
      <c r="AA531" s="368"/>
      <c r="AB531" s="368"/>
      <c r="AC531" s="368"/>
      <c r="AD531" s="368"/>
      <c r="AE531" s="368"/>
      <c r="AF531" s="368"/>
      <c r="AG531" s="368"/>
      <c r="AH531" s="368"/>
      <c r="AI531" s="368"/>
      <c r="AJ531" s="368"/>
      <c r="AK531" s="368"/>
      <c r="AL531" s="368"/>
      <c r="AM531" s="368"/>
      <c r="AN531" s="368"/>
      <c r="AO531" s="368"/>
      <c r="AP531" s="368"/>
      <c r="AQ531" s="368"/>
      <c r="AR531" s="368"/>
      <c r="AS531" s="368"/>
      <c r="AT531" s="368"/>
      <c r="AU531" s="368"/>
      <c r="AV531" s="368"/>
      <c r="AW531" s="368"/>
      <c r="AX531" s="368"/>
      <c r="AY531" s="368"/>
      <c r="AZ531" s="368"/>
      <c r="BA531" s="368"/>
      <c r="BB531" s="368"/>
      <c r="BC531" s="368"/>
      <c r="BD531" s="368"/>
      <c r="BE531" s="368"/>
      <c r="BF531" s="368"/>
      <c r="BG531" s="368"/>
      <c r="BH531" s="368"/>
      <c r="BI531" s="368"/>
      <c r="BJ531" s="368"/>
      <c r="BK531" s="368"/>
      <c r="BL531" s="368"/>
      <c r="BM531" s="368"/>
      <c r="BN531" s="368"/>
      <c r="BO531" s="368"/>
      <c r="BP531" s="368"/>
      <c r="BQ531" s="368"/>
      <c r="BR531" s="368"/>
      <c r="BS531" s="368"/>
      <c r="BT531" s="368"/>
      <c r="BU531" s="368"/>
      <c r="BV531" s="368"/>
      <c r="BW531" s="368"/>
      <c r="DV531" s="368"/>
      <c r="DW531" s="368"/>
      <c r="DX531" s="368"/>
      <c r="DY531" s="368"/>
      <c r="DZ531" s="368"/>
      <c r="EA531" s="368"/>
      <c r="EB531" s="368"/>
      <c r="EC531" s="368"/>
      <c r="ED531" s="368"/>
      <c r="EE531" s="368"/>
      <c r="EF531" s="368"/>
      <c r="EG531" s="368"/>
      <c r="EH531" s="368"/>
      <c r="EI531" s="368"/>
      <c r="EJ531" s="368"/>
      <c r="EK531" s="368"/>
      <c r="EL531" s="368"/>
      <c r="EM531" s="368"/>
      <c r="EN531" s="368"/>
      <c r="EO531" s="368"/>
      <c r="EP531" s="368"/>
      <c r="EQ531" s="368"/>
      <c r="ER531" s="368"/>
      <c r="ES531" s="368"/>
      <c r="ET531" s="368"/>
      <c r="EU531" s="368"/>
      <c r="EV531" s="368"/>
      <c r="EW531" s="368"/>
      <c r="EX531" s="368"/>
      <c r="EY531" s="368"/>
      <c r="EZ531" s="368"/>
      <c r="FA531" s="368"/>
      <c r="FB531" s="368"/>
      <c r="FC531" s="368"/>
      <c r="FD531" s="368"/>
      <c r="FE531" s="368"/>
      <c r="FF531" s="368"/>
      <c r="FG531" s="368"/>
      <c r="FH531" s="368"/>
      <c r="FI531" s="368"/>
      <c r="FJ531" s="368"/>
      <c r="FK531" s="368"/>
      <c r="FL531" s="368"/>
      <c r="FM531" s="368"/>
      <c r="FN531" s="368"/>
      <c r="FO531" s="368"/>
      <c r="FP531" s="368"/>
      <c r="FQ531" s="368"/>
      <c r="FR531" s="368"/>
      <c r="FS531" s="368"/>
      <c r="FT531" s="368"/>
      <c r="FU531" s="368"/>
      <c r="FV531" s="368"/>
      <c r="FW531" s="368"/>
      <c r="FX531" s="368"/>
      <c r="FY531" s="368"/>
      <c r="FZ531" s="368"/>
      <c r="GA531" s="368"/>
      <c r="GB531" s="368"/>
      <c r="GC531" s="368"/>
      <c r="GD531" s="368"/>
      <c r="GE531" s="368"/>
      <c r="GF531" s="368"/>
      <c r="GG531" s="368"/>
      <c r="GH531" s="368"/>
      <c r="GI531" s="368"/>
      <c r="GJ531" s="368"/>
      <c r="GK531" s="368"/>
      <c r="GL531" s="368"/>
      <c r="GM531" s="368"/>
      <c r="GN531" s="368"/>
      <c r="GO531" s="368"/>
      <c r="GP531" s="368"/>
      <c r="GQ531" s="368"/>
      <c r="GR531" s="368"/>
      <c r="GS531" s="368"/>
      <c r="GT531" s="368"/>
      <c r="GU531" s="368"/>
      <c r="GV531" s="368"/>
      <c r="GW531" s="368"/>
      <c r="GX531" s="368"/>
      <c r="GY531" s="368"/>
      <c r="GZ531" s="368"/>
      <c r="HA531" s="368"/>
      <c r="HB531" s="368"/>
      <c r="HC531" s="368"/>
      <c r="HD531" s="368"/>
      <c r="HE531" s="368"/>
      <c r="HF531" s="368"/>
      <c r="HG531" s="368"/>
      <c r="HH531" s="368"/>
      <c r="HI531" s="368"/>
      <c r="HJ531" s="368"/>
      <c r="HK531" s="368"/>
      <c r="HL531" s="368"/>
      <c r="HM531" s="368"/>
      <c r="HN531" s="368"/>
      <c r="HO531" s="368"/>
      <c r="HP531" s="368"/>
      <c r="HQ531" s="368"/>
      <c r="HR531" s="368"/>
      <c r="HS531" s="368"/>
      <c r="HT531" s="368"/>
      <c r="HU531" s="368"/>
      <c r="HV531" s="368"/>
      <c r="HW531" s="368"/>
      <c r="HX531" s="368"/>
      <c r="HY531" s="368"/>
      <c r="HZ531" s="368"/>
      <c r="IA531" s="368"/>
      <c r="IB531" s="368"/>
      <c r="IC531" s="368"/>
      <c r="ID531" s="368"/>
      <c r="IE531" s="368"/>
      <c r="IF531" s="368"/>
      <c r="IG531" s="368"/>
      <c r="IH531" s="368"/>
      <c r="II531" s="368"/>
      <c r="IJ531" s="368"/>
      <c r="IK531" s="368"/>
      <c r="IL531" s="368"/>
      <c r="IM531" s="368"/>
      <c r="IN531" s="368"/>
      <c r="IO531" s="368"/>
      <c r="IP531" s="368"/>
      <c r="IQ531" s="368"/>
      <c r="IR531" s="368"/>
      <c r="IS531" s="368"/>
      <c r="IT531" s="368"/>
      <c r="IU531" s="368"/>
      <c r="IV531" s="368"/>
      <c r="IW531" s="368"/>
      <c r="IX531" s="368"/>
      <c r="IY531" s="368"/>
      <c r="IZ531" s="368"/>
      <c r="JA531" s="368"/>
      <c r="JB531" s="368"/>
      <c r="JC531" s="368"/>
      <c r="JD531" s="368"/>
      <c r="JE531" s="368"/>
      <c r="JF531" s="368"/>
      <c r="JG531" s="368"/>
      <c r="JH531" s="368"/>
      <c r="JI531" s="368"/>
      <c r="JJ531" s="368"/>
      <c r="JK531" s="368"/>
      <c r="JL531" s="368"/>
      <c r="JM531" s="368"/>
      <c r="JN531" s="368"/>
      <c r="JO531" s="368"/>
      <c r="JP531" s="368"/>
      <c r="JQ531" s="368"/>
      <c r="JR531" s="368"/>
      <c r="JS531" s="368"/>
      <c r="JT531" s="368"/>
      <c r="JU531" s="368"/>
      <c r="JV531" s="368"/>
      <c r="JW531" s="368"/>
      <c r="JX531" s="368"/>
      <c r="JY531" s="368"/>
      <c r="JZ531" s="368"/>
      <c r="KA531" s="368"/>
      <c r="KB531" s="368"/>
      <c r="KC531" s="368"/>
      <c r="KD531" s="368"/>
      <c r="KE531" s="368"/>
      <c r="KF531" s="368"/>
      <c r="KG531" s="368"/>
      <c r="KH531" s="368"/>
      <c r="KI531" s="368"/>
      <c r="KJ531" s="368"/>
      <c r="KK531" s="368"/>
      <c r="KL531" s="368"/>
      <c r="KM531" s="368"/>
      <c r="KN531" s="368"/>
      <c r="KO531" s="368"/>
      <c r="KP531" s="368"/>
      <c r="KQ531" s="368"/>
      <c r="KR531" s="368"/>
      <c r="KS531" s="368"/>
      <c r="KT531" s="368"/>
      <c r="KU531" s="368"/>
      <c r="KV531" s="368"/>
      <c r="KW531" s="368"/>
      <c r="KX531" s="368"/>
      <c r="LH531" s="368"/>
      <c r="LI531" s="368"/>
      <c r="LJ531" s="368"/>
      <c r="LK531" s="368"/>
      <c r="LL531" s="368"/>
      <c r="LM531" s="368"/>
      <c r="LN531" s="368"/>
      <c r="LO531" s="368"/>
      <c r="LP531" s="368"/>
      <c r="LQ531" s="368"/>
      <c r="LR531" s="368"/>
      <c r="LS531" s="368"/>
      <c r="LT531" s="368"/>
      <c r="LU531" s="368"/>
      <c r="LV531" s="368"/>
      <c r="LW531" s="368"/>
      <c r="LX531" s="368"/>
      <c r="LY531" s="368"/>
      <c r="LZ531" s="368"/>
      <c r="MA531" s="368"/>
      <c r="MB531" s="368"/>
      <c r="MC531" s="368"/>
      <c r="MD531" s="368"/>
      <c r="ME531" s="368"/>
      <c r="MF531" s="368"/>
      <c r="MG531" s="368"/>
      <c r="MH531" s="368"/>
      <c r="MI531" s="368"/>
      <c r="MJ531" s="368"/>
      <c r="MK531" s="368"/>
      <c r="ML531" s="368"/>
      <c r="MM531" s="368"/>
      <c r="MN531" s="368"/>
      <c r="MO531" s="368"/>
      <c r="MP531" s="368"/>
      <c r="MQ531" s="368"/>
      <c r="MR531" s="368"/>
      <c r="MS531" s="368"/>
      <c r="MT531" s="368"/>
      <c r="MU531" s="368"/>
      <c r="MV531" s="368"/>
      <c r="MW531" s="368"/>
      <c r="MX531" s="368"/>
      <c r="MY531" s="368"/>
      <c r="MZ531" s="368"/>
      <c r="NA531" s="368"/>
      <c r="NB531" s="368"/>
      <c r="NC531" s="368"/>
      <c r="ND531" s="368"/>
      <c r="NE531" s="368"/>
      <c r="NF531" s="368"/>
      <c r="NG531" s="368"/>
      <c r="NH531" s="368"/>
      <c r="NI531" s="368"/>
      <c r="NJ531" s="368"/>
      <c r="NK531" s="368"/>
      <c r="NL531" s="368"/>
      <c r="NM531" s="368"/>
      <c r="NN531" s="368"/>
      <c r="NO531" s="368"/>
      <c r="NP531" s="368"/>
      <c r="NQ531" s="368"/>
      <c r="NR531" s="368"/>
      <c r="NS531" s="368"/>
      <c r="NT531" s="368"/>
      <c r="NU531" s="368"/>
      <c r="NV531" s="368"/>
      <c r="NW531" s="368"/>
      <c r="NX531" s="368"/>
      <c r="NY531" s="368"/>
      <c r="NZ531" s="368"/>
      <c r="OA531" s="368"/>
      <c r="OB531" s="368"/>
      <c r="OC531" s="368"/>
      <c r="OD531" s="368"/>
      <c r="OE531" s="368"/>
      <c r="OF531" s="368"/>
      <c r="OG531" s="368"/>
      <c r="OH531" s="368"/>
      <c r="OI531" s="368"/>
      <c r="OJ531" s="368"/>
      <c r="OK531" s="368"/>
      <c r="OL531" s="368"/>
      <c r="OM531" s="368"/>
      <c r="ON531" s="368"/>
      <c r="OO531" s="368"/>
      <c r="OP531" s="368"/>
      <c r="OQ531" s="368"/>
      <c r="OR531" s="368"/>
      <c r="OS531" s="368"/>
      <c r="OT531" s="368"/>
      <c r="OU531" s="368"/>
      <c r="OV531" s="368"/>
      <c r="OW531" s="368"/>
      <c r="OX531" s="368"/>
      <c r="OY531" s="368"/>
      <c r="OZ531" s="368"/>
      <c r="PA531" s="368"/>
      <c r="PB531" s="368"/>
      <c r="PC531" s="368"/>
      <c r="PD531" s="368"/>
      <c r="PE531" s="368"/>
      <c r="PF531" s="368"/>
      <c r="PG531" s="368"/>
      <c r="PH531" s="368"/>
      <c r="PI531" s="368"/>
      <c r="PJ531" s="368"/>
      <c r="PK531" s="368"/>
      <c r="PL531" s="368"/>
      <c r="PM531" s="368"/>
      <c r="PN531" s="368"/>
      <c r="PO531" s="368"/>
      <c r="PP531" s="368"/>
      <c r="PQ531" s="368"/>
      <c r="PR531" s="368"/>
      <c r="PS531" s="368"/>
      <c r="PT531" s="368"/>
      <c r="PU531" s="368"/>
      <c r="PV531" s="368"/>
      <c r="PW531" s="368"/>
      <c r="PX531" s="368"/>
      <c r="PY531" s="368"/>
      <c r="PZ531" s="368"/>
      <c r="QA531" s="368"/>
      <c r="QB531" s="368"/>
      <c r="QC531" s="368"/>
      <c r="QD531" s="368"/>
      <c r="QE531" s="368"/>
      <c r="QF531" s="368"/>
      <c r="QG531" s="368"/>
      <c r="QH531" s="368"/>
      <c r="QI531" s="368"/>
      <c r="QJ531" s="368"/>
      <c r="QK531" s="368"/>
      <c r="QL531" s="368"/>
      <c r="QM531" s="368"/>
      <c r="QN531" s="368"/>
      <c r="QO531" s="368"/>
      <c r="QP531" s="368"/>
      <c r="QQ531" s="368"/>
      <c r="QR531" s="368"/>
      <c r="QS531" s="368"/>
      <c r="QT531" s="368"/>
      <c r="QU531" s="368"/>
      <c r="QV531" s="368"/>
      <c r="QW531" s="368"/>
      <c r="QX531" s="368"/>
      <c r="QY531" s="368"/>
      <c r="QZ531" s="368"/>
      <c r="RA531" s="368"/>
      <c r="RB531" s="368"/>
      <c r="RC531" s="368"/>
      <c r="RD531" s="368"/>
      <c r="RE531" s="368"/>
      <c r="RF531" s="368"/>
      <c r="RG531" s="368"/>
      <c r="RH531" s="368"/>
      <c r="RI531" s="368"/>
      <c r="RJ531" s="368"/>
      <c r="RK531" s="368"/>
      <c r="RL531" s="368"/>
      <c r="RM531" s="368"/>
      <c r="RN531" s="368"/>
      <c r="RO531" s="368"/>
      <c r="RP531" s="368"/>
      <c r="RQ531" s="368"/>
      <c r="RR531" s="368"/>
      <c r="RS531" s="368"/>
      <c r="RT531" s="368"/>
      <c r="RU531" s="368"/>
      <c r="RV531" s="368"/>
      <c r="RW531" s="368"/>
      <c r="RX531" s="368"/>
      <c r="RY531" s="368"/>
      <c r="RZ531" s="368"/>
      <c r="SA531" s="368"/>
      <c r="SB531" s="368"/>
      <c r="SC531" s="368"/>
      <c r="SD531" s="368"/>
      <c r="SE531" s="368"/>
      <c r="SF531" s="368"/>
      <c r="SG531" s="368"/>
    </row>
    <row r="532" spans="1:501">
      <c r="A532" s="368"/>
      <c r="B532" s="368"/>
      <c r="C532" s="368"/>
      <c r="D532" s="368"/>
      <c r="E532" s="368"/>
      <c r="F532" s="368"/>
      <c r="G532" s="368"/>
      <c r="H532" s="368"/>
      <c r="I532" s="368"/>
      <c r="J532" s="368"/>
      <c r="K532" s="368"/>
      <c r="L532" s="368"/>
      <c r="M532" s="368"/>
      <c r="N532" s="368"/>
      <c r="O532" s="385"/>
      <c r="P532" s="368"/>
      <c r="Q532" s="368"/>
      <c r="R532" s="368"/>
      <c r="S532" s="368"/>
      <c r="T532" s="368"/>
      <c r="U532" s="368"/>
      <c r="V532" s="368"/>
      <c r="W532" s="368"/>
      <c r="X532" s="368"/>
      <c r="Y532" s="368"/>
      <c r="Z532" s="368"/>
      <c r="AA532" s="368"/>
      <c r="AB532" s="368"/>
      <c r="AC532" s="368"/>
      <c r="AD532" s="368"/>
      <c r="AE532" s="368"/>
      <c r="AF532" s="368"/>
      <c r="AG532" s="368"/>
      <c r="AH532" s="368"/>
      <c r="AI532" s="368"/>
      <c r="AJ532" s="368"/>
      <c r="AK532" s="368"/>
      <c r="AL532" s="368"/>
      <c r="AM532" s="368"/>
      <c r="AN532" s="368"/>
      <c r="AO532" s="368"/>
      <c r="AP532" s="368"/>
      <c r="AQ532" s="368"/>
      <c r="AR532" s="368"/>
      <c r="AS532" s="368"/>
      <c r="AT532" s="368"/>
      <c r="AU532" s="368"/>
      <c r="AV532" s="368"/>
      <c r="AW532" s="368"/>
      <c r="AX532" s="368"/>
      <c r="AY532" s="368"/>
      <c r="AZ532" s="368"/>
      <c r="BA532" s="368"/>
      <c r="BB532" s="368"/>
      <c r="BC532" s="368"/>
      <c r="BD532" s="368"/>
      <c r="BE532" s="368"/>
      <c r="BF532" s="368"/>
      <c r="BG532" s="368"/>
      <c r="BH532" s="368"/>
      <c r="BI532" s="368"/>
      <c r="BJ532" s="368"/>
      <c r="BK532" s="368"/>
      <c r="BL532" s="368"/>
      <c r="BM532" s="368"/>
      <c r="BN532" s="368"/>
      <c r="BO532" s="368"/>
      <c r="BP532" s="368"/>
      <c r="BQ532" s="368"/>
      <c r="BR532" s="368"/>
      <c r="BS532" s="368"/>
      <c r="BT532" s="368"/>
      <c r="BU532" s="368"/>
      <c r="BV532" s="368"/>
      <c r="BW532" s="368"/>
      <c r="DV532" s="368"/>
      <c r="DW532" s="368"/>
      <c r="DX532" s="368"/>
      <c r="DY532" s="368"/>
      <c r="DZ532" s="368"/>
      <c r="EA532" s="368"/>
      <c r="EB532" s="368"/>
      <c r="EC532" s="368"/>
      <c r="ED532" s="368"/>
      <c r="EE532" s="368"/>
      <c r="EF532" s="368"/>
      <c r="EG532" s="368"/>
      <c r="EH532" s="368"/>
      <c r="EI532" s="368"/>
      <c r="EJ532" s="368"/>
      <c r="EK532" s="368"/>
      <c r="EL532" s="368"/>
      <c r="EM532" s="368"/>
      <c r="EN532" s="368"/>
      <c r="EO532" s="368"/>
      <c r="EP532" s="368"/>
      <c r="EQ532" s="368"/>
      <c r="ER532" s="368"/>
      <c r="ES532" s="368"/>
      <c r="ET532" s="368"/>
      <c r="EU532" s="368"/>
      <c r="EV532" s="368"/>
      <c r="EW532" s="368"/>
      <c r="EX532" s="368"/>
      <c r="EY532" s="368"/>
      <c r="EZ532" s="368"/>
      <c r="FA532" s="368"/>
      <c r="FB532" s="368"/>
      <c r="FC532" s="368"/>
      <c r="FD532" s="368"/>
      <c r="FE532" s="368"/>
      <c r="FF532" s="368"/>
      <c r="FG532" s="368"/>
      <c r="FH532" s="368"/>
      <c r="FI532" s="368"/>
      <c r="FJ532" s="368"/>
      <c r="FK532" s="368"/>
      <c r="FL532" s="368"/>
      <c r="FM532" s="368"/>
      <c r="FN532" s="368"/>
      <c r="FO532" s="368"/>
      <c r="FP532" s="368"/>
      <c r="FQ532" s="368"/>
      <c r="FR532" s="368"/>
      <c r="FS532" s="368"/>
      <c r="FT532" s="368"/>
      <c r="FU532" s="368"/>
      <c r="FV532" s="368"/>
      <c r="FW532" s="368"/>
      <c r="FX532" s="368"/>
      <c r="FY532" s="368"/>
      <c r="FZ532" s="368"/>
      <c r="GA532" s="368"/>
      <c r="GB532" s="368"/>
      <c r="GC532" s="368"/>
      <c r="GD532" s="368"/>
      <c r="GE532" s="368"/>
      <c r="GF532" s="368"/>
      <c r="GG532" s="368"/>
      <c r="GH532" s="368"/>
      <c r="GI532" s="368"/>
      <c r="GJ532" s="368"/>
      <c r="GK532" s="368"/>
      <c r="GL532" s="368"/>
      <c r="GM532" s="368"/>
      <c r="GN532" s="368"/>
      <c r="GO532" s="368"/>
      <c r="GP532" s="368"/>
      <c r="GQ532" s="368"/>
      <c r="GR532" s="368"/>
      <c r="GS532" s="368"/>
      <c r="GT532" s="368"/>
      <c r="GU532" s="368"/>
      <c r="GV532" s="368"/>
      <c r="GW532" s="368"/>
      <c r="GX532" s="368"/>
      <c r="GY532" s="368"/>
      <c r="GZ532" s="368"/>
      <c r="HA532" s="368"/>
      <c r="HB532" s="368"/>
      <c r="HC532" s="368"/>
      <c r="HD532" s="368"/>
      <c r="HE532" s="368"/>
      <c r="HF532" s="368"/>
      <c r="HG532" s="368"/>
      <c r="HH532" s="368"/>
      <c r="HI532" s="368"/>
      <c r="HJ532" s="368"/>
      <c r="HK532" s="368"/>
      <c r="HL532" s="368"/>
      <c r="HM532" s="368"/>
      <c r="HN532" s="368"/>
      <c r="HO532" s="368"/>
      <c r="HP532" s="368"/>
      <c r="HQ532" s="368"/>
      <c r="HR532" s="368"/>
      <c r="HS532" s="368"/>
      <c r="HT532" s="368"/>
      <c r="HU532" s="368"/>
      <c r="HV532" s="368"/>
      <c r="HW532" s="368"/>
      <c r="HX532" s="368"/>
      <c r="HY532" s="368"/>
      <c r="HZ532" s="368"/>
      <c r="IA532" s="368"/>
      <c r="IB532" s="368"/>
      <c r="IC532" s="368"/>
      <c r="ID532" s="368"/>
      <c r="IE532" s="368"/>
      <c r="IF532" s="368"/>
      <c r="IG532" s="368"/>
      <c r="IH532" s="368"/>
      <c r="II532" s="368"/>
      <c r="IJ532" s="368"/>
      <c r="IK532" s="368"/>
      <c r="IL532" s="368"/>
      <c r="IM532" s="368"/>
      <c r="IN532" s="368"/>
      <c r="IO532" s="368"/>
      <c r="IP532" s="368"/>
      <c r="IQ532" s="368"/>
      <c r="IR532" s="368"/>
      <c r="IS532" s="368"/>
      <c r="IT532" s="368"/>
      <c r="IU532" s="368"/>
      <c r="IV532" s="368"/>
      <c r="IW532" s="368"/>
      <c r="IX532" s="368"/>
      <c r="IY532" s="368"/>
      <c r="IZ532" s="368"/>
      <c r="JA532" s="368"/>
      <c r="JB532" s="368"/>
      <c r="JC532" s="368"/>
      <c r="JD532" s="368"/>
      <c r="JE532" s="368"/>
      <c r="JF532" s="368"/>
      <c r="JG532" s="368"/>
      <c r="JH532" s="368"/>
      <c r="JI532" s="368"/>
      <c r="JJ532" s="368"/>
      <c r="JK532" s="368"/>
      <c r="JL532" s="368"/>
      <c r="JM532" s="368"/>
      <c r="JN532" s="368"/>
      <c r="JO532" s="368"/>
      <c r="JP532" s="368"/>
      <c r="JQ532" s="368"/>
      <c r="JR532" s="368"/>
      <c r="JS532" s="368"/>
      <c r="JT532" s="368"/>
      <c r="JU532" s="368"/>
      <c r="JV532" s="368"/>
      <c r="JW532" s="368"/>
      <c r="JX532" s="368"/>
      <c r="JY532" s="368"/>
      <c r="JZ532" s="368"/>
      <c r="KA532" s="368"/>
      <c r="KB532" s="368"/>
      <c r="KC532" s="368"/>
      <c r="KD532" s="368"/>
      <c r="KE532" s="368"/>
      <c r="KF532" s="368"/>
      <c r="KG532" s="368"/>
      <c r="KH532" s="368"/>
      <c r="KI532" s="368"/>
      <c r="KJ532" s="368"/>
      <c r="KK532" s="368"/>
      <c r="KL532" s="368"/>
      <c r="KM532" s="368"/>
      <c r="KN532" s="368"/>
      <c r="KO532" s="368"/>
      <c r="KP532" s="368"/>
      <c r="KQ532" s="368"/>
      <c r="KR532" s="368"/>
      <c r="KS532" s="368"/>
      <c r="KT532" s="368"/>
      <c r="KU532" s="368"/>
      <c r="KV532" s="368"/>
      <c r="KW532" s="368"/>
      <c r="KX532" s="368"/>
      <c r="LH532" s="368"/>
      <c r="LI532" s="368"/>
      <c r="LJ532" s="368"/>
      <c r="LK532" s="368"/>
      <c r="LL532" s="368"/>
      <c r="LM532" s="368"/>
      <c r="LN532" s="368"/>
      <c r="LO532" s="368"/>
      <c r="LP532" s="368"/>
      <c r="LQ532" s="368"/>
      <c r="LR532" s="368"/>
      <c r="LS532" s="368"/>
      <c r="LT532" s="368"/>
      <c r="LU532" s="368"/>
      <c r="LV532" s="368"/>
      <c r="LW532" s="368"/>
      <c r="LX532" s="368"/>
      <c r="LY532" s="368"/>
      <c r="LZ532" s="368"/>
      <c r="MA532" s="368"/>
      <c r="MB532" s="368"/>
      <c r="MC532" s="368"/>
      <c r="MD532" s="368"/>
      <c r="ME532" s="368"/>
      <c r="MF532" s="368"/>
      <c r="MG532" s="368"/>
      <c r="MH532" s="368"/>
      <c r="MI532" s="368"/>
      <c r="MJ532" s="368"/>
      <c r="MK532" s="368"/>
      <c r="ML532" s="368"/>
      <c r="MM532" s="368"/>
      <c r="MN532" s="368"/>
      <c r="MO532" s="368"/>
      <c r="MP532" s="368"/>
      <c r="MQ532" s="368"/>
      <c r="MR532" s="368"/>
      <c r="MS532" s="368"/>
      <c r="MT532" s="368"/>
      <c r="MU532" s="368"/>
      <c r="MV532" s="368"/>
      <c r="MW532" s="368"/>
      <c r="MX532" s="368"/>
      <c r="MY532" s="368"/>
      <c r="MZ532" s="368"/>
      <c r="NA532" s="368"/>
      <c r="NB532" s="368"/>
      <c r="NC532" s="368"/>
      <c r="ND532" s="368"/>
      <c r="NE532" s="368"/>
      <c r="NF532" s="368"/>
      <c r="NG532" s="368"/>
      <c r="NH532" s="368"/>
      <c r="NI532" s="368"/>
      <c r="NJ532" s="368"/>
      <c r="NK532" s="368"/>
      <c r="NL532" s="368"/>
      <c r="NM532" s="368"/>
      <c r="NN532" s="368"/>
      <c r="NO532" s="368"/>
      <c r="NP532" s="368"/>
      <c r="NQ532" s="368"/>
      <c r="NR532" s="368"/>
      <c r="NS532" s="368"/>
      <c r="NT532" s="368"/>
      <c r="NU532" s="368"/>
      <c r="NV532" s="368"/>
      <c r="NW532" s="368"/>
      <c r="NX532" s="368"/>
      <c r="NY532" s="368"/>
      <c r="NZ532" s="368"/>
      <c r="OA532" s="368"/>
      <c r="OB532" s="368"/>
      <c r="OC532" s="368"/>
      <c r="OD532" s="368"/>
      <c r="OE532" s="368"/>
      <c r="OF532" s="368"/>
      <c r="OG532" s="368"/>
      <c r="OH532" s="368"/>
      <c r="OI532" s="368"/>
      <c r="OJ532" s="368"/>
      <c r="OK532" s="368"/>
      <c r="OL532" s="368"/>
      <c r="OM532" s="368"/>
      <c r="ON532" s="368"/>
      <c r="OO532" s="368"/>
      <c r="OP532" s="368"/>
      <c r="OQ532" s="368"/>
      <c r="OR532" s="368"/>
      <c r="OS532" s="368"/>
      <c r="OT532" s="368"/>
      <c r="OU532" s="368"/>
      <c r="OV532" s="368"/>
      <c r="OW532" s="368"/>
      <c r="OX532" s="368"/>
      <c r="OY532" s="368"/>
      <c r="OZ532" s="368"/>
      <c r="PA532" s="368"/>
      <c r="PB532" s="368"/>
      <c r="PC532" s="368"/>
      <c r="PD532" s="368"/>
      <c r="PE532" s="368"/>
      <c r="PF532" s="368"/>
      <c r="PG532" s="368"/>
      <c r="PH532" s="368"/>
      <c r="PI532" s="368"/>
      <c r="PJ532" s="368"/>
      <c r="PK532" s="368"/>
      <c r="PL532" s="368"/>
      <c r="PM532" s="368"/>
      <c r="PN532" s="368"/>
      <c r="PO532" s="368"/>
      <c r="PP532" s="368"/>
      <c r="PQ532" s="368"/>
      <c r="PR532" s="368"/>
      <c r="PS532" s="368"/>
      <c r="PT532" s="368"/>
      <c r="PU532" s="368"/>
      <c r="PV532" s="368"/>
      <c r="PW532" s="368"/>
      <c r="PX532" s="368"/>
      <c r="PY532" s="368"/>
      <c r="PZ532" s="368"/>
      <c r="QA532" s="368"/>
      <c r="QB532" s="368"/>
      <c r="QC532" s="368"/>
      <c r="QD532" s="368"/>
      <c r="QE532" s="368"/>
      <c r="QF532" s="368"/>
      <c r="QG532" s="368"/>
      <c r="QH532" s="368"/>
      <c r="QI532" s="368"/>
      <c r="QJ532" s="368"/>
      <c r="QK532" s="368"/>
      <c r="QL532" s="368"/>
      <c r="QM532" s="368"/>
      <c r="QN532" s="368"/>
      <c r="QO532" s="368"/>
      <c r="QP532" s="368"/>
      <c r="QQ532" s="368"/>
      <c r="QR532" s="368"/>
      <c r="QS532" s="368"/>
      <c r="QT532" s="368"/>
      <c r="QU532" s="368"/>
      <c r="QV532" s="368"/>
      <c r="QW532" s="368"/>
      <c r="QX532" s="368"/>
      <c r="QY532" s="368"/>
      <c r="QZ532" s="368"/>
      <c r="RA532" s="368"/>
      <c r="RB532" s="368"/>
      <c r="RC532" s="368"/>
      <c r="RD532" s="368"/>
      <c r="RE532" s="368"/>
      <c r="RF532" s="368"/>
      <c r="RG532" s="368"/>
      <c r="RH532" s="368"/>
      <c r="RI532" s="368"/>
      <c r="RJ532" s="368"/>
      <c r="RK532" s="368"/>
      <c r="RL532" s="368"/>
      <c r="RM532" s="368"/>
      <c r="RN532" s="368"/>
      <c r="RO532" s="368"/>
      <c r="RP532" s="368"/>
      <c r="RQ532" s="368"/>
      <c r="RR532" s="368"/>
      <c r="RS532" s="368"/>
      <c r="RT532" s="368"/>
      <c r="RU532" s="368"/>
      <c r="RV532" s="368"/>
      <c r="RW532" s="368"/>
      <c r="RX532" s="368"/>
      <c r="RY532" s="368"/>
      <c r="RZ532" s="368"/>
      <c r="SA532" s="368"/>
      <c r="SB532" s="368"/>
      <c r="SC532" s="368"/>
      <c r="SD532" s="368"/>
      <c r="SE532" s="368"/>
      <c r="SF532" s="368"/>
      <c r="SG532" s="368"/>
    </row>
    <row r="533" spans="1:501">
      <c r="A533" s="368"/>
      <c r="B533" s="368"/>
      <c r="C533" s="368"/>
      <c r="D533" s="368"/>
      <c r="E533" s="368"/>
      <c r="F533" s="368"/>
      <c r="G533" s="368"/>
      <c r="H533" s="368"/>
      <c r="I533" s="368"/>
      <c r="J533" s="368"/>
      <c r="K533" s="368"/>
      <c r="L533" s="368"/>
      <c r="M533" s="368"/>
      <c r="N533" s="368"/>
      <c r="O533" s="385"/>
      <c r="P533" s="368"/>
      <c r="Q533" s="368"/>
      <c r="R533" s="368"/>
      <c r="S533" s="368"/>
      <c r="T533" s="368"/>
      <c r="U533" s="368"/>
      <c r="V533" s="368"/>
      <c r="W533" s="368"/>
      <c r="X533" s="368"/>
      <c r="Y533" s="368"/>
      <c r="Z533" s="368"/>
      <c r="AA533" s="368"/>
      <c r="AB533" s="368"/>
      <c r="AC533" s="368"/>
      <c r="AD533" s="368"/>
      <c r="AE533" s="368"/>
      <c r="AF533" s="368"/>
      <c r="AG533" s="368"/>
      <c r="AH533" s="368"/>
      <c r="AI533" s="368"/>
      <c r="AJ533" s="368"/>
      <c r="AK533" s="368"/>
      <c r="AL533" s="368"/>
      <c r="AM533" s="368"/>
      <c r="AN533" s="368"/>
      <c r="AO533" s="368"/>
      <c r="AP533" s="368"/>
      <c r="AQ533" s="368"/>
      <c r="AR533" s="368"/>
      <c r="AS533" s="368"/>
      <c r="AT533" s="368"/>
      <c r="AU533" s="368"/>
      <c r="AV533" s="368"/>
      <c r="AW533" s="368"/>
      <c r="AX533" s="368"/>
      <c r="AY533" s="368"/>
      <c r="AZ533" s="368"/>
      <c r="BA533" s="368"/>
      <c r="BB533" s="368"/>
      <c r="BC533" s="368"/>
      <c r="BD533" s="368"/>
      <c r="BE533" s="368"/>
      <c r="BF533" s="368"/>
      <c r="BG533" s="368"/>
      <c r="BH533" s="368"/>
      <c r="BI533" s="368"/>
      <c r="BJ533" s="368"/>
      <c r="BK533" s="368"/>
      <c r="BL533" s="368"/>
      <c r="BM533" s="368"/>
      <c r="BN533" s="368"/>
      <c r="BO533" s="368"/>
      <c r="BP533" s="368"/>
      <c r="BQ533" s="368"/>
      <c r="BR533" s="368"/>
      <c r="BS533" s="368"/>
      <c r="BT533" s="368"/>
      <c r="BU533" s="368"/>
      <c r="BV533" s="368"/>
      <c r="BW533" s="368"/>
      <c r="DV533" s="368"/>
      <c r="DW533" s="368"/>
      <c r="DX533" s="368"/>
      <c r="DY533" s="368"/>
      <c r="DZ533" s="368"/>
      <c r="EA533" s="368"/>
      <c r="EB533" s="368"/>
      <c r="EC533" s="368"/>
      <c r="ED533" s="368"/>
      <c r="EE533" s="368"/>
      <c r="EF533" s="368"/>
      <c r="EG533" s="368"/>
      <c r="EH533" s="368"/>
      <c r="EI533" s="368"/>
      <c r="EJ533" s="368"/>
      <c r="EK533" s="368"/>
      <c r="EL533" s="368"/>
      <c r="EM533" s="368"/>
      <c r="EN533" s="368"/>
      <c r="EO533" s="368"/>
      <c r="EP533" s="368"/>
      <c r="EQ533" s="368"/>
      <c r="ER533" s="368"/>
      <c r="ES533" s="368"/>
      <c r="ET533" s="368"/>
      <c r="EU533" s="368"/>
      <c r="EV533" s="368"/>
      <c r="EW533" s="368"/>
      <c r="EX533" s="368"/>
      <c r="EY533" s="368"/>
      <c r="EZ533" s="368"/>
      <c r="FA533" s="368"/>
      <c r="FB533" s="368"/>
      <c r="FC533" s="368"/>
      <c r="FD533" s="368"/>
      <c r="FE533" s="368"/>
      <c r="FF533" s="368"/>
      <c r="FG533" s="368"/>
      <c r="FH533" s="368"/>
      <c r="FI533" s="368"/>
      <c r="FJ533" s="368"/>
      <c r="FK533" s="368"/>
      <c r="FL533" s="368"/>
      <c r="FM533" s="368"/>
      <c r="FN533" s="368"/>
      <c r="FO533" s="368"/>
      <c r="FP533" s="368"/>
      <c r="FQ533" s="368"/>
      <c r="FR533" s="368"/>
      <c r="FS533" s="368"/>
      <c r="FT533" s="368"/>
      <c r="FU533" s="368"/>
      <c r="FV533" s="368"/>
      <c r="FW533" s="368"/>
      <c r="FX533" s="368"/>
      <c r="FY533" s="368"/>
      <c r="FZ533" s="368"/>
      <c r="GA533" s="368"/>
      <c r="GB533" s="368"/>
      <c r="GC533" s="368"/>
      <c r="GD533" s="368"/>
      <c r="GE533" s="368"/>
      <c r="GF533" s="368"/>
      <c r="GG533" s="368"/>
      <c r="GH533" s="368"/>
      <c r="GI533" s="368"/>
      <c r="GJ533" s="368"/>
      <c r="GK533" s="368"/>
      <c r="GL533" s="368"/>
      <c r="GM533" s="368"/>
      <c r="GN533" s="368"/>
      <c r="GO533" s="368"/>
      <c r="GP533" s="368"/>
      <c r="GQ533" s="368"/>
      <c r="GR533" s="368"/>
      <c r="GS533" s="368"/>
      <c r="GT533" s="368"/>
      <c r="GU533" s="368"/>
      <c r="GV533" s="368"/>
      <c r="GW533" s="368"/>
      <c r="GX533" s="368"/>
      <c r="GY533" s="368"/>
      <c r="GZ533" s="368"/>
      <c r="HA533" s="368"/>
      <c r="HB533" s="368"/>
      <c r="HC533" s="368"/>
      <c r="HD533" s="368"/>
      <c r="HE533" s="368"/>
      <c r="HF533" s="368"/>
      <c r="HG533" s="368"/>
      <c r="HH533" s="368"/>
      <c r="HI533" s="368"/>
      <c r="HJ533" s="368"/>
      <c r="HK533" s="368"/>
      <c r="HL533" s="368"/>
      <c r="HM533" s="368"/>
      <c r="HN533" s="368"/>
      <c r="HO533" s="368"/>
      <c r="HP533" s="368"/>
      <c r="HQ533" s="368"/>
      <c r="HR533" s="368"/>
      <c r="HS533" s="368"/>
      <c r="HT533" s="368"/>
      <c r="HU533" s="368"/>
      <c r="HV533" s="368"/>
      <c r="HW533" s="368"/>
      <c r="HX533" s="368"/>
      <c r="HY533" s="368"/>
      <c r="HZ533" s="368"/>
      <c r="IA533" s="368"/>
      <c r="IB533" s="368"/>
      <c r="IC533" s="368"/>
      <c r="ID533" s="368"/>
      <c r="IE533" s="368"/>
      <c r="IF533" s="368"/>
      <c r="IG533" s="368"/>
      <c r="IH533" s="368"/>
      <c r="II533" s="368"/>
      <c r="IJ533" s="368"/>
      <c r="IK533" s="368"/>
      <c r="IL533" s="368"/>
      <c r="IM533" s="368"/>
      <c r="IN533" s="368"/>
      <c r="IO533" s="368"/>
      <c r="IP533" s="368"/>
      <c r="IQ533" s="368"/>
      <c r="IR533" s="368"/>
      <c r="IS533" s="368"/>
      <c r="IT533" s="368"/>
      <c r="IU533" s="368"/>
      <c r="IV533" s="368"/>
      <c r="IW533" s="368"/>
      <c r="IX533" s="368"/>
      <c r="IY533" s="368"/>
      <c r="IZ533" s="368"/>
      <c r="JA533" s="368"/>
      <c r="JB533" s="368"/>
      <c r="JC533" s="368"/>
      <c r="JD533" s="368"/>
      <c r="JE533" s="368"/>
      <c r="JF533" s="368"/>
      <c r="JG533" s="368"/>
      <c r="JH533" s="368"/>
      <c r="JI533" s="368"/>
      <c r="JJ533" s="368"/>
      <c r="JK533" s="368"/>
      <c r="JL533" s="368"/>
      <c r="JM533" s="368"/>
      <c r="JN533" s="368"/>
      <c r="JO533" s="368"/>
      <c r="JP533" s="368"/>
      <c r="JQ533" s="368"/>
      <c r="JR533" s="368"/>
      <c r="JS533" s="368"/>
      <c r="JT533" s="368"/>
      <c r="JU533" s="368"/>
      <c r="JV533" s="368"/>
      <c r="JW533" s="368"/>
      <c r="JX533" s="368"/>
      <c r="JY533" s="368"/>
      <c r="JZ533" s="368"/>
      <c r="KA533" s="368"/>
      <c r="KB533" s="368"/>
      <c r="KC533" s="368"/>
      <c r="KD533" s="368"/>
      <c r="KE533" s="368"/>
      <c r="KF533" s="368"/>
      <c r="KG533" s="368"/>
      <c r="KH533" s="368"/>
      <c r="KI533" s="368"/>
      <c r="KJ533" s="368"/>
      <c r="KK533" s="368"/>
      <c r="KL533" s="368"/>
      <c r="KM533" s="368"/>
      <c r="KN533" s="368"/>
      <c r="KO533" s="368"/>
      <c r="KP533" s="368"/>
      <c r="KQ533" s="368"/>
      <c r="KR533" s="368"/>
      <c r="KS533" s="368"/>
      <c r="KT533" s="368"/>
      <c r="KU533" s="368"/>
      <c r="KV533" s="368"/>
      <c r="KW533" s="368"/>
      <c r="KX533" s="368"/>
      <c r="LH533" s="368"/>
      <c r="LI533" s="368"/>
      <c r="LJ533" s="368"/>
      <c r="LK533" s="368"/>
      <c r="LL533" s="368"/>
      <c r="LM533" s="368"/>
      <c r="LN533" s="368"/>
      <c r="LO533" s="368"/>
      <c r="LP533" s="368"/>
      <c r="LQ533" s="368"/>
      <c r="LR533" s="368"/>
      <c r="LS533" s="368"/>
      <c r="LT533" s="368"/>
      <c r="LU533" s="368"/>
      <c r="LV533" s="368"/>
      <c r="LW533" s="368"/>
      <c r="LX533" s="368"/>
      <c r="LY533" s="368"/>
      <c r="LZ533" s="368"/>
      <c r="MA533" s="368"/>
      <c r="MB533" s="368"/>
      <c r="MC533" s="368"/>
      <c r="MD533" s="368"/>
      <c r="ME533" s="368"/>
      <c r="MF533" s="368"/>
      <c r="MG533" s="368"/>
      <c r="MH533" s="368"/>
      <c r="MI533" s="368"/>
      <c r="MJ533" s="368"/>
      <c r="MK533" s="368"/>
      <c r="ML533" s="368"/>
      <c r="MM533" s="368"/>
      <c r="MN533" s="368"/>
      <c r="MO533" s="368"/>
      <c r="MP533" s="368"/>
      <c r="MQ533" s="368"/>
      <c r="MR533" s="368"/>
      <c r="MS533" s="368"/>
      <c r="MT533" s="368"/>
      <c r="MU533" s="368"/>
      <c r="MV533" s="368"/>
      <c r="MW533" s="368"/>
      <c r="MX533" s="368"/>
      <c r="MY533" s="368"/>
      <c r="MZ533" s="368"/>
      <c r="NA533" s="368"/>
      <c r="NB533" s="368"/>
      <c r="NC533" s="368"/>
      <c r="ND533" s="368"/>
      <c r="NE533" s="368"/>
      <c r="NF533" s="368"/>
      <c r="NG533" s="368"/>
      <c r="NH533" s="368"/>
      <c r="NI533" s="368"/>
      <c r="NJ533" s="368"/>
      <c r="NK533" s="368"/>
      <c r="NL533" s="368"/>
      <c r="NM533" s="368"/>
      <c r="NN533" s="368"/>
      <c r="NO533" s="368"/>
      <c r="NP533" s="368"/>
      <c r="NQ533" s="368"/>
      <c r="NR533" s="368"/>
      <c r="NS533" s="368"/>
      <c r="NT533" s="368"/>
      <c r="NU533" s="368"/>
      <c r="NV533" s="368"/>
      <c r="NW533" s="368"/>
      <c r="NX533" s="368"/>
      <c r="NY533" s="368"/>
      <c r="NZ533" s="368"/>
      <c r="OA533" s="368"/>
      <c r="OB533" s="368"/>
      <c r="OC533" s="368"/>
      <c r="OD533" s="368"/>
      <c r="OE533" s="368"/>
      <c r="OF533" s="368"/>
      <c r="OG533" s="368"/>
      <c r="OH533" s="368"/>
      <c r="OI533" s="368"/>
      <c r="OJ533" s="368"/>
      <c r="OK533" s="368"/>
      <c r="OL533" s="368"/>
      <c r="OM533" s="368"/>
      <c r="ON533" s="368"/>
      <c r="OO533" s="368"/>
      <c r="OP533" s="368"/>
      <c r="OQ533" s="368"/>
      <c r="OR533" s="368"/>
      <c r="OS533" s="368"/>
      <c r="OT533" s="368"/>
      <c r="OU533" s="368"/>
      <c r="OV533" s="368"/>
      <c r="OW533" s="368"/>
      <c r="OX533" s="368"/>
      <c r="OY533" s="368"/>
      <c r="OZ533" s="368"/>
      <c r="PA533" s="368"/>
      <c r="PB533" s="368"/>
      <c r="PC533" s="368"/>
      <c r="PD533" s="368"/>
      <c r="PE533" s="368"/>
      <c r="PF533" s="368"/>
      <c r="PG533" s="368"/>
      <c r="PH533" s="368"/>
      <c r="PI533" s="368"/>
      <c r="PJ533" s="368"/>
      <c r="PK533" s="368"/>
      <c r="PL533" s="368"/>
      <c r="PM533" s="368"/>
      <c r="PN533" s="368"/>
      <c r="PO533" s="368"/>
      <c r="PP533" s="368"/>
      <c r="PQ533" s="368"/>
      <c r="PR533" s="368"/>
      <c r="PS533" s="368"/>
      <c r="PT533" s="368"/>
      <c r="PU533" s="368"/>
      <c r="PV533" s="368"/>
      <c r="PW533" s="368"/>
      <c r="PX533" s="368"/>
      <c r="PY533" s="368"/>
      <c r="PZ533" s="368"/>
      <c r="QA533" s="368"/>
      <c r="QB533" s="368"/>
      <c r="QC533" s="368"/>
      <c r="QD533" s="368"/>
      <c r="QE533" s="368"/>
      <c r="QF533" s="368"/>
      <c r="QG533" s="368"/>
      <c r="QH533" s="368"/>
      <c r="QI533" s="368"/>
      <c r="QJ533" s="368"/>
      <c r="QK533" s="368"/>
      <c r="QL533" s="368"/>
      <c r="QM533" s="368"/>
      <c r="QN533" s="368"/>
      <c r="QO533" s="368"/>
      <c r="QP533" s="368"/>
      <c r="QQ533" s="368"/>
      <c r="QR533" s="368"/>
      <c r="QS533" s="368"/>
      <c r="QT533" s="368"/>
      <c r="QU533" s="368"/>
      <c r="QV533" s="368"/>
      <c r="QW533" s="368"/>
      <c r="QX533" s="368"/>
      <c r="QY533" s="368"/>
      <c r="QZ533" s="368"/>
      <c r="RA533" s="368"/>
      <c r="RB533" s="368"/>
      <c r="RC533" s="368"/>
      <c r="RD533" s="368"/>
      <c r="RE533" s="368"/>
      <c r="RF533" s="368"/>
      <c r="RG533" s="368"/>
      <c r="RH533" s="368"/>
      <c r="RI533" s="368"/>
      <c r="RJ533" s="368"/>
      <c r="RK533" s="368"/>
      <c r="RL533" s="368"/>
      <c r="RM533" s="368"/>
      <c r="RN533" s="368"/>
      <c r="RO533" s="368"/>
      <c r="RP533" s="368"/>
      <c r="RQ533" s="368"/>
      <c r="RR533" s="368"/>
      <c r="RS533" s="368"/>
      <c r="RT533" s="368"/>
      <c r="RU533" s="368"/>
      <c r="RV533" s="368"/>
      <c r="RW533" s="368"/>
      <c r="RX533" s="368"/>
      <c r="RY533" s="368"/>
      <c r="RZ533" s="368"/>
      <c r="SA533" s="368"/>
      <c r="SB533" s="368"/>
      <c r="SC533" s="368"/>
      <c r="SD533" s="368"/>
      <c r="SE533" s="368"/>
      <c r="SF533" s="368"/>
      <c r="SG533" s="368"/>
    </row>
    <row r="534" spans="1:501">
      <c r="A534" s="368"/>
      <c r="B534" s="368"/>
      <c r="C534" s="368"/>
      <c r="D534" s="368"/>
      <c r="E534" s="368"/>
      <c r="F534" s="368"/>
      <c r="G534" s="368"/>
      <c r="H534" s="368"/>
      <c r="I534" s="368"/>
      <c r="J534" s="368"/>
      <c r="K534" s="368"/>
      <c r="L534" s="368"/>
      <c r="M534" s="368"/>
      <c r="N534" s="368"/>
      <c r="O534" s="385"/>
      <c r="P534" s="368"/>
      <c r="Q534" s="368"/>
      <c r="R534" s="368"/>
      <c r="S534" s="368"/>
      <c r="T534" s="368"/>
      <c r="U534" s="368"/>
      <c r="V534" s="368"/>
      <c r="W534" s="368"/>
      <c r="X534" s="368"/>
      <c r="Y534" s="368"/>
      <c r="Z534" s="368"/>
      <c r="AA534" s="368"/>
      <c r="AB534" s="368"/>
      <c r="AC534" s="368"/>
      <c r="AD534" s="368"/>
      <c r="AE534" s="368"/>
      <c r="AF534" s="368"/>
      <c r="AG534" s="368"/>
      <c r="AH534" s="368"/>
      <c r="AI534" s="368"/>
      <c r="AJ534" s="368"/>
      <c r="AK534" s="368"/>
      <c r="AL534" s="368"/>
      <c r="AM534" s="368"/>
      <c r="AN534" s="368"/>
      <c r="AO534" s="368"/>
      <c r="AP534" s="368"/>
      <c r="AQ534" s="368"/>
      <c r="AR534" s="368"/>
      <c r="AS534" s="368"/>
      <c r="AT534" s="368"/>
      <c r="AU534" s="368"/>
      <c r="AV534" s="368"/>
      <c r="AW534" s="368"/>
      <c r="AX534" s="368"/>
      <c r="AY534" s="368"/>
      <c r="AZ534" s="368"/>
      <c r="BA534" s="368"/>
      <c r="BB534" s="368"/>
      <c r="BC534" s="368"/>
      <c r="BD534" s="368"/>
      <c r="BE534" s="368"/>
      <c r="BF534" s="368"/>
      <c r="BG534" s="368"/>
      <c r="BH534" s="368"/>
      <c r="BI534" s="368"/>
      <c r="BJ534" s="368"/>
      <c r="BK534" s="368"/>
      <c r="BL534" s="368"/>
      <c r="BM534" s="368"/>
      <c r="BN534" s="368"/>
      <c r="BO534" s="368"/>
      <c r="BP534" s="368"/>
      <c r="BQ534" s="368"/>
      <c r="BR534" s="368"/>
      <c r="BS534" s="368"/>
      <c r="BT534" s="368"/>
      <c r="BU534" s="368"/>
      <c r="BV534" s="368"/>
      <c r="BW534" s="368"/>
      <c r="DV534" s="368"/>
      <c r="DW534" s="368"/>
      <c r="DX534" s="368"/>
      <c r="DY534" s="368"/>
      <c r="DZ534" s="368"/>
      <c r="EA534" s="368"/>
      <c r="EB534" s="368"/>
      <c r="EC534" s="368"/>
      <c r="ED534" s="368"/>
      <c r="EE534" s="368"/>
      <c r="EF534" s="368"/>
      <c r="EG534" s="368"/>
      <c r="EH534" s="368"/>
      <c r="EI534" s="368"/>
      <c r="EJ534" s="368"/>
      <c r="EK534" s="368"/>
      <c r="EL534" s="368"/>
      <c r="EM534" s="368"/>
      <c r="EN534" s="368"/>
      <c r="EO534" s="368"/>
      <c r="EP534" s="368"/>
      <c r="EQ534" s="368"/>
      <c r="ER534" s="368"/>
      <c r="ES534" s="368"/>
      <c r="ET534" s="368"/>
      <c r="EU534" s="368"/>
      <c r="EV534" s="368"/>
      <c r="EW534" s="368"/>
      <c r="EX534" s="368"/>
      <c r="EY534" s="368"/>
      <c r="EZ534" s="368"/>
      <c r="FA534" s="368"/>
      <c r="FB534" s="368"/>
      <c r="FC534" s="368"/>
      <c r="FD534" s="368"/>
      <c r="FE534" s="368"/>
      <c r="FF534" s="368"/>
      <c r="FG534" s="368"/>
      <c r="FH534" s="368"/>
      <c r="FI534" s="368"/>
      <c r="FJ534" s="368"/>
      <c r="FK534" s="368"/>
      <c r="FL534" s="368"/>
      <c r="FM534" s="368"/>
      <c r="FN534" s="368"/>
      <c r="FO534" s="368"/>
      <c r="FP534" s="368"/>
      <c r="FQ534" s="368"/>
      <c r="FR534" s="368"/>
      <c r="FS534" s="368"/>
      <c r="FT534" s="368"/>
      <c r="FU534" s="368"/>
      <c r="FV534" s="368"/>
      <c r="FW534" s="368"/>
      <c r="FX534" s="368"/>
      <c r="FY534" s="368"/>
      <c r="FZ534" s="368"/>
      <c r="GA534" s="368"/>
      <c r="GB534" s="368"/>
      <c r="GC534" s="368"/>
      <c r="GD534" s="368"/>
      <c r="GE534" s="368"/>
      <c r="GF534" s="368"/>
      <c r="GG534" s="368"/>
      <c r="GH534" s="368"/>
      <c r="GI534" s="368"/>
      <c r="GJ534" s="368"/>
      <c r="GK534" s="368"/>
      <c r="GL534" s="368"/>
      <c r="GM534" s="368"/>
      <c r="GN534" s="368"/>
      <c r="GO534" s="368"/>
      <c r="GP534" s="368"/>
      <c r="GQ534" s="368"/>
      <c r="GR534" s="368"/>
      <c r="GS534" s="368"/>
      <c r="GT534" s="368"/>
      <c r="GU534" s="368"/>
      <c r="GV534" s="368"/>
      <c r="GW534" s="368"/>
      <c r="GX534" s="368"/>
      <c r="GY534" s="368"/>
      <c r="GZ534" s="368"/>
      <c r="HA534" s="368"/>
      <c r="HB534" s="368"/>
      <c r="HC534" s="368"/>
      <c r="HD534" s="368"/>
      <c r="HE534" s="368"/>
      <c r="HF534" s="368"/>
      <c r="HG534" s="368"/>
      <c r="HH534" s="368"/>
      <c r="HI534" s="368"/>
      <c r="HJ534" s="368"/>
      <c r="HK534" s="368"/>
      <c r="HL534" s="368"/>
      <c r="HM534" s="368"/>
      <c r="HN534" s="368"/>
      <c r="HO534" s="368"/>
      <c r="HP534" s="368"/>
      <c r="HQ534" s="368"/>
      <c r="HR534" s="368"/>
      <c r="HS534" s="368"/>
      <c r="HT534" s="368"/>
      <c r="HU534" s="368"/>
      <c r="HV534" s="368"/>
      <c r="HW534" s="368"/>
      <c r="HX534" s="368"/>
      <c r="HY534" s="368"/>
      <c r="HZ534" s="368"/>
      <c r="IA534" s="368"/>
      <c r="IB534" s="368"/>
      <c r="IC534" s="368"/>
      <c r="ID534" s="368"/>
      <c r="IE534" s="368"/>
      <c r="IF534" s="368"/>
      <c r="IG534" s="368"/>
      <c r="IH534" s="368"/>
      <c r="II534" s="368"/>
      <c r="IJ534" s="368"/>
      <c r="IK534" s="368"/>
      <c r="IL534" s="368"/>
      <c r="IM534" s="368"/>
      <c r="IN534" s="368"/>
      <c r="IO534" s="368"/>
      <c r="IP534" s="368"/>
      <c r="IQ534" s="368"/>
      <c r="IR534" s="368"/>
      <c r="IS534" s="368"/>
      <c r="IT534" s="368"/>
      <c r="IU534" s="368"/>
      <c r="IV534" s="368"/>
      <c r="IW534" s="368"/>
      <c r="IX534" s="368"/>
      <c r="IY534" s="368"/>
      <c r="IZ534" s="368"/>
      <c r="JA534" s="368"/>
      <c r="JB534" s="368"/>
      <c r="JC534" s="368"/>
      <c r="JD534" s="368"/>
      <c r="JE534" s="368"/>
      <c r="JF534" s="368"/>
      <c r="JG534" s="368"/>
      <c r="JH534" s="368"/>
      <c r="JI534" s="368"/>
      <c r="JJ534" s="368"/>
      <c r="JK534" s="368"/>
      <c r="JL534" s="368"/>
      <c r="JM534" s="368"/>
      <c r="JN534" s="368"/>
      <c r="JO534" s="368"/>
      <c r="JP534" s="368"/>
      <c r="JQ534" s="368"/>
      <c r="JR534" s="368"/>
      <c r="JS534" s="368"/>
      <c r="JT534" s="368"/>
      <c r="JU534" s="368"/>
      <c r="JV534" s="368"/>
      <c r="JW534" s="368"/>
      <c r="JX534" s="368"/>
      <c r="JY534" s="368"/>
      <c r="JZ534" s="368"/>
      <c r="KA534" s="368"/>
      <c r="KB534" s="368"/>
      <c r="KC534" s="368"/>
      <c r="KD534" s="368"/>
      <c r="KE534" s="368"/>
      <c r="KF534" s="368"/>
      <c r="KG534" s="368"/>
      <c r="KH534" s="368"/>
      <c r="KI534" s="368"/>
      <c r="KJ534" s="368"/>
      <c r="KK534" s="368"/>
      <c r="KL534" s="368"/>
      <c r="KM534" s="368"/>
      <c r="KN534" s="368"/>
      <c r="KO534" s="368"/>
      <c r="KP534" s="368"/>
      <c r="KQ534" s="368"/>
      <c r="KR534" s="368"/>
      <c r="KS534" s="368"/>
      <c r="KT534" s="368"/>
      <c r="KU534" s="368"/>
      <c r="KV534" s="368"/>
      <c r="KW534" s="368"/>
      <c r="KX534" s="368"/>
      <c r="LH534" s="368"/>
      <c r="LI534" s="368"/>
      <c r="LJ534" s="368"/>
      <c r="LK534" s="368"/>
      <c r="LL534" s="368"/>
      <c r="LM534" s="368"/>
      <c r="LN534" s="368"/>
      <c r="LO534" s="368"/>
      <c r="LP534" s="368"/>
      <c r="LQ534" s="368"/>
      <c r="LR534" s="368"/>
      <c r="LS534" s="368"/>
      <c r="LT534" s="368"/>
      <c r="LU534" s="368"/>
      <c r="LV534" s="368"/>
      <c r="LW534" s="368"/>
      <c r="LX534" s="368"/>
      <c r="LY534" s="368"/>
      <c r="LZ534" s="368"/>
      <c r="MA534" s="368"/>
      <c r="MB534" s="368"/>
      <c r="MC534" s="368"/>
      <c r="MD534" s="368"/>
      <c r="ME534" s="368"/>
      <c r="MF534" s="368"/>
      <c r="MG534" s="368"/>
      <c r="MH534" s="368"/>
      <c r="MI534" s="368"/>
      <c r="MJ534" s="368"/>
      <c r="MK534" s="368"/>
      <c r="ML534" s="368"/>
      <c r="MM534" s="368"/>
      <c r="MN534" s="368"/>
      <c r="MO534" s="368"/>
      <c r="MP534" s="368"/>
      <c r="MQ534" s="368"/>
      <c r="MR534" s="368"/>
      <c r="MS534" s="368"/>
      <c r="MT534" s="368"/>
      <c r="MU534" s="368"/>
      <c r="MV534" s="368"/>
      <c r="MW534" s="368"/>
      <c r="MX534" s="368"/>
      <c r="MY534" s="368"/>
      <c r="MZ534" s="368"/>
      <c r="NA534" s="368"/>
      <c r="NB534" s="368"/>
      <c r="NC534" s="368"/>
      <c r="ND534" s="368"/>
      <c r="NE534" s="368"/>
      <c r="NF534" s="368"/>
      <c r="NG534" s="368"/>
      <c r="NH534" s="368"/>
      <c r="NI534" s="368"/>
      <c r="NJ534" s="368"/>
      <c r="NK534" s="368"/>
      <c r="NL534" s="368"/>
      <c r="NM534" s="368"/>
      <c r="NN534" s="368"/>
      <c r="NO534" s="368"/>
      <c r="NP534" s="368"/>
      <c r="NQ534" s="368"/>
      <c r="NR534" s="368"/>
      <c r="NS534" s="368"/>
      <c r="NT534" s="368"/>
      <c r="NU534" s="368"/>
      <c r="NV534" s="368"/>
      <c r="NW534" s="368"/>
      <c r="NX534" s="368"/>
      <c r="NY534" s="368"/>
      <c r="NZ534" s="368"/>
      <c r="OA534" s="368"/>
      <c r="OB534" s="368"/>
      <c r="OC534" s="368"/>
      <c r="OD534" s="368"/>
      <c r="OE534" s="368"/>
      <c r="OF534" s="368"/>
      <c r="OG534" s="368"/>
      <c r="OH534" s="368"/>
      <c r="OI534" s="368"/>
      <c r="OJ534" s="368"/>
      <c r="OK534" s="368"/>
      <c r="OL534" s="368"/>
      <c r="OM534" s="368"/>
      <c r="ON534" s="368"/>
      <c r="OO534" s="368"/>
      <c r="OP534" s="368"/>
      <c r="OQ534" s="368"/>
      <c r="OR534" s="368"/>
      <c r="OS534" s="368"/>
      <c r="OT534" s="368"/>
      <c r="OU534" s="368"/>
      <c r="OV534" s="368"/>
      <c r="OW534" s="368"/>
      <c r="OX534" s="368"/>
      <c r="OY534" s="368"/>
      <c r="OZ534" s="368"/>
      <c r="PA534" s="368"/>
      <c r="PB534" s="368"/>
      <c r="PC534" s="368"/>
      <c r="PD534" s="368"/>
      <c r="PE534" s="368"/>
      <c r="PF534" s="368"/>
      <c r="PG534" s="368"/>
      <c r="PH534" s="368"/>
      <c r="PI534" s="368"/>
      <c r="PJ534" s="368"/>
      <c r="PK534" s="368"/>
      <c r="PL534" s="368"/>
      <c r="PM534" s="368"/>
      <c r="PN534" s="368"/>
      <c r="PO534" s="368"/>
      <c r="PP534" s="368"/>
      <c r="PQ534" s="368"/>
      <c r="PR534" s="368"/>
      <c r="PS534" s="368"/>
      <c r="PT534" s="368"/>
      <c r="PU534" s="368"/>
      <c r="PV534" s="368"/>
      <c r="PW534" s="368"/>
      <c r="PX534" s="368"/>
      <c r="PY534" s="368"/>
      <c r="PZ534" s="368"/>
      <c r="QA534" s="368"/>
      <c r="QB534" s="368"/>
      <c r="QC534" s="368"/>
      <c r="QD534" s="368"/>
      <c r="QE534" s="368"/>
      <c r="QF534" s="368"/>
      <c r="QG534" s="368"/>
      <c r="QH534" s="368"/>
      <c r="QI534" s="368"/>
      <c r="QJ534" s="368"/>
      <c r="QK534" s="368"/>
      <c r="QL534" s="368"/>
      <c r="QM534" s="368"/>
      <c r="QN534" s="368"/>
      <c r="QO534" s="368"/>
      <c r="QP534" s="368"/>
      <c r="QQ534" s="368"/>
      <c r="QR534" s="368"/>
      <c r="QS534" s="368"/>
      <c r="QT534" s="368"/>
      <c r="QU534" s="368"/>
      <c r="QV534" s="368"/>
      <c r="QW534" s="368"/>
      <c r="QX534" s="368"/>
      <c r="QY534" s="368"/>
      <c r="QZ534" s="368"/>
      <c r="RA534" s="368"/>
      <c r="RB534" s="368"/>
      <c r="RC534" s="368"/>
      <c r="RD534" s="368"/>
      <c r="RE534" s="368"/>
      <c r="RF534" s="368"/>
      <c r="RG534" s="368"/>
      <c r="RH534" s="368"/>
      <c r="RI534" s="368"/>
      <c r="RJ534" s="368"/>
      <c r="RK534" s="368"/>
      <c r="RL534" s="368"/>
      <c r="RM534" s="368"/>
      <c r="RN534" s="368"/>
      <c r="RO534" s="368"/>
      <c r="RP534" s="368"/>
      <c r="RQ534" s="368"/>
      <c r="RR534" s="368"/>
      <c r="RS534" s="368"/>
      <c r="RT534" s="368"/>
      <c r="RU534" s="368"/>
      <c r="RV534" s="368"/>
      <c r="RW534" s="368"/>
      <c r="RX534" s="368"/>
      <c r="RY534" s="368"/>
      <c r="RZ534" s="368"/>
      <c r="SA534" s="368"/>
      <c r="SB534" s="368"/>
      <c r="SC534" s="368"/>
      <c r="SD534" s="368"/>
      <c r="SE534" s="368"/>
      <c r="SF534" s="368"/>
      <c r="SG534" s="368"/>
    </row>
    <row r="535" spans="1:501">
      <c r="A535" s="368"/>
      <c r="B535" s="368"/>
      <c r="C535" s="368"/>
      <c r="D535" s="368"/>
      <c r="E535" s="368"/>
      <c r="F535" s="368"/>
      <c r="G535" s="368"/>
      <c r="H535" s="368"/>
      <c r="I535" s="368"/>
      <c r="J535" s="368"/>
      <c r="K535" s="368"/>
      <c r="L535" s="368"/>
      <c r="M535" s="368"/>
      <c r="N535" s="368"/>
      <c r="O535" s="385"/>
      <c r="P535" s="368"/>
      <c r="Q535" s="368"/>
      <c r="R535" s="368"/>
      <c r="S535" s="368"/>
      <c r="T535" s="368"/>
      <c r="U535" s="368"/>
      <c r="V535" s="368"/>
      <c r="W535" s="368"/>
      <c r="X535" s="368"/>
      <c r="Y535" s="368"/>
      <c r="Z535" s="368"/>
      <c r="AA535" s="368"/>
      <c r="AB535" s="368"/>
      <c r="AC535" s="368"/>
      <c r="AD535" s="368"/>
      <c r="AE535" s="368"/>
      <c r="AF535" s="368"/>
      <c r="AG535" s="368"/>
      <c r="AH535" s="368"/>
      <c r="AI535" s="368"/>
      <c r="AJ535" s="368"/>
      <c r="AK535" s="368"/>
      <c r="AL535" s="368"/>
      <c r="AM535" s="368"/>
      <c r="AN535" s="368"/>
      <c r="AO535" s="368"/>
      <c r="AP535" s="368"/>
      <c r="AQ535" s="368"/>
      <c r="AR535" s="368"/>
      <c r="AS535" s="368"/>
      <c r="AT535" s="368"/>
      <c r="AU535" s="368"/>
      <c r="AV535" s="368"/>
      <c r="AW535" s="368"/>
      <c r="AX535" s="368"/>
      <c r="AY535" s="368"/>
      <c r="AZ535" s="368"/>
      <c r="BA535" s="368"/>
      <c r="BB535" s="368"/>
      <c r="BC535" s="368"/>
      <c r="BD535" s="368"/>
      <c r="BE535" s="368"/>
      <c r="BF535" s="368"/>
      <c r="BG535" s="368"/>
      <c r="BH535" s="368"/>
      <c r="BI535" s="368"/>
      <c r="BJ535" s="368"/>
      <c r="BK535" s="368"/>
      <c r="BL535" s="368"/>
      <c r="BM535" s="368"/>
      <c r="BN535" s="368"/>
      <c r="BO535" s="368"/>
      <c r="BP535" s="368"/>
      <c r="BQ535" s="368"/>
      <c r="BR535" s="368"/>
      <c r="BS535" s="368"/>
      <c r="BT535" s="368"/>
      <c r="BU535" s="368"/>
      <c r="BV535" s="368"/>
      <c r="BW535" s="368"/>
      <c r="DV535" s="368"/>
      <c r="DW535" s="368"/>
      <c r="DX535" s="368"/>
      <c r="DY535" s="368"/>
      <c r="DZ535" s="368"/>
      <c r="EA535" s="368"/>
      <c r="EB535" s="368"/>
      <c r="EC535" s="368"/>
      <c r="ED535" s="368"/>
      <c r="EE535" s="368"/>
      <c r="EF535" s="368"/>
      <c r="EG535" s="368"/>
      <c r="EH535" s="368"/>
      <c r="EI535" s="368"/>
      <c r="EJ535" s="368"/>
      <c r="EK535" s="368"/>
      <c r="EL535" s="368"/>
      <c r="EM535" s="368"/>
      <c r="EN535" s="368"/>
      <c r="EO535" s="368"/>
      <c r="EP535" s="368"/>
      <c r="EQ535" s="368"/>
      <c r="ER535" s="368"/>
      <c r="ES535" s="368"/>
      <c r="ET535" s="368"/>
      <c r="EU535" s="368"/>
      <c r="EV535" s="368"/>
      <c r="EW535" s="368"/>
      <c r="EX535" s="368"/>
      <c r="EY535" s="368"/>
      <c r="EZ535" s="368"/>
      <c r="FA535" s="368"/>
      <c r="FB535" s="368"/>
      <c r="FC535" s="368"/>
      <c r="FD535" s="368"/>
      <c r="FE535" s="368"/>
      <c r="FF535" s="368"/>
      <c r="FG535" s="368"/>
      <c r="FH535" s="368"/>
      <c r="FI535" s="368"/>
      <c r="FJ535" s="368"/>
      <c r="FK535" s="368"/>
      <c r="FL535" s="368"/>
      <c r="FM535" s="368"/>
      <c r="FN535" s="368"/>
      <c r="FO535" s="368"/>
      <c r="FP535" s="368"/>
      <c r="FQ535" s="368"/>
      <c r="FR535" s="368"/>
      <c r="FS535" s="368"/>
      <c r="FT535" s="368"/>
      <c r="FU535" s="368"/>
      <c r="FV535" s="368"/>
      <c r="FW535" s="368"/>
      <c r="FX535" s="368"/>
      <c r="FY535" s="368"/>
      <c r="FZ535" s="368"/>
      <c r="GA535" s="368"/>
      <c r="GB535" s="368"/>
      <c r="GC535" s="368"/>
      <c r="GD535" s="368"/>
      <c r="GE535" s="368"/>
      <c r="GF535" s="368"/>
      <c r="GG535" s="368"/>
      <c r="GH535" s="368"/>
      <c r="GI535" s="368"/>
      <c r="GJ535" s="368"/>
      <c r="GK535" s="368"/>
      <c r="GL535" s="368"/>
      <c r="GM535" s="368"/>
      <c r="GN535" s="368"/>
      <c r="GO535" s="368"/>
      <c r="GP535" s="368"/>
      <c r="GQ535" s="368"/>
      <c r="GR535" s="368"/>
      <c r="GS535" s="368"/>
      <c r="GT535" s="368"/>
      <c r="GU535" s="368"/>
      <c r="GV535" s="368"/>
      <c r="GW535" s="368"/>
      <c r="GX535" s="368"/>
      <c r="GY535" s="368"/>
      <c r="GZ535" s="368"/>
      <c r="HA535" s="368"/>
      <c r="HB535" s="368"/>
      <c r="HC535" s="368"/>
      <c r="HD535" s="368"/>
      <c r="HE535" s="368"/>
      <c r="HF535" s="368"/>
      <c r="HG535" s="368"/>
      <c r="HH535" s="368"/>
      <c r="HI535" s="368"/>
      <c r="HJ535" s="368"/>
      <c r="HK535" s="368"/>
      <c r="HL535" s="368"/>
      <c r="HM535" s="368"/>
      <c r="HN535" s="368"/>
      <c r="HO535" s="368"/>
      <c r="HP535" s="368"/>
      <c r="HQ535" s="368"/>
      <c r="HR535" s="368"/>
      <c r="HS535" s="368"/>
      <c r="HT535" s="368"/>
      <c r="HU535" s="368"/>
      <c r="HV535" s="368"/>
      <c r="HW535" s="368"/>
      <c r="HX535" s="368"/>
      <c r="HY535" s="368"/>
      <c r="HZ535" s="368"/>
      <c r="IA535" s="368"/>
      <c r="IB535" s="368"/>
      <c r="IC535" s="368"/>
      <c r="ID535" s="368"/>
      <c r="IE535" s="368"/>
      <c r="IF535" s="368"/>
      <c r="IG535" s="368"/>
      <c r="IH535" s="368"/>
      <c r="II535" s="368"/>
      <c r="IJ535" s="368"/>
      <c r="IK535" s="368"/>
      <c r="IL535" s="368"/>
      <c r="IM535" s="368"/>
      <c r="IN535" s="368"/>
      <c r="IO535" s="368"/>
      <c r="IP535" s="368"/>
      <c r="IQ535" s="368"/>
      <c r="IR535" s="368"/>
      <c r="IS535" s="368"/>
      <c r="IT535" s="368"/>
      <c r="IU535" s="368"/>
      <c r="IV535" s="368"/>
      <c r="IW535" s="368"/>
      <c r="IX535" s="368"/>
      <c r="IY535" s="368"/>
      <c r="IZ535" s="368"/>
      <c r="JA535" s="368"/>
      <c r="JB535" s="368"/>
      <c r="JC535" s="368"/>
      <c r="JD535" s="368"/>
      <c r="JE535" s="368"/>
      <c r="JF535" s="368"/>
      <c r="JG535" s="368"/>
      <c r="JH535" s="368"/>
      <c r="JI535" s="368"/>
      <c r="JJ535" s="368"/>
      <c r="JK535" s="368"/>
      <c r="JL535" s="368"/>
      <c r="JM535" s="368"/>
      <c r="JN535" s="368"/>
      <c r="JO535" s="368"/>
      <c r="JP535" s="368"/>
      <c r="JQ535" s="368"/>
      <c r="JR535" s="368"/>
      <c r="JS535" s="368"/>
      <c r="JT535" s="368"/>
      <c r="JU535" s="368"/>
      <c r="JV535" s="368"/>
      <c r="JW535" s="368"/>
      <c r="JX535" s="368"/>
      <c r="JY535" s="368"/>
      <c r="JZ535" s="368"/>
      <c r="KA535" s="368"/>
      <c r="KB535" s="368"/>
      <c r="KC535" s="368"/>
      <c r="KD535" s="368"/>
      <c r="KE535" s="368"/>
      <c r="KF535" s="368"/>
      <c r="KG535" s="368"/>
      <c r="KH535" s="368"/>
      <c r="KI535" s="368"/>
      <c r="KJ535" s="368"/>
      <c r="KK535" s="368"/>
      <c r="KL535" s="368"/>
      <c r="KM535" s="368"/>
      <c r="KN535" s="368"/>
      <c r="KO535" s="368"/>
      <c r="KP535" s="368"/>
      <c r="KQ535" s="368"/>
      <c r="KR535" s="368"/>
      <c r="KS535" s="368"/>
      <c r="KT535" s="368"/>
      <c r="KU535" s="368"/>
      <c r="KV535" s="368"/>
      <c r="KW535" s="368"/>
      <c r="KX535" s="368"/>
      <c r="LH535" s="368"/>
      <c r="LI535" s="368"/>
      <c r="LJ535" s="368"/>
      <c r="LK535" s="368"/>
      <c r="LL535" s="368"/>
      <c r="LM535" s="368"/>
      <c r="LN535" s="368"/>
      <c r="LO535" s="368"/>
      <c r="LP535" s="368"/>
      <c r="LQ535" s="368"/>
      <c r="LR535" s="368"/>
      <c r="LS535" s="368"/>
      <c r="LT535" s="368"/>
      <c r="LU535" s="368"/>
      <c r="LV535" s="368"/>
      <c r="LW535" s="368"/>
      <c r="LX535" s="368"/>
      <c r="LY535" s="368"/>
      <c r="LZ535" s="368"/>
      <c r="MA535" s="368"/>
      <c r="MB535" s="368"/>
      <c r="MC535" s="368"/>
      <c r="MD535" s="368"/>
      <c r="ME535" s="368"/>
      <c r="MF535" s="368"/>
      <c r="MG535" s="368"/>
      <c r="MH535" s="368"/>
      <c r="MI535" s="368"/>
      <c r="MJ535" s="368"/>
      <c r="MK535" s="368"/>
      <c r="ML535" s="368"/>
      <c r="MM535" s="368"/>
      <c r="MN535" s="368"/>
      <c r="MO535" s="368"/>
      <c r="MP535" s="368"/>
      <c r="MQ535" s="368"/>
      <c r="MR535" s="368"/>
      <c r="MS535" s="368"/>
      <c r="MT535" s="368"/>
      <c r="MU535" s="368"/>
      <c r="MV535" s="368"/>
      <c r="MW535" s="368"/>
      <c r="MX535" s="368"/>
      <c r="MY535" s="368"/>
      <c r="MZ535" s="368"/>
      <c r="NA535" s="368"/>
      <c r="NB535" s="368"/>
      <c r="NC535" s="368"/>
      <c r="ND535" s="368"/>
      <c r="NE535" s="368"/>
      <c r="NF535" s="368"/>
      <c r="NG535" s="368"/>
      <c r="NH535" s="368"/>
      <c r="NI535" s="368"/>
      <c r="NJ535" s="368"/>
      <c r="NK535" s="368"/>
      <c r="NL535" s="368"/>
      <c r="NM535" s="368"/>
      <c r="NN535" s="368"/>
      <c r="NO535" s="368"/>
      <c r="NP535" s="368"/>
      <c r="NQ535" s="368"/>
      <c r="NR535" s="368"/>
      <c r="NS535" s="368"/>
      <c r="NT535" s="368"/>
      <c r="NU535" s="368"/>
      <c r="NV535" s="368"/>
      <c r="NW535" s="368"/>
      <c r="NX535" s="368"/>
      <c r="NY535" s="368"/>
      <c r="NZ535" s="368"/>
      <c r="OA535" s="368"/>
      <c r="OB535" s="368"/>
      <c r="OC535" s="368"/>
      <c r="OD535" s="368"/>
      <c r="OE535" s="368"/>
      <c r="OF535" s="368"/>
      <c r="OG535" s="368"/>
      <c r="OH535" s="368"/>
      <c r="OI535" s="368"/>
      <c r="OJ535" s="368"/>
      <c r="OK535" s="368"/>
      <c r="OL535" s="368"/>
      <c r="OM535" s="368"/>
      <c r="ON535" s="368"/>
      <c r="OO535" s="368"/>
      <c r="OP535" s="368"/>
      <c r="OQ535" s="368"/>
      <c r="OR535" s="368"/>
      <c r="OS535" s="368"/>
      <c r="OT535" s="368"/>
      <c r="OU535" s="368"/>
      <c r="OV535" s="368"/>
      <c r="OW535" s="368"/>
      <c r="OX535" s="368"/>
      <c r="OY535" s="368"/>
      <c r="OZ535" s="368"/>
      <c r="PA535" s="368"/>
      <c r="PB535" s="368"/>
      <c r="PC535" s="368"/>
      <c r="PD535" s="368"/>
      <c r="PE535" s="368"/>
      <c r="PF535" s="368"/>
      <c r="PG535" s="368"/>
      <c r="PH535" s="368"/>
      <c r="PI535" s="368"/>
      <c r="PJ535" s="368"/>
      <c r="PK535" s="368"/>
      <c r="PL535" s="368"/>
      <c r="PM535" s="368"/>
      <c r="PN535" s="368"/>
      <c r="PO535" s="368"/>
      <c r="PP535" s="368"/>
      <c r="PQ535" s="368"/>
      <c r="PR535" s="368"/>
      <c r="PS535" s="368"/>
      <c r="PT535" s="368"/>
      <c r="PU535" s="368"/>
      <c r="PV535" s="368"/>
      <c r="PW535" s="368"/>
      <c r="PX535" s="368"/>
      <c r="PY535" s="368"/>
      <c r="PZ535" s="368"/>
      <c r="QA535" s="368"/>
      <c r="QB535" s="368"/>
      <c r="QC535" s="368"/>
      <c r="QD535" s="368"/>
      <c r="QE535" s="368"/>
      <c r="QF535" s="368"/>
      <c r="QG535" s="368"/>
      <c r="QH535" s="368"/>
      <c r="QI535" s="368"/>
      <c r="QJ535" s="368"/>
      <c r="QK535" s="368"/>
      <c r="QL535" s="368"/>
      <c r="QM535" s="368"/>
      <c r="QN535" s="368"/>
      <c r="QO535" s="368"/>
      <c r="QP535" s="368"/>
      <c r="QQ535" s="368"/>
      <c r="QR535" s="368"/>
      <c r="QS535" s="368"/>
      <c r="QT535" s="368"/>
      <c r="QU535" s="368"/>
      <c r="QV535" s="368"/>
      <c r="QW535" s="368"/>
      <c r="QX535" s="368"/>
      <c r="QY535" s="368"/>
      <c r="QZ535" s="368"/>
      <c r="RA535" s="368"/>
      <c r="RB535" s="368"/>
      <c r="RC535" s="368"/>
      <c r="RD535" s="368"/>
      <c r="RE535" s="368"/>
      <c r="RF535" s="368"/>
      <c r="RG535" s="368"/>
      <c r="RH535" s="368"/>
      <c r="RI535" s="368"/>
      <c r="RJ535" s="368"/>
      <c r="RK535" s="368"/>
      <c r="RL535" s="368"/>
      <c r="RM535" s="368"/>
      <c r="RN535" s="368"/>
      <c r="RO535" s="368"/>
      <c r="RP535" s="368"/>
      <c r="RQ535" s="368"/>
      <c r="RR535" s="368"/>
      <c r="RS535" s="368"/>
      <c r="RT535" s="368"/>
      <c r="RU535" s="368"/>
      <c r="RV535" s="368"/>
      <c r="RW535" s="368"/>
      <c r="RX535" s="368"/>
      <c r="RY535" s="368"/>
      <c r="RZ535" s="368"/>
      <c r="SA535" s="368"/>
      <c r="SB535" s="368"/>
      <c r="SC535" s="368"/>
      <c r="SD535" s="368"/>
      <c r="SE535" s="368"/>
      <c r="SF535" s="368"/>
      <c r="SG535" s="368"/>
    </row>
    <row r="536" spans="1:501">
      <c r="A536" s="368"/>
      <c r="B536" s="368"/>
      <c r="C536" s="368"/>
      <c r="D536" s="368"/>
      <c r="E536" s="368"/>
      <c r="F536" s="368"/>
      <c r="G536" s="368"/>
      <c r="H536" s="368"/>
      <c r="I536" s="368"/>
      <c r="J536" s="368"/>
      <c r="K536" s="368"/>
      <c r="L536" s="368"/>
      <c r="M536" s="368"/>
      <c r="N536" s="368"/>
      <c r="O536" s="385"/>
      <c r="P536" s="368"/>
      <c r="Q536" s="368"/>
      <c r="R536" s="368"/>
      <c r="S536" s="368"/>
      <c r="T536" s="368"/>
      <c r="U536" s="368"/>
      <c r="V536" s="368"/>
      <c r="W536" s="368"/>
      <c r="X536" s="368"/>
      <c r="Y536" s="368"/>
      <c r="Z536" s="368"/>
      <c r="AA536" s="368"/>
      <c r="AB536" s="368"/>
      <c r="AC536" s="368"/>
      <c r="AD536" s="368"/>
      <c r="AE536" s="368"/>
      <c r="AF536" s="368"/>
      <c r="AG536" s="368"/>
      <c r="AH536" s="368"/>
      <c r="AI536" s="368"/>
      <c r="AJ536" s="368"/>
      <c r="AK536" s="368"/>
      <c r="AL536" s="368"/>
      <c r="AM536" s="368"/>
      <c r="AN536" s="368"/>
      <c r="AO536" s="368"/>
      <c r="AP536" s="368"/>
      <c r="AQ536" s="368"/>
      <c r="AR536" s="368"/>
      <c r="AS536" s="368"/>
      <c r="AT536" s="368"/>
      <c r="AU536" s="368"/>
      <c r="AV536" s="368"/>
      <c r="AW536" s="368"/>
      <c r="AX536" s="368"/>
      <c r="AY536" s="368"/>
      <c r="AZ536" s="368"/>
      <c r="BA536" s="368"/>
      <c r="BB536" s="368"/>
      <c r="BC536" s="368"/>
      <c r="BD536" s="368"/>
      <c r="BE536" s="368"/>
      <c r="BF536" s="368"/>
      <c r="BG536" s="368"/>
      <c r="BH536" s="368"/>
      <c r="BI536" s="368"/>
      <c r="BJ536" s="368"/>
      <c r="BK536" s="368"/>
      <c r="BL536" s="368"/>
      <c r="BM536" s="368"/>
      <c r="BN536" s="368"/>
      <c r="BO536" s="368"/>
      <c r="BP536" s="368"/>
      <c r="BQ536" s="368"/>
      <c r="BR536" s="368"/>
      <c r="BS536" s="368"/>
      <c r="BT536" s="368"/>
      <c r="BU536" s="368"/>
      <c r="BV536" s="368"/>
      <c r="BW536" s="368"/>
      <c r="DV536" s="368"/>
      <c r="DW536" s="368"/>
      <c r="DX536" s="368"/>
      <c r="DY536" s="368"/>
      <c r="DZ536" s="368"/>
      <c r="EA536" s="368"/>
      <c r="EB536" s="368"/>
      <c r="EC536" s="368"/>
      <c r="ED536" s="368"/>
      <c r="EE536" s="368"/>
      <c r="EF536" s="368"/>
      <c r="EG536" s="368"/>
      <c r="EH536" s="368"/>
      <c r="EI536" s="368"/>
      <c r="EJ536" s="368"/>
      <c r="EK536" s="368"/>
      <c r="EL536" s="368"/>
      <c r="EM536" s="368"/>
      <c r="EN536" s="368"/>
      <c r="EO536" s="368"/>
      <c r="EP536" s="368"/>
      <c r="EQ536" s="368"/>
      <c r="ER536" s="368"/>
      <c r="ES536" s="368"/>
      <c r="ET536" s="368"/>
      <c r="EU536" s="368"/>
      <c r="EV536" s="368"/>
      <c r="EW536" s="368"/>
      <c r="EX536" s="368"/>
      <c r="EY536" s="368"/>
      <c r="EZ536" s="368"/>
      <c r="FA536" s="368"/>
      <c r="FB536" s="368"/>
      <c r="FC536" s="368"/>
      <c r="FD536" s="368"/>
      <c r="FE536" s="368"/>
      <c r="FF536" s="368"/>
      <c r="FG536" s="368"/>
      <c r="FH536" s="368"/>
      <c r="FI536" s="368"/>
      <c r="FJ536" s="368"/>
      <c r="FK536" s="368"/>
      <c r="FL536" s="368"/>
      <c r="FM536" s="368"/>
      <c r="FN536" s="368"/>
      <c r="FO536" s="368"/>
      <c r="FP536" s="368"/>
      <c r="FQ536" s="368"/>
      <c r="FR536" s="368"/>
      <c r="FS536" s="368"/>
      <c r="FT536" s="368"/>
      <c r="FU536" s="368"/>
      <c r="FV536" s="368"/>
      <c r="FW536" s="368"/>
      <c r="FX536" s="368"/>
      <c r="FY536" s="368"/>
      <c r="FZ536" s="368"/>
      <c r="GA536" s="368"/>
      <c r="GB536" s="368"/>
      <c r="GC536" s="368"/>
      <c r="GD536" s="368"/>
      <c r="GE536" s="368"/>
      <c r="GF536" s="368"/>
      <c r="GG536" s="368"/>
      <c r="GH536" s="368"/>
      <c r="GI536" s="368"/>
      <c r="GJ536" s="368"/>
      <c r="GK536" s="368"/>
      <c r="GL536" s="368"/>
      <c r="GM536" s="368"/>
      <c r="GN536" s="368"/>
      <c r="GO536" s="368"/>
      <c r="GP536" s="368"/>
      <c r="GQ536" s="368"/>
      <c r="GR536" s="368"/>
      <c r="GS536" s="368"/>
      <c r="GT536" s="368"/>
      <c r="GU536" s="368"/>
      <c r="GV536" s="368"/>
      <c r="GW536" s="368"/>
      <c r="GX536" s="368"/>
      <c r="GY536" s="368"/>
      <c r="GZ536" s="368"/>
      <c r="HA536" s="368"/>
      <c r="HB536" s="368"/>
      <c r="HC536" s="368"/>
      <c r="HD536" s="368"/>
      <c r="HE536" s="368"/>
      <c r="HF536" s="368"/>
      <c r="HG536" s="368"/>
      <c r="HH536" s="368"/>
      <c r="HI536" s="368"/>
      <c r="HJ536" s="368"/>
      <c r="HK536" s="368"/>
      <c r="HL536" s="368"/>
      <c r="HM536" s="368"/>
      <c r="HN536" s="368"/>
      <c r="HO536" s="368"/>
      <c r="HP536" s="368"/>
      <c r="HQ536" s="368"/>
      <c r="HR536" s="368"/>
      <c r="HS536" s="368"/>
      <c r="HT536" s="368"/>
      <c r="HU536" s="368"/>
      <c r="HV536" s="368"/>
      <c r="HW536" s="368"/>
      <c r="HX536" s="368"/>
      <c r="HY536" s="368"/>
      <c r="HZ536" s="368"/>
      <c r="IA536" s="368"/>
      <c r="IB536" s="368"/>
      <c r="IC536" s="368"/>
      <c r="ID536" s="368"/>
      <c r="IE536" s="368"/>
      <c r="IF536" s="368"/>
      <c r="IG536" s="368"/>
      <c r="IH536" s="368"/>
      <c r="II536" s="368"/>
      <c r="IJ536" s="368"/>
      <c r="IK536" s="368"/>
      <c r="IL536" s="368"/>
      <c r="IM536" s="368"/>
      <c r="IN536" s="368"/>
      <c r="IO536" s="368"/>
      <c r="IP536" s="368"/>
      <c r="IQ536" s="368"/>
      <c r="IR536" s="368"/>
      <c r="IS536" s="368"/>
      <c r="IT536" s="368"/>
      <c r="IU536" s="368"/>
      <c r="IV536" s="368"/>
      <c r="IW536" s="368"/>
      <c r="IX536" s="368"/>
      <c r="IY536" s="368"/>
      <c r="IZ536" s="368"/>
      <c r="JA536" s="368"/>
      <c r="JB536" s="368"/>
      <c r="JC536" s="368"/>
      <c r="JD536" s="368"/>
      <c r="JE536" s="368"/>
      <c r="JF536" s="368"/>
      <c r="JG536" s="368"/>
      <c r="JH536" s="368"/>
      <c r="JI536" s="368"/>
      <c r="JJ536" s="368"/>
      <c r="JK536" s="368"/>
      <c r="JL536" s="368"/>
      <c r="JM536" s="368"/>
      <c r="JN536" s="368"/>
      <c r="JO536" s="368"/>
      <c r="JP536" s="368"/>
      <c r="JQ536" s="368"/>
      <c r="JR536" s="368"/>
      <c r="JS536" s="368"/>
      <c r="JT536" s="368"/>
      <c r="JU536" s="368"/>
      <c r="JV536" s="368"/>
      <c r="JW536" s="368"/>
      <c r="JX536" s="368"/>
      <c r="JY536" s="368"/>
      <c r="JZ536" s="368"/>
      <c r="KA536" s="368"/>
      <c r="KB536" s="368"/>
      <c r="KC536" s="368"/>
      <c r="KD536" s="368"/>
      <c r="KE536" s="368"/>
      <c r="KF536" s="368"/>
      <c r="KG536" s="368"/>
      <c r="KH536" s="368"/>
      <c r="KI536" s="368"/>
      <c r="KJ536" s="368"/>
      <c r="KK536" s="368"/>
      <c r="KL536" s="368"/>
      <c r="KM536" s="368"/>
      <c r="KN536" s="368"/>
      <c r="KO536" s="368"/>
      <c r="KP536" s="368"/>
      <c r="KQ536" s="368"/>
      <c r="KR536" s="368"/>
      <c r="KS536" s="368"/>
      <c r="KT536" s="368"/>
      <c r="KU536" s="368"/>
      <c r="KV536" s="368"/>
      <c r="KW536" s="368"/>
      <c r="KX536" s="368"/>
      <c r="LH536" s="368"/>
      <c r="LI536" s="368"/>
      <c r="LJ536" s="368"/>
      <c r="LK536" s="368"/>
      <c r="LL536" s="368"/>
      <c r="LM536" s="368"/>
      <c r="LN536" s="368"/>
      <c r="LO536" s="368"/>
      <c r="LP536" s="368"/>
      <c r="LQ536" s="368"/>
      <c r="LR536" s="368"/>
      <c r="LS536" s="368"/>
      <c r="LT536" s="368"/>
      <c r="LU536" s="368"/>
      <c r="LV536" s="368"/>
      <c r="LW536" s="368"/>
      <c r="LX536" s="368"/>
      <c r="LY536" s="368"/>
      <c r="LZ536" s="368"/>
      <c r="MA536" s="368"/>
      <c r="MB536" s="368"/>
      <c r="MC536" s="368"/>
      <c r="MD536" s="368"/>
      <c r="ME536" s="368"/>
      <c r="MF536" s="368"/>
      <c r="MG536" s="368"/>
      <c r="MH536" s="368"/>
      <c r="MI536" s="368"/>
      <c r="MJ536" s="368"/>
      <c r="MK536" s="368"/>
      <c r="ML536" s="368"/>
      <c r="MM536" s="368"/>
      <c r="MN536" s="368"/>
      <c r="MO536" s="368"/>
      <c r="MP536" s="368"/>
      <c r="MQ536" s="368"/>
      <c r="MR536" s="368"/>
      <c r="MS536" s="368"/>
      <c r="MT536" s="368"/>
      <c r="MU536" s="368"/>
      <c r="MV536" s="368"/>
      <c r="MW536" s="368"/>
      <c r="MX536" s="368"/>
      <c r="MY536" s="368"/>
      <c r="MZ536" s="368"/>
      <c r="NA536" s="368"/>
      <c r="NB536" s="368"/>
      <c r="NC536" s="368"/>
      <c r="ND536" s="368"/>
      <c r="NE536" s="368"/>
      <c r="NF536" s="368"/>
      <c r="NG536" s="368"/>
      <c r="NH536" s="368"/>
      <c r="NI536" s="368"/>
      <c r="NJ536" s="368"/>
      <c r="NK536" s="368"/>
      <c r="NL536" s="368"/>
      <c r="NM536" s="368"/>
      <c r="NN536" s="368"/>
      <c r="NO536" s="368"/>
      <c r="NP536" s="368"/>
      <c r="NQ536" s="368"/>
      <c r="NR536" s="368"/>
      <c r="NS536" s="368"/>
      <c r="NT536" s="368"/>
      <c r="NU536" s="368"/>
      <c r="NV536" s="368"/>
      <c r="NW536" s="368"/>
      <c r="NX536" s="368"/>
      <c r="NY536" s="368"/>
      <c r="NZ536" s="368"/>
      <c r="OA536" s="368"/>
      <c r="OB536" s="368"/>
      <c r="OC536" s="368"/>
      <c r="OD536" s="368"/>
      <c r="OE536" s="368"/>
      <c r="OF536" s="368"/>
      <c r="OG536" s="368"/>
      <c r="OH536" s="368"/>
      <c r="OI536" s="368"/>
      <c r="OJ536" s="368"/>
      <c r="OK536" s="368"/>
      <c r="OL536" s="368"/>
      <c r="OM536" s="368"/>
      <c r="ON536" s="368"/>
      <c r="OO536" s="368"/>
      <c r="OP536" s="368"/>
      <c r="OQ536" s="368"/>
      <c r="OR536" s="368"/>
      <c r="OS536" s="368"/>
      <c r="OT536" s="368"/>
      <c r="OU536" s="368"/>
      <c r="OV536" s="368"/>
      <c r="OW536" s="368"/>
      <c r="OX536" s="368"/>
      <c r="OY536" s="368"/>
      <c r="OZ536" s="368"/>
      <c r="PA536" s="368"/>
      <c r="PB536" s="368"/>
      <c r="PC536" s="368"/>
      <c r="PD536" s="368"/>
      <c r="PE536" s="368"/>
      <c r="PF536" s="368"/>
      <c r="PG536" s="368"/>
      <c r="PH536" s="368"/>
      <c r="PI536" s="368"/>
      <c r="PJ536" s="368"/>
      <c r="PK536" s="368"/>
      <c r="PL536" s="368"/>
      <c r="PM536" s="368"/>
      <c r="PN536" s="368"/>
      <c r="PO536" s="368"/>
      <c r="PP536" s="368"/>
      <c r="PQ536" s="368"/>
      <c r="PR536" s="368"/>
      <c r="PS536" s="368"/>
      <c r="PT536" s="368"/>
      <c r="PU536" s="368"/>
      <c r="PV536" s="368"/>
      <c r="PW536" s="368"/>
      <c r="PX536" s="368"/>
      <c r="PY536" s="368"/>
      <c r="PZ536" s="368"/>
      <c r="QA536" s="368"/>
      <c r="QB536" s="368"/>
      <c r="QC536" s="368"/>
      <c r="QD536" s="368"/>
      <c r="QE536" s="368"/>
      <c r="QF536" s="368"/>
      <c r="QG536" s="368"/>
      <c r="QH536" s="368"/>
      <c r="QI536" s="368"/>
      <c r="QJ536" s="368"/>
      <c r="QK536" s="368"/>
      <c r="QL536" s="368"/>
      <c r="QM536" s="368"/>
      <c r="QN536" s="368"/>
      <c r="QO536" s="368"/>
      <c r="QP536" s="368"/>
      <c r="QQ536" s="368"/>
      <c r="QR536" s="368"/>
      <c r="QS536" s="368"/>
      <c r="QT536" s="368"/>
      <c r="QU536" s="368"/>
      <c r="QV536" s="368"/>
      <c r="QW536" s="368"/>
      <c r="QX536" s="368"/>
      <c r="QY536" s="368"/>
      <c r="QZ536" s="368"/>
      <c r="RA536" s="368"/>
      <c r="RB536" s="368"/>
      <c r="RC536" s="368"/>
      <c r="RD536" s="368"/>
      <c r="RE536" s="368"/>
      <c r="RF536" s="368"/>
      <c r="RG536" s="368"/>
      <c r="RH536" s="368"/>
      <c r="RI536" s="368"/>
      <c r="RJ536" s="368"/>
      <c r="RK536" s="368"/>
      <c r="RL536" s="368"/>
      <c r="RM536" s="368"/>
      <c r="RN536" s="368"/>
      <c r="RO536" s="368"/>
      <c r="RP536" s="368"/>
      <c r="RQ536" s="368"/>
      <c r="RR536" s="368"/>
      <c r="RS536" s="368"/>
      <c r="RT536" s="368"/>
      <c r="RU536" s="368"/>
      <c r="RV536" s="368"/>
      <c r="RW536" s="368"/>
      <c r="RX536" s="368"/>
      <c r="RY536" s="368"/>
      <c r="RZ536" s="368"/>
      <c r="SA536" s="368"/>
      <c r="SB536" s="368"/>
      <c r="SC536" s="368"/>
      <c r="SD536" s="368"/>
      <c r="SE536" s="368"/>
      <c r="SF536" s="368"/>
      <c r="SG536" s="368"/>
    </row>
    <row r="537" spans="1:501">
      <c r="A537" s="368"/>
      <c r="B537" s="368"/>
      <c r="C537" s="368"/>
      <c r="D537" s="368"/>
      <c r="E537" s="368"/>
      <c r="F537" s="368"/>
      <c r="G537" s="368"/>
      <c r="H537" s="368"/>
      <c r="I537" s="368"/>
      <c r="J537" s="368"/>
      <c r="K537" s="368"/>
      <c r="L537" s="368"/>
      <c r="M537" s="368"/>
      <c r="N537" s="368"/>
      <c r="O537" s="385"/>
      <c r="P537" s="368"/>
      <c r="Q537" s="368"/>
      <c r="R537" s="368"/>
      <c r="S537" s="368"/>
      <c r="T537" s="368"/>
      <c r="U537" s="368"/>
      <c r="V537" s="368"/>
      <c r="W537" s="368"/>
      <c r="X537" s="368"/>
      <c r="Y537" s="368"/>
      <c r="Z537" s="368"/>
      <c r="AA537" s="368"/>
      <c r="AB537" s="368"/>
      <c r="AC537" s="368"/>
      <c r="AD537" s="368"/>
      <c r="AE537" s="368"/>
      <c r="AF537" s="368"/>
      <c r="AG537" s="368"/>
      <c r="AH537" s="368"/>
      <c r="AI537" s="368"/>
      <c r="AJ537" s="368"/>
      <c r="AK537" s="368"/>
      <c r="AL537" s="368"/>
      <c r="AM537" s="368"/>
      <c r="AN537" s="368"/>
      <c r="AO537" s="368"/>
      <c r="AP537" s="368"/>
      <c r="AQ537" s="368"/>
      <c r="AR537" s="368"/>
      <c r="AS537" s="368"/>
      <c r="AT537" s="368"/>
      <c r="AU537" s="368"/>
      <c r="AV537" s="368"/>
      <c r="AW537" s="368"/>
      <c r="AX537" s="368"/>
      <c r="AY537" s="368"/>
      <c r="AZ537" s="368"/>
      <c r="BA537" s="368"/>
      <c r="BB537" s="368"/>
      <c r="BC537" s="368"/>
      <c r="BD537" s="368"/>
      <c r="BE537" s="368"/>
      <c r="BF537" s="368"/>
      <c r="BG537" s="368"/>
      <c r="BH537" s="368"/>
      <c r="BI537" s="368"/>
      <c r="BJ537" s="368"/>
      <c r="BK537" s="368"/>
      <c r="BL537" s="368"/>
      <c r="BM537" s="368"/>
      <c r="BN537" s="368"/>
      <c r="BO537" s="368"/>
      <c r="BP537" s="368"/>
      <c r="BQ537" s="368"/>
      <c r="BR537" s="368"/>
      <c r="BS537" s="368"/>
      <c r="BT537" s="368"/>
      <c r="BU537" s="368"/>
      <c r="BV537" s="368"/>
      <c r="BW537" s="368"/>
      <c r="DV537" s="368"/>
      <c r="DW537" s="368"/>
      <c r="DX537" s="368"/>
      <c r="DY537" s="368"/>
      <c r="DZ537" s="368"/>
      <c r="EA537" s="368"/>
      <c r="EB537" s="368"/>
      <c r="EC537" s="368"/>
      <c r="ED537" s="368"/>
      <c r="EE537" s="368"/>
      <c r="EF537" s="368"/>
      <c r="EG537" s="368"/>
      <c r="EH537" s="368"/>
      <c r="EI537" s="368"/>
      <c r="EJ537" s="368"/>
      <c r="EK537" s="368"/>
      <c r="EL537" s="368"/>
      <c r="EM537" s="368"/>
      <c r="EN537" s="368"/>
      <c r="EO537" s="368"/>
      <c r="EP537" s="368"/>
      <c r="EQ537" s="368"/>
      <c r="ER537" s="368"/>
      <c r="ES537" s="368"/>
      <c r="ET537" s="368"/>
      <c r="EU537" s="368"/>
      <c r="EV537" s="368"/>
      <c r="EW537" s="368"/>
      <c r="EX537" s="368"/>
      <c r="EY537" s="368"/>
      <c r="EZ537" s="368"/>
      <c r="FA537" s="368"/>
      <c r="FB537" s="368"/>
      <c r="FC537" s="368"/>
      <c r="FD537" s="368"/>
      <c r="FE537" s="368"/>
      <c r="FF537" s="368"/>
      <c r="FG537" s="368"/>
      <c r="FH537" s="368"/>
      <c r="FI537" s="368"/>
      <c r="FJ537" s="368"/>
      <c r="FK537" s="368"/>
      <c r="FL537" s="368"/>
      <c r="FM537" s="368"/>
      <c r="FN537" s="368"/>
      <c r="FO537" s="368"/>
      <c r="FP537" s="368"/>
      <c r="FQ537" s="368"/>
      <c r="FR537" s="368"/>
      <c r="FS537" s="368"/>
      <c r="FT537" s="368"/>
      <c r="FU537" s="368"/>
      <c r="FV537" s="368"/>
      <c r="FW537" s="368"/>
      <c r="FX537" s="368"/>
      <c r="FY537" s="368"/>
      <c r="FZ537" s="368"/>
      <c r="GA537" s="368"/>
      <c r="GB537" s="368"/>
      <c r="GC537" s="368"/>
      <c r="GD537" s="368"/>
      <c r="GE537" s="368"/>
      <c r="GF537" s="368"/>
      <c r="GG537" s="368"/>
      <c r="GH537" s="368"/>
      <c r="GI537" s="368"/>
      <c r="GJ537" s="368"/>
      <c r="GK537" s="368"/>
      <c r="GL537" s="368"/>
      <c r="GM537" s="368"/>
      <c r="GN537" s="368"/>
      <c r="GO537" s="368"/>
      <c r="GP537" s="368"/>
      <c r="GQ537" s="368"/>
      <c r="GR537" s="368"/>
      <c r="GS537" s="368"/>
      <c r="GT537" s="368"/>
      <c r="GU537" s="368"/>
      <c r="GV537" s="368"/>
      <c r="GW537" s="368"/>
      <c r="GX537" s="368"/>
      <c r="GY537" s="368"/>
      <c r="GZ537" s="368"/>
      <c r="HA537" s="368"/>
      <c r="HB537" s="368"/>
      <c r="HC537" s="368"/>
      <c r="HD537" s="368"/>
      <c r="HE537" s="368"/>
      <c r="HF537" s="368"/>
      <c r="HG537" s="368"/>
      <c r="HH537" s="368"/>
      <c r="HI537" s="368"/>
      <c r="HJ537" s="368"/>
      <c r="HK537" s="368"/>
      <c r="HL537" s="368"/>
      <c r="HM537" s="368"/>
      <c r="HN537" s="368"/>
      <c r="HO537" s="368"/>
      <c r="HP537" s="368"/>
      <c r="HQ537" s="368"/>
      <c r="HR537" s="368"/>
      <c r="HS537" s="368"/>
      <c r="HT537" s="368"/>
      <c r="HU537" s="368"/>
      <c r="HV537" s="368"/>
      <c r="HW537" s="368"/>
      <c r="HX537" s="368"/>
      <c r="HY537" s="368"/>
      <c r="HZ537" s="368"/>
      <c r="IA537" s="368"/>
      <c r="IB537" s="368"/>
      <c r="IC537" s="368"/>
      <c r="ID537" s="368"/>
      <c r="IE537" s="368"/>
      <c r="IF537" s="368"/>
      <c r="IG537" s="368"/>
      <c r="IH537" s="368"/>
      <c r="II537" s="368"/>
      <c r="IJ537" s="368"/>
      <c r="IK537" s="368"/>
      <c r="IL537" s="368"/>
      <c r="IM537" s="368"/>
      <c r="IN537" s="368"/>
      <c r="IO537" s="368"/>
      <c r="IP537" s="368"/>
      <c r="IQ537" s="368"/>
      <c r="IR537" s="368"/>
      <c r="IS537" s="368"/>
      <c r="IT537" s="368"/>
      <c r="IU537" s="368"/>
      <c r="IV537" s="368"/>
      <c r="IW537" s="368"/>
      <c r="IX537" s="368"/>
      <c r="IY537" s="368"/>
      <c r="IZ537" s="368"/>
      <c r="JA537" s="368"/>
      <c r="JB537" s="368"/>
      <c r="JC537" s="368"/>
      <c r="JD537" s="368"/>
      <c r="JE537" s="368"/>
      <c r="JF537" s="368"/>
      <c r="JG537" s="368"/>
      <c r="JH537" s="368"/>
      <c r="JI537" s="368"/>
      <c r="JJ537" s="368"/>
      <c r="JK537" s="368"/>
      <c r="JL537" s="368"/>
      <c r="JM537" s="368"/>
      <c r="JN537" s="368"/>
      <c r="JO537" s="368"/>
      <c r="JP537" s="368"/>
      <c r="JQ537" s="368"/>
      <c r="JR537" s="368"/>
      <c r="JS537" s="368"/>
      <c r="JT537" s="368"/>
      <c r="JU537" s="368"/>
      <c r="JV537" s="368"/>
      <c r="JW537" s="368"/>
      <c r="JX537" s="368"/>
      <c r="JY537" s="368"/>
      <c r="JZ537" s="368"/>
      <c r="KA537" s="368"/>
      <c r="KB537" s="368"/>
      <c r="KC537" s="368"/>
      <c r="KD537" s="368"/>
      <c r="KE537" s="368"/>
      <c r="KF537" s="368"/>
      <c r="KG537" s="368"/>
      <c r="KH537" s="368"/>
      <c r="KI537" s="368"/>
      <c r="KJ537" s="368"/>
      <c r="KK537" s="368"/>
      <c r="KL537" s="368"/>
      <c r="KM537" s="368"/>
      <c r="KN537" s="368"/>
      <c r="KO537" s="368"/>
      <c r="KP537" s="368"/>
      <c r="KQ537" s="368"/>
      <c r="KR537" s="368"/>
      <c r="KS537" s="368"/>
      <c r="KT537" s="368"/>
      <c r="KU537" s="368"/>
      <c r="KV537" s="368"/>
      <c r="KW537" s="368"/>
      <c r="KX537" s="368"/>
      <c r="LH537" s="368"/>
      <c r="LI537" s="368"/>
      <c r="LJ537" s="368"/>
      <c r="LK537" s="368"/>
      <c r="LL537" s="368"/>
      <c r="LM537" s="368"/>
      <c r="LN537" s="368"/>
      <c r="LO537" s="368"/>
      <c r="LP537" s="368"/>
      <c r="LQ537" s="368"/>
      <c r="LR537" s="368"/>
      <c r="LS537" s="368"/>
      <c r="LT537" s="368"/>
      <c r="LU537" s="368"/>
      <c r="LV537" s="368"/>
      <c r="LW537" s="368"/>
      <c r="LX537" s="368"/>
      <c r="LY537" s="368"/>
      <c r="LZ537" s="368"/>
      <c r="MA537" s="368"/>
      <c r="MB537" s="368"/>
      <c r="MC537" s="368"/>
      <c r="MD537" s="368"/>
      <c r="ME537" s="368"/>
      <c r="MF537" s="368"/>
      <c r="MG537" s="368"/>
      <c r="MH537" s="368"/>
      <c r="MI537" s="368"/>
      <c r="MJ537" s="368"/>
      <c r="MK537" s="368"/>
      <c r="ML537" s="368"/>
      <c r="MM537" s="368"/>
      <c r="MN537" s="368"/>
      <c r="MO537" s="368"/>
      <c r="MP537" s="368"/>
      <c r="MQ537" s="368"/>
      <c r="MR537" s="368"/>
      <c r="MS537" s="368"/>
      <c r="MT537" s="368"/>
      <c r="MU537" s="368"/>
      <c r="MV537" s="368"/>
      <c r="MW537" s="368"/>
      <c r="MX537" s="368"/>
      <c r="MY537" s="368"/>
      <c r="MZ537" s="368"/>
      <c r="NA537" s="368"/>
      <c r="NB537" s="368"/>
      <c r="NC537" s="368"/>
      <c r="ND537" s="368"/>
      <c r="NE537" s="368"/>
      <c r="NF537" s="368"/>
      <c r="NG537" s="368"/>
      <c r="NH537" s="368"/>
      <c r="NI537" s="368"/>
      <c r="NJ537" s="368"/>
      <c r="NK537" s="368"/>
      <c r="NL537" s="368"/>
      <c r="NM537" s="368"/>
      <c r="NN537" s="368"/>
      <c r="NO537" s="368"/>
      <c r="NP537" s="368"/>
      <c r="NQ537" s="368"/>
      <c r="NR537" s="368"/>
      <c r="NS537" s="368"/>
      <c r="NT537" s="368"/>
      <c r="NU537" s="368"/>
      <c r="NV537" s="368"/>
      <c r="NW537" s="368"/>
      <c r="NX537" s="368"/>
      <c r="NY537" s="368"/>
      <c r="NZ537" s="368"/>
      <c r="OA537" s="368"/>
      <c r="OB537" s="368"/>
      <c r="OC537" s="368"/>
      <c r="OD537" s="368"/>
      <c r="OE537" s="368"/>
      <c r="OF537" s="368"/>
      <c r="OG537" s="368"/>
      <c r="OH537" s="368"/>
      <c r="OI537" s="368"/>
      <c r="OJ537" s="368"/>
      <c r="OK537" s="368"/>
      <c r="OL537" s="368"/>
      <c r="OM537" s="368"/>
      <c r="ON537" s="368"/>
      <c r="OO537" s="368"/>
      <c r="OP537" s="368"/>
      <c r="OQ537" s="368"/>
      <c r="OR537" s="368"/>
      <c r="OS537" s="368"/>
      <c r="OT537" s="368"/>
      <c r="OU537" s="368"/>
      <c r="OV537" s="368"/>
      <c r="OW537" s="368"/>
      <c r="OX537" s="368"/>
      <c r="OY537" s="368"/>
      <c r="OZ537" s="368"/>
      <c r="PA537" s="368"/>
      <c r="PB537" s="368"/>
      <c r="PC537" s="368"/>
      <c r="PD537" s="368"/>
      <c r="PE537" s="368"/>
      <c r="PF537" s="368"/>
      <c r="PG537" s="368"/>
      <c r="PH537" s="368"/>
      <c r="PI537" s="368"/>
      <c r="PJ537" s="368"/>
      <c r="PK537" s="368"/>
      <c r="PL537" s="368"/>
      <c r="PM537" s="368"/>
      <c r="PN537" s="368"/>
      <c r="PO537" s="368"/>
      <c r="PP537" s="368"/>
      <c r="PQ537" s="368"/>
      <c r="PR537" s="368"/>
      <c r="PS537" s="368"/>
      <c r="PT537" s="368"/>
      <c r="PU537" s="368"/>
      <c r="PV537" s="368"/>
      <c r="PW537" s="368"/>
      <c r="PX537" s="368"/>
      <c r="PY537" s="368"/>
      <c r="PZ537" s="368"/>
      <c r="QA537" s="368"/>
      <c r="QB537" s="368"/>
      <c r="QC537" s="368"/>
      <c r="QD537" s="368"/>
      <c r="QE537" s="368"/>
      <c r="QF537" s="368"/>
      <c r="QG537" s="368"/>
      <c r="QH537" s="368"/>
      <c r="QI537" s="368"/>
      <c r="QJ537" s="368"/>
      <c r="QK537" s="368"/>
      <c r="QL537" s="368"/>
      <c r="QM537" s="368"/>
      <c r="QN537" s="368"/>
      <c r="QO537" s="368"/>
      <c r="QP537" s="368"/>
      <c r="QQ537" s="368"/>
      <c r="QR537" s="368"/>
      <c r="QS537" s="368"/>
      <c r="QT537" s="368"/>
      <c r="QU537" s="368"/>
      <c r="QV537" s="368"/>
      <c r="QW537" s="368"/>
      <c r="QX537" s="368"/>
      <c r="QY537" s="368"/>
      <c r="QZ537" s="368"/>
      <c r="RA537" s="368"/>
      <c r="RB537" s="368"/>
      <c r="RC537" s="368"/>
      <c r="RD537" s="368"/>
      <c r="RE537" s="368"/>
      <c r="RF537" s="368"/>
      <c r="RG537" s="368"/>
      <c r="RH537" s="368"/>
      <c r="RI537" s="368"/>
      <c r="RJ537" s="368"/>
      <c r="RK537" s="368"/>
      <c r="RL537" s="368"/>
      <c r="RM537" s="368"/>
      <c r="RN537" s="368"/>
      <c r="RO537" s="368"/>
      <c r="RP537" s="368"/>
      <c r="RQ537" s="368"/>
      <c r="RR537" s="368"/>
      <c r="RS537" s="368"/>
      <c r="RT537" s="368"/>
      <c r="RU537" s="368"/>
      <c r="RV537" s="368"/>
      <c r="RW537" s="368"/>
      <c r="RX537" s="368"/>
      <c r="RY537" s="368"/>
      <c r="RZ537" s="368"/>
      <c r="SA537" s="368"/>
      <c r="SB537" s="368"/>
      <c r="SC537" s="368"/>
      <c r="SD537" s="368"/>
      <c r="SE537" s="368"/>
      <c r="SF537" s="368"/>
      <c r="SG537" s="368"/>
    </row>
    <row r="538" spans="1:501">
      <c r="A538" s="368"/>
      <c r="B538" s="368"/>
      <c r="C538" s="368"/>
      <c r="D538" s="368"/>
      <c r="E538" s="368"/>
      <c r="F538" s="368"/>
      <c r="G538" s="368"/>
      <c r="H538" s="368"/>
      <c r="I538" s="368"/>
      <c r="J538" s="368"/>
      <c r="K538" s="368"/>
      <c r="L538" s="368"/>
      <c r="M538" s="368"/>
      <c r="N538" s="368"/>
      <c r="O538" s="385"/>
      <c r="P538" s="368"/>
      <c r="Q538" s="368"/>
      <c r="R538" s="368"/>
      <c r="S538" s="368"/>
      <c r="T538" s="368"/>
      <c r="U538" s="368"/>
      <c r="V538" s="368"/>
      <c r="W538" s="368"/>
      <c r="X538" s="368"/>
      <c r="Y538" s="368"/>
      <c r="Z538" s="368"/>
      <c r="AA538" s="368"/>
      <c r="AB538" s="368"/>
      <c r="AC538" s="368"/>
      <c r="AD538" s="368"/>
      <c r="AE538" s="368"/>
      <c r="AF538" s="368"/>
      <c r="AG538" s="368"/>
      <c r="AH538" s="368"/>
      <c r="AI538" s="368"/>
      <c r="AJ538" s="368"/>
      <c r="AK538" s="368"/>
      <c r="AL538" s="368"/>
      <c r="AM538" s="368"/>
      <c r="AN538" s="368"/>
      <c r="AO538" s="368"/>
      <c r="AP538" s="368"/>
      <c r="AQ538" s="368"/>
      <c r="AR538" s="368"/>
      <c r="AS538" s="368"/>
      <c r="AT538" s="368"/>
      <c r="AU538" s="368"/>
      <c r="AV538" s="368"/>
      <c r="AW538" s="368"/>
      <c r="AX538" s="368"/>
      <c r="AY538" s="368"/>
      <c r="AZ538" s="368"/>
      <c r="BA538" s="368"/>
      <c r="BB538" s="368"/>
      <c r="BC538" s="368"/>
      <c r="BD538" s="368"/>
      <c r="BE538" s="368"/>
      <c r="BF538" s="368"/>
      <c r="BG538" s="368"/>
      <c r="BH538" s="368"/>
      <c r="BI538" s="368"/>
      <c r="BJ538" s="368"/>
      <c r="BK538" s="368"/>
      <c r="BL538" s="368"/>
      <c r="BM538" s="368"/>
      <c r="BN538" s="368"/>
      <c r="BO538" s="368"/>
      <c r="BP538" s="368"/>
      <c r="BQ538" s="368"/>
      <c r="BR538" s="368"/>
      <c r="BS538" s="368"/>
      <c r="BT538" s="368"/>
      <c r="BU538" s="368"/>
      <c r="BV538" s="368"/>
      <c r="BW538" s="368"/>
      <c r="DV538" s="368"/>
      <c r="DW538" s="368"/>
      <c r="DX538" s="368"/>
      <c r="DY538" s="368"/>
      <c r="DZ538" s="368"/>
      <c r="EA538" s="368"/>
      <c r="EB538" s="368"/>
      <c r="EC538" s="368"/>
      <c r="ED538" s="368"/>
      <c r="EE538" s="368"/>
      <c r="EF538" s="368"/>
      <c r="EG538" s="368"/>
      <c r="EH538" s="368"/>
      <c r="EI538" s="368"/>
      <c r="EJ538" s="368"/>
      <c r="EK538" s="368"/>
      <c r="EL538" s="368"/>
      <c r="EM538" s="368"/>
      <c r="EN538" s="368"/>
      <c r="EO538" s="368"/>
      <c r="EP538" s="368"/>
      <c r="EQ538" s="368"/>
      <c r="ER538" s="368"/>
      <c r="ES538" s="368"/>
      <c r="ET538" s="368"/>
      <c r="EU538" s="368"/>
      <c r="EV538" s="368"/>
      <c r="EW538" s="368"/>
      <c r="EX538" s="368"/>
      <c r="EY538" s="368"/>
      <c r="EZ538" s="368"/>
      <c r="FA538" s="368"/>
      <c r="FB538" s="368"/>
      <c r="FC538" s="368"/>
      <c r="FD538" s="368"/>
      <c r="FE538" s="368"/>
      <c r="FF538" s="368"/>
      <c r="FG538" s="368"/>
      <c r="FH538" s="368"/>
      <c r="FI538" s="368"/>
      <c r="FJ538" s="368"/>
      <c r="FK538" s="368"/>
      <c r="FL538" s="368"/>
      <c r="FM538" s="368"/>
      <c r="FN538" s="368"/>
      <c r="FO538" s="368"/>
      <c r="FP538" s="368"/>
      <c r="FQ538" s="368"/>
      <c r="FR538" s="368"/>
      <c r="FS538" s="368"/>
      <c r="FT538" s="368"/>
      <c r="FU538" s="368"/>
      <c r="FV538" s="368"/>
      <c r="FW538" s="368"/>
      <c r="FX538" s="368"/>
      <c r="FY538" s="368"/>
      <c r="FZ538" s="368"/>
      <c r="GA538" s="368"/>
      <c r="GB538" s="368"/>
      <c r="GC538" s="368"/>
      <c r="GD538" s="368"/>
      <c r="GE538" s="368"/>
      <c r="GF538" s="368"/>
      <c r="GG538" s="368"/>
      <c r="GH538" s="368"/>
      <c r="GI538" s="368"/>
      <c r="GJ538" s="368"/>
      <c r="GK538" s="368"/>
      <c r="GL538" s="368"/>
      <c r="GM538" s="368"/>
      <c r="GN538" s="368"/>
      <c r="GO538" s="368"/>
      <c r="GP538" s="368"/>
      <c r="GQ538" s="368"/>
      <c r="GR538" s="368"/>
      <c r="GS538" s="368"/>
      <c r="GT538" s="368"/>
      <c r="GU538" s="368"/>
      <c r="GV538" s="368"/>
      <c r="GW538" s="368"/>
      <c r="GX538" s="368"/>
      <c r="GY538" s="368"/>
      <c r="GZ538" s="368"/>
      <c r="HA538" s="368"/>
      <c r="HB538" s="368"/>
      <c r="HC538" s="368"/>
      <c r="HD538" s="368"/>
      <c r="HE538" s="368"/>
      <c r="HF538" s="368"/>
      <c r="HG538" s="368"/>
      <c r="HH538" s="368"/>
      <c r="HI538" s="368"/>
      <c r="HJ538" s="368"/>
      <c r="HK538" s="368"/>
      <c r="HL538" s="368"/>
      <c r="HM538" s="368"/>
      <c r="HN538" s="368"/>
      <c r="HO538" s="368"/>
      <c r="HP538" s="368"/>
      <c r="HQ538" s="368"/>
      <c r="HR538" s="368"/>
      <c r="HS538" s="368"/>
      <c r="HT538" s="368"/>
      <c r="HU538" s="368"/>
      <c r="HV538" s="368"/>
      <c r="HW538" s="368"/>
      <c r="HX538" s="368"/>
      <c r="HY538" s="368"/>
      <c r="HZ538" s="368"/>
      <c r="IA538" s="368"/>
      <c r="IB538" s="368"/>
      <c r="IC538" s="368"/>
      <c r="ID538" s="368"/>
      <c r="IE538" s="368"/>
      <c r="IF538" s="368"/>
      <c r="IG538" s="368"/>
      <c r="IH538" s="368"/>
      <c r="II538" s="368"/>
      <c r="IJ538" s="368"/>
      <c r="IK538" s="368"/>
      <c r="IL538" s="368"/>
      <c r="IM538" s="368"/>
      <c r="IN538" s="368"/>
      <c r="IO538" s="368"/>
      <c r="IP538" s="368"/>
      <c r="IQ538" s="368"/>
      <c r="IR538" s="368"/>
      <c r="IS538" s="368"/>
      <c r="IT538" s="368"/>
      <c r="IU538" s="368"/>
      <c r="IV538" s="368"/>
      <c r="IW538" s="368"/>
      <c r="IX538" s="368"/>
      <c r="IY538" s="368"/>
      <c r="IZ538" s="368"/>
      <c r="JA538" s="368"/>
      <c r="JB538" s="368"/>
      <c r="JC538" s="368"/>
      <c r="JD538" s="368"/>
      <c r="JE538" s="368"/>
      <c r="JF538" s="368"/>
      <c r="JG538" s="368"/>
      <c r="JH538" s="368"/>
      <c r="JI538" s="368"/>
      <c r="JJ538" s="368"/>
      <c r="JK538" s="368"/>
      <c r="JL538" s="368"/>
      <c r="JM538" s="368"/>
      <c r="JN538" s="368"/>
      <c r="JO538" s="368"/>
      <c r="JP538" s="368"/>
      <c r="JQ538" s="368"/>
      <c r="JR538" s="368"/>
      <c r="JS538" s="368"/>
      <c r="JT538" s="368"/>
      <c r="JU538" s="368"/>
      <c r="JV538" s="368"/>
      <c r="JW538" s="368"/>
      <c r="JX538" s="368"/>
      <c r="JY538" s="368"/>
      <c r="JZ538" s="368"/>
      <c r="KA538" s="368"/>
      <c r="KB538" s="368"/>
      <c r="KC538" s="368"/>
      <c r="KD538" s="368"/>
      <c r="KE538" s="368"/>
      <c r="KF538" s="368"/>
      <c r="KG538" s="368"/>
      <c r="KH538" s="368"/>
      <c r="KI538" s="368"/>
      <c r="KJ538" s="368"/>
      <c r="KK538" s="368"/>
      <c r="KL538" s="368"/>
      <c r="KM538" s="368"/>
      <c r="KN538" s="368"/>
      <c r="KO538" s="368"/>
      <c r="KP538" s="368"/>
      <c r="KQ538" s="368"/>
      <c r="KR538" s="368"/>
      <c r="KS538" s="368"/>
      <c r="KT538" s="368"/>
      <c r="KU538" s="368"/>
      <c r="KV538" s="368"/>
      <c r="KW538" s="368"/>
      <c r="KX538" s="368"/>
      <c r="LH538" s="368"/>
      <c r="LI538" s="368"/>
      <c r="LJ538" s="368"/>
      <c r="LK538" s="368"/>
      <c r="LL538" s="368"/>
      <c r="LM538" s="368"/>
      <c r="LN538" s="368"/>
      <c r="LO538" s="368"/>
      <c r="LP538" s="368"/>
      <c r="LQ538" s="368"/>
      <c r="LR538" s="368"/>
      <c r="LS538" s="368"/>
      <c r="LT538" s="368"/>
      <c r="LU538" s="368"/>
      <c r="LV538" s="368"/>
      <c r="LW538" s="368"/>
      <c r="LX538" s="368"/>
      <c r="LY538" s="368"/>
      <c r="LZ538" s="368"/>
      <c r="MA538" s="368"/>
      <c r="MB538" s="368"/>
      <c r="MC538" s="368"/>
      <c r="MD538" s="368"/>
      <c r="ME538" s="368"/>
      <c r="MF538" s="368"/>
      <c r="MG538" s="368"/>
      <c r="MH538" s="368"/>
      <c r="MI538" s="368"/>
      <c r="MJ538" s="368"/>
      <c r="MK538" s="368"/>
      <c r="ML538" s="368"/>
      <c r="MM538" s="368"/>
      <c r="MN538" s="368"/>
      <c r="MO538" s="368"/>
      <c r="MP538" s="368"/>
      <c r="MQ538" s="368"/>
      <c r="MR538" s="368"/>
      <c r="MS538" s="368"/>
      <c r="MT538" s="368"/>
      <c r="MU538" s="368"/>
      <c r="MV538" s="368"/>
      <c r="MW538" s="368"/>
      <c r="MX538" s="368"/>
      <c r="MY538" s="368"/>
      <c r="MZ538" s="368"/>
      <c r="NA538" s="368"/>
      <c r="NB538" s="368"/>
      <c r="NC538" s="368"/>
      <c r="ND538" s="368"/>
      <c r="NE538" s="368"/>
      <c r="NF538" s="368"/>
      <c r="NG538" s="368"/>
      <c r="NH538" s="368"/>
      <c r="NI538" s="368"/>
      <c r="NJ538" s="368"/>
      <c r="NK538" s="368"/>
      <c r="NL538" s="368"/>
      <c r="NM538" s="368"/>
      <c r="NN538" s="368"/>
      <c r="NO538" s="368"/>
      <c r="NP538" s="368"/>
      <c r="NQ538" s="368"/>
      <c r="NR538" s="368"/>
      <c r="NS538" s="368"/>
      <c r="NT538" s="368"/>
      <c r="NU538" s="368"/>
      <c r="NV538" s="368"/>
      <c r="NW538" s="368"/>
      <c r="NX538" s="368"/>
      <c r="NY538" s="368"/>
      <c r="NZ538" s="368"/>
      <c r="OA538" s="368"/>
      <c r="OB538" s="368"/>
      <c r="OC538" s="368"/>
      <c r="OD538" s="368"/>
      <c r="OE538" s="368"/>
      <c r="OF538" s="368"/>
      <c r="OG538" s="368"/>
      <c r="OH538" s="368"/>
      <c r="OI538" s="368"/>
      <c r="OJ538" s="368"/>
      <c r="OK538" s="368"/>
      <c r="OL538" s="368"/>
      <c r="OM538" s="368"/>
      <c r="ON538" s="368"/>
      <c r="OO538" s="368"/>
      <c r="OP538" s="368"/>
      <c r="OQ538" s="368"/>
      <c r="OR538" s="368"/>
      <c r="OS538" s="368"/>
      <c r="OT538" s="368"/>
      <c r="OU538" s="368"/>
      <c r="OV538" s="368"/>
      <c r="OW538" s="368"/>
      <c r="OX538" s="368"/>
      <c r="OY538" s="368"/>
      <c r="OZ538" s="368"/>
      <c r="PA538" s="368"/>
      <c r="PB538" s="368"/>
      <c r="PC538" s="368"/>
      <c r="PD538" s="368"/>
      <c r="PE538" s="368"/>
      <c r="PF538" s="368"/>
      <c r="PG538" s="368"/>
      <c r="PH538" s="368"/>
      <c r="PI538" s="368"/>
      <c r="PJ538" s="368"/>
      <c r="PK538" s="368"/>
      <c r="PL538" s="368"/>
      <c r="PM538" s="368"/>
      <c r="PN538" s="368"/>
      <c r="PO538" s="368"/>
      <c r="PP538" s="368"/>
      <c r="PQ538" s="368"/>
      <c r="PR538" s="368"/>
      <c r="PS538" s="368"/>
      <c r="PT538" s="368"/>
      <c r="PU538" s="368"/>
      <c r="PV538" s="368"/>
      <c r="PW538" s="368"/>
      <c r="PX538" s="368"/>
      <c r="PY538" s="368"/>
      <c r="PZ538" s="368"/>
      <c r="QA538" s="368"/>
      <c r="QB538" s="368"/>
      <c r="QC538" s="368"/>
      <c r="QD538" s="368"/>
      <c r="QE538" s="368"/>
      <c r="QF538" s="368"/>
      <c r="QG538" s="368"/>
      <c r="QH538" s="368"/>
      <c r="QI538" s="368"/>
      <c r="QJ538" s="368"/>
      <c r="QK538" s="368"/>
      <c r="QL538" s="368"/>
      <c r="QM538" s="368"/>
      <c r="QN538" s="368"/>
      <c r="QO538" s="368"/>
      <c r="QP538" s="368"/>
      <c r="QQ538" s="368"/>
      <c r="QR538" s="368"/>
      <c r="QS538" s="368"/>
      <c r="QT538" s="368"/>
      <c r="QU538" s="368"/>
      <c r="QV538" s="368"/>
      <c r="QW538" s="368"/>
      <c r="QX538" s="368"/>
      <c r="QY538" s="368"/>
      <c r="QZ538" s="368"/>
      <c r="RA538" s="368"/>
      <c r="RB538" s="368"/>
      <c r="RC538" s="368"/>
      <c r="RD538" s="368"/>
      <c r="RE538" s="368"/>
      <c r="RF538" s="368"/>
      <c r="RG538" s="368"/>
      <c r="RH538" s="368"/>
      <c r="RI538" s="368"/>
      <c r="RJ538" s="368"/>
      <c r="RK538" s="368"/>
      <c r="RL538" s="368"/>
      <c r="RM538" s="368"/>
      <c r="RN538" s="368"/>
      <c r="RO538" s="368"/>
      <c r="RP538" s="368"/>
      <c r="RQ538" s="368"/>
      <c r="RR538" s="368"/>
      <c r="RS538" s="368"/>
      <c r="RT538" s="368"/>
      <c r="RU538" s="368"/>
      <c r="RV538" s="368"/>
      <c r="RW538" s="368"/>
      <c r="RX538" s="368"/>
      <c r="RY538" s="368"/>
      <c r="RZ538" s="368"/>
      <c r="SA538" s="368"/>
      <c r="SB538" s="368"/>
      <c r="SC538" s="368"/>
      <c r="SD538" s="368"/>
      <c r="SE538" s="368"/>
      <c r="SF538" s="368"/>
      <c r="SG538" s="368"/>
    </row>
    <row r="539" spans="1:501">
      <c r="A539" s="368"/>
      <c r="B539" s="368"/>
      <c r="C539" s="368"/>
      <c r="D539" s="368"/>
      <c r="E539" s="368"/>
      <c r="F539" s="368"/>
      <c r="G539" s="368"/>
      <c r="H539" s="368"/>
      <c r="I539" s="368"/>
      <c r="J539" s="368"/>
      <c r="K539" s="368"/>
      <c r="L539" s="368"/>
      <c r="M539" s="368"/>
      <c r="N539" s="368"/>
      <c r="O539" s="385"/>
      <c r="P539" s="368"/>
      <c r="Q539" s="368"/>
      <c r="R539" s="368"/>
      <c r="S539" s="368"/>
      <c r="T539" s="368"/>
      <c r="U539" s="368"/>
      <c r="V539" s="368"/>
      <c r="W539" s="368"/>
      <c r="X539" s="368"/>
      <c r="Y539" s="368"/>
      <c r="Z539" s="368"/>
      <c r="AA539" s="368"/>
      <c r="AB539" s="368"/>
      <c r="AC539" s="368"/>
      <c r="AD539" s="368"/>
      <c r="AE539" s="368"/>
      <c r="AF539" s="368"/>
      <c r="AG539" s="368"/>
      <c r="AH539" s="368"/>
      <c r="AI539" s="368"/>
      <c r="AJ539" s="368"/>
      <c r="AK539" s="368"/>
      <c r="AL539" s="368"/>
      <c r="AM539" s="368"/>
      <c r="AN539" s="368"/>
      <c r="AO539" s="368"/>
      <c r="AP539" s="368"/>
      <c r="AQ539" s="368"/>
      <c r="AR539" s="368"/>
      <c r="AS539" s="368"/>
      <c r="AT539" s="368"/>
      <c r="AU539" s="368"/>
      <c r="AV539" s="368"/>
      <c r="AW539" s="368"/>
      <c r="AX539" s="368"/>
      <c r="AY539" s="368"/>
      <c r="AZ539" s="368"/>
      <c r="BA539" s="368"/>
      <c r="BB539" s="368"/>
      <c r="BC539" s="368"/>
      <c r="BD539" s="368"/>
      <c r="BE539" s="368"/>
      <c r="BF539" s="368"/>
      <c r="BG539" s="368"/>
      <c r="BH539" s="368"/>
      <c r="BI539" s="368"/>
      <c r="BJ539" s="368"/>
      <c r="BK539" s="368"/>
      <c r="BL539" s="368"/>
      <c r="BM539" s="368"/>
      <c r="BN539" s="368"/>
      <c r="BO539" s="368"/>
      <c r="BP539" s="368"/>
      <c r="BQ539" s="368"/>
      <c r="BR539" s="368"/>
      <c r="BS539" s="368"/>
      <c r="BT539" s="368"/>
      <c r="BU539" s="368"/>
      <c r="BV539" s="368"/>
      <c r="BW539" s="368"/>
      <c r="DV539" s="368"/>
      <c r="DW539" s="368"/>
      <c r="DX539" s="368"/>
      <c r="DY539" s="368"/>
      <c r="DZ539" s="368"/>
      <c r="EA539" s="368"/>
      <c r="EB539" s="368"/>
      <c r="EC539" s="368"/>
      <c r="ED539" s="368"/>
      <c r="EE539" s="368"/>
      <c r="EF539" s="368"/>
      <c r="EG539" s="368"/>
      <c r="EH539" s="368"/>
      <c r="EI539" s="368"/>
      <c r="EJ539" s="368"/>
      <c r="EK539" s="368"/>
      <c r="EL539" s="368"/>
      <c r="EM539" s="368"/>
      <c r="EN539" s="368"/>
      <c r="EO539" s="368"/>
      <c r="EP539" s="368"/>
      <c r="EQ539" s="368"/>
      <c r="ER539" s="368"/>
      <c r="ES539" s="368"/>
      <c r="ET539" s="368"/>
      <c r="EU539" s="368"/>
      <c r="EV539" s="368"/>
      <c r="EW539" s="368"/>
      <c r="EX539" s="368"/>
      <c r="EY539" s="368"/>
      <c r="EZ539" s="368"/>
      <c r="FA539" s="368"/>
      <c r="FB539" s="368"/>
      <c r="FC539" s="368"/>
      <c r="FD539" s="368"/>
      <c r="FE539" s="368"/>
      <c r="FF539" s="368"/>
      <c r="FG539" s="368"/>
      <c r="FH539" s="368"/>
      <c r="FI539" s="368"/>
      <c r="FJ539" s="368"/>
      <c r="FK539" s="368"/>
      <c r="FL539" s="368"/>
      <c r="FM539" s="368"/>
      <c r="FN539" s="368"/>
      <c r="FO539" s="368"/>
      <c r="FP539" s="368"/>
      <c r="FQ539" s="368"/>
      <c r="FR539" s="368"/>
      <c r="FS539" s="368"/>
      <c r="FT539" s="368"/>
      <c r="FU539" s="368"/>
      <c r="FV539" s="368"/>
      <c r="FW539" s="368"/>
      <c r="FX539" s="368"/>
      <c r="FY539" s="368"/>
      <c r="FZ539" s="368"/>
      <c r="GA539" s="368"/>
      <c r="GB539" s="368"/>
      <c r="GC539" s="368"/>
      <c r="GD539" s="368"/>
      <c r="GE539" s="368"/>
      <c r="GF539" s="368"/>
      <c r="GG539" s="368"/>
      <c r="GH539" s="368"/>
      <c r="GI539" s="368"/>
      <c r="GJ539" s="368"/>
      <c r="GK539" s="368"/>
      <c r="GL539" s="368"/>
      <c r="GM539" s="368"/>
      <c r="GN539" s="368"/>
      <c r="GO539" s="368"/>
      <c r="GP539" s="368"/>
      <c r="GQ539" s="368"/>
      <c r="GR539" s="368"/>
      <c r="GS539" s="368"/>
      <c r="GT539" s="368"/>
      <c r="GU539" s="368"/>
      <c r="GV539" s="368"/>
      <c r="GW539" s="368"/>
      <c r="GX539" s="368"/>
      <c r="GY539" s="368"/>
      <c r="GZ539" s="368"/>
      <c r="HA539" s="368"/>
      <c r="HB539" s="368"/>
      <c r="HC539" s="368"/>
      <c r="HD539" s="368"/>
      <c r="HE539" s="368"/>
      <c r="HF539" s="368"/>
      <c r="HG539" s="368"/>
      <c r="HH539" s="368"/>
      <c r="HI539" s="368"/>
      <c r="HJ539" s="368"/>
      <c r="HK539" s="368"/>
      <c r="HL539" s="368"/>
      <c r="HM539" s="368"/>
      <c r="HN539" s="368"/>
      <c r="HO539" s="368"/>
      <c r="HP539" s="368"/>
      <c r="HQ539" s="368"/>
      <c r="HR539" s="368"/>
      <c r="HS539" s="368"/>
      <c r="HT539" s="368"/>
      <c r="HU539" s="368"/>
      <c r="HV539" s="368"/>
      <c r="HW539" s="368"/>
      <c r="HX539" s="368"/>
      <c r="HY539" s="368"/>
      <c r="HZ539" s="368"/>
      <c r="IA539" s="368"/>
      <c r="IB539" s="368"/>
      <c r="IC539" s="368"/>
      <c r="ID539" s="368"/>
      <c r="IE539" s="368"/>
      <c r="IF539" s="368"/>
      <c r="IG539" s="368"/>
      <c r="IH539" s="368"/>
      <c r="II539" s="368"/>
      <c r="IJ539" s="368"/>
      <c r="IK539" s="368"/>
      <c r="IL539" s="368"/>
      <c r="IM539" s="368"/>
      <c r="IN539" s="368"/>
      <c r="IO539" s="368"/>
      <c r="IP539" s="368"/>
      <c r="IQ539" s="368"/>
      <c r="IR539" s="368"/>
      <c r="IS539" s="368"/>
      <c r="IT539" s="368"/>
      <c r="IU539" s="368"/>
      <c r="IV539" s="368"/>
      <c r="IW539" s="368"/>
      <c r="IX539" s="368"/>
      <c r="IY539" s="368"/>
      <c r="IZ539" s="368"/>
      <c r="JA539" s="368"/>
      <c r="JB539" s="368"/>
      <c r="JC539" s="368"/>
      <c r="JD539" s="368"/>
      <c r="JE539" s="368"/>
      <c r="JF539" s="368"/>
      <c r="JG539" s="368"/>
      <c r="JH539" s="368"/>
      <c r="JI539" s="368"/>
      <c r="JJ539" s="368"/>
      <c r="JK539" s="368"/>
      <c r="JL539" s="368"/>
      <c r="JM539" s="368"/>
      <c r="JN539" s="368"/>
      <c r="JO539" s="368"/>
      <c r="JP539" s="368"/>
      <c r="JQ539" s="368"/>
      <c r="JR539" s="368"/>
      <c r="JS539" s="368"/>
      <c r="JT539" s="368"/>
      <c r="JU539" s="368"/>
      <c r="JV539" s="368"/>
      <c r="JW539" s="368"/>
      <c r="JX539" s="368"/>
      <c r="JY539" s="368"/>
      <c r="JZ539" s="368"/>
      <c r="KA539" s="368"/>
      <c r="KB539" s="368"/>
      <c r="KC539" s="368"/>
      <c r="KD539" s="368"/>
      <c r="KE539" s="368"/>
      <c r="KF539" s="368"/>
      <c r="KG539" s="368"/>
      <c r="KH539" s="368"/>
      <c r="KI539" s="368"/>
      <c r="KJ539" s="368"/>
      <c r="KK539" s="368"/>
      <c r="KL539" s="368"/>
      <c r="KM539" s="368"/>
      <c r="KN539" s="368"/>
      <c r="KO539" s="368"/>
      <c r="KP539" s="368"/>
      <c r="KQ539" s="368"/>
      <c r="KR539" s="368"/>
      <c r="KS539" s="368"/>
      <c r="KT539" s="368"/>
      <c r="KU539" s="368"/>
      <c r="KV539" s="368"/>
      <c r="KW539" s="368"/>
      <c r="KX539" s="368"/>
      <c r="LH539" s="368"/>
      <c r="LI539" s="368"/>
      <c r="LJ539" s="368"/>
      <c r="LK539" s="368"/>
      <c r="LL539" s="368"/>
      <c r="LM539" s="368"/>
      <c r="LN539" s="368"/>
      <c r="LO539" s="368"/>
      <c r="LP539" s="368"/>
      <c r="LQ539" s="368"/>
      <c r="LR539" s="368"/>
      <c r="LS539" s="368"/>
      <c r="LT539" s="368"/>
      <c r="LU539" s="368"/>
      <c r="LV539" s="368"/>
      <c r="LW539" s="368"/>
      <c r="LX539" s="368"/>
      <c r="LY539" s="368"/>
      <c r="LZ539" s="368"/>
      <c r="MA539" s="368"/>
      <c r="MB539" s="368"/>
      <c r="MC539" s="368"/>
      <c r="MD539" s="368"/>
      <c r="ME539" s="368"/>
      <c r="MF539" s="368"/>
      <c r="MG539" s="368"/>
      <c r="MH539" s="368"/>
      <c r="MI539" s="368"/>
      <c r="MJ539" s="368"/>
      <c r="MK539" s="368"/>
      <c r="ML539" s="368"/>
      <c r="MM539" s="368"/>
      <c r="MN539" s="368"/>
      <c r="MO539" s="368"/>
      <c r="MP539" s="368"/>
      <c r="MQ539" s="368"/>
      <c r="MR539" s="368"/>
      <c r="MS539" s="368"/>
      <c r="MT539" s="368"/>
      <c r="MU539" s="368"/>
      <c r="MV539" s="368"/>
      <c r="MW539" s="368"/>
      <c r="MX539" s="368"/>
      <c r="MY539" s="368"/>
      <c r="MZ539" s="368"/>
      <c r="NA539" s="368"/>
      <c r="NB539" s="368"/>
      <c r="NC539" s="368"/>
      <c r="ND539" s="368"/>
      <c r="NE539" s="368"/>
      <c r="NF539" s="368"/>
      <c r="NG539" s="368"/>
      <c r="NH539" s="368"/>
      <c r="NI539" s="368"/>
      <c r="NJ539" s="368"/>
      <c r="NK539" s="368"/>
      <c r="NL539" s="368"/>
      <c r="NM539" s="368"/>
      <c r="NN539" s="368"/>
      <c r="NO539" s="368"/>
      <c r="NP539" s="368"/>
      <c r="NQ539" s="368"/>
      <c r="NR539" s="368"/>
      <c r="NS539" s="368"/>
      <c r="NT539" s="368"/>
      <c r="NU539" s="368"/>
      <c r="NV539" s="368"/>
      <c r="NW539" s="368"/>
      <c r="NX539" s="368"/>
      <c r="NY539" s="368"/>
      <c r="NZ539" s="368"/>
      <c r="OA539" s="368"/>
      <c r="OB539" s="368"/>
      <c r="OC539" s="368"/>
      <c r="OD539" s="368"/>
      <c r="OE539" s="368"/>
      <c r="OF539" s="368"/>
      <c r="OG539" s="368"/>
      <c r="OH539" s="368"/>
      <c r="OI539" s="368"/>
      <c r="OJ539" s="368"/>
      <c r="OK539" s="368"/>
      <c r="OL539" s="368"/>
      <c r="OM539" s="368"/>
      <c r="ON539" s="368"/>
      <c r="OO539" s="368"/>
      <c r="OP539" s="368"/>
      <c r="OQ539" s="368"/>
      <c r="OR539" s="368"/>
      <c r="OS539" s="368"/>
      <c r="OT539" s="368"/>
      <c r="OU539" s="368"/>
      <c r="OV539" s="368"/>
      <c r="OW539" s="368"/>
      <c r="OX539" s="368"/>
      <c r="OY539" s="368"/>
      <c r="OZ539" s="368"/>
      <c r="PA539" s="368"/>
      <c r="PB539" s="368"/>
      <c r="PC539" s="368"/>
      <c r="PD539" s="368"/>
      <c r="PE539" s="368"/>
      <c r="PF539" s="368"/>
      <c r="PG539" s="368"/>
      <c r="PH539" s="368"/>
      <c r="PI539" s="368"/>
      <c r="PJ539" s="368"/>
      <c r="PK539" s="368"/>
      <c r="PL539" s="368"/>
      <c r="PM539" s="368"/>
      <c r="PN539" s="368"/>
      <c r="PO539" s="368"/>
      <c r="PP539" s="368"/>
      <c r="PQ539" s="368"/>
      <c r="PR539" s="368"/>
      <c r="PS539" s="368"/>
      <c r="PT539" s="368"/>
      <c r="PU539" s="368"/>
      <c r="PV539" s="368"/>
      <c r="PW539" s="368"/>
      <c r="PX539" s="368"/>
      <c r="PY539" s="368"/>
      <c r="PZ539" s="368"/>
      <c r="QA539" s="368"/>
      <c r="QB539" s="368"/>
      <c r="QC539" s="368"/>
      <c r="QD539" s="368"/>
      <c r="QE539" s="368"/>
      <c r="QF539" s="368"/>
      <c r="QG539" s="368"/>
      <c r="QH539" s="368"/>
      <c r="QI539" s="368"/>
      <c r="QJ539" s="368"/>
      <c r="QK539" s="368"/>
      <c r="QL539" s="368"/>
      <c r="QM539" s="368"/>
      <c r="QN539" s="368"/>
      <c r="QO539" s="368"/>
      <c r="QP539" s="368"/>
      <c r="QQ539" s="368"/>
      <c r="QR539" s="368"/>
      <c r="QS539" s="368"/>
      <c r="QT539" s="368"/>
      <c r="QU539" s="368"/>
      <c r="QV539" s="368"/>
      <c r="QW539" s="368"/>
      <c r="QX539" s="368"/>
      <c r="QY539" s="368"/>
      <c r="QZ539" s="368"/>
      <c r="RA539" s="368"/>
      <c r="RB539" s="368"/>
      <c r="RC539" s="368"/>
      <c r="RD539" s="368"/>
      <c r="RE539" s="368"/>
      <c r="RF539" s="368"/>
      <c r="RG539" s="368"/>
      <c r="RH539" s="368"/>
      <c r="RI539" s="368"/>
      <c r="RJ539" s="368"/>
      <c r="RK539" s="368"/>
      <c r="RL539" s="368"/>
      <c r="RM539" s="368"/>
      <c r="RN539" s="368"/>
      <c r="RO539" s="368"/>
      <c r="RP539" s="368"/>
      <c r="RQ539" s="368"/>
      <c r="RR539" s="368"/>
      <c r="RS539" s="368"/>
      <c r="RT539" s="368"/>
      <c r="RU539" s="368"/>
      <c r="RV539" s="368"/>
      <c r="RW539" s="368"/>
      <c r="RX539" s="368"/>
      <c r="RY539" s="368"/>
      <c r="RZ539" s="368"/>
      <c r="SA539" s="368"/>
      <c r="SB539" s="368"/>
      <c r="SC539" s="368"/>
      <c r="SD539" s="368"/>
      <c r="SE539" s="368"/>
      <c r="SF539" s="368"/>
      <c r="SG539" s="368"/>
    </row>
    <row r="540" spans="1:501">
      <c r="A540" s="368"/>
      <c r="B540" s="368"/>
      <c r="C540" s="368"/>
      <c r="D540" s="368"/>
      <c r="E540" s="368"/>
      <c r="F540" s="368"/>
      <c r="G540" s="368"/>
      <c r="H540" s="368"/>
      <c r="I540" s="368"/>
      <c r="J540" s="368"/>
      <c r="K540" s="368"/>
      <c r="L540" s="368"/>
      <c r="M540" s="368"/>
      <c r="N540" s="368"/>
      <c r="O540" s="385"/>
      <c r="P540" s="368"/>
      <c r="Q540" s="368"/>
      <c r="R540" s="368"/>
      <c r="S540" s="368"/>
      <c r="T540" s="368"/>
      <c r="U540" s="368"/>
      <c r="V540" s="368"/>
      <c r="W540" s="368"/>
      <c r="X540" s="368"/>
      <c r="Y540" s="368"/>
      <c r="Z540" s="368"/>
      <c r="AA540" s="368"/>
      <c r="AB540" s="368"/>
      <c r="AC540" s="368"/>
      <c r="AD540" s="368"/>
      <c r="AE540" s="368"/>
      <c r="AF540" s="368"/>
      <c r="AG540" s="368"/>
      <c r="AH540" s="368"/>
      <c r="AI540" s="368"/>
      <c r="AJ540" s="368"/>
      <c r="AK540" s="368"/>
      <c r="AL540" s="368"/>
      <c r="AM540" s="368"/>
      <c r="AN540" s="368"/>
      <c r="AO540" s="368"/>
      <c r="AP540" s="368"/>
      <c r="AQ540" s="368"/>
      <c r="AR540" s="368"/>
      <c r="AS540" s="368"/>
      <c r="AT540" s="368"/>
      <c r="AU540" s="368"/>
      <c r="AV540" s="368"/>
      <c r="AW540" s="368"/>
      <c r="AX540" s="368"/>
      <c r="AY540" s="368"/>
      <c r="AZ540" s="368"/>
      <c r="BA540" s="368"/>
      <c r="BB540" s="368"/>
      <c r="BC540" s="368"/>
      <c r="BD540" s="368"/>
      <c r="BE540" s="368"/>
      <c r="BF540" s="368"/>
      <c r="BG540" s="368"/>
      <c r="BH540" s="368"/>
      <c r="BI540" s="368"/>
      <c r="BJ540" s="368"/>
      <c r="BK540" s="368"/>
      <c r="BL540" s="368"/>
      <c r="BM540" s="368"/>
      <c r="BN540" s="368"/>
      <c r="BO540" s="368"/>
      <c r="BP540" s="368"/>
      <c r="BQ540" s="368"/>
      <c r="BR540" s="368"/>
      <c r="BS540" s="368"/>
      <c r="BT540" s="368"/>
      <c r="BU540" s="368"/>
      <c r="BV540" s="368"/>
      <c r="BW540" s="368"/>
      <c r="DV540" s="368"/>
      <c r="DW540" s="368"/>
      <c r="DX540" s="368"/>
      <c r="DY540" s="368"/>
      <c r="DZ540" s="368"/>
      <c r="EA540" s="368"/>
      <c r="EB540" s="368"/>
      <c r="EC540" s="368"/>
      <c r="ED540" s="368"/>
      <c r="EE540" s="368"/>
      <c r="EF540" s="368"/>
      <c r="EG540" s="368"/>
      <c r="EH540" s="368"/>
      <c r="EI540" s="368"/>
      <c r="EJ540" s="368"/>
      <c r="EK540" s="368"/>
      <c r="EL540" s="368"/>
      <c r="EM540" s="368"/>
      <c r="EN540" s="368"/>
      <c r="EO540" s="368"/>
      <c r="EP540" s="368"/>
      <c r="EQ540" s="368"/>
      <c r="ER540" s="368"/>
      <c r="ES540" s="368"/>
      <c r="ET540" s="368"/>
      <c r="EU540" s="368"/>
      <c r="EV540" s="368"/>
      <c r="EW540" s="368"/>
      <c r="EX540" s="368"/>
      <c r="EY540" s="368"/>
      <c r="EZ540" s="368"/>
      <c r="FA540" s="368"/>
      <c r="FB540" s="368"/>
      <c r="FC540" s="368"/>
      <c r="FD540" s="368"/>
      <c r="FE540" s="368"/>
      <c r="FF540" s="368"/>
      <c r="FG540" s="368"/>
      <c r="FH540" s="368"/>
      <c r="FI540" s="368"/>
      <c r="FJ540" s="368"/>
      <c r="FK540" s="368"/>
      <c r="FL540" s="368"/>
      <c r="FM540" s="368"/>
      <c r="FN540" s="368"/>
      <c r="FO540" s="368"/>
      <c r="FP540" s="368"/>
      <c r="FQ540" s="368"/>
      <c r="FR540" s="368"/>
      <c r="FS540" s="368"/>
      <c r="FT540" s="368"/>
      <c r="FU540" s="368"/>
      <c r="FV540" s="368"/>
      <c r="FW540" s="368"/>
      <c r="FX540" s="368"/>
      <c r="FY540" s="368"/>
      <c r="FZ540" s="368"/>
      <c r="GA540" s="368"/>
      <c r="GB540" s="368"/>
      <c r="GC540" s="368"/>
      <c r="GD540" s="368"/>
      <c r="GE540" s="368"/>
      <c r="GF540" s="368"/>
      <c r="GG540" s="368"/>
      <c r="GH540" s="368"/>
      <c r="GI540" s="368"/>
      <c r="GJ540" s="368"/>
      <c r="GK540" s="368"/>
      <c r="GL540" s="368"/>
      <c r="GM540" s="368"/>
      <c r="GN540" s="368"/>
      <c r="GO540" s="368"/>
      <c r="GP540" s="368"/>
      <c r="GQ540" s="368"/>
      <c r="GR540" s="368"/>
      <c r="GS540" s="368"/>
      <c r="GT540" s="368"/>
      <c r="GU540" s="368"/>
      <c r="GV540" s="368"/>
      <c r="GW540" s="368"/>
      <c r="GX540" s="368"/>
      <c r="GY540" s="368"/>
      <c r="GZ540" s="368"/>
      <c r="HA540" s="368"/>
      <c r="HB540" s="368"/>
      <c r="HC540" s="368"/>
      <c r="HD540" s="368"/>
      <c r="HE540" s="368"/>
      <c r="HF540" s="368"/>
      <c r="HG540" s="368"/>
      <c r="HH540" s="368"/>
      <c r="HI540" s="368"/>
      <c r="HJ540" s="368"/>
      <c r="HK540" s="368"/>
      <c r="HL540" s="368"/>
      <c r="HM540" s="368"/>
      <c r="HN540" s="368"/>
      <c r="HO540" s="368"/>
      <c r="HP540" s="368"/>
      <c r="HQ540" s="368"/>
      <c r="HR540" s="368"/>
      <c r="HS540" s="368"/>
      <c r="HT540" s="368"/>
      <c r="HU540" s="368"/>
      <c r="HV540" s="368"/>
      <c r="HW540" s="368"/>
      <c r="HX540" s="368"/>
      <c r="HY540" s="368"/>
      <c r="HZ540" s="368"/>
      <c r="IA540" s="368"/>
      <c r="IB540" s="368"/>
      <c r="IC540" s="368"/>
      <c r="ID540" s="368"/>
      <c r="IE540" s="368"/>
      <c r="IF540" s="368"/>
      <c r="IG540" s="368"/>
      <c r="IH540" s="368"/>
      <c r="II540" s="368"/>
      <c r="IJ540" s="368"/>
      <c r="IK540" s="368"/>
      <c r="IL540" s="368"/>
      <c r="IM540" s="368"/>
      <c r="IN540" s="368"/>
      <c r="IO540" s="368"/>
      <c r="IP540" s="368"/>
      <c r="IQ540" s="368"/>
      <c r="IR540" s="368"/>
      <c r="IS540" s="368"/>
      <c r="IT540" s="368"/>
      <c r="IU540" s="368"/>
      <c r="IV540" s="368"/>
      <c r="IW540" s="368"/>
      <c r="IX540" s="368"/>
      <c r="IY540" s="368"/>
      <c r="IZ540" s="368"/>
      <c r="JA540" s="368"/>
      <c r="JB540" s="368"/>
      <c r="JC540" s="368"/>
      <c r="JD540" s="368"/>
      <c r="JE540" s="368"/>
      <c r="JF540" s="368"/>
      <c r="JG540" s="368"/>
      <c r="JH540" s="368"/>
      <c r="JI540" s="368"/>
      <c r="JJ540" s="368"/>
      <c r="JK540" s="368"/>
      <c r="JL540" s="368"/>
      <c r="JM540" s="368"/>
      <c r="JN540" s="368"/>
      <c r="JO540" s="368"/>
      <c r="JP540" s="368"/>
      <c r="JQ540" s="368"/>
      <c r="JR540" s="368"/>
      <c r="JS540" s="368"/>
      <c r="JT540" s="368"/>
      <c r="JU540" s="368"/>
      <c r="JV540" s="368"/>
      <c r="JW540" s="368"/>
      <c r="JX540" s="368"/>
      <c r="JY540" s="368"/>
      <c r="JZ540" s="368"/>
      <c r="KA540" s="368"/>
      <c r="KB540" s="368"/>
      <c r="KC540" s="368"/>
      <c r="KD540" s="368"/>
      <c r="KE540" s="368"/>
      <c r="KF540" s="368"/>
      <c r="KG540" s="368"/>
      <c r="KH540" s="368"/>
      <c r="KI540" s="368"/>
      <c r="KJ540" s="368"/>
      <c r="KK540" s="368"/>
      <c r="KL540" s="368"/>
      <c r="KM540" s="368"/>
      <c r="KN540" s="368"/>
      <c r="KO540" s="368"/>
      <c r="KP540" s="368"/>
      <c r="KQ540" s="368"/>
      <c r="KR540" s="368"/>
      <c r="KS540" s="368"/>
      <c r="KT540" s="368"/>
      <c r="KU540" s="368"/>
      <c r="KV540" s="368"/>
      <c r="KW540" s="368"/>
      <c r="KX540" s="368"/>
      <c r="LH540" s="368"/>
      <c r="LI540" s="368"/>
      <c r="LJ540" s="368"/>
      <c r="LK540" s="368"/>
      <c r="LL540" s="368"/>
      <c r="LM540" s="368"/>
      <c r="LN540" s="368"/>
      <c r="LO540" s="368"/>
      <c r="LP540" s="368"/>
      <c r="LQ540" s="368"/>
      <c r="LR540" s="368"/>
      <c r="LS540" s="368"/>
      <c r="LT540" s="368"/>
      <c r="LU540" s="368"/>
      <c r="LV540" s="368"/>
      <c r="LW540" s="368"/>
      <c r="LX540" s="368"/>
      <c r="LY540" s="368"/>
      <c r="LZ540" s="368"/>
      <c r="MA540" s="368"/>
      <c r="MB540" s="368"/>
      <c r="MC540" s="368"/>
      <c r="MD540" s="368"/>
      <c r="ME540" s="368"/>
      <c r="MF540" s="368"/>
      <c r="MG540" s="368"/>
      <c r="MH540" s="368"/>
      <c r="MI540" s="368"/>
      <c r="MJ540" s="368"/>
      <c r="MK540" s="368"/>
      <c r="ML540" s="368"/>
      <c r="MM540" s="368"/>
      <c r="MN540" s="368"/>
      <c r="MO540" s="368"/>
      <c r="MP540" s="368"/>
      <c r="MQ540" s="368"/>
      <c r="MR540" s="368"/>
      <c r="MS540" s="368"/>
      <c r="MT540" s="368"/>
      <c r="MU540" s="368"/>
      <c r="MV540" s="368"/>
      <c r="MW540" s="368"/>
      <c r="MX540" s="368"/>
      <c r="MY540" s="368"/>
      <c r="MZ540" s="368"/>
      <c r="NA540" s="368"/>
      <c r="NB540" s="368"/>
      <c r="NC540" s="368"/>
      <c r="ND540" s="368"/>
      <c r="NE540" s="368"/>
      <c r="NF540" s="368"/>
      <c r="NG540" s="368"/>
      <c r="NH540" s="368"/>
      <c r="NI540" s="368"/>
      <c r="NJ540" s="368"/>
      <c r="NK540" s="368"/>
      <c r="NL540" s="368"/>
      <c r="NM540" s="368"/>
      <c r="NN540" s="368"/>
      <c r="NO540" s="368"/>
      <c r="NP540" s="368"/>
      <c r="NQ540" s="368"/>
      <c r="NR540" s="368"/>
      <c r="NS540" s="368"/>
      <c r="NT540" s="368"/>
      <c r="NU540" s="368"/>
      <c r="NV540" s="368"/>
      <c r="NW540" s="368"/>
      <c r="NX540" s="368"/>
      <c r="NY540" s="368"/>
      <c r="NZ540" s="368"/>
      <c r="OA540" s="368"/>
      <c r="OB540" s="368"/>
      <c r="OC540" s="368"/>
      <c r="OD540" s="368"/>
      <c r="OE540" s="368"/>
      <c r="OF540" s="368"/>
      <c r="OG540" s="368"/>
      <c r="OH540" s="368"/>
      <c r="OI540" s="368"/>
      <c r="OJ540" s="368"/>
      <c r="OK540" s="368"/>
      <c r="OL540" s="368"/>
      <c r="OM540" s="368"/>
      <c r="ON540" s="368"/>
      <c r="OO540" s="368"/>
      <c r="OP540" s="368"/>
      <c r="OQ540" s="368"/>
      <c r="OR540" s="368"/>
      <c r="OS540" s="368"/>
      <c r="OT540" s="368"/>
      <c r="OU540" s="368"/>
      <c r="OV540" s="368"/>
      <c r="OW540" s="368"/>
      <c r="OX540" s="368"/>
      <c r="OY540" s="368"/>
      <c r="OZ540" s="368"/>
      <c r="PA540" s="368"/>
      <c r="PB540" s="368"/>
      <c r="PC540" s="368"/>
      <c r="PD540" s="368"/>
      <c r="PE540" s="368"/>
      <c r="PF540" s="368"/>
      <c r="PG540" s="368"/>
      <c r="PH540" s="368"/>
      <c r="PI540" s="368"/>
      <c r="PJ540" s="368"/>
      <c r="PK540" s="368"/>
      <c r="PL540" s="368"/>
      <c r="PM540" s="368"/>
      <c r="PN540" s="368"/>
      <c r="PO540" s="368"/>
      <c r="PP540" s="368"/>
      <c r="PQ540" s="368"/>
      <c r="PR540" s="368"/>
      <c r="PS540" s="368"/>
      <c r="PT540" s="368"/>
      <c r="PU540" s="368"/>
      <c r="PV540" s="368"/>
      <c r="PW540" s="368"/>
      <c r="PX540" s="368"/>
      <c r="PY540" s="368"/>
      <c r="PZ540" s="368"/>
      <c r="QA540" s="368"/>
      <c r="QB540" s="368"/>
      <c r="QC540" s="368"/>
      <c r="QD540" s="368"/>
      <c r="QE540" s="368"/>
      <c r="QF540" s="368"/>
      <c r="QG540" s="368"/>
      <c r="QH540" s="368"/>
      <c r="QI540" s="368"/>
      <c r="QJ540" s="368"/>
      <c r="QK540" s="368"/>
      <c r="QL540" s="368"/>
      <c r="QM540" s="368"/>
      <c r="QN540" s="368"/>
      <c r="QO540" s="368"/>
      <c r="QP540" s="368"/>
      <c r="QQ540" s="368"/>
      <c r="QR540" s="368"/>
      <c r="QS540" s="368"/>
      <c r="QT540" s="368"/>
      <c r="QU540" s="368"/>
      <c r="QV540" s="368"/>
      <c r="QW540" s="368"/>
      <c r="QX540" s="368"/>
      <c r="QY540" s="368"/>
      <c r="QZ540" s="368"/>
      <c r="RA540" s="368"/>
      <c r="RB540" s="368"/>
      <c r="RC540" s="368"/>
      <c r="RD540" s="368"/>
      <c r="RE540" s="368"/>
      <c r="RF540" s="368"/>
      <c r="RG540" s="368"/>
      <c r="RH540" s="368"/>
      <c r="RI540" s="368"/>
      <c r="RJ540" s="368"/>
      <c r="RK540" s="368"/>
      <c r="RL540" s="368"/>
      <c r="RM540" s="368"/>
      <c r="RN540" s="368"/>
      <c r="RO540" s="368"/>
      <c r="RP540" s="368"/>
      <c r="RQ540" s="368"/>
      <c r="RR540" s="368"/>
      <c r="RS540" s="368"/>
      <c r="RT540" s="368"/>
      <c r="RU540" s="368"/>
      <c r="RV540" s="368"/>
      <c r="RW540" s="368"/>
      <c r="RX540" s="368"/>
      <c r="RY540" s="368"/>
      <c r="RZ540" s="368"/>
      <c r="SA540" s="368"/>
      <c r="SB540" s="368"/>
      <c r="SC540" s="368"/>
      <c r="SD540" s="368"/>
      <c r="SE540" s="368"/>
      <c r="SF540" s="368"/>
      <c r="SG540" s="368"/>
    </row>
    <row r="541" spans="1:501">
      <c r="A541" s="368"/>
      <c r="B541" s="368"/>
      <c r="C541" s="368"/>
      <c r="D541" s="368"/>
      <c r="E541" s="368"/>
      <c r="F541" s="368"/>
      <c r="G541" s="368"/>
      <c r="H541" s="368"/>
      <c r="I541" s="368"/>
      <c r="J541" s="368"/>
      <c r="K541" s="368"/>
      <c r="L541" s="368"/>
      <c r="M541" s="368"/>
      <c r="N541" s="368"/>
      <c r="O541" s="385"/>
      <c r="P541" s="368"/>
      <c r="Q541" s="368"/>
      <c r="R541" s="368"/>
      <c r="S541" s="368"/>
      <c r="T541" s="368"/>
      <c r="U541" s="368"/>
      <c r="V541" s="368"/>
      <c r="W541" s="368"/>
      <c r="X541" s="368"/>
      <c r="Y541" s="368"/>
      <c r="Z541" s="368"/>
      <c r="AA541" s="368"/>
      <c r="AB541" s="368"/>
      <c r="AC541" s="368"/>
      <c r="AD541" s="368"/>
      <c r="AE541" s="368"/>
      <c r="AF541" s="368"/>
      <c r="AG541" s="368"/>
      <c r="AH541" s="368"/>
      <c r="AI541" s="368"/>
      <c r="AJ541" s="368"/>
      <c r="AK541" s="368"/>
      <c r="AL541" s="368"/>
      <c r="AM541" s="368"/>
      <c r="AN541" s="368"/>
      <c r="AO541" s="368"/>
      <c r="AP541" s="368"/>
      <c r="AQ541" s="368"/>
      <c r="AR541" s="368"/>
      <c r="AS541" s="368"/>
      <c r="AT541" s="368"/>
      <c r="AU541" s="368"/>
      <c r="AV541" s="368"/>
      <c r="AW541" s="368"/>
      <c r="AX541" s="368"/>
      <c r="AY541" s="368"/>
      <c r="AZ541" s="368"/>
      <c r="BA541" s="368"/>
      <c r="BB541" s="368"/>
      <c r="BC541" s="368"/>
      <c r="BD541" s="368"/>
      <c r="BE541" s="368"/>
      <c r="BF541" s="368"/>
      <c r="BG541" s="368"/>
      <c r="BH541" s="368"/>
      <c r="BI541" s="368"/>
      <c r="BJ541" s="368"/>
      <c r="BK541" s="368"/>
      <c r="BL541" s="368"/>
      <c r="BM541" s="368"/>
      <c r="BN541" s="368"/>
      <c r="BO541" s="368"/>
      <c r="BP541" s="368"/>
      <c r="BQ541" s="368"/>
      <c r="BR541" s="368"/>
      <c r="BS541" s="368"/>
      <c r="BT541" s="368"/>
      <c r="BU541" s="368"/>
      <c r="BV541" s="368"/>
      <c r="BW541" s="368"/>
      <c r="DV541" s="368"/>
      <c r="DW541" s="368"/>
      <c r="DX541" s="368"/>
      <c r="DY541" s="368"/>
      <c r="DZ541" s="368"/>
      <c r="EA541" s="368"/>
      <c r="EB541" s="368"/>
      <c r="EC541" s="368"/>
      <c r="ED541" s="368"/>
      <c r="EE541" s="368"/>
      <c r="EF541" s="368"/>
      <c r="EG541" s="368"/>
      <c r="EH541" s="368"/>
      <c r="EI541" s="368"/>
      <c r="EJ541" s="368"/>
      <c r="EK541" s="368"/>
      <c r="EL541" s="368"/>
      <c r="EM541" s="368"/>
      <c r="EN541" s="368"/>
      <c r="EO541" s="368"/>
      <c r="EP541" s="368"/>
      <c r="EQ541" s="368"/>
      <c r="ER541" s="368"/>
      <c r="ES541" s="368"/>
      <c r="ET541" s="368"/>
      <c r="EU541" s="368"/>
      <c r="EV541" s="368"/>
      <c r="EW541" s="368"/>
      <c r="EX541" s="368"/>
      <c r="EY541" s="368"/>
      <c r="EZ541" s="368"/>
      <c r="FA541" s="368"/>
      <c r="FB541" s="368"/>
      <c r="FC541" s="368"/>
      <c r="FD541" s="368"/>
      <c r="FE541" s="368"/>
      <c r="FF541" s="368"/>
      <c r="FG541" s="368"/>
      <c r="FH541" s="368"/>
      <c r="FI541" s="368"/>
      <c r="FJ541" s="368"/>
      <c r="FK541" s="368"/>
      <c r="FL541" s="368"/>
      <c r="FM541" s="368"/>
      <c r="FN541" s="368"/>
      <c r="FO541" s="368"/>
      <c r="FP541" s="368"/>
      <c r="FQ541" s="368"/>
      <c r="FR541" s="368"/>
      <c r="FS541" s="368"/>
      <c r="FT541" s="368"/>
      <c r="FU541" s="368"/>
      <c r="FV541" s="368"/>
      <c r="FW541" s="368"/>
      <c r="FX541" s="368"/>
      <c r="FY541" s="368"/>
      <c r="FZ541" s="368"/>
      <c r="GA541" s="368"/>
      <c r="GB541" s="368"/>
      <c r="GC541" s="368"/>
      <c r="GD541" s="368"/>
      <c r="GE541" s="368"/>
      <c r="GF541" s="368"/>
      <c r="GG541" s="368"/>
      <c r="GH541" s="368"/>
      <c r="GI541" s="368"/>
      <c r="GJ541" s="368"/>
      <c r="GK541" s="368"/>
      <c r="GL541" s="368"/>
      <c r="GM541" s="368"/>
      <c r="GN541" s="368"/>
      <c r="GO541" s="368"/>
      <c r="GP541" s="368"/>
      <c r="GQ541" s="368"/>
      <c r="GR541" s="368"/>
      <c r="GS541" s="368"/>
      <c r="GT541" s="368"/>
      <c r="GU541" s="368"/>
      <c r="GV541" s="368"/>
      <c r="GW541" s="368"/>
      <c r="GX541" s="368"/>
      <c r="GY541" s="368"/>
      <c r="GZ541" s="368"/>
      <c r="HA541" s="368"/>
      <c r="HB541" s="368"/>
      <c r="HC541" s="368"/>
      <c r="HD541" s="368"/>
      <c r="HE541" s="368"/>
      <c r="HF541" s="368"/>
      <c r="HG541" s="368"/>
      <c r="HH541" s="368"/>
      <c r="HI541" s="368"/>
      <c r="HJ541" s="368"/>
      <c r="HK541" s="368"/>
      <c r="HL541" s="368"/>
      <c r="HM541" s="368"/>
      <c r="HN541" s="368"/>
      <c r="HO541" s="368"/>
      <c r="HP541" s="368"/>
      <c r="HQ541" s="368"/>
      <c r="HR541" s="368"/>
      <c r="HS541" s="368"/>
      <c r="HT541" s="368"/>
      <c r="HU541" s="368"/>
      <c r="HV541" s="368"/>
      <c r="HW541" s="368"/>
      <c r="HX541" s="368"/>
      <c r="HY541" s="368"/>
      <c r="HZ541" s="368"/>
      <c r="IA541" s="368"/>
      <c r="IB541" s="368"/>
      <c r="IC541" s="368"/>
      <c r="ID541" s="368"/>
      <c r="IE541" s="368"/>
      <c r="IF541" s="368"/>
      <c r="IG541" s="368"/>
      <c r="IH541" s="368"/>
      <c r="II541" s="368"/>
      <c r="IJ541" s="368"/>
      <c r="IK541" s="368"/>
      <c r="IL541" s="368"/>
      <c r="IM541" s="368"/>
      <c r="IN541" s="368"/>
      <c r="IO541" s="368"/>
      <c r="IP541" s="368"/>
      <c r="IQ541" s="368"/>
      <c r="IR541" s="368"/>
      <c r="IS541" s="368"/>
      <c r="IT541" s="368"/>
      <c r="IU541" s="368"/>
      <c r="IV541" s="368"/>
      <c r="IW541" s="368"/>
      <c r="IX541" s="368"/>
      <c r="IY541" s="368"/>
      <c r="IZ541" s="368"/>
      <c r="JA541" s="368"/>
      <c r="JB541" s="368"/>
      <c r="JC541" s="368"/>
      <c r="JD541" s="368"/>
      <c r="JE541" s="368"/>
      <c r="JF541" s="368"/>
      <c r="JG541" s="368"/>
      <c r="JH541" s="368"/>
      <c r="JI541" s="368"/>
      <c r="JJ541" s="368"/>
      <c r="JK541" s="368"/>
      <c r="JL541" s="368"/>
      <c r="JM541" s="368"/>
      <c r="JN541" s="368"/>
      <c r="JO541" s="368"/>
      <c r="JP541" s="368"/>
      <c r="JQ541" s="368"/>
      <c r="JR541" s="368"/>
      <c r="JS541" s="368"/>
      <c r="JT541" s="368"/>
      <c r="JU541" s="368"/>
      <c r="JV541" s="368"/>
      <c r="JW541" s="368"/>
      <c r="JX541" s="368"/>
      <c r="JY541" s="368"/>
      <c r="JZ541" s="368"/>
      <c r="KA541" s="368"/>
      <c r="KB541" s="368"/>
      <c r="KC541" s="368"/>
      <c r="KD541" s="368"/>
      <c r="KE541" s="368"/>
      <c r="KF541" s="368"/>
      <c r="KG541" s="368"/>
      <c r="KH541" s="368"/>
      <c r="KI541" s="368"/>
      <c r="KJ541" s="368"/>
      <c r="KK541" s="368"/>
      <c r="KL541" s="368"/>
      <c r="KM541" s="368"/>
      <c r="KN541" s="368"/>
      <c r="KO541" s="368"/>
      <c r="KP541" s="368"/>
      <c r="KQ541" s="368"/>
      <c r="KR541" s="368"/>
      <c r="KS541" s="368"/>
      <c r="KT541" s="368"/>
      <c r="KU541" s="368"/>
      <c r="KV541" s="368"/>
      <c r="KW541" s="368"/>
      <c r="KX541" s="368"/>
      <c r="LH541" s="368"/>
      <c r="LI541" s="368"/>
      <c r="LJ541" s="368"/>
      <c r="LK541" s="368"/>
      <c r="LL541" s="368"/>
      <c r="LM541" s="368"/>
      <c r="LN541" s="368"/>
      <c r="LO541" s="368"/>
      <c r="LP541" s="368"/>
      <c r="LQ541" s="368"/>
      <c r="LR541" s="368"/>
      <c r="LS541" s="368"/>
      <c r="LT541" s="368"/>
      <c r="LU541" s="368"/>
      <c r="LV541" s="368"/>
      <c r="LW541" s="368"/>
      <c r="LX541" s="368"/>
      <c r="LY541" s="368"/>
      <c r="LZ541" s="368"/>
      <c r="MA541" s="368"/>
      <c r="MB541" s="368"/>
      <c r="MC541" s="368"/>
      <c r="MD541" s="368"/>
      <c r="ME541" s="368"/>
      <c r="MF541" s="368"/>
      <c r="MG541" s="368"/>
      <c r="MH541" s="368"/>
      <c r="MI541" s="368"/>
      <c r="MJ541" s="368"/>
      <c r="MK541" s="368"/>
      <c r="ML541" s="368"/>
      <c r="MM541" s="368"/>
      <c r="MN541" s="368"/>
      <c r="MO541" s="368"/>
      <c r="MP541" s="368"/>
      <c r="MQ541" s="368"/>
      <c r="MR541" s="368"/>
      <c r="MS541" s="368"/>
      <c r="MT541" s="368"/>
      <c r="MU541" s="368"/>
      <c r="MV541" s="368"/>
      <c r="MW541" s="368"/>
      <c r="MX541" s="368"/>
      <c r="MY541" s="368"/>
      <c r="MZ541" s="368"/>
      <c r="NA541" s="368"/>
      <c r="NB541" s="368"/>
      <c r="NC541" s="368"/>
      <c r="ND541" s="368"/>
      <c r="NE541" s="368"/>
      <c r="NF541" s="368"/>
      <c r="NG541" s="368"/>
      <c r="NH541" s="368"/>
      <c r="NI541" s="368"/>
      <c r="NJ541" s="368"/>
      <c r="NK541" s="368"/>
      <c r="NL541" s="368"/>
      <c r="NM541" s="368"/>
      <c r="NN541" s="368"/>
      <c r="NO541" s="368"/>
      <c r="NP541" s="368"/>
      <c r="NQ541" s="368"/>
      <c r="NR541" s="368"/>
      <c r="NS541" s="368"/>
      <c r="NT541" s="368"/>
      <c r="NU541" s="368"/>
      <c r="NV541" s="368"/>
      <c r="NW541" s="368"/>
      <c r="NX541" s="368"/>
      <c r="NY541" s="368"/>
      <c r="NZ541" s="368"/>
      <c r="OA541" s="368"/>
      <c r="OB541" s="368"/>
      <c r="OC541" s="368"/>
      <c r="OD541" s="368"/>
      <c r="OE541" s="368"/>
      <c r="OF541" s="368"/>
      <c r="OG541" s="368"/>
      <c r="OH541" s="368"/>
      <c r="OI541" s="368"/>
      <c r="OJ541" s="368"/>
      <c r="OK541" s="368"/>
      <c r="OL541" s="368"/>
      <c r="OM541" s="368"/>
      <c r="ON541" s="368"/>
      <c r="OO541" s="368"/>
      <c r="OP541" s="368"/>
      <c r="OQ541" s="368"/>
      <c r="OR541" s="368"/>
      <c r="OS541" s="368"/>
      <c r="OT541" s="368"/>
      <c r="OU541" s="368"/>
      <c r="OV541" s="368"/>
      <c r="OW541" s="368"/>
      <c r="OX541" s="368"/>
      <c r="OY541" s="368"/>
      <c r="OZ541" s="368"/>
      <c r="PA541" s="368"/>
      <c r="PB541" s="368"/>
      <c r="PC541" s="368"/>
      <c r="PD541" s="368"/>
      <c r="PE541" s="368"/>
      <c r="PF541" s="368"/>
      <c r="PG541" s="368"/>
      <c r="PH541" s="368"/>
      <c r="PI541" s="368"/>
      <c r="PJ541" s="368"/>
      <c r="PK541" s="368"/>
      <c r="PL541" s="368"/>
      <c r="PM541" s="368"/>
      <c r="PN541" s="368"/>
      <c r="PO541" s="368"/>
      <c r="PP541" s="368"/>
      <c r="PQ541" s="368"/>
      <c r="PR541" s="368"/>
      <c r="PS541" s="368"/>
      <c r="PT541" s="368"/>
      <c r="PU541" s="368"/>
      <c r="PV541" s="368"/>
      <c r="PW541" s="368"/>
      <c r="PX541" s="368"/>
      <c r="PY541" s="368"/>
      <c r="PZ541" s="368"/>
      <c r="QA541" s="368"/>
      <c r="QB541" s="368"/>
      <c r="QC541" s="368"/>
      <c r="QD541" s="368"/>
      <c r="QE541" s="368"/>
      <c r="QF541" s="368"/>
      <c r="QG541" s="368"/>
      <c r="QH541" s="368"/>
      <c r="QI541" s="368"/>
      <c r="QJ541" s="368"/>
      <c r="QK541" s="368"/>
      <c r="QL541" s="368"/>
      <c r="QM541" s="368"/>
      <c r="QN541" s="368"/>
      <c r="QO541" s="368"/>
      <c r="QP541" s="368"/>
      <c r="QQ541" s="368"/>
      <c r="QR541" s="368"/>
      <c r="QS541" s="368"/>
      <c r="QT541" s="368"/>
      <c r="QU541" s="368"/>
      <c r="QV541" s="368"/>
      <c r="QW541" s="368"/>
      <c r="QX541" s="368"/>
      <c r="QY541" s="368"/>
      <c r="QZ541" s="368"/>
      <c r="RA541" s="368"/>
      <c r="RB541" s="368"/>
      <c r="RC541" s="368"/>
      <c r="RD541" s="368"/>
      <c r="RE541" s="368"/>
      <c r="RF541" s="368"/>
      <c r="RG541" s="368"/>
      <c r="RH541" s="368"/>
      <c r="RI541" s="368"/>
      <c r="RJ541" s="368"/>
      <c r="RK541" s="368"/>
      <c r="RL541" s="368"/>
      <c r="RM541" s="368"/>
      <c r="RN541" s="368"/>
      <c r="RO541" s="368"/>
      <c r="RP541" s="368"/>
      <c r="RQ541" s="368"/>
      <c r="RR541" s="368"/>
      <c r="RS541" s="368"/>
      <c r="RT541" s="368"/>
      <c r="RU541" s="368"/>
      <c r="RV541" s="368"/>
      <c r="RW541" s="368"/>
      <c r="RX541" s="368"/>
      <c r="RY541" s="368"/>
      <c r="RZ541" s="368"/>
      <c r="SA541" s="368"/>
      <c r="SB541" s="368"/>
      <c r="SC541" s="368"/>
      <c r="SD541" s="368"/>
      <c r="SE541" s="368"/>
      <c r="SF541" s="368"/>
      <c r="SG541" s="368"/>
    </row>
    <row r="542" spans="1:501">
      <c r="A542" s="368"/>
      <c r="B542" s="368"/>
      <c r="C542" s="368"/>
      <c r="D542" s="368"/>
      <c r="E542" s="368"/>
      <c r="F542" s="368"/>
      <c r="G542" s="368"/>
      <c r="H542" s="368"/>
      <c r="I542" s="368"/>
      <c r="J542" s="368"/>
      <c r="K542" s="368"/>
      <c r="L542" s="368"/>
      <c r="M542" s="368"/>
      <c r="N542" s="368"/>
      <c r="O542" s="385"/>
      <c r="P542" s="368"/>
      <c r="Q542" s="368"/>
      <c r="R542" s="368"/>
      <c r="S542" s="368"/>
      <c r="T542" s="368"/>
      <c r="U542" s="368"/>
      <c r="V542" s="368"/>
      <c r="W542" s="368"/>
      <c r="X542" s="368"/>
      <c r="Y542" s="368"/>
      <c r="Z542" s="368"/>
      <c r="AA542" s="368"/>
      <c r="AB542" s="368"/>
      <c r="AC542" s="368"/>
      <c r="AD542" s="368"/>
      <c r="AE542" s="368"/>
      <c r="AF542" s="368"/>
      <c r="AG542" s="368"/>
      <c r="AH542" s="368"/>
      <c r="AI542" s="368"/>
      <c r="AJ542" s="368"/>
      <c r="AK542" s="368"/>
      <c r="AL542" s="368"/>
      <c r="AM542" s="368"/>
      <c r="AN542" s="368"/>
      <c r="AO542" s="368"/>
      <c r="AP542" s="368"/>
      <c r="AQ542" s="368"/>
      <c r="AR542" s="368"/>
      <c r="AS542" s="368"/>
      <c r="AT542" s="368"/>
      <c r="AU542" s="368"/>
      <c r="AV542" s="368"/>
      <c r="AW542" s="368"/>
      <c r="AX542" s="368"/>
      <c r="AY542" s="368"/>
      <c r="AZ542" s="368"/>
      <c r="BA542" s="368"/>
      <c r="BB542" s="368"/>
      <c r="BC542" s="368"/>
      <c r="BD542" s="368"/>
      <c r="BE542" s="368"/>
      <c r="BF542" s="368"/>
      <c r="BG542" s="368"/>
      <c r="BH542" s="368"/>
      <c r="BI542" s="368"/>
      <c r="BJ542" s="368"/>
      <c r="BK542" s="368"/>
      <c r="BL542" s="368"/>
      <c r="BM542" s="368"/>
      <c r="BN542" s="368"/>
      <c r="BO542" s="368"/>
      <c r="BP542" s="368"/>
      <c r="BQ542" s="368"/>
      <c r="BR542" s="368"/>
      <c r="BS542" s="368"/>
      <c r="BT542" s="368"/>
      <c r="BU542" s="368"/>
      <c r="BV542" s="368"/>
      <c r="BW542" s="368"/>
      <c r="DV542" s="368"/>
      <c r="DW542" s="368"/>
      <c r="DX542" s="368"/>
      <c r="DY542" s="368"/>
      <c r="DZ542" s="368"/>
      <c r="EA542" s="368"/>
      <c r="EB542" s="368"/>
      <c r="EC542" s="368"/>
      <c r="ED542" s="368"/>
      <c r="EE542" s="368"/>
      <c r="EF542" s="368"/>
      <c r="EG542" s="368"/>
      <c r="EH542" s="368"/>
      <c r="EI542" s="368"/>
      <c r="EJ542" s="368"/>
      <c r="EK542" s="368"/>
      <c r="EL542" s="368"/>
      <c r="EM542" s="368"/>
      <c r="EN542" s="368"/>
      <c r="EO542" s="368"/>
      <c r="EP542" s="368"/>
      <c r="EQ542" s="368"/>
      <c r="ER542" s="368"/>
      <c r="ES542" s="368"/>
      <c r="ET542" s="368"/>
      <c r="EU542" s="368"/>
      <c r="EV542" s="368"/>
      <c r="EW542" s="368"/>
      <c r="EX542" s="368"/>
      <c r="EY542" s="368"/>
      <c r="EZ542" s="368"/>
      <c r="FA542" s="368"/>
      <c r="FB542" s="368"/>
      <c r="FC542" s="368"/>
      <c r="FD542" s="368"/>
      <c r="FE542" s="368"/>
      <c r="FF542" s="368"/>
      <c r="FG542" s="368"/>
      <c r="FH542" s="368"/>
      <c r="FI542" s="368"/>
      <c r="FJ542" s="368"/>
      <c r="FK542" s="368"/>
      <c r="FL542" s="368"/>
      <c r="FM542" s="368"/>
      <c r="FN542" s="368"/>
      <c r="FO542" s="368"/>
      <c r="FP542" s="368"/>
      <c r="FQ542" s="368"/>
      <c r="FR542" s="368"/>
      <c r="FS542" s="368"/>
      <c r="FT542" s="368"/>
      <c r="FU542" s="368"/>
      <c r="FV542" s="368"/>
      <c r="FW542" s="368"/>
      <c r="FX542" s="368"/>
      <c r="FY542" s="368"/>
      <c r="FZ542" s="368"/>
      <c r="GA542" s="368"/>
      <c r="GB542" s="368"/>
      <c r="GC542" s="368"/>
      <c r="GD542" s="368"/>
      <c r="GE542" s="368"/>
      <c r="GF542" s="368"/>
      <c r="GG542" s="368"/>
      <c r="GH542" s="368"/>
      <c r="GI542" s="368"/>
      <c r="GJ542" s="368"/>
      <c r="GK542" s="368"/>
      <c r="GL542" s="368"/>
      <c r="GM542" s="368"/>
      <c r="GN542" s="368"/>
      <c r="GO542" s="368"/>
      <c r="GP542" s="368"/>
      <c r="GQ542" s="368"/>
      <c r="GR542" s="368"/>
      <c r="GS542" s="368"/>
      <c r="GT542" s="368"/>
      <c r="GU542" s="368"/>
      <c r="GV542" s="368"/>
      <c r="GW542" s="368"/>
      <c r="GX542" s="368"/>
      <c r="GY542" s="368"/>
      <c r="GZ542" s="368"/>
      <c r="HA542" s="368"/>
      <c r="HB542" s="368"/>
      <c r="HC542" s="368"/>
      <c r="HD542" s="368"/>
      <c r="HE542" s="368"/>
      <c r="HF542" s="368"/>
      <c r="HG542" s="368"/>
      <c r="HH542" s="368"/>
      <c r="HI542" s="368"/>
      <c r="HJ542" s="368"/>
      <c r="HK542" s="368"/>
      <c r="HL542" s="368"/>
      <c r="HM542" s="368"/>
      <c r="HN542" s="368"/>
      <c r="HO542" s="368"/>
      <c r="HP542" s="368"/>
      <c r="HQ542" s="368"/>
      <c r="HR542" s="368"/>
      <c r="HS542" s="368"/>
      <c r="HT542" s="368"/>
      <c r="HU542" s="368"/>
      <c r="HV542" s="368"/>
      <c r="HW542" s="368"/>
      <c r="HX542" s="368"/>
      <c r="HY542" s="368"/>
      <c r="HZ542" s="368"/>
      <c r="IA542" s="368"/>
      <c r="IB542" s="368"/>
      <c r="IC542" s="368"/>
      <c r="ID542" s="368"/>
      <c r="IE542" s="368"/>
      <c r="IF542" s="368"/>
      <c r="IG542" s="368"/>
      <c r="IH542" s="368"/>
      <c r="II542" s="368"/>
      <c r="IJ542" s="368"/>
      <c r="IK542" s="368"/>
      <c r="IL542" s="368"/>
      <c r="IM542" s="368"/>
      <c r="IN542" s="368"/>
      <c r="IO542" s="368"/>
      <c r="IP542" s="368"/>
      <c r="IQ542" s="368"/>
      <c r="IR542" s="368"/>
      <c r="IS542" s="368"/>
      <c r="IT542" s="368"/>
      <c r="IU542" s="368"/>
      <c r="IV542" s="368"/>
      <c r="IW542" s="368"/>
      <c r="IX542" s="368"/>
      <c r="IY542" s="368"/>
      <c r="IZ542" s="368"/>
      <c r="JA542" s="368"/>
      <c r="JB542" s="368"/>
      <c r="JC542" s="368"/>
      <c r="JD542" s="368"/>
      <c r="JE542" s="368"/>
      <c r="JF542" s="368"/>
      <c r="JG542" s="368"/>
      <c r="JH542" s="368"/>
      <c r="JI542" s="368"/>
      <c r="JJ542" s="368"/>
      <c r="JK542" s="368"/>
      <c r="JL542" s="368"/>
      <c r="JM542" s="368"/>
      <c r="JN542" s="368"/>
      <c r="JO542" s="368"/>
      <c r="JP542" s="368"/>
      <c r="JQ542" s="368"/>
      <c r="JR542" s="368"/>
      <c r="JS542" s="368"/>
      <c r="JT542" s="368"/>
      <c r="JU542" s="368"/>
      <c r="JV542" s="368"/>
      <c r="JW542" s="368"/>
      <c r="JX542" s="368"/>
      <c r="JY542" s="368"/>
      <c r="JZ542" s="368"/>
      <c r="KA542" s="368"/>
      <c r="KB542" s="368"/>
      <c r="KC542" s="368"/>
      <c r="KD542" s="368"/>
      <c r="KE542" s="368"/>
      <c r="KF542" s="368"/>
      <c r="KG542" s="368"/>
      <c r="KH542" s="368"/>
      <c r="KI542" s="368"/>
      <c r="KJ542" s="368"/>
      <c r="KK542" s="368"/>
      <c r="KL542" s="368"/>
      <c r="KM542" s="368"/>
      <c r="KN542" s="368"/>
      <c r="KO542" s="368"/>
      <c r="KP542" s="368"/>
      <c r="KQ542" s="368"/>
      <c r="KR542" s="368"/>
      <c r="KS542" s="368"/>
      <c r="KT542" s="368"/>
      <c r="KU542" s="368"/>
      <c r="KV542" s="368"/>
      <c r="KW542" s="368"/>
      <c r="KX542" s="368"/>
      <c r="LH542" s="368"/>
      <c r="LI542" s="368"/>
      <c r="LJ542" s="368"/>
      <c r="LK542" s="368"/>
      <c r="LL542" s="368"/>
      <c r="LM542" s="368"/>
      <c r="LN542" s="368"/>
      <c r="LO542" s="368"/>
      <c r="LP542" s="368"/>
      <c r="LQ542" s="368"/>
      <c r="LR542" s="368"/>
      <c r="LS542" s="368"/>
      <c r="LT542" s="368"/>
      <c r="LU542" s="368"/>
      <c r="LV542" s="368"/>
      <c r="LW542" s="368"/>
      <c r="LX542" s="368"/>
      <c r="LY542" s="368"/>
      <c r="LZ542" s="368"/>
      <c r="MA542" s="368"/>
      <c r="MB542" s="368"/>
      <c r="MC542" s="368"/>
      <c r="MD542" s="368"/>
      <c r="ME542" s="368"/>
      <c r="MF542" s="368"/>
      <c r="MG542" s="368"/>
      <c r="MH542" s="368"/>
      <c r="MI542" s="368"/>
      <c r="MJ542" s="368"/>
      <c r="MK542" s="368"/>
      <c r="ML542" s="368"/>
      <c r="MM542" s="368"/>
      <c r="MN542" s="368"/>
      <c r="MO542" s="368"/>
      <c r="MP542" s="368"/>
      <c r="MQ542" s="368"/>
      <c r="MR542" s="368"/>
      <c r="MS542" s="368"/>
      <c r="MT542" s="368"/>
      <c r="MU542" s="368"/>
      <c r="MV542" s="368"/>
      <c r="MW542" s="368"/>
      <c r="MX542" s="368"/>
      <c r="MY542" s="368"/>
      <c r="MZ542" s="368"/>
      <c r="NA542" s="368"/>
      <c r="NB542" s="368"/>
      <c r="NC542" s="368"/>
      <c r="ND542" s="368"/>
      <c r="NE542" s="368"/>
      <c r="NF542" s="368"/>
      <c r="NG542" s="368"/>
      <c r="NH542" s="368"/>
      <c r="NI542" s="368"/>
      <c r="NJ542" s="368"/>
      <c r="NK542" s="368"/>
      <c r="NL542" s="368"/>
      <c r="NM542" s="368"/>
      <c r="NN542" s="368"/>
      <c r="NO542" s="368"/>
      <c r="NP542" s="368"/>
      <c r="NQ542" s="368"/>
      <c r="NR542" s="368"/>
      <c r="NS542" s="368"/>
      <c r="NT542" s="368"/>
      <c r="NU542" s="368"/>
      <c r="NV542" s="368"/>
      <c r="NW542" s="368"/>
      <c r="NX542" s="368"/>
      <c r="NY542" s="368"/>
      <c r="NZ542" s="368"/>
      <c r="OA542" s="368"/>
      <c r="OB542" s="368"/>
      <c r="OC542" s="368"/>
      <c r="OD542" s="368"/>
      <c r="OE542" s="368"/>
      <c r="OF542" s="368"/>
      <c r="OG542" s="368"/>
      <c r="OH542" s="368"/>
      <c r="OI542" s="368"/>
      <c r="OJ542" s="368"/>
      <c r="OK542" s="368"/>
      <c r="OL542" s="368"/>
      <c r="OM542" s="368"/>
      <c r="ON542" s="368"/>
      <c r="OO542" s="368"/>
      <c r="OP542" s="368"/>
      <c r="OQ542" s="368"/>
      <c r="OR542" s="368"/>
      <c r="OS542" s="368"/>
      <c r="OT542" s="368"/>
      <c r="OU542" s="368"/>
      <c r="OV542" s="368"/>
      <c r="OW542" s="368"/>
      <c r="OX542" s="368"/>
      <c r="OY542" s="368"/>
      <c r="OZ542" s="368"/>
      <c r="PA542" s="368"/>
      <c r="PB542" s="368"/>
      <c r="PC542" s="368"/>
      <c r="PD542" s="368"/>
      <c r="PE542" s="368"/>
      <c r="PF542" s="368"/>
      <c r="PG542" s="368"/>
      <c r="PH542" s="368"/>
      <c r="PI542" s="368"/>
      <c r="PJ542" s="368"/>
      <c r="PK542" s="368"/>
      <c r="PL542" s="368"/>
      <c r="PM542" s="368"/>
      <c r="PN542" s="368"/>
      <c r="PO542" s="368"/>
      <c r="PP542" s="368"/>
      <c r="PQ542" s="368"/>
      <c r="PR542" s="368"/>
      <c r="PS542" s="368"/>
      <c r="PT542" s="368"/>
      <c r="PU542" s="368"/>
      <c r="PV542" s="368"/>
      <c r="PW542" s="368"/>
      <c r="PX542" s="368"/>
      <c r="PY542" s="368"/>
      <c r="PZ542" s="368"/>
      <c r="QA542" s="368"/>
      <c r="QB542" s="368"/>
      <c r="QC542" s="368"/>
      <c r="QD542" s="368"/>
      <c r="QE542" s="368"/>
      <c r="QF542" s="368"/>
      <c r="QG542" s="368"/>
      <c r="QH542" s="368"/>
      <c r="QI542" s="368"/>
      <c r="QJ542" s="368"/>
      <c r="QK542" s="368"/>
      <c r="QL542" s="368"/>
      <c r="QM542" s="368"/>
      <c r="QN542" s="368"/>
      <c r="QO542" s="368"/>
      <c r="QP542" s="368"/>
      <c r="QQ542" s="368"/>
      <c r="QR542" s="368"/>
      <c r="QS542" s="368"/>
      <c r="QT542" s="368"/>
      <c r="QU542" s="368"/>
      <c r="QV542" s="368"/>
      <c r="QW542" s="368"/>
      <c r="QX542" s="368"/>
      <c r="QY542" s="368"/>
      <c r="QZ542" s="368"/>
      <c r="RA542" s="368"/>
      <c r="RB542" s="368"/>
      <c r="RC542" s="368"/>
      <c r="RD542" s="368"/>
      <c r="RE542" s="368"/>
      <c r="RF542" s="368"/>
      <c r="RG542" s="368"/>
      <c r="RH542" s="368"/>
      <c r="RI542" s="368"/>
      <c r="RJ542" s="368"/>
      <c r="RK542" s="368"/>
      <c r="RL542" s="368"/>
      <c r="RM542" s="368"/>
      <c r="RN542" s="368"/>
      <c r="RO542" s="368"/>
      <c r="RP542" s="368"/>
      <c r="RQ542" s="368"/>
      <c r="RR542" s="368"/>
      <c r="RS542" s="368"/>
      <c r="RT542" s="368"/>
      <c r="RU542" s="368"/>
      <c r="RV542" s="368"/>
      <c r="RW542" s="368"/>
      <c r="RX542" s="368"/>
      <c r="RY542" s="368"/>
      <c r="RZ542" s="368"/>
      <c r="SA542" s="368"/>
      <c r="SB542" s="368"/>
      <c r="SC542" s="368"/>
      <c r="SD542" s="368"/>
      <c r="SE542" s="368"/>
      <c r="SF542" s="368"/>
      <c r="SG542" s="368"/>
    </row>
    <row r="543" spans="1:501">
      <c r="A543" s="368"/>
      <c r="B543" s="368"/>
      <c r="C543" s="368"/>
      <c r="D543" s="368"/>
      <c r="E543" s="368"/>
      <c r="F543" s="368"/>
      <c r="G543" s="368"/>
      <c r="H543" s="368"/>
      <c r="I543" s="368"/>
      <c r="J543" s="368"/>
      <c r="K543" s="368"/>
      <c r="L543" s="368"/>
      <c r="M543" s="368"/>
      <c r="N543" s="368"/>
      <c r="O543" s="385"/>
      <c r="P543" s="368"/>
      <c r="Q543" s="368"/>
      <c r="R543" s="368"/>
      <c r="S543" s="368"/>
      <c r="T543" s="368"/>
      <c r="U543" s="368"/>
      <c r="V543" s="368"/>
      <c r="W543" s="368"/>
      <c r="X543" s="368"/>
      <c r="Y543" s="368"/>
      <c r="Z543" s="368"/>
      <c r="AA543" s="368"/>
      <c r="AB543" s="368"/>
      <c r="AC543" s="368"/>
      <c r="AD543" s="368"/>
      <c r="AE543" s="368"/>
      <c r="AF543" s="368"/>
      <c r="AG543" s="368"/>
      <c r="AH543" s="368"/>
      <c r="AI543" s="368"/>
      <c r="AJ543" s="368"/>
      <c r="AK543" s="368"/>
      <c r="AL543" s="368"/>
      <c r="AM543" s="368"/>
      <c r="AN543" s="368"/>
      <c r="AO543" s="368"/>
      <c r="AP543" s="368"/>
      <c r="AQ543" s="368"/>
      <c r="AR543" s="368"/>
      <c r="AS543" s="368"/>
      <c r="AT543" s="368"/>
      <c r="AU543" s="368"/>
      <c r="AV543" s="368"/>
      <c r="AW543" s="368"/>
      <c r="AX543" s="368"/>
      <c r="AY543" s="368"/>
      <c r="AZ543" s="368"/>
      <c r="BA543" s="368"/>
      <c r="BB543" s="368"/>
      <c r="BC543" s="368"/>
      <c r="BD543" s="368"/>
      <c r="BE543" s="368"/>
      <c r="BF543" s="368"/>
      <c r="BG543" s="368"/>
      <c r="BH543" s="368"/>
      <c r="BI543" s="368"/>
      <c r="BJ543" s="368"/>
      <c r="BK543" s="368"/>
      <c r="BL543" s="368"/>
      <c r="BM543" s="368"/>
      <c r="BN543" s="368"/>
      <c r="BO543" s="368"/>
      <c r="BP543" s="368"/>
      <c r="BQ543" s="368"/>
      <c r="BR543" s="368"/>
      <c r="BS543" s="368"/>
      <c r="BT543" s="368"/>
      <c r="BU543" s="368"/>
      <c r="BV543" s="368"/>
      <c r="BW543" s="368"/>
      <c r="DV543" s="368"/>
      <c r="DW543" s="368"/>
      <c r="DX543" s="368"/>
      <c r="DY543" s="368"/>
      <c r="DZ543" s="368"/>
      <c r="EA543" s="368"/>
      <c r="EB543" s="368"/>
      <c r="EC543" s="368"/>
      <c r="ED543" s="368"/>
      <c r="EE543" s="368"/>
      <c r="EF543" s="368"/>
      <c r="EG543" s="368"/>
      <c r="EH543" s="368"/>
      <c r="EI543" s="368"/>
      <c r="EJ543" s="368"/>
      <c r="EK543" s="368"/>
      <c r="EL543" s="368"/>
      <c r="EM543" s="368"/>
      <c r="EN543" s="368"/>
      <c r="EO543" s="368"/>
      <c r="EP543" s="368"/>
      <c r="EQ543" s="368"/>
      <c r="ER543" s="368"/>
      <c r="ES543" s="368"/>
      <c r="ET543" s="368"/>
      <c r="EU543" s="368"/>
      <c r="EV543" s="368"/>
      <c r="EW543" s="368"/>
      <c r="EX543" s="368"/>
      <c r="EY543" s="368"/>
      <c r="EZ543" s="368"/>
      <c r="FA543" s="368"/>
      <c r="FB543" s="368"/>
      <c r="FC543" s="368"/>
      <c r="FD543" s="368"/>
      <c r="FE543" s="368"/>
      <c r="FF543" s="368"/>
      <c r="FG543" s="368"/>
      <c r="FH543" s="368"/>
      <c r="FI543" s="368"/>
      <c r="FJ543" s="368"/>
      <c r="FK543" s="368"/>
      <c r="FL543" s="368"/>
      <c r="FM543" s="368"/>
      <c r="FN543" s="368"/>
      <c r="FO543" s="368"/>
      <c r="FP543" s="368"/>
      <c r="FQ543" s="368"/>
      <c r="FR543" s="368"/>
      <c r="FS543" s="368"/>
      <c r="FT543" s="368"/>
      <c r="FU543" s="368"/>
      <c r="FV543" s="368"/>
      <c r="FW543" s="368"/>
      <c r="FX543" s="368"/>
      <c r="FY543" s="368"/>
      <c r="FZ543" s="368"/>
      <c r="GA543" s="368"/>
      <c r="GB543" s="368"/>
      <c r="GC543" s="368"/>
      <c r="GD543" s="368"/>
      <c r="GE543" s="368"/>
      <c r="GF543" s="368"/>
      <c r="GG543" s="368"/>
      <c r="GH543" s="368"/>
      <c r="GI543" s="368"/>
      <c r="GJ543" s="368"/>
      <c r="GK543" s="368"/>
      <c r="GL543" s="368"/>
      <c r="GM543" s="368"/>
      <c r="GN543" s="368"/>
      <c r="GO543" s="368"/>
      <c r="GP543" s="368"/>
      <c r="GQ543" s="368"/>
      <c r="GR543" s="368"/>
      <c r="GS543" s="368"/>
      <c r="GT543" s="368"/>
      <c r="GU543" s="368"/>
      <c r="GV543" s="368"/>
      <c r="GW543" s="368"/>
      <c r="GX543" s="368"/>
      <c r="GY543" s="368"/>
      <c r="GZ543" s="368"/>
      <c r="HA543" s="368"/>
      <c r="HB543" s="368"/>
      <c r="HC543" s="368"/>
      <c r="HD543" s="368"/>
      <c r="HE543" s="368"/>
      <c r="HF543" s="368"/>
      <c r="HG543" s="368"/>
      <c r="HH543" s="368"/>
      <c r="HI543" s="368"/>
      <c r="HJ543" s="368"/>
      <c r="HK543" s="368"/>
      <c r="HL543" s="368"/>
      <c r="HM543" s="368"/>
      <c r="HN543" s="368"/>
      <c r="HO543" s="368"/>
      <c r="HP543" s="368"/>
      <c r="HQ543" s="368"/>
      <c r="HR543" s="368"/>
      <c r="HS543" s="368"/>
      <c r="HT543" s="368"/>
      <c r="HU543" s="368"/>
      <c r="HV543" s="368"/>
      <c r="HW543" s="368"/>
      <c r="HX543" s="368"/>
      <c r="HY543" s="368"/>
      <c r="HZ543" s="368"/>
      <c r="IA543" s="368"/>
      <c r="IB543" s="368"/>
      <c r="IC543" s="368"/>
      <c r="ID543" s="368"/>
      <c r="IE543" s="368"/>
      <c r="IF543" s="368"/>
      <c r="IG543" s="368"/>
      <c r="IH543" s="368"/>
      <c r="II543" s="368"/>
      <c r="IJ543" s="368"/>
      <c r="IK543" s="368"/>
      <c r="IL543" s="368"/>
      <c r="IM543" s="368"/>
      <c r="IN543" s="368"/>
      <c r="IO543" s="368"/>
      <c r="IP543" s="368"/>
      <c r="IQ543" s="368"/>
      <c r="IR543" s="368"/>
      <c r="IS543" s="368"/>
      <c r="IT543" s="368"/>
      <c r="IU543" s="368"/>
      <c r="IV543" s="368"/>
      <c r="IW543" s="368"/>
      <c r="IX543" s="368"/>
      <c r="IY543" s="368"/>
      <c r="IZ543" s="368"/>
      <c r="JA543" s="368"/>
      <c r="JB543" s="368"/>
      <c r="JC543" s="368"/>
      <c r="JD543" s="368"/>
      <c r="JE543" s="368"/>
      <c r="JF543" s="368"/>
      <c r="JG543" s="368"/>
      <c r="JH543" s="368"/>
      <c r="JI543" s="368"/>
      <c r="JJ543" s="368"/>
      <c r="JK543" s="368"/>
      <c r="JL543" s="368"/>
      <c r="JM543" s="368"/>
      <c r="JN543" s="368"/>
      <c r="JO543" s="368"/>
      <c r="JP543" s="368"/>
      <c r="JQ543" s="368"/>
      <c r="JR543" s="368"/>
      <c r="JS543" s="368"/>
      <c r="JT543" s="368"/>
      <c r="JU543" s="368"/>
      <c r="JV543" s="368"/>
      <c r="JW543" s="368"/>
      <c r="JX543" s="368"/>
      <c r="JY543" s="368"/>
      <c r="JZ543" s="368"/>
      <c r="KA543" s="368"/>
      <c r="KB543" s="368"/>
      <c r="KC543" s="368"/>
      <c r="KD543" s="368"/>
      <c r="KE543" s="368"/>
      <c r="KF543" s="368"/>
      <c r="KG543" s="368"/>
      <c r="KH543" s="368"/>
      <c r="KI543" s="368"/>
      <c r="KJ543" s="368"/>
      <c r="KK543" s="368"/>
      <c r="KL543" s="368"/>
      <c r="KM543" s="368"/>
      <c r="KN543" s="368"/>
      <c r="KO543" s="368"/>
      <c r="KP543" s="368"/>
      <c r="KQ543" s="368"/>
      <c r="KR543" s="368"/>
      <c r="KS543" s="368"/>
      <c r="KT543" s="368"/>
      <c r="KU543" s="368"/>
      <c r="KV543" s="368"/>
      <c r="KW543" s="368"/>
      <c r="KX543" s="368"/>
      <c r="LH543" s="368"/>
      <c r="LI543" s="368"/>
      <c r="LJ543" s="368"/>
      <c r="LK543" s="368"/>
      <c r="LL543" s="368"/>
      <c r="LM543" s="368"/>
      <c r="LN543" s="368"/>
      <c r="LO543" s="368"/>
      <c r="LP543" s="368"/>
      <c r="LQ543" s="368"/>
      <c r="LR543" s="368"/>
      <c r="LS543" s="368"/>
      <c r="LT543" s="368"/>
      <c r="LU543" s="368"/>
      <c r="LV543" s="368"/>
      <c r="LW543" s="368"/>
      <c r="LX543" s="368"/>
      <c r="LY543" s="368"/>
      <c r="LZ543" s="368"/>
      <c r="MA543" s="368"/>
      <c r="MB543" s="368"/>
      <c r="MC543" s="368"/>
      <c r="MD543" s="368"/>
      <c r="ME543" s="368"/>
      <c r="MF543" s="368"/>
      <c r="MG543" s="368"/>
      <c r="MH543" s="368"/>
      <c r="MI543" s="368"/>
      <c r="MJ543" s="368"/>
      <c r="MK543" s="368"/>
      <c r="ML543" s="368"/>
      <c r="MM543" s="368"/>
      <c r="MN543" s="368"/>
      <c r="MO543" s="368"/>
      <c r="MP543" s="368"/>
      <c r="MQ543" s="368"/>
      <c r="MR543" s="368"/>
      <c r="MS543" s="368"/>
      <c r="MT543" s="368"/>
      <c r="MU543" s="368"/>
      <c r="MV543" s="368"/>
      <c r="MW543" s="368"/>
      <c r="MX543" s="368"/>
      <c r="MY543" s="368"/>
      <c r="MZ543" s="368"/>
      <c r="NA543" s="368"/>
      <c r="NB543" s="368"/>
      <c r="NC543" s="368"/>
      <c r="ND543" s="368"/>
      <c r="NE543" s="368"/>
      <c r="NF543" s="368"/>
      <c r="NG543" s="368"/>
      <c r="NH543" s="368"/>
      <c r="NI543" s="368"/>
      <c r="NJ543" s="368"/>
      <c r="NK543" s="368"/>
      <c r="NL543" s="368"/>
      <c r="NM543" s="368"/>
      <c r="NN543" s="368"/>
      <c r="NO543" s="368"/>
      <c r="NP543" s="368"/>
      <c r="NQ543" s="368"/>
      <c r="NR543" s="368"/>
      <c r="NS543" s="368"/>
      <c r="NT543" s="368"/>
      <c r="NU543" s="368"/>
      <c r="NV543" s="368"/>
      <c r="NW543" s="368"/>
      <c r="NX543" s="368"/>
      <c r="NY543" s="368"/>
      <c r="NZ543" s="368"/>
      <c r="OA543" s="368"/>
      <c r="OB543" s="368"/>
      <c r="OC543" s="368"/>
      <c r="OD543" s="368"/>
      <c r="OE543" s="368"/>
      <c r="OF543" s="368"/>
      <c r="OG543" s="368"/>
      <c r="OH543" s="368"/>
      <c r="OI543" s="368"/>
      <c r="OJ543" s="368"/>
      <c r="OK543" s="368"/>
      <c r="OL543" s="368"/>
      <c r="OM543" s="368"/>
      <c r="ON543" s="368"/>
      <c r="OO543" s="368"/>
      <c r="OP543" s="368"/>
      <c r="OQ543" s="368"/>
      <c r="OR543" s="368"/>
      <c r="OS543" s="368"/>
      <c r="OT543" s="368"/>
      <c r="OU543" s="368"/>
      <c r="OV543" s="368"/>
      <c r="OW543" s="368"/>
      <c r="OX543" s="368"/>
      <c r="OY543" s="368"/>
      <c r="OZ543" s="368"/>
      <c r="PA543" s="368"/>
      <c r="PB543" s="368"/>
      <c r="PC543" s="368"/>
      <c r="PD543" s="368"/>
      <c r="PE543" s="368"/>
      <c r="PF543" s="368"/>
      <c r="PG543" s="368"/>
      <c r="PH543" s="368"/>
      <c r="PI543" s="368"/>
      <c r="PJ543" s="368"/>
      <c r="PK543" s="368"/>
      <c r="PL543" s="368"/>
      <c r="PM543" s="368"/>
      <c r="PN543" s="368"/>
      <c r="PO543" s="368"/>
      <c r="PP543" s="368"/>
      <c r="PQ543" s="368"/>
      <c r="PR543" s="368"/>
      <c r="PS543" s="368"/>
      <c r="PT543" s="368"/>
      <c r="PU543" s="368"/>
      <c r="PV543" s="368"/>
      <c r="PW543" s="368"/>
      <c r="PX543" s="368"/>
      <c r="PY543" s="368"/>
      <c r="PZ543" s="368"/>
      <c r="QA543" s="368"/>
      <c r="QB543" s="368"/>
      <c r="QC543" s="368"/>
      <c r="QD543" s="368"/>
      <c r="QE543" s="368"/>
      <c r="QF543" s="368"/>
      <c r="QG543" s="368"/>
      <c r="QH543" s="368"/>
      <c r="QI543" s="368"/>
      <c r="QJ543" s="368"/>
      <c r="QK543" s="368"/>
      <c r="QL543" s="368"/>
      <c r="QM543" s="368"/>
      <c r="QN543" s="368"/>
      <c r="QO543" s="368"/>
      <c r="QP543" s="368"/>
      <c r="QQ543" s="368"/>
      <c r="QR543" s="368"/>
      <c r="QS543" s="368"/>
      <c r="QT543" s="368"/>
      <c r="QU543" s="368"/>
      <c r="QV543" s="368"/>
      <c r="QW543" s="368"/>
      <c r="QX543" s="368"/>
      <c r="QY543" s="368"/>
      <c r="QZ543" s="368"/>
      <c r="RA543" s="368"/>
      <c r="RB543" s="368"/>
      <c r="RC543" s="368"/>
      <c r="RD543" s="368"/>
      <c r="RE543" s="368"/>
      <c r="RF543" s="368"/>
      <c r="RG543" s="368"/>
      <c r="RH543" s="368"/>
      <c r="RI543" s="368"/>
      <c r="RJ543" s="368"/>
      <c r="RK543" s="368"/>
      <c r="RL543" s="368"/>
      <c r="RM543" s="368"/>
      <c r="RN543" s="368"/>
      <c r="RO543" s="368"/>
      <c r="RP543" s="368"/>
      <c r="RQ543" s="368"/>
      <c r="RR543" s="368"/>
      <c r="RS543" s="368"/>
      <c r="RT543" s="368"/>
      <c r="RU543" s="368"/>
      <c r="RV543" s="368"/>
      <c r="RW543" s="368"/>
      <c r="RX543" s="368"/>
      <c r="RY543" s="368"/>
      <c r="RZ543" s="368"/>
      <c r="SA543" s="368"/>
      <c r="SB543" s="368"/>
      <c r="SC543" s="368"/>
      <c r="SD543" s="368"/>
      <c r="SE543" s="368"/>
      <c r="SF543" s="368"/>
      <c r="SG543" s="368"/>
    </row>
    <row r="544" spans="1:501">
      <c r="A544" s="368"/>
      <c r="B544" s="368"/>
      <c r="C544" s="368"/>
      <c r="D544" s="368"/>
      <c r="E544" s="368"/>
      <c r="F544" s="368"/>
      <c r="G544" s="368"/>
      <c r="H544" s="368"/>
      <c r="I544" s="368"/>
      <c r="J544" s="368"/>
      <c r="K544" s="368"/>
      <c r="L544" s="368"/>
      <c r="M544" s="368"/>
      <c r="N544" s="368"/>
      <c r="O544" s="385"/>
      <c r="P544" s="368"/>
      <c r="Q544" s="368"/>
      <c r="R544" s="368"/>
      <c r="S544" s="368"/>
      <c r="T544" s="368"/>
      <c r="U544" s="368"/>
      <c r="V544" s="368"/>
      <c r="W544" s="368"/>
      <c r="X544" s="368"/>
      <c r="Y544" s="368"/>
      <c r="Z544" s="368"/>
      <c r="AA544" s="368"/>
      <c r="AB544" s="368"/>
      <c r="AC544" s="368"/>
      <c r="AD544" s="368"/>
      <c r="AE544" s="368"/>
      <c r="AF544" s="368"/>
      <c r="AG544" s="368"/>
      <c r="AH544" s="368"/>
      <c r="AI544" s="368"/>
      <c r="AJ544" s="368"/>
      <c r="AK544" s="368"/>
      <c r="AL544" s="368"/>
      <c r="AM544" s="368"/>
      <c r="AN544" s="368"/>
      <c r="AO544" s="368"/>
      <c r="AP544" s="368"/>
      <c r="AQ544" s="368"/>
      <c r="AR544" s="368"/>
      <c r="AS544" s="368"/>
      <c r="AT544" s="368"/>
      <c r="AU544" s="368"/>
      <c r="AV544" s="368"/>
      <c r="AW544" s="368"/>
      <c r="AX544" s="368"/>
      <c r="AY544" s="368"/>
      <c r="AZ544" s="368"/>
      <c r="BA544" s="368"/>
      <c r="BB544" s="368"/>
      <c r="BC544" s="368"/>
      <c r="BD544" s="368"/>
      <c r="BE544" s="368"/>
      <c r="BF544" s="368"/>
      <c r="BG544" s="368"/>
      <c r="BH544" s="368"/>
      <c r="BI544" s="368"/>
      <c r="BJ544" s="368"/>
      <c r="BK544" s="368"/>
      <c r="BL544" s="368"/>
      <c r="BM544" s="368"/>
      <c r="BN544" s="368"/>
      <c r="BO544" s="368"/>
      <c r="BP544" s="368"/>
      <c r="BQ544" s="368"/>
      <c r="BR544" s="368"/>
      <c r="BS544" s="368"/>
      <c r="BT544" s="368"/>
      <c r="BU544" s="368"/>
      <c r="BV544" s="368"/>
      <c r="BW544" s="368"/>
      <c r="DV544" s="368"/>
      <c r="DW544" s="368"/>
      <c r="DX544" s="368"/>
      <c r="DY544" s="368"/>
      <c r="DZ544" s="368"/>
      <c r="EA544" s="368"/>
      <c r="EB544" s="368"/>
      <c r="EC544" s="368"/>
      <c r="ED544" s="368"/>
      <c r="EE544" s="368"/>
      <c r="EF544" s="368"/>
      <c r="EG544" s="368"/>
      <c r="EH544" s="368"/>
      <c r="EI544" s="368"/>
      <c r="EJ544" s="368"/>
      <c r="EK544" s="368"/>
      <c r="EL544" s="368"/>
      <c r="EM544" s="368"/>
      <c r="EN544" s="368"/>
      <c r="EO544" s="368"/>
      <c r="EP544" s="368"/>
      <c r="EQ544" s="368"/>
      <c r="ER544" s="368"/>
      <c r="ES544" s="368"/>
      <c r="ET544" s="368"/>
      <c r="EU544" s="368"/>
      <c r="EV544" s="368"/>
      <c r="EW544" s="368"/>
      <c r="EX544" s="368"/>
      <c r="EY544" s="368"/>
      <c r="EZ544" s="368"/>
      <c r="FA544" s="368"/>
      <c r="FB544" s="368"/>
      <c r="FC544" s="368"/>
      <c r="FD544" s="368"/>
      <c r="FE544" s="368"/>
      <c r="FF544" s="368"/>
      <c r="FG544" s="368"/>
      <c r="FH544" s="368"/>
      <c r="FI544" s="368"/>
      <c r="FJ544" s="368"/>
      <c r="FK544" s="368"/>
      <c r="FL544" s="368"/>
      <c r="FM544" s="368"/>
      <c r="FN544" s="368"/>
      <c r="FO544" s="368"/>
      <c r="FP544" s="368"/>
      <c r="FQ544" s="368"/>
      <c r="FR544" s="368"/>
      <c r="FS544" s="368"/>
      <c r="FT544" s="368"/>
      <c r="FU544" s="368"/>
      <c r="FV544" s="368"/>
      <c r="FW544" s="368"/>
      <c r="FX544" s="368"/>
      <c r="FY544" s="368"/>
      <c r="FZ544" s="368"/>
      <c r="GA544" s="368"/>
      <c r="GB544" s="368"/>
      <c r="GC544" s="368"/>
      <c r="GD544" s="368"/>
      <c r="GE544" s="368"/>
      <c r="GF544" s="368"/>
      <c r="GG544" s="368"/>
      <c r="GH544" s="368"/>
      <c r="GI544" s="368"/>
      <c r="GJ544" s="368"/>
      <c r="GK544" s="368"/>
      <c r="GL544" s="368"/>
      <c r="GM544" s="368"/>
      <c r="GN544" s="368"/>
      <c r="GO544" s="368"/>
      <c r="GP544" s="368"/>
      <c r="GQ544" s="368"/>
      <c r="GR544" s="368"/>
      <c r="GS544" s="368"/>
      <c r="GT544" s="368"/>
      <c r="GU544" s="368"/>
      <c r="GV544" s="368"/>
      <c r="GW544" s="368"/>
      <c r="GX544" s="368"/>
      <c r="GY544" s="368"/>
      <c r="GZ544" s="368"/>
      <c r="HA544" s="368"/>
      <c r="HB544" s="368"/>
      <c r="HC544" s="368"/>
      <c r="HD544" s="368"/>
      <c r="HE544" s="368"/>
      <c r="HF544" s="368"/>
      <c r="HG544" s="368"/>
      <c r="HH544" s="368"/>
      <c r="HI544" s="368"/>
      <c r="HJ544" s="368"/>
      <c r="HK544" s="368"/>
      <c r="HL544" s="368"/>
      <c r="HM544" s="368"/>
      <c r="HN544" s="368"/>
      <c r="HO544" s="368"/>
      <c r="HP544" s="368"/>
      <c r="HQ544" s="368"/>
      <c r="HR544" s="368"/>
      <c r="HS544" s="368"/>
      <c r="HT544" s="368"/>
      <c r="HU544" s="368"/>
      <c r="HV544" s="368"/>
      <c r="HW544" s="368"/>
      <c r="HX544" s="368"/>
      <c r="HY544" s="368"/>
      <c r="HZ544" s="368"/>
      <c r="IA544" s="368"/>
      <c r="IB544" s="368"/>
      <c r="IC544" s="368"/>
      <c r="ID544" s="368"/>
      <c r="IE544" s="368"/>
      <c r="IF544" s="368"/>
      <c r="IG544" s="368"/>
      <c r="IH544" s="368"/>
      <c r="II544" s="368"/>
      <c r="IJ544" s="368"/>
      <c r="IK544" s="368"/>
      <c r="IL544" s="368"/>
      <c r="IM544" s="368"/>
      <c r="IN544" s="368"/>
      <c r="IO544" s="368"/>
      <c r="IP544" s="368"/>
      <c r="IQ544" s="368"/>
      <c r="IR544" s="368"/>
      <c r="IS544" s="368"/>
      <c r="IT544" s="368"/>
      <c r="IU544" s="368"/>
      <c r="IV544" s="368"/>
      <c r="IW544" s="368"/>
      <c r="IX544" s="368"/>
      <c r="IY544" s="368"/>
      <c r="IZ544" s="368"/>
      <c r="JA544" s="368"/>
      <c r="JB544" s="368"/>
      <c r="JC544" s="368"/>
      <c r="JD544" s="368"/>
      <c r="JE544" s="368"/>
      <c r="JF544" s="368"/>
      <c r="JG544" s="368"/>
      <c r="JH544" s="368"/>
      <c r="JI544" s="368"/>
      <c r="JJ544" s="368"/>
      <c r="JK544" s="368"/>
      <c r="JL544" s="368"/>
      <c r="JM544" s="368"/>
      <c r="JN544" s="368"/>
      <c r="JO544" s="368"/>
      <c r="JP544" s="368"/>
      <c r="JQ544" s="368"/>
      <c r="JR544" s="368"/>
      <c r="JS544" s="368"/>
      <c r="JT544" s="368"/>
      <c r="JU544" s="368"/>
      <c r="JV544" s="368"/>
      <c r="JW544" s="368"/>
      <c r="JX544" s="368"/>
      <c r="JY544" s="368"/>
      <c r="JZ544" s="368"/>
      <c r="KA544" s="368"/>
      <c r="KB544" s="368"/>
      <c r="KC544" s="368"/>
      <c r="KD544" s="368"/>
      <c r="KE544" s="368"/>
      <c r="KF544" s="368"/>
      <c r="KG544" s="368"/>
      <c r="KH544" s="368"/>
      <c r="KI544" s="368"/>
      <c r="KJ544" s="368"/>
      <c r="KK544" s="368"/>
      <c r="KL544" s="368"/>
      <c r="KM544" s="368"/>
      <c r="KN544" s="368"/>
      <c r="KO544" s="368"/>
      <c r="KP544" s="368"/>
      <c r="KQ544" s="368"/>
      <c r="KR544" s="368"/>
      <c r="KS544" s="368"/>
      <c r="KT544" s="368"/>
      <c r="KU544" s="368"/>
      <c r="KV544" s="368"/>
      <c r="KW544" s="368"/>
      <c r="KX544" s="368"/>
      <c r="LH544" s="368"/>
      <c r="LI544" s="368"/>
      <c r="LJ544" s="368"/>
      <c r="LK544" s="368"/>
      <c r="LL544" s="368"/>
      <c r="LM544" s="368"/>
      <c r="LN544" s="368"/>
      <c r="LO544" s="368"/>
      <c r="LP544" s="368"/>
      <c r="LQ544" s="368"/>
      <c r="LR544" s="368"/>
      <c r="LS544" s="368"/>
      <c r="LT544" s="368"/>
      <c r="LU544" s="368"/>
      <c r="LV544" s="368"/>
      <c r="LW544" s="368"/>
      <c r="LX544" s="368"/>
      <c r="LY544" s="368"/>
      <c r="LZ544" s="368"/>
      <c r="MA544" s="368"/>
      <c r="MB544" s="368"/>
      <c r="MC544" s="368"/>
      <c r="MD544" s="368"/>
      <c r="ME544" s="368"/>
      <c r="MF544" s="368"/>
      <c r="MG544" s="368"/>
      <c r="MH544" s="368"/>
      <c r="MI544" s="368"/>
      <c r="MJ544" s="368"/>
      <c r="MK544" s="368"/>
      <c r="ML544" s="368"/>
      <c r="MM544" s="368"/>
      <c r="MN544" s="368"/>
      <c r="MO544" s="368"/>
      <c r="MP544" s="368"/>
      <c r="MQ544" s="368"/>
      <c r="MR544" s="368"/>
      <c r="MS544" s="368"/>
      <c r="MT544" s="368"/>
      <c r="MU544" s="368"/>
      <c r="MV544" s="368"/>
      <c r="MW544" s="368"/>
      <c r="MX544" s="368"/>
      <c r="MY544" s="368"/>
      <c r="MZ544" s="368"/>
      <c r="NA544" s="368"/>
      <c r="NB544" s="368"/>
      <c r="NC544" s="368"/>
      <c r="ND544" s="368"/>
      <c r="NE544" s="368"/>
      <c r="NF544" s="368"/>
      <c r="NG544" s="368"/>
      <c r="NH544" s="368"/>
      <c r="NI544" s="368"/>
      <c r="NJ544" s="368"/>
      <c r="NK544" s="368"/>
      <c r="NL544" s="368"/>
      <c r="NM544" s="368"/>
      <c r="NN544" s="368"/>
      <c r="NO544" s="368"/>
      <c r="NP544" s="368"/>
      <c r="NQ544" s="368"/>
      <c r="NR544" s="368"/>
      <c r="NS544" s="368"/>
      <c r="NT544" s="368"/>
      <c r="NU544" s="368"/>
      <c r="NV544" s="368"/>
      <c r="NW544" s="368"/>
      <c r="NX544" s="368"/>
      <c r="NY544" s="368"/>
      <c r="NZ544" s="368"/>
      <c r="OA544" s="368"/>
      <c r="OB544" s="368"/>
      <c r="OC544" s="368"/>
      <c r="OD544" s="368"/>
      <c r="OE544" s="368"/>
      <c r="OF544" s="368"/>
      <c r="OG544" s="368"/>
      <c r="OH544" s="368"/>
      <c r="OI544" s="368"/>
      <c r="OJ544" s="368"/>
      <c r="OK544" s="368"/>
      <c r="OL544" s="368"/>
      <c r="OM544" s="368"/>
      <c r="ON544" s="368"/>
      <c r="OO544" s="368"/>
      <c r="OP544" s="368"/>
      <c r="OQ544" s="368"/>
      <c r="OR544" s="368"/>
      <c r="OS544" s="368"/>
      <c r="OT544" s="368"/>
      <c r="OU544" s="368"/>
      <c r="OV544" s="368"/>
      <c r="OW544" s="368"/>
      <c r="OX544" s="368"/>
      <c r="OY544" s="368"/>
      <c r="OZ544" s="368"/>
      <c r="PA544" s="368"/>
      <c r="PB544" s="368"/>
      <c r="PC544" s="368"/>
      <c r="PD544" s="368"/>
      <c r="PE544" s="368"/>
      <c r="PF544" s="368"/>
      <c r="PG544" s="368"/>
      <c r="PH544" s="368"/>
      <c r="PI544" s="368"/>
      <c r="PJ544" s="368"/>
      <c r="PK544" s="368"/>
      <c r="PL544" s="368"/>
      <c r="PM544" s="368"/>
      <c r="PN544" s="368"/>
      <c r="PO544" s="368"/>
      <c r="PP544" s="368"/>
      <c r="PQ544" s="368"/>
      <c r="PR544" s="368"/>
      <c r="PS544" s="368"/>
      <c r="PT544" s="368"/>
      <c r="PU544" s="368"/>
      <c r="PV544" s="368"/>
      <c r="PW544" s="368"/>
      <c r="PX544" s="368"/>
      <c r="PY544" s="368"/>
      <c r="PZ544" s="368"/>
      <c r="QA544" s="368"/>
      <c r="QB544" s="368"/>
      <c r="QC544" s="368"/>
      <c r="QD544" s="368"/>
      <c r="QE544" s="368"/>
      <c r="QF544" s="368"/>
      <c r="QG544" s="368"/>
      <c r="QH544" s="368"/>
      <c r="QI544" s="368"/>
      <c r="QJ544" s="368"/>
      <c r="QK544" s="368"/>
      <c r="QL544" s="368"/>
      <c r="QM544" s="368"/>
      <c r="QN544" s="368"/>
      <c r="QO544" s="368"/>
      <c r="QP544" s="368"/>
      <c r="QQ544" s="368"/>
      <c r="QR544" s="368"/>
      <c r="QS544" s="368"/>
      <c r="QT544" s="368"/>
      <c r="QU544" s="368"/>
      <c r="QV544" s="368"/>
      <c r="QW544" s="368"/>
      <c r="QX544" s="368"/>
      <c r="QY544" s="368"/>
      <c r="QZ544" s="368"/>
      <c r="RA544" s="368"/>
      <c r="RB544" s="368"/>
      <c r="RC544" s="368"/>
      <c r="RD544" s="368"/>
      <c r="RE544" s="368"/>
      <c r="RF544" s="368"/>
      <c r="RG544" s="368"/>
      <c r="RH544" s="368"/>
      <c r="RI544" s="368"/>
      <c r="RJ544" s="368"/>
      <c r="RK544" s="368"/>
      <c r="RL544" s="368"/>
      <c r="RM544" s="368"/>
      <c r="RN544" s="368"/>
      <c r="RO544" s="368"/>
      <c r="RP544" s="368"/>
      <c r="RQ544" s="368"/>
      <c r="RR544" s="368"/>
      <c r="RS544" s="368"/>
      <c r="RT544" s="368"/>
      <c r="RU544" s="368"/>
      <c r="RV544" s="368"/>
      <c r="RW544" s="368"/>
      <c r="RX544" s="368"/>
      <c r="RY544" s="368"/>
      <c r="RZ544" s="368"/>
      <c r="SA544" s="368"/>
      <c r="SB544" s="368"/>
      <c r="SC544" s="368"/>
      <c r="SD544" s="368"/>
      <c r="SE544" s="368"/>
      <c r="SF544" s="368"/>
      <c r="SG544" s="368"/>
    </row>
    <row r="545" spans="1:501">
      <c r="A545" s="368"/>
      <c r="B545" s="368"/>
      <c r="C545" s="368"/>
      <c r="D545" s="368"/>
      <c r="E545" s="368"/>
      <c r="F545" s="368"/>
      <c r="G545" s="368"/>
      <c r="H545" s="368"/>
      <c r="I545" s="368"/>
      <c r="J545" s="368"/>
      <c r="K545" s="368"/>
      <c r="L545" s="368"/>
      <c r="M545" s="368"/>
      <c r="N545" s="368"/>
      <c r="O545" s="385"/>
      <c r="P545" s="368"/>
      <c r="Q545" s="368"/>
      <c r="R545" s="368"/>
      <c r="S545" s="368"/>
      <c r="T545" s="368"/>
      <c r="U545" s="368"/>
      <c r="V545" s="368"/>
      <c r="W545" s="368"/>
      <c r="X545" s="368"/>
      <c r="Y545" s="368"/>
      <c r="Z545" s="368"/>
      <c r="AA545" s="368"/>
      <c r="AB545" s="368"/>
      <c r="AC545" s="368"/>
      <c r="AD545" s="368"/>
      <c r="AE545" s="368"/>
      <c r="AF545" s="368"/>
      <c r="AG545" s="368"/>
      <c r="AH545" s="368"/>
      <c r="AI545" s="368"/>
      <c r="AJ545" s="368"/>
      <c r="AK545" s="368"/>
      <c r="AL545" s="368"/>
      <c r="AM545" s="368"/>
      <c r="AN545" s="368"/>
      <c r="AO545" s="368"/>
      <c r="AP545" s="368"/>
      <c r="AQ545" s="368"/>
      <c r="AR545" s="368"/>
      <c r="AS545" s="368"/>
      <c r="AT545" s="368"/>
      <c r="AU545" s="368"/>
      <c r="AV545" s="368"/>
      <c r="AW545" s="368"/>
      <c r="AX545" s="368"/>
      <c r="AY545" s="368"/>
      <c r="AZ545" s="368"/>
      <c r="BA545" s="368"/>
      <c r="BB545" s="368"/>
      <c r="BC545" s="368"/>
      <c r="BD545" s="368"/>
      <c r="BE545" s="368"/>
      <c r="BF545" s="368"/>
      <c r="BG545" s="368"/>
      <c r="BH545" s="368"/>
      <c r="BI545" s="368"/>
      <c r="BJ545" s="368"/>
      <c r="BK545" s="368"/>
      <c r="BL545" s="368"/>
      <c r="BM545" s="368"/>
      <c r="BN545" s="368"/>
      <c r="BO545" s="368"/>
      <c r="BP545" s="368"/>
      <c r="BQ545" s="368"/>
      <c r="BR545" s="368"/>
      <c r="BS545" s="368"/>
      <c r="BT545" s="368"/>
      <c r="BU545" s="368"/>
      <c r="BV545" s="368"/>
      <c r="BW545" s="368"/>
      <c r="DV545" s="368"/>
      <c r="DW545" s="368"/>
      <c r="DX545" s="368"/>
      <c r="DY545" s="368"/>
      <c r="DZ545" s="368"/>
      <c r="EA545" s="368"/>
      <c r="EB545" s="368"/>
      <c r="EC545" s="368"/>
      <c r="ED545" s="368"/>
      <c r="EE545" s="368"/>
      <c r="EF545" s="368"/>
      <c r="EG545" s="368"/>
      <c r="EH545" s="368"/>
      <c r="EI545" s="368"/>
      <c r="EJ545" s="368"/>
      <c r="EK545" s="368"/>
      <c r="EL545" s="368"/>
      <c r="EM545" s="368"/>
      <c r="EN545" s="368"/>
      <c r="EO545" s="368"/>
      <c r="EP545" s="368"/>
      <c r="EQ545" s="368"/>
      <c r="ER545" s="368"/>
      <c r="ES545" s="368"/>
      <c r="ET545" s="368"/>
      <c r="EU545" s="368"/>
      <c r="EV545" s="368"/>
      <c r="EW545" s="368"/>
      <c r="EX545" s="368"/>
      <c r="EY545" s="368"/>
      <c r="EZ545" s="368"/>
      <c r="FA545" s="368"/>
      <c r="FB545" s="368"/>
      <c r="FC545" s="368"/>
      <c r="FD545" s="368"/>
      <c r="FE545" s="368"/>
      <c r="FF545" s="368"/>
      <c r="FG545" s="368"/>
      <c r="FH545" s="368"/>
      <c r="FI545" s="368"/>
      <c r="FJ545" s="368"/>
      <c r="FK545" s="368"/>
      <c r="FL545" s="368"/>
      <c r="FM545" s="368"/>
      <c r="FN545" s="368"/>
      <c r="FO545" s="368"/>
      <c r="FP545" s="368"/>
      <c r="FQ545" s="368"/>
      <c r="FR545" s="368"/>
      <c r="FS545" s="368"/>
      <c r="FT545" s="368"/>
      <c r="FU545" s="368"/>
      <c r="FV545" s="368"/>
      <c r="FW545" s="368"/>
      <c r="FX545" s="368"/>
      <c r="FY545" s="368"/>
      <c r="FZ545" s="368"/>
      <c r="GA545" s="368"/>
      <c r="GB545" s="368"/>
      <c r="GC545" s="368"/>
      <c r="GD545" s="368"/>
      <c r="GE545" s="368"/>
      <c r="GF545" s="368"/>
      <c r="GG545" s="368"/>
      <c r="GH545" s="368"/>
      <c r="GI545" s="368"/>
      <c r="GJ545" s="368"/>
      <c r="GK545" s="368"/>
      <c r="GL545" s="368"/>
      <c r="GM545" s="368"/>
      <c r="GN545" s="368"/>
      <c r="GO545" s="368"/>
      <c r="GP545" s="368"/>
      <c r="GQ545" s="368"/>
      <c r="GR545" s="368"/>
      <c r="GS545" s="368"/>
      <c r="GT545" s="368"/>
      <c r="GU545" s="368"/>
      <c r="GV545" s="368"/>
      <c r="GW545" s="368"/>
      <c r="GX545" s="368"/>
      <c r="GY545" s="368"/>
      <c r="GZ545" s="368"/>
      <c r="HA545" s="368"/>
      <c r="HB545" s="368"/>
      <c r="HC545" s="368"/>
      <c r="HD545" s="368"/>
      <c r="HE545" s="368"/>
      <c r="HF545" s="368"/>
      <c r="HG545" s="368"/>
      <c r="HH545" s="368"/>
      <c r="HI545" s="368"/>
      <c r="HJ545" s="368"/>
      <c r="HK545" s="368"/>
      <c r="HL545" s="368"/>
      <c r="HM545" s="368"/>
      <c r="HN545" s="368"/>
      <c r="HO545" s="368"/>
      <c r="HP545" s="368"/>
      <c r="HQ545" s="368"/>
      <c r="HR545" s="368"/>
      <c r="HS545" s="368"/>
      <c r="HT545" s="368"/>
      <c r="HU545" s="368"/>
      <c r="HV545" s="368"/>
      <c r="HW545" s="368"/>
      <c r="HX545" s="368"/>
      <c r="HY545" s="368"/>
      <c r="HZ545" s="368"/>
      <c r="IA545" s="368"/>
      <c r="IB545" s="368"/>
      <c r="IC545" s="368"/>
      <c r="ID545" s="368"/>
      <c r="IE545" s="368"/>
      <c r="IF545" s="368"/>
      <c r="IG545" s="368"/>
      <c r="IH545" s="368"/>
      <c r="II545" s="368"/>
      <c r="IJ545" s="368"/>
      <c r="IK545" s="368"/>
      <c r="IL545" s="368"/>
      <c r="IM545" s="368"/>
      <c r="IN545" s="368"/>
      <c r="IO545" s="368"/>
      <c r="IP545" s="368"/>
      <c r="IQ545" s="368"/>
      <c r="IR545" s="368"/>
      <c r="IS545" s="368"/>
      <c r="IT545" s="368"/>
      <c r="IU545" s="368"/>
      <c r="IV545" s="368"/>
      <c r="IW545" s="368"/>
      <c r="IX545" s="368"/>
      <c r="IY545" s="368"/>
      <c r="IZ545" s="368"/>
      <c r="JA545" s="368"/>
      <c r="JB545" s="368"/>
      <c r="JC545" s="368"/>
      <c r="JD545" s="368"/>
      <c r="JE545" s="368"/>
      <c r="JF545" s="368"/>
      <c r="JG545" s="368"/>
      <c r="JH545" s="368"/>
      <c r="JI545" s="368"/>
      <c r="JJ545" s="368"/>
      <c r="JK545" s="368"/>
      <c r="JL545" s="368"/>
      <c r="JM545" s="368"/>
      <c r="JN545" s="368"/>
      <c r="JO545" s="368"/>
      <c r="JP545" s="368"/>
      <c r="JQ545" s="368"/>
      <c r="JR545" s="368"/>
      <c r="JS545" s="368"/>
      <c r="JT545" s="368"/>
      <c r="JU545" s="368"/>
      <c r="JV545" s="368"/>
      <c r="JW545" s="368"/>
      <c r="JX545" s="368"/>
      <c r="JY545" s="368"/>
      <c r="JZ545" s="368"/>
      <c r="KA545" s="368"/>
      <c r="KB545" s="368"/>
      <c r="KC545" s="368"/>
      <c r="KD545" s="368"/>
      <c r="KE545" s="368"/>
      <c r="KF545" s="368"/>
      <c r="KG545" s="368"/>
      <c r="KH545" s="368"/>
      <c r="KI545" s="368"/>
      <c r="KJ545" s="368"/>
      <c r="KK545" s="368"/>
      <c r="KL545" s="368"/>
      <c r="KM545" s="368"/>
      <c r="KN545" s="368"/>
      <c r="KO545" s="368"/>
      <c r="KP545" s="368"/>
      <c r="KQ545" s="368"/>
      <c r="KR545" s="368"/>
      <c r="KS545" s="368"/>
      <c r="KT545" s="368"/>
      <c r="KU545" s="368"/>
      <c r="KV545" s="368"/>
      <c r="KW545" s="368"/>
      <c r="KX545" s="368"/>
      <c r="LH545" s="368"/>
      <c r="LI545" s="368"/>
      <c r="LJ545" s="368"/>
      <c r="LK545" s="368"/>
      <c r="LL545" s="368"/>
      <c r="LM545" s="368"/>
      <c r="LN545" s="368"/>
      <c r="LO545" s="368"/>
      <c r="LP545" s="368"/>
      <c r="LQ545" s="368"/>
      <c r="LR545" s="368"/>
      <c r="LS545" s="368"/>
      <c r="LT545" s="368"/>
      <c r="LU545" s="368"/>
      <c r="LV545" s="368"/>
      <c r="LW545" s="368"/>
      <c r="LX545" s="368"/>
      <c r="LY545" s="368"/>
      <c r="LZ545" s="368"/>
      <c r="MA545" s="368"/>
      <c r="MB545" s="368"/>
      <c r="MC545" s="368"/>
      <c r="MD545" s="368"/>
      <c r="ME545" s="368"/>
      <c r="MF545" s="368"/>
      <c r="MG545" s="368"/>
      <c r="MH545" s="368"/>
      <c r="MI545" s="368"/>
      <c r="MJ545" s="368"/>
      <c r="MK545" s="368"/>
      <c r="ML545" s="368"/>
      <c r="MM545" s="368"/>
      <c r="MN545" s="368"/>
      <c r="MO545" s="368"/>
      <c r="MP545" s="368"/>
      <c r="MQ545" s="368"/>
      <c r="MR545" s="368"/>
      <c r="MS545" s="368"/>
      <c r="MT545" s="368"/>
      <c r="MU545" s="368"/>
      <c r="MV545" s="368"/>
      <c r="MW545" s="368"/>
      <c r="MX545" s="368"/>
      <c r="MY545" s="368"/>
      <c r="MZ545" s="368"/>
      <c r="NA545" s="368"/>
      <c r="NB545" s="368"/>
      <c r="NC545" s="368"/>
      <c r="ND545" s="368"/>
      <c r="NE545" s="368"/>
      <c r="NF545" s="368"/>
      <c r="NG545" s="368"/>
      <c r="NH545" s="368"/>
      <c r="NI545" s="368"/>
      <c r="NJ545" s="368"/>
      <c r="NK545" s="368"/>
      <c r="NL545" s="368"/>
      <c r="NM545" s="368"/>
      <c r="NN545" s="368"/>
      <c r="NO545" s="368"/>
      <c r="NP545" s="368"/>
      <c r="NQ545" s="368"/>
      <c r="NR545" s="368"/>
      <c r="NS545" s="368"/>
      <c r="NT545" s="368"/>
      <c r="NU545" s="368"/>
      <c r="NV545" s="368"/>
      <c r="NW545" s="368"/>
      <c r="NX545" s="368"/>
      <c r="NY545" s="368"/>
      <c r="NZ545" s="368"/>
      <c r="OA545" s="368"/>
      <c r="OB545" s="368"/>
      <c r="OC545" s="368"/>
      <c r="OD545" s="368"/>
      <c r="OE545" s="368"/>
      <c r="OF545" s="368"/>
      <c r="OG545" s="368"/>
      <c r="OH545" s="368"/>
      <c r="OI545" s="368"/>
      <c r="OJ545" s="368"/>
      <c r="OK545" s="368"/>
      <c r="OL545" s="368"/>
      <c r="OM545" s="368"/>
      <c r="ON545" s="368"/>
      <c r="OO545" s="368"/>
      <c r="OP545" s="368"/>
      <c r="OQ545" s="368"/>
      <c r="OR545" s="368"/>
      <c r="OS545" s="368"/>
      <c r="OT545" s="368"/>
      <c r="OU545" s="368"/>
      <c r="OV545" s="368"/>
      <c r="OW545" s="368"/>
      <c r="OX545" s="368"/>
      <c r="OY545" s="368"/>
      <c r="OZ545" s="368"/>
      <c r="PA545" s="368"/>
      <c r="PB545" s="368"/>
      <c r="PC545" s="368"/>
      <c r="PD545" s="368"/>
      <c r="PE545" s="368"/>
      <c r="PF545" s="368"/>
      <c r="PG545" s="368"/>
      <c r="PH545" s="368"/>
      <c r="PI545" s="368"/>
      <c r="PJ545" s="368"/>
      <c r="PK545" s="368"/>
      <c r="PL545" s="368"/>
      <c r="PM545" s="368"/>
      <c r="PN545" s="368"/>
      <c r="PO545" s="368"/>
      <c r="PP545" s="368"/>
      <c r="PQ545" s="368"/>
      <c r="PR545" s="368"/>
      <c r="PS545" s="368"/>
      <c r="PT545" s="368"/>
      <c r="PU545" s="368"/>
      <c r="PV545" s="368"/>
      <c r="PW545" s="368"/>
      <c r="PX545" s="368"/>
      <c r="PY545" s="368"/>
      <c r="PZ545" s="368"/>
      <c r="QA545" s="368"/>
      <c r="QB545" s="368"/>
      <c r="QC545" s="368"/>
      <c r="QD545" s="368"/>
      <c r="QE545" s="368"/>
      <c r="QF545" s="368"/>
      <c r="QG545" s="368"/>
      <c r="QH545" s="368"/>
      <c r="QI545" s="368"/>
      <c r="QJ545" s="368"/>
      <c r="QK545" s="368"/>
      <c r="QL545" s="368"/>
      <c r="QM545" s="368"/>
      <c r="QN545" s="368"/>
      <c r="QO545" s="368"/>
      <c r="QP545" s="368"/>
      <c r="QQ545" s="368"/>
      <c r="QR545" s="368"/>
      <c r="QS545" s="368"/>
      <c r="QT545" s="368"/>
      <c r="QU545" s="368"/>
      <c r="QV545" s="368"/>
      <c r="QW545" s="368"/>
      <c r="QX545" s="368"/>
      <c r="QY545" s="368"/>
      <c r="QZ545" s="368"/>
      <c r="RA545" s="368"/>
      <c r="RB545" s="368"/>
      <c r="RC545" s="368"/>
      <c r="RD545" s="368"/>
      <c r="RE545" s="368"/>
      <c r="RF545" s="368"/>
      <c r="RG545" s="368"/>
      <c r="RH545" s="368"/>
      <c r="RI545" s="368"/>
      <c r="RJ545" s="368"/>
      <c r="RK545" s="368"/>
      <c r="RL545" s="368"/>
      <c r="RM545" s="368"/>
      <c r="RN545" s="368"/>
      <c r="RO545" s="368"/>
      <c r="RP545" s="368"/>
      <c r="RQ545" s="368"/>
      <c r="RR545" s="368"/>
      <c r="RS545" s="368"/>
      <c r="RT545" s="368"/>
      <c r="RU545" s="368"/>
      <c r="RV545" s="368"/>
      <c r="RW545" s="368"/>
      <c r="RX545" s="368"/>
      <c r="RY545" s="368"/>
      <c r="RZ545" s="368"/>
      <c r="SA545" s="368"/>
      <c r="SB545" s="368"/>
      <c r="SC545" s="368"/>
      <c r="SD545" s="368"/>
      <c r="SE545" s="368"/>
      <c r="SF545" s="368"/>
      <c r="SG545" s="368"/>
    </row>
    <row r="546" spans="1:501">
      <c r="A546" s="368"/>
      <c r="B546" s="368"/>
      <c r="C546" s="368"/>
      <c r="D546" s="368"/>
      <c r="E546" s="368"/>
      <c r="F546" s="368"/>
      <c r="G546" s="368"/>
      <c r="H546" s="368"/>
      <c r="I546" s="368"/>
      <c r="J546" s="368"/>
      <c r="K546" s="368"/>
      <c r="L546" s="368"/>
      <c r="M546" s="368"/>
      <c r="N546" s="368"/>
      <c r="O546" s="385"/>
      <c r="P546" s="368"/>
      <c r="Q546" s="368"/>
      <c r="R546" s="368"/>
      <c r="S546" s="368"/>
      <c r="T546" s="368"/>
      <c r="U546" s="368"/>
      <c r="V546" s="368"/>
      <c r="W546" s="368"/>
      <c r="X546" s="368"/>
      <c r="Y546" s="368"/>
      <c r="Z546" s="368"/>
      <c r="AA546" s="368"/>
      <c r="AB546" s="368"/>
      <c r="AC546" s="368"/>
      <c r="AD546" s="368"/>
      <c r="AE546" s="368"/>
      <c r="AF546" s="368"/>
      <c r="AG546" s="368"/>
      <c r="AH546" s="368"/>
      <c r="AI546" s="368"/>
      <c r="AJ546" s="368"/>
      <c r="AK546" s="368"/>
      <c r="AL546" s="368"/>
      <c r="AM546" s="368"/>
      <c r="AN546" s="368"/>
      <c r="AO546" s="368"/>
      <c r="AP546" s="368"/>
      <c r="AQ546" s="368"/>
      <c r="AR546" s="368"/>
      <c r="AS546" s="368"/>
      <c r="AT546" s="368"/>
      <c r="AU546" s="368"/>
      <c r="AV546" s="368"/>
      <c r="AW546" s="368"/>
      <c r="AX546" s="368"/>
      <c r="AY546" s="368"/>
      <c r="AZ546" s="368"/>
      <c r="BA546" s="368"/>
      <c r="BB546" s="368"/>
      <c r="BC546" s="368"/>
      <c r="BD546" s="368"/>
      <c r="BE546" s="368"/>
      <c r="BF546" s="368"/>
      <c r="BG546" s="368"/>
      <c r="BH546" s="368"/>
      <c r="BI546" s="368"/>
      <c r="BJ546" s="368"/>
      <c r="BK546" s="368"/>
      <c r="BL546" s="368"/>
      <c r="BM546" s="368"/>
      <c r="BN546" s="368"/>
      <c r="BO546" s="368"/>
      <c r="BP546" s="368"/>
      <c r="BQ546" s="368"/>
      <c r="BR546" s="368"/>
      <c r="BS546" s="368"/>
      <c r="BT546" s="368"/>
      <c r="BU546" s="368"/>
      <c r="BV546" s="368"/>
      <c r="BW546" s="368"/>
      <c r="DV546" s="368"/>
      <c r="DW546" s="368"/>
      <c r="DX546" s="368"/>
      <c r="DY546" s="368"/>
      <c r="DZ546" s="368"/>
      <c r="EA546" s="368"/>
      <c r="EB546" s="368"/>
      <c r="EC546" s="368"/>
      <c r="ED546" s="368"/>
      <c r="EE546" s="368"/>
      <c r="EF546" s="368"/>
      <c r="EG546" s="368"/>
      <c r="EH546" s="368"/>
      <c r="EI546" s="368"/>
      <c r="EJ546" s="368"/>
      <c r="EK546" s="368"/>
      <c r="EL546" s="368"/>
      <c r="EM546" s="368"/>
      <c r="EN546" s="368"/>
      <c r="EO546" s="368"/>
      <c r="EP546" s="368"/>
      <c r="EQ546" s="368"/>
      <c r="ER546" s="368"/>
      <c r="ES546" s="368"/>
      <c r="ET546" s="368"/>
      <c r="EU546" s="368"/>
      <c r="EV546" s="368"/>
      <c r="EW546" s="368"/>
      <c r="EX546" s="368"/>
      <c r="EY546" s="368"/>
      <c r="EZ546" s="368"/>
      <c r="FA546" s="368"/>
      <c r="FB546" s="368"/>
      <c r="FC546" s="368"/>
      <c r="FD546" s="368"/>
      <c r="FE546" s="368"/>
      <c r="FF546" s="368"/>
      <c r="FG546" s="368"/>
      <c r="FH546" s="368"/>
      <c r="FI546" s="368"/>
      <c r="FJ546" s="368"/>
      <c r="FK546" s="368"/>
      <c r="FL546" s="368"/>
      <c r="FM546" s="368"/>
      <c r="FN546" s="368"/>
      <c r="FO546" s="368"/>
      <c r="FP546" s="368"/>
      <c r="FQ546" s="368"/>
      <c r="FR546" s="368"/>
      <c r="FS546" s="368"/>
      <c r="FT546" s="368"/>
      <c r="FU546" s="368"/>
      <c r="FV546" s="368"/>
      <c r="FW546" s="368"/>
      <c r="FX546" s="368"/>
      <c r="FY546" s="368"/>
      <c r="FZ546" s="368"/>
      <c r="GA546" s="368"/>
      <c r="GB546" s="368"/>
      <c r="GC546" s="368"/>
      <c r="GD546" s="368"/>
      <c r="GE546" s="368"/>
      <c r="GF546" s="368"/>
      <c r="GG546" s="368"/>
      <c r="GH546" s="368"/>
      <c r="GI546" s="368"/>
      <c r="GJ546" s="368"/>
      <c r="GK546" s="368"/>
      <c r="GL546" s="368"/>
      <c r="GM546" s="368"/>
      <c r="GN546" s="368"/>
      <c r="GO546" s="368"/>
      <c r="GP546" s="368"/>
      <c r="GQ546" s="368"/>
      <c r="GR546" s="368"/>
      <c r="GS546" s="368"/>
      <c r="GT546" s="368"/>
      <c r="GU546" s="368"/>
      <c r="GV546" s="368"/>
      <c r="GW546" s="368"/>
      <c r="GX546" s="368"/>
      <c r="GY546" s="368"/>
      <c r="GZ546" s="368"/>
      <c r="HA546" s="368"/>
      <c r="HB546" s="368"/>
      <c r="HC546" s="368"/>
      <c r="HD546" s="368"/>
      <c r="HE546" s="368"/>
      <c r="HF546" s="368"/>
      <c r="HG546" s="368"/>
      <c r="HH546" s="368"/>
      <c r="HI546" s="368"/>
      <c r="HJ546" s="368"/>
      <c r="HK546" s="368"/>
      <c r="HL546" s="368"/>
      <c r="HM546" s="368"/>
      <c r="HN546" s="368"/>
      <c r="HO546" s="368"/>
      <c r="HP546" s="368"/>
      <c r="HQ546" s="368"/>
      <c r="HR546" s="368"/>
      <c r="HS546" s="368"/>
      <c r="HT546" s="368"/>
      <c r="HU546" s="368"/>
      <c r="HV546" s="368"/>
      <c r="HW546" s="368"/>
      <c r="HX546" s="368"/>
      <c r="HY546" s="368"/>
      <c r="HZ546" s="368"/>
      <c r="IA546" s="368"/>
      <c r="IB546" s="368"/>
      <c r="IC546" s="368"/>
      <c r="ID546" s="368"/>
      <c r="IE546" s="368"/>
      <c r="IF546" s="368"/>
      <c r="IG546" s="368"/>
      <c r="IH546" s="368"/>
      <c r="II546" s="368"/>
      <c r="IJ546" s="368"/>
      <c r="IK546" s="368"/>
      <c r="IL546" s="368"/>
      <c r="IM546" s="368"/>
      <c r="IN546" s="368"/>
      <c r="IO546" s="368"/>
      <c r="IP546" s="368"/>
      <c r="IQ546" s="368"/>
      <c r="IR546" s="368"/>
      <c r="IS546" s="368"/>
      <c r="IT546" s="368"/>
      <c r="IU546" s="368"/>
      <c r="IV546" s="368"/>
      <c r="IW546" s="368"/>
      <c r="IX546" s="368"/>
      <c r="IY546" s="368"/>
      <c r="IZ546" s="368"/>
      <c r="JA546" s="368"/>
      <c r="JB546" s="368"/>
      <c r="JC546" s="368"/>
      <c r="JD546" s="368"/>
      <c r="JE546" s="368"/>
      <c r="JF546" s="368"/>
      <c r="JG546" s="368"/>
      <c r="JH546" s="368"/>
      <c r="JI546" s="368"/>
      <c r="JJ546" s="368"/>
      <c r="JK546" s="368"/>
      <c r="JL546" s="368"/>
      <c r="JM546" s="368"/>
      <c r="JN546" s="368"/>
      <c r="JO546" s="368"/>
      <c r="JP546" s="368"/>
      <c r="JQ546" s="368"/>
      <c r="JR546" s="368"/>
      <c r="JS546" s="368"/>
      <c r="JT546" s="368"/>
      <c r="JU546" s="368"/>
      <c r="JV546" s="368"/>
      <c r="JW546" s="368"/>
      <c r="JX546" s="368"/>
      <c r="JY546" s="368"/>
      <c r="JZ546" s="368"/>
      <c r="KA546" s="368"/>
      <c r="KB546" s="368"/>
      <c r="KC546" s="368"/>
      <c r="KD546" s="368"/>
      <c r="KE546" s="368"/>
      <c r="KF546" s="368"/>
      <c r="KG546" s="368"/>
      <c r="KH546" s="368"/>
      <c r="KI546" s="368"/>
      <c r="KJ546" s="368"/>
      <c r="KK546" s="368"/>
      <c r="KL546" s="368"/>
      <c r="KM546" s="368"/>
      <c r="KN546" s="368"/>
      <c r="KO546" s="368"/>
      <c r="KP546" s="368"/>
      <c r="KQ546" s="368"/>
      <c r="KR546" s="368"/>
      <c r="KS546" s="368"/>
      <c r="KT546" s="368"/>
      <c r="KU546" s="368"/>
      <c r="KV546" s="368"/>
      <c r="KW546" s="368"/>
      <c r="KX546" s="368"/>
      <c r="LH546" s="368"/>
      <c r="LI546" s="368"/>
      <c r="LJ546" s="368"/>
      <c r="LK546" s="368"/>
      <c r="LL546" s="368"/>
      <c r="LM546" s="368"/>
      <c r="LN546" s="368"/>
      <c r="LO546" s="368"/>
      <c r="LP546" s="368"/>
      <c r="LQ546" s="368"/>
      <c r="LR546" s="368"/>
      <c r="LS546" s="368"/>
      <c r="LT546" s="368"/>
      <c r="LU546" s="368"/>
      <c r="LV546" s="368"/>
      <c r="LW546" s="368"/>
      <c r="LX546" s="368"/>
      <c r="LY546" s="368"/>
      <c r="LZ546" s="368"/>
      <c r="MA546" s="368"/>
      <c r="MB546" s="368"/>
      <c r="MC546" s="368"/>
      <c r="MD546" s="368"/>
      <c r="ME546" s="368"/>
      <c r="MF546" s="368"/>
      <c r="MG546" s="368"/>
      <c r="MH546" s="368"/>
      <c r="MI546" s="368"/>
      <c r="MJ546" s="368"/>
      <c r="MK546" s="368"/>
      <c r="ML546" s="368"/>
      <c r="MM546" s="368"/>
      <c r="MN546" s="368"/>
      <c r="MO546" s="368"/>
      <c r="MP546" s="368"/>
      <c r="MQ546" s="368"/>
      <c r="MR546" s="368"/>
      <c r="MS546" s="368"/>
      <c r="MT546" s="368"/>
      <c r="MU546" s="368"/>
      <c r="MV546" s="368"/>
      <c r="MW546" s="368"/>
      <c r="MX546" s="368"/>
      <c r="MY546" s="368"/>
      <c r="MZ546" s="368"/>
      <c r="NA546" s="368"/>
      <c r="NB546" s="368"/>
      <c r="NC546" s="368"/>
      <c r="ND546" s="368"/>
      <c r="NE546" s="368"/>
      <c r="NF546" s="368"/>
      <c r="NG546" s="368"/>
      <c r="NH546" s="368"/>
      <c r="NI546" s="368"/>
      <c r="NJ546" s="368"/>
      <c r="NK546" s="368"/>
      <c r="NL546" s="368"/>
      <c r="NM546" s="368"/>
      <c r="NN546" s="368"/>
      <c r="NO546" s="368"/>
      <c r="NP546" s="368"/>
      <c r="NQ546" s="368"/>
      <c r="NR546" s="368"/>
      <c r="NS546" s="368"/>
      <c r="NT546" s="368"/>
      <c r="NU546" s="368"/>
      <c r="NV546" s="368"/>
      <c r="NW546" s="368"/>
      <c r="NX546" s="368"/>
      <c r="NY546" s="368"/>
      <c r="NZ546" s="368"/>
      <c r="OA546" s="368"/>
      <c r="OB546" s="368"/>
      <c r="OC546" s="368"/>
      <c r="OD546" s="368"/>
      <c r="OE546" s="368"/>
      <c r="OF546" s="368"/>
      <c r="OG546" s="368"/>
      <c r="OH546" s="368"/>
      <c r="OI546" s="368"/>
      <c r="OJ546" s="368"/>
      <c r="OK546" s="368"/>
      <c r="OL546" s="368"/>
      <c r="OM546" s="368"/>
      <c r="ON546" s="368"/>
      <c r="OO546" s="368"/>
      <c r="OP546" s="368"/>
      <c r="OQ546" s="368"/>
      <c r="OR546" s="368"/>
      <c r="OS546" s="368"/>
      <c r="OT546" s="368"/>
      <c r="OU546" s="368"/>
      <c r="OV546" s="368"/>
      <c r="OW546" s="368"/>
      <c r="OX546" s="368"/>
      <c r="OY546" s="368"/>
      <c r="OZ546" s="368"/>
      <c r="PA546" s="368"/>
      <c r="PB546" s="368"/>
      <c r="PC546" s="368"/>
      <c r="PD546" s="368"/>
      <c r="PE546" s="368"/>
      <c r="PF546" s="368"/>
      <c r="PG546" s="368"/>
      <c r="PH546" s="368"/>
      <c r="PI546" s="368"/>
      <c r="PJ546" s="368"/>
      <c r="PK546" s="368"/>
      <c r="PL546" s="368"/>
      <c r="PM546" s="368"/>
      <c r="PN546" s="368"/>
      <c r="PO546" s="368"/>
      <c r="PP546" s="368"/>
      <c r="PQ546" s="368"/>
      <c r="PR546" s="368"/>
      <c r="PS546" s="368"/>
      <c r="PT546" s="368"/>
      <c r="PU546" s="368"/>
      <c r="PV546" s="368"/>
      <c r="PW546" s="368"/>
      <c r="PX546" s="368"/>
      <c r="PY546" s="368"/>
      <c r="PZ546" s="368"/>
      <c r="QA546" s="368"/>
      <c r="QB546" s="368"/>
      <c r="QC546" s="368"/>
      <c r="QD546" s="368"/>
      <c r="QE546" s="368"/>
      <c r="QF546" s="368"/>
      <c r="QG546" s="368"/>
      <c r="QH546" s="368"/>
      <c r="QI546" s="368"/>
      <c r="QJ546" s="368"/>
      <c r="QK546" s="368"/>
      <c r="QL546" s="368"/>
      <c r="QM546" s="368"/>
      <c r="QN546" s="368"/>
      <c r="QO546" s="368"/>
      <c r="QP546" s="368"/>
      <c r="QQ546" s="368"/>
      <c r="QR546" s="368"/>
      <c r="QS546" s="368"/>
      <c r="QT546" s="368"/>
      <c r="QU546" s="368"/>
      <c r="QV546" s="368"/>
      <c r="QW546" s="368"/>
      <c r="QX546" s="368"/>
      <c r="QY546" s="368"/>
      <c r="QZ546" s="368"/>
      <c r="RA546" s="368"/>
      <c r="RB546" s="368"/>
      <c r="RC546" s="368"/>
      <c r="RD546" s="368"/>
      <c r="RE546" s="368"/>
      <c r="RF546" s="368"/>
      <c r="RG546" s="368"/>
      <c r="RH546" s="368"/>
      <c r="RI546" s="368"/>
      <c r="RJ546" s="368"/>
      <c r="RK546" s="368"/>
      <c r="RL546" s="368"/>
      <c r="RM546" s="368"/>
      <c r="RN546" s="368"/>
      <c r="RO546" s="368"/>
      <c r="RP546" s="368"/>
      <c r="RQ546" s="368"/>
      <c r="RR546" s="368"/>
      <c r="RS546" s="368"/>
      <c r="RT546" s="368"/>
      <c r="RU546" s="368"/>
      <c r="RV546" s="368"/>
      <c r="RW546" s="368"/>
      <c r="RX546" s="368"/>
      <c r="RY546" s="368"/>
      <c r="RZ546" s="368"/>
      <c r="SA546" s="368"/>
      <c r="SB546" s="368"/>
      <c r="SC546" s="368"/>
      <c r="SD546" s="368"/>
      <c r="SE546" s="368"/>
      <c r="SF546" s="368"/>
      <c r="SG546" s="368"/>
    </row>
    <row r="547" spans="1:501">
      <c r="A547" s="368"/>
      <c r="B547" s="368"/>
      <c r="C547" s="368"/>
      <c r="D547" s="368"/>
      <c r="E547" s="368"/>
      <c r="F547" s="368"/>
      <c r="G547" s="368"/>
      <c r="H547" s="368"/>
      <c r="I547" s="368"/>
      <c r="J547" s="368"/>
      <c r="K547" s="368"/>
      <c r="L547" s="368"/>
      <c r="M547" s="368"/>
      <c r="N547" s="368"/>
      <c r="O547" s="385"/>
      <c r="P547" s="368"/>
      <c r="Q547" s="368"/>
      <c r="R547" s="368"/>
      <c r="S547" s="368"/>
      <c r="T547" s="368"/>
      <c r="U547" s="368"/>
      <c r="V547" s="368"/>
      <c r="W547" s="368"/>
      <c r="X547" s="368"/>
      <c r="Y547" s="368"/>
      <c r="Z547" s="368"/>
      <c r="AA547" s="368"/>
      <c r="AB547" s="368"/>
      <c r="AC547" s="368"/>
      <c r="AD547" s="368"/>
      <c r="AE547" s="368"/>
      <c r="AF547" s="368"/>
      <c r="AG547" s="368"/>
      <c r="AH547" s="368"/>
      <c r="AI547" s="368"/>
      <c r="AJ547" s="368"/>
      <c r="AK547" s="368"/>
      <c r="AL547" s="368"/>
      <c r="AM547" s="368"/>
      <c r="AN547" s="368"/>
      <c r="AO547" s="368"/>
      <c r="AP547" s="368"/>
      <c r="AQ547" s="368"/>
      <c r="AR547" s="368"/>
      <c r="AS547" s="368"/>
      <c r="AT547" s="368"/>
      <c r="AU547" s="368"/>
      <c r="AV547" s="368"/>
      <c r="AW547" s="368"/>
      <c r="AX547" s="368"/>
      <c r="AY547" s="368"/>
      <c r="AZ547" s="368"/>
      <c r="BA547" s="368"/>
      <c r="BB547" s="368"/>
      <c r="BC547" s="368"/>
      <c r="BD547" s="368"/>
      <c r="BE547" s="368"/>
      <c r="BF547" s="368"/>
      <c r="BG547" s="368"/>
      <c r="BH547" s="368"/>
      <c r="BI547" s="368"/>
      <c r="BJ547" s="368"/>
      <c r="BK547" s="368"/>
      <c r="BL547" s="368"/>
      <c r="BM547" s="368"/>
      <c r="BN547" s="368"/>
      <c r="BO547" s="368"/>
      <c r="BP547" s="368"/>
      <c r="BQ547" s="368"/>
      <c r="BR547" s="368"/>
      <c r="BS547" s="368"/>
      <c r="BT547" s="368"/>
      <c r="BU547" s="368"/>
      <c r="BV547" s="368"/>
      <c r="BW547" s="368"/>
      <c r="DV547" s="368"/>
      <c r="DW547" s="368"/>
      <c r="DX547" s="368"/>
      <c r="DY547" s="368"/>
      <c r="DZ547" s="368"/>
      <c r="EA547" s="368"/>
      <c r="EB547" s="368"/>
      <c r="EC547" s="368"/>
      <c r="ED547" s="368"/>
      <c r="EE547" s="368"/>
      <c r="EF547" s="368"/>
      <c r="EG547" s="368"/>
      <c r="EH547" s="368"/>
      <c r="EI547" s="368"/>
      <c r="EJ547" s="368"/>
      <c r="EK547" s="368"/>
      <c r="EL547" s="368"/>
      <c r="EM547" s="368"/>
      <c r="EN547" s="368"/>
      <c r="EO547" s="368"/>
      <c r="EP547" s="368"/>
      <c r="EQ547" s="368"/>
      <c r="ER547" s="368"/>
      <c r="ES547" s="368"/>
      <c r="ET547" s="368"/>
      <c r="EU547" s="368"/>
      <c r="EV547" s="368"/>
      <c r="EW547" s="368"/>
      <c r="EX547" s="368"/>
      <c r="EY547" s="368"/>
      <c r="EZ547" s="368"/>
      <c r="FA547" s="368"/>
      <c r="FB547" s="368"/>
      <c r="FC547" s="368"/>
      <c r="FD547" s="368"/>
      <c r="FE547" s="368"/>
      <c r="FF547" s="368"/>
      <c r="FG547" s="368"/>
      <c r="FH547" s="368"/>
      <c r="FI547" s="368"/>
      <c r="FJ547" s="368"/>
      <c r="FK547" s="368"/>
      <c r="FL547" s="368"/>
      <c r="FM547" s="368"/>
      <c r="FN547" s="368"/>
      <c r="FO547" s="368"/>
      <c r="FP547" s="368"/>
      <c r="FQ547" s="368"/>
      <c r="FR547" s="368"/>
      <c r="FS547" s="368"/>
      <c r="FT547" s="368"/>
      <c r="FU547" s="368"/>
      <c r="FV547" s="368"/>
      <c r="FW547" s="368"/>
      <c r="FX547" s="368"/>
      <c r="FY547" s="368"/>
      <c r="FZ547" s="368"/>
      <c r="GA547" s="368"/>
      <c r="GB547" s="368"/>
      <c r="GC547" s="368"/>
      <c r="GD547" s="368"/>
      <c r="GE547" s="368"/>
      <c r="GF547" s="368"/>
      <c r="GG547" s="368"/>
      <c r="GH547" s="368"/>
      <c r="GI547" s="368"/>
      <c r="GJ547" s="368"/>
      <c r="GK547" s="368"/>
      <c r="GL547" s="368"/>
      <c r="GM547" s="368"/>
      <c r="GN547" s="368"/>
      <c r="GO547" s="368"/>
      <c r="GP547" s="368"/>
      <c r="GQ547" s="368"/>
      <c r="GR547" s="368"/>
      <c r="GS547" s="368"/>
      <c r="GT547" s="368"/>
      <c r="GU547" s="368"/>
      <c r="GV547" s="368"/>
      <c r="GW547" s="368"/>
      <c r="GX547" s="368"/>
      <c r="GY547" s="368"/>
      <c r="GZ547" s="368"/>
      <c r="HA547" s="368"/>
      <c r="HB547" s="368"/>
      <c r="HC547" s="368"/>
      <c r="HD547" s="368"/>
      <c r="HE547" s="368"/>
      <c r="HF547" s="368"/>
      <c r="HG547" s="368"/>
      <c r="HH547" s="368"/>
      <c r="HI547" s="368"/>
      <c r="HJ547" s="368"/>
      <c r="HK547" s="368"/>
      <c r="HL547" s="368"/>
      <c r="HM547" s="368"/>
      <c r="HN547" s="368"/>
      <c r="HO547" s="368"/>
      <c r="HP547" s="368"/>
      <c r="HQ547" s="368"/>
      <c r="HR547" s="368"/>
      <c r="HS547" s="368"/>
      <c r="HT547" s="368"/>
      <c r="HU547" s="368"/>
      <c r="HV547" s="368"/>
      <c r="HW547" s="368"/>
      <c r="HX547" s="368"/>
      <c r="HY547" s="368"/>
      <c r="HZ547" s="368"/>
      <c r="IA547" s="368"/>
      <c r="IB547" s="368"/>
      <c r="IC547" s="368"/>
      <c r="ID547" s="368"/>
      <c r="IE547" s="368"/>
      <c r="IF547" s="368"/>
      <c r="IG547" s="368"/>
      <c r="IH547" s="368"/>
      <c r="II547" s="368"/>
      <c r="IJ547" s="368"/>
      <c r="IK547" s="368"/>
      <c r="IL547" s="368"/>
      <c r="IM547" s="368"/>
      <c r="IN547" s="368"/>
      <c r="IO547" s="368"/>
      <c r="IP547" s="368"/>
      <c r="IQ547" s="368"/>
      <c r="IR547" s="368"/>
      <c r="IS547" s="368"/>
      <c r="IT547" s="368"/>
      <c r="IU547" s="368"/>
      <c r="IV547" s="368"/>
      <c r="IW547" s="368"/>
      <c r="IX547" s="368"/>
      <c r="IY547" s="368"/>
      <c r="IZ547" s="368"/>
      <c r="JA547" s="368"/>
      <c r="JB547" s="368"/>
      <c r="JC547" s="368"/>
      <c r="JD547" s="368"/>
      <c r="JE547" s="368"/>
      <c r="JF547" s="368"/>
      <c r="JG547" s="368"/>
      <c r="JH547" s="368"/>
      <c r="JI547" s="368"/>
      <c r="JJ547" s="368"/>
      <c r="JK547" s="368"/>
      <c r="JL547" s="368"/>
      <c r="JM547" s="368"/>
      <c r="JN547" s="368"/>
      <c r="JO547" s="368"/>
      <c r="JP547" s="368"/>
      <c r="JQ547" s="368"/>
      <c r="JR547" s="368"/>
      <c r="JS547" s="368"/>
      <c r="JT547" s="368"/>
      <c r="JU547" s="368"/>
      <c r="JV547" s="368"/>
      <c r="JW547" s="368"/>
      <c r="JX547" s="368"/>
      <c r="JY547" s="368"/>
      <c r="JZ547" s="368"/>
      <c r="KA547" s="368"/>
      <c r="KB547" s="368"/>
      <c r="KC547" s="368"/>
      <c r="KD547" s="368"/>
      <c r="KE547" s="368"/>
      <c r="KF547" s="368"/>
      <c r="KG547" s="368"/>
      <c r="KH547" s="368"/>
      <c r="KI547" s="368"/>
      <c r="KJ547" s="368"/>
      <c r="KK547" s="368"/>
      <c r="KL547" s="368"/>
      <c r="KM547" s="368"/>
      <c r="KN547" s="368"/>
      <c r="KO547" s="368"/>
      <c r="KP547" s="368"/>
      <c r="KQ547" s="368"/>
      <c r="KR547" s="368"/>
      <c r="KS547" s="368"/>
      <c r="KT547" s="368"/>
      <c r="KU547" s="368"/>
      <c r="KV547" s="368"/>
      <c r="KW547" s="368"/>
      <c r="KX547" s="368"/>
      <c r="LH547" s="368"/>
      <c r="LI547" s="368"/>
      <c r="LJ547" s="368"/>
      <c r="LK547" s="368"/>
      <c r="LL547" s="368"/>
      <c r="LM547" s="368"/>
      <c r="LN547" s="368"/>
      <c r="LO547" s="368"/>
      <c r="LP547" s="368"/>
      <c r="LQ547" s="368"/>
      <c r="LR547" s="368"/>
      <c r="LS547" s="368"/>
      <c r="LT547" s="368"/>
      <c r="LU547" s="368"/>
      <c r="LV547" s="368"/>
      <c r="LW547" s="368"/>
      <c r="LX547" s="368"/>
      <c r="LY547" s="368"/>
      <c r="LZ547" s="368"/>
      <c r="MA547" s="368"/>
      <c r="MB547" s="368"/>
      <c r="MC547" s="368"/>
      <c r="MD547" s="368"/>
      <c r="ME547" s="368"/>
      <c r="MF547" s="368"/>
      <c r="MG547" s="368"/>
      <c r="MH547" s="368"/>
      <c r="MI547" s="368"/>
      <c r="MJ547" s="368"/>
      <c r="MK547" s="368"/>
      <c r="ML547" s="368"/>
      <c r="MM547" s="368"/>
      <c r="MN547" s="368"/>
      <c r="MO547" s="368"/>
      <c r="MP547" s="368"/>
      <c r="MQ547" s="368"/>
      <c r="MR547" s="368"/>
      <c r="MS547" s="368"/>
      <c r="MT547" s="368"/>
      <c r="MU547" s="368"/>
      <c r="MV547" s="368"/>
      <c r="MW547" s="368"/>
      <c r="MX547" s="368"/>
      <c r="MY547" s="368"/>
      <c r="MZ547" s="368"/>
      <c r="NA547" s="368"/>
      <c r="NB547" s="368"/>
      <c r="NC547" s="368"/>
      <c r="ND547" s="368"/>
      <c r="NE547" s="368"/>
      <c r="NF547" s="368"/>
      <c r="NG547" s="368"/>
      <c r="NH547" s="368"/>
      <c r="NI547" s="368"/>
      <c r="NJ547" s="368"/>
      <c r="NK547" s="368"/>
      <c r="NL547" s="368"/>
      <c r="NM547" s="368"/>
      <c r="NN547" s="368"/>
      <c r="NO547" s="368"/>
      <c r="NP547" s="368"/>
      <c r="NQ547" s="368"/>
      <c r="NR547" s="368"/>
      <c r="NS547" s="368"/>
      <c r="NT547" s="368"/>
      <c r="NU547" s="368"/>
      <c r="NV547" s="368"/>
      <c r="NW547" s="368"/>
      <c r="NX547" s="368"/>
      <c r="NY547" s="368"/>
      <c r="NZ547" s="368"/>
      <c r="OA547" s="368"/>
      <c r="OB547" s="368"/>
      <c r="OC547" s="368"/>
      <c r="OD547" s="368"/>
      <c r="OE547" s="368"/>
      <c r="OF547" s="368"/>
      <c r="OG547" s="368"/>
      <c r="OH547" s="368"/>
      <c r="OI547" s="368"/>
      <c r="OJ547" s="368"/>
      <c r="OK547" s="368"/>
      <c r="OL547" s="368"/>
      <c r="OM547" s="368"/>
      <c r="ON547" s="368"/>
      <c r="OO547" s="368"/>
      <c r="OP547" s="368"/>
      <c r="OQ547" s="368"/>
      <c r="OR547" s="368"/>
      <c r="OS547" s="368"/>
      <c r="OT547" s="368"/>
      <c r="OU547" s="368"/>
      <c r="OV547" s="368"/>
      <c r="OW547" s="368"/>
      <c r="OX547" s="368"/>
      <c r="OY547" s="368"/>
      <c r="OZ547" s="368"/>
      <c r="PA547" s="368"/>
      <c r="PB547" s="368"/>
      <c r="PC547" s="368"/>
      <c r="PD547" s="368"/>
      <c r="PE547" s="368"/>
      <c r="PF547" s="368"/>
      <c r="PG547" s="368"/>
      <c r="PH547" s="368"/>
      <c r="PI547" s="368"/>
      <c r="PJ547" s="368"/>
      <c r="PK547" s="368"/>
      <c r="PL547" s="368"/>
      <c r="PM547" s="368"/>
      <c r="PN547" s="368"/>
      <c r="PO547" s="368"/>
      <c r="PP547" s="368"/>
      <c r="PQ547" s="368"/>
      <c r="PR547" s="368"/>
      <c r="PS547" s="368"/>
      <c r="PT547" s="368"/>
      <c r="PU547" s="368"/>
      <c r="PV547" s="368"/>
      <c r="PW547" s="368"/>
      <c r="PX547" s="368"/>
      <c r="PY547" s="368"/>
      <c r="PZ547" s="368"/>
      <c r="QA547" s="368"/>
      <c r="QB547" s="368"/>
      <c r="QC547" s="368"/>
      <c r="QD547" s="368"/>
      <c r="QE547" s="368"/>
      <c r="QF547" s="368"/>
      <c r="QG547" s="368"/>
      <c r="QH547" s="368"/>
      <c r="QI547" s="368"/>
      <c r="QJ547" s="368"/>
      <c r="QK547" s="368"/>
      <c r="QL547" s="368"/>
      <c r="QM547" s="368"/>
      <c r="QN547" s="368"/>
      <c r="QO547" s="368"/>
      <c r="QP547" s="368"/>
      <c r="QQ547" s="368"/>
      <c r="QR547" s="368"/>
      <c r="QS547" s="368"/>
      <c r="QT547" s="368"/>
      <c r="QU547" s="368"/>
      <c r="QV547" s="368"/>
      <c r="QW547" s="368"/>
      <c r="QX547" s="368"/>
      <c r="QY547" s="368"/>
      <c r="QZ547" s="368"/>
      <c r="RA547" s="368"/>
      <c r="RB547" s="368"/>
      <c r="RC547" s="368"/>
      <c r="RD547" s="368"/>
      <c r="RE547" s="368"/>
      <c r="RF547" s="368"/>
      <c r="RG547" s="368"/>
      <c r="RH547" s="368"/>
      <c r="RI547" s="368"/>
      <c r="RJ547" s="368"/>
      <c r="RK547" s="368"/>
      <c r="RL547" s="368"/>
      <c r="RM547" s="368"/>
      <c r="RN547" s="368"/>
      <c r="RO547" s="368"/>
      <c r="RP547" s="368"/>
      <c r="RQ547" s="368"/>
      <c r="RR547" s="368"/>
      <c r="RS547" s="368"/>
      <c r="RT547" s="368"/>
      <c r="RU547" s="368"/>
      <c r="RV547" s="368"/>
      <c r="RW547" s="368"/>
      <c r="RX547" s="368"/>
      <c r="RY547" s="368"/>
      <c r="RZ547" s="368"/>
      <c r="SA547" s="368"/>
      <c r="SB547" s="368"/>
      <c r="SC547" s="368"/>
      <c r="SD547" s="368"/>
      <c r="SE547" s="368"/>
      <c r="SF547" s="368"/>
      <c r="SG547" s="368"/>
    </row>
    <row r="548" spans="1:501">
      <c r="A548" s="368"/>
      <c r="B548" s="368"/>
      <c r="C548" s="368"/>
      <c r="D548" s="368"/>
      <c r="E548" s="368"/>
      <c r="F548" s="368"/>
      <c r="G548" s="368"/>
      <c r="H548" s="368"/>
      <c r="I548" s="368"/>
      <c r="J548" s="368"/>
      <c r="K548" s="368"/>
      <c r="L548" s="368"/>
      <c r="M548" s="368"/>
      <c r="N548" s="368"/>
      <c r="O548" s="385"/>
      <c r="P548" s="368"/>
      <c r="Q548" s="368"/>
      <c r="R548" s="368"/>
      <c r="S548" s="368"/>
      <c r="T548" s="368"/>
      <c r="U548" s="368"/>
      <c r="V548" s="368"/>
      <c r="W548" s="368"/>
      <c r="X548" s="368"/>
      <c r="Y548" s="368"/>
      <c r="Z548" s="368"/>
      <c r="AA548" s="368"/>
      <c r="AB548" s="368"/>
      <c r="AC548" s="368"/>
      <c r="AD548" s="368"/>
      <c r="AE548" s="368"/>
      <c r="AF548" s="368"/>
      <c r="AG548" s="368"/>
      <c r="AH548" s="368"/>
      <c r="AI548" s="368"/>
      <c r="AJ548" s="368"/>
      <c r="AK548" s="368"/>
      <c r="AL548" s="368"/>
      <c r="AM548" s="368"/>
      <c r="AN548" s="368"/>
      <c r="AO548" s="368"/>
      <c r="AP548" s="368"/>
      <c r="AQ548" s="368"/>
      <c r="AR548" s="368"/>
      <c r="AS548" s="368"/>
      <c r="AT548" s="368"/>
      <c r="AU548" s="368"/>
      <c r="AV548" s="368"/>
      <c r="AW548" s="368"/>
      <c r="AX548" s="368"/>
      <c r="AY548" s="368"/>
      <c r="AZ548" s="368"/>
      <c r="BA548" s="368"/>
      <c r="BB548" s="368"/>
      <c r="BC548" s="368"/>
      <c r="BD548" s="368"/>
      <c r="BE548" s="368"/>
      <c r="BF548" s="368"/>
      <c r="BG548" s="368"/>
      <c r="BH548" s="368"/>
      <c r="BI548" s="368"/>
      <c r="BJ548" s="368"/>
      <c r="BK548" s="368"/>
      <c r="BL548" s="368"/>
      <c r="BM548" s="368"/>
      <c r="BN548" s="368"/>
      <c r="BO548" s="368"/>
      <c r="BP548" s="368"/>
      <c r="BQ548" s="368"/>
      <c r="BR548" s="368"/>
      <c r="BS548" s="368"/>
      <c r="BT548" s="368"/>
      <c r="BU548" s="368"/>
      <c r="BV548" s="368"/>
      <c r="BW548" s="368"/>
      <c r="DV548" s="368"/>
      <c r="DW548" s="368"/>
      <c r="DX548" s="368"/>
      <c r="DY548" s="368"/>
      <c r="DZ548" s="368"/>
      <c r="EA548" s="368"/>
      <c r="EB548" s="368"/>
      <c r="EC548" s="368"/>
      <c r="ED548" s="368"/>
      <c r="EE548" s="368"/>
      <c r="EF548" s="368"/>
      <c r="EG548" s="368"/>
      <c r="EH548" s="368"/>
      <c r="EI548" s="368"/>
      <c r="EJ548" s="368"/>
      <c r="EK548" s="368"/>
      <c r="EL548" s="368"/>
      <c r="EM548" s="368"/>
      <c r="EN548" s="368"/>
      <c r="EO548" s="368"/>
      <c r="EP548" s="368"/>
      <c r="EQ548" s="368"/>
      <c r="ER548" s="368"/>
      <c r="ES548" s="368"/>
      <c r="ET548" s="368"/>
      <c r="EU548" s="368"/>
      <c r="EV548" s="368"/>
      <c r="EW548" s="368"/>
      <c r="EX548" s="368"/>
      <c r="EY548" s="368"/>
      <c r="EZ548" s="368"/>
      <c r="FA548" s="368"/>
      <c r="FB548" s="368"/>
      <c r="FC548" s="368"/>
      <c r="FD548" s="368"/>
      <c r="FE548" s="368"/>
      <c r="FF548" s="368"/>
      <c r="FG548" s="368"/>
      <c r="FH548" s="368"/>
      <c r="FI548" s="368"/>
      <c r="FJ548" s="368"/>
      <c r="FK548" s="368"/>
      <c r="FL548" s="368"/>
      <c r="FM548" s="368"/>
      <c r="FN548" s="368"/>
      <c r="FO548" s="368"/>
      <c r="FP548" s="368"/>
      <c r="FQ548" s="368"/>
      <c r="FR548" s="368"/>
      <c r="FS548" s="368"/>
      <c r="FT548" s="368"/>
      <c r="FU548" s="368"/>
      <c r="FV548" s="368"/>
      <c r="FW548" s="368"/>
      <c r="FX548" s="368"/>
      <c r="FY548" s="368"/>
      <c r="FZ548" s="368"/>
      <c r="GA548" s="368"/>
      <c r="GB548" s="368"/>
      <c r="GC548" s="368"/>
      <c r="GD548" s="368"/>
      <c r="GE548" s="368"/>
      <c r="GF548" s="368"/>
      <c r="GG548" s="368"/>
      <c r="GH548" s="368"/>
      <c r="GI548" s="368"/>
      <c r="GJ548" s="368"/>
      <c r="GK548" s="368"/>
      <c r="GL548" s="368"/>
      <c r="GM548" s="368"/>
      <c r="GN548" s="368"/>
      <c r="GO548" s="368"/>
      <c r="GP548" s="368"/>
      <c r="GQ548" s="368"/>
      <c r="GR548" s="368"/>
      <c r="GS548" s="368"/>
      <c r="GT548" s="368"/>
      <c r="GU548" s="368"/>
      <c r="GV548" s="368"/>
      <c r="GW548" s="368"/>
      <c r="GX548" s="368"/>
      <c r="GY548" s="368"/>
      <c r="GZ548" s="368"/>
      <c r="HA548" s="368"/>
      <c r="HB548" s="368"/>
      <c r="HC548" s="368"/>
      <c r="HD548" s="368"/>
      <c r="HE548" s="368"/>
      <c r="HF548" s="368"/>
      <c r="HG548" s="368"/>
      <c r="HH548" s="368"/>
      <c r="HI548" s="368"/>
      <c r="HJ548" s="368"/>
      <c r="HK548" s="368"/>
      <c r="HL548" s="368"/>
      <c r="HM548" s="368"/>
      <c r="HN548" s="368"/>
      <c r="HO548" s="368"/>
      <c r="HP548" s="368"/>
      <c r="HQ548" s="368"/>
      <c r="HR548" s="368"/>
      <c r="HS548" s="368"/>
      <c r="HT548" s="368"/>
      <c r="HU548" s="368"/>
      <c r="HV548" s="368"/>
      <c r="HW548" s="368"/>
      <c r="HX548" s="368"/>
      <c r="HY548" s="368"/>
      <c r="HZ548" s="368"/>
      <c r="IA548" s="368"/>
      <c r="IB548" s="368"/>
      <c r="IC548" s="368"/>
      <c r="ID548" s="368"/>
      <c r="IE548" s="368"/>
      <c r="IF548" s="368"/>
      <c r="IG548" s="368"/>
      <c r="IH548" s="368"/>
      <c r="II548" s="368"/>
      <c r="IJ548" s="368"/>
      <c r="IK548" s="368"/>
      <c r="IL548" s="368"/>
      <c r="IM548" s="368"/>
      <c r="IN548" s="368"/>
      <c r="IO548" s="368"/>
      <c r="IP548" s="368"/>
      <c r="IQ548" s="368"/>
      <c r="IR548" s="368"/>
      <c r="IS548" s="368"/>
      <c r="IT548" s="368"/>
      <c r="IU548" s="368"/>
      <c r="IV548" s="368"/>
      <c r="IW548" s="368"/>
      <c r="IX548" s="368"/>
      <c r="IY548" s="368"/>
      <c r="IZ548" s="368"/>
      <c r="JA548" s="368"/>
      <c r="JB548" s="368"/>
      <c r="JC548" s="368"/>
      <c r="JD548" s="368"/>
      <c r="JE548" s="368"/>
      <c r="JF548" s="368"/>
      <c r="JG548" s="368"/>
      <c r="JH548" s="368"/>
      <c r="JI548" s="368"/>
      <c r="JJ548" s="368"/>
      <c r="JK548" s="368"/>
      <c r="JL548" s="368"/>
      <c r="JM548" s="368"/>
      <c r="JN548" s="368"/>
      <c r="JO548" s="368"/>
      <c r="JP548" s="368"/>
      <c r="JQ548" s="368"/>
      <c r="JR548" s="368"/>
      <c r="JS548" s="368"/>
      <c r="JT548" s="368"/>
      <c r="JU548" s="368"/>
      <c r="JV548" s="368"/>
      <c r="JW548" s="368"/>
      <c r="JX548" s="368"/>
      <c r="JY548" s="368"/>
      <c r="JZ548" s="368"/>
      <c r="KA548" s="368"/>
      <c r="KB548" s="368"/>
      <c r="KC548" s="368"/>
      <c r="KD548" s="368"/>
      <c r="KE548" s="368"/>
      <c r="KF548" s="368"/>
      <c r="KG548" s="368"/>
      <c r="KH548" s="368"/>
      <c r="KI548" s="368"/>
      <c r="KJ548" s="368"/>
      <c r="KK548" s="368"/>
      <c r="KL548" s="368"/>
      <c r="KM548" s="368"/>
      <c r="KN548" s="368"/>
      <c r="KO548" s="368"/>
      <c r="KP548" s="368"/>
      <c r="KQ548" s="368"/>
      <c r="KR548" s="368"/>
      <c r="KS548" s="368"/>
      <c r="KT548" s="368"/>
      <c r="KU548" s="368"/>
      <c r="KV548" s="368"/>
      <c r="KW548" s="368"/>
      <c r="KX548" s="368"/>
      <c r="LH548" s="368"/>
      <c r="LI548" s="368"/>
      <c r="LJ548" s="368"/>
      <c r="LK548" s="368"/>
      <c r="LL548" s="368"/>
      <c r="LM548" s="368"/>
      <c r="LN548" s="368"/>
      <c r="LO548" s="368"/>
      <c r="LP548" s="368"/>
      <c r="LQ548" s="368"/>
      <c r="LR548" s="368"/>
      <c r="LS548" s="368"/>
      <c r="LT548" s="368"/>
      <c r="LU548" s="368"/>
      <c r="LV548" s="368"/>
      <c r="LW548" s="368"/>
      <c r="LX548" s="368"/>
      <c r="LY548" s="368"/>
      <c r="LZ548" s="368"/>
      <c r="MA548" s="368"/>
      <c r="MB548" s="368"/>
      <c r="MC548" s="368"/>
      <c r="MD548" s="368"/>
      <c r="ME548" s="368"/>
      <c r="MF548" s="368"/>
      <c r="MG548" s="368"/>
      <c r="MH548" s="368"/>
      <c r="MI548" s="368"/>
      <c r="MJ548" s="368"/>
      <c r="MK548" s="368"/>
      <c r="ML548" s="368"/>
      <c r="MM548" s="368"/>
      <c r="MN548" s="368"/>
      <c r="MO548" s="368"/>
      <c r="MP548" s="368"/>
      <c r="MQ548" s="368"/>
      <c r="MR548" s="368"/>
      <c r="MS548" s="368"/>
      <c r="MT548" s="368"/>
      <c r="MU548" s="368"/>
      <c r="MV548" s="368"/>
      <c r="MW548" s="368"/>
      <c r="MX548" s="368"/>
      <c r="MY548" s="368"/>
      <c r="MZ548" s="368"/>
      <c r="NA548" s="368"/>
      <c r="NB548" s="368"/>
      <c r="NC548" s="368"/>
      <c r="ND548" s="368"/>
      <c r="NE548" s="368"/>
      <c r="NF548" s="368"/>
      <c r="NG548" s="368"/>
      <c r="NH548" s="368"/>
      <c r="NI548" s="368"/>
      <c r="NJ548" s="368"/>
      <c r="NK548" s="368"/>
      <c r="NL548" s="368"/>
      <c r="NM548" s="368"/>
      <c r="NN548" s="368"/>
      <c r="NO548" s="368"/>
      <c r="NP548" s="368"/>
      <c r="NQ548" s="368"/>
      <c r="NR548" s="368"/>
      <c r="NS548" s="368"/>
      <c r="NT548" s="368"/>
      <c r="NU548" s="368"/>
      <c r="NV548" s="368"/>
      <c r="NW548" s="368"/>
      <c r="NX548" s="368"/>
      <c r="NY548" s="368"/>
      <c r="NZ548" s="368"/>
      <c r="OA548" s="368"/>
      <c r="OB548" s="368"/>
      <c r="OC548" s="368"/>
      <c r="OD548" s="368"/>
      <c r="OE548" s="368"/>
      <c r="OF548" s="368"/>
      <c r="OG548" s="368"/>
      <c r="OH548" s="368"/>
      <c r="OI548" s="368"/>
      <c r="OJ548" s="368"/>
      <c r="OK548" s="368"/>
      <c r="OL548" s="368"/>
      <c r="OM548" s="368"/>
      <c r="ON548" s="368"/>
      <c r="OO548" s="368"/>
      <c r="OP548" s="368"/>
      <c r="OQ548" s="368"/>
      <c r="OR548" s="368"/>
      <c r="OS548" s="368"/>
      <c r="OT548" s="368"/>
      <c r="OU548" s="368"/>
      <c r="OV548" s="368"/>
      <c r="OW548" s="368"/>
      <c r="OX548" s="368"/>
      <c r="OY548" s="368"/>
      <c r="OZ548" s="368"/>
      <c r="PA548" s="368"/>
      <c r="PB548" s="368"/>
      <c r="PC548" s="368"/>
      <c r="PD548" s="368"/>
      <c r="PE548" s="368"/>
      <c r="PF548" s="368"/>
      <c r="PG548" s="368"/>
      <c r="PH548" s="368"/>
      <c r="PI548" s="368"/>
      <c r="PJ548" s="368"/>
      <c r="PK548" s="368"/>
      <c r="PL548" s="368"/>
      <c r="PM548" s="368"/>
      <c r="PN548" s="368"/>
      <c r="PO548" s="368"/>
      <c r="PP548" s="368"/>
      <c r="PQ548" s="368"/>
      <c r="PR548" s="368"/>
      <c r="PS548" s="368"/>
      <c r="PT548" s="368"/>
      <c r="PU548" s="368"/>
      <c r="PV548" s="368"/>
      <c r="PW548" s="368"/>
      <c r="PX548" s="368"/>
      <c r="PY548" s="368"/>
      <c r="PZ548" s="368"/>
      <c r="QA548" s="368"/>
      <c r="QB548" s="368"/>
      <c r="QC548" s="368"/>
      <c r="QD548" s="368"/>
      <c r="QE548" s="368"/>
      <c r="QF548" s="368"/>
      <c r="QG548" s="368"/>
      <c r="QH548" s="368"/>
      <c r="QI548" s="368"/>
      <c r="QJ548" s="368"/>
      <c r="QK548" s="368"/>
      <c r="QL548" s="368"/>
      <c r="QM548" s="368"/>
      <c r="QN548" s="368"/>
      <c r="QO548" s="368"/>
      <c r="QP548" s="368"/>
      <c r="QQ548" s="368"/>
      <c r="QR548" s="368"/>
      <c r="QS548" s="368"/>
      <c r="QT548" s="368"/>
      <c r="QU548" s="368"/>
      <c r="QV548" s="368"/>
      <c r="QW548" s="368"/>
      <c r="QX548" s="368"/>
      <c r="QY548" s="368"/>
      <c r="QZ548" s="368"/>
      <c r="RA548" s="368"/>
      <c r="RB548" s="368"/>
      <c r="RC548" s="368"/>
      <c r="RD548" s="368"/>
      <c r="RE548" s="368"/>
      <c r="RF548" s="368"/>
      <c r="RG548" s="368"/>
      <c r="RH548" s="368"/>
      <c r="RI548" s="368"/>
      <c r="RJ548" s="368"/>
      <c r="RK548" s="368"/>
      <c r="RL548" s="368"/>
      <c r="RM548" s="368"/>
      <c r="RN548" s="368"/>
      <c r="RO548" s="368"/>
      <c r="RP548" s="368"/>
      <c r="RQ548" s="368"/>
      <c r="RR548" s="368"/>
      <c r="RS548" s="368"/>
      <c r="RT548" s="368"/>
      <c r="RU548" s="368"/>
      <c r="RV548" s="368"/>
      <c r="RW548" s="368"/>
      <c r="RX548" s="368"/>
      <c r="RY548" s="368"/>
      <c r="RZ548" s="368"/>
      <c r="SA548" s="368"/>
      <c r="SB548" s="368"/>
      <c r="SC548" s="368"/>
      <c r="SD548" s="368"/>
      <c r="SE548" s="368"/>
      <c r="SF548" s="368"/>
      <c r="SG548" s="368"/>
    </row>
    <row r="549" spans="1:501">
      <c r="A549" s="368"/>
      <c r="B549" s="368"/>
      <c r="C549" s="368"/>
      <c r="D549" s="368"/>
      <c r="E549" s="368"/>
      <c r="F549" s="368"/>
      <c r="G549" s="368"/>
      <c r="H549" s="368"/>
      <c r="I549" s="368"/>
      <c r="J549" s="368"/>
      <c r="K549" s="368"/>
      <c r="L549" s="368"/>
      <c r="M549" s="368"/>
      <c r="N549" s="368"/>
      <c r="O549" s="385"/>
      <c r="P549" s="368"/>
      <c r="Q549" s="368"/>
      <c r="R549" s="368"/>
      <c r="S549" s="368"/>
      <c r="T549" s="368"/>
      <c r="U549" s="368"/>
      <c r="V549" s="368"/>
      <c r="W549" s="368"/>
      <c r="X549" s="368"/>
      <c r="Y549" s="368"/>
      <c r="Z549" s="368"/>
      <c r="AA549" s="368"/>
      <c r="AB549" s="368"/>
      <c r="AC549" s="368"/>
      <c r="AD549" s="368"/>
      <c r="AE549" s="368"/>
      <c r="AF549" s="368"/>
      <c r="AG549" s="368"/>
      <c r="AH549" s="368"/>
      <c r="AI549" s="368"/>
      <c r="AJ549" s="368"/>
      <c r="AK549" s="368"/>
      <c r="AL549" s="368"/>
      <c r="AM549" s="368"/>
      <c r="AN549" s="368"/>
      <c r="AO549" s="368"/>
      <c r="AP549" s="368"/>
      <c r="AQ549" s="368"/>
      <c r="AR549" s="368"/>
      <c r="AS549" s="368"/>
      <c r="AT549" s="368"/>
      <c r="AU549" s="368"/>
      <c r="AV549" s="368"/>
      <c r="AW549" s="368"/>
      <c r="AX549" s="368"/>
      <c r="AY549" s="368"/>
      <c r="AZ549" s="368"/>
      <c r="BA549" s="368"/>
      <c r="BB549" s="368"/>
      <c r="BC549" s="368"/>
      <c r="BD549" s="368"/>
      <c r="BE549" s="368"/>
      <c r="BF549" s="368"/>
      <c r="BG549" s="368"/>
      <c r="BH549" s="368"/>
      <c r="BI549" s="368"/>
      <c r="BJ549" s="368"/>
      <c r="BK549" s="368"/>
      <c r="BL549" s="368"/>
      <c r="BM549" s="368"/>
      <c r="BN549" s="368"/>
      <c r="BO549" s="368"/>
      <c r="BP549" s="368"/>
      <c r="BQ549" s="368"/>
      <c r="BR549" s="368"/>
      <c r="BS549" s="368"/>
      <c r="BT549" s="368"/>
      <c r="BU549" s="368"/>
      <c r="BV549" s="368"/>
      <c r="BW549" s="368"/>
      <c r="DV549" s="368"/>
      <c r="DW549" s="368"/>
      <c r="DX549" s="368"/>
      <c r="DY549" s="368"/>
      <c r="DZ549" s="368"/>
      <c r="EA549" s="368"/>
      <c r="EB549" s="368"/>
      <c r="EC549" s="368"/>
      <c r="ED549" s="368"/>
      <c r="EE549" s="368"/>
      <c r="EF549" s="368"/>
      <c r="EG549" s="368"/>
      <c r="EH549" s="368"/>
      <c r="EI549" s="368"/>
      <c r="EJ549" s="368"/>
      <c r="EK549" s="368"/>
      <c r="EL549" s="368"/>
      <c r="EM549" s="368"/>
      <c r="EN549" s="368"/>
      <c r="EO549" s="368"/>
      <c r="EP549" s="368"/>
      <c r="EQ549" s="368"/>
      <c r="ER549" s="368"/>
      <c r="ES549" s="368"/>
      <c r="ET549" s="368"/>
      <c r="EU549" s="368"/>
      <c r="EV549" s="368"/>
      <c r="EW549" s="368"/>
      <c r="EX549" s="368"/>
      <c r="EY549" s="368"/>
      <c r="EZ549" s="368"/>
      <c r="FA549" s="368"/>
      <c r="FB549" s="368"/>
      <c r="FC549" s="368"/>
      <c r="FD549" s="368"/>
      <c r="FE549" s="368"/>
      <c r="FF549" s="368"/>
      <c r="FG549" s="368"/>
      <c r="FH549" s="368"/>
      <c r="FI549" s="368"/>
      <c r="FJ549" s="368"/>
      <c r="FK549" s="368"/>
      <c r="FL549" s="368"/>
      <c r="FM549" s="368"/>
      <c r="FN549" s="368"/>
      <c r="FO549" s="368"/>
      <c r="FP549" s="368"/>
      <c r="FQ549" s="368"/>
      <c r="FR549" s="368"/>
      <c r="FS549" s="368"/>
      <c r="FT549" s="368"/>
      <c r="FU549" s="368"/>
      <c r="FV549" s="368"/>
      <c r="FW549" s="368"/>
      <c r="FX549" s="368"/>
      <c r="FY549" s="368"/>
      <c r="FZ549" s="368"/>
      <c r="GA549" s="368"/>
      <c r="GB549" s="368"/>
      <c r="GC549" s="368"/>
      <c r="GD549" s="368"/>
      <c r="GE549" s="368"/>
      <c r="GF549" s="368"/>
      <c r="GG549" s="368"/>
      <c r="GH549" s="368"/>
      <c r="GI549" s="368"/>
      <c r="GJ549" s="368"/>
      <c r="GK549" s="368"/>
      <c r="GL549" s="368"/>
      <c r="GM549" s="368"/>
      <c r="GN549" s="368"/>
      <c r="GO549" s="368"/>
      <c r="GP549" s="368"/>
      <c r="GQ549" s="368"/>
      <c r="GR549" s="368"/>
      <c r="GS549" s="368"/>
      <c r="GT549" s="368"/>
      <c r="GU549" s="368"/>
      <c r="GV549" s="368"/>
      <c r="GW549" s="368"/>
      <c r="GX549" s="368"/>
      <c r="GY549" s="368"/>
      <c r="GZ549" s="368"/>
      <c r="HA549" s="368"/>
      <c r="HB549" s="368"/>
      <c r="HC549" s="368"/>
      <c r="HD549" s="368"/>
      <c r="HE549" s="368"/>
      <c r="HF549" s="368"/>
      <c r="HG549" s="368"/>
      <c r="HH549" s="368"/>
      <c r="HI549" s="368"/>
      <c r="HJ549" s="368"/>
      <c r="HK549" s="368"/>
      <c r="HL549" s="368"/>
      <c r="HM549" s="368"/>
      <c r="HN549" s="368"/>
      <c r="HO549" s="368"/>
      <c r="HP549" s="368"/>
      <c r="HQ549" s="368"/>
      <c r="HR549" s="368"/>
      <c r="HS549" s="368"/>
      <c r="HT549" s="368"/>
      <c r="HU549" s="368"/>
      <c r="HV549" s="368"/>
      <c r="HW549" s="368"/>
      <c r="HX549" s="368"/>
      <c r="HY549" s="368"/>
      <c r="HZ549" s="368"/>
      <c r="IA549" s="368"/>
      <c r="IB549" s="368"/>
      <c r="IC549" s="368"/>
      <c r="ID549" s="368"/>
      <c r="IE549" s="368"/>
      <c r="IF549" s="368"/>
      <c r="IG549" s="368"/>
      <c r="IH549" s="368"/>
      <c r="II549" s="368"/>
      <c r="IJ549" s="368"/>
      <c r="IK549" s="368"/>
      <c r="IL549" s="368"/>
      <c r="IM549" s="368"/>
      <c r="IN549" s="368"/>
      <c r="IO549" s="368"/>
      <c r="IP549" s="368"/>
      <c r="IQ549" s="368"/>
      <c r="IR549" s="368"/>
      <c r="IS549" s="368"/>
      <c r="IT549" s="368"/>
      <c r="IU549" s="368"/>
      <c r="IV549" s="368"/>
      <c r="IW549" s="368"/>
      <c r="IX549" s="368"/>
      <c r="IY549" s="368"/>
      <c r="IZ549" s="368"/>
      <c r="JA549" s="368"/>
      <c r="JB549" s="368"/>
      <c r="JC549" s="368"/>
      <c r="JD549" s="368"/>
      <c r="JE549" s="368"/>
      <c r="JF549" s="368"/>
      <c r="JG549" s="368"/>
      <c r="JH549" s="368"/>
      <c r="JI549" s="368"/>
      <c r="JJ549" s="368"/>
      <c r="JK549" s="368"/>
      <c r="JL549" s="368"/>
      <c r="JM549" s="368"/>
      <c r="JN549" s="368"/>
      <c r="JO549" s="368"/>
      <c r="JP549" s="368"/>
      <c r="JQ549" s="368"/>
      <c r="JR549" s="368"/>
      <c r="JS549" s="368"/>
      <c r="JT549" s="368"/>
      <c r="JU549" s="368"/>
      <c r="JV549" s="368"/>
      <c r="JW549" s="368"/>
      <c r="JX549" s="368"/>
      <c r="JY549" s="368"/>
      <c r="JZ549" s="368"/>
      <c r="KA549" s="368"/>
      <c r="KB549" s="368"/>
      <c r="KC549" s="368"/>
      <c r="KD549" s="368"/>
      <c r="KE549" s="368"/>
      <c r="KF549" s="368"/>
      <c r="KG549" s="368"/>
      <c r="KH549" s="368"/>
      <c r="KI549" s="368"/>
      <c r="KJ549" s="368"/>
      <c r="KK549" s="368"/>
      <c r="KL549" s="368"/>
      <c r="KM549" s="368"/>
      <c r="KN549" s="368"/>
      <c r="KO549" s="368"/>
      <c r="KP549" s="368"/>
      <c r="KQ549" s="368"/>
      <c r="KR549" s="368"/>
      <c r="KS549" s="368"/>
      <c r="KT549" s="368"/>
      <c r="KU549" s="368"/>
      <c r="KV549" s="368"/>
      <c r="KW549" s="368"/>
      <c r="KX549" s="368"/>
      <c r="LH549" s="368"/>
      <c r="LI549" s="368"/>
      <c r="LJ549" s="368"/>
      <c r="LK549" s="368"/>
      <c r="LL549" s="368"/>
      <c r="LM549" s="368"/>
      <c r="LN549" s="368"/>
      <c r="LO549" s="368"/>
      <c r="LP549" s="368"/>
      <c r="LQ549" s="368"/>
      <c r="LR549" s="368"/>
      <c r="LS549" s="368"/>
      <c r="LT549" s="368"/>
      <c r="LU549" s="368"/>
      <c r="LV549" s="368"/>
      <c r="LW549" s="368"/>
      <c r="LX549" s="368"/>
      <c r="LY549" s="368"/>
      <c r="LZ549" s="368"/>
      <c r="MA549" s="368"/>
      <c r="MB549" s="368"/>
      <c r="MC549" s="368"/>
      <c r="MD549" s="368"/>
      <c r="ME549" s="368"/>
      <c r="MF549" s="368"/>
      <c r="MG549" s="368"/>
      <c r="MH549" s="368"/>
      <c r="MI549" s="368"/>
      <c r="MJ549" s="368"/>
      <c r="MK549" s="368"/>
      <c r="ML549" s="368"/>
      <c r="MM549" s="368"/>
      <c r="MN549" s="368"/>
      <c r="MO549" s="368"/>
      <c r="MP549" s="368"/>
      <c r="MQ549" s="368"/>
      <c r="MR549" s="368"/>
      <c r="MS549" s="368"/>
      <c r="MT549" s="368"/>
      <c r="MU549" s="368"/>
      <c r="MV549" s="368"/>
      <c r="MW549" s="368"/>
      <c r="MX549" s="368"/>
      <c r="MY549" s="368"/>
      <c r="MZ549" s="368"/>
      <c r="NA549" s="368"/>
      <c r="NB549" s="368"/>
      <c r="NC549" s="368"/>
      <c r="ND549" s="368"/>
      <c r="NE549" s="368"/>
      <c r="NF549" s="368"/>
      <c r="NG549" s="368"/>
      <c r="NH549" s="368"/>
      <c r="NI549" s="368"/>
      <c r="NJ549" s="368"/>
      <c r="NK549" s="368"/>
      <c r="NL549" s="368"/>
      <c r="NM549" s="368"/>
      <c r="NN549" s="368"/>
      <c r="NO549" s="368"/>
      <c r="NP549" s="368"/>
      <c r="NQ549" s="368"/>
      <c r="NR549" s="368"/>
      <c r="NS549" s="368"/>
      <c r="NT549" s="368"/>
      <c r="NU549" s="368"/>
      <c r="NV549" s="368"/>
      <c r="NW549" s="368"/>
      <c r="NX549" s="368"/>
      <c r="NY549" s="368"/>
      <c r="NZ549" s="368"/>
      <c r="OA549" s="368"/>
      <c r="OB549" s="368"/>
      <c r="OC549" s="368"/>
      <c r="OD549" s="368"/>
      <c r="OE549" s="368"/>
      <c r="OF549" s="368"/>
      <c r="OG549" s="368"/>
      <c r="OH549" s="368"/>
      <c r="OI549" s="368"/>
      <c r="OJ549" s="368"/>
      <c r="OK549" s="368"/>
      <c r="OL549" s="368"/>
      <c r="OM549" s="368"/>
      <c r="ON549" s="368"/>
      <c r="OO549" s="368"/>
      <c r="OP549" s="368"/>
      <c r="OQ549" s="368"/>
      <c r="OR549" s="368"/>
      <c r="OS549" s="368"/>
      <c r="OT549" s="368"/>
      <c r="OU549" s="368"/>
      <c r="OV549" s="368"/>
      <c r="OW549" s="368"/>
      <c r="OX549" s="368"/>
      <c r="OY549" s="368"/>
      <c r="OZ549" s="368"/>
      <c r="PA549" s="368"/>
      <c r="PB549" s="368"/>
      <c r="PC549" s="368"/>
      <c r="PD549" s="368"/>
      <c r="PE549" s="368"/>
      <c r="PF549" s="368"/>
      <c r="PG549" s="368"/>
      <c r="PH549" s="368"/>
      <c r="PI549" s="368"/>
      <c r="PJ549" s="368"/>
      <c r="PK549" s="368"/>
      <c r="PL549" s="368"/>
      <c r="PM549" s="368"/>
      <c r="PN549" s="368"/>
      <c r="PO549" s="368"/>
      <c r="PP549" s="368"/>
      <c r="PQ549" s="368"/>
      <c r="PR549" s="368"/>
      <c r="PS549" s="368"/>
      <c r="PT549" s="368"/>
      <c r="PU549" s="368"/>
      <c r="PV549" s="368"/>
      <c r="PW549" s="368"/>
      <c r="PX549" s="368"/>
      <c r="PY549" s="368"/>
      <c r="PZ549" s="368"/>
      <c r="QA549" s="368"/>
      <c r="QB549" s="368"/>
      <c r="QC549" s="368"/>
      <c r="QD549" s="368"/>
      <c r="QE549" s="368"/>
      <c r="QF549" s="368"/>
      <c r="QG549" s="368"/>
      <c r="QH549" s="368"/>
      <c r="QI549" s="368"/>
      <c r="QJ549" s="368"/>
      <c r="QK549" s="368"/>
      <c r="QL549" s="368"/>
      <c r="QM549" s="368"/>
      <c r="QN549" s="368"/>
      <c r="QO549" s="368"/>
      <c r="QP549" s="368"/>
      <c r="QQ549" s="368"/>
      <c r="QR549" s="368"/>
      <c r="QS549" s="368"/>
      <c r="QT549" s="368"/>
      <c r="QU549" s="368"/>
      <c r="QV549" s="368"/>
      <c r="QW549" s="368"/>
      <c r="QX549" s="368"/>
      <c r="QY549" s="368"/>
      <c r="QZ549" s="368"/>
      <c r="RA549" s="368"/>
      <c r="RB549" s="368"/>
      <c r="RC549" s="368"/>
      <c r="RD549" s="368"/>
      <c r="RE549" s="368"/>
      <c r="RF549" s="368"/>
      <c r="RG549" s="368"/>
      <c r="RH549" s="368"/>
      <c r="RI549" s="368"/>
      <c r="RJ549" s="368"/>
      <c r="RK549" s="368"/>
      <c r="RL549" s="368"/>
      <c r="RM549" s="368"/>
      <c r="RN549" s="368"/>
      <c r="RO549" s="368"/>
      <c r="RP549" s="368"/>
      <c r="RQ549" s="368"/>
      <c r="RR549" s="368"/>
      <c r="RS549" s="368"/>
      <c r="RT549" s="368"/>
      <c r="RU549" s="368"/>
      <c r="RV549" s="368"/>
      <c r="RW549" s="368"/>
      <c r="RX549" s="368"/>
      <c r="RY549" s="368"/>
      <c r="RZ549" s="368"/>
      <c r="SA549" s="368"/>
      <c r="SB549" s="368"/>
      <c r="SC549" s="368"/>
      <c r="SD549" s="368"/>
      <c r="SE549" s="368"/>
      <c r="SF549" s="368"/>
      <c r="SG549" s="368"/>
    </row>
    <row r="550" spans="1:501">
      <c r="A550" s="368"/>
      <c r="B550" s="368"/>
      <c r="C550" s="368"/>
      <c r="D550" s="368"/>
      <c r="E550" s="368"/>
      <c r="F550" s="368"/>
      <c r="G550" s="368"/>
      <c r="H550" s="368"/>
      <c r="I550" s="368"/>
      <c r="J550" s="368"/>
      <c r="K550" s="368"/>
      <c r="L550" s="368"/>
      <c r="M550" s="368"/>
      <c r="N550" s="368"/>
      <c r="O550" s="385"/>
      <c r="P550" s="368"/>
      <c r="Q550" s="368"/>
      <c r="R550" s="368"/>
      <c r="S550" s="368"/>
      <c r="T550" s="368"/>
      <c r="U550" s="368"/>
      <c r="V550" s="368"/>
      <c r="W550" s="368"/>
      <c r="X550" s="368"/>
      <c r="Y550" s="368"/>
      <c r="Z550" s="368"/>
      <c r="AA550" s="368"/>
      <c r="AB550" s="368"/>
      <c r="AC550" s="368"/>
      <c r="AD550" s="368"/>
      <c r="AE550" s="368"/>
      <c r="AF550" s="368"/>
      <c r="AG550" s="368"/>
      <c r="AH550" s="368"/>
      <c r="AI550" s="368"/>
      <c r="AJ550" s="368"/>
      <c r="AK550" s="368"/>
      <c r="AL550" s="368"/>
      <c r="AM550" s="368"/>
      <c r="AN550" s="368"/>
      <c r="AO550" s="368"/>
      <c r="AP550" s="368"/>
      <c r="AQ550" s="368"/>
      <c r="AR550" s="368"/>
      <c r="AS550" s="368"/>
      <c r="AT550" s="368"/>
      <c r="AU550" s="368"/>
      <c r="AV550" s="368"/>
      <c r="AW550" s="368"/>
      <c r="AX550" s="368"/>
      <c r="AY550" s="368"/>
      <c r="AZ550" s="368"/>
      <c r="BA550" s="368"/>
      <c r="BB550" s="368"/>
      <c r="BC550" s="368"/>
      <c r="BD550" s="368"/>
      <c r="BE550" s="368"/>
      <c r="BF550" s="368"/>
      <c r="BG550" s="368"/>
      <c r="BH550" s="368"/>
      <c r="BI550" s="368"/>
      <c r="BJ550" s="368"/>
      <c r="BK550" s="368"/>
      <c r="BL550" s="368"/>
      <c r="BM550" s="368"/>
      <c r="BN550" s="368"/>
      <c r="BO550" s="368"/>
      <c r="BP550" s="368"/>
      <c r="BQ550" s="368"/>
      <c r="BR550" s="368"/>
      <c r="BS550" s="368"/>
      <c r="BT550" s="368"/>
      <c r="BU550" s="368"/>
      <c r="BV550" s="368"/>
      <c r="BW550" s="368"/>
      <c r="DV550" s="368"/>
      <c r="DW550" s="368"/>
      <c r="DX550" s="368"/>
      <c r="DY550" s="368"/>
      <c r="DZ550" s="368"/>
      <c r="EA550" s="368"/>
      <c r="EB550" s="368"/>
      <c r="EC550" s="368"/>
      <c r="ED550" s="368"/>
      <c r="EE550" s="368"/>
      <c r="EF550" s="368"/>
      <c r="EG550" s="368"/>
      <c r="EH550" s="368"/>
      <c r="EI550" s="368"/>
      <c r="EJ550" s="368"/>
      <c r="EK550" s="368"/>
      <c r="EL550" s="368"/>
      <c r="EM550" s="368"/>
      <c r="EN550" s="368"/>
      <c r="EO550" s="368"/>
      <c r="EP550" s="368"/>
      <c r="EQ550" s="368"/>
      <c r="ER550" s="368"/>
      <c r="ES550" s="368"/>
      <c r="ET550" s="368"/>
      <c r="EU550" s="368"/>
      <c r="EV550" s="368"/>
      <c r="EW550" s="368"/>
      <c r="EX550" s="368"/>
      <c r="EY550" s="368"/>
      <c r="EZ550" s="368"/>
      <c r="FA550" s="368"/>
      <c r="FB550" s="368"/>
      <c r="FC550" s="368"/>
      <c r="FD550" s="368"/>
      <c r="FE550" s="368"/>
      <c r="FF550" s="368"/>
      <c r="FG550" s="368"/>
      <c r="FH550" s="368"/>
      <c r="FI550" s="368"/>
      <c r="FJ550" s="368"/>
      <c r="FK550" s="368"/>
      <c r="FL550" s="368"/>
      <c r="FM550" s="368"/>
      <c r="FN550" s="368"/>
      <c r="FO550" s="368"/>
      <c r="FP550" s="368"/>
      <c r="FQ550" s="368"/>
      <c r="FR550" s="368"/>
      <c r="FS550" s="368"/>
      <c r="FT550" s="368"/>
      <c r="FU550" s="368"/>
      <c r="FV550" s="368"/>
      <c r="FW550" s="368"/>
      <c r="FX550" s="368"/>
      <c r="FY550" s="368"/>
      <c r="FZ550" s="368"/>
      <c r="GA550" s="368"/>
      <c r="GB550" s="368"/>
      <c r="GC550" s="368"/>
      <c r="GD550" s="368"/>
      <c r="GE550" s="368"/>
      <c r="GF550" s="368"/>
      <c r="GG550" s="368"/>
      <c r="GH550" s="368"/>
      <c r="GI550" s="368"/>
      <c r="GJ550" s="368"/>
      <c r="GK550" s="368"/>
      <c r="GL550" s="368"/>
      <c r="GM550" s="368"/>
      <c r="GN550" s="368"/>
      <c r="GO550" s="368"/>
      <c r="GP550" s="368"/>
      <c r="GQ550" s="368"/>
      <c r="GR550" s="368"/>
      <c r="GS550" s="368"/>
      <c r="GT550" s="368"/>
      <c r="GU550" s="368"/>
      <c r="GV550" s="368"/>
      <c r="GW550" s="368"/>
      <c r="GX550" s="368"/>
      <c r="GY550" s="368"/>
      <c r="GZ550" s="368"/>
      <c r="HA550" s="368"/>
      <c r="HB550" s="368"/>
      <c r="HC550" s="368"/>
      <c r="HD550" s="368"/>
      <c r="HE550" s="368"/>
      <c r="HF550" s="368"/>
      <c r="HG550" s="368"/>
      <c r="HH550" s="368"/>
      <c r="HI550" s="368"/>
      <c r="HJ550" s="368"/>
      <c r="HK550" s="368"/>
      <c r="HL550" s="368"/>
      <c r="HM550" s="368"/>
      <c r="HN550" s="368"/>
      <c r="HO550" s="368"/>
      <c r="HP550" s="368"/>
      <c r="HQ550" s="368"/>
      <c r="HR550" s="368"/>
      <c r="HS550" s="368"/>
      <c r="HT550" s="368"/>
      <c r="HU550" s="368"/>
      <c r="HV550" s="368"/>
      <c r="HW550" s="368"/>
      <c r="HX550" s="368"/>
      <c r="HY550" s="368"/>
      <c r="HZ550" s="368"/>
      <c r="IA550" s="368"/>
      <c r="IB550" s="368"/>
      <c r="IC550" s="368"/>
      <c r="ID550" s="368"/>
      <c r="IE550" s="368"/>
      <c r="IF550" s="368"/>
      <c r="IG550" s="368"/>
      <c r="IH550" s="368"/>
      <c r="II550" s="368"/>
      <c r="IJ550" s="368"/>
      <c r="IK550" s="368"/>
      <c r="IL550" s="368"/>
      <c r="IM550" s="368"/>
      <c r="IN550" s="368"/>
      <c r="IO550" s="368"/>
      <c r="IP550" s="368"/>
      <c r="IQ550" s="368"/>
      <c r="IR550" s="368"/>
      <c r="IS550" s="368"/>
      <c r="IT550" s="368"/>
      <c r="IU550" s="368"/>
      <c r="IV550" s="368"/>
      <c r="IW550" s="368"/>
      <c r="IX550" s="368"/>
      <c r="IY550" s="368"/>
      <c r="IZ550" s="368"/>
      <c r="JA550" s="368"/>
      <c r="JB550" s="368"/>
      <c r="JC550" s="368"/>
      <c r="JD550" s="368"/>
      <c r="JE550" s="368"/>
      <c r="JF550" s="368"/>
      <c r="JG550" s="368"/>
      <c r="JH550" s="368"/>
      <c r="JI550" s="368"/>
      <c r="JJ550" s="368"/>
      <c r="JK550" s="368"/>
      <c r="JL550" s="368"/>
      <c r="JM550" s="368"/>
      <c r="JN550" s="368"/>
      <c r="JO550" s="368"/>
      <c r="JP550" s="368"/>
      <c r="JQ550" s="368"/>
      <c r="JR550" s="368"/>
      <c r="JS550" s="368"/>
      <c r="JT550" s="368"/>
      <c r="JU550" s="368"/>
      <c r="JV550" s="368"/>
      <c r="JW550" s="368"/>
      <c r="JX550" s="368"/>
      <c r="JY550" s="368"/>
      <c r="JZ550" s="368"/>
      <c r="KA550" s="368"/>
      <c r="KB550" s="368"/>
      <c r="KC550" s="368"/>
      <c r="KD550" s="368"/>
      <c r="KE550" s="368"/>
      <c r="KF550" s="368"/>
      <c r="KG550" s="368"/>
      <c r="KH550" s="368"/>
      <c r="KI550" s="368"/>
      <c r="KJ550" s="368"/>
      <c r="KK550" s="368"/>
      <c r="KL550" s="368"/>
      <c r="KM550" s="368"/>
      <c r="KN550" s="368"/>
      <c r="KO550" s="368"/>
      <c r="KP550" s="368"/>
      <c r="KQ550" s="368"/>
      <c r="KR550" s="368"/>
      <c r="KS550" s="368"/>
      <c r="KT550" s="368"/>
      <c r="KU550" s="368"/>
      <c r="KV550" s="368"/>
      <c r="KW550" s="368"/>
      <c r="KX550" s="368"/>
      <c r="LH550" s="368"/>
      <c r="LI550" s="368"/>
      <c r="LJ550" s="368"/>
      <c r="LK550" s="368"/>
      <c r="LL550" s="368"/>
      <c r="LM550" s="368"/>
      <c r="LN550" s="368"/>
      <c r="LO550" s="368"/>
      <c r="LP550" s="368"/>
      <c r="LQ550" s="368"/>
      <c r="LR550" s="368"/>
      <c r="LS550" s="368"/>
      <c r="LT550" s="368"/>
      <c r="LU550" s="368"/>
      <c r="LV550" s="368"/>
      <c r="LW550" s="368"/>
      <c r="LX550" s="368"/>
      <c r="LY550" s="368"/>
      <c r="LZ550" s="368"/>
      <c r="MA550" s="368"/>
      <c r="MB550" s="368"/>
      <c r="MC550" s="368"/>
      <c r="MD550" s="368"/>
      <c r="ME550" s="368"/>
      <c r="MF550" s="368"/>
      <c r="MG550" s="368"/>
      <c r="MH550" s="368"/>
      <c r="MI550" s="368"/>
      <c r="MJ550" s="368"/>
      <c r="MK550" s="368"/>
      <c r="ML550" s="368"/>
      <c r="MM550" s="368"/>
      <c r="MN550" s="368"/>
      <c r="MO550" s="368"/>
      <c r="MP550" s="368"/>
      <c r="MQ550" s="368"/>
      <c r="MR550" s="368"/>
      <c r="MS550" s="368"/>
      <c r="MT550" s="368"/>
      <c r="MU550" s="368"/>
      <c r="MV550" s="368"/>
      <c r="MW550" s="368"/>
      <c r="MX550" s="368"/>
      <c r="MY550" s="368"/>
      <c r="MZ550" s="368"/>
      <c r="NA550" s="368"/>
      <c r="NB550" s="368"/>
      <c r="NC550" s="368"/>
      <c r="ND550" s="368"/>
      <c r="NE550" s="368"/>
      <c r="NF550" s="368"/>
      <c r="NG550" s="368"/>
      <c r="NH550" s="368"/>
      <c r="NI550" s="368"/>
      <c r="NJ550" s="368"/>
      <c r="NK550" s="368"/>
      <c r="NL550" s="368"/>
      <c r="NM550" s="368"/>
      <c r="NN550" s="368"/>
      <c r="NO550" s="368"/>
      <c r="NP550" s="368"/>
      <c r="NQ550" s="368"/>
      <c r="NR550" s="368"/>
      <c r="NS550" s="368"/>
      <c r="NT550" s="368"/>
      <c r="NU550" s="368"/>
      <c r="NV550" s="368"/>
      <c r="NW550" s="368"/>
      <c r="NX550" s="368"/>
      <c r="NY550" s="368"/>
      <c r="NZ550" s="368"/>
      <c r="OA550" s="368"/>
      <c r="OB550" s="368"/>
      <c r="OC550" s="368"/>
      <c r="OD550" s="368"/>
      <c r="OE550" s="368"/>
      <c r="OF550" s="368"/>
      <c r="OG550" s="368"/>
      <c r="OH550" s="368"/>
      <c r="OI550" s="368"/>
      <c r="OJ550" s="368"/>
      <c r="OK550" s="368"/>
      <c r="OL550" s="368"/>
      <c r="OM550" s="368"/>
      <c r="ON550" s="368"/>
      <c r="OO550" s="368"/>
      <c r="OP550" s="368"/>
      <c r="OQ550" s="368"/>
      <c r="OR550" s="368"/>
      <c r="OS550" s="368"/>
      <c r="OT550" s="368"/>
      <c r="OU550" s="368"/>
      <c r="OV550" s="368"/>
      <c r="OW550" s="368"/>
      <c r="OX550" s="368"/>
      <c r="OY550" s="368"/>
      <c r="OZ550" s="368"/>
      <c r="PA550" s="368"/>
      <c r="PB550" s="368"/>
      <c r="PC550" s="368"/>
      <c r="PD550" s="368"/>
      <c r="PE550" s="368"/>
      <c r="PF550" s="368"/>
      <c r="PG550" s="368"/>
      <c r="PH550" s="368"/>
      <c r="PI550" s="368"/>
      <c r="PJ550" s="368"/>
      <c r="PK550" s="368"/>
      <c r="PL550" s="368"/>
      <c r="PM550" s="368"/>
      <c r="PN550" s="368"/>
      <c r="PO550" s="368"/>
      <c r="PP550" s="368"/>
      <c r="PQ550" s="368"/>
      <c r="PR550" s="368"/>
      <c r="PS550" s="368"/>
      <c r="PT550" s="368"/>
      <c r="PU550" s="368"/>
      <c r="PV550" s="368"/>
      <c r="PW550" s="368"/>
      <c r="PX550" s="368"/>
      <c r="PY550" s="368"/>
      <c r="PZ550" s="368"/>
      <c r="QA550" s="368"/>
      <c r="QB550" s="368"/>
      <c r="QC550" s="368"/>
      <c r="QD550" s="368"/>
      <c r="QE550" s="368"/>
      <c r="QF550" s="368"/>
      <c r="QG550" s="368"/>
      <c r="QH550" s="368"/>
      <c r="QI550" s="368"/>
      <c r="QJ550" s="368"/>
      <c r="QK550" s="368"/>
      <c r="QL550" s="368"/>
      <c r="QM550" s="368"/>
      <c r="QN550" s="368"/>
      <c r="QO550" s="368"/>
      <c r="QP550" s="368"/>
      <c r="QQ550" s="368"/>
      <c r="QR550" s="368"/>
      <c r="QS550" s="368"/>
      <c r="QT550" s="368"/>
      <c r="QU550" s="368"/>
      <c r="QV550" s="368"/>
      <c r="QW550" s="368"/>
      <c r="QX550" s="368"/>
      <c r="QY550" s="368"/>
      <c r="QZ550" s="368"/>
      <c r="RA550" s="368"/>
      <c r="RB550" s="368"/>
      <c r="RC550" s="368"/>
      <c r="RD550" s="368"/>
      <c r="RE550" s="368"/>
      <c r="RF550" s="368"/>
      <c r="RG550" s="368"/>
      <c r="RH550" s="368"/>
      <c r="RI550" s="368"/>
      <c r="RJ550" s="368"/>
      <c r="RK550" s="368"/>
      <c r="RL550" s="368"/>
      <c r="RM550" s="368"/>
      <c r="RN550" s="368"/>
      <c r="RO550" s="368"/>
      <c r="RP550" s="368"/>
      <c r="RQ550" s="368"/>
      <c r="RR550" s="368"/>
      <c r="RS550" s="368"/>
      <c r="RT550" s="368"/>
      <c r="RU550" s="368"/>
      <c r="RV550" s="368"/>
      <c r="RW550" s="368"/>
      <c r="RX550" s="368"/>
      <c r="RY550" s="368"/>
      <c r="RZ550" s="368"/>
      <c r="SA550" s="368"/>
      <c r="SB550" s="368"/>
      <c r="SC550" s="368"/>
      <c r="SD550" s="368"/>
      <c r="SE550" s="368"/>
      <c r="SF550" s="368"/>
      <c r="SG550" s="368"/>
    </row>
    <row r="551" spans="1:501">
      <c r="A551" s="368"/>
      <c r="B551" s="368"/>
      <c r="C551" s="368"/>
      <c r="D551" s="368"/>
      <c r="E551" s="368"/>
      <c r="F551" s="368"/>
      <c r="G551" s="368"/>
      <c r="H551" s="368"/>
      <c r="I551" s="368"/>
      <c r="J551" s="368"/>
      <c r="K551" s="368"/>
      <c r="L551" s="368"/>
      <c r="M551" s="368"/>
      <c r="N551" s="368"/>
      <c r="O551" s="385"/>
      <c r="P551" s="368"/>
      <c r="Q551" s="368"/>
      <c r="R551" s="368"/>
      <c r="S551" s="368"/>
      <c r="T551" s="368"/>
      <c r="U551" s="368"/>
      <c r="V551" s="368"/>
      <c r="W551" s="368"/>
      <c r="X551" s="368"/>
      <c r="Y551" s="368"/>
      <c r="Z551" s="368"/>
      <c r="AA551" s="368"/>
      <c r="AB551" s="368"/>
      <c r="AC551" s="368"/>
      <c r="AD551" s="368"/>
      <c r="AE551" s="368"/>
      <c r="AF551" s="368"/>
      <c r="AG551" s="368"/>
      <c r="AH551" s="368"/>
      <c r="AI551" s="368"/>
      <c r="AJ551" s="368"/>
      <c r="AK551" s="368"/>
      <c r="AL551" s="368"/>
      <c r="AM551" s="368"/>
      <c r="AN551" s="368"/>
      <c r="AO551" s="368"/>
      <c r="AP551" s="368"/>
      <c r="AQ551" s="368"/>
      <c r="AR551" s="368"/>
      <c r="AS551" s="368"/>
      <c r="AT551" s="368"/>
      <c r="AU551" s="368"/>
      <c r="AV551" s="368"/>
      <c r="AW551" s="368"/>
      <c r="AX551" s="368"/>
      <c r="AY551" s="368"/>
      <c r="AZ551" s="368"/>
      <c r="BA551" s="368"/>
      <c r="BB551" s="368"/>
      <c r="BC551" s="368"/>
      <c r="BD551" s="368"/>
      <c r="BE551" s="368"/>
      <c r="BF551" s="368"/>
      <c r="BG551" s="368"/>
      <c r="BH551" s="368"/>
      <c r="BI551" s="368"/>
      <c r="BJ551" s="368"/>
      <c r="BK551" s="368"/>
      <c r="BL551" s="368"/>
      <c r="BM551" s="368"/>
      <c r="BN551" s="368"/>
      <c r="BO551" s="368"/>
      <c r="BP551" s="368"/>
      <c r="BQ551" s="368"/>
      <c r="BR551" s="368"/>
      <c r="BS551" s="368"/>
      <c r="BT551" s="368"/>
      <c r="BU551" s="368"/>
      <c r="BV551" s="368"/>
      <c r="BW551" s="368"/>
      <c r="DV551" s="368"/>
      <c r="DW551" s="368"/>
      <c r="DX551" s="368"/>
      <c r="DY551" s="368"/>
      <c r="DZ551" s="368"/>
      <c r="EA551" s="368"/>
      <c r="EB551" s="368"/>
      <c r="EC551" s="368"/>
      <c r="ED551" s="368"/>
      <c r="EE551" s="368"/>
      <c r="EF551" s="368"/>
      <c r="EG551" s="368"/>
      <c r="EH551" s="368"/>
      <c r="EI551" s="368"/>
      <c r="EJ551" s="368"/>
      <c r="EK551" s="368"/>
      <c r="EL551" s="368"/>
      <c r="EM551" s="368"/>
      <c r="EN551" s="368"/>
      <c r="EO551" s="368"/>
      <c r="EP551" s="368"/>
      <c r="EQ551" s="368"/>
      <c r="ER551" s="368"/>
      <c r="ES551" s="368"/>
      <c r="ET551" s="368"/>
      <c r="EU551" s="368"/>
      <c r="EV551" s="368"/>
      <c r="EW551" s="368"/>
      <c r="EX551" s="368"/>
      <c r="EY551" s="368"/>
      <c r="EZ551" s="368"/>
      <c r="FA551" s="368"/>
      <c r="FB551" s="368"/>
      <c r="FC551" s="368"/>
      <c r="FD551" s="368"/>
      <c r="FE551" s="368"/>
      <c r="FF551" s="368"/>
      <c r="FG551" s="368"/>
      <c r="FH551" s="368"/>
      <c r="FI551" s="368"/>
      <c r="FJ551" s="368"/>
      <c r="FK551" s="368"/>
      <c r="FL551" s="368"/>
      <c r="FM551" s="368"/>
      <c r="FN551" s="368"/>
      <c r="FO551" s="368"/>
      <c r="FP551" s="368"/>
      <c r="FQ551" s="368"/>
      <c r="FR551" s="368"/>
      <c r="FS551" s="368"/>
      <c r="FT551" s="368"/>
      <c r="FU551" s="368"/>
      <c r="FV551" s="368"/>
      <c r="FW551" s="368"/>
      <c r="FX551" s="368"/>
      <c r="FY551" s="368"/>
      <c r="FZ551" s="368"/>
      <c r="GA551" s="368"/>
      <c r="GB551" s="368"/>
      <c r="GC551" s="368"/>
      <c r="GD551" s="368"/>
      <c r="GE551" s="368"/>
      <c r="GF551" s="368"/>
      <c r="GG551" s="368"/>
      <c r="GH551" s="368"/>
      <c r="GI551" s="368"/>
      <c r="GJ551" s="368"/>
      <c r="GK551" s="368"/>
      <c r="GL551" s="368"/>
      <c r="GM551" s="368"/>
      <c r="GN551" s="368"/>
      <c r="GO551" s="368"/>
      <c r="GP551" s="368"/>
      <c r="GQ551" s="368"/>
      <c r="GR551" s="368"/>
      <c r="GS551" s="368"/>
      <c r="GT551" s="368"/>
      <c r="GU551" s="368"/>
      <c r="GV551" s="368"/>
      <c r="GW551" s="368"/>
      <c r="GX551" s="368"/>
      <c r="GY551" s="368"/>
      <c r="GZ551" s="368"/>
      <c r="HA551" s="368"/>
      <c r="HB551" s="368"/>
      <c r="HC551" s="368"/>
      <c r="HD551" s="368"/>
      <c r="HE551" s="368"/>
      <c r="HF551" s="368"/>
      <c r="HG551" s="368"/>
      <c r="HH551" s="368"/>
      <c r="HI551" s="368"/>
      <c r="HJ551" s="368"/>
      <c r="HK551" s="368"/>
      <c r="HL551" s="368"/>
      <c r="HM551" s="368"/>
      <c r="HN551" s="368"/>
      <c r="HO551" s="368"/>
      <c r="HP551" s="368"/>
      <c r="HQ551" s="368"/>
      <c r="HR551" s="368"/>
      <c r="HS551" s="368"/>
      <c r="HT551" s="368"/>
      <c r="HU551" s="368"/>
      <c r="HV551" s="368"/>
      <c r="HW551" s="368"/>
      <c r="HX551" s="368"/>
      <c r="HY551" s="368"/>
      <c r="HZ551" s="368"/>
      <c r="IA551" s="368"/>
      <c r="IB551" s="368"/>
      <c r="IC551" s="368"/>
      <c r="ID551" s="368"/>
      <c r="IE551" s="368"/>
      <c r="IF551" s="368"/>
      <c r="IG551" s="368"/>
      <c r="IH551" s="368"/>
      <c r="II551" s="368"/>
      <c r="IJ551" s="368"/>
      <c r="IK551" s="368"/>
      <c r="IL551" s="368"/>
      <c r="IM551" s="368"/>
      <c r="IN551" s="368"/>
      <c r="IO551" s="368"/>
      <c r="IP551" s="368"/>
      <c r="IQ551" s="368"/>
      <c r="IR551" s="368"/>
      <c r="IS551" s="368"/>
      <c r="IT551" s="368"/>
      <c r="IU551" s="368"/>
      <c r="IV551" s="368"/>
      <c r="IW551" s="368"/>
      <c r="IX551" s="368"/>
      <c r="IY551" s="368"/>
      <c r="IZ551" s="368"/>
      <c r="JA551" s="368"/>
      <c r="JB551" s="368"/>
      <c r="JC551" s="368"/>
      <c r="JD551" s="368"/>
      <c r="JE551" s="368"/>
      <c r="JF551" s="368"/>
      <c r="JG551" s="368"/>
      <c r="JH551" s="368"/>
      <c r="JI551" s="368"/>
      <c r="JJ551" s="368"/>
      <c r="JK551" s="368"/>
      <c r="JL551" s="368"/>
      <c r="JM551" s="368"/>
      <c r="JN551" s="368"/>
      <c r="JO551" s="368"/>
      <c r="JP551" s="368"/>
      <c r="JQ551" s="368"/>
      <c r="JR551" s="368"/>
      <c r="JS551" s="368"/>
      <c r="JT551" s="368"/>
      <c r="JU551" s="368"/>
      <c r="JV551" s="368"/>
      <c r="JW551" s="368"/>
      <c r="JX551" s="368"/>
      <c r="JY551" s="368"/>
      <c r="JZ551" s="368"/>
      <c r="KA551" s="368"/>
      <c r="KB551" s="368"/>
      <c r="KC551" s="368"/>
      <c r="KD551" s="368"/>
      <c r="KE551" s="368"/>
      <c r="KF551" s="368"/>
      <c r="KG551" s="368"/>
      <c r="KH551" s="368"/>
      <c r="KI551" s="368"/>
      <c r="KJ551" s="368"/>
      <c r="KK551" s="368"/>
      <c r="KL551" s="368"/>
      <c r="KM551" s="368"/>
      <c r="KN551" s="368"/>
      <c r="KO551" s="368"/>
      <c r="KP551" s="368"/>
      <c r="KQ551" s="368"/>
      <c r="KR551" s="368"/>
      <c r="KS551" s="368"/>
      <c r="KT551" s="368"/>
      <c r="KU551" s="368"/>
      <c r="KV551" s="368"/>
      <c r="KW551" s="368"/>
      <c r="KX551" s="368"/>
      <c r="LH551" s="368"/>
      <c r="LI551" s="368"/>
      <c r="LJ551" s="368"/>
      <c r="LK551" s="368"/>
      <c r="LL551" s="368"/>
      <c r="LM551" s="368"/>
      <c r="LN551" s="368"/>
      <c r="LO551" s="368"/>
      <c r="LP551" s="368"/>
      <c r="LQ551" s="368"/>
      <c r="LR551" s="368"/>
      <c r="LS551" s="368"/>
      <c r="LT551" s="368"/>
      <c r="LU551" s="368"/>
      <c r="LV551" s="368"/>
      <c r="LW551" s="368"/>
      <c r="LX551" s="368"/>
      <c r="LY551" s="368"/>
      <c r="LZ551" s="368"/>
      <c r="MA551" s="368"/>
      <c r="MB551" s="368"/>
      <c r="MC551" s="368"/>
      <c r="MD551" s="368"/>
      <c r="ME551" s="368"/>
      <c r="MF551" s="368"/>
      <c r="MG551" s="368"/>
      <c r="MH551" s="368"/>
      <c r="MI551" s="368"/>
      <c r="MJ551" s="368"/>
      <c r="MK551" s="368"/>
      <c r="ML551" s="368"/>
      <c r="MM551" s="368"/>
      <c r="MN551" s="368"/>
      <c r="MO551" s="368"/>
      <c r="MP551" s="368"/>
      <c r="MQ551" s="368"/>
      <c r="MR551" s="368"/>
      <c r="MS551" s="368"/>
      <c r="MT551" s="368"/>
      <c r="MU551" s="368"/>
      <c r="MV551" s="368"/>
      <c r="MW551" s="368"/>
      <c r="MX551" s="368"/>
      <c r="MY551" s="368"/>
      <c r="MZ551" s="368"/>
      <c r="NA551" s="368"/>
      <c r="NB551" s="368"/>
      <c r="NC551" s="368"/>
      <c r="ND551" s="368"/>
      <c r="NE551" s="368"/>
      <c r="NF551" s="368"/>
      <c r="NG551" s="368"/>
      <c r="NH551" s="368"/>
      <c r="NI551" s="368"/>
      <c r="NJ551" s="368"/>
      <c r="NK551" s="368"/>
      <c r="NL551" s="368"/>
      <c r="NM551" s="368"/>
      <c r="NN551" s="368"/>
      <c r="NO551" s="368"/>
      <c r="NP551" s="368"/>
      <c r="NQ551" s="368"/>
      <c r="NR551" s="368"/>
      <c r="NS551" s="368"/>
      <c r="NT551" s="368"/>
      <c r="NU551" s="368"/>
      <c r="NV551" s="368"/>
      <c r="NW551" s="368"/>
      <c r="NX551" s="368"/>
      <c r="NY551" s="368"/>
      <c r="NZ551" s="368"/>
      <c r="OA551" s="368"/>
      <c r="OB551" s="368"/>
      <c r="OC551" s="368"/>
      <c r="OD551" s="368"/>
      <c r="OE551" s="368"/>
      <c r="OF551" s="368"/>
      <c r="OG551" s="368"/>
      <c r="OH551" s="368"/>
      <c r="OI551" s="368"/>
      <c r="OJ551" s="368"/>
      <c r="OK551" s="368"/>
      <c r="OL551" s="368"/>
      <c r="OM551" s="368"/>
      <c r="ON551" s="368"/>
      <c r="OO551" s="368"/>
      <c r="OP551" s="368"/>
      <c r="OQ551" s="368"/>
      <c r="OR551" s="368"/>
      <c r="OS551" s="368"/>
      <c r="OT551" s="368"/>
      <c r="OU551" s="368"/>
      <c r="OV551" s="368"/>
      <c r="OW551" s="368"/>
      <c r="OX551" s="368"/>
      <c r="OY551" s="368"/>
      <c r="OZ551" s="368"/>
      <c r="PA551" s="368"/>
      <c r="PB551" s="368"/>
      <c r="PC551" s="368"/>
      <c r="PD551" s="368"/>
      <c r="PE551" s="368"/>
      <c r="PF551" s="368"/>
      <c r="PG551" s="368"/>
      <c r="PH551" s="368"/>
      <c r="PI551" s="368"/>
      <c r="PJ551" s="368"/>
      <c r="PK551" s="368"/>
      <c r="PL551" s="368"/>
      <c r="PM551" s="368"/>
      <c r="PN551" s="368"/>
      <c r="PO551" s="368"/>
      <c r="PP551" s="368"/>
      <c r="PQ551" s="368"/>
      <c r="PR551" s="368"/>
      <c r="PS551" s="368"/>
      <c r="PT551" s="368"/>
      <c r="PU551" s="368"/>
      <c r="PV551" s="368"/>
      <c r="PW551" s="368"/>
      <c r="PX551" s="368"/>
      <c r="PY551" s="368"/>
      <c r="PZ551" s="368"/>
      <c r="QA551" s="368"/>
      <c r="QB551" s="368"/>
      <c r="QC551" s="368"/>
      <c r="QD551" s="368"/>
      <c r="QE551" s="368"/>
      <c r="QF551" s="368"/>
      <c r="QG551" s="368"/>
      <c r="QH551" s="368"/>
      <c r="QI551" s="368"/>
      <c r="QJ551" s="368"/>
      <c r="QK551" s="368"/>
      <c r="QL551" s="368"/>
      <c r="QM551" s="368"/>
      <c r="QN551" s="368"/>
      <c r="QO551" s="368"/>
      <c r="QP551" s="368"/>
      <c r="QQ551" s="368"/>
      <c r="QR551" s="368"/>
      <c r="QS551" s="368"/>
      <c r="QT551" s="368"/>
      <c r="QU551" s="368"/>
      <c r="QV551" s="368"/>
      <c r="QW551" s="368"/>
      <c r="QX551" s="368"/>
      <c r="QY551" s="368"/>
      <c r="QZ551" s="368"/>
      <c r="RA551" s="368"/>
      <c r="RB551" s="368"/>
      <c r="RC551" s="368"/>
      <c r="RD551" s="368"/>
      <c r="RE551" s="368"/>
      <c r="RF551" s="368"/>
      <c r="RG551" s="368"/>
      <c r="RH551" s="368"/>
      <c r="RI551" s="368"/>
      <c r="RJ551" s="368"/>
      <c r="RK551" s="368"/>
      <c r="RL551" s="368"/>
      <c r="RM551" s="368"/>
      <c r="RN551" s="368"/>
      <c r="RO551" s="368"/>
      <c r="RP551" s="368"/>
      <c r="RQ551" s="368"/>
      <c r="RR551" s="368"/>
      <c r="RS551" s="368"/>
      <c r="RT551" s="368"/>
      <c r="RU551" s="368"/>
      <c r="RV551" s="368"/>
      <c r="RW551" s="368"/>
      <c r="RX551" s="368"/>
      <c r="RY551" s="368"/>
      <c r="RZ551" s="368"/>
      <c r="SA551" s="368"/>
      <c r="SB551" s="368"/>
      <c r="SC551" s="368"/>
      <c r="SD551" s="368"/>
      <c r="SE551" s="368"/>
      <c r="SF551" s="368"/>
      <c r="SG551" s="368"/>
    </row>
    <row r="552" spans="1:501">
      <c r="A552" s="368"/>
      <c r="B552" s="368"/>
      <c r="C552" s="368"/>
      <c r="D552" s="368"/>
      <c r="E552" s="368"/>
      <c r="F552" s="368"/>
      <c r="G552" s="368"/>
      <c r="H552" s="368"/>
      <c r="I552" s="368"/>
      <c r="J552" s="368"/>
      <c r="K552" s="368"/>
      <c r="L552" s="368"/>
      <c r="M552" s="368"/>
      <c r="N552" s="368"/>
      <c r="O552" s="385"/>
      <c r="P552" s="368"/>
      <c r="Q552" s="368"/>
      <c r="R552" s="368"/>
      <c r="S552" s="368"/>
      <c r="T552" s="368"/>
      <c r="U552" s="368"/>
      <c r="V552" s="368"/>
      <c r="W552" s="368"/>
      <c r="X552" s="368"/>
      <c r="Y552" s="368"/>
      <c r="Z552" s="368"/>
      <c r="AA552" s="368"/>
      <c r="AB552" s="368"/>
      <c r="AC552" s="368"/>
      <c r="AD552" s="368"/>
      <c r="AE552" s="368"/>
      <c r="AF552" s="368"/>
      <c r="AG552" s="368"/>
      <c r="AH552" s="368"/>
      <c r="AI552" s="368"/>
      <c r="AJ552" s="368"/>
      <c r="AK552" s="368"/>
      <c r="AL552" s="368"/>
      <c r="AM552" s="368"/>
      <c r="AN552" s="368"/>
      <c r="AO552" s="368"/>
      <c r="AP552" s="368"/>
      <c r="AQ552" s="368"/>
      <c r="AR552" s="368"/>
      <c r="AS552" s="368"/>
      <c r="AT552" s="368"/>
      <c r="AU552" s="368"/>
      <c r="AV552" s="368"/>
      <c r="AW552" s="368"/>
      <c r="AX552" s="368"/>
      <c r="AY552" s="368"/>
      <c r="AZ552" s="368"/>
      <c r="BA552" s="368"/>
      <c r="BB552" s="368"/>
      <c r="BC552" s="368"/>
      <c r="BD552" s="368"/>
      <c r="BE552" s="368"/>
      <c r="BF552" s="368"/>
      <c r="BG552" s="368"/>
      <c r="BH552" s="368"/>
      <c r="BI552" s="368"/>
      <c r="BJ552" s="368"/>
      <c r="BK552" s="368"/>
      <c r="BL552" s="368"/>
      <c r="BM552" s="368"/>
      <c r="BN552" s="368"/>
      <c r="BO552" s="368"/>
      <c r="BP552" s="368"/>
      <c r="BQ552" s="368"/>
      <c r="BR552" s="368"/>
      <c r="BS552" s="368"/>
      <c r="BT552" s="368"/>
      <c r="BU552" s="368"/>
      <c r="BV552" s="368"/>
      <c r="BW552" s="368"/>
      <c r="DV552" s="368"/>
      <c r="DW552" s="368"/>
      <c r="DX552" s="368"/>
      <c r="DY552" s="368"/>
      <c r="DZ552" s="368"/>
      <c r="EA552" s="368"/>
      <c r="EB552" s="368"/>
      <c r="EC552" s="368"/>
      <c r="ED552" s="368"/>
      <c r="EE552" s="368"/>
      <c r="EF552" s="368"/>
      <c r="EG552" s="368"/>
      <c r="EH552" s="368"/>
      <c r="EI552" s="368"/>
      <c r="EJ552" s="368"/>
      <c r="EK552" s="368"/>
      <c r="EL552" s="368"/>
      <c r="EM552" s="368"/>
      <c r="EN552" s="368"/>
      <c r="EO552" s="368"/>
      <c r="EP552" s="368"/>
      <c r="EQ552" s="368"/>
      <c r="ER552" s="368"/>
      <c r="ES552" s="368"/>
      <c r="ET552" s="368"/>
      <c r="EU552" s="368"/>
      <c r="EV552" s="368"/>
      <c r="EW552" s="368"/>
      <c r="EX552" s="368"/>
      <c r="EY552" s="368"/>
      <c r="EZ552" s="368"/>
      <c r="FA552" s="368"/>
      <c r="FB552" s="368"/>
      <c r="FC552" s="368"/>
      <c r="FD552" s="368"/>
      <c r="FE552" s="368"/>
      <c r="FF552" s="368"/>
      <c r="FG552" s="368"/>
      <c r="FH552" s="368"/>
      <c r="FI552" s="368"/>
      <c r="FJ552" s="368"/>
      <c r="FK552" s="368"/>
      <c r="FL552" s="368"/>
      <c r="FM552" s="368"/>
      <c r="FN552" s="368"/>
      <c r="FO552" s="368"/>
      <c r="FP552" s="368"/>
      <c r="FQ552" s="368"/>
      <c r="FR552" s="368"/>
      <c r="FS552" s="368"/>
      <c r="FT552" s="368"/>
      <c r="FU552" s="368"/>
      <c r="FV552" s="368"/>
      <c r="FW552" s="368"/>
      <c r="FX552" s="368"/>
      <c r="FY552" s="368"/>
      <c r="FZ552" s="368"/>
      <c r="GA552" s="368"/>
      <c r="GB552" s="368"/>
      <c r="GC552" s="368"/>
      <c r="GD552" s="368"/>
      <c r="GE552" s="368"/>
      <c r="GF552" s="368"/>
      <c r="GG552" s="368"/>
      <c r="GH552" s="368"/>
      <c r="GI552" s="368"/>
      <c r="GJ552" s="368"/>
      <c r="GK552" s="368"/>
      <c r="GL552" s="368"/>
      <c r="GM552" s="368"/>
      <c r="GN552" s="368"/>
      <c r="GO552" s="368"/>
      <c r="GP552" s="368"/>
      <c r="GQ552" s="368"/>
      <c r="GR552" s="368"/>
      <c r="GS552" s="368"/>
      <c r="GT552" s="368"/>
      <c r="GU552" s="368"/>
      <c r="GV552" s="368"/>
      <c r="GW552" s="368"/>
      <c r="GX552" s="368"/>
      <c r="GY552" s="368"/>
      <c r="GZ552" s="368"/>
      <c r="HA552" s="368"/>
      <c r="HB552" s="368"/>
      <c r="HC552" s="368"/>
      <c r="HD552" s="368"/>
      <c r="HE552" s="368"/>
      <c r="HF552" s="368"/>
      <c r="HG552" s="368"/>
      <c r="HH552" s="368"/>
      <c r="HI552" s="368"/>
      <c r="HJ552" s="368"/>
      <c r="HK552" s="368"/>
      <c r="HL552" s="368"/>
      <c r="HM552" s="368"/>
      <c r="HN552" s="368"/>
      <c r="HO552" s="368"/>
      <c r="HP552" s="368"/>
      <c r="HQ552" s="368"/>
      <c r="HR552" s="368"/>
      <c r="HS552" s="368"/>
      <c r="HT552" s="368"/>
      <c r="HU552" s="368"/>
      <c r="HV552" s="368"/>
      <c r="HW552" s="368"/>
      <c r="HX552" s="368"/>
      <c r="HY552" s="368"/>
      <c r="HZ552" s="368"/>
      <c r="IA552" s="368"/>
      <c r="IB552" s="368"/>
      <c r="IC552" s="368"/>
      <c r="ID552" s="368"/>
      <c r="IE552" s="368"/>
      <c r="IF552" s="368"/>
      <c r="IG552" s="368"/>
      <c r="IH552" s="368"/>
      <c r="II552" s="368"/>
      <c r="IJ552" s="368"/>
      <c r="IK552" s="368"/>
      <c r="IL552" s="368"/>
      <c r="IM552" s="368"/>
      <c r="IN552" s="368"/>
      <c r="IO552" s="368"/>
      <c r="IP552" s="368"/>
      <c r="IQ552" s="368"/>
      <c r="IR552" s="368"/>
      <c r="IS552" s="368"/>
      <c r="IT552" s="368"/>
      <c r="IU552" s="368"/>
      <c r="IV552" s="368"/>
      <c r="IW552" s="368"/>
      <c r="IX552" s="368"/>
      <c r="IY552" s="368"/>
      <c r="IZ552" s="368"/>
      <c r="JA552" s="368"/>
      <c r="JB552" s="368"/>
      <c r="JC552" s="368"/>
      <c r="JD552" s="368"/>
      <c r="JE552" s="368"/>
      <c r="JF552" s="368"/>
      <c r="JG552" s="368"/>
      <c r="JH552" s="368"/>
      <c r="JI552" s="368"/>
      <c r="JJ552" s="368"/>
      <c r="JK552" s="368"/>
      <c r="JL552" s="368"/>
      <c r="JM552" s="368"/>
      <c r="JN552" s="368"/>
      <c r="JO552" s="368"/>
      <c r="JP552" s="368"/>
      <c r="JQ552" s="368"/>
      <c r="JR552" s="368"/>
      <c r="JS552" s="368"/>
      <c r="JT552" s="368"/>
      <c r="JU552" s="368"/>
      <c r="JV552" s="368"/>
      <c r="JW552" s="368"/>
      <c r="JX552" s="368"/>
      <c r="JY552" s="368"/>
      <c r="JZ552" s="368"/>
      <c r="KA552" s="368"/>
      <c r="KB552" s="368"/>
      <c r="KC552" s="368"/>
      <c r="KD552" s="368"/>
      <c r="KE552" s="368"/>
      <c r="KF552" s="368"/>
      <c r="KG552" s="368"/>
      <c r="KH552" s="368"/>
      <c r="KI552" s="368"/>
      <c r="KJ552" s="368"/>
      <c r="KK552" s="368"/>
      <c r="KL552" s="368"/>
      <c r="KM552" s="368"/>
      <c r="KN552" s="368"/>
      <c r="KO552" s="368"/>
      <c r="KP552" s="368"/>
      <c r="KQ552" s="368"/>
      <c r="KR552" s="368"/>
      <c r="KS552" s="368"/>
      <c r="KT552" s="368"/>
      <c r="KU552" s="368"/>
      <c r="KV552" s="368"/>
      <c r="KW552" s="368"/>
      <c r="KX552" s="368"/>
      <c r="LH552" s="368"/>
      <c r="LI552" s="368"/>
      <c r="LJ552" s="368"/>
      <c r="LK552" s="368"/>
      <c r="LL552" s="368"/>
      <c r="LM552" s="368"/>
      <c r="LN552" s="368"/>
      <c r="LO552" s="368"/>
      <c r="LP552" s="368"/>
      <c r="LQ552" s="368"/>
      <c r="LR552" s="368"/>
      <c r="LS552" s="368"/>
      <c r="LT552" s="368"/>
      <c r="LU552" s="368"/>
      <c r="LV552" s="368"/>
      <c r="LW552" s="368"/>
      <c r="LX552" s="368"/>
      <c r="LY552" s="368"/>
      <c r="LZ552" s="368"/>
      <c r="MA552" s="368"/>
      <c r="MB552" s="368"/>
      <c r="MC552" s="368"/>
      <c r="MD552" s="368"/>
      <c r="ME552" s="368"/>
      <c r="MF552" s="368"/>
      <c r="MG552" s="368"/>
      <c r="MH552" s="368"/>
      <c r="MI552" s="368"/>
      <c r="MJ552" s="368"/>
      <c r="MK552" s="368"/>
      <c r="ML552" s="368"/>
      <c r="MM552" s="368"/>
      <c r="MN552" s="368"/>
      <c r="MO552" s="368"/>
      <c r="MP552" s="368"/>
      <c r="MQ552" s="368"/>
      <c r="MR552" s="368"/>
      <c r="MS552" s="368"/>
      <c r="MT552" s="368"/>
      <c r="MU552" s="368"/>
      <c r="MV552" s="368"/>
      <c r="MW552" s="368"/>
      <c r="MX552" s="368"/>
      <c r="MY552" s="368"/>
      <c r="MZ552" s="368"/>
      <c r="NA552" s="368"/>
      <c r="NB552" s="368"/>
      <c r="NC552" s="368"/>
      <c r="ND552" s="368"/>
      <c r="NE552" s="368"/>
      <c r="NF552" s="368"/>
      <c r="NG552" s="368"/>
      <c r="NH552" s="368"/>
      <c r="NI552" s="368"/>
      <c r="NJ552" s="368"/>
      <c r="NK552" s="368"/>
      <c r="NL552" s="368"/>
      <c r="NM552" s="368"/>
      <c r="NN552" s="368"/>
      <c r="NO552" s="368"/>
      <c r="NP552" s="368"/>
      <c r="NQ552" s="368"/>
      <c r="NR552" s="368"/>
      <c r="NS552" s="368"/>
      <c r="NT552" s="368"/>
      <c r="NU552" s="368"/>
      <c r="NV552" s="368"/>
      <c r="NW552" s="368"/>
      <c r="NX552" s="368"/>
      <c r="NY552" s="368"/>
      <c r="NZ552" s="368"/>
      <c r="OA552" s="368"/>
      <c r="OB552" s="368"/>
      <c r="OC552" s="368"/>
      <c r="OD552" s="368"/>
      <c r="OE552" s="368"/>
      <c r="OF552" s="368"/>
      <c r="OG552" s="368"/>
      <c r="OH552" s="368"/>
      <c r="OI552" s="368"/>
      <c r="OJ552" s="368"/>
      <c r="OK552" s="368"/>
      <c r="OL552" s="368"/>
      <c r="OM552" s="368"/>
      <c r="ON552" s="368"/>
      <c r="OO552" s="368"/>
      <c r="OP552" s="368"/>
      <c r="OQ552" s="368"/>
      <c r="OR552" s="368"/>
      <c r="OS552" s="368"/>
      <c r="OT552" s="368"/>
      <c r="OU552" s="368"/>
      <c r="OV552" s="368"/>
      <c r="OW552" s="368"/>
      <c r="OX552" s="368"/>
      <c r="OY552" s="368"/>
      <c r="OZ552" s="368"/>
      <c r="PA552" s="368"/>
      <c r="PB552" s="368"/>
      <c r="PC552" s="368"/>
      <c r="PD552" s="368"/>
      <c r="PE552" s="368"/>
      <c r="PF552" s="368"/>
      <c r="PG552" s="368"/>
      <c r="PH552" s="368"/>
      <c r="PI552" s="368"/>
      <c r="PJ552" s="368"/>
      <c r="PK552" s="368"/>
      <c r="PL552" s="368"/>
      <c r="PM552" s="368"/>
      <c r="PN552" s="368"/>
      <c r="PO552" s="368"/>
      <c r="PP552" s="368"/>
      <c r="PQ552" s="368"/>
      <c r="PR552" s="368"/>
      <c r="PS552" s="368"/>
      <c r="PT552" s="368"/>
      <c r="PU552" s="368"/>
      <c r="PV552" s="368"/>
      <c r="PW552" s="368"/>
      <c r="PX552" s="368"/>
      <c r="PY552" s="368"/>
      <c r="PZ552" s="368"/>
      <c r="QA552" s="368"/>
      <c r="QB552" s="368"/>
      <c r="QC552" s="368"/>
      <c r="QD552" s="368"/>
      <c r="QE552" s="368"/>
      <c r="QF552" s="368"/>
      <c r="QG552" s="368"/>
      <c r="QH552" s="368"/>
      <c r="QI552" s="368"/>
      <c r="QJ552" s="368"/>
      <c r="QK552" s="368"/>
      <c r="QL552" s="368"/>
      <c r="QM552" s="368"/>
      <c r="QN552" s="368"/>
      <c r="QO552" s="368"/>
      <c r="QP552" s="368"/>
      <c r="QQ552" s="368"/>
      <c r="QR552" s="368"/>
      <c r="QS552" s="368"/>
      <c r="QT552" s="368"/>
      <c r="QU552" s="368"/>
      <c r="QV552" s="368"/>
      <c r="QW552" s="368"/>
      <c r="QX552" s="368"/>
      <c r="QY552" s="368"/>
      <c r="QZ552" s="368"/>
      <c r="RA552" s="368"/>
      <c r="RB552" s="368"/>
      <c r="RC552" s="368"/>
      <c r="RD552" s="368"/>
      <c r="RE552" s="368"/>
      <c r="RF552" s="368"/>
      <c r="RG552" s="368"/>
      <c r="RH552" s="368"/>
      <c r="RI552" s="368"/>
      <c r="RJ552" s="368"/>
      <c r="RK552" s="368"/>
      <c r="RL552" s="368"/>
      <c r="RM552" s="368"/>
      <c r="RN552" s="368"/>
      <c r="RO552" s="368"/>
      <c r="RP552" s="368"/>
      <c r="RQ552" s="368"/>
      <c r="RR552" s="368"/>
      <c r="RS552" s="368"/>
      <c r="RT552" s="368"/>
      <c r="RU552" s="368"/>
      <c r="RV552" s="368"/>
      <c r="RW552" s="368"/>
      <c r="RX552" s="368"/>
      <c r="RY552" s="368"/>
      <c r="RZ552" s="368"/>
      <c r="SA552" s="368"/>
      <c r="SB552" s="368"/>
      <c r="SC552" s="368"/>
      <c r="SD552" s="368"/>
      <c r="SE552" s="368"/>
      <c r="SF552" s="368"/>
      <c r="SG552" s="368"/>
    </row>
    <row r="553" spans="1:501">
      <c r="A553" s="368"/>
      <c r="B553" s="368"/>
      <c r="C553" s="368"/>
      <c r="D553" s="368"/>
      <c r="E553" s="368"/>
      <c r="F553" s="368"/>
      <c r="G553" s="368"/>
      <c r="H553" s="368"/>
      <c r="I553" s="368"/>
      <c r="J553" s="368"/>
      <c r="K553" s="368"/>
      <c r="L553" s="368"/>
      <c r="M553" s="368"/>
      <c r="N553" s="368"/>
      <c r="O553" s="385"/>
      <c r="P553" s="368"/>
      <c r="Q553" s="368"/>
      <c r="R553" s="368"/>
      <c r="S553" s="368"/>
      <c r="T553" s="368"/>
      <c r="U553" s="368"/>
      <c r="V553" s="368"/>
      <c r="W553" s="368"/>
      <c r="X553" s="368"/>
      <c r="Y553" s="368"/>
      <c r="Z553" s="368"/>
      <c r="AA553" s="368"/>
      <c r="AB553" s="368"/>
      <c r="AC553" s="368"/>
      <c r="AD553" s="368"/>
      <c r="AE553" s="368"/>
      <c r="AF553" s="368"/>
      <c r="AG553" s="368"/>
      <c r="AH553" s="368"/>
      <c r="AI553" s="368"/>
      <c r="AJ553" s="368"/>
      <c r="AK553" s="368"/>
      <c r="AL553" s="368"/>
      <c r="AM553" s="368"/>
      <c r="AN553" s="368"/>
      <c r="AO553" s="368"/>
      <c r="AP553" s="368"/>
      <c r="AQ553" s="368"/>
      <c r="AR553" s="368"/>
      <c r="AS553" s="368"/>
      <c r="AT553" s="368"/>
      <c r="AU553" s="368"/>
      <c r="AV553" s="368"/>
      <c r="AW553" s="368"/>
      <c r="AX553" s="368"/>
      <c r="AY553" s="368"/>
      <c r="AZ553" s="368"/>
      <c r="BA553" s="368"/>
      <c r="BB553" s="368"/>
      <c r="BC553" s="368"/>
      <c r="BD553" s="368"/>
      <c r="BE553" s="368"/>
      <c r="BF553" s="368"/>
      <c r="BG553" s="368"/>
      <c r="BH553" s="368"/>
      <c r="BI553" s="368"/>
      <c r="BJ553" s="368"/>
      <c r="BK553" s="368"/>
      <c r="BL553" s="368"/>
      <c r="BM553" s="368"/>
      <c r="BN553" s="368"/>
      <c r="BO553" s="368"/>
      <c r="BP553" s="368"/>
      <c r="BQ553" s="368"/>
      <c r="BR553" s="368"/>
      <c r="BS553" s="368"/>
      <c r="BT553" s="368"/>
      <c r="BU553" s="368"/>
      <c r="BV553" s="368"/>
      <c r="BW553" s="368"/>
      <c r="DV553" s="368"/>
      <c r="DW553" s="368"/>
      <c r="DX553" s="368"/>
      <c r="DY553" s="368"/>
      <c r="DZ553" s="368"/>
      <c r="EA553" s="368"/>
      <c r="EB553" s="368"/>
      <c r="EC553" s="368"/>
      <c r="ED553" s="368"/>
      <c r="EE553" s="368"/>
      <c r="EF553" s="368"/>
      <c r="EG553" s="368"/>
      <c r="EH553" s="368"/>
      <c r="EI553" s="368"/>
      <c r="EJ553" s="368"/>
      <c r="EK553" s="368"/>
      <c r="EL553" s="368"/>
      <c r="EM553" s="368"/>
      <c r="EN553" s="368"/>
      <c r="EO553" s="368"/>
      <c r="EP553" s="368"/>
      <c r="EQ553" s="368"/>
      <c r="ER553" s="368"/>
      <c r="ES553" s="368"/>
      <c r="ET553" s="368"/>
      <c r="EU553" s="368"/>
      <c r="EV553" s="368"/>
      <c r="EW553" s="368"/>
      <c r="EX553" s="368"/>
      <c r="EY553" s="368"/>
      <c r="EZ553" s="368"/>
      <c r="FA553" s="368"/>
      <c r="FB553" s="368"/>
      <c r="FC553" s="368"/>
      <c r="FD553" s="368"/>
      <c r="FE553" s="368"/>
      <c r="FF553" s="368"/>
      <c r="FG553" s="368"/>
      <c r="FH553" s="368"/>
      <c r="FI553" s="368"/>
      <c r="FJ553" s="368"/>
      <c r="FK553" s="368"/>
      <c r="FL553" s="368"/>
      <c r="FM553" s="368"/>
      <c r="FN553" s="368"/>
      <c r="FO553" s="368"/>
      <c r="FP553" s="368"/>
      <c r="FQ553" s="368"/>
      <c r="FR553" s="368"/>
      <c r="FS553" s="368"/>
      <c r="FT553" s="368"/>
      <c r="FU553" s="368"/>
      <c r="FV553" s="368"/>
      <c r="FW553" s="368"/>
      <c r="FX553" s="368"/>
      <c r="FY553" s="368"/>
      <c r="FZ553" s="368"/>
      <c r="GA553" s="368"/>
      <c r="GB553" s="368"/>
      <c r="GC553" s="368"/>
      <c r="GD553" s="368"/>
      <c r="GE553" s="368"/>
      <c r="GF553" s="368"/>
      <c r="GG553" s="368"/>
      <c r="GH553" s="368"/>
      <c r="GI553" s="368"/>
      <c r="GJ553" s="368"/>
      <c r="GK553" s="368"/>
      <c r="GL553" s="368"/>
      <c r="GM553" s="368"/>
      <c r="GN553" s="368"/>
      <c r="GO553" s="368"/>
      <c r="GP553" s="368"/>
      <c r="GQ553" s="368"/>
      <c r="GR553" s="368"/>
      <c r="GS553" s="368"/>
      <c r="GT553" s="368"/>
      <c r="GU553" s="368"/>
      <c r="GV553" s="368"/>
      <c r="GW553" s="368"/>
      <c r="GX553" s="368"/>
      <c r="GY553" s="368"/>
      <c r="GZ553" s="368"/>
      <c r="HA553" s="368"/>
      <c r="HB553" s="368"/>
      <c r="HC553" s="368"/>
      <c r="HD553" s="368"/>
      <c r="HE553" s="368"/>
      <c r="HF553" s="368"/>
      <c r="HG553" s="368"/>
      <c r="HH553" s="368"/>
      <c r="HI553" s="368"/>
      <c r="HJ553" s="368"/>
      <c r="HK553" s="368"/>
      <c r="HL553" s="368"/>
      <c r="HM553" s="368"/>
      <c r="HN553" s="368"/>
      <c r="HO553" s="368"/>
      <c r="HP553" s="368"/>
      <c r="HQ553" s="368"/>
      <c r="HR553" s="368"/>
      <c r="HS553" s="368"/>
      <c r="HT553" s="368"/>
      <c r="HU553" s="368"/>
      <c r="HV553" s="368"/>
      <c r="HW553" s="368"/>
      <c r="HX553" s="368"/>
      <c r="HY553" s="368"/>
      <c r="HZ553" s="368"/>
      <c r="IA553" s="368"/>
      <c r="IB553" s="368"/>
      <c r="IC553" s="368"/>
      <c r="ID553" s="368"/>
      <c r="IE553" s="368"/>
      <c r="IF553" s="368"/>
      <c r="IG553" s="368"/>
      <c r="IH553" s="368"/>
      <c r="II553" s="368"/>
      <c r="IJ553" s="368"/>
      <c r="IK553" s="368"/>
      <c r="IL553" s="368"/>
      <c r="IM553" s="368"/>
      <c r="IN553" s="368"/>
      <c r="IO553" s="368"/>
      <c r="IP553" s="368"/>
      <c r="IQ553" s="368"/>
      <c r="IR553" s="368"/>
      <c r="IS553" s="368"/>
      <c r="IT553" s="368"/>
      <c r="IU553" s="368"/>
      <c r="IV553" s="368"/>
      <c r="IW553" s="368"/>
      <c r="IX553" s="368"/>
      <c r="IY553" s="368"/>
      <c r="IZ553" s="368"/>
      <c r="JA553" s="368"/>
      <c r="JB553" s="368"/>
      <c r="JC553" s="368"/>
      <c r="JD553" s="368"/>
      <c r="JE553" s="368"/>
      <c r="JF553" s="368"/>
      <c r="JG553" s="368"/>
      <c r="JH553" s="368"/>
      <c r="JI553" s="368"/>
      <c r="JJ553" s="368"/>
      <c r="JK553" s="368"/>
      <c r="JL553" s="368"/>
      <c r="JM553" s="368"/>
      <c r="JN553" s="368"/>
      <c r="JO553" s="368"/>
      <c r="JP553" s="368"/>
      <c r="JQ553" s="368"/>
      <c r="JR553" s="368"/>
      <c r="JS553" s="368"/>
      <c r="JT553" s="368"/>
      <c r="JU553" s="368"/>
      <c r="JV553" s="368"/>
      <c r="JW553" s="368"/>
      <c r="JX553" s="368"/>
      <c r="JY553" s="368"/>
      <c r="JZ553" s="368"/>
      <c r="KA553" s="368"/>
      <c r="KB553" s="368"/>
      <c r="KC553" s="368"/>
      <c r="KD553" s="368"/>
      <c r="KE553" s="368"/>
      <c r="KF553" s="368"/>
      <c r="KG553" s="368"/>
      <c r="KH553" s="368"/>
      <c r="KI553" s="368"/>
      <c r="KJ553" s="368"/>
      <c r="KK553" s="368"/>
      <c r="KL553" s="368"/>
      <c r="KM553" s="368"/>
      <c r="KN553" s="368"/>
      <c r="KO553" s="368"/>
      <c r="KP553" s="368"/>
      <c r="KQ553" s="368"/>
      <c r="KR553" s="368"/>
      <c r="KS553" s="368"/>
      <c r="KT553" s="368"/>
      <c r="KU553" s="368"/>
      <c r="KV553" s="368"/>
      <c r="KW553" s="368"/>
      <c r="KX553" s="368"/>
      <c r="LH553" s="368"/>
      <c r="LI553" s="368"/>
      <c r="LJ553" s="368"/>
      <c r="LK553" s="368"/>
      <c r="LL553" s="368"/>
      <c r="LM553" s="368"/>
      <c r="LN553" s="368"/>
      <c r="LO553" s="368"/>
      <c r="LP553" s="368"/>
      <c r="LQ553" s="368"/>
      <c r="LR553" s="368"/>
      <c r="LS553" s="368"/>
      <c r="LT553" s="368"/>
      <c r="LU553" s="368"/>
      <c r="LV553" s="368"/>
      <c r="LW553" s="368"/>
      <c r="LX553" s="368"/>
      <c r="LY553" s="368"/>
      <c r="LZ553" s="368"/>
      <c r="MA553" s="368"/>
      <c r="MB553" s="368"/>
      <c r="MC553" s="368"/>
      <c r="MD553" s="368"/>
      <c r="ME553" s="368"/>
      <c r="MF553" s="368"/>
      <c r="MG553" s="368"/>
      <c r="MH553" s="368"/>
      <c r="MI553" s="368"/>
      <c r="MJ553" s="368"/>
      <c r="MK553" s="368"/>
      <c r="ML553" s="368"/>
      <c r="MM553" s="368"/>
      <c r="MN553" s="368"/>
      <c r="MO553" s="368"/>
      <c r="MP553" s="368"/>
      <c r="MQ553" s="368"/>
      <c r="MR553" s="368"/>
      <c r="MS553" s="368"/>
      <c r="MT553" s="368"/>
      <c r="MU553" s="368"/>
      <c r="MV553" s="368"/>
      <c r="MW553" s="368"/>
      <c r="MX553" s="368"/>
      <c r="MY553" s="368"/>
      <c r="MZ553" s="368"/>
      <c r="NA553" s="368"/>
      <c r="NB553" s="368"/>
      <c r="NC553" s="368"/>
      <c r="ND553" s="368"/>
      <c r="NE553" s="368"/>
      <c r="NF553" s="368"/>
      <c r="NG553" s="368"/>
      <c r="NH553" s="368"/>
      <c r="NI553" s="368"/>
      <c r="NJ553" s="368"/>
      <c r="NK553" s="368"/>
      <c r="NL553" s="368"/>
      <c r="NM553" s="368"/>
      <c r="NN553" s="368"/>
      <c r="NO553" s="368"/>
      <c r="NP553" s="368"/>
      <c r="NQ553" s="368"/>
      <c r="NR553" s="368"/>
      <c r="NS553" s="368"/>
      <c r="NT553" s="368"/>
      <c r="NU553" s="368"/>
      <c r="NV553" s="368"/>
      <c r="NW553" s="368"/>
      <c r="NX553" s="368"/>
      <c r="NY553" s="368"/>
      <c r="NZ553" s="368"/>
      <c r="OA553" s="368"/>
      <c r="OB553" s="368"/>
      <c r="OC553" s="368"/>
      <c r="OD553" s="368"/>
      <c r="OE553" s="368"/>
      <c r="OF553" s="368"/>
      <c r="OG553" s="368"/>
      <c r="OH553" s="368"/>
      <c r="OI553" s="368"/>
      <c r="OJ553" s="368"/>
      <c r="OK553" s="368"/>
      <c r="OL553" s="368"/>
      <c r="OM553" s="368"/>
      <c r="ON553" s="368"/>
      <c r="OO553" s="368"/>
      <c r="OP553" s="368"/>
      <c r="OQ553" s="368"/>
      <c r="OR553" s="368"/>
      <c r="OS553" s="368"/>
      <c r="OT553" s="368"/>
      <c r="OU553" s="368"/>
      <c r="OV553" s="368"/>
      <c r="OW553" s="368"/>
      <c r="OX553" s="368"/>
      <c r="OY553" s="368"/>
      <c r="OZ553" s="368"/>
      <c r="PA553" s="368"/>
      <c r="PB553" s="368"/>
      <c r="PC553" s="368"/>
      <c r="PD553" s="368"/>
      <c r="PE553" s="368"/>
      <c r="PF553" s="368"/>
      <c r="PG553" s="368"/>
      <c r="PH553" s="368"/>
      <c r="PI553" s="368"/>
      <c r="PJ553" s="368"/>
      <c r="PK553" s="368"/>
      <c r="PL553" s="368"/>
      <c r="PM553" s="368"/>
      <c r="PN553" s="368"/>
      <c r="PO553" s="368"/>
      <c r="PP553" s="368"/>
      <c r="PQ553" s="368"/>
      <c r="PR553" s="368"/>
      <c r="PS553" s="368"/>
      <c r="PT553" s="368"/>
      <c r="PU553" s="368"/>
      <c r="PV553" s="368"/>
      <c r="PW553" s="368"/>
      <c r="PX553" s="368"/>
      <c r="PY553" s="368"/>
      <c r="PZ553" s="368"/>
      <c r="QA553" s="368"/>
      <c r="QB553" s="368"/>
      <c r="QC553" s="368"/>
      <c r="QD553" s="368"/>
      <c r="QE553" s="368"/>
      <c r="QF553" s="368"/>
      <c r="QG553" s="368"/>
      <c r="QH553" s="368"/>
      <c r="QI553" s="368"/>
      <c r="QJ553" s="368"/>
      <c r="QK553" s="368"/>
      <c r="QL553" s="368"/>
      <c r="QM553" s="368"/>
      <c r="QN553" s="368"/>
      <c r="QO553" s="368"/>
      <c r="QP553" s="368"/>
      <c r="QQ553" s="368"/>
      <c r="QR553" s="368"/>
      <c r="QS553" s="368"/>
      <c r="QT553" s="368"/>
      <c r="QU553" s="368"/>
      <c r="QV553" s="368"/>
      <c r="QW553" s="368"/>
      <c r="QX553" s="368"/>
      <c r="QY553" s="368"/>
      <c r="QZ553" s="368"/>
      <c r="RA553" s="368"/>
      <c r="RB553" s="368"/>
      <c r="RC553" s="368"/>
      <c r="RD553" s="368"/>
      <c r="RE553" s="368"/>
      <c r="RF553" s="368"/>
      <c r="RG553" s="368"/>
      <c r="RH553" s="368"/>
      <c r="RI553" s="368"/>
      <c r="RJ553" s="368"/>
      <c r="RK553" s="368"/>
      <c r="RL553" s="368"/>
      <c r="RM553" s="368"/>
      <c r="RN553" s="368"/>
      <c r="RO553" s="368"/>
      <c r="RP553" s="368"/>
      <c r="RQ553" s="368"/>
      <c r="RR553" s="368"/>
      <c r="RS553" s="368"/>
      <c r="RT553" s="368"/>
      <c r="RU553" s="368"/>
      <c r="RV553" s="368"/>
      <c r="RW553" s="368"/>
      <c r="RX553" s="368"/>
      <c r="RY553" s="368"/>
      <c r="RZ553" s="368"/>
      <c r="SA553" s="368"/>
      <c r="SB553" s="368"/>
      <c r="SC553" s="368"/>
      <c r="SD553" s="368"/>
      <c r="SE553" s="368"/>
      <c r="SF553" s="368"/>
      <c r="SG553" s="368"/>
    </row>
    <row r="554" spans="1:501">
      <c r="A554" s="368"/>
      <c r="B554" s="368"/>
      <c r="C554" s="368"/>
      <c r="D554" s="368"/>
      <c r="E554" s="368"/>
      <c r="F554" s="368"/>
      <c r="G554" s="368"/>
      <c r="H554" s="368"/>
      <c r="I554" s="368"/>
      <c r="J554" s="368"/>
      <c r="K554" s="368"/>
      <c r="L554" s="368"/>
      <c r="M554" s="368"/>
      <c r="N554" s="368"/>
      <c r="O554" s="385"/>
      <c r="P554" s="368"/>
      <c r="Q554" s="368"/>
      <c r="R554" s="368"/>
      <c r="S554" s="368"/>
      <c r="T554" s="368"/>
      <c r="U554" s="368"/>
      <c r="V554" s="368"/>
      <c r="W554" s="368"/>
      <c r="X554" s="368"/>
      <c r="Y554" s="368"/>
      <c r="Z554" s="368"/>
      <c r="AA554" s="368"/>
      <c r="AB554" s="368"/>
      <c r="AC554" s="368"/>
      <c r="AD554" s="368"/>
      <c r="AE554" s="368"/>
      <c r="AF554" s="368"/>
      <c r="AG554" s="368"/>
      <c r="AH554" s="368"/>
      <c r="AI554" s="368"/>
      <c r="AJ554" s="368"/>
      <c r="AK554" s="368"/>
      <c r="AL554" s="368"/>
      <c r="AM554" s="368"/>
      <c r="AN554" s="368"/>
      <c r="AO554" s="368"/>
      <c r="AP554" s="368"/>
      <c r="AQ554" s="368"/>
      <c r="AR554" s="368"/>
      <c r="AS554" s="368"/>
      <c r="AT554" s="368"/>
      <c r="AU554" s="368"/>
      <c r="AV554" s="368"/>
      <c r="AW554" s="368"/>
      <c r="AX554" s="368"/>
      <c r="AY554" s="368"/>
      <c r="AZ554" s="368"/>
      <c r="BA554" s="368"/>
      <c r="BB554" s="368"/>
      <c r="BC554" s="368"/>
      <c r="BD554" s="368"/>
      <c r="BE554" s="368"/>
      <c r="BF554" s="368"/>
      <c r="BG554" s="368"/>
      <c r="BH554" s="368"/>
      <c r="BI554" s="368"/>
      <c r="BJ554" s="368"/>
      <c r="BK554" s="368"/>
      <c r="BL554" s="368"/>
      <c r="BM554" s="368"/>
      <c r="BN554" s="368"/>
      <c r="BO554" s="368"/>
      <c r="BP554" s="368"/>
      <c r="BQ554" s="368"/>
      <c r="BR554" s="368"/>
      <c r="BS554" s="368"/>
      <c r="BT554" s="368"/>
      <c r="BU554" s="368"/>
      <c r="BV554" s="368"/>
      <c r="BW554" s="368"/>
      <c r="DV554" s="368"/>
      <c r="DW554" s="368"/>
      <c r="DX554" s="368"/>
      <c r="DY554" s="368"/>
      <c r="DZ554" s="368"/>
      <c r="EA554" s="368"/>
      <c r="EB554" s="368"/>
      <c r="EC554" s="368"/>
      <c r="ED554" s="368"/>
      <c r="EE554" s="368"/>
      <c r="EF554" s="368"/>
      <c r="EG554" s="368"/>
      <c r="EH554" s="368"/>
      <c r="EI554" s="368"/>
      <c r="EJ554" s="368"/>
      <c r="EK554" s="368"/>
      <c r="EL554" s="368"/>
      <c r="EM554" s="368"/>
      <c r="EN554" s="368"/>
      <c r="EO554" s="368"/>
      <c r="EP554" s="368"/>
      <c r="EQ554" s="368"/>
      <c r="ER554" s="368"/>
      <c r="ES554" s="368"/>
      <c r="ET554" s="368"/>
      <c r="EU554" s="368"/>
      <c r="EV554" s="368"/>
      <c r="EW554" s="368"/>
      <c r="EX554" s="368"/>
      <c r="EY554" s="368"/>
      <c r="EZ554" s="368"/>
      <c r="FA554" s="368"/>
      <c r="FB554" s="368"/>
      <c r="FC554" s="368"/>
      <c r="FD554" s="368"/>
      <c r="FE554" s="368"/>
      <c r="FF554" s="368"/>
      <c r="FG554" s="368"/>
      <c r="FH554" s="368"/>
      <c r="FI554" s="368"/>
      <c r="FJ554" s="368"/>
      <c r="FK554" s="368"/>
      <c r="FL554" s="368"/>
      <c r="FM554" s="368"/>
      <c r="FN554" s="368"/>
      <c r="FO554" s="368"/>
      <c r="FP554" s="368"/>
      <c r="FQ554" s="368"/>
      <c r="FR554" s="368"/>
      <c r="FS554" s="368"/>
      <c r="FT554" s="368"/>
      <c r="FU554" s="368"/>
      <c r="FV554" s="368"/>
      <c r="FW554" s="368"/>
      <c r="FX554" s="368"/>
      <c r="FY554" s="368"/>
      <c r="FZ554" s="368"/>
      <c r="GA554" s="368"/>
      <c r="GB554" s="368"/>
      <c r="GC554" s="368"/>
      <c r="GD554" s="368"/>
      <c r="GE554" s="368"/>
      <c r="GF554" s="368"/>
      <c r="GG554" s="368"/>
      <c r="GH554" s="368"/>
      <c r="GI554" s="368"/>
      <c r="GJ554" s="368"/>
      <c r="GK554" s="368"/>
      <c r="GL554" s="368"/>
      <c r="GM554" s="368"/>
      <c r="GN554" s="368"/>
      <c r="GO554" s="368"/>
      <c r="GP554" s="368"/>
      <c r="GQ554" s="368"/>
      <c r="GR554" s="368"/>
      <c r="GS554" s="368"/>
      <c r="GT554" s="368"/>
      <c r="GU554" s="368"/>
      <c r="GV554" s="368"/>
      <c r="GW554" s="368"/>
      <c r="GX554" s="368"/>
      <c r="GY554" s="368"/>
      <c r="GZ554" s="368"/>
      <c r="HA554" s="368"/>
      <c r="HB554" s="368"/>
      <c r="HC554" s="368"/>
      <c r="HD554" s="368"/>
      <c r="HE554" s="368"/>
      <c r="HF554" s="368"/>
      <c r="HG554" s="368"/>
      <c r="HH554" s="368"/>
      <c r="HI554" s="368"/>
      <c r="HJ554" s="368"/>
      <c r="HK554" s="368"/>
      <c r="HL554" s="368"/>
      <c r="HM554" s="368"/>
      <c r="HN554" s="368"/>
      <c r="HO554" s="368"/>
      <c r="HP554" s="368"/>
      <c r="HQ554" s="368"/>
      <c r="HR554" s="368"/>
      <c r="HS554" s="368"/>
      <c r="HT554" s="368"/>
      <c r="HU554" s="368"/>
      <c r="HV554" s="368"/>
      <c r="HW554" s="368"/>
      <c r="HX554" s="368"/>
      <c r="HY554" s="368"/>
      <c r="HZ554" s="368"/>
      <c r="IA554" s="368"/>
      <c r="IB554" s="368"/>
      <c r="IC554" s="368"/>
      <c r="ID554" s="368"/>
      <c r="IE554" s="368"/>
      <c r="IF554" s="368"/>
      <c r="IG554" s="368"/>
      <c r="IH554" s="368"/>
      <c r="II554" s="368"/>
      <c r="IJ554" s="368"/>
      <c r="IK554" s="368"/>
      <c r="IL554" s="368"/>
      <c r="IM554" s="368"/>
      <c r="IN554" s="368"/>
      <c r="IO554" s="368"/>
      <c r="IP554" s="368"/>
      <c r="IQ554" s="368"/>
      <c r="IR554" s="368"/>
      <c r="IS554" s="368"/>
      <c r="IT554" s="368"/>
      <c r="IU554" s="368"/>
      <c r="IV554" s="368"/>
      <c r="IW554" s="368"/>
      <c r="IX554" s="368"/>
      <c r="IY554" s="368"/>
      <c r="IZ554" s="368"/>
      <c r="JA554" s="368"/>
      <c r="JB554" s="368"/>
      <c r="JC554" s="368"/>
      <c r="JD554" s="368"/>
      <c r="JE554" s="368"/>
      <c r="JF554" s="368"/>
      <c r="JG554" s="368"/>
      <c r="JH554" s="368"/>
      <c r="JI554" s="368"/>
      <c r="JJ554" s="368"/>
      <c r="JK554" s="368"/>
      <c r="JL554" s="368"/>
      <c r="JM554" s="368"/>
      <c r="JN554" s="368"/>
      <c r="JO554" s="368"/>
      <c r="JP554" s="368"/>
      <c r="JQ554" s="368"/>
      <c r="JR554" s="368"/>
      <c r="JS554" s="368"/>
      <c r="JT554" s="368"/>
      <c r="JU554" s="368"/>
      <c r="JV554" s="368"/>
      <c r="JW554" s="368"/>
      <c r="JX554" s="368"/>
      <c r="JY554" s="368"/>
      <c r="JZ554" s="368"/>
      <c r="KA554" s="368"/>
      <c r="KB554" s="368"/>
      <c r="KC554" s="368"/>
      <c r="KD554" s="368"/>
      <c r="KE554" s="368"/>
      <c r="KF554" s="368"/>
      <c r="KG554" s="368"/>
      <c r="KH554" s="368"/>
      <c r="KI554" s="368"/>
      <c r="KJ554" s="368"/>
      <c r="KK554" s="368"/>
      <c r="KL554" s="368"/>
      <c r="KM554" s="368"/>
      <c r="KN554" s="368"/>
      <c r="KO554" s="368"/>
      <c r="KP554" s="368"/>
      <c r="KQ554" s="368"/>
      <c r="KR554" s="368"/>
      <c r="KS554" s="368"/>
      <c r="KT554" s="368"/>
      <c r="KU554" s="368"/>
      <c r="KV554" s="368"/>
      <c r="KW554" s="368"/>
      <c r="KX554" s="368"/>
      <c r="LH554" s="368"/>
      <c r="LI554" s="368"/>
      <c r="LJ554" s="368"/>
      <c r="LK554" s="368"/>
      <c r="LL554" s="368"/>
      <c r="LM554" s="368"/>
      <c r="LN554" s="368"/>
      <c r="LO554" s="368"/>
      <c r="LP554" s="368"/>
      <c r="LQ554" s="368"/>
      <c r="LR554" s="368"/>
      <c r="LS554" s="368"/>
      <c r="LT554" s="368"/>
      <c r="LU554" s="368"/>
      <c r="LV554" s="368"/>
      <c r="LW554" s="368"/>
      <c r="LX554" s="368"/>
      <c r="LY554" s="368"/>
      <c r="LZ554" s="368"/>
      <c r="MA554" s="368"/>
      <c r="MB554" s="368"/>
      <c r="MC554" s="368"/>
      <c r="MD554" s="368"/>
      <c r="ME554" s="368"/>
      <c r="MF554" s="368"/>
      <c r="MG554" s="368"/>
      <c r="MH554" s="368"/>
      <c r="MI554" s="368"/>
      <c r="MJ554" s="368"/>
      <c r="MK554" s="368"/>
      <c r="ML554" s="368"/>
      <c r="MM554" s="368"/>
      <c r="MN554" s="368"/>
      <c r="MO554" s="368"/>
      <c r="MP554" s="368"/>
      <c r="MQ554" s="368"/>
      <c r="MR554" s="368"/>
      <c r="MS554" s="368"/>
      <c r="MT554" s="368"/>
      <c r="MU554" s="368"/>
      <c r="MV554" s="368"/>
      <c r="MW554" s="368"/>
      <c r="MX554" s="368"/>
      <c r="MY554" s="368"/>
      <c r="MZ554" s="368"/>
      <c r="NA554" s="368"/>
      <c r="NB554" s="368"/>
      <c r="NC554" s="368"/>
      <c r="ND554" s="368"/>
      <c r="NE554" s="368"/>
      <c r="NF554" s="368"/>
      <c r="NG554" s="368"/>
      <c r="NH554" s="368"/>
      <c r="NI554" s="368"/>
      <c r="NJ554" s="368"/>
      <c r="NK554" s="368"/>
      <c r="NL554" s="368"/>
      <c r="NM554" s="368"/>
      <c r="NN554" s="368"/>
      <c r="NO554" s="368"/>
      <c r="NP554" s="368"/>
      <c r="NQ554" s="368"/>
      <c r="NR554" s="368"/>
      <c r="NS554" s="368"/>
      <c r="NT554" s="368"/>
      <c r="NU554" s="368"/>
      <c r="NV554" s="368"/>
      <c r="NW554" s="368"/>
      <c r="NX554" s="368"/>
      <c r="NY554" s="368"/>
      <c r="NZ554" s="368"/>
      <c r="OA554" s="368"/>
      <c r="OB554" s="368"/>
      <c r="OC554" s="368"/>
      <c r="OD554" s="368"/>
      <c r="OE554" s="368"/>
      <c r="OF554" s="368"/>
      <c r="OG554" s="368"/>
      <c r="OH554" s="368"/>
      <c r="OI554" s="368"/>
      <c r="OJ554" s="368"/>
      <c r="OK554" s="368"/>
      <c r="OL554" s="368"/>
      <c r="OM554" s="368"/>
      <c r="ON554" s="368"/>
      <c r="OO554" s="368"/>
      <c r="OP554" s="368"/>
      <c r="OQ554" s="368"/>
      <c r="OR554" s="368"/>
      <c r="OS554" s="368"/>
      <c r="OT554" s="368"/>
      <c r="OU554" s="368"/>
      <c r="OV554" s="368"/>
      <c r="OW554" s="368"/>
      <c r="OX554" s="368"/>
      <c r="OY554" s="368"/>
      <c r="OZ554" s="368"/>
      <c r="PA554" s="368"/>
      <c r="PB554" s="368"/>
      <c r="PC554" s="368"/>
      <c r="PD554" s="368"/>
      <c r="PE554" s="368"/>
      <c r="PF554" s="368"/>
      <c r="PG554" s="368"/>
      <c r="PH554" s="368"/>
      <c r="PI554" s="368"/>
      <c r="PJ554" s="368"/>
      <c r="PK554" s="368"/>
      <c r="PL554" s="368"/>
      <c r="PM554" s="368"/>
      <c r="PN554" s="368"/>
      <c r="PO554" s="368"/>
      <c r="PP554" s="368"/>
      <c r="PQ554" s="368"/>
      <c r="PR554" s="368"/>
      <c r="PS554" s="368"/>
      <c r="PT554" s="368"/>
      <c r="PU554" s="368"/>
      <c r="PV554" s="368"/>
      <c r="PW554" s="368"/>
      <c r="PX554" s="368"/>
      <c r="PY554" s="368"/>
      <c r="PZ554" s="368"/>
      <c r="QA554" s="368"/>
      <c r="QB554" s="368"/>
      <c r="QC554" s="368"/>
      <c r="QD554" s="368"/>
      <c r="QE554" s="368"/>
      <c r="QF554" s="368"/>
      <c r="QG554" s="368"/>
      <c r="QH554" s="368"/>
      <c r="QI554" s="368"/>
      <c r="QJ554" s="368"/>
      <c r="QK554" s="368"/>
      <c r="QL554" s="368"/>
      <c r="QM554" s="368"/>
      <c r="QN554" s="368"/>
      <c r="QO554" s="368"/>
      <c r="QP554" s="368"/>
      <c r="QQ554" s="368"/>
      <c r="QR554" s="368"/>
      <c r="QS554" s="368"/>
      <c r="QT554" s="368"/>
      <c r="QU554" s="368"/>
      <c r="QV554" s="368"/>
      <c r="QW554" s="368"/>
      <c r="QX554" s="368"/>
      <c r="QY554" s="368"/>
      <c r="QZ554" s="368"/>
      <c r="RA554" s="368"/>
      <c r="RB554" s="368"/>
      <c r="RC554" s="368"/>
      <c r="RD554" s="368"/>
      <c r="RE554" s="368"/>
      <c r="RF554" s="368"/>
      <c r="RG554" s="368"/>
      <c r="RH554" s="368"/>
      <c r="RI554" s="368"/>
      <c r="RJ554" s="368"/>
      <c r="RK554" s="368"/>
      <c r="RL554" s="368"/>
      <c r="RM554" s="368"/>
      <c r="RN554" s="368"/>
      <c r="RO554" s="368"/>
      <c r="RP554" s="368"/>
      <c r="RQ554" s="368"/>
      <c r="RR554" s="368"/>
      <c r="RS554" s="368"/>
      <c r="RT554" s="368"/>
      <c r="RU554" s="368"/>
      <c r="RV554" s="368"/>
      <c r="RW554" s="368"/>
      <c r="RX554" s="368"/>
      <c r="RY554" s="368"/>
      <c r="RZ554" s="368"/>
      <c r="SA554" s="368"/>
      <c r="SB554" s="368"/>
      <c r="SC554" s="368"/>
      <c r="SD554" s="368"/>
      <c r="SE554" s="368"/>
      <c r="SF554" s="368"/>
      <c r="SG554" s="368"/>
    </row>
    <row r="555" spans="1:501">
      <c r="A555" s="368"/>
      <c r="B555" s="368"/>
      <c r="C555" s="368"/>
      <c r="D555" s="368"/>
      <c r="E555" s="368"/>
      <c r="F555" s="368"/>
      <c r="G555" s="368"/>
      <c r="H555" s="368"/>
      <c r="I555" s="368"/>
      <c r="J555" s="368"/>
      <c r="K555" s="368"/>
      <c r="L555" s="368"/>
      <c r="M555" s="368"/>
      <c r="N555" s="368"/>
      <c r="O555" s="385"/>
      <c r="P555" s="368"/>
      <c r="Q555" s="368"/>
      <c r="R555" s="368"/>
      <c r="S555" s="368"/>
      <c r="T555" s="368"/>
      <c r="U555" s="368"/>
      <c r="V555" s="368"/>
      <c r="W555" s="368"/>
      <c r="X555" s="368"/>
      <c r="Y555" s="368"/>
      <c r="Z555" s="368"/>
      <c r="AA555" s="368"/>
      <c r="AB555" s="368"/>
      <c r="AC555" s="368"/>
      <c r="AD555" s="368"/>
      <c r="AE555" s="368"/>
      <c r="AF555" s="368"/>
      <c r="AG555" s="368"/>
      <c r="AH555" s="368"/>
      <c r="AI555" s="368"/>
      <c r="AJ555" s="368"/>
      <c r="AK555" s="368"/>
      <c r="AL555" s="368"/>
      <c r="AM555" s="368"/>
      <c r="AN555" s="368"/>
      <c r="AO555" s="368"/>
      <c r="AP555" s="368"/>
      <c r="AQ555" s="368"/>
      <c r="AR555" s="368"/>
      <c r="AS555" s="368"/>
      <c r="AT555" s="368"/>
      <c r="AU555" s="368"/>
      <c r="AV555" s="368"/>
      <c r="AW555" s="368"/>
      <c r="AX555" s="368"/>
      <c r="AY555" s="368"/>
      <c r="AZ555" s="368"/>
      <c r="BA555" s="368"/>
      <c r="BB555" s="368"/>
      <c r="BC555" s="368"/>
      <c r="BD555" s="368"/>
      <c r="BE555" s="368"/>
      <c r="BF555" s="368"/>
      <c r="BG555" s="368"/>
      <c r="BH555" s="368"/>
      <c r="BI555" s="368"/>
      <c r="BJ555" s="368"/>
      <c r="BK555" s="368"/>
      <c r="BL555" s="368"/>
      <c r="BM555" s="368"/>
      <c r="BN555" s="368"/>
      <c r="BO555" s="368"/>
      <c r="BP555" s="368"/>
      <c r="BQ555" s="368"/>
      <c r="BR555" s="368"/>
      <c r="BS555" s="368"/>
      <c r="BT555" s="368"/>
      <c r="BU555" s="368"/>
      <c r="BV555" s="368"/>
      <c r="BW555" s="368"/>
      <c r="DV555" s="368"/>
      <c r="DW555" s="368"/>
      <c r="DX555" s="368"/>
      <c r="DY555" s="368"/>
      <c r="DZ555" s="368"/>
      <c r="EA555" s="368"/>
      <c r="EB555" s="368"/>
      <c r="EC555" s="368"/>
      <c r="ED555" s="368"/>
      <c r="EE555" s="368"/>
      <c r="EF555" s="368"/>
      <c r="EG555" s="368"/>
      <c r="EH555" s="368"/>
      <c r="EI555" s="368"/>
      <c r="EJ555" s="368"/>
      <c r="EK555" s="368"/>
      <c r="EL555" s="368"/>
      <c r="EM555" s="368"/>
      <c r="EN555" s="368"/>
      <c r="EO555" s="368"/>
      <c r="EP555" s="368"/>
      <c r="EQ555" s="368"/>
      <c r="ER555" s="368"/>
      <c r="ES555" s="368"/>
      <c r="ET555" s="368"/>
      <c r="EU555" s="368"/>
      <c r="EV555" s="368"/>
      <c r="EW555" s="368"/>
      <c r="EX555" s="368"/>
      <c r="EY555" s="368"/>
      <c r="EZ555" s="368"/>
      <c r="FA555" s="368"/>
      <c r="FB555" s="368"/>
      <c r="FC555" s="368"/>
      <c r="FD555" s="368"/>
      <c r="FE555" s="368"/>
      <c r="FF555" s="368"/>
      <c r="FG555" s="368"/>
      <c r="FH555" s="368"/>
      <c r="FI555" s="368"/>
      <c r="FJ555" s="368"/>
      <c r="FK555" s="368"/>
      <c r="FL555" s="368"/>
      <c r="FM555" s="368"/>
      <c r="FN555" s="368"/>
      <c r="FO555" s="368"/>
      <c r="FP555" s="368"/>
      <c r="FQ555" s="368"/>
      <c r="FR555" s="368"/>
      <c r="FS555" s="368"/>
      <c r="FT555" s="368"/>
      <c r="FU555" s="368"/>
      <c r="FV555" s="368"/>
      <c r="FW555" s="368"/>
      <c r="FX555" s="368"/>
      <c r="FY555" s="368"/>
      <c r="FZ555" s="368"/>
      <c r="GA555" s="368"/>
      <c r="GB555" s="368"/>
      <c r="GC555" s="368"/>
      <c r="GD555" s="368"/>
      <c r="GE555" s="368"/>
      <c r="GF555" s="368"/>
      <c r="GG555" s="368"/>
      <c r="GH555" s="368"/>
      <c r="GI555" s="368"/>
      <c r="GJ555" s="368"/>
      <c r="GK555" s="368"/>
      <c r="GL555" s="368"/>
      <c r="GM555" s="368"/>
      <c r="GN555" s="368"/>
      <c r="GO555" s="368"/>
      <c r="GP555" s="368"/>
      <c r="GQ555" s="368"/>
      <c r="GR555" s="368"/>
      <c r="GS555" s="368"/>
      <c r="GT555" s="368"/>
      <c r="GU555" s="368"/>
      <c r="GV555" s="368"/>
      <c r="GW555" s="368"/>
      <c r="GX555" s="368"/>
      <c r="GY555" s="368"/>
      <c r="GZ555" s="368"/>
      <c r="HA555" s="368"/>
      <c r="HB555" s="368"/>
      <c r="HC555" s="368"/>
      <c r="HD555" s="368"/>
      <c r="HE555" s="368"/>
      <c r="HF555" s="368"/>
      <c r="HG555" s="368"/>
      <c r="HH555" s="368"/>
      <c r="HI555" s="368"/>
      <c r="HJ555" s="368"/>
      <c r="HK555" s="368"/>
      <c r="HL555" s="368"/>
      <c r="HM555" s="368"/>
      <c r="HN555" s="368"/>
      <c r="HO555" s="368"/>
      <c r="HP555" s="368"/>
      <c r="HQ555" s="368"/>
      <c r="HR555" s="368"/>
      <c r="HS555" s="368"/>
      <c r="HT555" s="368"/>
      <c r="HU555" s="368"/>
      <c r="HV555" s="368"/>
      <c r="HW555" s="368"/>
      <c r="HX555" s="368"/>
      <c r="HY555" s="368"/>
      <c r="HZ555" s="368"/>
      <c r="IA555" s="368"/>
      <c r="IB555" s="368"/>
      <c r="IC555" s="368"/>
      <c r="ID555" s="368"/>
      <c r="IE555" s="368"/>
      <c r="IF555" s="368"/>
      <c r="IG555" s="368"/>
      <c r="IH555" s="368"/>
      <c r="II555" s="368"/>
      <c r="IJ555" s="368"/>
      <c r="IK555" s="368"/>
      <c r="IL555" s="368"/>
      <c r="IM555" s="368"/>
      <c r="IN555" s="368"/>
      <c r="IO555" s="368"/>
      <c r="IP555" s="368"/>
      <c r="IQ555" s="368"/>
      <c r="IR555" s="368"/>
      <c r="IS555" s="368"/>
      <c r="IT555" s="368"/>
      <c r="IU555" s="368"/>
      <c r="IV555" s="368"/>
      <c r="IW555" s="368"/>
      <c r="IX555" s="368"/>
      <c r="IY555" s="368"/>
      <c r="IZ555" s="368"/>
      <c r="JA555" s="368"/>
      <c r="JB555" s="368"/>
      <c r="JC555" s="368"/>
      <c r="JD555" s="368"/>
      <c r="JE555" s="368"/>
      <c r="JF555" s="368"/>
      <c r="JG555" s="368"/>
      <c r="JH555" s="368"/>
      <c r="JI555" s="368"/>
      <c r="JJ555" s="368"/>
      <c r="JK555" s="368"/>
      <c r="JL555" s="368"/>
      <c r="JM555" s="368"/>
      <c r="JN555" s="368"/>
      <c r="JO555" s="368"/>
      <c r="JP555" s="368"/>
      <c r="JQ555" s="368"/>
      <c r="JR555" s="368"/>
      <c r="JS555" s="368"/>
      <c r="JT555" s="368"/>
      <c r="JU555" s="368"/>
      <c r="JV555" s="368"/>
      <c r="JW555" s="368"/>
      <c r="JX555" s="368"/>
      <c r="JY555" s="368"/>
      <c r="JZ555" s="368"/>
      <c r="KA555" s="368"/>
      <c r="KB555" s="368"/>
      <c r="KC555" s="368"/>
      <c r="KD555" s="368"/>
      <c r="KE555" s="368"/>
      <c r="KF555" s="368"/>
      <c r="KG555" s="368"/>
      <c r="KH555" s="368"/>
      <c r="KI555" s="368"/>
      <c r="KJ555" s="368"/>
      <c r="KK555" s="368"/>
      <c r="KL555" s="368"/>
      <c r="KM555" s="368"/>
      <c r="KN555" s="368"/>
      <c r="KO555" s="368"/>
      <c r="KP555" s="368"/>
      <c r="KQ555" s="368"/>
      <c r="KR555" s="368"/>
      <c r="KS555" s="368"/>
      <c r="KT555" s="368"/>
      <c r="KU555" s="368"/>
      <c r="KV555" s="368"/>
      <c r="KW555" s="368"/>
      <c r="KX555" s="368"/>
      <c r="LH555" s="368"/>
      <c r="LI555" s="368"/>
      <c r="LJ555" s="368"/>
      <c r="LK555" s="368"/>
      <c r="LL555" s="368"/>
      <c r="LM555" s="368"/>
      <c r="LN555" s="368"/>
      <c r="LO555" s="368"/>
      <c r="LP555" s="368"/>
      <c r="LQ555" s="368"/>
      <c r="LR555" s="368"/>
      <c r="LS555" s="368"/>
      <c r="LT555" s="368"/>
      <c r="LU555" s="368"/>
      <c r="LV555" s="368"/>
      <c r="LW555" s="368"/>
      <c r="LX555" s="368"/>
      <c r="LY555" s="368"/>
      <c r="LZ555" s="368"/>
      <c r="MA555" s="368"/>
      <c r="MB555" s="368"/>
      <c r="MC555" s="368"/>
      <c r="MD555" s="368"/>
      <c r="ME555" s="368"/>
      <c r="MF555" s="368"/>
      <c r="MG555" s="368"/>
      <c r="MH555" s="368"/>
      <c r="MI555" s="368"/>
      <c r="MJ555" s="368"/>
      <c r="MK555" s="368"/>
      <c r="ML555" s="368"/>
      <c r="MM555" s="368"/>
      <c r="MN555" s="368"/>
      <c r="MO555" s="368"/>
      <c r="MP555" s="368"/>
      <c r="MQ555" s="368"/>
      <c r="MR555" s="368"/>
      <c r="MS555" s="368"/>
      <c r="MT555" s="368"/>
      <c r="MU555" s="368"/>
      <c r="MV555" s="368"/>
      <c r="MW555" s="368"/>
      <c r="MX555" s="368"/>
      <c r="MY555" s="368"/>
      <c r="MZ555" s="368"/>
      <c r="NA555" s="368"/>
      <c r="NB555" s="368"/>
      <c r="NC555" s="368"/>
      <c r="ND555" s="368"/>
      <c r="NE555" s="368"/>
      <c r="NF555" s="368"/>
      <c r="NG555" s="368"/>
      <c r="NH555" s="368"/>
      <c r="NI555" s="368"/>
      <c r="NJ555" s="368"/>
      <c r="NK555" s="368"/>
      <c r="NL555" s="368"/>
      <c r="NM555" s="368"/>
      <c r="NN555" s="368"/>
      <c r="NO555" s="368"/>
      <c r="NP555" s="368"/>
      <c r="NQ555" s="368"/>
      <c r="NR555" s="368"/>
      <c r="NS555" s="368"/>
      <c r="NT555" s="368"/>
      <c r="NU555" s="368"/>
      <c r="NV555" s="368"/>
      <c r="NW555" s="368"/>
      <c r="NX555" s="368"/>
      <c r="NY555" s="368"/>
      <c r="NZ555" s="368"/>
      <c r="OA555" s="368"/>
      <c r="OB555" s="368"/>
      <c r="OC555" s="368"/>
      <c r="OD555" s="368"/>
      <c r="OE555" s="368"/>
      <c r="OF555" s="368"/>
      <c r="OG555" s="368"/>
      <c r="OH555" s="368"/>
      <c r="OI555" s="368"/>
      <c r="OJ555" s="368"/>
      <c r="OK555" s="368"/>
      <c r="OL555" s="368"/>
      <c r="OM555" s="368"/>
      <c r="ON555" s="368"/>
      <c r="OO555" s="368"/>
      <c r="OP555" s="368"/>
      <c r="OQ555" s="368"/>
      <c r="OR555" s="368"/>
      <c r="OS555" s="368"/>
      <c r="OT555" s="368"/>
      <c r="OU555" s="368"/>
      <c r="OV555" s="368"/>
      <c r="OW555" s="368"/>
      <c r="OX555" s="368"/>
      <c r="OY555" s="368"/>
      <c r="OZ555" s="368"/>
      <c r="PA555" s="368"/>
      <c r="PB555" s="368"/>
      <c r="PC555" s="368"/>
      <c r="PD555" s="368"/>
      <c r="PE555" s="368"/>
      <c r="PF555" s="368"/>
      <c r="PG555" s="368"/>
      <c r="PH555" s="368"/>
      <c r="PI555" s="368"/>
      <c r="PJ555" s="368"/>
      <c r="PK555" s="368"/>
      <c r="PL555" s="368"/>
      <c r="PM555" s="368"/>
      <c r="PN555" s="368"/>
      <c r="PO555" s="368"/>
      <c r="PP555" s="368"/>
      <c r="PQ555" s="368"/>
      <c r="PR555" s="368"/>
      <c r="PS555" s="368"/>
      <c r="PT555" s="368"/>
      <c r="PU555" s="368"/>
      <c r="PV555" s="368"/>
      <c r="PW555" s="368"/>
      <c r="PX555" s="368"/>
      <c r="PY555" s="368"/>
      <c r="PZ555" s="368"/>
      <c r="QA555" s="368"/>
      <c r="QB555" s="368"/>
      <c r="QC555" s="368"/>
      <c r="QD555" s="368"/>
      <c r="QE555" s="368"/>
      <c r="QF555" s="368"/>
      <c r="QG555" s="368"/>
      <c r="QH555" s="368"/>
      <c r="QI555" s="368"/>
      <c r="QJ555" s="368"/>
      <c r="QK555" s="368"/>
      <c r="QL555" s="368"/>
      <c r="QM555" s="368"/>
      <c r="QN555" s="368"/>
      <c r="QO555" s="368"/>
      <c r="QP555" s="368"/>
      <c r="QQ555" s="368"/>
      <c r="QR555" s="368"/>
      <c r="QS555" s="368"/>
      <c r="QT555" s="368"/>
      <c r="QU555" s="368"/>
      <c r="QV555" s="368"/>
      <c r="QW555" s="368"/>
      <c r="QX555" s="368"/>
      <c r="QY555" s="368"/>
      <c r="QZ555" s="368"/>
      <c r="RA555" s="368"/>
      <c r="RB555" s="368"/>
      <c r="RC555" s="368"/>
      <c r="RD555" s="368"/>
      <c r="RE555" s="368"/>
      <c r="RF555" s="368"/>
      <c r="RG555" s="368"/>
      <c r="RH555" s="368"/>
      <c r="RI555" s="368"/>
      <c r="RJ555" s="368"/>
      <c r="RK555" s="368"/>
      <c r="RL555" s="368"/>
      <c r="RM555" s="368"/>
      <c r="RN555" s="368"/>
      <c r="RO555" s="368"/>
      <c r="RP555" s="368"/>
      <c r="RQ555" s="368"/>
      <c r="RR555" s="368"/>
      <c r="RS555" s="368"/>
      <c r="RT555" s="368"/>
      <c r="RU555" s="368"/>
      <c r="RV555" s="368"/>
      <c r="RW555" s="368"/>
      <c r="RX555" s="368"/>
      <c r="RY555" s="368"/>
      <c r="RZ555" s="368"/>
      <c r="SA555" s="368"/>
      <c r="SB555" s="368"/>
      <c r="SC555" s="368"/>
      <c r="SD555" s="368"/>
      <c r="SE555" s="368"/>
      <c r="SF555" s="368"/>
      <c r="SG555" s="368"/>
    </row>
    <row r="556" spans="1:501">
      <c r="A556" s="368"/>
      <c r="B556" s="368"/>
      <c r="C556" s="368"/>
      <c r="D556" s="368"/>
      <c r="E556" s="368"/>
      <c r="F556" s="368"/>
      <c r="G556" s="368"/>
      <c r="H556" s="368"/>
      <c r="I556" s="368"/>
      <c r="J556" s="368"/>
      <c r="K556" s="368"/>
      <c r="L556" s="368"/>
      <c r="M556" s="368"/>
      <c r="N556" s="368"/>
      <c r="O556" s="385"/>
      <c r="P556" s="368"/>
      <c r="Q556" s="368"/>
      <c r="R556" s="368"/>
      <c r="S556" s="368"/>
      <c r="T556" s="368"/>
      <c r="U556" s="368"/>
      <c r="V556" s="368"/>
      <c r="W556" s="368"/>
      <c r="X556" s="368"/>
      <c r="Y556" s="368"/>
      <c r="Z556" s="368"/>
      <c r="AA556" s="368"/>
      <c r="AB556" s="368"/>
      <c r="AC556" s="368"/>
      <c r="AD556" s="368"/>
      <c r="AE556" s="368"/>
      <c r="AF556" s="368"/>
      <c r="AG556" s="368"/>
      <c r="AH556" s="368"/>
      <c r="AI556" s="368"/>
      <c r="AJ556" s="368"/>
      <c r="AK556" s="368"/>
      <c r="AL556" s="368"/>
      <c r="AM556" s="368"/>
      <c r="AN556" s="368"/>
      <c r="AO556" s="368"/>
      <c r="AP556" s="368"/>
      <c r="AQ556" s="368"/>
      <c r="AR556" s="368"/>
      <c r="AS556" s="368"/>
      <c r="AT556" s="368"/>
      <c r="AU556" s="368"/>
      <c r="AV556" s="368"/>
      <c r="AW556" s="368"/>
      <c r="AX556" s="368"/>
      <c r="AY556" s="368"/>
      <c r="AZ556" s="368"/>
      <c r="BA556" s="368"/>
      <c r="BB556" s="368"/>
      <c r="BC556" s="368"/>
      <c r="BD556" s="368"/>
      <c r="BE556" s="368"/>
      <c r="BF556" s="368"/>
      <c r="BG556" s="368"/>
      <c r="BH556" s="368"/>
      <c r="BI556" s="368"/>
      <c r="BJ556" s="368"/>
      <c r="BK556" s="368"/>
      <c r="BL556" s="368"/>
      <c r="BM556" s="368"/>
      <c r="BN556" s="368"/>
      <c r="BO556" s="368"/>
      <c r="BP556" s="368"/>
      <c r="BQ556" s="368"/>
      <c r="BR556" s="368"/>
      <c r="BS556" s="368"/>
      <c r="BT556" s="368"/>
      <c r="BU556" s="368"/>
      <c r="BV556" s="368"/>
      <c r="BW556" s="368"/>
      <c r="DV556" s="368"/>
      <c r="DW556" s="368"/>
      <c r="DX556" s="368"/>
      <c r="DY556" s="368"/>
      <c r="DZ556" s="368"/>
      <c r="EA556" s="368"/>
      <c r="EB556" s="368"/>
      <c r="EC556" s="368"/>
      <c r="ED556" s="368"/>
      <c r="EE556" s="368"/>
      <c r="EF556" s="368"/>
      <c r="EG556" s="368"/>
      <c r="EH556" s="368"/>
      <c r="EI556" s="368"/>
      <c r="EJ556" s="368"/>
      <c r="EK556" s="368"/>
      <c r="EL556" s="368"/>
      <c r="EM556" s="368"/>
      <c r="EN556" s="368"/>
      <c r="EO556" s="368"/>
      <c r="EP556" s="368"/>
      <c r="EQ556" s="368"/>
      <c r="ER556" s="368"/>
      <c r="ES556" s="368"/>
      <c r="ET556" s="368"/>
      <c r="EU556" s="368"/>
      <c r="EV556" s="368"/>
      <c r="EW556" s="368"/>
      <c r="EX556" s="368"/>
      <c r="EY556" s="368"/>
      <c r="EZ556" s="368"/>
      <c r="FA556" s="368"/>
      <c r="FB556" s="368"/>
      <c r="FC556" s="368"/>
      <c r="FD556" s="368"/>
      <c r="FE556" s="368"/>
      <c r="FF556" s="368"/>
      <c r="FG556" s="368"/>
      <c r="FH556" s="368"/>
      <c r="FI556" s="368"/>
      <c r="FJ556" s="368"/>
      <c r="FK556" s="368"/>
      <c r="FL556" s="368"/>
      <c r="FM556" s="368"/>
      <c r="FN556" s="368"/>
      <c r="FO556" s="368"/>
      <c r="FP556" s="368"/>
      <c r="FQ556" s="368"/>
      <c r="FR556" s="368"/>
      <c r="FS556" s="368"/>
      <c r="FT556" s="368"/>
      <c r="FU556" s="368"/>
      <c r="FV556" s="368"/>
      <c r="FW556" s="368"/>
      <c r="FX556" s="368"/>
      <c r="FY556" s="368"/>
      <c r="FZ556" s="368"/>
      <c r="GA556" s="368"/>
      <c r="GB556" s="368"/>
      <c r="GC556" s="368"/>
      <c r="GD556" s="368"/>
      <c r="GE556" s="368"/>
      <c r="GF556" s="368"/>
      <c r="GG556" s="368"/>
      <c r="GH556" s="368"/>
      <c r="GI556" s="368"/>
      <c r="GJ556" s="368"/>
      <c r="GK556" s="368"/>
      <c r="GL556" s="368"/>
      <c r="GM556" s="368"/>
      <c r="GN556" s="368"/>
      <c r="GO556" s="368"/>
      <c r="GP556" s="368"/>
      <c r="GQ556" s="368"/>
      <c r="GR556" s="368"/>
      <c r="GS556" s="368"/>
      <c r="GT556" s="368"/>
      <c r="GU556" s="368"/>
      <c r="GV556" s="368"/>
      <c r="GW556" s="368"/>
      <c r="GX556" s="368"/>
      <c r="GY556" s="368"/>
      <c r="GZ556" s="368"/>
      <c r="HA556" s="368"/>
      <c r="HB556" s="368"/>
      <c r="HC556" s="368"/>
      <c r="HD556" s="368"/>
      <c r="HE556" s="368"/>
      <c r="HF556" s="368"/>
      <c r="HG556" s="368"/>
      <c r="HH556" s="368"/>
      <c r="HI556" s="368"/>
      <c r="HJ556" s="368"/>
      <c r="HK556" s="368"/>
      <c r="HL556" s="368"/>
      <c r="HM556" s="368"/>
      <c r="HN556" s="368"/>
      <c r="HO556" s="368"/>
      <c r="HP556" s="368"/>
      <c r="HQ556" s="368"/>
      <c r="HR556" s="368"/>
      <c r="HS556" s="368"/>
      <c r="HT556" s="368"/>
      <c r="HU556" s="368"/>
      <c r="HV556" s="368"/>
      <c r="HW556" s="368"/>
      <c r="HX556" s="368"/>
      <c r="HY556" s="368"/>
      <c r="HZ556" s="368"/>
      <c r="IA556" s="368"/>
      <c r="IB556" s="368"/>
      <c r="IC556" s="368"/>
      <c r="ID556" s="368"/>
      <c r="IE556" s="368"/>
      <c r="IF556" s="368"/>
      <c r="IG556" s="368"/>
      <c r="IH556" s="368"/>
      <c r="II556" s="368"/>
      <c r="IJ556" s="368"/>
      <c r="IK556" s="368"/>
      <c r="IL556" s="368"/>
      <c r="IM556" s="368"/>
      <c r="IN556" s="368"/>
      <c r="IO556" s="368"/>
      <c r="IP556" s="368"/>
      <c r="IQ556" s="368"/>
      <c r="IR556" s="368"/>
      <c r="IS556" s="368"/>
      <c r="IT556" s="368"/>
      <c r="IU556" s="368"/>
      <c r="IV556" s="368"/>
      <c r="IW556" s="368"/>
      <c r="IX556" s="368"/>
      <c r="IY556" s="368"/>
      <c r="IZ556" s="368"/>
      <c r="JA556" s="368"/>
      <c r="JB556" s="368"/>
      <c r="JC556" s="368"/>
      <c r="JD556" s="368"/>
      <c r="JE556" s="368"/>
      <c r="JF556" s="368"/>
      <c r="JG556" s="368"/>
      <c r="JH556" s="368"/>
      <c r="JI556" s="368"/>
      <c r="JJ556" s="368"/>
      <c r="JK556" s="368"/>
      <c r="JL556" s="368"/>
      <c r="JM556" s="368"/>
      <c r="JN556" s="368"/>
      <c r="JO556" s="368"/>
      <c r="JP556" s="368"/>
      <c r="JQ556" s="368"/>
      <c r="JR556" s="368"/>
      <c r="JS556" s="368"/>
      <c r="JT556" s="368"/>
      <c r="JU556" s="368"/>
      <c r="JV556" s="368"/>
      <c r="JW556" s="368"/>
      <c r="JX556" s="368"/>
      <c r="JY556" s="368"/>
      <c r="JZ556" s="368"/>
      <c r="KA556" s="368"/>
      <c r="KB556" s="368"/>
      <c r="KC556" s="368"/>
      <c r="KD556" s="368"/>
      <c r="KE556" s="368"/>
      <c r="KF556" s="368"/>
      <c r="KG556" s="368"/>
      <c r="KH556" s="368"/>
      <c r="KI556" s="368"/>
      <c r="KJ556" s="368"/>
      <c r="KK556" s="368"/>
      <c r="KL556" s="368"/>
      <c r="KM556" s="368"/>
      <c r="KN556" s="368"/>
      <c r="KO556" s="368"/>
      <c r="KP556" s="368"/>
      <c r="KQ556" s="368"/>
      <c r="KR556" s="368"/>
      <c r="KS556" s="368"/>
      <c r="KT556" s="368"/>
      <c r="KU556" s="368"/>
      <c r="KV556" s="368"/>
      <c r="KW556" s="368"/>
      <c r="KX556" s="368"/>
      <c r="LH556" s="368"/>
      <c r="LI556" s="368"/>
      <c r="LJ556" s="368"/>
      <c r="LK556" s="368"/>
      <c r="LL556" s="368"/>
      <c r="LM556" s="368"/>
      <c r="LN556" s="368"/>
      <c r="LO556" s="368"/>
      <c r="LP556" s="368"/>
      <c r="LQ556" s="368"/>
      <c r="LR556" s="368"/>
      <c r="LS556" s="368"/>
      <c r="LT556" s="368"/>
      <c r="LU556" s="368"/>
      <c r="LV556" s="368"/>
      <c r="LW556" s="368"/>
      <c r="LX556" s="368"/>
      <c r="LY556" s="368"/>
      <c r="LZ556" s="368"/>
      <c r="MA556" s="368"/>
      <c r="MB556" s="368"/>
      <c r="MC556" s="368"/>
      <c r="MD556" s="368"/>
      <c r="ME556" s="368"/>
      <c r="MF556" s="368"/>
      <c r="MG556" s="368"/>
      <c r="MH556" s="368"/>
      <c r="MI556" s="368"/>
      <c r="MJ556" s="368"/>
      <c r="MK556" s="368"/>
      <c r="ML556" s="368"/>
      <c r="MM556" s="368"/>
      <c r="MN556" s="368"/>
      <c r="MO556" s="368"/>
      <c r="MP556" s="368"/>
      <c r="MQ556" s="368"/>
      <c r="MR556" s="368"/>
      <c r="MS556" s="368"/>
      <c r="MT556" s="368"/>
      <c r="MU556" s="368"/>
      <c r="MV556" s="368"/>
      <c r="MW556" s="368"/>
      <c r="MX556" s="368"/>
      <c r="MY556" s="368"/>
      <c r="MZ556" s="368"/>
      <c r="NA556" s="368"/>
      <c r="NB556" s="368"/>
      <c r="NC556" s="368"/>
      <c r="ND556" s="368"/>
      <c r="NE556" s="368"/>
      <c r="NF556" s="368"/>
      <c r="NG556" s="368"/>
      <c r="NH556" s="368"/>
      <c r="NI556" s="368"/>
      <c r="NJ556" s="368"/>
      <c r="NK556" s="368"/>
      <c r="NL556" s="368"/>
      <c r="NM556" s="368"/>
      <c r="NN556" s="368"/>
      <c r="NO556" s="368"/>
      <c r="NP556" s="368"/>
      <c r="NQ556" s="368"/>
      <c r="NR556" s="368"/>
      <c r="NS556" s="368"/>
      <c r="NT556" s="368"/>
      <c r="NU556" s="368"/>
      <c r="NV556" s="368"/>
      <c r="NW556" s="368"/>
      <c r="NX556" s="368"/>
      <c r="NY556" s="368"/>
      <c r="NZ556" s="368"/>
      <c r="OA556" s="368"/>
      <c r="OB556" s="368"/>
      <c r="OC556" s="368"/>
      <c r="OD556" s="368"/>
      <c r="OE556" s="368"/>
      <c r="OF556" s="368"/>
      <c r="OG556" s="368"/>
      <c r="OH556" s="368"/>
      <c r="OI556" s="368"/>
      <c r="OJ556" s="368"/>
      <c r="OK556" s="368"/>
      <c r="OL556" s="368"/>
      <c r="OM556" s="368"/>
      <c r="ON556" s="368"/>
      <c r="OO556" s="368"/>
      <c r="OP556" s="368"/>
      <c r="OQ556" s="368"/>
      <c r="OR556" s="368"/>
      <c r="OS556" s="368"/>
      <c r="OT556" s="368"/>
      <c r="OU556" s="368"/>
      <c r="OV556" s="368"/>
      <c r="OW556" s="368"/>
      <c r="OX556" s="368"/>
      <c r="OY556" s="368"/>
      <c r="OZ556" s="368"/>
      <c r="PA556" s="368"/>
      <c r="PB556" s="368"/>
      <c r="PC556" s="368"/>
      <c r="PD556" s="368"/>
      <c r="PE556" s="368"/>
      <c r="PF556" s="368"/>
      <c r="PG556" s="368"/>
      <c r="PH556" s="368"/>
      <c r="PI556" s="368"/>
      <c r="PJ556" s="368"/>
      <c r="PK556" s="368"/>
      <c r="PL556" s="368"/>
      <c r="PM556" s="368"/>
      <c r="PN556" s="368"/>
      <c r="PO556" s="368"/>
      <c r="PP556" s="368"/>
      <c r="PQ556" s="368"/>
      <c r="PR556" s="368"/>
      <c r="PS556" s="368"/>
      <c r="PT556" s="368"/>
      <c r="PU556" s="368"/>
      <c r="PV556" s="368"/>
      <c r="PW556" s="368"/>
      <c r="PX556" s="368"/>
      <c r="PY556" s="368"/>
      <c r="PZ556" s="368"/>
      <c r="QA556" s="368"/>
      <c r="QB556" s="368"/>
      <c r="QC556" s="368"/>
      <c r="QD556" s="368"/>
      <c r="QE556" s="368"/>
      <c r="QF556" s="368"/>
      <c r="QG556" s="368"/>
      <c r="QH556" s="368"/>
      <c r="QI556" s="368"/>
      <c r="QJ556" s="368"/>
      <c r="QK556" s="368"/>
      <c r="QL556" s="368"/>
      <c r="QM556" s="368"/>
      <c r="QN556" s="368"/>
      <c r="QO556" s="368"/>
      <c r="QP556" s="368"/>
      <c r="QQ556" s="368"/>
      <c r="QR556" s="368"/>
      <c r="QS556" s="368"/>
      <c r="QT556" s="368"/>
      <c r="QU556" s="368"/>
      <c r="QV556" s="368"/>
      <c r="QW556" s="368"/>
      <c r="QX556" s="368"/>
      <c r="QY556" s="368"/>
      <c r="QZ556" s="368"/>
      <c r="RA556" s="368"/>
      <c r="RB556" s="368"/>
      <c r="RC556" s="368"/>
      <c r="RD556" s="368"/>
      <c r="RE556" s="368"/>
      <c r="RF556" s="368"/>
      <c r="RG556" s="368"/>
      <c r="RH556" s="368"/>
      <c r="RI556" s="368"/>
      <c r="RJ556" s="368"/>
      <c r="RK556" s="368"/>
      <c r="RL556" s="368"/>
      <c r="RM556" s="368"/>
      <c r="RN556" s="368"/>
      <c r="RO556" s="368"/>
      <c r="RP556" s="368"/>
      <c r="RQ556" s="368"/>
      <c r="RR556" s="368"/>
      <c r="RS556" s="368"/>
      <c r="RT556" s="368"/>
      <c r="RU556" s="368"/>
      <c r="RV556" s="368"/>
      <c r="RW556" s="368"/>
      <c r="RX556" s="368"/>
      <c r="RY556" s="368"/>
      <c r="RZ556" s="368"/>
      <c r="SA556" s="368"/>
      <c r="SB556" s="368"/>
      <c r="SC556" s="368"/>
      <c r="SD556" s="368"/>
      <c r="SE556" s="368"/>
      <c r="SF556" s="368"/>
      <c r="SG556" s="368"/>
    </row>
    <row r="557" spans="1:501">
      <c r="A557" s="368"/>
      <c r="B557" s="368"/>
      <c r="C557" s="368"/>
      <c r="D557" s="368"/>
      <c r="E557" s="368"/>
      <c r="F557" s="368"/>
      <c r="G557" s="368"/>
      <c r="H557" s="368"/>
      <c r="I557" s="368"/>
      <c r="J557" s="368"/>
      <c r="K557" s="368"/>
      <c r="L557" s="368"/>
      <c r="M557" s="368"/>
      <c r="N557" s="368"/>
      <c r="O557" s="385"/>
      <c r="P557" s="368"/>
      <c r="Q557" s="368"/>
      <c r="R557" s="368"/>
      <c r="S557" s="368"/>
      <c r="T557" s="368"/>
      <c r="U557" s="368"/>
      <c r="V557" s="368"/>
      <c r="W557" s="368"/>
      <c r="X557" s="368"/>
      <c r="Y557" s="368"/>
      <c r="Z557" s="368"/>
      <c r="AA557" s="368"/>
      <c r="AB557" s="368"/>
      <c r="AC557" s="368"/>
      <c r="AD557" s="368"/>
      <c r="AE557" s="368"/>
      <c r="AF557" s="368"/>
      <c r="AG557" s="368"/>
      <c r="AH557" s="368"/>
      <c r="AI557" s="368"/>
      <c r="AJ557" s="368"/>
      <c r="AK557" s="368"/>
      <c r="AL557" s="368"/>
      <c r="AM557" s="368"/>
      <c r="AN557" s="368"/>
      <c r="AO557" s="368"/>
      <c r="AP557" s="368"/>
      <c r="AQ557" s="368"/>
      <c r="AR557" s="368"/>
      <c r="AS557" s="368"/>
      <c r="AT557" s="368"/>
      <c r="AU557" s="368"/>
      <c r="AV557" s="368"/>
      <c r="AW557" s="368"/>
      <c r="AX557" s="368"/>
      <c r="AY557" s="368"/>
      <c r="AZ557" s="368"/>
      <c r="BA557" s="368"/>
      <c r="BB557" s="368"/>
      <c r="BC557" s="368"/>
      <c r="BD557" s="368"/>
      <c r="BE557" s="368"/>
      <c r="BF557" s="368"/>
      <c r="BG557" s="368"/>
      <c r="BH557" s="368"/>
      <c r="BI557" s="368"/>
      <c r="BJ557" s="368"/>
      <c r="BK557" s="368"/>
      <c r="BL557" s="368"/>
      <c r="BM557" s="368"/>
      <c r="BN557" s="368"/>
      <c r="BO557" s="368"/>
      <c r="BP557" s="368"/>
      <c r="BQ557" s="368"/>
      <c r="BR557" s="368"/>
      <c r="BS557" s="368"/>
      <c r="BT557" s="368"/>
      <c r="BU557" s="368"/>
      <c r="BV557" s="368"/>
      <c r="BW557" s="368"/>
      <c r="DV557" s="368"/>
      <c r="DW557" s="368"/>
      <c r="DX557" s="368"/>
      <c r="DY557" s="368"/>
      <c r="DZ557" s="368"/>
      <c r="EA557" s="368"/>
      <c r="EB557" s="368"/>
      <c r="EC557" s="368"/>
      <c r="ED557" s="368"/>
      <c r="EE557" s="368"/>
      <c r="EF557" s="368"/>
      <c r="EG557" s="368"/>
      <c r="EH557" s="368"/>
      <c r="EI557" s="368"/>
      <c r="EJ557" s="368"/>
      <c r="EK557" s="368"/>
      <c r="EL557" s="368"/>
      <c r="EM557" s="368"/>
      <c r="EN557" s="368"/>
      <c r="EO557" s="368"/>
      <c r="EP557" s="368"/>
      <c r="EQ557" s="368"/>
      <c r="ER557" s="368"/>
      <c r="ES557" s="368"/>
      <c r="ET557" s="368"/>
      <c r="EU557" s="368"/>
      <c r="EV557" s="368"/>
      <c r="EW557" s="368"/>
      <c r="EX557" s="368"/>
      <c r="EY557" s="368"/>
      <c r="EZ557" s="368"/>
      <c r="FA557" s="368"/>
      <c r="FB557" s="368"/>
      <c r="FC557" s="368"/>
      <c r="FD557" s="368"/>
      <c r="FE557" s="368"/>
      <c r="FF557" s="368"/>
      <c r="FG557" s="368"/>
      <c r="FH557" s="368"/>
      <c r="FI557" s="368"/>
      <c r="FJ557" s="368"/>
      <c r="FK557" s="368"/>
      <c r="FL557" s="368"/>
      <c r="FM557" s="368"/>
      <c r="FN557" s="368"/>
      <c r="FO557" s="368"/>
      <c r="FP557" s="368"/>
      <c r="FQ557" s="368"/>
      <c r="FR557" s="368"/>
      <c r="FS557" s="368"/>
      <c r="FT557" s="368"/>
      <c r="FU557" s="368"/>
      <c r="FV557" s="368"/>
      <c r="FW557" s="368"/>
      <c r="FX557" s="368"/>
      <c r="FY557" s="368"/>
      <c r="FZ557" s="368"/>
      <c r="GA557" s="368"/>
      <c r="GB557" s="368"/>
      <c r="GC557" s="368"/>
      <c r="GD557" s="368"/>
      <c r="GE557" s="368"/>
      <c r="GF557" s="368"/>
      <c r="GG557" s="368"/>
      <c r="GH557" s="368"/>
      <c r="GI557" s="368"/>
      <c r="GJ557" s="368"/>
      <c r="GK557" s="368"/>
      <c r="GL557" s="368"/>
      <c r="GM557" s="368"/>
      <c r="GN557" s="368"/>
      <c r="GO557" s="368"/>
      <c r="GP557" s="368"/>
      <c r="GQ557" s="368"/>
      <c r="GR557" s="368"/>
      <c r="GS557" s="368"/>
      <c r="GT557" s="368"/>
      <c r="GU557" s="368"/>
      <c r="GV557" s="368"/>
      <c r="GW557" s="368"/>
      <c r="GX557" s="368"/>
      <c r="GY557" s="368"/>
      <c r="GZ557" s="368"/>
      <c r="HA557" s="368"/>
      <c r="HB557" s="368"/>
      <c r="HC557" s="368"/>
      <c r="HD557" s="368"/>
      <c r="HE557" s="368"/>
      <c r="HF557" s="368"/>
      <c r="HG557" s="368"/>
      <c r="HH557" s="368"/>
      <c r="HI557" s="368"/>
      <c r="HJ557" s="368"/>
      <c r="HK557" s="368"/>
      <c r="HL557" s="368"/>
      <c r="HM557" s="368"/>
      <c r="HN557" s="368"/>
      <c r="HO557" s="368"/>
      <c r="HP557" s="368"/>
      <c r="HQ557" s="368"/>
      <c r="HR557" s="368"/>
      <c r="HS557" s="368"/>
      <c r="HT557" s="368"/>
      <c r="HU557" s="368"/>
      <c r="HV557" s="368"/>
      <c r="HW557" s="368"/>
      <c r="HX557" s="368"/>
      <c r="HY557" s="368"/>
      <c r="HZ557" s="368"/>
      <c r="IA557" s="368"/>
      <c r="IB557" s="368"/>
      <c r="IC557" s="368"/>
      <c r="ID557" s="368"/>
      <c r="IE557" s="368"/>
      <c r="IF557" s="368"/>
      <c r="IG557" s="368"/>
      <c r="IH557" s="368"/>
      <c r="II557" s="368"/>
      <c r="IJ557" s="368"/>
      <c r="IK557" s="368"/>
      <c r="IL557" s="368"/>
      <c r="IM557" s="368"/>
      <c r="IN557" s="368"/>
      <c r="IO557" s="368"/>
      <c r="IP557" s="368"/>
      <c r="IQ557" s="368"/>
      <c r="IR557" s="368"/>
      <c r="IS557" s="368"/>
      <c r="IT557" s="368"/>
      <c r="IU557" s="368"/>
      <c r="IV557" s="368"/>
      <c r="IW557" s="368"/>
      <c r="IX557" s="368"/>
      <c r="IY557" s="368"/>
      <c r="IZ557" s="368"/>
      <c r="JA557" s="368"/>
      <c r="JB557" s="368"/>
      <c r="JC557" s="368"/>
      <c r="JD557" s="368"/>
      <c r="JE557" s="368"/>
      <c r="JF557" s="368"/>
      <c r="JG557" s="368"/>
      <c r="JH557" s="368"/>
      <c r="JI557" s="368"/>
      <c r="JJ557" s="368"/>
      <c r="JK557" s="368"/>
      <c r="JL557" s="368"/>
      <c r="JM557" s="368"/>
      <c r="JN557" s="368"/>
      <c r="JO557" s="368"/>
      <c r="JP557" s="368"/>
      <c r="JQ557" s="368"/>
      <c r="JR557" s="368"/>
      <c r="JS557" s="368"/>
      <c r="JT557" s="368"/>
      <c r="JU557" s="368"/>
      <c r="JV557" s="368"/>
      <c r="JW557" s="368"/>
      <c r="JX557" s="368"/>
      <c r="JY557" s="368"/>
      <c r="JZ557" s="368"/>
      <c r="KA557" s="368"/>
      <c r="KB557" s="368"/>
      <c r="KC557" s="368"/>
      <c r="KD557" s="368"/>
      <c r="KE557" s="368"/>
      <c r="KF557" s="368"/>
      <c r="KG557" s="368"/>
      <c r="KH557" s="368"/>
      <c r="KI557" s="368"/>
      <c r="KJ557" s="368"/>
      <c r="KK557" s="368"/>
      <c r="KL557" s="368"/>
      <c r="KM557" s="368"/>
      <c r="KN557" s="368"/>
      <c r="KO557" s="368"/>
      <c r="KP557" s="368"/>
      <c r="KQ557" s="368"/>
      <c r="KR557" s="368"/>
      <c r="KS557" s="368"/>
      <c r="KT557" s="368"/>
      <c r="KU557" s="368"/>
      <c r="KV557" s="368"/>
      <c r="KW557" s="368"/>
      <c r="KX557" s="368"/>
      <c r="LH557" s="368"/>
      <c r="LI557" s="368"/>
      <c r="LJ557" s="368"/>
      <c r="LK557" s="368"/>
      <c r="LL557" s="368"/>
      <c r="LM557" s="368"/>
      <c r="LN557" s="368"/>
      <c r="LO557" s="368"/>
      <c r="LP557" s="368"/>
      <c r="LQ557" s="368"/>
      <c r="LR557" s="368"/>
      <c r="LS557" s="368"/>
      <c r="LT557" s="368"/>
      <c r="LU557" s="368"/>
      <c r="LV557" s="368"/>
      <c r="LW557" s="368"/>
      <c r="LX557" s="368"/>
      <c r="LY557" s="368"/>
      <c r="LZ557" s="368"/>
      <c r="MA557" s="368"/>
      <c r="MB557" s="368"/>
      <c r="MC557" s="368"/>
      <c r="MD557" s="368"/>
      <c r="ME557" s="368"/>
      <c r="MF557" s="368"/>
      <c r="MG557" s="368"/>
      <c r="MH557" s="368"/>
      <c r="MI557" s="368"/>
      <c r="MJ557" s="368"/>
      <c r="MK557" s="368"/>
      <c r="ML557" s="368"/>
      <c r="MM557" s="368"/>
      <c r="MN557" s="368"/>
      <c r="MO557" s="368"/>
      <c r="MP557" s="368"/>
      <c r="MQ557" s="368"/>
      <c r="MR557" s="368"/>
      <c r="MS557" s="368"/>
      <c r="MT557" s="368"/>
      <c r="MU557" s="368"/>
      <c r="MV557" s="368"/>
      <c r="MW557" s="368"/>
      <c r="MX557" s="368"/>
      <c r="MY557" s="368"/>
      <c r="MZ557" s="368"/>
      <c r="NA557" s="368"/>
      <c r="NB557" s="368"/>
      <c r="NC557" s="368"/>
      <c r="ND557" s="368"/>
      <c r="NE557" s="368"/>
      <c r="NF557" s="368"/>
      <c r="NG557" s="368"/>
      <c r="NH557" s="368"/>
      <c r="NI557" s="368"/>
      <c r="NJ557" s="368"/>
      <c r="NK557" s="368"/>
      <c r="NL557" s="368"/>
      <c r="NM557" s="368"/>
      <c r="NN557" s="368"/>
      <c r="NO557" s="368"/>
      <c r="NP557" s="368"/>
      <c r="NQ557" s="368"/>
      <c r="NR557" s="368"/>
      <c r="NS557" s="368"/>
      <c r="NT557" s="368"/>
      <c r="NU557" s="368"/>
      <c r="NV557" s="368"/>
      <c r="NW557" s="368"/>
      <c r="NX557" s="368"/>
      <c r="NY557" s="368"/>
      <c r="NZ557" s="368"/>
      <c r="OA557" s="368"/>
      <c r="OB557" s="368"/>
      <c r="OC557" s="368"/>
      <c r="OD557" s="368"/>
      <c r="OE557" s="368"/>
      <c r="OF557" s="368"/>
      <c r="OG557" s="368"/>
      <c r="OH557" s="368"/>
      <c r="OI557" s="368"/>
      <c r="OJ557" s="368"/>
      <c r="OK557" s="368"/>
      <c r="OL557" s="368"/>
      <c r="OM557" s="368"/>
      <c r="ON557" s="368"/>
      <c r="OO557" s="368"/>
      <c r="OP557" s="368"/>
      <c r="OQ557" s="368"/>
      <c r="OR557" s="368"/>
      <c r="OS557" s="368"/>
      <c r="OT557" s="368"/>
      <c r="OU557" s="368"/>
      <c r="OV557" s="368"/>
      <c r="OW557" s="368"/>
      <c r="OX557" s="368"/>
      <c r="OY557" s="368"/>
      <c r="OZ557" s="368"/>
      <c r="PA557" s="368"/>
      <c r="PB557" s="368"/>
      <c r="PC557" s="368"/>
      <c r="PD557" s="368"/>
      <c r="PE557" s="368"/>
      <c r="PF557" s="368"/>
      <c r="PG557" s="368"/>
      <c r="PH557" s="368"/>
      <c r="PI557" s="368"/>
      <c r="PJ557" s="368"/>
      <c r="PK557" s="368"/>
      <c r="PL557" s="368"/>
      <c r="PM557" s="368"/>
      <c r="PN557" s="368"/>
      <c r="PO557" s="368"/>
      <c r="PP557" s="368"/>
      <c r="PQ557" s="368"/>
      <c r="PR557" s="368"/>
      <c r="PS557" s="368"/>
      <c r="PT557" s="368"/>
      <c r="PU557" s="368"/>
      <c r="PV557" s="368"/>
      <c r="PW557" s="368"/>
      <c r="PX557" s="368"/>
      <c r="PY557" s="368"/>
      <c r="PZ557" s="368"/>
      <c r="QA557" s="368"/>
      <c r="QB557" s="368"/>
      <c r="QC557" s="368"/>
      <c r="QD557" s="368"/>
      <c r="QE557" s="368"/>
      <c r="QF557" s="368"/>
      <c r="QG557" s="368"/>
      <c r="QH557" s="368"/>
      <c r="QI557" s="368"/>
      <c r="QJ557" s="368"/>
      <c r="QK557" s="368"/>
      <c r="QL557" s="368"/>
      <c r="QM557" s="368"/>
      <c r="QN557" s="368"/>
      <c r="QO557" s="368"/>
      <c r="QP557" s="368"/>
      <c r="QQ557" s="368"/>
      <c r="QR557" s="368"/>
      <c r="QS557" s="368"/>
      <c r="QT557" s="368"/>
      <c r="QU557" s="368"/>
      <c r="QV557" s="368"/>
      <c r="QW557" s="368"/>
      <c r="QX557" s="368"/>
      <c r="QY557" s="368"/>
      <c r="QZ557" s="368"/>
      <c r="RA557" s="368"/>
      <c r="RB557" s="368"/>
      <c r="RC557" s="368"/>
      <c r="RD557" s="368"/>
      <c r="RE557" s="368"/>
      <c r="RF557" s="368"/>
      <c r="RG557" s="368"/>
      <c r="RH557" s="368"/>
      <c r="RI557" s="368"/>
      <c r="RJ557" s="368"/>
      <c r="RK557" s="368"/>
      <c r="RL557" s="368"/>
      <c r="RM557" s="368"/>
      <c r="RN557" s="368"/>
      <c r="RO557" s="368"/>
      <c r="RP557" s="368"/>
      <c r="RQ557" s="368"/>
      <c r="RR557" s="368"/>
      <c r="RS557" s="368"/>
      <c r="RT557" s="368"/>
      <c r="RU557" s="368"/>
      <c r="RV557" s="368"/>
      <c r="RW557" s="368"/>
      <c r="RX557" s="368"/>
      <c r="RY557" s="368"/>
      <c r="RZ557" s="368"/>
      <c r="SA557" s="368"/>
      <c r="SB557" s="368"/>
      <c r="SC557" s="368"/>
      <c r="SD557" s="368"/>
      <c r="SE557" s="368"/>
      <c r="SF557" s="368"/>
      <c r="SG557" s="368"/>
    </row>
    <row r="558" spans="1:501">
      <c r="A558" s="368"/>
      <c r="B558" s="368"/>
      <c r="C558" s="368"/>
      <c r="D558" s="368"/>
      <c r="E558" s="368"/>
      <c r="F558" s="368"/>
      <c r="G558" s="368"/>
      <c r="H558" s="368"/>
      <c r="I558" s="368"/>
      <c r="J558" s="368"/>
      <c r="K558" s="368"/>
      <c r="L558" s="368"/>
      <c r="M558" s="368"/>
      <c r="N558" s="368"/>
      <c r="O558" s="385"/>
      <c r="P558" s="368"/>
      <c r="Q558" s="368"/>
      <c r="R558" s="368"/>
      <c r="S558" s="368"/>
      <c r="T558" s="368"/>
      <c r="U558" s="368"/>
      <c r="V558" s="368"/>
      <c r="W558" s="368"/>
      <c r="X558" s="368"/>
      <c r="Y558" s="368"/>
      <c r="Z558" s="368"/>
      <c r="AA558" s="368"/>
      <c r="AB558" s="368"/>
      <c r="AC558" s="368"/>
      <c r="AD558" s="368"/>
      <c r="AE558" s="368"/>
      <c r="AF558" s="368"/>
      <c r="AG558" s="368"/>
      <c r="AH558" s="368"/>
      <c r="AI558" s="368"/>
      <c r="AJ558" s="368"/>
      <c r="AK558" s="368"/>
      <c r="AL558" s="368"/>
      <c r="AM558" s="368"/>
      <c r="AN558" s="368"/>
      <c r="AO558" s="368"/>
      <c r="AP558" s="368"/>
      <c r="AQ558" s="368"/>
      <c r="AR558" s="368"/>
      <c r="AS558" s="368"/>
      <c r="AT558" s="368"/>
      <c r="AU558" s="368"/>
      <c r="AV558" s="368"/>
      <c r="AW558" s="368"/>
      <c r="AX558" s="368"/>
      <c r="AY558" s="368"/>
      <c r="AZ558" s="368"/>
      <c r="BA558" s="368"/>
      <c r="BB558" s="368"/>
      <c r="BC558" s="368"/>
      <c r="BD558" s="368"/>
      <c r="BE558" s="368"/>
      <c r="BF558" s="368"/>
      <c r="BG558" s="368"/>
      <c r="BH558" s="368"/>
      <c r="BI558" s="368"/>
      <c r="BJ558" s="368"/>
      <c r="BK558" s="368"/>
      <c r="BL558" s="368"/>
      <c r="BM558" s="368"/>
      <c r="BN558" s="368"/>
      <c r="BO558" s="368"/>
      <c r="BP558" s="368"/>
      <c r="BQ558" s="368"/>
      <c r="BR558" s="368"/>
      <c r="BS558" s="368"/>
      <c r="BT558" s="368"/>
      <c r="BU558" s="368"/>
      <c r="BV558" s="368"/>
      <c r="BW558" s="368"/>
      <c r="DV558" s="368"/>
      <c r="DW558" s="368"/>
      <c r="DX558" s="368"/>
      <c r="DY558" s="368"/>
      <c r="DZ558" s="368"/>
      <c r="EA558" s="368"/>
      <c r="EB558" s="368"/>
      <c r="EC558" s="368"/>
      <c r="ED558" s="368"/>
      <c r="EE558" s="368"/>
      <c r="EF558" s="368"/>
      <c r="EG558" s="368"/>
      <c r="EH558" s="368"/>
      <c r="EI558" s="368"/>
      <c r="EJ558" s="368"/>
      <c r="EK558" s="368"/>
      <c r="EL558" s="368"/>
      <c r="EM558" s="368"/>
      <c r="EN558" s="368"/>
      <c r="EO558" s="368"/>
      <c r="EP558" s="368"/>
      <c r="EQ558" s="368"/>
      <c r="ER558" s="368"/>
      <c r="ES558" s="368"/>
      <c r="ET558" s="368"/>
      <c r="EU558" s="368"/>
      <c r="EV558" s="368"/>
      <c r="EW558" s="368"/>
      <c r="EX558" s="368"/>
      <c r="EY558" s="368"/>
      <c r="EZ558" s="368"/>
      <c r="FA558" s="368"/>
      <c r="FB558" s="368"/>
      <c r="FC558" s="368"/>
      <c r="FD558" s="368"/>
      <c r="FE558" s="368"/>
      <c r="FF558" s="368"/>
      <c r="FG558" s="368"/>
      <c r="FH558" s="368"/>
      <c r="FI558" s="368"/>
      <c r="FJ558" s="368"/>
      <c r="FK558" s="368"/>
      <c r="FL558" s="368"/>
      <c r="FM558" s="368"/>
      <c r="FN558" s="368"/>
      <c r="FO558" s="368"/>
      <c r="FP558" s="368"/>
      <c r="FQ558" s="368"/>
      <c r="FR558" s="368"/>
      <c r="FS558" s="368"/>
      <c r="FT558" s="368"/>
      <c r="FU558" s="368"/>
      <c r="FV558" s="368"/>
      <c r="FW558" s="368"/>
      <c r="FX558" s="368"/>
      <c r="FY558" s="368"/>
      <c r="FZ558" s="368"/>
      <c r="GA558" s="368"/>
      <c r="GB558" s="368"/>
      <c r="GC558" s="368"/>
      <c r="GD558" s="368"/>
      <c r="GE558" s="368"/>
      <c r="GF558" s="368"/>
      <c r="GG558" s="368"/>
      <c r="GH558" s="368"/>
      <c r="GI558" s="368"/>
      <c r="GJ558" s="368"/>
      <c r="GK558" s="368"/>
      <c r="GL558" s="368"/>
      <c r="GM558" s="368"/>
      <c r="GN558" s="368"/>
      <c r="GO558" s="368"/>
      <c r="GP558" s="368"/>
      <c r="GQ558" s="368"/>
      <c r="GR558" s="368"/>
      <c r="GS558" s="368"/>
      <c r="GT558" s="368"/>
      <c r="GU558" s="368"/>
      <c r="GV558" s="368"/>
      <c r="GW558" s="368"/>
      <c r="GX558" s="368"/>
      <c r="GY558" s="368"/>
      <c r="GZ558" s="368"/>
      <c r="HA558" s="368"/>
      <c r="HB558" s="368"/>
      <c r="HC558" s="368"/>
      <c r="HD558" s="368"/>
      <c r="HE558" s="368"/>
      <c r="HF558" s="368"/>
      <c r="HG558" s="368"/>
      <c r="HH558" s="368"/>
      <c r="HI558" s="368"/>
      <c r="HJ558" s="368"/>
      <c r="HK558" s="368"/>
      <c r="HL558" s="368"/>
      <c r="HM558" s="368"/>
      <c r="HN558" s="368"/>
      <c r="HO558" s="368"/>
      <c r="HP558" s="368"/>
      <c r="HQ558" s="368"/>
      <c r="HR558" s="368"/>
      <c r="HS558" s="368"/>
      <c r="HT558" s="368"/>
      <c r="HU558" s="368"/>
      <c r="HV558" s="368"/>
      <c r="HW558" s="368"/>
      <c r="HX558" s="368"/>
      <c r="HY558" s="368"/>
      <c r="HZ558" s="368"/>
      <c r="IA558" s="368"/>
      <c r="IB558" s="368"/>
      <c r="IC558" s="368"/>
      <c r="ID558" s="368"/>
      <c r="IE558" s="368"/>
      <c r="IF558" s="368"/>
      <c r="IG558" s="368"/>
      <c r="IH558" s="368"/>
      <c r="II558" s="368"/>
      <c r="IJ558" s="368"/>
      <c r="IK558" s="368"/>
      <c r="IL558" s="368"/>
      <c r="IM558" s="368"/>
      <c r="IN558" s="368"/>
      <c r="IO558" s="368"/>
      <c r="IP558" s="368"/>
      <c r="IQ558" s="368"/>
      <c r="IR558" s="368"/>
      <c r="IS558" s="368"/>
      <c r="IT558" s="368"/>
      <c r="IU558" s="368"/>
      <c r="IV558" s="368"/>
      <c r="IW558" s="368"/>
      <c r="IX558" s="368"/>
      <c r="IY558" s="368"/>
      <c r="IZ558" s="368"/>
      <c r="JA558" s="368"/>
      <c r="JB558" s="368"/>
      <c r="JC558" s="368"/>
      <c r="JD558" s="368"/>
      <c r="JE558" s="368"/>
      <c r="JF558" s="368"/>
      <c r="JG558" s="368"/>
      <c r="JH558" s="368"/>
      <c r="JI558" s="368"/>
      <c r="JJ558" s="368"/>
      <c r="JK558" s="368"/>
      <c r="JL558" s="368"/>
      <c r="JM558" s="368"/>
      <c r="JN558" s="368"/>
      <c r="JO558" s="368"/>
      <c r="JP558" s="368"/>
      <c r="JQ558" s="368"/>
      <c r="JR558" s="368"/>
      <c r="JS558" s="368"/>
      <c r="JT558" s="368"/>
      <c r="JU558" s="368"/>
      <c r="JV558" s="368"/>
      <c r="JW558" s="368"/>
      <c r="JX558" s="368"/>
      <c r="JY558" s="368"/>
      <c r="JZ558" s="368"/>
      <c r="KA558" s="368"/>
      <c r="KB558" s="368"/>
      <c r="KC558" s="368"/>
      <c r="KD558" s="368"/>
      <c r="KE558" s="368"/>
      <c r="KF558" s="368"/>
      <c r="KG558" s="368"/>
      <c r="KH558" s="368"/>
      <c r="KI558" s="368"/>
      <c r="KJ558" s="368"/>
      <c r="KK558" s="368"/>
      <c r="KL558" s="368"/>
      <c r="KM558" s="368"/>
      <c r="KN558" s="368"/>
      <c r="KO558" s="368"/>
      <c r="KP558" s="368"/>
      <c r="KQ558" s="368"/>
      <c r="KR558" s="368"/>
      <c r="KS558" s="368"/>
      <c r="KT558" s="368"/>
      <c r="KU558" s="368"/>
      <c r="KV558" s="368"/>
      <c r="KW558" s="368"/>
      <c r="KX558" s="368"/>
      <c r="LH558" s="368"/>
      <c r="LI558" s="368"/>
      <c r="LJ558" s="368"/>
      <c r="LK558" s="368"/>
      <c r="LL558" s="368"/>
      <c r="LM558" s="368"/>
      <c r="LN558" s="368"/>
      <c r="LO558" s="368"/>
      <c r="LP558" s="368"/>
      <c r="LQ558" s="368"/>
      <c r="LR558" s="368"/>
      <c r="LS558" s="368"/>
      <c r="LT558" s="368"/>
      <c r="LU558" s="368"/>
      <c r="LV558" s="368"/>
      <c r="LW558" s="368"/>
      <c r="LX558" s="368"/>
      <c r="LY558" s="368"/>
      <c r="LZ558" s="368"/>
      <c r="MA558" s="368"/>
      <c r="MB558" s="368"/>
      <c r="MC558" s="368"/>
      <c r="MD558" s="368"/>
      <c r="ME558" s="368"/>
      <c r="MF558" s="368"/>
      <c r="MG558" s="368"/>
      <c r="MH558" s="368"/>
      <c r="MI558" s="368"/>
      <c r="MJ558" s="368"/>
      <c r="MK558" s="368"/>
      <c r="ML558" s="368"/>
      <c r="MM558" s="368"/>
      <c r="MN558" s="368"/>
      <c r="MO558" s="368"/>
      <c r="MP558" s="368"/>
      <c r="MQ558" s="368"/>
      <c r="MR558" s="368"/>
      <c r="MS558" s="368"/>
      <c r="MT558" s="368"/>
      <c r="MU558" s="368"/>
      <c r="MV558" s="368"/>
      <c r="MW558" s="368"/>
      <c r="MX558" s="368"/>
      <c r="MY558" s="368"/>
      <c r="MZ558" s="368"/>
      <c r="NA558" s="368"/>
      <c r="NB558" s="368"/>
      <c r="NC558" s="368"/>
      <c r="ND558" s="368"/>
      <c r="NE558" s="368"/>
      <c r="NF558" s="368"/>
      <c r="NG558" s="368"/>
      <c r="NH558" s="368"/>
      <c r="NI558" s="368"/>
      <c r="NJ558" s="368"/>
      <c r="NK558" s="368"/>
      <c r="NL558" s="368"/>
      <c r="NM558" s="368"/>
      <c r="NN558" s="368"/>
      <c r="NO558" s="368"/>
      <c r="NP558" s="368"/>
      <c r="NQ558" s="368"/>
      <c r="NR558" s="368"/>
      <c r="NS558" s="368"/>
      <c r="NT558" s="368"/>
      <c r="NU558" s="368"/>
      <c r="NV558" s="368"/>
      <c r="NW558" s="368"/>
      <c r="NX558" s="368"/>
      <c r="NY558" s="368"/>
      <c r="NZ558" s="368"/>
      <c r="OA558" s="368"/>
      <c r="OB558" s="368"/>
      <c r="OC558" s="368"/>
      <c r="OD558" s="368"/>
      <c r="OE558" s="368"/>
      <c r="OF558" s="368"/>
      <c r="OG558" s="368"/>
      <c r="OH558" s="368"/>
      <c r="OI558" s="368"/>
      <c r="OJ558" s="368"/>
      <c r="OK558" s="368"/>
      <c r="OL558" s="368"/>
      <c r="OM558" s="368"/>
      <c r="ON558" s="368"/>
      <c r="OO558" s="368"/>
      <c r="OP558" s="368"/>
      <c r="OQ558" s="368"/>
      <c r="OR558" s="368"/>
      <c r="OS558" s="368"/>
      <c r="OT558" s="368"/>
      <c r="OU558" s="368"/>
      <c r="OV558" s="368"/>
      <c r="OW558" s="368"/>
      <c r="OX558" s="368"/>
      <c r="OY558" s="368"/>
      <c r="OZ558" s="368"/>
      <c r="PA558" s="368"/>
      <c r="PB558" s="368"/>
      <c r="PC558" s="368"/>
      <c r="PD558" s="368"/>
      <c r="PE558" s="368"/>
      <c r="PF558" s="368"/>
      <c r="PG558" s="368"/>
      <c r="PH558" s="368"/>
      <c r="PI558" s="368"/>
      <c r="PJ558" s="368"/>
      <c r="PK558" s="368"/>
      <c r="PL558" s="368"/>
      <c r="PM558" s="368"/>
      <c r="PN558" s="368"/>
      <c r="PO558" s="368"/>
      <c r="PP558" s="368"/>
      <c r="PQ558" s="368"/>
      <c r="PR558" s="368"/>
      <c r="PS558" s="368"/>
      <c r="PT558" s="368"/>
      <c r="PU558" s="368"/>
      <c r="PV558" s="368"/>
      <c r="PW558" s="368"/>
      <c r="PX558" s="368"/>
      <c r="PY558" s="368"/>
      <c r="PZ558" s="368"/>
      <c r="QA558" s="368"/>
      <c r="QB558" s="368"/>
      <c r="QC558" s="368"/>
      <c r="QD558" s="368"/>
      <c r="QE558" s="368"/>
      <c r="QF558" s="368"/>
      <c r="QG558" s="368"/>
      <c r="QH558" s="368"/>
      <c r="QI558" s="368"/>
      <c r="QJ558" s="368"/>
      <c r="QK558" s="368"/>
      <c r="QL558" s="368"/>
      <c r="QM558" s="368"/>
      <c r="QN558" s="368"/>
      <c r="QO558" s="368"/>
      <c r="QP558" s="368"/>
      <c r="QQ558" s="368"/>
      <c r="QR558" s="368"/>
      <c r="QS558" s="368"/>
      <c r="QT558" s="368"/>
      <c r="QU558" s="368"/>
      <c r="QV558" s="368"/>
      <c r="QW558" s="368"/>
      <c r="QX558" s="368"/>
      <c r="QY558" s="368"/>
      <c r="QZ558" s="368"/>
      <c r="RA558" s="368"/>
      <c r="RB558" s="368"/>
      <c r="RC558" s="368"/>
      <c r="RD558" s="368"/>
      <c r="RE558" s="368"/>
      <c r="RF558" s="368"/>
      <c r="RG558" s="368"/>
      <c r="RH558" s="368"/>
      <c r="RI558" s="368"/>
      <c r="RJ558" s="368"/>
      <c r="RK558" s="368"/>
      <c r="RL558" s="368"/>
      <c r="RM558" s="368"/>
      <c r="RN558" s="368"/>
      <c r="RO558" s="368"/>
      <c r="RP558" s="368"/>
      <c r="RQ558" s="368"/>
      <c r="RR558" s="368"/>
      <c r="RS558" s="368"/>
      <c r="RT558" s="368"/>
      <c r="RU558" s="368"/>
      <c r="RV558" s="368"/>
      <c r="RW558" s="368"/>
      <c r="RX558" s="368"/>
      <c r="RY558" s="368"/>
      <c r="RZ558" s="368"/>
      <c r="SA558" s="368"/>
      <c r="SB558" s="368"/>
      <c r="SC558" s="368"/>
      <c r="SD558" s="368"/>
      <c r="SE558" s="368"/>
      <c r="SF558" s="368"/>
      <c r="SG558" s="368"/>
    </row>
    <row r="559" spans="1:501">
      <c r="A559" s="368"/>
      <c r="B559" s="368"/>
      <c r="C559" s="368"/>
      <c r="D559" s="368"/>
      <c r="E559" s="368"/>
      <c r="F559" s="368"/>
      <c r="G559" s="368"/>
      <c r="H559" s="368"/>
      <c r="I559" s="368"/>
      <c r="J559" s="368"/>
      <c r="K559" s="368"/>
      <c r="L559" s="368"/>
      <c r="M559" s="368"/>
      <c r="N559" s="368"/>
      <c r="O559" s="385"/>
      <c r="P559" s="368"/>
      <c r="Q559" s="368"/>
      <c r="R559" s="368"/>
      <c r="S559" s="368"/>
      <c r="T559" s="368"/>
      <c r="U559" s="368"/>
      <c r="V559" s="368"/>
      <c r="W559" s="368"/>
      <c r="X559" s="368"/>
      <c r="Y559" s="368"/>
      <c r="Z559" s="368"/>
      <c r="AA559" s="368"/>
      <c r="AB559" s="368"/>
      <c r="AC559" s="368"/>
      <c r="AD559" s="368"/>
      <c r="AE559" s="368"/>
      <c r="AF559" s="368"/>
      <c r="AG559" s="368"/>
      <c r="AH559" s="368"/>
      <c r="AI559" s="368"/>
      <c r="AJ559" s="368"/>
      <c r="AK559" s="368"/>
      <c r="AL559" s="368"/>
      <c r="AM559" s="368"/>
      <c r="AN559" s="368"/>
      <c r="AO559" s="368"/>
      <c r="AP559" s="368"/>
      <c r="AQ559" s="368"/>
      <c r="AR559" s="368"/>
      <c r="AS559" s="368"/>
      <c r="AT559" s="368"/>
      <c r="AU559" s="368"/>
      <c r="AV559" s="368"/>
      <c r="AW559" s="368"/>
      <c r="AX559" s="368"/>
      <c r="AY559" s="368"/>
      <c r="AZ559" s="368"/>
      <c r="BA559" s="368"/>
      <c r="BB559" s="368"/>
      <c r="BC559" s="368"/>
      <c r="BD559" s="368"/>
      <c r="BE559" s="368"/>
      <c r="BF559" s="368"/>
      <c r="BG559" s="368"/>
      <c r="BH559" s="368"/>
      <c r="BI559" s="368"/>
      <c r="BJ559" s="368"/>
      <c r="BK559" s="368"/>
      <c r="BL559" s="368"/>
      <c r="BM559" s="368"/>
      <c r="BN559" s="368"/>
      <c r="BO559" s="368"/>
      <c r="BP559" s="368"/>
      <c r="BQ559" s="368"/>
      <c r="BR559" s="368"/>
      <c r="BS559" s="368"/>
      <c r="BT559" s="368"/>
      <c r="BU559" s="368"/>
      <c r="BV559" s="368"/>
      <c r="BW559" s="368"/>
      <c r="DV559" s="368"/>
      <c r="DW559" s="368"/>
      <c r="DX559" s="368"/>
      <c r="DY559" s="368"/>
      <c r="DZ559" s="368"/>
      <c r="EA559" s="368"/>
      <c r="EB559" s="368"/>
      <c r="EC559" s="368"/>
      <c r="ED559" s="368"/>
      <c r="EE559" s="368"/>
      <c r="EF559" s="368"/>
      <c r="EG559" s="368"/>
      <c r="EH559" s="368"/>
      <c r="EI559" s="368"/>
      <c r="EJ559" s="368"/>
      <c r="EK559" s="368"/>
      <c r="EL559" s="368"/>
      <c r="EM559" s="368"/>
      <c r="EN559" s="368"/>
      <c r="EO559" s="368"/>
      <c r="EP559" s="368"/>
      <c r="EQ559" s="368"/>
      <c r="ER559" s="368"/>
      <c r="ES559" s="368"/>
      <c r="ET559" s="368"/>
      <c r="EU559" s="368"/>
      <c r="EV559" s="368"/>
      <c r="EW559" s="368"/>
      <c r="EX559" s="368"/>
      <c r="EY559" s="368"/>
      <c r="EZ559" s="368"/>
      <c r="FA559" s="368"/>
      <c r="FB559" s="368"/>
      <c r="FC559" s="368"/>
      <c r="FD559" s="368"/>
      <c r="FE559" s="368"/>
      <c r="FF559" s="368"/>
      <c r="FG559" s="368"/>
      <c r="FH559" s="368"/>
      <c r="FI559" s="368"/>
      <c r="FJ559" s="368"/>
      <c r="FK559" s="368"/>
      <c r="FL559" s="368"/>
      <c r="FM559" s="368"/>
      <c r="FN559" s="368"/>
      <c r="FO559" s="368"/>
      <c r="FP559" s="368"/>
      <c r="FQ559" s="368"/>
      <c r="FR559" s="368"/>
      <c r="FS559" s="368"/>
      <c r="FT559" s="368"/>
      <c r="FU559" s="368"/>
      <c r="FV559" s="368"/>
      <c r="FW559" s="368"/>
      <c r="FX559" s="368"/>
      <c r="FY559" s="368"/>
      <c r="FZ559" s="368"/>
      <c r="GA559" s="368"/>
      <c r="GB559" s="368"/>
      <c r="GC559" s="368"/>
      <c r="GD559" s="368"/>
      <c r="GE559" s="368"/>
      <c r="GF559" s="368"/>
      <c r="GG559" s="368"/>
      <c r="GH559" s="368"/>
      <c r="GI559" s="368"/>
      <c r="GJ559" s="368"/>
      <c r="GK559" s="368"/>
      <c r="GL559" s="368"/>
      <c r="GM559" s="368"/>
      <c r="GN559" s="368"/>
      <c r="GO559" s="368"/>
      <c r="GP559" s="368"/>
      <c r="GQ559" s="368"/>
      <c r="GR559" s="368"/>
      <c r="GS559" s="368"/>
      <c r="GT559" s="368"/>
      <c r="GU559" s="368"/>
      <c r="GV559" s="368"/>
      <c r="GW559" s="368"/>
      <c r="GX559" s="368"/>
      <c r="GY559" s="368"/>
      <c r="GZ559" s="368"/>
      <c r="HA559" s="368"/>
      <c r="HB559" s="368"/>
      <c r="HC559" s="368"/>
      <c r="HD559" s="368"/>
      <c r="HE559" s="368"/>
      <c r="HF559" s="368"/>
      <c r="HG559" s="368"/>
      <c r="HH559" s="368"/>
      <c r="HI559" s="368"/>
      <c r="HJ559" s="368"/>
      <c r="HK559" s="368"/>
      <c r="HL559" s="368"/>
      <c r="HM559" s="368"/>
      <c r="HN559" s="368"/>
      <c r="HO559" s="368"/>
      <c r="HP559" s="368"/>
      <c r="HQ559" s="368"/>
      <c r="HR559" s="368"/>
      <c r="HS559" s="368"/>
      <c r="HT559" s="368"/>
      <c r="HU559" s="368"/>
      <c r="HV559" s="368"/>
      <c r="HW559" s="368"/>
      <c r="HX559" s="368"/>
      <c r="HY559" s="368"/>
      <c r="HZ559" s="368"/>
      <c r="IA559" s="368"/>
      <c r="IB559" s="368"/>
      <c r="IC559" s="368"/>
      <c r="ID559" s="368"/>
      <c r="IE559" s="368"/>
      <c r="IF559" s="368"/>
      <c r="IG559" s="368"/>
      <c r="IH559" s="368"/>
      <c r="II559" s="368"/>
      <c r="IJ559" s="368"/>
      <c r="IK559" s="368"/>
      <c r="IL559" s="368"/>
      <c r="IM559" s="368"/>
      <c r="IN559" s="368"/>
      <c r="IO559" s="368"/>
      <c r="IP559" s="368"/>
      <c r="IQ559" s="368"/>
      <c r="IR559" s="368"/>
      <c r="IS559" s="368"/>
      <c r="IT559" s="368"/>
      <c r="IU559" s="368"/>
      <c r="IV559" s="368"/>
      <c r="IW559" s="368"/>
      <c r="IX559" s="368"/>
      <c r="IY559" s="368"/>
      <c r="IZ559" s="368"/>
      <c r="JA559" s="368"/>
      <c r="JB559" s="368"/>
      <c r="JC559" s="368"/>
      <c r="JD559" s="368"/>
      <c r="JE559" s="368"/>
      <c r="JF559" s="368"/>
      <c r="JG559" s="368"/>
      <c r="JH559" s="368"/>
      <c r="JI559" s="368"/>
      <c r="JJ559" s="368"/>
      <c r="JK559" s="368"/>
      <c r="JL559" s="368"/>
      <c r="JM559" s="368"/>
      <c r="JN559" s="368"/>
      <c r="JO559" s="368"/>
      <c r="JP559" s="368"/>
      <c r="JQ559" s="368"/>
      <c r="JR559" s="368"/>
      <c r="JS559" s="368"/>
      <c r="JT559" s="368"/>
      <c r="JU559" s="368"/>
      <c r="JV559" s="368"/>
      <c r="JW559" s="368"/>
      <c r="JX559" s="368"/>
      <c r="JY559" s="368"/>
      <c r="JZ559" s="368"/>
      <c r="KA559" s="368"/>
      <c r="KB559" s="368"/>
      <c r="KC559" s="368"/>
      <c r="KD559" s="368"/>
      <c r="KE559" s="368"/>
      <c r="KF559" s="368"/>
      <c r="KG559" s="368"/>
      <c r="KH559" s="368"/>
      <c r="KI559" s="368"/>
      <c r="KJ559" s="368"/>
      <c r="KK559" s="368"/>
      <c r="KL559" s="368"/>
      <c r="KM559" s="368"/>
      <c r="KN559" s="368"/>
      <c r="KO559" s="368"/>
      <c r="KP559" s="368"/>
      <c r="KQ559" s="368"/>
      <c r="KR559" s="368"/>
      <c r="KS559" s="368"/>
      <c r="KT559" s="368"/>
      <c r="KU559" s="368"/>
      <c r="KV559" s="368"/>
      <c r="KW559" s="368"/>
      <c r="KX559" s="368"/>
      <c r="LH559" s="368"/>
      <c r="LI559" s="368"/>
      <c r="LJ559" s="368"/>
      <c r="LK559" s="368"/>
      <c r="LL559" s="368"/>
      <c r="LM559" s="368"/>
      <c r="LN559" s="368"/>
      <c r="LO559" s="368"/>
      <c r="LP559" s="368"/>
      <c r="LQ559" s="368"/>
      <c r="LR559" s="368"/>
      <c r="LS559" s="368"/>
      <c r="LT559" s="368"/>
      <c r="LU559" s="368"/>
      <c r="LV559" s="368"/>
      <c r="LW559" s="368"/>
      <c r="LX559" s="368"/>
      <c r="LY559" s="368"/>
      <c r="LZ559" s="368"/>
      <c r="MA559" s="368"/>
      <c r="MB559" s="368"/>
      <c r="MC559" s="368"/>
      <c r="MD559" s="368"/>
      <c r="ME559" s="368"/>
      <c r="MF559" s="368"/>
      <c r="MG559" s="368"/>
      <c r="MH559" s="368"/>
      <c r="MI559" s="368"/>
      <c r="MJ559" s="368"/>
      <c r="MK559" s="368"/>
      <c r="ML559" s="368"/>
      <c r="MM559" s="368"/>
      <c r="MN559" s="368"/>
      <c r="MO559" s="368"/>
      <c r="MP559" s="368"/>
      <c r="MQ559" s="368"/>
      <c r="MR559" s="368"/>
      <c r="MS559" s="368"/>
      <c r="MT559" s="368"/>
      <c r="MU559" s="368"/>
      <c r="MV559" s="368"/>
      <c r="MW559" s="368"/>
      <c r="MX559" s="368"/>
      <c r="MY559" s="368"/>
      <c r="MZ559" s="368"/>
      <c r="NA559" s="368"/>
      <c r="NB559" s="368"/>
      <c r="NC559" s="368"/>
      <c r="ND559" s="368"/>
      <c r="NE559" s="368"/>
      <c r="NF559" s="368"/>
      <c r="NG559" s="368"/>
      <c r="NH559" s="368"/>
      <c r="NI559" s="368"/>
      <c r="NJ559" s="368"/>
      <c r="NK559" s="368"/>
      <c r="NL559" s="368"/>
      <c r="NM559" s="368"/>
      <c r="NN559" s="368"/>
      <c r="NO559" s="368"/>
      <c r="NP559" s="368"/>
      <c r="NQ559" s="368"/>
      <c r="NR559" s="368"/>
      <c r="NS559" s="368"/>
      <c r="NT559" s="368"/>
      <c r="NU559" s="368"/>
      <c r="NV559" s="368"/>
      <c r="NW559" s="368"/>
      <c r="NX559" s="368"/>
      <c r="NY559" s="368"/>
      <c r="NZ559" s="368"/>
      <c r="OA559" s="368"/>
      <c r="OB559" s="368"/>
      <c r="OC559" s="368"/>
      <c r="OD559" s="368"/>
      <c r="OE559" s="368"/>
      <c r="OF559" s="368"/>
      <c r="OG559" s="368"/>
      <c r="OH559" s="368"/>
      <c r="OI559" s="368"/>
      <c r="OJ559" s="368"/>
      <c r="OK559" s="368"/>
      <c r="OL559" s="368"/>
      <c r="OM559" s="368"/>
      <c r="ON559" s="368"/>
      <c r="OO559" s="368"/>
      <c r="OP559" s="368"/>
      <c r="OQ559" s="368"/>
      <c r="OR559" s="368"/>
      <c r="OS559" s="368"/>
      <c r="OT559" s="368"/>
      <c r="OU559" s="368"/>
      <c r="OV559" s="368"/>
      <c r="OW559" s="368"/>
      <c r="OX559" s="368"/>
      <c r="OY559" s="368"/>
      <c r="OZ559" s="368"/>
      <c r="PA559" s="368"/>
      <c r="PB559" s="368"/>
      <c r="PC559" s="368"/>
      <c r="PD559" s="368"/>
      <c r="PE559" s="368"/>
      <c r="PF559" s="368"/>
      <c r="PG559" s="368"/>
      <c r="PH559" s="368"/>
      <c r="PI559" s="368"/>
      <c r="PJ559" s="368"/>
      <c r="PK559" s="368"/>
      <c r="PL559" s="368"/>
      <c r="PM559" s="368"/>
      <c r="PN559" s="368"/>
      <c r="PO559" s="368"/>
      <c r="PP559" s="368"/>
      <c r="PQ559" s="368"/>
      <c r="PR559" s="368"/>
      <c r="PS559" s="368"/>
      <c r="PT559" s="368"/>
      <c r="PU559" s="368"/>
      <c r="PV559" s="368"/>
      <c r="PW559" s="368"/>
      <c r="PX559" s="368"/>
      <c r="PY559" s="368"/>
      <c r="PZ559" s="368"/>
      <c r="QA559" s="368"/>
      <c r="QB559" s="368"/>
      <c r="QC559" s="368"/>
      <c r="QD559" s="368"/>
      <c r="QE559" s="368"/>
      <c r="QF559" s="368"/>
      <c r="QG559" s="368"/>
      <c r="QH559" s="368"/>
      <c r="QI559" s="368"/>
      <c r="QJ559" s="368"/>
      <c r="QK559" s="368"/>
      <c r="QL559" s="368"/>
      <c r="QM559" s="368"/>
      <c r="QN559" s="368"/>
      <c r="QO559" s="368"/>
      <c r="QP559" s="368"/>
      <c r="QQ559" s="368"/>
      <c r="QR559" s="368"/>
      <c r="QS559" s="368"/>
      <c r="QT559" s="368"/>
      <c r="QU559" s="368"/>
      <c r="QV559" s="368"/>
      <c r="QW559" s="368"/>
      <c r="QX559" s="368"/>
      <c r="QY559" s="368"/>
      <c r="QZ559" s="368"/>
      <c r="RA559" s="368"/>
      <c r="RB559" s="368"/>
      <c r="RC559" s="368"/>
      <c r="RD559" s="368"/>
      <c r="RE559" s="368"/>
      <c r="RF559" s="368"/>
      <c r="RG559" s="368"/>
      <c r="RH559" s="368"/>
      <c r="RI559" s="368"/>
      <c r="RJ559" s="368"/>
      <c r="RK559" s="368"/>
      <c r="RL559" s="368"/>
      <c r="RM559" s="368"/>
      <c r="RN559" s="368"/>
      <c r="RO559" s="368"/>
      <c r="RP559" s="368"/>
      <c r="RQ559" s="368"/>
      <c r="RR559" s="368"/>
      <c r="RS559" s="368"/>
      <c r="RT559" s="368"/>
      <c r="RU559" s="368"/>
      <c r="RV559" s="368"/>
      <c r="RW559" s="368"/>
      <c r="RX559" s="368"/>
      <c r="RY559" s="368"/>
      <c r="RZ559" s="368"/>
      <c r="SA559" s="368"/>
      <c r="SB559" s="368"/>
      <c r="SC559" s="368"/>
      <c r="SD559" s="368"/>
      <c r="SE559" s="368"/>
      <c r="SF559" s="368"/>
      <c r="SG559" s="368"/>
    </row>
    <row r="560" spans="1:501">
      <c r="A560" s="368"/>
      <c r="B560" s="368"/>
      <c r="C560" s="368"/>
      <c r="D560" s="368"/>
      <c r="E560" s="368"/>
      <c r="F560" s="368"/>
      <c r="G560" s="368"/>
      <c r="H560" s="368"/>
      <c r="I560" s="368"/>
      <c r="J560" s="368"/>
      <c r="K560" s="368"/>
      <c r="L560" s="368"/>
      <c r="M560" s="368"/>
      <c r="N560" s="368"/>
      <c r="O560" s="385"/>
      <c r="P560" s="368"/>
      <c r="Q560" s="368"/>
      <c r="R560" s="368"/>
      <c r="S560" s="368"/>
      <c r="T560" s="368"/>
      <c r="U560" s="368"/>
      <c r="V560" s="368"/>
      <c r="W560" s="368"/>
      <c r="X560" s="368"/>
      <c r="Y560" s="368"/>
      <c r="Z560" s="368"/>
      <c r="AA560" s="368"/>
      <c r="AB560" s="368"/>
      <c r="AC560" s="368"/>
      <c r="AD560" s="368"/>
      <c r="AE560" s="368"/>
      <c r="AF560" s="368"/>
      <c r="AG560" s="368"/>
      <c r="AH560" s="368"/>
      <c r="AI560" s="368"/>
      <c r="AJ560" s="368"/>
      <c r="AK560" s="368"/>
      <c r="AL560" s="368"/>
      <c r="AM560" s="368"/>
      <c r="AN560" s="368"/>
      <c r="AO560" s="368"/>
      <c r="AP560" s="368"/>
      <c r="AQ560" s="368"/>
      <c r="AR560" s="368"/>
      <c r="AS560" s="368"/>
      <c r="AT560" s="368"/>
      <c r="AU560" s="368"/>
      <c r="AV560" s="368"/>
      <c r="AW560" s="368"/>
      <c r="AX560" s="368"/>
      <c r="AY560" s="368"/>
      <c r="AZ560" s="368"/>
      <c r="BA560" s="368"/>
      <c r="BB560" s="368"/>
      <c r="BC560" s="368"/>
      <c r="BD560" s="368"/>
      <c r="BE560" s="368"/>
      <c r="BF560" s="368"/>
      <c r="BG560" s="368"/>
      <c r="BH560" s="368"/>
      <c r="BI560" s="368"/>
      <c r="BJ560" s="368"/>
      <c r="BK560" s="368"/>
      <c r="BL560" s="368"/>
      <c r="BM560" s="368"/>
      <c r="BN560" s="368"/>
      <c r="BO560" s="368"/>
      <c r="BP560" s="368"/>
      <c r="BQ560" s="368"/>
      <c r="BR560" s="368"/>
      <c r="BS560" s="368"/>
      <c r="BT560" s="368"/>
      <c r="BU560" s="368"/>
      <c r="BV560" s="368"/>
      <c r="BW560" s="368"/>
      <c r="DV560" s="368"/>
      <c r="DW560" s="368"/>
      <c r="DX560" s="368"/>
      <c r="DY560" s="368"/>
      <c r="DZ560" s="368"/>
      <c r="EA560" s="368"/>
      <c r="EB560" s="368"/>
      <c r="EC560" s="368"/>
      <c r="ED560" s="368"/>
      <c r="EE560" s="368"/>
      <c r="EF560" s="368"/>
      <c r="EG560" s="368"/>
      <c r="EH560" s="368"/>
      <c r="EI560" s="368"/>
      <c r="EJ560" s="368"/>
      <c r="EK560" s="368"/>
      <c r="EL560" s="368"/>
      <c r="EM560" s="368"/>
      <c r="EN560" s="368"/>
      <c r="EO560" s="368"/>
      <c r="EP560" s="368"/>
      <c r="EQ560" s="368"/>
      <c r="ER560" s="368"/>
      <c r="ES560" s="368"/>
      <c r="ET560" s="368"/>
      <c r="EU560" s="368"/>
      <c r="EV560" s="368"/>
      <c r="EW560" s="368"/>
      <c r="EX560" s="368"/>
      <c r="EY560" s="368"/>
      <c r="EZ560" s="368"/>
      <c r="FA560" s="368"/>
      <c r="FB560" s="368"/>
      <c r="FC560" s="368"/>
      <c r="FD560" s="368"/>
      <c r="FE560" s="368"/>
      <c r="FF560" s="368"/>
      <c r="FG560" s="368"/>
      <c r="FH560" s="368"/>
      <c r="FI560" s="368"/>
      <c r="FJ560" s="368"/>
      <c r="FK560" s="368"/>
      <c r="FL560" s="368"/>
      <c r="FM560" s="368"/>
      <c r="FN560" s="368"/>
      <c r="FO560" s="368"/>
      <c r="FP560" s="368"/>
      <c r="FQ560" s="368"/>
      <c r="FR560" s="368"/>
      <c r="FS560" s="368"/>
      <c r="FT560" s="368"/>
      <c r="FU560" s="368"/>
      <c r="FV560" s="368"/>
      <c r="FW560" s="368"/>
      <c r="FX560" s="368"/>
      <c r="FY560" s="368"/>
      <c r="FZ560" s="368"/>
      <c r="GA560" s="368"/>
      <c r="GB560" s="368"/>
      <c r="GC560" s="368"/>
      <c r="GD560" s="368"/>
      <c r="GE560" s="368"/>
      <c r="GF560" s="368"/>
      <c r="GG560" s="368"/>
      <c r="GH560" s="368"/>
      <c r="GI560" s="368"/>
      <c r="GJ560" s="368"/>
      <c r="GK560" s="368"/>
      <c r="GL560" s="368"/>
      <c r="GM560" s="368"/>
      <c r="GN560" s="368"/>
      <c r="GO560" s="368"/>
      <c r="GP560" s="368"/>
      <c r="GQ560" s="368"/>
      <c r="GR560" s="368"/>
      <c r="GS560" s="368"/>
      <c r="GT560" s="368"/>
      <c r="GU560" s="368"/>
      <c r="GV560" s="368"/>
      <c r="GW560" s="368"/>
      <c r="GX560" s="368"/>
      <c r="GY560" s="368"/>
      <c r="GZ560" s="368"/>
      <c r="HA560" s="368"/>
      <c r="HB560" s="368"/>
      <c r="HC560" s="368"/>
      <c r="HD560" s="368"/>
      <c r="HE560" s="368"/>
      <c r="HF560" s="368"/>
      <c r="HG560" s="368"/>
      <c r="HH560" s="368"/>
      <c r="HI560" s="368"/>
      <c r="HJ560" s="368"/>
      <c r="HK560" s="368"/>
      <c r="HL560" s="368"/>
      <c r="HM560" s="368"/>
      <c r="HN560" s="368"/>
      <c r="HO560" s="368"/>
      <c r="HP560" s="368"/>
      <c r="HQ560" s="368"/>
      <c r="HR560" s="368"/>
      <c r="HS560" s="368"/>
      <c r="HT560" s="368"/>
      <c r="HU560" s="368"/>
      <c r="HV560" s="368"/>
      <c r="HW560" s="368"/>
      <c r="HX560" s="368"/>
      <c r="HY560" s="368"/>
      <c r="HZ560" s="368"/>
      <c r="IA560" s="368"/>
      <c r="IB560" s="368"/>
      <c r="IC560" s="368"/>
      <c r="ID560" s="368"/>
      <c r="IE560" s="368"/>
      <c r="IF560" s="368"/>
      <c r="IG560" s="368"/>
      <c r="IH560" s="368"/>
      <c r="II560" s="368"/>
      <c r="IJ560" s="368"/>
      <c r="IK560" s="368"/>
      <c r="IL560" s="368"/>
      <c r="IM560" s="368"/>
      <c r="IN560" s="368"/>
      <c r="IO560" s="368"/>
      <c r="IP560" s="368"/>
      <c r="IQ560" s="368"/>
      <c r="IR560" s="368"/>
      <c r="IS560" s="368"/>
      <c r="IT560" s="368"/>
      <c r="IU560" s="368"/>
      <c r="IV560" s="368"/>
      <c r="IW560" s="368"/>
      <c r="IX560" s="368"/>
      <c r="IY560" s="368"/>
      <c r="IZ560" s="368"/>
      <c r="JA560" s="368"/>
      <c r="JB560" s="368"/>
      <c r="JC560" s="368"/>
      <c r="JD560" s="368"/>
      <c r="JE560" s="368"/>
      <c r="JF560" s="368"/>
      <c r="JG560" s="368"/>
      <c r="JH560" s="368"/>
      <c r="JI560" s="368"/>
      <c r="JJ560" s="368"/>
      <c r="JK560" s="368"/>
      <c r="JL560" s="368"/>
      <c r="JM560" s="368"/>
      <c r="JN560" s="368"/>
      <c r="JO560" s="368"/>
      <c r="JP560" s="368"/>
      <c r="JQ560" s="368"/>
      <c r="JR560" s="368"/>
      <c r="JS560" s="368"/>
      <c r="JT560" s="368"/>
      <c r="JU560" s="368"/>
      <c r="JV560" s="368"/>
      <c r="JW560" s="368"/>
      <c r="JX560" s="368"/>
      <c r="JY560" s="368"/>
      <c r="JZ560" s="368"/>
      <c r="KA560" s="368"/>
      <c r="KB560" s="368"/>
      <c r="KC560" s="368"/>
      <c r="KD560" s="368"/>
      <c r="KE560" s="368"/>
      <c r="KF560" s="368"/>
      <c r="KG560" s="368"/>
      <c r="KH560" s="368"/>
      <c r="KI560" s="368"/>
      <c r="KJ560" s="368"/>
      <c r="KK560" s="368"/>
      <c r="KL560" s="368"/>
      <c r="KM560" s="368"/>
      <c r="KN560" s="368"/>
      <c r="KO560" s="368"/>
      <c r="KP560" s="368"/>
      <c r="KQ560" s="368"/>
      <c r="KR560" s="368"/>
      <c r="KS560" s="368"/>
      <c r="KT560" s="368"/>
      <c r="KU560" s="368"/>
      <c r="KV560" s="368"/>
      <c r="KW560" s="368"/>
      <c r="KX560" s="368"/>
      <c r="LH560" s="368"/>
      <c r="LI560" s="368"/>
      <c r="LJ560" s="368"/>
      <c r="LK560" s="368"/>
      <c r="LL560" s="368"/>
      <c r="LM560" s="368"/>
      <c r="LN560" s="368"/>
      <c r="LO560" s="368"/>
      <c r="LP560" s="368"/>
      <c r="LQ560" s="368"/>
      <c r="LR560" s="368"/>
      <c r="LS560" s="368"/>
      <c r="LT560" s="368"/>
      <c r="LU560" s="368"/>
      <c r="LV560" s="368"/>
      <c r="LW560" s="368"/>
      <c r="LX560" s="368"/>
      <c r="LY560" s="368"/>
      <c r="LZ560" s="368"/>
      <c r="MA560" s="368"/>
      <c r="MB560" s="368"/>
      <c r="MC560" s="368"/>
      <c r="MD560" s="368"/>
      <c r="ME560" s="368"/>
      <c r="MF560" s="368"/>
      <c r="MG560" s="368"/>
      <c r="MH560" s="368"/>
      <c r="MI560" s="368"/>
      <c r="MJ560" s="368"/>
      <c r="MK560" s="368"/>
      <c r="ML560" s="368"/>
      <c r="MM560" s="368"/>
      <c r="MN560" s="368"/>
      <c r="MO560" s="368"/>
      <c r="MP560" s="368"/>
      <c r="MQ560" s="368"/>
      <c r="MR560" s="368"/>
      <c r="MS560" s="368"/>
      <c r="MT560" s="368"/>
      <c r="MU560" s="368"/>
      <c r="MV560" s="368"/>
      <c r="MW560" s="368"/>
      <c r="MX560" s="368"/>
      <c r="MY560" s="368"/>
      <c r="MZ560" s="368"/>
      <c r="NA560" s="368"/>
      <c r="NB560" s="368"/>
      <c r="NC560" s="368"/>
      <c r="ND560" s="368"/>
      <c r="NE560" s="368"/>
      <c r="NF560" s="368"/>
      <c r="NG560" s="368"/>
      <c r="NH560" s="368"/>
      <c r="NI560" s="368"/>
      <c r="NJ560" s="368"/>
      <c r="NK560" s="368"/>
      <c r="NL560" s="368"/>
      <c r="NM560" s="368"/>
      <c r="NN560" s="368"/>
      <c r="NO560" s="368"/>
      <c r="NP560" s="368"/>
      <c r="NQ560" s="368"/>
      <c r="NR560" s="368"/>
      <c r="NS560" s="368"/>
      <c r="NT560" s="368"/>
      <c r="NU560" s="368"/>
      <c r="NV560" s="368"/>
      <c r="NW560" s="368"/>
      <c r="NX560" s="368"/>
      <c r="NY560" s="368"/>
      <c r="NZ560" s="368"/>
      <c r="OA560" s="368"/>
      <c r="OB560" s="368"/>
      <c r="OC560" s="368"/>
      <c r="OD560" s="368"/>
      <c r="OE560" s="368"/>
      <c r="OF560" s="368"/>
      <c r="OG560" s="368"/>
      <c r="OH560" s="368"/>
      <c r="OI560" s="368"/>
      <c r="OJ560" s="368"/>
      <c r="OK560" s="368"/>
      <c r="OL560" s="368"/>
      <c r="OM560" s="368"/>
      <c r="ON560" s="368"/>
      <c r="OO560" s="368"/>
      <c r="OP560" s="368"/>
      <c r="OQ560" s="368"/>
      <c r="OR560" s="368"/>
      <c r="OS560" s="368"/>
      <c r="OT560" s="368"/>
      <c r="OU560" s="368"/>
      <c r="OV560" s="368"/>
      <c r="OW560" s="368"/>
      <c r="OX560" s="368"/>
      <c r="OY560" s="368"/>
      <c r="OZ560" s="368"/>
      <c r="PA560" s="368"/>
      <c r="PB560" s="368"/>
      <c r="PC560" s="368"/>
      <c r="PD560" s="368"/>
      <c r="PE560" s="368"/>
      <c r="PF560" s="368"/>
      <c r="PG560" s="368"/>
      <c r="PH560" s="368"/>
      <c r="PI560" s="368"/>
      <c r="PJ560" s="368"/>
      <c r="PK560" s="368"/>
      <c r="PL560" s="368"/>
      <c r="PM560" s="368"/>
      <c r="PN560" s="368"/>
      <c r="PO560" s="368"/>
      <c r="PP560" s="368"/>
      <c r="PQ560" s="368"/>
      <c r="PR560" s="368"/>
      <c r="PS560" s="368"/>
      <c r="PT560" s="368"/>
      <c r="PU560" s="368"/>
      <c r="PV560" s="368"/>
      <c r="PW560" s="368"/>
      <c r="PX560" s="368"/>
      <c r="PY560" s="368"/>
      <c r="PZ560" s="368"/>
      <c r="QA560" s="368"/>
      <c r="QB560" s="368"/>
      <c r="QC560" s="368"/>
      <c r="QD560" s="368"/>
      <c r="QE560" s="368"/>
      <c r="QF560" s="368"/>
      <c r="QG560" s="368"/>
      <c r="QH560" s="368"/>
      <c r="QI560" s="368"/>
      <c r="QJ560" s="368"/>
      <c r="QK560" s="368"/>
      <c r="QL560" s="368"/>
      <c r="QM560" s="368"/>
      <c r="QN560" s="368"/>
      <c r="QO560" s="368"/>
      <c r="QP560" s="368"/>
      <c r="QQ560" s="368"/>
      <c r="QR560" s="368"/>
      <c r="QS560" s="368"/>
      <c r="QT560" s="368"/>
      <c r="QU560" s="368"/>
      <c r="QV560" s="368"/>
      <c r="QW560" s="368"/>
      <c r="QX560" s="368"/>
      <c r="QY560" s="368"/>
      <c r="QZ560" s="368"/>
      <c r="RA560" s="368"/>
      <c r="RB560" s="368"/>
      <c r="RC560" s="368"/>
      <c r="RD560" s="368"/>
      <c r="RE560" s="368"/>
      <c r="RF560" s="368"/>
      <c r="RG560" s="368"/>
      <c r="RH560" s="368"/>
      <c r="RI560" s="368"/>
      <c r="RJ560" s="368"/>
      <c r="RK560" s="368"/>
      <c r="RL560" s="368"/>
      <c r="RM560" s="368"/>
      <c r="RN560" s="368"/>
      <c r="RO560" s="368"/>
      <c r="RP560" s="368"/>
      <c r="RQ560" s="368"/>
      <c r="RR560" s="368"/>
      <c r="RS560" s="368"/>
      <c r="RT560" s="368"/>
      <c r="RU560" s="368"/>
      <c r="RV560" s="368"/>
      <c r="RW560" s="368"/>
      <c r="RX560" s="368"/>
      <c r="RY560" s="368"/>
      <c r="RZ560" s="368"/>
      <c r="SA560" s="368"/>
      <c r="SB560" s="368"/>
      <c r="SC560" s="368"/>
      <c r="SD560" s="368"/>
      <c r="SE560" s="368"/>
      <c r="SF560" s="368"/>
      <c r="SG560" s="368"/>
    </row>
    <row r="561" spans="1:501">
      <c r="A561" s="368"/>
      <c r="B561" s="368"/>
      <c r="C561" s="368"/>
      <c r="D561" s="368"/>
      <c r="E561" s="368"/>
      <c r="F561" s="368"/>
      <c r="G561" s="368"/>
      <c r="H561" s="368"/>
      <c r="I561" s="368"/>
      <c r="J561" s="368"/>
      <c r="K561" s="368"/>
      <c r="L561" s="368"/>
      <c r="M561" s="368"/>
      <c r="N561" s="368"/>
      <c r="O561" s="385"/>
      <c r="P561" s="368"/>
      <c r="Q561" s="368"/>
      <c r="R561" s="368"/>
      <c r="S561" s="368"/>
      <c r="T561" s="368"/>
      <c r="U561" s="368"/>
      <c r="V561" s="368"/>
      <c r="W561" s="368"/>
      <c r="X561" s="368"/>
      <c r="Y561" s="368"/>
      <c r="Z561" s="368"/>
      <c r="AA561" s="368"/>
      <c r="AB561" s="368"/>
      <c r="AC561" s="368"/>
      <c r="AD561" s="368"/>
      <c r="AE561" s="368"/>
      <c r="AF561" s="368"/>
      <c r="AG561" s="368"/>
      <c r="AH561" s="368"/>
      <c r="AI561" s="368"/>
      <c r="AJ561" s="368"/>
      <c r="AK561" s="368"/>
      <c r="AL561" s="368"/>
      <c r="AM561" s="368"/>
      <c r="AN561" s="368"/>
      <c r="AO561" s="368"/>
      <c r="AP561" s="368"/>
      <c r="AQ561" s="368"/>
      <c r="AR561" s="368"/>
      <c r="AS561" s="368"/>
      <c r="AT561" s="368"/>
      <c r="AU561" s="368"/>
      <c r="AV561" s="368"/>
      <c r="AW561" s="368"/>
      <c r="AX561" s="368"/>
      <c r="AY561" s="368"/>
      <c r="AZ561" s="368"/>
      <c r="BA561" s="368"/>
      <c r="BB561" s="368"/>
      <c r="BC561" s="368"/>
      <c r="BD561" s="368"/>
      <c r="BE561" s="368"/>
      <c r="BF561" s="368"/>
      <c r="BG561" s="368"/>
      <c r="BH561" s="368"/>
      <c r="BI561" s="368"/>
      <c r="BJ561" s="368"/>
      <c r="BK561" s="368"/>
      <c r="BL561" s="368"/>
      <c r="BM561" s="368"/>
      <c r="BN561" s="368"/>
      <c r="BO561" s="368"/>
      <c r="BP561" s="368"/>
      <c r="BQ561" s="368"/>
      <c r="BR561" s="368"/>
      <c r="BS561" s="368"/>
      <c r="BT561" s="368"/>
      <c r="BU561" s="368"/>
      <c r="BV561" s="368"/>
      <c r="BW561" s="368"/>
      <c r="DV561" s="368"/>
      <c r="DW561" s="368"/>
      <c r="DX561" s="368"/>
      <c r="DY561" s="368"/>
      <c r="DZ561" s="368"/>
      <c r="EA561" s="368"/>
      <c r="EB561" s="368"/>
      <c r="EC561" s="368"/>
      <c r="ED561" s="368"/>
      <c r="EE561" s="368"/>
      <c r="EF561" s="368"/>
      <c r="EG561" s="368"/>
      <c r="EH561" s="368"/>
      <c r="EI561" s="368"/>
      <c r="EJ561" s="368"/>
      <c r="EK561" s="368"/>
      <c r="EL561" s="368"/>
      <c r="EM561" s="368"/>
      <c r="EN561" s="368"/>
      <c r="EO561" s="368"/>
      <c r="EP561" s="368"/>
      <c r="EQ561" s="368"/>
      <c r="ER561" s="368"/>
      <c r="ES561" s="368"/>
      <c r="ET561" s="368"/>
      <c r="EU561" s="368"/>
      <c r="EV561" s="368"/>
      <c r="EW561" s="368"/>
      <c r="EX561" s="368"/>
      <c r="EY561" s="368"/>
      <c r="EZ561" s="368"/>
      <c r="FA561" s="368"/>
      <c r="FB561" s="368"/>
      <c r="FC561" s="368"/>
      <c r="FD561" s="368"/>
      <c r="FE561" s="368"/>
      <c r="FF561" s="368"/>
      <c r="FG561" s="368"/>
      <c r="FH561" s="368"/>
      <c r="FI561" s="368"/>
      <c r="FJ561" s="368"/>
      <c r="FK561" s="368"/>
      <c r="FL561" s="368"/>
      <c r="FM561" s="368"/>
      <c r="FN561" s="368"/>
      <c r="FO561" s="368"/>
      <c r="FP561" s="368"/>
      <c r="FQ561" s="368"/>
      <c r="FR561" s="368"/>
      <c r="FS561" s="368"/>
      <c r="FT561" s="368"/>
      <c r="FU561" s="368"/>
      <c r="FV561" s="368"/>
      <c r="FW561" s="368"/>
      <c r="FX561" s="368"/>
      <c r="FY561" s="368"/>
      <c r="FZ561" s="368"/>
      <c r="GA561" s="368"/>
      <c r="GB561" s="368"/>
      <c r="GC561" s="368"/>
      <c r="GD561" s="368"/>
      <c r="GE561" s="368"/>
      <c r="GF561" s="368"/>
      <c r="GG561" s="368"/>
      <c r="GH561" s="368"/>
      <c r="GI561" s="368"/>
      <c r="GJ561" s="368"/>
      <c r="GK561" s="368"/>
      <c r="GL561" s="368"/>
      <c r="GM561" s="368"/>
      <c r="GN561" s="368"/>
      <c r="GO561" s="368"/>
      <c r="GP561" s="368"/>
      <c r="GQ561" s="368"/>
      <c r="GR561" s="368"/>
      <c r="GS561" s="368"/>
      <c r="GT561" s="368"/>
      <c r="GU561" s="368"/>
      <c r="GV561" s="368"/>
      <c r="GW561" s="368"/>
      <c r="GX561" s="368"/>
      <c r="GY561" s="368"/>
      <c r="GZ561" s="368"/>
      <c r="HA561" s="368"/>
      <c r="HB561" s="368"/>
      <c r="HC561" s="368"/>
      <c r="HD561" s="368"/>
      <c r="HE561" s="368"/>
      <c r="HF561" s="368"/>
      <c r="HG561" s="368"/>
      <c r="HH561" s="368"/>
      <c r="HI561" s="368"/>
      <c r="HJ561" s="368"/>
      <c r="HK561" s="368"/>
      <c r="HL561" s="368"/>
      <c r="HM561" s="368"/>
      <c r="HN561" s="368"/>
      <c r="HO561" s="368"/>
      <c r="HP561" s="368"/>
      <c r="HQ561" s="368"/>
      <c r="HR561" s="368"/>
      <c r="HS561" s="368"/>
      <c r="HT561" s="368"/>
      <c r="HU561" s="368"/>
      <c r="HV561" s="368"/>
      <c r="HW561" s="368"/>
      <c r="HX561" s="368"/>
      <c r="HY561" s="368"/>
      <c r="HZ561" s="368"/>
      <c r="IA561" s="368"/>
      <c r="IB561" s="368"/>
      <c r="IC561" s="368"/>
      <c r="ID561" s="368"/>
      <c r="IE561" s="368"/>
      <c r="IF561" s="368"/>
      <c r="IG561" s="368"/>
      <c r="IH561" s="368"/>
      <c r="II561" s="368"/>
      <c r="IJ561" s="368"/>
      <c r="IK561" s="368"/>
      <c r="IL561" s="368"/>
      <c r="IM561" s="368"/>
      <c r="IN561" s="368"/>
      <c r="IO561" s="368"/>
      <c r="IP561" s="368"/>
      <c r="IQ561" s="368"/>
      <c r="IR561" s="368"/>
      <c r="IS561" s="368"/>
      <c r="IT561" s="368"/>
      <c r="IU561" s="368"/>
      <c r="IV561" s="368"/>
      <c r="IW561" s="368"/>
      <c r="IX561" s="368"/>
      <c r="IY561" s="368"/>
      <c r="IZ561" s="368"/>
      <c r="JA561" s="368"/>
      <c r="JB561" s="368"/>
      <c r="JC561" s="368"/>
      <c r="JD561" s="368"/>
      <c r="JE561" s="368"/>
      <c r="JF561" s="368"/>
      <c r="JG561" s="368"/>
      <c r="JH561" s="368"/>
      <c r="JI561" s="368"/>
      <c r="JJ561" s="368"/>
      <c r="JK561" s="368"/>
      <c r="JL561" s="368"/>
      <c r="JM561" s="368"/>
      <c r="JN561" s="368"/>
      <c r="JO561" s="368"/>
      <c r="JP561" s="368"/>
      <c r="JQ561" s="368"/>
      <c r="JR561" s="368"/>
      <c r="JS561" s="368"/>
      <c r="JT561" s="368"/>
      <c r="JU561" s="368"/>
      <c r="JV561" s="368"/>
      <c r="JW561" s="368"/>
      <c r="JX561" s="368"/>
      <c r="JY561" s="368"/>
      <c r="JZ561" s="368"/>
      <c r="KA561" s="368"/>
      <c r="KB561" s="368"/>
      <c r="KC561" s="368"/>
      <c r="KD561" s="368"/>
      <c r="KE561" s="368"/>
      <c r="KF561" s="368"/>
      <c r="KG561" s="368"/>
      <c r="KH561" s="368"/>
      <c r="KI561" s="368"/>
      <c r="KJ561" s="368"/>
      <c r="KK561" s="368"/>
      <c r="KL561" s="368"/>
      <c r="KM561" s="368"/>
      <c r="KN561" s="368"/>
      <c r="KO561" s="368"/>
      <c r="KP561" s="368"/>
      <c r="KQ561" s="368"/>
      <c r="KR561" s="368"/>
      <c r="KS561" s="368"/>
      <c r="KT561" s="368"/>
      <c r="KU561" s="368"/>
      <c r="KV561" s="368"/>
      <c r="KW561" s="368"/>
      <c r="KX561" s="368"/>
      <c r="LH561" s="368"/>
      <c r="LI561" s="368"/>
      <c r="LJ561" s="368"/>
      <c r="LK561" s="368"/>
      <c r="LL561" s="368"/>
      <c r="LM561" s="368"/>
      <c r="LN561" s="368"/>
      <c r="LO561" s="368"/>
      <c r="LP561" s="368"/>
      <c r="LQ561" s="368"/>
      <c r="LR561" s="368"/>
      <c r="LS561" s="368"/>
      <c r="LT561" s="368"/>
      <c r="LU561" s="368"/>
      <c r="LV561" s="368"/>
      <c r="LW561" s="368"/>
      <c r="LX561" s="368"/>
      <c r="LY561" s="368"/>
      <c r="LZ561" s="368"/>
      <c r="MA561" s="368"/>
      <c r="MB561" s="368"/>
      <c r="MC561" s="368"/>
      <c r="MD561" s="368"/>
      <c r="ME561" s="368"/>
      <c r="MF561" s="368"/>
      <c r="MG561" s="368"/>
      <c r="MH561" s="368"/>
      <c r="MI561" s="368"/>
      <c r="MJ561" s="368"/>
      <c r="MK561" s="368"/>
      <c r="ML561" s="368"/>
      <c r="MM561" s="368"/>
      <c r="MN561" s="368"/>
      <c r="MO561" s="368"/>
      <c r="MP561" s="368"/>
      <c r="MQ561" s="368"/>
      <c r="MR561" s="368"/>
      <c r="MS561" s="368"/>
      <c r="MT561" s="368"/>
      <c r="MU561" s="368"/>
      <c r="MV561" s="368"/>
      <c r="MW561" s="368"/>
      <c r="MX561" s="368"/>
      <c r="MY561" s="368"/>
      <c r="MZ561" s="368"/>
      <c r="NA561" s="368"/>
      <c r="NB561" s="368"/>
      <c r="NC561" s="368"/>
      <c r="ND561" s="368"/>
      <c r="NE561" s="368"/>
      <c r="NF561" s="368"/>
      <c r="NG561" s="368"/>
      <c r="NH561" s="368"/>
      <c r="NI561" s="368"/>
      <c r="NJ561" s="368"/>
      <c r="NK561" s="368"/>
      <c r="NL561" s="368"/>
      <c r="NM561" s="368"/>
      <c r="NN561" s="368"/>
      <c r="NO561" s="368"/>
      <c r="NP561" s="368"/>
      <c r="NQ561" s="368"/>
      <c r="NR561" s="368"/>
      <c r="NS561" s="368"/>
      <c r="NT561" s="368"/>
      <c r="NU561" s="368"/>
      <c r="NV561" s="368"/>
      <c r="NW561" s="368"/>
      <c r="NX561" s="368"/>
      <c r="NY561" s="368"/>
      <c r="NZ561" s="368"/>
      <c r="OA561" s="368"/>
      <c r="OB561" s="368"/>
      <c r="OC561" s="368"/>
      <c r="OD561" s="368"/>
      <c r="OE561" s="368"/>
      <c r="OF561" s="368"/>
      <c r="OG561" s="368"/>
      <c r="OH561" s="368"/>
      <c r="OI561" s="368"/>
      <c r="OJ561" s="368"/>
      <c r="OK561" s="368"/>
      <c r="OL561" s="368"/>
      <c r="OM561" s="368"/>
      <c r="ON561" s="368"/>
      <c r="OO561" s="368"/>
      <c r="OP561" s="368"/>
      <c r="OQ561" s="368"/>
      <c r="OR561" s="368"/>
      <c r="OS561" s="368"/>
      <c r="OT561" s="368"/>
      <c r="OU561" s="368"/>
      <c r="OV561" s="368"/>
      <c r="OW561" s="368"/>
      <c r="OX561" s="368"/>
      <c r="OY561" s="368"/>
      <c r="OZ561" s="368"/>
      <c r="PA561" s="368"/>
      <c r="PB561" s="368"/>
      <c r="PC561" s="368"/>
      <c r="PD561" s="368"/>
      <c r="PE561" s="368"/>
      <c r="PF561" s="368"/>
      <c r="PG561" s="368"/>
      <c r="PH561" s="368"/>
      <c r="PI561" s="368"/>
      <c r="PJ561" s="368"/>
      <c r="PK561" s="368"/>
      <c r="PL561" s="368"/>
      <c r="PM561" s="368"/>
      <c r="PN561" s="368"/>
      <c r="PO561" s="368"/>
      <c r="PP561" s="368"/>
      <c r="PQ561" s="368"/>
      <c r="PR561" s="368"/>
      <c r="PS561" s="368"/>
      <c r="PT561" s="368"/>
      <c r="PU561" s="368"/>
      <c r="PV561" s="368"/>
      <c r="PW561" s="368"/>
      <c r="PX561" s="368"/>
      <c r="PY561" s="368"/>
      <c r="PZ561" s="368"/>
      <c r="QA561" s="368"/>
      <c r="QB561" s="368"/>
      <c r="QC561" s="368"/>
      <c r="QD561" s="368"/>
      <c r="QE561" s="368"/>
      <c r="QF561" s="368"/>
      <c r="QG561" s="368"/>
      <c r="QH561" s="368"/>
      <c r="QI561" s="368"/>
      <c r="QJ561" s="368"/>
      <c r="QK561" s="368"/>
      <c r="QL561" s="368"/>
      <c r="QM561" s="368"/>
      <c r="QN561" s="368"/>
      <c r="QO561" s="368"/>
      <c r="QP561" s="368"/>
      <c r="QQ561" s="368"/>
      <c r="QR561" s="368"/>
      <c r="QS561" s="368"/>
      <c r="QT561" s="368"/>
      <c r="QU561" s="368"/>
      <c r="QV561" s="368"/>
      <c r="QW561" s="368"/>
      <c r="QX561" s="368"/>
      <c r="QY561" s="368"/>
      <c r="QZ561" s="368"/>
      <c r="RA561" s="368"/>
      <c r="RB561" s="368"/>
      <c r="RC561" s="368"/>
      <c r="RD561" s="368"/>
      <c r="RE561" s="368"/>
      <c r="RF561" s="368"/>
      <c r="RG561" s="368"/>
      <c r="RH561" s="368"/>
      <c r="RI561" s="368"/>
      <c r="RJ561" s="368"/>
      <c r="RK561" s="368"/>
      <c r="RL561" s="368"/>
      <c r="RM561" s="368"/>
      <c r="RN561" s="368"/>
      <c r="RO561" s="368"/>
      <c r="RP561" s="368"/>
      <c r="RQ561" s="368"/>
      <c r="RR561" s="368"/>
      <c r="RS561" s="368"/>
      <c r="RT561" s="368"/>
      <c r="RU561" s="368"/>
      <c r="RV561" s="368"/>
      <c r="RW561" s="368"/>
      <c r="RX561" s="368"/>
      <c r="RY561" s="368"/>
      <c r="RZ561" s="368"/>
      <c r="SA561" s="368"/>
      <c r="SB561" s="368"/>
      <c r="SC561" s="368"/>
      <c r="SD561" s="368"/>
      <c r="SE561" s="368"/>
      <c r="SF561" s="368"/>
      <c r="SG561" s="368"/>
    </row>
    <row r="562" spans="1:501">
      <c r="A562" s="368"/>
      <c r="B562" s="368"/>
      <c r="C562" s="368"/>
      <c r="D562" s="368"/>
      <c r="E562" s="368"/>
      <c r="F562" s="368"/>
      <c r="G562" s="368"/>
      <c r="H562" s="368"/>
      <c r="I562" s="368"/>
      <c r="J562" s="368"/>
      <c r="K562" s="368"/>
      <c r="L562" s="368"/>
      <c r="M562" s="368"/>
      <c r="N562" s="368"/>
      <c r="O562" s="385"/>
      <c r="P562" s="368"/>
      <c r="Q562" s="368"/>
      <c r="R562" s="368"/>
      <c r="S562" s="368"/>
      <c r="T562" s="368"/>
      <c r="U562" s="368"/>
      <c r="V562" s="368"/>
      <c r="W562" s="368"/>
      <c r="X562" s="368"/>
      <c r="Y562" s="368"/>
      <c r="Z562" s="368"/>
      <c r="AA562" s="368"/>
      <c r="AB562" s="368"/>
      <c r="AC562" s="368"/>
      <c r="AD562" s="368"/>
      <c r="AE562" s="368"/>
      <c r="AF562" s="368"/>
      <c r="AG562" s="368"/>
      <c r="AH562" s="368"/>
      <c r="AI562" s="368"/>
      <c r="AJ562" s="368"/>
      <c r="AK562" s="368"/>
      <c r="AL562" s="368"/>
      <c r="AM562" s="368"/>
      <c r="AN562" s="368"/>
      <c r="AO562" s="368"/>
      <c r="AP562" s="368"/>
      <c r="AQ562" s="368"/>
      <c r="AR562" s="368"/>
      <c r="AS562" s="368"/>
      <c r="AT562" s="368"/>
      <c r="AU562" s="368"/>
      <c r="AV562" s="368"/>
      <c r="AW562" s="368"/>
      <c r="AX562" s="368"/>
      <c r="AY562" s="368"/>
      <c r="AZ562" s="368"/>
      <c r="BA562" s="368"/>
      <c r="BB562" s="368"/>
      <c r="BC562" s="368"/>
      <c r="BD562" s="368"/>
      <c r="BE562" s="368"/>
      <c r="BF562" s="368"/>
      <c r="BG562" s="368"/>
      <c r="BH562" s="368"/>
      <c r="BI562" s="368"/>
      <c r="BJ562" s="368"/>
      <c r="BK562" s="368"/>
      <c r="BL562" s="368"/>
      <c r="BM562" s="368"/>
      <c r="BN562" s="368"/>
      <c r="BO562" s="368"/>
      <c r="BP562" s="368"/>
      <c r="BQ562" s="368"/>
      <c r="BR562" s="368"/>
      <c r="BS562" s="368"/>
      <c r="BT562" s="368"/>
      <c r="BU562" s="368"/>
      <c r="BV562" s="368"/>
      <c r="BW562" s="368"/>
      <c r="DV562" s="368"/>
      <c r="DW562" s="368"/>
      <c r="DX562" s="368"/>
      <c r="DY562" s="368"/>
      <c r="DZ562" s="368"/>
      <c r="EA562" s="368"/>
      <c r="EB562" s="368"/>
      <c r="EC562" s="368"/>
      <c r="ED562" s="368"/>
      <c r="EE562" s="368"/>
      <c r="EF562" s="368"/>
      <c r="EG562" s="368"/>
      <c r="EH562" s="368"/>
      <c r="EI562" s="368"/>
      <c r="EJ562" s="368"/>
      <c r="EK562" s="368"/>
      <c r="EL562" s="368"/>
      <c r="EM562" s="368"/>
      <c r="EN562" s="368"/>
      <c r="EO562" s="368"/>
      <c r="EP562" s="368"/>
      <c r="EQ562" s="368"/>
      <c r="ER562" s="368"/>
      <c r="ES562" s="368"/>
      <c r="ET562" s="368"/>
      <c r="EU562" s="368"/>
      <c r="EV562" s="368"/>
      <c r="EW562" s="368"/>
      <c r="EX562" s="368"/>
      <c r="EY562" s="368"/>
      <c r="EZ562" s="368"/>
      <c r="FA562" s="368"/>
      <c r="FB562" s="368"/>
      <c r="FC562" s="368"/>
      <c r="FD562" s="368"/>
      <c r="FE562" s="368"/>
      <c r="FF562" s="368"/>
      <c r="FG562" s="368"/>
      <c r="FH562" s="368"/>
      <c r="FI562" s="368"/>
      <c r="FJ562" s="368"/>
      <c r="FK562" s="368"/>
      <c r="FL562" s="368"/>
      <c r="FM562" s="368"/>
      <c r="FN562" s="368"/>
      <c r="FO562" s="368"/>
      <c r="FP562" s="368"/>
      <c r="FQ562" s="368"/>
      <c r="FR562" s="368"/>
      <c r="FS562" s="368"/>
      <c r="FT562" s="368"/>
      <c r="FU562" s="368"/>
      <c r="FV562" s="368"/>
      <c r="FW562" s="368"/>
      <c r="FX562" s="368"/>
      <c r="FY562" s="368"/>
      <c r="FZ562" s="368"/>
      <c r="GA562" s="368"/>
      <c r="GB562" s="368"/>
      <c r="GC562" s="368"/>
      <c r="GD562" s="368"/>
      <c r="GE562" s="368"/>
      <c r="GF562" s="368"/>
      <c r="GG562" s="368"/>
      <c r="GH562" s="368"/>
      <c r="GI562" s="368"/>
      <c r="GJ562" s="368"/>
      <c r="GK562" s="368"/>
      <c r="GL562" s="368"/>
      <c r="GM562" s="368"/>
      <c r="GN562" s="368"/>
      <c r="GO562" s="368"/>
      <c r="GP562" s="368"/>
      <c r="GQ562" s="368"/>
      <c r="GR562" s="368"/>
      <c r="GS562" s="368"/>
      <c r="GT562" s="368"/>
      <c r="GU562" s="368"/>
      <c r="GV562" s="368"/>
      <c r="GW562" s="368"/>
      <c r="GX562" s="368"/>
      <c r="GY562" s="368"/>
      <c r="GZ562" s="368"/>
      <c r="HA562" s="368"/>
      <c r="HB562" s="368"/>
      <c r="HC562" s="368"/>
      <c r="HD562" s="368"/>
      <c r="HE562" s="368"/>
      <c r="HF562" s="368"/>
      <c r="HG562" s="368"/>
      <c r="HH562" s="368"/>
      <c r="HI562" s="368"/>
      <c r="HJ562" s="368"/>
      <c r="HK562" s="368"/>
      <c r="HL562" s="368"/>
      <c r="HM562" s="368"/>
      <c r="HN562" s="368"/>
      <c r="HO562" s="368"/>
      <c r="HP562" s="368"/>
      <c r="HQ562" s="368"/>
      <c r="HR562" s="368"/>
      <c r="HS562" s="368"/>
      <c r="HT562" s="368"/>
      <c r="HU562" s="368"/>
      <c r="HV562" s="368"/>
      <c r="HW562" s="368"/>
      <c r="HX562" s="368"/>
      <c r="HY562" s="368"/>
      <c r="HZ562" s="368"/>
      <c r="IA562" s="368"/>
      <c r="IB562" s="368"/>
      <c r="IC562" s="368"/>
      <c r="ID562" s="368"/>
      <c r="IE562" s="368"/>
      <c r="IF562" s="368"/>
      <c r="IG562" s="368"/>
      <c r="IH562" s="368"/>
      <c r="II562" s="368"/>
      <c r="IJ562" s="368"/>
      <c r="IK562" s="368"/>
      <c r="IL562" s="368"/>
      <c r="IM562" s="368"/>
      <c r="IN562" s="368"/>
      <c r="IO562" s="368"/>
      <c r="IP562" s="368"/>
      <c r="IQ562" s="368"/>
      <c r="IR562" s="368"/>
      <c r="IS562" s="368"/>
      <c r="IT562" s="368"/>
      <c r="IU562" s="368"/>
      <c r="IV562" s="368"/>
      <c r="IW562" s="368"/>
      <c r="IX562" s="368"/>
      <c r="IY562" s="368"/>
      <c r="IZ562" s="368"/>
      <c r="JA562" s="368"/>
      <c r="JB562" s="368"/>
      <c r="JC562" s="368"/>
      <c r="JD562" s="368"/>
      <c r="JE562" s="368"/>
      <c r="JF562" s="368"/>
      <c r="JG562" s="368"/>
      <c r="JH562" s="368"/>
      <c r="JI562" s="368"/>
      <c r="JJ562" s="368"/>
      <c r="JK562" s="368"/>
      <c r="JL562" s="368"/>
      <c r="JM562" s="368"/>
      <c r="JN562" s="368"/>
      <c r="JO562" s="368"/>
      <c r="JP562" s="368"/>
      <c r="JQ562" s="368"/>
      <c r="JR562" s="368"/>
      <c r="JS562" s="368"/>
      <c r="JT562" s="368"/>
      <c r="JU562" s="368"/>
      <c r="JV562" s="368"/>
      <c r="JW562" s="368"/>
      <c r="JX562" s="368"/>
      <c r="JY562" s="368"/>
      <c r="JZ562" s="368"/>
      <c r="KA562" s="368"/>
      <c r="KB562" s="368"/>
      <c r="KC562" s="368"/>
      <c r="KD562" s="368"/>
      <c r="KE562" s="368"/>
      <c r="KF562" s="368"/>
      <c r="KG562" s="368"/>
      <c r="KH562" s="368"/>
      <c r="KI562" s="368"/>
      <c r="KJ562" s="368"/>
      <c r="KK562" s="368"/>
      <c r="KL562" s="368"/>
      <c r="KM562" s="368"/>
      <c r="KN562" s="368"/>
      <c r="KO562" s="368"/>
      <c r="KP562" s="368"/>
      <c r="KQ562" s="368"/>
      <c r="KR562" s="368"/>
      <c r="KS562" s="368"/>
      <c r="KT562" s="368"/>
      <c r="KU562" s="368"/>
      <c r="KV562" s="368"/>
      <c r="KW562" s="368"/>
      <c r="KX562" s="368"/>
      <c r="LH562" s="368"/>
      <c r="LI562" s="368"/>
      <c r="LJ562" s="368"/>
      <c r="LK562" s="368"/>
      <c r="LL562" s="368"/>
      <c r="LM562" s="368"/>
      <c r="LN562" s="368"/>
      <c r="LO562" s="368"/>
      <c r="LP562" s="368"/>
      <c r="LQ562" s="368"/>
      <c r="LR562" s="368"/>
      <c r="LS562" s="368"/>
      <c r="LT562" s="368"/>
      <c r="LU562" s="368"/>
      <c r="LV562" s="368"/>
      <c r="LW562" s="368"/>
      <c r="LX562" s="368"/>
      <c r="LY562" s="368"/>
      <c r="LZ562" s="368"/>
      <c r="MA562" s="368"/>
      <c r="MB562" s="368"/>
      <c r="MC562" s="368"/>
      <c r="MD562" s="368"/>
      <c r="ME562" s="368"/>
      <c r="MF562" s="368"/>
      <c r="MG562" s="368"/>
      <c r="MH562" s="368"/>
      <c r="MI562" s="368"/>
      <c r="MJ562" s="368"/>
      <c r="MK562" s="368"/>
      <c r="ML562" s="368"/>
      <c r="MM562" s="368"/>
      <c r="MN562" s="368"/>
      <c r="MO562" s="368"/>
      <c r="MP562" s="368"/>
      <c r="MQ562" s="368"/>
      <c r="MR562" s="368"/>
      <c r="MS562" s="368"/>
      <c r="MT562" s="368"/>
      <c r="MU562" s="368"/>
      <c r="MV562" s="368"/>
      <c r="MW562" s="368"/>
      <c r="MX562" s="368"/>
      <c r="MY562" s="368"/>
      <c r="MZ562" s="368"/>
      <c r="NA562" s="368"/>
      <c r="NB562" s="368"/>
      <c r="NC562" s="368"/>
      <c r="ND562" s="368"/>
      <c r="NE562" s="368"/>
      <c r="NF562" s="368"/>
      <c r="NG562" s="368"/>
      <c r="NH562" s="368"/>
      <c r="NI562" s="368"/>
      <c r="NJ562" s="368"/>
      <c r="NK562" s="368"/>
      <c r="NL562" s="368"/>
      <c r="NM562" s="368"/>
      <c r="NN562" s="368"/>
      <c r="NO562" s="368"/>
      <c r="NP562" s="368"/>
      <c r="NQ562" s="368"/>
      <c r="NR562" s="368"/>
      <c r="NS562" s="368"/>
      <c r="NT562" s="368"/>
      <c r="NU562" s="368"/>
      <c r="NV562" s="368"/>
      <c r="NW562" s="368"/>
      <c r="NX562" s="368"/>
      <c r="NY562" s="368"/>
      <c r="NZ562" s="368"/>
      <c r="OA562" s="368"/>
      <c r="OB562" s="368"/>
      <c r="OC562" s="368"/>
      <c r="OD562" s="368"/>
      <c r="OE562" s="368"/>
      <c r="OF562" s="368"/>
      <c r="OG562" s="368"/>
      <c r="OH562" s="368"/>
      <c r="OI562" s="368"/>
      <c r="OJ562" s="368"/>
      <c r="OK562" s="368"/>
      <c r="OL562" s="368"/>
      <c r="OM562" s="368"/>
      <c r="ON562" s="368"/>
      <c r="OO562" s="368"/>
      <c r="OP562" s="368"/>
      <c r="OQ562" s="368"/>
      <c r="OR562" s="368"/>
      <c r="OS562" s="368"/>
      <c r="OT562" s="368"/>
      <c r="OU562" s="368"/>
      <c r="OV562" s="368"/>
      <c r="OW562" s="368"/>
      <c r="OX562" s="368"/>
      <c r="OY562" s="368"/>
      <c r="OZ562" s="368"/>
      <c r="PA562" s="368"/>
      <c r="PB562" s="368"/>
      <c r="PC562" s="368"/>
      <c r="PD562" s="368"/>
      <c r="PE562" s="368"/>
      <c r="PF562" s="368"/>
      <c r="PG562" s="368"/>
      <c r="PH562" s="368"/>
      <c r="PI562" s="368"/>
      <c r="PJ562" s="368"/>
      <c r="PK562" s="368"/>
      <c r="PL562" s="368"/>
      <c r="PM562" s="368"/>
      <c r="PN562" s="368"/>
      <c r="PO562" s="368"/>
      <c r="PP562" s="368"/>
      <c r="PQ562" s="368"/>
      <c r="PR562" s="368"/>
      <c r="PS562" s="368"/>
      <c r="PT562" s="368"/>
      <c r="PU562" s="368"/>
      <c r="PV562" s="368"/>
      <c r="PW562" s="368"/>
      <c r="PX562" s="368"/>
      <c r="PY562" s="368"/>
      <c r="PZ562" s="368"/>
      <c r="QA562" s="368"/>
      <c r="QB562" s="368"/>
      <c r="QC562" s="368"/>
      <c r="QD562" s="368"/>
      <c r="QE562" s="368"/>
      <c r="QF562" s="368"/>
      <c r="QG562" s="368"/>
      <c r="QH562" s="368"/>
      <c r="QI562" s="368"/>
      <c r="QJ562" s="368"/>
      <c r="QK562" s="368"/>
      <c r="QL562" s="368"/>
      <c r="QM562" s="368"/>
      <c r="QN562" s="368"/>
      <c r="QO562" s="368"/>
      <c r="QP562" s="368"/>
      <c r="QQ562" s="368"/>
      <c r="QR562" s="368"/>
      <c r="QS562" s="368"/>
      <c r="QT562" s="368"/>
      <c r="QU562" s="368"/>
      <c r="QV562" s="368"/>
      <c r="QW562" s="368"/>
      <c r="QX562" s="368"/>
      <c r="QY562" s="368"/>
      <c r="QZ562" s="368"/>
      <c r="RA562" s="368"/>
      <c r="RB562" s="368"/>
      <c r="RC562" s="368"/>
      <c r="RD562" s="368"/>
      <c r="RE562" s="368"/>
      <c r="RF562" s="368"/>
      <c r="RG562" s="368"/>
      <c r="RH562" s="368"/>
      <c r="RI562" s="368"/>
      <c r="RJ562" s="368"/>
      <c r="RK562" s="368"/>
      <c r="RL562" s="368"/>
      <c r="RM562" s="368"/>
      <c r="RN562" s="368"/>
      <c r="RO562" s="368"/>
      <c r="RP562" s="368"/>
      <c r="RQ562" s="368"/>
      <c r="RR562" s="368"/>
      <c r="RS562" s="368"/>
      <c r="RT562" s="368"/>
      <c r="RU562" s="368"/>
      <c r="RV562" s="368"/>
      <c r="RW562" s="368"/>
      <c r="RX562" s="368"/>
      <c r="RY562" s="368"/>
      <c r="RZ562" s="368"/>
      <c r="SA562" s="368"/>
      <c r="SB562" s="368"/>
      <c r="SC562" s="368"/>
      <c r="SD562" s="368"/>
      <c r="SE562" s="368"/>
      <c r="SF562" s="368"/>
      <c r="SG562" s="368"/>
    </row>
    <row r="563" spans="1:501">
      <c r="A563" s="368"/>
      <c r="B563" s="368"/>
      <c r="C563" s="368"/>
      <c r="D563" s="368"/>
      <c r="E563" s="368"/>
      <c r="F563" s="368"/>
      <c r="G563" s="368"/>
      <c r="H563" s="368"/>
      <c r="I563" s="368"/>
      <c r="J563" s="368"/>
      <c r="K563" s="368"/>
      <c r="L563" s="368"/>
      <c r="M563" s="368"/>
      <c r="N563" s="368"/>
      <c r="O563" s="385"/>
      <c r="P563" s="368"/>
      <c r="Q563" s="368"/>
      <c r="R563" s="368"/>
      <c r="S563" s="368"/>
      <c r="T563" s="368"/>
      <c r="U563" s="368"/>
      <c r="V563" s="368"/>
      <c r="W563" s="368"/>
      <c r="X563" s="368"/>
      <c r="Y563" s="368"/>
      <c r="Z563" s="368"/>
      <c r="AA563" s="368"/>
      <c r="AB563" s="368"/>
      <c r="AC563" s="368"/>
      <c r="AD563" s="368"/>
      <c r="AE563" s="368"/>
      <c r="AF563" s="368"/>
      <c r="AG563" s="368"/>
      <c r="AH563" s="368"/>
      <c r="AI563" s="368"/>
      <c r="AJ563" s="368"/>
      <c r="AK563" s="368"/>
      <c r="AL563" s="368"/>
      <c r="AM563" s="368"/>
      <c r="AN563" s="368"/>
      <c r="AO563" s="368"/>
      <c r="AP563" s="368"/>
      <c r="AQ563" s="368"/>
      <c r="AR563" s="368"/>
      <c r="AS563" s="368"/>
      <c r="AT563" s="368"/>
      <c r="AU563" s="368"/>
      <c r="AV563" s="368"/>
      <c r="AW563" s="368"/>
      <c r="AX563" s="368"/>
      <c r="AY563" s="368"/>
      <c r="AZ563" s="368"/>
      <c r="BA563" s="368"/>
      <c r="BB563" s="368"/>
      <c r="BC563" s="368"/>
      <c r="BD563" s="368"/>
      <c r="BE563" s="368"/>
      <c r="BF563" s="368"/>
      <c r="BG563" s="368"/>
      <c r="BH563" s="368"/>
      <c r="BI563" s="368"/>
      <c r="BJ563" s="368"/>
      <c r="BK563" s="368"/>
      <c r="BL563" s="368"/>
      <c r="BM563" s="368"/>
      <c r="BN563" s="368"/>
      <c r="BO563" s="368"/>
      <c r="BP563" s="368"/>
      <c r="BQ563" s="368"/>
      <c r="BR563" s="368"/>
      <c r="BS563" s="368"/>
      <c r="BT563" s="368"/>
      <c r="BU563" s="368"/>
      <c r="BV563" s="368"/>
      <c r="BW563" s="368"/>
      <c r="DV563" s="368"/>
      <c r="DW563" s="368"/>
      <c r="DX563" s="368"/>
      <c r="DY563" s="368"/>
      <c r="DZ563" s="368"/>
      <c r="EA563" s="368"/>
      <c r="EB563" s="368"/>
      <c r="EC563" s="368"/>
      <c r="ED563" s="368"/>
      <c r="EE563" s="368"/>
      <c r="EF563" s="368"/>
      <c r="EG563" s="368"/>
      <c r="EH563" s="368"/>
      <c r="EI563" s="368"/>
      <c r="EJ563" s="368"/>
      <c r="EK563" s="368"/>
      <c r="EL563" s="368"/>
      <c r="EM563" s="368"/>
      <c r="EN563" s="368"/>
      <c r="EO563" s="368"/>
      <c r="EP563" s="368"/>
      <c r="EQ563" s="368"/>
      <c r="ER563" s="368"/>
      <c r="ES563" s="368"/>
      <c r="ET563" s="368"/>
      <c r="EU563" s="368"/>
      <c r="EV563" s="368"/>
      <c r="EW563" s="368"/>
      <c r="EX563" s="368"/>
      <c r="EY563" s="368"/>
      <c r="EZ563" s="368"/>
      <c r="FA563" s="368"/>
      <c r="FB563" s="368"/>
      <c r="FC563" s="368"/>
      <c r="FD563" s="368"/>
      <c r="FE563" s="368"/>
      <c r="FF563" s="368"/>
      <c r="FG563" s="368"/>
      <c r="FH563" s="368"/>
      <c r="FI563" s="368"/>
      <c r="FJ563" s="368"/>
      <c r="FK563" s="368"/>
      <c r="FL563" s="368"/>
      <c r="FM563" s="368"/>
      <c r="FN563" s="368"/>
      <c r="FO563" s="368"/>
      <c r="FP563" s="368"/>
      <c r="FQ563" s="368"/>
      <c r="FR563" s="368"/>
      <c r="FS563" s="368"/>
      <c r="FT563" s="368"/>
      <c r="FU563" s="368"/>
      <c r="FV563" s="368"/>
      <c r="FW563" s="368"/>
      <c r="FX563" s="368"/>
      <c r="FY563" s="368"/>
      <c r="FZ563" s="368"/>
      <c r="GA563" s="368"/>
      <c r="GB563" s="368"/>
      <c r="GC563" s="368"/>
      <c r="GD563" s="368"/>
      <c r="GE563" s="368"/>
      <c r="GF563" s="368"/>
      <c r="GG563" s="368"/>
      <c r="GH563" s="368"/>
      <c r="GI563" s="368"/>
      <c r="GJ563" s="368"/>
      <c r="GK563" s="368"/>
      <c r="GL563" s="368"/>
      <c r="GM563" s="368"/>
      <c r="GN563" s="368"/>
      <c r="GO563" s="368"/>
      <c r="GP563" s="368"/>
      <c r="GQ563" s="368"/>
      <c r="GR563" s="368"/>
      <c r="GS563" s="368"/>
      <c r="GT563" s="368"/>
      <c r="GU563" s="368"/>
      <c r="GV563" s="368"/>
      <c r="GW563" s="368"/>
      <c r="GX563" s="368"/>
      <c r="GY563" s="368"/>
      <c r="GZ563" s="368"/>
      <c r="HA563" s="368"/>
      <c r="HB563" s="368"/>
      <c r="HC563" s="368"/>
      <c r="HD563" s="368"/>
      <c r="HE563" s="368"/>
      <c r="HF563" s="368"/>
      <c r="HG563" s="368"/>
      <c r="HH563" s="368"/>
      <c r="HI563" s="368"/>
      <c r="HJ563" s="368"/>
      <c r="HK563" s="368"/>
      <c r="HL563" s="368"/>
      <c r="HM563" s="368"/>
      <c r="HN563" s="368"/>
      <c r="HO563" s="368"/>
      <c r="HP563" s="368"/>
      <c r="HQ563" s="368"/>
      <c r="HR563" s="368"/>
      <c r="HS563" s="368"/>
      <c r="HT563" s="368"/>
      <c r="HU563" s="368"/>
      <c r="HV563" s="368"/>
      <c r="HW563" s="368"/>
      <c r="HX563" s="368"/>
      <c r="HY563" s="368"/>
      <c r="HZ563" s="368"/>
      <c r="IA563" s="368"/>
      <c r="IB563" s="368"/>
      <c r="IC563" s="368"/>
      <c r="ID563" s="368"/>
      <c r="IE563" s="368"/>
      <c r="IF563" s="368"/>
      <c r="IG563" s="368"/>
      <c r="IH563" s="368"/>
      <c r="II563" s="368"/>
      <c r="IJ563" s="368"/>
      <c r="IK563" s="368"/>
      <c r="IL563" s="368"/>
      <c r="IM563" s="368"/>
      <c r="IN563" s="368"/>
      <c r="IO563" s="368"/>
      <c r="IP563" s="368"/>
      <c r="IQ563" s="368"/>
      <c r="IR563" s="368"/>
      <c r="IS563" s="368"/>
      <c r="IT563" s="368"/>
      <c r="IU563" s="368"/>
      <c r="IV563" s="368"/>
      <c r="IW563" s="368"/>
      <c r="IX563" s="368"/>
      <c r="IY563" s="368"/>
      <c r="IZ563" s="368"/>
      <c r="JA563" s="368"/>
      <c r="JB563" s="368"/>
      <c r="JC563" s="368"/>
      <c r="JD563" s="368"/>
      <c r="JE563" s="368"/>
      <c r="JF563" s="368"/>
      <c r="JG563" s="368"/>
      <c r="JH563" s="368"/>
      <c r="JI563" s="368"/>
      <c r="JJ563" s="368"/>
      <c r="JK563" s="368"/>
      <c r="JL563" s="368"/>
      <c r="JM563" s="368"/>
      <c r="JN563" s="368"/>
      <c r="JO563" s="368"/>
      <c r="JP563" s="368"/>
      <c r="JQ563" s="368"/>
      <c r="JR563" s="368"/>
      <c r="JS563" s="368"/>
      <c r="JT563" s="368"/>
      <c r="JU563" s="368"/>
      <c r="JV563" s="368"/>
      <c r="JW563" s="368"/>
      <c r="JX563" s="368"/>
      <c r="JY563" s="368"/>
      <c r="JZ563" s="368"/>
      <c r="KA563" s="368"/>
      <c r="KB563" s="368"/>
      <c r="KC563" s="368"/>
      <c r="KD563" s="368"/>
      <c r="KE563" s="368"/>
      <c r="KF563" s="368"/>
      <c r="KG563" s="368"/>
      <c r="KH563" s="368"/>
      <c r="KI563" s="368"/>
      <c r="KJ563" s="368"/>
      <c r="KK563" s="368"/>
      <c r="KL563" s="368"/>
      <c r="KM563" s="368"/>
      <c r="KN563" s="368"/>
      <c r="KO563" s="368"/>
      <c r="KP563" s="368"/>
      <c r="KQ563" s="368"/>
      <c r="KR563" s="368"/>
      <c r="KS563" s="368"/>
      <c r="KT563" s="368"/>
      <c r="KU563" s="368"/>
      <c r="KV563" s="368"/>
      <c r="KW563" s="368"/>
      <c r="KX563" s="368"/>
      <c r="LH563" s="368"/>
      <c r="LI563" s="368"/>
      <c r="LJ563" s="368"/>
      <c r="LK563" s="368"/>
      <c r="LL563" s="368"/>
      <c r="LM563" s="368"/>
      <c r="LN563" s="368"/>
      <c r="LO563" s="368"/>
      <c r="LP563" s="368"/>
      <c r="LQ563" s="368"/>
      <c r="LR563" s="368"/>
      <c r="LS563" s="368"/>
      <c r="LT563" s="368"/>
      <c r="LU563" s="368"/>
      <c r="LV563" s="368"/>
      <c r="LW563" s="368"/>
      <c r="LX563" s="368"/>
      <c r="LY563" s="368"/>
      <c r="LZ563" s="368"/>
      <c r="MA563" s="368"/>
      <c r="MB563" s="368"/>
      <c r="MC563" s="368"/>
      <c r="MD563" s="368"/>
      <c r="ME563" s="368"/>
      <c r="MF563" s="368"/>
      <c r="MG563" s="368"/>
      <c r="MH563" s="368"/>
      <c r="MI563" s="368"/>
      <c r="MJ563" s="368"/>
      <c r="MK563" s="368"/>
      <c r="ML563" s="368"/>
      <c r="MM563" s="368"/>
      <c r="MN563" s="368"/>
      <c r="MO563" s="368"/>
      <c r="MP563" s="368"/>
      <c r="MQ563" s="368"/>
      <c r="MR563" s="368"/>
      <c r="MS563" s="368"/>
      <c r="MT563" s="368"/>
      <c r="MU563" s="368"/>
      <c r="MV563" s="368"/>
      <c r="MW563" s="368"/>
      <c r="MX563" s="368"/>
      <c r="MY563" s="368"/>
      <c r="MZ563" s="368"/>
      <c r="NA563" s="368"/>
      <c r="NB563" s="368"/>
      <c r="NC563" s="368"/>
      <c r="ND563" s="368"/>
      <c r="NE563" s="368"/>
      <c r="NF563" s="368"/>
      <c r="NG563" s="368"/>
      <c r="NH563" s="368"/>
      <c r="NI563" s="368"/>
      <c r="NJ563" s="368"/>
      <c r="NK563" s="368"/>
      <c r="NL563" s="368"/>
      <c r="NM563" s="368"/>
      <c r="NN563" s="368"/>
      <c r="NO563" s="368"/>
      <c r="NP563" s="368"/>
      <c r="NQ563" s="368"/>
      <c r="NR563" s="368"/>
      <c r="NS563" s="368"/>
      <c r="NT563" s="368"/>
      <c r="NU563" s="368"/>
      <c r="NV563" s="368"/>
      <c r="NW563" s="368"/>
      <c r="NX563" s="368"/>
      <c r="NY563" s="368"/>
      <c r="NZ563" s="368"/>
      <c r="OA563" s="368"/>
      <c r="OB563" s="368"/>
      <c r="OC563" s="368"/>
      <c r="OD563" s="368"/>
      <c r="OE563" s="368"/>
      <c r="OF563" s="368"/>
      <c r="OG563" s="368"/>
      <c r="OH563" s="368"/>
      <c r="OI563" s="368"/>
      <c r="OJ563" s="368"/>
      <c r="OK563" s="368"/>
      <c r="OL563" s="368"/>
      <c r="OM563" s="368"/>
      <c r="ON563" s="368"/>
      <c r="OO563" s="368"/>
      <c r="OP563" s="368"/>
      <c r="OQ563" s="368"/>
      <c r="OR563" s="368"/>
      <c r="OS563" s="368"/>
      <c r="OT563" s="368"/>
      <c r="OU563" s="368"/>
      <c r="OV563" s="368"/>
      <c r="OW563" s="368"/>
      <c r="OX563" s="368"/>
      <c r="OY563" s="368"/>
      <c r="OZ563" s="368"/>
      <c r="PA563" s="368"/>
      <c r="PB563" s="368"/>
      <c r="PC563" s="368"/>
      <c r="PD563" s="368"/>
      <c r="PE563" s="368"/>
      <c r="PF563" s="368"/>
      <c r="PG563" s="368"/>
      <c r="PH563" s="368"/>
      <c r="PI563" s="368"/>
      <c r="PJ563" s="368"/>
      <c r="PK563" s="368"/>
      <c r="PL563" s="368"/>
      <c r="PM563" s="368"/>
      <c r="PN563" s="368"/>
      <c r="PO563" s="368"/>
      <c r="PP563" s="368"/>
      <c r="PQ563" s="368"/>
      <c r="PR563" s="368"/>
      <c r="PS563" s="368"/>
      <c r="PT563" s="368"/>
      <c r="PU563" s="368"/>
      <c r="PV563" s="368"/>
      <c r="PW563" s="368"/>
      <c r="PX563" s="368"/>
      <c r="PY563" s="368"/>
      <c r="PZ563" s="368"/>
      <c r="QA563" s="368"/>
      <c r="QB563" s="368"/>
      <c r="QC563" s="368"/>
      <c r="QD563" s="368"/>
      <c r="QE563" s="368"/>
      <c r="QF563" s="368"/>
      <c r="QG563" s="368"/>
      <c r="QH563" s="368"/>
      <c r="QI563" s="368"/>
      <c r="QJ563" s="368"/>
      <c r="QK563" s="368"/>
      <c r="QL563" s="368"/>
      <c r="QM563" s="368"/>
      <c r="QN563" s="368"/>
      <c r="QO563" s="368"/>
      <c r="QP563" s="368"/>
      <c r="QQ563" s="368"/>
      <c r="QR563" s="368"/>
      <c r="QS563" s="368"/>
      <c r="QT563" s="368"/>
      <c r="QU563" s="368"/>
      <c r="QV563" s="368"/>
      <c r="QW563" s="368"/>
      <c r="QX563" s="368"/>
      <c r="QY563" s="368"/>
      <c r="QZ563" s="368"/>
      <c r="RA563" s="368"/>
      <c r="RB563" s="368"/>
      <c r="RC563" s="368"/>
      <c r="RD563" s="368"/>
      <c r="RE563" s="368"/>
      <c r="RF563" s="368"/>
      <c r="RG563" s="368"/>
      <c r="RH563" s="368"/>
      <c r="RI563" s="368"/>
      <c r="RJ563" s="368"/>
      <c r="RK563" s="368"/>
      <c r="RL563" s="368"/>
      <c r="RM563" s="368"/>
      <c r="RN563" s="368"/>
      <c r="RO563" s="368"/>
      <c r="RP563" s="368"/>
      <c r="RQ563" s="368"/>
      <c r="RR563" s="368"/>
      <c r="RS563" s="368"/>
      <c r="RT563" s="368"/>
      <c r="RU563" s="368"/>
      <c r="RV563" s="368"/>
      <c r="RW563" s="368"/>
      <c r="RX563" s="368"/>
      <c r="RY563" s="368"/>
      <c r="RZ563" s="368"/>
      <c r="SA563" s="368"/>
      <c r="SB563" s="368"/>
      <c r="SC563" s="368"/>
      <c r="SD563" s="368"/>
      <c r="SE563" s="368"/>
      <c r="SF563" s="368"/>
      <c r="SG563" s="368"/>
    </row>
    <row r="564" spans="1:501">
      <c r="A564" s="368"/>
      <c r="B564" s="368"/>
      <c r="C564" s="368"/>
      <c r="D564" s="368"/>
      <c r="E564" s="368"/>
      <c r="F564" s="368"/>
      <c r="G564" s="368"/>
      <c r="H564" s="368"/>
      <c r="I564" s="368"/>
      <c r="J564" s="368"/>
      <c r="K564" s="368"/>
      <c r="L564" s="368"/>
      <c r="M564" s="368"/>
      <c r="N564" s="368"/>
      <c r="O564" s="385"/>
      <c r="P564" s="368"/>
      <c r="Q564" s="368"/>
      <c r="R564" s="368"/>
      <c r="S564" s="368"/>
      <c r="T564" s="368"/>
      <c r="U564" s="368"/>
      <c r="V564" s="368"/>
      <c r="W564" s="368"/>
      <c r="X564" s="368"/>
      <c r="Y564" s="368"/>
      <c r="Z564" s="368"/>
      <c r="AA564" s="368"/>
      <c r="AB564" s="368"/>
      <c r="AC564" s="368"/>
      <c r="AD564" s="368"/>
      <c r="AE564" s="368"/>
      <c r="AF564" s="368"/>
      <c r="AG564" s="368"/>
      <c r="AH564" s="368"/>
      <c r="AI564" s="368"/>
      <c r="AJ564" s="368"/>
      <c r="AK564" s="368"/>
      <c r="AL564" s="368"/>
      <c r="AM564" s="368"/>
      <c r="AN564" s="368"/>
      <c r="AO564" s="368"/>
      <c r="AP564" s="368"/>
      <c r="AQ564" s="368"/>
      <c r="AR564" s="368"/>
      <c r="AS564" s="368"/>
      <c r="AT564" s="368"/>
      <c r="AU564" s="368"/>
      <c r="AV564" s="368"/>
      <c r="AW564" s="368"/>
      <c r="AX564" s="368"/>
      <c r="AY564" s="368"/>
      <c r="AZ564" s="368"/>
      <c r="BA564" s="368"/>
      <c r="BB564" s="368"/>
      <c r="BC564" s="368"/>
      <c r="BD564" s="368"/>
      <c r="BE564" s="368"/>
      <c r="BF564" s="368"/>
      <c r="BG564" s="368"/>
      <c r="BH564" s="368"/>
      <c r="BI564" s="368"/>
      <c r="BJ564" s="368"/>
      <c r="BK564" s="368"/>
      <c r="BL564" s="368"/>
      <c r="BM564" s="368"/>
      <c r="BN564" s="368"/>
      <c r="BO564" s="368"/>
      <c r="BP564" s="368"/>
      <c r="BQ564" s="368"/>
      <c r="BR564" s="368"/>
      <c r="BS564" s="368"/>
      <c r="BT564" s="368"/>
      <c r="BU564" s="368"/>
      <c r="BV564" s="368"/>
      <c r="BW564" s="368"/>
      <c r="DV564" s="368"/>
      <c r="DW564" s="368"/>
      <c r="DX564" s="368"/>
      <c r="DY564" s="368"/>
      <c r="DZ564" s="368"/>
      <c r="EA564" s="368"/>
      <c r="EB564" s="368"/>
      <c r="EC564" s="368"/>
      <c r="ED564" s="368"/>
      <c r="EE564" s="368"/>
      <c r="EF564" s="368"/>
      <c r="EG564" s="368"/>
      <c r="EH564" s="368"/>
      <c r="EI564" s="368"/>
      <c r="EJ564" s="368"/>
      <c r="EK564" s="368"/>
      <c r="EL564" s="368"/>
      <c r="EM564" s="368"/>
      <c r="EN564" s="368"/>
      <c r="EO564" s="368"/>
      <c r="EP564" s="368"/>
      <c r="EQ564" s="368"/>
      <c r="ER564" s="368"/>
      <c r="ES564" s="368"/>
      <c r="ET564" s="368"/>
      <c r="EU564" s="368"/>
      <c r="EV564" s="368"/>
      <c r="EW564" s="368"/>
      <c r="EX564" s="368"/>
      <c r="EY564" s="368"/>
      <c r="EZ564" s="368"/>
      <c r="FA564" s="368"/>
      <c r="FB564" s="368"/>
      <c r="FC564" s="368"/>
      <c r="FD564" s="368"/>
      <c r="FE564" s="368"/>
      <c r="FF564" s="368"/>
      <c r="FG564" s="368"/>
      <c r="FH564" s="368"/>
      <c r="FI564" s="368"/>
      <c r="FJ564" s="368"/>
      <c r="FK564" s="368"/>
      <c r="FL564" s="368"/>
      <c r="FM564" s="368"/>
      <c r="FN564" s="368"/>
      <c r="FO564" s="368"/>
      <c r="FP564" s="368"/>
      <c r="FQ564" s="368"/>
      <c r="FR564" s="368"/>
      <c r="FS564" s="368"/>
      <c r="FT564" s="368"/>
      <c r="FU564" s="368"/>
      <c r="FV564" s="368"/>
      <c r="FW564" s="368"/>
      <c r="FX564" s="368"/>
      <c r="FY564" s="368"/>
      <c r="FZ564" s="368"/>
      <c r="GA564" s="368"/>
      <c r="GB564" s="368"/>
      <c r="GC564" s="368"/>
      <c r="GD564" s="368"/>
      <c r="GE564" s="368"/>
      <c r="GF564" s="368"/>
      <c r="GG564" s="368"/>
      <c r="GH564" s="368"/>
      <c r="GI564" s="368"/>
      <c r="GJ564" s="368"/>
      <c r="GK564" s="368"/>
      <c r="GL564" s="368"/>
      <c r="GM564" s="368"/>
      <c r="GN564" s="368"/>
      <c r="GO564" s="368"/>
      <c r="GP564" s="368"/>
      <c r="GQ564" s="368"/>
      <c r="GR564" s="368"/>
      <c r="GS564" s="368"/>
      <c r="GT564" s="368"/>
      <c r="GU564" s="368"/>
      <c r="GV564" s="368"/>
      <c r="GW564" s="368"/>
      <c r="GX564" s="368"/>
      <c r="GY564" s="368"/>
      <c r="GZ564" s="368"/>
      <c r="HA564" s="368"/>
      <c r="HB564" s="368"/>
      <c r="HC564" s="368"/>
      <c r="HD564" s="368"/>
      <c r="HE564" s="368"/>
      <c r="HF564" s="368"/>
      <c r="HG564" s="368"/>
      <c r="HH564" s="368"/>
      <c r="HI564" s="368"/>
      <c r="HJ564" s="368"/>
      <c r="HK564" s="368"/>
      <c r="HL564" s="368"/>
      <c r="HM564" s="368"/>
      <c r="HN564" s="368"/>
      <c r="HO564" s="368"/>
      <c r="HP564" s="368"/>
      <c r="HQ564" s="368"/>
      <c r="HR564" s="368"/>
      <c r="HS564" s="368"/>
      <c r="HT564" s="368"/>
      <c r="HU564" s="368"/>
      <c r="HV564" s="368"/>
      <c r="HW564" s="368"/>
      <c r="HX564" s="368"/>
      <c r="HY564" s="368"/>
      <c r="HZ564" s="368"/>
      <c r="IA564" s="368"/>
      <c r="IB564" s="368"/>
      <c r="IC564" s="368"/>
      <c r="ID564" s="368"/>
      <c r="IE564" s="368"/>
      <c r="IF564" s="368"/>
      <c r="IG564" s="368"/>
      <c r="IH564" s="368"/>
      <c r="II564" s="368"/>
      <c r="IJ564" s="368"/>
      <c r="IK564" s="368"/>
      <c r="IL564" s="368"/>
      <c r="IM564" s="368"/>
      <c r="IN564" s="368"/>
      <c r="IO564" s="368"/>
      <c r="IP564" s="368"/>
      <c r="IQ564" s="368"/>
      <c r="IR564" s="368"/>
      <c r="IS564" s="368"/>
      <c r="IT564" s="368"/>
      <c r="IU564" s="368"/>
      <c r="IV564" s="368"/>
      <c r="IW564" s="368"/>
      <c r="IX564" s="368"/>
      <c r="IY564" s="368"/>
      <c r="IZ564" s="368"/>
      <c r="JA564" s="368"/>
      <c r="JB564" s="368"/>
      <c r="JC564" s="368"/>
      <c r="JD564" s="368"/>
      <c r="JE564" s="368"/>
      <c r="JF564" s="368"/>
      <c r="JG564" s="368"/>
      <c r="JH564" s="368"/>
      <c r="JI564" s="368"/>
      <c r="JJ564" s="368"/>
      <c r="JK564" s="368"/>
      <c r="JL564" s="368"/>
      <c r="JM564" s="368"/>
      <c r="JN564" s="368"/>
      <c r="JO564" s="368"/>
      <c r="JP564" s="368"/>
      <c r="JQ564" s="368"/>
      <c r="JR564" s="368"/>
      <c r="JS564" s="368"/>
      <c r="JT564" s="368"/>
      <c r="JU564" s="368"/>
      <c r="JV564" s="368"/>
      <c r="JW564" s="368"/>
      <c r="JX564" s="368"/>
      <c r="JY564" s="368"/>
      <c r="JZ564" s="368"/>
      <c r="KA564" s="368"/>
      <c r="KB564" s="368"/>
      <c r="KC564" s="368"/>
      <c r="KD564" s="368"/>
      <c r="KE564" s="368"/>
      <c r="KF564" s="368"/>
      <c r="KG564" s="368"/>
      <c r="KH564" s="368"/>
      <c r="KI564" s="368"/>
      <c r="KJ564" s="368"/>
      <c r="KK564" s="368"/>
      <c r="KL564" s="368"/>
      <c r="KM564" s="368"/>
      <c r="KN564" s="368"/>
      <c r="KO564" s="368"/>
      <c r="KP564" s="368"/>
      <c r="KQ564" s="368"/>
      <c r="KR564" s="368"/>
      <c r="KS564" s="368"/>
      <c r="KT564" s="368"/>
      <c r="KU564" s="368"/>
      <c r="KV564" s="368"/>
      <c r="KW564" s="368"/>
      <c r="KX564" s="368"/>
      <c r="LH564" s="368"/>
      <c r="LI564" s="368"/>
      <c r="LJ564" s="368"/>
      <c r="LK564" s="368"/>
      <c r="LL564" s="368"/>
      <c r="LM564" s="368"/>
      <c r="LN564" s="368"/>
      <c r="LO564" s="368"/>
      <c r="LP564" s="368"/>
      <c r="LQ564" s="368"/>
      <c r="LR564" s="368"/>
      <c r="LS564" s="368"/>
      <c r="LT564" s="368"/>
      <c r="LU564" s="368"/>
      <c r="LV564" s="368"/>
      <c r="LW564" s="368"/>
      <c r="LX564" s="368"/>
      <c r="LY564" s="368"/>
      <c r="LZ564" s="368"/>
      <c r="MA564" s="368"/>
      <c r="MB564" s="368"/>
      <c r="MC564" s="368"/>
      <c r="MD564" s="368"/>
      <c r="ME564" s="368"/>
      <c r="MF564" s="368"/>
      <c r="MG564" s="368"/>
      <c r="MH564" s="368"/>
      <c r="MI564" s="368"/>
      <c r="MJ564" s="368"/>
      <c r="MK564" s="368"/>
      <c r="ML564" s="368"/>
      <c r="MM564" s="368"/>
      <c r="MN564" s="368"/>
      <c r="MO564" s="368"/>
      <c r="MP564" s="368"/>
      <c r="MQ564" s="368"/>
      <c r="MR564" s="368"/>
      <c r="MS564" s="368"/>
      <c r="MT564" s="368"/>
      <c r="MU564" s="368"/>
      <c r="MV564" s="368"/>
      <c r="MW564" s="368"/>
      <c r="MX564" s="368"/>
      <c r="MY564" s="368"/>
      <c r="MZ564" s="368"/>
      <c r="NA564" s="368"/>
      <c r="NB564" s="368"/>
      <c r="NC564" s="368"/>
      <c r="ND564" s="368"/>
      <c r="NE564" s="368"/>
      <c r="NF564" s="368"/>
      <c r="NG564" s="368"/>
      <c r="NH564" s="368"/>
      <c r="NI564" s="368"/>
      <c r="NJ564" s="368"/>
      <c r="NK564" s="368"/>
      <c r="NL564" s="368"/>
      <c r="NM564" s="368"/>
      <c r="NN564" s="368"/>
      <c r="NO564" s="368"/>
      <c r="NP564" s="368"/>
      <c r="NQ564" s="368"/>
      <c r="NR564" s="368"/>
      <c r="NS564" s="368"/>
      <c r="NT564" s="368"/>
      <c r="NU564" s="368"/>
      <c r="NV564" s="368"/>
      <c r="NW564" s="368"/>
      <c r="NX564" s="368"/>
      <c r="NY564" s="368"/>
      <c r="NZ564" s="368"/>
      <c r="OA564" s="368"/>
      <c r="OB564" s="368"/>
      <c r="OC564" s="368"/>
      <c r="OD564" s="368"/>
      <c r="OE564" s="368"/>
      <c r="OF564" s="368"/>
      <c r="OG564" s="368"/>
      <c r="OH564" s="368"/>
      <c r="OI564" s="368"/>
      <c r="OJ564" s="368"/>
      <c r="OK564" s="368"/>
      <c r="OL564" s="368"/>
      <c r="OM564" s="368"/>
      <c r="ON564" s="368"/>
      <c r="OO564" s="368"/>
      <c r="OP564" s="368"/>
      <c r="OQ564" s="368"/>
      <c r="OR564" s="368"/>
      <c r="OS564" s="368"/>
      <c r="OT564" s="368"/>
      <c r="OU564" s="368"/>
      <c r="OV564" s="368"/>
      <c r="OW564" s="368"/>
      <c r="OX564" s="368"/>
      <c r="OY564" s="368"/>
      <c r="OZ564" s="368"/>
      <c r="PA564" s="368"/>
      <c r="PB564" s="368"/>
      <c r="PC564" s="368"/>
      <c r="PD564" s="368"/>
      <c r="PE564" s="368"/>
      <c r="PF564" s="368"/>
      <c r="PG564" s="368"/>
      <c r="PH564" s="368"/>
      <c r="PI564" s="368"/>
      <c r="PJ564" s="368"/>
      <c r="PK564" s="368"/>
      <c r="PL564" s="368"/>
      <c r="PM564" s="368"/>
      <c r="PN564" s="368"/>
      <c r="PO564" s="368"/>
      <c r="PP564" s="368"/>
      <c r="PQ564" s="368"/>
      <c r="PR564" s="368"/>
      <c r="PS564" s="368"/>
      <c r="PT564" s="368"/>
      <c r="PU564" s="368"/>
      <c r="PV564" s="368"/>
      <c r="PW564" s="368"/>
      <c r="PX564" s="368"/>
      <c r="PY564" s="368"/>
      <c r="PZ564" s="368"/>
      <c r="QA564" s="368"/>
      <c r="QB564" s="368"/>
      <c r="QC564" s="368"/>
      <c r="QD564" s="368"/>
      <c r="QE564" s="368"/>
      <c r="QF564" s="368"/>
      <c r="QG564" s="368"/>
      <c r="QH564" s="368"/>
      <c r="QI564" s="368"/>
      <c r="QJ564" s="368"/>
      <c r="QK564" s="368"/>
      <c r="QL564" s="368"/>
      <c r="QM564" s="368"/>
      <c r="QN564" s="368"/>
      <c r="QO564" s="368"/>
      <c r="QP564" s="368"/>
      <c r="QQ564" s="368"/>
      <c r="QR564" s="368"/>
      <c r="QS564" s="368"/>
      <c r="QT564" s="368"/>
      <c r="QU564" s="368"/>
      <c r="QV564" s="368"/>
      <c r="QW564" s="368"/>
      <c r="QX564" s="368"/>
      <c r="QY564" s="368"/>
      <c r="QZ564" s="368"/>
      <c r="RA564" s="368"/>
      <c r="RB564" s="368"/>
      <c r="RC564" s="368"/>
      <c r="RD564" s="368"/>
      <c r="RE564" s="368"/>
      <c r="RF564" s="368"/>
      <c r="RG564" s="368"/>
      <c r="RH564" s="368"/>
      <c r="RI564" s="368"/>
      <c r="RJ564" s="368"/>
      <c r="RK564" s="368"/>
      <c r="RL564" s="368"/>
      <c r="RM564" s="368"/>
      <c r="RN564" s="368"/>
      <c r="RO564" s="368"/>
      <c r="RP564" s="368"/>
      <c r="RQ564" s="368"/>
      <c r="RR564" s="368"/>
      <c r="RS564" s="368"/>
      <c r="RT564" s="368"/>
      <c r="RU564" s="368"/>
      <c r="RV564" s="368"/>
      <c r="RW564" s="368"/>
      <c r="RX564" s="368"/>
      <c r="RY564" s="368"/>
      <c r="RZ564" s="368"/>
      <c r="SA564" s="368"/>
      <c r="SB564" s="368"/>
      <c r="SC564" s="368"/>
      <c r="SD564" s="368"/>
      <c r="SE564" s="368"/>
      <c r="SF564" s="368"/>
      <c r="SG564" s="368"/>
    </row>
    <row r="565" spans="1:501">
      <c r="A565" s="368"/>
      <c r="B565" s="368"/>
      <c r="C565" s="368"/>
      <c r="D565" s="368"/>
      <c r="E565" s="368"/>
      <c r="F565" s="368"/>
      <c r="G565" s="368"/>
      <c r="H565" s="368"/>
      <c r="I565" s="368"/>
      <c r="J565" s="368"/>
      <c r="K565" s="368"/>
      <c r="L565" s="368"/>
      <c r="M565" s="368"/>
      <c r="N565" s="368"/>
      <c r="O565" s="385"/>
      <c r="P565" s="368"/>
      <c r="Q565" s="368"/>
      <c r="R565" s="368"/>
      <c r="S565" s="368"/>
      <c r="T565" s="368"/>
      <c r="U565" s="368"/>
      <c r="V565" s="368"/>
      <c r="W565" s="368"/>
      <c r="X565" s="368"/>
      <c r="Y565" s="368"/>
      <c r="Z565" s="368"/>
      <c r="AA565" s="368"/>
      <c r="AB565" s="368"/>
      <c r="AC565" s="368"/>
      <c r="AD565" s="368"/>
      <c r="AE565" s="368"/>
      <c r="AF565" s="368"/>
      <c r="AG565" s="368"/>
      <c r="AH565" s="368"/>
      <c r="AI565" s="368"/>
      <c r="AJ565" s="368"/>
      <c r="AK565" s="368"/>
      <c r="AL565" s="368"/>
      <c r="AM565" s="368"/>
      <c r="AN565" s="368"/>
      <c r="AO565" s="368"/>
      <c r="AP565" s="368"/>
      <c r="AQ565" s="368"/>
      <c r="AR565" s="368"/>
      <c r="AS565" s="368"/>
      <c r="AT565" s="368"/>
      <c r="AU565" s="368"/>
      <c r="AV565" s="368"/>
      <c r="AW565" s="368"/>
      <c r="AX565" s="368"/>
      <c r="AY565" s="368"/>
      <c r="AZ565" s="368"/>
      <c r="BA565" s="368"/>
      <c r="BB565" s="368"/>
      <c r="BC565" s="368"/>
      <c r="BD565" s="368"/>
      <c r="BE565" s="368"/>
      <c r="BF565" s="368"/>
      <c r="BG565" s="368"/>
      <c r="BH565" s="368"/>
      <c r="BI565" s="368"/>
      <c r="BJ565" s="368"/>
      <c r="BK565" s="368"/>
      <c r="BL565" s="368"/>
      <c r="BM565" s="368"/>
      <c r="BN565" s="368"/>
      <c r="BO565" s="368"/>
      <c r="BP565" s="368"/>
      <c r="BQ565" s="368"/>
      <c r="BR565" s="368"/>
      <c r="BS565" s="368"/>
      <c r="BT565" s="368"/>
      <c r="BU565" s="368"/>
      <c r="BV565" s="368"/>
      <c r="BW565" s="368"/>
      <c r="DV565" s="368"/>
      <c r="DW565" s="368"/>
      <c r="DX565" s="368"/>
      <c r="DY565" s="368"/>
      <c r="DZ565" s="368"/>
      <c r="EA565" s="368"/>
      <c r="EB565" s="368"/>
      <c r="EC565" s="368"/>
      <c r="ED565" s="368"/>
      <c r="EE565" s="368"/>
      <c r="EF565" s="368"/>
      <c r="EG565" s="368"/>
      <c r="EH565" s="368"/>
      <c r="EI565" s="368"/>
      <c r="EJ565" s="368"/>
      <c r="EK565" s="368"/>
      <c r="EL565" s="368"/>
      <c r="EM565" s="368"/>
      <c r="EN565" s="368"/>
      <c r="EO565" s="368"/>
      <c r="EP565" s="368"/>
      <c r="EQ565" s="368"/>
      <c r="ER565" s="368"/>
      <c r="ES565" s="368"/>
      <c r="ET565" s="368"/>
      <c r="EU565" s="368"/>
      <c r="EV565" s="368"/>
      <c r="EW565" s="368"/>
      <c r="EX565" s="368"/>
      <c r="EY565" s="368"/>
      <c r="EZ565" s="368"/>
      <c r="FA565" s="368"/>
      <c r="FB565" s="368"/>
      <c r="FC565" s="368"/>
      <c r="FD565" s="368"/>
      <c r="FE565" s="368"/>
      <c r="FF565" s="368"/>
      <c r="FG565" s="368"/>
      <c r="FH565" s="368"/>
      <c r="FI565" s="368"/>
      <c r="FJ565" s="368"/>
      <c r="FK565" s="368"/>
      <c r="FL565" s="368"/>
      <c r="FM565" s="368"/>
      <c r="FN565" s="368"/>
      <c r="FO565" s="368"/>
      <c r="FP565" s="368"/>
      <c r="FQ565" s="368"/>
      <c r="FR565" s="368"/>
      <c r="FS565" s="368"/>
      <c r="FT565" s="368"/>
      <c r="FU565" s="368"/>
      <c r="FV565" s="368"/>
      <c r="FW565" s="368"/>
      <c r="FX565" s="368"/>
      <c r="FY565" s="368"/>
      <c r="FZ565" s="368"/>
      <c r="GA565" s="368"/>
      <c r="GB565" s="368"/>
      <c r="GC565" s="368"/>
      <c r="GD565" s="368"/>
      <c r="GE565" s="368"/>
      <c r="GF565" s="368"/>
      <c r="GG565" s="368"/>
      <c r="GH565" s="368"/>
      <c r="GI565" s="368"/>
      <c r="GJ565" s="368"/>
      <c r="GK565" s="368"/>
      <c r="GL565" s="368"/>
      <c r="GM565" s="368"/>
      <c r="GN565" s="368"/>
      <c r="GO565" s="368"/>
      <c r="GP565" s="368"/>
      <c r="GQ565" s="368"/>
      <c r="GR565" s="368"/>
      <c r="GS565" s="368"/>
      <c r="GT565" s="368"/>
      <c r="GU565" s="368"/>
      <c r="GV565" s="368"/>
      <c r="GW565" s="368"/>
      <c r="GX565" s="368"/>
      <c r="GY565" s="368"/>
      <c r="GZ565" s="368"/>
      <c r="HA565" s="368"/>
      <c r="HB565" s="368"/>
      <c r="HC565" s="368"/>
      <c r="HD565" s="368"/>
      <c r="HE565" s="368"/>
      <c r="HF565" s="368"/>
      <c r="HG565" s="368"/>
      <c r="HH565" s="368"/>
      <c r="HI565" s="368"/>
      <c r="HJ565" s="368"/>
      <c r="HK565" s="368"/>
      <c r="HL565" s="368"/>
      <c r="HM565" s="368"/>
      <c r="HN565" s="368"/>
      <c r="HO565" s="368"/>
      <c r="HP565" s="368"/>
      <c r="HQ565" s="368"/>
      <c r="HR565" s="368"/>
      <c r="HS565" s="368"/>
      <c r="HT565" s="368"/>
      <c r="HU565" s="368"/>
      <c r="HV565" s="368"/>
      <c r="HW565" s="368"/>
      <c r="HX565" s="368"/>
      <c r="HY565" s="368"/>
      <c r="HZ565" s="368"/>
      <c r="IA565" s="368"/>
      <c r="IB565" s="368"/>
      <c r="IC565" s="368"/>
      <c r="ID565" s="368"/>
      <c r="IE565" s="368"/>
      <c r="IF565" s="368"/>
      <c r="IG565" s="368"/>
      <c r="IH565" s="368"/>
      <c r="II565" s="368"/>
      <c r="IJ565" s="368"/>
      <c r="IK565" s="368"/>
      <c r="IL565" s="368"/>
      <c r="IM565" s="368"/>
      <c r="IN565" s="368"/>
      <c r="IO565" s="368"/>
      <c r="IP565" s="368"/>
      <c r="IQ565" s="368"/>
      <c r="IR565" s="368"/>
      <c r="IS565" s="368"/>
      <c r="IT565" s="368"/>
      <c r="IU565" s="368"/>
      <c r="IV565" s="368"/>
      <c r="IW565" s="368"/>
      <c r="IX565" s="368"/>
      <c r="IY565" s="368"/>
      <c r="IZ565" s="368"/>
      <c r="JA565" s="368"/>
      <c r="JB565" s="368"/>
      <c r="JC565" s="368"/>
      <c r="JD565" s="368"/>
      <c r="JE565" s="368"/>
      <c r="JF565" s="368"/>
      <c r="JG565" s="368"/>
      <c r="JH565" s="368"/>
      <c r="JI565" s="368"/>
      <c r="JJ565" s="368"/>
      <c r="JK565" s="368"/>
      <c r="JL565" s="368"/>
      <c r="JM565" s="368"/>
      <c r="JN565" s="368"/>
      <c r="JO565" s="368"/>
      <c r="JP565" s="368"/>
      <c r="JQ565" s="368"/>
      <c r="JR565" s="368"/>
      <c r="JS565" s="368"/>
      <c r="JT565" s="368"/>
      <c r="JU565" s="368"/>
      <c r="JV565" s="368"/>
      <c r="JW565" s="368"/>
      <c r="JX565" s="368"/>
      <c r="JY565" s="368"/>
      <c r="JZ565" s="368"/>
      <c r="KA565" s="368"/>
      <c r="KB565" s="368"/>
      <c r="KC565" s="368"/>
      <c r="KD565" s="368"/>
      <c r="KE565" s="368"/>
      <c r="KF565" s="368"/>
      <c r="KG565" s="368"/>
      <c r="KH565" s="368"/>
      <c r="KI565" s="368"/>
      <c r="KJ565" s="368"/>
      <c r="KK565" s="368"/>
      <c r="KL565" s="368"/>
      <c r="KM565" s="368"/>
      <c r="KN565" s="368"/>
      <c r="KO565" s="368"/>
      <c r="KP565" s="368"/>
      <c r="KQ565" s="368"/>
      <c r="KR565" s="368"/>
      <c r="KS565" s="368"/>
      <c r="KT565" s="368"/>
      <c r="KU565" s="368"/>
      <c r="KV565" s="368"/>
      <c r="KW565" s="368"/>
      <c r="KX565" s="368"/>
      <c r="LH565" s="368"/>
      <c r="LI565" s="368"/>
      <c r="LJ565" s="368"/>
      <c r="LK565" s="368"/>
      <c r="LL565" s="368"/>
      <c r="LM565" s="368"/>
      <c r="LN565" s="368"/>
      <c r="LO565" s="368"/>
      <c r="LP565" s="368"/>
      <c r="LQ565" s="368"/>
      <c r="LR565" s="368"/>
      <c r="LS565" s="368"/>
      <c r="LT565" s="368"/>
      <c r="LU565" s="368"/>
      <c r="LV565" s="368"/>
      <c r="LW565" s="368"/>
      <c r="LX565" s="368"/>
      <c r="LY565" s="368"/>
      <c r="LZ565" s="368"/>
      <c r="MA565" s="368"/>
      <c r="MB565" s="368"/>
      <c r="MC565" s="368"/>
      <c r="MD565" s="368"/>
      <c r="ME565" s="368"/>
      <c r="MF565" s="368"/>
      <c r="MG565" s="368"/>
      <c r="MH565" s="368"/>
      <c r="MI565" s="368"/>
      <c r="MJ565" s="368"/>
      <c r="MK565" s="368"/>
      <c r="ML565" s="368"/>
      <c r="MM565" s="368"/>
      <c r="MN565" s="368"/>
      <c r="MO565" s="368"/>
      <c r="MP565" s="368"/>
      <c r="MQ565" s="368"/>
      <c r="MR565" s="368"/>
      <c r="MS565" s="368"/>
      <c r="MT565" s="368"/>
      <c r="MU565" s="368"/>
      <c r="MV565" s="368"/>
      <c r="MW565" s="368"/>
      <c r="MX565" s="368"/>
      <c r="MY565" s="368"/>
      <c r="MZ565" s="368"/>
      <c r="NA565" s="368"/>
      <c r="NB565" s="368"/>
      <c r="NC565" s="368"/>
      <c r="ND565" s="368"/>
      <c r="NE565" s="368"/>
      <c r="NF565" s="368"/>
      <c r="NG565" s="368"/>
      <c r="NH565" s="368"/>
      <c r="NI565" s="368"/>
      <c r="NJ565" s="368"/>
      <c r="NK565" s="368"/>
      <c r="NL565" s="368"/>
      <c r="NM565" s="368"/>
      <c r="NN565" s="368"/>
      <c r="NO565" s="368"/>
      <c r="NP565" s="368"/>
      <c r="NQ565" s="368"/>
      <c r="NR565" s="368"/>
      <c r="NS565" s="368"/>
      <c r="NT565" s="368"/>
      <c r="NU565" s="368"/>
      <c r="NV565" s="368"/>
      <c r="NW565" s="368"/>
      <c r="NX565" s="368"/>
      <c r="NY565" s="368"/>
      <c r="NZ565" s="368"/>
      <c r="OA565" s="368"/>
      <c r="OB565" s="368"/>
      <c r="OC565" s="368"/>
      <c r="OD565" s="368"/>
      <c r="OE565" s="368"/>
      <c r="OF565" s="368"/>
      <c r="OG565" s="368"/>
      <c r="OH565" s="368"/>
      <c r="OI565" s="368"/>
      <c r="OJ565" s="368"/>
      <c r="OK565" s="368"/>
      <c r="OL565" s="368"/>
      <c r="OM565" s="368"/>
      <c r="ON565" s="368"/>
      <c r="OO565" s="368"/>
      <c r="OP565" s="368"/>
      <c r="OQ565" s="368"/>
      <c r="OR565" s="368"/>
      <c r="OS565" s="368"/>
      <c r="OT565" s="368"/>
      <c r="OU565" s="368"/>
      <c r="OV565" s="368"/>
      <c r="OW565" s="368"/>
      <c r="OX565" s="368"/>
      <c r="OY565" s="368"/>
      <c r="OZ565" s="368"/>
      <c r="PA565" s="368"/>
      <c r="PB565" s="368"/>
      <c r="PC565" s="368"/>
      <c r="PD565" s="368"/>
      <c r="PE565" s="368"/>
      <c r="PF565" s="368"/>
      <c r="PG565" s="368"/>
      <c r="PH565" s="368"/>
      <c r="PI565" s="368"/>
      <c r="PJ565" s="368"/>
      <c r="PK565" s="368"/>
      <c r="PL565" s="368"/>
      <c r="PM565" s="368"/>
      <c r="PN565" s="368"/>
      <c r="PO565" s="368"/>
      <c r="PP565" s="368"/>
      <c r="PQ565" s="368"/>
      <c r="PR565" s="368"/>
      <c r="PS565" s="368"/>
      <c r="PT565" s="368"/>
      <c r="PU565" s="368"/>
      <c r="PV565" s="368"/>
      <c r="PW565" s="368"/>
      <c r="PX565" s="368"/>
      <c r="PY565" s="368"/>
      <c r="PZ565" s="368"/>
      <c r="QA565" s="368"/>
      <c r="QB565" s="368"/>
      <c r="QC565" s="368"/>
      <c r="QD565" s="368"/>
      <c r="QE565" s="368"/>
      <c r="QF565" s="368"/>
      <c r="QG565" s="368"/>
      <c r="QH565" s="368"/>
      <c r="QI565" s="368"/>
      <c r="QJ565" s="368"/>
      <c r="QK565" s="368"/>
      <c r="QL565" s="368"/>
      <c r="QM565" s="368"/>
      <c r="QN565" s="368"/>
      <c r="QO565" s="368"/>
      <c r="QP565" s="368"/>
      <c r="QQ565" s="368"/>
      <c r="QR565" s="368"/>
      <c r="QS565" s="368"/>
      <c r="QT565" s="368"/>
      <c r="QU565" s="368"/>
      <c r="QV565" s="368"/>
      <c r="QW565" s="368"/>
      <c r="QX565" s="368"/>
      <c r="QY565" s="368"/>
      <c r="QZ565" s="368"/>
      <c r="RA565" s="368"/>
      <c r="RB565" s="368"/>
      <c r="RC565" s="368"/>
      <c r="RD565" s="368"/>
      <c r="RE565" s="368"/>
      <c r="RF565" s="368"/>
      <c r="RG565" s="368"/>
      <c r="RH565" s="368"/>
      <c r="RI565" s="368"/>
      <c r="RJ565" s="368"/>
      <c r="RK565" s="368"/>
      <c r="RL565" s="368"/>
      <c r="RM565" s="368"/>
      <c r="RN565" s="368"/>
      <c r="RO565" s="368"/>
      <c r="RP565" s="368"/>
      <c r="RQ565" s="368"/>
      <c r="RR565" s="368"/>
      <c r="RS565" s="368"/>
      <c r="RT565" s="368"/>
      <c r="RU565" s="368"/>
      <c r="RV565" s="368"/>
      <c r="RW565" s="368"/>
      <c r="RX565" s="368"/>
      <c r="RY565" s="368"/>
      <c r="RZ565" s="368"/>
      <c r="SA565" s="368"/>
      <c r="SB565" s="368"/>
      <c r="SC565" s="368"/>
      <c r="SD565" s="368"/>
      <c r="SE565" s="368"/>
      <c r="SF565" s="368"/>
      <c r="SG565" s="368"/>
    </row>
    <row r="566" spans="1:501">
      <c r="A566" s="368"/>
      <c r="B566" s="368"/>
      <c r="C566" s="368"/>
      <c r="D566" s="368"/>
      <c r="E566" s="368"/>
      <c r="F566" s="368"/>
      <c r="G566" s="368"/>
      <c r="H566" s="368"/>
      <c r="I566" s="368"/>
      <c r="J566" s="368"/>
      <c r="K566" s="368"/>
      <c r="L566" s="368"/>
      <c r="M566" s="368"/>
      <c r="N566" s="368"/>
      <c r="O566" s="385"/>
      <c r="P566" s="368"/>
      <c r="Q566" s="368"/>
      <c r="R566" s="368"/>
      <c r="S566" s="368"/>
      <c r="T566" s="368"/>
      <c r="U566" s="368"/>
      <c r="V566" s="368"/>
      <c r="W566" s="368"/>
      <c r="X566" s="368"/>
      <c r="Y566" s="368"/>
      <c r="Z566" s="368"/>
      <c r="AA566" s="368"/>
      <c r="AB566" s="368"/>
      <c r="AC566" s="368"/>
      <c r="AD566" s="368"/>
      <c r="AE566" s="368"/>
      <c r="AF566" s="368"/>
      <c r="AG566" s="368"/>
      <c r="AH566" s="368"/>
      <c r="AI566" s="368"/>
      <c r="AJ566" s="368"/>
      <c r="AK566" s="368"/>
      <c r="AL566" s="368"/>
      <c r="AM566" s="368"/>
      <c r="AN566" s="368"/>
      <c r="AO566" s="368"/>
      <c r="AP566" s="368"/>
      <c r="AQ566" s="368"/>
      <c r="AR566" s="368"/>
      <c r="AS566" s="368"/>
      <c r="AT566" s="368"/>
      <c r="AU566" s="368"/>
      <c r="AV566" s="368"/>
      <c r="AW566" s="368"/>
      <c r="AX566" s="368"/>
      <c r="AY566" s="368"/>
      <c r="AZ566" s="368"/>
      <c r="BA566" s="368"/>
      <c r="BB566" s="368"/>
      <c r="BC566" s="368"/>
      <c r="BD566" s="368"/>
      <c r="BE566" s="368"/>
      <c r="BF566" s="368"/>
      <c r="BG566" s="368"/>
      <c r="BH566" s="368"/>
      <c r="BI566" s="368"/>
      <c r="BJ566" s="368"/>
      <c r="BK566" s="368"/>
      <c r="BL566" s="368"/>
      <c r="BM566" s="368"/>
      <c r="BN566" s="368"/>
      <c r="BO566" s="368"/>
      <c r="BP566" s="368"/>
      <c r="BQ566" s="368"/>
      <c r="BR566" s="368"/>
      <c r="BS566" s="368"/>
      <c r="BT566" s="368"/>
      <c r="BU566" s="368"/>
      <c r="BV566" s="368"/>
      <c r="BW566" s="368"/>
      <c r="DV566" s="368"/>
      <c r="DW566" s="368"/>
      <c r="DX566" s="368"/>
      <c r="DY566" s="368"/>
      <c r="DZ566" s="368"/>
      <c r="EA566" s="368"/>
      <c r="EB566" s="368"/>
      <c r="EC566" s="368"/>
      <c r="ED566" s="368"/>
      <c r="EE566" s="368"/>
      <c r="EF566" s="368"/>
      <c r="EG566" s="368"/>
      <c r="EH566" s="368"/>
      <c r="EI566" s="368"/>
      <c r="EJ566" s="368"/>
      <c r="EK566" s="368"/>
      <c r="EL566" s="368"/>
      <c r="EM566" s="368"/>
      <c r="EN566" s="368"/>
      <c r="EO566" s="368"/>
      <c r="EP566" s="368"/>
      <c r="EQ566" s="368"/>
      <c r="ER566" s="368"/>
      <c r="ES566" s="368"/>
      <c r="ET566" s="368"/>
      <c r="EU566" s="368"/>
      <c r="EV566" s="368"/>
      <c r="EW566" s="368"/>
      <c r="EX566" s="368"/>
      <c r="EY566" s="368"/>
      <c r="EZ566" s="368"/>
      <c r="FA566" s="368"/>
      <c r="FB566" s="368"/>
      <c r="FC566" s="368"/>
      <c r="FD566" s="368"/>
      <c r="FE566" s="368"/>
      <c r="FF566" s="368"/>
      <c r="FG566" s="368"/>
      <c r="FH566" s="368"/>
      <c r="FI566" s="368"/>
      <c r="FJ566" s="368"/>
      <c r="FK566" s="368"/>
      <c r="FL566" s="368"/>
      <c r="FM566" s="368"/>
      <c r="FN566" s="368"/>
      <c r="FO566" s="368"/>
      <c r="FP566" s="368"/>
      <c r="FQ566" s="368"/>
      <c r="FR566" s="368"/>
      <c r="FS566" s="368"/>
      <c r="FT566" s="368"/>
      <c r="FU566" s="368"/>
      <c r="FV566" s="368"/>
      <c r="FW566" s="368"/>
      <c r="FX566" s="368"/>
      <c r="FY566" s="368"/>
      <c r="FZ566" s="368"/>
      <c r="GA566" s="368"/>
      <c r="GB566" s="368"/>
      <c r="GC566" s="368"/>
      <c r="GD566" s="368"/>
      <c r="GE566" s="368"/>
      <c r="GF566" s="368"/>
      <c r="GG566" s="368"/>
      <c r="GH566" s="368"/>
      <c r="GI566" s="368"/>
      <c r="GJ566" s="368"/>
      <c r="GK566" s="368"/>
      <c r="GL566" s="368"/>
      <c r="GM566" s="368"/>
      <c r="GN566" s="368"/>
      <c r="GO566" s="368"/>
      <c r="GP566" s="368"/>
      <c r="GQ566" s="368"/>
      <c r="GR566" s="368"/>
      <c r="GS566" s="368"/>
      <c r="GT566" s="368"/>
      <c r="GU566" s="368"/>
      <c r="GV566" s="368"/>
      <c r="GW566" s="368"/>
      <c r="GX566" s="368"/>
      <c r="GY566" s="368"/>
      <c r="GZ566" s="368"/>
      <c r="HA566" s="368"/>
      <c r="HB566" s="368"/>
      <c r="HC566" s="368"/>
      <c r="HD566" s="368"/>
      <c r="HE566" s="368"/>
      <c r="HF566" s="368"/>
      <c r="HG566" s="368"/>
      <c r="HH566" s="368"/>
      <c r="HI566" s="368"/>
      <c r="HJ566" s="368"/>
      <c r="HK566" s="368"/>
      <c r="HL566" s="368"/>
      <c r="HM566" s="368"/>
      <c r="HN566" s="368"/>
      <c r="HO566" s="368"/>
      <c r="HP566" s="368"/>
      <c r="HQ566" s="368"/>
      <c r="HR566" s="368"/>
      <c r="HS566" s="368"/>
      <c r="HT566" s="368"/>
      <c r="HU566" s="368"/>
      <c r="HV566" s="368"/>
      <c r="HW566" s="368"/>
      <c r="HX566" s="368"/>
      <c r="HY566" s="368"/>
      <c r="HZ566" s="368"/>
      <c r="IA566" s="368"/>
      <c r="IB566" s="368"/>
      <c r="IC566" s="368"/>
      <c r="ID566" s="368"/>
      <c r="IE566" s="368"/>
      <c r="IF566" s="368"/>
      <c r="IG566" s="368"/>
      <c r="IH566" s="368"/>
      <c r="II566" s="368"/>
      <c r="IJ566" s="368"/>
      <c r="IK566" s="368"/>
      <c r="IL566" s="368"/>
      <c r="IM566" s="368"/>
      <c r="IN566" s="368"/>
      <c r="IO566" s="368"/>
      <c r="IP566" s="368"/>
      <c r="IQ566" s="368"/>
      <c r="IR566" s="368"/>
      <c r="IS566" s="368"/>
      <c r="IT566" s="368"/>
      <c r="IU566" s="368"/>
      <c r="IV566" s="368"/>
      <c r="IW566" s="368"/>
      <c r="IX566" s="368"/>
      <c r="IY566" s="368"/>
      <c r="IZ566" s="368"/>
      <c r="JA566" s="368"/>
      <c r="JB566" s="368"/>
      <c r="JC566" s="368"/>
      <c r="JD566" s="368"/>
      <c r="JE566" s="368"/>
      <c r="JF566" s="368"/>
      <c r="JG566" s="368"/>
      <c r="JH566" s="368"/>
      <c r="JI566" s="368"/>
      <c r="JJ566" s="368"/>
      <c r="JK566" s="368"/>
      <c r="JL566" s="368"/>
      <c r="JM566" s="368"/>
      <c r="JN566" s="368"/>
      <c r="JO566" s="368"/>
      <c r="JP566" s="368"/>
      <c r="JQ566" s="368"/>
      <c r="JR566" s="368"/>
      <c r="JS566" s="368"/>
      <c r="JT566" s="368"/>
      <c r="JU566" s="368"/>
      <c r="JV566" s="368"/>
      <c r="JW566" s="368"/>
      <c r="JX566" s="368"/>
      <c r="JY566" s="368"/>
      <c r="JZ566" s="368"/>
      <c r="KA566" s="368"/>
      <c r="KB566" s="368"/>
      <c r="KC566" s="368"/>
      <c r="KD566" s="368"/>
      <c r="KE566" s="368"/>
      <c r="KF566" s="368"/>
      <c r="KG566" s="368"/>
      <c r="KH566" s="368"/>
      <c r="KI566" s="368"/>
      <c r="KJ566" s="368"/>
      <c r="KK566" s="368"/>
      <c r="KL566" s="368"/>
      <c r="KM566" s="368"/>
      <c r="KN566" s="368"/>
      <c r="KO566" s="368"/>
      <c r="KP566" s="368"/>
      <c r="KQ566" s="368"/>
      <c r="KR566" s="368"/>
      <c r="KS566" s="368"/>
      <c r="KT566" s="368"/>
      <c r="KU566" s="368"/>
      <c r="KV566" s="368"/>
      <c r="KW566" s="368"/>
      <c r="KX566" s="368"/>
      <c r="LH566" s="368"/>
      <c r="LI566" s="368"/>
      <c r="LJ566" s="368"/>
      <c r="LK566" s="368"/>
      <c r="LL566" s="368"/>
      <c r="LM566" s="368"/>
      <c r="LN566" s="368"/>
      <c r="LO566" s="368"/>
      <c r="LP566" s="368"/>
      <c r="LQ566" s="368"/>
      <c r="LR566" s="368"/>
      <c r="LS566" s="368"/>
      <c r="LT566" s="368"/>
      <c r="LU566" s="368"/>
      <c r="LV566" s="368"/>
      <c r="LW566" s="368"/>
      <c r="LX566" s="368"/>
      <c r="LY566" s="368"/>
      <c r="LZ566" s="368"/>
      <c r="MA566" s="368"/>
      <c r="MB566" s="368"/>
      <c r="MC566" s="368"/>
      <c r="MD566" s="368"/>
      <c r="ME566" s="368"/>
      <c r="MF566" s="368"/>
      <c r="MG566" s="368"/>
      <c r="MH566" s="368"/>
      <c r="MI566" s="368"/>
      <c r="MJ566" s="368"/>
      <c r="MK566" s="368"/>
      <c r="ML566" s="368"/>
      <c r="MM566" s="368"/>
      <c r="MN566" s="368"/>
      <c r="MO566" s="368"/>
      <c r="MP566" s="368"/>
      <c r="MQ566" s="368"/>
      <c r="MR566" s="368"/>
      <c r="MS566" s="368"/>
      <c r="MT566" s="368"/>
      <c r="MU566" s="368"/>
      <c r="MV566" s="368"/>
      <c r="MW566" s="368"/>
      <c r="MX566" s="368"/>
      <c r="MY566" s="368"/>
      <c r="MZ566" s="368"/>
      <c r="NA566" s="368"/>
      <c r="NB566" s="368"/>
      <c r="NC566" s="368"/>
      <c r="ND566" s="368"/>
      <c r="NE566" s="368"/>
      <c r="NF566" s="368"/>
      <c r="NG566" s="368"/>
      <c r="NH566" s="368"/>
      <c r="NI566" s="368"/>
      <c r="NJ566" s="368"/>
      <c r="NK566" s="368"/>
      <c r="NL566" s="368"/>
      <c r="NM566" s="368"/>
      <c r="NN566" s="368"/>
      <c r="NO566" s="368"/>
      <c r="NP566" s="368"/>
      <c r="NQ566" s="368"/>
      <c r="NR566" s="368"/>
      <c r="NS566" s="368"/>
      <c r="NT566" s="368"/>
      <c r="NU566" s="368"/>
      <c r="NV566" s="368"/>
      <c r="NW566" s="368"/>
      <c r="NX566" s="368"/>
      <c r="NY566" s="368"/>
      <c r="NZ566" s="368"/>
      <c r="OA566" s="368"/>
      <c r="OB566" s="368"/>
      <c r="OC566" s="368"/>
      <c r="OD566" s="368"/>
      <c r="OE566" s="368"/>
      <c r="OF566" s="368"/>
      <c r="OG566" s="368"/>
      <c r="OH566" s="368"/>
      <c r="OI566" s="368"/>
      <c r="OJ566" s="368"/>
      <c r="OK566" s="368"/>
      <c r="OL566" s="368"/>
      <c r="OM566" s="368"/>
      <c r="ON566" s="368"/>
      <c r="OO566" s="368"/>
      <c r="OP566" s="368"/>
      <c r="OQ566" s="368"/>
      <c r="OR566" s="368"/>
      <c r="OS566" s="368"/>
      <c r="OT566" s="368"/>
      <c r="OU566" s="368"/>
      <c r="OV566" s="368"/>
      <c r="OW566" s="368"/>
      <c r="OX566" s="368"/>
      <c r="OY566" s="368"/>
      <c r="OZ566" s="368"/>
      <c r="PA566" s="368"/>
      <c r="PB566" s="368"/>
      <c r="PC566" s="368"/>
      <c r="PD566" s="368"/>
      <c r="PE566" s="368"/>
      <c r="PF566" s="368"/>
      <c r="PG566" s="368"/>
      <c r="PH566" s="368"/>
      <c r="PI566" s="368"/>
      <c r="PJ566" s="368"/>
      <c r="PK566" s="368"/>
      <c r="PL566" s="368"/>
      <c r="PM566" s="368"/>
      <c r="PN566" s="368"/>
      <c r="PO566" s="368"/>
      <c r="PP566" s="368"/>
      <c r="PQ566" s="368"/>
      <c r="PR566" s="368"/>
      <c r="PS566" s="368"/>
      <c r="PT566" s="368"/>
      <c r="PU566" s="368"/>
      <c r="PV566" s="368"/>
      <c r="PW566" s="368"/>
      <c r="PX566" s="368"/>
      <c r="PY566" s="368"/>
      <c r="PZ566" s="368"/>
      <c r="QA566" s="368"/>
      <c r="QB566" s="368"/>
      <c r="QC566" s="368"/>
      <c r="QD566" s="368"/>
      <c r="QE566" s="368"/>
      <c r="QF566" s="368"/>
      <c r="QG566" s="368"/>
      <c r="QH566" s="368"/>
      <c r="QI566" s="368"/>
      <c r="QJ566" s="368"/>
      <c r="QK566" s="368"/>
      <c r="QL566" s="368"/>
      <c r="QM566" s="368"/>
      <c r="QN566" s="368"/>
      <c r="QO566" s="368"/>
      <c r="QP566" s="368"/>
      <c r="QQ566" s="368"/>
      <c r="QR566" s="368"/>
      <c r="QS566" s="368"/>
      <c r="QT566" s="368"/>
      <c r="QU566" s="368"/>
      <c r="QV566" s="368"/>
      <c r="QW566" s="368"/>
      <c r="QX566" s="368"/>
      <c r="QY566" s="368"/>
      <c r="QZ566" s="368"/>
      <c r="RA566" s="368"/>
      <c r="RB566" s="368"/>
      <c r="RC566" s="368"/>
      <c r="RD566" s="368"/>
      <c r="RE566" s="368"/>
      <c r="RF566" s="368"/>
      <c r="RG566" s="368"/>
      <c r="RH566" s="368"/>
      <c r="RI566" s="368"/>
      <c r="RJ566" s="368"/>
      <c r="RK566" s="368"/>
      <c r="RL566" s="368"/>
      <c r="RM566" s="368"/>
      <c r="RN566" s="368"/>
      <c r="RO566" s="368"/>
      <c r="RP566" s="368"/>
      <c r="RQ566" s="368"/>
      <c r="RR566" s="368"/>
      <c r="RS566" s="368"/>
      <c r="RT566" s="368"/>
      <c r="RU566" s="368"/>
      <c r="RV566" s="368"/>
      <c r="RW566" s="368"/>
      <c r="RX566" s="368"/>
      <c r="RY566" s="368"/>
      <c r="RZ566" s="368"/>
      <c r="SA566" s="368"/>
      <c r="SB566" s="368"/>
      <c r="SC566" s="368"/>
      <c r="SD566" s="368"/>
      <c r="SE566" s="368"/>
      <c r="SF566" s="368"/>
      <c r="SG566" s="368"/>
    </row>
    <row r="567" spans="1:501">
      <c r="A567" s="368"/>
      <c r="B567" s="368"/>
      <c r="C567" s="368"/>
      <c r="D567" s="368"/>
      <c r="E567" s="368"/>
      <c r="F567" s="368"/>
      <c r="G567" s="368"/>
      <c r="H567" s="368"/>
      <c r="I567" s="368"/>
      <c r="J567" s="368"/>
      <c r="K567" s="368"/>
      <c r="L567" s="368"/>
      <c r="M567" s="368"/>
      <c r="N567" s="368"/>
      <c r="O567" s="385"/>
      <c r="P567" s="368"/>
      <c r="Q567" s="368"/>
      <c r="R567" s="368"/>
      <c r="S567" s="368"/>
      <c r="T567" s="368"/>
      <c r="U567" s="368"/>
      <c r="V567" s="368"/>
      <c r="W567" s="368"/>
      <c r="X567" s="368"/>
      <c r="Y567" s="368"/>
      <c r="Z567" s="368"/>
      <c r="AA567" s="368"/>
      <c r="AB567" s="368"/>
      <c r="AC567" s="368"/>
      <c r="AD567" s="368"/>
      <c r="AE567" s="368"/>
      <c r="AF567" s="368"/>
      <c r="AG567" s="368"/>
      <c r="AH567" s="368"/>
      <c r="AI567" s="368"/>
      <c r="AJ567" s="368"/>
      <c r="AK567" s="368"/>
      <c r="AL567" s="368"/>
      <c r="AM567" s="368"/>
      <c r="AN567" s="368"/>
      <c r="AO567" s="368"/>
      <c r="AP567" s="368"/>
      <c r="AQ567" s="368"/>
      <c r="AR567" s="368"/>
      <c r="AS567" s="368"/>
      <c r="AT567" s="368"/>
      <c r="AU567" s="368"/>
      <c r="AV567" s="368"/>
      <c r="AW567" s="368"/>
      <c r="AX567" s="368"/>
      <c r="AY567" s="368"/>
      <c r="AZ567" s="368"/>
      <c r="BA567" s="368"/>
      <c r="BB567" s="368"/>
      <c r="BC567" s="368"/>
      <c r="BD567" s="368"/>
      <c r="BE567" s="368"/>
      <c r="BF567" s="368"/>
      <c r="BG567" s="368"/>
      <c r="BH567" s="368"/>
      <c r="BI567" s="368"/>
      <c r="BJ567" s="368"/>
      <c r="BK567" s="368"/>
      <c r="BL567" s="368"/>
      <c r="BM567" s="368"/>
      <c r="BN567" s="368"/>
      <c r="BO567" s="368"/>
      <c r="BP567" s="368"/>
      <c r="BQ567" s="368"/>
      <c r="BR567" s="368"/>
      <c r="BS567" s="368"/>
      <c r="BT567" s="368"/>
      <c r="BU567" s="368"/>
      <c r="BV567" s="368"/>
      <c r="BW567" s="368"/>
      <c r="DV567" s="368"/>
      <c r="DW567" s="368"/>
      <c r="DX567" s="368"/>
      <c r="DY567" s="368"/>
      <c r="DZ567" s="368"/>
      <c r="EA567" s="368"/>
      <c r="EB567" s="368"/>
      <c r="EC567" s="368"/>
      <c r="ED567" s="368"/>
      <c r="EE567" s="368"/>
      <c r="EF567" s="368"/>
      <c r="EG567" s="368"/>
      <c r="EH567" s="368"/>
      <c r="EI567" s="368"/>
      <c r="EJ567" s="368"/>
      <c r="EK567" s="368"/>
      <c r="EL567" s="368"/>
      <c r="EM567" s="368"/>
      <c r="EN567" s="368"/>
      <c r="EO567" s="368"/>
      <c r="EP567" s="368"/>
      <c r="EQ567" s="368"/>
      <c r="ER567" s="368"/>
      <c r="ES567" s="368"/>
      <c r="ET567" s="368"/>
      <c r="EU567" s="368"/>
      <c r="EV567" s="368"/>
      <c r="EW567" s="368"/>
      <c r="EX567" s="368"/>
      <c r="EY567" s="368"/>
      <c r="EZ567" s="368"/>
      <c r="FA567" s="368"/>
      <c r="FB567" s="368"/>
      <c r="FC567" s="368"/>
      <c r="FD567" s="368"/>
      <c r="FE567" s="368"/>
      <c r="FF567" s="368"/>
      <c r="FG567" s="368"/>
      <c r="FH567" s="368"/>
      <c r="FI567" s="368"/>
      <c r="FJ567" s="368"/>
      <c r="FK567" s="368"/>
      <c r="FL567" s="368"/>
      <c r="FM567" s="368"/>
      <c r="FN567" s="368"/>
      <c r="FO567" s="368"/>
      <c r="FP567" s="368"/>
      <c r="FQ567" s="368"/>
      <c r="FR567" s="368"/>
      <c r="FS567" s="368"/>
      <c r="FT567" s="368"/>
      <c r="FU567" s="368"/>
      <c r="FV567" s="368"/>
      <c r="FW567" s="368"/>
      <c r="FX567" s="368"/>
      <c r="FY567" s="368"/>
      <c r="FZ567" s="368"/>
      <c r="GA567" s="368"/>
      <c r="GB567" s="368"/>
      <c r="GC567" s="368"/>
      <c r="GD567" s="368"/>
      <c r="GE567" s="368"/>
      <c r="GF567" s="368"/>
      <c r="GG567" s="368"/>
      <c r="GH567" s="368"/>
      <c r="GI567" s="368"/>
      <c r="GJ567" s="368"/>
      <c r="GK567" s="368"/>
      <c r="GL567" s="368"/>
      <c r="GM567" s="368"/>
      <c r="GN567" s="368"/>
      <c r="GO567" s="368"/>
      <c r="GP567" s="368"/>
      <c r="GQ567" s="368"/>
      <c r="GR567" s="368"/>
      <c r="GS567" s="368"/>
      <c r="GT567" s="368"/>
      <c r="GU567" s="368"/>
      <c r="GV567" s="368"/>
      <c r="GW567" s="368"/>
      <c r="GX567" s="368"/>
      <c r="GY567" s="368"/>
      <c r="GZ567" s="368"/>
      <c r="HA567" s="368"/>
      <c r="HB567" s="368"/>
      <c r="HC567" s="368"/>
      <c r="HD567" s="368"/>
      <c r="HE567" s="368"/>
      <c r="HF567" s="368"/>
      <c r="HG567" s="368"/>
      <c r="HH567" s="368"/>
      <c r="HI567" s="368"/>
      <c r="HJ567" s="368"/>
      <c r="HK567" s="368"/>
      <c r="HL567" s="368"/>
      <c r="HM567" s="368"/>
      <c r="HN567" s="368"/>
      <c r="HO567" s="368"/>
      <c r="HP567" s="368"/>
      <c r="HQ567" s="368"/>
      <c r="HR567" s="368"/>
      <c r="HS567" s="368"/>
      <c r="HT567" s="368"/>
      <c r="HU567" s="368"/>
      <c r="HV567" s="368"/>
      <c r="HW567" s="368"/>
      <c r="HX567" s="368"/>
      <c r="HY567" s="368"/>
      <c r="HZ567" s="368"/>
      <c r="IA567" s="368"/>
      <c r="IB567" s="368"/>
      <c r="IC567" s="368"/>
      <c r="ID567" s="368"/>
      <c r="IE567" s="368"/>
      <c r="IF567" s="368"/>
      <c r="IG567" s="368"/>
      <c r="IH567" s="368"/>
      <c r="II567" s="368"/>
      <c r="IJ567" s="368"/>
      <c r="IK567" s="368"/>
      <c r="IL567" s="368"/>
      <c r="IM567" s="368"/>
      <c r="IN567" s="368"/>
      <c r="IO567" s="368"/>
      <c r="IP567" s="368"/>
      <c r="IQ567" s="368"/>
      <c r="IR567" s="368"/>
      <c r="IS567" s="368"/>
      <c r="IT567" s="368"/>
      <c r="IU567" s="368"/>
      <c r="IV567" s="368"/>
      <c r="IW567" s="368"/>
      <c r="IX567" s="368"/>
      <c r="IY567" s="368"/>
      <c r="IZ567" s="368"/>
      <c r="JA567" s="368"/>
      <c r="JB567" s="368"/>
      <c r="JC567" s="368"/>
      <c r="JD567" s="368"/>
      <c r="JE567" s="368"/>
      <c r="JF567" s="368"/>
      <c r="JG567" s="368"/>
      <c r="JH567" s="368"/>
      <c r="JI567" s="368"/>
      <c r="JJ567" s="368"/>
      <c r="JK567" s="368"/>
      <c r="JL567" s="368"/>
      <c r="JM567" s="368"/>
      <c r="JN567" s="368"/>
      <c r="JO567" s="368"/>
      <c r="JP567" s="368"/>
      <c r="JQ567" s="368"/>
      <c r="JR567" s="368"/>
      <c r="JS567" s="368"/>
      <c r="JT567" s="368"/>
      <c r="JU567" s="368"/>
      <c r="JV567" s="368"/>
      <c r="JW567" s="368"/>
      <c r="JX567" s="368"/>
      <c r="JY567" s="368"/>
      <c r="JZ567" s="368"/>
      <c r="KA567" s="368"/>
      <c r="KB567" s="368"/>
      <c r="KC567" s="368"/>
      <c r="KD567" s="368"/>
      <c r="KE567" s="368"/>
      <c r="KF567" s="368"/>
      <c r="KG567" s="368"/>
      <c r="KH567" s="368"/>
      <c r="KI567" s="368"/>
      <c r="KJ567" s="368"/>
      <c r="KK567" s="368"/>
      <c r="KL567" s="368"/>
      <c r="KM567" s="368"/>
      <c r="KN567" s="368"/>
      <c r="KO567" s="368"/>
      <c r="KP567" s="368"/>
      <c r="KQ567" s="368"/>
      <c r="KR567" s="368"/>
      <c r="KS567" s="368"/>
      <c r="KT567" s="368"/>
      <c r="KU567" s="368"/>
      <c r="KV567" s="368"/>
      <c r="KW567" s="368"/>
      <c r="KX567" s="368"/>
      <c r="LH567" s="368"/>
      <c r="LI567" s="368"/>
      <c r="LJ567" s="368"/>
      <c r="LK567" s="368"/>
      <c r="LL567" s="368"/>
      <c r="LM567" s="368"/>
      <c r="LN567" s="368"/>
      <c r="LO567" s="368"/>
      <c r="LP567" s="368"/>
      <c r="LQ567" s="368"/>
      <c r="LR567" s="368"/>
      <c r="LS567" s="368"/>
      <c r="LT567" s="368"/>
      <c r="LU567" s="368"/>
      <c r="LV567" s="368"/>
      <c r="LW567" s="368"/>
      <c r="LX567" s="368"/>
      <c r="LY567" s="368"/>
      <c r="LZ567" s="368"/>
      <c r="MA567" s="368"/>
      <c r="MB567" s="368"/>
      <c r="MC567" s="368"/>
      <c r="MD567" s="368"/>
      <c r="ME567" s="368"/>
      <c r="MF567" s="368"/>
      <c r="MG567" s="368"/>
      <c r="MH567" s="368"/>
      <c r="MI567" s="368"/>
      <c r="MJ567" s="368"/>
      <c r="MK567" s="368"/>
      <c r="ML567" s="368"/>
      <c r="MM567" s="368"/>
      <c r="MN567" s="368"/>
      <c r="MO567" s="368"/>
      <c r="MP567" s="368"/>
      <c r="MQ567" s="368"/>
      <c r="MR567" s="368"/>
      <c r="MS567" s="368"/>
      <c r="MT567" s="368"/>
      <c r="MU567" s="368"/>
      <c r="MV567" s="368"/>
      <c r="MW567" s="368"/>
      <c r="MX567" s="368"/>
      <c r="MY567" s="368"/>
      <c r="MZ567" s="368"/>
      <c r="NA567" s="368"/>
      <c r="NB567" s="368"/>
      <c r="NC567" s="368"/>
      <c r="ND567" s="368"/>
      <c r="NE567" s="368"/>
      <c r="NF567" s="368"/>
      <c r="NG567" s="368"/>
      <c r="NH567" s="368"/>
      <c r="NI567" s="368"/>
      <c r="NJ567" s="368"/>
      <c r="NK567" s="368"/>
      <c r="NL567" s="368"/>
      <c r="NM567" s="368"/>
      <c r="NN567" s="368"/>
      <c r="NO567" s="368"/>
      <c r="NP567" s="368"/>
      <c r="NQ567" s="368"/>
      <c r="NR567" s="368"/>
      <c r="NS567" s="368"/>
      <c r="NT567" s="368"/>
      <c r="NU567" s="368"/>
      <c r="NV567" s="368"/>
      <c r="NW567" s="368"/>
      <c r="NX567" s="368"/>
      <c r="NY567" s="368"/>
      <c r="NZ567" s="368"/>
      <c r="OA567" s="368"/>
      <c r="OB567" s="368"/>
      <c r="OC567" s="368"/>
      <c r="OD567" s="368"/>
      <c r="OE567" s="368"/>
      <c r="OF567" s="368"/>
      <c r="OG567" s="368"/>
      <c r="OH567" s="368"/>
      <c r="OI567" s="368"/>
      <c r="OJ567" s="368"/>
      <c r="OK567" s="368"/>
      <c r="OL567" s="368"/>
      <c r="OM567" s="368"/>
      <c r="ON567" s="368"/>
      <c r="OO567" s="368"/>
      <c r="OP567" s="368"/>
      <c r="OQ567" s="368"/>
      <c r="OR567" s="368"/>
      <c r="OS567" s="368"/>
      <c r="OT567" s="368"/>
      <c r="OU567" s="368"/>
      <c r="OV567" s="368"/>
      <c r="OW567" s="368"/>
      <c r="OX567" s="368"/>
      <c r="OY567" s="368"/>
      <c r="OZ567" s="368"/>
      <c r="PA567" s="368"/>
      <c r="PB567" s="368"/>
      <c r="PC567" s="368"/>
      <c r="PD567" s="368"/>
      <c r="PE567" s="368"/>
      <c r="PF567" s="368"/>
      <c r="PG567" s="368"/>
      <c r="PH567" s="368"/>
      <c r="PI567" s="368"/>
      <c r="PJ567" s="368"/>
      <c r="PK567" s="368"/>
      <c r="PL567" s="368"/>
      <c r="PM567" s="368"/>
      <c r="PN567" s="368"/>
      <c r="PO567" s="368"/>
      <c r="PP567" s="368"/>
      <c r="PQ567" s="368"/>
      <c r="PR567" s="368"/>
      <c r="PS567" s="368"/>
      <c r="PT567" s="368"/>
      <c r="PU567" s="368"/>
      <c r="PV567" s="368"/>
      <c r="PW567" s="368"/>
      <c r="PX567" s="368"/>
      <c r="PY567" s="368"/>
      <c r="PZ567" s="368"/>
      <c r="QA567" s="368"/>
      <c r="QB567" s="368"/>
      <c r="QC567" s="368"/>
      <c r="QD567" s="368"/>
      <c r="QE567" s="368"/>
      <c r="QF567" s="368"/>
      <c r="QG567" s="368"/>
      <c r="QH567" s="368"/>
      <c r="QI567" s="368"/>
      <c r="QJ567" s="368"/>
      <c r="QK567" s="368"/>
      <c r="QL567" s="368"/>
      <c r="QM567" s="368"/>
      <c r="QN567" s="368"/>
      <c r="QO567" s="368"/>
      <c r="QP567" s="368"/>
      <c r="QQ567" s="368"/>
      <c r="QR567" s="368"/>
      <c r="QS567" s="368"/>
      <c r="QT567" s="368"/>
      <c r="QU567" s="368"/>
      <c r="QV567" s="368"/>
      <c r="QW567" s="368"/>
      <c r="QX567" s="368"/>
      <c r="QY567" s="368"/>
      <c r="QZ567" s="368"/>
      <c r="RA567" s="368"/>
      <c r="RB567" s="368"/>
      <c r="RC567" s="368"/>
      <c r="RD567" s="368"/>
      <c r="RE567" s="368"/>
      <c r="RF567" s="368"/>
      <c r="RG567" s="368"/>
      <c r="RH567" s="368"/>
      <c r="RI567" s="368"/>
      <c r="RJ567" s="368"/>
      <c r="RK567" s="368"/>
      <c r="RL567" s="368"/>
      <c r="RM567" s="368"/>
      <c r="RN567" s="368"/>
      <c r="RO567" s="368"/>
      <c r="RP567" s="368"/>
      <c r="RQ567" s="368"/>
      <c r="RR567" s="368"/>
      <c r="RS567" s="368"/>
      <c r="RT567" s="368"/>
      <c r="RU567" s="368"/>
      <c r="RV567" s="368"/>
      <c r="RW567" s="368"/>
      <c r="RX567" s="368"/>
      <c r="RY567" s="368"/>
      <c r="RZ567" s="368"/>
      <c r="SA567" s="368"/>
      <c r="SB567" s="368"/>
      <c r="SC567" s="368"/>
      <c r="SD567" s="368"/>
      <c r="SE567" s="368"/>
      <c r="SF567" s="368"/>
      <c r="SG567" s="368"/>
    </row>
    <row r="568" spans="1:501">
      <c r="A568" s="368"/>
      <c r="B568" s="368"/>
      <c r="C568" s="368"/>
      <c r="D568" s="368"/>
      <c r="E568" s="368"/>
      <c r="F568" s="368"/>
      <c r="G568" s="368"/>
      <c r="H568" s="368"/>
      <c r="I568" s="368"/>
      <c r="J568" s="368"/>
      <c r="K568" s="368"/>
      <c r="L568" s="368"/>
      <c r="M568" s="368"/>
      <c r="N568" s="368"/>
      <c r="O568" s="385"/>
      <c r="P568" s="368"/>
      <c r="Q568" s="368"/>
      <c r="R568" s="368"/>
      <c r="S568" s="368"/>
      <c r="T568" s="368"/>
      <c r="U568" s="368"/>
      <c r="V568" s="368"/>
      <c r="W568" s="368"/>
      <c r="X568" s="368"/>
      <c r="Y568" s="368"/>
      <c r="Z568" s="368"/>
      <c r="AA568" s="368"/>
      <c r="AB568" s="368"/>
      <c r="AC568" s="368"/>
      <c r="AD568" s="368"/>
      <c r="AE568" s="368"/>
      <c r="AF568" s="368"/>
      <c r="AG568" s="368"/>
      <c r="AH568" s="368"/>
      <c r="AI568" s="368"/>
      <c r="AJ568" s="368"/>
      <c r="AK568" s="368"/>
      <c r="AL568" s="368"/>
      <c r="AM568" s="368"/>
      <c r="AN568" s="368"/>
      <c r="AO568" s="368"/>
      <c r="AP568" s="368"/>
      <c r="AQ568" s="368"/>
      <c r="AR568" s="368"/>
      <c r="AS568" s="368"/>
      <c r="AT568" s="368"/>
      <c r="AU568" s="368"/>
      <c r="AV568" s="368"/>
      <c r="AW568" s="368"/>
      <c r="AX568" s="368"/>
      <c r="AY568" s="368"/>
      <c r="AZ568" s="368"/>
      <c r="BA568" s="368"/>
      <c r="BB568" s="368"/>
      <c r="BC568" s="368"/>
      <c r="BD568" s="368"/>
      <c r="BE568" s="368"/>
      <c r="BF568" s="368"/>
      <c r="BG568" s="368"/>
      <c r="BH568" s="368"/>
      <c r="BI568" s="368"/>
      <c r="BJ568" s="368"/>
      <c r="BK568" s="368"/>
      <c r="BL568" s="368"/>
      <c r="BM568" s="368"/>
      <c r="BN568" s="368"/>
      <c r="BO568" s="368"/>
      <c r="BP568" s="368"/>
      <c r="BQ568" s="368"/>
      <c r="BR568" s="368"/>
      <c r="BS568" s="368"/>
      <c r="BT568" s="368"/>
      <c r="BU568" s="368"/>
      <c r="BV568" s="368"/>
      <c r="BW568" s="368"/>
      <c r="DV568" s="368"/>
      <c r="DW568" s="368"/>
      <c r="DX568" s="368"/>
      <c r="DY568" s="368"/>
      <c r="DZ568" s="368"/>
      <c r="EA568" s="368"/>
      <c r="EB568" s="368"/>
      <c r="EC568" s="368"/>
      <c r="ED568" s="368"/>
      <c r="EE568" s="368"/>
      <c r="EF568" s="368"/>
      <c r="EG568" s="368"/>
      <c r="EH568" s="368"/>
      <c r="EI568" s="368"/>
      <c r="EJ568" s="368"/>
      <c r="EK568" s="368"/>
      <c r="EL568" s="368"/>
      <c r="EM568" s="368"/>
      <c r="EN568" s="368"/>
      <c r="EO568" s="368"/>
      <c r="EP568" s="368"/>
      <c r="EQ568" s="368"/>
      <c r="ER568" s="368"/>
      <c r="ES568" s="368"/>
      <c r="ET568" s="368"/>
      <c r="EU568" s="368"/>
      <c r="EV568" s="368"/>
      <c r="EW568" s="368"/>
      <c r="EX568" s="368"/>
      <c r="EY568" s="368"/>
      <c r="EZ568" s="368"/>
      <c r="FA568" s="368"/>
      <c r="FB568" s="368"/>
      <c r="FC568" s="368"/>
      <c r="FD568" s="368"/>
      <c r="FE568" s="368"/>
      <c r="FF568" s="368"/>
      <c r="FG568" s="368"/>
      <c r="FH568" s="368"/>
      <c r="FI568" s="368"/>
      <c r="FJ568" s="368"/>
      <c r="FK568" s="368"/>
      <c r="FL568" s="368"/>
      <c r="FM568" s="368"/>
      <c r="FN568" s="368"/>
      <c r="FO568" s="368"/>
      <c r="FP568" s="368"/>
      <c r="FQ568" s="368"/>
      <c r="FR568" s="368"/>
      <c r="FS568" s="368"/>
      <c r="FT568" s="368"/>
      <c r="FU568" s="368"/>
      <c r="FV568" s="368"/>
      <c r="FW568" s="368"/>
      <c r="FX568" s="368"/>
      <c r="FY568" s="368"/>
      <c r="FZ568" s="368"/>
      <c r="GA568" s="368"/>
      <c r="GB568" s="368"/>
      <c r="GC568" s="368"/>
      <c r="GD568" s="368"/>
      <c r="GE568" s="368"/>
      <c r="GF568" s="368"/>
      <c r="GG568" s="368"/>
      <c r="GH568" s="368"/>
      <c r="GI568" s="368"/>
      <c r="GJ568" s="368"/>
      <c r="GK568" s="368"/>
      <c r="GL568" s="368"/>
      <c r="GM568" s="368"/>
      <c r="GN568" s="368"/>
      <c r="GO568" s="368"/>
      <c r="GP568" s="368"/>
      <c r="GQ568" s="368"/>
      <c r="GR568" s="368"/>
      <c r="GS568" s="368"/>
      <c r="GT568" s="368"/>
      <c r="GU568" s="368"/>
      <c r="GV568" s="368"/>
      <c r="GW568" s="368"/>
      <c r="GX568" s="368"/>
      <c r="GY568" s="368"/>
      <c r="GZ568" s="368"/>
      <c r="HA568" s="368"/>
      <c r="HB568" s="368"/>
      <c r="HC568" s="368"/>
      <c r="HD568" s="368"/>
      <c r="HE568" s="368"/>
      <c r="HF568" s="368"/>
      <c r="HG568" s="368"/>
      <c r="HH568" s="368"/>
      <c r="HI568" s="368"/>
      <c r="HJ568" s="368"/>
      <c r="HK568" s="368"/>
      <c r="HL568" s="368"/>
      <c r="HM568" s="368"/>
      <c r="HN568" s="368"/>
      <c r="HO568" s="368"/>
      <c r="HP568" s="368"/>
      <c r="HQ568" s="368"/>
      <c r="HR568" s="368"/>
      <c r="HS568" s="368"/>
      <c r="HT568" s="368"/>
      <c r="HU568" s="368"/>
      <c r="HV568" s="368"/>
      <c r="HW568" s="368"/>
      <c r="HX568" s="368"/>
      <c r="HY568" s="368"/>
      <c r="HZ568" s="368"/>
      <c r="IA568" s="368"/>
      <c r="IB568" s="368"/>
      <c r="IC568" s="368"/>
      <c r="ID568" s="368"/>
      <c r="IE568" s="368"/>
      <c r="IF568" s="368"/>
      <c r="IG568" s="368"/>
      <c r="IH568" s="368"/>
      <c r="II568" s="368"/>
      <c r="IJ568" s="368"/>
      <c r="IK568" s="368"/>
      <c r="IL568" s="368"/>
      <c r="IM568" s="368"/>
      <c r="IN568" s="368"/>
      <c r="IO568" s="368"/>
      <c r="IP568" s="368"/>
      <c r="IQ568" s="368"/>
      <c r="IR568" s="368"/>
      <c r="IS568" s="368"/>
      <c r="IT568" s="368"/>
      <c r="IU568" s="368"/>
      <c r="IV568" s="368"/>
      <c r="IW568" s="368"/>
      <c r="IX568" s="368"/>
      <c r="IY568" s="368"/>
      <c r="IZ568" s="368"/>
      <c r="JA568" s="368"/>
      <c r="JB568" s="368"/>
      <c r="JC568" s="368"/>
      <c r="JD568" s="368"/>
      <c r="JE568" s="368"/>
      <c r="JF568" s="368"/>
      <c r="JG568" s="368"/>
      <c r="JH568" s="368"/>
      <c r="JI568" s="368"/>
      <c r="JJ568" s="368"/>
      <c r="JK568" s="368"/>
      <c r="JL568" s="368"/>
      <c r="JM568" s="368"/>
      <c r="JN568" s="368"/>
      <c r="JO568" s="368"/>
      <c r="JP568" s="368"/>
      <c r="JQ568" s="368"/>
      <c r="JR568" s="368"/>
      <c r="JS568" s="368"/>
      <c r="JT568" s="368"/>
      <c r="JU568" s="368"/>
      <c r="JV568" s="368"/>
      <c r="JW568" s="368"/>
      <c r="JX568" s="368"/>
      <c r="JY568" s="368"/>
      <c r="JZ568" s="368"/>
      <c r="KA568" s="368"/>
      <c r="KB568" s="368"/>
      <c r="KC568" s="368"/>
      <c r="KD568" s="368"/>
      <c r="KE568" s="368"/>
      <c r="KF568" s="368"/>
      <c r="KG568" s="368"/>
      <c r="KH568" s="368"/>
      <c r="KI568" s="368"/>
      <c r="KJ568" s="368"/>
      <c r="KK568" s="368"/>
      <c r="KL568" s="368"/>
      <c r="KM568" s="368"/>
      <c r="KN568" s="368"/>
      <c r="KO568" s="368"/>
      <c r="KP568" s="368"/>
      <c r="KQ568" s="368"/>
      <c r="KR568" s="368"/>
      <c r="KS568" s="368"/>
      <c r="KT568" s="368"/>
      <c r="KU568" s="368"/>
      <c r="KV568" s="368"/>
      <c r="KW568" s="368"/>
      <c r="KX568" s="368"/>
      <c r="LH568" s="368"/>
      <c r="LI568" s="368"/>
      <c r="LJ568" s="368"/>
      <c r="LK568" s="368"/>
      <c r="LL568" s="368"/>
      <c r="LM568" s="368"/>
      <c r="LN568" s="368"/>
      <c r="LO568" s="368"/>
      <c r="LP568" s="368"/>
      <c r="LQ568" s="368"/>
      <c r="LR568" s="368"/>
      <c r="LS568" s="368"/>
      <c r="LT568" s="368"/>
      <c r="LU568" s="368"/>
      <c r="LV568" s="368"/>
      <c r="LW568" s="368"/>
      <c r="LX568" s="368"/>
      <c r="LY568" s="368"/>
      <c r="LZ568" s="368"/>
      <c r="MA568" s="368"/>
      <c r="MB568" s="368"/>
      <c r="MC568" s="368"/>
      <c r="MD568" s="368"/>
      <c r="ME568" s="368"/>
      <c r="MF568" s="368"/>
      <c r="MG568" s="368"/>
      <c r="MH568" s="368"/>
      <c r="MI568" s="368"/>
      <c r="MJ568" s="368"/>
      <c r="MK568" s="368"/>
      <c r="ML568" s="368"/>
      <c r="MM568" s="368"/>
      <c r="MN568" s="368"/>
      <c r="MO568" s="368"/>
      <c r="MP568" s="368"/>
      <c r="MQ568" s="368"/>
      <c r="MR568" s="368"/>
      <c r="MS568" s="368"/>
      <c r="MT568" s="368"/>
      <c r="MU568" s="368"/>
      <c r="MV568" s="368"/>
      <c r="MW568" s="368"/>
      <c r="MX568" s="368"/>
      <c r="MY568" s="368"/>
      <c r="MZ568" s="368"/>
      <c r="NA568" s="368"/>
      <c r="NB568" s="368"/>
      <c r="NC568" s="368"/>
      <c r="ND568" s="368"/>
      <c r="NE568" s="368"/>
      <c r="NF568" s="368"/>
      <c r="NG568" s="368"/>
      <c r="NH568" s="368"/>
      <c r="NI568" s="368"/>
      <c r="NJ568" s="368"/>
      <c r="NK568" s="368"/>
      <c r="NL568" s="368"/>
      <c r="NM568" s="368"/>
      <c r="NN568" s="368"/>
      <c r="NO568" s="368"/>
      <c r="NP568" s="368"/>
      <c r="NQ568" s="368"/>
      <c r="NR568" s="368"/>
      <c r="NS568" s="368"/>
      <c r="NT568" s="368"/>
      <c r="NU568" s="368"/>
      <c r="NV568" s="368"/>
      <c r="NW568" s="368"/>
      <c r="NX568" s="368"/>
      <c r="NY568" s="368"/>
      <c r="NZ568" s="368"/>
      <c r="OA568" s="368"/>
      <c r="OB568" s="368"/>
      <c r="OC568" s="368"/>
      <c r="OD568" s="368"/>
      <c r="OE568" s="368"/>
      <c r="OF568" s="368"/>
      <c r="OG568" s="368"/>
      <c r="OH568" s="368"/>
      <c r="OI568" s="368"/>
      <c r="OJ568" s="368"/>
      <c r="OK568" s="368"/>
      <c r="OL568" s="368"/>
      <c r="OM568" s="368"/>
      <c r="ON568" s="368"/>
      <c r="OO568" s="368"/>
      <c r="OP568" s="368"/>
      <c r="OQ568" s="368"/>
      <c r="OR568" s="368"/>
      <c r="OS568" s="368"/>
      <c r="OT568" s="368"/>
      <c r="OU568" s="368"/>
      <c r="OV568" s="368"/>
      <c r="OW568" s="368"/>
      <c r="OX568" s="368"/>
      <c r="OY568" s="368"/>
      <c r="OZ568" s="368"/>
      <c r="PA568" s="368"/>
      <c r="PB568" s="368"/>
      <c r="PC568" s="368"/>
      <c r="PD568" s="368"/>
      <c r="PE568" s="368"/>
      <c r="PF568" s="368"/>
      <c r="PG568" s="368"/>
      <c r="PH568" s="368"/>
      <c r="PI568" s="368"/>
      <c r="PJ568" s="368"/>
      <c r="PK568" s="368"/>
      <c r="PL568" s="368"/>
      <c r="PM568" s="368"/>
      <c r="PN568" s="368"/>
      <c r="PO568" s="368"/>
      <c r="PP568" s="368"/>
      <c r="PQ568" s="368"/>
      <c r="PR568" s="368"/>
      <c r="PS568" s="368"/>
      <c r="PT568" s="368"/>
      <c r="PU568" s="368"/>
      <c r="PV568" s="368"/>
      <c r="PW568" s="368"/>
      <c r="PX568" s="368"/>
      <c r="PY568" s="368"/>
      <c r="PZ568" s="368"/>
      <c r="QA568" s="368"/>
      <c r="QB568" s="368"/>
      <c r="QC568" s="368"/>
      <c r="QD568" s="368"/>
      <c r="QE568" s="368"/>
      <c r="QF568" s="368"/>
      <c r="QG568" s="368"/>
      <c r="QH568" s="368"/>
      <c r="QI568" s="368"/>
      <c r="QJ568" s="368"/>
      <c r="QK568" s="368"/>
      <c r="QL568" s="368"/>
      <c r="QM568" s="368"/>
      <c r="QN568" s="368"/>
      <c r="QO568" s="368"/>
      <c r="QP568" s="368"/>
      <c r="QQ568" s="368"/>
      <c r="QR568" s="368"/>
      <c r="QS568" s="368"/>
      <c r="QT568" s="368"/>
      <c r="QU568" s="368"/>
      <c r="QV568" s="368"/>
      <c r="QW568" s="368"/>
      <c r="QX568" s="368"/>
      <c r="QY568" s="368"/>
      <c r="QZ568" s="368"/>
      <c r="RA568" s="368"/>
      <c r="RB568" s="368"/>
      <c r="RC568" s="368"/>
      <c r="RD568" s="368"/>
      <c r="RE568" s="368"/>
      <c r="RF568" s="368"/>
      <c r="RG568" s="368"/>
      <c r="RH568" s="368"/>
      <c r="RI568" s="368"/>
      <c r="RJ568" s="368"/>
      <c r="RK568" s="368"/>
      <c r="RL568" s="368"/>
      <c r="RM568" s="368"/>
      <c r="RN568" s="368"/>
      <c r="RO568" s="368"/>
      <c r="RP568" s="368"/>
      <c r="RQ568" s="368"/>
      <c r="RR568" s="368"/>
      <c r="RS568" s="368"/>
      <c r="RT568" s="368"/>
      <c r="RU568" s="368"/>
      <c r="RV568" s="368"/>
      <c r="RW568" s="368"/>
      <c r="RX568" s="368"/>
      <c r="RY568" s="368"/>
      <c r="RZ568" s="368"/>
      <c r="SA568" s="368"/>
      <c r="SB568" s="368"/>
      <c r="SC568" s="368"/>
      <c r="SD568" s="368"/>
      <c r="SE568" s="368"/>
      <c r="SF568" s="368"/>
      <c r="SG568" s="368"/>
    </row>
    <row r="569" spans="1:501">
      <c r="A569" s="368"/>
      <c r="B569" s="368"/>
      <c r="C569" s="368"/>
      <c r="D569" s="368"/>
      <c r="E569" s="368"/>
      <c r="F569" s="368"/>
      <c r="G569" s="368"/>
      <c r="H569" s="368"/>
      <c r="I569" s="368"/>
      <c r="J569" s="368"/>
      <c r="K569" s="368"/>
      <c r="L569" s="368"/>
      <c r="M569" s="368"/>
      <c r="N569" s="368"/>
      <c r="O569" s="385"/>
      <c r="P569" s="368"/>
      <c r="Q569" s="368"/>
      <c r="R569" s="368"/>
      <c r="S569" s="368"/>
      <c r="T569" s="368"/>
      <c r="U569" s="368"/>
      <c r="V569" s="368"/>
      <c r="W569" s="368"/>
      <c r="X569" s="368"/>
      <c r="Y569" s="368"/>
      <c r="Z569" s="368"/>
      <c r="AA569" s="368"/>
      <c r="AB569" s="368"/>
      <c r="AC569" s="368"/>
      <c r="AD569" s="368"/>
      <c r="AE569" s="368"/>
      <c r="AF569" s="368"/>
      <c r="AG569" s="368"/>
      <c r="AH569" s="368"/>
      <c r="AI569" s="368"/>
      <c r="AJ569" s="368"/>
      <c r="AK569" s="368"/>
      <c r="AL569" s="368"/>
      <c r="AM569" s="368"/>
      <c r="AN569" s="368"/>
      <c r="AO569" s="368"/>
      <c r="AP569" s="368"/>
      <c r="AQ569" s="368"/>
      <c r="AR569" s="368"/>
      <c r="AS569" s="368"/>
      <c r="AT569" s="368"/>
      <c r="AU569" s="368"/>
      <c r="AV569" s="368"/>
      <c r="AW569" s="368"/>
      <c r="AX569" s="368"/>
      <c r="AY569" s="368"/>
      <c r="AZ569" s="368"/>
      <c r="BA569" s="368"/>
      <c r="BB569" s="368"/>
      <c r="BC569" s="368"/>
      <c r="BD569" s="368"/>
      <c r="BE569" s="368"/>
      <c r="BF569" s="368"/>
      <c r="BG569" s="368"/>
      <c r="BH569" s="368"/>
      <c r="BI569" s="368"/>
      <c r="BJ569" s="368"/>
      <c r="BK569" s="368"/>
      <c r="BL569" s="368"/>
      <c r="BM569" s="368"/>
      <c r="BN569" s="368"/>
      <c r="BO569" s="368"/>
      <c r="BP569" s="368"/>
      <c r="BQ569" s="368"/>
      <c r="BR569" s="368"/>
      <c r="BS569" s="368"/>
      <c r="BT569" s="368"/>
      <c r="BU569" s="368"/>
      <c r="BV569" s="368"/>
      <c r="BW569" s="368"/>
      <c r="DV569" s="368"/>
      <c r="DW569" s="368"/>
      <c r="DX569" s="368"/>
      <c r="DY569" s="368"/>
      <c r="DZ569" s="368"/>
      <c r="EA569" s="368"/>
      <c r="EB569" s="368"/>
      <c r="EC569" s="368"/>
      <c r="ED569" s="368"/>
      <c r="EE569" s="368"/>
      <c r="EF569" s="368"/>
      <c r="EG569" s="368"/>
      <c r="EH569" s="368"/>
      <c r="EI569" s="368"/>
      <c r="EJ569" s="368"/>
      <c r="EK569" s="368"/>
      <c r="EL569" s="368"/>
      <c r="EM569" s="368"/>
      <c r="EN569" s="368"/>
      <c r="EO569" s="368"/>
      <c r="EP569" s="368"/>
      <c r="EQ569" s="368"/>
      <c r="ER569" s="368"/>
      <c r="ES569" s="368"/>
      <c r="ET569" s="368"/>
      <c r="EU569" s="368"/>
      <c r="EV569" s="368"/>
      <c r="EW569" s="368"/>
      <c r="EX569" s="368"/>
      <c r="EY569" s="368"/>
      <c r="EZ569" s="368"/>
      <c r="FA569" s="368"/>
      <c r="FB569" s="368"/>
      <c r="FC569" s="368"/>
      <c r="FD569" s="368"/>
      <c r="FE569" s="368"/>
      <c r="FF569" s="368"/>
      <c r="FG569" s="368"/>
      <c r="FH569" s="368"/>
      <c r="FI569" s="368"/>
      <c r="FJ569" s="368"/>
      <c r="FK569" s="368"/>
      <c r="FL569" s="368"/>
      <c r="FM569" s="368"/>
      <c r="FN569" s="368"/>
      <c r="FO569" s="368"/>
      <c r="FP569" s="368"/>
      <c r="FQ569" s="368"/>
      <c r="FR569" s="368"/>
      <c r="FS569" s="368"/>
      <c r="FT569" s="368"/>
      <c r="FU569" s="368"/>
      <c r="FV569" s="368"/>
      <c r="FW569" s="368"/>
      <c r="FX569" s="368"/>
      <c r="FY569" s="368"/>
      <c r="FZ569" s="368"/>
      <c r="GA569" s="368"/>
      <c r="GB569" s="368"/>
      <c r="GC569" s="368"/>
      <c r="GD569" s="368"/>
      <c r="GE569" s="368"/>
      <c r="GF569" s="368"/>
      <c r="GG569" s="368"/>
      <c r="GH569" s="368"/>
      <c r="GI569" s="368"/>
      <c r="GJ569" s="368"/>
      <c r="GK569" s="368"/>
      <c r="GL569" s="368"/>
      <c r="GM569" s="368"/>
      <c r="GN569" s="368"/>
      <c r="GO569" s="368"/>
      <c r="GP569" s="368"/>
      <c r="GQ569" s="368"/>
      <c r="GR569" s="368"/>
      <c r="GS569" s="368"/>
      <c r="GT569" s="368"/>
      <c r="GU569" s="368"/>
      <c r="GV569" s="368"/>
      <c r="GW569" s="368"/>
      <c r="GX569" s="368"/>
      <c r="GY569" s="368"/>
      <c r="GZ569" s="368"/>
      <c r="HA569" s="368"/>
      <c r="HB569" s="368"/>
      <c r="HC569" s="368"/>
      <c r="HD569" s="368"/>
      <c r="HE569" s="368"/>
      <c r="HF569" s="368"/>
      <c r="HG569" s="368"/>
      <c r="HH569" s="368"/>
      <c r="HI569" s="368"/>
      <c r="HJ569" s="368"/>
      <c r="HK569" s="368"/>
      <c r="HL569" s="368"/>
      <c r="HM569" s="368"/>
      <c r="HN569" s="368"/>
      <c r="HO569" s="368"/>
      <c r="HP569" s="368"/>
      <c r="HQ569" s="368"/>
      <c r="HR569" s="368"/>
      <c r="HS569" s="368"/>
      <c r="HT569" s="368"/>
      <c r="HU569" s="368"/>
      <c r="HV569" s="368"/>
      <c r="HW569" s="368"/>
      <c r="HX569" s="368"/>
      <c r="HY569" s="368"/>
      <c r="HZ569" s="368"/>
      <c r="IA569" s="368"/>
      <c r="IB569" s="368"/>
      <c r="IC569" s="368"/>
      <c r="ID569" s="368"/>
      <c r="IE569" s="368"/>
      <c r="IF569" s="368"/>
      <c r="IG569" s="368"/>
      <c r="IH569" s="368"/>
      <c r="II569" s="368"/>
      <c r="IJ569" s="368"/>
      <c r="IK569" s="368"/>
      <c r="IL569" s="368"/>
      <c r="IM569" s="368"/>
      <c r="IN569" s="368"/>
      <c r="IO569" s="368"/>
      <c r="IP569" s="368"/>
      <c r="IQ569" s="368"/>
      <c r="IR569" s="368"/>
      <c r="IS569" s="368"/>
      <c r="IT569" s="368"/>
      <c r="IU569" s="368"/>
      <c r="IV569" s="368"/>
      <c r="IW569" s="368"/>
      <c r="IX569" s="368"/>
      <c r="IY569" s="368"/>
      <c r="IZ569" s="368"/>
      <c r="JA569" s="368"/>
      <c r="JB569" s="368"/>
      <c r="JC569" s="368"/>
      <c r="JD569" s="368"/>
      <c r="JE569" s="368"/>
      <c r="JF569" s="368"/>
      <c r="JG569" s="368"/>
      <c r="JH569" s="368"/>
      <c r="JI569" s="368"/>
      <c r="JJ569" s="368"/>
      <c r="JK569" s="368"/>
      <c r="JL569" s="368"/>
      <c r="JM569" s="368"/>
      <c r="JN569" s="368"/>
      <c r="JO569" s="368"/>
      <c r="JP569" s="368"/>
      <c r="JQ569" s="368"/>
      <c r="JR569" s="368"/>
      <c r="JS569" s="368"/>
      <c r="JT569" s="368"/>
      <c r="JU569" s="368"/>
      <c r="JV569" s="368"/>
      <c r="JW569" s="368"/>
      <c r="JX569" s="368"/>
      <c r="JY569" s="368"/>
      <c r="JZ569" s="368"/>
      <c r="KA569" s="368"/>
      <c r="KB569" s="368"/>
      <c r="KC569" s="368"/>
      <c r="KD569" s="368"/>
      <c r="KE569" s="368"/>
      <c r="KF569" s="368"/>
      <c r="KG569" s="368"/>
      <c r="KH569" s="368"/>
      <c r="KI569" s="368"/>
      <c r="KJ569" s="368"/>
      <c r="KK569" s="368"/>
      <c r="KL569" s="368"/>
      <c r="KM569" s="368"/>
      <c r="KN569" s="368"/>
      <c r="KO569" s="368"/>
      <c r="KP569" s="368"/>
      <c r="KQ569" s="368"/>
      <c r="KR569" s="368"/>
      <c r="KS569" s="368"/>
      <c r="KT569" s="368"/>
      <c r="KU569" s="368"/>
      <c r="KV569" s="368"/>
      <c r="KW569" s="368"/>
      <c r="KX569" s="368"/>
      <c r="LH569" s="368"/>
      <c r="LI569" s="368"/>
      <c r="LJ569" s="368"/>
      <c r="LK569" s="368"/>
      <c r="LL569" s="368"/>
      <c r="LM569" s="368"/>
      <c r="LN569" s="368"/>
      <c r="LO569" s="368"/>
      <c r="LP569" s="368"/>
      <c r="LQ569" s="368"/>
      <c r="LR569" s="368"/>
      <c r="LS569" s="368"/>
      <c r="LT569" s="368"/>
      <c r="LU569" s="368"/>
      <c r="LV569" s="368"/>
      <c r="LW569" s="368"/>
      <c r="LX569" s="368"/>
      <c r="LY569" s="368"/>
      <c r="LZ569" s="368"/>
      <c r="MA569" s="368"/>
      <c r="MB569" s="368"/>
      <c r="MC569" s="368"/>
      <c r="MD569" s="368"/>
      <c r="ME569" s="368"/>
      <c r="MF569" s="368"/>
      <c r="MG569" s="368"/>
      <c r="MH569" s="368"/>
      <c r="MI569" s="368"/>
      <c r="MJ569" s="368"/>
      <c r="MK569" s="368"/>
      <c r="ML569" s="368"/>
      <c r="MM569" s="368"/>
      <c r="MN569" s="368"/>
      <c r="MO569" s="368"/>
      <c r="MP569" s="368"/>
      <c r="MQ569" s="368"/>
      <c r="MR569" s="368"/>
      <c r="MS569" s="368"/>
      <c r="MT569" s="368"/>
      <c r="MU569" s="368"/>
      <c r="MV569" s="368"/>
      <c r="MW569" s="368"/>
      <c r="MX569" s="368"/>
      <c r="MY569" s="368"/>
      <c r="MZ569" s="368"/>
      <c r="NA569" s="368"/>
      <c r="NB569" s="368"/>
      <c r="NC569" s="368"/>
      <c r="ND569" s="368"/>
      <c r="NE569" s="368"/>
      <c r="NF569" s="368"/>
      <c r="NG569" s="368"/>
      <c r="NH569" s="368"/>
      <c r="NI569" s="368"/>
      <c r="NJ569" s="368"/>
      <c r="NK569" s="368"/>
      <c r="NL569" s="368"/>
      <c r="NM569" s="368"/>
      <c r="NN569" s="368"/>
      <c r="NO569" s="368"/>
      <c r="NP569" s="368"/>
      <c r="NQ569" s="368"/>
      <c r="NR569" s="368"/>
      <c r="NS569" s="368"/>
      <c r="NT569" s="368"/>
      <c r="NU569" s="368"/>
      <c r="NV569" s="368"/>
      <c r="NW569" s="368"/>
      <c r="NX569" s="368"/>
      <c r="NY569" s="368"/>
      <c r="NZ569" s="368"/>
      <c r="OA569" s="368"/>
      <c r="OB569" s="368"/>
      <c r="OC569" s="368"/>
      <c r="OD569" s="368"/>
      <c r="OE569" s="368"/>
      <c r="OF569" s="368"/>
      <c r="OG569" s="368"/>
      <c r="OH569" s="368"/>
      <c r="OI569" s="368"/>
      <c r="OJ569" s="368"/>
      <c r="OK569" s="368"/>
      <c r="OL569" s="368"/>
      <c r="OM569" s="368"/>
      <c r="ON569" s="368"/>
      <c r="OO569" s="368"/>
      <c r="OP569" s="368"/>
      <c r="OQ569" s="368"/>
      <c r="OR569" s="368"/>
      <c r="OS569" s="368"/>
      <c r="OT569" s="368"/>
      <c r="OU569" s="368"/>
      <c r="OV569" s="368"/>
      <c r="OW569" s="368"/>
      <c r="OX569" s="368"/>
      <c r="OY569" s="368"/>
      <c r="OZ569" s="368"/>
      <c r="PA569" s="368"/>
      <c r="PB569" s="368"/>
      <c r="PC569" s="368"/>
      <c r="PD569" s="368"/>
      <c r="PE569" s="368"/>
      <c r="PF569" s="368"/>
      <c r="PG569" s="368"/>
      <c r="PH569" s="368"/>
      <c r="PI569" s="368"/>
      <c r="PJ569" s="368"/>
      <c r="PK569" s="368"/>
      <c r="PL569" s="368"/>
      <c r="PM569" s="368"/>
      <c r="PN569" s="368"/>
      <c r="PO569" s="368"/>
      <c r="PP569" s="368"/>
      <c r="PQ569" s="368"/>
      <c r="PR569" s="368"/>
      <c r="PS569" s="368"/>
      <c r="PT569" s="368"/>
      <c r="PU569" s="368"/>
      <c r="PV569" s="368"/>
      <c r="PW569" s="368"/>
      <c r="PX569" s="368"/>
      <c r="PY569" s="368"/>
      <c r="PZ569" s="368"/>
      <c r="QA569" s="368"/>
      <c r="QB569" s="368"/>
      <c r="QC569" s="368"/>
      <c r="QD569" s="368"/>
      <c r="QE569" s="368"/>
      <c r="QF569" s="368"/>
      <c r="QG569" s="368"/>
      <c r="QH569" s="368"/>
      <c r="QI569" s="368"/>
      <c r="QJ569" s="368"/>
      <c r="QK569" s="368"/>
      <c r="QL569" s="368"/>
      <c r="QM569" s="368"/>
      <c r="QN569" s="368"/>
      <c r="QO569" s="368"/>
      <c r="QP569" s="368"/>
      <c r="QQ569" s="368"/>
      <c r="QR569" s="368"/>
      <c r="QS569" s="368"/>
      <c r="QT569" s="368"/>
      <c r="QU569" s="368"/>
      <c r="QV569" s="368"/>
      <c r="QW569" s="368"/>
      <c r="QX569" s="368"/>
      <c r="QY569" s="368"/>
      <c r="QZ569" s="368"/>
      <c r="RA569" s="368"/>
      <c r="RB569" s="368"/>
      <c r="RC569" s="368"/>
      <c r="RD569" s="368"/>
      <c r="RE569" s="368"/>
      <c r="RF569" s="368"/>
      <c r="RG569" s="368"/>
      <c r="RH569" s="368"/>
      <c r="RI569" s="368"/>
      <c r="RJ569" s="368"/>
      <c r="RK569" s="368"/>
      <c r="RL569" s="368"/>
      <c r="RM569" s="368"/>
      <c r="RN569" s="368"/>
      <c r="RO569" s="368"/>
      <c r="RP569" s="368"/>
      <c r="RQ569" s="368"/>
      <c r="RR569" s="368"/>
      <c r="RS569" s="368"/>
      <c r="RT569" s="368"/>
      <c r="RU569" s="368"/>
      <c r="RV569" s="368"/>
      <c r="RW569" s="368"/>
      <c r="RX569" s="368"/>
      <c r="RY569" s="368"/>
      <c r="RZ569" s="368"/>
      <c r="SA569" s="368"/>
      <c r="SB569" s="368"/>
      <c r="SC569" s="368"/>
      <c r="SD569" s="368"/>
      <c r="SE569" s="368"/>
      <c r="SF569" s="368"/>
      <c r="SG569" s="368"/>
    </row>
    <row r="570" spans="1:501">
      <c r="A570" s="368"/>
      <c r="B570" s="368"/>
      <c r="C570" s="368"/>
      <c r="D570" s="368"/>
      <c r="E570" s="368"/>
      <c r="F570" s="368"/>
      <c r="G570" s="368"/>
      <c r="H570" s="368"/>
      <c r="I570" s="368"/>
      <c r="J570" s="368"/>
      <c r="K570" s="368"/>
      <c r="L570" s="368"/>
      <c r="M570" s="368"/>
      <c r="N570" s="368"/>
      <c r="O570" s="385"/>
      <c r="P570" s="368"/>
      <c r="Q570" s="368"/>
      <c r="R570" s="368"/>
      <c r="S570" s="368"/>
      <c r="T570" s="368"/>
      <c r="U570" s="368"/>
      <c r="V570" s="368"/>
      <c r="W570" s="368"/>
      <c r="X570" s="368"/>
      <c r="Y570" s="368"/>
      <c r="Z570" s="368"/>
      <c r="AA570" s="368"/>
      <c r="AB570" s="368"/>
      <c r="AC570" s="368"/>
      <c r="AD570" s="368"/>
      <c r="AE570" s="368"/>
      <c r="AF570" s="368"/>
      <c r="AG570" s="368"/>
      <c r="AH570" s="368"/>
      <c r="AI570" s="368"/>
      <c r="AJ570" s="368"/>
      <c r="AK570" s="368"/>
      <c r="AL570" s="368"/>
      <c r="AM570" s="368"/>
      <c r="AN570" s="368"/>
      <c r="AO570" s="368"/>
      <c r="AP570" s="368"/>
      <c r="AQ570" s="368"/>
      <c r="AR570" s="368"/>
      <c r="AS570" s="368"/>
      <c r="AT570" s="368"/>
      <c r="AU570" s="368"/>
      <c r="AV570" s="368"/>
      <c r="AW570" s="368"/>
      <c r="AX570" s="368"/>
      <c r="AY570" s="368"/>
      <c r="AZ570" s="368"/>
      <c r="BA570" s="368"/>
      <c r="BB570" s="368"/>
      <c r="BC570" s="368"/>
      <c r="BD570" s="368"/>
      <c r="BE570" s="368"/>
      <c r="BF570" s="368"/>
      <c r="BG570" s="368"/>
      <c r="BH570" s="368"/>
      <c r="BI570" s="368"/>
      <c r="BJ570" s="368"/>
      <c r="BK570" s="368"/>
      <c r="BL570" s="368"/>
      <c r="BM570" s="368"/>
      <c r="BN570" s="368"/>
      <c r="BO570" s="368"/>
      <c r="BP570" s="368"/>
      <c r="BQ570" s="368"/>
      <c r="BR570" s="368"/>
      <c r="BS570" s="368"/>
      <c r="BT570" s="368"/>
      <c r="BU570" s="368"/>
      <c r="BV570" s="368"/>
      <c r="BW570" s="368"/>
      <c r="DV570" s="368"/>
      <c r="DW570" s="368"/>
      <c r="DX570" s="368"/>
      <c r="DY570" s="368"/>
      <c r="DZ570" s="368"/>
      <c r="EA570" s="368"/>
      <c r="EB570" s="368"/>
      <c r="EC570" s="368"/>
      <c r="ED570" s="368"/>
      <c r="EE570" s="368"/>
      <c r="EF570" s="368"/>
      <c r="EG570" s="368"/>
      <c r="EH570" s="368"/>
      <c r="EI570" s="368"/>
      <c r="EJ570" s="368"/>
      <c r="EK570" s="368"/>
      <c r="EL570" s="368"/>
      <c r="EM570" s="368"/>
      <c r="EN570" s="368"/>
      <c r="EO570" s="368"/>
      <c r="EP570" s="368"/>
      <c r="EQ570" s="368"/>
      <c r="ER570" s="368"/>
      <c r="ES570" s="368"/>
      <c r="ET570" s="368"/>
      <c r="EU570" s="368"/>
      <c r="EV570" s="368"/>
      <c r="EW570" s="368"/>
      <c r="EX570" s="368"/>
      <c r="EY570" s="368"/>
      <c r="EZ570" s="368"/>
      <c r="FA570" s="368"/>
      <c r="FB570" s="368"/>
      <c r="FC570" s="368"/>
      <c r="FD570" s="368"/>
      <c r="FE570" s="368"/>
      <c r="FF570" s="368"/>
      <c r="FG570" s="368"/>
      <c r="FH570" s="368"/>
      <c r="FI570" s="368"/>
      <c r="FJ570" s="368"/>
      <c r="FK570" s="368"/>
      <c r="FL570" s="368"/>
      <c r="FM570" s="368"/>
      <c r="FN570" s="368"/>
      <c r="FO570" s="368"/>
      <c r="FP570" s="368"/>
      <c r="FQ570" s="368"/>
      <c r="FR570" s="368"/>
      <c r="FS570" s="368"/>
      <c r="FT570" s="368"/>
      <c r="FU570" s="368"/>
      <c r="FV570" s="368"/>
      <c r="FW570" s="368"/>
      <c r="FX570" s="368"/>
      <c r="FY570" s="368"/>
      <c r="FZ570" s="368"/>
      <c r="GA570" s="368"/>
      <c r="GB570" s="368"/>
      <c r="GC570" s="368"/>
      <c r="GD570" s="368"/>
      <c r="GE570" s="368"/>
      <c r="GF570" s="368"/>
      <c r="GG570" s="368"/>
      <c r="GH570" s="368"/>
      <c r="GI570" s="368"/>
      <c r="GJ570" s="368"/>
      <c r="GK570" s="368"/>
      <c r="GL570" s="368"/>
      <c r="GM570" s="368"/>
      <c r="GN570" s="368"/>
      <c r="GO570" s="368"/>
      <c r="GP570" s="368"/>
      <c r="GQ570" s="368"/>
      <c r="GR570" s="368"/>
      <c r="GS570" s="368"/>
      <c r="GT570" s="368"/>
      <c r="GU570" s="368"/>
      <c r="GV570" s="368"/>
      <c r="GW570" s="368"/>
      <c r="GX570" s="368"/>
      <c r="GY570" s="368"/>
      <c r="GZ570" s="368"/>
      <c r="HA570" s="368"/>
      <c r="HB570" s="368"/>
      <c r="HC570" s="368"/>
      <c r="HD570" s="368"/>
      <c r="HE570" s="368"/>
      <c r="HF570" s="368"/>
      <c r="HG570" s="368"/>
      <c r="HH570" s="368"/>
      <c r="HI570" s="368"/>
      <c r="HJ570" s="368"/>
      <c r="HK570" s="368"/>
      <c r="HL570" s="368"/>
      <c r="HM570" s="368"/>
      <c r="HN570" s="368"/>
      <c r="HO570" s="368"/>
      <c r="HP570" s="368"/>
      <c r="HQ570" s="368"/>
      <c r="HR570" s="368"/>
      <c r="HS570" s="368"/>
      <c r="HT570" s="368"/>
      <c r="HU570" s="368"/>
      <c r="HV570" s="368"/>
      <c r="HW570" s="368"/>
      <c r="HX570" s="368"/>
      <c r="HY570" s="368"/>
      <c r="HZ570" s="368"/>
      <c r="IA570" s="368"/>
      <c r="IB570" s="368"/>
      <c r="IC570" s="368"/>
      <c r="ID570" s="368"/>
      <c r="IE570" s="368"/>
      <c r="IF570" s="368"/>
      <c r="IG570" s="368"/>
      <c r="IH570" s="368"/>
      <c r="II570" s="368"/>
      <c r="IJ570" s="368"/>
      <c r="IK570" s="368"/>
      <c r="IL570" s="368"/>
      <c r="IM570" s="368"/>
      <c r="IN570" s="368"/>
      <c r="IO570" s="368"/>
      <c r="IP570" s="368"/>
      <c r="IQ570" s="368"/>
      <c r="IR570" s="368"/>
      <c r="IS570" s="368"/>
      <c r="IT570" s="368"/>
      <c r="IU570" s="368"/>
      <c r="IV570" s="368"/>
      <c r="IW570" s="368"/>
      <c r="IX570" s="368"/>
      <c r="IY570" s="368"/>
      <c r="IZ570" s="368"/>
      <c r="JA570" s="368"/>
      <c r="JB570" s="368"/>
      <c r="JC570" s="368"/>
      <c r="JD570" s="368"/>
      <c r="JE570" s="368"/>
      <c r="JF570" s="368"/>
      <c r="JG570" s="368"/>
      <c r="JH570" s="368"/>
      <c r="JI570" s="368"/>
      <c r="JJ570" s="368"/>
      <c r="JK570" s="368"/>
      <c r="JL570" s="368"/>
      <c r="JM570" s="368"/>
      <c r="JN570" s="368"/>
      <c r="JO570" s="368"/>
      <c r="JP570" s="368"/>
      <c r="JQ570" s="368"/>
      <c r="JR570" s="368"/>
      <c r="JS570" s="368"/>
      <c r="JT570" s="368"/>
      <c r="JU570" s="368"/>
      <c r="JV570" s="368"/>
      <c r="JW570" s="368"/>
      <c r="JX570" s="368"/>
      <c r="JY570" s="368"/>
      <c r="JZ570" s="368"/>
      <c r="KA570" s="368"/>
      <c r="KB570" s="368"/>
      <c r="KC570" s="368"/>
      <c r="KD570" s="368"/>
      <c r="KE570" s="368"/>
      <c r="KF570" s="368"/>
      <c r="KG570" s="368"/>
      <c r="KH570" s="368"/>
      <c r="KI570" s="368"/>
      <c r="KJ570" s="368"/>
      <c r="KK570" s="368"/>
      <c r="KL570" s="368"/>
      <c r="KM570" s="368"/>
      <c r="KN570" s="368"/>
      <c r="KO570" s="368"/>
      <c r="KP570" s="368"/>
      <c r="KQ570" s="368"/>
      <c r="KR570" s="368"/>
      <c r="KS570" s="368"/>
      <c r="KT570" s="368"/>
      <c r="KU570" s="368"/>
      <c r="KV570" s="368"/>
      <c r="KW570" s="368"/>
      <c r="KX570" s="368"/>
      <c r="LH570" s="368"/>
      <c r="LI570" s="368"/>
      <c r="LJ570" s="368"/>
      <c r="LK570" s="368"/>
      <c r="LL570" s="368"/>
      <c r="LM570" s="368"/>
      <c r="LN570" s="368"/>
      <c r="LO570" s="368"/>
      <c r="LP570" s="368"/>
      <c r="LQ570" s="368"/>
      <c r="LR570" s="368"/>
      <c r="LS570" s="368"/>
      <c r="LT570" s="368"/>
      <c r="LU570" s="368"/>
      <c r="LV570" s="368"/>
      <c r="LW570" s="368"/>
      <c r="LX570" s="368"/>
      <c r="LY570" s="368"/>
      <c r="LZ570" s="368"/>
      <c r="MA570" s="368"/>
      <c r="MB570" s="368"/>
      <c r="MC570" s="368"/>
      <c r="MD570" s="368"/>
      <c r="ME570" s="368"/>
      <c r="MF570" s="368"/>
      <c r="MG570" s="368"/>
      <c r="MH570" s="368"/>
      <c r="MI570" s="368"/>
      <c r="MJ570" s="368"/>
      <c r="MK570" s="368"/>
      <c r="ML570" s="368"/>
      <c r="MM570" s="368"/>
      <c r="MN570" s="368"/>
      <c r="MO570" s="368"/>
      <c r="MP570" s="368"/>
      <c r="MQ570" s="368"/>
      <c r="MR570" s="368"/>
      <c r="MS570" s="368"/>
      <c r="MT570" s="368"/>
      <c r="MU570" s="368"/>
      <c r="MV570" s="368"/>
      <c r="MW570" s="368"/>
      <c r="MX570" s="368"/>
      <c r="MY570" s="368"/>
      <c r="MZ570" s="368"/>
      <c r="NA570" s="368"/>
      <c r="NB570" s="368"/>
      <c r="NC570" s="368"/>
      <c r="ND570" s="368"/>
      <c r="NE570" s="368"/>
      <c r="NF570" s="368"/>
      <c r="NG570" s="368"/>
      <c r="NH570" s="368"/>
      <c r="NI570" s="368"/>
      <c r="NJ570" s="368"/>
      <c r="NK570" s="368"/>
      <c r="NL570" s="368"/>
      <c r="NM570" s="368"/>
      <c r="NN570" s="368"/>
      <c r="NO570" s="368"/>
      <c r="NP570" s="368"/>
      <c r="NQ570" s="368"/>
      <c r="NR570" s="368"/>
      <c r="NS570" s="368"/>
      <c r="NT570" s="368"/>
      <c r="NU570" s="368"/>
      <c r="NV570" s="368"/>
      <c r="NW570" s="368"/>
      <c r="NX570" s="368"/>
      <c r="NY570" s="368"/>
      <c r="NZ570" s="368"/>
      <c r="OA570" s="368"/>
      <c r="OB570" s="368"/>
      <c r="OC570" s="368"/>
      <c r="OD570" s="368"/>
      <c r="OE570" s="368"/>
      <c r="OF570" s="368"/>
      <c r="OG570" s="368"/>
      <c r="OH570" s="368"/>
      <c r="OI570" s="368"/>
      <c r="OJ570" s="368"/>
      <c r="OK570" s="368"/>
      <c r="OL570" s="368"/>
      <c r="OM570" s="368"/>
      <c r="ON570" s="368"/>
      <c r="OO570" s="368"/>
      <c r="OP570" s="368"/>
      <c r="OQ570" s="368"/>
      <c r="OR570" s="368"/>
      <c r="OS570" s="368"/>
      <c r="OT570" s="368"/>
      <c r="OU570" s="368"/>
      <c r="OV570" s="368"/>
      <c r="OW570" s="368"/>
      <c r="OX570" s="368"/>
      <c r="OY570" s="368"/>
      <c r="OZ570" s="368"/>
      <c r="PA570" s="368"/>
      <c r="PB570" s="368"/>
      <c r="PC570" s="368"/>
      <c r="PD570" s="368"/>
      <c r="PE570" s="368"/>
      <c r="PF570" s="368"/>
      <c r="PG570" s="368"/>
      <c r="PH570" s="368"/>
      <c r="PI570" s="368"/>
      <c r="PJ570" s="368"/>
      <c r="PK570" s="368"/>
      <c r="PL570" s="368"/>
      <c r="PM570" s="368"/>
      <c r="PN570" s="368"/>
      <c r="PO570" s="368"/>
      <c r="PP570" s="368"/>
      <c r="PQ570" s="368"/>
      <c r="PR570" s="368"/>
      <c r="PS570" s="368"/>
      <c r="PT570" s="368"/>
      <c r="PU570" s="368"/>
      <c r="PV570" s="368"/>
      <c r="PW570" s="368"/>
      <c r="PX570" s="368"/>
      <c r="PY570" s="368"/>
      <c r="PZ570" s="368"/>
      <c r="QA570" s="368"/>
      <c r="QB570" s="368"/>
      <c r="QC570" s="368"/>
      <c r="QD570" s="368"/>
      <c r="QE570" s="368"/>
      <c r="QF570" s="368"/>
      <c r="QG570" s="368"/>
      <c r="QH570" s="368"/>
      <c r="QI570" s="368"/>
      <c r="QJ570" s="368"/>
      <c r="QK570" s="368"/>
      <c r="QL570" s="368"/>
      <c r="QM570" s="368"/>
      <c r="QN570" s="368"/>
      <c r="QO570" s="368"/>
      <c r="QP570" s="368"/>
      <c r="QQ570" s="368"/>
      <c r="QR570" s="368"/>
      <c r="QS570" s="368"/>
      <c r="QT570" s="368"/>
      <c r="QU570" s="368"/>
      <c r="QV570" s="368"/>
      <c r="QW570" s="368"/>
      <c r="QX570" s="368"/>
      <c r="QY570" s="368"/>
      <c r="QZ570" s="368"/>
      <c r="RA570" s="368"/>
      <c r="RB570" s="368"/>
      <c r="RC570" s="368"/>
      <c r="RD570" s="368"/>
      <c r="RE570" s="368"/>
      <c r="RF570" s="368"/>
      <c r="RG570" s="368"/>
      <c r="RH570" s="368"/>
      <c r="RI570" s="368"/>
      <c r="RJ570" s="368"/>
      <c r="RK570" s="368"/>
      <c r="RL570" s="368"/>
      <c r="RM570" s="368"/>
      <c r="RN570" s="368"/>
      <c r="RO570" s="368"/>
      <c r="RP570" s="368"/>
      <c r="RQ570" s="368"/>
      <c r="RR570" s="368"/>
      <c r="RS570" s="368"/>
      <c r="RT570" s="368"/>
      <c r="RU570" s="368"/>
      <c r="RV570" s="368"/>
      <c r="RW570" s="368"/>
      <c r="RX570" s="368"/>
      <c r="RY570" s="368"/>
      <c r="RZ570" s="368"/>
      <c r="SA570" s="368"/>
      <c r="SB570" s="368"/>
      <c r="SC570" s="368"/>
      <c r="SD570" s="368"/>
      <c r="SE570" s="368"/>
      <c r="SF570" s="368"/>
      <c r="SG570" s="368"/>
    </row>
    <row r="571" spans="1:501">
      <c r="A571" s="368"/>
      <c r="B571" s="368"/>
      <c r="C571" s="368"/>
      <c r="D571" s="368"/>
      <c r="E571" s="368"/>
      <c r="F571" s="368"/>
      <c r="G571" s="368"/>
      <c r="H571" s="368"/>
      <c r="I571" s="368"/>
      <c r="J571" s="368"/>
      <c r="K571" s="368"/>
      <c r="L571" s="368"/>
      <c r="M571" s="368"/>
      <c r="N571" s="368"/>
      <c r="O571" s="385"/>
      <c r="P571" s="368"/>
      <c r="Q571" s="368"/>
      <c r="R571" s="368"/>
      <c r="S571" s="368"/>
      <c r="T571" s="368"/>
      <c r="U571" s="368"/>
      <c r="V571" s="368"/>
      <c r="W571" s="368"/>
      <c r="X571" s="368"/>
      <c r="Y571" s="368"/>
      <c r="Z571" s="368"/>
      <c r="AA571" s="368"/>
      <c r="AB571" s="368"/>
      <c r="AC571" s="368"/>
      <c r="AD571" s="368"/>
      <c r="AE571" s="368"/>
      <c r="AF571" s="368"/>
      <c r="AG571" s="368"/>
      <c r="AH571" s="368"/>
      <c r="AI571" s="368"/>
      <c r="AJ571" s="368"/>
      <c r="AK571" s="368"/>
      <c r="AL571" s="368"/>
      <c r="AM571" s="368"/>
      <c r="AN571" s="368"/>
      <c r="AO571" s="368"/>
      <c r="AP571" s="368"/>
      <c r="AQ571" s="368"/>
      <c r="AR571" s="368"/>
      <c r="AS571" s="368"/>
      <c r="AT571" s="368"/>
      <c r="AU571" s="368"/>
      <c r="AV571" s="368"/>
      <c r="AW571" s="368"/>
      <c r="AX571" s="368"/>
      <c r="AY571" s="368"/>
      <c r="AZ571" s="368"/>
      <c r="BA571" s="368"/>
      <c r="BB571" s="368"/>
      <c r="BC571" s="368"/>
      <c r="BD571" s="368"/>
      <c r="BE571" s="368"/>
      <c r="BF571" s="368"/>
      <c r="BG571" s="368"/>
      <c r="BH571" s="368"/>
      <c r="BI571" s="368"/>
      <c r="BJ571" s="368"/>
      <c r="BK571" s="368"/>
      <c r="BL571" s="368"/>
      <c r="BM571" s="368"/>
      <c r="BN571" s="368"/>
      <c r="BO571" s="368"/>
      <c r="BP571" s="368"/>
      <c r="BQ571" s="368"/>
      <c r="BR571" s="368"/>
      <c r="BS571" s="368"/>
      <c r="BT571" s="368"/>
      <c r="BU571" s="368"/>
      <c r="BV571" s="368"/>
      <c r="BW571" s="368"/>
      <c r="DV571" s="368"/>
      <c r="DW571" s="368"/>
      <c r="DX571" s="368"/>
      <c r="DY571" s="368"/>
      <c r="DZ571" s="368"/>
      <c r="EA571" s="368"/>
      <c r="EB571" s="368"/>
      <c r="EC571" s="368"/>
      <c r="ED571" s="368"/>
      <c r="EE571" s="368"/>
      <c r="EF571" s="368"/>
      <c r="EG571" s="368"/>
      <c r="EH571" s="368"/>
      <c r="EI571" s="368"/>
      <c r="EJ571" s="368"/>
      <c r="EK571" s="368"/>
      <c r="EL571" s="368"/>
      <c r="EM571" s="368"/>
      <c r="EN571" s="368"/>
      <c r="EO571" s="368"/>
      <c r="EP571" s="368"/>
      <c r="EQ571" s="368"/>
      <c r="ER571" s="368"/>
      <c r="ES571" s="368"/>
      <c r="ET571" s="368"/>
      <c r="EU571" s="368"/>
      <c r="EV571" s="368"/>
      <c r="EW571" s="368"/>
      <c r="EX571" s="368"/>
      <c r="EY571" s="368"/>
      <c r="EZ571" s="368"/>
      <c r="FA571" s="368"/>
      <c r="FB571" s="368"/>
      <c r="FC571" s="368"/>
      <c r="FD571" s="368"/>
      <c r="FE571" s="368"/>
      <c r="FF571" s="368"/>
      <c r="FG571" s="368"/>
      <c r="FH571" s="368"/>
      <c r="FI571" s="368"/>
      <c r="FJ571" s="368"/>
      <c r="FK571" s="368"/>
      <c r="FL571" s="368"/>
      <c r="FM571" s="368"/>
      <c r="FN571" s="368"/>
      <c r="FO571" s="368"/>
      <c r="FP571" s="368"/>
      <c r="FQ571" s="368"/>
      <c r="FR571" s="368"/>
      <c r="FS571" s="368"/>
      <c r="FT571" s="368"/>
      <c r="FU571" s="368"/>
      <c r="FV571" s="368"/>
      <c r="FW571" s="368"/>
      <c r="FX571" s="368"/>
      <c r="FY571" s="368"/>
      <c r="FZ571" s="368"/>
      <c r="GA571" s="368"/>
      <c r="GB571" s="368"/>
      <c r="GC571" s="368"/>
      <c r="GD571" s="368"/>
      <c r="GE571" s="368"/>
      <c r="GF571" s="368"/>
      <c r="GG571" s="368"/>
      <c r="GH571" s="368"/>
      <c r="GI571" s="368"/>
      <c r="GJ571" s="368"/>
      <c r="GK571" s="368"/>
      <c r="GL571" s="368"/>
      <c r="GM571" s="368"/>
      <c r="GN571" s="368"/>
      <c r="GO571" s="368"/>
      <c r="GP571" s="368"/>
      <c r="GQ571" s="368"/>
      <c r="GR571" s="368"/>
      <c r="GS571" s="368"/>
      <c r="GT571" s="368"/>
      <c r="GU571" s="368"/>
      <c r="GV571" s="368"/>
      <c r="GW571" s="368"/>
      <c r="GX571" s="368"/>
      <c r="GY571" s="368"/>
      <c r="GZ571" s="368"/>
      <c r="HA571" s="368"/>
      <c r="HB571" s="368"/>
      <c r="HC571" s="368"/>
      <c r="HD571" s="368"/>
      <c r="HE571" s="368"/>
      <c r="HF571" s="368"/>
      <c r="HG571" s="368"/>
      <c r="HH571" s="368"/>
      <c r="HI571" s="368"/>
      <c r="HJ571" s="368"/>
      <c r="HK571" s="368"/>
      <c r="HL571" s="368"/>
      <c r="HM571" s="368"/>
      <c r="HN571" s="368"/>
      <c r="HO571" s="368"/>
      <c r="HP571" s="368"/>
      <c r="HQ571" s="368"/>
      <c r="HR571" s="368"/>
      <c r="HS571" s="368"/>
      <c r="HT571" s="368"/>
      <c r="HU571" s="368"/>
      <c r="HV571" s="368"/>
      <c r="HW571" s="368"/>
      <c r="HX571" s="368"/>
      <c r="HY571" s="368"/>
      <c r="HZ571" s="368"/>
      <c r="IA571" s="368"/>
      <c r="IB571" s="368"/>
      <c r="IC571" s="368"/>
      <c r="ID571" s="368"/>
      <c r="IE571" s="368"/>
      <c r="IF571" s="368"/>
      <c r="IG571" s="368"/>
      <c r="IH571" s="368"/>
      <c r="II571" s="368"/>
      <c r="IJ571" s="368"/>
      <c r="IK571" s="368"/>
      <c r="IL571" s="368"/>
      <c r="IM571" s="368"/>
      <c r="IN571" s="368"/>
      <c r="IO571" s="368"/>
      <c r="IP571" s="368"/>
      <c r="IQ571" s="368"/>
      <c r="IR571" s="368"/>
      <c r="IS571" s="368"/>
      <c r="IT571" s="368"/>
      <c r="IU571" s="368"/>
      <c r="IV571" s="368"/>
      <c r="IW571" s="368"/>
      <c r="IX571" s="368"/>
      <c r="IY571" s="368"/>
      <c r="IZ571" s="368"/>
      <c r="JA571" s="368"/>
      <c r="JB571" s="368"/>
      <c r="JC571" s="368"/>
      <c r="JD571" s="368"/>
      <c r="JE571" s="368"/>
      <c r="JF571" s="368"/>
      <c r="JG571" s="368"/>
      <c r="JH571" s="368"/>
      <c r="JI571" s="368"/>
      <c r="JJ571" s="368"/>
      <c r="JK571" s="368"/>
      <c r="JL571" s="368"/>
      <c r="JM571" s="368"/>
      <c r="JN571" s="368"/>
      <c r="JO571" s="368"/>
      <c r="JP571" s="368"/>
      <c r="JQ571" s="368"/>
      <c r="JR571" s="368"/>
      <c r="JS571" s="368"/>
      <c r="JT571" s="368"/>
      <c r="JU571" s="368"/>
      <c r="JV571" s="368"/>
      <c r="JW571" s="368"/>
      <c r="JX571" s="368"/>
      <c r="JY571" s="368"/>
      <c r="JZ571" s="368"/>
      <c r="KA571" s="368"/>
      <c r="KB571" s="368"/>
      <c r="KC571" s="368"/>
      <c r="KD571" s="368"/>
      <c r="KE571" s="368"/>
      <c r="KF571" s="368"/>
      <c r="KG571" s="368"/>
      <c r="KH571" s="368"/>
      <c r="KI571" s="368"/>
      <c r="KJ571" s="368"/>
      <c r="KK571" s="368"/>
      <c r="KL571" s="368"/>
      <c r="KM571" s="368"/>
      <c r="KN571" s="368"/>
      <c r="KO571" s="368"/>
      <c r="KP571" s="368"/>
      <c r="KQ571" s="368"/>
      <c r="KR571" s="368"/>
      <c r="KS571" s="368"/>
      <c r="KT571" s="368"/>
      <c r="KU571" s="368"/>
      <c r="KV571" s="368"/>
      <c r="KW571" s="368"/>
      <c r="KX571" s="368"/>
      <c r="LH571" s="368"/>
      <c r="LI571" s="368"/>
      <c r="LJ571" s="368"/>
      <c r="LK571" s="368"/>
      <c r="LL571" s="368"/>
      <c r="LM571" s="368"/>
      <c r="LN571" s="368"/>
      <c r="LO571" s="368"/>
      <c r="LP571" s="368"/>
      <c r="LQ571" s="368"/>
      <c r="LR571" s="368"/>
      <c r="LS571" s="368"/>
      <c r="LT571" s="368"/>
      <c r="LU571" s="368"/>
      <c r="LV571" s="368"/>
      <c r="LW571" s="368"/>
      <c r="LX571" s="368"/>
      <c r="LY571" s="368"/>
      <c r="LZ571" s="368"/>
      <c r="MA571" s="368"/>
      <c r="MB571" s="368"/>
      <c r="MC571" s="368"/>
      <c r="MD571" s="368"/>
      <c r="ME571" s="368"/>
      <c r="MF571" s="368"/>
      <c r="MG571" s="368"/>
      <c r="MH571" s="368"/>
      <c r="MI571" s="368"/>
      <c r="MJ571" s="368"/>
      <c r="MK571" s="368"/>
      <c r="ML571" s="368"/>
      <c r="MM571" s="368"/>
      <c r="MN571" s="368"/>
      <c r="MO571" s="368"/>
      <c r="MP571" s="368"/>
      <c r="MQ571" s="368"/>
      <c r="MR571" s="368"/>
      <c r="MS571" s="368"/>
      <c r="MT571" s="368"/>
      <c r="MU571" s="368"/>
      <c r="MV571" s="368"/>
      <c r="MW571" s="368"/>
      <c r="MX571" s="368"/>
      <c r="MY571" s="368"/>
      <c r="MZ571" s="368"/>
      <c r="NA571" s="368"/>
      <c r="NB571" s="368"/>
      <c r="NC571" s="368"/>
      <c r="ND571" s="368"/>
      <c r="NE571" s="368"/>
      <c r="NF571" s="368"/>
      <c r="NG571" s="368"/>
      <c r="NH571" s="368"/>
      <c r="NI571" s="368"/>
      <c r="NJ571" s="368"/>
      <c r="NK571" s="368"/>
      <c r="NL571" s="368"/>
      <c r="NM571" s="368"/>
      <c r="NN571" s="368"/>
      <c r="NO571" s="368"/>
      <c r="NP571" s="368"/>
      <c r="NQ571" s="368"/>
      <c r="NR571" s="368"/>
      <c r="NS571" s="368"/>
      <c r="NT571" s="368"/>
      <c r="NU571" s="368"/>
      <c r="NV571" s="368"/>
      <c r="NW571" s="368"/>
      <c r="NX571" s="368"/>
      <c r="NY571" s="368"/>
      <c r="NZ571" s="368"/>
      <c r="OA571" s="368"/>
      <c r="OB571" s="368"/>
      <c r="OC571" s="368"/>
      <c r="OD571" s="368"/>
      <c r="OE571" s="368"/>
      <c r="OF571" s="368"/>
      <c r="OG571" s="368"/>
      <c r="OH571" s="368"/>
      <c r="OI571" s="368"/>
      <c r="OJ571" s="368"/>
      <c r="OK571" s="368"/>
      <c r="OL571" s="368"/>
      <c r="OM571" s="368"/>
      <c r="ON571" s="368"/>
      <c r="OO571" s="368"/>
      <c r="OP571" s="368"/>
      <c r="OQ571" s="368"/>
      <c r="OR571" s="368"/>
      <c r="OS571" s="368"/>
      <c r="OT571" s="368"/>
      <c r="OU571" s="368"/>
      <c r="OV571" s="368"/>
      <c r="OW571" s="368"/>
      <c r="OX571" s="368"/>
      <c r="OY571" s="368"/>
      <c r="OZ571" s="368"/>
      <c r="PA571" s="368"/>
      <c r="PB571" s="368"/>
      <c r="PC571" s="368"/>
      <c r="PD571" s="368"/>
      <c r="PE571" s="368"/>
      <c r="PF571" s="368"/>
      <c r="PG571" s="368"/>
      <c r="PH571" s="368"/>
      <c r="PI571" s="368"/>
      <c r="PJ571" s="368"/>
      <c r="PK571" s="368"/>
      <c r="PL571" s="368"/>
      <c r="PM571" s="368"/>
      <c r="PN571" s="368"/>
      <c r="PO571" s="368"/>
      <c r="PP571" s="368"/>
      <c r="PQ571" s="368"/>
      <c r="PR571" s="368"/>
      <c r="PS571" s="368"/>
      <c r="PT571" s="368"/>
      <c r="PU571" s="368"/>
      <c r="PV571" s="368"/>
      <c r="PW571" s="368"/>
      <c r="PX571" s="368"/>
      <c r="PY571" s="368"/>
      <c r="PZ571" s="368"/>
      <c r="QA571" s="368"/>
      <c r="QB571" s="368"/>
      <c r="QC571" s="368"/>
      <c r="QD571" s="368"/>
      <c r="QE571" s="368"/>
      <c r="QF571" s="368"/>
      <c r="QG571" s="368"/>
      <c r="QH571" s="368"/>
      <c r="QI571" s="368"/>
      <c r="QJ571" s="368"/>
      <c r="QK571" s="368"/>
      <c r="QL571" s="368"/>
      <c r="QM571" s="368"/>
      <c r="QN571" s="368"/>
      <c r="QO571" s="368"/>
      <c r="QP571" s="368"/>
      <c r="QQ571" s="368"/>
      <c r="QR571" s="368"/>
      <c r="QS571" s="368"/>
      <c r="QT571" s="368"/>
      <c r="QU571" s="368"/>
      <c r="QV571" s="368"/>
      <c r="QW571" s="368"/>
      <c r="QX571" s="368"/>
      <c r="QY571" s="368"/>
      <c r="QZ571" s="368"/>
      <c r="RA571" s="368"/>
      <c r="RB571" s="368"/>
      <c r="RC571" s="368"/>
      <c r="RD571" s="368"/>
      <c r="RE571" s="368"/>
      <c r="RF571" s="368"/>
      <c r="RG571" s="368"/>
      <c r="RH571" s="368"/>
      <c r="RI571" s="368"/>
      <c r="RJ571" s="368"/>
      <c r="RK571" s="368"/>
      <c r="RL571" s="368"/>
      <c r="RM571" s="368"/>
      <c r="RN571" s="368"/>
      <c r="RO571" s="368"/>
      <c r="RP571" s="368"/>
      <c r="RQ571" s="368"/>
      <c r="RR571" s="368"/>
      <c r="RS571" s="368"/>
      <c r="RT571" s="368"/>
      <c r="RU571" s="368"/>
      <c r="RV571" s="368"/>
      <c r="RW571" s="368"/>
      <c r="RX571" s="368"/>
      <c r="RY571" s="368"/>
      <c r="RZ571" s="368"/>
      <c r="SA571" s="368"/>
      <c r="SB571" s="368"/>
      <c r="SC571" s="368"/>
      <c r="SD571" s="368"/>
      <c r="SE571" s="368"/>
      <c r="SF571" s="368"/>
      <c r="SG571" s="368"/>
    </row>
    <row r="572" spans="1:501">
      <c r="A572" s="368"/>
      <c r="B572" s="368"/>
      <c r="C572" s="368"/>
      <c r="D572" s="368"/>
      <c r="E572" s="368"/>
      <c r="F572" s="368"/>
      <c r="G572" s="368"/>
      <c r="H572" s="368"/>
      <c r="I572" s="368"/>
      <c r="J572" s="368"/>
      <c r="K572" s="368"/>
      <c r="L572" s="368"/>
      <c r="M572" s="368"/>
      <c r="N572" s="368"/>
      <c r="O572" s="385"/>
      <c r="P572" s="368"/>
      <c r="Q572" s="368"/>
      <c r="R572" s="368"/>
      <c r="S572" s="368"/>
      <c r="T572" s="368"/>
      <c r="U572" s="368"/>
      <c r="V572" s="368"/>
      <c r="W572" s="368"/>
      <c r="X572" s="368"/>
      <c r="Y572" s="368"/>
      <c r="Z572" s="368"/>
      <c r="AA572" s="368"/>
      <c r="AB572" s="368"/>
      <c r="AC572" s="368"/>
      <c r="AD572" s="368"/>
      <c r="AE572" s="368"/>
      <c r="AF572" s="368"/>
      <c r="AG572" s="368"/>
      <c r="AH572" s="368"/>
      <c r="AI572" s="368"/>
      <c r="AJ572" s="368"/>
      <c r="AK572" s="368"/>
      <c r="AL572" s="368"/>
      <c r="AM572" s="368"/>
      <c r="AN572" s="368"/>
      <c r="AO572" s="368"/>
      <c r="AP572" s="368"/>
      <c r="AQ572" s="368"/>
      <c r="AR572" s="368"/>
      <c r="AS572" s="368"/>
      <c r="AT572" s="368"/>
      <c r="AU572" s="368"/>
      <c r="AV572" s="368"/>
      <c r="AW572" s="368"/>
      <c r="AX572" s="368"/>
      <c r="AY572" s="368"/>
      <c r="AZ572" s="368"/>
      <c r="BA572" s="368"/>
      <c r="BB572" s="368"/>
      <c r="BC572" s="368"/>
      <c r="BD572" s="368"/>
      <c r="BE572" s="368"/>
      <c r="BF572" s="368"/>
      <c r="BG572" s="368"/>
      <c r="BH572" s="368"/>
      <c r="BI572" s="368"/>
      <c r="BJ572" s="368"/>
      <c r="BK572" s="368"/>
      <c r="BL572" s="368"/>
      <c r="BM572" s="368"/>
      <c r="BN572" s="368"/>
      <c r="BO572" s="368"/>
      <c r="BP572" s="368"/>
      <c r="BQ572" s="368"/>
      <c r="BR572" s="368"/>
      <c r="BS572" s="368"/>
      <c r="BT572" s="368"/>
      <c r="BU572" s="368"/>
      <c r="BV572" s="368"/>
      <c r="BW572" s="368"/>
      <c r="DV572" s="368"/>
      <c r="DW572" s="368"/>
      <c r="DX572" s="368"/>
      <c r="DY572" s="368"/>
      <c r="DZ572" s="368"/>
      <c r="EA572" s="368"/>
      <c r="EB572" s="368"/>
      <c r="EC572" s="368"/>
      <c r="ED572" s="368"/>
      <c r="EE572" s="368"/>
      <c r="EF572" s="368"/>
      <c r="EG572" s="368"/>
      <c r="EH572" s="368"/>
      <c r="EI572" s="368"/>
      <c r="EJ572" s="368"/>
      <c r="EK572" s="368"/>
      <c r="EL572" s="368"/>
      <c r="EM572" s="368"/>
      <c r="EN572" s="368"/>
      <c r="EO572" s="368"/>
      <c r="EP572" s="368"/>
      <c r="EQ572" s="368"/>
      <c r="ER572" s="368"/>
      <c r="ES572" s="368"/>
      <c r="ET572" s="368"/>
      <c r="EU572" s="368"/>
      <c r="EV572" s="368"/>
      <c r="EW572" s="368"/>
      <c r="EX572" s="368"/>
      <c r="EY572" s="368"/>
      <c r="EZ572" s="368"/>
      <c r="FA572" s="368"/>
      <c r="FB572" s="368"/>
      <c r="FC572" s="368"/>
      <c r="FD572" s="368"/>
      <c r="FE572" s="368"/>
      <c r="FF572" s="368"/>
      <c r="FG572" s="368"/>
      <c r="FH572" s="368"/>
      <c r="FI572" s="368"/>
      <c r="FJ572" s="368"/>
      <c r="FK572" s="368"/>
      <c r="FL572" s="368"/>
      <c r="FM572" s="368"/>
      <c r="FN572" s="368"/>
      <c r="FO572" s="368"/>
      <c r="FP572" s="368"/>
      <c r="FQ572" s="368"/>
      <c r="FR572" s="368"/>
      <c r="FS572" s="368"/>
      <c r="FT572" s="368"/>
      <c r="FU572" s="368"/>
      <c r="FV572" s="368"/>
      <c r="FW572" s="368"/>
      <c r="FX572" s="368"/>
      <c r="FY572" s="368"/>
      <c r="FZ572" s="368"/>
      <c r="GA572" s="368"/>
      <c r="GB572" s="368"/>
      <c r="GC572" s="368"/>
      <c r="GD572" s="368"/>
      <c r="GE572" s="368"/>
      <c r="GF572" s="368"/>
      <c r="GG572" s="368"/>
      <c r="GH572" s="368"/>
      <c r="GI572" s="368"/>
      <c r="GJ572" s="368"/>
      <c r="GK572" s="368"/>
      <c r="GL572" s="368"/>
      <c r="GM572" s="368"/>
      <c r="GN572" s="368"/>
      <c r="GO572" s="368"/>
      <c r="GP572" s="368"/>
      <c r="GQ572" s="368"/>
      <c r="GR572" s="368"/>
      <c r="GS572" s="368"/>
      <c r="GT572" s="368"/>
      <c r="GU572" s="368"/>
      <c r="GV572" s="368"/>
      <c r="GW572" s="368"/>
      <c r="GX572" s="368"/>
      <c r="GY572" s="368"/>
      <c r="GZ572" s="368"/>
      <c r="HA572" s="368"/>
      <c r="HB572" s="368"/>
      <c r="HC572" s="368"/>
      <c r="HD572" s="368"/>
      <c r="HE572" s="368"/>
      <c r="HF572" s="368"/>
      <c r="HG572" s="368"/>
      <c r="HH572" s="368"/>
      <c r="HI572" s="368"/>
      <c r="HJ572" s="368"/>
      <c r="HK572" s="368"/>
      <c r="HL572" s="368"/>
      <c r="HM572" s="368"/>
      <c r="HN572" s="368"/>
      <c r="HO572" s="368"/>
      <c r="HP572" s="368"/>
      <c r="HQ572" s="368"/>
      <c r="HR572" s="368"/>
      <c r="HS572" s="368"/>
      <c r="HT572" s="368"/>
      <c r="HU572" s="368"/>
      <c r="HV572" s="368"/>
      <c r="HW572" s="368"/>
      <c r="HX572" s="368"/>
      <c r="HY572" s="368"/>
      <c r="HZ572" s="368"/>
      <c r="IA572" s="368"/>
      <c r="IB572" s="368"/>
      <c r="IC572" s="368"/>
      <c r="ID572" s="368"/>
      <c r="IE572" s="368"/>
      <c r="IF572" s="368"/>
      <c r="IG572" s="368"/>
      <c r="IH572" s="368"/>
      <c r="II572" s="368"/>
      <c r="IJ572" s="368"/>
      <c r="IK572" s="368"/>
      <c r="IL572" s="368"/>
      <c r="IM572" s="368"/>
      <c r="IN572" s="368"/>
      <c r="IO572" s="368"/>
      <c r="IP572" s="368"/>
      <c r="IQ572" s="368"/>
      <c r="IR572" s="368"/>
      <c r="IS572" s="368"/>
      <c r="IT572" s="368"/>
      <c r="IU572" s="368"/>
      <c r="IV572" s="368"/>
      <c r="IW572" s="368"/>
      <c r="IX572" s="368"/>
      <c r="IY572" s="368"/>
      <c r="IZ572" s="368"/>
      <c r="JA572" s="368"/>
      <c r="JB572" s="368"/>
      <c r="JC572" s="368"/>
      <c r="JD572" s="368"/>
      <c r="JE572" s="368"/>
      <c r="JF572" s="368"/>
      <c r="JG572" s="368"/>
      <c r="JH572" s="368"/>
      <c r="JI572" s="368"/>
      <c r="JJ572" s="368"/>
      <c r="JK572" s="368"/>
      <c r="JL572" s="368"/>
      <c r="JM572" s="368"/>
      <c r="JN572" s="368"/>
      <c r="JO572" s="368"/>
      <c r="JP572" s="368"/>
      <c r="JQ572" s="368"/>
      <c r="JR572" s="368"/>
      <c r="JS572" s="368"/>
      <c r="JT572" s="368"/>
      <c r="JU572" s="368"/>
      <c r="JV572" s="368"/>
      <c r="JW572" s="368"/>
      <c r="JX572" s="368"/>
      <c r="JY572" s="368"/>
      <c r="JZ572" s="368"/>
      <c r="KA572" s="368"/>
      <c r="KB572" s="368"/>
      <c r="KC572" s="368"/>
      <c r="KD572" s="368"/>
      <c r="KE572" s="368"/>
      <c r="KF572" s="368"/>
      <c r="KG572" s="368"/>
      <c r="KH572" s="368"/>
      <c r="KI572" s="368"/>
      <c r="KJ572" s="368"/>
      <c r="KK572" s="368"/>
      <c r="KL572" s="368"/>
      <c r="KM572" s="368"/>
      <c r="KN572" s="368"/>
      <c r="KO572" s="368"/>
      <c r="KP572" s="368"/>
      <c r="KQ572" s="368"/>
      <c r="KR572" s="368"/>
      <c r="KS572" s="368"/>
      <c r="KT572" s="368"/>
      <c r="KU572" s="368"/>
      <c r="KV572" s="368"/>
      <c r="KW572" s="368"/>
      <c r="KX572" s="368"/>
      <c r="LH572" s="368"/>
      <c r="LI572" s="368"/>
      <c r="LJ572" s="368"/>
      <c r="LK572" s="368"/>
      <c r="LL572" s="368"/>
      <c r="LM572" s="368"/>
      <c r="LN572" s="368"/>
      <c r="LO572" s="368"/>
      <c r="LP572" s="368"/>
      <c r="LQ572" s="368"/>
      <c r="LR572" s="368"/>
      <c r="LS572" s="368"/>
      <c r="LT572" s="368"/>
      <c r="LU572" s="368"/>
      <c r="LV572" s="368"/>
      <c r="LW572" s="368"/>
      <c r="LX572" s="368"/>
      <c r="LY572" s="368"/>
      <c r="LZ572" s="368"/>
      <c r="MA572" s="368"/>
      <c r="MB572" s="368"/>
      <c r="MC572" s="368"/>
      <c r="MD572" s="368"/>
      <c r="ME572" s="368"/>
      <c r="MF572" s="368"/>
      <c r="MG572" s="368"/>
      <c r="MH572" s="368"/>
      <c r="MI572" s="368"/>
      <c r="MJ572" s="368"/>
      <c r="MK572" s="368"/>
      <c r="ML572" s="368"/>
      <c r="MM572" s="368"/>
      <c r="MN572" s="368"/>
      <c r="MO572" s="368"/>
      <c r="MP572" s="368"/>
      <c r="MQ572" s="368"/>
      <c r="MR572" s="368"/>
      <c r="MS572" s="368"/>
      <c r="MT572" s="368"/>
      <c r="MU572" s="368"/>
      <c r="MV572" s="368"/>
      <c r="MW572" s="368"/>
      <c r="MX572" s="368"/>
      <c r="MY572" s="368"/>
      <c r="MZ572" s="368"/>
      <c r="NA572" s="368"/>
      <c r="NB572" s="368"/>
      <c r="NC572" s="368"/>
      <c r="ND572" s="368"/>
      <c r="NE572" s="368"/>
      <c r="NF572" s="368"/>
      <c r="NG572" s="368"/>
      <c r="NH572" s="368"/>
      <c r="NI572" s="368"/>
      <c r="NJ572" s="368"/>
      <c r="NK572" s="368"/>
      <c r="NL572" s="368"/>
      <c r="NM572" s="368"/>
      <c r="NN572" s="368"/>
      <c r="NO572" s="368"/>
      <c r="NP572" s="368"/>
      <c r="NQ572" s="368"/>
      <c r="NR572" s="368"/>
      <c r="NS572" s="368"/>
      <c r="NT572" s="368"/>
      <c r="NU572" s="368"/>
      <c r="NV572" s="368"/>
      <c r="NW572" s="368"/>
      <c r="NX572" s="368"/>
      <c r="NY572" s="368"/>
      <c r="NZ572" s="368"/>
      <c r="OA572" s="368"/>
      <c r="OB572" s="368"/>
      <c r="OC572" s="368"/>
      <c r="OD572" s="368"/>
      <c r="OE572" s="368"/>
      <c r="OF572" s="368"/>
      <c r="OG572" s="368"/>
      <c r="OH572" s="368"/>
      <c r="OI572" s="368"/>
      <c r="OJ572" s="368"/>
      <c r="OK572" s="368"/>
      <c r="OL572" s="368"/>
      <c r="OM572" s="368"/>
      <c r="ON572" s="368"/>
      <c r="OO572" s="368"/>
      <c r="OP572" s="368"/>
      <c r="OQ572" s="368"/>
      <c r="OR572" s="368"/>
      <c r="OS572" s="368"/>
      <c r="OT572" s="368"/>
      <c r="OU572" s="368"/>
      <c r="OV572" s="368"/>
      <c r="OW572" s="368"/>
      <c r="OX572" s="368"/>
      <c r="OY572" s="368"/>
      <c r="OZ572" s="368"/>
      <c r="PA572" s="368"/>
      <c r="PB572" s="368"/>
      <c r="PC572" s="368"/>
      <c r="PD572" s="368"/>
      <c r="PE572" s="368"/>
      <c r="PF572" s="368"/>
      <c r="PG572" s="368"/>
      <c r="PH572" s="368"/>
      <c r="PI572" s="368"/>
      <c r="PJ572" s="368"/>
      <c r="PK572" s="368"/>
      <c r="PL572" s="368"/>
      <c r="PM572" s="368"/>
      <c r="PN572" s="368"/>
      <c r="PO572" s="368"/>
      <c r="PP572" s="368"/>
      <c r="PQ572" s="368"/>
      <c r="PR572" s="368"/>
      <c r="PS572" s="368"/>
      <c r="PT572" s="368"/>
      <c r="PU572" s="368"/>
      <c r="PV572" s="368"/>
      <c r="PW572" s="368"/>
      <c r="PX572" s="368"/>
      <c r="PY572" s="368"/>
      <c r="PZ572" s="368"/>
      <c r="QA572" s="368"/>
      <c r="QB572" s="368"/>
      <c r="QC572" s="368"/>
      <c r="QD572" s="368"/>
      <c r="QE572" s="368"/>
      <c r="QF572" s="368"/>
      <c r="QG572" s="368"/>
      <c r="QH572" s="368"/>
      <c r="QI572" s="368"/>
      <c r="QJ572" s="368"/>
      <c r="QK572" s="368"/>
      <c r="QL572" s="368"/>
      <c r="QM572" s="368"/>
      <c r="QN572" s="368"/>
      <c r="QO572" s="368"/>
      <c r="QP572" s="368"/>
      <c r="QQ572" s="368"/>
      <c r="QR572" s="368"/>
      <c r="QS572" s="368"/>
      <c r="QT572" s="368"/>
      <c r="QU572" s="368"/>
      <c r="QV572" s="368"/>
      <c r="QW572" s="368"/>
      <c r="QX572" s="368"/>
      <c r="QY572" s="368"/>
      <c r="QZ572" s="368"/>
      <c r="RA572" s="368"/>
      <c r="RB572" s="368"/>
      <c r="RC572" s="368"/>
      <c r="RD572" s="368"/>
      <c r="RE572" s="368"/>
      <c r="RF572" s="368"/>
      <c r="RG572" s="368"/>
      <c r="RH572" s="368"/>
      <c r="RI572" s="368"/>
      <c r="RJ572" s="368"/>
      <c r="RK572" s="368"/>
      <c r="RL572" s="368"/>
      <c r="RM572" s="368"/>
      <c r="RN572" s="368"/>
      <c r="RO572" s="368"/>
      <c r="RP572" s="368"/>
      <c r="RQ572" s="368"/>
      <c r="RR572" s="368"/>
      <c r="RS572" s="368"/>
      <c r="RT572" s="368"/>
      <c r="RU572" s="368"/>
      <c r="RV572" s="368"/>
      <c r="RW572" s="368"/>
      <c r="RX572" s="368"/>
      <c r="RY572" s="368"/>
      <c r="RZ572" s="368"/>
      <c r="SA572" s="368"/>
      <c r="SB572" s="368"/>
      <c r="SC572" s="368"/>
      <c r="SD572" s="368"/>
      <c r="SE572" s="368"/>
      <c r="SF572" s="368"/>
      <c r="SG572" s="368"/>
    </row>
    <row r="573" spans="1:501">
      <c r="A573" s="368"/>
      <c r="B573" s="368"/>
      <c r="C573" s="368"/>
      <c r="D573" s="368"/>
      <c r="E573" s="368"/>
      <c r="F573" s="368"/>
      <c r="G573" s="368"/>
      <c r="H573" s="368"/>
      <c r="I573" s="368"/>
      <c r="J573" s="368"/>
      <c r="K573" s="368"/>
      <c r="L573" s="368"/>
      <c r="M573" s="368"/>
      <c r="N573" s="368"/>
      <c r="O573" s="385"/>
      <c r="P573" s="368"/>
      <c r="Q573" s="368"/>
      <c r="R573" s="368"/>
      <c r="S573" s="368"/>
      <c r="T573" s="368"/>
      <c r="U573" s="368"/>
      <c r="V573" s="368"/>
      <c r="W573" s="368"/>
      <c r="X573" s="368"/>
      <c r="Y573" s="368"/>
      <c r="Z573" s="368"/>
      <c r="AA573" s="368"/>
      <c r="AB573" s="368"/>
      <c r="AC573" s="368"/>
      <c r="AD573" s="368"/>
      <c r="AE573" s="368"/>
      <c r="AF573" s="368"/>
      <c r="AG573" s="368"/>
      <c r="AH573" s="368"/>
      <c r="AI573" s="368"/>
      <c r="AJ573" s="368"/>
      <c r="AK573" s="368"/>
      <c r="AL573" s="368"/>
      <c r="AM573" s="368"/>
      <c r="AN573" s="368"/>
      <c r="AO573" s="368"/>
      <c r="AP573" s="368"/>
      <c r="AQ573" s="368"/>
      <c r="AR573" s="368"/>
      <c r="AS573" s="368"/>
      <c r="AT573" s="368"/>
      <c r="AU573" s="368"/>
      <c r="AV573" s="368"/>
      <c r="AW573" s="368"/>
      <c r="AX573" s="368"/>
      <c r="AY573" s="368"/>
      <c r="AZ573" s="368"/>
      <c r="BA573" s="368"/>
      <c r="BB573" s="368"/>
      <c r="BC573" s="368"/>
      <c r="BD573" s="368"/>
      <c r="BE573" s="368"/>
      <c r="BF573" s="368"/>
      <c r="BG573" s="368"/>
      <c r="BH573" s="368"/>
      <c r="BI573" s="368"/>
      <c r="BJ573" s="368"/>
      <c r="BK573" s="368"/>
      <c r="BL573" s="368"/>
      <c r="BM573" s="368"/>
      <c r="BN573" s="368"/>
      <c r="BO573" s="368"/>
      <c r="BP573" s="368"/>
      <c r="BQ573" s="368"/>
      <c r="BR573" s="368"/>
      <c r="BS573" s="368"/>
      <c r="BT573" s="368"/>
      <c r="BU573" s="368"/>
      <c r="BV573" s="368"/>
      <c r="BW573" s="368"/>
      <c r="DV573" s="368"/>
      <c r="DW573" s="368"/>
      <c r="DX573" s="368"/>
      <c r="DY573" s="368"/>
      <c r="DZ573" s="368"/>
      <c r="EA573" s="368"/>
      <c r="EB573" s="368"/>
      <c r="EC573" s="368"/>
      <c r="ED573" s="368"/>
      <c r="EE573" s="368"/>
      <c r="EF573" s="368"/>
      <c r="EG573" s="368"/>
      <c r="EH573" s="368"/>
      <c r="EI573" s="368"/>
      <c r="EJ573" s="368"/>
      <c r="EK573" s="368"/>
      <c r="EL573" s="368"/>
      <c r="EM573" s="368"/>
      <c r="EN573" s="368"/>
      <c r="EO573" s="368"/>
      <c r="EP573" s="368"/>
      <c r="EQ573" s="368"/>
      <c r="ER573" s="368"/>
      <c r="ES573" s="368"/>
      <c r="ET573" s="368"/>
      <c r="EU573" s="368"/>
      <c r="EV573" s="368"/>
      <c r="EW573" s="368"/>
      <c r="EX573" s="368"/>
      <c r="EY573" s="368"/>
      <c r="EZ573" s="368"/>
      <c r="FA573" s="368"/>
      <c r="FB573" s="368"/>
      <c r="FC573" s="368"/>
      <c r="FD573" s="368"/>
      <c r="FE573" s="368"/>
      <c r="FF573" s="368"/>
      <c r="FG573" s="368"/>
      <c r="FH573" s="368"/>
      <c r="FI573" s="368"/>
      <c r="FJ573" s="368"/>
      <c r="FK573" s="368"/>
      <c r="FL573" s="368"/>
      <c r="FM573" s="368"/>
      <c r="FN573" s="368"/>
      <c r="FO573" s="368"/>
      <c r="FP573" s="368"/>
      <c r="FQ573" s="368"/>
      <c r="FR573" s="368"/>
      <c r="FS573" s="368"/>
      <c r="FT573" s="368"/>
      <c r="FU573" s="368"/>
      <c r="FV573" s="368"/>
      <c r="FW573" s="368"/>
      <c r="FX573" s="368"/>
      <c r="FY573" s="368"/>
      <c r="FZ573" s="368"/>
      <c r="GA573" s="368"/>
      <c r="GB573" s="368"/>
      <c r="GC573" s="368"/>
      <c r="GD573" s="368"/>
      <c r="GE573" s="368"/>
      <c r="GF573" s="368"/>
      <c r="GG573" s="368"/>
      <c r="GH573" s="368"/>
      <c r="GI573" s="368"/>
      <c r="GJ573" s="368"/>
      <c r="GK573" s="368"/>
      <c r="GL573" s="368"/>
      <c r="GM573" s="368"/>
      <c r="GN573" s="368"/>
      <c r="GO573" s="368"/>
      <c r="GP573" s="368"/>
      <c r="GQ573" s="368"/>
      <c r="GR573" s="368"/>
      <c r="GS573" s="368"/>
      <c r="GT573" s="368"/>
      <c r="GU573" s="368"/>
      <c r="GV573" s="368"/>
      <c r="GW573" s="368"/>
      <c r="GX573" s="368"/>
      <c r="GY573" s="368"/>
      <c r="GZ573" s="368"/>
      <c r="HA573" s="368"/>
      <c r="HB573" s="368"/>
      <c r="HC573" s="368"/>
      <c r="HD573" s="368"/>
      <c r="HE573" s="368"/>
      <c r="HF573" s="368"/>
      <c r="HG573" s="368"/>
      <c r="HH573" s="368"/>
      <c r="HI573" s="368"/>
      <c r="HJ573" s="368"/>
      <c r="HK573" s="368"/>
      <c r="HL573" s="368"/>
      <c r="HM573" s="368"/>
      <c r="HN573" s="368"/>
      <c r="HO573" s="368"/>
      <c r="HP573" s="368"/>
      <c r="HQ573" s="368"/>
      <c r="HR573" s="368"/>
      <c r="HS573" s="368"/>
      <c r="HT573" s="368"/>
      <c r="HU573" s="368"/>
      <c r="HV573" s="368"/>
      <c r="HW573" s="368"/>
      <c r="HX573" s="368"/>
      <c r="HY573" s="368"/>
      <c r="HZ573" s="368"/>
      <c r="IA573" s="368"/>
      <c r="IB573" s="368"/>
      <c r="IC573" s="368"/>
      <c r="ID573" s="368"/>
      <c r="IE573" s="368"/>
      <c r="IF573" s="368"/>
      <c r="IG573" s="368"/>
      <c r="IH573" s="368"/>
      <c r="II573" s="368"/>
      <c r="IJ573" s="368"/>
      <c r="IK573" s="368"/>
      <c r="IL573" s="368"/>
      <c r="IM573" s="368"/>
      <c r="IN573" s="368"/>
      <c r="IO573" s="368"/>
      <c r="IP573" s="368"/>
      <c r="IQ573" s="368"/>
      <c r="IR573" s="368"/>
      <c r="IS573" s="368"/>
      <c r="IT573" s="368"/>
      <c r="IU573" s="368"/>
      <c r="IV573" s="368"/>
      <c r="IW573" s="368"/>
      <c r="IX573" s="368"/>
      <c r="IY573" s="368"/>
      <c r="IZ573" s="368"/>
      <c r="JA573" s="368"/>
      <c r="JB573" s="368"/>
      <c r="JC573" s="368"/>
      <c r="JD573" s="368"/>
      <c r="JE573" s="368"/>
      <c r="JF573" s="368"/>
      <c r="JG573" s="368"/>
      <c r="JH573" s="368"/>
      <c r="JI573" s="368"/>
      <c r="JJ573" s="368"/>
      <c r="JK573" s="368"/>
      <c r="JL573" s="368"/>
      <c r="JM573" s="368"/>
      <c r="JN573" s="368"/>
      <c r="JO573" s="368"/>
      <c r="JP573" s="368"/>
      <c r="JQ573" s="368"/>
      <c r="JR573" s="368"/>
      <c r="JS573" s="368"/>
      <c r="JT573" s="368"/>
      <c r="JU573" s="368"/>
      <c r="JV573" s="368"/>
      <c r="JW573" s="368"/>
      <c r="JX573" s="368"/>
      <c r="JY573" s="368"/>
      <c r="JZ573" s="368"/>
      <c r="KA573" s="368"/>
      <c r="KB573" s="368"/>
      <c r="KC573" s="368"/>
      <c r="KD573" s="368"/>
      <c r="KE573" s="368"/>
      <c r="KF573" s="368"/>
      <c r="KG573" s="368"/>
      <c r="KH573" s="368"/>
      <c r="KI573" s="368"/>
      <c r="KJ573" s="368"/>
      <c r="KK573" s="368"/>
      <c r="KL573" s="368"/>
      <c r="KM573" s="368"/>
      <c r="KN573" s="368"/>
      <c r="KO573" s="368"/>
      <c r="KP573" s="368"/>
      <c r="KQ573" s="368"/>
      <c r="KR573" s="368"/>
      <c r="KS573" s="368"/>
      <c r="KT573" s="368"/>
      <c r="KU573" s="368"/>
      <c r="KV573" s="368"/>
      <c r="KW573" s="368"/>
      <c r="KX573" s="368"/>
      <c r="LH573" s="368"/>
      <c r="LI573" s="368"/>
      <c r="LJ573" s="368"/>
      <c r="LK573" s="368"/>
      <c r="LL573" s="368"/>
      <c r="LM573" s="368"/>
      <c r="LN573" s="368"/>
      <c r="LO573" s="368"/>
      <c r="LP573" s="368"/>
      <c r="LQ573" s="368"/>
      <c r="LR573" s="368"/>
      <c r="LS573" s="368"/>
      <c r="LT573" s="368"/>
      <c r="LU573" s="368"/>
      <c r="LV573" s="368"/>
      <c r="LW573" s="368"/>
      <c r="LX573" s="368"/>
      <c r="LY573" s="368"/>
      <c r="LZ573" s="368"/>
      <c r="MA573" s="368"/>
      <c r="MB573" s="368"/>
      <c r="MC573" s="368"/>
      <c r="MD573" s="368"/>
      <c r="ME573" s="368"/>
      <c r="MF573" s="368"/>
      <c r="MG573" s="368"/>
      <c r="MH573" s="368"/>
      <c r="MI573" s="368"/>
      <c r="MJ573" s="368"/>
      <c r="MK573" s="368"/>
      <c r="ML573" s="368"/>
      <c r="MM573" s="368"/>
      <c r="MN573" s="368"/>
      <c r="MO573" s="368"/>
      <c r="MP573" s="368"/>
      <c r="MQ573" s="368"/>
      <c r="MR573" s="368"/>
      <c r="MS573" s="368"/>
      <c r="MT573" s="368"/>
      <c r="MU573" s="368"/>
      <c r="MV573" s="368"/>
      <c r="MW573" s="368"/>
      <c r="MX573" s="368"/>
      <c r="MY573" s="368"/>
      <c r="MZ573" s="368"/>
      <c r="NA573" s="368"/>
      <c r="NB573" s="368"/>
      <c r="NC573" s="368"/>
      <c r="ND573" s="368"/>
      <c r="NE573" s="368"/>
      <c r="NF573" s="368"/>
      <c r="NG573" s="368"/>
      <c r="NH573" s="368"/>
      <c r="NI573" s="368"/>
      <c r="NJ573" s="368"/>
      <c r="NK573" s="368"/>
      <c r="NL573" s="368"/>
      <c r="NM573" s="368"/>
      <c r="NN573" s="368"/>
      <c r="NO573" s="368"/>
      <c r="NP573" s="368"/>
      <c r="NQ573" s="368"/>
      <c r="NR573" s="368"/>
      <c r="NS573" s="368"/>
      <c r="NT573" s="368"/>
      <c r="NU573" s="368"/>
      <c r="NV573" s="368"/>
      <c r="NW573" s="368"/>
      <c r="NX573" s="368"/>
      <c r="NY573" s="368"/>
      <c r="NZ573" s="368"/>
      <c r="OA573" s="368"/>
      <c r="OB573" s="368"/>
      <c r="OC573" s="368"/>
      <c r="OD573" s="368"/>
      <c r="OE573" s="368"/>
      <c r="OF573" s="368"/>
      <c r="OG573" s="368"/>
      <c r="OH573" s="368"/>
      <c r="OI573" s="368"/>
      <c r="OJ573" s="368"/>
      <c r="OK573" s="368"/>
      <c r="OL573" s="368"/>
      <c r="OM573" s="368"/>
      <c r="ON573" s="368"/>
      <c r="OO573" s="368"/>
      <c r="OP573" s="368"/>
      <c r="OQ573" s="368"/>
      <c r="OR573" s="368"/>
      <c r="OS573" s="368"/>
      <c r="OT573" s="368"/>
      <c r="OU573" s="368"/>
      <c r="OV573" s="368"/>
      <c r="OW573" s="368"/>
      <c r="OX573" s="368"/>
      <c r="OY573" s="368"/>
      <c r="OZ573" s="368"/>
      <c r="PA573" s="368"/>
      <c r="PB573" s="368"/>
      <c r="PC573" s="368"/>
      <c r="PD573" s="368"/>
      <c r="PE573" s="368"/>
      <c r="PF573" s="368"/>
      <c r="PG573" s="368"/>
      <c r="PH573" s="368"/>
      <c r="PI573" s="368"/>
      <c r="PJ573" s="368"/>
      <c r="PK573" s="368"/>
      <c r="PL573" s="368"/>
      <c r="PM573" s="368"/>
      <c r="PN573" s="368"/>
      <c r="PO573" s="368"/>
      <c r="PP573" s="368"/>
      <c r="PQ573" s="368"/>
      <c r="PR573" s="368"/>
      <c r="PS573" s="368"/>
      <c r="PT573" s="368"/>
      <c r="PU573" s="368"/>
      <c r="PV573" s="368"/>
      <c r="PW573" s="368"/>
      <c r="PX573" s="368"/>
      <c r="PY573" s="368"/>
      <c r="PZ573" s="368"/>
      <c r="QA573" s="368"/>
      <c r="QB573" s="368"/>
      <c r="QC573" s="368"/>
      <c r="QD573" s="368"/>
      <c r="QE573" s="368"/>
      <c r="QF573" s="368"/>
      <c r="QG573" s="368"/>
      <c r="QH573" s="368"/>
      <c r="QI573" s="368"/>
      <c r="QJ573" s="368"/>
      <c r="QK573" s="368"/>
      <c r="QL573" s="368"/>
      <c r="QM573" s="368"/>
      <c r="QN573" s="368"/>
      <c r="QO573" s="368"/>
      <c r="QP573" s="368"/>
      <c r="QQ573" s="368"/>
      <c r="QR573" s="368"/>
      <c r="QS573" s="368"/>
      <c r="QT573" s="368"/>
      <c r="QU573" s="368"/>
      <c r="QV573" s="368"/>
      <c r="QW573" s="368"/>
      <c r="QX573" s="368"/>
      <c r="QY573" s="368"/>
      <c r="QZ573" s="368"/>
      <c r="RA573" s="368"/>
      <c r="RB573" s="368"/>
      <c r="RC573" s="368"/>
      <c r="RD573" s="368"/>
      <c r="RE573" s="368"/>
      <c r="RF573" s="368"/>
      <c r="RG573" s="368"/>
      <c r="RH573" s="368"/>
      <c r="RI573" s="368"/>
      <c r="RJ573" s="368"/>
      <c r="RK573" s="368"/>
      <c r="RL573" s="368"/>
      <c r="RM573" s="368"/>
      <c r="RN573" s="368"/>
      <c r="RO573" s="368"/>
      <c r="RP573" s="368"/>
      <c r="RQ573" s="368"/>
      <c r="RR573" s="368"/>
      <c r="RS573" s="368"/>
      <c r="RT573" s="368"/>
      <c r="RU573" s="368"/>
      <c r="RV573" s="368"/>
      <c r="RW573" s="368"/>
      <c r="RX573" s="368"/>
      <c r="RY573" s="368"/>
      <c r="RZ573" s="368"/>
      <c r="SA573" s="368"/>
      <c r="SB573" s="368"/>
      <c r="SC573" s="368"/>
      <c r="SD573" s="368"/>
      <c r="SE573" s="368"/>
      <c r="SF573" s="368"/>
      <c r="SG573" s="368"/>
    </row>
    <row r="574" spans="1:501">
      <c r="A574" s="368"/>
      <c r="B574" s="368"/>
      <c r="C574" s="368"/>
      <c r="D574" s="368"/>
      <c r="E574" s="368"/>
      <c r="F574" s="368"/>
      <c r="G574" s="368"/>
      <c r="H574" s="368"/>
      <c r="I574" s="368"/>
      <c r="J574" s="368"/>
      <c r="K574" s="368"/>
      <c r="L574" s="368"/>
      <c r="M574" s="368"/>
      <c r="N574" s="368"/>
      <c r="O574" s="385"/>
      <c r="P574" s="368"/>
      <c r="Q574" s="368"/>
      <c r="R574" s="368"/>
      <c r="S574" s="368"/>
      <c r="T574" s="368"/>
      <c r="U574" s="368"/>
      <c r="V574" s="368"/>
      <c r="W574" s="368"/>
      <c r="X574" s="368"/>
      <c r="Y574" s="368"/>
      <c r="Z574" s="368"/>
      <c r="AA574" s="368"/>
      <c r="AB574" s="368"/>
      <c r="AC574" s="368"/>
      <c r="AD574" s="368"/>
      <c r="AE574" s="368"/>
      <c r="AF574" s="368"/>
      <c r="AG574" s="368"/>
      <c r="AH574" s="368"/>
      <c r="AI574" s="368"/>
      <c r="AJ574" s="368"/>
      <c r="AK574" s="368"/>
      <c r="AL574" s="368"/>
      <c r="AM574" s="368"/>
      <c r="AN574" s="368"/>
      <c r="AO574" s="368"/>
      <c r="AP574" s="368"/>
      <c r="AQ574" s="368"/>
      <c r="AR574" s="368"/>
      <c r="AS574" s="368"/>
      <c r="AT574" s="368"/>
      <c r="AU574" s="368"/>
      <c r="AV574" s="368"/>
      <c r="AW574" s="368"/>
      <c r="AX574" s="368"/>
      <c r="AY574" s="368"/>
      <c r="AZ574" s="368"/>
      <c r="BA574" s="368"/>
      <c r="BB574" s="368"/>
      <c r="BC574" s="368"/>
      <c r="BD574" s="368"/>
      <c r="BE574" s="368"/>
      <c r="BF574" s="368"/>
      <c r="BG574" s="368"/>
      <c r="BH574" s="368"/>
      <c r="BI574" s="368"/>
      <c r="BJ574" s="368"/>
      <c r="BK574" s="368"/>
      <c r="BL574" s="368"/>
      <c r="BM574" s="368"/>
      <c r="BN574" s="368"/>
      <c r="BO574" s="368"/>
      <c r="BP574" s="368"/>
      <c r="BQ574" s="368"/>
      <c r="BR574" s="368"/>
      <c r="BS574" s="368"/>
      <c r="BT574" s="368"/>
      <c r="BU574" s="368"/>
      <c r="BV574" s="368"/>
      <c r="BW574" s="368"/>
      <c r="DV574" s="368"/>
      <c r="DW574" s="368"/>
      <c r="DX574" s="368"/>
      <c r="DY574" s="368"/>
      <c r="DZ574" s="368"/>
      <c r="EA574" s="368"/>
      <c r="EB574" s="368"/>
      <c r="EC574" s="368"/>
      <c r="ED574" s="368"/>
      <c r="EE574" s="368"/>
      <c r="EF574" s="368"/>
      <c r="EG574" s="368"/>
      <c r="EH574" s="368"/>
      <c r="EI574" s="368"/>
      <c r="EJ574" s="368"/>
      <c r="EK574" s="368"/>
      <c r="EL574" s="368"/>
      <c r="EM574" s="368"/>
      <c r="EN574" s="368"/>
      <c r="EO574" s="368"/>
      <c r="EP574" s="368"/>
      <c r="EQ574" s="368"/>
      <c r="ER574" s="368"/>
      <c r="ES574" s="368"/>
      <c r="ET574" s="368"/>
      <c r="EU574" s="368"/>
      <c r="EV574" s="368"/>
      <c r="EW574" s="368"/>
      <c r="EX574" s="368"/>
      <c r="EY574" s="368"/>
      <c r="EZ574" s="368"/>
      <c r="FA574" s="368"/>
      <c r="FB574" s="368"/>
      <c r="FC574" s="368"/>
      <c r="FD574" s="368"/>
      <c r="FE574" s="368"/>
      <c r="FF574" s="368"/>
      <c r="FG574" s="368"/>
      <c r="FH574" s="368"/>
      <c r="FI574" s="368"/>
      <c r="FJ574" s="368"/>
      <c r="FK574" s="368"/>
      <c r="FL574" s="368"/>
      <c r="FM574" s="368"/>
      <c r="FN574" s="368"/>
      <c r="FO574" s="368"/>
      <c r="FP574" s="368"/>
      <c r="FQ574" s="368"/>
      <c r="FR574" s="368"/>
      <c r="FS574" s="368"/>
      <c r="FT574" s="368"/>
      <c r="FU574" s="368"/>
      <c r="FV574" s="368"/>
      <c r="FW574" s="368"/>
      <c r="FX574" s="368"/>
      <c r="FY574" s="368"/>
      <c r="FZ574" s="368"/>
      <c r="GA574" s="368"/>
      <c r="GB574" s="368"/>
      <c r="GC574" s="368"/>
      <c r="GD574" s="368"/>
      <c r="GE574" s="368"/>
      <c r="GF574" s="368"/>
      <c r="GG574" s="368"/>
      <c r="GH574" s="368"/>
      <c r="GI574" s="368"/>
      <c r="GJ574" s="368"/>
      <c r="GK574" s="368"/>
      <c r="GL574" s="368"/>
      <c r="GM574" s="368"/>
      <c r="GN574" s="368"/>
      <c r="GO574" s="368"/>
      <c r="GP574" s="368"/>
      <c r="GQ574" s="368"/>
      <c r="GR574" s="368"/>
      <c r="GS574" s="368"/>
      <c r="GT574" s="368"/>
      <c r="GU574" s="368"/>
      <c r="GV574" s="368"/>
      <c r="GW574" s="368"/>
      <c r="GX574" s="368"/>
      <c r="GY574" s="368"/>
      <c r="GZ574" s="368"/>
      <c r="HA574" s="368"/>
      <c r="HB574" s="368"/>
      <c r="HC574" s="368"/>
      <c r="HD574" s="368"/>
      <c r="HE574" s="368"/>
      <c r="HF574" s="368"/>
      <c r="HG574" s="368"/>
      <c r="HH574" s="368"/>
      <c r="HI574" s="368"/>
      <c r="HJ574" s="368"/>
      <c r="HK574" s="368"/>
      <c r="HL574" s="368"/>
      <c r="HM574" s="368"/>
      <c r="HN574" s="368"/>
      <c r="HO574" s="368"/>
      <c r="HP574" s="368"/>
      <c r="HQ574" s="368"/>
      <c r="HR574" s="368"/>
      <c r="HS574" s="368"/>
      <c r="HT574" s="368"/>
      <c r="HU574" s="368"/>
      <c r="HV574" s="368"/>
      <c r="HW574" s="368"/>
      <c r="HX574" s="368"/>
      <c r="HY574" s="368"/>
      <c r="HZ574" s="368"/>
      <c r="IA574" s="368"/>
      <c r="IB574" s="368"/>
      <c r="IC574" s="368"/>
      <c r="ID574" s="368"/>
      <c r="IE574" s="368"/>
      <c r="IF574" s="368"/>
      <c r="IG574" s="368"/>
      <c r="IH574" s="368"/>
      <c r="II574" s="368"/>
      <c r="IJ574" s="368"/>
      <c r="IK574" s="368"/>
      <c r="IL574" s="368"/>
      <c r="IM574" s="368"/>
      <c r="IN574" s="368"/>
      <c r="IO574" s="368"/>
      <c r="IP574" s="368"/>
      <c r="IQ574" s="368"/>
      <c r="IR574" s="368"/>
      <c r="IS574" s="368"/>
      <c r="IT574" s="368"/>
      <c r="IU574" s="368"/>
      <c r="IV574" s="368"/>
      <c r="IW574" s="368"/>
      <c r="IX574" s="368"/>
      <c r="IY574" s="368"/>
      <c r="IZ574" s="368"/>
      <c r="JA574" s="368"/>
      <c r="JB574" s="368"/>
      <c r="JC574" s="368"/>
      <c r="JD574" s="368"/>
      <c r="JE574" s="368"/>
      <c r="JF574" s="368"/>
      <c r="JG574" s="368"/>
      <c r="JH574" s="368"/>
      <c r="JI574" s="368"/>
      <c r="JJ574" s="368"/>
      <c r="JK574" s="368"/>
      <c r="JL574" s="368"/>
      <c r="JM574" s="368"/>
      <c r="JN574" s="368"/>
      <c r="JO574" s="368"/>
      <c r="JP574" s="368"/>
      <c r="JQ574" s="368"/>
      <c r="JR574" s="368"/>
      <c r="JS574" s="368"/>
      <c r="JT574" s="368"/>
      <c r="JU574" s="368"/>
      <c r="JV574" s="368"/>
      <c r="JW574" s="368"/>
      <c r="JX574" s="368"/>
      <c r="JY574" s="368"/>
      <c r="JZ574" s="368"/>
      <c r="KA574" s="368"/>
      <c r="KB574" s="368"/>
      <c r="KC574" s="368"/>
      <c r="KD574" s="368"/>
      <c r="KE574" s="368"/>
      <c r="KF574" s="368"/>
      <c r="KG574" s="368"/>
      <c r="KH574" s="368"/>
      <c r="KI574" s="368"/>
      <c r="KJ574" s="368"/>
      <c r="KK574" s="368"/>
      <c r="KL574" s="368"/>
      <c r="KM574" s="368"/>
      <c r="KN574" s="368"/>
      <c r="KO574" s="368"/>
      <c r="KP574" s="368"/>
      <c r="KQ574" s="368"/>
      <c r="KR574" s="368"/>
      <c r="KS574" s="368"/>
      <c r="KT574" s="368"/>
      <c r="KU574" s="368"/>
      <c r="KV574" s="368"/>
      <c r="KW574" s="368"/>
      <c r="KX574" s="368"/>
      <c r="LH574" s="368"/>
      <c r="LI574" s="368"/>
      <c r="LJ574" s="368"/>
      <c r="LK574" s="368"/>
      <c r="LL574" s="368"/>
      <c r="LM574" s="368"/>
      <c r="LN574" s="368"/>
      <c r="LO574" s="368"/>
      <c r="LP574" s="368"/>
      <c r="LQ574" s="368"/>
      <c r="LR574" s="368"/>
      <c r="LS574" s="368"/>
      <c r="LT574" s="368"/>
      <c r="LU574" s="368"/>
      <c r="LV574" s="368"/>
      <c r="LW574" s="368"/>
      <c r="LX574" s="368"/>
      <c r="LY574" s="368"/>
      <c r="LZ574" s="368"/>
      <c r="MA574" s="368"/>
      <c r="MB574" s="368"/>
      <c r="MC574" s="368"/>
      <c r="MD574" s="368"/>
      <c r="ME574" s="368"/>
      <c r="MF574" s="368"/>
      <c r="MG574" s="368"/>
      <c r="MH574" s="368"/>
      <c r="MI574" s="368"/>
      <c r="MJ574" s="368"/>
      <c r="MK574" s="368"/>
      <c r="ML574" s="368"/>
      <c r="MM574" s="368"/>
      <c r="MN574" s="368"/>
      <c r="MO574" s="368"/>
      <c r="MP574" s="368"/>
      <c r="MQ574" s="368"/>
      <c r="MR574" s="368"/>
      <c r="MS574" s="368"/>
      <c r="MT574" s="368"/>
      <c r="MU574" s="368"/>
      <c r="MV574" s="368"/>
      <c r="MW574" s="368"/>
      <c r="MX574" s="368"/>
      <c r="MY574" s="368"/>
      <c r="MZ574" s="368"/>
      <c r="NA574" s="368"/>
      <c r="NB574" s="368"/>
      <c r="NC574" s="368"/>
      <c r="ND574" s="368"/>
      <c r="NE574" s="368"/>
      <c r="NF574" s="368"/>
      <c r="NG574" s="368"/>
      <c r="NH574" s="368"/>
      <c r="NI574" s="368"/>
      <c r="NJ574" s="368"/>
      <c r="NK574" s="368"/>
      <c r="NL574" s="368"/>
      <c r="NM574" s="368"/>
      <c r="NN574" s="368"/>
      <c r="NO574" s="368"/>
      <c r="NP574" s="368"/>
      <c r="NQ574" s="368"/>
      <c r="NR574" s="368"/>
      <c r="NS574" s="368"/>
      <c r="NT574" s="368"/>
      <c r="NU574" s="368"/>
      <c r="NV574" s="368"/>
      <c r="NW574" s="368"/>
      <c r="NX574" s="368"/>
      <c r="NY574" s="368"/>
      <c r="NZ574" s="368"/>
      <c r="OA574" s="368"/>
      <c r="OB574" s="368"/>
      <c r="OC574" s="368"/>
      <c r="OD574" s="368"/>
      <c r="OE574" s="368"/>
      <c r="OF574" s="368"/>
      <c r="OG574" s="368"/>
      <c r="OH574" s="368"/>
      <c r="OI574" s="368"/>
      <c r="OJ574" s="368"/>
      <c r="OK574" s="368"/>
      <c r="OL574" s="368"/>
      <c r="OM574" s="368"/>
      <c r="ON574" s="368"/>
      <c r="OO574" s="368"/>
      <c r="OP574" s="368"/>
      <c r="OQ574" s="368"/>
      <c r="OR574" s="368"/>
      <c r="OS574" s="368"/>
      <c r="OT574" s="368"/>
      <c r="OU574" s="368"/>
      <c r="OV574" s="368"/>
      <c r="OW574" s="368"/>
      <c r="OX574" s="368"/>
      <c r="OY574" s="368"/>
      <c r="OZ574" s="368"/>
      <c r="PA574" s="368"/>
      <c r="PB574" s="368"/>
      <c r="PC574" s="368"/>
      <c r="PD574" s="368"/>
      <c r="PE574" s="368"/>
      <c r="PF574" s="368"/>
      <c r="PG574" s="368"/>
      <c r="PH574" s="368"/>
      <c r="PI574" s="368"/>
      <c r="PJ574" s="368"/>
      <c r="PK574" s="368"/>
      <c r="PL574" s="368"/>
      <c r="PM574" s="368"/>
      <c r="PN574" s="368"/>
      <c r="PO574" s="368"/>
      <c r="PP574" s="368"/>
      <c r="PQ574" s="368"/>
      <c r="PR574" s="368"/>
      <c r="PS574" s="368"/>
      <c r="PT574" s="368"/>
      <c r="PU574" s="368"/>
      <c r="PV574" s="368"/>
      <c r="PW574" s="368"/>
      <c r="PX574" s="368"/>
      <c r="PY574" s="368"/>
      <c r="PZ574" s="368"/>
      <c r="QA574" s="368"/>
      <c r="QB574" s="368"/>
      <c r="QC574" s="368"/>
      <c r="QD574" s="368"/>
      <c r="QE574" s="368"/>
      <c r="QF574" s="368"/>
      <c r="QG574" s="368"/>
      <c r="QH574" s="368"/>
      <c r="QI574" s="368"/>
      <c r="QJ574" s="368"/>
      <c r="QK574" s="368"/>
      <c r="QL574" s="368"/>
      <c r="QM574" s="368"/>
      <c r="QN574" s="368"/>
      <c r="QO574" s="368"/>
      <c r="QP574" s="368"/>
      <c r="QQ574" s="368"/>
      <c r="QR574" s="368"/>
      <c r="QS574" s="368"/>
      <c r="QT574" s="368"/>
      <c r="QU574" s="368"/>
      <c r="QV574" s="368"/>
      <c r="QW574" s="368"/>
      <c r="QX574" s="368"/>
      <c r="QY574" s="368"/>
      <c r="QZ574" s="368"/>
      <c r="RA574" s="368"/>
      <c r="RB574" s="368"/>
      <c r="RC574" s="368"/>
      <c r="RD574" s="368"/>
      <c r="RE574" s="368"/>
      <c r="RF574" s="368"/>
      <c r="RG574" s="368"/>
      <c r="RH574" s="368"/>
      <c r="RI574" s="368"/>
      <c r="RJ574" s="368"/>
      <c r="RK574" s="368"/>
      <c r="RL574" s="368"/>
      <c r="RM574" s="368"/>
      <c r="RN574" s="368"/>
      <c r="RO574" s="368"/>
      <c r="RP574" s="368"/>
      <c r="RQ574" s="368"/>
      <c r="RR574" s="368"/>
      <c r="RS574" s="368"/>
      <c r="RT574" s="368"/>
      <c r="RU574" s="368"/>
      <c r="RV574" s="368"/>
      <c r="RW574" s="368"/>
      <c r="RX574" s="368"/>
      <c r="RY574" s="368"/>
      <c r="RZ574" s="368"/>
      <c r="SA574" s="368"/>
      <c r="SB574" s="368"/>
      <c r="SC574" s="368"/>
      <c r="SD574" s="368"/>
      <c r="SE574" s="368"/>
      <c r="SF574" s="368"/>
      <c r="SG574" s="368"/>
    </row>
    <row r="575" spans="1:501">
      <c r="A575" s="368"/>
      <c r="B575" s="368"/>
      <c r="C575" s="368"/>
      <c r="D575" s="368"/>
      <c r="E575" s="368"/>
      <c r="F575" s="368"/>
      <c r="G575" s="368"/>
      <c r="H575" s="368"/>
      <c r="I575" s="368"/>
      <c r="J575" s="368"/>
      <c r="K575" s="368"/>
      <c r="L575" s="368"/>
      <c r="M575" s="368"/>
      <c r="N575" s="368"/>
      <c r="O575" s="385"/>
      <c r="P575" s="368"/>
      <c r="Q575" s="368"/>
      <c r="R575" s="368"/>
      <c r="S575" s="368"/>
      <c r="T575" s="368"/>
      <c r="U575" s="368"/>
      <c r="V575" s="368"/>
      <c r="W575" s="368"/>
      <c r="X575" s="368"/>
      <c r="Y575" s="368"/>
      <c r="Z575" s="368"/>
      <c r="AA575" s="368"/>
      <c r="AB575" s="368"/>
      <c r="AC575" s="368"/>
      <c r="AD575" s="368"/>
      <c r="AE575" s="368"/>
      <c r="AF575" s="368"/>
      <c r="AG575" s="368"/>
      <c r="AH575" s="368"/>
      <c r="AI575" s="368"/>
      <c r="AJ575" s="368"/>
      <c r="AK575" s="368"/>
      <c r="AL575" s="368"/>
      <c r="AM575" s="368"/>
      <c r="AN575" s="368"/>
      <c r="AO575" s="368"/>
      <c r="AP575" s="368"/>
      <c r="AQ575" s="368"/>
      <c r="AR575" s="368"/>
      <c r="AS575" s="368"/>
      <c r="AT575" s="368"/>
      <c r="AU575" s="368"/>
      <c r="AV575" s="368"/>
      <c r="AW575" s="368"/>
      <c r="AX575" s="368"/>
      <c r="AY575" s="368"/>
      <c r="AZ575" s="368"/>
      <c r="BA575" s="368"/>
      <c r="BB575" s="368"/>
      <c r="BC575" s="368"/>
      <c r="BD575" s="368"/>
      <c r="BE575" s="368"/>
      <c r="BF575" s="368"/>
      <c r="BG575" s="368"/>
      <c r="BH575" s="368"/>
      <c r="BI575" s="368"/>
      <c r="BJ575" s="368"/>
      <c r="BK575" s="368"/>
      <c r="BL575" s="368"/>
      <c r="BM575" s="368"/>
      <c r="BN575" s="368"/>
      <c r="BO575" s="368"/>
      <c r="BP575" s="368"/>
      <c r="BQ575" s="368"/>
      <c r="BR575" s="368"/>
      <c r="BS575" s="368"/>
      <c r="BT575" s="368"/>
      <c r="BU575" s="368"/>
      <c r="BV575" s="368"/>
      <c r="BW575" s="368"/>
      <c r="DV575" s="368"/>
      <c r="DW575" s="368"/>
      <c r="DX575" s="368"/>
      <c r="DY575" s="368"/>
      <c r="DZ575" s="368"/>
      <c r="EA575" s="368"/>
      <c r="EB575" s="368"/>
      <c r="EC575" s="368"/>
      <c r="ED575" s="368"/>
      <c r="EE575" s="368"/>
      <c r="EF575" s="368"/>
      <c r="EG575" s="368"/>
      <c r="EH575" s="368"/>
      <c r="EI575" s="368"/>
      <c r="EJ575" s="368"/>
      <c r="EK575" s="368"/>
      <c r="EL575" s="368"/>
      <c r="EM575" s="368"/>
      <c r="EN575" s="368"/>
      <c r="EO575" s="368"/>
      <c r="EP575" s="368"/>
      <c r="EQ575" s="368"/>
      <c r="ER575" s="368"/>
      <c r="ES575" s="368"/>
      <c r="ET575" s="368"/>
      <c r="EU575" s="368"/>
      <c r="EV575" s="368"/>
      <c r="EW575" s="368"/>
      <c r="EX575" s="368"/>
      <c r="EY575" s="368"/>
      <c r="EZ575" s="368"/>
      <c r="FA575" s="368"/>
      <c r="FB575" s="368"/>
      <c r="FC575" s="368"/>
      <c r="FD575" s="368"/>
      <c r="FE575" s="368"/>
      <c r="FF575" s="368"/>
      <c r="FG575" s="368"/>
      <c r="FH575" s="368"/>
      <c r="FI575" s="368"/>
      <c r="FJ575" s="368"/>
      <c r="FK575" s="368"/>
      <c r="FL575" s="368"/>
      <c r="FM575" s="368"/>
      <c r="FN575" s="368"/>
      <c r="FO575" s="368"/>
      <c r="FP575" s="368"/>
      <c r="FQ575" s="368"/>
      <c r="FR575" s="368"/>
      <c r="FS575" s="368"/>
      <c r="FT575" s="368"/>
      <c r="FU575" s="368"/>
      <c r="FV575" s="368"/>
      <c r="FW575" s="368"/>
      <c r="FX575" s="368"/>
      <c r="FY575" s="368"/>
      <c r="FZ575" s="368"/>
      <c r="GA575" s="368"/>
      <c r="GB575" s="368"/>
      <c r="GC575" s="368"/>
      <c r="GD575" s="368"/>
      <c r="GE575" s="368"/>
      <c r="GF575" s="368"/>
      <c r="GG575" s="368"/>
      <c r="GH575" s="368"/>
      <c r="GI575" s="368"/>
      <c r="GJ575" s="368"/>
      <c r="GK575" s="368"/>
      <c r="GL575" s="368"/>
      <c r="GM575" s="368"/>
      <c r="GN575" s="368"/>
      <c r="GO575" s="368"/>
      <c r="GP575" s="368"/>
      <c r="GQ575" s="368"/>
      <c r="GR575" s="368"/>
      <c r="GS575" s="368"/>
      <c r="GT575" s="368"/>
      <c r="GU575" s="368"/>
      <c r="GV575" s="368"/>
      <c r="GW575" s="368"/>
      <c r="GX575" s="368"/>
      <c r="GY575" s="368"/>
      <c r="GZ575" s="368"/>
      <c r="HA575" s="368"/>
      <c r="HB575" s="368"/>
      <c r="HC575" s="368"/>
      <c r="HD575" s="368"/>
      <c r="HE575" s="368"/>
      <c r="HF575" s="368"/>
      <c r="HG575" s="368"/>
      <c r="HH575" s="368"/>
      <c r="HI575" s="368"/>
      <c r="HJ575" s="368"/>
      <c r="HK575" s="368"/>
      <c r="HL575" s="368"/>
      <c r="HM575" s="368"/>
      <c r="HN575" s="368"/>
      <c r="HO575" s="368"/>
      <c r="HP575" s="368"/>
      <c r="HQ575" s="368"/>
      <c r="HR575" s="368"/>
      <c r="HS575" s="368"/>
      <c r="HT575" s="368"/>
      <c r="HU575" s="368"/>
      <c r="HV575" s="368"/>
      <c r="HW575" s="368"/>
      <c r="HX575" s="368"/>
      <c r="HY575" s="368"/>
      <c r="HZ575" s="368"/>
      <c r="IA575" s="368"/>
      <c r="IB575" s="368"/>
      <c r="IC575" s="368"/>
      <c r="ID575" s="368"/>
      <c r="IE575" s="368"/>
      <c r="IF575" s="368"/>
      <c r="IG575" s="368"/>
      <c r="IH575" s="368"/>
      <c r="II575" s="368"/>
      <c r="IJ575" s="368"/>
      <c r="IK575" s="368"/>
      <c r="IL575" s="368"/>
      <c r="IM575" s="368"/>
      <c r="IN575" s="368"/>
      <c r="IO575" s="368"/>
      <c r="IP575" s="368"/>
      <c r="IQ575" s="368"/>
      <c r="IR575" s="368"/>
      <c r="IS575" s="368"/>
      <c r="IT575" s="368"/>
      <c r="IU575" s="368"/>
      <c r="IV575" s="368"/>
      <c r="IW575" s="368"/>
      <c r="IX575" s="368"/>
      <c r="IY575" s="368"/>
      <c r="IZ575" s="368"/>
      <c r="JA575" s="368"/>
      <c r="JB575" s="368"/>
      <c r="JC575" s="368"/>
      <c r="JD575" s="368"/>
      <c r="JE575" s="368"/>
      <c r="JF575" s="368"/>
      <c r="JG575" s="368"/>
      <c r="JH575" s="368"/>
      <c r="JI575" s="368"/>
      <c r="JJ575" s="368"/>
      <c r="JK575" s="368"/>
      <c r="JL575" s="368"/>
      <c r="JM575" s="368"/>
      <c r="JN575" s="368"/>
      <c r="JO575" s="368"/>
      <c r="JP575" s="368"/>
      <c r="JQ575" s="368"/>
      <c r="JR575" s="368"/>
      <c r="JS575" s="368"/>
      <c r="JT575" s="368"/>
      <c r="JU575" s="368"/>
      <c r="JV575" s="368"/>
      <c r="JW575" s="368"/>
      <c r="JX575" s="368"/>
      <c r="JY575" s="368"/>
      <c r="JZ575" s="368"/>
      <c r="KA575" s="368"/>
      <c r="KB575" s="368"/>
      <c r="KC575" s="368"/>
      <c r="KD575" s="368"/>
      <c r="KE575" s="368"/>
      <c r="KF575" s="368"/>
      <c r="KG575" s="368"/>
      <c r="KH575" s="368"/>
      <c r="KI575" s="368"/>
      <c r="KJ575" s="368"/>
      <c r="KK575" s="368"/>
      <c r="KL575" s="368"/>
      <c r="KM575" s="368"/>
      <c r="KN575" s="368"/>
      <c r="KO575" s="368"/>
      <c r="KP575" s="368"/>
      <c r="KQ575" s="368"/>
      <c r="KR575" s="368"/>
      <c r="KS575" s="368"/>
      <c r="KT575" s="368"/>
      <c r="KU575" s="368"/>
      <c r="KV575" s="368"/>
      <c r="KW575" s="368"/>
      <c r="KX575" s="368"/>
      <c r="LH575" s="368"/>
      <c r="LI575" s="368"/>
      <c r="LJ575" s="368"/>
      <c r="LK575" s="368"/>
      <c r="LL575" s="368"/>
      <c r="LM575" s="368"/>
      <c r="LN575" s="368"/>
      <c r="LO575" s="368"/>
      <c r="LP575" s="368"/>
      <c r="LQ575" s="368"/>
      <c r="LR575" s="368"/>
      <c r="LS575" s="368"/>
      <c r="LT575" s="368"/>
      <c r="LU575" s="368"/>
      <c r="LV575" s="368"/>
      <c r="LW575" s="368"/>
      <c r="LX575" s="368"/>
      <c r="LY575" s="368"/>
      <c r="LZ575" s="368"/>
      <c r="MA575" s="368"/>
      <c r="MB575" s="368"/>
      <c r="MC575" s="368"/>
      <c r="MD575" s="368"/>
      <c r="ME575" s="368"/>
      <c r="MF575" s="368"/>
      <c r="MG575" s="368"/>
      <c r="MH575" s="368"/>
      <c r="MI575" s="368"/>
      <c r="MJ575" s="368"/>
      <c r="MK575" s="368"/>
      <c r="ML575" s="368"/>
      <c r="MM575" s="368"/>
      <c r="MN575" s="368"/>
      <c r="MO575" s="368"/>
      <c r="MP575" s="368"/>
      <c r="MQ575" s="368"/>
      <c r="MR575" s="368"/>
      <c r="MS575" s="368"/>
      <c r="MT575" s="368"/>
      <c r="MU575" s="368"/>
      <c r="MV575" s="368"/>
      <c r="MW575" s="368"/>
      <c r="MX575" s="368"/>
      <c r="MY575" s="368"/>
      <c r="MZ575" s="368"/>
      <c r="NA575" s="368"/>
      <c r="NB575" s="368"/>
      <c r="NC575" s="368"/>
      <c r="ND575" s="368"/>
      <c r="NE575" s="368"/>
      <c r="NF575" s="368"/>
      <c r="NG575" s="368"/>
      <c r="NH575" s="368"/>
      <c r="NI575" s="368"/>
      <c r="NJ575" s="368"/>
      <c r="NK575" s="368"/>
      <c r="NL575" s="368"/>
      <c r="NM575" s="368"/>
      <c r="NN575" s="368"/>
      <c r="NO575" s="368"/>
      <c r="NP575" s="368"/>
      <c r="NQ575" s="368"/>
      <c r="NR575" s="368"/>
      <c r="NS575" s="368"/>
      <c r="NT575" s="368"/>
      <c r="NU575" s="368"/>
      <c r="NV575" s="368"/>
      <c r="NW575" s="368"/>
      <c r="NX575" s="368"/>
      <c r="NY575" s="368"/>
      <c r="NZ575" s="368"/>
      <c r="OA575" s="368"/>
      <c r="OB575" s="368"/>
      <c r="OC575" s="368"/>
      <c r="OD575" s="368"/>
      <c r="OE575" s="368"/>
      <c r="OF575" s="368"/>
      <c r="OG575" s="368"/>
      <c r="OH575" s="368"/>
      <c r="OI575" s="368"/>
      <c r="OJ575" s="368"/>
      <c r="OK575" s="368"/>
      <c r="OL575" s="368"/>
      <c r="OM575" s="368"/>
      <c r="ON575" s="368"/>
      <c r="OO575" s="368"/>
      <c r="OP575" s="368"/>
      <c r="OQ575" s="368"/>
      <c r="OR575" s="368"/>
      <c r="OS575" s="368"/>
      <c r="OT575" s="368"/>
      <c r="OU575" s="368"/>
      <c r="OV575" s="368"/>
      <c r="OW575" s="368"/>
      <c r="OX575" s="368"/>
      <c r="OY575" s="368"/>
      <c r="OZ575" s="368"/>
      <c r="PA575" s="368"/>
      <c r="PB575" s="368"/>
      <c r="PC575" s="368"/>
      <c r="PD575" s="368"/>
      <c r="PE575" s="368"/>
      <c r="PF575" s="368"/>
      <c r="PG575" s="368"/>
      <c r="PH575" s="368"/>
      <c r="PI575" s="368"/>
      <c r="PJ575" s="368"/>
      <c r="PK575" s="368"/>
      <c r="PL575" s="368"/>
      <c r="PM575" s="368"/>
      <c r="PN575" s="368"/>
      <c r="PO575" s="368"/>
      <c r="PP575" s="368"/>
      <c r="PQ575" s="368"/>
      <c r="PR575" s="368"/>
      <c r="PS575" s="368"/>
      <c r="PT575" s="368"/>
      <c r="PU575" s="368"/>
      <c r="PV575" s="368"/>
      <c r="PW575" s="368"/>
      <c r="PX575" s="368"/>
      <c r="PY575" s="368"/>
      <c r="PZ575" s="368"/>
      <c r="QA575" s="368"/>
      <c r="QB575" s="368"/>
      <c r="QC575" s="368"/>
      <c r="QD575" s="368"/>
      <c r="QE575" s="368"/>
      <c r="QF575" s="368"/>
      <c r="QG575" s="368"/>
      <c r="QH575" s="368"/>
      <c r="QI575" s="368"/>
      <c r="QJ575" s="368"/>
      <c r="QK575" s="368"/>
      <c r="QL575" s="368"/>
      <c r="QM575" s="368"/>
      <c r="QN575" s="368"/>
      <c r="QO575" s="368"/>
      <c r="QP575" s="368"/>
      <c r="QQ575" s="368"/>
      <c r="QR575" s="368"/>
      <c r="QS575" s="368"/>
      <c r="QT575" s="368"/>
      <c r="QU575" s="368"/>
      <c r="QV575" s="368"/>
      <c r="QW575" s="368"/>
      <c r="QX575" s="368"/>
      <c r="QY575" s="368"/>
      <c r="QZ575" s="368"/>
      <c r="RA575" s="368"/>
      <c r="RB575" s="368"/>
      <c r="RC575" s="368"/>
      <c r="RD575" s="368"/>
      <c r="RE575" s="368"/>
      <c r="RF575" s="368"/>
      <c r="RG575" s="368"/>
      <c r="RH575" s="368"/>
      <c r="RI575" s="368"/>
      <c r="RJ575" s="368"/>
      <c r="RK575" s="368"/>
      <c r="RL575" s="368"/>
      <c r="RM575" s="368"/>
      <c r="RN575" s="368"/>
      <c r="RO575" s="368"/>
      <c r="RP575" s="368"/>
      <c r="RQ575" s="368"/>
      <c r="RR575" s="368"/>
      <c r="RS575" s="368"/>
      <c r="RT575" s="368"/>
      <c r="RU575" s="368"/>
      <c r="RV575" s="368"/>
      <c r="RW575" s="368"/>
      <c r="RX575" s="368"/>
      <c r="RY575" s="368"/>
      <c r="RZ575" s="368"/>
      <c r="SA575" s="368"/>
      <c r="SB575" s="368"/>
      <c r="SC575" s="368"/>
      <c r="SD575" s="368"/>
      <c r="SE575" s="368"/>
      <c r="SF575" s="368"/>
      <c r="SG575" s="368"/>
    </row>
    <row r="576" spans="1:501">
      <c r="A576" s="368"/>
      <c r="B576" s="368"/>
      <c r="C576" s="368"/>
      <c r="D576" s="368"/>
      <c r="E576" s="368"/>
      <c r="F576" s="368"/>
      <c r="G576" s="368"/>
      <c r="H576" s="368"/>
      <c r="I576" s="368"/>
      <c r="J576" s="368"/>
      <c r="K576" s="368"/>
      <c r="L576" s="368"/>
      <c r="M576" s="368"/>
      <c r="N576" s="368"/>
      <c r="O576" s="385"/>
      <c r="P576" s="368"/>
      <c r="Q576" s="368"/>
      <c r="R576" s="368"/>
      <c r="S576" s="368"/>
      <c r="T576" s="368"/>
      <c r="U576" s="368"/>
      <c r="V576" s="368"/>
      <c r="W576" s="368"/>
      <c r="X576" s="368"/>
      <c r="Y576" s="368"/>
      <c r="Z576" s="368"/>
      <c r="AA576" s="368"/>
      <c r="AB576" s="368"/>
      <c r="AC576" s="368"/>
      <c r="AD576" s="368"/>
      <c r="AE576" s="368"/>
      <c r="AF576" s="368"/>
      <c r="AG576" s="368"/>
      <c r="AH576" s="368"/>
      <c r="AI576" s="368"/>
      <c r="AJ576" s="368"/>
      <c r="AK576" s="368"/>
      <c r="AL576" s="368"/>
      <c r="AM576" s="368"/>
      <c r="AN576" s="368"/>
      <c r="AO576" s="368"/>
      <c r="AP576" s="368"/>
      <c r="AQ576" s="368"/>
      <c r="AR576" s="368"/>
      <c r="AS576" s="368"/>
      <c r="AT576" s="368"/>
      <c r="AU576" s="368"/>
      <c r="AV576" s="368"/>
      <c r="AW576" s="368"/>
      <c r="AX576" s="368"/>
      <c r="AY576" s="368"/>
      <c r="AZ576" s="368"/>
      <c r="BA576" s="368"/>
      <c r="BB576" s="368"/>
      <c r="BC576" s="368"/>
      <c r="BD576" s="368"/>
      <c r="BE576" s="368"/>
      <c r="BF576" s="368"/>
      <c r="BG576" s="368"/>
      <c r="BH576" s="368"/>
      <c r="BI576" s="368"/>
      <c r="BJ576" s="368"/>
      <c r="BK576" s="368"/>
      <c r="BL576" s="368"/>
      <c r="BM576" s="368"/>
      <c r="BN576" s="368"/>
      <c r="BO576" s="368"/>
      <c r="BP576" s="368"/>
      <c r="BQ576" s="368"/>
      <c r="BR576" s="368"/>
      <c r="BS576" s="368"/>
      <c r="BT576" s="368"/>
      <c r="BU576" s="368"/>
      <c r="BV576" s="368"/>
      <c r="BW576" s="368"/>
      <c r="DV576" s="368"/>
      <c r="DW576" s="368"/>
      <c r="DX576" s="368"/>
      <c r="DY576" s="368"/>
      <c r="DZ576" s="368"/>
      <c r="EA576" s="368"/>
      <c r="EB576" s="368"/>
      <c r="EC576" s="368"/>
      <c r="ED576" s="368"/>
      <c r="EE576" s="368"/>
      <c r="EF576" s="368"/>
      <c r="EG576" s="368"/>
      <c r="EH576" s="368"/>
      <c r="EI576" s="368"/>
      <c r="EJ576" s="368"/>
      <c r="EK576" s="368"/>
      <c r="EL576" s="368"/>
      <c r="EM576" s="368"/>
      <c r="EN576" s="368"/>
      <c r="EO576" s="368"/>
      <c r="EP576" s="368"/>
      <c r="EQ576" s="368"/>
      <c r="ER576" s="368"/>
      <c r="ES576" s="368"/>
      <c r="ET576" s="368"/>
      <c r="EU576" s="368"/>
      <c r="EV576" s="368"/>
      <c r="EW576" s="368"/>
      <c r="EX576" s="368"/>
      <c r="EY576" s="368"/>
      <c r="EZ576" s="368"/>
      <c r="FA576" s="368"/>
      <c r="FB576" s="368"/>
      <c r="FC576" s="368"/>
      <c r="FD576" s="368"/>
      <c r="FE576" s="368"/>
      <c r="FF576" s="368"/>
      <c r="FG576" s="368"/>
      <c r="FH576" s="368"/>
      <c r="FI576" s="368"/>
      <c r="FJ576" s="368"/>
      <c r="FK576" s="368"/>
      <c r="FL576" s="368"/>
      <c r="FM576" s="368"/>
      <c r="FN576" s="368"/>
      <c r="FO576" s="368"/>
      <c r="FP576" s="368"/>
      <c r="FQ576" s="368"/>
      <c r="FR576" s="368"/>
      <c r="FS576" s="368"/>
      <c r="FT576" s="368"/>
      <c r="FU576" s="368"/>
      <c r="FV576" s="368"/>
      <c r="FW576" s="368"/>
      <c r="FX576" s="368"/>
      <c r="FY576" s="368"/>
      <c r="FZ576" s="368"/>
      <c r="GA576" s="368"/>
      <c r="GB576" s="368"/>
      <c r="GC576" s="368"/>
      <c r="GD576" s="368"/>
      <c r="GE576" s="368"/>
      <c r="GF576" s="368"/>
      <c r="GG576" s="368"/>
      <c r="GH576" s="368"/>
      <c r="GI576" s="368"/>
      <c r="GJ576" s="368"/>
      <c r="GK576" s="368"/>
      <c r="GL576" s="368"/>
      <c r="GM576" s="368"/>
      <c r="GN576" s="368"/>
      <c r="GO576" s="368"/>
      <c r="GP576" s="368"/>
      <c r="GQ576" s="368"/>
      <c r="GR576" s="368"/>
      <c r="GS576" s="368"/>
      <c r="GT576" s="368"/>
      <c r="GU576" s="368"/>
      <c r="GV576" s="368"/>
      <c r="GW576" s="368"/>
      <c r="GX576" s="368"/>
      <c r="GY576" s="368"/>
      <c r="GZ576" s="368"/>
      <c r="HA576" s="368"/>
      <c r="HB576" s="368"/>
      <c r="HC576" s="368"/>
      <c r="HD576" s="368"/>
      <c r="HE576" s="368"/>
      <c r="HF576" s="368"/>
      <c r="HG576" s="368"/>
      <c r="HH576" s="368"/>
      <c r="HI576" s="368"/>
      <c r="HJ576" s="368"/>
      <c r="HK576" s="368"/>
      <c r="HL576" s="368"/>
      <c r="HM576" s="368"/>
      <c r="HN576" s="368"/>
      <c r="HO576" s="368"/>
      <c r="HP576" s="368"/>
      <c r="HQ576" s="368"/>
      <c r="HR576" s="368"/>
      <c r="HS576" s="368"/>
      <c r="HT576" s="368"/>
      <c r="HU576" s="368"/>
      <c r="HV576" s="368"/>
      <c r="HW576" s="368"/>
      <c r="HX576" s="368"/>
      <c r="HY576" s="368"/>
      <c r="HZ576" s="368"/>
      <c r="IA576" s="368"/>
      <c r="IB576" s="368"/>
      <c r="IC576" s="368"/>
      <c r="ID576" s="368"/>
      <c r="IE576" s="368"/>
      <c r="IF576" s="368"/>
      <c r="IG576" s="368"/>
      <c r="IH576" s="368"/>
      <c r="II576" s="368"/>
      <c r="IJ576" s="368"/>
      <c r="IK576" s="368"/>
      <c r="IL576" s="368"/>
      <c r="IM576" s="368"/>
      <c r="IN576" s="368"/>
      <c r="IO576" s="368"/>
      <c r="IP576" s="368"/>
      <c r="IQ576" s="368"/>
      <c r="IR576" s="368"/>
      <c r="IS576" s="368"/>
      <c r="IT576" s="368"/>
      <c r="IU576" s="368"/>
      <c r="IV576" s="368"/>
      <c r="IW576" s="368"/>
      <c r="IX576" s="368"/>
      <c r="IY576" s="368"/>
      <c r="IZ576" s="368"/>
      <c r="JA576" s="368"/>
      <c r="JB576" s="368"/>
      <c r="JC576" s="368"/>
      <c r="JD576" s="368"/>
      <c r="JE576" s="368"/>
      <c r="JF576" s="368"/>
      <c r="JG576" s="368"/>
      <c r="JH576" s="368"/>
      <c r="JI576" s="368"/>
      <c r="JJ576" s="368"/>
      <c r="JK576" s="368"/>
      <c r="JL576" s="368"/>
      <c r="JM576" s="368"/>
      <c r="JN576" s="368"/>
      <c r="JO576" s="368"/>
      <c r="JP576" s="368"/>
      <c r="JQ576" s="368"/>
      <c r="JR576" s="368"/>
      <c r="JS576" s="368"/>
      <c r="JT576" s="368"/>
      <c r="JU576" s="368"/>
      <c r="JV576" s="368"/>
      <c r="JW576" s="368"/>
      <c r="JX576" s="368"/>
      <c r="JY576" s="368"/>
      <c r="JZ576" s="368"/>
      <c r="KA576" s="368"/>
      <c r="KB576" s="368"/>
      <c r="KC576" s="368"/>
      <c r="KD576" s="368"/>
      <c r="KE576" s="368"/>
      <c r="KF576" s="368"/>
      <c r="KG576" s="368"/>
      <c r="KH576" s="368"/>
      <c r="KI576" s="368"/>
      <c r="KJ576" s="368"/>
      <c r="KK576" s="368"/>
      <c r="KL576" s="368"/>
      <c r="KM576" s="368"/>
      <c r="KN576" s="368"/>
      <c r="KO576" s="368"/>
      <c r="KP576" s="368"/>
      <c r="KQ576" s="368"/>
      <c r="KR576" s="368"/>
      <c r="KS576" s="368"/>
      <c r="KT576" s="368"/>
      <c r="KU576" s="368"/>
      <c r="KV576" s="368"/>
      <c r="KW576" s="368"/>
      <c r="KX576" s="368"/>
      <c r="LH576" s="368"/>
      <c r="LI576" s="368"/>
      <c r="LJ576" s="368"/>
      <c r="LK576" s="368"/>
      <c r="LL576" s="368"/>
      <c r="LM576" s="368"/>
      <c r="LN576" s="368"/>
      <c r="LO576" s="368"/>
      <c r="LP576" s="368"/>
      <c r="LQ576" s="368"/>
      <c r="LR576" s="368"/>
      <c r="LS576" s="368"/>
      <c r="LT576" s="368"/>
      <c r="LU576" s="368"/>
      <c r="LV576" s="368"/>
      <c r="LW576" s="368"/>
      <c r="LX576" s="368"/>
      <c r="LY576" s="368"/>
      <c r="LZ576" s="368"/>
      <c r="MA576" s="368"/>
      <c r="MB576" s="368"/>
      <c r="MC576" s="368"/>
      <c r="MD576" s="368"/>
      <c r="ME576" s="368"/>
      <c r="MF576" s="368"/>
      <c r="MG576" s="368"/>
      <c r="MH576" s="368"/>
      <c r="MI576" s="368"/>
      <c r="MJ576" s="368"/>
      <c r="MK576" s="368"/>
      <c r="ML576" s="368"/>
      <c r="MM576" s="368"/>
      <c r="MN576" s="368"/>
      <c r="MO576" s="368"/>
      <c r="MP576" s="368"/>
      <c r="MQ576" s="368"/>
      <c r="MR576" s="368"/>
      <c r="MS576" s="368"/>
      <c r="MT576" s="368"/>
      <c r="MU576" s="368"/>
      <c r="MV576" s="368"/>
      <c r="MW576" s="368"/>
      <c r="MX576" s="368"/>
      <c r="MY576" s="368"/>
      <c r="MZ576" s="368"/>
      <c r="NA576" s="368"/>
      <c r="NB576" s="368"/>
      <c r="NC576" s="368"/>
      <c r="ND576" s="368"/>
      <c r="NE576" s="368"/>
      <c r="NF576" s="368"/>
      <c r="NG576" s="368"/>
      <c r="NH576" s="368"/>
      <c r="NI576" s="368"/>
      <c r="NJ576" s="368"/>
      <c r="NK576" s="368"/>
      <c r="NL576" s="368"/>
      <c r="NM576" s="368"/>
      <c r="NN576" s="368"/>
      <c r="NO576" s="368"/>
      <c r="NP576" s="368"/>
      <c r="NQ576" s="368"/>
      <c r="NR576" s="368"/>
      <c r="NS576" s="368"/>
      <c r="NT576" s="368"/>
      <c r="NU576" s="368"/>
      <c r="NV576" s="368"/>
      <c r="NW576" s="368"/>
      <c r="NX576" s="368"/>
      <c r="NY576" s="368"/>
      <c r="NZ576" s="368"/>
      <c r="OA576" s="368"/>
      <c r="OB576" s="368"/>
      <c r="OC576" s="368"/>
      <c r="OD576" s="368"/>
      <c r="OE576" s="368"/>
      <c r="OF576" s="368"/>
      <c r="OG576" s="368"/>
      <c r="OH576" s="368"/>
      <c r="OI576" s="368"/>
      <c r="OJ576" s="368"/>
      <c r="OK576" s="368"/>
      <c r="OL576" s="368"/>
      <c r="OM576" s="368"/>
      <c r="ON576" s="368"/>
      <c r="OO576" s="368"/>
      <c r="OP576" s="368"/>
      <c r="OQ576" s="368"/>
      <c r="OR576" s="368"/>
      <c r="OS576" s="368"/>
      <c r="OT576" s="368"/>
      <c r="OU576" s="368"/>
      <c r="OV576" s="368"/>
      <c r="OW576" s="368"/>
      <c r="OX576" s="368"/>
      <c r="OY576" s="368"/>
      <c r="OZ576" s="368"/>
      <c r="PA576" s="368"/>
      <c r="PB576" s="368"/>
      <c r="PC576" s="368"/>
      <c r="PD576" s="368"/>
      <c r="PE576" s="368"/>
      <c r="PF576" s="368"/>
      <c r="PG576" s="368"/>
      <c r="PH576" s="368"/>
      <c r="PI576" s="368"/>
      <c r="PJ576" s="368"/>
      <c r="PK576" s="368"/>
      <c r="PL576" s="368"/>
      <c r="PM576" s="368"/>
      <c r="PN576" s="368"/>
      <c r="PO576" s="368"/>
      <c r="PP576" s="368"/>
      <c r="PQ576" s="368"/>
      <c r="PR576" s="368"/>
      <c r="PS576" s="368"/>
      <c r="PT576" s="368"/>
      <c r="PU576" s="368"/>
      <c r="PV576" s="368"/>
      <c r="PW576" s="368"/>
      <c r="PX576" s="368"/>
      <c r="PY576" s="368"/>
      <c r="PZ576" s="368"/>
      <c r="QA576" s="368"/>
      <c r="QB576" s="368"/>
      <c r="QC576" s="368"/>
      <c r="QD576" s="368"/>
      <c r="QE576" s="368"/>
      <c r="QF576" s="368"/>
      <c r="QG576" s="368"/>
      <c r="QH576" s="368"/>
      <c r="QI576" s="368"/>
      <c r="QJ576" s="368"/>
      <c r="QK576" s="368"/>
      <c r="QL576" s="368"/>
      <c r="QM576" s="368"/>
      <c r="QN576" s="368"/>
      <c r="QO576" s="368"/>
      <c r="QP576" s="368"/>
      <c r="QQ576" s="368"/>
      <c r="QR576" s="368"/>
      <c r="QS576" s="368"/>
      <c r="QT576" s="368"/>
      <c r="QU576" s="368"/>
      <c r="QV576" s="368"/>
      <c r="QW576" s="368"/>
      <c r="QX576" s="368"/>
      <c r="QY576" s="368"/>
      <c r="QZ576" s="368"/>
      <c r="RA576" s="368"/>
      <c r="RB576" s="368"/>
      <c r="RC576" s="368"/>
      <c r="RD576" s="368"/>
      <c r="RE576" s="368"/>
      <c r="RF576" s="368"/>
      <c r="RG576" s="368"/>
      <c r="RH576" s="368"/>
      <c r="RI576" s="368"/>
      <c r="RJ576" s="368"/>
      <c r="RK576" s="368"/>
      <c r="RL576" s="368"/>
      <c r="RM576" s="368"/>
      <c r="RN576" s="368"/>
      <c r="RO576" s="368"/>
      <c r="RP576" s="368"/>
      <c r="RQ576" s="368"/>
      <c r="RR576" s="368"/>
      <c r="RS576" s="368"/>
      <c r="RT576" s="368"/>
      <c r="RU576" s="368"/>
      <c r="RV576" s="368"/>
      <c r="RW576" s="368"/>
      <c r="RX576" s="368"/>
      <c r="RY576" s="368"/>
      <c r="RZ576" s="368"/>
      <c r="SA576" s="368"/>
      <c r="SB576" s="368"/>
      <c r="SC576" s="368"/>
      <c r="SD576" s="368"/>
      <c r="SE576" s="368"/>
      <c r="SF576" s="368"/>
      <c r="SG576" s="368"/>
    </row>
    <row r="577" spans="1:501">
      <c r="A577" s="368"/>
      <c r="B577" s="368"/>
      <c r="C577" s="368"/>
      <c r="D577" s="368"/>
      <c r="E577" s="368"/>
      <c r="F577" s="368"/>
      <c r="G577" s="368"/>
      <c r="H577" s="368"/>
      <c r="I577" s="368"/>
      <c r="J577" s="368"/>
      <c r="K577" s="368"/>
      <c r="L577" s="368"/>
      <c r="M577" s="368"/>
      <c r="N577" s="368"/>
      <c r="O577" s="385"/>
      <c r="P577" s="368"/>
      <c r="Q577" s="368"/>
      <c r="R577" s="368"/>
      <c r="S577" s="368"/>
      <c r="T577" s="368"/>
      <c r="U577" s="368"/>
      <c r="V577" s="368"/>
      <c r="W577" s="368"/>
      <c r="X577" s="368"/>
      <c r="Y577" s="368"/>
      <c r="Z577" s="368"/>
      <c r="AA577" s="368"/>
      <c r="AB577" s="368"/>
      <c r="AC577" s="368"/>
      <c r="AD577" s="368"/>
      <c r="AE577" s="368"/>
      <c r="AF577" s="368"/>
      <c r="AG577" s="368"/>
      <c r="AH577" s="368"/>
      <c r="AI577" s="368"/>
      <c r="AJ577" s="368"/>
      <c r="AK577" s="368"/>
      <c r="AL577" s="368"/>
      <c r="AM577" s="368"/>
      <c r="AN577" s="368"/>
      <c r="AO577" s="368"/>
      <c r="AP577" s="368"/>
      <c r="AQ577" s="368"/>
      <c r="AR577" s="368"/>
      <c r="AS577" s="368"/>
      <c r="AT577" s="368"/>
      <c r="AU577" s="368"/>
      <c r="AV577" s="368"/>
      <c r="AW577" s="368"/>
      <c r="AX577" s="368"/>
      <c r="AY577" s="368"/>
      <c r="AZ577" s="368"/>
      <c r="BA577" s="368"/>
      <c r="BB577" s="368"/>
      <c r="BC577" s="368"/>
      <c r="BD577" s="368"/>
      <c r="BE577" s="368"/>
      <c r="BF577" s="368"/>
      <c r="BG577" s="368"/>
      <c r="BH577" s="368"/>
      <c r="BI577" s="368"/>
      <c r="BJ577" s="368"/>
      <c r="BK577" s="368"/>
      <c r="BL577" s="368"/>
      <c r="BM577" s="368"/>
      <c r="BN577" s="368"/>
      <c r="BO577" s="368"/>
      <c r="BP577" s="368"/>
      <c r="BQ577" s="368"/>
      <c r="BR577" s="368"/>
      <c r="BS577" s="368"/>
      <c r="BT577" s="368"/>
      <c r="BU577" s="368"/>
      <c r="BV577" s="368"/>
      <c r="BW577" s="368"/>
      <c r="DV577" s="368"/>
      <c r="DW577" s="368"/>
      <c r="DX577" s="368"/>
      <c r="DY577" s="368"/>
      <c r="DZ577" s="368"/>
      <c r="EA577" s="368"/>
      <c r="EB577" s="368"/>
      <c r="EC577" s="368"/>
      <c r="ED577" s="368"/>
      <c r="EE577" s="368"/>
      <c r="EF577" s="368"/>
      <c r="EG577" s="368"/>
      <c r="EH577" s="368"/>
      <c r="EI577" s="368"/>
      <c r="EJ577" s="368"/>
      <c r="EK577" s="368"/>
      <c r="EL577" s="368"/>
      <c r="EM577" s="368"/>
      <c r="EN577" s="368"/>
      <c r="EO577" s="368"/>
      <c r="EP577" s="368"/>
      <c r="EQ577" s="368"/>
      <c r="ER577" s="368"/>
      <c r="ES577" s="368"/>
      <c r="ET577" s="368"/>
      <c r="EU577" s="368"/>
      <c r="EV577" s="368"/>
      <c r="EW577" s="368"/>
      <c r="EX577" s="368"/>
      <c r="EY577" s="368"/>
      <c r="EZ577" s="368"/>
      <c r="FA577" s="368"/>
      <c r="FB577" s="368"/>
      <c r="FC577" s="368"/>
      <c r="FD577" s="368"/>
      <c r="FE577" s="368"/>
      <c r="FF577" s="368"/>
      <c r="FG577" s="368"/>
      <c r="FH577" s="368"/>
      <c r="FI577" s="368"/>
      <c r="FJ577" s="368"/>
      <c r="FK577" s="368"/>
      <c r="FL577" s="368"/>
      <c r="FM577" s="368"/>
      <c r="FN577" s="368"/>
      <c r="FO577" s="368"/>
      <c r="FP577" s="368"/>
      <c r="FQ577" s="368"/>
      <c r="FR577" s="368"/>
      <c r="FS577" s="368"/>
      <c r="FT577" s="368"/>
      <c r="FU577" s="368"/>
      <c r="FV577" s="368"/>
      <c r="FW577" s="368"/>
      <c r="FX577" s="368"/>
      <c r="FY577" s="368"/>
      <c r="FZ577" s="368"/>
      <c r="GA577" s="368"/>
      <c r="GB577" s="368"/>
      <c r="GC577" s="368"/>
      <c r="GD577" s="368"/>
      <c r="GE577" s="368"/>
      <c r="GF577" s="368"/>
      <c r="GG577" s="368"/>
      <c r="GH577" s="368"/>
      <c r="GI577" s="368"/>
      <c r="GJ577" s="368"/>
      <c r="GK577" s="368"/>
      <c r="GL577" s="368"/>
      <c r="GM577" s="368"/>
      <c r="GN577" s="368"/>
      <c r="GO577" s="368"/>
      <c r="GP577" s="368"/>
      <c r="GQ577" s="368"/>
      <c r="GR577" s="368"/>
      <c r="GS577" s="368"/>
      <c r="GT577" s="368"/>
      <c r="GU577" s="368"/>
      <c r="GV577" s="368"/>
      <c r="GW577" s="368"/>
      <c r="GX577" s="368"/>
      <c r="GY577" s="368"/>
      <c r="GZ577" s="368"/>
      <c r="HA577" s="368"/>
      <c r="HB577" s="368"/>
      <c r="HC577" s="368"/>
      <c r="HD577" s="368"/>
      <c r="HE577" s="368"/>
      <c r="HF577" s="368"/>
      <c r="HG577" s="368"/>
      <c r="HH577" s="368"/>
      <c r="HI577" s="368"/>
      <c r="HJ577" s="368"/>
      <c r="HK577" s="368"/>
      <c r="HL577" s="368"/>
      <c r="HM577" s="368"/>
      <c r="HN577" s="368"/>
      <c r="HO577" s="368"/>
      <c r="HP577" s="368"/>
      <c r="HQ577" s="368"/>
      <c r="HR577" s="368"/>
      <c r="HS577" s="368"/>
      <c r="HT577" s="368"/>
      <c r="HU577" s="368"/>
      <c r="HV577" s="368"/>
      <c r="HW577" s="368"/>
      <c r="HX577" s="368"/>
      <c r="HY577" s="368"/>
      <c r="HZ577" s="368"/>
      <c r="IA577" s="368"/>
      <c r="IB577" s="368"/>
      <c r="IC577" s="368"/>
      <c r="ID577" s="368"/>
      <c r="IE577" s="368"/>
      <c r="IF577" s="368"/>
      <c r="IG577" s="368"/>
      <c r="IH577" s="368"/>
      <c r="II577" s="368"/>
      <c r="IJ577" s="368"/>
      <c r="IK577" s="368"/>
      <c r="IL577" s="368"/>
      <c r="IM577" s="368"/>
      <c r="IN577" s="368"/>
      <c r="IO577" s="368"/>
      <c r="IP577" s="368"/>
      <c r="IQ577" s="368"/>
      <c r="IR577" s="368"/>
      <c r="IS577" s="368"/>
      <c r="IT577" s="368"/>
      <c r="IU577" s="368"/>
      <c r="IV577" s="368"/>
      <c r="IW577" s="368"/>
      <c r="IX577" s="368"/>
      <c r="IY577" s="368"/>
      <c r="IZ577" s="368"/>
      <c r="JA577" s="368"/>
      <c r="JB577" s="368"/>
      <c r="JC577" s="368"/>
      <c r="JD577" s="368"/>
      <c r="JE577" s="368"/>
      <c r="JF577" s="368"/>
      <c r="JG577" s="368"/>
      <c r="JH577" s="368"/>
      <c r="JI577" s="368"/>
      <c r="JJ577" s="368"/>
      <c r="JK577" s="368"/>
      <c r="JL577" s="368"/>
      <c r="JM577" s="368"/>
      <c r="JN577" s="368"/>
      <c r="JO577" s="368"/>
      <c r="JP577" s="368"/>
      <c r="JQ577" s="368"/>
      <c r="JR577" s="368"/>
      <c r="JS577" s="368"/>
      <c r="JT577" s="368"/>
      <c r="JU577" s="368"/>
      <c r="JV577" s="368"/>
      <c r="JW577" s="368"/>
      <c r="JX577" s="368"/>
      <c r="JY577" s="368"/>
      <c r="JZ577" s="368"/>
      <c r="KA577" s="368"/>
      <c r="KB577" s="368"/>
      <c r="KC577" s="368"/>
      <c r="KD577" s="368"/>
      <c r="KE577" s="368"/>
      <c r="KF577" s="368"/>
      <c r="KG577" s="368"/>
      <c r="KH577" s="368"/>
      <c r="KI577" s="368"/>
      <c r="KJ577" s="368"/>
      <c r="KK577" s="368"/>
      <c r="KL577" s="368"/>
      <c r="KM577" s="368"/>
      <c r="KN577" s="368"/>
      <c r="KO577" s="368"/>
      <c r="KP577" s="368"/>
      <c r="KQ577" s="368"/>
      <c r="KR577" s="368"/>
      <c r="KS577" s="368"/>
      <c r="KT577" s="368"/>
      <c r="KU577" s="368"/>
      <c r="KV577" s="368"/>
      <c r="KW577" s="368"/>
      <c r="KX577" s="368"/>
      <c r="LH577" s="368"/>
      <c r="LI577" s="368"/>
      <c r="LJ577" s="368"/>
      <c r="LK577" s="368"/>
      <c r="LL577" s="368"/>
      <c r="LM577" s="368"/>
      <c r="LN577" s="368"/>
      <c r="LO577" s="368"/>
      <c r="LP577" s="368"/>
      <c r="LQ577" s="368"/>
      <c r="LR577" s="368"/>
      <c r="LS577" s="368"/>
      <c r="LT577" s="368"/>
      <c r="LU577" s="368"/>
      <c r="LV577" s="368"/>
      <c r="LW577" s="368"/>
      <c r="LX577" s="368"/>
      <c r="LY577" s="368"/>
      <c r="LZ577" s="368"/>
      <c r="MA577" s="368"/>
      <c r="MB577" s="368"/>
      <c r="MC577" s="368"/>
      <c r="MD577" s="368"/>
      <c r="ME577" s="368"/>
      <c r="MF577" s="368"/>
      <c r="MG577" s="368"/>
      <c r="MH577" s="368"/>
      <c r="MI577" s="368"/>
      <c r="MJ577" s="368"/>
      <c r="MK577" s="368"/>
      <c r="ML577" s="368"/>
      <c r="MM577" s="368"/>
      <c r="MN577" s="368"/>
      <c r="MO577" s="368"/>
      <c r="MP577" s="368"/>
      <c r="MQ577" s="368"/>
      <c r="MR577" s="368"/>
      <c r="MS577" s="368"/>
      <c r="MT577" s="368"/>
      <c r="MU577" s="368"/>
      <c r="MV577" s="368"/>
      <c r="MW577" s="368"/>
      <c r="MX577" s="368"/>
      <c r="MY577" s="368"/>
      <c r="MZ577" s="368"/>
      <c r="NA577" s="368"/>
      <c r="NB577" s="368"/>
      <c r="NC577" s="368"/>
      <c r="ND577" s="368"/>
      <c r="NE577" s="368"/>
      <c r="NF577" s="368"/>
      <c r="NG577" s="368"/>
      <c r="NH577" s="368"/>
      <c r="NI577" s="368"/>
      <c r="NJ577" s="368"/>
      <c r="NK577" s="368"/>
      <c r="NL577" s="368"/>
      <c r="NM577" s="368"/>
      <c r="NN577" s="368"/>
      <c r="NO577" s="368"/>
      <c r="NP577" s="368"/>
      <c r="NQ577" s="368"/>
      <c r="NR577" s="368"/>
      <c r="NS577" s="368"/>
      <c r="NT577" s="368"/>
      <c r="NU577" s="368"/>
      <c r="NV577" s="368"/>
      <c r="NW577" s="368"/>
      <c r="NX577" s="368"/>
      <c r="NY577" s="368"/>
      <c r="NZ577" s="368"/>
      <c r="OA577" s="368"/>
      <c r="OB577" s="368"/>
      <c r="OC577" s="368"/>
      <c r="OD577" s="368"/>
      <c r="OE577" s="368"/>
      <c r="OF577" s="368"/>
      <c r="OG577" s="368"/>
      <c r="OH577" s="368"/>
      <c r="OI577" s="368"/>
      <c r="OJ577" s="368"/>
      <c r="OK577" s="368"/>
      <c r="OL577" s="368"/>
      <c r="OM577" s="368"/>
      <c r="ON577" s="368"/>
      <c r="OO577" s="368"/>
      <c r="OP577" s="368"/>
      <c r="OQ577" s="368"/>
      <c r="OR577" s="368"/>
      <c r="OS577" s="368"/>
      <c r="OT577" s="368"/>
      <c r="OU577" s="368"/>
      <c r="OV577" s="368"/>
      <c r="OW577" s="368"/>
      <c r="OX577" s="368"/>
      <c r="OY577" s="368"/>
      <c r="OZ577" s="368"/>
      <c r="PA577" s="368"/>
      <c r="PB577" s="368"/>
      <c r="PC577" s="368"/>
      <c r="PD577" s="368"/>
      <c r="PE577" s="368"/>
      <c r="PF577" s="368"/>
      <c r="PG577" s="368"/>
      <c r="PH577" s="368"/>
      <c r="PI577" s="368"/>
      <c r="PJ577" s="368"/>
      <c r="PK577" s="368"/>
      <c r="PL577" s="368"/>
      <c r="PM577" s="368"/>
      <c r="PN577" s="368"/>
      <c r="PO577" s="368"/>
      <c r="PP577" s="368"/>
      <c r="PQ577" s="368"/>
      <c r="PR577" s="368"/>
      <c r="PS577" s="368"/>
      <c r="PT577" s="368"/>
      <c r="PU577" s="368"/>
      <c r="PV577" s="368"/>
      <c r="PW577" s="368"/>
      <c r="PX577" s="368"/>
      <c r="PY577" s="368"/>
      <c r="PZ577" s="368"/>
      <c r="QA577" s="368"/>
      <c r="QB577" s="368"/>
      <c r="QC577" s="368"/>
      <c r="QD577" s="368"/>
      <c r="QE577" s="368"/>
      <c r="QF577" s="368"/>
      <c r="QG577" s="368"/>
      <c r="QH577" s="368"/>
      <c r="QI577" s="368"/>
      <c r="QJ577" s="368"/>
      <c r="QK577" s="368"/>
      <c r="QL577" s="368"/>
      <c r="QM577" s="368"/>
      <c r="QN577" s="368"/>
      <c r="QO577" s="368"/>
      <c r="QP577" s="368"/>
      <c r="QQ577" s="368"/>
      <c r="QR577" s="368"/>
      <c r="QS577" s="368"/>
      <c r="QT577" s="368"/>
      <c r="QU577" s="368"/>
      <c r="QV577" s="368"/>
      <c r="QW577" s="368"/>
      <c r="QX577" s="368"/>
      <c r="QY577" s="368"/>
      <c r="QZ577" s="368"/>
      <c r="RA577" s="368"/>
      <c r="RB577" s="368"/>
      <c r="RC577" s="368"/>
      <c r="RD577" s="368"/>
      <c r="RE577" s="368"/>
      <c r="RF577" s="368"/>
      <c r="RG577" s="368"/>
      <c r="RH577" s="368"/>
      <c r="RI577" s="368"/>
      <c r="RJ577" s="368"/>
      <c r="RK577" s="368"/>
      <c r="RL577" s="368"/>
      <c r="RM577" s="368"/>
      <c r="RN577" s="368"/>
      <c r="RO577" s="368"/>
      <c r="RP577" s="368"/>
      <c r="RQ577" s="368"/>
      <c r="RR577" s="368"/>
      <c r="RS577" s="368"/>
      <c r="RT577" s="368"/>
      <c r="RU577" s="368"/>
      <c r="RV577" s="368"/>
      <c r="RW577" s="368"/>
      <c r="RX577" s="368"/>
      <c r="RY577" s="368"/>
      <c r="RZ577" s="368"/>
      <c r="SA577" s="368"/>
      <c r="SB577" s="368"/>
      <c r="SC577" s="368"/>
      <c r="SD577" s="368"/>
      <c r="SE577" s="368"/>
      <c r="SF577" s="368"/>
      <c r="SG577" s="368"/>
    </row>
    <row r="578" spans="1:501">
      <c r="A578" s="368"/>
      <c r="B578" s="368"/>
      <c r="C578" s="368"/>
      <c r="D578" s="368"/>
      <c r="E578" s="368"/>
      <c r="F578" s="368"/>
      <c r="G578" s="368"/>
      <c r="H578" s="368"/>
      <c r="I578" s="368"/>
      <c r="J578" s="368"/>
      <c r="K578" s="368"/>
      <c r="L578" s="368"/>
      <c r="M578" s="368"/>
      <c r="N578" s="368"/>
      <c r="O578" s="385"/>
      <c r="P578" s="368"/>
      <c r="Q578" s="368"/>
      <c r="R578" s="368"/>
      <c r="S578" s="368"/>
      <c r="T578" s="368"/>
      <c r="U578" s="368"/>
      <c r="V578" s="368"/>
      <c r="W578" s="368"/>
      <c r="X578" s="368"/>
      <c r="Y578" s="368"/>
      <c r="Z578" s="368"/>
      <c r="AA578" s="368"/>
      <c r="AB578" s="368"/>
      <c r="AC578" s="368"/>
      <c r="AD578" s="368"/>
      <c r="AE578" s="368"/>
      <c r="AF578" s="368"/>
      <c r="AG578" s="368"/>
      <c r="AH578" s="368"/>
      <c r="AI578" s="368"/>
      <c r="AJ578" s="368"/>
      <c r="AK578" s="368"/>
      <c r="AL578" s="368"/>
      <c r="AM578" s="368"/>
      <c r="AN578" s="368"/>
      <c r="AO578" s="368"/>
      <c r="AP578" s="368"/>
      <c r="AQ578" s="368"/>
      <c r="AR578" s="368"/>
      <c r="AS578" s="368"/>
      <c r="AT578" s="368"/>
      <c r="AU578" s="368"/>
      <c r="AV578" s="368"/>
      <c r="AW578" s="368"/>
      <c r="AX578" s="368"/>
      <c r="AY578" s="368"/>
      <c r="AZ578" s="368"/>
      <c r="BA578" s="368"/>
      <c r="BB578" s="368"/>
      <c r="BC578" s="368"/>
      <c r="BD578" s="368"/>
      <c r="BE578" s="368"/>
      <c r="BF578" s="368"/>
      <c r="BG578" s="368"/>
      <c r="BH578" s="368"/>
      <c r="BI578" s="368"/>
      <c r="BJ578" s="368"/>
      <c r="BK578" s="368"/>
      <c r="BL578" s="368"/>
      <c r="BM578" s="368"/>
      <c r="BN578" s="368"/>
      <c r="BO578" s="368"/>
      <c r="BP578" s="368"/>
      <c r="BQ578" s="368"/>
      <c r="BR578" s="368"/>
      <c r="BS578" s="368"/>
      <c r="BT578" s="368"/>
      <c r="BU578" s="368"/>
      <c r="BV578" s="368"/>
      <c r="BW578" s="368"/>
      <c r="DV578" s="368"/>
      <c r="DW578" s="368"/>
      <c r="DX578" s="368"/>
      <c r="DY578" s="368"/>
      <c r="DZ578" s="368"/>
      <c r="EA578" s="368"/>
      <c r="EB578" s="368"/>
      <c r="EC578" s="368"/>
      <c r="ED578" s="368"/>
      <c r="EE578" s="368"/>
      <c r="EF578" s="368"/>
      <c r="EG578" s="368"/>
      <c r="EH578" s="368"/>
      <c r="EI578" s="368"/>
      <c r="EJ578" s="368"/>
      <c r="EK578" s="368"/>
      <c r="EL578" s="368"/>
      <c r="EM578" s="368"/>
      <c r="EN578" s="368"/>
      <c r="EO578" s="368"/>
      <c r="EP578" s="368"/>
      <c r="EQ578" s="368"/>
      <c r="ER578" s="368"/>
      <c r="ES578" s="368"/>
      <c r="ET578" s="368"/>
      <c r="EU578" s="368"/>
      <c r="EV578" s="368"/>
      <c r="EW578" s="368"/>
      <c r="EX578" s="368"/>
      <c r="EY578" s="368"/>
      <c r="EZ578" s="368"/>
      <c r="FA578" s="368"/>
      <c r="FB578" s="368"/>
      <c r="FC578" s="368"/>
      <c r="FD578" s="368"/>
      <c r="FE578" s="368"/>
      <c r="FF578" s="368"/>
      <c r="FG578" s="368"/>
      <c r="FH578" s="368"/>
      <c r="FI578" s="368"/>
      <c r="FJ578" s="368"/>
      <c r="FK578" s="368"/>
      <c r="FL578" s="368"/>
      <c r="FM578" s="368"/>
      <c r="FN578" s="368"/>
      <c r="FO578" s="368"/>
      <c r="FP578" s="368"/>
      <c r="FQ578" s="368"/>
      <c r="FR578" s="368"/>
      <c r="FS578" s="368"/>
      <c r="FT578" s="368"/>
      <c r="FU578" s="368"/>
      <c r="FV578" s="368"/>
      <c r="FW578" s="368"/>
      <c r="FX578" s="368"/>
      <c r="FY578" s="368"/>
      <c r="FZ578" s="368"/>
      <c r="GA578" s="368"/>
      <c r="GB578" s="368"/>
      <c r="GC578" s="368"/>
      <c r="GD578" s="368"/>
      <c r="GE578" s="368"/>
      <c r="GF578" s="368"/>
      <c r="GG578" s="368"/>
      <c r="GH578" s="368"/>
      <c r="GI578" s="368"/>
      <c r="GJ578" s="368"/>
      <c r="GK578" s="368"/>
      <c r="GL578" s="368"/>
      <c r="GM578" s="368"/>
      <c r="GN578" s="368"/>
      <c r="GO578" s="368"/>
      <c r="GP578" s="368"/>
      <c r="GQ578" s="368"/>
      <c r="GR578" s="368"/>
      <c r="GS578" s="368"/>
      <c r="GT578" s="368"/>
      <c r="GU578" s="368"/>
      <c r="GV578" s="368"/>
      <c r="GW578" s="368"/>
      <c r="GX578" s="368"/>
      <c r="GY578" s="368"/>
      <c r="GZ578" s="368"/>
      <c r="HA578" s="368"/>
      <c r="HB578" s="368"/>
      <c r="HC578" s="368"/>
      <c r="HD578" s="368"/>
      <c r="HE578" s="368"/>
      <c r="HF578" s="368"/>
      <c r="HG578" s="368"/>
      <c r="HH578" s="368"/>
      <c r="HI578" s="368"/>
      <c r="HJ578" s="368"/>
      <c r="HK578" s="368"/>
      <c r="HL578" s="368"/>
      <c r="HM578" s="368"/>
      <c r="HN578" s="368"/>
      <c r="HO578" s="368"/>
      <c r="HP578" s="368"/>
      <c r="HQ578" s="368"/>
      <c r="HR578" s="368"/>
      <c r="HS578" s="368"/>
      <c r="HT578" s="368"/>
      <c r="HU578" s="368"/>
      <c r="HV578" s="368"/>
      <c r="HW578" s="368"/>
      <c r="HX578" s="368"/>
      <c r="HY578" s="368"/>
      <c r="HZ578" s="368"/>
      <c r="IA578" s="368"/>
      <c r="IB578" s="368"/>
      <c r="IC578" s="368"/>
      <c r="ID578" s="368"/>
      <c r="IE578" s="368"/>
      <c r="IF578" s="368"/>
      <c r="IG578" s="368"/>
      <c r="IH578" s="368"/>
      <c r="II578" s="368"/>
      <c r="IJ578" s="368"/>
      <c r="IK578" s="368"/>
      <c r="IL578" s="368"/>
      <c r="IM578" s="368"/>
      <c r="IN578" s="368"/>
      <c r="IO578" s="368"/>
      <c r="IP578" s="368"/>
      <c r="IQ578" s="368"/>
      <c r="IR578" s="368"/>
      <c r="IS578" s="368"/>
      <c r="IT578" s="368"/>
      <c r="IU578" s="368"/>
      <c r="IV578" s="368"/>
      <c r="IW578" s="368"/>
      <c r="IX578" s="368"/>
      <c r="IY578" s="368"/>
      <c r="IZ578" s="368"/>
      <c r="JA578" s="368"/>
      <c r="JB578" s="368"/>
      <c r="JC578" s="368"/>
      <c r="JD578" s="368"/>
      <c r="JE578" s="368"/>
      <c r="JF578" s="368"/>
      <c r="JG578" s="368"/>
      <c r="JH578" s="368"/>
      <c r="JI578" s="368"/>
      <c r="JJ578" s="368"/>
      <c r="JK578" s="368"/>
      <c r="JL578" s="368"/>
      <c r="JM578" s="368"/>
      <c r="JN578" s="368"/>
      <c r="JO578" s="368"/>
      <c r="JP578" s="368"/>
      <c r="JQ578" s="368"/>
      <c r="JR578" s="368"/>
      <c r="JS578" s="368"/>
      <c r="JT578" s="368"/>
      <c r="JU578" s="368"/>
      <c r="JV578" s="368"/>
      <c r="JW578" s="368"/>
      <c r="JX578" s="368"/>
      <c r="JY578" s="368"/>
      <c r="JZ578" s="368"/>
      <c r="KA578" s="368"/>
      <c r="KB578" s="368"/>
      <c r="KC578" s="368"/>
      <c r="KD578" s="368"/>
      <c r="KE578" s="368"/>
      <c r="KF578" s="368"/>
      <c r="KG578" s="368"/>
      <c r="KH578" s="368"/>
      <c r="KI578" s="368"/>
      <c r="KJ578" s="368"/>
      <c r="KK578" s="368"/>
      <c r="KL578" s="368"/>
      <c r="KM578" s="368"/>
      <c r="KN578" s="368"/>
      <c r="KO578" s="368"/>
      <c r="KP578" s="368"/>
      <c r="KQ578" s="368"/>
      <c r="KR578" s="368"/>
      <c r="KS578" s="368"/>
      <c r="KT578" s="368"/>
      <c r="KU578" s="368"/>
      <c r="KV578" s="368"/>
      <c r="KW578" s="368"/>
      <c r="KX578" s="368"/>
      <c r="LH578" s="368"/>
      <c r="LI578" s="368"/>
      <c r="LJ578" s="368"/>
      <c r="LK578" s="368"/>
      <c r="LL578" s="368"/>
      <c r="LM578" s="368"/>
      <c r="LN578" s="368"/>
      <c r="LO578" s="368"/>
      <c r="LP578" s="368"/>
      <c r="LQ578" s="368"/>
      <c r="LR578" s="368"/>
      <c r="LS578" s="368"/>
      <c r="LT578" s="368"/>
      <c r="LU578" s="368"/>
      <c r="LV578" s="368"/>
      <c r="LW578" s="368"/>
      <c r="LX578" s="368"/>
      <c r="LY578" s="368"/>
      <c r="LZ578" s="368"/>
      <c r="MA578" s="368"/>
      <c r="MB578" s="368"/>
      <c r="MC578" s="368"/>
      <c r="MD578" s="368"/>
      <c r="ME578" s="368"/>
      <c r="MF578" s="368"/>
      <c r="MG578" s="368"/>
      <c r="MH578" s="368"/>
      <c r="MI578" s="368"/>
      <c r="MJ578" s="368"/>
      <c r="MK578" s="368"/>
      <c r="ML578" s="368"/>
      <c r="MM578" s="368"/>
      <c r="MN578" s="368"/>
      <c r="MO578" s="368"/>
      <c r="MP578" s="368"/>
      <c r="MQ578" s="368"/>
      <c r="MR578" s="368"/>
      <c r="MS578" s="368"/>
      <c r="MT578" s="368"/>
      <c r="MU578" s="368"/>
      <c r="MV578" s="368"/>
      <c r="MW578" s="368"/>
      <c r="MX578" s="368"/>
      <c r="MY578" s="368"/>
      <c r="MZ578" s="368"/>
      <c r="NA578" s="368"/>
      <c r="NB578" s="368"/>
      <c r="NC578" s="368"/>
      <c r="ND578" s="368"/>
      <c r="NE578" s="368"/>
      <c r="NF578" s="368"/>
      <c r="NG578" s="368"/>
      <c r="NH578" s="368"/>
      <c r="NI578" s="368"/>
      <c r="NJ578" s="368"/>
      <c r="NK578" s="368"/>
      <c r="NL578" s="368"/>
      <c r="NM578" s="368"/>
      <c r="NN578" s="368"/>
      <c r="NO578" s="368"/>
      <c r="NP578" s="368"/>
      <c r="NQ578" s="368"/>
      <c r="NR578" s="368"/>
      <c r="NS578" s="368"/>
      <c r="NT578" s="368"/>
      <c r="NU578" s="368"/>
      <c r="NV578" s="368"/>
      <c r="NW578" s="368"/>
      <c r="NX578" s="368"/>
      <c r="NY578" s="368"/>
      <c r="NZ578" s="368"/>
      <c r="OA578" s="368"/>
      <c r="OB578" s="368"/>
      <c r="OC578" s="368"/>
      <c r="OD578" s="368"/>
      <c r="OE578" s="368"/>
      <c r="OF578" s="368"/>
      <c r="OG578" s="368"/>
      <c r="OH578" s="368"/>
      <c r="OI578" s="368"/>
      <c r="OJ578" s="368"/>
      <c r="OK578" s="368"/>
      <c r="OL578" s="368"/>
      <c r="OM578" s="368"/>
      <c r="ON578" s="368"/>
      <c r="OO578" s="368"/>
      <c r="OP578" s="368"/>
      <c r="OQ578" s="368"/>
      <c r="OR578" s="368"/>
      <c r="OS578" s="368"/>
      <c r="OT578" s="368"/>
      <c r="OU578" s="368"/>
      <c r="OV578" s="368"/>
      <c r="OW578" s="368"/>
      <c r="OX578" s="368"/>
      <c r="OY578" s="368"/>
      <c r="OZ578" s="368"/>
      <c r="PA578" s="368"/>
      <c r="PB578" s="368"/>
      <c r="PC578" s="368"/>
      <c r="PD578" s="368"/>
      <c r="PE578" s="368"/>
      <c r="PF578" s="368"/>
      <c r="PG578" s="368"/>
      <c r="PH578" s="368"/>
      <c r="PI578" s="368"/>
      <c r="PJ578" s="368"/>
      <c r="PK578" s="368"/>
      <c r="PL578" s="368"/>
      <c r="PM578" s="368"/>
      <c r="PN578" s="368"/>
      <c r="PO578" s="368"/>
      <c r="PP578" s="368"/>
      <c r="PQ578" s="368"/>
      <c r="PR578" s="368"/>
      <c r="PS578" s="368"/>
      <c r="PT578" s="368"/>
      <c r="PU578" s="368"/>
      <c r="PV578" s="368"/>
      <c r="PW578" s="368"/>
      <c r="PX578" s="368"/>
      <c r="PY578" s="368"/>
      <c r="PZ578" s="368"/>
      <c r="QA578" s="368"/>
      <c r="QB578" s="368"/>
      <c r="QC578" s="368"/>
      <c r="QD578" s="368"/>
      <c r="QE578" s="368"/>
      <c r="QF578" s="368"/>
      <c r="QG578" s="368"/>
      <c r="QH578" s="368"/>
      <c r="QI578" s="368"/>
      <c r="QJ578" s="368"/>
      <c r="QK578" s="368"/>
      <c r="QL578" s="368"/>
      <c r="QM578" s="368"/>
      <c r="QN578" s="368"/>
      <c r="QO578" s="368"/>
      <c r="QP578" s="368"/>
      <c r="QQ578" s="368"/>
      <c r="QR578" s="368"/>
      <c r="QS578" s="368"/>
      <c r="QT578" s="368"/>
      <c r="QU578" s="368"/>
      <c r="QV578" s="368"/>
      <c r="QW578" s="368"/>
      <c r="QX578" s="368"/>
      <c r="QY578" s="368"/>
      <c r="QZ578" s="368"/>
      <c r="RA578" s="368"/>
      <c r="RB578" s="368"/>
      <c r="RC578" s="368"/>
      <c r="RD578" s="368"/>
      <c r="RE578" s="368"/>
      <c r="RF578" s="368"/>
      <c r="RG578" s="368"/>
      <c r="RH578" s="368"/>
      <c r="RI578" s="368"/>
      <c r="RJ578" s="368"/>
      <c r="RK578" s="368"/>
      <c r="RL578" s="368"/>
      <c r="RM578" s="368"/>
      <c r="RN578" s="368"/>
      <c r="RO578" s="368"/>
      <c r="RP578" s="368"/>
      <c r="RQ578" s="368"/>
      <c r="RR578" s="368"/>
      <c r="RS578" s="368"/>
      <c r="RT578" s="368"/>
      <c r="RU578" s="368"/>
      <c r="RV578" s="368"/>
      <c r="RW578" s="368"/>
      <c r="RX578" s="368"/>
      <c r="RY578" s="368"/>
      <c r="RZ578" s="368"/>
      <c r="SA578" s="368"/>
      <c r="SB578" s="368"/>
      <c r="SC578" s="368"/>
      <c r="SD578" s="368"/>
      <c r="SE578" s="368"/>
      <c r="SF578" s="368"/>
      <c r="SG578" s="368"/>
    </row>
    <row r="579" spans="1:501">
      <c r="A579" s="368"/>
      <c r="B579" s="368"/>
      <c r="C579" s="368"/>
      <c r="D579" s="368"/>
      <c r="E579" s="368"/>
      <c r="F579" s="368"/>
      <c r="G579" s="368"/>
      <c r="H579" s="368"/>
      <c r="I579" s="368"/>
      <c r="J579" s="368"/>
      <c r="K579" s="368"/>
      <c r="L579" s="368"/>
      <c r="M579" s="368"/>
      <c r="N579" s="368"/>
      <c r="O579" s="385"/>
      <c r="P579" s="368"/>
      <c r="Q579" s="368"/>
      <c r="R579" s="368"/>
      <c r="S579" s="368"/>
      <c r="T579" s="368"/>
      <c r="U579" s="368"/>
      <c r="V579" s="368"/>
      <c r="W579" s="368"/>
      <c r="X579" s="368"/>
      <c r="Y579" s="368"/>
      <c r="Z579" s="368"/>
      <c r="AA579" s="368"/>
      <c r="AB579" s="368"/>
      <c r="AC579" s="368"/>
      <c r="AD579" s="368"/>
      <c r="AE579" s="368"/>
      <c r="AF579" s="368"/>
      <c r="AG579" s="368"/>
      <c r="AH579" s="368"/>
      <c r="AI579" s="368"/>
      <c r="AJ579" s="368"/>
      <c r="AK579" s="368"/>
      <c r="AL579" s="368"/>
      <c r="AM579" s="368"/>
      <c r="AN579" s="368"/>
      <c r="AO579" s="368"/>
      <c r="AP579" s="368"/>
      <c r="AQ579" s="368"/>
      <c r="AR579" s="368"/>
      <c r="AS579" s="368"/>
      <c r="AT579" s="368"/>
      <c r="AU579" s="368"/>
      <c r="AV579" s="368"/>
      <c r="AW579" s="368"/>
      <c r="AX579" s="368"/>
      <c r="AY579" s="368"/>
      <c r="AZ579" s="368"/>
      <c r="BA579" s="368"/>
      <c r="BB579" s="368"/>
      <c r="BC579" s="368"/>
      <c r="BD579" s="368"/>
      <c r="BE579" s="368"/>
      <c r="BF579" s="368"/>
      <c r="BG579" s="368"/>
      <c r="BH579" s="368"/>
      <c r="BI579" s="368"/>
      <c r="BJ579" s="368"/>
      <c r="BK579" s="368"/>
      <c r="BL579" s="368"/>
      <c r="BM579" s="368"/>
      <c r="BN579" s="368"/>
      <c r="BO579" s="368"/>
      <c r="BP579" s="368"/>
      <c r="BQ579" s="368"/>
      <c r="BR579" s="368"/>
      <c r="BS579" s="368"/>
      <c r="BT579" s="368"/>
      <c r="BU579" s="368"/>
      <c r="BV579" s="368"/>
      <c r="BW579" s="368"/>
      <c r="DV579" s="368"/>
      <c r="DW579" s="368"/>
      <c r="DX579" s="368"/>
      <c r="DY579" s="368"/>
      <c r="DZ579" s="368"/>
      <c r="EA579" s="368"/>
      <c r="EB579" s="368"/>
      <c r="EC579" s="368"/>
      <c r="ED579" s="368"/>
      <c r="EE579" s="368"/>
      <c r="EF579" s="368"/>
      <c r="EG579" s="368"/>
      <c r="EH579" s="368"/>
      <c r="EI579" s="368"/>
      <c r="EJ579" s="368"/>
      <c r="EK579" s="368"/>
      <c r="EL579" s="368"/>
      <c r="EM579" s="368"/>
      <c r="EN579" s="368"/>
      <c r="EO579" s="368"/>
      <c r="EP579" s="368"/>
      <c r="EQ579" s="368"/>
      <c r="ER579" s="368"/>
      <c r="ES579" s="368"/>
      <c r="ET579" s="368"/>
      <c r="EU579" s="368"/>
      <c r="EV579" s="368"/>
      <c r="EW579" s="368"/>
      <c r="EX579" s="368"/>
      <c r="EY579" s="368"/>
      <c r="EZ579" s="368"/>
      <c r="FA579" s="368"/>
      <c r="FB579" s="368"/>
      <c r="FC579" s="368"/>
      <c r="FD579" s="368"/>
      <c r="FE579" s="368"/>
      <c r="FF579" s="368"/>
      <c r="FG579" s="368"/>
      <c r="FH579" s="368"/>
      <c r="FI579" s="368"/>
      <c r="FJ579" s="368"/>
      <c r="FK579" s="368"/>
      <c r="FL579" s="368"/>
      <c r="FM579" s="368"/>
      <c r="FN579" s="368"/>
      <c r="FO579" s="368"/>
      <c r="FP579" s="368"/>
      <c r="FQ579" s="368"/>
      <c r="FR579" s="368"/>
      <c r="FS579" s="368"/>
      <c r="FT579" s="368"/>
      <c r="FU579" s="368"/>
      <c r="FV579" s="368"/>
      <c r="FW579" s="368"/>
      <c r="FX579" s="368"/>
      <c r="FY579" s="368"/>
      <c r="FZ579" s="368"/>
      <c r="GA579" s="368"/>
      <c r="GB579" s="368"/>
      <c r="GC579" s="368"/>
      <c r="GD579" s="368"/>
      <c r="GE579" s="368"/>
      <c r="GF579" s="368"/>
      <c r="GG579" s="368"/>
      <c r="GH579" s="368"/>
      <c r="GI579" s="368"/>
      <c r="GJ579" s="368"/>
      <c r="GK579" s="368"/>
      <c r="GL579" s="368"/>
      <c r="GM579" s="368"/>
      <c r="GN579" s="368"/>
      <c r="GO579" s="368"/>
      <c r="GP579" s="368"/>
      <c r="GQ579" s="368"/>
      <c r="GR579" s="368"/>
      <c r="GS579" s="368"/>
      <c r="GT579" s="368"/>
      <c r="GU579" s="368"/>
      <c r="GV579" s="368"/>
      <c r="GW579" s="368"/>
      <c r="GX579" s="368"/>
      <c r="GY579" s="368"/>
      <c r="GZ579" s="368"/>
      <c r="HA579" s="368"/>
      <c r="HB579" s="368"/>
      <c r="HC579" s="368"/>
      <c r="HD579" s="368"/>
      <c r="HE579" s="368"/>
      <c r="HF579" s="368"/>
      <c r="HG579" s="368"/>
      <c r="HH579" s="368"/>
      <c r="HI579" s="368"/>
      <c r="HJ579" s="368"/>
      <c r="HK579" s="368"/>
      <c r="HL579" s="368"/>
      <c r="HM579" s="368"/>
      <c r="HN579" s="368"/>
      <c r="HO579" s="368"/>
      <c r="HP579" s="368"/>
      <c r="HQ579" s="368"/>
      <c r="HR579" s="368"/>
      <c r="HS579" s="368"/>
      <c r="HT579" s="368"/>
      <c r="HU579" s="368"/>
      <c r="HV579" s="368"/>
      <c r="HW579" s="368"/>
      <c r="HX579" s="368"/>
      <c r="HY579" s="368"/>
      <c r="HZ579" s="368"/>
      <c r="IA579" s="368"/>
      <c r="IB579" s="368"/>
      <c r="IC579" s="368"/>
      <c r="ID579" s="368"/>
      <c r="IE579" s="368"/>
      <c r="IF579" s="368"/>
      <c r="IG579" s="368"/>
      <c r="IH579" s="368"/>
      <c r="II579" s="368"/>
      <c r="IJ579" s="368"/>
      <c r="IK579" s="368"/>
      <c r="IL579" s="368"/>
      <c r="IM579" s="368"/>
      <c r="IN579" s="368"/>
      <c r="IO579" s="368"/>
      <c r="IP579" s="368"/>
      <c r="IQ579" s="368"/>
      <c r="IR579" s="368"/>
      <c r="IS579" s="368"/>
      <c r="IT579" s="368"/>
      <c r="IU579" s="368"/>
      <c r="IV579" s="368"/>
      <c r="IW579" s="368"/>
      <c r="IX579" s="368"/>
      <c r="IY579" s="368"/>
      <c r="IZ579" s="368"/>
      <c r="JA579" s="368"/>
      <c r="JB579" s="368"/>
      <c r="JC579" s="368"/>
      <c r="JD579" s="368"/>
      <c r="JE579" s="368"/>
      <c r="JF579" s="368"/>
      <c r="JG579" s="368"/>
      <c r="JH579" s="368"/>
      <c r="JI579" s="368"/>
      <c r="JJ579" s="368"/>
      <c r="JK579" s="368"/>
      <c r="JL579" s="368"/>
      <c r="JM579" s="368"/>
      <c r="JN579" s="368"/>
      <c r="JO579" s="368"/>
      <c r="JP579" s="368"/>
      <c r="JQ579" s="368"/>
      <c r="JR579" s="368"/>
      <c r="JS579" s="368"/>
      <c r="JT579" s="368"/>
      <c r="JU579" s="368"/>
      <c r="JV579" s="368"/>
      <c r="JW579" s="368"/>
      <c r="JX579" s="368"/>
      <c r="JY579" s="368"/>
      <c r="JZ579" s="368"/>
      <c r="KA579" s="368"/>
      <c r="KB579" s="368"/>
      <c r="KC579" s="368"/>
      <c r="KD579" s="368"/>
      <c r="KE579" s="368"/>
      <c r="KF579" s="368"/>
      <c r="KG579" s="368"/>
      <c r="KH579" s="368"/>
      <c r="KI579" s="368"/>
      <c r="KJ579" s="368"/>
      <c r="KK579" s="368"/>
      <c r="KL579" s="368"/>
      <c r="KM579" s="368"/>
      <c r="KN579" s="368"/>
      <c r="KO579" s="368"/>
      <c r="KP579" s="368"/>
      <c r="KQ579" s="368"/>
      <c r="KR579" s="368"/>
      <c r="KS579" s="368"/>
      <c r="KT579" s="368"/>
      <c r="KU579" s="368"/>
      <c r="KV579" s="368"/>
      <c r="KW579" s="368"/>
      <c r="KX579" s="368"/>
      <c r="LH579" s="368"/>
      <c r="LI579" s="368"/>
      <c r="LJ579" s="368"/>
      <c r="LK579" s="368"/>
      <c r="LL579" s="368"/>
      <c r="LM579" s="368"/>
      <c r="LN579" s="368"/>
      <c r="LO579" s="368"/>
      <c r="LP579" s="368"/>
      <c r="LQ579" s="368"/>
      <c r="LR579" s="368"/>
      <c r="LS579" s="368"/>
      <c r="LT579" s="368"/>
      <c r="LU579" s="368"/>
      <c r="LV579" s="368"/>
      <c r="LW579" s="368"/>
      <c r="LX579" s="368"/>
      <c r="LY579" s="368"/>
      <c r="LZ579" s="368"/>
      <c r="MA579" s="368"/>
      <c r="MB579" s="368"/>
      <c r="MC579" s="368"/>
      <c r="MD579" s="368"/>
      <c r="ME579" s="368"/>
      <c r="MF579" s="368"/>
      <c r="MG579" s="368"/>
      <c r="MH579" s="368"/>
      <c r="MI579" s="368"/>
      <c r="MJ579" s="368"/>
      <c r="MK579" s="368"/>
      <c r="ML579" s="368"/>
      <c r="MM579" s="368"/>
      <c r="MN579" s="368"/>
      <c r="MO579" s="368"/>
      <c r="MP579" s="368"/>
      <c r="MQ579" s="368"/>
      <c r="MR579" s="368"/>
      <c r="MS579" s="368"/>
      <c r="MT579" s="368"/>
      <c r="MU579" s="368"/>
      <c r="MV579" s="368"/>
      <c r="MW579" s="368"/>
      <c r="MX579" s="368"/>
      <c r="MY579" s="368"/>
      <c r="MZ579" s="368"/>
      <c r="NA579" s="368"/>
      <c r="NB579" s="368"/>
      <c r="NC579" s="368"/>
      <c r="ND579" s="368"/>
      <c r="NE579" s="368"/>
      <c r="NF579" s="368"/>
      <c r="NG579" s="368"/>
      <c r="NH579" s="368"/>
      <c r="NI579" s="368"/>
      <c r="NJ579" s="368"/>
      <c r="NK579" s="368"/>
      <c r="NL579" s="368"/>
      <c r="NM579" s="368"/>
      <c r="NN579" s="368"/>
      <c r="NO579" s="368"/>
      <c r="NP579" s="368"/>
      <c r="NQ579" s="368"/>
      <c r="NR579" s="368"/>
      <c r="NS579" s="368"/>
      <c r="NT579" s="368"/>
      <c r="NU579" s="368"/>
      <c r="NV579" s="368"/>
      <c r="NW579" s="368"/>
      <c r="NX579" s="368"/>
      <c r="NY579" s="368"/>
      <c r="NZ579" s="368"/>
      <c r="OA579" s="368"/>
      <c r="OB579" s="368"/>
      <c r="OC579" s="368"/>
      <c r="OD579" s="368"/>
      <c r="OE579" s="368"/>
      <c r="OF579" s="368"/>
      <c r="OG579" s="368"/>
      <c r="OH579" s="368"/>
      <c r="OI579" s="368"/>
      <c r="OJ579" s="368"/>
      <c r="OK579" s="368"/>
      <c r="OL579" s="368"/>
      <c r="OM579" s="368"/>
      <c r="ON579" s="368"/>
      <c r="OO579" s="368"/>
      <c r="OP579" s="368"/>
      <c r="OQ579" s="368"/>
      <c r="OR579" s="368"/>
      <c r="OS579" s="368"/>
      <c r="OT579" s="368"/>
      <c r="OU579" s="368"/>
      <c r="OV579" s="368"/>
      <c r="OW579" s="368"/>
      <c r="OX579" s="368"/>
      <c r="OY579" s="368"/>
      <c r="OZ579" s="368"/>
      <c r="PA579" s="368"/>
      <c r="PB579" s="368"/>
      <c r="PC579" s="368"/>
      <c r="PD579" s="368"/>
      <c r="PE579" s="368"/>
      <c r="PF579" s="368"/>
      <c r="PG579" s="368"/>
      <c r="PH579" s="368"/>
      <c r="PI579" s="368"/>
      <c r="PJ579" s="368"/>
      <c r="PK579" s="368"/>
      <c r="PL579" s="368"/>
      <c r="PM579" s="368"/>
      <c r="PN579" s="368"/>
      <c r="PO579" s="368"/>
      <c r="PP579" s="368"/>
      <c r="PQ579" s="368"/>
      <c r="PR579" s="368"/>
      <c r="PS579" s="368"/>
      <c r="PT579" s="368"/>
      <c r="PU579" s="368"/>
      <c r="PV579" s="368"/>
      <c r="PW579" s="368"/>
      <c r="PX579" s="368"/>
      <c r="PY579" s="368"/>
      <c r="PZ579" s="368"/>
      <c r="QA579" s="368"/>
      <c r="QB579" s="368"/>
      <c r="QC579" s="368"/>
      <c r="QD579" s="368"/>
      <c r="QE579" s="368"/>
      <c r="QF579" s="368"/>
      <c r="QG579" s="368"/>
      <c r="QH579" s="368"/>
      <c r="QI579" s="368"/>
      <c r="QJ579" s="368"/>
      <c r="QK579" s="368"/>
      <c r="QL579" s="368"/>
      <c r="QM579" s="368"/>
      <c r="QN579" s="368"/>
      <c r="QO579" s="368"/>
      <c r="QP579" s="368"/>
      <c r="QQ579" s="368"/>
      <c r="QR579" s="368"/>
      <c r="QS579" s="368"/>
      <c r="QT579" s="368"/>
      <c r="QU579" s="368"/>
      <c r="QV579" s="368"/>
      <c r="QW579" s="368"/>
      <c r="QX579" s="368"/>
      <c r="QY579" s="368"/>
      <c r="QZ579" s="368"/>
      <c r="RA579" s="368"/>
      <c r="RB579" s="368"/>
      <c r="RC579" s="368"/>
      <c r="RD579" s="368"/>
      <c r="RE579" s="368"/>
      <c r="RF579" s="368"/>
      <c r="RG579" s="368"/>
      <c r="RH579" s="368"/>
      <c r="RI579" s="368"/>
      <c r="RJ579" s="368"/>
      <c r="RK579" s="368"/>
      <c r="RL579" s="368"/>
      <c r="RM579" s="368"/>
      <c r="RN579" s="368"/>
      <c r="RO579" s="368"/>
      <c r="RP579" s="368"/>
      <c r="RQ579" s="368"/>
      <c r="RR579" s="368"/>
      <c r="RS579" s="368"/>
      <c r="RT579" s="368"/>
      <c r="RU579" s="368"/>
      <c r="RV579" s="368"/>
      <c r="RW579" s="368"/>
      <c r="RX579" s="368"/>
      <c r="RY579" s="368"/>
      <c r="RZ579" s="368"/>
      <c r="SA579" s="368"/>
      <c r="SB579" s="368"/>
      <c r="SC579" s="368"/>
      <c r="SD579" s="368"/>
      <c r="SE579" s="368"/>
      <c r="SF579" s="368"/>
      <c r="SG579" s="368"/>
    </row>
    <row r="580" spans="1:501">
      <c r="A580" s="368"/>
      <c r="B580" s="368"/>
      <c r="C580" s="368"/>
      <c r="D580" s="368"/>
      <c r="E580" s="368"/>
      <c r="F580" s="368"/>
      <c r="G580" s="368"/>
      <c r="H580" s="368"/>
      <c r="I580" s="368"/>
      <c r="J580" s="368"/>
      <c r="K580" s="368"/>
      <c r="L580" s="368"/>
      <c r="M580" s="368"/>
      <c r="N580" s="368"/>
      <c r="O580" s="385"/>
      <c r="P580" s="368"/>
      <c r="Q580" s="368"/>
      <c r="R580" s="368"/>
      <c r="S580" s="368"/>
      <c r="T580" s="368"/>
      <c r="U580" s="368"/>
      <c r="V580" s="368"/>
      <c r="W580" s="368"/>
      <c r="X580" s="368"/>
      <c r="Y580" s="368"/>
      <c r="Z580" s="368"/>
      <c r="AA580" s="368"/>
      <c r="AB580" s="368"/>
      <c r="AC580" s="368"/>
      <c r="AD580" s="368"/>
      <c r="AE580" s="368"/>
      <c r="AF580" s="368"/>
      <c r="AG580" s="368"/>
      <c r="AH580" s="368"/>
      <c r="AI580" s="368"/>
      <c r="AJ580" s="368"/>
      <c r="AK580" s="368"/>
      <c r="AL580" s="368"/>
      <c r="AM580" s="368"/>
      <c r="AN580" s="368"/>
      <c r="AO580" s="368"/>
      <c r="AP580" s="368"/>
      <c r="AQ580" s="368"/>
      <c r="AR580" s="368"/>
      <c r="AS580" s="368"/>
      <c r="AT580" s="368"/>
      <c r="AU580" s="368"/>
      <c r="AV580" s="368"/>
      <c r="AW580" s="368"/>
      <c r="AX580" s="368"/>
      <c r="AY580" s="368"/>
      <c r="AZ580" s="368"/>
      <c r="BA580" s="368"/>
      <c r="BB580" s="368"/>
      <c r="BC580" s="368"/>
      <c r="BD580" s="368"/>
      <c r="BE580" s="368"/>
      <c r="BF580" s="368"/>
      <c r="BG580" s="368"/>
      <c r="BH580" s="368"/>
      <c r="BI580" s="368"/>
      <c r="BJ580" s="368"/>
      <c r="BK580" s="368"/>
      <c r="BL580" s="368"/>
      <c r="BM580" s="368"/>
      <c r="BN580" s="368"/>
      <c r="BO580" s="368"/>
      <c r="BP580" s="368"/>
      <c r="BQ580" s="368"/>
      <c r="BR580" s="368"/>
      <c r="BS580" s="368"/>
      <c r="BT580" s="368"/>
      <c r="BU580" s="368"/>
      <c r="BV580" s="368"/>
      <c r="BW580" s="368"/>
      <c r="DV580" s="368"/>
      <c r="DW580" s="368"/>
      <c r="DX580" s="368"/>
      <c r="DY580" s="368"/>
      <c r="DZ580" s="368"/>
      <c r="EA580" s="368"/>
      <c r="EB580" s="368"/>
      <c r="EC580" s="368"/>
      <c r="ED580" s="368"/>
      <c r="EE580" s="368"/>
      <c r="EF580" s="368"/>
      <c r="EG580" s="368"/>
      <c r="EH580" s="368"/>
      <c r="EI580" s="368"/>
      <c r="EJ580" s="368"/>
      <c r="EK580" s="368"/>
      <c r="EL580" s="368"/>
      <c r="EM580" s="368"/>
      <c r="EN580" s="368"/>
      <c r="EO580" s="368"/>
      <c r="EP580" s="368"/>
      <c r="EQ580" s="368"/>
      <c r="ER580" s="368"/>
      <c r="ES580" s="368"/>
      <c r="ET580" s="368"/>
      <c r="EU580" s="368"/>
      <c r="EV580" s="368"/>
      <c r="EW580" s="368"/>
      <c r="EX580" s="368"/>
      <c r="EY580" s="368"/>
      <c r="EZ580" s="368"/>
      <c r="FA580" s="368"/>
      <c r="FB580" s="368"/>
      <c r="FC580" s="368"/>
      <c r="FD580" s="368"/>
      <c r="FE580" s="368"/>
      <c r="FF580" s="368"/>
      <c r="FG580" s="368"/>
      <c r="FH580" s="368"/>
      <c r="FI580" s="368"/>
      <c r="FJ580" s="368"/>
      <c r="FK580" s="368"/>
      <c r="FL580" s="368"/>
      <c r="FM580" s="368"/>
      <c r="FN580" s="368"/>
      <c r="FO580" s="368"/>
      <c r="FP580" s="368"/>
      <c r="FQ580" s="368"/>
      <c r="FR580" s="368"/>
      <c r="FS580" s="368"/>
      <c r="FT580" s="368"/>
      <c r="FU580" s="368"/>
      <c r="FV580" s="368"/>
      <c r="FW580" s="368"/>
      <c r="FX580" s="368"/>
      <c r="FY580" s="368"/>
      <c r="FZ580" s="368"/>
      <c r="GA580" s="368"/>
      <c r="GB580" s="368"/>
      <c r="GC580" s="368"/>
      <c r="GD580" s="368"/>
      <c r="GE580" s="368"/>
      <c r="GF580" s="368"/>
      <c r="GG580" s="368"/>
      <c r="GH580" s="368"/>
      <c r="GI580" s="368"/>
      <c r="GJ580" s="368"/>
      <c r="GK580" s="368"/>
      <c r="GL580" s="368"/>
      <c r="GM580" s="368"/>
      <c r="GN580" s="368"/>
      <c r="GO580" s="368"/>
      <c r="GP580" s="368"/>
      <c r="GQ580" s="368"/>
      <c r="GR580" s="368"/>
      <c r="GS580" s="368"/>
      <c r="GT580" s="368"/>
      <c r="GU580" s="368"/>
      <c r="GV580" s="368"/>
      <c r="GW580" s="368"/>
      <c r="GX580" s="368"/>
      <c r="GY580" s="368"/>
      <c r="GZ580" s="368"/>
      <c r="HA580" s="368"/>
      <c r="HB580" s="368"/>
      <c r="HC580" s="368"/>
      <c r="HD580" s="368"/>
      <c r="HE580" s="368"/>
      <c r="HF580" s="368"/>
      <c r="HG580" s="368"/>
      <c r="HH580" s="368"/>
      <c r="HI580" s="368"/>
      <c r="HJ580" s="368"/>
      <c r="HK580" s="368"/>
      <c r="HL580" s="368"/>
      <c r="HM580" s="368"/>
      <c r="HN580" s="368"/>
      <c r="HO580" s="368"/>
      <c r="HP580" s="368"/>
      <c r="HQ580" s="368"/>
      <c r="HR580" s="368"/>
      <c r="HS580" s="368"/>
      <c r="HT580" s="368"/>
      <c r="HU580" s="368"/>
      <c r="HV580" s="368"/>
      <c r="HW580" s="368"/>
      <c r="HX580" s="368"/>
      <c r="HY580" s="368"/>
      <c r="HZ580" s="368"/>
      <c r="IA580" s="368"/>
      <c r="IB580" s="368"/>
      <c r="IC580" s="368"/>
      <c r="ID580" s="368"/>
      <c r="IE580" s="368"/>
      <c r="IF580" s="368"/>
      <c r="IG580" s="368"/>
      <c r="IH580" s="368"/>
      <c r="II580" s="368"/>
      <c r="IJ580" s="368"/>
      <c r="IK580" s="368"/>
      <c r="IL580" s="368"/>
      <c r="IM580" s="368"/>
      <c r="IN580" s="368"/>
      <c r="IO580" s="368"/>
      <c r="IP580" s="368"/>
      <c r="IQ580" s="368"/>
      <c r="IR580" s="368"/>
      <c r="IS580" s="368"/>
      <c r="IT580" s="368"/>
      <c r="IU580" s="368"/>
      <c r="IV580" s="368"/>
      <c r="IW580" s="368"/>
      <c r="IX580" s="368"/>
      <c r="IY580" s="368"/>
      <c r="IZ580" s="368"/>
      <c r="JA580" s="368"/>
      <c r="JB580" s="368"/>
      <c r="JC580" s="368"/>
      <c r="JD580" s="368"/>
      <c r="JE580" s="368"/>
      <c r="JF580" s="368"/>
      <c r="JG580" s="368"/>
      <c r="JH580" s="368"/>
      <c r="JI580" s="368"/>
      <c r="JJ580" s="368"/>
      <c r="JK580" s="368"/>
      <c r="JL580" s="368"/>
      <c r="JM580" s="368"/>
      <c r="JN580" s="368"/>
      <c r="JO580" s="368"/>
      <c r="JP580" s="368"/>
      <c r="JQ580" s="368"/>
      <c r="JR580" s="368"/>
      <c r="JS580" s="368"/>
      <c r="JT580" s="368"/>
      <c r="JU580" s="368"/>
      <c r="JV580" s="368"/>
      <c r="JW580" s="368"/>
      <c r="JX580" s="368"/>
      <c r="JY580" s="368"/>
      <c r="JZ580" s="368"/>
      <c r="KA580" s="368"/>
      <c r="KB580" s="368"/>
      <c r="KC580" s="368"/>
      <c r="KD580" s="368"/>
      <c r="KE580" s="368"/>
      <c r="KF580" s="368"/>
      <c r="KG580" s="368"/>
      <c r="KH580" s="368"/>
      <c r="KI580" s="368"/>
      <c r="KJ580" s="368"/>
      <c r="KK580" s="368"/>
      <c r="KL580" s="368"/>
      <c r="KM580" s="368"/>
      <c r="KN580" s="368"/>
      <c r="KO580" s="368"/>
      <c r="KP580" s="368"/>
      <c r="KQ580" s="368"/>
      <c r="KR580" s="368"/>
      <c r="KS580" s="368"/>
      <c r="KT580" s="368"/>
      <c r="KU580" s="368"/>
      <c r="KV580" s="368"/>
      <c r="KW580" s="368"/>
      <c r="KX580" s="368"/>
      <c r="LH580" s="368"/>
      <c r="LI580" s="368"/>
      <c r="LJ580" s="368"/>
      <c r="LK580" s="368"/>
      <c r="LL580" s="368"/>
      <c r="LM580" s="368"/>
      <c r="LN580" s="368"/>
      <c r="LO580" s="368"/>
      <c r="LP580" s="368"/>
      <c r="LQ580" s="368"/>
      <c r="LR580" s="368"/>
      <c r="LS580" s="368"/>
      <c r="LT580" s="368"/>
      <c r="LU580" s="368"/>
      <c r="LV580" s="368"/>
      <c r="LW580" s="368"/>
      <c r="LX580" s="368"/>
      <c r="LY580" s="368"/>
      <c r="LZ580" s="368"/>
      <c r="MA580" s="368"/>
      <c r="MB580" s="368"/>
      <c r="MC580" s="368"/>
      <c r="MD580" s="368"/>
      <c r="ME580" s="368"/>
      <c r="MF580" s="368"/>
      <c r="MG580" s="368"/>
      <c r="MH580" s="368"/>
      <c r="MI580" s="368"/>
      <c r="MJ580" s="368"/>
      <c r="MK580" s="368"/>
      <c r="ML580" s="368"/>
      <c r="MM580" s="368"/>
      <c r="MN580" s="368"/>
      <c r="MO580" s="368"/>
      <c r="MP580" s="368"/>
      <c r="MQ580" s="368"/>
      <c r="MR580" s="368"/>
      <c r="MS580" s="368"/>
      <c r="MT580" s="368"/>
      <c r="MU580" s="368"/>
      <c r="MV580" s="368"/>
      <c r="MW580" s="368"/>
      <c r="MX580" s="368"/>
      <c r="MY580" s="368"/>
      <c r="MZ580" s="368"/>
      <c r="NA580" s="368"/>
      <c r="NB580" s="368"/>
      <c r="NC580" s="368"/>
      <c r="ND580" s="368"/>
      <c r="NE580" s="368"/>
      <c r="NF580" s="368"/>
      <c r="NG580" s="368"/>
      <c r="NH580" s="368"/>
      <c r="NI580" s="368"/>
      <c r="NJ580" s="368"/>
      <c r="NK580" s="368"/>
      <c r="NL580" s="368"/>
      <c r="NM580" s="368"/>
      <c r="NN580" s="368"/>
      <c r="NO580" s="368"/>
      <c r="NP580" s="368"/>
      <c r="NQ580" s="368"/>
      <c r="NR580" s="368"/>
      <c r="NS580" s="368"/>
      <c r="NT580" s="368"/>
      <c r="NU580" s="368"/>
      <c r="NV580" s="368"/>
      <c r="NW580" s="368"/>
      <c r="NX580" s="368"/>
      <c r="NY580" s="368"/>
      <c r="NZ580" s="368"/>
      <c r="OA580" s="368"/>
      <c r="OB580" s="368"/>
      <c r="OC580" s="368"/>
      <c r="OD580" s="368"/>
      <c r="OE580" s="368"/>
      <c r="OF580" s="368"/>
      <c r="OG580" s="368"/>
      <c r="OH580" s="368"/>
      <c r="OI580" s="368"/>
      <c r="OJ580" s="368"/>
      <c r="OK580" s="368"/>
      <c r="OL580" s="368"/>
      <c r="OM580" s="368"/>
      <c r="ON580" s="368"/>
      <c r="OO580" s="368"/>
      <c r="OP580" s="368"/>
      <c r="OQ580" s="368"/>
      <c r="OR580" s="368"/>
      <c r="OS580" s="368"/>
      <c r="OT580" s="368"/>
      <c r="OU580" s="368"/>
      <c r="OV580" s="368"/>
      <c r="OW580" s="368"/>
      <c r="OX580" s="368"/>
      <c r="OY580" s="368"/>
      <c r="OZ580" s="368"/>
      <c r="PA580" s="368"/>
      <c r="PB580" s="368"/>
      <c r="PC580" s="368"/>
      <c r="PD580" s="368"/>
      <c r="PE580" s="368"/>
      <c r="PF580" s="368"/>
      <c r="PG580" s="368"/>
      <c r="PH580" s="368"/>
      <c r="PI580" s="368"/>
      <c r="PJ580" s="368"/>
      <c r="PK580" s="368"/>
      <c r="PL580" s="368"/>
      <c r="PM580" s="368"/>
      <c r="PN580" s="368"/>
      <c r="PO580" s="368"/>
      <c r="PP580" s="368"/>
      <c r="PQ580" s="368"/>
      <c r="PR580" s="368"/>
      <c r="PS580" s="368"/>
      <c r="PT580" s="368"/>
      <c r="PU580" s="368"/>
      <c r="PV580" s="368"/>
      <c r="PW580" s="368"/>
      <c r="PX580" s="368"/>
      <c r="PY580" s="368"/>
      <c r="PZ580" s="368"/>
      <c r="QA580" s="368"/>
      <c r="QB580" s="368"/>
      <c r="QC580" s="368"/>
      <c r="QD580" s="368"/>
      <c r="QE580" s="368"/>
      <c r="QF580" s="368"/>
      <c r="QG580" s="368"/>
      <c r="QH580" s="368"/>
      <c r="QI580" s="368"/>
      <c r="QJ580" s="368"/>
      <c r="QK580" s="368"/>
      <c r="QL580" s="368"/>
      <c r="QM580" s="368"/>
      <c r="QN580" s="368"/>
      <c r="QO580" s="368"/>
      <c r="QP580" s="368"/>
      <c r="QQ580" s="368"/>
      <c r="QR580" s="368"/>
      <c r="QS580" s="368"/>
      <c r="QT580" s="368"/>
      <c r="QU580" s="368"/>
      <c r="QV580" s="368"/>
      <c r="QW580" s="368"/>
      <c r="QX580" s="368"/>
      <c r="QY580" s="368"/>
      <c r="QZ580" s="368"/>
      <c r="RA580" s="368"/>
      <c r="RB580" s="368"/>
      <c r="RC580" s="368"/>
      <c r="RD580" s="368"/>
      <c r="RE580" s="368"/>
      <c r="RF580" s="368"/>
      <c r="RG580" s="368"/>
      <c r="RH580" s="368"/>
      <c r="RI580" s="368"/>
      <c r="RJ580" s="368"/>
      <c r="RK580" s="368"/>
      <c r="RL580" s="368"/>
      <c r="RM580" s="368"/>
      <c r="RN580" s="368"/>
      <c r="RO580" s="368"/>
      <c r="RP580" s="368"/>
      <c r="RQ580" s="368"/>
      <c r="RR580" s="368"/>
      <c r="RS580" s="368"/>
      <c r="RT580" s="368"/>
      <c r="RU580" s="368"/>
      <c r="RV580" s="368"/>
      <c r="RW580" s="368"/>
      <c r="RX580" s="368"/>
      <c r="RY580" s="368"/>
      <c r="RZ580" s="368"/>
      <c r="SA580" s="368"/>
      <c r="SB580" s="368"/>
      <c r="SC580" s="368"/>
      <c r="SD580" s="368"/>
      <c r="SE580" s="368"/>
      <c r="SF580" s="368"/>
      <c r="SG580" s="368"/>
    </row>
    <row r="581" spans="1:501">
      <c r="A581" s="368"/>
      <c r="B581" s="368"/>
      <c r="C581" s="368"/>
      <c r="D581" s="368"/>
      <c r="E581" s="368"/>
      <c r="F581" s="368"/>
      <c r="G581" s="368"/>
      <c r="H581" s="368"/>
      <c r="I581" s="368"/>
      <c r="J581" s="368"/>
      <c r="K581" s="368"/>
      <c r="L581" s="368"/>
      <c r="M581" s="368"/>
      <c r="N581" s="368"/>
      <c r="O581" s="385"/>
      <c r="P581" s="368"/>
      <c r="Q581" s="368"/>
      <c r="R581" s="368"/>
      <c r="S581" s="368"/>
      <c r="T581" s="368"/>
      <c r="U581" s="368"/>
      <c r="V581" s="368"/>
      <c r="W581" s="368"/>
      <c r="X581" s="368"/>
      <c r="Y581" s="368"/>
      <c r="Z581" s="368"/>
      <c r="AA581" s="368"/>
      <c r="AB581" s="368"/>
      <c r="AC581" s="368"/>
      <c r="AD581" s="368"/>
      <c r="AE581" s="368"/>
      <c r="AF581" s="368"/>
      <c r="AG581" s="368"/>
      <c r="AH581" s="368"/>
      <c r="AI581" s="368"/>
      <c r="AJ581" s="368"/>
      <c r="AK581" s="368"/>
      <c r="AL581" s="368"/>
      <c r="AM581" s="368"/>
      <c r="AN581" s="368"/>
      <c r="AO581" s="368"/>
      <c r="AP581" s="368"/>
      <c r="AQ581" s="368"/>
      <c r="AR581" s="368"/>
      <c r="AS581" s="368"/>
      <c r="AT581" s="368"/>
      <c r="AU581" s="368"/>
      <c r="AV581" s="368"/>
      <c r="AW581" s="368"/>
      <c r="AX581" s="368"/>
      <c r="AY581" s="368"/>
      <c r="AZ581" s="368"/>
      <c r="BA581" s="368"/>
      <c r="BB581" s="368"/>
      <c r="BC581" s="368"/>
      <c r="BD581" s="368"/>
      <c r="BE581" s="368"/>
      <c r="BF581" s="368"/>
      <c r="BG581" s="368"/>
      <c r="BH581" s="368"/>
      <c r="BI581" s="368"/>
      <c r="BJ581" s="368"/>
      <c r="BK581" s="368"/>
      <c r="BL581" s="368"/>
      <c r="BM581" s="368"/>
      <c r="BN581" s="368"/>
      <c r="BO581" s="368"/>
      <c r="BP581" s="368"/>
      <c r="BQ581" s="368"/>
      <c r="BR581" s="368"/>
      <c r="BS581" s="368"/>
      <c r="BT581" s="368"/>
      <c r="BU581" s="368"/>
      <c r="BV581" s="368"/>
      <c r="BW581" s="368"/>
      <c r="DV581" s="368"/>
      <c r="DW581" s="368"/>
      <c r="DX581" s="368"/>
      <c r="DY581" s="368"/>
      <c r="DZ581" s="368"/>
      <c r="EA581" s="368"/>
      <c r="EB581" s="368"/>
      <c r="EC581" s="368"/>
      <c r="ED581" s="368"/>
      <c r="EE581" s="368"/>
      <c r="EF581" s="368"/>
      <c r="EG581" s="368"/>
      <c r="EH581" s="368"/>
      <c r="EI581" s="368"/>
      <c r="EJ581" s="368"/>
      <c r="EK581" s="368"/>
      <c r="EL581" s="368"/>
      <c r="EM581" s="368"/>
      <c r="EN581" s="368"/>
      <c r="EO581" s="368"/>
      <c r="EP581" s="368"/>
      <c r="EQ581" s="368"/>
      <c r="ER581" s="368"/>
      <c r="ES581" s="368"/>
      <c r="ET581" s="368"/>
      <c r="EU581" s="368"/>
      <c r="EV581" s="368"/>
      <c r="EW581" s="368"/>
      <c r="EX581" s="368"/>
      <c r="EY581" s="368"/>
      <c r="EZ581" s="368"/>
      <c r="FA581" s="368"/>
      <c r="FB581" s="368"/>
      <c r="FC581" s="368"/>
      <c r="FD581" s="368"/>
      <c r="FE581" s="368"/>
      <c r="FF581" s="368"/>
      <c r="FG581" s="368"/>
      <c r="FH581" s="368"/>
      <c r="FI581" s="368"/>
      <c r="FJ581" s="368"/>
      <c r="FK581" s="368"/>
      <c r="FL581" s="368"/>
      <c r="FM581" s="368"/>
      <c r="FN581" s="368"/>
      <c r="FO581" s="368"/>
      <c r="FP581" s="368"/>
      <c r="FQ581" s="368"/>
      <c r="FR581" s="368"/>
      <c r="FS581" s="368"/>
      <c r="FT581" s="368"/>
      <c r="FU581" s="368"/>
      <c r="FV581" s="368"/>
      <c r="FW581" s="368"/>
      <c r="FX581" s="368"/>
      <c r="FY581" s="368"/>
      <c r="FZ581" s="368"/>
      <c r="GA581" s="368"/>
      <c r="GB581" s="368"/>
      <c r="GC581" s="368"/>
      <c r="GD581" s="368"/>
      <c r="GE581" s="368"/>
      <c r="GF581" s="368"/>
      <c r="GG581" s="368"/>
      <c r="GH581" s="368"/>
      <c r="GI581" s="368"/>
      <c r="GJ581" s="368"/>
      <c r="GK581" s="368"/>
      <c r="GL581" s="368"/>
      <c r="GM581" s="368"/>
      <c r="GN581" s="368"/>
      <c r="GO581" s="368"/>
      <c r="GP581" s="368"/>
      <c r="GQ581" s="368"/>
      <c r="GR581" s="368"/>
      <c r="GS581" s="368"/>
      <c r="GT581" s="368"/>
      <c r="GU581" s="368"/>
      <c r="GV581" s="368"/>
      <c r="GW581" s="368"/>
      <c r="GX581" s="368"/>
      <c r="GY581" s="368"/>
      <c r="GZ581" s="368"/>
      <c r="HA581" s="368"/>
      <c r="HB581" s="368"/>
      <c r="HC581" s="368"/>
      <c r="HD581" s="368"/>
      <c r="HE581" s="368"/>
      <c r="HF581" s="368"/>
      <c r="HG581" s="368"/>
      <c r="HH581" s="368"/>
      <c r="HI581" s="368"/>
      <c r="HJ581" s="368"/>
      <c r="HK581" s="368"/>
      <c r="HL581" s="368"/>
      <c r="HM581" s="368"/>
      <c r="HN581" s="368"/>
      <c r="HO581" s="368"/>
      <c r="HP581" s="368"/>
      <c r="HQ581" s="368"/>
      <c r="HR581" s="368"/>
      <c r="HS581" s="368"/>
      <c r="HT581" s="368"/>
      <c r="HU581" s="368"/>
      <c r="HV581" s="368"/>
      <c r="HW581" s="368"/>
      <c r="HX581" s="368"/>
      <c r="HY581" s="368"/>
      <c r="HZ581" s="368"/>
      <c r="IA581" s="368"/>
      <c r="IB581" s="368"/>
      <c r="IC581" s="368"/>
      <c r="ID581" s="368"/>
      <c r="IE581" s="368"/>
      <c r="IF581" s="368"/>
      <c r="IG581" s="368"/>
      <c r="IH581" s="368"/>
      <c r="II581" s="368"/>
      <c r="IJ581" s="368"/>
      <c r="IK581" s="368"/>
      <c r="IL581" s="368"/>
      <c r="IM581" s="368"/>
      <c r="IN581" s="368"/>
      <c r="IO581" s="368"/>
      <c r="IP581" s="368"/>
      <c r="IQ581" s="368"/>
      <c r="IR581" s="368"/>
      <c r="IS581" s="368"/>
      <c r="IT581" s="368"/>
      <c r="IU581" s="368"/>
      <c r="IV581" s="368"/>
      <c r="IW581" s="368"/>
      <c r="IX581" s="368"/>
      <c r="IY581" s="368"/>
      <c r="IZ581" s="368"/>
      <c r="JA581" s="368"/>
      <c r="JB581" s="368"/>
      <c r="JC581" s="368"/>
      <c r="JD581" s="368"/>
      <c r="JE581" s="368"/>
      <c r="JF581" s="368"/>
      <c r="JG581" s="368"/>
      <c r="JH581" s="368"/>
      <c r="JI581" s="368"/>
      <c r="JJ581" s="368"/>
      <c r="JK581" s="368"/>
      <c r="JL581" s="368"/>
      <c r="JM581" s="368"/>
      <c r="JN581" s="368"/>
      <c r="JO581" s="368"/>
      <c r="JP581" s="368"/>
      <c r="JQ581" s="368"/>
      <c r="JR581" s="368"/>
      <c r="JS581" s="368"/>
      <c r="JT581" s="368"/>
      <c r="JU581" s="368"/>
      <c r="JV581" s="368"/>
      <c r="JW581" s="368"/>
      <c r="JX581" s="368"/>
      <c r="JY581" s="368"/>
      <c r="JZ581" s="368"/>
      <c r="KA581" s="368"/>
      <c r="KB581" s="368"/>
      <c r="KC581" s="368"/>
      <c r="KD581" s="368"/>
      <c r="KE581" s="368"/>
      <c r="KF581" s="368"/>
      <c r="KG581" s="368"/>
      <c r="KH581" s="368"/>
      <c r="KI581" s="368"/>
      <c r="KJ581" s="368"/>
      <c r="KK581" s="368"/>
      <c r="KL581" s="368"/>
      <c r="KM581" s="368"/>
      <c r="KN581" s="368"/>
      <c r="KO581" s="368"/>
      <c r="KP581" s="368"/>
      <c r="KQ581" s="368"/>
      <c r="KR581" s="368"/>
      <c r="KS581" s="368"/>
      <c r="KT581" s="368"/>
      <c r="KU581" s="368"/>
      <c r="KV581" s="368"/>
      <c r="KW581" s="368"/>
      <c r="KX581" s="368"/>
      <c r="LH581" s="368"/>
      <c r="LI581" s="368"/>
      <c r="LJ581" s="368"/>
      <c r="LK581" s="368"/>
      <c r="LL581" s="368"/>
      <c r="LM581" s="368"/>
      <c r="LN581" s="368"/>
      <c r="LO581" s="368"/>
      <c r="LP581" s="368"/>
      <c r="LQ581" s="368"/>
      <c r="LR581" s="368"/>
      <c r="LS581" s="368"/>
      <c r="LT581" s="368"/>
      <c r="LU581" s="368"/>
      <c r="LV581" s="368"/>
      <c r="LW581" s="368"/>
      <c r="LX581" s="368"/>
      <c r="LY581" s="368"/>
      <c r="LZ581" s="368"/>
      <c r="MA581" s="368"/>
      <c r="MB581" s="368"/>
      <c r="MC581" s="368"/>
      <c r="MD581" s="368"/>
      <c r="ME581" s="368"/>
      <c r="MF581" s="368"/>
      <c r="MG581" s="368"/>
      <c r="MH581" s="368"/>
      <c r="MI581" s="368"/>
      <c r="MJ581" s="368"/>
      <c r="MK581" s="368"/>
      <c r="ML581" s="368"/>
      <c r="MM581" s="368"/>
      <c r="MN581" s="368"/>
      <c r="MO581" s="368"/>
      <c r="MP581" s="368"/>
      <c r="MQ581" s="368"/>
      <c r="MR581" s="368"/>
      <c r="MS581" s="368"/>
      <c r="MT581" s="368"/>
      <c r="MU581" s="368"/>
      <c r="MV581" s="368"/>
      <c r="MW581" s="368"/>
      <c r="MX581" s="368"/>
      <c r="MY581" s="368"/>
      <c r="MZ581" s="368"/>
      <c r="NA581" s="368"/>
      <c r="NB581" s="368"/>
      <c r="NC581" s="368"/>
      <c r="ND581" s="368"/>
      <c r="NE581" s="368"/>
      <c r="NF581" s="368"/>
      <c r="NG581" s="368"/>
      <c r="NH581" s="368"/>
      <c r="NI581" s="368"/>
      <c r="NJ581" s="368"/>
      <c r="NK581" s="368"/>
      <c r="NL581" s="368"/>
      <c r="NM581" s="368"/>
      <c r="NN581" s="368"/>
      <c r="NO581" s="368"/>
      <c r="NP581" s="368"/>
      <c r="NQ581" s="368"/>
      <c r="NR581" s="368"/>
      <c r="NS581" s="368"/>
      <c r="NT581" s="368"/>
      <c r="NU581" s="368"/>
      <c r="NV581" s="368"/>
      <c r="NW581" s="368"/>
      <c r="NX581" s="368"/>
      <c r="NY581" s="368"/>
      <c r="NZ581" s="368"/>
      <c r="OA581" s="368"/>
      <c r="OB581" s="368"/>
      <c r="OC581" s="368"/>
      <c r="OD581" s="368"/>
      <c r="OE581" s="368"/>
      <c r="OF581" s="368"/>
      <c r="OG581" s="368"/>
      <c r="OH581" s="368"/>
      <c r="OI581" s="368"/>
      <c r="OJ581" s="368"/>
      <c r="OK581" s="368"/>
      <c r="OL581" s="368"/>
      <c r="OM581" s="368"/>
      <c r="ON581" s="368"/>
      <c r="OO581" s="368"/>
      <c r="OP581" s="368"/>
      <c r="OQ581" s="368"/>
      <c r="OR581" s="368"/>
      <c r="OS581" s="368"/>
      <c r="OT581" s="368"/>
      <c r="OU581" s="368"/>
      <c r="OV581" s="368"/>
      <c r="OW581" s="368"/>
      <c r="OX581" s="368"/>
      <c r="OY581" s="368"/>
      <c r="OZ581" s="368"/>
      <c r="PA581" s="368"/>
      <c r="PB581" s="368"/>
      <c r="PC581" s="368"/>
      <c r="PD581" s="368"/>
      <c r="PE581" s="368"/>
      <c r="PF581" s="368"/>
      <c r="PG581" s="368"/>
      <c r="PH581" s="368"/>
      <c r="PI581" s="368"/>
      <c r="PJ581" s="368"/>
      <c r="PK581" s="368"/>
      <c r="PL581" s="368"/>
      <c r="PM581" s="368"/>
      <c r="PN581" s="368"/>
      <c r="PO581" s="368"/>
      <c r="PP581" s="368"/>
      <c r="PQ581" s="368"/>
      <c r="PR581" s="368"/>
      <c r="PS581" s="368"/>
      <c r="PT581" s="368"/>
      <c r="PU581" s="368"/>
      <c r="PV581" s="368"/>
      <c r="PW581" s="368"/>
      <c r="PX581" s="368"/>
      <c r="PY581" s="368"/>
      <c r="PZ581" s="368"/>
      <c r="QA581" s="368"/>
      <c r="QB581" s="368"/>
      <c r="QC581" s="368"/>
      <c r="QD581" s="368"/>
      <c r="QE581" s="368"/>
      <c r="QF581" s="368"/>
      <c r="QG581" s="368"/>
      <c r="QH581" s="368"/>
      <c r="QI581" s="368"/>
      <c r="QJ581" s="368"/>
      <c r="QK581" s="368"/>
      <c r="QL581" s="368"/>
      <c r="QM581" s="368"/>
      <c r="QN581" s="368"/>
      <c r="QO581" s="368"/>
      <c r="QP581" s="368"/>
      <c r="QQ581" s="368"/>
      <c r="QR581" s="368"/>
      <c r="QS581" s="368"/>
      <c r="QT581" s="368"/>
      <c r="QU581" s="368"/>
      <c r="QV581" s="368"/>
      <c r="QW581" s="368"/>
      <c r="QX581" s="368"/>
      <c r="QY581" s="368"/>
      <c r="QZ581" s="368"/>
      <c r="RA581" s="368"/>
      <c r="RB581" s="368"/>
      <c r="RC581" s="368"/>
      <c r="RD581" s="368"/>
      <c r="RE581" s="368"/>
      <c r="RF581" s="368"/>
      <c r="RG581" s="368"/>
      <c r="RH581" s="368"/>
      <c r="RI581" s="368"/>
      <c r="RJ581" s="368"/>
      <c r="RK581" s="368"/>
      <c r="RL581" s="368"/>
      <c r="RM581" s="368"/>
      <c r="RN581" s="368"/>
      <c r="RO581" s="368"/>
      <c r="RP581" s="368"/>
      <c r="RQ581" s="368"/>
      <c r="RR581" s="368"/>
      <c r="RS581" s="368"/>
      <c r="RT581" s="368"/>
      <c r="RU581" s="368"/>
      <c r="RV581" s="368"/>
      <c r="RW581" s="368"/>
      <c r="RX581" s="368"/>
      <c r="RY581" s="368"/>
      <c r="RZ581" s="368"/>
      <c r="SA581" s="368"/>
      <c r="SB581" s="368"/>
      <c r="SC581" s="368"/>
      <c r="SD581" s="368"/>
      <c r="SE581" s="368"/>
      <c r="SF581" s="368"/>
      <c r="SG581" s="368"/>
    </row>
    <row r="582" spans="1:501">
      <c r="A582" s="368"/>
      <c r="B582" s="368"/>
      <c r="C582" s="368"/>
      <c r="D582" s="368"/>
      <c r="E582" s="368"/>
      <c r="F582" s="368"/>
      <c r="G582" s="368"/>
      <c r="H582" s="368"/>
      <c r="I582" s="368"/>
      <c r="J582" s="368"/>
      <c r="K582" s="368"/>
      <c r="L582" s="368"/>
      <c r="M582" s="368"/>
      <c r="N582" s="368"/>
      <c r="O582" s="385"/>
      <c r="P582" s="368"/>
      <c r="Q582" s="368"/>
      <c r="R582" s="368"/>
      <c r="S582" s="368"/>
      <c r="T582" s="368"/>
      <c r="U582" s="368"/>
      <c r="V582" s="368"/>
      <c r="W582" s="368"/>
      <c r="X582" s="368"/>
      <c r="Y582" s="368"/>
      <c r="Z582" s="368"/>
      <c r="AA582" s="368"/>
      <c r="AB582" s="368"/>
      <c r="AC582" s="368"/>
      <c r="AD582" s="368"/>
      <c r="AE582" s="368"/>
      <c r="AF582" s="368"/>
      <c r="AG582" s="368"/>
      <c r="AH582" s="368"/>
      <c r="AI582" s="368"/>
      <c r="AJ582" s="368"/>
      <c r="AK582" s="368"/>
      <c r="AL582" s="368"/>
      <c r="AM582" s="368"/>
      <c r="AN582" s="368"/>
      <c r="AO582" s="368"/>
      <c r="AP582" s="368"/>
      <c r="AQ582" s="368"/>
      <c r="AR582" s="368"/>
      <c r="AS582" s="368"/>
      <c r="AT582" s="368"/>
      <c r="AU582" s="368"/>
      <c r="AV582" s="368"/>
      <c r="AW582" s="368"/>
      <c r="AX582" s="368"/>
      <c r="AY582" s="368"/>
      <c r="AZ582" s="368"/>
      <c r="BA582" s="368"/>
      <c r="BB582" s="368"/>
      <c r="BC582" s="368"/>
      <c r="BD582" s="368"/>
      <c r="BE582" s="368"/>
      <c r="BF582" s="368"/>
      <c r="BG582" s="368"/>
      <c r="BH582" s="368"/>
      <c r="BI582" s="368"/>
      <c r="BJ582" s="368"/>
      <c r="BK582" s="368"/>
      <c r="BL582" s="368"/>
      <c r="BM582" s="368"/>
      <c r="BN582" s="368"/>
      <c r="BO582" s="368"/>
      <c r="BP582" s="368"/>
      <c r="BQ582" s="368"/>
      <c r="BR582" s="368"/>
      <c r="BS582" s="368"/>
      <c r="BT582" s="368"/>
      <c r="BU582" s="368"/>
      <c r="BV582" s="368"/>
      <c r="BW582" s="368"/>
      <c r="DV582" s="368"/>
      <c r="DW582" s="368"/>
      <c r="DX582" s="368"/>
      <c r="DY582" s="368"/>
      <c r="DZ582" s="368"/>
      <c r="EA582" s="368"/>
      <c r="EB582" s="368"/>
      <c r="EC582" s="368"/>
      <c r="ED582" s="368"/>
      <c r="EE582" s="368"/>
      <c r="EF582" s="368"/>
      <c r="EG582" s="368"/>
      <c r="EH582" s="368"/>
      <c r="EI582" s="368"/>
      <c r="EJ582" s="368"/>
      <c r="EK582" s="368"/>
      <c r="EL582" s="368"/>
      <c r="EM582" s="368"/>
      <c r="EN582" s="368"/>
      <c r="EO582" s="368"/>
      <c r="EP582" s="368"/>
      <c r="EQ582" s="368"/>
      <c r="ER582" s="368"/>
      <c r="ES582" s="368"/>
      <c r="ET582" s="368"/>
      <c r="EU582" s="368"/>
      <c r="EV582" s="368"/>
      <c r="EW582" s="368"/>
      <c r="EX582" s="368"/>
      <c r="EY582" s="368"/>
      <c r="EZ582" s="368"/>
      <c r="FA582" s="368"/>
      <c r="FB582" s="368"/>
      <c r="FC582" s="368"/>
      <c r="FD582" s="368"/>
      <c r="FE582" s="368"/>
      <c r="FF582" s="368"/>
      <c r="FG582" s="368"/>
      <c r="FH582" s="368"/>
      <c r="FI582" s="368"/>
      <c r="FJ582" s="368"/>
      <c r="FK582" s="368"/>
      <c r="FL582" s="368"/>
      <c r="FM582" s="368"/>
      <c r="FN582" s="368"/>
      <c r="FO582" s="368"/>
      <c r="FP582" s="368"/>
      <c r="FQ582" s="368"/>
      <c r="FR582" s="368"/>
      <c r="FS582" s="368"/>
      <c r="FT582" s="368"/>
      <c r="FU582" s="368"/>
      <c r="FV582" s="368"/>
      <c r="FW582" s="368"/>
      <c r="FX582" s="368"/>
      <c r="FY582" s="368"/>
      <c r="FZ582" s="368"/>
      <c r="GA582" s="368"/>
      <c r="GB582" s="368"/>
      <c r="GC582" s="368"/>
      <c r="GD582" s="368"/>
      <c r="GE582" s="368"/>
      <c r="GF582" s="368"/>
      <c r="GG582" s="368"/>
      <c r="GH582" s="368"/>
      <c r="GI582" s="368"/>
      <c r="GJ582" s="368"/>
      <c r="GK582" s="368"/>
      <c r="GL582" s="368"/>
      <c r="GM582" s="368"/>
      <c r="GN582" s="368"/>
      <c r="GO582" s="368"/>
      <c r="GP582" s="368"/>
      <c r="GQ582" s="368"/>
      <c r="GR582" s="368"/>
      <c r="GS582" s="368"/>
      <c r="GT582" s="368"/>
      <c r="GU582" s="368"/>
      <c r="GV582" s="368"/>
      <c r="GW582" s="368"/>
      <c r="GX582" s="368"/>
      <c r="GY582" s="368"/>
      <c r="GZ582" s="368"/>
      <c r="HA582" s="368"/>
      <c r="HB582" s="368"/>
      <c r="HC582" s="368"/>
      <c r="HD582" s="368"/>
      <c r="HE582" s="368"/>
      <c r="HF582" s="368"/>
      <c r="HG582" s="368"/>
      <c r="HH582" s="368"/>
      <c r="HI582" s="368"/>
      <c r="HJ582" s="368"/>
      <c r="HK582" s="368"/>
      <c r="HL582" s="368"/>
      <c r="HM582" s="368"/>
      <c r="HN582" s="368"/>
      <c r="HO582" s="368"/>
      <c r="HP582" s="368"/>
      <c r="HQ582" s="368"/>
      <c r="HR582" s="368"/>
      <c r="HS582" s="368"/>
      <c r="HT582" s="368"/>
      <c r="HU582" s="368"/>
      <c r="HV582" s="368"/>
      <c r="HW582" s="368"/>
      <c r="HX582" s="368"/>
      <c r="HY582" s="368"/>
      <c r="HZ582" s="368"/>
      <c r="IA582" s="368"/>
      <c r="IB582" s="368"/>
      <c r="IC582" s="368"/>
      <c r="ID582" s="368"/>
      <c r="IE582" s="368"/>
      <c r="IF582" s="368"/>
      <c r="IG582" s="368"/>
      <c r="IH582" s="368"/>
      <c r="II582" s="368"/>
      <c r="IJ582" s="368"/>
      <c r="IK582" s="368"/>
      <c r="IL582" s="368"/>
      <c r="IM582" s="368"/>
      <c r="IN582" s="368"/>
      <c r="IO582" s="368"/>
      <c r="IP582" s="368"/>
      <c r="IQ582" s="368"/>
      <c r="IR582" s="368"/>
      <c r="IS582" s="368"/>
      <c r="IT582" s="368"/>
      <c r="IU582" s="368"/>
      <c r="IV582" s="368"/>
      <c r="IW582" s="368"/>
      <c r="IX582" s="368"/>
      <c r="IY582" s="368"/>
      <c r="IZ582" s="368"/>
      <c r="JA582" s="368"/>
      <c r="JB582" s="368"/>
      <c r="JC582" s="368"/>
      <c r="JD582" s="368"/>
      <c r="JE582" s="368"/>
      <c r="JF582" s="368"/>
      <c r="JG582" s="368"/>
      <c r="JH582" s="368"/>
      <c r="JI582" s="368"/>
      <c r="JJ582" s="368"/>
      <c r="JK582" s="368"/>
      <c r="JL582" s="368"/>
      <c r="JM582" s="368"/>
      <c r="JN582" s="368"/>
      <c r="JO582" s="368"/>
      <c r="JP582" s="368"/>
      <c r="JQ582" s="368"/>
      <c r="JR582" s="368"/>
      <c r="JS582" s="368"/>
      <c r="JT582" s="368"/>
      <c r="JU582" s="368"/>
      <c r="JV582" s="368"/>
      <c r="JW582" s="368"/>
      <c r="JX582" s="368"/>
      <c r="JY582" s="368"/>
      <c r="JZ582" s="368"/>
      <c r="KA582" s="368"/>
      <c r="KB582" s="368"/>
      <c r="KC582" s="368"/>
      <c r="KD582" s="368"/>
      <c r="KE582" s="368"/>
      <c r="KF582" s="368"/>
      <c r="KG582" s="368"/>
      <c r="KH582" s="368"/>
      <c r="KI582" s="368"/>
      <c r="KJ582" s="368"/>
      <c r="KK582" s="368"/>
      <c r="KL582" s="368"/>
      <c r="KM582" s="368"/>
      <c r="KN582" s="368"/>
      <c r="KO582" s="368"/>
      <c r="KP582" s="368"/>
      <c r="KQ582" s="368"/>
      <c r="KR582" s="368"/>
      <c r="KS582" s="368"/>
      <c r="KT582" s="368"/>
      <c r="KU582" s="368"/>
      <c r="KV582" s="368"/>
      <c r="KW582" s="368"/>
      <c r="KX582" s="368"/>
      <c r="LH582" s="368"/>
      <c r="LI582" s="368"/>
      <c r="LJ582" s="368"/>
      <c r="LK582" s="368"/>
      <c r="LL582" s="368"/>
      <c r="LM582" s="368"/>
      <c r="LN582" s="368"/>
      <c r="LO582" s="368"/>
      <c r="LP582" s="368"/>
      <c r="LQ582" s="368"/>
      <c r="LR582" s="368"/>
      <c r="LS582" s="368"/>
      <c r="LT582" s="368"/>
      <c r="LU582" s="368"/>
      <c r="LV582" s="368"/>
      <c r="LW582" s="368"/>
      <c r="LX582" s="368"/>
      <c r="LY582" s="368"/>
      <c r="LZ582" s="368"/>
      <c r="MA582" s="368"/>
      <c r="MB582" s="368"/>
      <c r="MC582" s="368"/>
      <c r="MD582" s="368"/>
      <c r="ME582" s="368"/>
      <c r="MF582" s="368"/>
      <c r="MG582" s="368"/>
      <c r="MH582" s="368"/>
      <c r="MI582" s="368"/>
      <c r="MJ582" s="368"/>
      <c r="MK582" s="368"/>
      <c r="ML582" s="368"/>
      <c r="MM582" s="368"/>
      <c r="MN582" s="368"/>
      <c r="MO582" s="368"/>
      <c r="MP582" s="368"/>
      <c r="MQ582" s="368"/>
      <c r="MR582" s="368"/>
      <c r="MS582" s="368"/>
      <c r="MT582" s="368"/>
      <c r="MU582" s="368"/>
      <c r="MV582" s="368"/>
      <c r="MW582" s="368"/>
      <c r="MX582" s="368"/>
      <c r="MY582" s="368"/>
      <c r="MZ582" s="368"/>
      <c r="NA582" s="368"/>
      <c r="NB582" s="368"/>
      <c r="NC582" s="368"/>
      <c r="ND582" s="368"/>
      <c r="NE582" s="368"/>
      <c r="NF582" s="368"/>
      <c r="NG582" s="368"/>
      <c r="NH582" s="368"/>
      <c r="NI582" s="368"/>
      <c r="NJ582" s="368"/>
      <c r="NK582" s="368"/>
      <c r="NL582" s="368"/>
      <c r="NM582" s="368"/>
      <c r="NN582" s="368"/>
      <c r="NO582" s="368"/>
      <c r="NP582" s="368"/>
      <c r="NQ582" s="368"/>
      <c r="NR582" s="368"/>
      <c r="NS582" s="368"/>
      <c r="NT582" s="368"/>
      <c r="NU582" s="368"/>
      <c r="NV582" s="368"/>
      <c r="NW582" s="368"/>
      <c r="NX582" s="368"/>
      <c r="NY582" s="368"/>
      <c r="NZ582" s="368"/>
      <c r="OA582" s="368"/>
      <c r="OB582" s="368"/>
      <c r="OC582" s="368"/>
      <c r="OD582" s="368"/>
      <c r="OE582" s="368"/>
      <c r="OF582" s="368"/>
      <c r="OG582" s="368"/>
      <c r="OH582" s="368"/>
      <c r="OI582" s="368"/>
      <c r="OJ582" s="368"/>
      <c r="OK582" s="368"/>
      <c r="OL582" s="368"/>
      <c r="OM582" s="368"/>
      <c r="ON582" s="368"/>
      <c r="OO582" s="368"/>
      <c r="OP582" s="368"/>
      <c r="OQ582" s="368"/>
      <c r="OR582" s="368"/>
      <c r="OS582" s="368"/>
      <c r="OT582" s="368"/>
      <c r="OU582" s="368"/>
      <c r="OV582" s="368"/>
      <c r="OW582" s="368"/>
      <c r="OX582" s="368"/>
      <c r="OY582" s="368"/>
      <c r="OZ582" s="368"/>
      <c r="PA582" s="368"/>
      <c r="PB582" s="368"/>
      <c r="PC582" s="368"/>
      <c r="PD582" s="368"/>
      <c r="PE582" s="368"/>
      <c r="PF582" s="368"/>
      <c r="PG582" s="368"/>
      <c r="PH582" s="368"/>
      <c r="PI582" s="368"/>
      <c r="PJ582" s="368"/>
      <c r="PK582" s="368"/>
      <c r="PL582" s="368"/>
      <c r="PM582" s="368"/>
      <c r="PN582" s="368"/>
      <c r="PO582" s="368"/>
      <c r="PP582" s="368"/>
      <c r="PQ582" s="368"/>
      <c r="PR582" s="368"/>
      <c r="PS582" s="368"/>
      <c r="PT582" s="368"/>
      <c r="PU582" s="368"/>
      <c r="PV582" s="368"/>
      <c r="PW582" s="368"/>
      <c r="PX582" s="368"/>
      <c r="PY582" s="368"/>
      <c r="PZ582" s="368"/>
      <c r="QA582" s="368"/>
      <c r="QB582" s="368"/>
      <c r="QC582" s="368"/>
      <c r="QD582" s="368"/>
      <c r="QE582" s="368"/>
      <c r="QF582" s="368"/>
      <c r="QG582" s="368"/>
      <c r="QH582" s="368"/>
      <c r="QI582" s="368"/>
      <c r="QJ582" s="368"/>
      <c r="QK582" s="368"/>
      <c r="QL582" s="368"/>
      <c r="QM582" s="368"/>
      <c r="QN582" s="368"/>
      <c r="QO582" s="368"/>
      <c r="QP582" s="368"/>
      <c r="QQ582" s="368"/>
      <c r="QR582" s="368"/>
      <c r="QS582" s="368"/>
      <c r="QT582" s="368"/>
      <c r="QU582" s="368"/>
      <c r="QV582" s="368"/>
      <c r="QW582" s="368"/>
      <c r="QX582" s="368"/>
      <c r="QY582" s="368"/>
      <c r="QZ582" s="368"/>
      <c r="RA582" s="368"/>
      <c r="RB582" s="368"/>
      <c r="RC582" s="368"/>
      <c r="RD582" s="368"/>
      <c r="RE582" s="368"/>
      <c r="RF582" s="368"/>
      <c r="RG582" s="368"/>
      <c r="RH582" s="368"/>
      <c r="RI582" s="368"/>
      <c r="RJ582" s="368"/>
      <c r="RK582" s="368"/>
      <c r="RL582" s="368"/>
      <c r="RM582" s="368"/>
      <c r="RN582" s="368"/>
      <c r="RO582" s="368"/>
      <c r="RP582" s="368"/>
      <c r="RQ582" s="368"/>
      <c r="RR582" s="368"/>
      <c r="RS582" s="368"/>
      <c r="RT582" s="368"/>
      <c r="RU582" s="368"/>
      <c r="RV582" s="368"/>
      <c r="RW582" s="368"/>
      <c r="RX582" s="368"/>
      <c r="RY582" s="368"/>
      <c r="RZ582" s="368"/>
      <c r="SA582" s="368"/>
      <c r="SB582" s="368"/>
      <c r="SC582" s="368"/>
      <c r="SD582" s="368"/>
      <c r="SE582" s="368"/>
      <c r="SF582" s="368"/>
      <c r="SG582" s="368"/>
    </row>
    <row r="583" spans="1:501">
      <c r="A583" s="368"/>
      <c r="B583" s="368"/>
      <c r="C583" s="368"/>
      <c r="D583" s="368"/>
      <c r="E583" s="368"/>
      <c r="F583" s="368"/>
      <c r="G583" s="368"/>
      <c r="H583" s="368"/>
      <c r="I583" s="368"/>
      <c r="J583" s="368"/>
      <c r="K583" s="368"/>
      <c r="L583" s="368"/>
      <c r="M583" s="368"/>
      <c r="N583" s="368"/>
      <c r="O583" s="385"/>
      <c r="P583" s="368"/>
      <c r="Q583" s="368"/>
      <c r="R583" s="368"/>
      <c r="S583" s="368"/>
      <c r="T583" s="368"/>
      <c r="U583" s="368"/>
      <c r="V583" s="368"/>
      <c r="W583" s="368"/>
      <c r="X583" s="368"/>
      <c r="Y583" s="368"/>
      <c r="Z583" s="368"/>
      <c r="AA583" s="368"/>
      <c r="AB583" s="368"/>
      <c r="AC583" s="368"/>
      <c r="AD583" s="368"/>
      <c r="AE583" s="368"/>
      <c r="AF583" s="368"/>
      <c r="AG583" s="368"/>
      <c r="AH583" s="368"/>
      <c r="AI583" s="368"/>
      <c r="AJ583" s="368"/>
      <c r="AK583" s="368"/>
      <c r="AL583" s="368"/>
      <c r="AM583" s="368"/>
      <c r="AN583" s="368"/>
      <c r="AO583" s="368"/>
      <c r="AP583" s="368"/>
      <c r="AQ583" s="368"/>
      <c r="AR583" s="368"/>
      <c r="AS583" s="368"/>
      <c r="AT583" s="368"/>
      <c r="AU583" s="368"/>
      <c r="AV583" s="368"/>
      <c r="AW583" s="368"/>
      <c r="AX583" s="368"/>
      <c r="AY583" s="368"/>
      <c r="AZ583" s="368"/>
      <c r="BA583" s="368"/>
      <c r="BB583" s="368"/>
      <c r="BC583" s="368"/>
      <c r="BD583" s="368"/>
      <c r="BE583" s="368"/>
      <c r="BF583" s="368"/>
      <c r="BG583" s="368"/>
      <c r="BH583" s="368"/>
      <c r="BI583" s="368"/>
      <c r="BJ583" s="368"/>
      <c r="BK583" s="368"/>
      <c r="BL583" s="368"/>
      <c r="BM583" s="368"/>
      <c r="BN583" s="368"/>
      <c r="BO583" s="368"/>
      <c r="BP583" s="368"/>
      <c r="BQ583" s="368"/>
      <c r="BR583" s="368"/>
      <c r="BS583" s="368"/>
      <c r="BT583" s="368"/>
      <c r="BU583" s="368"/>
      <c r="BV583" s="368"/>
      <c r="BW583" s="368"/>
      <c r="DV583" s="368"/>
      <c r="DW583" s="368"/>
      <c r="DX583" s="368"/>
      <c r="DY583" s="368"/>
      <c r="DZ583" s="368"/>
      <c r="EA583" s="368"/>
      <c r="EB583" s="368"/>
      <c r="EC583" s="368"/>
      <c r="ED583" s="368"/>
      <c r="EE583" s="368"/>
      <c r="EF583" s="368"/>
      <c r="EG583" s="368"/>
      <c r="EH583" s="368"/>
      <c r="EI583" s="368"/>
      <c r="EJ583" s="368"/>
      <c r="EK583" s="368"/>
      <c r="EL583" s="368"/>
      <c r="EM583" s="368"/>
      <c r="EN583" s="368"/>
      <c r="EO583" s="368"/>
      <c r="EP583" s="368"/>
      <c r="EQ583" s="368"/>
      <c r="ER583" s="368"/>
      <c r="ES583" s="368"/>
      <c r="ET583" s="368"/>
      <c r="EU583" s="368"/>
      <c r="EV583" s="368"/>
      <c r="EW583" s="368"/>
      <c r="EX583" s="368"/>
      <c r="EY583" s="368"/>
      <c r="EZ583" s="368"/>
      <c r="FA583" s="368"/>
      <c r="FB583" s="368"/>
      <c r="FC583" s="368"/>
      <c r="FD583" s="368"/>
      <c r="FE583" s="368"/>
      <c r="FF583" s="368"/>
      <c r="FG583" s="368"/>
      <c r="FH583" s="368"/>
      <c r="FI583" s="368"/>
      <c r="FJ583" s="368"/>
      <c r="FK583" s="368"/>
      <c r="FL583" s="368"/>
      <c r="FM583" s="368"/>
      <c r="FN583" s="368"/>
      <c r="FO583" s="368"/>
      <c r="FP583" s="368"/>
      <c r="FQ583" s="368"/>
      <c r="FR583" s="368"/>
      <c r="FS583" s="368"/>
      <c r="FT583" s="368"/>
      <c r="FU583" s="368"/>
      <c r="FV583" s="368"/>
      <c r="FW583" s="368"/>
      <c r="FX583" s="368"/>
      <c r="FY583" s="368"/>
      <c r="FZ583" s="368"/>
      <c r="GA583" s="368"/>
      <c r="GB583" s="368"/>
      <c r="GC583" s="368"/>
      <c r="GD583" s="368"/>
      <c r="GE583" s="368"/>
      <c r="GF583" s="368"/>
      <c r="GG583" s="368"/>
      <c r="GH583" s="368"/>
      <c r="GI583" s="368"/>
      <c r="GJ583" s="368"/>
      <c r="GK583" s="368"/>
      <c r="GL583" s="368"/>
      <c r="GM583" s="368"/>
      <c r="GN583" s="368"/>
      <c r="GO583" s="368"/>
      <c r="GP583" s="368"/>
      <c r="GQ583" s="368"/>
      <c r="GR583" s="368"/>
      <c r="GS583" s="368"/>
      <c r="GT583" s="368"/>
      <c r="GU583" s="368"/>
      <c r="GV583" s="368"/>
      <c r="GW583" s="368"/>
      <c r="GX583" s="368"/>
      <c r="GY583" s="368"/>
      <c r="GZ583" s="368"/>
      <c r="HA583" s="368"/>
      <c r="HB583" s="368"/>
      <c r="HC583" s="368"/>
      <c r="HD583" s="368"/>
      <c r="HE583" s="368"/>
      <c r="HF583" s="368"/>
      <c r="HG583" s="368"/>
      <c r="HH583" s="368"/>
      <c r="HI583" s="368"/>
      <c r="HJ583" s="368"/>
      <c r="HK583" s="368"/>
      <c r="HL583" s="368"/>
      <c r="HM583" s="368"/>
      <c r="HN583" s="368"/>
      <c r="HO583" s="368"/>
      <c r="HP583" s="368"/>
      <c r="HQ583" s="368"/>
      <c r="HR583" s="368"/>
      <c r="HS583" s="368"/>
      <c r="HT583" s="368"/>
      <c r="HU583" s="368"/>
      <c r="HV583" s="368"/>
      <c r="HW583" s="368"/>
      <c r="HX583" s="368"/>
      <c r="HY583" s="368"/>
      <c r="HZ583" s="368"/>
      <c r="IA583" s="368"/>
      <c r="IB583" s="368"/>
      <c r="IC583" s="368"/>
      <c r="ID583" s="368"/>
      <c r="IE583" s="368"/>
      <c r="IF583" s="368"/>
      <c r="IG583" s="368"/>
      <c r="IH583" s="368"/>
      <c r="II583" s="368"/>
      <c r="IJ583" s="368"/>
      <c r="IK583" s="368"/>
      <c r="IL583" s="368"/>
      <c r="IM583" s="368"/>
      <c r="IN583" s="368"/>
      <c r="IO583" s="368"/>
      <c r="IP583" s="368"/>
      <c r="IQ583" s="368"/>
      <c r="IR583" s="368"/>
      <c r="IS583" s="368"/>
      <c r="IT583" s="368"/>
      <c r="IU583" s="368"/>
      <c r="IV583" s="368"/>
      <c r="IW583" s="368"/>
      <c r="IX583" s="368"/>
      <c r="IY583" s="368"/>
      <c r="IZ583" s="368"/>
      <c r="JA583" s="368"/>
      <c r="JB583" s="368"/>
      <c r="JC583" s="368"/>
      <c r="JD583" s="368"/>
      <c r="JE583" s="368"/>
      <c r="JF583" s="368"/>
      <c r="JG583" s="368"/>
      <c r="JH583" s="368"/>
      <c r="JI583" s="368"/>
      <c r="JJ583" s="368"/>
      <c r="JK583" s="368"/>
      <c r="JL583" s="368"/>
      <c r="JM583" s="368"/>
      <c r="JN583" s="368"/>
      <c r="JO583" s="368"/>
      <c r="JP583" s="368"/>
      <c r="JQ583" s="368"/>
      <c r="JR583" s="368"/>
      <c r="JS583" s="368"/>
      <c r="JT583" s="368"/>
      <c r="JU583" s="368"/>
      <c r="JV583" s="368"/>
      <c r="JW583" s="368"/>
      <c r="JX583" s="368"/>
      <c r="JY583" s="368"/>
      <c r="JZ583" s="368"/>
      <c r="KA583" s="368"/>
      <c r="KB583" s="368"/>
      <c r="KC583" s="368"/>
      <c r="KD583" s="368"/>
      <c r="KE583" s="368"/>
      <c r="KF583" s="368"/>
      <c r="KG583" s="368"/>
      <c r="KH583" s="368"/>
      <c r="KI583" s="368"/>
      <c r="KJ583" s="368"/>
      <c r="KK583" s="368"/>
      <c r="KL583" s="368"/>
      <c r="KM583" s="368"/>
      <c r="KN583" s="368"/>
      <c r="KO583" s="368"/>
      <c r="KP583" s="368"/>
      <c r="KQ583" s="368"/>
      <c r="KR583" s="368"/>
      <c r="KS583" s="368"/>
      <c r="KT583" s="368"/>
      <c r="KU583" s="368"/>
      <c r="KV583" s="368"/>
      <c r="KW583" s="368"/>
      <c r="KX583" s="368"/>
      <c r="LH583" s="368"/>
      <c r="LI583" s="368"/>
      <c r="LJ583" s="368"/>
      <c r="LK583" s="368"/>
      <c r="LL583" s="368"/>
      <c r="LM583" s="368"/>
      <c r="LN583" s="368"/>
      <c r="LO583" s="368"/>
      <c r="LP583" s="368"/>
      <c r="LQ583" s="368"/>
      <c r="LR583" s="368"/>
      <c r="LS583" s="368"/>
      <c r="LT583" s="368"/>
      <c r="LU583" s="368"/>
      <c r="LV583" s="368"/>
      <c r="LW583" s="368"/>
      <c r="LX583" s="368"/>
      <c r="LY583" s="368"/>
      <c r="LZ583" s="368"/>
      <c r="MA583" s="368"/>
      <c r="MB583" s="368"/>
      <c r="MC583" s="368"/>
      <c r="MD583" s="368"/>
      <c r="ME583" s="368"/>
      <c r="MF583" s="368"/>
      <c r="MG583" s="368"/>
      <c r="MH583" s="368"/>
      <c r="MI583" s="368"/>
      <c r="MJ583" s="368"/>
      <c r="MK583" s="368"/>
      <c r="ML583" s="368"/>
      <c r="MM583" s="368"/>
      <c r="MN583" s="368"/>
      <c r="MO583" s="368"/>
      <c r="MP583" s="368"/>
      <c r="MQ583" s="368"/>
      <c r="MR583" s="368"/>
      <c r="MS583" s="368"/>
      <c r="MT583" s="368"/>
      <c r="MU583" s="368"/>
      <c r="MV583" s="368"/>
      <c r="MW583" s="368"/>
      <c r="MX583" s="368"/>
      <c r="MY583" s="368"/>
      <c r="MZ583" s="368"/>
      <c r="NA583" s="368"/>
      <c r="NB583" s="368"/>
      <c r="NC583" s="368"/>
      <c r="ND583" s="368"/>
      <c r="NE583" s="368"/>
      <c r="NF583" s="368"/>
      <c r="NG583" s="368"/>
      <c r="NH583" s="368"/>
      <c r="NI583" s="368"/>
      <c r="NJ583" s="368"/>
      <c r="NK583" s="368"/>
      <c r="NL583" s="368"/>
      <c r="NM583" s="368"/>
      <c r="NN583" s="368"/>
      <c r="NO583" s="368"/>
      <c r="NP583" s="368"/>
      <c r="NQ583" s="368"/>
      <c r="NR583" s="368"/>
      <c r="NS583" s="368"/>
      <c r="NT583" s="368"/>
      <c r="NU583" s="368"/>
      <c r="NV583" s="368"/>
      <c r="NW583" s="368"/>
      <c r="NX583" s="368"/>
      <c r="NY583" s="368"/>
      <c r="NZ583" s="368"/>
      <c r="OA583" s="368"/>
      <c r="OB583" s="368"/>
      <c r="OC583" s="368"/>
      <c r="OD583" s="368"/>
      <c r="OE583" s="368"/>
      <c r="OF583" s="368"/>
      <c r="OG583" s="368"/>
      <c r="OH583" s="368"/>
      <c r="OI583" s="368"/>
      <c r="OJ583" s="368"/>
      <c r="OK583" s="368"/>
      <c r="OL583" s="368"/>
      <c r="OM583" s="368"/>
      <c r="ON583" s="368"/>
      <c r="OO583" s="368"/>
      <c r="OP583" s="368"/>
      <c r="OQ583" s="368"/>
      <c r="OR583" s="368"/>
      <c r="OS583" s="368"/>
      <c r="OT583" s="368"/>
      <c r="OU583" s="368"/>
      <c r="OV583" s="368"/>
      <c r="OW583" s="368"/>
      <c r="OX583" s="368"/>
      <c r="OY583" s="368"/>
      <c r="OZ583" s="368"/>
      <c r="PA583" s="368"/>
      <c r="PB583" s="368"/>
      <c r="PC583" s="368"/>
      <c r="PD583" s="368"/>
      <c r="PE583" s="368"/>
      <c r="PF583" s="368"/>
      <c r="PG583" s="368"/>
      <c r="PH583" s="368"/>
      <c r="PI583" s="368"/>
      <c r="PJ583" s="368"/>
      <c r="PK583" s="368"/>
      <c r="PL583" s="368"/>
      <c r="PM583" s="368"/>
      <c r="PN583" s="368"/>
      <c r="PO583" s="368"/>
      <c r="PP583" s="368"/>
      <c r="PQ583" s="368"/>
      <c r="PR583" s="368"/>
      <c r="PS583" s="368"/>
      <c r="PT583" s="368"/>
      <c r="PU583" s="368"/>
      <c r="PV583" s="368"/>
      <c r="PW583" s="368"/>
      <c r="PX583" s="368"/>
      <c r="PY583" s="368"/>
      <c r="PZ583" s="368"/>
      <c r="QA583" s="368"/>
      <c r="QB583" s="368"/>
      <c r="QC583" s="368"/>
      <c r="QD583" s="368"/>
      <c r="QE583" s="368"/>
      <c r="QF583" s="368"/>
      <c r="QG583" s="368"/>
      <c r="QH583" s="368"/>
      <c r="QI583" s="368"/>
      <c r="QJ583" s="368"/>
      <c r="QK583" s="368"/>
      <c r="QL583" s="368"/>
      <c r="QM583" s="368"/>
      <c r="QN583" s="368"/>
      <c r="QO583" s="368"/>
      <c r="QP583" s="368"/>
      <c r="QQ583" s="368"/>
      <c r="QR583" s="368"/>
      <c r="QS583" s="368"/>
      <c r="QT583" s="368"/>
      <c r="QU583" s="368"/>
      <c r="QV583" s="368"/>
      <c r="QW583" s="368"/>
      <c r="QX583" s="368"/>
      <c r="QY583" s="368"/>
      <c r="QZ583" s="368"/>
      <c r="RA583" s="368"/>
      <c r="RB583" s="368"/>
      <c r="RC583" s="368"/>
      <c r="RD583" s="368"/>
      <c r="RE583" s="368"/>
      <c r="RF583" s="368"/>
      <c r="RG583" s="368"/>
      <c r="RH583" s="368"/>
      <c r="RI583" s="368"/>
      <c r="RJ583" s="368"/>
      <c r="RK583" s="368"/>
      <c r="RL583" s="368"/>
      <c r="RM583" s="368"/>
      <c r="RN583" s="368"/>
      <c r="RO583" s="368"/>
      <c r="RP583" s="368"/>
      <c r="RQ583" s="368"/>
      <c r="RR583" s="368"/>
      <c r="RS583" s="368"/>
      <c r="RT583" s="368"/>
      <c r="RU583" s="368"/>
      <c r="RV583" s="368"/>
      <c r="RW583" s="368"/>
      <c r="RX583" s="368"/>
      <c r="RY583" s="368"/>
      <c r="RZ583" s="368"/>
      <c r="SA583" s="368"/>
      <c r="SB583" s="368"/>
      <c r="SC583" s="368"/>
      <c r="SD583" s="368"/>
      <c r="SE583" s="368"/>
      <c r="SF583" s="368"/>
      <c r="SG583" s="368"/>
    </row>
    <row r="584" spans="1:501">
      <c r="A584" s="368"/>
      <c r="B584" s="368"/>
      <c r="C584" s="368"/>
      <c r="D584" s="368"/>
      <c r="E584" s="368"/>
      <c r="F584" s="368"/>
      <c r="G584" s="368"/>
      <c r="H584" s="368"/>
      <c r="I584" s="368"/>
      <c r="J584" s="368"/>
      <c r="K584" s="368"/>
      <c r="L584" s="368"/>
      <c r="M584" s="368"/>
      <c r="N584" s="368"/>
      <c r="O584" s="385"/>
      <c r="P584" s="368"/>
      <c r="Q584" s="368"/>
      <c r="R584" s="368"/>
      <c r="S584" s="368"/>
      <c r="T584" s="368"/>
      <c r="U584" s="368"/>
      <c r="V584" s="368"/>
      <c r="W584" s="368"/>
      <c r="X584" s="368"/>
      <c r="Y584" s="368"/>
      <c r="Z584" s="368"/>
      <c r="AA584" s="368"/>
      <c r="AB584" s="368"/>
      <c r="AC584" s="368"/>
      <c r="AD584" s="368"/>
      <c r="AE584" s="368"/>
      <c r="AF584" s="368"/>
      <c r="AG584" s="368"/>
      <c r="AH584" s="368"/>
      <c r="AI584" s="368"/>
      <c r="AJ584" s="368"/>
      <c r="AK584" s="368"/>
      <c r="AL584" s="368"/>
      <c r="AM584" s="368"/>
      <c r="AN584" s="368"/>
      <c r="AO584" s="368"/>
      <c r="AP584" s="368"/>
      <c r="AQ584" s="368"/>
      <c r="AR584" s="368"/>
      <c r="AS584" s="368"/>
      <c r="AT584" s="368"/>
      <c r="AU584" s="368"/>
      <c r="AV584" s="368"/>
      <c r="AW584" s="368"/>
      <c r="AX584" s="368"/>
      <c r="AY584" s="368"/>
      <c r="AZ584" s="368"/>
      <c r="BA584" s="368"/>
      <c r="BB584" s="368"/>
      <c r="BC584" s="368"/>
      <c r="BD584" s="368"/>
      <c r="BE584" s="368"/>
      <c r="BF584" s="368"/>
      <c r="BG584" s="368"/>
      <c r="BH584" s="368"/>
      <c r="BI584" s="368"/>
      <c r="BJ584" s="368"/>
      <c r="BK584" s="368"/>
      <c r="BL584" s="368"/>
      <c r="BM584" s="368"/>
      <c r="BN584" s="368"/>
      <c r="BO584" s="368"/>
      <c r="BP584" s="368"/>
      <c r="BQ584" s="368"/>
      <c r="BR584" s="368"/>
      <c r="BS584" s="368"/>
      <c r="BT584" s="368"/>
      <c r="BU584" s="368"/>
      <c r="BV584" s="368"/>
      <c r="BW584" s="368"/>
      <c r="DV584" s="368"/>
      <c r="DW584" s="368"/>
      <c r="DX584" s="368"/>
      <c r="DY584" s="368"/>
      <c r="DZ584" s="368"/>
      <c r="EA584" s="368"/>
      <c r="EB584" s="368"/>
      <c r="EC584" s="368"/>
      <c r="ED584" s="368"/>
      <c r="EE584" s="368"/>
      <c r="EF584" s="368"/>
      <c r="EG584" s="368"/>
      <c r="EH584" s="368"/>
      <c r="EI584" s="368"/>
      <c r="EJ584" s="368"/>
      <c r="EK584" s="368"/>
      <c r="EL584" s="368"/>
      <c r="EM584" s="368"/>
      <c r="EN584" s="368"/>
      <c r="EO584" s="368"/>
      <c r="EP584" s="368"/>
      <c r="EQ584" s="368"/>
      <c r="ER584" s="368"/>
      <c r="ES584" s="368"/>
      <c r="ET584" s="368"/>
      <c r="EU584" s="368"/>
      <c r="EV584" s="368"/>
      <c r="EW584" s="368"/>
      <c r="EX584" s="368"/>
      <c r="EY584" s="368"/>
      <c r="EZ584" s="368"/>
      <c r="FA584" s="368"/>
      <c r="FB584" s="368"/>
      <c r="FC584" s="368"/>
      <c r="FD584" s="368"/>
      <c r="FE584" s="368"/>
      <c r="FF584" s="368"/>
      <c r="FG584" s="368"/>
      <c r="FH584" s="368"/>
      <c r="FI584" s="368"/>
      <c r="FJ584" s="368"/>
      <c r="FK584" s="368"/>
      <c r="FL584" s="368"/>
      <c r="FM584" s="368"/>
      <c r="FN584" s="368"/>
      <c r="FO584" s="368"/>
      <c r="FP584" s="368"/>
      <c r="FQ584" s="368"/>
      <c r="FR584" s="368"/>
      <c r="FS584" s="368"/>
      <c r="FT584" s="368"/>
      <c r="FU584" s="368"/>
      <c r="FV584" s="368"/>
      <c r="FW584" s="368"/>
      <c r="FX584" s="368"/>
      <c r="FY584" s="368"/>
      <c r="FZ584" s="368"/>
      <c r="GA584" s="368"/>
      <c r="GB584" s="368"/>
      <c r="GC584" s="368"/>
      <c r="GD584" s="368"/>
      <c r="GE584" s="368"/>
      <c r="GF584" s="368"/>
      <c r="GG584" s="368"/>
      <c r="GH584" s="368"/>
      <c r="GI584" s="368"/>
      <c r="GJ584" s="368"/>
      <c r="GK584" s="368"/>
      <c r="GL584" s="368"/>
      <c r="GM584" s="368"/>
      <c r="GN584" s="368"/>
      <c r="GO584" s="368"/>
      <c r="GP584" s="368"/>
      <c r="GQ584" s="368"/>
      <c r="GR584" s="368"/>
      <c r="GS584" s="368"/>
      <c r="GT584" s="368"/>
      <c r="GU584" s="368"/>
      <c r="GV584" s="368"/>
      <c r="GW584" s="368"/>
      <c r="GX584" s="368"/>
      <c r="GY584" s="368"/>
      <c r="GZ584" s="368"/>
      <c r="HA584" s="368"/>
      <c r="HB584" s="368"/>
      <c r="HC584" s="368"/>
      <c r="HD584" s="368"/>
      <c r="HE584" s="368"/>
      <c r="HF584" s="368"/>
      <c r="HG584" s="368"/>
      <c r="HH584" s="368"/>
      <c r="HI584" s="368"/>
      <c r="HJ584" s="368"/>
      <c r="HK584" s="368"/>
      <c r="HL584" s="368"/>
      <c r="HM584" s="368"/>
      <c r="HN584" s="368"/>
      <c r="HO584" s="368"/>
      <c r="HP584" s="368"/>
      <c r="HQ584" s="368"/>
      <c r="HR584" s="368"/>
      <c r="HS584" s="368"/>
      <c r="HT584" s="368"/>
      <c r="HU584" s="368"/>
      <c r="HV584" s="368"/>
      <c r="HW584" s="368"/>
      <c r="HX584" s="368"/>
      <c r="HY584" s="368"/>
      <c r="HZ584" s="368"/>
      <c r="IA584" s="368"/>
      <c r="IB584" s="368"/>
      <c r="IC584" s="368"/>
      <c r="ID584" s="368"/>
      <c r="IE584" s="368"/>
      <c r="IF584" s="368"/>
      <c r="IG584" s="368"/>
      <c r="IH584" s="368"/>
      <c r="II584" s="368"/>
      <c r="IJ584" s="368"/>
      <c r="IK584" s="368"/>
      <c r="IL584" s="368"/>
      <c r="IM584" s="368"/>
      <c r="IN584" s="368"/>
      <c r="IO584" s="368"/>
      <c r="IP584" s="368"/>
      <c r="IQ584" s="368"/>
      <c r="IR584" s="368"/>
      <c r="IS584" s="368"/>
      <c r="IT584" s="368"/>
      <c r="IU584" s="368"/>
      <c r="IV584" s="368"/>
      <c r="IW584" s="368"/>
      <c r="IX584" s="368"/>
      <c r="IY584" s="368"/>
      <c r="IZ584" s="368"/>
      <c r="JA584" s="368"/>
      <c r="JB584" s="368"/>
      <c r="JC584" s="368"/>
      <c r="JD584" s="368"/>
      <c r="JE584" s="368"/>
      <c r="JF584" s="368"/>
      <c r="JG584" s="368"/>
      <c r="JH584" s="368"/>
      <c r="JI584" s="368"/>
      <c r="JJ584" s="368"/>
      <c r="JK584" s="368"/>
      <c r="JL584" s="368"/>
      <c r="JM584" s="368"/>
      <c r="JN584" s="368"/>
      <c r="JO584" s="368"/>
      <c r="JP584" s="368"/>
      <c r="JQ584" s="368"/>
      <c r="JR584" s="368"/>
      <c r="JS584" s="368"/>
      <c r="JT584" s="368"/>
      <c r="JU584" s="368"/>
      <c r="JV584" s="368"/>
      <c r="JW584" s="368"/>
      <c r="JX584" s="368"/>
      <c r="JY584" s="368"/>
      <c r="JZ584" s="368"/>
      <c r="KA584" s="368"/>
      <c r="KB584" s="368"/>
      <c r="KC584" s="368"/>
      <c r="KD584" s="368"/>
      <c r="KE584" s="368"/>
      <c r="KF584" s="368"/>
      <c r="KG584" s="368"/>
      <c r="KH584" s="368"/>
      <c r="KI584" s="368"/>
      <c r="KJ584" s="368"/>
      <c r="KK584" s="368"/>
      <c r="KL584" s="368"/>
      <c r="KM584" s="368"/>
      <c r="KN584" s="368"/>
      <c r="KO584" s="368"/>
      <c r="KP584" s="368"/>
      <c r="KQ584" s="368"/>
      <c r="KR584" s="368"/>
      <c r="KS584" s="368"/>
      <c r="KT584" s="368"/>
      <c r="KU584" s="368"/>
      <c r="KV584" s="368"/>
      <c r="KW584" s="368"/>
      <c r="KX584" s="368"/>
      <c r="LH584" s="368"/>
      <c r="LI584" s="368"/>
      <c r="LJ584" s="368"/>
      <c r="LK584" s="368"/>
      <c r="LL584" s="368"/>
      <c r="LM584" s="368"/>
      <c r="LN584" s="368"/>
      <c r="LO584" s="368"/>
      <c r="LP584" s="368"/>
      <c r="LQ584" s="368"/>
      <c r="LR584" s="368"/>
      <c r="LS584" s="368"/>
      <c r="LT584" s="368"/>
      <c r="LU584" s="368"/>
      <c r="LV584" s="368"/>
      <c r="LW584" s="368"/>
      <c r="LX584" s="368"/>
      <c r="LY584" s="368"/>
      <c r="LZ584" s="368"/>
      <c r="MA584" s="368"/>
      <c r="MB584" s="368"/>
      <c r="MC584" s="368"/>
      <c r="MD584" s="368"/>
      <c r="ME584" s="368"/>
      <c r="MF584" s="368"/>
      <c r="MG584" s="368"/>
      <c r="MH584" s="368"/>
      <c r="MI584" s="368"/>
      <c r="MJ584" s="368"/>
      <c r="MK584" s="368"/>
      <c r="ML584" s="368"/>
      <c r="MM584" s="368"/>
      <c r="MN584" s="368"/>
      <c r="MO584" s="368"/>
      <c r="MP584" s="368"/>
      <c r="MQ584" s="368"/>
      <c r="MR584" s="368"/>
      <c r="MS584" s="368"/>
      <c r="MT584" s="368"/>
      <c r="MU584" s="368"/>
      <c r="MV584" s="368"/>
      <c r="MW584" s="368"/>
      <c r="MX584" s="368"/>
      <c r="MY584" s="368"/>
      <c r="MZ584" s="368"/>
      <c r="NA584" s="368"/>
      <c r="NB584" s="368"/>
      <c r="NC584" s="368"/>
      <c r="ND584" s="368"/>
      <c r="NE584" s="368"/>
      <c r="NF584" s="368"/>
      <c r="NG584" s="368"/>
      <c r="NH584" s="368"/>
      <c r="NI584" s="368"/>
      <c r="NJ584" s="368"/>
      <c r="NK584" s="368"/>
      <c r="NL584" s="368"/>
      <c r="NM584" s="368"/>
      <c r="NN584" s="368"/>
      <c r="NO584" s="368"/>
      <c r="NP584" s="368"/>
      <c r="NQ584" s="368"/>
      <c r="NR584" s="368"/>
      <c r="NS584" s="368"/>
      <c r="NT584" s="368"/>
      <c r="NU584" s="368"/>
      <c r="NV584" s="368"/>
      <c r="NW584" s="368"/>
      <c r="NX584" s="368"/>
      <c r="NY584" s="368"/>
      <c r="NZ584" s="368"/>
      <c r="OA584" s="368"/>
      <c r="OB584" s="368"/>
      <c r="OC584" s="368"/>
      <c r="OD584" s="368"/>
      <c r="OE584" s="368"/>
      <c r="OF584" s="368"/>
      <c r="OG584" s="368"/>
      <c r="OH584" s="368"/>
      <c r="OI584" s="368"/>
      <c r="OJ584" s="368"/>
      <c r="OK584" s="368"/>
      <c r="OL584" s="368"/>
      <c r="OM584" s="368"/>
      <c r="ON584" s="368"/>
      <c r="OO584" s="368"/>
      <c r="OP584" s="368"/>
      <c r="OQ584" s="368"/>
      <c r="OR584" s="368"/>
      <c r="OS584" s="368"/>
      <c r="OT584" s="368"/>
      <c r="OU584" s="368"/>
      <c r="OV584" s="368"/>
      <c r="OW584" s="368"/>
      <c r="OX584" s="368"/>
      <c r="OY584" s="368"/>
      <c r="OZ584" s="368"/>
      <c r="PA584" s="368"/>
      <c r="PB584" s="368"/>
      <c r="PC584" s="368"/>
      <c r="PD584" s="368"/>
      <c r="PE584" s="368"/>
      <c r="PF584" s="368"/>
      <c r="PG584" s="368"/>
      <c r="PH584" s="368"/>
      <c r="PI584" s="368"/>
      <c r="PJ584" s="368"/>
      <c r="PK584" s="368"/>
      <c r="PL584" s="368"/>
      <c r="PM584" s="368"/>
      <c r="PN584" s="368"/>
      <c r="PO584" s="368"/>
      <c r="PP584" s="368"/>
      <c r="PQ584" s="368"/>
      <c r="PR584" s="368"/>
      <c r="PS584" s="368"/>
      <c r="PT584" s="368"/>
      <c r="PU584" s="368"/>
      <c r="PV584" s="368"/>
      <c r="PW584" s="368"/>
      <c r="PX584" s="368"/>
      <c r="PY584" s="368"/>
      <c r="PZ584" s="368"/>
      <c r="QA584" s="368"/>
      <c r="QB584" s="368"/>
      <c r="QC584" s="368"/>
      <c r="QD584" s="368"/>
      <c r="QE584" s="368"/>
      <c r="QF584" s="368"/>
      <c r="QG584" s="368"/>
      <c r="QH584" s="368"/>
      <c r="QI584" s="368"/>
      <c r="QJ584" s="368"/>
      <c r="QK584" s="368"/>
      <c r="QL584" s="368"/>
      <c r="QM584" s="368"/>
      <c r="QN584" s="368"/>
      <c r="QO584" s="368"/>
      <c r="QP584" s="368"/>
      <c r="QQ584" s="368"/>
      <c r="QR584" s="368"/>
      <c r="QS584" s="368"/>
      <c r="QT584" s="368"/>
      <c r="QU584" s="368"/>
      <c r="QV584" s="368"/>
      <c r="QW584" s="368"/>
      <c r="QX584" s="368"/>
      <c r="QY584" s="368"/>
      <c r="QZ584" s="368"/>
      <c r="RA584" s="368"/>
      <c r="RB584" s="368"/>
      <c r="RC584" s="368"/>
      <c r="RD584" s="368"/>
      <c r="RE584" s="368"/>
      <c r="RF584" s="368"/>
      <c r="RG584" s="368"/>
      <c r="RH584" s="368"/>
      <c r="RI584" s="368"/>
      <c r="RJ584" s="368"/>
      <c r="RK584" s="368"/>
      <c r="RL584" s="368"/>
      <c r="RM584" s="368"/>
      <c r="RN584" s="368"/>
      <c r="RO584" s="368"/>
      <c r="RP584" s="368"/>
      <c r="RQ584" s="368"/>
      <c r="RR584" s="368"/>
      <c r="RS584" s="368"/>
      <c r="RT584" s="368"/>
      <c r="RU584" s="368"/>
      <c r="RV584" s="368"/>
      <c r="RW584" s="368"/>
      <c r="RX584" s="368"/>
      <c r="RY584" s="368"/>
      <c r="RZ584" s="368"/>
      <c r="SA584" s="368"/>
      <c r="SB584" s="368"/>
      <c r="SC584" s="368"/>
      <c r="SD584" s="368"/>
      <c r="SE584" s="368"/>
      <c r="SF584" s="368"/>
      <c r="SG584" s="368"/>
    </row>
    <row r="585" spans="1:501">
      <c r="A585" s="368"/>
      <c r="B585" s="368"/>
      <c r="C585" s="368"/>
      <c r="D585" s="368"/>
      <c r="E585" s="368"/>
      <c r="F585" s="368"/>
      <c r="G585" s="368"/>
      <c r="H585" s="368"/>
      <c r="I585" s="368"/>
      <c r="J585" s="368"/>
      <c r="K585" s="368"/>
      <c r="L585" s="368"/>
      <c r="M585" s="368"/>
      <c r="N585" s="368"/>
      <c r="O585" s="385"/>
      <c r="P585" s="368"/>
      <c r="Q585" s="368"/>
      <c r="R585" s="368"/>
      <c r="S585" s="368"/>
      <c r="T585" s="368"/>
      <c r="U585" s="368"/>
      <c r="V585" s="368"/>
      <c r="W585" s="368"/>
      <c r="X585" s="368"/>
      <c r="Y585" s="368"/>
      <c r="Z585" s="368"/>
      <c r="AA585" s="368"/>
      <c r="AB585" s="368"/>
      <c r="AC585" s="368"/>
      <c r="AD585" s="368"/>
      <c r="AE585" s="368"/>
      <c r="AF585" s="368"/>
      <c r="AG585" s="368"/>
      <c r="AH585" s="368"/>
      <c r="AI585" s="368"/>
      <c r="AJ585" s="368"/>
      <c r="AK585" s="368"/>
      <c r="AL585" s="368"/>
      <c r="AM585" s="368"/>
      <c r="AN585" s="368"/>
      <c r="AO585" s="368"/>
      <c r="AP585" s="368"/>
      <c r="AQ585" s="368"/>
      <c r="AR585" s="368"/>
      <c r="AS585" s="368"/>
      <c r="AT585" s="368"/>
      <c r="AU585" s="368"/>
      <c r="AV585" s="368"/>
      <c r="AW585" s="368"/>
      <c r="AX585" s="368"/>
      <c r="AY585" s="368"/>
      <c r="AZ585" s="368"/>
      <c r="BA585" s="368"/>
      <c r="BB585" s="368"/>
      <c r="BC585" s="368"/>
      <c r="BD585" s="368"/>
      <c r="BE585" s="368"/>
      <c r="BF585" s="368"/>
      <c r="BG585" s="368"/>
      <c r="BH585" s="368"/>
      <c r="BI585" s="368"/>
      <c r="BJ585" s="368"/>
      <c r="BK585" s="368"/>
      <c r="BL585" s="368"/>
      <c r="BM585" s="368"/>
      <c r="BN585" s="368"/>
      <c r="BO585" s="368"/>
      <c r="BP585" s="368"/>
      <c r="BQ585" s="368"/>
      <c r="BR585" s="368"/>
      <c r="BS585" s="368"/>
      <c r="BT585" s="368"/>
      <c r="BU585" s="368"/>
      <c r="BV585" s="368"/>
      <c r="BW585" s="368"/>
      <c r="DV585" s="368"/>
      <c r="DW585" s="368"/>
      <c r="DX585" s="368"/>
      <c r="DY585" s="368"/>
      <c r="DZ585" s="368"/>
      <c r="EA585" s="368"/>
      <c r="EB585" s="368"/>
      <c r="EC585" s="368"/>
      <c r="ED585" s="368"/>
      <c r="EE585" s="368"/>
      <c r="EF585" s="368"/>
      <c r="EG585" s="368"/>
      <c r="EH585" s="368"/>
      <c r="EI585" s="368"/>
      <c r="EJ585" s="368"/>
      <c r="EK585" s="368"/>
      <c r="EL585" s="368"/>
      <c r="EM585" s="368"/>
      <c r="EN585" s="368"/>
      <c r="EO585" s="368"/>
      <c r="EP585" s="368"/>
      <c r="EQ585" s="368"/>
      <c r="ER585" s="368"/>
      <c r="ES585" s="368"/>
      <c r="ET585" s="368"/>
      <c r="EU585" s="368"/>
      <c r="EV585" s="368"/>
      <c r="EW585" s="368"/>
      <c r="EX585" s="368"/>
      <c r="EY585" s="368"/>
      <c r="EZ585" s="368"/>
      <c r="FA585" s="368"/>
      <c r="FB585" s="368"/>
      <c r="FC585" s="368"/>
      <c r="FD585" s="368"/>
      <c r="FE585" s="368"/>
      <c r="FF585" s="368"/>
      <c r="FG585" s="368"/>
      <c r="FH585" s="368"/>
      <c r="FI585" s="368"/>
      <c r="FJ585" s="368"/>
      <c r="FK585" s="368"/>
      <c r="FL585" s="368"/>
      <c r="FM585" s="368"/>
      <c r="FN585" s="368"/>
      <c r="FO585" s="368"/>
      <c r="FP585" s="368"/>
      <c r="FQ585" s="368"/>
      <c r="FR585" s="368"/>
      <c r="FS585" s="368"/>
      <c r="FT585" s="368"/>
      <c r="FU585" s="368"/>
      <c r="FV585" s="368"/>
      <c r="FW585" s="368"/>
      <c r="FX585" s="368"/>
      <c r="FY585" s="368"/>
      <c r="FZ585" s="368"/>
      <c r="GA585" s="368"/>
      <c r="GB585" s="368"/>
      <c r="GC585" s="368"/>
      <c r="GD585" s="368"/>
      <c r="GE585" s="368"/>
      <c r="GF585" s="368"/>
      <c r="GG585" s="368"/>
      <c r="GH585" s="368"/>
      <c r="GI585" s="368"/>
      <c r="GJ585" s="368"/>
      <c r="GK585" s="368"/>
      <c r="GL585" s="368"/>
      <c r="GM585" s="368"/>
      <c r="GN585" s="368"/>
      <c r="GO585" s="368"/>
      <c r="GP585" s="368"/>
      <c r="GQ585" s="368"/>
      <c r="GR585" s="368"/>
      <c r="GS585" s="368"/>
      <c r="GT585" s="368"/>
      <c r="GU585" s="368"/>
      <c r="GV585" s="368"/>
      <c r="GW585" s="368"/>
      <c r="GX585" s="368"/>
      <c r="GY585" s="368"/>
      <c r="GZ585" s="368"/>
      <c r="HA585" s="368"/>
      <c r="HB585" s="368"/>
      <c r="HC585" s="368"/>
      <c r="HD585" s="368"/>
      <c r="HE585" s="368"/>
      <c r="HF585" s="368"/>
      <c r="HG585" s="368"/>
      <c r="HH585" s="368"/>
      <c r="HI585" s="368"/>
      <c r="HJ585" s="368"/>
      <c r="HK585" s="368"/>
      <c r="HL585" s="368"/>
      <c r="HM585" s="368"/>
      <c r="HN585" s="368"/>
      <c r="HO585" s="368"/>
      <c r="HP585" s="368"/>
      <c r="HQ585" s="368"/>
      <c r="HR585" s="368"/>
      <c r="HS585" s="368"/>
      <c r="HT585" s="368"/>
      <c r="HU585" s="368"/>
      <c r="HV585" s="368"/>
      <c r="HW585" s="368"/>
      <c r="HX585" s="368"/>
      <c r="HY585" s="368"/>
      <c r="HZ585" s="368"/>
      <c r="IA585" s="368"/>
      <c r="IB585" s="368"/>
      <c r="IC585" s="368"/>
      <c r="ID585" s="368"/>
      <c r="IE585" s="368"/>
      <c r="IF585" s="368"/>
      <c r="IG585" s="368"/>
      <c r="IH585" s="368"/>
      <c r="II585" s="368"/>
      <c r="IJ585" s="368"/>
      <c r="IK585" s="368"/>
      <c r="IL585" s="368"/>
      <c r="IM585" s="368"/>
      <c r="IN585" s="368"/>
      <c r="IO585" s="368"/>
      <c r="IP585" s="368"/>
      <c r="IQ585" s="368"/>
      <c r="IR585" s="368"/>
      <c r="IS585" s="368"/>
      <c r="IT585" s="368"/>
      <c r="IU585" s="368"/>
      <c r="IV585" s="368"/>
      <c r="IW585" s="368"/>
      <c r="IX585" s="368"/>
      <c r="IY585" s="368"/>
      <c r="IZ585" s="368"/>
      <c r="JA585" s="368"/>
      <c r="JB585" s="368"/>
      <c r="JC585" s="368"/>
      <c r="JD585" s="368"/>
      <c r="JE585" s="368"/>
      <c r="JF585" s="368"/>
      <c r="JG585" s="368"/>
      <c r="JH585" s="368"/>
      <c r="JI585" s="368"/>
      <c r="JJ585" s="368"/>
      <c r="JK585" s="368"/>
      <c r="JL585" s="368"/>
      <c r="JM585" s="368"/>
      <c r="JN585" s="368"/>
      <c r="JO585" s="368"/>
      <c r="JP585" s="368"/>
      <c r="JQ585" s="368"/>
      <c r="JR585" s="368"/>
      <c r="JS585" s="368"/>
      <c r="JT585" s="368"/>
      <c r="JU585" s="368"/>
      <c r="JV585" s="368"/>
      <c r="JW585" s="368"/>
      <c r="JX585" s="368"/>
      <c r="JY585" s="368"/>
      <c r="JZ585" s="368"/>
      <c r="KA585" s="368"/>
      <c r="KB585" s="368"/>
      <c r="KC585" s="368"/>
      <c r="KD585" s="368"/>
      <c r="KE585" s="368"/>
      <c r="KF585" s="368"/>
      <c r="KG585" s="368"/>
      <c r="KH585" s="368"/>
      <c r="KI585" s="368"/>
      <c r="KJ585" s="368"/>
      <c r="KK585" s="368"/>
      <c r="KL585" s="368"/>
      <c r="KM585" s="368"/>
      <c r="KN585" s="368"/>
      <c r="KO585" s="368"/>
      <c r="KP585" s="368"/>
      <c r="KQ585" s="368"/>
      <c r="KR585" s="368"/>
      <c r="KS585" s="368"/>
      <c r="KT585" s="368"/>
      <c r="KU585" s="368"/>
      <c r="KV585" s="368"/>
      <c r="KW585" s="368"/>
      <c r="KX585" s="368"/>
      <c r="LH585" s="368"/>
      <c r="LI585" s="368"/>
      <c r="LJ585" s="368"/>
      <c r="LK585" s="368"/>
      <c r="LL585" s="368"/>
      <c r="LM585" s="368"/>
      <c r="LN585" s="368"/>
      <c r="LO585" s="368"/>
      <c r="LP585" s="368"/>
      <c r="LQ585" s="368"/>
      <c r="LR585" s="368"/>
      <c r="LS585" s="368"/>
      <c r="LT585" s="368"/>
      <c r="LU585" s="368"/>
      <c r="LV585" s="368"/>
      <c r="LW585" s="368"/>
      <c r="LX585" s="368"/>
      <c r="LY585" s="368"/>
      <c r="LZ585" s="368"/>
      <c r="MA585" s="368"/>
      <c r="MB585" s="368"/>
      <c r="MC585" s="368"/>
      <c r="MD585" s="368"/>
      <c r="ME585" s="368"/>
      <c r="MF585" s="368"/>
      <c r="MG585" s="368"/>
      <c r="MH585" s="368"/>
      <c r="MI585" s="368"/>
      <c r="MJ585" s="368"/>
      <c r="MK585" s="368"/>
      <c r="ML585" s="368"/>
      <c r="MM585" s="368"/>
      <c r="MN585" s="368"/>
      <c r="MO585" s="368"/>
      <c r="MP585" s="368"/>
      <c r="MQ585" s="368"/>
      <c r="MR585" s="368"/>
      <c r="MS585" s="368"/>
      <c r="MT585" s="368"/>
      <c r="MU585" s="368"/>
      <c r="MV585" s="368"/>
      <c r="MW585" s="368"/>
      <c r="MX585" s="368"/>
      <c r="MY585" s="368"/>
      <c r="MZ585" s="368"/>
      <c r="NA585" s="368"/>
      <c r="NB585" s="368"/>
      <c r="NC585" s="368"/>
      <c r="ND585" s="368"/>
      <c r="NE585" s="368"/>
      <c r="NF585" s="368"/>
      <c r="NG585" s="368"/>
      <c r="NH585" s="368"/>
      <c r="NI585" s="368"/>
      <c r="NJ585" s="368"/>
      <c r="NK585" s="368"/>
      <c r="NL585" s="368"/>
      <c r="NM585" s="368"/>
      <c r="NN585" s="368"/>
      <c r="NO585" s="368"/>
      <c r="NP585" s="368"/>
      <c r="NQ585" s="368"/>
      <c r="NR585" s="368"/>
      <c r="NS585" s="368"/>
      <c r="NT585" s="368"/>
      <c r="NU585" s="368"/>
      <c r="NV585" s="368"/>
      <c r="NW585" s="368"/>
      <c r="NX585" s="368"/>
      <c r="NY585" s="368"/>
      <c r="NZ585" s="368"/>
      <c r="OA585" s="368"/>
      <c r="OB585" s="368"/>
      <c r="OC585" s="368"/>
      <c r="OD585" s="368"/>
      <c r="OE585" s="368"/>
      <c r="OF585" s="368"/>
      <c r="OG585" s="368"/>
      <c r="OH585" s="368"/>
      <c r="OI585" s="368"/>
      <c r="OJ585" s="368"/>
      <c r="OK585" s="368"/>
      <c r="OL585" s="368"/>
      <c r="OM585" s="368"/>
      <c r="ON585" s="368"/>
      <c r="OO585" s="368"/>
      <c r="OP585" s="368"/>
      <c r="OQ585" s="368"/>
      <c r="OR585" s="368"/>
      <c r="OS585" s="368"/>
      <c r="OT585" s="368"/>
      <c r="OU585" s="368"/>
      <c r="OV585" s="368"/>
      <c r="OW585" s="368"/>
      <c r="OX585" s="368"/>
      <c r="OY585" s="368"/>
      <c r="OZ585" s="368"/>
      <c r="PA585" s="368"/>
      <c r="PB585" s="368"/>
      <c r="PC585" s="368"/>
      <c r="PD585" s="368"/>
      <c r="PE585" s="368"/>
      <c r="PF585" s="368"/>
      <c r="PG585" s="368"/>
      <c r="PH585" s="368"/>
      <c r="PI585" s="368"/>
      <c r="PJ585" s="368"/>
      <c r="PK585" s="368"/>
      <c r="PL585" s="368"/>
      <c r="PM585" s="368"/>
      <c r="PN585" s="368"/>
      <c r="PO585" s="368"/>
      <c r="PP585" s="368"/>
      <c r="PQ585" s="368"/>
      <c r="PR585" s="368"/>
      <c r="PS585" s="368"/>
      <c r="PT585" s="368"/>
      <c r="PU585" s="368"/>
      <c r="PV585" s="368"/>
      <c r="PW585" s="368"/>
      <c r="PX585" s="368"/>
      <c r="PY585" s="368"/>
      <c r="PZ585" s="368"/>
      <c r="QA585" s="368"/>
      <c r="QB585" s="368"/>
      <c r="QC585" s="368"/>
      <c r="QD585" s="368"/>
      <c r="QE585" s="368"/>
      <c r="QF585" s="368"/>
      <c r="QG585" s="368"/>
      <c r="QH585" s="368"/>
      <c r="QI585" s="368"/>
      <c r="QJ585" s="368"/>
      <c r="QK585" s="368"/>
      <c r="QL585" s="368"/>
      <c r="QM585" s="368"/>
      <c r="QN585" s="368"/>
      <c r="QO585" s="368"/>
      <c r="QP585" s="368"/>
      <c r="QQ585" s="368"/>
      <c r="QR585" s="368"/>
      <c r="QS585" s="368"/>
      <c r="QT585" s="368"/>
      <c r="QU585" s="368"/>
      <c r="QV585" s="368"/>
      <c r="QW585" s="368"/>
      <c r="QX585" s="368"/>
      <c r="QY585" s="368"/>
      <c r="QZ585" s="368"/>
      <c r="RA585" s="368"/>
      <c r="RB585" s="368"/>
      <c r="RC585" s="368"/>
      <c r="RD585" s="368"/>
      <c r="RE585" s="368"/>
      <c r="RF585" s="368"/>
      <c r="RG585" s="368"/>
      <c r="RH585" s="368"/>
      <c r="RI585" s="368"/>
      <c r="RJ585" s="368"/>
      <c r="RK585" s="368"/>
      <c r="RL585" s="368"/>
      <c r="RM585" s="368"/>
      <c r="RN585" s="368"/>
      <c r="RO585" s="368"/>
      <c r="RP585" s="368"/>
      <c r="RQ585" s="368"/>
      <c r="RR585" s="368"/>
      <c r="RS585" s="368"/>
      <c r="RT585" s="368"/>
      <c r="RU585" s="368"/>
      <c r="RV585" s="368"/>
      <c r="RW585" s="368"/>
      <c r="RX585" s="368"/>
      <c r="RY585" s="368"/>
      <c r="RZ585" s="368"/>
      <c r="SA585" s="368"/>
      <c r="SB585" s="368"/>
      <c r="SC585" s="368"/>
      <c r="SD585" s="368"/>
      <c r="SE585" s="368"/>
      <c r="SF585" s="368"/>
      <c r="SG585" s="368"/>
    </row>
    <row r="586" spans="1:501">
      <c r="A586" s="368"/>
      <c r="B586" s="368"/>
      <c r="C586" s="368"/>
      <c r="D586" s="368"/>
      <c r="E586" s="368"/>
      <c r="F586" s="368"/>
      <c r="G586" s="368"/>
      <c r="H586" s="368"/>
      <c r="I586" s="368"/>
      <c r="J586" s="368"/>
      <c r="K586" s="368"/>
      <c r="L586" s="368"/>
      <c r="M586" s="368"/>
      <c r="N586" s="368"/>
      <c r="O586" s="385"/>
      <c r="P586" s="368"/>
      <c r="Q586" s="368"/>
      <c r="R586" s="368"/>
      <c r="S586" s="368"/>
      <c r="T586" s="368"/>
      <c r="U586" s="368"/>
      <c r="V586" s="368"/>
      <c r="W586" s="368"/>
      <c r="X586" s="368"/>
      <c r="Y586" s="368"/>
      <c r="Z586" s="368"/>
      <c r="AA586" s="368"/>
      <c r="AB586" s="368"/>
      <c r="AC586" s="368"/>
      <c r="AD586" s="368"/>
      <c r="AE586" s="368"/>
      <c r="AF586" s="368"/>
      <c r="AG586" s="368"/>
      <c r="AH586" s="368"/>
      <c r="AI586" s="368"/>
      <c r="AJ586" s="368"/>
      <c r="AK586" s="368"/>
      <c r="AL586" s="368"/>
      <c r="AM586" s="368"/>
      <c r="AN586" s="368"/>
      <c r="AO586" s="368"/>
      <c r="AP586" s="368"/>
      <c r="AQ586" s="368"/>
      <c r="AR586" s="368"/>
      <c r="AS586" s="368"/>
      <c r="AT586" s="368"/>
      <c r="AU586" s="368"/>
      <c r="AV586" s="368"/>
      <c r="AW586" s="368"/>
      <c r="AX586" s="368"/>
      <c r="AY586" s="368"/>
      <c r="AZ586" s="368"/>
      <c r="BA586" s="368"/>
      <c r="BB586" s="368"/>
      <c r="BC586" s="368"/>
      <c r="BD586" s="368"/>
      <c r="BE586" s="368"/>
      <c r="BF586" s="368"/>
      <c r="BG586" s="368"/>
      <c r="BH586" s="368"/>
      <c r="BI586" s="368"/>
      <c r="BJ586" s="368"/>
      <c r="BK586" s="368"/>
      <c r="BL586" s="368"/>
      <c r="BM586" s="368"/>
      <c r="BN586" s="368"/>
      <c r="BO586" s="368"/>
      <c r="BP586" s="368"/>
      <c r="BQ586" s="368"/>
      <c r="BR586" s="368"/>
      <c r="BS586" s="368"/>
      <c r="BT586" s="368"/>
      <c r="BU586" s="368"/>
      <c r="BV586" s="368"/>
      <c r="BW586" s="368"/>
      <c r="DV586" s="368"/>
      <c r="DW586" s="368"/>
      <c r="DX586" s="368"/>
      <c r="DY586" s="368"/>
      <c r="DZ586" s="368"/>
      <c r="EA586" s="368"/>
      <c r="EB586" s="368"/>
      <c r="EC586" s="368"/>
      <c r="ED586" s="368"/>
      <c r="EE586" s="368"/>
      <c r="EF586" s="368"/>
      <c r="EG586" s="368"/>
      <c r="EH586" s="368"/>
      <c r="EI586" s="368"/>
      <c r="EJ586" s="368"/>
      <c r="EK586" s="368"/>
      <c r="EL586" s="368"/>
      <c r="EM586" s="368"/>
      <c r="EN586" s="368"/>
      <c r="EO586" s="368"/>
      <c r="EP586" s="368"/>
      <c r="EQ586" s="368"/>
      <c r="ER586" s="368"/>
      <c r="ES586" s="368"/>
      <c r="ET586" s="368"/>
      <c r="EU586" s="368"/>
      <c r="EV586" s="368"/>
      <c r="EW586" s="368"/>
      <c r="EX586" s="368"/>
      <c r="EY586" s="368"/>
      <c r="EZ586" s="368"/>
      <c r="FA586" s="368"/>
      <c r="FB586" s="368"/>
      <c r="FC586" s="368"/>
      <c r="FD586" s="368"/>
      <c r="FE586" s="368"/>
      <c r="FF586" s="368"/>
      <c r="FG586" s="368"/>
      <c r="FH586" s="368"/>
      <c r="FI586" s="368"/>
      <c r="FJ586" s="368"/>
      <c r="FK586" s="368"/>
      <c r="FL586" s="368"/>
      <c r="FM586" s="368"/>
      <c r="FN586" s="368"/>
      <c r="FO586" s="368"/>
      <c r="FP586" s="368"/>
      <c r="FQ586" s="368"/>
      <c r="FR586" s="368"/>
      <c r="FS586" s="368"/>
      <c r="FT586" s="368"/>
      <c r="FU586" s="368"/>
      <c r="FV586" s="368"/>
      <c r="FW586" s="368"/>
      <c r="FX586" s="368"/>
      <c r="FY586" s="368"/>
      <c r="FZ586" s="368"/>
      <c r="GA586" s="368"/>
      <c r="GB586" s="368"/>
      <c r="GC586" s="368"/>
      <c r="GD586" s="368"/>
      <c r="GE586" s="368"/>
      <c r="GF586" s="368"/>
      <c r="GG586" s="368"/>
      <c r="GH586" s="368"/>
      <c r="GI586" s="368"/>
      <c r="GJ586" s="368"/>
      <c r="GK586" s="368"/>
      <c r="GL586" s="368"/>
      <c r="GM586" s="368"/>
      <c r="GN586" s="368"/>
      <c r="GO586" s="368"/>
      <c r="GP586" s="368"/>
      <c r="GQ586" s="368"/>
      <c r="GR586" s="368"/>
      <c r="GS586" s="368"/>
      <c r="GT586" s="368"/>
      <c r="GU586" s="368"/>
      <c r="GV586" s="368"/>
      <c r="GW586" s="368"/>
      <c r="GX586" s="368"/>
      <c r="GY586" s="368"/>
      <c r="GZ586" s="368"/>
      <c r="HA586" s="368"/>
      <c r="HB586" s="368"/>
      <c r="HC586" s="368"/>
      <c r="HD586" s="368"/>
      <c r="HE586" s="368"/>
      <c r="HF586" s="368"/>
      <c r="HG586" s="368"/>
      <c r="HH586" s="368"/>
      <c r="HI586" s="368"/>
      <c r="HJ586" s="368"/>
      <c r="HK586" s="368"/>
      <c r="HL586" s="368"/>
      <c r="HM586" s="368"/>
      <c r="HN586" s="368"/>
      <c r="HO586" s="368"/>
      <c r="HP586" s="368"/>
      <c r="HQ586" s="368"/>
      <c r="HR586" s="368"/>
      <c r="HS586" s="368"/>
      <c r="HT586" s="368"/>
      <c r="HU586" s="368"/>
      <c r="HV586" s="368"/>
      <c r="HW586" s="368"/>
      <c r="HX586" s="368"/>
      <c r="HY586" s="368"/>
      <c r="HZ586" s="368"/>
      <c r="IA586" s="368"/>
      <c r="IB586" s="368"/>
      <c r="IC586" s="368"/>
      <c r="ID586" s="368"/>
      <c r="IE586" s="368"/>
      <c r="IF586" s="368"/>
      <c r="IG586" s="368"/>
      <c r="IH586" s="368"/>
      <c r="II586" s="368"/>
      <c r="IJ586" s="368"/>
      <c r="IK586" s="368"/>
      <c r="IL586" s="368"/>
      <c r="IM586" s="368"/>
      <c r="IN586" s="368"/>
      <c r="IO586" s="368"/>
      <c r="IP586" s="368"/>
      <c r="IQ586" s="368"/>
      <c r="IR586" s="368"/>
      <c r="IS586" s="368"/>
      <c r="IT586" s="368"/>
      <c r="IU586" s="368"/>
      <c r="IV586" s="368"/>
      <c r="IW586" s="368"/>
      <c r="IX586" s="368"/>
      <c r="IY586" s="368"/>
      <c r="IZ586" s="368"/>
      <c r="JA586" s="368"/>
      <c r="JB586" s="368"/>
      <c r="JC586" s="368"/>
      <c r="JD586" s="368"/>
      <c r="JE586" s="368"/>
      <c r="JF586" s="368"/>
      <c r="JG586" s="368"/>
      <c r="JH586" s="368"/>
      <c r="JI586" s="368"/>
      <c r="JJ586" s="368"/>
      <c r="JK586" s="368"/>
      <c r="JL586" s="368"/>
      <c r="JM586" s="368"/>
      <c r="JN586" s="368"/>
      <c r="JO586" s="368"/>
      <c r="JP586" s="368"/>
      <c r="JQ586" s="368"/>
      <c r="JR586" s="368"/>
      <c r="JS586" s="368"/>
      <c r="JT586" s="368"/>
      <c r="JU586" s="368"/>
      <c r="JV586" s="368"/>
      <c r="JW586" s="368"/>
      <c r="JX586" s="368"/>
      <c r="JY586" s="368"/>
      <c r="JZ586" s="368"/>
      <c r="KA586" s="368"/>
      <c r="KB586" s="368"/>
      <c r="KC586" s="368"/>
      <c r="KD586" s="368"/>
      <c r="KE586" s="368"/>
      <c r="KF586" s="368"/>
      <c r="KG586" s="368"/>
      <c r="KH586" s="368"/>
      <c r="KI586" s="368"/>
      <c r="KJ586" s="368"/>
      <c r="KK586" s="368"/>
      <c r="KL586" s="368"/>
      <c r="KM586" s="368"/>
      <c r="KN586" s="368"/>
      <c r="KO586" s="368"/>
      <c r="KP586" s="368"/>
      <c r="KQ586" s="368"/>
      <c r="KR586" s="368"/>
      <c r="KS586" s="368"/>
      <c r="KT586" s="368"/>
      <c r="KU586" s="368"/>
      <c r="KV586" s="368"/>
      <c r="KW586" s="368"/>
      <c r="KX586" s="368"/>
      <c r="LH586" s="368"/>
      <c r="LI586" s="368"/>
      <c r="LJ586" s="368"/>
      <c r="LK586" s="368"/>
      <c r="LL586" s="368"/>
      <c r="LM586" s="368"/>
      <c r="LN586" s="368"/>
      <c r="LO586" s="368"/>
      <c r="LP586" s="368"/>
      <c r="LQ586" s="368"/>
      <c r="LR586" s="368"/>
      <c r="LS586" s="368"/>
      <c r="LT586" s="368"/>
      <c r="LU586" s="368"/>
      <c r="LV586" s="368"/>
      <c r="LW586" s="368"/>
      <c r="LX586" s="368"/>
      <c r="LY586" s="368"/>
      <c r="LZ586" s="368"/>
      <c r="MA586" s="368"/>
      <c r="MB586" s="368"/>
      <c r="MC586" s="368"/>
      <c r="MD586" s="368"/>
      <c r="ME586" s="368"/>
      <c r="MF586" s="368"/>
      <c r="MG586" s="368"/>
      <c r="MH586" s="368"/>
      <c r="MI586" s="368"/>
      <c r="MJ586" s="368"/>
      <c r="MK586" s="368"/>
      <c r="ML586" s="368"/>
      <c r="MM586" s="368"/>
      <c r="MN586" s="368"/>
      <c r="MO586" s="368"/>
      <c r="MP586" s="368"/>
      <c r="MQ586" s="368"/>
      <c r="MR586" s="368"/>
      <c r="MS586" s="368"/>
      <c r="MT586" s="368"/>
      <c r="MU586" s="368"/>
      <c r="MV586" s="368"/>
      <c r="MW586" s="368"/>
      <c r="MX586" s="368"/>
      <c r="MY586" s="368"/>
      <c r="MZ586" s="368"/>
      <c r="NA586" s="368"/>
      <c r="NB586" s="368"/>
      <c r="NC586" s="368"/>
      <c r="ND586" s="368"/>
      <c r="NE586" s="368"/>
      <c r="NF586" s="368"/>
      <c r="NG586" s="368"/>
      <c r="NH586" s="368"/>
      <c r="NI586" s="368"/>
      <c r="NJ586" s="368"/>
      <c r="NK586" s="368"/>
      <c r="NL586" s="368"/>
      <c r="NM586" s="368"/>
      <c r="NN586" s="368"/>
      <c r="NO586" s="368"/>
      <c r="NP586" s="368"/>
      <c r="NQ586" s="368"/>
      <c r="NR586" s="368"/>
      <c r="NS586" s="368"/>
      <c r="NT586" s="368"/>
      <c r="NU586" s="368"/>
      <c r="NV586" s="368"/>
      <c r="NW586" s="368"/>
      <c r="NX586" s="368"/>
      <c r="NY586" s="368"/>
      <c r="NZ586" s="368"/>
      <c r="OA586" s="368"/>
      <c r="OB586" s="368"/>
      <c r="OC586" s="368"/>
      <c r="OD586" s="368"/>
      <c r="OE586" s="368"/>
      <c r="OF586" s="368"/>
      <c r="OG586" s="368"/>
      <c r="OH586" s="368"/>
      <c r="OI586" s="368"/>
      <c r="OJ586" s="368"/>
      <c r="OK586" s="368"/>
      <c r="OL586" s="368"/>
      <c r="OM586" s="368"/>
      <c r="ON586" s="368"/>
      <c r="OO586" s="368"/>
      <c r="OP586" s="368"/>
      <c r="OQ586" s="368"/>
      <c r="OR586" s="368"/>
      <c r="OS586" s="368"/>
      <c r="OT586" s="368"/>
      <c r="OU586" s="368"/>
      <c r="OV586" s="368"/>
      <c r="OW586" s="368"/>
      <c r="OX586" s="368"/>
      <c r="OY586" s="368"/>
      <c r="OZ586" s="368"/>
      <c r="PA586" s="368"/>
      <c r="PB586" s="368"/>
      <c r="PC586" s="368"/>
      <c r="PD586" s="368"/>
      <c r="PE586" s="368"/>
      <c r="PF586" s="368"/>
      <c r="PG586" s="368"/>
      <c r="PH586" s="368"/>
      <c r="PI586" s="368"/>
      <c r="PJ586" s="368"/>
      <c r="PK586" s="368"/>
      <c r="PL586" s="368"/>
      <c r="PM586" s="368"/>
      <c r="PN586" s="368"/>
      <c r="PO586" s="368"/>
      <c r="PP586" s="368"/>
      <c r="PQ586" s="368"/>
      <c r="PR586" s="368"/>
      <c r="PS586" s="368"/>
      <c r="PT586" s="368"/>
      <c r="PU586" s="368"/>
      <c r="PV586" s="368"/>
      <c r="PW586" s="368"/>
      <c r="PX586" s="368"/>
      <c r="PY586" s="368"/>
      <c r="PZ586" s="368"/>
      <c r="QA586" s="368"/>
      <c r="QB586" s="368"/>
      <c r="QC586" s="368"/>
      <c r="QD586" s="368"/>
      <c r="QE586" s="368"/>
      <c r="QF586" s="368"/>
      <c r="QG586" s="368"/>
      <c r="QH586" s="368"/>
      <c r="QI586" s="368"/>
      <c r="QJ586" s="368"/>
      <c r="QK586" s="368"/>
      <c r="QL586" s="368"/>
      <c r="QM586" s="368"/>
      <c r="QN586" s="368"/>
      <c r="QO586" s="368"/>
      <c r="QP586" s="368"/>
      <c r="QQ586" s="368"/>
      <c r="QR586" s="368"/>
      <c r="QS586" s="368"/>
      <c r="QT586" s="368"/>
      <c r="QU586" s="368"/>
      <c r="QV586" s="368"/>
      <c r="QW586" s="368"/>
      <c r="QX586" s="368"/>
      <c r="QY586" s="368"/>
      <c r="QZ586" s="368"/>
      <c r="RA586" s="368"/>
      <c r="RB586" s="368"/>
      <c r="RC586" s="368"/>
      <c r="RD586" s="368"/>
      <c r="RE586" s="368"/>
      <c r="RF586" s="368"/>
      <c r="RG586" s="368"/>
      <c r="RH586" s="368"/>
      <c r="RI586" s="368"/>
      <c r="RJ586" s="368"/>
      <c r="RK586" s="368"/>
      <c r="RL586" s="368"/>
      <c r="RM586" s="368"/>
      <c r="RN586" s="368"/>
      <c r="RO586" s="368"/>
      <c r="RP586" s="368"/>
      <c r="RQ586" s="368"/>
      <c r="RR586" s="368"/>
      <c r="RS586" s="368"/>
      <c r="RT586" s="368"/>
      <c r="RU586" s="368"/>
      <c r="RV586" s="368"/>
      <c r="RW586" s="368"/>
      <c r="RX586" s="368"/>
      <c r="RY586" s="368"/>
      <c r="RZ586" s="368"/>
      <c r="SA586" s="368"/>
      <c r="SB586" s="368"/>
      <c r="SC586" s="368"/>
      <c r="SD586" s="368"/>
      <c r="SE586" s="368"/>
      <c r="SF586" s="368"/>
      <c r="SG586" s="368"/>
    </row>
    <row r="587" spans="1:501">
      <c r="A587" s="368"/>
      <c r="B587" s="368"/>
      <c r="C587" s="368"/>
      <c r="D587" s="368"/>
      <c r="E587" s="368"/>
      <c r="F587" s="368"/>
      <c r="G587" s="368"/>
      <c r="H587" s="368"/>
      <c r="I587" s="368"/>
      <c r="J587" s="368"/>
      <c r="K587" s="368"/>
      <c r="L587" s="368"/>
      <c r="M587" s="368"/>
      <c r="N587" s="368"/>
      <c r="O587" s="385"/>
      <c r="P587" s="368"/>
      <c r="Q587" s="368"/>
      <c r="R587" s="368"/>
      <c r="S587" s="368"/>
      <c r="T587" s="368"/>
      <c r="U587" s="368"/>
      <c r="V587" s="368"/>
      <c r="W587" s="368"/>
      <c r="X587" s="368"/>
      <c r="Y587" s="368"/>
      <c r="Z587" s="368"/>
      <c r="AA587" s="368"/>
      <c r="AB587" s="368"/>
      <c r="AC587" s="368"/>
      <c r="AD587" s="368"/>
      <c r="AE587" s="368"/>
      <c r="AF587" s="368"/>
      <c r="AG587" s="368"/>
      <c r="AH587" s="368"/>
      <c r="AI587" s="368"/>
      <c r="AJ587" s="368"/>
      <c r="AK587" s="368"/>
      <c r="AL587" s="368"/>
      <c r="AM587" s="368"/>
      <c r="AN587" s="368"/>
      <c r="AO587" s="368"/>
      <c r="AP587" s="368"/>
      <c r="AQ587" s="368"/>
      <c r="AR587" s="368"/>
      <c r="AS587" s="368"/>
      <c r="AT587" s="368"/>
      <c r="AU587" s="368"/>
      <c r="AV587" s="368"/>
      <c r="AW587" s="368"/>
      <c r="AX587" s="368"/>
      <c r="AY587" s="368"/>
      <c r="AZ587" s="368"/>
      <c r="BA587" s="368"/>
      <c r="BB587" s="368"/>
      <c r="BC587" s="368"/>
      <c r="BD587" s="368"/>
      <c r="BE587" s="368"/>
      <c r="BF587" s="368"/>
      <c r="BG587" s="368"/>
      <c r="BH587" s="368"/>
      <c r="BI587" s="368"/>
      <c r="BJ587" s="368"/>
      <c r="BK587" s="368"/>
      <c r="BL587" s="368"/>
      <c r="BM587" s="368"/>
      <c r="BN587" s="368"/>
      <c r="BO587" s="368"/>
      <c r="BP587" s="368"/>
      <c r="BQ587" s="368"/>
      <c r="BR587" s="368"/>
      <c r="BS587" s="368"/>
      <c r="BT587" s="368"/>
      <c r="BU587" s="368"/>
      <c r="BV587" s="368"/>
      <c r="BW587" s="368"/>
      <c r="DV587" s="368"/>
      <c r="DW587" s="368"/>
      <c r="DX587" s="368"/>
      <c r="DY587" s="368"/>
      <c r="DZ587" s="368"/>
      <c r="EA587" s="368"/>
      <c r="EB587" s="368"/>
      <c r="EC587" s="368"/>
      <c r="ED587" s="368"/>
      <c r="EE587" s="368"/>
      <c r="EF587" s="368"/>
      <c r="EG587" s="368"/>
      <c r="EH587" s="368"/>
      <c r="EI587" s="368"/>
      <c r="EJ587" s="368"/>
      <c r="EK587" s="368"/>
      <c r="EL587" s="368"/>
      <c r="EM587" s="368"/>
      <c r="EN587" s="368"/>
      <c r="EO587" s="368"/>
      <c r="EP587" s="368"/>
      <c r="EQ587" s="368"/>
      <c r="ER587" s="368"/>
      <c r="ES587" s="368"/>
      <c r="ET587" s="368"/>
      <c r="EU587" s="368"/>
      <c r="EV587" s="368"/>
      <c r="EW587" s="368"/>
      <c r="EX587" s="368"/>
      <c r="EY587" s="368"/>
      <c r="EZ587" s="368"/>
      <c r="FA587" s="368"/>
      <c r="FB587" s="368"/>
      <c r="FC587" s="368"/>
      <c r="FD587" s="368"/>
      <c r="FE587" s="368"/>
      <c r="FF587" s="368"/>
      <c r="FG587" s="368"/>
      <c r="FH587" s="368"/>
      <c r="FI587" s="368"/>
      <c r="FJ587" s="368"/>
      <c r="FK587" s="368"/>
      <c r="FL587" s="368"/>
      <c r="FM587" s="368"/>
      <c r="FN587" s="368"/>
      <c r="FO587" s="368"/>
      <c r="FP587" s="368"/>
      <c r="FQ587" s="368"/>
      <c r="FR587" s="368"/>
      <c r="FS587" s="368"/>
      <c r="FT587" s="368"/>
      <c r="FU587" s="368"/>
      <c r="FV587" s="368"/>
      <c r="FW587" s="368"/>
      <c r="FX587" s="368"/>
      <c r="FY587" s="368"/>
      <c r="FZ587" s="368"/>
      <c r="GA587" s="368"/>
      <c r="GB587" s="368"/>
      <c r="GC587" s="368"/>
      <c r="GD587" s="368"/>
      <c r="GE587" s="368"/>
      <c r="GF587" s="368"/>
      <c r="GG587" s="368"/>
      <c r="GH587" s="368"/>
      <c r="GI587" s="368"/>
      <c r="GJ587" s="368"/>
      <c r="GK587" s="368"/>
      <c r="GL587" s="368"/>
      <c r="GM587" s="368"/>
      <c r="GN587" s="368"/>
      <c r="GO587" s="368"/>
      <c r="GP587" s="368"/>
      <c r="GQ587" s="368"/>
      <c r="GR587" s="368"/>
      <c r="GS587" s="368"/>
      <c r="GT587" s="368"/>
      <c r="GU587" s="368"/>
      <c r="GV587" s="368"/>
      <c r="GW587" s="368"/>
      <c r="GX587" s="368"/>
      <c r="GY587" s="368"/>
      <c r="GZ587" s="368"/>
      <c r="HA587" s="368"/>
      <c r="HB587" s="368"/>
      <c r="HC587" s="368"/>
      <c r="HD587" s="368"/>
      <c r="HE587" s="368"/>
      <c r="HF587" s="368"/>
      <c r="HG587" s="368"/>
      <c r="HH587" s="368"/>
      <c r="HI587" s="368"/>
      <c r="HJ587" s="368"/>
      <c r="HK587" s="368"/>
      <c r="HL587" s="368"/>
      <c r="HM587" s="368"/>
      <c r="HN587" s="368"/>
      <c r="HO587" s="368"/>
      <c r="HP587" s="368"/>
      <c r="HQ587" s="368"/>
      <c r="HR587" s="368"/>
      <c r="HS587" s="368"/>
      <c r="HT587" s="368"/>
      <c r="HU587" s="368"/>
      <c r="HV587" s="368"/>
      <c r="HW587" s="368"/>
      <c r="HX587" s="368"/>
      <c r="HY587" s="368"/>
      <c r="HZ587" s="368"/>
      <c r="IA587" s="368"/>
      <c r="IB587" s="368"/>
      <c r="IC587" s="368"/>
      <c r="ID587" s="368"/>
      <c r="IE587" s="368"/>
      <c r="IF587" s="368"/>
      <c r="IG587" s="368"/>
      <c r="IH587" s="368"/>
      <c r="II587" s="368"/>
      <c r="IJ587" s="368"/>
      <c r="IK587" s="368"/>
      <c r="IL587" s="368"/>
      <c r="IM587" s="368"/>
      <c r="IN587" s="368"/>
      <c r="IO587" s="368"/>
      <c r="IP587" s="368"/>
      <c r="IQ587" s="368"/>
      <c r="IR587" s="368"/>
      <c r="IS587" s="368"/>
      <c r="IT587" s="368"/>
      <c r="IU587" s="368"/>
      <c r="IV587" s="368"/>
      <c r="IW587" s="368"/>
      <c r="IX587" s="368"/>
      <c r="IY587" s="368"/>
      <c r="IZ587" s="368"/>
      <c r="JA587" s="368"/>
      <c r="JB587" s="368"/>
      <c r="JC587" s="368"/>
      <c r="JD587" s="368"/>
      <c r="JE587" s="368"/>
      <c r="JF587" s="368"/>
      <c r="JG587" s="368"/>
      <c r="JH587" s="368"/>
      <c r="JI587" s="368"/>
      <c r="JJ587" s="368"/>
      <c r="JK587" s="368"/>
      <c r="JL587" s="368"/>
      <c r="JM587" s="368"/>
      <c r="JN587" s="368"/>
      <c r="JO587" s="368"/>
      <c r="JP587" s="368"/>
      <c r="JQ587" s="368"/>
      <c r="JR587" s="368"/>
      <c r="JS587" s="368"/>
      <c r="JT587" s="368"/>
      <c r="JU587" s="368"/>
      <c r="JV587" s="368"/>
      <c r="JW587" s="368"/>
      <c r="JX587" s="368"/>
      <c r="JY587" s="368"/>
      <c r="JZ587" s="368"/>
      <c r="KA587" s="368"/>
      <c r="KB587" s="368"/>
      <c r="KC587" s="368"/>
      <c r="KD587" s="368"/>
      <c r="KE587" s="368"/>
      <c r="KF587" s="368"/>
      <c r="KG587" s="368"/>
      <c r="KH587" s="368"/>
      <c r="KI587" s="368"/>
      <c r="KJ587" s="368"/>
      <c r="KK587" s="368"/>
      <c r="KL587" s="368"/>
      <c r="KM587" s="368"/>
      <c r="KN587" s="368"/>
      <c r="KO587" s="368"/>
      <c r="KP587" s="368"/>
      <c r="KQ587" s="368"/>
      <c r="KR587" s="368"/>
      <c r="KS587" s="368"/>
      <c r="KT587" s="368"/>
      <c r="KU587" s="368"/>
      <c r="KV587" s="368"/>
      <c r="KW587" s="368"/>
      <c r="KX587" s="368"/>
      <c r="LH587" s="368"/>
      <c r="LI587" s="368"/>
      <c r="LJ587" s="368"/>
      <c r="LK587" s="368"/>
      <c r="LL587" s="368"/>
      <c r="LM587" s="368"/>
      <c r="LN587" s="368"/>
      <c r="LO587" s="368"/>
      <c r="LP587" s="368"/>
      <c r="LQ587" s="368"/>
      <c r="LR587" s="368"/>
      <c r="LS587" s="368"/>
      <c r="LT587" s="368"/>
      <c r="LU587" s="368"/>
      <c r="LV587" s="368"/>
      <c r="LW587" s="368"/>
      <c r="LX587" s="368"/>
      <c r="LY587" s="368"/>
      <c r="LZ587" s="368"/>
      <c r="MA587" s="368"/>
      <c r="MB587" s="368"/>
      <c r="MC587" s="368"/>
      <c r="MD587" s="368"/>
      <c r="ME587" s="368"/>
      <c r="MF587" s="368"/>
      <c r="MG587" s="368"/>
      <c r="MH587" s="368"/>
      <c r="MI587" s="368"/>
      <c r="MJ587" s="368"/>
      <c r="MK587" s="368"/>
      <c r="ML587" s="368"/>
      <c r="MM587" s="368"/>
      <c r="MN587" s="368"/>
      <c r="MO587" s="368"/>
      <c r="MP587" s="368"/>
      <c r="MQ587" s="368"/>
      <c r="MR587" s="368"/>
      <c r="MS587" s="368"/>
      <c r="MT587" s="368"/>
      <c r="MU587" s="368"/>
      <c r="MV587" s="368"/>
      <c r="MW587" s="368"/>
      <c r="MX587" s="368"/>
      <c r="MY587" s="368"/>
      <c r="MZ587" s="368"/>
      <c r="NA587" s="368"/>
      <c r="NB587" s="368"/>
      <c r="NC587" s="368"/>
      <c r="ND587" s="368"/>
      <c r="NE587" s="368"/>
      <c r="NF587" s="368"/>
      <c r="NG587" s="368"/>
      <c r="NH587" s="368"/>
      <c r="NI587" s="368"/>
      <c r="NJ587" s="368"/>
      <c r="NK587" s="368"/>
      <c r="NL587" s="368"/>
      <c r="NM587" s="368"/>
      <c r="NN587" s="368"/>
      <c r="NO587" s="368"/>
      <c r="NP587" s="368"/>
      <c r="NQ587" s="368"/>
      <c r="NR587" s="368"/>
      <c r="NS587" s="368"/>
      <c r="NT587" s="368"/>
      <c r="NU587" s="368"/>
      <c r="NV587" s="368"/>
      <c r="NW587" s="368"/>
      <c r="NX587" s="368"/>
      <c r="NY587" s="368"/>
      <c r="NZ587" s="368"/>
      <c r="OA587" s="368"/>
      <c r="OB587" s="368"/>
      <c r="OC587" s="368"/>
      <c r="OD587" s="368"/>
      <c r="OE587" s="368"/>
      <c r="OF587" s="368"/>
      <c r="OG587" s="368"/>
      <c r="OH587" s="368"/>
      <c r="OI587" s="368"/>
      <c r="OJ587" s="368"/>
      <c r="OK587" s="368"/>
      <c r="OL587" s="368"/>
      <c r="OM587" s="368"/>
      <c r="ON587" s="368"/>
      <c r="OO587" s="368"/>
      <c r="OP587" s="368"/>
      <c r="OQ587" s="368"/>
      <c r="OR587" s="368"/>
      <c r="OS587" s="368"/>
      <c r="OT587" s="368"/>
      <c r="OU587" s="368"/>
      <c r="OV587" s="368"/>
      <c r="OW587" s="368"/>
      <c r="OX587" s="368"/>
      <c r="OY587" s="368"/>
      <c r="OZ587" s="368"/>
      <c r="PA587" s="368"/>
      <c r="PB587" s="368"/>
      <c r="PC587" s="368"/>
      <c r="PD587" s="368"/>
      <c r="PE587" s="368"/>
      <c r="PF587" s="368"/>
      <c r="PG587" s="368"/>
      <c r="PH587" s="368"/>
      <c r="PI587" s="368"/>
      <c r="PJ587" s="368"/>
      <c r="PK587" s="368"/>
      <c r="PL587" s="368"/>
      <c r="PM587" s="368"/>
      <c r="PN587" s="368"/>
      <c r="PO587" s="368"/>
      <c r="PP587" s="368"/>
      <c r="PQ587" s="368"/>
      <c r="PR587" s="368"/>
      <c r="PS587" s="368"/>
      <c r="PT587" s="368"/>
      <c r="PU587" s="368"/>
      <c r="PV587" s="368"/>
      <c r="PW587" s="368"/>
      <c r="PX587" s="368"/>
      <c r="PY587" s="368"/>
      <c r="PZ587" s="368"/>
      <c r="QA587" s="368"/>
      <c r="QB587" s="368"/>
      <c r="QC587" s="368"/>
      <c r="QD587" s="368"/>
      <c r="QE587" s="368"/>
      <c r="QF587" s="368"/>
      <c r="QG587" s="368"/>
      <c r="QH587" s="368"/>
      <c r="QI587" s="368"/>
      <c r="QJ587" s="368"/>
      <c r="QK587" s="368"/>
      <c r="QL587" s="368"/>
      <c r="QM587" s="368"/>
      <c r="QN587" s="368"/>
      <c r="QO587" s="368"/>
      <c r="QP587" s="368"/>
      <c r="QQ587" s="368"/>
      <c r="QR587" s="368"/>
      <c r="QS587" s="368"/>
      <c r="QT587" s="368"/>
      <c r="QU587" s="368"/>
      <c r="QV587" s="368"/>
      <c r="QW587" s="368"/>
      <c r="QX587" s="368"/>
      <c r="QY587" s="368"/>
      <c r="QZ587" s="368"/>
      <c r="RA587" s="368"/>
      <c r="RB587" s="368"/>
      <c r="RC587" s="368"/>
      <c r="RD587" s="368"/>
      <c r="RE587" s="368"/>
      <c r="RF587" s="368"/>
      <c r="RG587" s="368"/>
      <c r="RH587" s="368"/>
      <c r="RI587" s="368"/>
      <c r="RJ587" s="368"/>
      <c r="RK587" s="368"/>
      <c r="RL587" s="368"/>
      <c r="RM587" s="368"/>
      <c r="RN587" s="368"/>
      <c r="RO587" s="368"/>
      <c r="RP587" s="368"/>
      <c r="RQ587" s="368"/>
      <c r="RR587" s="368"/>
      <c r="RS587" s="368"/>
      <c r="RT587" s="368"/>
      <c r="RU587" s="368"/>
      <c r="RV587" s="368"/>
      <c r="RW587" s="368"/>
      <c r="RX587" s="368"/>
      <c r="RY587" s="368"/>
      <c r="RZ587" s="368"/>
      <c r="SA587" s="368"/>
      <c r="SB587" s="368"/>
      <c r="SC587" s="368"/>
      <c r="SD587" s="368"/>
      <c r="SE587" s="368"/>
      <c r="SF587" s="368"/>
      <c r="SG587" s="368"/>
    </row>
    <row r="588" spans="1:501">
      <c r="A588" s="368"/>
      <c r="B588" s="368"/>
      <c r="C588" s="368"/>
      <c r="D588" s="368"/>
      <c r="E588" s="368"/>
      <c r="F588" s="368"/>
      <c r="G588" s="368"/>
      <c r="H588" s="368"/>
      <c r="I588" s="368"/>
      <c r="J588" s="368"/>
      <c r="K588" s="368"/>
      <c r="L588" s="368"/>
      <c r="M588" s="368"/>
      <c r="N588" s="368"/>
      <c r="O588" s="385"/>
      <c r="P588" s="368"/>
      <c r="Q588" s="368"/>
      <c r="R588" s="368"/>
      <c r="S588" s="368"/>
      <c r="T588" s="368"/>
      <c r="U588" s="368"/>
      <c r="V588" s="368"/>
      <c r="W588" s="368"/>
      <c r="X588" s="368"/>
      <c r="Y588" s="368"/>
      <c r="Z588" s="368"/>
      <c r="AA588" s="368"/>
      <c r="AB588" s="368"/>
      <c r="AC588" s="368"/>
      <c r="AD588" s="368"/>
      <c r="AE588" s="368"/>
      <c r="AF588" s="368"/>
      <c r="AG588" s="368"/>
      <c r="AH588" s="368"/>
      <c r="AI588" s="368"/>
      <c r="AJ588" s="368"/>
      <c r="AK588" s="368"/>
      <c r="AL588" s="368"/>
      <c r="AM588" s="368"/>
      <c r="AN588" s="368"/>
      <c r="AO588" s="368"/>
      <c r="AP588" s="368"/>
      <c r="AQ588" s="368"/>
      <c r="AR588" s="368"/>
      <c r="AS588" s="368"/>
      <c r="AT588" s="368"/>
      <c r="AU588" s="368"/>
      <c r="AV588" s="368"/>
      <c r="AW588" s="368"/>
      <c r="AX588" s="368"/>
      <c r="AY588" s="368"/>
      <c r="AZ588" s="368"/>
      <c r="BA588" s="368"/>
      <c r="BB588" s="368"/>
      <c r="BC588" s="368"/>
      <c r="BD588" s="368"/>
      <c r="BE588" s="368"/>
      <c r="BF588" s="368"/>
      <c r="BG588" s="368"/>
      <c r="BH588" s="368"/>
      <c r="BI588" s="368"/>
      <c r="BJ588" s="368"/>
      <c r="BK588" s="368"/>
      <c r="BL588" s="368"/>
      <c r="BM588" s="368"/>
      <c r="BN588" s="368"/>
      <c r="BO588" s="368"/>
      <c r="BP588" s="368"/>
      <c r="BQ588" s="368"/>
      <c r="BR588" s="368"/>
      <c r="BS588" s="368"/>
      <c r="BT588" s="368"/>
      <c r="BU588" s="368"/>
      <c r="BV588" s="368"/>
      <c r="BW588" s="368"/>
      <c r="DV588" s="368"/>
      <c r="DW588" s="368"/>
      <c r="DX588" s="368"/>
      <c r="DY588" s="368"/>
      <c r="DZ588" s="368"/>
      <c r="EA588" s="368"/>
      <c r="EB588" s="368"/>
      <c r="EC588" s="368"/>
      <c r="ED588" s="368"/>
      <c r="EE588" s="368"/>
      <c r="EF588" s="368"/>
      <c r="EG588" s="368"/>
      <c r="EH588" s="368"/>
      <c r="EI588" s="368"/>
      <c r="EJ588" s="368"/>
      <c r="EK588" s="368"/>
      <c r="EL588" s="368"/>
      <c r="EM588" s="368"/>
      <c r="EN588" s="368"/>
      <c r="EO588" s="368"/>
      <c r="EP588" s="368"/>
      <c r="EQ588" s="368"/>
      <c r="ER588" s="368"/>
      <c r="ES588" s="368"/>
      <c r="ET588" s="368"/>
      <c r="EU588" s="368"/>
      <c r="EV588" s="368"/>
      <c r="EW588" s="368"/>
      <c r="EX588" s="368"/>
      <c r="EY588" s="368"/>
      <c r="EZ588" s="368"/>
      <c r="FA588" s="368"/>
      <c r="FB588" s="368"/>
      <c r="FC588" s="368"/>
      <c r="FD588" s="368"/>
      <c r="FE588" s="368"/>
      <c r="FF588" s="368"/>
      <c r="FG588" s="368"/>
      <c r="FH588" s="368"/>
      <c r="FI588" s="368"/>
      <c r="FJ588" s="368"/>
      <c r="FK588" s="368"/>
      <c r="FL588" s="368"/>
      <c r="FM588" s="368"/>
      <c r="FN588" s="368"/>
      <c r="FO588" s="368"/>
      <c r="FP588" s="368"/>
      <c r="FQ588" s="368"/>
      <c r="FR588" s="368"/>
      <c r="FS588" s="368"/>
      <c r="FT588" s="368"/>
      <c r="FU588" s="368"/>
      <c r="FV588" s="368"/>
      <c r="FW588" s="368"/>
      <c r="FX588" s="368"/>
      <c r="FY588" s="368"/>
      <c r="FZ588" s="368"/>
      <c r="GA588" s="368"/>
      <c r="GB588" s="368"/>
      <c r="GC588" s="368"/>
      <c r="GD588" s="368"/>
      <c r="GE588" s="368"/>
      <c r="GF588" s="368"/>
      <c r="GG588" s="368"/>
      <c r="GH588" s="368"/>
      <c r="GI588" s="368"/>
      <c r="GJ588" s="368"/>
      <c r="GK588" s="368"/>
      <c r="GL588" s="368"/>
      <c r="GM588" s="368"/>
      <c r="GN588" s="368"/>
      <c r="GO588" s="368"/>
      <c r="GP588" s="368"/>
      <c r="GQ588" s="368"/>
      <c r="GR588" s="368"/>
      <c r="GS588" s="368"/>
      <c r="GT588" s="368"/>
      <c r="GU588" s="368"/>
      <c r="GV588" s="368"/>
      <c r="GW588" s="368"/>
      <c r="GX588" s="368"/>
      <c r="GY588" s="368"/>
      <c r="GZ588" s="368"/>
      <c r="HA588" s="368"/>
      <c r="HB588" s="368"/>
      <c r="HC588" s="368"/>
      <c r="HD588" s="368"/>
      <c r="HE588" s="368"/>
      <c r="HF588" s="368"/>
      <c r="HG588" s="368"/>
      <c r="HH588" s="368"/>
      <c r="HI588" s="368"/>
      <c r="HJ588" s="368"/>
      <c r="HK588" s="368"/>
      <c r="HL588" s="368"/>
      <c r="HM588" s="368"/>
      <c r="HN588" s="368"/>
      <c r="HO588" s="368"/>
      <c r="HP588" s="368"/>
      <c r="HQ588" s="368"/>
      <c r="HR588" s="368"/>
      <c r="HS588" s="368"/>
      <c r="HT588" s="368"/>
      <c r="HU588" s="368"/>
      <c r="HV588" s="368"/>
      <c r="HW588" s="368"/>
      <c r="HX588" s="368"/>
      <c r="HY588" s="368"/>
      <c r="HZ588" s="368"/>
      <c r="IA588" s="368"/>
      <c r="IB588" s="368"/>
      <c r="IC588" s="368"/>
      <c r="ID588" s="368"/>
      <c r="IE588" s="368"/>
      <c r="IF588" s="368"/>
      <c r="IG588" s="368"/>
      <c r="IH588" s="368"/>
      <c r="II588" s="368"/>
      <c r="IJ588" s="368"/>
      <c r="IK588" s="368"/>
      <c r="IL588" s="368"/>
      <c r="IM588" s="368"/>
      <c r="IN588" s="368"/>
      <c r="IO588" s="368"/>
      <c r="IP588" s="368"/>
      <c r="IQ588" s="368"/>
      <c r="IR588" s="368"/>
      <c r="IS588" s="368"/>
      <c r="IT588" s="368"/>
      <c r="IU588" s="368"/>
      <c r="IV588" s="368"/>
      <c r="IW588" s="368"/>
      <c r="IX588" s="368"/>
      <c r="IY588" s="368"/>
      <c r="IZ588" s="368"/>
      <c r="JA588" s="368"/>
      <c r="JB588" s="368"/>
      <c r="JC588" s="368"/>
      <c r="JD588" s="368"/>
      <c r="JE588" s="368"/>
      <c r="JF588" s="368"/>
      <c r="JG588" s="368"/>
      <c r="JH588" s="368"/>
      <c r="JI588" s="368"/>
      <c r="JJ588" s="368"/>
      <c r="JK588" s="368"/>
      <c r="JL588" s="368"/>
      <c r="JM588" s="368"/>
      <c r="JN588" s="368"/>
      <c r="JO588" s="368"/>
      <c r="JP588" s="368"/>
      <c r="JQ588" s="368"/>
      <c r="JR588" s="368"/>
      <c r="JS588" s="368"/>
      <c r="JT588" s="368"/>
      <c r="JU588" s="368"/>
      <c r="JV588" s="368"/>
      <c r="JW588" s="368"/>
      <c r="JX588" s="368"/>
      <c r="JY588" s="368"/>
      <c r="JZ588" s="368"/>
      <c r="KA588" s="368"/>
      <c r="KB588" s="368"/>
      <c r="KC588" s="368"/>
      <c r="KD588" s="368"/>
      <c r="KE588" s="368"/>
      <c r="KF588" s="368"/>
      <c r="KG588" s="368"/>
      <c r="KH588" s="368"/>
      <c r="KI588" s="368"/>
      <c r="KJ588" s="368"/>
      <c r="KK588" s="368"/>
      <c r="KL588" s="368"/>
      <c r="KM588" s="368"/>
      <c r="KN588" s="368"/>
      <c r="KO588" s="368"/>
      <c r="KP588" s="368"/>
      <c r="KQ588" s="368"/>
      <c r="KR588" s="368"/>
      <c r="KS588" s="368"/>
      <c r="KT588" s="368"/>
      <c r="KU588" s="368"/>
      <c r="KV588" s="368"/>
      <c r="KW588" s="368"/>
      <c r="KX588" s="368"/>
      <c r="LH588" s="368"/>
      <c r="LI588" s="368"/>
      <c r="LJ588" s="368"/>
      <c r="LK588" s="368"/>
      <c r="LL588" s="368"/>
      <c r="LM588" s="368"/>
      <c r="LN588" s="368"/>
      <c r="LO588" s="368"/>
      <c r="LP588" s="368"/>
      <c r="LQ588" s="368"/>
      <c r="LR588" s="368"/>
      <c r="LS588" s="368"/>
      <c r="LT588" s="368"/>
      <c r="LU588" s="368"/>
      <c r="LV588" s="368"/>
      <c r="LW588" s="368"/>
      <c r="LX588" s="368"/>
      <c r="LY588" s="368"/>
      <c r="LZ588" s="368"/>
      <c r="MA588" s="368"/>
      <c r="MB588" s="368"/>
      <c r="MC588" s="368"/>
      <c r="MD588" s="368"/>
      <c r="ME588" s="368"/>
      <c r="MF588" s="368"/>
      <c r="MG588" s="368"/>
      <c r="MH588" s="368"/>
      <c r="MI588" s="368"/>
      <c r="MJ588" s="368"/>
      <c r="MK588" s="368"/>
      <c r="ML588" s="368"/>
      <c r="MM588" s="368"/>
      <c r="MN588" s="368"/>
      <c r="MO588" s="368"/>
      <c r="MP588" s="368"/>
      <c r="MQ588" s="368"/>
      <c r="MR588" s="368"/>
      <c r="MS588" s="368"/>
      <c r="MT588" s="368"/>
      <c r="MU588" s="368"/>
      <c r="MV588" s="368"/>
      <c r="MW588" s="368"/>
      <c r="MX588" s="368"/>
      <c r="MY588" s="368"/>
      <c r="MZ588" s="368"/>
      <c r="NA588" s="368"/>
      <c r="NB588" s="368"/>
      <c r="NC588" s="368"/>
      <c r="ND588" s="368"/>
      <c r="NE588" s="368"/>
      <c r="NF588" s="368"/>
      <c r="NG588" s="368"/>
      <c r="NH588" s="368"/>
      <c r="NI588" s="368"/>
      <c r="NJ588" s="368"/>
      <c r="NK588" s="368"/>
      <c r="NL588" s="368"/>
      <c r="NM588" s="368"/>
      <c r="NN588" s="368"/>
      <c r="NO588" s="368"/>
      <c r="NP588" s="368"/>
      <c r="NQ588" s="368"/>
      <c r="NR588" s="368"/>
      <c r="NS588" s="368"/>
      <c r="NT588" s="368"/>
      <c r="NU588" s="368"/>
      <c r="NV588" s="368"/>
      <c r="NW588" s="368"/>
      <c r="NX588" s="368"/>
      <c r="NY588" s="368"/>
      <c r="NZ588" s="368"/>
      <c r="OA588" s="368"/>
      <c r="OB588" s="368"/>
      <c r="OC588" s="368"/>
      <c r="OD588" s="368"/>
      <c r="OE588" s="368"/>
      <c r="OF588" s="368"/>
      <c r="OG588" s="368"/>
      <c r="OH588" s="368"/>
      <c r="OI588" s="368"/>
      <c r="OJ588" s="368"/>
      <c r="OK588" s="368"/>
      <c r="OL588" s="368"/>
      <c r="OM588" s="368"/>
      <c r="ON588" s="368"/>
      <c r="OO588" s="368"/>
      <c r="OP588" s="368"/>
      <c r="OQ588" s="368"/>
      <c r="OR588" s="368"/>
      <c r="OS588" s="368"/>
      <c r="OT588" s="368"/>
      <c r="OU588" s="368"/>
      <c r="OV588" s="368"/>
      <c r="OW588" s="368"/>
      <c r="OX588" s="368"/>
      <c r="OY588" s="368"/>
      <c r="OZ588" s="368"/>
      <c r="PA588" s="368"/>
      <c r="PB588" s="368"/>
      <c r="PC588" s="368"/>
      <c r="PD588" s="368"/>
      <c r="PE588" s="368"/>
      <c r="PF588" s="368"/>
      <c r="PG588" s="368"/>
      <c r="PH588" s="368"/>
      <c r="PI588" s="368"/>
      <c r="PJ588" s="368"/>
      <c r="PK588" s="368"/>
      <c r="PL588" s="368"/>
      <c r="PM588" s="368"/>
      <c r="PN588" s="368"/>
      <c r="PO588" s="368"/>
      <c r="PP588" s="368"/>
      <c r="PQ588" s="368"/>
      <c r="PR588" s="368"/>
      <c r="PS588" s="368"/>
      <c r="PT588" s="368"/>
      <c r="PU588" s="368"/>
      <c r="PV588" s="368"/>
      <c r="PW588" s="368"/>
      <c r="PX588" s="368"/>
      <c r="PY588" s="368"/>
      <c r="PZ588" s="368"/>
      <c r="QA588" s="368"/>
      <c r="QB588" s="368"/>
      <c r="QC588" s="368"/>
      <c r="QD588" s="368"/>
      <c r="QE588" s="368"/>
      <c r="QF588" s="368"/>
      <c r="QG588" s="368"/>
      <c r="QH588" s="368"/>
      <c r="QI588" s="368"/>
      <c r="QJ588" s="368"/>
      <c r="QK588" s="368"/>
      <c r="QL588" s="368"/>
      <c r="QM588" s="368"/>
      <c r="QN588" s="368"/>
      <c r="QO588" s="368"/>
      <c r="QP588" s="368"/>
      <c r="QQ588" s="368"/>
      <c r="QR588" s="368"/>
      <c r="QS588" s="368"/>
      <c r="QT588" s="368"/>
      <c r="QU588" s="368"/>
      <c r="QV588" s="368"/>
      <c r="QW588" s="368"/>
      <c r="QX588" s="368"/>
      <c r="QY588" s="368"/>
      <c r="QZ588" s="368"/>
      <c r="RA588" s="368"/>
      <c r="RB588" s="368"/>
      <c r="RC588" s="368"/>
      <c r="RD588" s="368"/>
      <c r="RE588" s="368"/>
      <c r="RF588" s="368"/>
      <c r="RG588" s="368"/>
      <c r="RH588" s="368"/>
      <c r="RI588" s="368"/>
      <c r="RJ588" s="368"/>
      <c r="RK588" s="368"/>
      <c r="RL588" s="368"/>
      <c r="RM588" s="368"/>
      <c r="RN588" s="368"/>
      <c r="RO588" s="368"/>
      <c r="RP588" s="368"/>
      <c r="RQ588" s="368"/>
      <c r="RR588" s="368"/>
      <c r="RS588" s="368"/>
      <c r="RT588" s="368"/>
      <c r="RU588" s="368"/>
      <c r="RV588" s="368"/>
      <c r="RW588" s="368"/>
      <c r="RX588" s="368"/>
      <c r="RY588" s="368"/>
      <c r="RZ588" s="368"/>
      <c r="SA588" s="368"/>
      <c r="SB588" s="368"/>
      <c r="SC588" s="368"/>
      <c r="SD588" s="368"/>
      <c r="SE588" s="368"/>
      <c r="SF588" s="368"/>
      <c r="SG588" s="368"/>
    </row>
    <row r="589" spans="1:501">
      <c r="A589" s="368"/>
      <c r="B589" s="368"/>
      <c r="C589" s="368"/>
      <c r="D589" s="368"/>
      <c r="E589" s="368"/>
      <c r="F589" s="368"/>
      <c r="G589" s="368"/>
      <c r="H589" s="368"/>
      <c r="I589" s="368"/>
      <c r="J589" s="368"/>
      <c r="K589" s="368"/>
      <c r="L589" s="368"/>
      <c r="M589" s="368"/>
      <c r="N589" s="368"/>
      <c r="O589" s="385"/>
      <c r="P589" s="368"/>
      <c r="Q589" s="368"/>
      <c r="R589" s="368"/>
      <c r="S589" s="368"/>
      <c r="T589" s="368"/>
      <c r="U589" s="368"/>
      <c r="V589" s="368"/>
      <c r="W589" s="368"/>
      <c r="X589" s="368"/>
      <c r="Y589" s="368"/>
      <c r="Z589" s="368"/>
      <c r="AA589" s="368"/>
      <c r="AB589" s="368"/>
      <c r="AC589" s="368"/>
      <c r="AD589" s="368"/>
      <c r="AE589" s="368"/>
      <c r="AF589" s="368"/>
      <c r="AG589" s="368"/>
      <c r="AH589" s="368"/>
      <c r="AI589" s="368"/>
      <c r="AJ589" s="368"/>
      <c r="AK589" s="368"/>
      <c r="AL589" s="368"/>
      <c r="AM589" s="368"/>
      <c r="AN589" s="368"/>
      <c r="AO589" s="368"/>
      <c r="AP589" s="368"/>
      <c r="AQ589" s="368"/>
      <c r="AR589" s="368"/>
      <c r="AS589" s="368"/>
      <c r="AT589" s="368"/>
      <c r="AU589" s="368"/>
      <c r="AV589" s="368"/>
      <c r="AW589" s="368"/>
      <c r="AX589" s="368"/>
      <c r="AY589" s="368"/>
      <c r="AZ589" s="368"/>
      <c r="BA589" s="368"/>
      <c r="BB589" s="368"/>
      <c r="BC589" s="368"/>
      <c r="BD589" s="368"/>
      <c r="BE589" s="368"/>
      <c r="BF589" s="368"/>
      <c r="BG589" s="368"/>
      <c r="BH589" s="368"/>
      <c r="BI589" s="368"/>
      <c r="BJ589" s="368"/>
      <c r="BK589" s="368"/>
      <c r="BL589" s="368"/>
      <c r="BM589" s="368"/>
      <c r="BN589" s="368"/>
      <c r="BO589" s="368"/>
      <c r="BP589" s="368"/>
      <c r="BQ589" s="368"/>
      <c r="BR589" s="368"/>
      <c r="BS589" s="368"/>
      <c r="BT589" s="368"/>
      <c r="BU589" s="368"/>
      <c r="BV589" s="368"/>
      <c r="BW589" s="368"/>
      <c r="DV589" s="368"/>
      <c r="DW589" s="368"/>
      <c r="DX589" s="368"/>
      <c r="DY589" s="368"/>
      <c r="DZ589" s="368"/>
      <c r="EA589" s="368"/>
      <c r="EB589" s="368"/>
      <c r="EC589" s="368"/>
      <c r="ED589" s="368"/>
      <c r="EE589" s="368"/>
      <c r="EF589" s="368"/>
      <c r="EG589" s="368"/>
      <c r="EH589" s="368"/>
      <c r="EI589" s="368"/>
      <c r="EJ589" s="368"/>
      <c r="EK589" s="368"/>
      <c r="EL589" s="368"/>
      <c r="EM589" s="368"/>
      <c r="EN589" s="368"/>
      <c r="EO589" s="368"/>
      <c r="EP589" s="368"/>
      <c r="EQ589" s="368"/>
      <c r="ER589" s="368"/>
      <c r="ES589" s="368"/>
      <c r="ET589" s="368"/>
      <c r="EU589" s="368"/>
      <c r="EV589" s="368"/>
      <c r="EW589" s="368"/>
      <c r="EX589" s="368"/>
      <c r="EY589" s="368"/>
      <c r="EZ589" s="368"/>
      <c r="FA589" s="368"/>
      <c r="FB589" s="368"/>
      <c r="FC589" s="368"/>
      <c r="FD589" s="368"/>
      <c r="FE589" s="368"/>
      <c r="FF589" s="368"/>
      <c r="FG589" s="368"/>
      <c r="FH589" s="368"/>
      <c r="FI589" s="368"/>
      <c r="FJ589" s="368"/>
      <c r="FK589" s="368"/>
      <c r="FL589" s="368"/>
      <c r="FM589" s="368"/>
      <c r="FN589" s="368"/>
      <c r="FO589" s="368"/>
      <c r="FP589" s="368"/>
      <c r="FQ589" s="368"/>
      <c r="FR589" s="368"/>
      <c r="FS589" s="368"/>
      <c r="FT589" s="368"/>
      <c r="FU589" s="368"/>
      <c r="FV589" s="368"/>
      <c r="FW589" s="368"/>
      <c r="FX589" s="368"/>
      <c r="FY589" s="368"/>
      <c r="FZ589" s="368"/>
      <c r="GA589" s="368"/>
      <c r="GB589" s="368"/>
      <c r="GC589" s="368"/>
      <c r="GD589" s="368"/>
      <c r="GE589" s="368"/>
      <c r="GF589" s="368"/>
      <c r="GG589" s="368"/>
      <c r="GH589" s="368"/>
      <c r="GI589" s="368"/>
      <c r="GJ589" s="368"/>
      <c r="GK589" s="368"/>
      <c r="GL589" s="368"/>
      <c r="GM589" s="368"/>
      <c r="GN589" s="368"/>
      <c r="GO589" s="368"/>
      <c r="GP589" s="368"/>
      <c r="GQ589" s="368"/>
      <c r="GR589" s="368"/>
      <c r="GS589" s="368"/>
      <c r="GT589" s="368"/>
      <c r="GU589" s="368"/>
      <c r="GV589" s="368"/>
      <c r="GW589" s="368"/>
      <c r="GX589" s="368"/>
      <c r="GY589" s="368"/>
      <c r="GZ589" s="368"/>
      <c r="HA589" s="368"/>
      <c r="HB589" s="368"/>
      <c r="HC589" s="368"/>
      <c r="HD589" s="368"/>
      <c r="HE589" s="368"/>
      <c r="HF589" s="368"/>
      <c r="HG589" s="368"/>
      <c r="HH589" s="368"/>
      <c r="HI589" s="368"/>
      <c r="HJ589" s="368"/>
      <c r="HK589" s="368"/>
      <c r="HL589" s="368"/>
      <c r="HM589" s="368"/>
      <c r="HN589" s="368"/>
      <c r="HO589" s="368"/>
      <c r="HP589" s="368"/>
      <c r="HQ589" s="368"/>
      <c r="HR589" s="368"/>
      <c r="HS589" s="368"/>
      <c r="HT589" s="368"/>
      <c r="HU589" s="368"/>
      <c r="HV589" s="368"/>
      <c r="HW589" s="368"/>
      <c r="HX589" s="368"/>
      <c r="HY589" s="368"/>
      <c r="HZ589" s="368"/>
      <c r="IA589" s="368"/>
      <c r="IB589" s="368"/>
      <c r="IC589" s="368"/>
      <c r="ID589" s="368"/>
      <c r="IE589" s="368"/>
      <c r="IF589" s="368"/>
      <c r="IG589" s="368"/>
      <c r="IH589" s="368"/>
      <c r="II589" s="368"/>
      <c r="IJ589" s="368"/>
      <c r="IK589" s="368"/>
      <c r="IL589" s="368"/>
      <c r="IM589" s="368"/>
      <c r="IN589" s="368"/>
      <c r="IO589" s="368"/>
      <c r="IP589" s="368"/>
      <c r="IQ589" s="368"/>
      <c r="IR589" s="368"/>
      <c r="IS589" s="368"/>
      <c r="IT589" s="368"/>
      <c r="IU589" s="368"/>
      <c r="IV589" s="368"/>
      <c r="IW589" s="368"/>
      <c r="IX589" s="368"/>
      <c r="IY589" s="368"/>
      <c r="IZ589" s="368"/>
      <c r="JA589" s="368"/>
      <c r="JB589" s="368"/>
      <c r="JC589" s="368"/>
      <c r="JD589" s="368"/>
      <c r="JE589" s="368"/>
      <c r="JF589" s="368"/>
      <c r="JG589" s="368"/>
      <c r="JH589" s="368"/>
      <c r="JI589" s="368"/>
      <c r="JJ589" s="368"/>
      <c r="JK589" s="368"/>
      <c r="JL589" s="368"/>
      <c r="JM589" s="368"/>
      <c r="JN589" s="368"/>
      <c r="JO589" s="368"/>
      <c r="JP589" s="368"/>
      <c r="JQ589" s="368"/>
      <c r="JR589" s="368"/>
      <c r="JS589" s="368"/>
      <c r="JT589" s="368"/>
      <c r="JU589" s="368"/>
      <c r="JV589" s="368"/>
      <c r="JW589" s="368"/>
      <c r="JX589" s="368"/>
      <c r="JY589" s="368"/>
      <c r="JZ589" s="368"/>
      <c r="KA589" s="368"/>
      <c r="KB589" s="368"/>
      <c r="KC589" s="368"/>
      <c r="KD589" s="368"/>
      <c r="KE589" s="368"/>
      <c r="KF589" s="368"/>
      <c r="KG589" s="368"/>
      <c r="KH589" s="368"/>
      <c r="KI589" s="368"/>
      <c r="KJ589" s="368"/>
      <c r="KK589" s="368"/>
      <c r="KL589" s="368"/>
      <c r="KM589" s="368"/>
      <c r="KN589" s="368"/>
      <c r="KO589" s="368"/>
      <c r="KP589" s="368"/>
      <c r="KQ589" s="368"/>
      <c r="KR589" s="368"/>
      <c r="KS589" s="368"/>
      <c r="KT589" s="368"/>
      <c r="KU589" s="368"/>
      <c r="KV589" s="368"/>
      <c r="KW589" s="368"/>
      <c r="KX589" s="368"/>
      <c r="LH589" s="368"/>
      <c r="LI589" s="368"/>
      <c r="LJ589" s="368"/>
      <c r="LK589" s="368"/>
      <c r="LL589" s="368"/>
      <c r="LM589" s="368"/>
      <c r="LN589" s="368"/>
      <c r="LO589" s="368"/>
      <c r="LP589" s="368"/>
      <c r="LQ589" s="368"/>
      <c r="LR589" s="368"/>
      <c r="LS589" s="368"/>
      <c r="LT589" s="368"/>
      <c r="LU589" s="368"/>
      <c r="LV589" s="368"/>
      <c r="LW589" s="368"/>
      <c r="LX589" s="368"/>
      <c r="LY589" s="368"/>
      <c r="LZ589" s="368"/>
      <c r="MA589" s="368"/>
      <c r="MB589" s="368"/>
      <c r="MC589" s="368"/>
      <c r="MD589" s="368"/>
      <c r="ME589" s="368"/>
      <c r="MF589" s="368"/>
      <c r="MG589" s="368"/>
      <c r="MH589" s="368"/>
      <c r="MI589" s="368"/>
      <c r="MJ589" s="368"/>
      <c r="MK589" s="368"/>
      <c r="ML589" s="368"/>
      <c r="MM589" s="368"/>
      <c r="MN589" s="368"/>
      <c r="MO589" s="368"/>
      <c r="MP589" s="368"/>
      <c r="MQ589" s="368"/>
      <c r="MR589" s="368"/>
      <c r="MS589" s="368"/>
      <c r="MT589" s="368"/>
      <c r="MU589" s="368"/>
      <c r="MV589" s="368"/>
      <c r="MW589" s="368"/>
      <c r="MX589" s="368"/>
      <c r="MY589" s="368"/>
      <c r="MZ589" s="368"/>
      <c r="NA589" s="368"/>
      <c r="NB589" s="368"/>
      <c r="NC589" s="368"/>
      <c r="ND589" s="368"/>
      <c r="NE589" s="368"/>
      <c r="NF589" s="368"/>
      <c r="NG589" s="368"/>
      <c r="NH589" s="368"/>
      <c r="NI589" s="368"/>
      <c r="NJ589" s="368"/>
      <c r="NK589" s="368"/>
      <c r="NL589" s="368"/>
      <c r="NM589" s="368"/>
      <c r="NN589" s="368"/>
      <c r="NO589" s="368"/>
      <c r="NP589" s="368"/>
      <c r="NQ589" s="368"/>
      <c r="NR589" s="368"/>
      <c r="NS589" s="368"/>
      <c r="NT589" s="368"/>
      <c r="NU589" s="368"/>
      <c r="NV589" s="368"/>
      <c r="NW589" s="368"/>
      <c r="NX589" s="368"/>
      <c r="NY589" s="368"/>
      <c r="NZ589" s="368"/>
      <c r="OA589" s="368"/>
      <c r="OB589" s="368"/>
      <c r="OC589" s="368"/>
      <c r="OD589" s="368"/>
      <c r="OE589" s="368"/>
      <c r="OF589" s="368"/>
      <c r="OG589" s="368"/>
      <c r="OH589" s="368"/>
      <c r="OI589" s="368"/>
      <c r="OJ589" s="368"/>
      <c r="OK589" s="368"/>
      <c r="OL589" s="368"/>
      <c r="OM589" s="368"/>
      <c r="ON589" s="368"/>
      <c r="OO589" s="368"/>
      <c r="OP589" s="368"/>
      <c r="OQ589" s="368"/>
      <c r="OR589" s="368"/>
      <c r="OS589" s="368"/>
      <c r="OT589" s="368"/>
      <c r="OU589" s="368"/>
      <c r="OV589" s="368"/>
      <c r="OW589" s="368"/>
      <c r="OX589" s="368"/>
      <c r="OY589" s="368"/>
      <c r="OZ589" s="368"/>
      <c r="PA589" s="368"/>
      <c r="PB589" s="368"/>
      <c r="PC589" s="368"/>
      <c r="PD589" s="368"/>
      <c r="PE589" s="368"/>
      <c r="PF589" s="368"/>
      <c r="PG589" s="368"/>
      <c r="PH589" s="368"/>
      <c r="PI589" s="368"/>
      <c r="PJ589" s="368"/>
      <c r="PK589" s="368"/>
      <c r="PL589" s="368"/>
      <c r="PM589" s="368"/>
      <c r="PN589" s="368"/>
      <c r="PO589" s="368"/>
      <c r="PP589" s="368"/>
      <c r="PQ589" s="368"/>
      <c r="PR589" s="368"/>
      <c r="PS589" s="368"/>
      <c r="PT589" s="368"/>
      <c r="PU589" s="368"/>
      <c r="PV589" s="368"/>
      <c r="PW589" s="368"/>
      <c r="PX589" s="368"/>
      <c r="PY589" s="368"/>
      <c r="PZ589" s="368"/>
      <c r="QA589" s="368"/>
      <c r="QB589" s="368"/>
      <c r="QC589" s="368"/>
      <c r="QD589" s="368"/>
      <c r="QE589" s="368"/>
      <c r="QF589" s="368"/>
      <c r="QG589" s="368"/>
      <c r="QH589" s="368"/>
      <c r="QI589" s="368"/>
      <c r="QJ589" s="368"/>
      <c r="QK589" s="368"/>
      <c r="QL589" s="368"/>
      <c r="QM589" s="368"/>
      <c r="QN589" s="368"/>
      <c r="QO589" s="368"/>
      <c r="QP589" s="368"/>
      <c r="QQ589" s="368"/>
      <c r="QR589" s="368"/>
      <c r="QS589" s="368"/>
      <c r="QT589" s="368"/>
      <c r="QU589" s="368"/>
      <c r="QV589" s="368"/>
      <c r="QW589" s="368"/>
      <c r="QX589" s="368"/>
      <c r="QY589" s="368"/>
      <c r="QZ589" s="368"/>
      <c r="RA589" s="368"/>
      <c r="RB589" s="368"/>
      <c r="RC589" s="368"/>
      <c r="RD589" s="368"/>
      <c r="RE589" s="368"/>
      <c r="RF589" s="368"/>
      <c r="RG589" s="368"/>
      <c r="RH589" s="368"/>
      <c r="RI589" s="368"/>
      <c r="RJ589" s="368"/>
      <c r="RK589" s="368"/>
      <c r="RL589" s="368"/>
      <c r="RM589" s="368"/>
      <c r="RN589" s="368"/>
      <c r="RO589" s="368"/>
      <c r="RP589" s="368"/>
      <c r="RQ589" s="368"/>
      <c r="RR589" s="368"/>
      <c r="RS589" s="368"/>
      <c r="RT589" s="368"/>
      <c r="RU589" s="368"/>
      <c r="RV589" s="368"/>
      <c r="RW589" s="368"/>
      <c r="RX589" s="368"/>
      <c r="RY589" s="368"/>
      <c r="RZ589" s="368"/>
      <c r="SA589" s="368"/>
      <c r="SB589" s="368"/>
      <c r="SC589" s="368"/>
      <c r="SD589" s="368"/>
      <c r="SE589" s="368"/>
      <c r="SF589" s="368"/>
      <c r="SG589" s="368"/>
    </row>
    <row r="590" spans="1:501">
      <c r="A590" s="368"/>
      <c r="B590" s="368"/>
      <c r="C590" s="368"/>
      <c r="D590" s="368"/>
      <c r="E590" s="368"/>
      <c r="F590" s="368"/>
      <c r="G590" s="368"/>
      <c r="H590" s="368"/>
      <c r="I590" s="368"/>
      <c r="J590" s="368"/>
      <c r="K590" s="368"/>
      <c r="L590" s="368"/>
      <c r="M590" s="368"/>
      <c r="N590" s="368"/>
      <c r="O590" s="385"/>
      <c r="P590" s="368"/>
      <c r="Q590" s="368"/>
      <c r="R590" s="368"/>
      <c r="S590" s="368"/>
      <c r="T590" s="368"/>
      <c r="U590" s="368"/>
      <c r="V590" s="368"/>
      <c r="W590" s="368"/>
      <c r="X590" s="368"/>
      <c r="Y590" s="368"/>
      <c r="Z590" s="368"/>
      <c r="AA590" s="368"/>
      <c r="AB590" s="368"/>
      <c r="AC590" s="368"/>
      <c r="AD590" s="368"/>
      <c r="AE590" s="368"/>
      <c r="AF590" s="368"/>
      <c r="AG590" s="368"/>
      <c r="AH590" s="368"/>
      <c r="AI590" s="368"/>
      <c r="AJ590" s="368"/>
      <c r="AK590" s="368"/>
      <c r="AL590" s="368"/>
      <c r="AM590" s="368"/>
      <c r="AN590" s="368"/>
      <c r="AO590" s="368"/>
      <c r="AP590" s="368"/>
      <c r="AQ590" s="368"/>
      <c r="AR590" s="368"/>
      <c r="AS590" s="368"/>
      <c r="AT590" s="368"/>
      <c r="AU590" s="368"/>
      <c r="AV590" s="368"/>
      <c r="AW590" s="368"/>
      <c r="AX590" s="368"/>
      <c r="AY590" s="368"/>
      <c r="AZ590" s="368"/>
      <c r="BA590" s="368"/>
      <c r="BB590" s="368"/>
      <c r="BC590" s="368"/>
      <c r="BD590" s="368"/>
      <c r="BE590" s="368"/>
      <c r="BF590" s="368"/>
      <c r="BG590" s="368"/>
      <c r="BH590" s="368"/>
      <c r="BI590" s="368"/>
      <c r="BJ590" s="368"/>
      <c r="BK590" s="368"/>
      <c r="BL590" s="368"/>
      <c r="BM590" s="368"/>
      <c r="BN590" s="368"/>
      <c r="BO590" s="368"/>
      <c r="BP590" s="368"/>
      <c r="BQ590" s="368"/>
      <c r="BR590" s="368"/>
      <c r="BS590" s="368"/>
      <c r="BT590" s="368"/>
      <c r="BU590" s="368"/>
      <c r="BV590" s="368"/>
      <c r="BW590" s="368"/>
      <c r="DV590" s="368"/>
      <c r="DW590" s="368"/>
      <c r="DX590" s="368"/>
      <c r="DY590" s="368"/>
      <c r="DZ590" s="368"/>
      <c r="EA590" s="368"/>
      <c r="EB590" s="368"/>
      <c r="EC590" s="368"/>
      <c r="ED590" s="368"/>
      <c r="EE590" s="368"/>
      <c r="EF590" s="368"/>
      <c r="EG590" s="368"/>
      <c r="EH590" s="368"/>
      <c r="EI590" s="368"/>
      <c r="EJ590" s="368"/>
      <c r="EK590" s="368"/>
      <c r="EL590" s="368"/>
      <c r="EM590" s="368"/>
      <c r="EN590" s="368"/>
      <c r="EO590" s="368"/>
      <c r="EP590" s="368"/>
      <c r="EQ590" s="368"/>
      <c r="ER590" s="368"/>
      <c r="ES590" s="368"/>
      <c r="ET590" s="368"/>
      <c r="EU590" s="368"/>
      <c r="EV590" s="368"/>
      <c r="EW590" s="368"/>
      <c r="EX590" s="368"/>
      <c r="EY590" s="368"/>
      <c r="EZ590" s="368"/>
      <c r="FA590" s="368"/>
      <c r="FB590" s="368"/>
      <c r="FC590" s="368"/>
      <c r="FD590" s="368"/>
      <c r="FE590" s="368"/>
      <c r="FF590" s="368"/>
      <c r="FG590" s="368"/>
      <c r="FH590" s="368"/>
      <c r="FI590" s="368"/>
      <c r="FJ590" s="368"/>
      <c r="FK590" s="368"/>
      <c r="FL590" s="368"/>
      <c r="FM590" s="368"/>
      <c r="FN590" s="368"/>
      <c r="FO590" s="368"/>
      <c r="FP590" s="368"/>
      <c r="FQ590" s="368"/>
      <c r="FR590" s="368"/>
      <c r="FS590" s="368"/>
      <c r="FT590" s="368"/>
      <c r="FU590" s="368"/>
      <c r="FV590" s="368"/>
      <c r="FW590" s="368"/>
      <c r="FX590" s="368"/>
      <c r="FY590" s="368"/>
      <c r="FZ590" s="368"/>
      <c r="GA590" s="368"/>
      <c r="GB590" s="368"/>
      <c r="GC590" s="368"/>
      <c r="GD590" s="368"/>
      <c r="GE590" s="368"/>
      <c r="GF590" s="368"/>
      <c r="GG590" s="368"/>
      <c r="GH590" s="368"/>
      <c r="GI590" s="368"/>
      <c r="GJ590" s="368"/>
      <c r="GK590" s="368"/>
      <c r="GL590" s="368"/>
      <c r="GM590" s="368"/>
      <c r="GN590" s="368"/>
      <c r="GO590" s="368"/>
      <c r="GP590" s="368"/>
      <c r="GQ590" s="368"/>
      <c r="GR590" s="368"/>
      <c r="GS590" s="368"/>
      <c r="GT590" s="368"/>
      <c r="GU590" s="368"/>
      <c r="GV590" s="368"/>
      <c r="GW590" s="368"/>
      <c r="GX590" s="368"/>
      <c r="GY590" s="368"/>
      <c r="GZ590" s="368"/>
      <c r="HA590" s="368"/>
      <c r="HB590" s="368"/>
      <c r="HC590" s="368"/>
      <c r="HD590" s="368"/>
      <c r="HE590" s="368"/>
      <c r="HF590" s="368"/>
      <c r="HG590" s="368"/>
      <c r="HH590" s="368"/>
      <c r="HI590" s="368"/>
      <c r="HJ590" s="368"/>
      <c r="HK590" s="368"/>
      <c r="HL590" s="368"/>
      <c r="HM590" s="368"/>
      <c r="HN590" s="368"/>
      <c r="HO590" s="368"/>
      <c r="HP590" s="368"/>
      <c r="HQ590" s="368"/>
      <c r="HR590" s="368"/>
      <c r="HS590" s="368"/>
      <c r="HT590" s="368"/>
      <c r="HU590" s="368"/>
      <c r="HV590" s="368"/>
      <c r="HW590" s="368"/>
      <c r="HX590" s="368"/>
      <c r="HY590" s="368"/>
      <c r="HZ590" s="368"/>
      <c r="IA590" s="368"/>
      <c r="IB590" s="368"/>
      <c r="IC590" s="368"/>
      <c r="ID590" s="368"/>
      <c r="IE590" s="368"/>
      <c r="IF590" s="368"/>
      <c r="IG590" s="368"/>
      <c r="IH590" s="368"/>
      <c r="II590" s="368"/>
      <c r="IJ590" s="368"/>
      <c r="IK590" s="368"/>
      <c r="IL590" s="368"/>
      <c r="IM590" s="368"/>
      <c r="IN590" s="368"/>
      <c r="IO590" s="368"/>
      <c r="IP590" s="368"/>
      <c r="IQ590" s="368"/>
      <c r="IR590" s="368"/>
      <c r="IS590" s="368"/>
      <c r="IT590" s="368"/>
      <c r="IU590" s="368"/>
      <c r="IV590" s="368"/>
      <c r="IW590" s="368"/>
      <c r="IX590" s="368"/>
      <c r="IY590" s="368"/>
      <c r="IZ590" s="368"/>
      <c r="JA590" s="368"/>
      <c r="JB590" s="368"/>
      <c r="JC590" s="368"/>
      <c r="JD590" s="368"/>
      <c r="JE590" s="368"/>
      <c r="JF590" s="368"/>
      <c r="JG590" s="368"/>
      <c r="JH590" s="368"/>
      <c r="JI590" s="368"/>
      <c r="JJ590" s="368"/>
      <c r="JK590" s="368"/>
      <c r="JL590" s="368"/>
      <c r="JM590" s="368"/>
      <c r="JN590" s="368"/>
      <c r="JO590" s="368"/>
      <c r="JP590" s="368"/>
      <c r="JQ590" s="368"/>
      <c r="JR590" s="368"/>
      <c r="JS590" s="368"/>
      <c r="JT590" s="368"/>
      <c r="JU590" s="368"/>
      <c r="JV590" s="368"/>
      <c r="JW590" s="368"/>
      <c r="JX590" s="368"/>
      <c r="JY590" s="368"/>
      <c r="JZ590" s="368"/>
      <c r="KA590" s="368"/>
      <c r="KB590" s="368"/>
      <c r="KC590" s="368"/>
      <c r="KD590" s="368"/>
      <c r="KE590" s="368"/>
      <c r="KF590" s="368"/>
      <c r="KG590" s="368"/>
      <c r="KH590" s="368"/>
      <c r="KI590" s="368"/>
      <c r="KJ590" s="368"/>
      <c r="KK590" s="368"/>
      <c r="KL590" s="368"/>
      <c r="KM590" s="368"/>
      <c r="KN590" s="368"/>
      <c r="KO590" s="368"/>
      <c r="KP590" s="368"/>
      <c r="KQ590" s="368"/>
      <c r="KR590" s="368"/>
      <c r="KS590" s="368"/>
      <c r="KT590" s="368"/>
      <c r="KU590" s="368"/>
      <c r="KV590" s="368"/>
      <c r="KW590" s="368"/>
      <c r="KX590" s="368"/>
      <c r="LH590" s="368"/>
      <c r="LI590" s="368"/>
      <c r="LJ590" s="368"/>
      <c r="LK590" s="368"/>
      <c r="LL590" s="368"/>
      <c r="LM590" s="368"/>
      <c r="LN590" s="368"/>
      <c r="LO590" s="368"/>
      <c r="LP590" s="368"/>
      <c r="LQ590" s="368"/>
      <c r="LR590" s="368"/>
      <c r="LS590" s="368"/>
      <c r="LT590" s="368"/>
      <c r="LU590" s="368"/>
      <c r="LV590" s="368"/>
      <c r="LW590" s="368"/>
      <c r="LX590" s="368"/>
      <c r="LY590" s="368"/>
      <c r="LZ590" s="368"/>
      <c r="MA590" s="368"/>
      <c r="MB590" s="368"/>
      <c r="MC590" s="368"/>
      <c r="MD590" s="368"/>
      <c r="ME590" s="368"/>
      <c r="MF590" s="368"/>
      <c r="MG590" s="368"/>
      <c r="MH590" s="368"/>
      <c r="MI590" s="368"/>
      <c r="MJ590" s="368"/>
      <c r="MK590" s="368"/>
      <c r="ML590" s="368"/>
      <c r="MM590" s="368"/>
      <c r="MN590" s="368"/>
      <c r="MO590" s="368"/>
      <c r="MP590" s="368"/>
      <c r="MQ590" s="368"/>
      <c r="MR590" s="368"/>
      <c r="MS590" s="368"/>
      <c r="MT590" s="368"/>
      <c r="MU590" s="368"/>
      <c r="MV590" s="368"/>
      <c r="MW590" s="368"/>
      <c r="MX590" s="368"/>
      <c r="MY590" s="368"/>
      <c r="MZ590" s="368"/>
      <c r="NA590" s="368"/>
      <c r="NB590" s="368"/>
      <c r="NC590" s="368"/>
      <c r="ND590" s="368"/>
      <c r="NE590" s="368"/>
      <c r="NF590" s="368"/>
      <c r="NG590" s="368"/>
      <c r="NH590" s="368"/>
      <c r="NI590" s="368"/>
      <c r="NJ590" s="368"/>
      <c r="NK590" s="368"/>
      <c r="NL590" s="368"/>
      <c r="NM590" s="368"/>
      <c r="NN590" s="368"/>
      <c r="NO590" s="368"/>
      <c r="NP590" s="368"/>
      <c r="NQ590" s="368"/>
      <c r="NR590" s="368"/>
      <c r="NS590" s="368"/>
      <c r="NT590" s="368"/>
      <c r="NU590" s="368"/>
      <c r="NV590" s="368"/>
      <c r="NW590" s="368"/>
      <c r="NX590" s="368"/>
      <c r="NY590" s="368"/>
      <c r="NZ590" s="368"/>
      <c r="OA590" s="368"/>
      <c r="OB590" s="368"/>
      <c r="OC590" s="368"/>
      <c r="OD590" s="368"/>
      <c r="OE590" s="368"/>
      <c r="OF590" s="368"/>
      <c r="OG590" s="368"/>
      <c r="OH590" s="368"/>
      <c r="OI590" s="368"/>
      <c r="OJ590" s="368"/>
      <c r="OK590" s="368"/>
      <c r="OL590" s="368"/>
      <c r="OM590" s="368"/>
      <c r="ON590" s="368"/>
      <c r="OO590" s="368"/>
      <c r="OP590" s="368"/>
      <c r="OQ590" s="368"/>
      <c r="OR590" s="368"/>
      <c r="OS590" s="368"/>
      <c r="OT590" s="368"/>
      <c r="OU590" s="368"/>
      <c r="OV590" s="368"/>
      <c r="OW590" s="368"/>
      <c r="OX590" s="368"/>
      <c r="OY590" s="368"/>
      <c r="OZ590" s="368"/>
      <c r="PA590" s="368"/>
      <c r="PB590" s="368"/>
      <c r="PC590" s="368"/>
      <c r="PD590" s="368"/>
      <c r="PE590" s="368"/>
      <c r="PF590" s="368"/>
      <c r="PG590" s="368"/>
      <c r="PH590" s="368"/>
      <c r="PI590" s="368"/>
      <c r="PJ590" s="368"/>
      <c r="PK590" s="368"/>
      <c r="PL590" s="368"/>
      <c r="PM590" s="368"/>
      <c r="PN590" s="368"/>
      <c r="PO590" s="368"/>
      <c r="PP590" s="368"/>
      <c r="PQ590" s="368"/>
      <c r="PR590" s="368"/>
      <c r="PS590" s="368"/>
      <c r="PT590" s="368"/>
      <c r="PU590" s="368"/>
      <c r="PV590" s="368"/>
      <c r="PW590" s="368"/>
      <c r="PX590" s="368"/>
      <c r="PY590" s="368"/>
      <c r="PZ590" s="368"/>
      <c r="QA590" s="368"/>
      <c r="QB590" s="368"/>
      <c r="QC590" s="368"/>
      <c r="QD590" s="368"/>
      <c r="QE590" s="368"/>
      <c r="QF590" s="368"/>
      <c r="QG590" s="368"/>
      <c r="QH590" s="368"/>
      <c r="QI590" s="368"/>
      <c r="QJ590" s="368"/>
      <c r="QK590" s="368"/>
      <c r="QL590" s="368"/>
      <c r="QM590" s="368"/>
      <c r="QN590" s="368"/>
      <c r="QO590" s="368"/>
      <c r="QP590" s="368"/>
      <c r="QQ590" s="368"/>
      <c r="QR590" s="368"/>
      <c r="QS590" s="368"/>
      <c r="QT590" s="368"/>
      <c r="QU590" s="368"/>
      <c r="QV590" s="368"/>
      <c r="QW590" s="368"/>
      <c r="QX590" s="368"/>
      <c r="QY590" s="368"/>
      <c r="QZ590" s="368"/>
      <c r="RA590" s="368"/>
      <c r="RB590" s="368"/>
      <c r="RC590" s="368"/>
      <c r="RD590" s="368"/>
      <c r="RE590" s="368"/>
      <c r="RF590" s="368"/>
      <c r="RG590" s="368"/>
      <c r="RH590" s="368"/>
      <c r="RI590" s="368"/>
      <c r="RJ590" s="368"/>
      <c r="RK590" s="368"/>
      <c r="RL590" s="368"/>
      <c r="RM590" s="368"/>
      <c r="RN590" s="368"/>
      <c r="RO590" s="368"/>
      <c r="RP590" s="368"/>
      <c r="RQ590" s="368"/>
      <c r="RR590" s="368"/>
      <c r="RS590" s="368"/>
      <c r="RT590" s="368"/>
      <c r="RU590" s="368"/>
      <c r="RV590" s="368"/>
      <c r="RW590" s="368"/>
      <c r="RX590" s="368"/>
      <c r="RY590" s="368"/>
      <c r="RZ590" s="368"/>
      <c r="SA590" s="368"/>
      <c r="SB590" s="368"/>
      <c r="SC590" s="368"/>
      <c r="SD590" s="368"/>
      <c r="SE590" s="368"/>
      <c r="SF590" s="368"/>
      <c r="SG590" s="368"/>
    </row>
    <row r="591" spans="1:501">
      <c r="A591" s="368"/>
      <c r="B591" s="368"/>
      <c r="C591" s="368"/>
      <c r="D591" s="368"/>
      <c r="E591" s="368"/>
      <c r="F591" s="368"/>
      <c r="G591" s="368"/>
      <c r="H591" s="368"/>
      <c r="I591" s="368"/>
      <c r="J591" s="368"/>
      <c r="K591" s="368"/>
      <c r="L591" s="368"/>
      <c r="M591" s="368"/>
      <c r="N591" s="368"/>
      <c r="O591" s="385"/>
      <c r="P591" s="368"/>
      <c r="Q591" s="368"/>
      <c r="R591" s="368"/>
      <c r="S591" s="368"/>
      <c r="T591" s="368"/>
      <c r="U591" s="368"/>
      <c r="V591" s="368"/>
      <c r="W591" s="368"/>
      <c r="X591" s="368"/>
      <c r="Y591" s="368"/>
      <c r="Z591" s="368"/>
      <c r="AA591" s="368"/>
      <c r="AB591" s="368"/>
      <c r="AC591" s="368"/>
      <c r="AD591" s="368"/>
      <c r="AE591" s="368"/>
      <c r="AF591" s="368"/>
      <c r="AG591" s="368"/>
      <c r="AH591" s="368"/>
      <c r="AI591" s="368"/>
      <c r="AJ591" s="368"/>
      <c r="AK591" s="368"/>
      <c r="AL591" s="368"/>
      <c r="AM591" s="368"/>
      <c r="AN591" s="368"/>
      <c r="AO591" s="368"/>
      <c r="AP591" s="368"/>
      <c r="AQ591" s="368"/>
      <c r="AR591" s="368"/>
      <c r="AS591" s="368"/>
      <c r="AT591" s="368"/>
      <c r="AU591" s="368"/>
      <c r="AV591" s="368"/>
      <c r="AW591" s="368"/>
      <c r="AX591" s="368"/>
      <c r="AY591" s="368"/>
      <c r="AZ591" s="368"/>
      <c r="BA591" s="368"/>
      <c r="BB591" s="368"/>
      <c r="BC591" s="368"/>
      <c r="BD591" s="368"/>
      <c r="BE591" s="368"/>
      <c r="BF591" s="368"/>
      <c r="BG591" s="368"/>
      <c r="BH591" s="368"/>
      <c r="BI591" s="368"/>
      <c r="BJ591" s="368"/>
      <c r="BK591" s="368"/>
      <c r="BL591" s="368"/>
      <c r="BM591" s="368"/>
      <c r="BN591" s="368"/>
      <c r="BO591" s="368"/>
      <c r="BP591" s="368"/>
      <c r="BQ591" s="368"/>
      <c r="BR591" s="368"/>
      <c r="BS591" s="368"/>
      <c r="BT591" s="368"/>
      <c r="BU591" s="368"/>
      <c r="BV591" s="368"/>
      <c r="BW591" s="368"/>
      <c r="DV591" s="368"/>
      <c r="DW591" s="368"/>
      <c r="DX591" s="368"/>
      <c r="DY591" s="368"/>
      <c r="DZ591" s="368"/>
      <c r="EA591" s="368"/>
      <c r="EB591" s="368"/>
      <c r="EC591" s="368"/>
      <c r="ED591" s="368"/>
      <c r="EE591" s="368"/>
      <c r="EF591" s="368"/>
      <c r="EG591" s="368"/>
      <c r="EH591" s="368"/>
      <c r="EI591" s="368"/>
      <c r="EJ591" s="368"/>
      <c r="EK591" s="368"/>
      <c r="EL591" s="368"/>
      <c r="EM591" s="368"/>
      <c r="EN591" s="368"/>
      <c r="EO591" s="368"/>
      <c r="EP591" s="368"/>
      <c r="EQ591" s="368"/>
      <c r="ER591" s="368"/>
      <c r="ES591" s="368"/>
      <c r="ET591" s="368"/>
      <c r="EU591" s="368"/>
      <c r="EV591" s="368"/>
      <c r="EW591" s="368"/>
      <c r="EX591" s="368"/>
      <c r="EY591" s="368"/>
      <c r="EZ591" s="368"/>
      <c r="FA591" s="368"/>
      <c r="FB591" s="368"/>
      <c r="FC591" s="368"/>
      <c r="FD591" s="368"/>
      <c r="FE591" s="368"/>
      <c r="FF591" s="368"/>
      <c r="FG591" s="368"/>
      <c r="FH591" s="368"/>
      <c r="FI591" s="368"/>
      <c r="FJ591" s="368"/>
      <c r="FK591" s="368"/>
      <c r="FL591" s="368"/>
      <c r="FM591" s="368"/>
      <c r="FN591" s="368"/>
      <c r="FO591" s="368"/>
      <c r="FP591" s="368"/>
      <c r="FQ591" s="368"/>
      <c r="FR591" s="368"/>
      <c r="FS591" s="368"/>
      <c r="FT591" s="368"/>
      <c r="FU591" s="368"/>
      <c r="FV591" s="368"/>
      <c r="FW591" s="368"/>
      <c r="FX591" s="368"/>
      <c r="FY591" s="368"/>
      <c r="FZ591" s="368"/>
      <c r="GA591" s="368"/>
      <c r="GB591" s="368"/>
      <c r="GC591" s="368"/>
      <c r="GD591" s="368"/>
      <c r="GE591" s="368"/>
      <c r="GF591" s="368"/>
      <c r="GG591" s="368"/>
      <c r="GH591" s="368"/>
      <c r="GI591" s="368"/>
      <c r="GJ591" s="368"/>
      <c r="GK591" s="368"/>
      <c r="GL591" s="368"/>
      <c r="GM591" s="368"/>
      <c r="GN591" s="368"/>
      <c r="GO591" s="368"/>
      <c r="GP591" s="368"/>
      <c r="GQ591" s="368"/>
      <c r="GR591" s="368"/>
      <c r="GS591" s="368"/>
      <c r="GT591" s="368"/>
      <c r="GU591" s="368"/>
      <c r="GV591" s="368"/>
      <c r="GW591" s="368"/>
      <c r="GX591" s="368"/>
      <c r="GY591" s="368"/>
      <c r="GZ591" s="368"/>
      <c r="HA591" s="368"/>
      <c r="HB591" s="368"/>
      <c r="HC591" s="368"/>
      <c r="HD591" s="368"/>
      <c r="HE591" s="368"/>
      <c r="HF591" s="368"/>
      <c r="HG591" s="368"/>
      <c r="HH591" s="368"/>
      <c r="HI591" s="368"/>
      <c r="HJ591" s="368"/>
      <c r="HK591" s="368"/>
      <c r="HL591" s="368"/>
      <c r="HM591" s="368"/>
      <c r="HN591" s="368"/>
      <c r="HO591" s="368"/>
      <c r="HP591" s="368"/>
      <c r="HQ591" s="368"/>
      <c r="HR591" s="368"/>
      <c r="HS591" s="368"/>
      <c r="HT591" s="368"/>
      <c r="HU591" s="368"/>
      <c r="HV591" s="368"/>
      <c r="HW591" s="368"/>
      <c r="HX591" s="368"/>
      <c r="HY591" s="368"/>
      <c r="HZ591" s="368"/>
      <c r="IA591" s="368"/>
      <c r="IB591" s="368"/>
      <c r="IC591" s="368"/>
      <c r="ID591" s="368"/>
      <c r="IE591" s="368"/>
      <c r="IF591" s="368"/>
      <c r="IG591" s="368"/>
      <c r="IH591" s="368"/>
      <c r="II591" s="368"/>
      <c r="IJ591" s="368"/>
      <c r="IK591" s="368"/>
      <c r="IL591" s="368"/>
      <c r="IM591" s="368"/>
      <c r="IN591" s="368"/>
      <c r="IO591" s="368"/>
      <c r="IP591" s="368"/>
      <c r="IQ591" s="368"/>
      <c r="IR591" s="368"/>
      <c r="IS591" s="368"/>
      <c r="IT591" s="368"/>
      <c r="IU591" s="368"/>
      <c r="IV591" s="368"/>
      <c r="IW591" s="368"/>
      <c r="IX591" s="368"/>
      <c r="IY591" s="368"/>
      <c r="IZ591" s="368"/>
      <c r="JA591" s="368"/>
      <c r="JB591" s="368"/>
      <c r="JC591" s="368"/>
      <c r="JD591" s="368"/>
      <c r="JE591" s="368"/>
      <c r="JF591" s="368"/>
      <c r="JG591" s="368"/>
      <c r="JH591" s="368"/>
      <c r="JI591" s="368"/>
      <c r="JJ591" s="368"/>
      <c r="JK591" s="368"/>
      <c r="JL591" s="368"/>
      <c r="JM591" s="368"/>
      <c r="JN591" s="368"/>
      <c r="JO591" s="368"/>
      <c r="JP591" s="368"/>
      <c r="JQ591" s="368"/>
      <c r="JR591" s="368"/>
      <c r="JS591" s="368"/>
      <c r="JT591" s="368"/>
      <c r="JU591" s="368"/>
      <c r="JV591" s="368"/>
      <c r="JW591" s="368"/>
      <c r="JX591" s="368"/>
      <c r="JY591" s="368"/>
      <c r="JZ591" s="368"/>
      <c r="KA591" s="368"/>
      <c r="KB591" s="368"/>
      <c r="KC591" s="368"/>
      <c r="KD591" s="368"/>
      <c r="KE591" s="368"/>
      <c r="KF591" s="368"/>
      <c r="KG591" s="368"/>
      <c r="KH591" s="368"/>
      <c r="KI591" s="368"/>
      <c r="KJ591" s="368"/>
      <c r="KK591" s="368"/>
      <c r="KL591" s="368"/>
      <c r="KM591" s="368"/>
      <c r="KN591" s="368"/>
      <c r="KO591" s="368"/>
      <c r="KP591" s="368"/>
      <c r="KQ591" s="368"/>
      <c r="KR591" s="368"/>
      <c r="KS591" s="368"/>
      <c r="KT591" s="368"/>
      <c r="KU591" s="368"/>
      <c r="KV591" s="368"/>
      <c r="KW591" s="368"/>
      <c r="KX591" s="368"/>
      <c r="LH591" s="368"/>
      <c r="LI591" s="368"/>
      <c r="LJ591" s="368"/>
      <c r="LK591" s="368"/>
      <c r="LL591" s="368"/>
      <c r="LM591" s="368"/>
      <c r="LN591" s="368"/>
      <c r="LO591" s="368"/>
      <c r="LP591" s="368"/>
      <c r="LQ591" s="368"/>
      <c r="LR591" s="368"/>
      <c r="LS591" s="368"/>
      <c r="LT591" s="368"/>
      <c r="LU591" s="368"/>
      <c r="LV591" s="368"/>
      <c r="LW591" s="368"/>
      <c r="LX591" s="368"/>
      <c r="LY591" s="368"/>
      <c r="LZ591" s="368"/>
      <c r="MA591" s="368"/>
      <c r="MB591" s="368"/>
      <c r="MC591" s="368"/>
      <c r="MD591" s="368"/>
      <c r="ME591" s="368"/>
      <c r="MF591" s="368"/>
      <c r="MG591" s="368"/>
      <c r="MH591" s="368"/>
      <c r="MI591" s="368"/>
      <c r="MJ591" s="368"/>
      <c r="MK591" s="368"/>
      <c r="ML591" s="368"/>
      <c r="MM591" s="368"/>
      <c r="MN591" s="368"/>
      <c r="MO591" s="368"/>
      <c r="MP591" s="368"/>
      <c r="MQ591" s="368"/>
      <c r="MR591" s="368"/>
      <c r="MS591" s="368"/>
      <c r="MT591" s="368"/>
      <c r="MU591" s="368"/>
      <c r="MV591" s="368"/>
      <c r="MW591" s="368"/>
      <c r="MX591" s="368"/>
      <c r="MY591" s="368"/>
      <c r="MZ591" s="368"/>
      <c r="NA591" s="368"/>
      <c r="NB591" s="368"/>
      <c r="NC591" s="368"/>
      <c r="ND591" s="368"/>
      <c r="NE591" s="368"/>
      <c r="NF591" s="368"/>
      <c r="NG591" s="368"/>
      <c r="NH591" s="368"/>
      <c r="NI591" s="368"/>
      <c r="NJ591" s="368"/>
      <c r="NK591" s="368"/>
      <c r="NL591" s="368"/>
      <c r="NM591" s="368"/>
      <c r="NN591" s="368"/>
      <c r="NO591" s="368"/>
      <c r="NP591" s="368"/>
      <c r="NQ591" s="368"/>
      <c r="NR591" s="368"/>
      <c r="NS591" s="368"/>
      <c r="NT591" s="368"/>
      <c r="NU591" s="368"/>
      <c r="NV591" s="368"/>
      <c r="NW591" s="368"/>
      <c r="NX591" s="368"/>
      <c r="NY591" s="368"/>
      <c r="NZ591" s="368"/>
      <c r="OA591" s="368"/>
      <c r="OB591" s="368"/>
      <c r="OC591" s="368"/>
      <c r="OD591" s="368"/>
      <c r="OE591" s="368"/>
      <c r="OF591" s="368"/>
      <c r="OG591" s="368"/>
      <c r="OH591" s="368"/>
      <c r="OI591" s="368"/>
      <c r="OJ591" s="368"/>
      <c r="OK591" s="368"/>
      <c r="OL591" s="368"/>
      <c r="OM591" s="368"/>
      <c r="ON591" s="368"/>
      <c r="OO591" s="368"/>
      <c r="OP591" s="368"/>
      <c r="OQ591" s="368"/>
      <c r="OR591" s="368"/>
      <c r="OS591" s="368"/>
      <c r="OT591" s="368"/>
      <c r="OU591" s="368"/>
      <c r="OV591" s="368"/>
      <c r="OW591" s="368"/>
      <c r="OX591" s="368"/>
      <c r="OY591" s="368"/>
      <c r="OZ591" s="368"/>
      <c r="PA591" s="368"/>
      <c r="PB591" s="368"/>
      <c r="PC591" s="368"/>
      <c r="PD591" s="368"/>
      <c r="PE591" s="368"/>
      <c r="PF591" s="368"/>
      <c r="PG591" s="368"/>
      <c r="PH591" s="368"/>
      <c r="PI591" s="368"/>
      <c r="PJ591" s="368"/>
      <c r="PK591" s="368"/>
      <c r="PL591" s="368"/>
      <c r="PM591" s="368"/>
      <c r="PN591" s="368"/>
      <c r="PO591" s="368"/>
      <c r="PP591" s="368"/>
      <c r="PQ591" s="368"/>
      <c r="PR591" s="368"/>
      <c r="PS591" s="368"/>
      <c r="PT591" s="368"/>
      <c r="PU591" s="368"/>
      <c r="PV591" s="368"/>
      <c r="PW591" s="368"/>
      <c r="PX591" s="368"/>
      <c r="PY591" s="368"/>
      <c r="PZ591" s="368"/>
      <c r="QA591" s="368"/>
      <c r="QB591" s="368"/>
      <c r="QC591" s="368"/>
      <c r="QD591" s="368"/>
      <c r="QE591" s="368"/>
      <c r="QF591" s="368"/>
      <c r="QG591" s="368"/>
      <c r="QH591" s="368"/>
      <c r="QI591" s="368"/>
      <c r="QJ591" s="368"/>
      <c r="QK591" s="368"/>
      <c r="QL591" s="368"/>
      <c r="QM591" s="368"/>
      <c r="QN591" s="368"/>
      <c r="QO591" s="368"/>
      <c r="QP591" s="368"/>
      <c r="QQ591" s="368"/>
      <c r="QR591" s="368"/>
      <c r="QS591" s="368"/>
      <c r="QT591" s="368"/>
      <c r="QU591" s="368"/>
      <c r="QV591" s="368"/>
      <c r="QW591" s="368"/>
      <c r="QX591" s="368"/>
      <c r="QY591" s="368"/>
      <c r="QZ591" s="368"/>
      <c r="RA591" s="368"/>
      <c r="RB591" s="368"/>
      <c r="RC591" s="368"/>
      <c r="RD591" s="368"/>
      <c r="RE591" s="368"/>
      <c r="RF591" s="368"/>
      <c r="RG591" s="368"/>
      <c r="RH591" s="368"/>
      <c r="RI591" s="368"/>
      <c r="RJ591" s="368"/>
      <c r="RK591" s="368"/>
      <c r="RL591" s="368"/>
      <c r="RM591" s="368"/>
      <c r="RN591" s="368"/>
      <c r="RO591" s="368"/>
      <c r="RP591" s="368"/>
      <c r="RQ591" s="368"/>
      <c r="RR591" s="368"/>
      <c r="RS591" s="368"/>
      <c r="RT591" s="368"/>
      <c r="RU591" s="368"/>
      <c r="RV591" s="368"/>
      <c r="RW591" s="368"/>
      <c r="RX591" s="368"/>
      <c r="RY591" s="368"/>
      <c r="RZ591" s="368"/>
      <c r="SA591" s="368"/>
      <c r="SB591" s="368"/>
      <c r="SC591" s="368"/>
      <c r="SD591" s="368"/>
      <c r="SE591" s="368"/>
      <c r="SF591" s="368"/>
      <c r="SG591" s="368"/>
    </row>
    <row r="592" spans="1:501">
      <c r="A592" s="368"/>
      <c r="B592" s="368"/>
      <c r="C592" s="368"/>
      <c r="D592" s="368"/>
      <c r="E592" s="368"/>
      <c r="F592" s="368"/>
      <c r="G592" s="368"/>
      <c r="H592" s="368"/>
      <c r="I592" s="368"/>
      <c r="J592" s="368"/>
      <c r="K592" s="368"/>
      <c r="L592" s="368"/>
      <c r="M592" s="368"/>
      <c r="N592" s="368"/>
      <c r="O592" s="385"/>
      <c r="P592" s="368"/>
      <c r="Q592" s="368"/>
      <c r="R592" s="368"/>
      <c r="S592" s="368"/>
      <c r="T592" s="368"/>
      <c r="U592" s="368"/>
      <c r="V592" s="368"/>
      <c r="W592" s="368"/>
      <c r="X592" s="368"/>
      <c r="Y592" s="368"/>
      <c r="Z592" s="368"/>
      <c r="AA592" s="368"/>
      <c r="AB592" s="368"/>
      <c r="AC592" s="368"/>
      <c r="AD592" s="368"/>
      <c r="AE592" s="368"/>
      <c r="AF592" s="368"/>
      <c r="AG592" s="368"/>
      <c r="AH592" s="368"/>
      <c r="AI592" s="368"/>
      <c r="AJ592" s="368"/>
      <c r="AK592" s="368"/>
      <c r="AL592" s="368"/>
      <c r="AM592" s="368"/>
      <c r="AN592" s="368"/>
      <c r="AO592" s="368"/>
      <c r="AP592" s="368"/>
      <c r="AQ592" s="368"/>
      <c r="AR592" s="368"/>
      <c r="AS592" s="368"/>
      <c r="AT592" s="368"/>
      <c r="AU592" s="368"/>
      <c r="AV592" s="368"/>
      <c r="AW592" s="368"/>
      <c r="AX592" s="368"/>
      <c r="AY592" s="368"/>
      <c r="AZ592" s="368"/>
      <c r="BA592" s="368"/>
      <c r="BB592" s="368"/>
      <c r="BC592" s="368"/>
      <c r="BD592" s="368"/>
      <c r="BE592" s="368"/>
      <c r="BF592" s="368"/>
      <c r="BG592" s="368"/>
      <c r="BH592" s="368"/>
      <c r="BI592" s="368"/>
      <c r="BJ592" s="368"/>
      <c r="BK592" s="368"/>
      <c r="BL592" s="368"/>
      <c r="BM592" s="368"/>
      <c r="BN592" s="368"/>
      <c r="BO592" s="368"/>
      <c r="BP592" s="368"/>
      <c r="BQ592" s="368"/>
      <c r="BR592" s="368"/>
      <c r="BS592" s="368"/>
      <c r="BT592" s="368"/>
      <c r="BU592" s="368"/>
      <c r="BV592" s="368"/>
      <c r="BW592" s="368"/>
      <c r="DV592" s="368"/>
      <c r="DW592" s="368"/>
      <c r="DX592" s="368"/>
      <c r="DY592" s="368"/>
      <c r="DZ592" s="368"/>
      <c r="EA592" s="368"/>
      <c r="EB592" s="368"/>
      <c r="EC592" s="368"/>
      <c r="ED592" s="368"/>
      <c r="EE592" s="368"/>
      <c r="EF592" s="368"/>
      <c r="EG592" s="368"/>
      <c r="EH592" s="368"/>
      <c r="EI592" s="368"/>
      <c r="EJ592" s="368"/>
      <c r="EK592" s="368"/>
      <c r="EL592" s="368"/>
      <c r="EM592" s="368"/>
      <c r="EN592" s="368"/>
      <c r="EO592" s="368"/>
      <c r="EP592" s="368"/>
      <c r="EQ592" s="368"/>
      <c r="ER592" s="368"/>
      <c r="ES592" s="368"/>
      <c r="ET592" s="368"/>
      <c r="EU592" s="368"/>
      <c r="EV592" s="368"/>
      <c r="EW592" s="368"/>
      <c r="EX592" s="368"/>
      <c r="EY592" s="368"/>
      <c r="EZ592" s="368"/>
      <c r="FA592" s="368"/>
      <c r="FB592" s="368"/>
      <c r="FC592" s="368"/>
      <c r="FD592" s="368"/>
      <c r="FE592" s="368"/>
      <c r="FF592" s="368"/>
      <c r="FG592" s="368"/>
      <c r="FH592" s="368"/>
      <c r="FI592" s="368"/>
      <c r="FJ592" s="368"/>
      <c r="FK592" s="368"/>
      <c r="FL592" s="368"/>
      <c r="FM592" s="368"/>
      <c r="FN592" s="368"/>
      <c r="FO592" s="368"/>
      <c r="FP592" s="368"/>
      <c r="FQ592" s="368"/>
      <c r="FR592" s="368"/>
      <c r="FS592" s="368"/>
      <c r="FT592" s="368"/>
      <c r="FU592" s="368"/>
      <c r="FV592" s="368"/>
      <c r="FW592" s="368"/>
      <c r="FX592" s="368"/>
      <c r="FY592" s="368"/>
      <c r="FZ592" s="368"/>
      <c r="GA592" s="368"/>
      <c r="GB592" s="368"/>
      <c r="GC592" s="368"/>
      <c r="GD592" s="368"/>
      <c r="GE592" s="368"/>
      <c r="GF592" s="368"/>
      <c r="GG592" s="368"/>
      <c r="GH592" s="368"/>
      <c r="GI592" s="368"/>
      <c r="GJ592" s="368"/>
      <c r="GK592" s="368"/>
      <c r="GL592" s="368"/>
      <c r="GM592" s="368"/>
      <c r="GN592" s="368"/>
      <c r="GO592" s="368"/>
      <c r="GP592" s="368"/>
      <c r="GQ592" s="368"/>
      <c r="GR592" s="368"/>
      <c r="GS592" s="368"/>
      <c r="GT592" s="368"/>
      <c r="GU592" s="368"/>
      <c r="GV592" s="368"/>
      <c r="GW592" s="368"/>
      <c r="GX592" s="368"/>
      <c r="GY592" s="368"/>
      <c r="GZ592" s="368"/>
      <c r="HA592" s="368"/>
      <c r="HB592" s="368"/>
      <c r="HC592" s="368"/>
      <c r="HD592" s="368"/>
      <c r="HE592" s="368"/>
      <c r="HF592" s="368"/>
      <c r="HG592" s="368"/>
      <c r="HH592" s="368"/>
      <c r="HI592" s="368"/>
      <c r="HJ592" s="368"/>
      <c r="HK592" s="368"/>
      <c r="HL592" s="368"/>
      <c r="HM592" s="368"/>
      <c r="HN592" s="368"/>
      <c r="HO592" s="368"/>
      <c r="HP592" s="368"/>
      <c r="HQ592" s="368"/>
      <c r="HR592" s="368"/>
      <c r="HS592" s="368"/>
      <c r="HT592" s="368"/>
      <c r="HU592" s="368"/>
      <c r="HV592" s="368"/>
      <c r="HW592" s="368"/>
      <c r="HX592" s="368"/>
      <c r="HY592" s="368"/>
      <c r="HZ592" s="368"/>
      <c r="IA592" s="368"/>
      <c r="IB592" s="368"/>
      <c r="IC592" s="368"/>
      <c r="ID592" s="368"/>
      <c r="IE592" s="368"/>
      <c r="IF592" s="368"/>
      <c r="IG592" s="368"/>
      <c r="IH592" s="368"/>
      <c r="II592" s="368"/>
      <c r="IJ592" s="368"/>
      <c r="IK592" s="368"/>
      <c r="IL592" s="368"/>
      <c r="IM592" s="368"/>
      <c r="IN592" s="368"/>
      <c r="IO592" s="368"/>
      <c r="IP592" s="368"/>
      <c r="IQ592" s="368"/>
      <c r="IR592" s="368"/>
      <c r="IS592" s="368"/>
      <c r="IT592" s="368"/>
      <c r="IU592" s="368"/>
      <c r="IV592" s="368"/>
      <c r="IW592" s="368"/>
      <c r="IX592" s="368"/>
      <c r="IY592" s="368"/>
      <c r="IZ592" s="368"/>
      <c r="JA592" s="368"/>
      <c r="JB592" s="368"/>
      <c r="JC592" s="368"/>
      <c r="JD592" s="368"/>
      <c r="JE592" s="368"/>
      <c r="JF592" s="368"/>
      <c r="JG592" s="368"/>
      <c r="JH592" s="368"/>
      <c r="JI592" s="368"/>
      <c r="JJ592" s="368"/>
      <c r="JK592" s="368"/>
      <c r="JL592" s="368"/>
      <c r="JM592" s="368"/>
      <c r="JN592" s="368"/>
      <c r="JO592" s="368"/>
      <c r="JP592" s="368"/>
      <c r="JQ592" s="368"/>
      <c r="JR592" s="368"/>
      <c r="JS592" s="368"/>
      <c r="JT592" s="368"/>
      <c r="JU592" s="368"/>
      <c r="JV592" s="368"/>
      <c r="JW592" s="368"/>
      <c r="JX592" s="368"/>
      <c r="JY592" s="368"/>
      <c r="JZ592" s="368"/>
      <c r="KA592" s="368"/>
      <c r="KB592" s="368"/>
      <c r="KC592" s="368"/>
      <c r="KD592" s="368"/>
      <c r="KE592" s="368"/>
      <c r="KF592" s="368"/>
      <c r="KG592" s="368"/>
      <c r="KH592" s="368"/>
      <c r="KI592" s="368"/>
      <c r="KJ592" s="368"/>
      <c r="KK592" s="368"/>
      <c r="KL592" s="368"/>
      <c r="KM592" s="368"/>
      <c r="KN592" s="368"/>
      <c r="KO592" s="368"/>
      <c r="KP592" s="368"/>
      <c r="KQ592" s="368"/>
      <c r="KR592" s="368"/>
      <c r="KS592" s="368"/>
      <c r="KT592" s="368"/>
      <c r="KU592" s="368"/>
      <c r="KV592" s="368"/>
      <c r="KW592" s="368"/>
      <c r="KX592" s="368"/>
      <c r="LH592" s="368"/>
      <c r="LI592" s="368"/>
      <c r="LJ592" s="368"/>
      <c r="LK592" s="368"/>
      <c r="LL592" s="368"/>
      <c r="LM592" s="368"/>
      <c r="LN592" s="368"/>
      <c r="LO592" s="368"/>
      <c r="LP592" s="368"/>
      <c r="LQ592" s="368"/>
      <c r="LR592" s="368"/>
      <c r="LS592" s="368"/>
      <c r="LT592" s="368"/>
      <c r="LU592" s="368"/>
      <c r="LV592" s="368"/>
      <c r="LW592" s="368"/>
      <c r="LX592" s="368"/>
      <c r="LY592" s="368"/>
      <c r="LZ592" s="368"/>
      <c r="MA592" s="368"/>
      <c r="MB592" s="368"/>
      <c r="MC592" s="368"/>
      <c r="MD592" s="368"/>
      <c r="ME592" s="368"/>
      <c r="MF592" s="368"/>
      <c r="MG592" s="368"/>
      <c r="MH592" s="368"/>
      <c r="MI592" s="368"/>
      <c r="MJ592" s="368"/>
      <c r="MK592" s="368"/>
      <c r="ML592" s="368"/>
      <c r="MM592" s="368"/>
      <c r="MN592" s="368"/>
      <c r="MO592" s="368"/>
      <c r="MP592" s="368"/>
      <c r="MQ592" s="368"/>
      <c r="MR592" s="368"/>
      <c r="MS592" s="368"/>
      <c r="MT592" s="368"/>
      <c r="MU592" s="368"/>
      <c r="MV592" s="368"/>
      <c r="MW592" s="368"/>
      <c r="MX592" s="368"/>
      <c r="MY592" s="368"/>
      <c r="MZ592" s="368"/>
      <c r="NA592" s="368"/>
      <c r="NB592" s="368"/>
      <c r="NC592" s="368"/>
      <c r="ND592" s="368"/>
      <c r="NE592" s="368"/>
      <c r="NF592" s="368"/>
      <c r="NG592" s="368"/>
      <c r="NH592" s="368"/>
      <c r="NI592" s="368"/>
      <c r="NJ592" s="368"/>
      <c r="NK592" s="368"/>
      <c r="NL592" s="368"/>
      <c r="NM592" s="368"/>
      <c r="NN592" s="368"/>
      <c r="NO592" s="368"/>
      <c r="NP592" s="368"/>
      <c r="NQ592" s="368"/>
      <c r="NR592" s="368"/>
      <c r="NS592" s="368"/>
      <c r="NT592" s="368"/>
      <c r="NU592" s="368"/>
      <c r="NV592" s="368"/>
      <c r="NW592" s="368"/>
      <c r="NX592" s="368"/>
      <c r="NY592" s="368"/>
      <c r="NZ592" s="368"/>
      <c r="OA592" s="368"/>
      <c r="OB592" s="368"/>
      <c r="OC592" s="368"/>
      <c r="OD592" s="368"/>
      <c r="OE592" s="368"/>
      <c r="OF592" s="368"/>
      <c r="OG592" s="368"/>
      <c r="OH592" s="368"/>
      <c r="OI592" s="368"/>
      <c r="OJ592" s="368"/>
      <c r="OK592" s="368"/>
      <c r="OL592" s="368"/>
      <c r="OM592" s="368"/>
      <c r="ON592" s="368"/>
      <c r="OO592" s="368"/>
      <c r="OP592" s="368"/>
      <c r="OQ592" s="368"/>
      <c r="OR592" s="368"/>
      <c r="OS592" s="368"/>
      <c r="OT592" s="368"/>
      <c r="OU592" s="368"/>
      <c r="OV592" s="368"/>
      <c r="OW592" s="368"/>
      <c r="OX592" s="368"/>
      <c r="OY592" s="368"/>
      <c r="OZ592" s="368"/>
      <c r="PA592" s="368"/>
      <c r="PB592" s="368"/>
      <c r="PC592" s="368"/>
      <c r="PD592" s="368"/>
      <c r="PE592" s="368"/>
      <c r="PF592" s="368"/>
      <c r="PG592" s="368"/>
      <c r="PH592" s="368"/>
      <c r="PI592" s="368"/>
      <c r="PJ592" s="368"/>
      <c r="PK592" s="368"/>
      <c r="PL592" s="368"/>
      <c r="PM592" s="368"/>
      <c r="PN592" s="368"/>
      <c r="PO592" s="368"/>
      <c r="PP592" s="368"/>
      <c r="PQ592" s="368"/>
      <c r="PR592" s="368"/>
      <c r="PS592" s="368"/>
      <c r="PT592" s="368"/>
      <c r="PU592" s="368"/>
      <c r="PV592" s="368"/>
      <c r="PW592" s="368"/>
      <c r="PX592" s="368"/>
      <c r="PY592" s="368"/>
      <c r="PZ592" s="368"/>
      <c r="QA592" s="368"/>
      <c r="QB592" s="368"/>
      <c r="QC592" s="368"/>
      <c r="QD592" s="368"/>
      <c r="QE592" s="368"/>
      <c r="QF592" s="368"/>
      <c r="QG592" s="368"/>
      <c r="QH592" s="368"/>
      <c r="QI592" s="368"/>
      <c r="QJ592" s="368"/>
      <c r="QK592" s="368"/>
      <c r="QL592" s="368"/>
      <c r="QM592" s="368"/>
      <c r="QN592" s="368"/>
      <c r="QO592" s="368"/>
      <c r="QP592" s="368"/>
      <c r="QQ592" s="368"/>
      <c r="QR592" s="368"/>
      <c r="QS592" s="368"/>
      <c r="QT592" s="368"/>
      <c r="QU592" s="368"/>
      <c r="QV592" s="368"/>
      <c r="QW592" s="368"/>
      <c r="QX592" s="368"/>
      <c r="QY592" s="368"/>
      <c r="QZ592" s="368"/>
      <c r="RA592" s="368"/>
      <c r="RB592" s="368"/>
      <c r="RC592" s="368"/>
      <c r="RD592" s="368"/>
      <c r="RE592" s="368"/>
      <c r="RF592" s="368"/>
      <c r="RG592" s="368"/>
      <c r="RH592" s="368"/>
      <c r="RI592" s="368"/>
      <c r="RJ592" s="368"/>
      <c r="RK592" s="368"/>
      <c r="RL592" s="368"/>
      <c r="RM592" s="368"/>
      <c r="RN592" s="368"/>
      <c r="RO592" s="368"/>
      <c r="RP592" s="368"/>
      <c r="RQ592" s="368"/>
      <c r="RR592" s="368"/>
      <c r="RS592" s="368"/>
      <c r="RT592" s="368"/>
      <c r="RU592" s="368"/>
      <c r="RV592" s="368"/>
      <c r="RW592" s="368"/>
      <c r="RX592" s="368"/>
      <c r="RY592" s="368"/>
      <c r="RZ592" s="368"/>
      <c r="SA592" s="368"/>
      <c r="SB592" s="368"/>
      <c r="SC592" s="368"/>
      <c r="SD592" s="368"/>
      <c r="SE592" s="368"/>
      <c r="SF592" s="368"/>
      <c r="SG592" s="368"/>
    </row>
    <row r="593" spans="1:501">
      <c r="A593" s="368"/>
      <c r="B593" s="368"/>
      <c r="C593" s="368"/>
      <c r="D593" s="368"/>
      <c r="E593" s="368"/>
      <c r="F593" s="368"/>
      <c r="G593" s="368"/>
      <c r="H593" s="368"/>
      <c r="I593" s="368"/>
      <c r="J593" s="368"/>
      <c r="K593" s="368"/>
      <c r="L593" s="368"/>
      <c r="M593" s="368"/>
      <c r="N593" s="368"/>
      <c r="O593" s="385"/>
      <c r="P593" s="368"/>
      <c r="Q593" s="368"/>
      <c r="R593" s="368"/>
      <c r="S593" s="368"/>
      <c r="T593" s="368"/>
      <c r="U593" s="368"/>
      <c r="V593" s="368"/>
      <c r="W593" s="368"/>
      <c r="X593" s="368"/>
      <c r="Y593" s="368"/>
      <c r="Z593" s="368"/>
      <c r="AA593" s="368"/>
      <c r="AB593" s="368"/>
      <c r="AC593" s="368"/>
      <c r="AD593" s="368"/>
      <c r="AE593" s="368"/>
      <c r="AF593" s="368"/>
      <c r="AG593" s="368"/>
      <c r="AH593" s="368"/>
      <c r="AI593" s="368"/>
      <c r="AJ593" s="368"/>
      <c r="AK593" s="368"/>
      <c r="AL593" s="368"/>
      <c r="AM593" s="368"/>
      <c r="AN593" s="368"/>
      <c r="AO593" s="368"/>
      <c r="AP593" s="368"/>
      <c r="AQ593" s="368"/>
      <c r="AR593" s="368"/>
      <c r="AS593" s="368"/>
      <c r="AT593" s="368"/>
      <c r="AU593" s="368"/>
      <c r="AV593" s="368"/>
      <c r="AW593" s="368"/>
      <c r="AX593" s="368"/>
      <c r="AY593" s="368"/>
      <c r="AZ593" s="368"/>
      <c r="BA593" s="368"/>
      <c r="BB593" s="368"/>
      <c r="BC593" s="368"/>
      <c r="BD593" s="368"/>
      <c r="BE593" s="368"/>
      <c r="BF593" s="368"/>
      <c r="BG593" s="368"/>
      <c r="BH593" s="368"/>
      <c r="BI593" s="368"/>
      <c r="BJ593" s="368"/>
      <c r="BK593" s="368"/>
      <c r="BL593" s="368"/>
      <c r="BM593" s="368"/>
      <c r="BN593" s="368"/>
      <c r="BO593" s="368"/>
      <c r="BP593" s="368"/>
      <c r="BQ593" s="368"/>
      <c r="BR593" s="368"/>
      <c r="BS593" s="368"/>
      <c r="BT593" s="368"/>
      <c r="BU593" s="368"/>
      <c r="BV593" s="368"/>
      <c r="BW593" s="368"/>
      <c r="DV593" s="368"/>
      <c r="DW593" s="368"/>
      <c r="DX593" s="368"/>
      <c r="DY593" s="368"/>
      <c r="DZ593" s="368"/>
      <c r="EA593" s="368"/>
      <c r="EB593" s="368"/>
      <c r="EC593" s="368"/>
      <c r="ED593" s="368"/>
      <c r="EE593" s="368"/>
      <c r="EF593" s="368"/>
      <c r="EG593" s="368"/>
      <c r="EH593" s="368"/>
      <c r="EI593" s="368"/>
      <c r="EJ593" s="368"/>
      <c r="EK593" s="368"/>
      <c r="EL593" s="368"/>
      <c r="EM593" s="368"/>
      <c r="EN593" s="368"/>
      <c r="EO593" s="368"/>
      <c r="EP593" s="368"/>
      <c r="EQ593" s="368"/>
      <c r="ER593" s="368"/>
      <c r="ES593" s="368"/>
      <c r="ET593" s="368"/>
      <c r="EU593" s="368"/>
      <c r="EV593" s="368"/>
      <c r="EW593" s="368"/>
      <c r="EX593" s="368"/>
      <c r="EY593" s="368"/>
      <c r="EZ593" s="368"/>
      <c r="FA593" s="368"/>
      <c r="FB593" s="368"/>
      <c r="FC593" s="368"/>
      <c r="FD593" s="368"/>
      <c r="FE593" s="368"/>
      <c r="FF593" s="368"/>
      <c r="FG593" s="368"/>
      <c r="FH593" s="368"/>
      <c r="FI593" s="368"/>
      <c r="FJ593" s="368"/>
      <c r="FK593" s="368"/>
      <c r="FL593" s="368"/>
      <c r="FM593" s="368"/>
      <c r="FN593" s="368"/>
      <c r="FO593" s="368"/>
      <c r="FP593" s="368"/>
      <c r="FQ593" s="368"/>
      <c r="FR593" s="368"/>
      <c r="FS593" s="368"/>
      <c r="FT593" s="368"/>
      <c r="FU593" s="368"/>
      <c r="FV593" s="368"/>
      <c r="FW593" s="368"/>
      <c r="FX593" s="368"/>
      <c r="FY593" s="368"/>
      <c r="FZ593" s="368"/>
      <c r="GA593" s="368"/>
      <c r="GB593" s="368"/>
      <c r="GC593" s="368"/>
      <c r="GD593" s="368"/>
      <c r="GE593" s="368"/>
      <c r="GF593" s="368"/>
      <c r="GG593" s="368"/>
      <c r="GH593" s="368"/>
      <c r="GI593" s="368"/>
      <c r="GJ593" s="368"/>
      <c r="GK593" s="368"/>
      <c r="GL593" s="368"/>
      <c r="GM593" s="368"/>
      <c r="GN593" s="368"/>
      <c r="GO593" s="368"/>
      <c r="GP593" s="368"/>
      <c r="GQ593" s="368"/>
      <c r="GR593" s="368"/>
      <c r="GS593" s="368"/>
      <c r="GT593" s="368"/>
      <c r="GU593" s="368"/>
      <c r="GV593" s="368"/>
      <c r="GW593" s="368"/>
      <c r="GX593" s="368"/>
      <c r="GY593" s="368"/>
      <c r="GZ593" s="368"/>
      <c r="HA593" s="368"/>
      <c r="HB593" s="368"/>
      <c r="HC593" s="368"/>
      <c r="HD593" s="368"/>
      <c r="HE593" s="368"/>
      <c r="HF593" s="368"/>
      <c r="HG593" s="368"/>
      <c r="HH593" s="368"/>
      <c r="HI593" s="368"/>
      <c r="HJ593" s="368"/>
      <c r="HK593" s="368"/>
      <c r="HL593" s="368"/>
      <c r="HM593" s="368"/>
      <c r="HN593" s="368"/>
      <c r="HO593" s="368"/>
      <c r="HP593" s="368"/>
      <c r="HQ593" s="368"/>
      <c r="HR593" s="368"/>
      <c r="HS593" s="368"/>
      <c r="HT593" s="368"/>
      <c r="HU593" s="368"/>
      <c r="HV593" s="368"/>
      <c r="HW593" s="368"/>
      <c r="HX593" s="368"/>
      <c r="HY593" s="368"/>
      <c r="HZ593" s="368"/>
      <c r="IA593" s="368"/>
      <c r="IB593" s="368"/>
      <c r="IC593" s="368"/>
      <c r="ID593" s="368"/>
      <c r="IE593" s="368"/>
      <c r="IF593" s="368"/>
      <c r="IG593" s="368"/>
      <c r="IH593" s="368"/>
      <c r="II593" s="368"/>
      <c r="IJ593" s="368"/>
      <c r="IK593" s="368"/>
      <c r="IL593" s="368"/>
      <c r="IM593" s="368"/>
      <c r="IN593" s="368"/>
      <c r="IO593" s="368"/>
      <c r="IP593" s="368"/>
      <c r="IQ593" s="368"/>
      <c r="IR593" s="368"/>
      <c r="IS593" s="368"/>
      <c r="IT593" s="368"/>
      <c r="IU593" s="368"/>
      <c r="IV593" s="368"/>
      <c r="IW593" s="368"/>
      <c r="IX593" s="368"/>
      <c r="IY593" s="368"/>
      <c r="IZ593" s="368"/>
      <c r="JA593" s="368"/>
      <c r="JB593" s="368"/>
      <c r="JC593" s="368"/>
      <c r="JD593" s="368"/>
      <c r="JE593" s="368"/>
      <c r="JF593" s="368"/>
      <c r="JG593" s="368"/>
      <c r="JH593" s="368"/>
      <c r="JI593" s="368"/>
      <c r="JJ593" s="368"/>
      <c r="JK593" s="368"/>
      <c r="JL593" s="368"/>
      <c r="JM593" s="368"/>
      <c r="JN593" s="368"/>
      <c r="JO593" s="368"/>
      <c r="JP593" s="368"/>
      <c r="JQ593" s="368"/>
      <c r="JR593" s="368"/>
      <c r="JS593" s="368"/>
      <c r="JT593" s="368"/>
      <c r="JU593" s="368"/>
      <c r="JV593" s="368"/>
      <c r="JW593" s="368"/>
      <c r="JX593" s="368"/>
      <c r="JY593" s="368"/>
      <c r="JZ593" s="368"/>
      <c r="KA593" s="368"/>
      <c r="KB593" s="368"/>
      <c r="KC593" s="368"/>
      <c r="KD593" s="368"/>
      <c r="KE593" s="368"/>
      <c r="KF593" s="368"/>
      <c r="KG593" s="368"/>
      <c r="KH593" s="368"/>
      <c r="KI593" s="368"/>
      <c r="KJ593" s="368"/>
      <c r="KK593" s="368"/>
      <c r="KL593" s="368"/>
      <c r="KM593" s="368"/>
      <c r="KN593" s="368"/>
      <c r="KO593" s="368"/>
      <c r="KP593" s="368"/>
      <c r="KQ593" s="368"/>
      <c r="KR593" s="368"/>
      <c r="KS593" s="368"/>
      <c r="KT593" s="368"/>
      <c r="KU593" s="368"/>
      <c r="KV593" s="368"/>
      <c r="KW593" s="368"/>
      <c r="KX593" s="368"/>
      <c r="LH593" s="368"/>
      <c r="LI593" s="368"/>
      <c r="LJ593" s="368"/>
      <c r="LK593" s="368"/>
      <c r="LL593" s="368"/>
      <c r="LM593" s="368"/>
      <c r="LN593" s="368"/>
      <c r="LO593" s="368"/>
      <c r="LP593" s="368"/>
      <c r="LQ593" s="368"/>
      <c r="LR593" s="368"/>
      <c r="LS593" s="368"/>
      <c r="LT593" s="368"/>
      <c r="LU593" s="368"/>
      <c r="LV593" s="368"/>
      <c r="LW593" s="368"/>
      <c r="LX593" s="368"/>
      <c r="LY593" s="368"/>
      <c r="LZ593" s="368"/>
      <c r="MA593" s="368"/>
      <c r="MB593" s="368"/>
      <c r="MC593" s="368"/>
      <c r="MD593" s="368"/>
      <c r="ME593" s="368"/>
      <c r="MF593" s="368"/>
      <c r="MG593" s="368"/>
      <c r="MH593" s="368"/>
      <c r="MI593" s="368"/>
      <c r="MJ593" s="368"/>
      <c r="MK593" s="368"/>
      <c r="ML593" s="368"/>
      <c r="MM593" s="368"/>
      <c r="MN593" s="368"/>
      <c r="MO593" s="368"/>
      <c r="MP593" s="368"/>
      <c r="MQ593" s="368"/>
      <c r="MR593" s="368"/>
      <c r="MS593" s="368"/>
      <c r="MT593" s="368"/>
      <c r="MU593" s="368"/>
      <c r="MV593" s="368"/>
      <c r="MW593" s="368"/>
      <c r="MX593" s="368"/>
      <c r="MY593" s="368"/>
      <c r="MZ593" s="368"/>
      <c r="NA593" s="368"/>
      <c r="NB593" s="368"/>
      <c r="NC593" s="368"/>
      <c r="ND593" s="368"/>
      <c r="NE593" s="368"/>
      <c r="NF593" s="368"/>
      <c r="NG593" s="368"/>
      <c r="NH593" s="368"/>
      <c r="NI593" s="368"/>
      <c r="NJ593" s="368"/>
      <c r="NK593" s="368"/>
      <c r="NL593" s="368"/>
      <c r="NM593" s="368"/>
      <c r="NN593" s="368"/>
      <c r="NO593" s="368"/>
      <c r="NP593" s="368"/>
      <c r="NQ593" s="368"/>
      <c r="NR593" s="368"/>
      <c r="NS593" s="368"/>
      <c r="NT593" s="368"/>
      <c r="NU593" s="368"/>
      <c r="NV593" s="368"/>
      <c r="NW593" s="368"/>
      <c r="NX593" s="368"/>
      <c r="NY593" s="368"/>
      <c r="NZ593" s="368"/>
      <c r="OA593" s="368"/>
      <c r="OB593" s="368"/>
      <c r="OC593" s="368"/>
      <c r="OD593" s="368"/>
      <c r="OE593" s="368"/>
      <c r="OF593" s="368"/>
      <c r="OG593" s="368"/>
      <c r="OH593" s="368"/>
      <c r="OI593" s="368"/>
      <c r="OJ593" s="368"/>
      <c r="OK593" s="368"/>
      <c r="OL593" s="368"/>
      <c r="OM593" s="368"/>
      <c r="ON593" s="368"/>
      <c r="OO593" s="368"/>
      <c r="OP593" s="368"/>
      <c r="OQ593" s="368"/>
      <c r="OR593" s="368"/>
      <c r="OS593" s="368"/>
      <c r="OT593" s="368"/>
      <c r="OU593" s="368"/>
      <c r="OV593" s="368"/>
      <c r="OW593" s="368"/>
      <c r="OX593" s="368"/>
      <c r="OY593" s="368"/>
      <c r="OZ593" s="368"/>
      <c r="PA593" s="368"/>
      <c r="PB593" s="368"/>
      <c r="PC593" s="368"/>
      <c r="PD593" s="368"/>
      <c r="PE593" s="368"/>
      <c r="PF593" s="368"/>
      <c r="PG593" s="368"/>
      <c r="PH593" s="368"/>
      <c r="PI593" s="368"/>
      <c r="PJ593" s="368"/>
      <c r="PK593" s="368"/>
      <c r="PL593" s="368"/>
      <c r="PM593" s="368"/>
      <c r="PN593" s="368"/>
      <c r="PO593" s="368"/>
      <c r="PP593" s="368"/>
      <c r="PQ593" s="368"/>
      <c r="PR593" s="368"/>
      <c r="PS593" s="368"/>
      <c r="PT593" s="368"/>
      <c r="PU593" s="368"/>
      <c r="PV593" s="368"/>
      <c r="PW593" s="368"/>
      <c r="PX593" s="368"/>
      <c r="PY593" s="368"/>
      <c r="PZ593" s="368"/>
      <c r="QA593" s="368"/>
      <c r="QB593" s="368"/>
      <c r="QC593" s="368"/>
      <c r="QD593" s="368"/>
      <c r="QE593" s="368"/>
      <c r="QF593" s="368"/>
      <c r="QG593" s="368"/>
      <c r="QH593" s="368"/>
      <c r="QI593" s="368"/>
      <c r="QJ593" s="368"/>
      <c r="QK593" s="368"/>
      <c r="QL593" s="368"/>
      <c r="QM593" s="368"/>
      <c r="QN593" s="368"/>
      <c r="QO593" s="368"/>
      <c r="QP593" s="368"/>
      <c r="QQ593" s="368"/>
      <c r="QR593" s="368"/>
      <c r="QS593" s="368"/>
      <c r="QT593" s="368"/>
      <c r="QU593" s="368"/>
      <c r="QV593" s="368"/>
      <c r="QW593" s="368"/>
      <c r="QX593" s="368"/>
      <c r="QY593" s="368"/>
      <c r="QZ593" s="368"/>
      <c r="RA593" s="368"/>
      <c r="RB593" s="368"/>
      <c r="RC593" s="368"/>
      <c r="RD593" s="368"/>
      <c r="RE593" s="368"/>
      <c r="RF593" s="368"/>
      <c r="RG593" s="368"/>
      <c r="RH593" s="368"/>
      <c r="RI593" s="368"/>
      <c r="RJ593" s="368"/>
      <c r="RK593" s="368"/>
      <c r="RL593" s="368"/>
      <c r="RM593" s="368"/>
      <c r="RN593" s="368"/>
      <c r="RO593" s="368"/>
      <c r="RP593" s="368"/>
      <c r="RQ593" s="368"/>
      <c r="RR593" s="368"/>
      <c r="RS593" s="368"/>
      <c r="RT593" s="368"/>
      <c r="RU593" s="368"/>
      <c r="RV593" s="368"/>
      <c r="RW593" s="368"/>
      <c r="RX593" s="368"/>
      <c r="RY593" s="368"/>
      <c r="RZ593" s="368"/>
      <c r="SA593" s="368"/>
      <c r="SB593" s="368"/>
      <c r="SC593" s="368"/>
      <c r="SD593" s="368"/>
      <c r="SE593" s="368"/>
      <c r="SF593" s="368"/>
      <c r="SG593" s="368"/>
    </row>
    <row r="594" spans="1:501">
      <c r="A594" s="368"/>
      <c r="B594" s="368"/>
      <c r="C594" s="368"/>
      <c r="D594" s="368"/>
      <c r="E594" s="368"/>
      <c r="F594" s="368"/>
      <c r="G594" s="368"/>
      <c r="H594" s="368"/>
      <c r="I594" s="368"/>
      <c r="J594" s="368"/>
      <c r="K594" s="368"/>
      <c r="L594" s="368"/>
      <c r="M594" s="368"/>
      <c r="N594" s="368"/>
      <c r="O594" s="385"/>
      <c r="P594" s="368"/>
      <c r="Q594" s="368"/>
      <c r="R594" s="368"/>
      <c r="S594" s="368"/>
      <c r="T594" s="368"/>
      <c r="U594" s="368"/>
      <c r="V594" s="368"/>
      <c r="W594" s="368"/>
      <c r="X594" s="368"/>
      <c r="Y594" s="368"/>
      <c r="Z594" s="368"/>
      <c r="AA594" s="368"/>
      <c r="AB594" s="368"/>
      <c r="AC594" s="368"/>
      <c r="AD594" s="368"/>
      <c r="AE594" s="368"/>
      <c r="AF594" s="368"/>
      <c r="AG594" s="368"/>
      <c r="AH594" s="368"/>
      <c r="AI594" s="368"/>
      <c r="AJ594" s="368"/>
      <c r="AK594" s="368"/>
      <c r="AL594" s="368"/>
      <c r="AM594" s="368"/>
      <c r="AN594" s="368"/>
      <c r="AO594" s="368"/>
      <c r="AP594" s="368"/>
      <c r="AQ594" s="368"/>
      <c r="AR594" s="368"/>
      <c r="AS594" s="368"/>
      <c r="AT594" s="368"/>
      <c r="AU594" s="368"/>
      <c r="AV594" s="368"/>
      <c r="AW594" s="368"/>
      <c r="AX594" s="368"/>
      <c r="AY594" s="368"/>
      <c r="AZ594" s="368"/>
      <c r="BA594" s="368"/>
      <c r="BB594" s="368"/>
      <c r="BC594" s="368"/>
      <c r="BD594" s="368"/>
      <c r="BE594" s="368"/>
      <c r="BF594" s="368"/>
      <c r="BG594" s="368"/>
      <c r="BH594" s="368"/>
      <c r="BI594" s="368"/>
      <c r="BJ594" s="368"/>
      <c r="BK594" s="368"/>
      <c r="BL594" s="368"/>
      <c r="BM594" s="368"/>
      <c r="BN594" s="368"/>
      <c r="BO594" s="368"/>
      <c r="BP594" s="368"/>
      <c r="BQ594" s="368"/>
      <c r="BR594" s="368"/>
      <c r="BS594" s="368"/>
      <c r="BT594" s="368"/>
      <c r="BU594" s="368"/>
      <c r="BV594" s="368"/>
      <c r="BW594" s="368"/>
      <c r="DV594" s="368"/>
      <c r="DW594" s="368"/>
      <c r="DX594" s="368"/>
      <c r="DY594" s="368"/>
      <c r="DZ594" s="368"/>
      <c r="EA594" s="368"/>
      <c r="EB594" s="368"/>
      <c r="EC594" s="368"/>
      <c r="ED594" s="368"/>
      <c r="EE594" s="368"/>
      <c r="EF594" s="368"/>
      <c r="EG594" s="368"/>
      <c r="EH594" s="368"/>
      <c r="EI594" s="368"/>
      <c r="EJ594" s="368"/>
      <c r="EK594" s="368"/>
      <c r="EL594" s="368"/>
      <c r="EM594" s="368"/>
      <c r="EN594" s="368"/>
      <c r="EO594" s="368"/>
      <c r="EP594" s="368"/>
      <c r="EQ594" s="368"/>
      <c r="ER594" s="368"/>
      <c r="ES594" s="368"/>
      <c r="ET594" s="368"/>
      <c r="EU594" s="368"/>
      <c r="EV594" s="368"/>
      <c r="EW594" s="368"/>
      <c r="EX594" s="368"/>
      <c r="EY594" s="368"/>
      <c r="EZ594" s="368"/>
      <c r="FA594" s="368"/>
      <c r="FB594" s="368"/>
      <c r="FC594" s="368"/>
      <c r="FD594" s="368"/>
      <c r="FE594" s="368"/>
      <c r="FF594" s="368"/>
      <c r="FG594" s="368"/>
      <c r="FH594" s="368"/>
      <c r="FI594" s="368"/>
      <c r="FJ594" s="368"/>
      <c r="FK594" s="368"/>
      <c r="FL594" s="368"/>
      <c r="FM594" s="368"/>
      <c r="FN594" s="368"/>
      <c r="FO594" s="368"/>
      <c r="FP594" s="368"/>
      <c r="FQ594" s="368"/>
      <c r="FR594" s="368"/>
      <c r="FS594" s="368"/>
      <c r="FT594" s="368"/>
      <c r="FU594" s="368"/>
      <c r="FV594" s="368"/>
      <c r="FW594" s="368"/>
      <c r="FX594" s="368"/>
      <c r="FY594" s="368"/>
      <c r="FZ594" s="368"/>
      <c r="GA594" s="368"/>
      <c r="GB594" s="368"/>
      <c r="GC594" s="368"/>
      <c r="GD594" s="368"/>
      <c r="GE594" s="368"/>
      <c r="GF594" s="368"/>
      <c r="GG594" s="368"/>
      <c r="GH594" s="368"/>
      <c r="GI594" s="368"/>
      <c r="GJ594" s="368"/>
      <c r="GK594" s="368"/>
      <c r="GL594" s="368"/>
      <c r="GM594" s="368"/>
      <c r="GN594" s="368"/>
      <c r="GO594" s="368"/>
      <c r="GP594" s="368"/>
      <c r="GQ594" s="368"/>
      <c r="GR594" s="368"/>
      <c r="GS594" s="368"/>
      <c r="GT594" s="368"/>
      <c r="GU594" s="368"/>
      <c r="GV594" s="368"/>
      <c r="GW594" s="368"/>
      <c r="GX594" s="368"/>
      <c r="GY594" s="368"/>
      <c r="GZ594" s="368"/>
      <c r="HA594" s="368"/>
      <c r="HB594" s="368"/>
      <c r="HC594" s="368"/>
      <c r="HD594" s="368"/>
      <c r="HE594" s="368"/>
      <c r="HF594" s="368"/>
      <c r="HG594" s="368"/>
      <c r="HH594" s="368"/>
      <c r="HI594" s="368"/>
      <c r="HJ594" s="368"/>
      <c r="HK594" s="368"/>
      <c r="HL594" s="368"/>
      <c r="HM594" s="368"/>
      <c r="HN594" s="368"/>
      <c r="HO594" s="368"/>
      <c r="HP594" s="368"/>
      <c r="HQ594" s="368"/>
      <c r="HR594" s="368"/>
      <c r="HS594" s="368"/>
      <c r="HT594" s="368"/>
      <c r="HU594" s="368"/>
      <c r="HV594" s="368"/>
      <c r="HW594" s="368"/>
      <c r="HX594" s="368"/>
      <c r="HY594" s="368"/>
      <c r="HZ594" s="368"/>
      <c r="IA594" s="368"/>
      <c r="IB594" s="368"/>
      <c r="IC594" s="368"/>
      <c r="ID594" s="368"/>
      <c r="IE594" s="368"/>
      <c r="IF594" s="368"/>
      <c r="IG594" s="368"/>
      <c r="IH594" s="368"/>
      <c r="II594" s="368"/>
      <c r="IJ594" s="368"/>
      <c r="IK594" s="368"/>
      <c r="IL594" s="368"/>
      <c r="IM594" s="368"/>
      <c r="IN594" s="368"/>
      <c r="IO594" s="368"/>
      <c r="IP594" s="368"/>
      <c r="IQ594" s="368"/>
      <c r="IR594" s="368"/>
      <c r="IS594" s="368"/>
      <c r="IT594" s="368"/>
      <c r="IU594" s="368"/>
      <c r="IV594" s="368"/>
      <c r="IW594" s="368"/>
      <c r="IX594" s="368"/>
      <c r="IY594" s="368"/>
      <c r="IZ594" s="368"/>
      <c r="JA594" s="368"/>
      <c r="JB594" s="368"/>
      <c r="JC594" s="368"/>
      <c r="JD594" s="368"/>
      <c r="JE594" s="368"/>
      <c r="JF594" s="368"/>
      <c r="JG594" s="368"/>
      <c r="JH594" s="368"/>
      <c r="JI594" s="368"/>
      <c r="JJ594" s="368"/>
      <c r="JK594" s="368"/>
      <c r="JL594" s="368"/>
      <c r="JM594" s="368"/>
      <c r="JN594" s="368"/>
      <c r="JO594" s="368"/>
      <c r="JP594" s="368"/>
      <c r="JQ594" s="368"/>
      <c r="JR594" s="368"/>
      <c r="JS594" s="368"/>
      <c r="JT594" s="368"/>
      <c r="JU594" s="368"/>
      <c r="JV594" s="368"/>
      <c r="JW594" s="368"/>
      <c r="JX594" s="368"/>
      <c r="JY594" s="368"/>
      <c r="JZ594" s="368"/>
      <c r="KA594" s="368"/>
      <c r="KB594" s="368"/>
      <c r="KC594" s="368"/>
      <c r="KD594" s="368"/>
      <c r="KE594" s="368"/>
      <c r="KF594" s="368"/>
      <c r="KG594" s="368"/>
      <c r="KH594" s="368"/>
      <c r="KI594" s="368"/>
      <c r="KJ594" s="368"/>
      <c r="KK594" s="368"/>
      <c r="KL594" s="368"/>
      <c r="KM594" s="368"/>
      <c r="KN594" s="368"/>
      <c r="KO594" s="368"/>
      <c r="KP594" s="368"/>
      <c r="KQ594" s="368"/>
      <c r="KR594" s="368"/>
      <c r="KS594" s="368"/>
      <c r="KT594" s="368"/>
      <c r="KU594" s="368"/>
      <c r="KV594" s="368"/>
      <c r="KW594" s="368"/>
      <c r="KX594" s="368"/>
      <c r="LH594" s="368"/>
      <c r="LI594" s="368"/>
      <c r="LJ594" s="368"/>
      <c r="LK594" s="368"/>
      <c r="LL594" s="368"/>
      <c r="LM594" s="368"/>
      <c r="LN594" s="368"/>
      <c r="LO594" s="368"/>
      <c r="LP594" s="368"/>
      <c r="LQ594" s="368"/>
      <c r="LR594" s="368"/>
      <c r="LS594" s="368"/>
      <c r="LT594" s="368"/>
      <c r="LU594" s="368"/>
      <c r="LV594" s="368"/>
      <c r="LW594" s="368"/>
      <c r="LX594" s="368"/>
      <c r="LY594" s="368"/>
      <c r="LZ594" s="368"/>
      <c r="MA594" s="368"/>
      <c r="MB594" s="368"/>
      <c r="MC594" s="368"/>
      <c r="MD594" s="368"/>
      <c r="ME594" s="368"/>
      <c r="MF594" s="368"/>
      <c r="MG594" s="368"/>
      <c r="MH594" s="368"/>
      <c r="MI594" s="368"/>
      <c r="MJ594" s="368"/>
      <c r="MK594" s="368"/>
      <c r="ML594" s="368"/>
      <c r="MM594" s="368"/>
      <c r="MN594" s="368"/>
      <c r="MO594" s="368"/>
      <c r="MP594" s="368"/>
      <c r="MQ594" s="368"/>
      <c r="MR594" s="368"/>
      <c r="MS594" s="368"/>
      <c r="MT594" s="368"/>
      <c r="MU594" s="368"/>
      <c r="MV594" s="368"/>
      <c r="MW594" s="368"/>
      <c r="MX594" s="368"/>
      <c r="MY594" s="368"/>
      <c r="MZ594" s="368"/>
      <c r="NA594" s="368"/>
      <c r="NB594" s="368"/>
      <c r="NC594" s="368"/>
      <c r="ND594" s="368"/>
      <c r="NE594" s="368"/>
      <c r="NF594" s="368"/>
      <c r="NG594" s="368"/>
      <c r="NH594" s="368"/>
      <c r="NI594" s="368"/>
      <c r="NJ594" s="368"/>
      <c r="NK594" s="368"/>
      <c r="NL594" s="368"/>
      <c r="NM594" s="368"/>
      <c r="NN594" s="368"/>
      <c r="NO594" s="368"/>
      <c r="NP594" s="368"/>
      <c r="NQ594" s="368"/>
      <c r="NR594" s="368"/>
      <c r="NS594" s="368"/>
      <c r="NT594" s="368"/>
      <c r="NU594" s="368"/>
      <c r="NV594" s="368"/>
      <c r="NW594" s="368"/>
      <c r="NX594" s="368"/>
      <c r="NY594" s="368"/>
      <c r="NZ594" s="368"/>
      <c r="OA594" s="368"/>
      <c r="OB594" s="368"/>
      <c r="OC594" s="368"/>
      <c r="OD594" s="368"/>
      <c r="OE594" s="368"/>
      <c r="OF594" s="368"/>
      <c r="OG594" s="368"/>
      <c r="OH594" s="368"/>
      <c r="OI594" s="368"/>
      <c r="OJ594" s="368"/>
      <c r="OK594" s="368"/>
      <c r="OL594" s="368"/>
      <c r="OM594" s="368"/>
      <c r="ON594" s="368"/>
      <c r="OO594" s="368"/>
      <c r="OP594" s="368"/>
      <c r="OQ594" s="368"/>
      <c r="OR594" s="368"/>
      <c r="OS594" s="368"/>
      <c r="OT594" s="368"/>
      <c r="OU594" s="368"/>
      <c r="OV594" s="368"/>
      <c r="OW594" s="368"/>
      <c r="OX594" s="368"/>
      <c r="OY594" s="368"/>
      <c r="OZ594" s="368"/>
      <c r="PA594" s="368"/>
      <c r="PB594" s="368"/>
      <c r="PC594" s="368"/>
      <c r="PD594" s="368"/>
      <c r="PE594" s="368"/>
      <c r="PF594" s="368"/>
      <c r="PG594" s="368"/>
      <c r="PH594" s="368"/>
      <c r="PI594" s="368"/>
      <c r="PJ594" s="368"/>
      <c r="PK594" s="368"/>
      <c r="PL594" s="368"/>
      <c r="PM594" s="368"/>
      <c r="PN594" s="368"/>
      <c r="PO594" s="368"/>
      <c r="PP594" s="368"/>
      <c r="PQ594" s="368"/>
      <c r="PR594" s="368"/>
      <c r="PS594" s="368"/>
      <c r="PT594" s="368"/>
      <c r="PU594" s="368"/>
      <c r="PV594" s="368"/>
      <c r="PW594" s="368"/>
      <c r="PX594" s="368"/>
      <c r="PY594" s="368"/>
      <c r="PZ594" s="368"/>
      <c r="QA594" s="368"/>
      <c r="QB594" s="368"/>
      <c r="QC594" s="368"/>
      <c r="QD594" s="368"/>
      <c r="QE594" s="368"/>
      <c r="QF594" s="368"/>
      <c r="QG594" s="368"/>
      <c r="QH594" s="368"/>
      <c r="QI594" s="368"/>
      <c r="QJ594" s="368"/>
      <c r="QK594" s="368"/>
      <c r="QL594" s="368"/>
      <c r="QM594" s="368"/>
      <c r="QN594" s="368"/>
      <c r="QO594" s="368"/>
      <c r="QP594" s="368"/>
      <c r="QQ594" s="368"/>
      <c r="QR594" s="368"/>
      <c r="QS594" s="368"/>
      <c r="QT594" s="368"/>
      <c r="QU594" s="368"/>
      <c r="QV594" s="368"/>
      <c r="QW594" s="368"/>
      <c r="QX594" s="368"/>
      <c r="QY594" s="368"/>
      <c r="QZ594" s="368"/>
      <c r="RA594" s="368"/>
      <c r="RB594" s="368"/>
      <c r="RC594" s="368"/>
      <c r="RD594" s="368"/>
      <c r="RE594" s="368"/>
      <c r="RF594" s="368"/>
      <c r="RG594" s="368"/>
      <c r="RH594" s="368"/>
      <c r="RI594" s="368"/>
      <c r="RJ594" s="368"/>
      <c r="RK594" s="368"/>
      <c r="RL594" s="368"/>
      <c r="RM594" s="368"/>
      <c r="RN594" s="368"/>
      <c r="RO594" s="368"/>
      <c r="RP594" s="368"/>
      <c r="RQ594" s="368"/>
      <c r="RR594" s="368"/>
      <c r="RS594" s="368"/>
      <c r="RT594" s="368"/>
      <c r="RU594" s="368"/>
      <c r="RV594" s="368"/>
      <c r="RW594" s="368"/>
      <c r="RX594" s="368"/>
      <c r="RY594" s="368"/>
      <c r="RZ594" s="368"/>
      <c r="SA594" s="368"/>
      <c r="SB594" s="368"/>
      <c r="SC594" s="368"/>
      <c r="SD594" s="368"/>
      <c r="SE594" s="368"/>
      <c r="SF594" s="368"/>
      <c r="SG594" s="368"/>
    </row>
    <row r="595" spans="1:501">
      <c r="A595" s="368"/>
      <c r="B595" s="368"/>
      <c r="C595" s="368"/>
      <c r="D595" s="368"/>
      <c r="E595" s="368"/>
      <c r="F595" s="368"/>
      <c r="G595" s="368"/>
      <c r="H595" s="368"/>
      <c r="I595" s="368"/>
      <c r="J595" s="368"/>
      <c r="K595" s="368"/>
      <c r="L595" s="368"/>
      <c r="M595" s="368"/>
      <c r="N595" s="368"/>
      <c r="O595" s="385"/>
      <c r="P595" s="368"/>
      <c r="Q595" s="368"/>
      <c r="R595" s="368"/>
      <c r="S595" s="368"/>
      <c r="T595" s="368"/>
      <c r="U595" s="368"/>
      <c r="V595" s="368"/>
      <c r="W595" s="368"/>
      <c r="X595" s="368"/>
      <c r="Y595" s="368"/>
      <c r="Z595" s="368"/>
      <c r="AA595" s="368"/>
      <c r="AB595" s="368"/>
      <c r="AC595" s="368"/>
      <c r="AD595" s="368"/>
      <c r="AE595" s="368"/>
      <c r="AF595" s="368"/>
      <c r="AG595" s="368"/>
      <c r="AH595" s="368"/>
      <c r="AI595" s="368"/>
      <c r="AJ595" s="368"/>
      <c r="AK595" s="368"/>
      <c r="AL595" s="368"/>
      <c r="AM595" s="368"/>
      <c r="AN595" s="368"/>
      <c r="AO595" s="368"/>
      <c r="AP595" s="368"/>
      <c r="AQ595" s="368"/>
      <c r="AR595" s="368"/>
      <c r="AS595" s="368"/>
      <c r="AT595" s="368"/>
      <c r="AU595" s="368"/>
      <c r="AV595" s="368"/>
      <c r="AW595" s="368"/>
      <c r="AX595" s="368"/>
      <c r="AY595" s="368"/>
      <c r="AZ595" s="368"/>
      <c r="BA595" s="368"/>
      <c r="BB595" s="368"/>
      <c r="BC595" s="368"/>
      <c r="BD595" s="368"/>
      <c r="BE595" s="368"/>
      <c r="BF595" s="368"/>
      <c r="BG595" s="368"/>
      <c r="BH595" s="368"/>
      <c r="BI595" s="368"/>
      <c r="BJ595" s="368"/>
      <c r="BK595" s="368"/>
      <c r="BL595" s="368"/>
      <c r="BM595" s="368"/>
      <c r="BN595" s="368"/>
      <c r="BO595" s="368"/>
      <c r="BP595" s="368"/>
      <c r="BQ595" s="368"/>
      <c r="BR595" s="368"/>
      <c r="BS595" s="368"/>
      <c r="BT595" s="368"/>
      <c r="BU595" s="368"/>
      <c r="BV595" s="368"/>
      <c r="BW595" s="368"/>
      <c r="DV595" s="368"/>
      <c r="DW595" s="368"/>
      <c r="DX595" s="368"/>
      <c r="DY595" s="368"/>
      <c r="DZ595" s="368"/>
      <c r="EA595" s="368"/>
      <c r="EB595" s="368"/>
      <c r="EC595" s="368"/>
      <c r="ED595" s="368"/>
      <c r="EE595" s="368"/>
      <c r="EF595" s="368"/>
      <c r="EG595" s="368"/>
      <c r="EH595" s="368"/>
      <c r="EI595" s="368"/>
      <c r="EJ595" s="368"/>
      <c r="EK595" s="368"/>
      <c r="EL595" s="368"/>
      <c r="EM595" s="368"/>
      <c r="EN595" s="368"/>
      <c r="EO595" s="368"/>
      <c r="EP595" s="368"/>
      <c r="EQ595" s="368"/>
      <c r="ER595" s="368"/>
      <c r="ES595" s="368"/>
      <c r="ET595" s="368"/>
      <c r="EU595" s="368"/>
      <c r="EV595" s="368"/>
      <c r="EW595" s="368"/>
      <c r="EX595" s="368"/>
      <c r="EY595" s="368"/>
      <c r="EZ595" s="368"/>
      <c r="FA595" s="368"/>
      <c r="FB595" s="368"/>
      <c r="FC595" s="368"/>
      <c r="FD595" s="368"/>
      <c r="FE595" s="368"/>
      <c r="FF595" s="368"/>
      <c r="FG595" s="368"/>
      <c r="FH595" s="368"/>
      <c r="FI595" s="368"/>
      <c r="FJ595" s="368"/>
      <c r="FK595" s="368"/>
      <c r="FL595" s="368"/>
      <c r="FM595" s="368"/>
      <c r="FN595" s="368"/>
      <c r="FO595" s="368"/>
      <c r="FP595" s="368"/>
      <c r="FQ595" s="368"/>
      <c r="FR595" s="368"/>
      <c r="FS595" s="368"/>
      <c r="FT595" s="368"/>
      <c r="FU595" s="368"/>
      <c r="FV595" s="368"/>
      <c r="FW595" s="368"/>
      <c r="FX595" s="368"/>
      <c r="FY595" s="368"/>
      <c r="FZ595" s="368"/>
      <c r="GA595" s="368"/>
      <c r="GB595" s="368"/>
      <c r="GC595" s="368"/>
      <c r="GD595" s="368"/>
      <c r="GE595" s="368"/>
      <c r="GF595" s="368"/>
      <c r="GG595" s="368"/>
      <c r="GH595" s="368"/>
      <c r="GI595" s="368"/>
      <c r="GJ595" s="368"/>
      <c r="GK595" s="368"/>
      <c r="GL595" s="368"/>
      <c r="GM595" s="368"/>
      <c r="GN595" s="368"/>
      <c r="GO595" s="368"/>
      <c r="GP595" s="368"/>
      <c r="GQ595" s="368"/>
      <c r="GR595" s="368"/>
      <c r="GS595" s="368"/>
      <c r="GT595" s="368"/>
      <c r="GU595" s="368"/>
      <c r="GV595" s="368"/>
      <c r="GW595" s="368"/>
      <c r="GX595" s="368"/>
      <c r="GY595" s="368"/>
      <c r="GZ595" s="368"/>
      <c r="HA595" s="368"/>
      <c r="HB595" s="368"/>
      <c r="HC595" s="368"/>
      <c r="HD595" s="368"/>
      <c r="HE595" s="368"/>
      <c r="HF595" s="368"/>
      <c r="HG595" s="368"/>
      <c r="HH595" s="368"/>
      <c r="HI595" s="368"/>
      <c r="HJ595" s="368"/>
      <c r="HK595" s="368"/>
      <c r="HL595" s="368"/>
      <c r="HM595" s="368"/>
      <c r="HN595" s="368"/>
      <c r="HO595" s="368"/>
      <c r="HP595" s="368"/>
      <c r="HQ595" s="368"/>
      <c r="HR595" s="368"/>
      <c r="HS595" s="368"/>
      <c r="HT595" s="368"/>
      <c r="HU595" s="368"/>
      <c r="HV595" s="368"/>
      <c r="HW595" s="368"/>
      <c r="HX595" s="368"/>
      <c r="HY595" s="368"/>
      <c r="HZ595" s="368"/>
      <c r="IA595" s="368"/>
      <c r="IB595" s="368"/>
      <c r="IC595" s="368"/>
      <c r="ID595" s="368"/>
      <c r="IE595" s="368"/>
      <c r="IF595" s="368"/>
      <c r="IG595" s="368"/>
      <c r="IH595" s="368"/>
      <c r="II595" s="368"/>
      <c r="IJ595" s="368"/>
      <c r="IK595" s="368"/>
      <c r="IL595" s="368"/>
      <c r="IM595" s="368"/>
      <c r="IN595" s="368"/>
      <c r="IO595" s="368"/>
      <c r="IP595" s="368"/>
      <c r="IQ595" s="368"/>
      <c r="IR595" s="368"/>
      <c r="IS595" s="368"/>
      <c r="IT595" s="368"/>
      <c r="IU595" s="368"/>
      <c r="IV595" s="368"/>
      <c r="IW595" s="368"/>
      <c r="IX595" s="368"/>
      <c r="IY595" s="368"/>
      <c r="IZ595" s="368"/>
      <c r="JA595" s="368"/>
      <c r="JB595" s="368"/>
      <c r="JC595" s="368"/>
      <c r="JD595" s="368"/>
      <c r="JE595" s="368"/>
      <c r="JF595" s="368"/>
      <c r="JG595" s="368"/>
      <c r="JH595" s="368"/>
      <c r="JI595" s="368"/>
      <c r="JJ595" s="368"/>
      <c r="JK595" s="368"/>
      <c r="JL595" s="368"/>
      <c r="JM595" s="368"/>
      <c r="JN595" s="368"/>
      <c r="JO595" s="368"/>
      <c r="JP595" s="368"/>
      <c r="JQ595" s="368"/>
      <c r="JR595" s="368"/>
      <c r="JS595" s="368"/>
      <c r="JT595" s="368"/>
      <c r="JU595" s="368"/>
      <c r="JV595" s="368"/>
      <c r="JW595" s="368"/>
      <c r="JX595" s="368"/>
      <c r="JY595" s="368"/>
      <c r="JZ595" s="368"/>
      <c r="KA595" s="368"/>
      <c r="KB595" s="368"/>
      <c r="KC595" s="368"/>
      <c r="KD595" s="368"/>
      <c r="KE595" s="368"/>
      <c r="KF595" s="368"/>
      <c r="KG595" s="368"/>
      <c r="KH595" s="368"/>
      <c r="KI595" s="368"/>
      <c r="KJ595" s="368"/>
      <c r="KK595" s="368"/>
      <c r="KL595" s="368"/>
      <c r="KM595" s="368"/>
      <c r="KN595" s="368"/>
      <c r="KO595" s="368"/>
      <c r="KP595" s="368"/>
      <c r="KQ595" s="368"/>
      <c r="KR595" s="368"/>
      <c r="KS595" s="368"/>
      <c r="KT595" s="368"/>
      <c r="KU595" s="368"/>
      <c r="KV595" s="368"/>
      <c r="KW595" s="368"/>
      <c r="KX595" s="368"/>
      <c r="LH595" s="368"/>
      <c r="LI595" s="368"/>
      <c r="LJ595" s="368"/>
      <c r="LK595" s="368"/>
      <c r="LL595" s="368"/>
      <c r="LM595" s="368"/>
      <c r="LN595" s="368"/>
      <c r="LO595" s="368"/>
      <c r="LP595" s="368"/>
      <c r="LQ595" s="368"/>
      <c r="LR595" s="368"/>
      <c r="LS595" s="368"/>
      <c r="LT595" s="368"/>
      <c r="LU595" s="368"/>
      <c r="LV595" s="368"/>
      <c r="LW595" s="368"/>
      <c r="LX595" s="368"/>
      <c r="LY595" s="368"/>
      <c r="LZ595" s="368"/>
      <c r="MA595" s="368"/>
      <c r="MB595" s="368"/>
      <c r="MC595" s="368"/>
      <c r="MD595" s="368"/>
      <c r="ME595" s="368"/>
      <c r="MF595" s="368"/>
      <c r="MG595" s="368"/>
      <c r="MH595" s="368"/>
      <c r="MI595" s="368"/>
      <c r="MJ595" s="368"/>
      <c r="MK595" s="368"/>
      <c r="ML595" s="368"/>
      <c r="MM595" s="368"/>
      <c r="MN595" s="368"/>
      <c r="MO595" s="368"/>
      <c r="MP595" s="368"/>
      <c r="MQ595" s="368"/>
      <c r="MR595" s="368"/>
      <c r="MS595" s="368"/>
      <c r="MT595" s="368"/>
      <c r="MU595" s="368"/>
      <c r="MV595" s="368"/>
      <c r="MW595" s="368"/>
      <c r="MX595" s="368"/>
      <c r="MY595" s="368"/>
      <c r="MZ595" s="368"/>
      <c r="NA595" s="368"/>
      <c r="NB595" s="368"/>
      <c r="NC595" s="368"/>
      <c r="ND595" s="368"/>
      <c r="NE595" s="368"/>
      <c r="NF595" s="368"/>
      <c r="NG595" s="368"/>
      <c r="NH595" s="368"/>
      <c r="NI595" s="368"/>
      <c r="NJ595" s="368"/>
      <c r="NK595" s="368"/>
      <c r="NL595" s="368"/>
      <c r="NM595" s="368"/>
      <c r="NN595" s="368"/>
      <c r="NO595" s="368"/>
      <c r="NP595" s="368"/>
      <c r="NQ595" s="368"/>
      <c r="NR595" s="368"/>
      <c r="NS595" s="368"/>
      <c r="NT595" s="368"/>
      <c r="NU595" s="368"/>
      <c r="NV595" s="368"/>
      <c r="NW595" s="368"/>
      <c r="NX595" s="368"/>
      <c r="NY595" s="368"/>
      <c r="NZ595" s="368"/>
      <c r="OA595" s="368"/>
      <c r="OB595" s="368"/>
      <c r="OC595" s="368"/>
      <c r="OD595" s="368"/>
      <c r="OE595" s="368"/>
      <c r="OF595" s="368"/>
      <c r="OG595" s="368"/>
      <c r="OH595" s="368"/>
      <c r="OI595" s="368"/>
      <c r="OJ595" s="368"/>
      <c r="OK595" s="368"/>
      <c r="OL595" s="368"/>
      <c r="OM595" s="368"/>
      <c r="ON595" s="368"/>
      <c r="OO595" s="368"/>
      <c r="OP595" s="368"/>
      <c r="OQ595" s="368"/>
      <c r="OR595" s="368"/>
      <c r="OS595" s="368"/>
      <c r="OT595" s="368"/>
      <c r="OU595" s="368"/>
      <c r="OV595" s="368"/>
      <c r="OW595" s="368"/>
      <c r="OX595" s="368"/>
      <c r="OY595" s="368"/>
      <c r="OZ595" s="368"/>
      <c r="PA595" s="368"/>
      <c r="PB595" s="368"/>
      <c r="PC595" s="368"/>
      <c r="PD595" s="368"/>
      <c r="PE595" s="368"/>
      <c r="PF595" s="368"/>
      <c r="PG595" s="368"/>
      <c r="PH595" s="368"/>
      <c r="PI595" s="368"/>
      <c r="PJ595" s="368"/>
      <c r="PK595" s="368"/>
      <c r="PL595" s="368"/>
      <c r="PM595" s="368"/>
      <c r="PN595" s="368"/>
      <c r="PO595" s="368"/>
      <c r="PP595" s="368"/>
      <c r="PQ595" s="368"/>
      <c r="PR595" s="368"/>
      <c r="PS595" s="368"/>
      <c r="PT595" s="368"/>
      <c r="PU595" s="368"/>
      <c r="PV595" s="368"/>
      <c r="PW595" s="368"/>
      <c r="PX595" s="368"/>
      <c r="PY595" s="368"/>
      <c r="PZ595" s="368"/>
      <c r="QA595" s="368"/>
      <c r="QB595" s="368"/>
      <c r="QC595" s="368"/>
      <c r="QD595" s="368"/>
      <c r="QE595" s="368"/>
      <c r="QF595" s="368"/>
      <c r="QG595" s="368"/>
      <c r="QH595" s="368"/>
      <c r="QI595" s="368"/>
      <c r="QJ595" s="368"/>
      <c r="QK595" s="368"/>
      <c r="QL595" s="368"/>
      <c r="QM595" s="368"/>
      <c r="QN595" s="368"/>
      <c r="QO595" s="368"/>
      <c r="QP595" s="368"/>
      <c r="QQ595" s="368"/>
      <c r="QR595" s="368"/>
      <c r="QS595" s="368"/>
      <c r="QT595" s="368"/>
      <c r="QU595" s="368"/>
      <c r="QV595" s="368"/>
      <c r="QW595" s="368"/>
      <c r="QX595" s="368"/>
      <c r="QY595" s="368"/>
      <c r="QZ595" s="368"/>
      <c r="RA595" s="368"/>
      <c r="RB595" s="368"/>
      <c r="RC595" s="368"/>
      <c r="RD595" s="368"/>
      <c r="RE595" s="368"/>
      <c r="RF595" s="368"/>
      <c r="RG595" s="368"/>
      <c r="RH595" s="368"/>
      <c r="RI595" s="368"/>
      <c r="RJ595" s="368"/>
      <c r="RK595" s="368"/>
      <c r="RL595" s="368"/>
      <c r="RM595" s="368"/>
      <c r="RN595" s="368"/>
      <c r="RO595" s="368"/>
      <c r="RP595" s="368"/>
      <c r="RQ595" s="368"/>
      <c r="RR595" s="368"/>
      <c r="RS595" s="368"/>
      <c r="RT595" s="368"/>
      <c r="RU595" s="368"/>
      <c r="RV595" s="368"/>
      <c r="RW595" s="368"/>
      <c r="RX595" s="368"/>
      <c r="RY595" s="368"/>
      <c r="RZ595" s="368"/>
      <c r="SA595" s="368"/>
      <c r="SB595" s="368"/>
      <c r="SC595" s="368"/>
      <c r="SD595" s="368"/>
      <c r="SE595" s="368"/>
      <c r="SF595" s="368"/>
      <c r="SG595" s="368"/>
    </row>
    <row r="596" spans="1:501">
      <c r="A596" s="368"/>
      <c r="B596" s="368"/>
      <c r="C596" s="368"/>
      <c r="D596" s="368"/>
      <c r="E596" s="368"/>
      <c r="F596" s="368"/>
      <c r="G596" s="368"/>
      <c r="H596" s="368"/>
      <c r="I596" s="368"/>
      <c r="J596" s="368"/>
      <c r="K596" s="368"/>
      <c r="L596" s="368"/>
      <c r="M596" s="368"/>
      <c r="N596" s="368"/>
      <c r="O596" s="385"/>
      <c r="P596" s="368"/>
      <c r="Q596" s="368"/>
      <c r="R596" s="368"/>
      <c r="S596" s="368"/>
      <c r="T596" s="368"/>
      <c r="U596" s="368"/>
      <c r="V596" s="368"/>
      <c r="W596" s="368"/>
      <c r="X596" s="368"/>
      <c r="Y596" s="368"/>
      <c r="Z596" s="368"/>
      <c r="AA596" s="368"/>
      <c r="AB596" s="368"/>
      <c r="AC596" s="368"/>
      <c r="AD596" s="368"/>
      <c r="AE596" s="368"/>
      <c r="AF596" s="368"/>
      <c r="AG596" s="368"/>
      <c r="AH596" s="368"/>
      <c r="AI596" s="368"/>
      <c r="AJ596" s="368"/>
      <c r="AK596" s="368"/>
      <c r="AL596" s="368"/>
      <c r="AM596" s="368"/>
      <c r="AN596" s="368"/>
      <c r="AO596" s="368"/>
      <c r="AP596" s="368"/>
      <c r="AQ596" s="368"/>
      <c r="AR596" s="368"/>
      <c r="AS596" s="368"/>
      <c r="AT596" s="368"/>
      <c r="AU596" s="368"/>
      <c r="AV596" s="368"/>
      <c r="AW596" s="368"/>
      <c r="AX596" s="368"/>
      <c r="AY596" s="368"/>
      <c r="AZ596" s="368"/>
      <c r="BA596" s="368"/>
      <c r="BB596" s="368"/>
      <c r="BC596" s="368"/>
      <c r="BD596" s="368"/>
      <c r="BE596" s="368"/>
      <c r="BF596" s="368"/>
      <c r="BG596" s="368"/>
      <c r="BH596" s="368"/>
      <c r="BI596" s="368"/>
      <c r="BJ596" s="368"/>
      <c r="BK596" s="368"/>
      <c r="BL596" s="368"/>
      <c r="BM596" s="368"/>
      <c r="BN596" s="368"/>
      <c r="BO596" s="368"/>
      <c r="BP596" s="368"/>
      <c r="BQ596" s="368"/>
      <c r="BR596" s="368"/>
      <c r="BS596" s="368"/>
      <c r="BT596" s="368"/>
      <c r="BU596" s="368"/>
      <c r="BV596" s="368"/>
      <c r="BW596" s="368"/>
      <c r="DV596" s="368"/>
      <c r="DW596" s="368"/>
      <c r="DX596" s="368"/>
      <c r="DY596" s="368"/>
      <c r="DZ596" s="368"/>
      <c r="EA596" s="368"/>
      <c r="EB596" s="368"/>
      <c r="EC596" s="368"/>
      <c r="ED596" s="368"/>
      <c r="EE596" s="368"/>
      <c r="EF596" s="368"/>
      <c r="EG596" s="368"/>
      <c r="EH596" s="368"/>
      <c r="EI596" s="368"/>
      <c r="EJ596" s="368"/>
      <c r="EK596" s="368"/>
      <c r="EL596" s="368"/>
      <c r="EM596" s="368"/>
      <c r="EN596" s="368"/>
      <c r="EO596" s="368"/>
      <c r="EP596" s="368"/>
      <c r="EQ596" s="368"/>
      <c r="ER596" s="368"/>
      <c r="ES596" s="368"/>
      <c r="ET596" s="368"/>
      <c r="EU596" s="368"/>
      <c r="EV596" s="368"/>
      <c r="EW596" s="368"/>
      <c r="EX596" s="368"/>
      <c r="EY596" s="368"/>
      <c r="EZ596" s="368"/>
      <c r="FA596" s="368"/>
      <c r="FB596" s="368"/>
      <c r="FC596" s="368"/>
      <c r="FD596" s="368"/>
      <c r="FE596" s="368"/>
      <c r="FF596" s="368"/>
      <c r="FG596" s="368"/>
      <c r="FH596" s="368"/>
      <c r="FI596" s="368"/>
      <c r="FJ596" s="368"/>
      <c r="FK596" s="368"/>
      <c r="FL596" s="368"/>
      <c r="FM596" s="368"/>
      <c r="FN596" s="368"/>
      <c r="FO596" s="368"/>
      <c r="FP596" s="368"/>
      <c r="FQ596" s="368"/>
      <c r="FR596" s="368"/>
      <c r="FS596" s="368"/>
      <c r="FT596" s="368"/>
      <c r="FU596" s="368"/>
      <c r="FV596" s="368"/>
      <c r="FW596" s="368"/>
      <c r="FX596" s="368"/>
      <c r="FY596" s="368"/>
      <c r="FZ596" s="368"/>
      <c r="GA596" s="368"/>
      <c r="GB596" s="368"/>
      <c r="GC596" s="368"/>
      <c r="GD596" s="368"/>
      <c r="GE596" s="368"/>
      <c r="GF596" s="368"/>
      <c r="GG596" s="368"/>
      <c r="GH596" s="368"/>
      <c r="GI596" s="368"/>
      <c r="GJ596" s="368"/>
      <c r="GK596" s="368"/>
      <c r="GL596" s="368"/>
      <c r="GM596" s="368"/>
      <c r="GN596" s="368"/>
      <c r="GO596" s="368"/>
      <c r="GP596" s="368"/>
      <c r="GQ596" s="368"/>
      <c r="GR596" s="368"/>
      <c r="GS596" s="368"/>
      <c r="GT596" s="368"/>
      <c r="GU596" s="368"/>
      <c r="GV596" s="368"/>
      <c r="GW596" s="368"/>
      <c r="GX596" s="368"/>
      <c r="GY596" s="368"/>
      <c r="GZ596" s="368"/>
      <c r="HA596" s="368"/>
      <c r="HB596" s="368"/>
      <c r="HC596" s="368"/>
      <c r="HD596" s="368"/>
      <c r="HE596" s="368"/>
      <c r="HF596" s="368"/>
      <c r="HG596" s="368"/>
      <c r="HH596" s="368"/>
      <c r="HI596" s="368"/>
      <c r="HJ596" s="368"/>
      <c r="HK596" s="368"/>
      <c r="HL596" s="368"/>
      <c r="HM596" s="368"/>
      <c r="HN596" s="368"/>
      <c r="HO596" s="368"/>
      <c r="HP596" s="368"/>
      <c r="HQ596" s="368"/>
      <c r="HR596" s="368"/>
      <c r="HS596" s="368"/>
      <c r="HT596" s="368"/>
      <c r="HU596" s="368"/>
      <c r="HV596" s="368"/>
      <c r="HW596" s="368"/>
      <c r="HX596" s="368"/>
      <c r="HY596" s="368"/>
      <c r="HZ596" s="368"/>
      <c r="IA596" s="368"/>
      <c r="IB596" s="368"/>
      <c r="IC596" s="368"/>
      <c r="ID596" s="368"/>
      <c r="IE596" s="368"/>
      <c r="IF596" s="368"/>
      <c r="IG596" s="368"/>
      <c r="IH596" s="368"/>
      <c r="II596" s="368"/>
      <c r="IJ596" s="368"/>
      <c r="IK596" s="368"/>
      <c r="IL596" s="368"/>
      <c r="IM596" s="368"/>
      <c r="IN596" s="368"/>
      <c r="IO596" s="368"/>
      <c r="IP596" s="368"/>
      <c r="IQ596" s="368"/>
      <c r="IR596" s="368"/>
      <c r="IS596" s="368"/>
      <c r="IT596" s="368"/>
      <c r="IU596" s="368"/>
      <c r="IV596" s="368"/>
      <c r="IW596" s="368"/>
      <c r="IX596" s="368"/>
      <c r="IY596" s="368"/>
      <c r="IZ596" s="368"/>
      <c r="JA596" s="368"/>
      <c r="JB596" s="368"/>
      <c r="JC596" s="368"/>
      <c r="JD596" s="368"/>
      <c r="JE596" s="368"/>
      <c r="JF596" s="368"/>
      <c r="JG596" s="368"/>
      <c r="JH596" s="368"/>
      <c r="JI596" s="368"/>
      <c r="JJ596" s="368"/>
      <c r="JK596" s="368"/>
      <c r="JL596" s="368"/>
      <c r="JM596" s="368"/>
      <c r="JN596" s="368"/>
      <c r="JO596" s="368"/>
      <c r="JP596" s="368"/>
      <c r="JQ596" s="368"/>
      <c r="JR596" s="368"/>
      <c r="JS596" s="368"/>
      <c r="JT596" s="368"/>
      <c r="JU596" s="368"/>
      <c r="JV596" s="368"/>
      <c r="JW596" s="368"/>
      <c r="JX596" s="368"/>
      <c r="JY596" s="368"/>
      <c r="JZ596" s="368"/>
      <c r="KA596" s="368"/>
      <c r="KB596" s="368"/>
      <c r="KC596" s="368"/>
      <c r="KD596" s="368"/>
      <c r="KE596" s="368"/>
      <c r="KF596" s="368"/>
      <c r="KG596" s="368"/>
      <c r="KH596" s="368"/>
      <c r="KI596" s="368"/>
      <c r="KJ596" s="368"/>
      <c r="KK596" s="368"/>
      <c r="KL596" s="368"/>
      <c r="KM596" s="368"/>
      <c r="KN596" s="368"/>
      <c r="KO596" s="368"/>
      <c r="KP596" s="368"/>
      <c r="KQ596" s="368"/>
      <c r="KR596" s="368"/>
      <c r="KS596" s="368"/>
      <c r="KT596" s="368"/>
      <c r="KU596" s="368"/>
      <c r="KV596" s="368"/>
      <c r="KW596" s="368"/>
      <c r="KX596" s="368"/>
      <c r="LH596" s="368"/>
      <c r="LI596" s="368"/>
      <c r="LJ596" s="368"/>
      <c r="LK596" s="368"/>
      <c r="LL596" s="368"/>
      <c r="LM596" s="368"/>
      <c r="LN596" s="368"/>
      <c r="LO596" s="368"/>
      <c r="LP596" s="368"/>
      <c r="LQ596" s="368"/>
      <c r="LR596" s="368"/>
      <c r="LS596" s="368"/>
      <c r="LT596" s="368"/>
      <c r="LU596" s="368"/>
      <c r="LV596" s="368"/>
      <c r="LW596" s="368"/>
      <c r="LX596" s="368"/>
      <c r="LY596" s="368"/>
      <c r="LZ596" s="368"/>
      <c r="MA596" s="368"/>
      <c r="MB596" s="368"/>
      <c r="MC596" s="368"/>
      <c r="MD596" s="368"/>
      <c r="ME596" s="368"/>
      <c r="MF596" s="368"/>
      <c r="MG596" s="368"/>
      <c r="MH596" s="368"/>
      <c r="MI596" s="368"/>
      <c r="MJ596" s="368"/>
      <c r="MK596" s="368"/>
      <c r="ML596" s="368"/>
      <c r="MM596" s="368"/>
      <c r="MN596" s="368"/>
      <c r="MO596" s="368"/>
      <c r="MP596" s="368"/>
      <c r="MQ596" s="368"/>
      <c r="MR596" s="368"/>
      <c r="MS596" s="368"/>
      <c r="MT596" s="368"/>
      <c r="MU596" s="368"/>
      <c r="MV596" s="368"/>
      <c r="MW596" s="368"/>
      <c r="MX596" s="368"/>
      <c r="MY596" s="368"/>
      <c r="MZ596" s="368"/>
      <c r="NA596" s="368"/>
      <c r="NB596" s="368"/>
      <c r="NC596" s="368"/>
      <c r="ND596" s="368"/>
      <c r="NE596" s="368"/>
      <c r="NF596" s="368"/>
      <c r="NG596" s="368"/>
      <c r="NH596" s="368"/>
      <c r="NI596" s="368"/>
      <c r="NJ596" s="368"/>
      <c r="NK596" s="368"/>
      <c r="NL596" s="368"/>
      <c r="NM596" s="368"/>
      <c r="NN596" s="368"/>
      <c r="NO596" s="368"/>
      <c r="NP596" s="368"/>
      <c r="NQ596" s="368"/>
      <c r="NR596" s="368"/>
      <c r="NS596" s="368"/>
      <c r="NT596" s="368"/>
      <c r="NU596" s="368"/>
      <c r="NV596" s="368"/>
      <c r="NW596" s="368"/>
      <c r="NX596" s="368"/>
      <c r="NY596" s="368"/>
      <c r="NZ596" s="368"/>
      <c r="OA596" s="368"/>
      <c r="OB596" s="368"/>
      <c r="OC596" s="368"/>
      <c r="OD596" s="368"/>
      <c r="OE596" s="368"/>
      <c r="OF596" s="368"/>
      <c r="OG596" s="368"/>
      <c r="OH596" s="368"/>
      <c r="OI596" s="368"/>
      <c r="OJ596" s="368"/>
      <c r="OK596" s="368"/>
      <c r="OL596" s="368"/>
      <c r="OM596" s="368"/>
      <c r="ON596" s="368"/>
      <c r="OO596" s="368"/>
      <c r="OP596" s="368"/>
      <c r="OQ596" s="368"/>
      <c r="OR596" s="368"/>
      <c r="OS596" s="368"/>
      <c r="OT596" s="368"/>
      <c r="OU596" s="368"/>
      <c r="OV596" s="368"/>
      <c r="OW596" s="368"/>
      <c r="OX596" s="368"/>
      <c r="OY596" s="368"/>
      <c r="OZ596" s="368"/>
      <c r="PA596" s="368"/>
      <c r="PB596" s="368"/>
      <c r="PC596" s="368"/>
      <c r="PD596" s="368"/>
      <c r="PE596" s="368"/>
      <c r="PF596" s="368"/>
      <c r="PG596" s="368"/>
      <c r="PH596" s="368"/>
      <c r="PI596" s="368"/>
      <c r="PJ596" s="368"/>
      <c r="PK596" s="368"/>
      <c r="PL596" s="368"/>
      <c r="PM596" s="368"/>
      <c r="PN596" s="368"/>
      <c r="PO596" s="368"/>
      <c r="PP596" s="368"/>
      <c r="PQ596" s="368"/>
      <c r="PR596" s="368"/>
      <c r="PS596" s="368"/>
      <c r="PT596" s="368"/>
      <c r="PU596" s="368"/>
      <c r="PV596" s="368"/>
      <c r="PW596" s="368"/>
      <c r="PX596" s="368"/>
      <c r="PY596" s="368"/>
      <c r="PZ596" s="368"/>
      <c r="QA596" s="368"/>
      <c r="QB596" s="368"/>
      <c r="QC596" s="368"/>
      <c r="QD596" s="368"/>
      <c r="QE596" s="368"/>
      <c r="QF596" s="368"/>
      <c r="QG596" s="368"/>
      <c r="QH596" s="368"/>
      <c r="QI596" s="368"/>
      <c r="QJ596" s="368"/>
      <c r="QK596" s="368"/>
      <c r="QL596" s="368"/>
      <c r="QM596" s="368"/>
      <c r="QN596" s="368"/>
      <c r="QO596" s="368"/>
      <c r="QP596" s="368"/>
      <c r="QQ596" s="368"/>
      <c r="QR596" s="368"/>
      <c r="QS596" s="368"/>
      <c r="QT596" s="368"/>
      <c r="QU596" s="368"/>
      <c r="QV596" s="368"/>
      <c r="QW596" s="368"/>
      <c r="QX596" s="368"/>
      <c r="QY596" s="368"/>
      <c r="QZ596" s="368"/>
      <c r="RA596" s="368"/>
      <c r="RB596" s="368"/>
      <c r="RC596" s="368"/>
      <c r="RD596" s="368"/>
      <c r="RE596" s="368"/>
      <c r="RF596" s="368"/>
      <c r="RG596" s="368"/>
      <c r="RH596" s="368"/>
      <c r="RI596" s="368"/>
      <c r="RJ596" s="368"/>
      <c r="RK596" s="368"/>
      <c r="RL596" s="368"/>
      <c r="RM596" s="368"/>
      <c r="RN596" s="368"/>
      <c r="RO596" s="368"/>
      <c r="RP596" s="368"/>
      <c r="RQ596" s="368"/>
      <c r="RR596" s="368"/>
      <c r="RS596" s="368"/>
      <c r="RT596" s="368"/>
      <c r="RU596" s="368"/>
      <c r="RV596" s="368"/>
      <c r="RW596" s="368"/>
      <c r="RX596" s="368"/>
      <c r="RY596" s="368"/>
      <c r="RZ596" s="368"/>
      <c r="SA596" s="368"/>
      <c r="SB596" s="368"/>
      <c r="SC596" s="368"/>
      <c r="SD596" s="368"/>
      <c r="SE596" s="368"/>
      <c r="SF596" s="368"/>
      <c r="SG596" s="368"/>
    </row>
    <row r="597" spans="1:501">
      <c r="A597" s="368"/>
      <c r="B597" s="368"/>
      <c r="C597" s="368"/>
      <c r="D597" s="368"/>
      <c r="E597" s="368"/>
      <c r="F597" s="368"/>
      <c r="G597" s="368"/>
      <c r="H597" s="368"/>
      <c r="I597" s="368"/>
      <c r="J597" s="368"/>
      <c r="K597" s="368"/>
      <c r="L597" s="368"/>
      <c r="M597" s="368"/>
      <c r="N597" s="368"/>
      <c r="O597" s="385"/>
      <c r="P597" s="368"/>
      <c r="Q597" s="368"/>
      <c r="R597" s="368"/>
      <c r="S597" s="368"/>
      <c r="T597" s="368"/>
      <c r="U597" s="368"/>
      <c r="V597" s="368"/>
      <c r="W597" s="368"/>
      <c r="X597" s="368"/>
      <c r="Y597" s="368"/>
      <c r="Z597" s="368"/>
      <c r="AA597" s="368"/>
      <c r="AB597" s="368"/>
      <c r="AC597" s="368"/>
      <c r="AD597" s="368"/>
      <c r="AE597" s="368"/>
      <c r="AF597" s="368"/>
      <c r="AG597" s="368"/>
      <c r="AH597" s="368"/>
      <c r="AI597" s="368"/>
      <c r="AJ597" s="368"/>
      <c r="AK597" s="368"/>
      <c r="AL597" s="368"/>
      <c r="AM597" s="368"/>
      <c r="AN597" s="368"/>
      <c r="AO597" s="368"/>
      <c r="AP597" s="368"/>
      <c r="AQ597" s="368"/>
      <c r="AR597" s="368"/>
      <c r="AS597" s="368"/>
      <c r="AT597" s="368"/>
      <c r="AU597" s="368"/>
      <c r="AV597" s="368"/>
      <c r="AW597" s="368"/>
      <c r="AX597" s="368"/>
      <c r="AY597" s="368"/>
      <c r="AZ597" s="368"/>
      <c r="BA597" s="368"/>
      <c r="BB597" s="368"/>
      <c r="BC597" s="368"/>
      <c r="BD597" s="368"/>
      <c r="BE597" s="368"/>
      <c r="BF597" s="368"/>
      <c r="BG597" s="368"/>
      <c r="BH597" s="368"/>
      <c r="BI597" s="368"/>
      <c r="BJ597" s="368"/>
      <c r="BK597" s="368"/>
      <c r="BL597" s="368"/>
      <c r="BM597" s="368"/>
      <c r="BN597" s="368"/>
      <c r="BO597" s="368"/>
      <c r="BP597" s="368"/>
      <c r="BQ597" s="368"/>
      <c r="BR597" s="368"/>
      <c r="BS597" s="368"/>
      <c r="BT597" s="368"/>
      <c r="BU597" s="368"/>
      <c r="BV597" s="368"/>
      <c r="BW597" s="368"/>
      <c r="DV597" s="368"/>
      <c r="DW597" s="368"/>
      <c r="DX597" s="368"/>
      <c r="DY597" s="368"/>
      <c r="DZ597" s="368"/>
      <c r="EA597" s="368"/>
      <c r="EB597" s="368"/>
      <c r="EC597" s="368"/>
      <c r="ED597" s="368"/>
      <c r="EE597" s="368"/>
      <c r="EF597" s="368"/>
      <c r="EG597" s="368"/>
      <c r="EH597" s="368"/>
      <c r="EI597" s="368"/>
      <c r="EJ597" s="368"/>
      <c r="EK597" s="368"/>
      <c r="EL597" s="368"/>
      <c r="EM597" s="368"/>
      <c r="EN597" s="368"/>
      <c r="EO597" s="368"/>
      <c r="EP597" s="368"/>
      <c r="EQ597" s="368"/>
      <c r="ER597" s="368"/>
      <c r="ES597" s="368"/>
      <c r="ET597" s="368"/>
      <c r="EU597" s="368"/>
      <c r="EV597" s="368"/>
      <c r="EW597" s="368"/>
      <c r="EX597" s="368"/>
      <c r="EY597" s="368"/>
      <c r="EZ597" s="368"/>
      <c r="FA597" s="368"/>
      <c r="FB597" s="368"/>
      <c r="FC597" s="368"/>
      <c r="FD597" s="368"/>
      <c r="FE597" s="368"/>
      <c r="FF597" s="368"/>
      <c r="FG597" s="368"/>
      <c r="FH597" s="368"/>
      <c r="FI597" s="368"/>
      <c r="FJ597" s="368"/>
      <c r="FK597" s="368"/>
      <c r="FL597" s="368"/>
      <c r="FM597" s="368"/>
      <c r="FN597" s="368"/>
      <c r="FO597" s="368"/>
      <c r="FP597" s="368"/>
      <c r="FQ597" s="368"/>
      <c r="FR597" s="368"/>
      <c r="FS597" s="368"/>
      <c r="FT597" s="368"/>
      <c r="FU597" s="368"/>
      <c r="FV597" s="368"/>
      <c r="FW597" s="368"/>
      <c r="FX597" s="368"/>
      <c r="FY597" s="368"/>
      <c r="FZ597" s="368"/>
      <c r="GA597" s="368"/>
      <c r="GB597" s="368"/>
      <c r="GC597" s="368"/>
      <c r="GD597" s="368"/>
      <c r="GE597" s="368"/>
      <c r="GF597" s="368"/>
      <c r="GG597" s="368"/>
      <c r="GH597" s="368"/>
      <c r="GI597" s="368"/>
      <c r="GJ597" s="368"/>
      <c r="GK597" s="368"/>
      <c r="GL597" s="368"/>
      <c r="GM597" s="368"/>
      <c r="GN597" s="368"/>
      <c r="GO597" s="368"/>
      <c r="GP597" s="368"/>
      <c r="GQ597" s="368"/>
      <c r="GR597" s="368"/>
      <c r="GS597" s="368"/>
      <c r="GT597" s="368"/>
      <c r="GU597" s="368"/>
      <c r="GV597" s="368"/>
      <c r="GW597" s="368"/>
      <c r="GX597" s="368"/>
      <c r="GY597" s="368"/>
      <c r="GZ597" s="368"/>
      <c r="HA597" s="368"/>
      <c r="HB597" s="368"/>
      <c r="HC597" s="368"/>
      <c r="HD597" s="368"/>
      <c r="HE597" s="368"/>
      <c r="HF597" s="368"/>
      <c r="HG597" s="368"/>
      <c r="HH597" s="368"/>
      <c r="HI597" s="368"/>
      <c r="HJ597" s="368"/>
      <c r="HK597" s="368"/>
      <c r="HL597" s="368"/>
      <c r="HM597" s="368"/>
      <c r="HN597" s="368"/>
      <c r="HO597" s="368"/>
      <c r="HP597" s="368"/>
      <c r="HQ597" s="368"/>
      <c r="HR597" s="368"/>
      <c r="HS597" s="368"/>
      <c r="HT597" s="368"/>
      <c r="HU597" s="368"/>
      <c r="HV597" s="368"/>
      <c r="HW597" s="368"/>
      <c r="HX597" s="368"/>
      <c r="HY597" s="368"/>
      <c r="HZ597" s="368"/>
      <c r="IA597" s="368"/>
      <c r="IB597" s="368"/>
      <c r="IC597" s="368"/>
      <c r="ID597" s="368"/>
      <c r="IE597" s="368"/>
      <c r="IF597" s="368"/>
      <c r="IG597" s="368"/>
      <c r="IH597" s="368"/>
      <c r="II597" s="368"/>
      <c r="IJ597" s="368"/>
      <c r="IK597" s="368"/>
      <c r="IL597" s="368"/>
      <c r="IM597" s="368"/>
      <c r="IN597" s="368"/>
      <c r="IO597" s="368"/>
      <c r="IP597" s="368"/>
      <c r="IQ597" s="368"/>
      <c r="IR597" s="368"/>
      <c r="IS597" s="368"/>
      <c r="IT597" s="368"/>
      <c r="IU597" s="368"/>
      <c r="IV597" s="368"/>
      <c r="IW597" s="368"/>
      <c r="IX597" s="368"/>
      <c r="IY597" s="368"/>
      <c r="IZ597" s="368"/>
      <c r="JA597" s="368"/>
      <c r="JB597" s="368"/>
      <c r="JC597" s="368"/>
      <c r="JD597" s="368"/>
      <c r="JE597" s="368"/>
      <c r="JF597" s="368"/>
      <c r="JG597" s="368"/>
      <c r="JH597" s="368"/>
      <c r="JI597" s="368"/>
      <c r="JJ597" s="368"/>
      <c r="JK597" s="368"/>
      <c r="JL597" s="368"/>
      <c r="JM597" s="368"/>
      <c r="JN597" s="368"/>
      <c r="JO597" s="368"/>
      <c r="JP597" s="368"/>
      <c r="JQ597" s="368"/>
      <c r="JR597" s="368"/>
      <c r="JS597" s="368"/>
      <c r="JT597" s="368"/>
      <c r="JU597" s="368"/>
      <c r="JV597" s="368"/>
      <c r="JW597" s="368"/>
      <c r="JX597" s="368"/>
      <c r="JY597" s="368"/>
      <c r="JZ597" s="368"/>
      <c r="KA597" s="368"/>
      <c r="KB597" s="368"/>
      <c r="KC597" s="368"/>
      <c r="KD597" s="368"/>
      <c r="KE597" s="368"/>
      <c r="KF597" s="368"/>
      <c r="KG597" s="368"/>
      <c r="KH597" s="368"/>
      <c r="KI597" s="368"/>
      <c r="KJ597" s="368"/>
      <c r="KK597" s="368"/>
      <c r="KL597" s="368"/>
      <c r="KM597" s="368"/>
      <c r="KN597" s="368"/>
      <c r="KO597" s="368"/>
      <c r="KP597" s="368"/>
      <c r="KQ597" s="368"/>
      <c r="KR597" s="368"/>
      <c r="KS597" s="368"/>
      <c r="KT597" s="368"/>
      <c r="KU597" s="368"/>
      <c r="KV597" s="368"/>
      <c r="KW597" s="368"/>
      <c r="KX597" s="368"/>
      <c r="LH597" s="368"/>
      <c r="LI597" s="368"/>
      <c r="LJ597" s="368"/>
      <c r="LK597" s="368"/>
      <c r="LL597" s="368"/>
      <c r="LM597" s="368"/>
      <c r="LN597" s="368"/>
      <c r="LO597" s="368"/>
      <c r="LP597" s="368"/>
      <c r="LQ597" s="368"/>
      <c r="LR597" s="368"/>
      <c r="LS597" s="368"/>
      <c r="LT597" s="368"/>
      <c r="LU597" s="368"/>
      <c r="LV597" s="368"/>
      <c r="LW597" s="368"/>
      <c r="LX597" s="368"/>
      <c r="LY597" s="368"/>
      <c r="LZ597" s="368"/>
      <c r="MA597" s="368"/>
      <c r="MB597" s="368"/>
      <c r="MC597" s="368"/>
      <c r="MD597" s="368"/>
      <c r="ME597" s="368"/>
      <c r="MF597" s="368"/>
      <c r="MG597" s="368"/>
      <c r="MH597" s="368"/>
      <c r="MI597" s="368"/>
      <c r="MJ597" s="368"/>
      <c r="MK597" s="368"/>
      <c r="ML597" s="368"/>
      <c r="MM597" s="368"/>
      <c r="MN597" s="368"/>
      <c r="MO597" s="368"/>
      <c r="MP597" s="368"/>
      <c r="MQ597" s="368"/>
      <c r="MR597" s="368"/>
      <c r="MS597" s="368"/>
      <c r="MT597" s="368"/>
      <c r="MU597" s="368"/>
      <c r="MV597" s="368"/>
      <c r="MW597" s="368"/>
      <c r="MX597" s="368"/>
      <c r="MY597" s="368"/>
      <c r="MZ597" s="368"/>
      <c r="NA597" s="368"/>
      <c r="NB597" s="368"/>
      <c r="NC597" s="368"/>
      <c r="ND597" s="368"/>
      <c r="NE597" s="368"/>
      <c r="NF597" s="368"/>
      <c r="NG597" s="368"/>
      <c r="NH597" s="368"/>
      <c r="NI597" s="368"/>
      <c r="NJ597" s="368"/>
      <c r="NK597" s="368"/>
      <c r="NL597" s="368"/>
      <c r="NM597" s="368"/>
      <c r="NN597" s="368"/>
      <c r="NO597" s="368"/>
      <c r="NP597" s="368"/>
      <c r="NQ597" s="368"/>
      <c r="NR597" s="368"/>
      <c r="NS597" s="368"/>
      <c r="NT597" s="368"/>
      <c r="NU597" s="368"/>
      <c r="NV597" s="368"/>
      <c r="NW597" s="368"/>
      <c r="NX597" s="368"/>
      <c r="NY597" s="368"/>
      <c r="NZ597" s="368"/>
      <c r="OA597" s="368"/>
      <c r="OB597" s="368"/>
      <c r="OC597" s="368"/>
      <c r="OD597" s="368"/>
      <c r="OE597" s="368"/>
      <c r="OF597" s="368"/>
      <c r="OG597" s="368"/>
      <c r="OH597" s="368"/>
      <c r="OI597" s="368"/>
      <c r="OJ597" s="368"/>
      <c r="OK597" s="368"/>
      <c r="OL597" s="368"/>
      <c r="OM597" s="368"/>
      <c r="ON597" s="368"/>
      <c r="OO597" s="368"/>
      <c r="OP597" s="368"/>
      <c r="OQ597" s="368"/>
      <c r="OR597" s="368"/>
      <c r="OS597" s="368"/>
      <c r="OT597" s="368"/>
      <c r="OU597" s="368"/>
      <c r="OV597" s="368"/>
      <c r="OW597" s="368"/>
      <c r="OX597" s="368"/>
      <c r="OY597" s="368"/>
      <c r="OZ597" s="368"/>
      <c r="PA597" s="368"/>
      <c r="PB597" s="368"/>
      <c r="PC597" s="368"/>
      <c r="PD597" s="368"/>
      <c r="PE597" s="368"/>
      <c r="PF597" s="368"/>
      <c r="PG597" s="368"/>
      <c r="PH597" s="368"/>
      <c r="PI597" s="368"/>
      <c r="PJ597" s="368"/>
      <c r="PK597" s="368"/>
      <c r="PL597" s="368"/>
      <c r="PM597" s="368"/>
      <c r="PN597" s="368"/>
      <c r="PO597" s="368"/>
      <c r="PP597" s="368"/>
      <c r="PQ597" s="368"/>
      <c r="PR597" s="368"/>
      <c r="PS597" s="368"/>
      <c r="PT597" s="368"/>
      <c r="PU597" s="368"/>
      <c r="PV597" s="368"/>
      <c r="PW597" s="368"/>
      <c r="PX597" s="368"/>
      <c r="PY597" s="368"/>
      <c r="PZ597" s="368"/>
      <c r="QA597" s="368"/>
      <c r="QB597" s="368"/>
      <c r="QC597" s="368"/>
      <c r="QD597" s="368"/>
      <c r="QE597" s="368"/>
      <c r="QF597" s="368"/>
      <c r="QG597" s="368"/>
      <c r="QH597" s="368"/>
      <c r="QI597" s="368"/>
      <c r="QJ597" s="368"/>
      <c r="QK597" s="368"/>
      <c r="QL597" s="368"/>
      <c r="QM597" s="368"/>
      <c r="QN597" s="368"/>
      <c r="QO597" s="368"/>
      <c r="QP597" s="368"/>
      <c r="QQ597" s="368"/>
      <c r="QR597" s="368"/>
      <c r="QS597" s="368"/>
      <c r="QT597" s="368"/>
      <c r="QU597" s="368"/>
      <c r="QV597" s="368"/>
      <c r="QW597" s="368"/>
      <c r="QX597" s="368"/>
      <c r="QY597" s="368"/>
      <c r="QZ597" s="368"/>
      <c r="RA597" s="368"/>
      <c r="RB597" s="368"/>
      <c r="RC597" s="368"/>
      <c r="RD597" s="368"/>
      <c r="RE597" s="368"/>
      <c r="RF597" s="368"/>
      <c r="RG597" s="368"/>
      <c r="RH597" s="368"/>
      <c r="RI597" s="368"/>
      <c r="RJ597" s="368"/>
      <c r="RK597" s="368"/>
      <c r="RL597" s="368"/>
      <c r="RM597" s="368"/>
      <c r="RN597" s="368"/>
      <c r="RO597" s="368"/>
      <c r="RP597" s="368"/>
      <c r="RQ597" s="368"/>
      <c r="RR597" s="368"/>
      <c r="RS597" s="368"/>
      <c r="RT597" s="368"/>
      <c r="RU597" s="368"/>
      <c r="RV597" s="368"/>
      <c r="RW597" s="368"/>
      <c r="RX597" s="368"/>
      <c r="RY597" s="368"/>
      <c r="RZ597" s="368"/>
      <c r="SA597" s="368"/>
      <c r="SB597" s="368"/>
      <c r="SC597" s="368"/>
      <c r="SD597" s="368"/>
      <c r="SE597" s="368"/>
      <c r="SF597" s="368"/>
      <c r="SG597" s="368"/>
    </row>
    <row r="598" spans="1:501">
      <c r="A598" s="368"/>
      <c r="B598" s="368"/>
      <c r="C598" s="368"/>
      <c r="D598" s="368"/>
      <c r="E598" s="368"/>
      <c r="F598" s="368"/>
      <c r="G598" s="368"/>
      <c r="H598" s="368"/>
      <c r="I598" s="368"/>
      <c r="J598" s="368"/>
      <c r="K598" s="368"/>
      <c r="L598" s="368"/>
      <c r="M598" s="368"/>
      <c r="N598" s="368"/>
      <c r="O598" s="385"/>
      <c r="P598" s="368"/>
      <c r="Q598" s="368"/>
      <c r="R598" s="368"/>
      <c r="S598" s="368"/>
      <c r="T598" s="368"/>
      <c r="U598" s="368"/>
      <c r="V598" s="368"/>
      <c r="W598" s="368"/>
      <c r="X598" s="368"/>
      <c r="Y598" s="368"/>
      <c r="Z598" s="368"/>
      <c r="AA598" s="368"/>
      <c r="AB598" s="368"/>
      <c r="AC598" s="368"/>
      <c r="AD598" s="368"/>
      <c r="AE598" s="368"/>
      <c r="AF598" s="368"/>
      <c r="AG598" s="368"/>
      <c r="AH598" s="368"/>
      <c r="AI598" s="368"/>
      <c r="AJ598" s="368"/>
      <c r="AK598" s="368"/>
      <c r="AL598" s="368"/>
      <c r="AM598" s="368"/>
      <c r="AN598" s="368"/>
      <c r="AO598" s="368"/>
      <c r="AP598" s="368"/>
      <c r="AQ598" s="368"/>
      <c r="AR598" s="368"/>
      <c r="AS598" s="368"/>
      <c r="AT598" s="368"/>
      <c r="AU598" s="368"/>
      <c r="AV598" s="368"/>
      <c r="AW598" s="368"/>
      <c r="AX598" s="368"/>
      <c r="AY598" s="368"/>
      <c r="AZ598" s="368"/>
      <c r="BA598" s="368"/>
      <c r="BB598" s="368"/>
      <c r="BC598" s="368"/>
      <c r="BD598" s="368"/>
      <c r="BE598" s="368"/>
      <c r="BF598" s="368"/>
      <c r="BG598" s="368"/>
      <c r="BH598" s="368"/>
      <c r="BI598" s="368"/>
      <c r="BJ598" s="368"/>
      <c r="BK598" s="368"/>
      <c r="BL598" s="368"/>
      <c r="BM598" s="368"/>
      <c r="BN598" s="368"/>
      <c r="BO598" s="368"/>
      <c r="BP598" s="368"/>
      <c r="BQ598" s="368"/>
      <c r="BR598" s="368"/>
      <c r="BS598" s="368"/>
      <c r="BT598" s="368"/>
      <c r="BU598" s="368"/>
      <c r="BV598" s="368"/>
      <c r="BW598" s="368"/>
      <c r="DV598" s="368"/>
      <c r="DW598" s="368"/>
      <c r="DX598" s="368"/>
      <c r="DY598" s="368"/>
      <c r="DZ598" s="368"/>
      <c r="EA598" s="368"/>
      <c r="EB598" s="368"/>
      <c r="EC598" s="368"/>
      <c r="ED598" s="368"/>
      <c r="EE598" s="368"/>
      <c r="EF598" s="368"/>
      <c r="EG598" s="368"/>
      <c r="EH598" s="368"/>
      <c r="EI598" s="368"/>
      <c r="EJ598" s="368"/>
      <c r="EK598" s="368"/>
      <c r="EL598" s="368"/>
      <c r="EM598" s="368"/>
      <c r="EN598" s="368"/>
      <c r="EO598" s="368"/>
      <c r="EP598" s="368"/>
      <c r="EQ598" s="368"/>
      <c r="ER598" s="368"/>
      <c r="ES598" s="368"/>
      <c r="ET598" s="368"/>
      <c r="EU598" s="368"/>
      <c r="EV598" s="368"/>
      <c r="EW598" s="368"/>
      <c r="EX598" s="368"/>
      <c r="EY598" s="368"/>
      <c r="EZ598" s="368"/>
      <c r="FA598" s="368"/>
      <c r="FB598" s="368"/>
      <c r="FC598" s="368"/>
      <c r="FD598" s="368"/>
      <c r="FE598" s="368"/>
      <c r="FF598" s="368"/>
      <c r="FG598" s="368"/>
      <c r="FH598" s="368"/>
      <c r="FI598" s="368"/>
      <c r="FJ598" s="368"/>
      <c r="FK598" s="368"/>
      <c r="FL598" s="368"/>
      <c r="FM598" s="368"/>
      <c r="FN598" s="368"/>
      <c r="FO598" s="368"/>
      <c r="FP598" s="368"/>
      <c r="FQ598" s="368"/>
      <c r="FR598" s="368"/>
      <c r="FS598" s="368"/>
      <c r="FT598" s="368"/>
      <c r="FU598" s="368"/>
      <c r="FV598" s="368"/>
      <c r="FW598" s="368"/>
      <c r="FX598" s="368"/>
      <c r="FY598" s="368"/>
      <c r="FZ598" s="368"/>
      <c r="GA598" s="368"/>
      <c r="GB598" s="368"/>
      <c r="GC598" s="368"/>
      <c r="GD598" s="368"/>
      <c r="GE598" s="368"/>
      <c r="GF598" s="368"/>
      <c r="GG598" s="368"/>
      <c r="GH598" s="368"/>
      <c r="GI598" s="368"/>
      <c r="GJ598" s="368"/>
      <c r="GK598" s="368"/>
      <c r="GL598" s="368"/>
      <c r="GM598" s="368"/>
      <c r="GN598" s="368"/>
      <c r="GO598" s="368"/>
      <c r="GP598" s="368"/>
      <c r="GQ598" s="368"/>
      <c r="GR598" s="368"/>
      <c r="GS598" s="368"/>
      <c r="GT598" s="368"/>
      <c r="GU598" s="368"/>
      <c r="GV598" s="368"/>
      <c r="GW598" s="368"/>
      <c r="GX598" s="368"/>
      <c r="GY598" s="368"/>
      <c r="GZ598" s="368"/>
      <c r="HA598" s="368"/>
      <c r="HB598" s="368"/>
      <c r="HC598" s="368"/>
      <c r="HD598" s="368"/>
      <c r="HE598" s="368"/>
      <c r="HF598" s="368"/>
      <c r="HG598" s="368"/>
      <c r="HH598" s="368"/>
      <c r="HI598" s="368"/>
      <c r="HJ598" s="368"/>
      <c r="HK598" s="368"/>
      <c r="HL598" s="368"/>
      <c r="HM598" s="368"/>
      <c r="HN598" s="368"/>
      <c r="HO598" s="368"/>
      <c r="HP598" s="368"/>
      <c r="HQ598" s="368"/>
      <c r="HR598" s="368"/>
      <c r="HS598" s="368"/>
      <c r="HT598" s="368"/>
      <c r="HU598" s="368"/>
      <c r="HV598" s="368"/>
      <c r="HW598" s="368"/>
      <c r="HX598" s="368"/>
      <c r="HY598" s="368"/>
      <c r="HZ598" s="368"/>
      <c r="IA598" s="368"/>
      <c r="IB598" s="368"/>
      <c r="IC598" s="368"/>
      <c r="ID598" s="368"/>
      <c r="IE598" s="368"/>
      <c r="IF598" s="368"/>
      <c r="IG598" s="368"/>
      <c r="IH598" s="368"/>
      <c r="II598" s="368"/>
      <c r="IJ598" s="368"/>
      <c r="IK598" s="368"/>
      <c r="IL598" s="368"/>
      <c r="IM598" s="368"/>
      <c r="IN598" s="368"/>
      <c r="IO598" s="368"/>
      <c r="IP598" s="368"/>
      <c r="IQ598" s="368"/>
      <c r="IR598" s="368"/>
      <c r="IS598" s="368"/>
      <c r="IT598" s="368"/>
      <c r="IU598" s="368"/>
      <c r="IV598" s="368"/>
      <c r="IW598" s="368"/>
      <c r="IX598" s="368"/>
      <c r="IY598" s="368"/>
      <c r="IZ598" s="368"/>
      <c r="JA598" s="368"/>
      <c r="JB598" s="368"/>
      <c r="JC598" s="368"/>
      <c r="JD598" s="368"/>
      <c r="JE598" s="368"/>
      <c r="JF598" s="368"/>
      <c r="JG598" s="368"/>
      <c r="JH598" s="368"/>
      <c r="JI598" s="368"/>
      <c r="JJ598" s="368"/>
      <c r="JK598" s="368"/>
      <c r="JL598" s="368"/>
      <c r="JM598" s="368"/>
      <c r="JN598" s="368"/>
      <c r="JO598" s="368"/>
      <c r="JP598" s="368"/>
      <c r="JQ598" s="368"/>
      <c r="JR598" s="368"/>
      <c r="JS598" s="368"/>
      <c r="JT598" s="368"/>
      <c r="JU598" s="368"/>
      <c r="JV598" s="368"/>
      <c r="JW598" s="368"/>
      <c r="JX598" s="368"/>
      <c r="JY598" s="368"/>
      <c r="JZ598" s="368"/>
      <c r="KA598" s="368"/>
      <c r="KB598" s="368"/>
      <c r="KC598" s="368"/>
      <c r="KD598" s="368"/>
      <c r="KE598" s="368"/>
      <c r="KF598" s="368"/>
      <c r="KG598" s="368"/>
      <c r="KH598" s="368"/>
      <c r="KI598" s="368"/>
      <c r="KJ598" s="368"/>
      <c r="KK598" s="368"/>
      <c r="KL598" s="368"/>
      <c r="KM598" s="368"/>
      <c r="KN598" s="368"/>
      <c r="KO598" s="368"/>
      <c r="KP598" s="368"/>
      <c r="KQ598" s="368"/>
      <c r="KR598" s="368"/>
      <c r="KS598" s="368"/>
      <c r="KT598" s="368"/>
      <c r="KU598" s="368"/>
      <c r="KV598" s="368"/>
      <c r="KW598" s="368"/>
      <c r="KX598" s="368"/>
      <c r="LH598" s="368"/>
      <c r="LI598" s="368"/>
      <c r="LJ598" s="368"/>
      <c r="LK598" s="368"/>
      <c r="LL598" s="368"/>
      <c r="LM598" s="368"/>
      <c r="LN598" s="368"/>
      <c r="LO598" s="368"/>
      <c r="LP598" s="368"/>
      <c r="LQ598" s="368"/>
      <c r="LR598" s="368"/>
      <c r="LS598" s="368"/>
      <c r="LT598" s="368"/>
      <c r="LU598" s="368"/>
      <c r="LV598" s="368"/>
      <c r="LW598" s="368"/>
      <c r="LX598" s="368"/>
      <c r="LY598" s="368"/>
      <c r="LZ598" s="368"/>
      <c r="MA598" s="368"/>
      <c r="MB598" s="368"/>
      <c r="MC598" s="368"/>
      <c r="MD598" s="368"/>
      <c r="ME598" s="368"/>
      <c r="MF598" s="368"/>
      <c r="MG598" s="368"/>
      <c r="MH598" s="368"/>
      <c r="MI598" s="368"/>
      <c r="MJ598" s="368"/>
      <c r="MK598" s="368"/>
      <c r="ML598" s="368"/>
      <c r="MM598" s="368"/>
      <c r="MN598" s="368"/>
      <c r="MO598" s="368"/>
      <c r="MP598" s="368"/>
      <c r="MQ598" s="368"/>
      <c r="MR598" s="368"/>
      <c r="MS598" s="368"/>
      <c r="MT598" s="368"/>
      <c r="MU598" s="368"/>
      <c r="MV598" s="368"/>
      <c r="MW598" s="368"/>
      <c r="MX598" s="368"/>
      <c r="MY598" s="368"/>
      <c r="MZ598" s="368"/>
      <c r="NA598" s="368"/>
      <c r="NB598" s="368"/>
      <c r="NC598" s="368"/>
      <c r="ND598" s="368"/>
      <c r="NE598" s="368"/>
      <c r="NF598" s="368"/>
      <c r="NG598" s="368"/>
      <c r="NH598" s="368"/>
      <c r="NI598" s="368"/>
      <c r="NJ598" s="368"/>
      <c r="NK598" s="368"/>
      <c r="NL598" s="368"/>
      <c r="NM598" s="368"/>
      <c r="NN598" s="368"/>
      <c r="NO598" s="368"/>
      <c r="NP598" s="368"/>
      <c r="NQ598" s="368"/>
      <c r="NR598" s="368"/>
      <c r="NS598" s="368"/>
      <c r="NT598" s="368"/>
      <c r="NU598" s="368"/>
      <c r="NV598" s="368"/>
      <c r="NW598" s="368"/>
      <c r="NX598" s="368"/>
      <c r="NY598" s="368"/>
      <c r="NZ598" s="368"/>
      <c r="OA598" s="368"/>
      <c r="OB598" s="368"/>
      <c r="OC598" s="368"/>
      <c r="OD598" s="368"/>
      <c r="OE598" s="368"/>
      <c r="OF598" s="368"/>
      <c r="OG598" s="368"/>
      <c r="OH598" s="368"/>
      <c r="OI598" s="368"/>
      <c r="OJ598" s="368"/>
      <c r="OK598" s="368"/>
      <c r="OL598" s="368"/>
      <c r="OM598" s="368"/>
      <c r="ON598" s="368"/>
      <c r="OO598" s="368"/>
      <c r="OP598" s="368"/>
      <c r="OQ598" s="368"/>
      <c r="OR598" s="368"/>
      <c r="OS598" s="368"/>
      <c r="OT598" s="368"/>
      <c r="OU598" s="368"/>
      <c r="OV598" s="368"/>
      <c r="OW598" s="368"/>
      <c r="OX598" s="368"/>
      <c r="OY598" s="368"/>
      <c r="OZ598" s="368"/>
      <c r="PA598" s="368"/>
      <c r="PB598" s="368"/>
      <c r="PC598" s="368"/>
      <c r="PD598" s="368"/>
      <c r="PE598" s="368"/>
      <c r="PF598" s="368"/>
      <c r="PG598" s="368"/>
      <c r="PH598" s="368"/>
      <c r="PI598" s="368"/>
      <c r="PJ598" s="368"/>
      <c r="PK598" s="368"/>
      <c r="PL598" s="368"/>
      <c r="PM598" s="368"/>
      <c r="PN598" s="368"/>
      <c r="PO598" s="368"/>
      <c r="PP598" s="368"/>
      <c r="PQ598" s="368"/>
      <c r="PR598" s="368"/>
      <c r="PS598" s="368"/>
      <c r="PT598" s="368"/>
      <c r="PU598" s="368"/>
      <c r="PV598" s="368"/>
      <c r="PW598" s="368"/>
      <c r="PX598" s="368"/>
      <c r="PY598" s="368"/>
      <c r="PZ598" s="368"/>
      <c r="QA598" s="368"/>
      <c r="QB598" s="368"/>
      <c r="QC598" s="368"/>
      <c r="QD598" s="368"/>
      <c r="QE598" s="368"/>
      <c r="QF598" s="368"/>
      <c r="QG598" s="368"/>
      <c r="QH598" s="368"/>
      <c r="QI598" s="368"/>
      <c r="QJ598" s="368"/>
      <c r="QK598" s="368"/>
      <c r="QL598" s="368"/>
      <c r="QM598" s="368"/>
      <c r="QN598" s="368"/>
      <c r="QO598" s="368"/>
      <c r="QP598" s="368"/>
      <c r="QQ598" s="368"/>
      <c r="QR598" s="368"/>
      <c r="QS598" s="368"/>
      <c r="QT598" s="368"/>
      <c r="QU598" s="368"/>
      <c r="QV598" s="368"/>
      <c r="QW598" s="368"/>
      <c r="QX598" s="368"/>
      <c r="QY598" s="368"/>
      <c r="QZ598" s="368"/>
      <c r="RA598" s="368"/>
      <c r="RB598" s="368"/>
      <c r="RC598" s="368"/>
      <c r="RD598" s="368"/>
      <c r="RE598" s="368"/>
      <c r="RF598" s="368"/>
      <c r="RG598" s="368"/>
      <c r="RH598" s="368"/>
      <c r="RI598" s="368"/>
      <c r="RJ598" s="368"/>
      <c r="RK598" s="368"/>
      <c r="RL598" s="368"/>
      <c r="RM598" s="368"/>
      <c r="RN598" s="368"/>
      <c r="RO598" s="368"/>
      <c r="RP598" s="368"/>
      <c r="RQ598" s="368"/>
      <c r="RR598" s="368"/>
      <c r="RS598" s="368"/>
      <c r="RT598" s="368"/>
      <c r="RU598" s="368"/>
      <c r="RV598" s="368"/>
      <c r="RW598" s="368"/>
      <c r="RX598" s="368"/>
      <c r="RY598" s="368"/>
      <c r="RZ598" s="368"/>
      <c r="SA598" s="368"/>
      <c r="SB598" s="368"/>
      <c r="SC598" s="368"/>
      <c r="SD598" s="368"/>
      <c r="SE598" s="368"/>
      <c r="SF598" s="368"/>
      <c r="SG598" s="368"/>
    </row>
    <row r="599" spans="1:501">
      <c r="A599" s="368"/>
      <c r="B599" s="368"/>
      <c r="C599" s="368"/>
      <c r="D599" s="368"/>
      <c r="E599" s="368"/>
      <c r="F599" s="368"/>
      <c r="G599" s="368"/>
      <c r="H599" s="368"/>
      <c r="I599" s="368"/>
      <c r="J599" s="368"/>
      <c r="K599" s="368"/>
      <c r="L599" s="368"/>
      <c r="M599" s="368"/>
      <c r="N599" s="368"/>
      <c r="O599" s="385"/>
      <c r="P599" s="368"/>
      <c r="Q599" s="368"/>
      <c r="R599" s="368"/>
      <c r="S599" s="368"/>
      <c r="T599" s="368"/>
      <c r="U599" s="368"/>
      <c r="V599" s="368"/>
      <c r="W599" s="368"/>
      <c r="X599" s="368"/>
      <c r="Y599" s="368"/>
      <c r="Z599" s="368"/>
      <c r="AA599" s="368"/>
      <c r="AB599" s="368"/>
      <c r="AC599" s="368"/>
      <c r="AD599" s="368"/>
      <c r="AE599" s="368"/>
      <c r="AF599" s="368"/>
      <c r="AG599" s="368"/>
      <c r="AH599" s="368"/>
      <c r="AI599" s="368"/>
      <c r="AJ599" s="368"/>
      <c r="AK599" s="368"/>
      <c r="AL599" s="368"/>
      <c r="AM599" s="368"/>
      <c r="AN599" s="368"/>
      <c r="AO599" s="368"/>
      <c r="AP599" s="368"/>
      <c r="AQ599" s="368"/>
      <c r="AR599" s="368"/>
      <c r="AS599" s="368"/>
      <c r="AT599" s="368"/>
      <c r="AU599" s="368"/>
      <c r="AV599" s="368"/>
      <c r="AW599" s="368"/>
      <c r="AX599" s="368"/>
      <c r="AY599" s="368"/>
      <c r="AZ599" s="368"/>
      <c r="BA599" s="368"/>
      <c r="BB599" s="368"/>
      <c r="BC599" s="368"/>
      <c r="BD599" s="368"/>
      <c r="BE599" s="368"/>
      <c r="BF599" s="368"/>
      <c r="BG599" s="368"/>
      <c r="BH599" s="368"/>
      <c r="BI599" s="368"/>
      <c r="BJ599" s="368"/>
      <c r="BK599" s="368"/>
      <c r="BL599" s="368"/>
      <c r="BM599" s="368"/>
      <c r="BN599" s="368"/>
      <c r="BO599" s="368"/>
      <c r="BP599" s="368"/>
      <c r="BQ599" s="368"/>
      <c r="BR599" s="368"/>
      <c r="BS599" s="368"/>
      <c r="BT599" s="368"/>
      <c r="BU599" s="368"/>
      <c r="BV599" s="368"/>
      <c r="BW599" s="368"/>
      <c r="DV599" s="368"/>
      <c r="DW599" s="368"/>
      <c r="DX599" s="368"/>
      <c r="DY599" s="368"/>
      <c r="DZ599" s="368"/>
      <c r="EA599" s="368"/>
      <c r="EB599" s="368"/>
      <c r="EC599" s="368"/>
      <c r="ED599" s="368"/>
      <c r="EE599" s="368"/>
      <c r="EF599" s="368"/>
      <c r="EG599" s="368"/>
      <c r="EH599" s="368"/>
      <c r="EI599" s="368"/>
      <c r="EJ599" s="368"/>
      <c r="EK599" s="368"/>
      <c r="EL599" s="368"/>
      <c r="EM599" s="368"/>
      <c r="EN599" s="368"/>
      <c r="EO599" s="368"/>
      <c r="EP599" s="368"/>
      <c r="EQ599" s="368"/>
      <c r="ER599" s="368"/>
      <c r="ES599" s="368"/>
      <c r="ET599" s="368"/>
      <c r="EU599" s="368"/>
      <c r="EV599" s="368"/>
      <c r="EW599" s="368"/>
      <c r="EX599" s="368"/>
      <c r="EY599" s="368"/>
      <c r="EZ599" s="368"/>
      <c r="FA599" s="368"/>
      <c r="FB599" s="368"/>
      <c r="FC599" s="368"/>
      <c r="FD599" s="368"/>
      <c r="FE599" s="368"/>
      <c r="FF599" s="368"/>
      <c r="FG599" s="368"/>
      <c r="FH599" s="368"/>
      <c r="FI599" s="368"/>
      <c r="FJ599" s="368"/>
      <c r="FK599" s="368"/>
      <c r="FL599" s="368"/>
      <c r="FM599" s="368"/>
      <c r="FN599" s="368"/>
      <c r="FO599" s="368"/>
      <c r="FP599" s="368"/>
      <c r="FQ599" s="368"/>
      <c r="FR599" s="368"/>
      <c r="FS599" s="368"/>
      <c r="FT599" s="368"/>
      <c r="FU599" s="368"/>
      <c r="FV599" s="368"/>
      <c r="FW599" s="368"/>
      <c r="FX599" s="368"/>
      <c r="FY599" s="368"/>
      <c r="FZ599" s="368"/>
      <c r="GA599" s="368"/>
      <c r="GB599" s="368"/>
      <c r="GC599" s="368"/>
      <c r="GD599" s="368"/>
      <c r="GE599" s="368"/>
      <c r="GF599" s="368"/>
      <c r="GG599" s="368"/>
      <c r="GH599" s="368"/>
      <c r="GI599" s="368"/>
      <c r="GJ599" s="368"/>
      <c r="GK599" s="368"/>
      <c r="GL599" s="368"/>
      <c r="GM599" s="368"/>
      <c r="GN599" s="368"/>
      <c r="GO599" s="368"/>
      <c r="GP599" s="368"/>
      <c r="GQ599" s="368"/>
      <c r="GR599" s="368"/>
      <c r="GS599" s="368"/>
      <c r="GT599" s="368"/>
      <c r="GU599" s="368"/>
      <c r="GV599" s="368"/>
      <c r="GW599" s="368"/>
      <c r="GX599" s="368"/>
      <c r="GY599" s="368"/>
      <c r="GZ599" s="368"/>
      <c r="HA599" s="368"/>
      <c r="HB599" s="368"/>
      <c r="HC599" s="368"/>
      <c r="HD599" s="368"/>
      <c r="HE599" s="368"/>
      <c r="HF599" s="368"/>
      <c r="HG599" s="368"/>
      <c r="HH599" s="368"/>
      <c r="HI599" s="368"/>
      <c r="HJ599" s="368"/>
      <c r="HK599" s="368"/>
      <c r="HL599" s="368"/>
      <c r="HM599" s="368"/>
      <c r="HN599" s="368"/>
      <c r="HO599" s="368"/>
      <c r="HP599" s="368"/>
      <c r="HQ599" s="368"/>
      <c r="HR599" s="368"/>
      <c r="HS599" s="368"/>
      <c r="HT599" s="368"/>
      <c r="HU599" s="368"/>
      <c r="HV599" s="368"/>
      <c r="HW599" s="368"/>
      <c r="HX599" s="368"/>
      <c r="HY599" s="368"/>
      <c r="HZ599" s="368"/>
      <c r="IA599" s="368"/>
      <c r="IB599" s="368"/>
      <c r="IC599" s="368"/>
      <c r="ID599" s="368"/>
      <c r="IE599" s="368"/>
      <c r="IF599" s="368"/>
      <c r="IG599" s="368"/>
      <c r="IH599" s="368"/>
      <c r="II599" s="368"/>
      <c r="IJ599" s="368"/>
      <c r="IK599" s="368"/>
      <c r="IL599" s="368"/>
      <c r="IM599" s="368"/>
      <c r="IN599" s="368"/>
      <c r="IO599" s="368"/>
      <c r="IP599" s="368"/>
      <c r="IQ599" s="368"/>
      <c r="IR599" s="368"/>
      <c r="IS599" s="368"/>
      <c r="IT599" s="368"/>
      <c r="IU599" s="368"/>
      <c r="IV599" s="368"/>
      <c r="IW599" s="368"/>
      <c r="IX599" s="368"/>
      <c r="IY599" s="368"/>
      <c r="IZ599" s="368"/>
      <c r="JA599" s="368"/>
      <c r="JB599" s="368"/>
      <c r="JC599" s="368"/>
      <c r="JD599" s="368"/>
      <c r="JE599" s="368"/>
      <c r="JF599" s="368"/>
      <c r="JG599" s="368"/>
      <c r="JH599" s="368"/>
      <c r="JI599" s="368"/>
      <c r="JJ599" s="368"/>
      <c r="JK599" s="368"/>
      <c r="JL599" s="368"/>
      <c r="JM599" s="368"/>
      <c r="JN599" s="368"/>
      <c r="JO599" s="368"/>
      <c r="JP599" s="368"/>
      <c r="JQ599" s="368"/>
      <c r="JR599" s="368"/>
      <c r="JS599" s="368"/>
      <c r="JT599" s="368"/>
      <c r="JU599" s="368"/>
      <c r="JV599" s="368"/>
      <c r="JW599" s="368"/>
      <c r="JX599" s="368"/>
      <c r="JY599" s="368"/>
      <c r="JZ599" s="368"/>
      <c r="KA599" s="368"/>
      <c r="KB599" s="368"/>
      <c r="KC599" s="368"/>
      <c r="KD599" s="368"/>
      <c r="KE599" s="368"/>
      <c r="KF599" s="368"/>
      <c r="KG599" s="368"/>
      <c r="KH599" s="368"/>
      <c r="KI599" s="368"/>
      <c r="KJ599" s="368"/>
      <c r="KK599" s="368"/>
      <c r="KL599" s="368"/>
      <c r="KM599" s="368"/>
      <c r="KN599" s="368"/>
      <c r="KO599" s="368"/>
      <c r="KP599" s="368"/>
      <c r="KQ599" s="368"/>
      <c r="KR599" s="368"/>
      <c r="KS599" s="368"/>
      <c r="KT599" s="368"/>
      <c r="KU599" s="368"/>
      <c r="KV599" s="368"/>
      <c r="KW599" s="368"/>
      <c r="KX599" s="368"/>
      <c r="LH599" s="368"/>
      <c r="LI599" s="368"/>
      <c r="LJ599" s="368"/>
      <c r="LK599" s="368"/>
      <c r="LL599" s="368"/>
      <c r="LM599" s="368"/>
      <c r="LN599" s="368"/>
      <c r="LO599" s="368"/>
      <c r="LP599" s="368"/>
      <c r="LQ599" s="368"/>
      <c r="LR599" s="368"/>
      <c r="LS599" s="368"/>
      <c r="LT599" s="368"/>
      <c r="LU599" s="368"/>
      <c r="LV599" s="368"/>
      <c r="LW599" s="368"/>
      <c r="LX599" s="368"/>
      <c r="LY599" s="368"/>
      <c r="LZ599" s="368"/>
      <c r="MA599" s="368"/>
      <c r="MB599" s="368"/>
      <c r="MC599" s="368"/>
      <c r="MD599" s="368"/>
      <c r="ME599" s="368"/>
      <c r="MF599" s="368"/>
      <c r="MG599" s="368"/>
      <c r="MH599" s="368"/>
      <c r="MI599" s="368"/>
      <c r="MJ599" s="368"/>
      <c r="MK599" s="368"/>
      <c r="ML599" s="368"/>
      <c r="MM599" s="368"/>
      <c r="MN599" s="368"/>
      <c r="MO599" s="368"/>
      <c r="MP599" s="368"/>
      <c r="MQ599" s="368"/>
      <c r="MR599" s="368"/>
      <c r="MS599" s="368"/>
      <c r="MT599" s="368"/>
      <c r="MU599" s="368"/>
      <c r="MV599" s="368"/>
      <c r="MW599" s="368"/>
      <c r="MX599" s="368"/>
      <c r="MY599" s="368"/>
      <c r="MZ599" s="368"/>
      <c r="NA599" s="368"/>
      <c r="NB599" s="368"/>
      <c r="NC599" s="368"/>
      <c r="ND599" s="368"/>
      <c r="NE599" s="368"/>
      <c r="NF599" s="368"/>
      <c r="NG599" s="368"/>
      <c r="NH599" s="368"/>
      <c r="NI599" s="368"/>
      <c r="NJ599" s="368"/>
      <c r="NK599" s="368"/>
      <c r="NL599" s="368"/>
      <c r="NM599" s="368"/>
      <c r="NN599" s="368"/>
      <c r="NO599" s="368"/>
      <c r="NP599" s="368"/>
      <c r="NQ599" s="368"/>
      <c r="NR599" s="368"/>
      <c r="NS599" s="368"/>
      <c r="NT599" s="368"/>
      <c r="NU599" s="368"/>
      <c r="NV599" s="368"/>
      <c r="NW599" s="368"/>
      <c r="NX599" s="368"/>
      <c r="NY599" s="368"/>
      <c r="NZ599" s="368"/>
      <c r="OA599" s="368"/>
      <c r="OB599" s="368"/>
      <c r="OC599" s="368"/>
      <c r="OD599" s="368"/>
      <c r="OE599" s="368"/>
      <c r="OF599" s="368"/>
      <c r="OG599" s="368"/>
      <c r="OH599" s="368"/>
      <c r="OI599" s="368"/>
      <c r="OJ599" s="368"/>
      <c r="OK599" s="368"/>
      <c r="OL599" s="368"/>
      <c r="OM599" s="368"/>
      <c r="ON599" s="368"/>
      <c r="OO599" s="368"/>
      <c r="OP599" s="368"/>
      <c r="OQ599" s="368"/>
      <c r="OR599" s="368"/>
      <c r="OS599" s="368"/>
      <c r="OT599" s="368"/>
      <c r="OU599" s="368"/>
      <c r="OV599" s="368"/>
      <c r="OW599" s="368"/>
      <c r="OX599" s="368"/>
      <c r="OY599" s="368"/>
      <c r="OZ599" s="368"/>
      <c r="PA599" s="368"/>
      <c r="PB599" s="368"/>
      <c r="PC599" s="368"/>
      <c r="PD599" s="368"/>
      <c r="PE599" s="368"/>
      <c r="PF599" s="368"/>
      <c r="PG599" s="368"/>
      <c r="PH599" s="368"/>
      <c r="PI599" s="368"/>
      <c r="PJ599" s="368"/>
      <c r="PK599" s="368"/>
      <c r="PL599" s="368"/>
      <c r="PM599" s="368"/>
      <c r="PN599" s="368"/>
      <c r="PO599" s="368"/>
      <c r="PP599" s="368"/>
      <c r="PQ599" s="368"/>
      <c r="PR599" s="368"/>
      <c r="PS599" s="368"/>
      <c r="PT599" s="368"/>
      <c r="PU599" s="368"/>
      <c r="PV599" s="368"/>
      <c r="PW599" s="368"/>
      <c r="PX599" s="368"/>
      <c r="PY599" s="368"/>
      <c r="PZ599" s="368"/>
      <c r="QA599" s="368"/>
      <c r="QB599" s="368"/>
      <c r="QC599" s="368"/>
      <c r="QD599" s="368"/>
      <c r="QE599" s="368"/>
      <c r="QF599" s="368"/>
      <c r="QG599" s="368"/>
      <c r="QH599" s="368"/>
      <c r="QI599" s="368"/>
      <c r="QJ599" s="368"/>
      <c r="QK599" s="368"/>
      <c r="QL599" s="368"/>
      <c r="QM599" s="368"/>
      <c r="QN599" s="368"/>
      <c r="QO599" s="368"/>
      <c r="QP599" s="368"/>
      <c r="QQ599" s="368"/>
      <c r="QR599" s="368"/>
      <c r="QS599" s="368"/>
      <c r="QT599" s="368"/>
      <c r="QU599" s="368"/>
      <c r="QV599" s="368"/>
      <c r="QW599" s="368"/>
      <c r="QX599" s="368"/>
      <c r="QY599" s="368"/>
      <c r="QZ599" s="368"/>
      <c r="RA599" s="368"/>
      <c r="RB599" s="368"/>
      <c r="RC599" s="368"/>
      <c r="RD599" s="368"/>
      <c r="RE599" s="368"/>
      <c r="RF599" s="368"/>
      <c r="RG599" s="368"/>
      <c r="RH599" s="368"/>
      <c r="RI599" s="368"/>
      <c r="RJ599" s="368"/>
      <c r="RK599" s="368"/>
      <c r="RL599" s="368"/>
      <c r="RM599" s="368"/>
      <c r="RN599" s="368"/>
      <c r="RO599" s="368"/>
      <c r="RP599" s="368"/>
      <c r="RQ599" s="368"/>
      <c r="RR599" s="368"/>
      <c r="RS599" s="368"/>
      <c r="RT599" s="368"/>
      <c r="RU599" s="368"/>
      <c r="RV599" s="368"/>
      <c r="RW599" s="368"/>
      <c r="RX599" s="368"/>
      <c r="RY599" s="368"/>
      <c r="RZ599" s="368"/>
      <c r="SA599" s="368"/>
      <c r="SB599" s="368"/>
      <c r="SC599" s="368"/>
      <c r="SD599" s="368"/>
      <c r="SE599" s="368"/>
      <c r="SF599" s="368"/>
      <c r="SG599" s="368"/>
    </row>
    <row r="600" spans="1:501">
      <c r="A600" s="368"/>
      <c r="B600" s="368"/>
      <c r="C600" s="368"/>
      <c r="D600" s="368"/>
      <c r="E600" s="368"/>
      <c r="F600" s="368"/>
      <c r="G600" s="368"/>
      <c r="H600" s="368"/>
      <c r="I600" s="368"/>
      <c r="J600" s="368"/>
      <c r="K600" s="368"/>
      <c r="L600" s="368"/>
      <c r="M600" s="368"/>
      <c r="N600" s="368"/>
      <c r="O600" s="385"/>
      <c r="P600" s="368"/>
      <c r="Q600" s="368"/>
      <c r="R600" s="368"/>
      <c r="S600" s="368"/>
      <c r="T600" s="368"/>
      <c r="U600" s="368"/>
      <c r="V600" s="368"/>
      <c r="W600" s="368"/>
      <c r="X600" s="368"/>
      <c r="Y600" s="368"/>
      <c r="Z600" s="368"/>
      <c r="AA600" s="368"/>
      <c r="AB600" s="368"/>
      <c r="AC600" s="368"/>
      <c r="AD600" s="368"/>
      <c r="AE600" s="368"/>
      <c r="AF600" s="368"/>
      <c r="AG600" s="368"/>
      <c r="AH600" s="368"/>
      <c r="AI600" s="368"/>
      <c r="AJ600" s="368"/>
      <c r="AK600" s="368"/>
      <c r="AL600" s="368"/>
      <c r="AM600" s="368"/>
      <c r="AN600" s="368"/>
      <c r="AO600" s="368"/>
      <c r="AP600" s="368"/>
      <c r="AQ600" s="368"/>
      <c r="AR600" s="368"/>
      <c r="AS600" s="368"/>
      <c r="AT600" s="368"/>
      <c r="AU600" s="368"/>
      <c r="AV600" s="368"/>
      <c r="AW600" s="368"/>
      <c r="AX600" s="368"/>
      <c r="AY600" s="368"/>
      <c r="AZ600" s="368"/>
      <c r="BA600" s="368"/>
      <c r="BB600" s="368"/>
      <c r="BC600" s="368"/>
      <c r="BD600" s="368"/>
      <c r="BE600" s="368"/>
      <c r="BF600" s="368"/>
      <c r="BG600" s="368"/>
      <c r="BH600" s="368"/>
      <c r="BI600" s="368"/>
      <c r="BJ600" s="368"/>
      <c r="BK600" s="368"/>
      <c r="BL600" s="368"/>
      <c r="BM600" s="368"/>
      <c r="BN600" s="368"/>
      <c r="BO600" s="368"/>
      <c r="BP600" s="368"/>
      <c r="BQ600" s="368"/>
      <c r="BR600" s="368"/>
      <c r="BS600" s="368"/>
      <c r="BT600" s="368"/>
      <c r="BU600" s="368"/>
      <c r="BV600" s="368"/>
      <c r="BW600" s="368"/>
      <c r="DV600" s="368"/>
      <c r="DW600" s="368"/>
      <c r="DX600" s="368"/>
      <c r="DY600" s="368"/>
      <c r="DZ600" s="368"/>
      <c r="EA600" s="368"/>
      <c r="EB600" s="368"/>
      <c r="EC600" s="368"/>
      <c r="ED600" s="368"/>
      <c r="EE600" s="368"/>
      <c r="EF600" s="368"/>
      <c r="EG600" s="368"/>
      <c r="EH600" s="368"/>
      <c r="EI600" s="368"/>
      <c r="EJ600" s="368"/>
      <c r="EK600" s="368"/>
      <c r="EL600" s="368"/>
      <c r="EM600" s="368"/>
      <c r="EN600" s="368"/>
      <c r="EO600" s="368"/>
      <c r="EP600" s="368"/>
      <c r="EQ600" s="368"/>
      <c r="ER600" s="368"/>
      <c r="ES600" s="368"/>
      <c r="ET600" s="368"/>
      <c r="EU600" s="368"/>
      <c r="EV600" s="368"/>
      <c r="EW600" s="368"/>
      <c r="EX600" s="368"/>
      <c r="EY600" s="368"/>
      <c r="EZ600" s="368"/>
      <c r="FA600" s="368"/>
      <c r="FB600" s="368"/>
      <c r="FC600" s="368"/>
      <c r="FD600" s="368"/>
      <c r="FE600" s="368"/>
      <c r="FF600" s="368"/>
      <c r="FG600" s="368"/>
      <c r="FH600" s="368"/>
      <c r="FI600" s="368"/>
      <c r="FJ600" s="368"/>
      <c r="FK600" s="368"/>
      <c r="FL600" s="368"/>
      <c r="FM600" s="368"/>
      <c r="FN600" s="368"/>
      <c r="FO600" s="368"/>
      <c r="FP600" s="368"/>
      <c r="FQ600" s="368"/>
      <c r="FR600" s="368"/>
      <c r="FS600" s="368"/>
      <c r="FT600" s="368"/>
      <c r="FU600" s="368"/>
      <c r="FV600" s="368"/>
      <c r="FW600" s="368"/>
      <c r="FX600" s="368"/>
      <c r="FY600" s="368"/>
      <c r="FZ600" s="368"/>
      <c r="GA600" s="368"/>
      <c r="GB600" s="368"/>
      <c r="GC600" s="368"/>
      <c r="GD600" s="368"/>
      <c r="GE600" s="368"/>
      <c r="GF600" s="368"/>
      <c r="GG600" s="368"/>
      <c r="GH600" s="368"/>
      <c r="GI600" s="368"/>
      <c r="GJ600" s="368"/>
      <c r="GK600" s="368"/>
      <c r="GL600" s="368"/>
      <c r="GM600" s="368"/>
      <c r="GN600" s="368"/>
      <c r="GO600" s="368"/>
      <c r="GP600" s="368"/>
      <c r="GQ600" s="368"/>
      <c r="GR600" s="368"/>
      <c r="GS600" s="368"/>
      <c r="GT600" s="368"/>
      <c r="GU600" s="368"/>
      <c r="GV600" s="368"/>
      <c r="GW600" s="368"/>
      <c r="GX600" s="368"/>
      <c r="GY600" s="368"/>
      <c r="GZ600" s="368"/>
      <c r="HA600" s="368"/>
      <c r="HB600" s="368"/>
      <c r="HC600" s="368"/>
      <c r="HD600" s="368"/>
      <c r="HE600" s="368"/>
      <c r="HF600" s="368"/>
      <c r="HG600" s="368"/>
      <c r="HH600" s="368"/>
      <c r="HI600" s="368"/>
      <c r="HJ600" s="368"/>
      <c r="HK600" s="368"/>
      <c r="HL600" s="368"/>
      <c r="HM600" s="368"/>
      <c r="HN600" s="368"/>
      <c r="HO600" s="368"/>
      <c r="HP600" s="368"/>
      <c r="HQ600" s="368"/>
      <c r="HR600" s="368"/>
      <c r="HS600" s="368"/>
      <c r="HT600" s="368"/>
      <c r="HU600" s="368"/>
      <c r="HV600" s="368"/>
      <c r="HW600" s="368"/>
      <c r="HX600" s="368"/>
      <c r="HY600" s="368"/>
      <c r="HZ600" s="368"/>
      <c r="IA600" s="368"/>
      <c r="IB600" s="368"/>
      <c r="IC600" s="368"/>
      <c r="ID600" s="368"/>
      <c r="IE600" s="368"/>
      <c r="IF600" s="368"/>
      <c r="IG600" s="368"/>
      <c r="IH600" s="368"/>
      <c r="II600" s="368"/>
      <c r="IJ600" s="368"/>
      <c r="IK600" s="368"/>
      <c r="IL600" s="368"/>
      <c r="IM600" s="368"/>
      <c r="IN600" s="368"/>
      <c r="IO600" s="368"/>
      <c r="IP600" s="368"/>
      <c r="IQ600" s="368"/>
      <c r="IR600" s="368"/>
      <c r="IS600" s="368"/>
      <c r="IT600" s="368"/>
      <c r="IU600" s="368"/>
      <c r="IV600" s="368"/>
      <c r="IW600" s="368"/>
      <c r="IX600" s="368"/>
      <c r="IY600" s="368"/>
      <c r="IZ600" s="368"/>
      <c r="JA600" s="368"/>
      <c r="JB600" s="368"/>
      <c r="JC600" s="368"/>
      <c r="JD600" s="368"/>
      <c r="JE600" s="368"/>
      <c r="JF600" s="368"/>
      <c r="JG600" s="368"/>
      <c r="JH600" s="368"/>
      <c r="JI600" s="368"/>
      <c r="JJ600" s="368"/>
      <c r="JK600" s="368"/>
      <c r="JL600" s="368"/>
      <c r="JM600" s="368"/>
      <c r="JN600" s="368"/>
      <c r="JO600" s="368"/>
      <c r="JP600" s="368"/>
      <c r="JQ600" s="368"/>
      <c r="JR600" s="368"/>
      <c r="JS600" s="368"/>
      <c r="JT600" s="368"/>
      <c r="JU600" s="368"/>
      <c r="JV600" s="368"/>
      <c r="JW600" s="368"/>
      <c r="JX600" s="368"/>
      <c r="JY600" s="368"/>
      <c r="JZ600" s="368"/>
      <c r="KA600" s="368"/>
      <c r="KB600" s="368"/>
      <c r="KC600" s="368"/>
      <c r="KD600" s="368"/>
      <c r="KE600" s="368"/>
      <c r="KF600" s="368"/>
      <c r="KG600" s="368"/>
      <c r="KH600" s="368"/>
      <c r="KI600" s="368"/>
      <c r="KJ600" s="368"/>
      <c r="KK600" s="368"/>
      <c r="KL600" s="368"/>
      <c r="KM600" s="368"/>
      <c r="KN600" s="368"/>
      <c r="KO600" s="368"/>
      <c r="KP600" s="368"/>
      <c r="KQ600" s="368"/>
      <c r="KR600" s="368"/>
      <c r="KS600" s="368"/>
      <c r="KT600" s="368"/>
      <c r="KU600" s="368"/>
      <c r="KV600" s="368"/>
      <c r="KW600" s="368"/>
      <c r="KX600" s="368"/>
      <c r="LH600" s="368"/>
      <c r="LI600" s="368"/>
      <c r="LJ600" s="368"/>
      <c r="LK600" s="368"/>
      <c r="LL600" s="368"/>
      <c r="LM600" s="368"/>
      <c r="LN600" s="368"/>
      <c r="LO600" s="368"/>
      <c r="LP600" s="368"/>
      <c r="LQ600" s="368"/>
      <c r="LR600" s="368"/>
      <c r="LS600" s="368"/>
      <c r="LT600" s="368"/>
      <c r="LU600" s="368"/>
      <c r="LV600" s="368"/>
      <c r="LW600" s="368"/>
      <c r="LX600" s="368"/>
      <c r="LY600" s="368"/>
      <c r="LZ600" s="368"/>
      <c r="MA600" s="368"/>
      <c r="MB600" s="368"/>
      <c r="MC600" s="368"/>
      <c r="MD600" s="368"/>
      <c r="ME600" s="368"/>
      <c r="MF600" s="368"/>
      <c r="MG600" s="368"/>
      <c r="MH600" s="368"/>
      <c r="MI600" s="368"/>
      <c r="MJ600" s="368"/>
      <c r="MK600" s="368"/>
      <c r="ML600" s="368"/>
      <c r="MM600" s="368"/>
      <c r="MN600" s="368"/>
      <c r="MO600" s="368"/>
      <c r="MP600" s="368"/>
      <c r="MQ600" s="368"/>
      <c r="MR600" s="368"/>
      <c r="MS600" s="368"/>
      <c r="MT600" s="368"/>
      <c r="MU600" s="368"/>
      <c r="MV600" s="368"/>
      <c r="MW600" s="368"/>
      <c r="MX600" s="368"/>
      <c r="MY600" s="368"/>
      <c r="MZ600" s="368"/>
      <c r="NA600" s="368"/>
      <c r="NB600" s="368"/>
      <c r="NC600" s="368"/>
      <c r="ND600" s="368"/>
      <c r="NE600" s="368"/>
      <c r="NF600" s="368"/>
      <c r="NG600" s="368"/>
      <c r="NH600" s="368"/>
      <c r="NI600" s="368"/>
      <c r="NJ600" s="368"/>
      <c r="NK600" s="368"/>
      <c r="NL600" s="368"/>
      <c r="NM600" s="368"/>
      <c r="NN600" s="368"/>
      <c r="NO600" s="368"/>
      <c r="NP600" s="368"/>
      <c r="NQ600" s="368"/>
      <c r="NR600" s="368"/>
      <c r="NS600" s="368"/>
      <c r="NT600" s="368"/>
      <c r="NU600" s="368"/>
      <c r="NV600" s="368"/>
      <c r="NW600" s="368"/>
      <c r="NX600" s="368"/>
      <c r="NY600" s="368"/>
      <c r="NZ600" s="368"/>
      <c r="OA600" s="368"/>
      <c r="OB600" s="368"/>
      <c r="OC600" s="368"/>
      <c r="OD600" s="368"/>
      <c r="OE600" s="368"/>
      <c r="OF600" s="368"/>
      <c r="OG600" s="368"/>
      <c r="OH600" s="368"/>
      <c r="OI600" s="368"/>
      <c r="OJ600" s="368"/>
      <c r="OK600" s="368"/>
      <c r="OL600" s="368"/>
      <c r="OM600" s="368"/>
      <c r="ON600" s="368"/>
      <c r="OO600" s="368"/>
      <c r="OP600" s="368"/>
      <c r="OQ600" s="368"/>
      <c r="OR600" s="368"/>
      <c r="OS600" s="368"/>
      <c r="OT600" s="368"/>
      <c r="OU600" s="368"/>
      <c r="OV600" s="368"/>
      <c r="OW600" s="368"/>
      <c r="OX600" s="368"/>
      <c r="OY600" s="368"/>
      <c r="OZ600" s="368"/>
      <c r="PA600" s="368"/>
      <c r="PB600" s="368"/>
      <c r="PC600" s="368"/>
      <c r="PD600" s="368"/>
      <c r="PE600" s="368"/>
      <c r="PF600" s="368"/>
      <c r="PG600" s="368"/>
      <c r="PH600" s="368"/>
      <c r="PI600" s="368"/>
      <c r="PJ600" s="368"/>
      <c r="PK600" s="368"/>
      <c r="PL600" s="368"/>
      <c r="PM600" s="368"/>
      <c r="PN600" s="368"/>
      <c r="PO600" s="368"/>
      <c r="PP600" s="368"/>
      <c r="PQ600" s="368"/>
      <c r="PR600" s="368"/>
      <c r="PS600" s="368"/>
      <c r="PT600" s="368"/>
      <c r="PU600" s="368"/>
      <c r="PV600" s="368"/>
      <c r="PW600" s="368"/>
      <c r="PX600" s="368"/>
      <c r="PY600" s="368"/>
      <c r="PZ600" s="368"/>
      <c r="QA600" s="368"/>
      <c r="QB600" s="368"/>
      <c r="QC600" s="368"/>
      <c r="QD600" s="368"/>
      <c r="QE600" s="368"/>
      <c r="QF600" s="368"/>
      <c r="QG600" s="368"/>
      <c r="QH600" s="368"/>
      <c r="QI600" s="368"/>
      <c r="QJ600" s="368"/>
      <c r="QK600" s="368"/>
      <c r="QL600" s="368"/>
      <c r="QM600" s="368"/>
      <c r="QN600" s="368"/>
      <c r="QO600" s="368"/>
      <c r="QP600" s="368"/>
      <c r="QQ600" s="368"/>
      <c r="QR600" s="368"/>
      <c r="QS600" s="368"/>
      <c r="QT600" s="368"/>
      <c r="QU600" s="368"/>
      <c r="QV600" s="368"/>
      <c r="QW600" s="368"/>
      <c r="QX600" s="368"/>
      <c r="QY600" s="368"/>
      <c r="QZ600" s="368"/>
      <c r="RA600" s="368"/>
      <c r="RB600" s="368"/>
      <c r="RC600" s="368"/>
      <c r="RD600" s="368"/>
      <c r="RE600" s="368"/>
      <c r="RF600" s="368"/>
      <c r="RG600" s="368"/>
      <c r="RH600" s="368"/>
      <c r="RI600" s="368"/>
      <c r="RJ600" s="368"/>
      <c r="RK600" s="368"/>
      <c r="RL600" s="368"/>
      <c r="RM600" s="368"/>
      <c r="RN600" s="368"/>
      <c r="RO600" s="368"/>
      <c r="RP600" s="368"/>
      <c r="RQ600" s="368"/>
      <c r="RR600" s="368"/>
      <c r="RS600" s="368"/>
      <c r="RT600" s="368"/>
      <c r="RU600" s="368"/>
      <c r="RV600" s="368"/>
      <c r="RW600" s="368"/>
      <c r="RX600" s="368"/>
      <c r="RY600" s="368"/>
      <c r="RZ600" s="368"/>
      <c r="SA600" s="368"/>
      <c r="SB600" s="368"/>
      <c r="SC600" s="368"/>
      <c r="SD600" s="368"/>
      <c r="SE600" s="368"/>
      <c r="SF600" s="368"/>
      <c r="SG600" s="368"/>
    </row>
    <row r="601" spans="1:501">
      <c r="A601" s="368"/>
      <c r="B601" s="368"/>
      <c r="C601" s="368"/>
      <c r="D601" s="368"/>
      <c r="E601" s="368"/>
      <c r="F601" s="368"/>
      <c r="G601" s="368"/>
      <c r="H601" s="368"/>
      <c r="I601" s="368"/>
      <c r="J601" s="368"/>
      <c r="K601" s="368"/>
      <c r="L601" s="368"/>
      <c r="M601" s="368"/>
      <c r="N601" s="368"/>
      <c r="O601" s="385"/>
      <c r="P601" s="368"/>
      <c r="Q601" s="368"/>
      <c r="R601" s="368"/>
      <c r="S601" s="368"/>
      <c r="T601" s="368"/>
      <c r="U601" s="368"/>
      <c r="V601" s="368"/>
      <c r="W601" s="368"/>
      <c r="X601" s="368"/>
      <c r="Y601" s="368"/>
      <c r="Z601" s="368"/>
      <c r="AA601" s="368"/>
      <c r="AB601" s="368"/>
      <c r="AC601" s="368"/>
      <c r="AD601" s="368"/>
      <c r="AE601" s="368"/>
      <c r="AF601" s="368"/>
      <c r="AG601" s="368"/>
      <c r="AH601" s="368"/>
      <c r="AI601" s="368"/>
      <c r="AJ601" s="368"/>
      <c r="AK601" s="368"/>
      <c r="AL601" s="368"/>
      <c r="AM601" s="368"/>
      <c r="AN601" s="368"/>
      <c r="AO601" s="368"/>
      <c r="AP601" s="368"/>
      <c r="AQ601" s="368"/>
      <c r="AR601" s="368"/>
      <c r="AS601" s="368"/>
      <c r="AT601" s="368"/>
      <c r="AU601" s="368"/>
      <c r="AV601" s="368"/>
      <c r="AW601" s="368"/>
      <c r="AX601" s="368"/>
      <c r="AY601" s="368"/>
      <c r="AZ601" s="368"/>
      <c r="BA601" s="368"/>
      <c r="BB601" s="368"/>
      <c r="BC601" s="368"/>
      <c r="BD601" s="368"/>
      <c r="BE601" s="368"/>
      <c r="BF601" s="368"/>
      <c r="BG601" s="368"/>
      <c r="BH601" s="368"/>
      <c r="BI601" s="368"/>
      <c r="BJ601" s="368"/>
      <c r="BK601" s="368"/>
      <c r="BL601" s="368"/>
      <c r="BM601" s="368"/>
      <c r="BN601" s="368"/>
      <c r="BO601" s="368"/>
      <c r="BP601" s="368"/>
      <c r="BQ601" s="368"/>
      <c r="BR601" s="368"/>
      <c r="BS601" s="368"/>
      <c r="BT601" s="368"/>
      <c r="BU601" s="368"/>
      <c r="BV601" s="368"/>
      <c r="BW601" s="368"/>
      <c r="DV601" s="368"/>
      <c r="DW601" s="368"/>
      <c r="DX601" s="368"/>
      <c r="DY601" s="368"/>
      <c r="DZ601" s="368"/>
      <c r="EA601" s="368"/>
      <c r="EB601" s="368"/>
      <c r="EC601" s="368"/>
      <c r="ED601" s="368"/>
      <c r="EE601" s="368"/>
      <c r="EF601" s="368"/>
      <c r="EG601" s="368"/>
      <c r="EH601" s="368"/>
      <c r="EI601" s="368"/>
      <c r="EJ601" s="368"/>
      <c r="EK601" s="368"/>
      <c r="EL601" s="368"/>
      <c r="EM601" s="368"/>
      <c r="EN601" s="368"/>
      <c r="EO601" s="368"/>
      <c r="EP601" s="368"/>
      <c r="EQ601" s="368"/>
      <c r="ER601" s="368"/>
      <c r="ES601" s="368"/>
      <c r="ET601" s="368"/>
      <c r="EU601" s="368"/>
      <c r="EV601" s="368"/>
      <c r="EW601" s="368"/>
      <c r="EX601" s="368"/>
      <c r="EY601" s="368"/>
      <c r="EZ601" s="368"/>
      <c r="FA601" s="368"/>
      <c r="FB601" s="368"/>
      <c r="FC601" s="368"/>
      <c r="FD601" s="368"/>
      <c r="FE601" s="368"/>
      <c r="FF601" s="368"/>
      <c r="FG601" s="368"/>
      <c r="FH601" s="368"/>
      <c r="FI601" s="368"/>
      <c r="FJ601" s="368"/>
      <c r="FK601" s="368"/>
      <c r="FL601" s="368"/>
      <c r="FM601" s="368"/>
      <c r="FN601" s="368"/>
      <c r="FO601" s="368"/>
      <c r="FP601" s="368"/>
      <c r="FQ601" s="368"/>
      <c r="FR601" s="368"/>
      <c r="FS601" s="368"/>
      <c r="FT601" s="368"/>
      <c r="FU601" s="368"/>
      <c r="FV601" s="368"/>
      <c r="FW601" s="368"/>
      <c r="FX601" s="368"/>
      <c r="FY601" s="368"/>
      <c r="FZ601" s="368"/>
      <c r="GA601" s="368"/>
      <c r="GB601" s="368"/>
      <c r="GC601" s="368"/>
      <c r="GD601" s="368"/>
      <c r="GE601" s="368"/>
      <c r="GF601" s="368"/>
      <c r="GG601" s="368"/>
      <c r="GH601" s="368"/>
      <c r="GI601" s="368"/>
      <c r="GJ601" s="368"/>
      <c r="GK601" s="368"/>
      <c r="GL601" s="368"/>
      <c r="GM601" s="368"/>
      <c r="GN601" s="368"/>
      <c r="GO601" s="368"/>
      <c r="GP601" s="368"/>
      <c r="GQ601" s="368"/>
      <c r="GR601" s="368"/>
      <c r="GS601" s="368"/>
      <c r="GT601" s="368"/>
      <c r="GU601" s="368"/>
      <c r="GV601" s="368"/>
      <c r="GW601" s="368"/>
      <c r="GX601" s="368"/>
      <c r="GY601" s="368"/>
      <c r="GZ601" s="368"/>
      <c r="HA601" s="368"/>
      <c r="HB601" s="368"/>
      <c r="HC601" s="368"/>
      <c r="HD601" s="368"/>
      <c r="HE601" s="368"/>
      <c r="HF601" s="368"/>
      <c r="HG601" s="368"/>
      <c r="HH601" s="368"/>
      <c r="HI601" s="368"/>
      <c r="HJ601" s="368"/>
      <c r="HK601" s="368"/>
      <c r="HL601" s="368"/>
      <c r="HM601" s="368"/>
      <c r="HN601" s="368"/>
      <c r="HO601" s="368"/>
      <c r="HP601" s="368"/>
      <c r="HQ601" s="368"/>
      <c r="HR601" s="368"/>
      <c r="HS601" s="368"/>
      <c r="HT601" s="368"/>
      <c r="HU601" s="368"/>
      <c r="HV601" s="368"/>
      <c r="HW601" s="368"/>
      <c r="HX601" s="368"/>
      <c r="HY601" s="368"/>
      <c r="HZ601" s="368"/>
      <c r="IA601" s="368"/>
      <c r="IB601" s="368"/>
      <c r="IC601" s="368"/>
      <c r="ID601" s="368"/>
      <c r="IE601" s="368"/>
      <c r="IF601" s="368"/>
      <c r="IG601" s="368"/>
      <c r="IH601" s="368"/>
      <c r="II601" s="368"/>
      <c r="IJ601" s="368"/>
      <c r="IK601" s="368"/>
      <c r="IL601" s="368"/>
      <c r="IM601" s="368"/>
      <c r="IN601" s="368"/>
      <c r="IO601" s="368"/>
      <c r="IP601" s="368"/>
      <c r="IQ601" s="368"/>
      <c r="IR601" s="368"/>
      <c r="IS601" s="368"/>
      <c r="IT601" s="368"/>
      <c r="IU601" s="368"/>
      <c r="IV601" s="368"/>
      <c r="IW601" s="368"/>
      <c r="IX601" s="368"/>
      <c r="IY601" s="368"/>
      <c r="IZ601" s="368"/>
      <c r="JA601" s="368"/>
      <c r="JB601" s="368"/>
      <c r="JC601" s="368"/>
      <c r="JD601" s="368"/>
      <c r="JE601" s="368"/>
      <c r="JF601" s="368"/>
      <c r="JG601" s="368"/>
      <c r="JH601" s="368"/>
      <c r="JI601" s="368"/>
      <c r="JJ601" s="368"/>
      <c r="JK601" s="368"/>
      <c r="JL601" s="368"/>
      <c r="JM601" s="368"/>
      <c r="JN601" s="368"/>
      <c r="JO601" s="368"/>
      <c r="JP601" s="368"/>
      <c r="JQ601" s="368"/>
      <c r="JR601" s="368"/>
      <c r="JS601" s="368"/>
      <c r="JT601" s="368"/>
      <c r="JU601" s="368"/>
      <c r="JV601" s="368"/>
      <c r="JW601" s="368"/>
      <c r="JX601" s="368"/>
      <c r="JY601" s="368"/>
      <c r="JZ601" s="368"/>
      <c r="KA601" s="368"/>
      <c r="KB601" s="368"/>
      <c r="KC601" s="368"/>
      <c r="KD601" s="368"/>
      <c r="KE601" s="368"/>
      <c r="KF601" s="368"/>
      <c r="KG601" s="368"/>
      <c r="KH601" s="368"/>
      <c r="KI601" s="368"/>
      <c r="KJ601" s="368"/>
      <c r="KK601" s="368"/>
      <c r="KL601" s="368"/>
      <c r="KM601" s="368"/>
      <c r="KN601" s="368"/>
      <c r="KO601" s="368"/>
      <c r="KP601" s="368"/>
      <c r="KQ601" s="368"/>
      <c r="KR601" s="368"/>
      <c r="KS601" s="368"/>
      <c r="KT601" s="368"/>
      <c r="KU601" s="368"/>
      <c r="KV601" s="368"/>
      <c r="KW601" s="368"/>
      <c r="KX601" s="368"/>
      <c r="LH601" s="368"/>
      <c r="LI601" s="368"/>
      <c r="LJ601" s="368"/>
      <c r="LK601" s="368"/>
      <c r="LL601" s="368"/>
      <c r="LM601" s="368"/>
      <c r="LN601" s="368"/>
      <c r="LO601" s="368"/>
      <c r="LP601" s="368"/>
      <c r="LQ601" s="368"/>
      <c r="LR601" s="368"/>
      <c r="LS601" s="368"/>
      <c r="LT601" s="368"/>
      <c r="LU601" s="368"/>
      <c r="LV601" s="368"/>
      <c r="LW601" s="368"/>
      <c r="LX601" s="368"/>
      <c r="LY601" s="368"/>
      <c r="LZ601" s="368"/>
      <c r="MA601" s="368"/>
      <c r="MB601" s="368"/>
      <c r="MC601" s="368"/>
      <c r="MD601" s="368"/>
      <c r="ME601" s="368"/>
      <c r="MF601" s="368"/>
      <c r="MG601" s="368"/>
      <c r="MH601" s="368"/>
      <c r="MI601" s="368"/>
      <c r="MJ601" s="368"/>
      <c r="MK601" s="368"/>
      <c r="ML601" s="368"/>
      <c r="MM601" s="368"/>
      <c r="MN601" s="368"/>
      <c r="MO601" s="368"/>
      <c r="MP601" s="368"/>
      <c r="MQ601" s="368"/>
      <c r="MR601" s="368"/>
      <c r="MS601" s="368"/>
      <c r="MT601" s="368"/>
      <c r="MU601" s="368"/>
      <c r="MV601" s="368"/>
      <c r="MW601" s="368"/>
      <c r="MX601" s="368"/>
      <c r="MY601" s="368"/>
      <c r="MZ601" s="368"/>
      <c r="NA601" s="368"/>
      <c r="NB601" s="368"/>
      <c r="NC601" s="368"/>
      <c r="ND601" s="368"/>
      <c r="NE601" s="368"/>
      <c r="NF601" s="368"/>
      <c r="NG601" s="368"/>
      <c r="NH601" s="368"/>
      <c r="NI601" s="368"/>
      <c r="NJ601" s="368"/>
      <c r="NK601" s="368"/>
      <c r="NL601" s="368"/>
      <c r="NM601" s="368"/>
      <c r="NN601" s="368"/>
      <c r="NO601" s="368"/>
      <c r="NP601" s="368"/>
      <c r="NQ601" s="368"/>
      <c r="NR601" s="368"/>
      <c r="NS601" s="368"/>
      <c r="NT601" s="368"/>
      <c r="NU601" s="368"/>
      <c r="NV601" s="368"/>
      <c r="NW601" s="368"/>
      <c r="NX601" s="368"/>
      <c r="NY601" s="368"/>
      <c r="NZ601" s="368"/>
      <c r="OA601" s="368"/>
      <c r="OB601" s="368"/>
      <c r="OC601" s="368"/>
      <c r="OD601" s="368"/>
      <c r="OE601" s="368"/>
      <c r="OF601" s="368"/>
      <c r="OG601" s="368"/>
      <c r="OH601" s="368"/>
      <c r="OI601" s="368"/>
      <c r="OJ601" s="368"/>
      <c r="OK601" s="368"/>
      <c r="OL601" s="368"/>
      <c r="OM601" s="368"/>
      <c r="ON601" s="368"/>
      <c r="OO601" s="368"/>
      <c r="OP601" s="368"/>
      <c r="OQ601" s="368"/>
      <c r="OR601" s="368"/>
      <c r="OS601" s="368"/>
      <c r="OT601" s="368"/>
      <c r="OU601" s="368"/>
      <c r="OV601" s="368"/>
      <c r="OW601" s="368"/>
      <c r="OX601" s="368"/>
      <c r="OY601" s="368"/>
      <c r="OZ601" s="368"/>
      <c r="PA601" s="368"/>
      <c r="PB601" s="368"/>
      <c r="PC601" s="368"/>
      <c r="PD601" s="368"/>
      <c r="PE601" s="368"/>
      <c r="PF601" s="368"/>
      <c r="PG601" s="368"/>
      <c r="PH601" s="368"/>
      <c r="PI601" s="368"/>
      <c r="PJ601" s="368"/>
      <c r="PK601" s="368"/>
      <c r="PL601" s="368"/>
      <c r="PM601" s="368"/>
      <c r="PN601" s="368"/>
      <c r="PO601" s="368"/>
      <c r="PP601" s="368"/>
      <c r="PQ601" s="368"/>
      <c r="PR601" s="368"/>
      <c r="PS601" s="368"/>
      <c r="PT601" s="368"/>
      <c r="PU601" s="368"/>
      <c r="PV601" s="368"/>
      <c r="PW601" s="368"/>
      <c r="PX601" s="368"/>
      <c r="PY601" s="368"/>
      <c r="PZ601" s="368"/>
      <c r="QA601" s="368"/>
      <c r="QB601" s="368"/>
      <c r="QC601" s="368"/>
      <c r="QD601" s="368"/>
      <c r="QE601" s="368"/>
      <c r="QF601" s="368"/>
      <c r="QG601" s="368"/>
      <c r="QH601" s="368"/>
      <c r="QI601" s="368"/>
      <c r="QJ601" s="368"/>
      <c r="QK601" s="368"/>
      <c r="QL601" s="368"/>
      <c r="QM601" s="368"/>
      <c r="QN601" s="368"/>
      <c r="QO601" s="368"/>
      <c r="QP601" s="368"/>
      <c r="QQ601" s="368"/>
      <c r="QR601" s="368"/>
      <c r="QS601" s="368"/>
      <c r="QT601" s="368"/>
      <c r="QU601" s="368"/>
      <c r="QV601" s="368"/>
      <c r="QW601" s="368"/>
      <c r="QX601" s="368"/>
      <c r="QY601" s="368"/>
      <c r="QZ601" s="368"/>
      <c r="RA601" s="368"/>
      <c r="RB601" s="368"/>
      <c r="RC601" s="368"/>
      <c r="RD601" s="368"/>
      <c r="RE601" s="368"/>
      <c r="RF601" s="368"/>
      <c r="RG601" s="368"/>
      <c r="RH601" s="368"/>
      <c r="RI601" s="368"/>
      <c r="RJ601" s="368"/>
      <c r="RK601" s="368"/>
      <c r="RL601" s="368"/>
      <c r="RM601" s="368"/>
      <c r="RN601" s="368"/>
      <c r="RO601" s="368"/>
      <c r="RP601" s="368"/>
      <c r="RQ601" s="368"/>
      <c r="RR601" s="368"/>
      <c r="RS601" s="368"/>
      <c r="RT601" s="368"/>
      <c r="RU601" s="368"/>
      <c r="RV601" s="368"/>
      <c r="RW601" s="368"/>
      <c r="RX601" s="368"/>
      <c r="RY601" s="368"/>
      <c r="RZ601" s="368"/>
      <c r="SA601" s="368"/>
      <c r="SB601" s="368"/>
      <c r="SC601" s="368"/>
      <c r="SD601" s="368"/>
      <c r="SE601" s="368"/>
      <c r="SF601" s="368"/>
      <c r="SG601" s="368"/>
    </row>
    <row r="602" spans="1:501">
      <c r="A602" s="368"/>
      <c r="B602" s="368"/>
      <c r="C602" s="368"/>
      <c r="D602" s="368"/>
      <c r="E602" s="368"/>
      <c r="F602" s="368"/>
      <c r="G602" s="368"/>
      <c r="H602" s="368"/>
      <c r="I602" s="368"/>
      <c r="J602" s="368"/>
      <c r="K602" s="368"/>
      <c r="L602" s="368"/>
      <c r="M602" s="368"/>
      <c r="N602" s="368"/>
      <c r="O602" s="385"/>
      <c r="P602" s="368"/>
      <c r="Q602" s="368"/>
      <c r="R602" s="368"/>
      <c r="S602" s="368"/>
      <c r="T602" s="368"/>
      <c r="U602" s="368"/>
      <c r="V602" s="368"/>
      <c r="W602" s="368"/>
      <c r="X602" s="368"/>
      <c r="Y602" s="368"/>
      <c r="Z602" s="368"/>
      <c r="AA602" s="368"/>
      <c r="AB602" s="368"/>
      <c r="AC602" s="368"/>
      <c r="AD602" s="368"/>
      <c r="AE602" s="368"/>
      <c r="AF602" s="368"/>
      <c r="AG602" s="368"/>
      <c r="AH602" s="368"/>
      <c r="AI602" s="368"/>
      <c r="AJ602" s="368"/>
      <c r="AK602" s="368"/>
      <c r="AL602" s="368"/>
      <c r="AM602" s="368"/>
      <c r="AN602" s="368"/>
      <c r="AO602" s="368"/>
      <c r="AP602" s="368"/>
      <c r="AQ602" s="368"/>
      <c r="AR602" s="368"/>
      <c r="AS602" s="368"/>
      <c r="AT602" s="368"/>
      <c r="AU602" s="368"/>
      <c r="AV602" s="368"/>
      <c r="AW602" s="368"/>
      <c r="AX602" s="368"/>
      <c r="AY602" s="368"/>
      <c r="AZ602" s="368"/>
      <c r="BA602" s="368"/>
      <c r="BB602" s="368"/>
      <c r="BC602" s="368"/>
      <c r="BD602" s="368"/>
      <c r="BE602" s="368"/>
      <c r="BF602" s="368"/>
      <c r="BG602" s="368"/>
      <c r="BH602" s="368"/>
      <c r="BI602" s="368"/>
      <c r="BJ602" s="368"/>
      <c r="BK602" s="368"/>
      <c r="BL602" s="368"/>
      <c r="BM602" s="368"/>
      <c r="BN602" s="368"/>
      <c r="BO602" s="368"/>
      <c r="BP602" s="368"/>
      <c r="BQ602" s="368"/>
      <c r="BR602" s="368"/>
      <c r="BS602" s="368"/>
      <c r="BT602" s="368"/>
      <c r="BU602" s="368"/>
      <c r="BV602" s="368"/>
      <c r="BW602" s="368"/>
      <c r="DV602" s="368"/>
      <c r="DW602" s="368"/>
      <c r="DX602" s="368"/>
      <c r="DY602" s="368"/>
      <c r="DZ602" s="368"/>
      <c r="EA602" s="368"/>
      <c r="EB602" s="368"/>
      <c r="EC602" s="368"/>
      <c r="ED602" s="368"/>
      <c r="EE602" s="368"/>
      <c r="EF602" s="368"/>
      <c r="EG602" s="368"/>
      <c r="EH602" s="368"/>
      <c r="EI602" s="368"/>
      <c r="EJ602" s="368"/>
      <c r="EK602" s="368"/>
      <c r="EL602" s="368"/>
      <c r="EM602" s="368"/>
      <c r="EN602" s="368"/>
      <c r="EO602" s="368"/>
      <c r="EP602" s="368"/>
      <c r="EQ602" s="368"/>
      <c r="ER602" s="368"/>
      <c r="ES602" s="368"/>
      <c r="ET602" s="368"/>
      <c r="EU602" s="368"/>
      <c r="EV602" s="368"/>
      <c r="EW602" s="368"/>
      <c r="EX602" s="368"/>
      <c r="EY602" s="368"/>
      <c r="EZ602" s="368"/>
      <c r="FA602" s="368"/>
      <c r="FB602" s="368"/>
      <c r="FC602" s="368"/>
      <c r="FD602" s="368"/>
      <c r="FE602" s="368"/>
      <c r="FF602" s="368"/>
      <c r="FG602" s="368"/>
      <c r="FH602" s="368"/>
      <c r="FI602" s="368"/>
      <c r="FJ602" s="368"/>
      <c r="FK602" s="368"/>
      <c r="FL602" s="368"/>
      <c r="FM602" s="368"/>
      <c r="FN602" s="368"/>
      <c r="FO602" s="368"/>
      <c r="FP602" s="368"/>
      <c r="FQ602" s="368"/>
      <c r="FR602" s="368"/>
      <c r="FS602" s="368"/>
      <c r="FT602" s="368"/>
      <c r="FU602" s="368"/>
      <c r="FV602" s="368"/>
      <c r="FW602" s="368"/>
      <c r="FX602" s="368"/>
      <c r="FY602" s="368"/>
      <c r="FZ602" s="368"/>
      <c r="GA602" s="368"/>
      <c r="GB602" s="368"/>
      <c r="GC602" s="368"/>
      <c r="GD602" s="368"/>
      <c r="GE602" s="368"/>
      <c r="GF602" s="368"/>
      <c r="GG602" s="368"/>
      <c r="GH602" s="368"/>
      <c r="GI602" s="368"/>
      <c r="GJ602" s="368"/>
      <c r="GK602" s="368"/>
      <c r="GL602" s="368"/>
      <c r="GM602" s="368"/>
      <c r="GN602" s="368"/>
      <c r="GO602" s="368"/>
      <c r="GP602" s="368"/>
      <c r="GQ602" s="368"/>
      <c r="GR602" s="368"/>
      <c r="GS602" s="368"/>
      <c r="GT602" s="368"/>
      <c r="GU602" s="368"/>
      <c r="GV602" s="368"/>
      <c r="GW602" s="368"/>
      <c r="GX602" s="368"/>
      <c r="GY602" s="368"/>
      <c r="GZ602" s="368"/>
      <c r="HA602" s="368"/>
      <c r="HB602" s="368"/>
      <c r="HC602" s="368"/>
      <c r="HD602" s="368"/>
      <c r="HE602" s="368"/>
      <c r="HF602" s="368"/>
      <c r="HG602" s="368"/>
      <c r="HH602" s="368"/>
      <c r="HI602" s="368"/>
      <c r="HJ602" s="368"/>
      <c r="HK602" s="368"/>
      <c r="HL602" s="368"/>
      <c r="HM602" s="368"/>
      <c r="HN602" s="368"/>
      <c r="HO602" s="368"/>
      <c r="HP602" s="368"/>
      <c r="HQ602" s="368"/>
      <c r="HR602" s="368"/>
      <c r="HS602" s="368"/>
      <c r="HT602" s="368"/>
      <c r="HU602" s="368"/>
      <c r="HV602" s="368"/>
      <c r="HW602" s="368"/>
      <c r="HX602" s="368"/>
      <c r="HY602" s="368"/>
      <c r="HZ602" s="368"/>
      <c r="IA602" s="368"/>
      <c r="IB602" s="368"/>
      <c r="IC602" s="368"/>
      <c r="ID602" s="368"/>
      <c r="IE602" s="368"/>
      <c r="IF602" s="368"/>
      <c r="IG602" s="368"/>
      <c r="IH602" s="368"/>
      <c r="II602" s="368"/>
      <c r="IJ602" s="368"/>
      <c r="IK602" s="368"/>
      <c r="IL602" s="368"/>
      <c r="IM602" s="368"/>
      <c r="IN602" s="368"/>
      <c r="IO602" s="368"/>
      <c r="IP602" s="368"/>
      <c r="IQ602" s="368"/>
      <c r="IR602" s="368"/>
      <c r="IS602" s="368"/>
      <c r="IT602" s="368"/>
      <c r="IU602" s="368"/>
      <c r="IV602" s="368"/>
      <c r="IW602" s="368"/>
      <c r="IX602" s="368"/>
      <c r="IY602" s="368"/>
      <c r="IZ602" s="368"/>
      <c r="JA602" s="368"/>
      <c r="JB602" s="368"/>
      <c r="JC602" s="368"/>
      <c r="JD602" s="368"/>
      <c r="JE602" s="368"/>
      <c r="JF602" s="368"/>
      <c r="JG602" s="368"/>
      <c r="JH602" s="368"/>
      <c r="JI602" s="368"/>
      <c r="JJ602" s="368"/>
      <c r="JK602" s="368"/>
      <c r="JL602" s="368"/>
      <c r="JM602" s="368"/>
      <c r="JN602" s="368"/>
      <c r="JO602" s="368"/>
      <c r="JP602" s="368"/>
      <c r="JQ602" s="368"/>
      <c r="JR602" s="368"/>
      <c r="JS602" s="368"/>
      <c r="JT602" s="368"/>
      <c r="JU602" s="368"/>
      <c r="JV602" s="368"/>
      <c r="JW602" s="368"/>
      <c r="JX602" s="368"/>
      <c r="JY602" s="368"/>
      <c r="JZ602" s="368"/>
      <c r="KA602" s="368"/>
      <c r="KB602" s="368"/>
      <c r="KC602" s="368"/>
      <c r="KD602" s="368"/>
      <c r="KE602" s="368"/>
      <c r="KF602" s="368"/>
      <c r="KG602" s="368"/>
      <c r="KH602" s="368"/>
      <c r="KI602" s="368"/>
      <c r="KJ602" s="368"/>
      <c r="KK602" s="368"/>
      <c r="KL602" s="368"/>
      <c r="KM602" s="368"/>
      <c r="KN602" s="368"/>
      <c r="KO602" s="368"/>
      <c r="KP602" s="368"/>
      <c r="KQ602" s="368"/>
      <c r="KR602" s="368"/>
      <c r="KS602" s="368"/>
      <c r="KT602" s="368"/>
      <c r="KU602" s="368"/>
      <c r="KV602" s="368"/>
      <c r="KW602" s="368"/>
      <c r="KX602" s="368"/>
      <c r="LH602" s="368"/>
      <c r="LI602" s="368"/>
      <c r="LJ602" s="368"/>
      <c r="LK602" s="368"/>
      <c r="LL602" s="368"/>
      <c r="LM602" s="368"/>
      <c r="LN602" s="368"/>
      <c r="LO602" s="368"/>
      <c r="LP602" s="368"/>
      <c r="LQ602" s="368"/>
      <c r="LR602" s="368"/>
      <c r="LS602" s="368"/>
      <c r="LT602" s="368"/>
      <c r="LU602" s="368"/>
      <c r="LV602" s="368"/>
      <c r="LW602" s="368"/>
      <c r="LX602" s="368"/>
      <c r="LY602" s="368"/>
      <c r="LZ602" s="368"/>
      <c r="MA602" s="368"/>
      <c r="MB602" s="368"/>
      <c r="MC602" s="368"/>
      <c r="MD602" s="368"/>
      <c r="ME602" s="368"/>
      <c r="MF602" s="368"/>
      <c r="MG602" s="368"/>
      <c r="MH602" s="368"/>
      <c r="MI602" s="368"/>
      <c r="MJ602" s="368"/>
      <c r="MK602" s="368"/>
      <c r="ML602" s="368"/>
      <c r="MM602" s="368"/>
      <c r="MN602" s="368"/>
      <c r="MO602" s="368"/>
      <c r="MP602" s="368"/>
      <c r="MQ602" s="368"/>
      <c r="MR602" s="368"/>
      <c r="MS602" s="368"/>
      <c r="MT602" s="368"/>
      <c r="MU602" s="368"/>
      <c r="MV602" s="368"/>
      <c r="MW602" s="368"/>
      <c r="MX602" s="368"/>
      <c r="MY602" s="368"/>
      <c r="MZ602" s="368"/>
      <c r="NA602" s="368"/>
      <c r="NB602" s="368"/>
      <c r="NC602" s="368"/>
      <c r="ND602" s="368"/>
      <c r="NE602" s="368"/>
      <c r="NF602" s="368"/>
      <c r="NG602" s="368"/>
      <c r="NH602" s="368"/>
      <c r="NI602" s="368"/>
      <c r="NJ602" s="368"/>
      <c r="NK602" s="368"/>
      <c r="NL602" s="368"/>
      <c r="NM602" s="368"/>
      <c r="NN602" s="368"/>
      <c r="NO602" s="368"/>
      <c r="NP602" s="368"/>
      <c r="NQ602" s="368"/>
      <c r="NR602" s="368"/>
      <c r="NS602" s="368"/>
      <c r="NT602" s="368"/>
      <c r="NU602" s="368"/>
      <c r="NV602" s="368"/>
      <c r="NW602" s="368"/>
      <c r="NX602" s="368"/>
      <c r="NY602" s="368"/>
      <c r="NZ602" s="368"/>
      <c r="OA602" s="368"/>
      <c r="OB602" s="368"/>
      <c r="OC602" s="368"/>
      <c r="OD602" s="368"/>
      <c r="OE602" s="368"/>
      <c r="OF602" s="368"/>
      <c r="OG602" s="368"/>
      <c r="OH602" s="368"/>
      <c r="OI602" s="368"/>
      <c r="OJ602" s="368"/>
      <c r="OK602" s="368"/>
      <c r="OL602" s="368"/>
      <c r="OM602" s="368"/>
      <c r="ON602" s="368"/>
      <c r="OO602" s="368"/>
      <c r="OP602" s="368"/>
      <c r="OQ602" s="368"/>
      <c r="OR602" s="368"/>
      <c r="OS602" s="368"/>
      <c r="OT602" s="368"/>
      <c r="OU602" s="368"/>
      <c r="OV602" s="368"/>
      <c r="OW602" s="368"/>
      <c r="OX602" s="368"/>
      <c r="OY602" s="368"/>
      <c r="OZ602" s="368"/>
      <c r="PA602" s="368"/>
      <c r="PB602" s="368"/>
      <c r="PC602" s="368"/>
      <c r="PD602" s="368"/>
      <c r="PE602" s="368"/>
      <c r="PF602" s="368"/>
      <c r="PG602" s="368"/>
      <c r="PH602" s="368"/>
      <c r="PI602" s="368"/>
      <c r="PJ602" s="368"/>
      <c r="PK602" s="368"/>
      <c r="PL602" s="368"/>
      <c r="PM602" s="368"/>
      <c r="PN602" s="368"/>
      <c r="PO602" s="368"/>
      <c r="PP602" s="368"/>
      <c r="PQ602" s="368"/>
      <c r="PR602" s="368"/>
      <c r="PS602" s="368"/>
      <c r="PT602" s="368"/>
      <c r="PU602" s="368"/>
      <c r="PV602" s="368"/>
      <c r="PW602" s="368"/>
      <c r="PX602" s="368"/>
      <c r="PY602" s="368"/>
      <c r="PZ602" s="368"/>
      <c r="QA602" s="368"/>
      <c r="QB602" s="368"/>
      <c r="QC602" s="368"/>
      <c r="QD602" s="368"/>
      <c r="QE602" s="368"/>
      <c r="QF602" s="368"/>
      <c r="QG602" s="368"/>
      <c r="QH602" s="368"/>
      <c r="QI602" s="368"/>
      <c r="QJ602" s="368"/>
      <c r="QK602" s="368"/>
      <c r="QL602" s="368"/>
      <c r="QM602" s="368"/>
      <c r="QN602" s="368"/>
      <c r="QO602" s="368"/>
      <c r="QP602" s="368"/>
      <c r="QQ602" s="368"/>
      <c r="QR602" s="368"/>
      <c r="QS602" s="368"/>
      <c r="QT602" s="368"/>
      <c r="QU602" s="368"/>
      <c r="QV602" s="368"/>
      <c r="QW602" s="368"/>
      <c r="QX602" s="368"/>
      <c r="QY602" s="368"/>
      <c r="QZ602" s="368"/>
      <c r="RA602" s="368"/>
      <c r="RB602" s="368"/>
      <c r="RC602" s="368"/>
      <c r="RD602" s="368"/>
      <c r="RE602" s="368"/>
      <c r="RF602" s="368"/>
      <c r="RG602" s="368"/>
      <c r="RH602" s="368"/>
      <c r="RI602" s="368"/>
      <c r="RJ602" s="368"/>
      <c r="RK602" s="368"/>
      <c r="RL602" s="368"/>
      <c r="RM602" s="368"/>
      <c r="RN602" s="368"/>
      <c r="RO602" s="368"/>
      <c r="RP602" s="368"/>
      <c r="RQ602" s="368"/>
      <c r="RR602" s="368"/>
      <c r="RS602" s="368"/>
      <c r="RT602" s="368"/>
      <c r="RU602" s="368"/>
      <c r="RV602" s="368"/>
      <c r="RW602" s="368"/>
      <c r="RX602" s="368"/>
      <c r="RY602" s="368"/>
      <c r="RZ602" s="368"/>
      <c r="SA602" s="368"/>
      <c r="SB602" s="368"/>
      <c r="SC602" s="368"/>
      <c r="SD602" s="368"/>
      <c r="SE602" s="368"/>
      <c r="SF602" s="368"/>
      <c r="SG602" s="368"/>
    </row>
    <row r="603" spans="1:501">
      <c r="A603" s="368"/>
      <c r="B603" s="368"/>
      <c r="C603" s="368"/>
      <c r="D603" s="368"/>
      <c r="E603" s="368"/>
      <c r="F603" s="368"/>
      <c r="G603" s="368"/>
      <c r="H603" s="368"/>
      <c r="I603" s="368"/>
      <c r="J603" s="368"/>
      <c r="K603" s="368"/>
      <c r="L603" s="368"/>
      <c r="M603" s="368"/>
      <c r="N603" s="368"/>
      <c r="O603" s="385"/>
      <c r="P603" s="368"/>
      <c r="Q603" s="368"/>
      <c r="R603" s="368"/>
      <c r="S603" s="368"/>
      <c r="T603" s="368"/>
      <c r="U603" s="368"/>
      <c r="V603" s="368"/>
      <c r="W603" s="368"/>
      <c r="X603" s="368"/>
      <c r="Y603" s="368"/>
      <c r="Z603" s="368"/>
      <c r="AA603" s="368"/>
      <c r="AB603" s="368"/>
      <c r="AC603" s="368"/>
      <c r="AD603" s="368"/>
      <c r="AE603" s="368"/>
      <c r="AF603" s="368"/>
      <c r="AG603" s="368"/>
      <c r="AH603" s="368"/>
      <c r="AI603" s="368"/>
      <c r="AJ603" s="368"/>
      <c r="AK603" s="368"/>
      <c r="AL603" s="368"/>
      <c r="AM603" s="368"/>
      <c r="AN603" s="368"/>
      <c r="AO603" s="368"/>
      <c r="AP603" s="368"/>
      <c r="AQ603" s="368"/>
      <c r="AR603" s="368"/>
      <c r="AS603" s="368"/>
      <c r="AT603" s="368"/>
      <c r="AU603" s="368"/>
      <c r="AV603" s="368"/>
      <c r="AW603" s="368"/>
      <c r="AX603" s="368"/>
      <c r="AY603" s="368"/>
      <c r="AZ603" s="368"/>
      <c r="BA603" s="368"/>
      <c r="BB603" s="368"/>
      <c r="BC603" s="368"/>
      <c r="BD603" s="368"/>
      <c r="BE603" s="368"/>
      <c r="BF603" s="368"/>
      <c r="BG603" s="368"/>
      <c r="BH603" s="368"/>
      <c r="BI603" s="368"/>
      <c r="BJ603" s="368"/>
      <c r="BK603" s="368"/>
      <c r="BL603" s="368"/>
      <c r="BM603" s="368"/>
      <c r="BN603" s="368"/>
      <c r="BO603" s="368"/>
      <c r="BP603" s="368"/>
      <c r="BQ603" s="368"/>
      <c r="BR603" s="368"/>
      <c r="BS603" s="368"/>
      <c r="BT603" s="368"/>
      <c r="BU603" s="368"/>
      <c r="BV603" s="368"/>
      <c r="BW603" s="368"/>
      <c r="DV603" s="368"/>
      <c r="DW603" s="368"/>
      <c r="DX603" s="368"/>
      <c r="DY603" s="368"/>
      <c r="DZ603" s="368"/>
      <c r="EA603" s="368"/>
      <c r="EB603" s="368"/>
      <c r="EC603" s="368"/>
      <c r="ED603" s="368"/>
      <c r="EE603" s="368"/>
      <c r="EF603" s="368"/>
      <c r="EG603" s="368"/>
      <c r="EH603" s="368"/>
      <c r="EI603" s="368"/>
      <c r="EJ603" s="368"/>
      <c r="EK603" s="368"/>
      <c r="EL603" s="368"/>
      <c r="EM603" s="368"/>
      <c r="EN603" s="368"/>
      <c r="EO603" s="368"/>
      <c r="EP603" s="368"/>
      <c r="EQ603" s="368"/>
      <c r="ER603" s="368"/>
      <c r="ES603" s="368"/>
      <c r="ET603" s="368"/>
      <c r="EU603" s="368"/>
      <c r="EV603" s="368"/>
      <c r="EW603" s="368"/>
      <c r="EX603" s="368"/>
      <c r="EY603" s="368"/>
      <c r="EZ603" s="368"/>
      <c r="FA603" s="368"/>
      <c r="FB603" s="368"/>
      <c r="FC603" s="368"/>
      <c r="FD603" s="368"/>
      <c r="FE603" s="368"/>
      <c r="FF603" s="368"/>
      <c r="FG603" s="368"/>
      <c r="FH603" s="368"/>
      <c r="FI603" s="368"/>
      <c r="FJ603" s="368"/>
      <c r="FK603" s="368"/>
      <c r="FL603" s="368"/>
      <c r="FM603" s="368"/>
      <c r="FN603" s="368"/>
      <c r="FO603" s="368"/>
      <c r="FP603" s="368"/>
      <c r="FQ603" s="368"/>
      <c r="FR603" s="368"/>
      <c r="FS603" s="368"/>
      <c r="FT603" s="368"/>
      <c r="FU603" s="368"/>
      <c r="FV603" s="368"/>
      <c r="FW603" s="368"/>
      <c r="FX603" s="368"/>
      <c r="FY603" s="368"/>
      <c r="FZ603" s="368"/>
      <c r="GA603" s="368"/>
      <c r="GB603" s="368"/>
      <c r="GC603" s="368"/>
      <c r="GD603" s="368"/>
      <c r="GE603" s="368"/>
      <c r="GF603" s="368"/>
      <c r="GG603" s="368"/>
      <c r="GH603" s="368"/>
      <c r="GI603" s="368"/>
      <c r="GJ603" s="368"/>
      <c r="GK603" s="368"/>
      <c r="GL603" s="368"/>
      <c r="GM603" s="368"/>
      <c r="GN603" s="368"/>
      <c r="GO603" s="368"/>
      <c r="GP603" s="368"/>
      <c r="GQ603" s="368"/>
      <c r="GR603" s="368"/>
      <c r="GS603" s="368"/>
      <c r="GT603" s="368"/>
      <c r="GU603" s="368"/>
      <c r="GV603" s="368"/>
      <c r="GW603" s="368"/>
      <c r="GX603" s="368"/>
      <c r="GY603" s="368"/>
      <c r="GZ603" s="368"/>
      <c r="HA603" s="368"/>
      <c r="HB603" s="368"/>
      <c r="HC603" s="368"/>
      <c r="HD603" s="368"/>
      <c r="HE603" s="368"/>
      <c r="HF603" s="368"/>
      <c r="HG603" s="368"/>
      <c r="HH603" s="368"/>
      <c r="HI603" s="368"/>
      <c r="HJ603" s="368"/>
      <c r="HK603" s="368"/>
      <c r="HL603" s="368"/>
      <c r="HM603" s="368"/>
      <c r="HN603" s="368"/>
      <c r="HO603" s="368"/>
      <c r="HP603" s="368"/>
      <c r="HQ603" s="368"/>
      <c r="HR603" s="368"/>
      <c r="HS603" s="368"/>
      <c r="HT603" s="368"/>
      <c r="HU603" s="368"/>
      <c r="HV603" s="368"/>
      <c r="HW603" s="368"/>
      <c r="HX603" s="368"/>
      <c r="HY603" s="368"/>
      <c r="HZ603" s="368"/>
      <c r="IA603" s="368"/>
      <c r="IB603" s="368"/>
      <c r="IC603" s="368"/>
      <c r="ID603" s="368"/>
      <c r="IE603" s="368"/>
      <c r="IF603" s="368"/>
      <c r="IG603" s="368"/>
      <c r="IH603" s="368"/>
      <c r="II603" s="368"/>
      <c r="IJ603" s="368"/>
      <c r="IK603" s="368"/>
      <c r="IL603" s="368"/>
      <c r="IM603" s="368"/>
      <c r="IN603" s="368"/>
      <c r="IO603" s="368"/>
      <c r="IP603" s="368"/>
      <c r="IQ603" s="368"/>
      <c r="IR603" s="368"/>
      <c r="IS603" s="368"/>
      <c r="IT603" s="368"/>
      <c r="IU603" s="368"/>
      <c r="IV603" s="368"/>
      <c r="IW603" s="368"/>
      <c r="IX603" s="368"/>
      <c r="IY603" s="368"/>
      <c r="IZ603" s="368"/>
      <c r="JA603" s="368"/>
      <c r="JB603" s="368"/>
      <c r="JC603" s="368"/>
      <c r="JD603" s="368"/>
      <c r="JE603" s="368"/>
      <c r="JF603" s="368"/>
      <c r="JG603" s="368"/>
      <c r="JH603" s="368"/>
      <c r="JI603" s="368"/>
      <c r="JJ603" s="368"/>
      <c r="JK603" s="368"/>
      <c r="JL603" s="368"/>
      <c r="JM603" s="368"/>
      <c r="JN603" s="368"/>
      <c r="JO603" s="368"/>
      <c r="JP603" s="368"/>
      <c r="JQ603" s="368"/>
      <c r="JR603" s="368"/>
      <c r="JS603" s="368"/>
      <c r="JT603" s="368"/>
      <c r="JU603" s="368"/>
      <c r="JV603" s="368"/>
      <c r="JW603" s="368"/>
      <c r="JX603" s="368"/>
      <c r="JY603" s="368"/>
      <c r="JZ603" s="368"/>
      <c r="KA603" s="368"/>
      <c r="KB603" s="368"/>
      <c r="KC603" s="368"/>
      <c r="KD603" s="368"/>
      <c r="KE603" s="368"/>
      <c r="KF603" s="368"/>
      <c r="KG603" s="368"/>
      <c r="KH603" s="368"/>
      <c r="KI603" s="368"/>
      <c r="KJ603" s="368"/>
      <c r="KK603" s="368"/>
      <c r="KL603" s="368"/>
      <c r="KM603" s="368"/>
      <c r="KN603" s="368"/>
      <c r="KO603" s="368"/>
      <c r="KP603" s="368"/>
      <c r="KQ603" s="368"/>
      <c r="KR603" s="368"/>
      <c r="KS603" s="368"/>
      <c r="KT603" s="368"/>
      <c r="KU603" s="368"/>
      <c r="KV603" s="368"/>
      <c r="KW603" s="368"/>
      <c r="KX603" s="368"/>
      <c r="LH603" s="368"/>
      <c r="LI603" s="368"/>
      <c r="LJ603" s="368"/>
      <c r="LK603" s="368"/>
      <c r="LL603" s="368"/>
      <c r="LM603" s="368"/>
      <c r="LN603" s="368"/>
      <c r="LO603" s="368"/>
      <c r="LP603" s="368"/>
      <c r="LQ603" s="368"/>
      <c r="LR603" s="368"/>
      <c r="LS603" s="368"/>
      <c r="LT603" s="368"/>
      <c r="LU603" s="368"/>
      <c r="LV603" s="368"/>
      <c r="LW603" s="368"/>
      <c r="LX603" s="368"/>
      <c r="LY603" s="368"/>
      <c r="LZ603" s="368"/>
      <c r="MA603" s="368"/>
      <c r="MB603" s="368"/>
      <c r="MC603" s="368"/>
      <c r="MD603" s="368"/>
      <c r="ME603" s="368"/>
      <c r="MF603" s="368"/>
      <c r="MG603" s="368"/>
      <c r="MH603" s="368"/>
      <c r="MI603" s="368"/>
      <c r="MJ603" s="368"/>
      <c r="MK603" s="368"/>
      <c r="ML603" s="368"/>
      <c r="MM603" s="368"/>
      <c r="MN603" s="368"/>
      <c r="MO603" s="368"/>
      <c r="MP603" s="368"/>
      <c r="MQ603" s="368"/>
      <c r="MR603" s="368"/>
      <c r="MS603" s="368"/>
      <c r="MT603" s="368"/>
      <c r="MU603" s="368"/>
      <c r="MV603" s="368"/>
      <c r="MW603" s="368"/>
      <c r="MX603" s="368"/>
      <c r="MY603" s="368"/>
      <c r="MZ603" s="368"/>
      <c r="NA603" s="368"/>
      <c r="NB603" s="368"/>
      <c r="NC603" s="368"/>
      <c r="ND603" s="368"/>
      <c r="NE603" s="368"/>
      <c r="NF603" s="368"/>
      <c r="NG603" s="368"/>
      <c r="NH603" s="368"/>
      <c r="NI603" s="368"/>
      <c r="NJ603" s="368"/>
      <c r="NK603" s="368"/>
      <c r="NL603" s="368"/>
      <c r="NM603" s="368"/>
      <c r="NN603" s="368"/>
      <c r="NO603" s="368"/>
      <c r="NP603" s="368"/>
      <c r="NQ603" s="368"/>
      <c r="NR603" s="368"/>
      <c r="NS603" s="368"/>
      <c r="NT603" s="368"/>
      <c r="NU603" s="368"/>
      <c r="NV603" s="368"/>
      <c r="NW603" s="368"/>
      <c r="NX603" s="368"/>
      <c r="NY603" s="368"/>
      <c r="NZ603" s="368"/>
      <c r="OA603" s="368"/>
      <c r="OB603" s="368"/>
      <c r="OC603" s="368"/>
      <c r="OD603" s="368"/>
      <c r="OE603" s="368"/>
      <c r="OF603" s="368"/>
      <c r="OG603" s="368"/>
      <c r="OH603" s="368"/>
      <c r="OI603" s="368"/>
      <c r="OJ603" s="368"/>
      <c r="OK603" s="368"/>
      <c r="OL603" s="368"/>
      <c r="OM603" s="368"/>
      <c r="ON603" s="368"/>
      <c r="OO603" s="368"/>
      <c r="OP603" s="368"/>
      <c r="OQ603" s="368"/>
      <c r="OR603" s="368"/>
      <c r="OS603" s="368"/>
      <c r="OT603" s="368"/>
      <c r="OU603" s="368"/>
      <c r="OV603" s="368"/>
      <c r="OW603" s="368"/>
      <c r="OX603" s="368"/>
      <c r="OY603" s="368"/>
      <c r="OZ603" s="368"/>
      <c r="PA603" s="368"/>
      <c r="PB603" s="368"/>
      <c r="PC603" s="368"/>
      <c r="PD603" s="368"/>
      <c r="PE603" s="368"/>
      <c r="PF603" s="368"/>
      <c r="PG603" s="368"/>
      <c r="PH603" s="368"/>
      <c r="PI603" s="368"/>
      <c r="PJ603" s="368"/>
      <c r="PK603" s="368"/>
      <c r="PL603" s="368"/>
      <c r="PM603" s="368"/>
      <c r="PN603" s="368"/>
      <c r="PO603" s="368"/>
      <c r="PP603" s="368"/>
      <c r="PQ603" s="368"/>
      <c r="PR603" s="368"/>
      <c r="PS603" s="368"/>
      <c r="PT603" s="368"/>
      <c r="PU603" s="368"/>
      <c r="PV603" s="368"/>
      <c r="PW603" s="368"/>
      <c r="PX603" s="368"/>
      <c r="PY603" s="368"/>
      <c r="PZ603" s="368"/>
      <c r="QA603" s="368"/>
      <c r="QB603" s="368"/>
      <c r="QC603" s="368"/>
      <c r="QD603" s="368"/>
      <c r="QE603" s="368"/>
      <c r="QF603" s="368"/>
      <c r="QG603" s="368"/>
      <c r="QH603" s="368"/>
      <c r="QI603" s="368"/>
      <c r="QJ603" s="368"/>
      <c r="QK603" s="368"/>
      <c r="QL603" s="368"/>
      <c r="QM603" s="368"/>
      <c r="QN603" s="368"/>
      <c r="QO603" s="368"/>
      <c r="QP603" s="368"/>
      <c r="QQ603" s="368"/>
      <c r="QR603" s="368"/>
      <c r="QS603" s="368"/>
      <c r="QT603" s="368"/>
      <c r="QU603" s="368"/>
      <c r="QV603" s="368"/>
      <c r="QW603" s="368"/>
      <c r="QX603" s="368"/>
      <c r="QY603" s="368"/>
      <c r="QZ603" s="368"/>
      <c r="RA603" s="368"/>
      <c r="RB603" s="368"/>
      <c r="RC603" s="368"/>
      <c r="RD603" s="368"/>
      <c r="RE603" s="368"/>
      <c r="RF603" s="368"/>
      <c r="RG603" s="368"/>
      <c r="RH603" s="368"/>
      <c r="RI603" s="368"/>
      <c r="RJ603" s="368"/>
      <c r="RK603" s="368"/>
      <c r="RL603" s="368"/>
      <c r="RM603" s="368"/>
      <c r="RN603" s="368"/>
      <c r="RO603" s="368"/>
      <c r="RP603" s="368"/>
      <c r="RQ603" s="368"/>
      <c r="RR603" s="368"/>
      <c r="RS603" s="368"/>
      <c r="RT603" s="368"/>
      <c r="RU603" s="368"/>
      <c r="RV603" s="368"/>
      <c r="RW603" s="368"/>
      <c r="RX603" s="368"/>
      <c r="RY603" s="368"/>
      <c r="RZ603" s="368"/>
      <c r="SA603" s="368"/>
      <c r="SB603" s="368"/>
      <c r="SC603" s="368"/>
      <c r="SD603" s="368"/>
      <c r="SE603" s="368"/>
      <c r="SF603" s="368"/>
      <c r="SG603" s="368"/>
    </row>
    <row r="604" spans="1:501">
      <c r="A604" s="368"/>
      <c r="B604" s="368"/>
      <c r="C604" s="368"/>
      <c r="D604" s="368"/>
      <c r="E604" s="368"/>
      <c r="F604" s="368"/>
      <c r="G604" s="368"/>
      <c r="H604" s="368"/>
      <c r="I604" s="368"/>
      <c r="J604" s="368"/>
      <c r="K604" s="368"/>
      <c r="L604" s="368"/>
      <c r="M604" s="368"/>
      <c r="N604" s="368"/>
      <c r="O604" s="385"/>
      <c r="P604" s="368"/>
      <c r="Q604" s="368"/>
      <c r="R604" s="368"/>
      <c r="S604" s="368"/>
      <c r="T604" s="368"/>
      <c r="U604" s="368"/>
      <c r="V604" s="368"/>
      <c r="W604" s="368"/>
      <c r="X604" s="368"/>
      <c r="Y604" s="368"/>
      <c r="Z604" s="368"/>
      <c r="AA604" s="368"/>
      <c r="AB604" s="368"/>
      <c r="AC604" s="368"/>
      <c r="AD604" s="368"/>
      <c r="AE604" s="368"/>
      <c r="AF604" s="368"/>
      <c r="AG604" s="368"/>
      <c r="AH604" s="368"/>
      <c r="AI604" s="368"/>
      <c r="AJ604" s="368"/>
      <c r="AK604" s="368"/>
      <c r="AL604" s="368"/>
      <c r="AM604" s="368"/>
      <c r="AN604" s="368"/>
      <c r="AO604" s="368"/>
      <c r="AP604" s="368"/>
      <c r="AQ604" s="368"/>
      <c r="AR604" s="368"/>
      <c r="AS604" s="368"/>
      <c r="AT604" s="368"/>
      <c r="AU604" s="368"/>
      <c r="AV604" s="368"/>
      <c r="AW604" s="368"/>
      <c r="AX604" s="368"/>
      <c r="AY604" s="368"/>
      <c r="AZ604" s="368"/>
      <c r="BA604" s="368"/>
      <c r="BB604" s="368"/>
      <c r="BC604" s="368"/>
      <c r="BD604" s="368"/>
      <c r="BE604" s="368"/>
      <c r="BF604" s="368"/>
      <c r="BG604" s="368"/>
      <c r="BH604" s="368"/>
      <c r="BI604" s="368"/>
      <c r="BJ604" s="368"/>
      <c r="BK604" s="368"/>
      <c r="BL604" s="368"/>
      <c r="BM604" s="368"/>
      <c r="BN604" s="368"/>
      <c r="BO604" s="368"/>
      <c r="BP604" s="368"/>
      <c r="BQ604" s="368"/>
      <c r="BR604" s="368"/>
      <c r="BS604" s="368"/>
      <c r="BT604" s="368"/>
      <c r="BU604" s="368"/>
      <c r="BV604" s="368"/>
      <c r="BW604" s="368"/>
      <c r="DV604" s="368"/>
      <c r="DW604" s="368"/>
      <c r="DX604" s="368"/>
      <c r="DY604" s="368"/>
      <c r="DZ604" s="368"/>
      <c r="EA604" s="368"/>
      <c r="EB604" s="368"/>
      <c r="EC604" s="368"/>
      <c r="ED604" s="368"/>
      <c r="EE604" s="368"/>
      <c r="EF604" s="368"/>
      <c r="EG604" s="368"/>
      <c r="EH604" s="368"/>
      <c r="EI604" s="368"/>
      <c r="EJ604" s="368"/>
      <c r="EK604" s="368"/>
      <c r="EL604" s="368"/>
      <c r="EM604" s="368"/>
      <c r="EN604" s="368"/>
      <c r="EO604" s="368"/>
      <c r="EP604" s="368"/>
      <c r="EQ604" s="368"/>
      <c r="ER604" s="368"/>
      <c r="ES604" s="368"/>
      <c r="ET604" s="368"/>
      <c r="EU604" s="368"/>
      <c r="EV604" s="368"/>
      <c r="EW604" s="368"/>
      <c r="EX604" s="368"/>
      <c r="EY604" s="368"/>
      <c r="EZ604" s="368"/>
      <c r="FA604" s="368"/>
      <c r="FB604" s="368"/>
      <c r="FC604" s="368"/>
      <c r="FD604" s="368"/>
      <c r="FE604" s="368"/>
      <c r="FF604" s="368"/>
      <c r="FG604" s="368"/>
      <c r="FH604" s="368"/>
      <c r="FI604" s="368"/>
      <c r="FJ604" s="368"/>
      <c r="FK604" s="368"/>
      <c r="FL604" s="368"/>
      <c r="FM604" s="368"/>
      <c r="FN604" s="368"/>
      <c r="FO604" s="368"/>
      <c r="FP604" s="368"/>
      <c r="FQ604" s="368"/>
      <c r="FR604" s="368"/>
      <c r="FS604" s="368"/>
      <c r="FT604" s="368"/>
      <c r="FU604" s="368"/>
      <c r="FV604" s="368"/>
      <c r="FW604" s="368"/>
      <c r="FX604" s="368"/>
      <c r="FY604" s="368"/>
      <c r="FZ604" s="368"/>
      <c r="GA604" s="368"/>
      <c r="GB604" s="368"/>
      <c r="GC604" s="368"/>
      <c r="GD604" s="368"/>
      <c r="GE604" s="368"/>
      <c r="GF604" s="368"/>
      <c r="GG604" s="368"/>
      <c r="GH604" s="368"/>
      <c r="GI604" s="368"/>
      <c r="GJ604" s="368"/>
      <c r="GK604" s="368"/>
      <c r="GL604" s="368"/>
      <c r="GM604" s="368"/>
      <c r="GN604" s="368"/>
      <c r="GO604" s="368"/>
      <c r="GP604" s="368"/>
      <c r="GQ604" s="368"/>
      <c r="GR604" s="368"/>
      <c r="GS604" s="368"/>
      <c r="GT604" s="368"/>
      <c r="GU604" s="368"/>
      <c r="GV604" s="368"/>
      <c r="GW604" s="368"/>
      <c r="GX604" s="368"/>
      <c r="GY604" s="368"/>
      <c r="GZ604" s="368"/>
      <c r="HA604" s="368"/>
      <c r="HB604" s="368"/>
      <c r="HC604" s="368"/>
      <c r="HD604" s="368"/>
      <c r="HE604" s="368"/>
      <c r="HF604" s="368"/>
      <c r="HG604" s="368"/>
      <c r="HH604" s="368"/>
      <c r="HI604" s="368"/>
      <c r="HJ604" s="368"/>
      <c r="HK604" s="368"/>
      <c r="HL604" s="368"/>
      <c r="HM604" s="368"/>
      <c r="HN604" s="368"/>
      <c r="HO604" s="368"/>
      <c r="HP604" s="368"/>
      <c r="HQ604" s="368"/>
      <c r="HR604" s="368"/>
      <c r="HS604" s="368"/>
      <c r="HT604" s="368"/>
      <c r="HU604" s="368"/>
      <c r="HV604" s="368"/>
      <c r="HW604" s="368"/>
      <c r="HX604" s="368"/>
      <c r="HY604" s="368"/>
      <c r="HZ604" s="368"/>
      <c r="IA604" s="368"/>
      <c r="IB604" s="368"/>
      <c r="IC604" s="368"/>
      <c r="ID604" s="368"/>
      <c r="IE604" s="368"/>
      <c r="IF604" s="368"/>
      <c r="IG604" s="368"/>
      <c r="IH604" s="368"/>
      <c r="II604" s="368"/>
      <c r="IJ604" s="368"/>
      <c r="IK604" s="368"/>
      <c r="IL604" s="368"/>
      <c r="IM604" s="368"/>
      <c r="IN604" s="368"/>
      <c r="IO604" s="368"/>
      <c r="IP604" s="368"/>
      <c r="IQ604" s="368"/>
      <c r="IR604" s="368"/>
      <c r="IS604" s="368"/>
      <c r="IT604" s="368"/>
      <c r="IU604" s="368"/>
      <c r="IV604" s="368"/>
      <c r="IW604" s="368"/>
      <c r="IX604" s="368"/>
      <c r="IY604" s="368"/>
      <c r="IZ604" s="368"/>
      <c r="JA604" s="368"/>
      <c r="JB604" s="368"/>
      <c r="JC604" s="368"/>
      <c r="JD604" s="368"/>
      <c r="JE604" s="368"/>
      <c r="JF604" s="368"/>
      <c r="JG604" s="368"/>
      <c r="JH604" s="368"/>
      <c r="JI604" s="368"/>
      <c r="JJ604" s="368"/>
      <c r="JK604" s="368"/>
      <c r="JL604" s="368"/>
      <c r="JM604" s="368"/>
      <c r="JN604" s="368"/>
      <c r="JO604" s="368"/>
      <c r="JP604" s="368"/>
      <c r="JQ604" s="368"/>
      <c r="JR604" s="368"/>
      <c r="JS604" s="368"/>
      <c r="JT604" s="368"/>
      <c r="JU604" s="368"/>
      <c r="JV604" s="368"/>
      <c r="JW604" s="368"/>
      <c r="JX604" s="368"/>
      <c r="JY604" s="368"/>
      <c r="JZ604" s="368"/>
      <c r="KA604" s="368"/>
      <c r="KB604" s="368"/>
      <c r="KC604" s="368"/>
      <c r="KD604" s="368"/>
      <c r="KE604" s="368"/>
      <c r="KF604" s="368"/>
      <c r="KG604" s="368"/>
      <c r="KH604" s="368"/>
      <c r="KI604" s="368"/>
      <c r="KJ604" s="368"/>
      <c r="KK604" s="368"/>
      <c r="KL604" s="368"/>
      <c r="KM604" s="368"/>
      <c r="KN604" s="368"/>
      <c r="KO604" s="368"/>
      <c r="KP604" s="368"/>
      <c r="KQ604" s="368"/>
      <c r="KR604" s="368"/>
      <c r="KS604" s="368"/>
      <c r="KT604" s="368"/>
      <c r="KU604" s="368"/>
      <c r="KV604" s="368"/>
      <c r="KW604" s="368"/>
      <c r="KX604" s="368"/>
      <c r="LH604" s="368"/>
      <c r="LI604" s="368"/>
      <c r="LJ604" s="368"/>
      <c r="LK604" s="368"/>
      <c r="LL604" s="368"/>
      <c r="LM604" s="368"/>
      <c r="LN604" s="368"/>
      <c r="LO604" s="368"/>
      <c r="LP604" s="368"/>
      <c r="LQ604" s="368"/>
      <c r="LR604" s="368"/>
      <c r="LS604" s="368"/>
      <c r="LT604" s="368"/>
      <c r="LU604" s="368"/>
      <c r="LV604" s="368"/>
      <c r="LW604" s="368"/>
      <c r="LX604" s="368"/>
      <c r="LY604" s="368"/>
      <c r="LZ604" s="368"/>
      <c r="MA604" s="368"/>
      <c r="MB604" s="368"/>
      <c r="MC604" s="368"/>
      <c r="MD604" s="368"/>
      <c r="ME604" s="368"/>
      <c r="MF604" s="368"/>
      <c r="MG604" s="368"/>
      <c r="MH604" s="368"/>
      <c r="MI604" s="368"/>
      <c r="MJ604" s="368"/>
      <c r="MK604" s="368"/>
      <c r="ML604" s="368"/>
      <c r="MM604" s="368"/>
      <c r="MN604" s="368"/>
      <c r="MO604" s="368"/>
      <c r="MP604" s="368"/>
      <c r="MQ604" s="368"/>
      <c r="MR604" s="368"/>
      <c r="MS604" s="368"/>
      <c r="MT604" s="368"/>
      <c r="MU604" s="368"/>
      <c r="MV604" s="368"/>
      <c r="MW604" s="368"/>
      <c r="MX604" s="368"/>
      <c r="MY604" s="368"/>
      <c r="MZ604" s="368"/>
      <c r="NA604" s="368"/>
      <c r="NB604" s="368"/>
      <c r="NC604" s="368"/>
      <c r="ND604" s="368"/>
      <c r="NE604" s="368"/>
      <c r="NF604" s="368"/>
      <c r="NG604" s="368"/>
      <c r="NH604" s="368"/>
      <c r="NI604" s="368"/>
      <c r="NJ604" s="368"/>
      <c r="NK604" s="368"/>
      <c r="NL604" s="368"/>
      <c r="NM604" s="368"/>
      <c r="NN604" s="368"/>
      <c r="NO604" s="368"/>
      <c r="NP604" s="368"/>
      <c r="NQ604" s="368"/>
      <c r="NR604" s="368"/>
      <c r="NS604" s="368"/>
      <c r="NT604" s="368"/>
      <c r="NU604" s="368"/>
      <c r="NV604" s="368"/>
      <c r="NW604" s="368"/>
      <c r="NX604" s="368"/>
      <c r="NY604" s="368"/>
      <c r="NZ604" s="368"/>
      <c r="OA604" s="368"/>
      <c r="OB604" s="368"/>
      <c r="OC604" s="368"/>
      <c r="OD604" s="368"/>
      <c r="OE604" s="368"/>
      <c r="OF604" s="368"/>
      <c r="OG604" s="368"/>
      <c r="OH604" s="368"/>
      <c r="OI604" s="368"/>
      <c r="OJ604" s="368"/>
      <c r="OK604" s="368"/>
      <c r="OL604" s="368"/>
      <c r="OM604" s="368"/>
      <c r="ON604" s="368"/>
      <c r="OO604" s="368"/>
      <c r="OP604" s="368"/>
      <c r="OQ604" s="368"/>
      <c r="OR604" s="368"/>
      <c r="OS604" s="368"/>
      <c r="OT604" s="368"/>
      <c r="OU604" s="368"/>
      <c r="OV604" s="368"/>
      <c r="OW604" s="368"/>
      <c r="OX604" s="368"/>
      <c r="OY604" s="368"/>
      <c r="OZ604" s="368"/>
      <c r="PA604" s="368"/>
      <c r="PB604" s="368"/>
      <c r="PC604" s="368"/>
      <c r="PD604" s="368"/>
      <c r="PE604" s="368"/>
      <c r="PF604" s="368"/>
      <c r="PG604" s="368"/>
      <c r="PH604" s="368"/>
      <c r="PI604" s="368"/>
      <c r="PJ604" s="368"/>
      <c r="PK604" s="368"/>
      <c r="PL604" s="368"/>
      <c r="PM604" s="368"/>
      <c r="PN604" s="368"/>
      <c r="PO604" s="368"/>
      <c r="PP604" s="368"/>
      <c r="PQ604" s="368"/>
      <c r="PR604" s="368"/>
      <c r="PS604" s="368"/>
      <c r="PT604" s="368"/>
      <c r="PU604" s="368"/>
      <c r="PV604" s="368"/>
      <c r="PW604" s="368"/>
      <c r="PX604" s="368"/>
      <c r="PY604" s="368"/>
      <c r="PZ604" s="368"/>
      <c r="QA604" s="368"/>
      <c r="QB604" s="368"/>
      <c r="QC604" s="368"/>
      <c r="QD604" s="368"/>
      <c r="QE604" s="368"/>
      <c r="QF604" s="368"/>
      <c r="QG604" s="368"/>
      <c r="QH604" s="368"/>
      <c r="QI604" s="368"/>
      <c r="QJ604" s="368"/>
      <c r="QK604" s="368"/>
      <c r="QL604" s="368"/>
      <c r="QM604" s="368"/>
      <c r="QN604" s="368"/>
      <c r="QO604" s="368"/>
      <c r="QP604" s="368"/>
      <c r="QQ604" s="368"/>
      <c r="QR604" s="368"/>
      <c r="QS604" s="368"/>
      <c r="QT604" s="368"/>
      <c r="QU604" s="368"/>
      <c r="QV604" s="368"/>
      <c r="QW604" s="368"/>
      <c r="QX604" s="368"/>
      <c r="QY604" s="368"/>
      <c r="QZ604" s="368"/>
      <c r="RA604" s="368"/>
      <c r="RB604" s="368"/>
      <c r="RC604" s="368"/>
      <c r="RD604" s="368"/>
      <c r="RE604" s="368"/>
      <c r="RF604" s="368"/>
      <c r="RG604" s="368"/>
      <c r="RH604" s="368"/>
      <c r="RI604" s="368"/>
      <c r="RJ604" s="368"/>
      <c r="RK604" s="368"/>
      <c r="RL604" s="368"/>
      <c r="RM604" s="368"/>
      <c r="RN604" s="368"/>
      <c r="RO604" s="368"/>
      <c r="RP604" s="368"/>
      <c r="RQ604" s="368"/>
      <c r="RR604" s="368"/>
      <c r="RS604" s="368"/>
      <c r="RT604" s="368"/>
      <c r="RU604" s="368"/>
      <c r="RV604" s="368"/>
      <c r="RW604" s="368"/>
      <c r="RX604" s="368"/>
      <c r="RY604" s="368"/>
      <c r="RZ604" s="368"/>
      <c r="SA604" s="368"/>
      <c r="SB604" s="368"/>
      <c r="SC604" s="368"/>
      <c r="SD604" s="368"/>
      <c r="SE604" s="368"/>
      <c r="SF604" s="368"/>
      <c r="SG604" s="368"/>
    </row>
    <row r="605" spans="1:501">
      <c r="A605" s="368"/>
      <c r="B605" s="368"/>
      <c r="C605" s="368"/>
      <c r="D605" s="368"/>
      <c r="E605" s="368"/>
      <c r="F605" s="368"/>
      <c r="G605" s="368"/>
      <c r="H605" s="368"/>
      <c r="I605" s="368"/>
      <c r="J605" s="368"/>
      <c r="K605" s="368"/>
      <c r="L605" s="368"/>
      <c r="M605" s="368"/>
      <c r="N605" s="368"/>
      <c r="O605" s="385"/>
      <c r="P605" s="368"/>
      <c r="Q605" s="368"/>
      <c r="R605" s="368"/>
      <c r="S605" s="368"/>
      <c r="T605" s="368"/>
      <c r="U605" s="368"/>
      <c r="V605" s="368"/>
      <c r="W605" s="368"/>
      <c r="X605" s="368"/>
      <c r="Y605" s="368"/>
      <c r="Z605" s="368"/>
      <c r="AA605" s="368"/>
      <c r="AB605" s="368"/>
      <c r="AC605" s="368"/>
      <c r="AD605" s="368"/>
      <c r="AE605" s="368"/>
      <c r="AF605" s="368"/>
      <c r="AG605" s="368"/>
      <c r="AH605" s="368"/>
      <c r="AI605" s="368"/>
      <c r="AJ605" s="368"/>
      <c r="AK605" s="368"/>
      <c r="AL605" s="368"/>
      <c r="AM605" s="368"/>
      <c r="AN605" s="368"/>
      <c r="AO605" s="368"/>
      <c r="AP605" s="368"/>
      <c r="AQ605" s="368"/>
      <c r="AR605" s="368"/>
      <c r="AS605" s="368"/>
      <c r="AT605" s="368"/>
      <c r="AU605" s="368"/>
      <c r="AV605" s="368"/>
      <c r="AW605" s="368"/>
      <c r="AX605" s="368"/>
      <c r="AY605" s="368"/>
      <c r="AZ605" s="368"/>
      <c r="BA605" s="368"/>
      <c r="BB605" s="368"/>
      <c r="BC605" s="368"/>
      <c r="BD605" s="368"/>
      <c r="BE605" s="368"/>
      <c r="BF605" s="368"/>
      <c r="BG605" s="368"/>
      <c r="BH605" s="368"/>
      <c r="BI605" s="368"/>
      <c r="BJ605" s="368"/>
      <c r="BK605" s="368"/>
      <c r="BL605" s="368"/>
      <c r="BM605" s="368"/>
      <c r="BN605" s="368"/>
      <c r="BO605" s="368"/>
      <c r="BP605" s="368"/>
      <c r="BQ605" s="368"/>
      <c r="BR605" s="368"/>
      <c r="BS605" s="368"/>
      <c r="BT605" s="368"/>
      <c r="BU605" s="368"/>
      <c r="BV605" s="368"/>
      <c r="BW605" s="368"/>
      <c r="DV605" s="368"/>
      <c r="DW605" s="368"/>
      <c r="DX605" s="368"/>
      <c r="DY605" s="368"/>
      <c r="DZ605" s="368"/>
      <c r="EA605" s="368"/>
      <c r="EB605" s="368"/>
      <c r="EC605" s="368"/>
      <c r="ED605" s="368"/>
      <c r="EE605" s="368"/>
      <c r="EF605" s="368"/>
      <c r="EG605" s="368"/>
      <c r="EH605" s="368"/>
      <c r="EI605" s="368"/>
      <c r="EJ605" s="368"/>
      <c r="EK605" s="368"/>
      <c r="EL605" s="368"/>
      <c r="EM605" s="368"/>
      <c r="EN605" s="368"/>
      <c r="EO605" s="368"/>
      <c r="EP605" s="368"/>
      <c r="EQ605" s="368"/>
      <c r="ER605" s="368"/>
      <c r="ES605" s="368"/>
      <c r="ET605" s="368"/>
      <c r="EU605" s="368"/>
      <c r="EV605" s="368"/>
      <c r="EW605" s="368"/>
      <c r="EX605" s="368"/>
      <c r="EY605" s="368"/>
      <c r="EZ605" s="368"/>
      <c r="FA605" s="368"/>
      <c r="FB605" s="368"/>
      <c r="FC605" s="368"/>
      <c r="FD605" s="368"/>
      <c r="FE605" s="368"/>
      <c r="FF605" s="368"/>
      <c r="FG605" s="368"/>
      <c r="FH605" s="368"/>
      <c r="FI605" s="368"/>
      <c r="FJ605" s="368"/>
      <c r="FK605" s="368"/>
      <c r="FL605" s="368"/>
      <c r="FM605" s="368"/>
      <c r="FN605" s="368"/>
      <c r="FO605" s="368"/>
      <c r="FP605" s="368"/>
      <c r="FQ605" s="368"/>
      <c r="FR605" s="368"/>
      <c r="FS605" s="368"/>
      <c r="FT605" s="368"/>
      <c r="FU605" s="368"/>
      <c r="FV605" s="368"/>
      <c r="FW605" s="368"/>
      <c r="FX605" s="368"/>
      <c r="FY605" s="368"/>
      <c r="FZ605" s="368"/>
      <c r="GA605" s="368"/>
      <c r="GB605" s="368"/>
      <c r="GC605" s="368"/>
      <c r="GD605" s="368"/>
      <c r="GE605" s="368"/>
      <c r="GF605" s="368"/>
      <c r="GG605" s="368"/>
      <c r="GH605" s="368"/>
      <c r="GI605" s="368"/>
      <c r="GJ605" s="368"/>
      <c r="GK605" s="368"/>
      <c r="GL605" s="368"/>
      <c r="GM605" s="368"/>
      <c r="GN605" s="368"/>
      <c r="GO605" s="368"/>
      <c r="GP605" s="368"/>
      <c r="GQ605" s="368"/>
      <c r="GR605" s="368"/>
      <c r="GS605" s="368"/>
      <c r="GT605" s="368"/>
      <c r="GU605" s="368"/>
      <c r="GV605" s="368"/>
      <c r="GW605" s="368"/>
      <c r="GX605" s="368"/>
      <c r="GY605" s="368"/>
      <c r="GZ605" s="368"/>
      <c r="HA605" s="368"/>
      <c r="HB605" s="368"/>
      <c r="HC605" s="368"/>
      <c r="HD605" s="368"/>
      <c r="HE605" s="368"/>
      <c r="HF605" s="368"/>
      <c r="HG605" s="368"/>
      <c r="HH605" s="368"/>
      <c r="HI605" s="368"/>
      <c r="HJ605" s="368"/>
      <c r="HK605" s="368"/>
      <c r="HL605" s="368"/>
      <c r="HM605" s="368"/>
      <c r="HN605" s="368"/>
      <c r="HO605" s="368"/>
      <c r="HP605" s="368"/>
      <c r="HQ605" s="368"/>
      <c r="HR605" s="368"/>
      <c r="HS605" s="368"/>
      <c r="HT605" s="368"/>
      <c r="HU605" s="368"/>
      <c r="HV605" s="368"/>
      <c r="HW605" s="368"/>
      <c r="HX605" s="368"/>
      <c r="HY605" s="368"/>
      <c r="HZ605" s="368"/>
      <c r="IA605" s="368"/>
      <c r="IB605" s="368"/>
      <c r="IC605" s="368"/>
      <c r="ID605" s="368"/>
      <c r="IE605" s="368"/>
      <c r="IF605" s="368"/>
      <c r="IG605" s="368"/>
      <c r="IH605" s="368"/>
      <c r="II605" s="368"/>
      <c r="IJ605" s="368"/>
      <c r="IK605" s="368"/>
      <c r="IL605" s="368"/>
      <c r="IM605" s="368"/>
      <c r="IN605" s="368"/>
      <c r="IO605" s="368"/>
      <c r="IP605" s="368"/>
      <c r="IQ605" s="368"/>
      <c r="IR605" s="368"/>
      <c r="IS605" s="368"/>
      <c r="IT605" s="368"/>
      <c r="IU605" s="368"/>
      <c r="IV605" s="368"/>
      <c r="IW605" s="368"/>
      <c r="IX605" s="368"/>
      <c r="IY605" s="368"/>
      <c r="IZ605" s="368"/>
      <c r="JA605" s="368"/>
      <c r="JB605" s="368"/>
      <c r="JC605" s="368"/>
      <c r="JD605" s="368"/>
      <c r="JE605" s="368"/>
      <c r="JF605" s="368"/>
      <c r="JG605" s="368"/>
      <c r="JH605" s="368"/>
      <c r="JI605" s="368"/>
      <c r="JJ605" s="368"/>
      <c r="JK605" s="368"/>
      <c r="JL605" s="368"/>
      <c r="JM605" s="368"/>
      <c r="JN605" s="368"/>
      <c r="JO605" s="368"/>
      <c r="JP605" s="368"/>
      <c r="JQ605" s="368"/>
      <c r="JR605" s="368"/>
      <c r="JS605" s="368"/>
      <c r="JT605" s="368"/>
      <c r="JU605" s="368"/>
      <c r="JV605" s="368"/>
      <c r="JW605" s="368"/>
      <c r="JX605" s="368"/>
      <c r="JY605" s="368"/>
      <c r="JZ605" s="368"/>
      <c r="KA605" s="368"/>
      <c r="KB605" s="368"/>
      <c r="KC605" s="368"/>
      <c r="KD605" s="368"/>
      <c r="KE605" s="368"/>
      <c r="KF605" s="368"/>
      <c r="KG605" s="368"/>
      <c r="KH605" s="368"/>
      <c r="KI605" s="368"/>
      <c r="KJ605" s="368"/>
      <c r="KK605" s="368"/>
      <c r="KL605" s="368"/>
      <c r="KM605" s="368"/>
      <c r="KN605" s="368"/>
      <c r="KO605" s="368"/>
      <c r="KP605" s="368"/>
      <c r="KQ605" s="368"/>
      <c r="KR605" s="368"/>
      <c r="KS605" s="368"/>
      <c r="KT605" s="368"/>
      <c r="KU605" s="368"/>
      <c r="KV605" s="368"/>
      <c r="KW605" s="368"/>
      <c r="KX605" s="368"/>
      <c r="LH605" s="368"/>
      <c r="LI605" s="368"/>
      <c r="LJ605" s="368"/>
      <c r="LK605" s="368"/>
      <c r="LL605" s="368"/>
      <c r="LM605" s="368"/>
      <c r="LN605" s="368"/>
      <c r="LO605" s="368"/>
      <c r="LP605" s="368"/>
      <c r="LQ605" s="368"/>
      <c r="LR605" s="368"/>
      <c r="LS605" s="368"/>
      <c r="LT605" s="368"/>
      <c r="LU605" s="368"/>
      <c r="LV605" s="368"/>
      <c r="LW605" s="368"/>
      <c r="LX605" s="368"/>
      <c r="LY605" s="368"/>
      <c r="LZ605" s="368"/>
      <c r="MA605" s="368"/>
      <c r="MB605" s="368"/>
      <c r="MC605" s="368"/>
      <c r="MD605" s="368"/>
      <c r="ME605" s="368"/>
      <c r="MF605" s="368"/>
      <c r="MG605" s="368"/>
      <c r="MH605" s="368"/>
      <c r="MI605" s="368"/>
      <c r="MJ605" s="368"/>
      <c r="MK605" s="368"/>
      <c r="ML605" s="368"/>
      <c r="MM605" s="368"/>
      <c r="MN605" s="368"/>
      <c r="MO605" s="368"/>
      <c r="MP605" s="368"/>
      <c r="MQ605" s="368"/>
      <c r="MR605" s="368"/>
      <c r="MS605" s="368"/>
      <c r="MT605" s="368"/>
      <c r="MU605" s="368"/>
      <c r="MV605" s="368"/>
      <c r="MW605" s="368"/>
      <c r="MX605" s="368"/>
      <c r="MY605" s="368"/>
      <c r="MZ605" s="368"/>
      <c r="NA605" s="368"/>
      <c r="NB605" s="368"/>
      <c r="NC605" s="368"/>
      <c r="ND605" s="368"/>
      <c r="NE605" s="368"/>
      <c r="NF605" s="368"/>
      <c r="NG605" s="368"/>
      <c r="NH605" s="368"/>
      <c r="NI605" s="368"/>
      <c r="NJ605" s="368"/>
      <c r="NK605" s="368"/>
      <c r="NL605" s="368"/>
      <c r="NM605" s="368"/>
      <c r="NN605" s="368"/>
      <c r="NO605" s="368"/>
      <c r="NP605" s="368"/>
      <c r="NQ605" s="368"/>
      <c r="NR605" s="368"/>
      <c r="NS605" s="368"/>
      <c r="NT605" s="368"/>
      <c r="NU605" s="368"/>
      <c r="NV605" s="368"/>
      <c r="NW605" s="368"/>
      <c r="NX605" s="368"/>
      <c r="NY605" s="368"/>
      <c r="NZ605" s="368"/>
      <c r="OA605" s="368"/>
      <c r="OB605" s="368"/>
      <c r="OC605" s="368"/>
      <c r="OD605" s="368"/>
      <c r="OE605" s="368"/>
      <c r="OF605" s="368"/>
      <c r="OG605" s="368"/>
      <c r="OH605" s="368"/>
      <c r="OI605" s="368"/>
      <c r="OJ605" s="368"/>
      <c r="OK605" s="368"/>
      <c r="OL605" s="368"/>
      <c r="OM605" s="368"/>
      <c r="ON605" s="368"/>
      <c r="OO605" s="368"/>
      <c r="OP605" s="368"/>
      <c r="OQ605" s="368"/>
      <c r="OR605" s="368"/>
      <c r="OS605" s="368"/>
      <c r="OT605" s="368"/>
      <c r="OU605" s="368"/>
      <c r="OV605" s="368"/>
      <c r="OW605" s="368"/>
      <c r="OX605" s="368"/>
      <c r="OY605" s="368"/>
      <c r="OZ605" s="368"/>
      <c r="PA605" s="368"/>
      <c r="PB605" s="368"/>
      <c r="PC605" s="368"/>
      <c r="PD605" s="368"/>
      <c r="PE605" s="368"/>
      <c r="PF605" s="368"/>
      <c r="PG605" s="368"/>
      <c r="PH605" s="368"/>
      <c r="PI605" s="368"/>
      <c r="PJ605" s="368"/>
      <c r="PK605" s="368"/>
      <c r="PL605" s="368"/>
      <c r="PM605" s="368"/>
      <c r="PN605" s="368"/>
      <c r="PO605" s="368"/>
      <c r="PP605" s="368"/>
      <c r="PQ605" s="368"/>
      <c r="PR605" s="368"/>
      <c r="PS605" s="368"/>
      <c r="PT605" s="368"/>
      <c r="PU605" s="368"/>
      <c r="PV605" s="368"/>
      <c r="PW605" s="368"/>
      <c r="PX605" s="368"/>
      <c r="PY605" s="368"/>
      <c r="PZ605" s="368"/>
      <c r="QA605" s="368"/>
      <c r="QB605" s="368"/>
      <c r="QC605" s="368"/>
      <c r="QD605" s="368"/>
      <c r="QE605" s="368"/>
      <c r="QF605" s="368"/>
      <c r="QG605" s="368"/>
      <c r="QH605" s="368"/>
      <c r="QI605" s="368"/>
      <c r="QJ605" s="368"/>
      <c r="QK605" s="368"/>
      <c r="QL605" s="368"/>
      <c r="QM605" s="368"/>
      <c r="QN605" s="368"/>
      <c r="QO605" s="368"/>
      <c r="QP605" s="368"/>
      <c r="QQ605" s="368"/>
      <c r="QR605" s="368"/>
      <c r="QS605" s="368"/>
      <c r="QT605" s="368"/>
      <c r="QU605" s="368"/>
      <c r="QV605" s="368"/>
      <c r="QW605" s="368"/>
      <c r="QX605" s="368"/>
      <c r="QY605" s="368"/>
      <c r="QZ605" s="368"/>
      <c r="RA605" s="368"/>
      <c r="RB605" s="368"/>
      <c r="RC605" s="368"/>
      <c r="RD605" s="368"/>
      <c r="RE605" s="368"/>
      <c r="RF605" s="368"/>
      <c r="RG605" s="368"/>
      <c r="RH605" s="368"/>
      <c r="RI605" s="368"/>
      <c r="RJ605" s="368"/>
      <c r="RK605" s="368"/>
      <c r="RL605" s="368"/>
      <c r="RM605" s="368"/>
      <c r="RN605" s="368"/>
      <c r="RO605" s="368"/>
      <c r="RP605" s="368"/>
      <c r="RQ605" s="368"/>
      <c r="RR605" s="368"/>
      <c r="RS605" s="368"/>
      <c r="RT605" s="368"/>
      <c r="RU605" s="368"/>
      <c r="RV605" s="368"/>
      <c r="RW605" s="368"/>
      <c r="RX605" s="368"/>
      <c r="RY605" s="368"/>
      <c r="RZ605" s="368"/>
      <c r="SA605" s="368"/>
      <c r="SB605" s="368"/>
      <c r="SC605" s="368"/>
      <c r="SD605" s="368"/>
      <c r="SE605" s="368"/>
      <c r="SF605" s="368"/>
      <c r="SG605" s="368"/>
    </row>
    <row r="606" spans="1:501">
      <c r="A606" s="368"/>
      <c r="B606" s="368"/>
      <c r="C606" s="368"/>
      <c r="D606" s="368"/>
      <c r="E606" s="368"/>
      <c r="F606" s="368"/>
      <c r="G606" s="368"/>
      <c r="H606" s="368"/>
      <c r="I606" s="368"/>
      <c r="J606" s="368"/>
      <c r="K606" s="368"/>
      <c r="L606" s="368"/>
      <c r="M606" s="368"/>
      <c r="N606" s="368"/>
      <c r="O606" s="385"/>
      <c r="P606" s="368"/>
      <c r="Q606" s="368"/>
      <c r="R606" s="368"/>
      <c r="S606" s="368"/>
      <c r="T606" s="368"/>
      <c r="U606" s="368"/>
      <c r="V606" s="368"/>
      <c r="W606" s="368"/>
      <c r="X606" s="368"/>
      <c r="Y606" s="368"/>
      <c r="Z606" s="368"/>
      <c r="AA606" s="368"/>
      <c r="AB606" s="368"/>
      <c r="AC606" s="368"/>
      <c r="AD606" s="368"/>
      <c r="AE606" s="368"/>
      <c r="AF606" s="368"/>
      <c r="AG606" s="368"/>
      <c r="AH606" s="368"/>
      <c r="AI606" s="368"/>
      <c r="AJ606" s="368"/>
      <c r="AK606" s="368"/>
      <c r="AL606" s="368"/>
      <c r="AM606" s="368"/>
      <c r="AN606" s="368"/>
      <c r="AO606" s="368"/>
      <c r="AP606" s="368"/>
      <c r="AQ606" s="368"/>
      <c r="AR606" s="368"/>
      <c r="AS606" s="368"/>
      <c r="AT606" s="368"/>
      <c r="AU606" s="368"/>
      <c r="AV606" s="368"/>
      <c r="AW606" s="368"/>
      <c r="AX606" s="368"/>
      <c r="AY606" s="368"/>
      <c r="AZ606" s="368"/>
      <c r="BA606" s="368"/>
      <c r="BB606" s="368"/>
      <c r="BC606" s="368"/>
      <c r="BD606" s="368"/>
      <c r="BE606" s="368"/>
      <c r="BF606" s="368"/>
      <c r="BG606" s="368"/>
      <c r="BH606" s="368"/>
      <c r="BI606" s="368"/>
      <c r="BJ606" s="368"/>
      <c r="BK606" s="368"/>
      <c r="BL606" s="368"/>
      <c r="BM606" s="368"/>
      <c r="BN606" s="368"/>
      <c r="BO606" s="368"/>
      <c r="BP606" s="368"/>
      <c r="BQ606" s="368"/>
      <c r="BR606" s="368"/>
      <c r="BS606" s="368"/>
      <c r="BT606" s="368"/>
      <c r="BU606" s="368"/>
      <c r="BV606" s="368"/>
      <c r="BW606" s="368"/>
      <c r="DV606" s="368"/>
      <c r="DW606" s="368"/>
      <c r="DX606" s="368"/>
      <c r="DY606" s="368"/>
      <c r="DZ606" s="368"/>
      <c r="EA606" s="368"/>
      <c r="EB606" s="368"/>
      <c r="EC606" s="368"/>
      <c r="ED606" s="368"/>
      <c r="EE606" s="368"/>
      <c r="EF606" s="368"/>
      <c r="EG606" s="368"/>
      <c r="EH606" s="368"/>
      <c r="EI606" s="368"/>
      <c r="EJ606" s="368"/>
      <c r="EK606" s="368"/>
      <c r="EL606" s="368"/>
      <c r="EM606" s="368"/>
      <c r="EN606" s="368"/>
      <c r="EO606" s="368"/>
      <c r="EP606" s="368"/>
      <c r="EQ606" s="368"/>
      <c r="ER606" s="368"/>
      <c r="ES606" s="368"/>
      <c r="ET606" s="368"/>
      <c r="EU606" s="368"/>
      <c r="EV606" s="368"/>
      <c r="EW606" s="368"/>
      <c r="EX606" s="368"/>
      <c r="EY606" s="368"/>
      <c r="EZ606" s="368"/>
      <c r="FA606" s="368"/>
      <c r="FB606" s="368"/>
      <c r="FC606" s="368"/>
      <c r="FD606" s="368"/>
      <c r="FE606" s="368"/>
      <c r="FF606" s="368"/>
      <c r="FG606" s="368"/>
      <c r="FH606" s="368"/>
      <c r="FI606" s="368"/>
      <c r="FJ606" s="368"/>
      <c r="FK606" s="368"/>
      <c r="FL606" s="368"/>
      <c r="FM606" s="368"/>
      <c r="FN606" s="368"/>
      <c r="FO606" s="368"/>
      <c r="FP606" s="368"/>
      <c r="FQ606" s="368"/>
      <c r="FR606" s="368"/>
      <c r="FS606" s="368"/>
      <c r="FT606" s="368"/>
      <c r="FU606" s="368"/>
      <c r="FV606" s="368"/>
      <c r="FW606" s="368"/>
      <c r="FX606" s="368"/>
      <c r="FY606" s="368"/>
      <c r="FZ606" s="368"/>
      <c r="GA606" s="368"/>
      <c r="GB606" s="368"/>
      <c r="GC606" s="368"/>
      <c r="GD606" s="368"/>
      <c r="GE606" s="368"/>
      <c r="GF606" s="368"/>
      <c r="GG606" s="368"/>
      <c r="GH606" s="368"/>
      <c r="GI606" s="368"/>
      <c r="GJ606" s="368"/>
      <c r="GK606" s="368"/>
      <c r="GL606" s="368"/>
      <c r="GM606" s="368"/>
      <c r="GN606" s="368"/>
      <c r="GO606" s="368"/>
      <c r="GP606" s="368"/>
      <c r="GQ606" s="368"/>
      <c r="GR606" s="368"/>
      <c r="GS606" s="368"/>
      <c r="GT606" s="368"/>
      <c r="GU606" s="368"/>
      <c r="GV606" s="368"/>
      <c r="GW606" s="368"/>
      <c r="GX606" s="368"/>
      <c r="GY606" s="368"/>
      <c r="GZ606" s="368"/>
      <c r="HA606" s="368"/>
      <c r="HB606" s="368"/>
      <c r="HC606" s="368"/>
      <c r="HD606" s="368"/>
      <c r="HE606" s="368"/>
      <c r="HF606" s="368"/>
      <c r="HG606" s="368"/>
      <c r="HH606" s="368"/>
      <c r="HI606" s="368"/>
      <c r="HJ606" s="368"/>
      <c r="HK606" s="368"/>
      <c r="HL606" s="368"/>
      <c r="HM606" s="368"/>
      <c r="HN606" s="368"/>
      <c r="HO606" s="368"/>
      <c r="HP606" s="368"/>
      <c r="HQ606" s="368"/>
      <c r="HR606" s="368"/>
      <c r="HS606" s="368"/>
      <c r="HT606" s="368"/>
      <c r="HU606" s="368"/>
      <c r="HV606" s="368"/>
      <c r="HW606" s="368"/>
      <c r="HX606" s="368"/>
      <c r="HY606" s="368"/>
      <c r="HZ606" s="368"/>
      <c r="IA606" s="368"/>
      <c r="IB606" s="368"/>
      <c r="IC606" s="368"/>
      <c r="ID606" s="368"/>
      <c r="IE606" s="368"/>
      <c r="IF606" s="368"/>
      <c r="IG606" s="368"/>
      <c r="IH606" s="368"/>
      <c r="II606" s="368"/>
      <c r="IJ606" s="368"/>
      <c r="IK606" s="368"/>
      <c r="IL606" s="368"/>
      <c r="IM606" s="368"/>
      <c r="IN606" s="368"/>
      <c r="IO606" s="368"/>
      <c r="IP606" s="368"/>
      <c r="IQ606" s="368"/>
      <c r="IR606" s="368"/>
      <c r="IS606" s="368"/>
      <c r="IT606" s="368"/>
      <c r="IU606" s="368"/>
      <c r="IV606" s="368"/>
      <c r="IW606" s="368"/>
      <c r="IX606" s="368"/>
      <c r="IY606" s="368"/>
      <c r="IZ606" s="368"/>
      <c r="JA606" s="368"/>
      <c r="JB606" s="368"/>
      <c r="JC606" s="368"/>
      <c r="JD606" s="368"/>
      <c r="JE606" s="368"/>
      <c r="JF606" s="368"/>
      <c r="JG606" s="368"/>
      <c r="JH606" s="368"/>
      <c r="JI606" s="368"/>
      <c r="JJ606" s="368"/>
      <c r="JK606" s="368"/>
      <c r="JL606" s="368"/>
      <c r="JM606" s="368"/>
      <c r="JN606" s="368"/>
      <c r="JO606" s="368"/>
      <c r="JP606" s="368"/>
      <c r="JQ606" s="368"/>
      <c r="JR606" s="368"/>
      <c r="JS606" s="368"/>
      <c r="JT606" s="368"/>
      <c r="JU606" s="368"/>
      <c r="JV606" s="368"/>
      <c r="JW606" s="368"/>
      <c r="JX606" s="368"/>
      <c r="JY606" s="368"/>
      <c r="JZ606" s="368"/>
      <c r="KA606" s="368"/>
      <c r="KB606" s="368"/>
      <c r="KC606" s="368"/>
      <c r="KD606" s="368"/>
      <c r="KE606" s="368"/>
      <c r="KF606" s="368"/>
      <c r="KG606" s="368"/>
      <c r="KH606" s="368"/>
      <c r="KI606" s="368"/>
      <c r="KJ606" s="368"/>
      <c r="KK606" s="368"/>
      <c r="KL606" s="368"/>
      <c r="KM606" s="368"/>
      <c r="KN606" s="368"/>
      <c r="KO606" s="368"/>
      <c r="KP606" s="368"/>
      <c r="KQ606" s="368"/>
      <c r="KR606" s="368"/>
      <c r="KS606" s="368"/>
      <c r="KT606" s="368"/>
      <c r="KU606" s="368"/>
      <c r="KV606" s="368"/>
      <c r="KW606" s="368"/>
      <c r="KX606" s="368"/>
      <c r="LH606" s="368"/>
      <c r="LI606" s="368"/>
      <c r="LJ606" s="368"/>
      <c r="LK606" s="368"/>
      <c r="LL606" s="368"/>
      <c r="LM606" s="368"/>
      <c r="LN606" s="368"/>
      <c r="LO606" s="368"/>
      <c r="LP606" s="368"/>
      <c r="LQ606" s="368"/>
      <c r="LR606" s="368"/>
      <c r="LS606" s="368"/>
      <c r="LT606" s="368"/>
      <c r="LU606" s="368"/>
      <c r="LV606" s="368"/>
      <c r="LW606" s="368"/>
      <c r="LX606" s="368"/>
      <c r="LY606" s="368"/>
      <c r="LZ606" s="368"/>
      <c r="MA606" s="368"/>
      <c r="MB606" s="368"/>
      <c r="MC606" s="368"/>
      <c r="MD606" s="368"/>
      <c r="ME606" s="368"/>
      <c r="MF606" s="368"/>
      <c r="MG606" s="368"/>
      <c r="MH606" s="368"/>
      <c r="MI606" s="368"/>
      <c r="MJ606" s="368"/>
      <c r="MK606" s="368"/>
      <c r="ML606" s="368"/>
      <c r="MM606" s="368"/>
      <c r="MN606" s="368"/>
      <c r="MO606" s="368"/>
      <c r="MP606" s="368"/>
      <c r="MQ606" s="368"/>
      <c r="MR606" s="368"/>
      <c r="MS606" s="368"/>
      <c r="MT606" s="368"/>
      <c r="MU606" s="368"/>
      <c r="MV606" s="368"/>
      <c r="MW606" s="368"/>
      <c r="MX606" s="368"/>
      <c r="MY606" s="368"/>
      <c r="MZ606" s="368"/>
      <c r="NA606" s="368"/>
      <c r="NB606" s="368"/>
      <c r="NC606" s="368"/>
      <c r="ND606" s="368"/>
      <c r="NE606" s="368"/>
      <c r="NF606" s="368"/>
      <c r="NG606" s="368"/>
      <c r="NH606" s="368"/>
      <c r="NI606" s="368"/>
      <c r="NJ606" s="368"/>
      <c r="NK606" s="368"/>
      <c r="NL606" s="368"/>
      <c r="NM606" s="368"/>
      <c r="NN606" s="368"/>
      <c r="NO606" s="368"/>
      <c r="NP606" s="368"/>
      <c r="NQ606" s="368"/>
      <c r="NR606" s="368"/>
      <c r="NS606" s="368"/>
      <c r="NT606" s="368"/>
      <c r="NU606" s="368"/>
      <c r="NV606" s="368"/>
      <c r="NW606" s="368"/>
      <c r="NX606" s="368"/>
      <c r="NY606" s="368"/>
      <c r="NZ606" s="368"/>
      <c r="OA606" s="368"/>
      <c r="OB606" s="368"/>
      <c r="OC606" s="368"/>
      <c r="OD606" s="368"/>
      <c r="OE606" s="368"/>
      <c r="OF606" s="368"/>
      <c r="OG606" s="368"/>
      <c r="OH606" s="368"/>
      <c r="OI606" s="368"/>
      <c r="OJ606" s="368"/>
      <c r="OK606" s="368"/>
      <c r="OL606" s="368"/>
      <c r="OM606" s="368"/>
      <c r="ON606" s="368"/>
      <c r="OO606" s="368"/>
      <c r="OP606" s="368"/>
      <c r="OQ606" s="368"/>
      <c r="OR606" s="368"/>
      <c r="OS606" s="368"/>
      <c r="OT606" s="368"/>
      <c r="OU606" s="368"/>
      <c r="OV606" s="368"/>
      <c r="OW606" s="368"/>
      <c r="OX606" s="368"/>
      <c r="OY606" s="368"/>
      <c r="OZ606" s="368"/>
      <c r="PA606" s="368"/>
      <c r="PB606" s="368"/>
      <c r="PC606" s="368"/>
      <c r="PD606" s="368"/>
      <c r="PE606" s="368"/>
      <c r="PF606" s="368"/>
      <c r="PG606" s="368"/>
      <c r="PH606" s="368"/>
      <c r="PI606" s="368"/>
      <c r="PJ606" s="368"/>
      <c r="PK606" s="368"/>
      <c r="PL606" s="368"/>
      <c r="PM606" s="368"/>
      <c r="PN606" s="368"/>
      <c r="PO606" s="368"/>
      <c r="PP606" s="368"/>
      <c r="PQ606" s="368"/>
      <c r="PR606" s="368"/>
      <c r="PS606" s="368"/>
      <c r="PT606" s="368"/>
      <c r="PU606" s="368"/>
      <c r="PV606" s="368"/>
      <c r="PW606" s="368"/>
      <c r="PX606" s="368"/>
      <c r="PY606" s="368"/>
      <c r="PZ606" s="368"/>
      <c r="QA606" s="368"/>
      <c r="QB606" s="368"/>
      <c r="QC606" s="368"/>
      <c r="QD606" s="368"/>
      <c r="QE606" s="368"/>
      <c r="QF606" s="368"/>
      <c r="QG606" s="368"/>
      <c r="QH606" s="368"/>
      <c r="QI606" s="368"/>
      <c r="QJ606" s="368"/>
      <c r="QK606" s="368"/>
      <c r="QL606" s="368"/>
      <c r="QM606" s="368"/>
      <c r="QN606" s="368"/>
      <c r="QO606" s="368"/>
      <c r="QP606" s="368"/>
      <c r="QQ606" s="368"/>
      <c r="QR606" s="368"/>
      <c r="QS606" s="368"/>
      <c r="QT606" s="368"/>
      <c r="QU606" s="368"/>
      <c r="QV606" s="368"/>
      <c r="QW606" s="368"/>
      <c r="QX606" s="368"/>
      <c r="QY606" s="368"/>
      <c r="QZ606" s="368"/>
      <c r="RA606" s="368"/>
      <c r="RB606" s="368"/>
      <c r="RC606" s="368"/>
      <c r="RD606" s="368"/>
      <c r="RE606" s="368"/>
      <c r="RF606" s="368"/>
      <c r="RG606" s="368"/>
      <c r="RH606" s="368"/>
      <c r="RI606" s="368"/>
      <c r="RJ606" s="368"/>
      <c r="RK606" s="368"/>
      <c r="RL606" s="368"/>
      <c r="RM606" s="368"/>
      <c r="RN606" s="368"/>
      <c r="RO606" s="368"/>
      <c r="RP606" s="368"/>
      <c r="RQ606" s="368"/>
      <c r="RR606" s="368"/>
      <c r="RS606" s="368"/>
      <c r="RT606" s="368"/>
      <c r="RU606" s="368"/>
      <c r="RV606" s="368"/>
      <c r="RW606" s="368"/>
      <c r="RX606" s="368"/>
      <c r="RY606" s="368"/>
      <c r="RZ606" s="368"/>
      <c r="SA606" s="368"/>
      <c r="SB606" s="368"/>
      <c r="SC606" s="368"/>
      <c r="SD606" s="368"/>
      <c r="SE606" s="368"/>
      <c r="SF606" s="368"/>
      <c r="SG606" s="368"/>
    </row>
    <row r="607" spans="1:501">
      <c r="A607" s="368"/>
      <c r="B607" s="368"/>
      <c r="C607" s="368"/>
      <c r="D607" s="368"/>
      <c r="E607" s="368"/>
      <c r="F607" s="368"/>
      <c r="G607" s="368"/>
      <c r="H607" s="368"/>
      <c r="I607" s="368"/>
      <c r="J607" s="368"/>
      <c r="K607" s="368"/>
      <c r="L607" s="368"/>
      <c r="M607" s="368"/>
      <c r="N607" s="368"/>
      <c r="O607" s="385"/>
      <c r="P607" s="368"/>
      <c r="Q607" s="368"/>
      <c r="R607" s="368"/>
      <c r="S607" s="368"/>
      <c r="T607" s="368"/>
      <c r="U607" s="368"/>
      <c r="V607" s="368"/>
      <c r="W607" s="368"/>
      <c r="X607" s="368"/>
      <c r="Y607" s="368"/>
      <c r="Z607" s="368"/>
      <c r="AA607" s="368"/>
      <c r="AB607" s="368"/>
      <c r="AC607" s="368"/>
      <c r="AD607" s="368"/>
      <c r="AE607" s="368"/>
      <c r="AF607" s="368"/>
      <c r="AG607" s="368"/>
      <c r="AH607" s="368"/>
      <c r="AI607" s="368"/>
      <c r="AJ607" s="368"/>
      <c r="AK607" s="368"/>
      <c r="AL607" s="368"/>
      <c r="AM607" s="368"/>
      <c r="AN607" s="368"/>
      <c r="AO607" s="368"/>
      <c r="AP607" s="368"/>
      <c r="AQ607" s="368"/>
      <c r="AR607" s="368"/>
      <c r="AS607" s="368"/>
      <c r="AT607" s="368"/>
      <c r="AU607" s="368"/>
      <c r="AV607" s="368"/>
      <c r="AW607" s="368"/>
      <c r="AX607" s="368"/>
      <c r="AY607" s="368"/>
      <c r="AZ607" s="368"/>
      <c r="BA607" s="368"/>
      <c r="BB607" s="368"/>
      <c r="BC607" s="368"/>
      <c r="BD607" s="368"/>
      <c r="BE607" s="368"/>
      <c r="BF607" s="368"/>
      <c r="BG607" s="368"/>
      <c r="BH607" s="368"/>
      <c r="BI607" s="368"/>
      <c r="BJ607" s="368"/>
      <c r="BK607" s="368"/>
      <c r="BL607" s="368"/>
      <c r="BM607" s="368"/>
      <c r="BN607" s="368"/>
      <c r="BO607" s="368"/>
      <c r="BP607" s="368"/>
      <c r="BQ607" s="368"/>
      <c r="BR607" s="368"/>
      <c r="BS607" s="368"/>
      <c r="BT607" s="368"/>
      <c r="BU607" s="368"/>
      <c r="BV607" s="368"/>
      <c r="BW607" s="368"/>
      <c r="DV607" s="368"/>
      <c r="DW607" s="368"/>
      <c r="DX607" s="368"/>
      <c r="DY607" s="368"/>
      <c r="DZ607" s="368"/>
      <c r="EA607" s="368"/>
      <c r="EB607" s="368"/>
      <c r="EC607" s="368"/>
      <c r="ED607" s="368"/>
      <c r="EE607" s="368"/>
      <c r="EF607" s="368"/>
      <c r="EG607" s="368"/>
      <c r="EH607" s="368"/>
      <c r="EI607" s="368"/>
      <c r="EJ607" s="368"/>
      <c r="EK607" s="368"/>
      <c r="EL607" s="368"/>
      <c r="EM607" s="368"/>
      <c r="EN607" s="368"/>
      <c r="EO607" s="368"/>
      <c r="EP607" s="368"/>
      <c r="EQ607" s="368"/>
      <c r="ER607" s="368"/>
      <c r="ES607" s="368"/>
      <c r="ET607" s="368"/>
      <c r="EU607" s="368"/>
      <c r="EV607" s="368"/>
      <c r="EW607" s="368"/>
      <c r="EX607" s="368"/>
      <c r="EY607" s="368"/>
      <c r="EZ607" s="368"/>
      <c r="FA607" s="368"/>
      <c r="FB607" s="368"/>
      <c r="FC607" s="368"/>
      <c r="FD607" s="368"/>
      <c r="FE607" s="368"/>
      <c r="FF607" s="368"/>
      <c r="FG607" s="368"/>
      <c r="FH607" s="368"/>
      <c r="FI607" s="368"/>
      <c r="FJ607" s="368"/>
      <c r="FK607" s="368"/>
      <c r="FL607" s="368"/>
      <c r="FM607" s="368"/>
      <c r="FN607" s="368"/>
      <c r="FO607" s="368"/>
      <c r="FP607" s="368"/>
      <c r="FQ607" s="368"/>
      <c r="FR607" s="368"/>
      <c r="FS607" s="368"/>
      <c r="FT607" s="368"/>
      <c r="FU607" s="368"/>
      <c r="FV607" s="368"/>
      <c r="FW607" s="368"/>
      <c r="FX607" s="368"/>
      <c r="FY607" s="368"/>
      <c r="FZ607" s="368"/>
      <c r="GA607" s="368"/>
      <c r="GB607" s="368"/>
      <c r="GC607" s="368"/>
      <c r="GD607" s="368"/>
      <c r="GE607" s="368"/>
      <c r="GF607" s="368"/>
      <c r="GG607" s="368"/>
      <c r="GH607" s="368"/>
      <c r="GI607" s="368"/>
      <c r="GJ607" s="368"/>
      <c r="GK607" s="368"/>
      <c r="GL607" s="368"/>
      <c r="GM607" s="368"/>
      <c r="GN607" s="368"/>
      <c r="GO607" s="368"/>
      <c r="GP607" s="368"/>
      <c r="GQ607" s="368"/>
      <c r="GR607" s="368"/>
      <c r="GS607" s="368"/>
      <c r="GT607" s="368"/>
      <c r="GU607" s="368"/>
      <c r="GV607" s="368"/>
      <c r="GW607" s="368"/>
      <c r="GX607" s="368"/>
      <c r="GY607" s="368"/>
      <c r="GZ607" s="368"/>
      <c r="HA607" s="368"/>
      <c r="HB607" s="368"/>
      <c r="HC607" s="368"/>
      <c r="HD607" s="368"/>
      <c r="HE607" s="368"/>
      <c r="HF607" s="368"/>
      <c r="HG607" s="368"/>
      <c r="HH607" s="368"/>
      <c r="HI607" s="368"/>
      <c r="HJ607" s="368"/>
      <c r="HK607" s="368"/>
      <c r="HL607" s="368"/>
      <c r="HM607" s="368"/>
      <c r="HN607" s="368"/>
      <c r="HO607" s="368"/>
      <c r="HP607" s="368"/>
      <c r="HQ607" s="368"/>
      <c r="HR607" s="368"/>
      <c r="HS607" s="368"/>
      <c r="HT607" s="368"/>
      <c r="HU607" s="368"/>
      <c r="HV607" s="368"/>
      <c r="HW607" s="368"/>
      <c r="HX607" s="368"/>
      <c r="HY607" s="368"/>
      <c r="HZ607" s="368"/>
      <c r="IA607" s="368"/>
      <c r="IB607" s="368"/>
      <c r="IC607" s="368"/>
      <c r="ID607" s="368"/>
      <c r="IE607" s="368"/>
      <c r="IF607" s="368"/>
      <c r="IG607" s="368"/>
      <c r="IH607" s="368"/>
      <c r="II607" s="368"/>
      <c r="IJ607" s="368"/>
      <c r="IK607" s="368"/>
      <c r="IL607" s="368"/>
      <c r="IM607" s="368"/>
      <c r="IN607" s="368"/>
      <c r="IO607" s="368"/>
      <c r="IP607" s="368"/>
      <c r="IQ607" s="368"/>
      <c r="IR607" s="368"/>
      <c r="IS607" s="368"/>
      <c r="IT607" s="368"/>
      <c r="IU607" s="368"/>
      <c r="IV607" s="368"/>
      <c r="IW607" s="368"/>
      <c r="IX607" s="368"/>
      <c r="IY607" s="368"/>
      <c r="IZ607" s="368"/>
      <c r="JA607" s="368"/>
      <c r="JB607" s="368"/>
      <c r="JC607" s="368"/>
      <c r="JD607" s="368"/>
      <c r="JE607" s="368"/>
      <c r="JF607" s="368"/>
      <c r="JG607" s="368"/>
      <c r="JH607" s="368"/>
      <c r="JI607" s="368"/>
      <c r="JJ607" s="368"/>
      <c r="JK607" s="368"/>
      <c r="JL607" s="368"/>
      <c r="JM607" s="368"/>
      <c r="JN607" s="368"/>
      <c r="JO607" s="368"/>
      <c r="JP607" s="368"/>
      <c r="JQ607" s="368"/>
      <c r="JR607" s="368"/>
      <c r="JS607" s="368"/>
      <c r="JT607" s="368"/>
      <c r="JU607" s="368"/>
      <c r="JV607" s="368"/>
      <c r="JW607" s="368"/>
      <c r="JX607" s="368"/>
      <c r="JY607" s="368"/>
      <c r="JZ607" s="368"/>
      <c r="KA607" s="368"/>
      <c r="KB607" s="368"/>
      <c r="KC607" s="368"/>
      <c r="KD607" s="368"/>
      <c r="KE607" s="368"/>
      <c r="KF607" s="368"/>
      <c r="KG607" s="368"/>
      <c r="KH607" s="368"/>
      <c r="KI607" s="368"/>
      <c r="KJ607" s="368"/>
      <c r="KK607" s="368"/>
      <c r="KL607" s="368"/>
      <c r="KM607" s="368"/>
      <c r="KN607" s="368"/>
      <c r="KO607" s="368"/>
      <c r="KP607" s="368"/>
      <c r="KQ607" s="368"/>
      <c r="KR607" s="368"/>
      <c r="KS607" s="368"/>
      <c r="KT607" s="368"/>
      <c r="KU607" s="368"/>
      <c r="KV607" s="368"/>
      <c r="KW607" s="368"/>
      <c r="KX607" s="368"/>
      <c r="LH607" s="368"/>
      <c r="LI607" s="368"/>
      <c r="LJ607" s="368"/>
      <c r="LK607" s="368"/>
      <c r="LL607" s="368"/>
      <c r="LM607" s="368"/>
      <c r="LN607" s="368"/>
      <c r="LO607" s="368"/>
      <c r="LP607" s="368"/>
      <c r="LQ607" s="368"/>
      <c r="LR607" s="368"/>
      <c r="LS607" s="368"/>
      <c r="LT607" s="368"/>
      <c r="LU607" s="368"/>
      <c r="LV607" s="368"/>
      <c r="LW607" s="368"/>
      <c r="LX607" s="368"/>
      <c r="LY607" s="368"/>
      <c r="LZ607" s="368"/>
      <c r="MA607" s="368"/>
      <c r="MB607" s="368"/>
      <c r="MC607" s="368"/>
      <c r="MD607" s="368"/>
      <c r="ME607" s="368"/>
      <c r="MF607" s="368"/>
      <c r="MG607" s="368"/>
      <c r="MH607" s="368"/>
      <c r="MI607" s="368"/>
      <c r="MJ607" s="368"/>
      <c r="MK607" s="368"/>
      <c r="ML607" s="368"/>
      <c r="MM607" s="368"/>
      <c r="MN607" s="368"/>
      <c r="MO607" s="368"/>
      <c r="MP607" s="368"/>
      <c r="MQ607" s="368"/>
      <c r="MR607" s="368"/>
      <c r="MS607" s="368"/>
      <c r="MT607" s="368"/>
      <c r="MU607" s="368"/>
      <c r="MV607" s="368"/>
      <c r="MW607" s="368"/>
      <c r="MX607" s="368"/>
      <c r="MY607" s="368"/>
      <c r="MZ607" s="368"/>
      <c r="NA607" s="368"/>
      <c r="NB607" s="368"/>
      <c r="NC607" s="368"/>
      <c r="ND607" s="368"/>
      <c r="NE607" s="368"/>
      <c r="NF607" s="368"/>
      <c r="NG607" s="368"/>
      <c r="NH607" s="368"/>
      <c r="NI607" s="368"/>
      <c r="NJ607" s="368"/>
      <c r="NK607" s="368"/>
      <c r="NL607" s="368"/>
      <c r="NM607" s="368"/>
      <c r="NN607" s="368"/>
      <c r="NO607" s="368"/>
      <c r="NP607" s="368"/>
      <c r="NQ607" s="368"/>
      <c r="NR607" s="368"/>
      <c r="NS607" s="368"/>
      <c r="NT607" s="368"/>
      <c r="NU607" s="368"/>
      <c r="NV607" s="368"/>
      <c r="NW607" s="368"/>
      <c r="NX607" s="368"/>
      <c r="NY607" s="368"/>
      <c r="NZ607" s="368"/>
      <c r="OA607" s="368"/>
      <c r="OB607" s="368"/>
      <c r="OC607" s="368"/>
      <c r="OD607" s="368"/>
      <c r="OE607" s="368"/>
      <c r="OF607" s="368"/>
      <c r="OG607" s="368"/>
      <c r="OH607" s="368"/>
      <c r="OI607" s="368"/>
      <c r="OJ607" s="368"/>
      <c r="OK607" s="368"/>
      <c r="OL607" s="368"/>
      <c r="OM607" s="368"/>
      <c r="ON607" s="368"/>
      <c r="OO607" s="368"/>
      <c r="OP607" s="368"/>
      <c r="OQ607" s="368"/>
      <c r="OR607" s="368"/>
      <c r="OS607" s="368"/>
      <c r="OT607" s="368"/>
      <c r="OU607" s="368"/>
      <c r="OV607" s="368"/>
      <c r="OW607" s="368"/>
      <c r="OX607" s="368"/>
      <c r="OY607" s="368"/>
      <c r="OZ607" s="368"/>
      <c r="PA607" s="368"/>
      <c r="PB607" s="368"/>
      <c r="PC607" s="368"/>
      <c r="PD607" s="368"/>
      <c r="PE607" s="368"/>
      <c r="PF607" s="368"/>
      <c r="PG607" s="368"/>
      <c r="PH607" s="368"/>
      <c r="PI607" s="368"/>
      <c r="PJ607" s="368"/>
      <c r="PK607" s="368"/>
      <c r="PL607" s="368"/>
      <c r="PM607" s="368"/>
      <c r="PN607" s="368"/>
      <c r="PO607" s="368"/>
      <c r="PP607" s="368"/>
      <c r="PQ607" s="368"/>
      <c r="PR607" s="368"/>
      <c r="PS607" s="368"/>
      <c r="PT607" s="368"/>
      <c r="PU607" s="368"/>
      <c r="PV607" s="368"/>
      <c r="PW607" s="368"/>
      <c r="PX607" s="368"/>
      <c r="PY607" s="368"/>
      <c r="PZ607" s="368"/>
      <c r="QA607" s="368"/>
      <c r="QB607" s="368"/>
      <c r="QC607" s="368"/>
      <c r="QD607" s="368"/>
      <c r="QE607" s="368"/>
      <c r="QF607" s="368"/>
      <c r="QG607" s="368"/>
      <c r="QH607" s="368"/>
      <c r="QI607" s="368"/>
      <c r="QJ607" s="368"/>
      <c r="QK607" s="368"/>
      <c r="QL607" s="368"/>
      <c r="QM607" s="368"/>
      <c r="QN607" s="368"/>
      <c r="QO607" s="368"/>
      <c r="QP607" s="368"/>
      <c r="QQ607" s="368"/>
      <c r="QR607" s="368"/>
      <c r="QS607" s="368"/>
      <c r="QT607" s="368"/>
      <c r="QU607" s="368"/>
      <c r="QV607" s="368"/>
      <c r="QW607" s="368"/>
      <c r="QX607" s="368"/>
      <c r="QY607" s="368"/>
      <c r="QZ607" s="368"/>
      <c r="RA607" s="368"/>
      <c r="RB607" s="368"/>
      <c r="RC607" s="368"/>
      <c r="RD607" s="368"/>
      <c r="RE607" s="368"/>
      <c r="RF607" s="368"/>
      <c r="RG607" s="368"/>
      <c r="RH607" s="368"/>
      <c r="RI607" s="368"/>
      <c r="RJ607" s="368"/>
      <c r="RK607" s="368"/>
      <c r="RL607" s="368"/>
      <c r="RM607" s="368"/>
      <c r="RN607" s="368"/>
      <c r="RO607" s="368"/>
      <c r="RP607" s="368"/>
      <c r="RQ607" s="368"/>
      <c r="RR607" s="368"/>
      <c r="RS607" s="368"/>
      <c r="RT607" s="368"/>
      <c r="RU607" s="368"/>
      <c r="RV607" s="368"/>
      <c r="RW607" s="368"/>
      <c r="RX607" s="368"/>
      <c r="RY607" s="368"/>
      <c r="RZ607" s="368"/>
      <c r="SA607" s="368"/>
      <c r="SB607" s="368"/>
      <c r="SC607" s="368"/>
      <c r="SD607" s="368"/>
      <c r="SE607" s="368"/>
      <c r="SF607" s="368"/>
      <c r="SG607" s="368"/>
    </row>
    <row r="608" spans="1:501">
      <c r="A608" s="368"/>
      <c r="B608" s="368"/>
      <c r="C608" s="368"/>
      <c r="D608" s="368"/>
      <c r="E608" s="368"/>
      <c r="F608" s="368"/>
      <c r="G608" s="368"/>
      <c r="H608" s="368"/>
      <c r="I608" s="368"/>
      <c r="J608" s="368"/>
      <c r="K608" s="368"/>
      <c r="L608" s="368"/>
      <c r="M608" s="368"/>
      <c r="N608" s="368"/>
      <c r="O608" s="385"/>
      <c r="P608" s="368"/>
      <c r="Q608" s="368"/>
      <c r="R608" s="368"/>
      <c r="S608" s="368"/>
      <c r="T608" s="368"/>
      <c r="U608" s="368"/>
      <c r="V608" s="368"/>
      <c r="W608" s="368"/>
      <c r="X608" s="368"/>
      <c r="Y608" s="368"/>
      <c r="Z608" s="368"/>
      <c r="AA608" s="368"/>
      <c r="AB608" s="368"/>
      <c r="AC608" s="368"/>
      <c r="AD608" s="368"/>
      <c r="AE608" s="368"/>
      <c r="AF608" s="368"/>
      <c r="AG608" s="368"/>
      <c r="AH608" s="368"/>
      <c r="AI608" s="368"/>
      <c r="AJ608" s="368"/>
      <c r="AK608" s="368"/>
      <c r="AL608" s="368"/>
      <c r="AM608" s="368"/>
      <c r="AN608" s="368"/>
      <c r="AO608" s="368"/>
      <c r="AP608" s="368"/>
      <c r="AQ608" s="368"/>
      <c r="AR608" s="368"/>
      <c r="AS608" s="368"/>
      <c r="AT608" s="368"/>
      <c r="AU608" s="368"/>
      <c r="AV608" s="368"/>
      <c r="AW608" s="368"/>
      <c r="AX608" s="368"/>
      <c r="AY608" s="368"/>
      <c r="AZ608" s="368"/>
      <c r="BA608" s="368"/>
      <c r="BB608" s="368"/>
      <c r="BC608" s="368"/>
      <c r="BD608" s="368"/>
      <c r="BE608" s="368"/>
      <c r="BF608" s="368"/>
      <c r="BG608" s="368"/>
      <c r="BH608" s="368"/>
      <c r="BI608" s="368"/>
      <c r="BJ608" s="368"/>
      <c r="BK608" s="368"/>
      <c r="BL608" s="368"/>
      <c r="BM608" s="368"/>
      <c r="BN608" s="368"/>
      <c r="BO608" s="368"/>
      <c r="BP608" s="368"/>
      <c r="BQ608" s="368"/>
      <c r="BR608" s="368"/>
      <c r="BS608" s="368"/>
      <c r="BT608" s="368"/>
      <c r="BU608" s="368"/>
      <c r="BV608" s="368"/>
      <c r="BW608" s="368"/>
      <c r="DV608" s="368"/>
      <c r="DW608" s="368"/>
      <c r="DX608" s="368"/>
      <c r="DY608" s="368"/>
      <c r="DZ608" s="368"/>
      <c r="EA608" s="368"/>
      <c r="EB608" s="368"/>
      <c r="EC608" s="368"/>
      <c r="ED608" s="368"/>
      <c r="EE608" s="368"/>
      <c r="EF608" s="368"/>
      <c r="EG608" s="368"/>
      <c r="EH608" s="368"/>
      <c r="EI608" s="368"/>
      <c r="EJ608" s="368"/>
      <c r="EK608" s="368"/>
      <c r="EL608" s="368"/>
      <c r="EM608" s="368"/>
      <c r="EN608" s="368"/>
      <c r="EO608" s="368"/>
      <c r="EP608" s="368"/>
      <c r="EQ608" s="368"/>
      <c r="ER608" s="368"/>
      <c r="ES608" s="368"/>
      <c r="ET608" s="368"/>
      <c r="EU608" s="368"/>
      <c r="EV608" s="368"/>
      <c r="EW608" s="368"/>
      <c r="EX608" s="368"/>
      <c r="EY608" s="368"/>
      <c r="EZ608" s="368"/>
      <c r="FA608" s="368"/>
      <c r="FB608" s="368"/>
      <c r="FC608" s="368"/>
      <c r="FD608" s="368"/>
      <c r="FE608" s="368"/>
      <c r="FF608" s="368"/>
      <c r="FG608" s="368"/>
      <c r="FH608" s="368"/>
      <c r="FI608" s="368"/>
      <c r="FJ608" s="368"/>
      <c r="FK608" s="368"/>
      <c r="FL608" s="368"/>
      <c r="FM608" s="368"/>
      <c r="FN608" s="368"/>
      <c r="FO608" s="368"/>
      <c r="FP608" s="368"/>
      <c r="FQ608" s="368"/>
      <c r="FR608" s="368"/>
      <c r="FS608" s="368"/>
      <c r="FT608" s="368"/>
      <c r="FU608" s="368"/>
      <c r="FV608" s="368"/>
      <c r="FW608" s="368"/>
      <c r="FX608" s="368"/>
      <c r="FY608" s="368"/>
      <c r="FZ608" s="368"/>
      <c r="GA608" s="368"/>
      <c r="GB608" s="368"/>
      <c r="GC608" s="368"/>
      <c r="GD608" s="368"/>
      <c r="GE608" s="368"/>
      <c r="GF608" s="368"/>
      <c r="GG608" s="368"/>
      <c r="GH608" s="368"/>
      <c r="GI608" s="368"/>
      <c r="GJ608" s="368"/>
      <c r="GK608" s="368"/>
      <c r="GL608" s="368"/>
      <c r="GM608" s="368"/>
      <c r="GN608" s="368"/>
      <c r="GO608" s="368"/>
      <c r="GP608" s="368"/>
      <c r="GQ608" s="368"/>
      <c r="GR608" s="368"/>
      <c r="GS608" s="368"/>
      <c r="GT608" s="368"/>
      <c r="GU608" s="368"/>
      <c r="GV608" s="368"/>
      <c r="GW608" s="368"/>
      <c r="GX608" s="368"/>
      <c r="GY608" s="368"/>
      <c r="GZ608" s="368"/>
      <c r="HA608" s="368"/>
      <c r="HB608" s="368"/>
      <c r="HC608" s="368"/>
      <c r="HD608" s="368"/>
      <c r="HE608" s="368"/>
      <c r="HF608" s="368"/>
      <c r="HG608" s="368"/>
      <c r="HH608" s="368"/>
      <c r="HI608" s="368"/>
      <c r="HJ608" s="368"/>
      <c r="HK608" s="368"/>
      <c r="HL608" s="368"/>
      <c r="HM608" s="368"/>
      <c r="HN608" s="368"/>
      <c r="HO608" s="368"/>
      <c r="HP608" s="368"/>
      <c r="HQ608" s="368"/>
      <c r="HR608" s="368"/>
      <c r="HS608" s="368"/>
      <c r="HT608" s="368"/>
      <c r="HU608" s="368"/>
      <c r="HV608" s="368"/>
      <c r="HW608" s="368"/>
      <c r="HX608" s="368"/>
      <c r="HY608" s="368"/>
      <c r="HZ608" s="368"/>
      <c r="IA608" s="368"/>
      <c r="IB608" s="368"/>
      <c r="IC608" s="368"/>
      <c r="ID608" s="368"/>
      <c r="IE608" s="368"/>
      <c r="IF608" s="368"/>
      <c r="IG608" s="368"/>
      <c r="IH608" s="368"/>
      <c r="II608" s="368"/>
      <c r="IJ608" s="368"/>
      <c r="IK608" s="368"/>
      <c r="IL608" s="368"/>
      <c r="IM608" s="368"/>
      <c r="IN608" s="368"/>
      <c r="IO608" s="368"/>
      <c r="IP608" s="368"/>
      <c r="IQ608" s="368"/>
      <c r="IR608" s="368"/>
      <c r="IS608" s="368"/>
      <c r="IT608" s="368"/>
      <c r="IU608" s="368"/>
      <c r="IV608" s="368"/>
      <c r="IW608" s="368"/>
      <c r="IX608" s="368"/>
      <c r="IY608" s="368"/>
      <c r="IZ608" s="368"/>
      <c r="JA608" s="368"/>
      <c r="JB608" s="368"/>
      <c r="JC608" s="368"/>
      <c r="JD608" s="368"/>
      <c r="JE608" s="368"/>
      <c r="JF608" s="368"/>
      <c r="JG608" s="368"/>
      <c r="JH608" s="368"/>
      <c r="JI608" s="368"/>
      <c r="JJ608" s="368"/>
      <c r="JK608" s="368"/>
      <c r="JL608" s="368"/>
      <c r="JM608" s="368"/>
      <c r="JN608" s="368"/>
      <c r="JO608" s="368"/>
      <c r="JP608" s="368"/>
      <c r="JQ608" s="368"/>
      <c r="JR608" s="368"/>
      <c r="JS608" s="368"/>
      <c r="JT608" s="368"/>
      <c r="JU608" s="368"/>
      <c r="JV608" s="368"/>
      <c r="JW608" s="368"/>
      <c r="JX608" s="368"/>
      <c r="JY608" s="368"/>
      <c r="JZ608" s="368"/>
      <c r="KA608" s="368"/>
      <c r="KB608" s="368"/>
      <c r="KC608" s="368"/>
      <c r="KD608" s="368"/>
      <c r="KE608" s="368"/>
      <c r="KF608" s="368"/>
      <c r="KG608" s="368"/>
      <c r="KH608" s="368"/>
      <c r="KI608" s="368"/>
      <c r="KJ608" s="368"/>
      <c r="KK608" s="368"/>
      <c r="KL608" s="368"/>
      <c r="KM608" s="368"/>
      <c r="KN608" s="368"/>
      <c r="KO608" s="368"/>
      <c r="KP608" s="368"/>
      <c r="KQ608" s="368"/>
      <c r="KR608" s="368"/>
      <c r="KS608" s="368"/>
      <c r="KT608" s="368"/>
      <c r="KU608" s="368"/>
      <c r="KV608" s="368"/>
      <c r="KW608" s="368"/>
      <c r="KX608" s="368"/>
      <c r="LH608" s="368"/>
      <c r="LI608" s="368"/>
      <c r="LJ608" s="368"/>
      <c r="LK608" s="368"/>
      <c r="LL608" s="368"/>
      <c r="LM608" s="368"/>
      <c r="LN608" s="368"/>
      <c r="LO608" s="368"/>
      <c r="LP608" s="368"/>
      <c r="LQ608" s="368"/>
      <c r="LR608" s="368"/>
      <c r="LS608" s="368"/>
      <c r="LT608" s="368"/>
      <c r="LU608" s="368"/>
      <c r="LV608" s="368"/>
      <c r="LW608" s="368"/>
      <c r="LX608" s="368"/>
      <c r="LY608" s="368"/>
      <c r="LZ608" s="368"/>
      <c r="MA608" s="368"/>
      <c r="MB608" s="368"/>
      <c r="MC608" s="368"/>
      <c r="MD608" s="368"/>
      <c r="ME608" s="368"/>
      <c r="MF608" s="368"/>
      <c r="MG608" s="368"/>
      <c r="MH608" s="368"/>
      <c r="MI608" s="368"/>
      <c r="MJ608" s="368"/>
      <c r="MK608" s="368"/>
      <c r="ML608" s="368"/>
      <c r="MM608" s="368"/>
      <c r="MN608" s="368"/>
      <c r="MO608" s="368"/>
      <c r="MP608" s="368"/>
      <c r="MQ608" s="368"/>
      <c r="MR608" s="368"/>
      <c r="MS608" s="368"/>
      <c r="MT608" s="368"/>
      <c r="MU608" s="368"/>
      <c r="MV608" s="368"/>
      <c r="MW608" s="368"/>
      <c r="MX608" s="368"/>
      <c r="MY608" s="368"/>
      <c r="MZ608" s="368"/>
      <c r="NA608" s="368"/>
      <c r="NB608" s="368"/>
      <c r="NC608" s="368"/>
      <c r="ND608" s="368"/>
      <c r="NE608" s="368"/>
      <c r="NF608" s="368"/>
      <c r="NG608" s="368"/>
      <c r="NH608" s="368"/>
      <c r="NI608" s="368"/>
      <c r="NJ608" s="368"/>
      <c r="NK608" s="368"/>
      <c r="NL608" s="368"/>
      <c r="NM608" s="368"/>
      <c r="NN608" s="368"/>
      <c r="NO608" s="368"/>
      <c r="NP608" s="368"/>
      <c r="NQ608" s="368"/>
      <c r="NR608" s="368"/>
      <c r="NS608" s="368"/>
      <c r="NT608" s="368"/>
      <c r="NU608" s="368"/>
      <c r="NV608" s="368"/>
      <c r="NW608" s="368"/>
      <c r="NX608" s="368"/>
      <c r="NY608" s="368"/>
      <c r="NZ608" s="368"/>
      <c r="OA608" s="368"/>
      <c r="OB608" s="368"/>
      <c r="OC608" s="368"/>
      <c r="OD608" s="368"/>
      <c r="OE608" s="368"/>
      <c r="OF608" s="368"/>
      <c r="OG608" s="368"/>
      <c r="OH608" s="368"/>
      <c r="OI608" s="368"/>
      <c r="OJ608" s="368"/>
      <c r="OK608" s="368"/>
      <c r="OL608" s="368"/>
      <c r="OM608" s="368"/>
      <c r="ON608" s="368"/>
      <c r="OO608" s="368"/>
      <c r="OP608" s="368"/>
      <c r="OQ608" s="368"/>
      <c r="OR608" s="368"/>
      <c r="OS608" s="368"/>
      <c r="OT608" s="368"/>
      <c r="OU608" s="368"/>
      <c r="OV608" s="368"/>
      <c r="OW608" s="368"/>
      <c r="OX608" s="368"/>
      <c r="OY608" s="368"/>
      <c r="OZ608" s="368"/>
      <c r="PA608" s="368"/>
      <c r="PB608" s="368"/>
      <c r="PC608" s="368"/>
      <c r="PD608" s="368"/>
      <c r="PE608" s="368"/>
      <c r="PF608" s="368"/>
      <c r="PG608" s="368"/>
      <c r="PH608" s="368"/>
      <c r="PI608" s="368"/>
      <c r="PJ608" s="368"/>
      <c r="PK608" s="368"/>
      <c r="PL608" s="368"/>
      <c r="PM608" s="368"/>
      <c r="PN608" s="368"/>
      <c r="PO608" s="368"/>
      <c r="PP608" s="368"/>
      <c r="PQ608" s="368"/>
      <c r="PR608" s="368"/>
      <c r="PS608" s="368"/>
      <c r="PT608" s="368"/>
      <c r="PU608" s="368"/>
      <c r="PV608" s="368"/>
      <c r="PW608" s="368"/>
      <c r="PX608" s="368"/>
      <c r="PY608" s="368"/>
      <c r="PZ608" s="368"/>
      <c r="QA608" s="368"/>
      <c r="QB608" s="368"/>
      <c r="QC608" s="368"/>
      <c r="QD608" s="368"/>
      <c r="QE608" s="368"/>
      <c r="QF608" s="368"/>
      <c r="QG608" s="368"/>
      <c r="QH608" s="368"/>
      <c r="QI608" s="368"/>
      <c r="QJ608" s="368"/>
      <c r="QK608" s="368"/>
      <c r="QL608" s="368"/>
      <c r="QM608" s="368"/>
      <c r="QN608" s="368"/>
      <c r="QO608" s="368"/>
      <c r="QP608" s="368"/>
      <c r="QQ608" s="368"/>
      <c r="QR608" s="368"/>
      <c r="QS608" s="368"/>
      <c r="QT608" s="368"/>
      <c r="QU608" s="368"/>
      <c r="QV608" s="368"/>
      <c r="QW608" s="368"/>
      <c r="QX608" s="368"/>
      <c r="QY608" s="368"/>
      <c r="QZ608" s="368"/>
      <c r="RA608" s="368"/>
      <c r="RB608" s="368"/>
      <c r="RC608" s="368"/>
      <c r="RD608" s="368"/>
      <c r="RE608" s="368"/>
      <c r="RF608" s="368"/>
      <c r="RG608" s="368"/>
      <c r="RH608" s="368"/>
      <c r="RI608" s="368"/>
      <c r="RJ608" s="368"/>
      <c r="RK608" s="368"/>
      <c r="RL608" s="368"/>
      <c r="RM608" s="368"/>
      <c r="RN608" s="368"/>
      <c r="RO608" s="368"/>
      <c r="RP608" s="368"/>
      <c r="RQ608" s="368"/>
      <c r="RR608" s="368"/>
      <c r="RS608" s="368"/>
      <c r="RT608" s="368"/>
      <c r="RU608" s="368"/>
      <c r="RV608" s="368"/>
      <c r="RW608" s="368"/>
      <c r="RX608" s="368"/>
      <c r="RY608" s="368"/>
      <c r="RZ608" s="368"/>
      <c r="SA608" s="368"/>
      <c r="SB608" s="368"/>
      <c r="SC608" s="368"/>
      <c r="SD608" s="368"/>
      <c r="SE608" s="368"/>
      <c r="SF608" s="368"/>
      <c r="SG608" s="368"/>
    </row>
    <row r="609" spans="1:501">
      <c r="A609" s="368"/>
      <c r="B609" s="368"/>
      <c r="C609" s="368"/>
      <c r="D609" s="368"/>
      <c r="E609" s="368"/>
      <c r="F609" s="368"/>
      <c r="G609" s="368"/>
      <c r="H609" s="368"/>
      <c r="I609" s="368"/>
      <c r="J609" s="368"/>
      <c r="K609" s="368"/>
      <c r="L609" s="368"/>
      <c r="M609" s="368"/>
      <c r="N609" s="368"/>
      <c r="O609" s="385"/>
      <c r="P609" s="368"/>
      <c r="Q609" s="368"/>
      <c r="R609" s="368"/>
      <c r="S609" s="368"/>
      <c r="T609" s="368"/>
      <c r="U609" s="368"/>
      <c r="V609" s="368"/>
      <c r="W609" s="368"/>
      <c r="X609" s="368"/>
      <c r="Y609" s="368"/>
      <c r="Z609" s="368"/>
      <c r="AA609" s="368"/>
      <c r="AB609" s="368"/>
      <c r="AC609" s="368"/>
      <c r="AD609" s="368"/>
      <c r="AE609" s="368"/>
      <c r="AF609" s="368"/>
      <c r="AG609" s="368"/>
      <c r="AH609" s="368"/>
      <c r="AI609" s="368"/>
      <c r="AJ609" s="368"/>
      <c r="AK609" s="368"/>
      <c r="AL609" s="368"/>
      <c r="AM609" s="368"/>
      <c r="AN609" s="368"/>
      <c r="AO609" s="368"/>
      <c r="AP609" s="368"/>
      <c r="AQ609" s="368"/>
      <c r="AR609" s="368"/>
      <c r="AS609" s="368"/>
      <c r="AT609" s="368"/>
      <c r="AU609" s="368"/>
      <c r="AV609" s="368"/>
      <c r="AW609" s="368"/>
      <c r="AX609" s="368"/>
      <c r="AY609" s="368"/>
      <c r="AZ609" s="368"/>
      <c r="BA609" s="368"/>
      <c r="BB609" s="368"/>
      <c r="BC609" s="368"/>
      <c r="BD609" s="368"/>
      <c r="BE609" s="368"/>
      <c r="BF609" s="368"/>
      <c r="BG609" s="368"/>
      <c r="BH609" s="368"/>
      <c r="BI609" s="368"/>
      <c r="BJ609" s="368"/>
      <c r="BK609" s="368"/>
      <c r="BL609" s="368"/>
      <c r="BM609" s="368"/>
      <c r="BN609" s="368"/>
      <c r="BO609" s="368"/>
      <c r="BP609" s="368"/>
      <c r="BQ609" s="368"/>
      <c r="BR609" s="368"/>
      <c r="BS609" s="368"/>
      <c r="BT609" s="368"/>
      <c r="BU609" s="368"/>
      <c r="BV609" s="368"/>
      <c r="BW609" s="368"/>
      <c r="DV609" s="368"/>
      <c r="DW609" s="368"/>
      <c r="DX609" s="368"/>
      <c r="DY609" s="368"/>
      <c r="DZ609" s="368"/>
      <c r="EA609" s="368"/>
      <c r="EB609" s="368"/>
      <c r="EC609" s="368"/>
      <c r="ED609" s="368"/>
      <c r="EE609" s="368"/>
      <c r="EF609" s="368"/>
      <c r="EG609" s="368"/>
      <c r="EH609" s="368"/>
      <c r="EI609" s="368"/>
      <c r="EJ609" s="368"/>
      <c r="EK609" s="368"/>
      <c r="EL609" s="368"/>
      <c r="EM609" s="368"/>
      <c r="EN609" s="368"/>
      <c r="EO609" s="368"/>
      <c r="EP609" s="368"/>
      <c r="EQ609" s="368"/>
      <c r="ER609" s="368"/>
      <c r="ES609" s="368"/>
      <c r="ET609" s="368"/>
      <c r="EU609" s="368"/>
      <c r="EV609" s="368"/>
      <c r="EW609" s="368"/>
      <c r="EX609" s="368"/>
      <c r="EY609" s="368"/>
      <c r="EZ609" s="368"/>
      <c r="FA609" s="368"/>
      <c r="FB609" s="368"/>
      <c r="FC609" s="368"/>
      <c r="FD609" s="368"/>
      <c r="FE609" s="368"/>
      <c r="FF609" s="368"/>
      <c r="FG609" s="368"/>
      <c r="FH609" s="368"/>
      <c r="FI609" s="368"/>
      <c r="FJ609" s="368"/>
      <c r="FK609" s="368"/>
      <c r="FL609" s="368"/>
      <c r="FM609" s="368"/>
      <c r="FN609" s="368"/>
      <c r="FO609" s="368"/>
      <c r="FP609" s="368"/>
      <c r="FQ609" s="368"/>
      <c r="FR609" s="368"/>
      <c r="FS609" s="368"/>
      <c r="FT609" s="368"/>
      <c r="FU609" s="368"/>
      <c r="FV609" s="368"/>
      <c r="FW609" s="368"/>
      <c r="FX609" s="368"/>
      <c r="FY609" s="368"/>
      <c r="FZ609" s="368"/>
      <c r="GA609" s="368"/>
      <c r="GB609" s="368"/>
      <c r="GC609" s="368"/>
      <c r="GD609" s="368"/>
      <c r="GE609" s="368"/>
      <c r="GF609" s="368"/>
      <c r="GG609" s="368"/>
      <c r="GH609" s="368"/>
      <c r="GI609" s="368"/>
      <c r="GJ609" s="368"/>
      <c r="GK609" s="368"/>
      <c r="GL609" s="368"/>
      <c r="GM609" s="368"/>
      <c r="GN609" s="368"/>
      <c r="GO609" s="368"/>
      <c r="GP609" s="368"/>
      <c r="GQ609" s="368"/>
      <c r="GR609" s="368"/>
      <c r="GS609" s="368"/>
      <c r="GT609" s="368"/>
      <c r="GU609" s="368"/>
      <c r="GV609" s="368"/>
      <c r="GW609" s="368"/>
      <c r="GX609" s="368"/>
      <c r="GY609" s="368"/>
      <c r="GZ609" s="368"/>
      <c r="HA609" s="368"/>
      <c r="HB609" s="368"/>
      <c r="HC609" s="368"/>
      <c r="HD609" s="368"/>
      <c r="HE609" s="368"/>
      <c r="HF609" s="368"/>
      <c r="HG609" s="368"/>
      <c r="HH609" s="368"/>
      <c r="HI609" s="368"/>
      <c r="HJ609" s="368"/>
      <c r="HK609" s="368"/>
      <c r="HL609" s="368"/>
      <c r="HM609" s="368"/>
      <c r="HN609" s="368"/>
      <c r="HO609" s="368"/>
      <c r="HP609" s="368"/>
      <c r="HQ609" s="368"/>
      <c r="HR609" s="368"/>
      <c r="HS609" s="368"/>
      <c r="HT609" s="368"/>
      <c r="HU609" s="368"/>
      <c r="HV609" s="368"/>
      <c r="HW609" s="368"/>
      <c r="HX609" s="368"/>
      <c r="HY609" s="368"/>
      <c r="HZ609" s="368"/>
      <c r="IA609" s="368"/>
      <c r="IB609" s="368"/>
      <c r="IC609" s="368"/>
      <c r="ID609" s="368"/>
      <c r="IE609" s="368"/>
      <c r="IF609" s="368"/>
      <c r="IG609" s="368"/>
      <c r="IH609" s="368"/>
      <c r="II609" s="368"/>
      <c r="IJ609" s="368"/>
      <c r="IK609" s="368"/>
      <c r="IL609" s="368"/>
      <c r="IM609" s="368"/>
      <c r="IN609" s="368"/>
      <c r="IO609" s="368"/>
      <c r="IP609" s="368"/>
      <c r="IQ609" s="368"/>
      <c r="IR609" s="368"/>
      <c r="IS609" s="368"/>
      <c r="IT609" s="368"/>
      <c r="IU609" s="368"/>
      <c r="IV609" s="368"/>
      <c r="IW609" s="368"/>
      <c r="IX609" s="368"/>
      <c r="IY609" s="368"/>
      <c r="IZ609" s="368"/>
      <c r="JA609" s="368"/>
      <c r="JB609" s="368"/>
      <c r="JC609" s="368"/>
      <c r="JD609" s="368"/>
      <c r="JE609" s="368"/>
      <c r="JF609" s="368"/>
      <c r="JG609" s="368"/>
      <c r="JH609" s="368"/>
      <c r="JI609" s="368"/>
      <c r="JJ609" s="368"/>
      <c r="JK609" s="368"/>
      <c r="JL609" s="368"/>
      <c r="JM609" s="368"/>
      <c r="JN609" s="368"/>
      <c r="JO609" s="368"/>
      <c r="JP609" s="368"/>
      <c r="JQ609" s="368"/>
      <c r="JR609" s="368"/>
      <c r="JS609" s="368"/>
      <c r="JT609" s="368"/>
      <c r="JU609" s="368"/>
      <c r="JV609" s="368"/>
      <c r="JW609" s="368"/>
      <c r="JX609" s="368"/>
      <c r="JY609" s="368"/>
      <c r="JZ609" s="368"/>
      <c r="KA609" s="368"/>
      <c r="KB609" s="368"/>
      <c r="KC609" s="368"/>
      <c r="KD609" s="368"/>
      <c r="KE609" s="368"/>
      <c r="KF609" s="368"/>
      <c r="KG609" s="368"/>
      <c r="KH609" s="368"/>
      <c r="KI609" s="368"/>
      <c r="KJ609" s="368"/>
      <c r="KK609" s="368"/>
      <c r="KL609" s="368"/>
      <c r="KM609" s="368"/>
      <c r="KN609" s="368"/>
      <c r="KO609" s="368"/>
      <c r="KP609" s="368"/>
      <c r="KQ609" s="368"/>
      <c r="KR609" s="368"/>
      <c r="KS609" s="368"/>
      <c r="KT609" s="368"/>
      <c r="KU609" s="368"/>
      <c r="KV609" s="368"/>
      <c r="KW609" s="368"/>
      <c r="KX609" s="368"/>
      <c r="LH609" s="368"/>
      <c r="LI609" s="368"/>
      <c r="LJ609" s="368"/>
      <c r="LK609" s="368"/>
      <c r="LL609" s="368"/>
      <c r="LM609" s="368"/>
      <c r="LN609" s="368"/>
      <c r="LO609" s="368"/>
      <c r="LP609" s="368"/>
      <c r="LQ609" s="368"/>
      <c r="LR609" s="368"/>
      <c r="LS609" s="368"/>
      <c r="LT609" s="368"/>
      <c r="LU609" s="368"/>
      <c r="LV609" s="368"/>
      <c r="LW609" s="368"/>
      <c r="LX609" s="368"/>
      <c r="LY609" s="368"/>
      <c r="LZ609" s="368"/>
      <c r="MA609" s="368"/>
      <c r="MB609" s="368"/>
      <c r="MC609" s="368"/>
      <c r="MD609" s="368"/>
      <c r="ME609" s="368"/>
      <c r="MF609" s="368"/>
      <c r="MG609" s="368"/>
      <c r="MH609" s="368"/>
      <c r="MI609" s="368"/>
      <c r="MJ609" s="368"/>
      <c r="MK609" s="368"/>
      <c r="ML609" s="368"/>
      <c r="MM609" s="368"/>
      <c r="MN609" s="368"/>
      <c r="MO609" s="368"/>
      <c r="MP609" s="368"/>
      <c r="MQ609" s="368"/>
      <c r="MR609" s="368"/>
      <c r="MS609" s="368"/>
      <c r="MT609" s="368"/>
      <c r="MU609" s="368"/>
      <c r="MV609" s="368"/>
      <c r="MW609" s="368"/>
      <c r="MX609" s="368"/>
      <c r="MY609" s="368"/>
      <c r="MZ609" s="368"/>
      <c r="NA609" s="368"/>
      <c r="NB609" s="368"/>
      <c r="NC609" s="368"/>
      <c r="ND609" s="368"/>
      <c r="NE609" s="368"/>
      <c r="NF609" s="368"/>
      <c r="NG609" s="368"/>
      <c r="NH609" s="368"/>
      <c r="NI609" s="368"/>
      <c r="NJ609" s="368"/>
      <c r="NK609" s="368"/>
      <c r="NL609" s="368"/>
      <c r="NM609" s="368"/>
      <c r="NN609" s="368"/>
      <c r="NO609" s="368"/>
      <c r="NP609" s="368"/>
      <c r="NQ609" s="368"/>
      <c r="NR609" s="368"/>
      <c r="NS609" s="368"/>
      <c r="NT609" s="368"/>
      <c r="NU609" s="368"/>
      <c r="NV609" s="368"/>
      <c r="NW609" s="368"/>
      <c r="NX609" s="368"/>
      <c r="NY609" s="368"/>
      <c r="NZ609" s="368"/>
      <c r="OA609" s="368"/>
      <c r="OB609" s="368"/>
      <c r="OC609" s="368"/>
      <c r="OD609" s="368"/>
      <c r="OE609" s="368"/>
      <c r="OF609" s="368"/>
      <c r="OG609" s="368"/>
      <c r="OH609" s="368"/>
      <c r="OI609" s="368"/>
      <c r="OJ609" s="368"/>
      <c r="OK609" s="368"/>
      <c r="OL609" s="368"/>
      <c r="OM609" s="368"/>
      <c r="ON609" s="368"/>
      <c r="OO609" s="368"/>
      <c r="OP609" s="368"/>
      <c r="OQ609" s="368"/>
      <c r="OR609" s="368"/>
      <c r="OS609" s="368"/>
      <c r="OT609" s="368"/>
      <c r="OU609" s="368"/>
      <c r="OV609" s="368"/>
      <c r="OW609" s="368"/>
      <c r="OX609" s="368"/>
      <c r="OY609" s="368"/>
      <c r="OZ609" s="368"/>
      <c r="PA609" s="368"/>
      <c r="PB609" s="368"/>
      <c r="PC609" s="368"/>
      <c r="PD609" s="368"/>
      <c r="PE609" s="368"/>
      <c r="PF609" s="368"/>
      <c r="PG609" s="368"/>
      <c r="PH609" s="368"/>
      <c r="PI609" s="368"/>
      <c r="PJ609" s="368"/>
      <c r="PK609" s="368"/>
      <c r="PL609" s="368"/>
      <c r="PM609" s="368"/>
      <c r="PN609" s="368"/>
      <c r="PO609" s="368"/>
      <c r="PP609" s="368"/>
      <c r="PQ609" s="368"/>
      <c r="PR609" s="368"/>
      <c r="PS609" s="368"/>
      <c r="PT609" s="368"/>
      <c r="PU609" s="368"/>
      <c r="PV609" s="368"/>
      <c r="PW609" s="368"/>
      <c r="PX609" s="368"/>
      <c r="PY609" s="368"/>
      <c r="PZ609" s="368"/>
      <c r="QA609" s="368"/>
      <c r="QB609" s="368"/>
      <c r="QC609" s="368"/>
      <c r="QD609" s="368"/>
      <c r="QE609" s="368"/>
      <c r="QF609" s="368"/>
      <c r="QG609" s="368"/>
      <c r="QH609" s="368"/>
      <c r="QI609" s="368"/>
      <c r="QJ609" s="368"/>
      <c r="QK609" s="368"/>
      <c r="QL609" s="368"/>
      <c r="QM609" s="368"/>
      <c r="QN609" s="368"/>
      <c r="QO609" s="368"/>
      <c r="QP609" s="368"/>
      <c r="QQ609" s="368"/>
      <c r="QR609" s="368"/>
      <c r="QS609" s="368"/>
      <c r="QT609" s="368"/>
      <c r="QU609" s="368"/>
      <c r="QV609" s="368"/>
      <c r="QW609" s="368"/>
      <c r="QX609" s="368"/>
      <c r="QY609" s="368"/>
      <c r="QZ609" s="368"/>
      <c r="RA609" s="368"/>
      <c r="RB609" s="368"/>
      <c r="RC609" s="368"/>
      <c r="RD609" s="368"/>
      <c r="RE609" s="368"/>
      <c r="RF609" s="368"/>
      <c r="RG609" s="368"/>
      <c r="RH609" s="368"/>
      <c r="RI609" s="368"/>
      <c r="RJ609" s="368"/>
      <c r="RK609" s="368"/>
      <c r="RL609" s="368"/>
      <c r="RM609" s="368"/>
      <c r="RN609" s="368"/>
      <c r="RO609" s="368"/>
      <c r="RP609" s="368"/>
      <c r="RQ609" s="368"/>
      <c r="RR609" s="368"/>
      <c r="RS609" s="368"/>
      <c r="RT609" s="368"/>
      <c r="RU609" s="368"/>
      <c r="RV609" s="368"/>
      <c r="RW609" s="368"/>
      <c r="RX609" s="368"/>
      <c r="RY609" s="368"/>
      <c r="RZ609" s="368"/>
      <c r="SA609" s="368"/>
      <c r="SB609" s="368"/>
      <c r="SC609" s="368"/>
      <c r="SD609" s="368"/>
      <c r="SE609" s="368"/>
      <c r="SF609" s="368"/>
      <c r="SG609" s="368"/>
    </row>
    <row r="610" spans="1:501">
      <c r="A610" s="368"/>
      <c r="B610" s="368"/>
      <c r="C610" s="368"/>
      <c r="D610" s="368"/>
      <c r="E610" s="368"/>
      <c r="F610" s="368"/>
      <c r="G610" s="368"/>
      <c r="H610" s="368"/>
      <c r="I610" s="368"/>
      <c r="J610" s="368"/>
      <c r="K610" s="368"/>
      <c r="L610" s="368"/>
      <c r="M610" s="368"/>
      <c r="N610" s="368"/>
      <c r="O610" s="385"/>
      <c r="P610" s="368"/>
      <c r="Q610" s="368"/>
      <c r="R610" s="368"/>
      <c r="S610" s="368"/>
      <c r="T610" s="368"/>
      <c r="U610" s="368"/>
      <c r="V610" s="368"/>
      <c r="W610" s="368"/>
      <c r="X610" s="368"/>
      <c r="Y610" s="368"/>
      <c r="Z610" s="368"/>
      <c r="AA610" s="368"/>
      <c r="AB610" s="368"/>
      <c r="AC610" s="368"/>
      <c r="AD610" s="368"/>
      <c r="AE610" s="368"/>
      <c r="AF610" s="368"/>
      <c r="AG610" s="368"/>
      <c r="AH610" s="368"/>
      <c r="AI610" s="368"/>
      <c r="AJ610" s="368"/>
      <c r="AK610" s="368"/>
      <c r="AL610" s="368"/>
      <c r="AM610" s="368"/>
      <c r="AN610" s="368"/>
      <c r="AO610" s="368"/>
      <c r="AP610" s="368"/>
      <c r="AQ610" s="368"/>
      <c r="AR610" s="368"/>
      <c r="AS610" s="368"/>
      <c r="AT610" s="368"/>
      <c r="AU610" s="368"/>
      <c r="AV610" s="368"/>
      <c r="AW610" s="368"/>
      <c r="AX610" s="368"/>
      <c r="AY610" s="368"/>
      <c r="AZ610" s="368"/>
      <c r="BA610" s="368"/>
      <c r="BB610" s="368"/>
      <c r="BC610" s="368"/>
      <c r="BD610" s="368"/>
      <c r="BE610" s="368"/>
      <c r="BF610" s="368"/>
      <c r="BG610" s="368"/>
      <c r="BH610" s="368"/>
      <c r="BI610" s="368"/>
      <c r="BJ610" s="368"/>
      <c r="BK610" s="368"/>
      <c r="BL610" s="368"/>
      <c r="BM610" s="368"/>
      <c r="BN610" s="368"/>
      <c r="BO610" s="368"/>
      <c r="BP610" s="368"/>
      <c r="BQ610" s="368"/>
      <c r="BR610" s="368"/>
      <c r="BS610" s="368"/>
      <c r="BT610" s="368"/>
      <c r="BU610" s="368"/>
      <c r="BV610" s="368"/>
      <c r="BW610" s="368"/>
      <c r="DV610" s="368"/>
      <c r="DW610" s="368"/>
      <c r="DX610" s="368"/>
      <c r="DY610" s="368"/>
      <c r="DZ610" s="368"/>
      <c r="EA610" s="368"/>
      <c r="EB610" s="368"/>
      <c r="EC610" s="368"/>
      <c r="ED610" s="368"/>
      <c r="EE610" s="368"/>
      <c r="EF610" s="368"/>
      <c r="EG610" s="368"/>
      <c r="EH610" s="368"/>
      <c r="EI610" s="368"/>
      <c r="EJ610" s="368"/>
      <c r="EK610" s="368"/>
      <c r="EL610" s="368"/>
      <c r="EM610" s="368"/>
      <c r="EN610" s="368"/>
      <c r="EO610" s="368"/>
      <c r="EP610" s="368"/>
      <c r="EQ610" s="368"/>
      <c r="ER610" s="368"/>
      <c r="ES610" s="368"/>
      <c r="ET610" s="368"/>
      <c r="EU610" s="368"/>
      <c r="EV610" s="368"/>
      <c r="EW610" s="368"/>
      <c r="EX610" s="368"/>
      <c r="EY610" s="368"/>
      <c r="EZ610" s="368"/>
      <c r="FA610" s="368"/>
      <c r="FB610" s="368"/>
      <c r="FC610" s="368"/>
      <c r="FD610" s="368"/>
      <c r="FE610" s="368"/>
      <c r="FF610" s="368"/>
      <c r="FG610" s="368"/>
      <c r="FH610" s="368"/>
      <c r="FI610" s="368"/>
      <c r="FJ610" s="368"/>
      <c r="FK610" s="368"/>
      <c r="FL610" s="368"/>
      <c r="FM610" s="368"/>
      <c r="FN610" s="368"/>
      <c r="FO610" s="368"/>
      <c r="FP610" s="368"/>
      <c r="FQ610" s="368"/>
      <c r="FR610" s="368"/>
      <c r="FS610" s="368"/>
      <c r="FT610" s="368"/>
      <c r="FU610" s="368"/>
      <c r="FV610" s="368"/>
      <c r="FW610" s="368"/>
      <c r="FX610" s="368"/>
      <c r="FY610" s="368"/>
      <c r="FZ610" s="368"/>
      <c r="GA610" s="368"/>
      <c r="GB610" s="368"/>
      <c r="GC610" s="368"/>
      <c r="GD610" s="368"/>
      <c r="GE610" s="368"/>
      <c r="GF610" s="368"/>
      <c r="GG610" s="368"/>
      <c r="GH610" s="368"/>
      <c r="GI610" s="368"/>
      <c r="GJ610" s="368"/>
      <c r="GK610" s="368"/>
      <c r="GL610" s="368"/>
      <c r="GM610" s="368"/>
      <c r="GN610" s="368"/>
      <c r="GO610" s="368"/>
      <c r="GP610" s="368"/>
      <c r="GQ610" s="368"/>
      <c r="GR610" s="368"/>
      <c r="GS610" s="368"/>
      <c r="GT610" s="368"/>
      <c r="GU610" s="368"/>
      <c r="GV610" s="368"/>
      <c r="GW610" s="368"/>
      <c r="GX610" s="368"/>
      <c r="GY610" s="368"/>
      <c r="GZ610" s="368"/>
      <c r="HA610" s="368"/>
      <c r="HB610" s="368"/>
      <c r="HC610" s="368"/>
      <c r="HD610" s="368"/>
      <c r="HE610" s="368"/>
      <c r="HF610" s="368"/>
      <c r="HG610" s="368"/>
      <c r="HH610" s="368"/>
      <c r="HI610" s="368"/>
      <c r="HJ610" s="368"/>
      <c r="HK610" s="368"/>
      <c r="HL610" s="368"/>
      <c r="HM610" s="368"/>
      <c r="HN610" s="368"/>
      <c r="HO610" s="368"/>
      <c r="HP610" s="368"/>
      <c r="HQ610" s="368"/>
      <c r="HR610" s="368"/>
      <c r="HS610" s="368"/>
      <c r="HT610" s="368"/>
      <c r="HU610" s="368"/>
      <c r="HV610" s="368"/>
      <c r="HW610" s="368"/>
      <c r="HX610" s="368"/>
      <c r="HY610" s="368"/>
      <c r="HZ610" s="368"/>
      <c r="IA610" s="368"/>
      <c r="IB610" s="368"/>
      <c r="IC610" s="368"/>
      <c r="ID610" s="368"/>
      <c r="IE610" s="368"/>
      <c r="IF610" s="368"/>
      <c r="IG610" s="368"/>
      <c r="IH610" s="368"/>
      <c r="II610" s="368"/>
      <c r="IJ610" s="368"/>
      <c r="IK610" s="368"/>
      <c r="IL610" s="368"/>
      <c r="IM610" s="368"/>
      <c r="IN610" s="368"/>
      <c r="IO610" s="368"/>
      <c r="IP610" s="368"/>
      <c r="IQ610" s="368"/>
      <c r="IR610" s="368"/>
      <c r="IS610" s="368"/>
      <c r="IT610" s="368"/>
      <c r="IU610" s="368"/>
      <c r="IV610" s="368"/>
      <c r="IW610" s="368"/>
      <c r="IX610" s="368"/>
      <c r="IY610" s="368"/>
      <c r="IZ610" s="368"/>
      <c r="JA610" s="368"/>
      <c r="JB610" s="368"/>
      <c r="JC610" s="368"/>
      <c r="JD610" s="368"/>
      <c r="JE610" s="368"/>
      <c r="JF610" s="368"/>
      <c r="JG610" s="368"/>
      <c r="JH610" s="368"/>
      <c r="JI610" s="368"/>
      <c r="JJ610" s="368"/>
      <c r="JK610" s="368"/>
      <c r="JL610" s="368"/>
      <c r="JM610" s="368"/>
      <c r="JN610" s="368"/>
      <c r="JO610" s="368"/>
      <c r="JP610" s="368"/>
      <c r="JQ610" s="368"/>
      <c r="JR610" s="368"/>
      <c r="JS610" s="368"/>
      <c r="JT610" s="368"/>
      <c r="JU610" s="368"/>
      <c r="JV610" s="368"/>
      <c r="JW610" s="368"/>
      <c r="JX610" s="368"/>
      <c r="JY610" s="368"/>
      <c r="JZ610" s="368"/>
      <c r="KA610" s="368"/>
      <c r="KB610" s="368"/>
      <c r="KC610" s="368"/>
      <c r="KD610" s="368"/>
      <c r="KE610" s="368"/>
      <c r="KF610" s="368"/>
      <c r="KG610" s="368"/>
      <c r="KH610" s="368"/>
      <c r="KI610" s="368"/>
      <c r="KJ610" s="368"/>
      <c r="KK610" s="368"/>
      <c r="KL610" s="368"/>
      <c r="KM610" s="368"/>
      <c r="KN610" s="368"/>
      <c r="KO610" s="368"/>
      <c r="KP610" s="368"/>
      <c r="KQ610" s="368"/>
      <c r="KR610" s="368"/>
      <c r="KS610" s="368"/>
      <c r="KT610" s="368"/>
      <c r="KU610" s="368"/>
      <c r="KV610" s="368"/>
      <c r="KW610" s="368"/>
      <c r="KX610" s="368"/>
      <c r="LH610" s="368"/>
      <c r="LI610" s="368"/>
      <c r="LJ610" s="368"/>
      <c r="LK610" s="368"/>
      <c r="LL610" s="368"/>
      <c r="LM610" s="368"/>
      <c r="LN610" s="368"/>
      <c r="LO610" s="368"/>
      <c r="LP610" s="368"/>
      <c r="LQ610" s="368"/>
      <c r="LR610" s="368"/>
      <c r="LS610" s="368"/>
      <c r="LT610" s="368"/>
      <c r="LU610" s="368"/>
      <c r="LV610" s="368"/>
      <c r="LW610" s="368"/>
      <c r="LX610" s="368"/>
      <c r="LY610" s="368"/>
      <c r="LZ610" s="368"/>
      <c r="MA610" s="368"/>
      <c r="MB610" s="368"/>
      <c r="MC610" s="368"/>
      <c r="MD610" s="368"/>
      <c r="ME610" s="368"/>
      <c r="MF610" s="368"/>
      <c r="MG610" s="368"/>
      <c r="MH610" s="368"/>
      <c r="MI610" s="368"/>
      <c r="MJ610" s="368"/>
      <c r="MK610" s="368"/>
      <c r="ML610" s="368"/>
      <c r="MM610" s="368"/>
      <c r="MN610" s="368"/>
      <c r="MO610" s="368"/>
      <c r="MP610" s="368"/>
      <c r="MQ610" s="368"/>
      <c r="MR610" s="368"/>
      <c r="MS610" s="368"/>
      <c r="MT610" s="368"/>
      <c r="MU610" s="368"/>
      <c r="MV610" s="368"/>
      <c r="MW610" s="368"/>
      <c r="MX610" s="368"/>
      <c r="MY610" s="368"/>
      <c r="MZ610" s="368"/>
      <c r="NA610" s="368"/>
      <c r="NB610" s="368"/>
      <c r="NC610" s="368"/>
      <c r="ND610" s="368"/>
      <c r="NE610" s="368"/>
      <c r="NF610" s="368"/>
      <c r="NG610" s="368"/>
      <c r="NH610" s="368"/>
      <c r="NI610" s="368"/>
      <c r="NJ610" s="368"/>
      <c r="NK610" s="368"/>
      <c r="NL610" s="368"/>
      <c r="NM610" s="368"/>
      <c r="NN610" s="368"/>
      <c r="NO610" s="368"/>
      <c r="NP610" s="368"/>
      <c r="NQ610" s="368"/>
      <c r="NR610" s="368"/>
      <c r="NS610" s="368"/>
      <c r="NT610" s="368"/>
      <c r="NU610" s="368"/>
      <c r="NV610" s="368"/>
      <c r="NW610" s="368"/>
      <c r="NX610" s="368"/>
      <c r="NY610" s="368"/>
      <c r="NZ610" s="368"/>
      <c r="OA610" s="368"/>
      <c r="OB610" s="368"/>
      <c r="OC610" s="368"/>
      <c r="OD610" s="368"/>
      <c r="OE610" s="368"/>
      <c r="OF610" s="368"/>
      <c r="OG610" s="368"/>
      <c r="OH610" s="368"/>
      <c r="OI610" s="368"/>
      <c r="OJ610" s="368"/>
      <c r="OK610" s="368"/>
      <c r="OL610" s="368"/>
      <c r="OM610" s="368"/>
      <c r="ON610" s="368"/>
      <c r="OO610" s="368"/>
      <c r="OP610" s="368"/>
      <c r="OQ610" s="368"/>
      <c r="OR610" s="368"/>
      <c r="OS610" s="368"/>
      <c r="OT610" s="368"/>
      <c r="OU610" s="368"/>
      <c r="OV610" s="368"/>
      <c r="OW610" s="368"/>
      <c r="OX610" s="368"/>
      <c r="OY610" s="368"/>
      <c r="OZ610" s="368"/>
      <c r="PA610" s="368"/>
      <c r="PB610" s="368"/>
      <c r="PC610" s="368"/>
      <c r="PD610" s="368"/>
      <c r="PE610" s="368"/>
      <c r="PF610" s="368"/>
      <c r="PG610" s="368"/>
      <c r="PH610" s="368"/>
      <c r="PI610" s="368"/>
      <c r="PJ610" s="368"/>
      <c r="PK610" s="368"/>
      <c r="PL610" s="368"/>
      <c r="PM610" s="368"/>
      <c r="PN610" s="368"/>
      <c r="PO610" s="368"/>
      <c r="PP610" s="368"/>
      <c r="PQ610" s="368"/>
      <c r="PR610" s="368"/>
      <c r="PS610" s="368"/>
      <c r="PT610" s="368"/>
      <c r="PU610" s="368"/>
      <c r="PV610" s="368"/>
      <c r="PW610" s="368"/>
      <c r="PX610" s="368"/>
      <c r="PY610" s="368"/>
      <c r="PZ610" s="368"/>
      <c r="QA610" s="368"/>
      <c r="QB610" s="368"/>
      <c r="QC610" s="368"/>
      <c r="QD610" s="368"/>
      <c r="QE610" s="368"/>
      <c r="QF610" s="368"/>
      <c r="QG610" s="368"/>
      <c r="QH610" s="368"/>
      <c r="QI610" s="368"/>
      <c r="QJ610" s="368"/>
      <c r="QK610" s="368"/>
      <c r="QL610" s="368"/>
      <c r="QM610" s="368"/>
      <c r="QN610" s="368"/>
      <c r="QO610" s="368"/>
      <c r="QP610" s="368"/>
      <c r="QQ610" s="368"/>
      <c r="QR610" s="368"/>
      <c r="QS610" s="368"/>
      <c r="QT610" s="368"/>
      <c r="QU610" s="368"/>
      <c r="QV610" s="368"/>
      <c r="QW610" s="368"/>
      <c r="QX610" s="368"/>
      <c r="QY610" s="368"/>
      <c r="QZ610" s="368"/>
      <c r="RA610" s="368"/>
      <c r="RB610" s="368"/>
      <c r="RC610" s="368"/>
      <c r="RD610" s="368"/>
      <c r="RE610" s="368"/>
      <c r="RF610" s="368"/>
      <c r="RG610" s="368"/>
      <c r="RH610" s="368"/>
      <c r="RI610" s="368"/>
      <c r="RJ610" s="368"/>
      <c r="RK610" s="368"/>
      <c r="RL610" s="368"/>
      <c r="RM610" s="368"/>
      <c r="RN610" s="368"/>
      <c r="RO610" s="368"/>
      <c r="RP610" s="368"/>
      <c r="RQ610" s="368"/>
      <c r="RR610" s="368"/>
      <c r="RS610" s="368"/>
      <c r="RT610" s="368"/>
      <c r="RU610" s="368"/>
      <c r="RV610" s="368"/>
      <c r="RW610" s="368"/>
      <c r="RX610" s="368"/>
      <c r="RY610" s="368"/>
      <c r="RZ610" s="368"/>
      <c r="SA610" s="368"/>
      <c r="SB610" s="368"/>
      <c r="SC610" s="368"/>
      <c r="SD610" s="368"/>
      <c r="SE610" s="368"/>
      <c r="SF610" s="368"/>
      <c r="SG610" s="368"/>
    </row>
    <row r="611" spans="1:501">
      <c r="A611" s="368"/>
      <c r="B611" s="368"/>
      <c r="C611" s="368"/>
      <c r="D611" s="368"/>
      <c r="E611" s="368"/>
      <c r="F611" s="368"/>
      <c r="G611" s="368"/>
      <c r="H611" s="368"/>
      <c r="I611" s="368"/>
      <c r="J611" s="368"/>
      <c r="K611" s="368"/>
      <c r="L611" s="368"/>
      <c r="M611" s="368"/>
      <c r="N611" s="368"/>
      <c r="O611" s="385"/>
      <c r="P611" s="368"/>
      <c r="Q611" s="368"/>
      <c r="R611" s="368"/>
      <c r="S611" s="368"/>
      <c r="T611" s="368"/>
      <c r="U611" s="368"/>
      <c r="V611" s="368"/>
      <c r="W611" s="368"/>
      <c r="X611" s="368"/>
      <c r="Y611" s="368"/>
      <c r="Z611" s="368"/>
      <c r="AA611" s="368"/>
      <c r="AB611" s="368"/>
      <c r="AC611" s="368"/>
      <c r="AD611" s="368"/>
      <c r="AE611" s="368"/>
      <c r="AF611" s="368"/>
      <c r="AG611" s="368"/>
      <c r="AH611" s="368"/>
      <c r="AI611" s="368"/>
      <c r="AJ611" s="368"/>
      <c r="AK611" s="368"/>
      <c r="AL611" s="368"/>
      <c r="AM611" s="368"/>
      <c r="AN611" s="368"/>
      <c r="AO611" s="368"/>
      <c r="AP611" s="368"/>
      <c r="AQ611" s="368"/>
      <c r="AR611" s="368"/>
      <c r="AS611" s="368"/>
      <c r="AT611" s="368"/>
      <c r="AU611" s="368"/>
      <c r="AV611" s="368"/>
      <c r="AW611" s="368"/>
      <c r="AX611" s="368"/>
      <c r="AY611" s="368"/>
      <c r="AZ611" s="368"/>
      <c r="BA611" s="368"/>
      <c r="BB611" s="368"/>
      <c r="BC611" s="368"/>
      <c r="BD611" s="368"/>
      <c r="BE611" s="368"/>
      <c r="BF611" s="368"/>
      <c r="BG611" s="368"/>
      <c r="BH611" s="368"/>
      <c r="BI611" s="368"/>
      <c r="BJ611" s="368"/>
      <c r="BK611" s="368"/>
      <c r="BL611" s="368"/>
      <c r="BM611" s="368"/>
      <c r="BN611" s="368"/>
      <c r="BO611" s="368"/>
      <c r="BP611" s="368"/>
      <c r="BQ611" s="368"/>
      <c r="BR611" s="368"/>
      <c r="BS611" s="368"/>
      <c r="BT611" s="368"/>
      <c r="BU611" s="368"/>
      <c r="BV611" s="368"/>
      <c r="BW611" s="368"/>
      <c r="DV611" s="368"/>
      <c r="DW611" s="368"/>
      <c r="DX611" s="368"/>
      <c r="DY611" s="368"/>
      <c r="DZ611" s="368"/>
      <c r="EA611" s="368"/>
      <c r="EB611" s="368"/>
      <c r="EC611" s="368"/>
      <c r="ED611" s="368"/>
      <c r="EE611" s="368"/>
      <c r="EF611" s="368"/>
      <c r="EG611" s="368"/>
      <c r="EH611" s="368"/>
      <c r="EI611" s="368"/>
      <c r="EJ611" s="368"/>
      <c r="EK611" s="368"/>
      <c r="EL611" s="368"/>
      <c r="EM611" s="368"/>
      <c r="EN611" s="368"/>
      <c r="EO611" s="368"/>
      <c r="EP611" s="368"/>
      <c r="EQ611" s="368"/>
      <c r="ER611" s="368"/>
      <c r="ES611" s="368"/>
      <c r="ET611" s="368"/>
      <c r="EU611" s="368"/>
      <c r="EV611" s="368"/>
      <c r="EW611" s="368"/>
      <c r="EX611" s="368"/>
      <c r="EY611" s="368"/>
      <c r="EZ611" s="368"/>
      <c r="FA611" s="368"/>
      <c r="FB611" s="368"/>
      <c r="FC611" s="368"/>
      <c r="FD611" s="368"/>
      <c r="FE611" s="368"/>
      <c r="FF611" s="368"/>
      <c r="FG611" s="368"/>
      <c r="FH611" s="368"/>
      <c r="FI611" s="368"/>
      <c r="FJ611" s="368"/>
      <c r="FK611" s="368"/>
      <c r="FL611" s="368"/>
      <c r="FM611" s="368"/>
      <c r="FN611" s="368"/>
      <c r="FO611" s="368"/>
      <c r="FP611" s="368"/>
      <c r="FQ611" s="368"/>
      <c r="FR611" s="368"/>
      <c r="FS611" s="368"/>
      <c r="FT611" s="368"/>
      <c r="FU611" s="368"/>
      <c r="FV611" s="368"/>
      <c r="FW611" s="368"/>
      <c r="FX611" s="368"/>
      <c r="FY611" s="368"/>
      <c r="FZ611" s="368"/>
      <c r="GA611" s="368"/>
      <c r="GB611" s="368"/>
      <c r="GC611" s="368"/>
      <c r="GD611" s="368"/>
      <c r="GE611" s="368"/>
      <c r="GF611" s="368"/>
      <c r="GG611" s="368"/>
      <c r="GH611" s="368"/>
      <c r="GI611" s="368"/>
      <c r="GJ611" s="368"/>
      <c r="GK611" s="368"/>
      <c r="GL611" s="368"/>
      <c r="GM611" s="368"/>
      <c r="GN611" s="368"/>
      <c r="GO611" s="368"/>
      <c r="GP611" s="368"/>
      <c r="GQ611" s="368"/>
      <c r="GR611" s="368"/>
      <c r="GS611" s="368"/>
      <c r="GT611" s="368"/>
      <c r="GU611" s="368"/>
      <c r="GV611" s="368"/>
      <c r="GW611" s="368"/>
      <c r="GX611" s="368"/>
      <c r="GY611" s="368"/>
      <c r="GZ611" s="368"/>
      <c r="HA611" s="368"/>
      <c r="HB611" s="368"/>
      <c r="HC611" s="368"/>
      <c r="HD611" s="368"/>
      <c r="HE611" s="368"/>
      <c r="HF611" s="368"/>
      <c r="HG611" s="368"/>
      <c r="HH611" s="368"/>
      <c r="HI611" s="368"/>
      <c r="HJ611" s="368"/>
      <c r="HK611" s="368"/>
      <c r="HL611" s="368"/>
      <c r="HM611" s="368"/>
      <c r="HN611" s="368"/>
      <c r="HO611" s="368"/>
      <c r="HP611" s="368"/>
      <c r="HQ611" s="368"/>
      <c r="HR611" s="368"/>
      <c r="HS611" s="368"/>
      <c r="HT611" s="368"/>
      <c r="HU611" s="368"/>
      <c r="HV611" s="368"/>
      <c r="HW611" s="368"/>
      <c r="HX611" s="368"/>
      <c r="HY611" s="368"/>
      <c r="HZ611" s="368"/>
      <c r="IA611" s="368"/>
      <c r="IB611" s="368"/>
      <c r="IC611" s="368"/>
      <c r="ID611" s="368"/>
      <c r="IE611" s="368"/>
      <c r="IF611" s="368"/>
      <c r="IG611" s="368"/>
      <c r="IH611" s="368"/>
      <c r="II611" s="368"/>
      <c r="IJ611" s="368"/>
      <c r="IK611" s="368"/>
      <c r="IL611" s="368"/>
      <c r="IM611" s="368"/>
      <c r="IN611" s="368"/>
      <c r="IO611" s="368"/>
      <c r="IP611" s="368"/>
      <c r="IQ611" s="368"/>
      <c r="IR611" s="368"/>
      <c r="IS611" s="368"/>
      <c r="IT611" s="368"/>
      <c r="IU611" s="368"/>
      <c r="IV611" s="368"/>
      <c r="IW611" s="368"/>
      <c r="IX611" s="368"/>
      <c r="IY611" s="368"/>
      <c r="IZ611" s="368"/>
      <c r="JA611" s="368"/>
      <c r="JB611" s="368"/>
      <c r="JC611" s="368"/>
      <c r="JD611" s="368"/>
      <c r="JE611" s="368"/>
      <c r="JF611" s="368"/>
      <c r="JG611" s="368"/>
      <c r="JH611" s="368"/>
      <c r="JI611" s="368"/>
      <c r="JJ611" s="368"/>
      <c r="JK611" s="368"/>
      <c r="JL611" s="368"/>
      <c r="JM611" s="368"/>
      <c r="JN611" s="368"/>
      <c r="JO611" s="368"/>
      <c r="JP611" s="368"/>
      <c r="JQ611" s="368"/>
      <c r="JR611" s="368"/>
      <c r="JS611" s="368"/>
      <c r="JT611" s="368"/>
      <c r="JU611" s="368"/>
      <c r="JV611" s="368"/>
      <c r="JW611" s="368"/>
      <c r="JX611" s="368"/>
      <c r="JY611" s="368"/>
      <c r="JZ611" s="368"/>
      <c r="KA611" s="368"/>
      <c r="KB611" s="368"/>
      <c r="KC611" s="368"/>
      <c r="KD611" s="368"/>
      <c r="KE611" s="368"/>
      <c r="KF611" s="368"/>
      <c r="KG611" s="368"/>
      <c r="KH611" s="368"/>
      <c r="KI611" s="368"/>
      <c r="KJ611" s="368"/>
      <c r="KK611" s="368"/>
      <c r="KL611" s="368"/>
      <c r="KM611" s="368"/>
      <c r="KN611" s="368"/>
      <c r="KO611" s="368"/>
      <c r="KP611" s="368"/>
      <c r="KQ611" s="368"/>
      <c r="KR611" s="368"/>
      <c r="KS611" s="368"/>
      <c r="KT611" s="368"/>
      <c r="KU611" s="368"/>
      <c r="KV611" s="368"/>
      <c r="KW611" s="368"/>
      <c r="KX611" s="368"/>
      <c r="LH611" s="368"/>
      <c r="LI611" s="368"/>
      <c r="LJ611" s="368"/>
      <c r="LK611" s="368"/>
      <c r="LL611" s="368"/>
      <c r="LM611" s="368"/>
      <c r="LN611" s="368"/>
      <c r="LO611" s="368"/>
      <c r="LP611" s="368"/>
      <c r="LQ611" s="368"/>
      <c r="LR611" s="368"/>
      <c r="LS611" s="368"/>
      <c r="LT611" s="368"/>
      <c r="LU611" s="368"/>
      <c r="LV611" s="368"/>
      <c r="LW611" s="368"/>
      <c r="LX611" s="368"/>
      <c r="LY611" s="368"/>
      <c r="LZ611" s="368"/>
      <c r="MA611" s="368"/>
      <c r="MB611" s="368"/>
      <c r="MC611" s="368"/>
      <c r="MD611" s="368"/>
      <c r="ME611" s="368"/>
      <c r="MF611" s="368"/>
      <c r="MG611" s="368"/>
      <c r="MH611" s="368"/>
      <c r="MI611" s="368"/>
      <c r="MJ611" s="368"/>
      <c r="MK611" s="368"/>
      <c r="ML611" s="368"/>
      <c r="MM611" s="368"/>
      <c r="MN611" s="368"/>
      <c r="MO611" s="368"/>
      <c r="MP611" s="368"/>
      <c r="MQ611" s="368"/>
      <c r="MR611" s="368"/>
      <c r="MS611" s="368"/>
      <c r="MT611" s="368"/>
      <c r="MU611" s="368"/>
      <c r="MV611" s="368"/>
      <c r="MW611" s="368"/>
      <c r="MX611" s="368"/>
      <c r="MY611" s="368"/>
      <c r="MZ611" s="368"/>
      <c r="NA611" s="368"/>
      <c r="NB611" s="368"/>
      <c r="NC611" s="368"/>
      <c r="ND611" s="368"/>
      <c r="NE611" s="368"/>
      <c r="NF611" s="368"/>
      <c r="NG611" s="368"/>
      <c r="NH611" s="368"/>
      <c r="NI611" s="368"/>
      <c r="NJ611" s="368"/>
      <c r="NK611" s="368"/>
      <c r="NL611" s="368"/>
      <c r="NM611" s="368"/>
      <c r="NN611" s="368"/>
      <c r="NO611" s="368"/>
      <c r="NP611" s="368"/>
      <c r="NQ611" s="368"/>
      <c r="NR611" s="368"/>
      <c r="NS611" s="368"/>
      <c r="NT611" s="368"/>
      <c r="NU611" s="368"/>
      <c r="NV611" s="368"/>
      <c r="NW611" s="368"/>
      <c r="NX611" s="368"/>
      <c r="NY611" s="368"/>
      <c r="NZ611" s="368"/>
      <c r="OA611" s="368"/>
      <c r="OB611" s="368"/>
      <c r="OC611" s="368"/>
      <c r="OD611" s="368"/>
      <c r="OE611" s="368"/>
      <c r="OF611" s="368"/>
      <c r="OG611" s="368"/>
      <c r="OH611" s="368"/>
      <c r="OI611" s="368"/>
      <c r="OJ611" s="368"/>
      <c r="OK611" s="368"/>
      <c r="OL611" s="368"/>
      <c r="OM611" s="368"/>
      <c r="ON611" s="368"/>
      <c r="OO611" s="368"/>
      <c r="OP611" s="368"/>
      <c r="OQ611" s="368"/>
      <c r="OR611" s="368"/>
      <c r="OS611" s="368"/>
      <c r="OT611" s="368"/>
      <c r="OU611" s="368"/>
      <c r="OV611" s="368"/>
      <c r="OW611" s="368"/>
      <c r="OX611" s="368"/>
      <c r="OY611" s="368"/>
      <c r="OZ611" s="368"/>
      <c r="PA611" s="368"/>
      <c r="PB611" s="368"/>
      <c r="PC611" s="368"/>
      <c r="PD611" s="368"/>
      <c r="PE611" s="368"/>
      <c r="PF611" s="368"/>
      <c r="PG611" s="368"/>
      <c r="PH611" s="368"/>
      <c r="PI611" s="368"/>
      <c r="PJ611" s="368"/>
      <c r="PK611" s="368"/>
      <c r="PL611" s="368"/>
      <c r="PM611" s="368"/>
      <c r="PN611" s="368"/>
      <c r="PO611" s="368"/>
      <c r="PP611" s="368"/>
      <c r="PQ611" s="368"/>
      <c r="PR611" s="368"/>
      <c r="PS611" s="368"/>
      <c r="PT611" s="368"/>
      <c r="PU611" s="368"/>
      <c r="PV611" s="368"/>
      <c r="PW611" s="368"/>
      <c r="PX611" s="368"/>
      <c r="PY611" s="368"/>
      <c r="PZ611" s="368"/>
      <c r="QA611" s="368"/>
      <c r="QB611" s="368"/>
      <c r="QC611" s="368"/>
      <c r="QD611" s="368"/>
      <c r="QE611" s="368"/>
      <c r="QF611" s="368"/>
      <c r="QG611" s="368"/>
      <c r="QH611" s="368"/>
      <c r="QI611" s="368"/>
      <c r="QJ611" s="368"/>
      <c r="QK611" s="368"/>
      <c r="QL611" s="368"/>
      <c r="QM611" s="368"/>
      <c r="QN611" s="368"/>
      <c r="QO611" s="368"/>
      <c r="QP611" s="368"/>
      <c r="QQ611" s="368"/>
      <c r="QR611" s="368"/>
      <c r="QS611" s="368"/>
      <c r="QT611" s="368"/>
      <c r="QU611" s="368"/>
      <c r="QV611" s="368"/>
      <c r="QW611" s="368"/>
      <c r="QX611" s="368"/>
      <c r="QY611" s="368"/>
      <c r="QZ611" s="368"/>
      <c r="RA611" s="368"/>
      <c r="RB611" s="368"/>
      <c r="RC611" s="368"/>
      <c r="RD611" s="368"/>
      <c r="RE611" s="368"/>
      <c r="RF611" s="368"/>
      <c r="RG611" s="368"/>
      <c r="RH611" s="368"/>
      <c r="RI611" s="368"/>
      <c r="RJ611" s="368"/>
      <c r="RK611" s="368"/>
      <c r="RL611" s="368"/>
      <c r="RM611" s="368"/>
      <c r="RN611" s="368"/>
      <c r="RO611" s="368"/>
      <c r="RP611" s="368"/>
      <c r="RQ611" s="368"/>
      <c r="RR611" s="368"/>
      <c r="RS611" s="368"/>
      <c r="RT611" s="368"/>
      <c r="RU611" s="368"/>
      <c r="RV611" s="368"/>
      <c r="RW611" s="368"/>
      <c r="RX611" s="368"/>
      <c r="RY611" s="368"/>
      <c r="RZ611" s="368"/>
      <c r="SA611" s="368"/>
      <c r="SB611" s="368"/>
      <c r="SC611" s="368"/>
      <c r="SD611" s="368"/>
      <c r="SE611" s="368"/>
      <c r="SF611" s="368"/>
      <c r="SG611" s="368"/>
    </row>
    <row r="612" spans="1:501">
      <c r="A612" s="368"/>
      <c r="B612" s="368"/>
      <c r="C612" s="368"/>
      <c r="D612" s="368"/>
      <c r="E612" s="368"/>
      <c r="F612" s="368"/>
      <c r="G612" s="368"/>
      <c r="H612" s="368"/>
      <c r="I612" s="368"/>
      <c r="J612" s="368"/>
      <c r="K612" s="368"/>
      <c r="L612" s="368"/>
      <c r="M612" s="368"/>
      <c r="N612" s="368"/>
      <c r="O612" s="385"/>
      <c r="P612" s="368"/>
      <c r="Q612" s="368"/>
      <c r="R612" s="368"/>
      <c r="S612" s="368"/>
      <c r="T612" s="368"/>
      <c r="U612" s="368"/>
      <c r="V612" s="368"/>
      <c r="W612" s="368"/>
      <c r="X612" s="368"/>
      <c r="Y612" s="368"/>
      <c r="Z612" s="368"/>
      <c r="AA612" s="368"/>
      <c r="AB612" s="368"/>
      <c r="AC612" s="368"/>
      <c r="AD612" s="368"/>
      <c r="AE612" s="368"/>
      <c r="AF612" s="368"/>
      <c r="AG612" s="368"/>
      <c r="AH612" s="368"/>
      <c r="AI612" s="368"/>
      <c r="AJ612" s="368"/>
      <c r="AK612" s="368"/>
      <c r="AL612" s="368"/>
      <c r="AM612" s="368"/>
      <c r="AN612" s="368"/>
      <c r="AO612" s="368"/>
      <c r="AP612" s="368"/>
      <c r="AQ612" s="368"/>
      <c r="AR612" s="368"/>
      <c r="AS612" s="368"/>
      <c r="AT612" s="368"/>
      <c r="AU612" s="368"/>
      <c r="AV612" s="368"/>
      <c r="AW612" s="368"/>
      <c r="AX612" s="368"/>
      <c r="AY612" s="368"/>
      <c r="AZ612" s="368"/>
      <c r="BA612" s="368"/>
      <c r="BB612" s="368"/>
      <c r="BC612" s="368"/>
      <c r="BD612" s="368"/>
      <c r="BE612" s="368"/>
      <c r="BF612" s="368"/>
      <c r="BG612" s="368"/>
      <c r="BH612" s="368"/>
      <c r="BI612" s="368"/>
      <c r="BJ612" s="368"/>
      <c r="BK612" s="368"/>
      <c r="BL612" s="368"/>
      <c r="BM612" s="368"/>
      <c r="BN612" s="368"/>
      <c r="BO612" s="368"/>
      <c r="BP612" s="368"/>
      <c r="BQ612" s="368"/>
      <c r="BR612" s="368"/>
      <c r="BS612" s="368"/>
      <c r="BT612" s="368"/>
      <c r="BU612" s="368"/>
      <c r="BV612" s="368"/>
      <c r="BW612" s="368"/>
      <c r="DV612" s="368"/>
      <c r="DW612" s="368"/>
      <c r="DX612" s="368"/>
      <c r="DY612" s="368"/>
      <c r="DZ612" s="368"/>
      <c r="EA612" s="368"/>
      <c r="EB612" s="368"/>
      <c r="EC612" s="368"/>
      <c r="ED612" s="368"/>
      <c r="EE612" s="368"/>
      <c r="EF612" s="368"/>
      <c r="EG612" s="368"/>
      <c r="EH612" s="368"/>
      <c r="EI612" s="368"/>
      <c r="EJ612" s="368"/>
      <c r="EK612" s="368"/>
      <c r="EL612" s="368"/>
      <c r="EM612" s="368"/>
      <c r="EN612" s="368"/>
      <c r="EO612" s="368"/>
      <c r="EP612" s="368"/>
      <c r="EQ612" s="368"/>
      <c r="ER612" s="368"/>
      <c r="ES612" s="368"/>
      <c r="ET612" s="368"/>
      <c r="EU612" s="368"/>
      <c r="EV612" s="368"/>
      <c r="EW612" s="368"/>
      <c r="EX612" s="368"/>
      <c r="EY612" s="368"/>
      <c r="EZ612" s="368"/>
      <c r="FA612" s="368"/>
      <c r="FB612" s="368"/>
      <c r="FC612" s="368"/>
      <c r="FD612" s="368"/>
      <c r="FE612" s="368"/>
      <c r="FF612" s="368"/>
      <c r="FG612" s="368"/>
      <c r="FH612" s="368"/>
      <c r="FI612" s="368"/>
      <c r="FJ612" s="368"/>
      <c r="FK612" s="368"/>
      <c r="FL612" s="368"/>
      <c r="FM612" s="368"/>
      <c r="FN612" s="368"/>
      <c r="FO612" s="368"/>
      <c r="FP612" s="368"/>
      <c r="FQ612" s="368"/>
      <c r="FR612" s="368"/>
      <c r="FS612" s="368"/>
      <c r="FT612" s="368"/>
      <c r="FU612" s="368"/>
      <c r="FV612" s="368"/>
      <c r="FW612" s="368"/>
      <c r="FX612" s="368"/>
      <c r="FY612" s="368"/>
      <c r="FZ612" s="368"/>
      <c r="GA612" s="368"/>
      <c r="GB612" s="368"/>
      <c r="GC612" s="368"/>
      <c r="GD612" s="368"/>
      <c r="GE612" s="368"/>
      <c r="GF612" s="368"/>
      <c r="GG612" s="368"/>
      <c r="GH612" s="368"/>
      <c r="GI612" s="368"/>
      <c r="GJ612" s="368"/>
      <c r="GK612" s="368"/>
      <c r="GL612" s="368"/>
      <c r="GM612" s="368"/>
      <c r="GN612" s="368"/>
      <c r="GO612" s="368"/>
      <c r="GP612" s="368"/>
      <c r="GQ612" s="368"/>
      <c r="GR612" s="368"/>
      <c r="GS612" s="368"/>
      <c r="GT612" s="368"/>
      <c r="GU612" s="368"/>
      <c r="GV612" s="368"/>
      <c r="GW612" s="368"/>
      <c r="GX612" s="368"/>
      <c r="GY612" s="368"/>
      <c r="GZ612" s="368"/>
      <c r="HA612" s="368"/>
      <c r="HB612" s="368"/>
      <c r="HC612" s="368"/>
      <c r="HD612" s="368"/>
      <c r="HE612" s="368"/>
      <c r="HF612" s="368"/>
      <c r="HG612" s="368"/>
      <c r="HH612" s="368"/>
      <c r="HI612" s="368"/>
      <c r="HJ612" s="368"/>
      <c r="HK612" s="368"/>
      <c r="HL612" s="368"/>
      <c r="HM612" s="368"/>
      <c r="HN612" s="368"/>
      <c r="HO612" s="368"/>
      <c r="HP612" s="368"/>
      <c r="HQ612" s="368"/>
      <c r="HR612" s="368"/>
      <c r="HS612" s="368"/>
      <c r="HT612" s="368"/>
      <c r="HU612" s="368"/>
      <c r="HV612" s="368"/>
      <c r="HW612" s="368"/>
      <c r="HX612" s="368"/>
      <c r="HY612" s="368"/>
      <c r="HZ612" s="368"/>
      <c r="IA612" s="368"/>
      <c r="IB612" s="368"/>
      <c r="IC612" s="368"/>
      <c r="ID612" s="368"/>
      <c r="IE612" s="368"/>
      <c r="IF612" s="368"/>
      <c r="IG612" s="368"/>
      <c r="IH612" s="368"/>
      <c r="II612" s="368"/>
      <c r="IJ612" s="368"/>
      <c r="IK612" s="368"/>
      <c r="IL612" s="368"/>
      <c r="IM612" s="368"/>
      <c r="IN612" s="368"/>
      <c r="IO612" s="368"/>
      <c r="IP612" s="368"/>
      <c r="IQ612" s="368"/>
      <c r="IR612" s="368"/>
      <c r="IS612" s="368"/>
      <c r="IT612" s="368"/>
      <c r="IU612" s="368"/>
      <c r="IV612" s="368"/>
      <c r="IW612" s="368"/>
      <c r="IX612" s="368"/>
      <c r="IY612" s="368"/>
      <c r="IZ612" s="368"/>
      <c r="JA612" s="368"/>
      <c r="JB612" s="368"/>
      <c r="JC612" s="368"/>
      <c r="JD612" s="368"/>
      <c r="JE612" s="368"/>
      <c r="JF612" s="368"/>
      <c r="JG612" s="368"/>
      <c r="JH612" s="368"/>
      <c r="JI612" s="368"/>
      <c r="JJ612" s="368"/>
      <c r="JK612" s="368"/>
      <c r="JL612" s="368"/>
      <c r="JM612" s="368"/>
      <c r="JN612" s="368"/>
      <c r="JO612" s="368"/>
      <c r="JP612" s="368"/>
      <c r="JQ612" s="368"/>
      <c r="JR612" s="368"/>
      <c r="JS612" s="368"/>
      <c r="JT612" s="368"/>
      <c r="JU612" s="368"/>
      <c r="JV612" s="368"/>
      <c r="JW612" s="368"/>
      <c r="JX612" s="368"/>
      <c r="JY612" s="368"/>
      <c r="JZ612" s="368"/>
      <c r="KA612" s="368"/>
      <c r="KB612" s="368"/>
      <c r="KC612" s="368"/>
      <c r="KD612" s="368"/>
      <c r="KE612" s="368"/>
      <c r="KF612" s="368"/>
      <c r="KG612" s="368"/>
      <c r="KH612" s="368"/>
      <c r="KI612" s="368"/>
      <c r="KJ612" s="368"/>
      <c r="KK612" s="368"/>
      <c r="KL612" s="368"/>
      <c r="KM612" s="368"/>
      <c r="KN612" s="368"/>
      <c r="KO612" s="368"/>
      <c r="KP612" s="368"/>
      <c r="KQ612" s="368"/>
      <c r="KR612" s="368"/>
      <c r="KS612" s="368"/>
      <c r="KT612" s="368"/>
      <c r="KU612" s="368"/>
      <c r="KV612" s="368"/>
      <c r="KW612" s="368"/>
      <c r="KX612" s="368"/>
      <c r="LH612" s="368"/>
      <c r="LI612" s="368"/>
      <c r="LJ612" s="368"/>
      <c r="LK612" s="368"/>
      <c r="LL612" s="368"/>
      <c r="LM612" s="368"/>
      <c r="LN612" s="368"/>
      <c r="LO612" s="368"/>
      <c r="LP612" s="368"/>
      <c r="LQ612" s="368"/>
      <c r="LR612" s="368"/>
      <c r="LS612" s="368"/>
      <c r="LT612" s="368"/>
      <c r="LU612" s="368"/>
      <c r="LV612" s="368"/>
      <c r="LW612" s="368"/>
      <c r="LX612" s="368"/>
      <c r="LY612" s="368"/>
      <c r="LZ612" s="368"/>
      <c r="MA612" s="368"/>
      <c r="MB612" s="368"/>
      <c r="MC612" s="368"/>
      <c r="MD612" s="368"/>
      <c r="ME612" s="368"/>
      <c r="MF612" s="368"/>
      <c r="MG612" s="368"/>
      <c r="MH612" s="368"/>
      <c r="MI612" s="368"/>
      <c r="MJ612" s="368"/>
      <c r="MK612" s="368"/>
      <c r="ML612" s="368"/>
      <c r="MM612" s="368"/>
      <c r="MN612" s="368"/>
      <c r="MO612" s="368"/>
      <c r="MP612" s="368"/>
      <c r="MQ612" s="368"/>
      <c r="MR612" s="368"/>
      <c r="MS612" s="368"/>
      <c r="MT612" s="368"/>
      <c r="MU612" s="368"/>
      <c r="MV612" s="368"/>
      <c r="MW612" s="368"/>
      <c r="MX612" s="368"/>
      <c r="MY612" s="368"/>
      <c r="MZ612" s="368"/>
      <c r="NA612" s="368"/>
      <c r="NB612" s="368"/>
      <c r="NC612" s="368"/>
      <c r="ND612" s="368"/>
      <c r="NE612" s="368"/>
      <c r="NF612" s="368"/>
      <c r="NG612" s="368"/>
      <c r="NH612" s="368"/>
      <c r="NI612" s="368"/>
      <c r="NJ612" s="368"/>
      <c r="NK612" s="368"/>
      <c r="NL612" s="368"/>
      <c r="NM612" s="368"/>
      <c r="NN612" s="368"/>
      <c r="NO612" s="368"/>
      <c r="NP612" s="368"/>
      <c r="NQ612" s="368"/>
      <c r="NR612" s="368"/>
      <c r="NS612" s="368"/>
      <c r="NT612" s="368"/>
      <c r="NU612" s="368"/>
      <c r="NV612" s="368"/>
      <c r="NW612" s="368"/>
      <c r="NX612" s="368"/>
      <c r="NY612" s="368"/>
      <c r="NZ612" s="368"/>
      <c r="OA612" s="368"/>
      <c r="OB612" s="368"/>
      <c r="OC612" s="368"/>
      <c r="OD612" s="368"/>
      <c r="OE612" s="368"/>
      <c r="OF612" s="368"/>
      <c r="OG612" s="368"/>
      <c r="OH612" s="368"/>
      <c r="OI612" s="368"/>
      <c r="OJ612" s="368"/>
      <c r="OK612" s="368"/>
      <c r="OL612" s="368"/>
      <c r="OM612" s="368"/>
      <c r="ON612" s="368"/>
      <c r="OO612" s="368"/>
      <c r="OP612" s="368"/>
      <c r="OQ612" s="368"/>
      <c r="OR612" s="368"/>
      <c r="OS612" s="368"/>
      <c r="OT612" s="368"/>
      <c r="OU612" s="368"/>
      <c r="OV612" s="368"/>
      <c r="OW612" s="368"/>
      <c r="OX612" s="368"/>
      <c r="OY612" s="368"/>
      <c r="OZ612" s="368"/>
      <c r="PA612" s="368"/>
      <c r="PB612" s="368"/>
      <c r="PC612" s="368"/>
      <c r="PD612" s="368"/>
      <c r="PE612" s="368"/>
      <c r="PF612" s="368"/>
      <c r="PG612" s="368"/>
      <c r="PH612" s="368"/>
      <c r="PI612" s="368"/>
      <c r="PJ612" s="368"/>
      <c r="PK612" s="368"/>
      <c r="PL612" s="368"/>
      <c r="PM612" s="368"/>
      <c r="PN612" s="368"/>
      <c r="PO612" s="368"/>
      <c r="PP612" s="368"/>
      <c r="PQ612" s="368"/>
      <c r="PR612" s="368"/>
      <c r="PS612" s="368"/>
      <c r="PT612" s="368"/>
      <c r="PU612" s="368"/>
      <c r="PV612" s="368"/>
      <c r="PW612" s="368"/>
      <c r="PX612" s="368"/>
      <c r="PY612" s="368"/>
      <c r="PZ612" s="368"/>
      <c r="QA612" s="368"/>
      <c r="QB612" s="368"/>
      <c r="QC612" s="368"/>
      <c r="QD612" s="368"/>
      <c r="QE612" s="368"/>
      <c r="QF612" s="368"/>
      <c r="QG612" s="368"/>
      <c r="QH612" s="368"/>
      <c r="QI612" s="368"/>
      <c r="QJ612" s="368"/>
      <c r="QK612" s="368"/>
      <c r="QL612" s="368"/>
      <c r="QM612" s="368"/>
      <c r="QN612" s="368"/>
      <c r="QO612" s="368"/>
      <c r="QP612" s="368"/>
      <c r="QQ612" s="368"/>
      <c r="QR612" s="368"/>
      <c r="QS612" s="368"/>
      <c r="QT612" s="368"/>
      <c r="QU612" s="368"/>
      <c r="QV612" s="368"/>
      <c r="QW612" s="368"/>
      <c r="QX612" s="368"/>
      <c r="QY612" s="368"/>
      <c r="QZ612" s="368"/>
      <c r="RA612" s="368"/>
      <c r="RB612" s="368"/>
      <c r="RC612" s="368"/>
      <c r="RD612" s="368"/>
      <c r="RE612" s="368"/>
      <c r="RF612" s="368"/>
      <c r="RG612" s="368"/>
      <c r="RH612" s="368"/>
      <c r="RI612" s="368"/>
      <c r="RJ612" s="368"/>
      <c r="RK612" s="368"/>
      <c r="RL612" s="368"/>
      <c r="RM612" s="368"/>
      <c r="RN612" s="368"/>
      <c r="RO612" s="368"/>
      <c r="RP612" s="368"/>
      <c r="RQ612" s="368"/>
      <c r="RR612" s="368"/>
      <c r="RS612" s="368"/>
      <c r="RT612" s="368"/>
      <c r="RU612" s="368"/>
      <c r="RV612" s="368"/>
      <c r="RW612" s="368"/>
      <c r="RX612" s="368"/>
      <c r="RY612" s="368"/>
      <c r="RZ612" s="368"/>
      <c r="SA612" s="368"/>
      <c r="SB612" s="368"/>
      <c r="SC612" s="368"/>
      <c r="SD612" s="368"/>
      <c r="SE612" s="368"/>
      <c r="SF612" s="368"/>
      <c r="SG612" s="368"/>
    </row>
    <row r="613" spans="1:501">
      <c r="A613" s="368"/>
      <c r="B613" s="368"/>
      <c r="C613" s="368"/>
      <c r="D613" s="368"/>
      <c r="E613" s="368"/>
      <c r="F613" s="368"/>
      <c r="G613" s="368"/>
      <c r="H613" s="368"/>
      <c r="I613" s="368"/>
      <c r="J613" s="368"/>
      <c r="K613" s="368"/>
      <c r="L613" s="368"/>
      <c r="M613" s="368"/>
      <c r="N613" s="368"/>
      <c r="O613" s="385"/>
      <c r="P613" s="368"/>
      <c r="Q613" s="368"/>
      <c r="R613" s="368"/>
      <c r="S613" s="368"/>
      <c r="T613" s="368"/>
      <c r="U613" s="368"/>
      <c r="V613" s="368"/>
      <c r="W613" s="368"/>
      <c r="X613" s="368"/>
      <c r="Y613" s="368"/>
      <c r="Z613" s="368"/>
      <c r="AA613" s="368"/>
      <c r="AB613" s="368"/>
      <c r="AC613" s="368"/>
      <c r="AD613" s="368"/>
      <c r="AE613" s="368"/>
      <c r="AF613" s="368"/>
      <c r="AG613" s="368"/>
      <c r="AH613" s="368"/>
      <c r="AI613" s="368"/>
      <c r="AJ613" s="368"/>
      <c r="AK613" s="368"/>
      <c r="AL613" s="368"/>
      <c r="AM613" s="368"/>
      <c r="AN613" s="368"/>
      <c r="AO613" s="368"/>
      <c r="AP613" s="368"/>
      <c r="AQ613" s="368"/>
      <c r="AR613" s="368"/>
      <c r="AS613" s="368"/>
      <c r="AT613" s="368"/>
      <c r="AU613" s="368"/>
      <c r="AV613" s="368"/>
      <c r="AW613" s="368"/>
      <c r="AX613" s="368"/>
      <c r="AY613" s="368"/>
      <c r="AZ613" s="368"/>
      <c r="BA613" s="368"/>
      <c r="BB613" s="368"/>
      <c r="BC613" s="368"/>
      <c r="BD613" s="368"/>
      <c r="BE613" s="368"/>
      <c r="BF613" s="368"/>
      <c r="BG613" s="368"/>
      <c r="BH613" s="368"/>
      <c r="BI613" s="368"/>
      <c r="BJ613" s="368"/>
      <c r="BK613" s="368"/>
      <c r="BL613" s="368"/>
      <c r="BM613" s="368"/>
      <c r="BN613" s="368"/>
      <c r="BO613" s="368"/>
      <c r="BP613" s="368"/>
      <c r="BQ613" s="368"/>
      <c r="BR613" s="368"/>
      <c r="BS613" s="368"/>
      <c r="BT613" s="368"/>
      <c r="BU613" s="368"/>
      <c r="BV613" s="368"/>
      <c r="BW613" s="368"/>
      <c r="DV613" s="368"/>
      <c r="DW613" s="368"/>
      <c r="DX613" s="368"/>
      <c r="DY613" s="368"/>
      <c r="DZ613" s="368"/>
      <c r="EA613" s="368"/>
      <c r="EB613" s="368"/>
      <c r="EC613" s="368"/>
      <c r="ED613" s="368"/>
      <c r="EE613" s="368"/>
      <c r="EF613" s="368"/>
      <c r="EG613" s="368"/>
      <c r="EH613" s="368"/>
      <c r="EI613" s="368"/>
      <c r="EJ613" s="368"/>
      <c r="EK613" s="368"/>
      <c r="EL613" s="368"/>
      <c r="EM613" s="368"/>
      <c r="EN613" s="368"/>
      <c r="EO613" s="368"/>
      <c r="EP613" s="368"/>
      <c r="EQ613" s="368"/>
      <c r="ER613" s="368"/>
      <c r="ES613" s="368"/>
      <c r="ET613" s="368"/>
      <c r="EU613" s="368"/>
      <c r="EV613" s="368"/>
      <c r="EW613" s="368"/>
      <c r="EX613" s="368"/>
      <c r="EY613" s="368"/>
      <c r="EZ613" s="368"/>
      <c r="FA613" s="368"/>
      <c r="FB613" s="368"/>
      <c r="FC613" s="368"/>
      <c r="FD613" s="368"/>
      <c r="FE613" s="368"/>
      <c r="FF613" s="368"/>
      <c r="FG613" s="368"/>
      <c r="FH613" s="368"/>
      <c r="FI613" s="368"/>
      <c r="FJ613" s="368"/>
      <c r="FK613" s="368"/>
      <c r="FL613" s="368"/>
      <c r="FM613" s="368"/>
      <c r="FN613" s="368"/>
      <c r="FO613" s="368"/>
      <c r="FP613" s="368"/>
      <c r="FQ613" s="368"/>
      <c r="FR613" s="368"/>
      <c r="FS613" s="368"/>
      <c r="FT613" s="368"/>
      <c r="FU613" s="368"/>
      <c r="FV613" s="368"/>
      <c r="FW613" s="368"/>
      <c r="FX613" s="368"/>
      <c r="FY613" s="368"/>
      <c r="FZ613" s="368"/>
      <c r="GA613" s="368"/>
      <c r="GB613" s="368"/>
      <c r="GC613" s="368"/>
      <c r="GD613" s="368"/>
      <c r="GE613" s="368"/>
      <c r="GF613" s="368"/>
      <c r="GG613" s="368"/>
      <c r="GH613" s="368"/>
      <c r="GI613" s="368"/>
      <c r="GJ613" s="368"/>
      <c r="GK613" s="368"/>
      <c r="GL613" s="368"/>
      <c r="GM613" s="368"/>
      <c r="GN613" s="368"/>
      <c r="GO613" s="368"/>
      <c r="GP613" s="368"/>
      <c r="GQ613" s="368"/>
      <c r="GR613" s="368"/>
      <c r="GS613" s="368"/>
      <c r="GT613" s="368"/>
      <c r="GU613" s="368"/>
      <c r="GV613" s="368"/>
      <c r="GW613" s="368"/>
      <c r="GX613" s="368"/>
      <c r="GY613" s="368"/>
      <c r="GZ613" s="368"/>
      <c r="HA613" s="368"/>
      <c r="HB613" s="368"/>
      <c r="HC613" s="368"/>
      <c r="HD613" s="368"/>
      <c r="HE613" s="368"/>
      <c r="HF613" s="368"/>
      <c r="HG613" s="368"/>
      <c r="HH613" s="368"/>
      <c r="HI613" s="368"/>
      <c r="HJ613" s="368"/>
      <c r="HK613" s="368"/>
      <c r="HL613" s="368"/>
      <c r="HM613" s="368"/>
      <c r="HN613" s="368"/>
      <c r="HO613" s="368"/>
      <c r="HP613" s="368"/>
      <c r="HQ613" s="368"/>
      <c r="HR613" s="368"/>
      <c r="HS613" s="368"/>
      <c r="HT613" s="368"/>
      <c r="HU613" s="368"/>
      <c r="HV613" s="368"/>
      <c r="HW613" s="368"/>
      <c r="HX613" s="368"/>
      <c r="HY613" s="368"/>
      <c r="HZ613" s="368"/>
      <c r="IA613" s="368"/>
      <c r="IB613" s="368"/>
      <c r="IC613" s="368"/>
      <c r="ID613" s="368"/>
      <c r="IE613" s="368"/>
      <c r="IF613" s="368"/>
      <c r="IG613" s="368"/>
      <c r="IH613" s="368"/>
      <c r="II613" s="368"/>
      <c r="IJ613" s="368"/>
      <c r="IK613" s="368"/>
      <c r="IL613" s="368"/>
      <c r="IM613" s="368"/>
      <c r="IN613" s="368"/>
      <c r="IO613" s="368"/>
      <c r="IP613" s="368"/>
      <c r="IQ613" s="368"/>
      <c r="IR613" s="368"/>
      <c r="IS613" s="368"/>
      <c r="IT613" s="368"/>
      <c r="IU613" s="368"/>
      <c r="IV613" s="368"/>
      <c r="IW613" s="368"/>
      <c r="IX613" s="368"/>
      <c r="IY613" s="368"/>
      <c r="IZ613" s="368"/>
      <c r="JA613" s="368"/>
      <c r="JB613" s="368"/>
      <c r="JC613" s="368"/>
      <c r="JD613" s="368"/>
      <c r="JE613" s="368"/>
      <c r="JF613" s="368"/>
      <c r="JG613" s="368"/>
      <c r="JH613" s="368"/>
      <c r="JI613" s="368"/>
      <c r="JJ613" s="368"/>
      <c r="JK613" s="368"/>
      <c r="JL613" s="368"/>
      <c r="JM613" s="368"/>
      <c r="JN613" s="368"/>
      <c r="JO613" s="368"/>
      <c r="JP613" s="368"/>
      <c r="JQ613" s="368"/>
      <c r="JR613" s="368"/>
      <c r="JS613" s="368"/>
      <c r="JT613" s="368"/>
      <c r="JU613" s="368"/>
      <c r="JV613" s="368"/>
      <c r="JW613" s="368"/>
      <c r="JX613" s="368"/>
      <c r="JY613" s="368"/>
      <c r="JZ613" s="368"/>
      <c r="KA613" s="368"/>
      <c r="KB613" s="368"/>
      <c r="KC613" s="368"/>
      <c r="KD613" s="368"/>
      <c r="KE613" s="368"/>
      <c r="KF613" s="368"/>
      <c r="KG613" s="368"/>
      <c r="KH613" s="368"/>
      <c r="KI613" s="368"/>
      <c r="KJ613" s="368"/>
      <c r="KK613" s="368"/>
      <c r="KL613" s="368"/>
      <c r="KM613" s="368"/>
      <c r="KN613" s="368"/>
      <c r="KO613" s="368"/>
      <c r="KP613" s="368"/>
      <c r="KQ613" s="368"/>
      <c r="KR613" s="368"/>
      <c r="KS613" s="368"/>
      <c r="KT613" s="368"/>
      <c r="KU613" s="368"/>
      <c r="KV613" s="368"/>
      <c r="KW613" s="368"/>
      <c r="KX613" s="368"/>
      <c r="LH613" s="368"/>
      <c r="LI613" s="368"/>
      <c r="LJ613" s="368"/>
      <c r="LK613" s="368"/>
      <c r="LL613" s="368"/>
      <c r="LM613" s="368"/>
      <c r="LN613" s="368"/>
      <c r="LO613" s="368"/>
      <c r="LP613" s="368"/>
      <c r="LQ613" s="368"/>
      <c r="LR613" s="368"/>
      <c r="LS613" s="368"/>
      <c r="LT613" s="368"/>
      <c r="LU613" s="368"/>
      <c r="LV613" s="368"/>
      <c r="LW613" s="368"/>
      <c r="LX613" s="368"/>
      <c r="LY613" s="368"/>
      <c r="LZ613" s="368"/>
      <c r="MA613" s="368"/>
      <c r="MB613" s="368"/>
      <c r="MC613" s="368"/>
      <c r="MD613" s="368"/>
      <c r="ME613" s="368"/>
      <c r="MF613" s="368"/>
      <c r="MG613" s="368"/>
      <c r="MH613" s="368"/>
      <c r="MI613" s="368"/>
      <c r="MJ613" s="368"/>
      <c r="MK613" s="368"/>
      <c r="ML613" s="368"/>
      <c r="MM613" s="368"/>
      <c r="MN613" s="368"/>
      <c r="MO613" s="368"/>
      <c r="MP613" s="368"/>
      <c r="MQ613" s="368"/>
      <c r="MR613" s="368"/>
      <c r="MS613" s="368"/>
      <c r="MT613" s="368"/>
      <c r="MU613" s="368"/>
      <c r="MV613" s="368"/>
      <c r="MW613" s="368"/>
      <c r="MX613" s="368"/>
      <c r="MY613" s="368"/>
      <c r="MZ613" s="368"/>
      <c r="NA613" s="368"/>
      <c r="NB613" s="368"/>
      <c r="NC613" s="368"/>
      <c r="ND613" s="368"/>
      <c r="NE613" s="368"/>
      <c r="NF613" s="368"/>
      <c r="NG613" s="368"/>
      <c r="NH613" s="368"/>
      <c r="NI613" s="368"/>
      <c r="NJ613" s="368"/>
      <c r="NK613" s="368"/>
      <c r="NL613" s="368"/>
      <c r="NM613" s="368"/>
      <c r="NN613" s="368"/>
      <c r="NO613" s="368"/>
      <c r="NP613" s="368"/>
      <c r="NQ613" s="368"/>
      <c r="NR613" s="368"/>
      <c r="NS613" s="368"/>
      <c r="NT613" s="368"/>
      <c r="NU613" s="368"/>
      <c r="NV613" s="368"/>
      <c r="NW613" s="368"/>
      <c r="NX613" s="368"/>
      <c r="NY613" s="368"/>
      <c r="NZ613" s="368"/>
      <c r="OA613" s="368"/>
      <c r="OB613" s="368"/>
      <c r="OC613" s="368"/>
      <c r="OD613" s="368"/>
      <c r="OE613" s="368"/>
      <c r="OF613" s="368"/>
      <c r="OG613" s="368"/>
      <c r="OH613" s="368"/>
      <c r="OI613" s="368"/>
      <c r="OJ613" s="368"/>
      <c r="OK613" s="368"/>
      <c r="OL613" s="368"/>
      <c r="OM613" s="368"/>
      <c r="ON613" s="368"/>
      <c r="OO613" s="368"/>
      <c r="OP613" s="368"/>
      <c r="OQ613" s="368"/>
      <c r="OR613" s="368"/>
      <c r="OS613" s="368"/>
      <c r="OT613" s="368"/>
      <c r="OU613" s="368"/>
      <c r="OV613" s="368"/>
      <c r="OW613" s="368"/>
      <c r="OX613" s="368"/>
      <c r="OY613" s="368"/>
      <c r="OZ613" s="368"/>
      <c r="PA613" s="368"/>
      <c r="PB613" s="368"/>
      <c r="PC613" s="368"/>
      <c r="PD613" s="368"/>
      <c r="PE613" s="368"/>
      <c r="PF613" s="368"/>
      <c r="PG613" s="368"/>
      <c r="PH613" s="368"/>
      <c r="PI613" s="368"/>
      <c r="PJ613" s="368"/>
      <c r="PK613" s="368"/>
      <c r="PL613" s="368"/>
      <c r="PM613" s="368"/>
      <c r="PN613" s="368"/>
      <c r="PO613" s="368"/>
      <c r="PP613" s="368"/>
      <c r="PQ613" s="368"/>
      <c r="PR613" s="368"/>
      <c r="PS613" s="368"/>
      <c r="PT613" s="368"/>
      <c r="PU613" s="368"/>
      <c r="PV613" s="368"/>
      <c r="PW613" s="368"/>
      <c r="PX613" s="368"/>
      <c r="PY613" s="368"/>
      <c r="PZ613" s="368"/>
      <c r="QA613" s="368"/>
      <c r="QB613" s="368"/>
      <c r="QC613" s="368"/>
      <c r="QD613" s="368"/>
      <c r="QE613" s="368"/>
      <c r="QF613" s="368"/>
      <c r="QG613" s="368"/>
      <c r="QH613" s="368"/>
      <c r="QI613" s="368"/>
      <c r="QJ613" s="368"/>
      <c r="QK613" s="368"/>
      <c r="QL613" s="368"/>
      <c r="QM613" s="368"/>
      <c r="QN613" s="368"/>
      <c r="QO613" s="368"/>
      <c r="QP613" s="368"/>
      <c r="QQ613" s="368"/>
      <c r="QR613" s="368"/>
      <c r="QS613" s="368"/>
      <c r="QT613" s="368"/>
      <c r="QU613" s="368"/>
      <c r="QV613" s="368"/>
      <c r="QW613" s="368"/>
      <c r="QX613" s="368"/>
      <c r="QY613" s="368"/>
      <c r="QZ613" s="368"/>
      <c r="RA613" s="368"/>
      <c r="RB613" s="368"/>
      <c r="RC613" s="368"/>
      <c r="RD613" s="368"/>
      <c r="RE613" s="368"/>
      <c r="RF613" s="368"/>
      <c r="RG613" s="368"/>
      <c r="RH613" s="368"/>
      <c r="RI613" s="368"/>
      <c r="RJ613" s="368"/>
      <c r="RK613" s="368"/>
      <c r="RL613" s="368"/>
      <c r="RM613" s="368"/>
      <c r="RN613" s="368"/>
      <c r="RO613" s="368"/>
      <c r="RP613" s="368"/>
      <c r="RQ613" s="368"/>
      <c r="RR613" s="368"/>
      <c r="RS613" s="368"/>
      <c r="RT613" s="368"/>
      <c r="RU613" s="368"/>
      <c r="RV613" s="368"/>
      <c r="RW613" s="368"/>
      <c r="RX613" s="368"/>
      <c r="RY613" s="368"/>
      <c r="RZ613" s="368"/>
      <c r="SA613" s="368"/>
      <c r="SB613" s="368"/>
      <c r="SC613" s="368"/>
      <c r="SD613" s="368"/>
      <c r="SE613" s="368"/>
      <c r="SF613" s="368"/>
      <c r="SG613" s="368"/>
    </row>
    <row r="614" spans="1:501">
      <c r="A614" s="368"/>
      <c r="B614" s="368"/>
      <c r="C614" s="368"/>
      <c r="D614" s="368"/>
      <c r="E614" s="368"/>
      <c r="F614" s="368"/>
      <c r="G614" s="368"/>
      <c r="H614" s="368"/>
      <c r="I614" s="368"/>
      <c r="J614" s="368"/>
      <c r="K614" s="368"/>
      <c r="L614" s="368"/>
      <c r="M614" s="368"/>
      <c r="N614" s="368"/>
      <c r="O614" s="385"/>
      <c r="P614" s="368"/>
      <c r="Q614" s="368"/>
      <c r="R614" s="368"/>
      <c r="S614" s="368"/>
      <c r="T614" s="368"/>
      <c r="U614" s="368"/>
      <c r="V614" s="368"/>
      <c r="W614" s="368"/>
      <c r="X614" s="368"/>
      <c r="Y614" s="368"/>
      <c r="Z614" s="368"/>
      <c r="AA614" s="368"/>
      <c r="AB614" s="368"/>
      <c r="AC614" s="368"/>
      <c r="AD614" s="368"/>
      <c r="AE614" s="368"/>
      <c r="AF614" s="368"/>
      <c r="AG614" s="368"/>
      <c r="AH614" s="368"/>
      <c r="AI614" s="368"/>
      <c r="AJ614" s="368"/>
      <c r="AK614" s="368"/>
      <c r="AL614" s="368"/>
      <c r="AM614" s="368"/>
      <c r="AN614" s="368"/>
      <c r="AO614" s="368"/>
      <c r="AP614" s="368"/>
      <c r="AQ614" s="368"/>
      <c r="AR614" s="368"/>
      <c r="AS614" s="368"/>
      <c r="AT614" s="368"/>
      <c r="AU614" s="368"/>
      <c r="AV614" s="368"/>
      <c r="AW614" s="368"/>
      <c r="AX614" s="368"/>
      <c r="AY614" s="368"/>
      <c r="AZ614" s="368"/>
      <c r="BA614" s="368"/>
      <c r="BB614" s="368"/>
      <c r="BC614" s="368"/>
      <c r="BD614" s="368"/>
      <c r="BE614" s="368"/>
      <c r="BF614" s="368"/>
      <c r="BG614" s="368"/>
      <c r="BH614" s="368"/>
      <c r="BI614" s="368"/>
      <c r="BJ614" s="368"/>
      <c r="BK614" s="368"/>
      <c r="BL614" s="368"/>
      <c r="BM614" s="368"/>
      <c r="BN614" s="368"/>
      <c r="BO614" s="368"/>
      <c r="BP614" s="368"/>
      <c r="BQ614" s="368"/>
      <c r="BR614" s="368"/>
      <c r="BS614" s="368"/>
      <c r="BT614" s="368"/>
      <c r="BU614" s="368"/>
      <c r="BV614" s="368"/>
      <c r="BW614" s="368"/>
      <c r="DV614" s="368"/>
      <c r="DW614" s="368"/>
      <c r="DX614" s="368"/>
      <c r="DY614" s="368"/>
      <c r="DZ614" s="368"/>
      <c r="EA614" s="368"/>
      <c r="EB614" s="368"/>
      <c r="EC614" s="368"/>
      <c r="ED614" s="368"/>
      <c r="EE614" s="368"/>
      <c r="EF614" s="368"/>
      <c r="EG614" s="368"/>
      <c r="EH614" s="368"/>
      <c r="EI614" s="368"/>
      <c r="EJ614" s="368"/>
      <c r="EK614" s="368"/>
      <c r="EL614" s="368"/>
      <c r="EM614" s="368"/>
      <c r="EN614" s="368"/>
      <c r="EO614" s="368"/>
      <c r="EP614" s="368"/>
      <c r="EQ614" s="368"/>
      <c r="ER614" s="368"/>
      <c r="ES614" s="368"/>
      <c r="ET614" s="368"/>
      <c r="EU614" s="368"/>
      <c r="EV614" s="368"/>
      <c r="EW614" s="368"/>
      <c r="EX614" s="368"/>
      <c r="EY614" s="368"/>
      <c r="EZ614" s="368"/>
      <c r="FA614" s="368"/>
      <c r="FB614" s="368"/>
      <c r="FC614" s="368"/>
      <c r="FD614" s="368"/>
      <c r="FE614" s="368"/>
      <c r="FF614" s="368"/>
      <c r="FG614" s="368"/>
      <c r="FH614" s="368"/>
      <c r="FI614" s="368"/>
      <c r="FJ614" s="368"/>
      <c r="FK614" s="368"/>
      <c r="FL614" s="368"/>
      <c r="FM614" s="368"/>
      <c r="FN614" s="368"/>
      <c r="FO614" s="368"/>
      <c r="FP614" s="368"/>
      <c r="FQ614" s="368"/>
      <c r="FR614" s="368"/>
      <c r="FS614" s="368"/>
      <c r="FT614" s="368"/>
      <c r="FU614" s="368"/>
      <c r="FV614" s="368"/>
      <c r="FW614" s="368"/>
      <c r="FX614" s="368"/>
      <c r="FY614" s="368"/>
      <c r="FZ614" s="368"/>
      <c r="GA614" s="368"/>
      <c r="GB614" s="368"/>
      <c r="GC614" s="368"/>
      <c r="GD614" s="368"/>
      <c r="GE614" s="368"/>
      <c r="GF614" s="368"/>
      <c r="GG614" s="368"/>
      <c r="GH614" s="368"/>
      <c r="GI614" s="368"/>
      <c r="GJ614" s="368"/>
      <c r="GK614" s="368"/>
      <c r="GL614" s="368"/>
      <c r="GM614" s="368"/>
      <c r="GN614" s="368"/>
      <c r="GO614" s="368"/>
      <c r="GP614" s="368"/>
      <c r="GQ614" s="368"/>
      <c r="GR614" s="368"/>
      <c r="GS614" s="368"/>
      <c r="GT614" s="368"/>
      <c r="GU614" s="368"/>
      <c r="GV614" s="368"/>
      <c r="GW614" s="368"/>
      <c r="GX614" s="368"/>
      <c r="GY614" s="368"/>
      <c r="GZ614" s="368"/>
      <c r="HA614" s="368"/>
      <c r="HB614" s="368"/>
      <c r="HC614" s="368"/>
      <c r="HD614" s="368"/>
      <c r="HE614" s="368"/>
      <c r="HF614" s="368"/>
      <c r="HG614" s="368"/>
      <c r="HH614" s="368"/>
      <c r="HI614" s="368"/>
      <c r="HJ614" s="368"/>
      <c r="HK614" s="368"/>
      <c r="HL614" s="368"/>
      <c r="HM614" s="368"/>
      <c r="HN614" s="368"/>
      <c r="HO614" s="368"/>
      <c r="HP614" s="368"/>
      <c r="HQ614" s="368"/>
      <c r="HR614" s="368"/>
      <c r="HS614" s="368"/>
      <c r="HT614" s="368"/>
      <c r="HU614" s="368"/>
      <c r="HV614" s="368"/>
      <c r="HW614" s="368"/>
      <c r="HX614" s="368"/>
      <c r="HY614" s="368"/>
      <c r="HZ614" s="368"/>
      <c r="IA614" s="368"/>
      <c r="IB614" s="368"/>
      <c r="IC614" s="368"/>
      <c r="ID614" s="368"/>
      <c r="IE614" s="368"/>
      <c r="IF614" s="368"/>
      <c r="IG614" s="368"/>
      <c r="IH614" s="368"/>
      <c r="II614" s="368"/>
      <c r="IJ614" s="368"/>
      <c r="IK614" s="368"/>
      <c r="IL614" s="368"/>
      <c r="IM614" s="368"/>
      <c r="IN614" s="368"/>
      <c r="IO614" s="368"/>
      <c r="IP614" s="368"/>
      <c r="IQ614" s="368"/>
      <c r="IR614" s="368"/>
      <c r="IS614" s="368"/>
      <c r="IT614" s="368"/>
      <c r="IU614" s="368"/>
      <c r="IV614" s="368"/>
      <c r="IW614" s="368"/>
      <c r="IX614" s="368"/>
      <c r="IY614" s="368"/>
      <c r="IZ614" s="368"/>
      <c r="JA614" s="368"/>
      <c r="JB614" s="368"/>
      <c r="JC614" s="368"/>
      <c r="JD614" s="368"/>
      <c r="JE614" s="368"/>
      <c r="JF614" s="368"/>
      <c r="JG614" s="368"/>
      <c r="JH614" s="368"/>
      <c r="JI614" s="368"/>
      <c r="JJ614" s="368"/>
      <c r="JK614" s="368"/>
      <c r="JL614" s="368"/>
      <c r="JM614" s="368"/>
      <c r="JN614" s="368"/>
      <c r="JO614" s="368"/>
      <c r="JP614" s="368"/>
      <c r="JQ614" s="368"/>
      <c r="JR614" s="368"/>
      <c r="JS614" s="368"/>
      <c r="JT614" s="368"/>
      <c r="JU614" s="368"/>
      <c r="JV614" s="368"/>
      <c r="JW614" s="368"/>
      <c r="JX614" s="368"/>
      <c r="JY614" s="368"/>
      <c r="JZ614" s="368"/>
      <c r="KA614" s="368"/>
      <c r="KB614" s="368"/>
      <c r="KC614" s="368"/>
      <c r="KD614" s="368"/>
      <c r="KE614" s="368"/>
      <c r="KF614" s="368"/>
      <c r="KG614" s="368"/>
      <c r="KH614" s="368"/>
      <c r="KI614" s="368"/>
      <c r="KJ614" s="368"/>
      <c r="KK614" s="368"/>
      <c r="KL614" s="368"/>
      <c r="KM614" s="368"/>
      <c r="KN614" s="368"/>
      <c r="KO614" s="368"/>
      <c r="KP614" s="368"/>
      <c r="KQ614" s="368"/>
      <c r="KR614" s="368"/>
      <c r="KS614" s="368"/>
      <c r="KT614" s="368"/>
      <c r="KU614" s="368"/>
      <c r="KV614" s="368"/>
      <c r="KW614" s="368"/>
      <c r="KX614" s="368"/>
      <c r="LH614" s="368"/>
      <c r="LI614" s="368"/>
      <c r="LJ614" s="368"/>
      <c r="LK614" s="368"/>
      <c r="LL614" s="368"/>
      <c r="LM614" s="368"/>
      <c r="LN614" s="368"/>
      <c r="LO614" s="368"/>
      <c r="LP614" s="368"/>
      <c r="LQ614" s="368"/>
      <c r="LR614" s="368"/>
      <c r="LS614" s="368"/>
      <c r="LT614" s="368"/>
      <c r="LU614" s="368"/>
      <c r="LV614" s="368"/>
      <c r="LW614" s="368"/>
      <c r="LX614" s="368"/>
      <c r="LY614" s="368"/>
      <c r="LZ614" s="368"/>
      <c r="MA614" s="368"/>
      <c r="MB614" s="368"/>
      <c r="MC614" s="368"/>
      <c r="MD614" s="368"/>
      <c r="ME614" s="368"/>
      <c r="MF614" s="368"/>
      <c r="MG614" s="368"/>
      <c r="MH614" s="368"/>
      <c r="MI614" s="368"/>
      <c r="MJ614" s="368"/>
      <c r="MK614" s="368"/>
      <c r="ML614" s="368"/>
      <c r="MM614" s="368"/>
      <c r="MN614" s="368"/>
      <c r="MO614" s="368"/>
      <c r="MP614" s="368"/>
      <c r="MQ614" s="368"/>
      <c r="MR614" s="368"/>
      <c r="MS614" s="368"/>
      <c r="MT614" s="368"/>
      <c r="MU614" s="368"/>
      <c r="MV614" s="368"/>
      <c r="MW614" s="368"/>
      <c r="MX614" s="368"/>
      <c r="MY614" s="368"/>
      <c r="MZ614" s="368"/>
      <c r="NA614" s="368"/>
      <c r="NB614" s="368"/>
      <c r="NC614" s="368"/>
      <c r="ND614" s="368"/>
      <c r="NE614" s="368"/>
      <c r="NF614" s="368"/>
      <c r="NG614" s="368"/>
      <c r="NH614" s="368"/>
      <c r="NI614" s="368"/>
      <c r="NJ614" s="368"/>
      <c r="NK614" s="368"/>
      <c r="NL614" s="368"/>
      <c r="NM614" s="368"/>
      <c r="NN614" s="368"/>
      <c r="NO614" s="368"/>
      <c r="NP614" s="368"/>
      <c r="NQ614" s="368"/>
      <c r="NR614" s="368"/>
      <c r="NS614" s="368"/>
      <c r="NT614" s="368"/>
      <c r="NU614" s="368"/>
      <c r="NV614" s="368"/>
      <c r="NW614" s="368"/>
      <c r="NX614" s="368"/>
      <c r="NY614" s="368"/>
      <c r="NZ614" s="368"/>
      <c r="OA614" s="368"/>
      <c r="OB614" s="368"/>
      <c r="OC614" s="368"/>
      <c r="OD614" s="368"/>
      <c r="OE614" s="368"/>
      <c r="OF614" s="368"/>
      <c r="OG614" s="368"/>
      <c r="OH614" s="368"/>
      <c r="OI614" s="368"/>
      <c r="OJ614" s="368"/>
      <c r="OK614" s="368"/>
      <c r="OL614" s="368"/>
      <c r="OM614" s="368"/>
      <c r="ON614" s="368"/>
      <c r="OO614" s="368"/>
      <c r="OP614" s="368"/>
      <c r="OQ614" s="368"/>
      <c r="OR614" s="368"/>
      <c r="OS614" s="368"/>
      <c r="OT614" s="368"/>
      <c r="OU614" s="368"/>
      <c r="OV614" s="368"/>
      <c r="OW614" s="368"/>
      <c r="OX614" s="368"/>
      <c r="OY614" s="368"/>
      <c r="OZ614" s="368"/>
      <c r="PA614" s="368"/>
      <c r="PB614" s="368"/>
      <c r="PC614" s="368"/>
      <c r="PD614" s="368"/>
      <c r="PE614" s="368"/>
      <c r="PF614" s="368"/>
      <c r="PG614" s="368"/>
      <c r="PH614" s="368"/>
      <c r="PI614" s="368"/>
      <c r="PJ614" s="368"/>
      <c r="PK614" s="368"/>
      <c r="PL614" s="368"/>
      <c r="PM614" s="368"/>
      <c r="PN614" s="368"/>
      <c r="PO614" s="368"/>
      <c r="PP614" s="368"/>
      <c r="PQ614" s="368"/>
      <c r="PR614" s="368"/>
      <c r="PS614" s="368"/>
      <c r="PT614" s="368"/>
      <c r="PU614" s="368"/>
      <c r="PV614" s="368"/>
      <c r="PW614" s="368"/>
      <c r="PX614" s="368"/>
      <c r="PY614" s="368"/>
      <c r="PZ614" s="368"/>
      <c r="QA614" s="368"/>
      <c r="QB614" s="368"/>
      <c r="QC614" s="368"/>
      <c r="QD614" s="368"/>
      <c r="QE614" s="368"/>
      <c r="QF614" s="368"/>
      <c r="QG614" s="368"/>
      <c r="QH614" s="368"/>
      <c r="QI614" s="368"/>
      <c r="QJ614" s="368"/>
      <c r="QK614" s="368"/>
      <c r="QL614" s="368"/>
      <c r="QM614" s="368"/>
      <c r="QN614" s="368"/>
      <c r="QO614" s="368"/>
      <c r="QP614" s="368"/>
      <c r="QQ614" s="368"/>
      <c r="QR614" s="368"/>
      <c r="QS614" s="368"/>
      <c r="QT614" s="368"/>
      <c r="QU614" s="368"/>
      <c r="QV614" s="368"/>
      <c r="QW614" s="368"/>
      <c r="QX614" s="368"/>
      <c r="QY614" s="368"/>
      <c r="QZ614" s="368"/>
      <c r="RA614" s="368"/>
      <c r="RB614" s="368"/>
      <c r="RC614" s="368"/>
      <c r="RD614" s="368"/>
      <c r="RE614" s="368"/>
      <c r="RF614" s="368"/>
      <c r="RG614" s="368"/>
      <c r="RH614" s="368"/>
      <c r="RI614" s="368"/>
      <c r="RJ614" s="368"/>
      <c r="RK614" s="368"/>
      <c r="RL614" s="368"/>
      <c r="RM614" s="368"/>
      <c r="RN614" s="368"/>
      <c r="RO614" s="368"/>
      <c r="RP614" s="368"/>
      <c r="RQ614" s="368"/>
      <c r="RR614" s="368"/>
      <c r="RS614" s="368"/>
      <c r="RT614" s="368"/>
      <c r="RU614" s="368"/>
      <c r="RV614" s="368"/>
      <c r="RW614" s="368"/>
      <c r="RX614" s="368"/>
      <c r="RY614" s="368"/>
      <c r="RZ614" s="368"/>
      <c r="SA614" s="368"/>
      <c r="SB614" s="368"/>
      <c r="SC614" s="368"/>
      <c r="SD614" s="368"/>
      <c r="SE614" s="368"/>
      <c r="SF614" s="368"/>
      <c r="SG614" s="368"/>
    </row>
    <row r="615" spans="1:501">
      <c r="A615" s="368"/>
      <c r="B615" s="368"/>
      <c r="C615" s="368"/>
      <c r="D615" s="368"/>
      <c r="E615" s="368"/>
      <c r="F615" s="368"/>
      <c r="G615" s="368"/>
      <c r="H615" s="368"/>
      <c r="I615" s="368"/>
      <c r="J615" s="368"/>
      <c r="K615" s="368"/>
      <c r="L615" s="368"/>
      <c r="M615" s="368"/>
      <c r="N615" s="368"/>
      <c r="O615" s="385"/>
      <c r="P615" s="368"/>
      <c r="Q615" s="368"/>
      <c r="R615" s="368"/>
      <c r="S615" s="368"/>
      <c r="T615" s="368"/>
      <c r="U615" s="368"/>
      <c r="V615" s="368"/>
      <c r="W615" s="368"/>
      <c r="X615" s="368"/>
      <c r="Y615" s="368"/>
      <c r="Z615" s="368"/>
      <c r="AA615" s="368"/>
      <c r="AB615" s="368"/>
      <c r="AC615" s="368"/>
      <c r="AD615" s="368"/>
      <c r="AE615" s="368"/>
      <c r="AF615" s="368"/>
      <c r="AG615" s="368"/>
      <c r="AH615" s="368"/>
      <c r="AI615" s="368"/>
      <c r="AJ615" s="368"/>
      <c r="AK615" s="368"/>
      <c r="AL615" s="368"/>
      <c r="AM615" s="368"/>
      <c r="AN615" s="368"/>
      <c r="AO615" s="368"/>
      <c r="AP615" s="368"/>
      <c r="AQ615" s="368"/>
      <c r="AR615" s="368"/>
      <c r="AS615" s="368"/>
      <c r="AT615" s="368"/>
      <c r="AU615" s="368"/>
      <c r="AV615" s="368"/>
      <c r="AW615" s="368"/>
      <c r="AX615" s="368"/>
      <c r="AY615" s="368"/>
      <c r="AZ615" s="368"/>
      <c r="BA615" s="368"/>
      <c r="BB615" s="368"/>
      <c r="BC615" s="368"/>
      <c r="BD615" s="368"/>
      <c r="BE615" s="368"/>
      <c r="BF615" s="368"/>
      <c r="BG615" s="368"/>
      <c r="BH615" s="368"/>
      <c r="BI615" s="368"/>
      <c r="BJ615" s="368"/>
      <c r="BK615" s="368"/>
      <c r="BL615" s="368"/>
      <c r="BM615" s="368"/>
      <c r="BN615" s="368"/>
      <c r="BO615" s="368"/>
      <c r="BP615" s="368"/>
      <c r="BQ615" s="368"/>
      <c r="BR615" s="368"/>
      <c r="BS615" s="368"/>
      <c r="BT615" s="368"/>
      <c r="BU615" s="368"/>
      <c r="BV615" s="368"/>
      <c r="BW615" s="368"/>
      <c r="DV615" s="368"/>
      <c r="DW615" s="368"/>
      <c r="DX615" s="368"/>
      <c r="DY615" s="368"/>
      <c r="DZ615" s="368"/>
      <c r="EA615" s="368"/>
      <c r="EB615" s="368"/>
      <c r="EC615" s="368"/>
      <c r="ED615" s="368"/>
      <c r="EE615" s="368"/>
      <c r="EF615" s="368"/>
      <c r="EG615" s="368"/>
      <c r="EH615" s="368"/>
      <c r="EI615" s="368"/>
      <c r="EJ615" s="368"/>
      <c r="EK615" s="368"/>
      <c r="EL615" s="368"/>
      <c r="EM615" s="368"/>
      <c r="EN615" s="368"/>
      <c r="EO615" s="368"/>
      <c r="EP615" s="368"/>
      <c r="EQ615" s="368"/>
      <c r="ER615" s="368"/>
      <c r="ES615" s="368"/>
      <c r="ET615" s="368"/>
      <c r="EU615" s="368"/>
      <c r="EV615" s="368"/>
      <c r="EW615" s="368"/>
      <c r="EX615" s="368"/>
      <c r="EY615" s="368"/>
      <c r="EZ615" s="368"/>
      <c r="FA615" s="368"/>
      <c r="FB615" s="368"/>
      <c r="FC615" s="368"/>
      <c r="FD615" s="368"/>
      <c r="FE615" s="368"/>
      <c r="FF615" s="368"/>
      <c r="FG615" s="368"/>
      <c r="FH615" s="368"/>
      <c r="FI615" s="368"/>
      <c r="FJ615" s="368"/>
      <c r="FK615" s="368"/>
      <c r="FL615" s="368"/>
      <c r="FM615" s="368"/>
      <c r="FN615" s="368"/>
      <c r="FO615" s="368"/>
      <c r="FP615" s="368"/>
      <c r="FQ615" s="368"/>
      <c r="FR615" s="368"/>
      <c r="FS615" s="368"/>
      <c r="FT615" s="368"/>
      <c r="FU615" s="368"/>
      <c r="FV615" s="368"/>
      <c r="FW615" s="368"/>
      <c r="FX615" s="368"/>
      <c r="FY615" s="368"/>
      <c r="FZ615" s="368"/>
      <c r="GA615" s="368"/>
      <c r="GB615" s="368"/>
      <c r="GC615" s="368"/>
      <c r="GD615" s="368"/>
      <c r="GE615" s="368"/>
      <c r="GF615" s="368"/>
      <c r="GG615" s="368"/>
      <c r="GH615" s="368"/>
      <c r="GI615" s="368"/>
      <c r="GJ615" s="368"/>
      <c r="GK615" s="368"/>
      <c r="GL615" s="368"/>
      <c r="GM615" s="368"/>
      <c r="GN615" s="368"/>
      <c r="GO615" s="368"/>
      <c r="GP615" s="368"/>
      <c r="GQ615" s="368"/>
      <c r="GR615" s="368"/>
      <c r="GS615" s="368"/>
      <c r="GT615" s="368"/>
      <c r="GU615" s="368"/>
      <c r="GV615" s="368"/>
      <c r="GW615" s="368"/>
      <c r="GX615" s="368"/>
      <c r="GY615" s="368"/>
      <c r="GZ615" s="368"/>
      <c r="HA615" s="368"/>
      <c r="HB615" s="368"/>
      <c r="HC615" s="368"/>
      <c r="HD615" s="368"/>
      <c r="HE615" s="368"/>
      <c r="HF615" s="368"/>
      <c r="HG615" s="368"/>
      <c r="HH615" s="368"/>
      <c r="HI615" s="368"/>
      <c r="HJ615" s="368"/>
      <c r="HK615" s="368"/>
      <c r="HL615" s="368"/>
      <c r="HM615" s="368"/>
      <c r="HN615" s="368"/>
      <c r="HO615" s="368"/>
      <c r="HP615" s="368"/>
      <c r="HQ615" s="368"/>
      <c r="HR615" s="368"/>
      <c r="HS615" s="368"/>
      <c r="HT615" s="368"/>
      <c r="HU615" s="368"/>
      <c r="HV615" s="368"/>
      <c r="HW615" s="368"/>
      <c r="HX615" s="368"/>
      <c r="HY615" s="368"/>
      <c r="HZ615" s="368"/>
      <c r="IA615" s="368"/>
      <c r="IB615" s="368"/>
      <c r="IC615" s="368"/>
      <c r="ID615" s="368"/>
      <c r="IE615" s="368"/>
      <c r="IF615" s="368"/>
      <c r="IG615" s="368"/>
      <c r="IH615" s="368"/>
      <c r="II615" s="368"/>
      <c r="IJ615" s="368"/>
      <c r="IK615" s="368"/>
      <c r="IL615" s="368"/>
      <c r="IM615" s="368"/>
      <c r="IN615" s="368"/>
      <c r="IO615" s="368"/>
      <c r="IP615" s="368"/>
      <c r="IQ615" s="368"/>
      <c r="IR615" s="368"/>
      <c r="IS615" s="368"/>
      <c r="IT615" s="368"/>
      <c r="IU615" s="368"/>
      <c r="IV615" s="368"/>
      <c r="IW615" s="368"/>
      <c r="IX615" s="368"/>
      <c r="IY615" s="368"/>
      <c r="IZ615" s="368"/>
      <c r="JA615" s="368"/>
      <c r="JB615" s="368"/>
      <c r="JC615" s="368"/>
      <c r="JD615" s="368"/>
      <c r="JE615" s="368"/>
      <c r="JF615" s="368"/>
      <c r="JG615" s="368"/>
      <c r="JH615" s="368"/>
      <c r="JI615" s="368"/>
      <c r="JJ615" s="368"/>
      <c r="JK615" s="368"/>
      <c r="JL615" s="368"/>
      <c r="JM615" s="368"/>
      <c r="JN615" s="368"/>
      <c r="JO615" s="368"/>
      <c r="JP615" s="368"/>
      <c r="JQ615" s="368"/>
      <c r="JR615" s="368"/>
      <c r="JS615" s="368"/>
      <c r="JT615" s="368"/>
      <c r="JU615" s="368"/>
      <c r="JV615" s="368"/>
      <c r="JW615" s="368"/>
      <c r="JX615" s="368"/>
      <c r="JY615" s="368"/>
      <c r="JZ615" s="368"/>
      <c r="KA615" s="368"/>
      <c r="KB615" s="368"/>
      <c r="KC615" s="368"/>
      <c r="KD615" s="368"/>
      <c r="KE615" s="368"/>
      <c r="KF615" s="368"/>
      <c r="KG615" s="368"/>
      <c r="KH615" s="368"/>
      <c r="KI615" s="368"/>
      <c r="KJ615" s="368"/>
      <c r="KK615" s="368"/>
      <c r="KL615" s="368"/>
      <c r="KM615" s="368"/>
      <c r="KN615" s="368"/>
      <c r="KO615" s="368"/>
      <c r="KP615" s="368"/>
      <c r="KQ615" s="368"/>
      <c r="KR615" s="368"/>
      <c r="KS615" s="368"/>
      <c r="KT615" s="368"/>
      <c r="KU615" s="368"/>
      <c r="KV615" s="368"/>
      <c r="KW615" s="368"/>
      <c r="KX615" s="368"/>
      <c r="LH615" s="368"/>
      <c r="LI615" s="368"/>
      <c r="LJ615" s="368"/>
      <c r="LK615" s="368"/>
      <c r="LL615" s="368"/>
      <c r="LM615" s="368"/>
      <c r="LN615" s="368"/>
      <c r="LO615" s="368"/>
      <c r="LP615" s="368"/>
      <c r="LQ615" s="368"/>
      <c r="LR615" s="368"/>
      <c r="LS615" s="368"/>
      <c r="LT615" s="368"/>
      <c r="LU615" s="368"/>
      <c r="LV615" s="368"/>
      <c r="LW615" s="368"/>
      <c r="LX615" s="368"/>
      <c r="LY615" s="368"/>
      <c r="LZ615" s="368"/>
      <c r="MA615" s="368"/>
      <c r="MB615" s="368"/>
      <c r="MC615" s="368"/>
      <c r="MD615" s="368"/>
      <c r="ME615" s="368"/>
      <c r="MF615" s="368"/>
      <c r="MG615" s="368"/>
      <c r="MH615" s="368"/>
      <c r="MI615" s="368"/>
      <c r="MJ615" s="368"/>
      <c r="MK615" s="368"/>
      <c r="ML615" s="368"/>
      <c r="MM615" s="368"/>
      <c r="MN615" s="368"/>
      <c r="MO615" s="368"/>
      <c r="MP615" s="368"/>
      <c r="MQ615" s="368"/>
      <c r="MR615" s="368"/>
      <c r="MS615" s="368"/>
      <c r="MT615" s="368"/>
      <c r="MU615" s="368"/>
      <c r="MV615" s="368"/>
      <c r="MW615" s="368"/>
      <c r="MX615" s="368"/>
      <c r="MY615" s="368"/>
      <c r="MZ615" s="368"/>
      <c r="NA615" s="368"/>
      <c r="NB615" s="368"/>
      <c r="NC615" s="368"/>
      <c r="ND615" s="368"/>
      <c r="NE615" s="368"/>
      <c r="NF615" s="368"/>
      <c r="NG615" s="368"/>
      <c r="NH615" s="368"/>
      <c r="NI615" s="368"/>
      <c r="NJ615" s="368"/>
      <c r="NK615" s="368"/>
      <c r="NL615" s="368"/>
      <c r="NM615" s="368"/>
      <c r="NN615" s="368"/>
      <c r="NO615" s="368"/>
      <c r="NP615" s="368"/>
      <c r="NQ615" s="368"/>
      <c r="NR615" s="368"/>
      <c r="NS615" s="368"/>
      <c r="NT615" s="368"/>
      <c r="NU615" s="368"/>
      <c r="NV615" s="368"/>
      <c r="NW615" s="368"/>
      <c r="NX615" s="368"/>
      <c r="NY615" s="368"/>
      <c r="NZ615" s="368"/>
      <c r="OA615" s="368"/>
      <c r="OB615" s="368"/>
      <c r="OC615" s="368"/>
      <c r="OD615" s="368"/>
      <c r="OE615" s="368"/>
      <c r="OF615" s="368"/>
      <c r="OG615" s="368"/>
      <c r="OH615" s="368"/>
      <c r="OI615" s="368"/>
      <c r="OJ615" s="368"/>
      <c r="OK615" s="368"/>
      <c r="OL615" s="368"/>
      <c r="OM615" s="368"/>
      <c r="ON615" s="368"/>
      <c r="OO615" s="368"/>
      <c r="OP615" s="368"/>
      <c r="OQ615" s="368"/>
      <c r="OR615" s="368"/>
      <c r="OS615" s="368"/>
      <c r="OT615" s="368"/>
      <c r="OU615" s="368"/>
      <c r="OV615" s="368"/>
      <c r="OW615" s="368"/>
      <c r="OX615" s="368"/>
      <c r="OY615" s="368"/>
      <c r="OZ615" s="368"/>
      <c r="PA615" s="368"/>
      <c r="PB615" s="368"/>
      <c r="PC615" s="368"/>
      <c r="PD615" s="368"/>
      <c r="PE615" s="368"/>
      <c r="PF615" s="368"/>
      <c r="PG615" s="368"/>
      <c r="PH615" s="368"/>
      <c r="PI615" s="368"/>
      <c r="PJ615" s="368"/>
      <c r="PK615" s="368"/>
      <c r="PL615" s="368"/>
      <c r="PM615" s="368"/>
      <c r="PN615" s="368"/>
      <c r="PO615" s="368"/>
      <c r="PP615" s="368"/>
      <c r="PQ615" s="368"/>
      <c r="PR615" s="368"/>
      <c r="PS615" s="368"/>
      <c r="PT615" s="368"/>
      <c r="PU615" s="368"/>
      <c r="PV615" s="368"/>
      <c r="PW615" s="368"/>
      <c r="PX615" s="368"/>
      <c r="PY615" s="368"/>
      <c r="PZ615" s="368"/>
      <c r="QA615" s="368"/>
      <c r="QB615" s="368"/>
      <c r="QC615" s="368"/>
      <c r="QD615" s="368"/>
      <c r="QE615" s="368"/>
      <c r="QF615" s="368"/>
      <c r="QG615" s="368"/>
      <c r="QH615" s="368"/>
      <c r="QI615" s="368"/>
      <c r="QJ615" s="368"/>
      <c r="QK615" s="368"/>
      <c r="QL615" s="368"/>
      <c r="QM615" s="368"/>
      <c r="QN615" s="368"/>
      <c r="QO615" s="368"/>
      <c r="QP615" s="368"/>
      <c r="QQ615" s="368"/>
      <c r="QR615" s="368"/>
      <c r="QS615" s="368"/>
      <c r="QT615" s="368"/>
      <c r="QU615" s="368"/>
      <c r="QV615" s="368"/>
      <c r="QW615" s="368"/>
      <c r="QX615" s="368"/>
      <c r="QY615" s="368"/>
      <c r="QZ615" s="368"/>
      <c r="RA615" s="368"/>
      <c r="RB615" s="368"/>
      <c r="RC615" s="368"/>
      <c r="RD615" s="368"/>
      <c r="RE615" s="368"/>
      <c r="RF615" s="368"/>
      <c r="RG615" s="368"/>
      <c r="RH615" s="368"/>
      <c r="RI615" s="368"/>
      <c r="RJ615" s="368"/>
      <c r="RK615" s="368"/>
      <c r="RL615" s="368"/>
      <c r="RM615" s="368"/>
      <c r="RN615" s="368"/>
      <c r="RO615" s="368"/>
      <c r="RP615" s="368"/>
      <c r="RQ615" s="368"/>
      <c r="RR615" s="368"/>
      <c r="RS615" s="368"/>
      <c r="RT615" s="368"/>
      <c r="RU615" s="368"/>
      <c r="RV615" s="368"/>
      <c r="RW615" s="368"/>
      <c r="RX615" s="368"/>
      <c r="RY615" s="368"/>
      <c r="RZ615" s="368"/>
      <c r="SA615" s="368"/>
      <c r="SB615" s="368"/>
      <c r="SC615" s="368"/>
      <c r="SD615" s="368"/>
      <c r="SE615" s="368"/>
      <c r="SF615" s="368"/>
      <c r="SG615" s="368"/>
    </row>
    <row r="616" spans="1:501">
      <c r="A616" s="368"/>
      <c r="B616" s="368"/>
      <c r="C616" s="368"/>
      <c r="D616" s="368"/>
      <c r="E616" s="368"/>
      <c r="F616" s="368"/>
      <c r="G616" s="368"/>
      <c r="H616" s="368"/>
      <c r="I616" s="368"/>
      <c r="J616" s="368"/>
      <c r="K616" s="368"/>
      <c r="L616" s="368"/>
      <c r="M616" s="368"/>
      <c r="N616" s="368"/>
      <c r="O616" s="385"/>
      <c r="P616" s="368"/>
      <c r="Q616" s="368"/>
      <c r="R616" s="368"/>
      <c r="S616" s="368"/>
      <c r="T616" s="368"/>
      <c r="U616" s="368"/>
      <c r="V616" s="368"/>
      <c r="W616" s="368"/>
      <c r="X616" s="368"/>
      <c r="Y616" s="368"/>
      <c r="Z616" s="368"/>
      <c r="AA616" s="368"/>
      <c r="AB616" s="368"/>
      <c r="AC616" s="368"/>
      <c r="AD616" s="368"/>
      <c r="AE616" s="368"/>
      <c r="AF616" s="368"/>
      <c r="AG616" s="368"/>
      <c r="AH616" s="368"/>
      <c r="AI616" s="368"/>
      <c r="AJ616" s="368"/>
      <c r="AK616" s="368"/>
      <c r="AL616" s="368"/>
      <c r="AM616" s="368"/>
      <c r="AN616" s="368"/>
      <c r="AO616" s="368"/>
      <c r="AP616" s="368"/>
      <c r="AQ616" s="368"/>
      <c r="AR616" s="368"/>
      <c r="AS616" s="368"/>
      <c r="AT616" s="368"/>
      <c r="AU616" s="368"/>
      <c r="AV616" s="368"/>
      <c r="AW616" s="368"/>
      <c r="AX616" s="368"/>
      <c r="AY616" s="368"/>
      <c r="AZ616" s="368"/>
      <c r="BA616" s="368"/>
      <c r="BB616" s="368"/>
      <c r="BC616" s="368"/>
      <c r="BD616" s="368"/>
      <c r="BE616" s="368"/>
      <c r="BF616" s="368"/>
      <c r="BG616" s="368"/>
      <c r="BH616" s="368"/>
      <c r="BI616" s="368"/>
      <c r="BJ616" s="368"/>
      <c r="BK616" s="368"/>
      <c r="BL616" s="368"/>
      <c r="BM616" s="368"/>
      <c r="BN616" s="368"/>
      <c r="BO616" s="368"/>
      <c r="BP616" s="368"/>
      <c r="BQ616" s="368"/>
      <c r="BR616" s="368"/>
      <c r="BS616" s="368"/>
      <c r="BT616" s="368"/>
      <c r="BU616" s="368"/>
      <c r="BV616" s="368"/>
      <c r="BW616" s="368"/>
      <c r="DV616" s="368"/>
      <c r="DW616" s="368"/>
      <c r="DX616" s="368"/>
      <c r="DY616" s="368"/>
      <c r="DZ616" s="368"/>
      <c r="EA616" s="368"/>
      <c r="EB616" s="368"/>
      <c r="EC616" s="368"/>
      <c r="ED616" s="368"/>
      <c r="EE616" s="368"/>
      <c r="EF616" s="368"/>
      <c r="EG616" s="368"/>
      <c r="EH616" s="368"/>
      <c r="EI616" s="368"/>
      <c r="EJ616" s="368"/>
      <c r="EK616" s="368"/>
      <c r="EL616" s="368"/>
      <c r="EM616" s="368"/>
      <c r="EN616" s="368"/>
      <c r="EO616" s="368"/>
      <c r="EP616" s="368"/>
      <c r="EQ616" s="368"/>
      <c r="ER616" s="368"/>
      <c r="ES616" s="368"/>
      <c r="ET616" s="368"/>
      <c r="EU616" s="368"/>
      <c r="EV616" s="368"/>
      <c r="EW616" s="368"/>
      <c r="EX616" s="368"/>
      <c r="EY616" s="368"/>
      <c r="EZ616" s="368"/>
      <c r="FA616" s="368"/>
      <c r="FB616" s="368"/>
      <c r="FC616" s="368"/>
      <c r="FD616" s="368"/>
      <c r="FE616" s="368"/>
      <c r="FF616" s="368"/>
      <c r="FG616" s="368"/>
      <c r="FH616" s="368"/>
      <c r="FI616" s="368"/>
      <c r="FJ616" s="368"/>
      <c r="FK616" s="368"/>
      <c r="FL616" s="368"/>
      <c r="FM616" s="368"/>
      <c r="FN616" s="368"/>
      <c r="FO616" s="368"/>
      <c r="FP616" s="368"/>
      <c r="FQ616" s="368"/>
      <c r="FR616" s="368"/>
      <c r="FS616" s="368"/>
      <c r="FT616" s="368"/>
      <c r="FU616" s="368"/>
      <c r="FV616" s="368"/>
      <c r="FW616" s="368"/>
      <c r="FX616" s="368"/>
      <c r="FY616" s="368"/>
      <c r="FZ616" s="368"/>
      <c r="GA616" s="368"/>
      <c r="GB616" s="368"/>
      <c r="GC616" s="368"/>
      <c r="GD616" s="368"/>
      <c r="GE616" s="368"/>
      <c r="GF616" s="368"/>
      <c r="GG616" s="368"/>
      <c r="GH616" s="368"/>
      <c r="GI616" s="368"/>
      <c r="GJ616" s="368"/>
      <c r="GK616" s="368"/>
      <c r="GL616" s="368"/>
      <c r="GM616" s="368"/>
      <c r="GN616" s="368"/>
      <c r="GO616" s="368"/>
      <c r="GP616" s="368"/>
      <c r="GQ616" s="368"/>
      <c r="GR616" s="368"/>
      <c r="GS616" s="368"/>
      <c r="GT616" s="368"/>
      <c r="GU616" s="368"/>
      <c r="GV616" s="368"/>
      <c r="GW616" s="368"/>
      <c r="GX616" s="368"/>
      <c r="GY616" s="368"/>
      <c r="GZ616" s="368"/>
      <c r="HA616" s="368"/>
      <c r="HB616" s="368"/>
      <c r="HC616" s="368"/>
      <c r="HD616" s="368"/>
      <c r="HE616" s="368"/>
      <c r="HF616" s="368"/>
      <c r="HG616" s="368"/>
      <c r="HH616" s="368"/>
      <c r="HI616" s="368"/>
      <c r="HJ616" s="368"/>
      <c r="HK616" s="368"/>
      <c r="HL616" s="368"/>
      <c r="HM616" s="368"/>
      <c r="HN616" s="368"/>
      <c r="HO616" s="368"/>
      <c r="HP616" s="368"/>
      <c r="HQ616" s="368"/>
      <c r="HR616" s="368"/>
      <c r="HS616" s="368"/>
      <c r="HT616" s="368"/>
      <c r="HU616" s="368"/>
      <c r="HV616" s="368"/>
      <c r="HW616" s="368"/>
      <c r="HX616" s="368"/>
      <c r="HY616" s="368"/>
      <c r="HZ616" s="368"/>
      <c r="IA616" s="368"/>
      <c r="IB616" s="368"/>
      <c r="IC616" s="368"/>
      <c r="ID616" s="368"/>
      <c r="IE616" s="368"/>
      <c r="IF616" s="368"/>
      <c r="IG616" s="368"/>
      <c r="IH616" s="368"/>
      <c r="II616" s="368"/>
      <c r="IJ616" s="368"/>
      <c r="IK616" s="368"/>
      <c r="IL616" s="368"/>
      <c r="IM616" s="368"/>
      <c r="IN616" s="368"/>
      <c r="IO616" s="368"/>
      <c r="IP616" s="368"/>
      <c r="IQ616" s="368"/>
      <c r="IR616" s="368"/>
      <c r="IS616" s="368"/>
      <c r="IT616" s="368"/>
      <c r="IU616" s="368"/>
      <c r="IV616" s="368"/>
      <c r="IW616" s="368"/>
      <c r="IX616" s="368"/>
      <c r="IY616" s="368"/>
      <c r="IZ616" s="368"/>
      <c r="JA616" s="368"/>
      <c r="JB616" s="368"/>
      <c r="JC616" s="368"/>
      <c r="JD616" s="368"/>
      <c r="JE616" s="368"/>
      <c r="JF616" s="368"/>
      <c r="JG616" s="368"/>
      <c r="JH616" s="368"/>
      <c r="JI616" s="368"/>
      <c r="JJ616" s="368"/>
      <c r="JK616" s="368"/>
      <c r="JL616" s="368"/>
      <c r="JM616" s="368"/>
      <c r="JN616" s="368"/>
      <c r="JO616" s="368"/>
      <c r="JP616" s="368"/>
      <c r="JQ616" s="368"/>
      <c r="JR616" s="368"/>
      <c r="JS616" s="368"/>
      <c r="JT616" s="368"/>
      <c r="JU616" s="368"/>
      <c r="JV616" s="368"/>
      <c r="JW616" s="368"/>
      <c r="JX616" s="368"/>
      <c r="JY616" s="368"/>
      <c r="JZ616" s="368"/>
      <c r="KA616" s="368"/>
      <c r="KB616" s="368"/>
      <c r="KC616" s="368"/>
      <c r="KD616" s="368"/>
      <c r="KE616" s="368"/>
      <c r="KF616" s="368"/>
      <c r="KG616" s="368"/>
      <c r="KH616" s="368"/>
      <c r="KI616" s="368"/>
      <c r="KJ616" s="368"/>
      <c r="KK616" s="368"/>
      <c r="KL616" s="368"/>
      <c r="KM616" s="368"/>
      <c r="KN616" s="368"/>
      <c r="KO616" s="368"/>
      <c r="KP616" s="368"/>
      <c r="KQ616" s="368"/>
      <c r="KR616" s="368"/>
      <c r="KS616" s="368"/>
      <c r="KT616" s="368"/>
      <c r="KU616" s="368"/>
      <c r="KV616" s="368"/>
      <c r="KW616" s="368"/>
      <c r="KX616" s="368"/>
      <c r="LH616" s="368"/>
      <c r="LI616" s="368"/>
      <c r="LJ616" s="368"/>
      <c r="LK616" s="368"/>
      <c r="LL616" s="368"/>
      <c r="LM616" s="368"/>
      <c r="LN616" s="368"/>
      <c r="LO616" s="368"/>
      <c r="LP616" s="368"/>
      <c r="LQ616" s="368"/>
      <c r="LR616" s="368"/>
      <c r="LS616" s="368"/>
      <c r="LT616" s="368"/>
      <c r="LU616" s="368"/>
      <c r="LV616" s="368"/>
      <c r="LW616" s="368"/>
      <c r="LX616" s="368"/>
      <c r="LY616" s="368"/>
      <c r="LZ616" s="368"/>
      <c r="MA616" s="368"/>
      <c r="MB616" s="368"/>
      <c r="MC616" s="368"/>
      <c r="MD616" s="368"/>
      <c r="ME616" s="368"/>
      <c r="MF616" s="368"/>
      <c r="MG616" s="368"/>
      <c r="MH616" s="368"/>
      <c r="MI616" s="368"/>
      <c r="MJ616" s="368"/>
      <c r="MK616" s="368"/>
      <c r="ML616" s="368"/>
      <c r="MM616" s="368"/>
      <c r="MN616" s="368"/>
      <c r="MO616" s="368"/>
      <c r="MP616" s="368"/>
      <c r="MQ616" s="368"/>
      <c r="MR616" s="368"/>
      <c r="MS616" s="368"/>
      <c r="MT616" s="368"/>
      <c r="MU616" s="368"/>
      <c r="MV616" s="368"/>
      <c r="MW616" s="368"/>
      <c r="MX616" s="368"/>
      <c r="MY616" s="368"/>
      <c r="MZ616" s="368"/>
      <c r="NA616" s="368"/>
      <c r="NB616" s="368"/>
      <c r="NC616" s="368"/>
      <c r="ND616" s="368"/>
      <c r="NE616" s="368"/>
      <c r="NF616" s="368"/>
      <c r="NG616" s="368"/>
      <c r="NH616" s="368"/>
      <c r="NI616" s="368"/>
      <c r="NJ616" s="368"/>
      <c r="NK616" s="368"/>
      <c r="NL616" s="368"/>
      <c r="NM616" s="368"/>
      <c r="NN616" s="368"/>
      <c r="NO616" s="368"/>
      <c r="NP616" s="368"/>
      <c r="NQ616" s="368"/>
      <c r="NR616" s="368"/>
      <c r="NS616" s="368"/>
      <c r="NT616" s="368"/>
      <c r="NU616" s="368"/>
      <c r="NV616" s="368"/>
      <c r="NW616" s="368"/>
      <c r="NX616" s="368"/>
      <c r="NY616" s="368"/>
      <c r="NZ616" s="368"/>
      <c r="OA616" s="368"/>
      <c r="OB616" s="368"/>
      <c r="OC616" s="368"/>
      <c r="OD616" s="368"/>
      <c r="OE616" s="368"/>
      <c r="OF616" s="368"/>
      <c r="OG616" s="368"/>
      <c r="OH616" s="368"/>
      <c r="OI616" s="368"/>
      <c r="OJ616" s="368"/>
      <c r="OK616" s="368"/>
      <c r="OL616" s="368"/>
      <c r="OM616" s="368"/>
      <c r="ON616" s="368"/>
      <c r="OO616" s="368"/>
      <c r="OP616" s="368"/>
      <c r="OQ616" s="368"/>
      <c r="OR616" s="368"/>
      <c r="OS616" s="368"/>
      <c r="OT616" s="368"/>
      <c r="OU616" s="368"/>
      <c r="OV616" s="368"/>
      <c r="OW616" s="368"/>
      <c r="OX616" s="368"/>
      <c r="OY616" s="368"/>
      <c r="OZ616" s="368"/>
      <c r="PA616" s="368"/>
      <c r="PB616" s="368"/>
      <c r="PC616" s="368"/>
      <c r="PD616" s="368"/>
      <c r="PE616" s="368"/>
      <c r="PF616" s="368"/>
      <c r="PG616" s="368"/>
      <c r="PH616" s="368"/>
      <c r="PI616" s="368"/>
      <c r="PJ616" s="368"/>
      <c r="PK616" s="368"/>
      <c r="PL616" s="368"/>
      <c r="PM616" s="368"/>
      <c r="PN616" s="368"/>
      <c r="PO616" s="368"/>
      <c r="PP616" s="368"/>
      <c r="PQ616" s="368"/>
      <c r="PR616" s="368"/>
      <c r="PS616" s="368"/>
      <c r="PT616" s="368"/>
      <c r="PU616" s="368"/>
      <c r="PV616" s="368"/>
      <c r="PW616" s="368"/>
      <c r="PX616" s="368"/>
      <c r="PY616" s="368"/>
      <c r="PZ616" s="368"/>
      <c r="QA616" s="368"/>
      <c r="QB616" s="368"/>
      <c r="QC616" s="368"/>
      <c r="QD616" s="368"/>
      <c r="QE616" s="368"/>
      <c r="QF616" s="368"/>
      <c r="QG616" s="368"/>
      <c r="QH616" s="368"/>
      <c r="QI616" s="368"/>
      <c r="QJ616" s="368"/>
      <c r="QK616" s="368"/>
      <c r="QL616" s="368"/>
      <c r="QM616" s="368"/>
      <c r="QN616" s="368"/>
      <c r="QO616" s="368"/>
      <c r="QP616" s="368"/>
      <c r="QQ616" s="368"/>
      <c r="QR616" s="368"/>
      <c r="QS616" s="368"/>
      <c r="QT616" s="368"/>
      <c r="QU616" s="368"/>
      <c r="QV616" s="368"/>
      <c r="QW616" s="368"/>
      <c r="QX616" s="368"/>
      <c r="QY616" s="368"/>
      <c r="QZ616" s="368"/>
      <c r="RA616" s="368"/>
      <c r="RB616" s="368"/>
      <c r="RC616" s="368"/>
      <c r="RD616" s="368"/>
      <c r="RE616" s="368"/>
      <c r="RF616" s="368"/>
      <c r="RG616" s="368"/>
      <c r="RH616" s="368"/>
      <c r="RI616" s="368"/>
      <c r="RJ616" s="368"/>
      <c r="RK616" s="368"/>
      <c r="RL616" s="368"/>
      <c r="RM616" s="368"/>
      <c r="RN616" s="368"/>
      <c r="RO616" s="368"/>
      <c r="RP616" s="368"/>
      <c r="RQ616" s="368"/>
      <c r="RR616" s="368"/>
      <c r="RS616" s="368"/>
      <c r="RT616" s="368"/>
      <c r="RU616" s="368"/>
      <c r="RV616" s="368"/>
      <c r="RW616" s="368"/>
      <c r="RX616" s="368"/>
      <c r="RY616" s="368"/>
      <c r="RZ616" s="368"/>
      <c r="SA616" s="368"/>
      <c r="SB616" s="368"/>
      <c r="SC616" s="368"/>
      <c r="SD616" s="368"/>
      <c r="SE616" s="368"/>
      <c r="SF616" s="368"/>
      <c r="SG616" s="368"/>
    </row>
    <row r="617" spans="1:501">
      <c r="A617" s="368"/>
      <c r="B617" s="368"/>
      <c r="C617" s="368"/>
      <c r="D617" s="368"/>
      <c r="E617" s="368"/>
      <c r="F617" s="368"/>
      <c r="G617" s="368"/>
      <c r="H617" s="368"/>
      <c r="I617" s="368"/>
      <c r="J617" s="368"/>
      <c r="K617" s="368"/>
      <c r="L617" s="368"/>
      <c r="M617" s="368"/>
      <c r="N617" s="368"/>
      <c r="O617" s="385"/>
      <c r="P617" s="368"/>
      <c r="Q617" s="368"/>
      <c r="R617" s="368"/>
      <c r="S617" s="368"/>
      <c r="T617" s="368"/>
      <c r="U617" s="368"/>
      <c r="V617" s="368"/>
      <c r="W617" s="368"/>
      <c r="X617" s="368"/>
      <c r="Y617" s="368"/>
      <c r="Z617" s="368"/>
      <c r="AA617" s="368"/>
      <c r="AB617" s="368"/>
      <c r="AC617" s="368"/>
      <c r="AD617" s="368"/>
      <c r="AE617" s="368"/>
      <c r="AF617" s="368"/>
      <c r="AG617" s="368"/>
      <c r="AH617" s="368"/>
      <c r="AI617" s="368"/>
      <c r="AJ617" s="368"/>
      <c r="AK617" s="368"/>
      <c r="AL617" s="368"/>
      <c r="AM617" s="368"/>
      <c r="AN617" s="368"/>
      <c r="AO617" s="368"/>
      <c r="AP617" s="368"/>
      <c r="AQ617" s="368"/>
      <c r="AR617" s="368"/>
      <c r="AS617" s="368"/>
      <c r="AT617" s="368"/>
      <c r="AU617" s="368"/>
      <c r="AV617" s="368"/>
      <c r="AW617" s="368"/>
      <c r="AX617" s="368"/>
      <c r="AY617" s="368"/>
      <c r="AZ617" s="368"/>
      <c r="BA617" s="368"/>
      <c r="BB617" s="368"/>
      <c r="BC617" s="368"/>
      <c r="BD617" s="368"/>
      <c r="BE617" s="368"/>
      <c r="BF617" s="368"/>
      <c r="BG617" s="368"/>
      <c r="BH617" s="368"/>
      <c r="BI617" s="368"/>
      <c r="BJ617" s="368"/>
      <c r="BK617" s="368"/>
      <c r="BL617" s="368"/>
      <c r="BM617" s="368"/>
      <c r="BN617" s="368"/>
      <c r="BO617" s="368"/>
      <c r="BP617" s="368"/>
      <c r="BQ617" s="368"/>
      <c r="BR617" s="368"/>
      <c r="BS617" s="368"/>
      <c r="BT617" s="368"/>
      <c r="BU617" s="368"/>
      <c r="BV617" s="368"/>
      <c r="BW617" s="368"/>
      <c r="DV617" s="368"/>
      <c r="DW617" s="368"/>
      <c r="DX617" s="368"/>
      <c r="DY617" s="368"/>
      <c r="DZ617" s="368"/>
      <c r="EA617" s="368"/>
      <c r="EB617" s="368"/>
      <c r="EC617" s="368"/>
      <c r="ED617" s="368"/>
      <c r="EE617" s="368"/>
      <c r="EF617" s="368"/>
      <c r="EG617" s="368"/>
      <c r="EH617" s="368"/>
      <c r="EI617" s="368"/>
      <c r="EJ617" s="368"/>
      <c r="EK617" s="368"/>
      <c r="EL617" s="368"/>
      <c r="EM617" s="368"/>
      <c r="EN617" s="368"/>
      <c r="EO617" s="368"/>
      <c r="EP617" s="368"/>
      <c r="EQ617" s="368"/>
      <c r="ER617" s="368"/>
      <c r="ES617" s="368"/>
      <c r="ET617" s="368"/>
      <c r="EU617" s="368"/>
      <c r="EV617" s="368"/>
      <c r="EW617" s="368"/>
      <c r="EX617" s="368"/>
      <c r="EY617" s="368"/>
      <c r="EZ617" s="368"/>
      <c r="FA617" s="368"/>
      <c r="FB617" s="368"/>
      <c r="FC617" s="368"/>
      <c r="FD617" s="368"/>
      <c r="FE617" s="368"/>
      <c r="FF617" s="368"/>
      <c r="FG617" s="368"/>
      <c r="FH617" s="368"/>
      <c r="FI617" s="368"/>
      <c r="FJ617" s="368"/>
      <c r="FK617" s="368"/>
      <c r="FL617" s="368"/>
      <c r="FM617" s="368"/>
      <c r="FN617" s="368"/>
      <c r="FO617" s="368"/>
      <c r="FP617" s="368"/>
      <c r="FQ617" s="368"/>
      <c r="FR617" s="368"/>
      <c r="FS617" s="368"/>
      <c r="FT617" s="368"/>
      <c r="FU617" s="368"/>
      <c r="FV617" s="368"/>
      <c r="FW617" s="368"/>
      <c r="FX617" s="368"/>
      <c r="FY617" s="368"/>
      <c r="FZ617" s="368"/>
      <c r="GA617" s="368"/>
      <c r="GB617" s="368"/>
      <c r="GC617" s="368"/>
      <c r="GD617" s="368"/>
      <c r="GE617" s="368"/>
      <c r="GF617" s="368"/>
      <c r="GG617" s="368"/>
      <c r="GH617" s="368"/>
      <c r="GI617" s="368"/>
      <c r="GJ617" s="368"/>
      <c r="GK617" s="368"/>
      <c r="GL617" s="368"/>
      <c r="GM617" s="368"/>
      <c r="GN617" s="368"/>
      <c r="GO617" s="368"/>
      <c r="GP617" s="368"/>
      <c r="GQ617" s="368"/>
      <c r="GR617" s="368"/>
      <c r="GS617" s="368"/>
      <c r="GT617" s="368"/>
      <c r="GU617" s="368"/>
      <c r="GV617" s="368"/>
      <c r="GW617" s="368"/>
      <c r="GX617" s="368"/>
      <c r="GY617" s="368"/>
      <c r="GZ617" s="368"/>
      <c r="HA617" s="368"/>
      <c r="HB617" s="368"/>
      <c r="HC617" s="368"/>
      <c r="HD617" s="368"/>
      <c r="HE617" s="368"/>
      <c r="HF617" s="368"/>
      <c r="HG617" s="368"/>
      <c r="HH617" s="368"/>
      <c r="HI617" s="368"/>
      <c r="HJ617" s="368"/>
      <c r="HK617" s="368"/>
      <c r="HL617" s="368"/>
      <c r="HM617" s="368"/>
      <c r="HN617" s="368"/>
      <c r="HO617" s="368"/>
      <c r="HP617" s="368"/>
      <c r="HQ617" s="368"/>
      <c r="HR617" s="368"/>
      <c r="HS617" s="368"/>
      <c r="HT617" s="368"/>
      <c r="HU617" s="368"/>
      <c r="HV617" s="368"/>
      <c r="HW617" s="368"/>
      <c r="HX617" s="368"/>
      <c r="HY617" s="368"/>
      <c r="HZ617" s="368"/>
      <c r="IA617" s="368"/>
      <c r="IB617" s="368"/>
      <c r="IC617" s="368"/>
      <c r="ID617" s="368"/>
      <c r="IE617" s="368"/>
      <c r="IF617" s="368"/>
      <c r="IG617" s="368"/>
      <c r="IH617" s="368"/>
      <c r="II617" s="368"/>
      <c r="IJ617" s="368"/>
      <c r="IK617" s="368"/>
      <c r="IL617" s="368"/>
      <c r="IM617" s="368"/>
      <c r="IN617" s="368"/>
      <c r="IO617" s="368"/>
      <c r="IP617" s="368"/>
      <c r="IQ617" s="368"/>
      <c r="IR617" s="368"/>
      <c r="IS617" s="368"/>
      <c r="IT617" s="368"/>
      <c r="IU617" s="368"/>
      <c r="IV617" s="368"/>
      <c r="IW617" s="368"/>
      <c r="IX617" s="368"/>
      <c r="IY617" s="368"/>
      <c r="IZ617" s="368"/>
      <c r="JA617" s="368"/>
      <c r="JB617" s="368"/>
      <c r="JC617" s="368"/>
      <c r="JD617" s="368"/>
      <c r="JE617" s="368"/>
      <c r="JF617" s="368"/>
      <c r="JG617" s="368"/>
      <c r="JH617" s="368"/>
      <c r="JI617" s="368"/>
      <c r="JJ617" s="368"/>
      <c r="JK617" s="368"/>
      <c r="JL617" s="368"/>
      <c r="JM617" s="368"/>
      <c r="JN617" s="368"/>
      <c r="JO617" s="368"/>
      <c r="JP617" s="368"/>
      <c r="JQ617" s="368"/>
      <c r="JR617" s="368"/>
      <c r="JS617" s="368"/>
      <c r="JT617" s="368"/>
      <c r="JU617" s="368"/>
      <c r="JV617" s="368"/>
      <c r="JW617" s="368"/>
      <c r="JX617" s="368"/>
      <c r="JY617" s="368"/>
      <c r="JZ617" s="368"/>
      <c r="KA617" s="368"/>
      <c r="KB617" s="368"/>
      <c r="KC617" s="368"/>
      <c r="KD617" s="368"/>
      <c r="KE617" s="368"/>
      <c r="KF617" s="368"/>
      <c r="KG617" s="368"/>
      <c r="KH617" s="368"/>
      <c r="KI617" s="368"/>
      <c r="KJ617" s="368"/>
      <c r="KK617" s="368"/>
      <c r="KL617" s="368"/>
      <c r="KM617" s="368"/>
      <c r="KN617" s="368"/>
      <c r="KO617" s="368"/>
      <c r="KP617" s="368"/>
      <c r="KQ617" s="368"/>
      <c r="KR617" s="368"/>
      <c r="KS617" s="368"/>
      <c r="KT617" s="368"/>
      <c r="KU617" s="368"/>
      <c r="KV617" s="368"/>
      <c r="KW617" s="368"/>
      <c r="KX617" s="368"/>
      <c r="LH617" s="368"/>
      <c r="LI617" s="368"/>
      <c r="LJ617" s="368"/>
      <c r="LK617" s="368"/>
      <c r="LL617" s="368"/>
      <c r="LM617" s="368"/>
      <c r="LN617" s="368"/>
      <c r="LO617" s="368"/>
      <c r="LP617" s="368"/>
      <c r="LQ617" s="368"/>
      <c r="LR617" s="368"/>
      <c r="LS617" s="368"/>
      <c r="LT617" s="368"/>
      <c r="LU617" s="368"/>
      <c r="LV617" s="368"/>
      <c r="LW617" s="368"/>
      <c r="LX617" s="368"/>
      <c r="LY617" s="368"/>
      <c r="LZ617" s="368"/>
      <c r="MA617" s="368"/>
      <c r="MB617" s="368"/>
      <c r="MC617" s="368"/>
      <c r="MD617" s="368"/>
      <c r="ME617" s="368"/>
      <c r="MF617" s="368"/>
      <c r="MG617" s="368"/>
      <c r="MH617" s="368"/>
      <c r="MI617" s="368"/>
      <c r="MJ617" s="368"/>
      <c r="MK617" s="368"/>
      <c r="ML617" s="368"/>
      <c r="MM617" s="368"/>
      <c r="MN617" s="368"/>
      <c r="MO617" s="368"/>
      <c r="MP617" s="368"/>
      <c r="MQ617" s="368"/>
      <c r="MR617" s="368"/>
      <c r="MS617" s="368"/>
      <c r="MT617" s="368"/>
      <c r="MU617" s="368"/>
      <c r="MV617" s="368"/>
      <c r="MW617" s="368"/>
      <c r="MX617" s="368"/>
      <c r="MY617" s="368"/>
      <c r="MZ617" s="368"/>
      <c r="NA617" s="368"/>
      <c r="NB617" s="368"/>
      <c r="NC617" s="368"/>
      <c r="ND617" s="368"/>
      <c r="NE617" s="368"/>
      <c r="NF617" s="368"/>
      <c r="NG617" s="368"/>
      <c r="NH617" s="368"/>
      <c r="NI617" s="368"/>
      <c r="NJ617" s="368"/>
      <c r="NK617" s="368"/>
      <c r="NL617" s="368"/>
      <c r="NM617" s="368"/>
      <c r="NN617" s="368"/>
      <c r="NO617" s="368"/>
      <c r="NP617" s="368"/>
      <c r="NQ617" s="368"/>
      <c r="NR617" s="368"/>
      <c r="NS617" s="368"/>
      <c r="NT617" s="368"/>
      <c r="NU617" s="368"/>
      <c r="NV617" s="368"/>
      <c r="NW617" s="368"/>
      <c r="NX617" s="368"/>
      <c r="NY617" s="368"/>
      <c r="NZ617" s="368"/>
      <c r="OA617" s="368"/>
      <c r="OB617" s="368"/>
      <c r="OC617" s="368"/>
      <c r="OD617" s="368"/>
      <c r="OE617" s="368"/>
      <c r="OF617" s="368"/>
      <c r="OG617" s="368"/>
      <c r="OH617" s="368"/>
      <c r="OI617" s="368"/>
      <c r="OJ617" s="368"/>
      <c r="OK617" s="368"/>
      <c r="OL617" s="368"/>
      <c r="OM617" s="368"/>
      <c r="ON617" s="368"/>
      <c r="OO617" s="368"/>
      <c r="OP617" s="368"/>
      <c r="OQ617" s="368"/>
      <c r="OR617" s="368"/>
      <c r="OS617" s="368"/>
      <c r="OT617" s="368"/>
      <c r="OU617" s="368"/>
      <c r="OV617" s="368"/>
      <c r="OW617" s="368"/>
      <c r="OX617" s="368"/>
      <c r="OY617" s="368"/>
      <c r="OZ617" s="368"/>
      <c r="PA617" s="368"/>
      <c r="PB617" s="368"/>
      <c r="PC617" s="368"/>
      <c r="PD617" s="368"/>
      <c r="PE617" s="368"/>
      <c r="PF617" s="368"/>
      <c r="PG617" s="368"/>
      <c r="PH617" s="368"/>
      <c r="PI617" s="368"/>
      <c r="PJ617" s="368"/>
      <c r="PK617" s="368"/>
      <c r="PL617" s="368"/>
      <c r="PM617" s="368"/>
      <c r="PN617" s="368"/>
      <c r="PO617" s="368"/>
      <c r="PP617" s="368"/>
      <c r="PQ617" s="368"/>
      <c r="PR617" s="368"/>
      <c r="PS617" s="368"/>
      <c r="PT617" s="368"/>
      <c r="PU617" s="368"/>
      <c r="PV617" s="368"/>
      <c r="PW617" s="368"/>
      <c r="PX617" s="368"/>
      <c r="PY617" s="368"/>
      <c r="PZ617" s="368"/>
      <c r="QA617" s="368"/>
      <c r="QB617" s="368"/>
      <c r="QC617" s="368"/>
      <c r="QD617" s="368"/>
      <c r="QE617" s="368"/>
      <c r="QF617" s="368"/>
      <c r="QG617" s="368"/>
      <c r="QH617" s="368"/>
      <c r="QI617" s="368"/>
      <c r="QJ617" s="368"/>
      <c r="QK617" s="368"/>
      <c r="QL617" s="368"/>
      <c r="QM617" s="368"/>
      <c r="QN617" s="368"/>
      <c r="QO617" s="368"/>
      <c r="QP617" s="368"/>
      <c r="QQ617" s="368"/>
      <c r="QR617" s="368"/>
      <c r="QS617" s="368"/>
      <c r="QT617" s="368"/>
      <c r="QU617" s="368"/>
      <c r="QV617" s="368"/>
      <c r="QW617" s="368"/>
      <c r="QX617" s="368"/>
      <c r="QY617" s="368"/>
      <c r="QZ617" s="368"/>
      <c r="RA617" s="368"/>
      <c r="RB617" s="368"/>
      <c r="RC617" s="368"/>
      <c r="RD617" s="368"/>
      <c r="RE617" s="368"/>
      <c r="RF617" s="368"/>
      <c r="RG617" s="368"/>
      <c r="RH617" s="368"/>
      <c r="RI617" s="368"/>
      <c r="RJ617" s="368"/>
      <c r="RK617" s="368"/>
      <c r="RL617" s="368"/>
      <c r="RM617" s="368"/>
      <c r="RN617" s="368"/>
      <c r="RO617" s="368"/>
      <c r="RP617" s="368"/>
      <c r="RQ617" s="368"/>
      <c r="RR617" s="368"/>
      <c r="RS617" s="368"/>
      <c r="RT617" s="368"/>
      <c r="RU617" s="368"/>
      <c r="RV617" s="368"/>
      <c r="RW617" s="368"/>
      <c r="RX617" s="368"/>
      <c r="RY617" s="368"/>
      <c r="RZ617" s="368"/>
      <c r="SA617" s="368"/>
      <c r="SB617" s="368"/>
      <c r="SC617" s="368"/>
      <c r="SD617" s="368"/>
      <c r="SE617" s="368"/>
      <c r="SF617" s="368"/>
      <c r="SG617" s="368"/>
    </row>
    <row r="618" spans="1:501">
      <c r="A618" s="368"/>
      <c r="B618" s="368"/>
      <c r="C618" s="368"/>
      <c r="D618" s="368"/>
      <c r="E618" s="368"/>
      <c r="F618" s="368"/>
      <c r="G618" s="368"/>
      <c r="H618" s="368"/>
      <c r="I618" s="368"/>
      <c r="J618" s="368"/>
      <c r="K618" s="368"/>
      <c r="L618" s="368"/>
      <c r="M618" s="368"/>
      <c r="N618" s="368"/>
      <c r="O618" s="385"/>
      <c r="P618" s="368"/>
      <c r="Q618" s="368"/>
      <c r="R618" s="368"/>
      <c r="S618" s="368"/>
      <c r="T618" s="368"/>
      <c r="U618" s="368"/>
      <c r="V618" s="368"/>
      <c r="W618" s="368"/>
      <c r="X618" s="368"/>
      <c r="Y618" s="368"/>
      <c r="Z618" s="368"/>
      <c r="AA618" s="368"/>
      <c r="AB618" s="368"/>
      <c r="AC618" s="368"/>
      <c r="AD618" s="368"/>
      <c r="AE618" s="368"/>
      <c r="AF618" s="368"/>
      <c r="AG618" s="368"/>
      <c r="AH618" s="368"/>
      <c r="AI618" s="368"/>
      <c r="AJ618" s="368"/>
      <c r="AK618" s="368"/>
      <c r="AL618" s="368"/>
      <c r="AM618" s="368"/>
      <c r="AN618" s="368"/>
      <c r="AO618" s="368"/>
      <c r="AP618" s="368"/>
      <c r="AQ618" s="368"/>
      <c r="AR618" s="368"/>
      <c r="AS618" s="368"/>
      <c r="AT618" s="368"/>
      <c r="AU618" s="368"/>
      <c r="AV618" s="368"/>
      <c r="AW618" s="368"/>
      <c r="AX618" s="368"/>
      <c r="AY618" s="368"/>
      <c r="AZ618" s="368"/>
      <c r="BA618" s="368"/>
      <c r="BB618" s="368"/>
      <c r="BC618" s="368"/>
      <c r="BD618" s="368"/>
      <c r="BE618" s="368"/>
      <c r="BF618" s="368"/>
      <c r="BG618" s="368"/>
      <c r="BH618" s="368"/>
      <c r="BI618" s="368"/>
      <c r="BJ618" s="368"/>
      <c r="BK618" s="368"/>
      <c r="BL618" s="368"/>
      <c r="BM618" s="368"/>
      <c r="BN618" s="368"/>
      <c r="BO618" s="368"/>
      <c r="BP618" s="368"/>
      <c r="BQ618" s="368"/>
      <c r="BR618" s="368"/>
      <c r="BS618" s="368"/>
      <c r="BT618" s="368"/>
      <c r="BU618" s="368"/>
      <c r="BV618" s="368"/>
      <c r="BW618" s="368"/>
      <c r="DV618" s="368"/>
      <c r="DW618" s="368"/>
      <c r="DX618" s="368"/>
      <c r="DY618" s="368"/>
      <c r="DZ618" s="368"/>
      <c r="EA618" s="368"/>
      <c r="EB618" s="368"/>
      <c r="EC618" s="368"/>
      <c r="ED618" s="368"/>
      <c r="EE618" s="368"/>
      <c r="EF618" s="368"/>
      <c r="EG618" s="368"/>
      <c r="EH618" s="368"/>
      <c r="EI618" s="368"/>
      <c r="EJ618" s="368"/>
      <c r="EK618" s="368"/>
      <c r="EL618" s="368"/>
      <c r="EM618" s="368"/>
      <c r="EN618" s="368"/>
      <c r="EO618" s="368"/>
      <c r="EP618" s="368"/>
      <c r="EQ618" s="368"/>
      <c r="ER618" s="368"/>
      <c r="ES618" s="368"/>
      <c r="ET618" s="368"/>
      <c r="EU618" s="368"/>
      <c r="EV618" s="368"/>
      <c r="EW618" s="368"/>
      <c r="EX618" s="368"/>
      <c r="EY618" s="368"/>
      <c r="EZ618" s="368"/>
      <c r="FA618" s="368"/>
      <c r="FB618" s="368"/>
      <c r="FC618" s="368"/>
      <c r="FD618" s="368"/>
      <c r="FE618" s="368"/>
      <c r="FF618" s="368"/>
      <c r="FG618" s="368"/>
      <c r="FH618" s="368"/>
      <c r="FI618" s="368"/>
      <c r="FJ618" s="368"/>
      <c r="FK618" s="368"/>
      <c r="FL618" s="368"/>
      <c r="FM618" s="368"/>
      <c r="FN618" s="368"/>
      <c r="FO618" s="368"/>
      <c r="FP618" s="368"/>
      <c r="FQ618" s="368"/>
      <c r="FR618" s="368"/>
      <c r="FS618" s="368"/>
      <c r="FT618" s="368"/>
      <c r="FU618" s="368"/>
      <c r="FV618" s="368"/>
      <c r="FW618" s="368"/>
      <c r="FX618" s="368"/>
      <c r="FY618" s="368"/>
      <c r="FZ618" s="368"/>
      <c r="GA618" s="368"/>
      <c r="GB618" s="368"/>
      <c r="GC618" s="368"/>
      <c r="GD618" s="368"/>
      <c r="GE618" s="368"/>
      <c r="GF618" s="368"/>
      <c r="GG618" s="368"/>
      <c r="GH618" s="368"/>
      <c r="GI618" s="368"/>
      <c r="GJ618" s="368"/>
      <c r="GK618" s="368"/>
      <c r="GL618" s="368"/>
      <c r="GM618" s="368"/>
      <c r="GN618" s="368"/>
      <c r="GO618" s="368"/>
      <c r="GP618" s="368"/>
      <c r="GQ618" s="368"/>
      <c r="GR618" s="368"/>
      <c r="GS618" s="368"/>
      <c r="GT618" s="368"/>
      <c r="GU618" s="368"/>
      <c r="GV618" s="368"/>
      <c r="GW618" s="368"/>
      <c r="GX618" s="368"/>
      <c r="GY618" s="368"/>
      <c r="GZ618" s="368"/>
      <c r="HA618" s="368"/>
      <c r="HB618" s="368"/>
      <c r="HC618" s="368"/>
      <c r="HD618" s="368"/>
      <c r="HE618" s="368"/>
      <c r="HF618" s="368"/>
      <c r="HG618" s="368"/>
      <c r="HH618" s="368"/>
      <c r="HI618" s="368"/>
      <c r="HJ618" s="368"/>
      <c r="HK618" s="368"/>
      <c r="HL618" s="368"/>
      <c r="HM618" s="368"/>
      <c r="HN618" s="368"/>
      <c r="HO618" s="368"/>
      <c r="HP618" s="368"/>
      <c r="HQ618" s="368"/>
      <c r="HR618" s="368"/>
      <c r="HS618" s="368"/>
      <c r="HT618" s="368"/>
      <c r="HU618" s="368"/>
      <c r="HV618" s="368"/>
      <c r="HW618" s="368"/>
      <c r="HX618" s="368"/>
      <c r="HY618" s="368"/>
      <c r="HZ618" s="368"/>
      <c r="IA618" s="368"/>
      <c r="IB618" s="368"/>
      <c r="IC618" s="368"/>
      <c r="ID618" s="368"/>
      <c r="IE618" s="368"/>
      <c r="IF618" s="368"/>
      <c r="IG618" s="368"/>
      <c r="IH618" s="368"/>
      <c r="II618" s="368"/>
      <c r="IJ618" s="368"/>
      <c r="IK618" s="368"/>
      <c r="IL618" s="368"/>
      <c r="IM618" s="368"/>
      <c r="IN618" s="368"/>
      <c r="IO618" s="368"/>
      <c r="IP618" s="368"/>
      <c r="IQ618" s="368"/>
      <c r="IR618" s="368"/>
      <c r="IS618" s="368"/>
      <c r="IT618" s="368"/>
      <c r="IU618" s="368"/>
      <c r="IV618" s="368"/>
      <c r="IW618" s="368"/>
      <c r="IX618" s="368"/>
      <c r="IY618" s="368"/>
      <c r="IZ618" s="368"/>
      <c r="JA618" s="368"/>
      <c r="JB618" s="368"/>
      <c r="JC618" s="368"/>
      <c r="JD618" s="368"/>
      <c r="JE618" s="368"/>
      <c r="JF618" s="368"/>
      <c r="JG618" s="368"/>
      <c r="JH618" s="368"/>
      <c r="JI618" s="368"/>
      <c r="JJ618" s="368"/>
      <c r="JK618" s="368"/>
      <c r="JL618" s="368"/>
      <c r="JM618" s="368"/>
      <c r="JN618" s="368"/>
      <c r="JO618" s="368"/>
      <c r="JP618" s="368"/>
      <c r="JQ618" s="368"/>
      <c r="JR618" s="368"/>
      <c r="JS618" s="368"/>
      <c r="JT618" s="368"/>
      <c r="JU618" s="368"/>
      <c r="JV618" s="368"/>
      <c r="JW618" s="368"/>
      <c r="JX618" s="368"/>
      <c r="JY618" s="368"/>
      <c r="JZ618" s="368"/>
      <c r="KA618" s="368"/>
      <c r="KB618" s="368"/>
      <c r="KC618" s="368"/>
      <c r="KD618" s="368"/>
      <c r="KE618" s="368"/>
      <c r="KF618" s="368"/>
      <c r="KG618" s="368"/>
      <c r="KH618" s="368"/>
      <c r="KI618" s="368"/>
      <c r="KJ618" s="368"/>
      <c r="KK618" s="368"/>
      <c r="KL618" s="368"/>
      <c r="KM618" s="368"/>
      <c r="KN618" s="368"/>
      <c r="KO618" s="368"/>
      <c r="KP618" s="368"/>
      <c r="KQ618" s="368"/>
      <c r="KR618" s="368"/>
      <c r="KS618" s="368"/>
      <c r="KT618" s="368"/>
      <c r="KU618" s="368"/>
      <c r="KV618" s="368"/>
      <c r="KW618" s="368"/>
      <c r="KX618" s="368"/>
      <c r="LH618" s="368"/>
      <c r="LI618" s="368"/>
      <c r="LJ618" s="368"/>
      <c r="LK618" s="368"/>
      <c r="LL618" s="368"/>
      <c r="LM618" s="368"/>
      <c r="LN618" s="368"/>
      <c r="LO618" s="368"/>
      <c r="LP618" s="368"/>
      <c r="LQ618" s="368"/>
      <c r="LR618" s="368"/>
      <c r="LS618" s="368"/>
      <c r="LT618" s="368"/>
      <c r="LU618" s="368"/>
      <c r="LV618" s="368"/>
      <c r="LW618" s="368"/>
      <c r="LX618" s="368"/>
      <c r="LY618" s="368"/>
      <c r="LZ618" s="368"/>
      <c r="MA618" s="368"/>
      <c r="MB618" s="368"/>
      <c r="MC618" s="368"/>
      <c r="MD618" s="368"/>
      <c r="ME618" s="368"/>
      <c r="MF618" s="368"/>
      <c r="MG618" s="368"/>
      <c r="MH618" s="368"/>
      <c r="MI618" s="368"/>
      <c r="MJ618" s="368"/>
      <c r="MK618" s="368"/>
      <c r="ML618" s="368"/>
      <c r="MM618" s="368"/>
      <c r="MN618" s="368"/>
      <c r="MO618" s="368"/>
      <c r="MP618" s="368"/>
      <c r="MQ618" s="368"/>
      <c r="MR618" s="368"/>
      <c r="MS618" s="368"/>
      <c r="MT618" s="368"/>
      <c r="MU618" s="368"/>
      <c r="MV618" s="368"/>
      <c r="MW618" s="368"/>
      <c r="MX618" s="368"/>
      <c r="MY618" s="368"/>
      <c r="MZ618" s="368"/>
      <c r="NA618" s="368"/>
      <c r="NB618" s="368"/>
      <c r="NC618" s="368"/>
      <c r="ND618" s="368"/>
      <c r="NE618" s="368"/>
      <c r="NF618" s="368"/>
      <c r="NG618" s="368"/>
      <c r="NH618" s="368"/>
      <c r="NI618" s="368"/>
      <c r="NJ618" s="368"/>
      <c r="NK618" s="368"/>
      <c r="NL618" s="368"/>
      <c r="NM618" s="368"/>
      <c r="NN618" s="368"/>
      <c r="NO618" s="368"/>
      <c r="NP618" s="368"/>
      <c r="NQ618" s="368"/>
      <c r="NR618" s="368"/>
      <c r="NS618" s="368"/>
      <c r="NT618" s="368"/>
      <c r="NU618" s="368"/>
      <c r="NV618" s="368"/>
      <c r="NW618" s="368"/>
      <c r="NX618" s="368"/>
      <c r="NY618" s="368"/>
      <c r="NZ618" s="368"/>
      <c r="OA618" s="368"/>
      <c r="OB618" s="368"/>
      <c r="OC618" s="368"/>
      <c r="OD618" s="368"/>
      <c r="OE618" s="368"/>
      <c r="OF618" s="368"/>
      <c r="OG618" s="368"/>
      <c r="OH618" s="368"/>
      <c r="OI618" s="368"/>
      <c r="OJ618" s="368"/>
      <c r="OK618" s="368"/>
      <c r="OL618" s="368"/>
      <c r="OM618" s="368"/>
      <c r="ON618" s="368"/>
      <c r="OO618" s="368"/>
      <c r="OP618" s="368"/>
      <c r="OQ618" s="368"/>
      <c r="OR618" s="368"/>
      <c r="OS618" s="368"/>
      <c r="OT618" s="368"/>
      <c r="OU618" s="368"/>
      <c r="OV618" s="368"/>
      <c r="OW618" s="368"/>
      <c r="OX618" s="368"/>
      <c r="OY618" s="368"/>
      <c r="OZ618" s="368"/>
      <c r="PA618" s="368"/>
      <c r="PB618" s="368"/>
      <c r="PC618" s="368"/>
      <c r="PD618" s="368"/>
      <c r="PE618" s="368"/>
      <c r="PF618" s="368"/>
      <c r="PG618" s="368"/>
      <c r="PH618" s="368"/>
      <c r="PI618" s="368"/>
      <c r="PJ618" s="368"/>
      <c r="PK618" s="368"/>
      <c r="PL618" s="368"/>
      <c r="PM618" s="368"/>
      <c r="PN618" s="368"/>
      <c r="PO618" s="368"/>
      <c r="PP618" s="368"/>
      <c r="PQ618" s="368"/>
      <c r="PR618" s="368"/>
      <c r="PS618" s="368"/>
      <c r="PT618" s="368"/>
      <c r="PU618" s="368"/>
      <c r="PV618" s="368"/>
      <c r="PW618" s="368"/>
      <c r="PX618" s="368"/>
      <c r="PY618" s="368"/>
      <c r="PZ618" s="368"/>
      <c r="QA618" s="368"/>
      <c r="QB618" s="368"/>
      <c r="QC618" s="368"/>
      <c r="QD618" s="368"/>
      <c r="QE618" s="368"/>
      <c r="QF618" s="368"/>
      <c r="QG618" s="368"/>
      <c r="QH618" s="368"/>
      <c r="QI618" s="368"/>
      <c r="QJ618" s="368"/>
      <c r="QK618" s="368"/>
      <c r="QL618" s="368"/>
      <c r="QM618" s="368"/>
      <c r="QN618" s="368"/>
      <c r="QO618" s="368"/>
      <c r="QP618" s="368"/>
      <c r="QQ618" s="368"/>
      <c r="QR618" s="368"/>
      <c r="QS618" s="368"/>
      <c r="QT618" s="368"/>
      <c r="QU618" s="368"/>
      <c r="QV618" s="368"/>
      <c r="QW618" s="368"/>
      <c r="QX618" s="368"/>
      <c r="QY618" s="368"/>
      <c r="QZ618" s="368"/>
      <c r="RA618" s="368"/>
      <c r="RB618" s="368"/>
      <c r="RC618" s="368"/>
      <c r="RD618" s="368"/>
      <c r="RE618" s="368"/>
      <c r="RF618" s="368"/>
      <c r="RG618" s="368"/>
      <c r="RH618" s="368"/>
      <c r="RI618" s="368"/>
      <c r="RJ618" s="368"/>
      <c r="RK618" s="368"/>
      <c r="RL618" s="368"/>
      <c r="RM618" s="368"/>
      <c r="RN618" s="368"/>
      <c r="RO618" s="368"/>
      <c r="RP618" s="368"/>
      <c r="RQ618" s="368"/>
      <c r="RR618" s="368"/>
      <c r="RS618" s="368"/>
      <c r="RT618" s="368"/>
      <c r="RU618" s="368"/>
      <c r="RV618" s="368"/>
      <c r="RW618" s="368"/>
      <c r="RX618" s="368"/>
      <c r="RY618" s="368"/>
      <c r="RZ618" s="368"/>
      <c r="SA618" s="368"/>
      <c r="SB618" s="368"/>
      <c r="SC618" s="368"/>
      <c r="SD618" s="368"/>
      <c r="SE618" s="368"/>
      <c r="SF618" s="368"/>
      <c r="SG618" s="368"/>
    </row>
    <row r="619" spans="1:501">
      <c r="A619" s="368"/>
      <c r="B619" s="368"/>
      <c r="C619" s="368"/>
      <c r="D619" s="368"/>
      <c r="E619" s="368"/>
      <c r="F619" s="368"/>
      <c r="G619" s="368"/>
      <c r="H619" s="368"/>
      <c r="I619" s="368"/>
      <c r="J619" s="368"/>
      <c r="K619" s="368"/>
      <c r="L619" s="368"/>
      <c r="M619" s="368"/>
      <c r="N619" s="368"/>
      <c r="O619" s="385"/>
      <c r="P619" s="368"/>
      <c r="Q619" s="368"/>
      <c r="R619" s="368"/>
      <c r="S619" s="368"/>
      <c r="T619" s="368"/>
      <c r="U619" s="368"/>
      <c r="V619" s="368"/>
      <c r="W619" s="368"/>
      <c r="X619" s="368"/>
      <c r="Y619" s="368"/>
      <c r="Z619" s="368"/>
      <c r="AA619" s="368"/>
      <c r="AB619" s="368"/>
      <c r="AC619" s="368"/>
      <c r="AD619" s="368"/>
      <c r="AE619" s="368"/>
      <c r="AF619" s="368"/>
      <c r="AG619" s="368"/>
      <c r="AH619" s="368"/>
      <c r="AI619" s="368"/>
      <c r="AJ619" s="368"/>
      <c r="AK619" s="368"/>
      <c r="AL619" s="368"/>
      <c r="AM619" s="368"/>
      <c r="AN619" s="368"/>
      <c r="AO619" s="368"/>
      <c r="AP619" s="368"/>
      <c r="AQ619" s="368"/>
      <c r="AR619" s="368"/>
      <c r="AS619" s="368"/>
      <c r="AT619" s="368"/>
      <c r="AU619" s="368"/>
      <c r="AV619" s="368"/>
      <c r="AW619" s="368"/>
      <c r="AX619" s="368"/>
      <c r="AY619" s="368"/>
      <c r="AZ619" s="368"/>
      <c r="BA619" s="368"/>
      <c r="BB619" s="368"/>
      <c r="BC619" s="368"/>
      <c r="BD619" s="368"/>
      <c r="BE619" s="368"/>
      <c r="BF619" s="368"/>
      <c r="BG619" s="368"/>
      <c r="BH619" s="368"/>
      <c r="BI619" s="368"/>
      <c r="BJ619" s="368"/>
      <c r="BK619" s="368"/>
      <c r="BL619" s="368"/>
      <c r="BM619" s="368"/>
      <c r="BN619" s="368"/>
      <c r="BO619" s="368"/>
      <c r="BP619" s="368"/>
      <c r="BQ619" s="368"/>
      <c r="BR619" s="368"/>
      <c r="BS619" s="368"/>
      <c r="BT619" s="368"/>
      <c r="BU619" s="368"/>
      <c r="BV619" s="368"/>
      <c r="BW619" s="368"/>
      <c r="DV619" s="368"/>
      <c r="DW619" s="368"/>
      <c r="DX619" s="368"/>
      <c r="DY619" s="368"/>
      <c r="DZ619" s="368"/>
      <c r="EA619" s="368"/>
      <c r="EB619" s="368"/>
      <c r="EC619" s="368"/>
      <c r="ED619" s="368"/>
      <c r="EE619" s="368"/>
      <c r="EF619" s="368"/>
      <c r="EG619" s="368"/>
      <c r="EH619" s="368"/>
      <c r="EI619" s="368"/>
      <c r="EJ619" s="368"/>
      <c r="EK619" s="368"/>
      <c r="EL619" s="368"/>
      <c r="EM619" s="368"/>
      <c r="EN619" s="368"/>
      <c r="EO619" s="368"/>
      <c r="EP619" s="368"/>
      <c r="EQ619" s="368"/>
      <c r="ER619" s="368"/>
      <c r="ES619" s="368"/>
      <c r="ET619" s="368"/>
      <c r="EU619" s="368"/>
      <c r="EV619" s="368"/>
      <c r="EW619" s="368"/>
      <c r="EX619" s="368"/>
      <c r="EY619" s="368"/>
      <c r="EZ619" s="368"/>
      <c r="FA619" s="368"/>
      <c r="FB619" s="368"/>
      <c r="FC619" s="368"/>
      <c r="FD619" s="368"/>
      <c r="FE619" s="368"/>
      <c r="FF619" s="368"/>
      <c r="FG619" s="368"/>
      <c r="FH619" s="368"/>
      <c r="FI619" s="368"/>
      <c r="FJ619" s="368"/>
      <c r="FK619" s="368"/>
      <c r="FL619" s="368"/>
      <c r="FM619" s="368"/>
      <c r="FN619" s="368"/>
      <c r="FO619" s="368"/>
      <c r="FP619" s="368"/>
      <c r="FQ619" s="368"/>
      <c r="FR619" s="368"/>
      <c r="FS619" s="368"/>
      <c r="FT619" s="368"/>
      <c r="FU619" s="368"/>
      <c r="FV619" s="368"/>
      <c r="FW619" s="368"/>
      <c r="FX619" s="368"/>
      <c r="FY619" s="368"/>
      <c r="FZ619" s="368"/>
      <c r="GA619" s="368"/>
      <c r="GB619" s="368"/>
      <c r="GC619" s="368"/>
      <c r="GD619" s="368"/>
      <c r="GE619" s="368"/>
      <c r="GF619" s="368"/>
      <c r="GG619" s="368"/>
      <c r="GH619" s="368"/>
      <c r="GI619" s="368"/>
      <c r="GJ619" s="368"/>
      <c r="GK619" s="368"/>
      <c r="GL619" s="368"/>
      <c r="GM619" s="368"/>
      <c r="GN619" s="368"/>
      <c r="GO619" s="368"/>
      <c r="GP619" s="368"/>
      <c r="GQ619" s="368"/>
      <c r="GR619" s="368"/>
      <c r="GS619" s="368"/>
      <c r="GT619" s="368"/>
      <c r="GU619" s="368"/>
      <c r="GV619" s="368"/>
      <c r="GW619" s="368"/>
      <c r="GX619" s="368"/>
      <c r="GY619" s="368"/>
      <c r="GZ619" s="368"/>
      <c r="HA619" s="368"/>
      <c r="HB619" s="368"/>
      <c r="HC619" s="368"/>
      <c r="HD619" s="368"/>
      <c r="HE619" s="368"/>
      <c r="HF619" s="368"/>
      <c r="HG619" s="368"/>
      <c r="HH619" s="368"/>
      <c r="HI619" s="368"/>
      <c r="HJ619" s="368"/>
      <c r="HK619" s="368"/>
      <c r="HL619" s="368"/>
      <c r="HM619" s="368"/>
      <c r="HN619" s="368"/>
      <c r="HO619" s="368"/>
      <c r="HP619" s="368"/>
      <c r="HQ619" s="368"/>
      <c r="HR619" s="368"/>
      <c r="HS619" s="368"/>
      <c r="HT619" s="368"/>
      <c r="HU619" s="368"/>
      <c r="HV619" s="368"/>
      <c r="HW619" s="368"/>
      <c r="HX619" s="368"/>
      <c r="HY619" s="368"/>
      <c r="HZ619" s="368"/>
      <c r="IA619" s="368"/>
      <c r="IB619" s="368"/>
      <c r="IC619" s="368"/>
      <c r="ID619" s="368"/>
      <c r="IE619" s="368"/>
      <c r="IF619" s="368"/>
      <c r="IG619" s="368"/>
      <c r="IH619" s="368"/>
      <c r="II619" s="368"/>
      <c r="IJ619" s="368"/>
      <c r="IK619" s="368"/>
      <c r="IL619" s="368"/>
      <c r="IM619" s="368"/>
      <c r="IN619" s="368"/>
      <c r="IO619" s="368"/>
      <c r="IP619" s="368"/>
      <c r="IQ619" s="368"/>
      <c r="IR619" s="368"/>
      <c r="IS619" s="368"/>
      <c r="IT619" s="368"/>
      <c r="IU619" s="368"/>
      <c r="IV619" s="368"/>
      <c r="IW619" s="368"/>
      <c r="IX619" s="368"/>
      <c r="IY619" s="368"/>
      <c r="IZ619" s="368"/>
      <c r="JA619" s="368"/>
      <c r="JB619" s="368"/>
      <c r="JC619" s="368"/>
      <c r="JD619" s="368"/>
      <c r="JE619" s="368"/>
      <c r="JF619" s="368"/>
      <c r="JG619" s="368"/>
      <c r="JH619" s="368"/>
      <c r="JI619" s="368"/>
      <c r="JJ619" s="368"/>
      <c r="JK619" s="368"/>
      <c r="JL619" s="368"/>
      <c r="JM619" s="368"/>
      <c r="JN619" s="368"/>
      <c r="JO619" s="368"/>
      <c r="JP619" s="368"/>
      <c r="JQ619" s="368"/>
      <c r="JR619" s="368"/>
      <c r="JS619" s="368"/>
      <c r="JT619" s="368"/>
      <c r="JU619" s="368"/>
      <c r="JV619" s="368"/>
      <c r="JW619" s="368"/>
      <c r="JX619" s="368"/>
      <c r="JY619" s="368"/>
      <c r="JZ619" s="368"/>
      <c r="KA619" s="368"/>
      <c r="KB619" s="368"/>
      <c r="KC619" s="368"/>
      <c r="KD619" s="368"/>
      <c r="KE619" s="368"/>
      <c r="KF619" s="368"/>
      <c r="KG619" s="368"/>
      <c r="KH619" s="368"/>
      <c r="KI619" s="368"/>
      <c r="KJ619" s="368"/>
      <c r="KK619" s="368"/>
      <c r="KL619" s="368"/>
      <c r="KM619" s="368"/>
      <c r="KN619" s="368"/>
      <c r="KO619" s="368"/>
      <c r="KP619" s="368"/>
      <c r="KQ619" s="368"/>
      <c r="KR619" s="368"/>
      <c r="KS619" s="368"/>
      <c r="KT619" s="368"/>
      <c r="KU619" s="368"/>
      <c r="KV619" s="368"/>
      <c r="KW619" s="368"/>
      <c r="KX619" s="368"/>
      <c r="LH619" s="368"/>
      <c r="LI619" s="368"/>
      <c r="LJ619" s="368"/>
      <c r="LK619" s="368"/>
      <c r="LL619" s="368"/>
      <c r="LM619" s="368"/>
      <c r="LN619" s="368"/>
      <c r="LO619" s="368"/>
      <c r="LP619" s="368"/>
      <c r="LQ619" s="368"/>
      <c r="LR619" s="368"/>
      <c r="LS619" s="368"/>
      <c r="LT619" s="368"/>
      <c r="LU619" s="368"/>
      <c r="LV619" s="368"/>
      <c r="LW619" s="368"/>
      <c r="LX619" s="368"/>
      <c r="LY619" s="368"/>
      <c r="LZ619" s="368"/>
      <c r="MA619" s="368"/>
      <c r="MB619" s="368"/>
      <c r="MC619" s="368"/>
      <c r="MD619" s="368"/>
      <c r="ME619" s="368"/>
      <c r="MF619" s="368"/>
      <c r="MG619" s="368"/>
      <c r="MH619" s="368"/>
      <c r="MI619" s="368"/>
      <c r="MJ619" s="368"/>
      <c r="MK619" s="368"/>
      <c r="ML619" s="368"/>
      <c r="MM619" s="368"/>
      <c r="MN619" s="368"/>
      <c r="MO619" s="368"/>
      <c r="MP619" s="368"/>
      <c r="MQ619" s="368"/>
      <c r="MR619" s="368"/>
      <c r="MS619" s="368"/>
      <c r="MT619" s="368"/>
      <c r="MU619" s="368"/>
      <c r="MV619" s="368"/>
      <c r="MW619" s="368"/>
      <c r="MX619" s="368"/>
      <c r="MY619" s="368"/>
      <c r="MZ619" s="368"/>
      <c r="NA619" s="368"/>
      <c r="NB619" s="368"/>
      <c r="NC619" s="368"/>
      <c r="ND619" s="368"/>
      <c r="NE619" s="368"/>
      <c r="NF619" s="368"/>
      <c r="NG619" s="368"/>
      <c r="NH619" s="368"/>
      <c r="NI619" s="368"/>
      <c r="NJ619" s="368"/>
      <c r="NK619" s="368"/>
      <c r="NL619" s="368"/>
      <c r="NM619" s="368"/>
      <c r="NN619" s="368"/>
      <c r="NO619" s="368"/>
      <c r="NP619" s="368"/>
      <c r="NQ619" s="368"/>
      <c r="NR619" s="368"/>
      <c r="NS619" s="368"/>
      <c r="NT619" s="368"/>
      <c r="NU619" s="368"/>
      <c r="NV619" s="368"/>
      <c r="NW619" s="368"/>
      <c r="NX619" s="368"/>
      <c r="NY619" s="368"/>
      <c r="NZ619" s="368"/>
      <c r="OA619" s="368"/>
      <c r="OB619" s="368"/>
      <c r="OC619" s="368"/>
      <c r="OD619" s="368"/>
      <c r="OE619" s="368"/>
      <c r="OF619" s="368"/>
      <c r="OG619" s="368"/>
      <c r="OH619" s="368"/>
      <c r="OI619" s="368"/>
      <c r="OJ619" s="368"/>
      <c r="OK619" s="368"/>
      <c r="OL619" s="368"/>
      <c r="OM619" s="368"/>
      <c r="ON619" s="368"/>
      <c r="OO619" s="368"/>
      <c r="OP619" s="368"/>
      <c r="OQ619" s="368"/>
      <c r="OR619" s="368"/>
      <c r="OS619" s="368"/>
      <c r="OT619" s="368"/>
      <c r="OU619" s="368"/>
      <c r="OV619" s="368"/>
      <c r="OW619" s="368"/>
      <c r="OX619" s="368"/>
      <c r="OY619" s="368"/>
      <c r="OZ619" s="368"/>
      <c r="PA619" s="368"/>
      <c r="PB619" s="368"/>
      <c r="PC619" s="368"/>
      <c r="PD619" s="368"/>
      <c r="PE619" s="368"/>
      <c r="PF619" s="368"/>
      <c r="PG619" s="368"/>
      <c r="PH619" s="368"/>
      <c r="PI619" s="368"/>
      <c r="PJ619" s="368"/>
      <c r="PK619" s="368"/>
      <c r="PL619" s="368"/>
      <c r="PM619" s="368"/>
      <c r="PN619" s="368"/>
      <c r="PO619" s="368"/>
      <c r="PP619" s="368"/>
      <c r="PQ619" s="368"/>
      <c r="PR619" s="368"/>
      <c r="PS619" s="368"/>
      <c r="PT619" s="368"/>
      <c r="PU619" s="368"/>
      <c r="PV619" s="368"/>
      <c r="PW619" s="368"/>
      <c r="PX619" s="368"/>
      <c r="PY619" s="368"/>
      <c r="PZ619" s="368"/>
      <c r="QA619" s="368"/>
      <c r="QB619" s="368"/>
      <c r="QC619" s="368"/>
      <c r="QD619" s="368"/>
      <c r="QE619" s="368"/>
      <c r="QF619" s="368"/>
      <c r="QG619" s="368"/>
      <c r="QH619" s="368"/>
      <c r="QI619" s="368"/>
      <c r="QJ619" s="368"/>
      <c r="QK619" s="368"/>
      <c r="QL619" s="368"/>
      <c r="QM619" s="368"/>
      <c r="QN619" s="368"/>
      <c r="QO619" s="368"/>
      <c r="QP619" s="368"/>
      <c r="QQ619" s="368"/>
      <c r="QR619" s="368"/>
      <c r="QS619" s="368"/>
      <c r="QT619" s="368"/>
      <c r="QU619" s="368"/>
      <c r="QV619" s="368"/>
      <c r="QW619" s="368"/>
      <c r="QX619" s="368"/>
      <c r="QY619" s="368"/>
      <c r="QZ619" s="368"/>
      <c r="RA619" s="368"/>
      <c r="RB619" s="368"/>
      <c r="RC619" s="368"/>
      <c r="RD619" s="368"/>
      <c r="RE619" s="368"/>
      <c r="RF619" s="368"/>
      <c r="RG619" s="368"/>
      <c r="RH619" s="368"/>
      <c r="RI619" s="368"/>
      <c r="RJ619" s="368"/>
      <c r="RK619" s="368"/>
      <c r="RL619" s="368"/>
      <c r="RM619" s="368"/>
      <c r="RN619" s="368"/>
      <c r="RO619" s="368"/>
      <c r="RP619" s="368"/>
      <c r="RQ619" s="368"/>
      <c r="RR619" s="368"/>
      <c r="RS619" s="368"/>
      <c r="RT619" s="368"/>
      <c r="RU619" s="368"/>
      <c r="RV619" s="368"/>
      <c r="RW619" s="368"/>
      <c r="RX619" s="368"/>
      <c r="RY619" s="368"/>
      <c r="RZ619" s="368"/>
      <c r="SA619" s="368"/>
      <c r="SB619" s="368"/>
      <c r="SC619" s="368"/>
      <c r="SD619" s="368"/>
      <c r="SE619" s="368"/>
      <c r="SF619" s="368"/>
      <c r="SG619" s="368"/>
    </row>
    <row r="620" spans="1:501">
      <c r="A620" s="368"/>
      <c r="B620" s="368"/>
      <c r="C620" s="368"/>
      <c r="D620" s="368"/>
      <c r="E620" s="368"/>
      <c r="F620" s="368"/>
      <c r="G620" s="368"/>
      <c r="H620" s="368"/>
      <c r="I620" s="368"/>
      <c r="J620" s="368"/>
      <c r="K620" s="368"/>
      <c r="L620" s="368"/>
      <c r="M620" s="368"/>
      <c r="N620" s="368"/>
      <c r="O620" s="385"/>
      <c r="P620" s="368"/>
      <c r="Q620" s="368"/>
      <c r="R620" s="368"/>
      <c r="S620" s="368"/>
      <c r="T620" s="368"/>
      <c r="U620" s="368"/>
      <c r="V620" s="368"/>
      <c r="W620" s="368"/>
      <c r="X620" s="368"/>
      <c r="Y620" s="368"/>
      <c r="Z620" s="368"/>
      <c r="AA620" s="368"/>
      <c r="AB620" s="368"/>
      <c r="AC620" s="368"/>
      <c r="AD620" s="368"/>
      <c r="AE620" s="368"/>
      <c r="AF620" s="368"/>
      <c r="AG620" s="368"/>
      <c r="AH620" s="368"/>
      <c r="AI620" s="368"/>
      <c r="AJ620" s="368"/>
      <c r="AK620" s="368"/>
      <c r="AL620" s="368"/>
      <c r="AM620" s="368"/>
      <c r="AN620" s="368"/>
      <c r="AO620" s="368"/>
      <c r="AP620" s="368"/>
      <c r="AQ620" s="368"/>
      <c r="AR620" s="368"/>
      <c r="AS620" s="368"/>
      <c r="AT620" s="368"/>
      <c r="AU620" s="368"/>
      <c r="AV620" s="368"/>
      <c r="AW620" s="368"/>
      <c r="AX620" s="368"/>
      <c r="AY620" s="368"/>
      <c r="AZ620" s="368"/>
      <c r="BA620" s="368"/>
      <c r="BB620" s="368"/>
      <c r="BC620" s="368"/>
      <c r="BD620" s="368"/>
      <c r="BE620" s="368"/>
      <c r="BF620" s="368"/>
      <c r="BG620" s="368"/>
      <c r="BH620" s="368"/>
      <c r="BI620" s="368"/>
      <c r="BJ620" s="368"/>
      <c r="BK620" s="368"/>
      <c r="BL620" s="368"/>
      <c r="BM620" s="368"/>
      <c r="BN620" s="368"/>
      <c r="BO620" s="368"/>
      <c r="BP620" s="368"/>
      <c r="BQ620" s="368"/>
      <c r="BR620" s="368"/>
      <c r="BS620" s="368"/>
      <c r="BT620" s="368"/>
      <c r="BU620" s="368"/>
      <c r="BV620" s="368"/>
      <c r="BW620" s="368"/>
      <c r="DV620" s="368"/>
      <c r="DW620" s="368"/>
      <c r="DX620" s="368"/>
      <c r="DY620" s="368"/>
      <c r="DZ620" s="368"/>
      <c r="EA620" s="368"/>
      <c r="EB620" s="368"/>
      <c r="EC620" s="368"/>
      <c r="ED620" s="368"/>
      <c r="EE620" s="368"/>
      <c r="EF620" s="368"/>
      <c r="EG620" s="368"/>
      <c r="EH620" s="368"/>
      <c r="EI620" s="368"/>
      <c r="EJ620" s="368"/>
      <c r="EK620" s="368"/>
      <c r="EL620" s="368"/>
      <c r="EM620" s="368"/>
      <c r="EN620" s="368"/>
      <c r="EO620" s="368"/>
      <c r="EP620" s="368"/>
      <c r="EQ620" s="368"/>
      <c r="ER620" s="368"/>
      <c r="ES620" s="368"/>
      <c r="ET620" s="368"/>
      <c r="EU620" s="368"/>
      <c r="EV620" s="368"/>
      <c r="EW620" s="368"/>
      <c r="EX620" s="368"/>
      <c r="EY620" s="368"/>
      <c r="EZ620" s="368"/>
      <c r="FA620" s="368"/>
      <c r="FB620" s="368"/>
      <c r="FC620" s="368"/>
      <c r="FD620" s="368"/>
      <c r="FE620" s="368"/>
      <c r="FF620" s="368"/>
      <c r="FG620" s="368"/>
      <c r="FH620" s="368"/>
      <c r="FI620" s="368"/>
      <c r="FJ620" s="368"/>
      <c r="FK620" s="368"/>
      <c r="FL620" s="368"/>
      <c r="FM620" s="368"/>
      <c r="FN620" s="368"/>
      <c r="FO620" s="368"/>
      <c r="FP620" s="368"/>
      <c r="FQ620" s="368"/>
      <c r="FR620" s="368"/>
      <c r="FS620" s="368"/>
      <c r="FT620" s="368"/>
      <c r="FU620" s="368"/>
      <c r="FV620" s="368"/>
      <c r="FW620" s="368"/>
      <c r="FX620" s="368"/>
      <c r="FY620" s="368"/>
      <c r="FZ620" s="368"/>
      <c r="GA620" s="368"/>
      <c r="GB620" s="368"/>
      <c r="GC620" s="368"/>
      <c r="GD620" s="368"/>
      <c r="GE620" s="368"/>
      <c r="GF620" s="368"/>
      <c r="GG620" s="368"/>
      <c r="GH620" s="368"/>
      <c r="GI620" s="368"/>
      <c r="GJ620" s="368"/>
      <c r="GK620" s="368"/>
      <c r="GL620" s="368"/>
      <c r="GM620" s="368"/>
      <c r="GN620" s="368"/>
      <c r="GO620" s="368"/>
      <c r="GP620" s="368"/>
      <c r="GQ620" s="368"/>
      <c r="GR620" s="368"/>
      <c r="GS620" s="368"/>
      <c r="GT620" s="368"/>
      <c r="GU620" s="368"/>
      <c r="GV620" s="368"/>
      <c r="GW620" s="368"/>
      <c r="GX620" s="368"/>
      <c r="GY620" s="368"/>
      <c r="GZ620" s="368"/>
      <c r="HA620" s="368"/>
      <c r="HB620" s="368"/>
      <c r="HC620" s="368"/>
      <c r="HD620" s="368"/>
      <c r="HE620" s="368"/>
      <c r="HF620" s="368"/>
      <c r="HG620" s="368"/>
      <c r="HH620" s="368"/>
      <c r="HI620" s="368"/>
      <c r="HJ620" s="368"/>
      <c r="HK620" s="368"/>
      <c r="HL620" s="368"/>
      <c r="HM620" s="368"/>
      <c r="HN620" s="368"/>
      <c r="HO620" s="368"/>
      <c r="HP620" s="368"/>
      <c r="HQ620" s="368"/>
      <c r="HR620" s="368"/>
      <c r="HS620" s="368"/>
      <c r="HT620" s="368"/>
      <c r="HU620" s="368"/>
      <c r="HV620" s="368"/>
      <c r="HW620" s="368"/>
      <c r="HX620" s="368"/>
      <c r="HY620" s="368"/>
      <c r="HZ620" s="368"/>
      <c r="IA620" s="368"/>
      <c r="IB620" s="368"/>
      <c r="IC620" s="368"/>
      <c r="ID620" s="368"/>
      <c r="IE620" s="368"/>
      <c r="IF620" s="368"/>
      <c r="IG620" s="368"/>
      <c r="IH620" s="368"/>
      <c r="II620" s="368"/>
      <c r="IJ620" s="368"/>
      <c r="IK620" s="368"/>
      <c r="IL620" s="368"/>
      <c r="IM620" s="368"/>
      <c r="IN620" s="368"/>
      <c r="IO620" s="368"/>
      <c r="IP620" s="368"/>
      <c r="IQ620" s="368"/>
      <c r="IR620" s="368"/>
      <c r="IS620" s="368"/>
      <c r="IT620" s="368"/>
      <c r="IU620" s="368"/>
      <c r="IV620" s="368"/>
      <c r="IW620" s="368"/>
      <c r="IX620" s="368"/>
      <c r="IY620" s="368"/>
      <c r="IZ620" s="368"/>
      <c r="JA620" s="368"/>
      <c r="JB620" s="368"/>
      <c r="JC620" s="368"/>
      <c r="JD620" s="368"/>
      <c r="JE620" s="368"/>
      <c r="JF620" s="368"/>
      <c r="JG620" s="368"/>
      <c r="JH620" s="368"/>
      <c r="JI620" s="368"/>
      <c r="JJ620" s="368"/>
      <c r="JK620" s="368"/>
      <c r="JL620" s="368"/>
      <c r="JM620" s="368"/>
      <c r="JN620" s="368"/>
      <c r="JO620" s="368"/>
      <c r="JP620" s="368"/>
      <c r="JQ620" s="368"/>
      <c r="JR620" s="368"/>
      <c r="JS620" s="368"/>
      <c r="JT620" s="368"/>
      <c r="JU620" s="368"/>
      <c r="JV620" s="368"/>
      <c r="JW620" s="368"/>
      <c r="JX620" s="368"/>
      <c r="JY620" s="368"/>
      <c r="JZ620" s="368"/>
      <c r="KA620" s="368"/>
      <c r="KB620" s="368"/>
      <c r="KC620" s="368"/>
      <c r="KD620" s="368"/>
      <c r="KE620" s="368"/>
      <c r="KF620" s="368"/>
      <c r="KG620" s="368"/>
      <c r="KH620" s="368"/>
      <c r="KI620" s="368"/>
      <c r="KJ620" s="368"/>
      <c r="KK620" s="368"/>
      <c r="KL620" s="368"/>
      <c r="KM620" s="368"/>
      <c r="KN620" s="368"/>
      <c r="KO620" s="368"/>
      <c r="KP620" s="368"/>
      <c r="KQ620" s="368"/>
      <c r="KR620" s="368"/>
      <c r="KS620" s="368"/>
      <c r="KT620" s="368"/>
      <c r="KU620" s="368"/>
      <c r="KV620" s="368"/>
      <c r="KW620" s="368"/>
      <c r="KX620" s="368"/>
      <c r="LH620" s="368"/>
      <c r="LI620" s="368"/>
      <c r="LJ620" s="368"/>
      <c r="LK620" s="368"/>
      <c r="LL620" s="368"/>
      <c r="LM620" s="368"/>
      <c r="LN620" s="368"/>
      <c r="LO620" s="368"/>
      <c r="LP620" s="368"/>
      <c r="LQ620" s="368"/>
      <c r="LR620" s="368"/>
      <c r="LS620" s="368"/>
      <c r="LT620" s="368"/>
      <c r="LU620" s="368"/>
      <c r="LV620" s="368"/>
      <c r="LW620" s="368"/>
      <c r="LX620" s="368"/>
      <c r="LY620" s="368"/>
      <c r="LZ620" s="368"/>
      <c r="MA620" s="368"/>
      <c r="MB620" s="368"/>
      <c r="MC620" s="368"/>
      <c r="MD620" s="368"/>
      <c r="ME620" s="368"/>
      <c r="MF620" s="368"/>
      <c r="MG620" s="368"/>
      <c r="MH620" s="368"/>
      <c r="MI620" s="368"/>
      <c r="MJ620" s="368"/>
      <c r="MK620" s="368"/>
      <c r="ML620" s="368"/>
      <c r="MM620" s="368"/>
      <c r="MN620" s="368"/>
      <c r="MO620" s="368"/>
      <c r="MP620" s="368"/>
      <c r="MQ620" s="368"/>
      <c r="MR620" s="368"/>
      <c r="MS620" s="368"/>
      <c r="MT620" s="368"/>
      <c r="MU620" s="368"/>
      <c r="MV620" s="368"/>
      <c r="MW620" s="368"/>
      <c r="MX620" s="368"/>
      <c r="MY620" s="368"/>
      <c r="MZ620" s="368"/>
      <c r="NA620" s="368"/>
      <c r="NB620" s="368"/>
      <c r="NC620" s="368"/>
      <c r="ND620" s="368"/>
      <c r="NE620" s="368"/>
      <c r="NF620" s="368"/>
      <c r="NG620" s="368"/>
      <c r="NH620" s="368"/>
      <c r="NI620" s="368"/>
      <c r="NJ620" s="368"/>
      <c r="NK620" s="368"/>
      <c r="NL620" s="368"/>
      <c r="NM620" s="368"/>
      <c r="NN620" s="368"/>
      <c r="NO620" s="368"/>
      <c r="NP620" s="368"/>
      <c r="NQ620" s="368"/>
      <c r="NR620" s="368"/>
      <c r="NS620" s="368"/>
      <c r="NT620" s="368"/>
      <c r="NU620" s="368"/>
      <c r="NV620" s="368"/>
      <c r="NW620" s="368"/>
      <c r="NX620" s="368"/>
      <c r="NY620" s="368"/>
      <c r="NZ620" s="368"/>
      <c r="OA620" s="368"/>
      <c r="OB620" s="368"/>
      <c r="OC620" s="368"/>
      <c r="OD620" s="368"/>
      <c r="OE620" s="368"/>
      <c r="OF620" s="368"/>
      <c r="OG620" s="368"/>
      <c r="OH620" s="368"/>
      <c r="OI620" s="368"/>
      <c r="OJ620" s="368"/>
      <c r="OK620" s="368"/>
      <c r="OL620" s="368"/>
      <c r="OM620" s="368"/>
      <c r="ON620" s="368"/>
      <c r="OO620" s="368"/>
      <c r="OP620" s="368"/>
      <c r="OQ620" s="368"/>
      <c r="OR620" s="368"/>
      <c r="OS620" s="368"/>
      <c r="OT620" s="368"/>
      <c r="OU620" s="368"/>
      <c r="OV620" s="368"/>
      <c r="OW620" s="368"/>
      <c r="OX620" s="368"/>
      <c r="OY620" s="368"/>
      <c r="OZ620" s="368"/>
      <c r="PA620" s="368"/>
      <c r="PB620" s="368"/>
      <c r="PC620" s="368"/>
      <c r="PD620" s="368"/>
      <c r="PE620" s="368"/>
      <c r="PF620" s="368"/>
      <c r="PG620" s="368"/>
      <c r="PH620" s="368"/>
      <c r="PI620" s="368"/>
      <c r="PJ620" s="368"/>
      <c r="PK620" s="368"/>
      <c r="PL620" s="368"/>
      <c r="PM620" s="368"/>
      <c r="PN620" s="368"/>
      <c r="PO620" s="368"/>
      <c r="PP620" s="368"/>
      <c r="PQ620" s="368"/>
      <c r="PR620" s="368"/>
      <c r="PS620" s="368"/>
      <c r="PT620" s="368"/>
      <c r="PU620" s="368"/>
      <c r="PV620" s="368"/>
      <c r="PW620" s="368"/>
      <c r="PX620" s="368"/>
      <c r="PY620" s="368"/>
      <c r="PZ620" s="368"/>
      <c r="QA620" s="368"/>
      <c r="QB620" s="368"/>
      <c r="QC620" s="368"/>
      <c r="QD620" s="368"/>
      <c r="QE620" s="368"/>
      <c r="QF620" s="368"/>
      <c r="QG620" s="368"/>
      <c r="QH620" s="368"/>
      <c r="QI620" s="368"/>
      <c r="QJ620" s="368"/>
      <c r="QK620" s="368"/>
      <c r="QL620" s="368"/>
      <c r="QM620" s="368"/>
      <c r="QN620" s="368"/>
      <c r="QO620" s="368"/>
      <c r="QP620" s="368"/>
      <c r="QQ620" s="368"/>
      <c r="QR620" s="368"/>
      <c r="QS620" s="368"/>
      <c r="QT620" s="368"/>
      <c r="QU620" s="368"/>
      <c r="QV620" s="368"/>
      <c r="QW620" s="368"/>
      <c r="QX620" s="368"/>
      <c r="QY620" s="368"/>
      <c r="QZ620" s="368"/>
      <c r="RA620" s="368"/>
      <c r="RB620" s="368"/>
      <c r="RC620" s="368"/>
      <c r="RD620" s="368"/>
      <c r="RE620" s="368"/>
      <c r="RF620" s="368"/>
      <c r="RG620" s="368"/>
      <c r="RH620" s="368"/>
      <c r="RI620" s="368"/>
      <c r="RJ620" s="368"/>
      <c r="RK620" s="368"/>
      <c r="RL620" s="368"/>
      <c r="RM620" s="368"/>
      <c r="RN620" s="368"/>
      <c r="RO620" s="368"/>
      <c r="RP620" s="368"/>
      <c r="RQ620" s="368"/>
      <c r="RR620" s="368"/>
      <c r="RS620" s="368"/>
      <c r="RT620" s="368"/>
      <c r="RU620" s="368"/>
      <c r="RV620" s="368"/>
      <c r="RW620" s="368"/>
      <c r="RX620" s="368"/>
      <c r="RY620" s="368"/>
      <c r="RZ620" s="368"/>
      <c r="SA620" s="368"/>
      <c r="SB620" s="368"/>
      <c r="SC620" s="368"/>
      <c r="SD620" s="368"/>
      <c r="SE620" s="368"/>
      <c r="SF620" s="368"/>
      <c r="SG620" s="368"/>
    </row>
    <row r="621" spans="1:501">
      <c r="A621" s="368"/>
      <c r="B621" s="368"/>
      <c r="C621" s="368"/>
      <c r="D621" s="368"/>
      <c r="E621" s="368"/>
      <c r="F621" s="368"/>
      <c r="G621" s="368"/>
      <c r="H621" s="368"/>
      <c r="I621" s="368"/>
      <c r="J621" s="368"/>
      <c r="K621" s="368"/>
      <c r="L621" s="368"/>
      <c r="M621" s="368"/>
      <c r="N621" s="368"/>
      <c r="O621" s="385"/>
      <c r="P621" s="368"/>
      <c r="Q621" s="368"/>
      <c r="R621" s="368"/>
      <c r="S621" s="368"/>
      <c r="T621" s="368"/>
      <c r="U621" s="368"/>
      <c r="V621" s="368"/>
      <c r="W621" s="368"/>
      <c r="X621" s="368"/>
      <c r="Y621" s="368"/>
      <c r="Z621" s="368"/>
      <c r="AA621" s="368"/>
      <c r="AB621" s="368"/>
      <c r="AC621" s="368"/>
      <c r="AD621" s="368"/>
      <c r="AE621" s="368"/>
      <c r="AF621" s="368"/>
      <c r="AG621" s="368"/>
      <c r="AH621" s="368"/>
      <c r="AI621" s="368"/>
      <c r="AJ621" s="368"/>
      <c r="AK621" s="368"/>
      <c r="AL621" s="368"/>
      <c r="AM621" s="368"/>
      <c r="AN621" s="368"/>
      <c r="AO621" s="368"/>
      <c r="AP621" s="368"/>
      <c r="AQ621" s="368"/>
      <c r="AR621" s="368"/>
      <c r="AS621" s="368"/>
      <c r="AT621" s="368"/>
      <c r="AU621" s="368"/>
      <c r="AV621" s="368"/>
      <c r="AW621" s="368"/>
      <c r="AX621" s="368"/>
      <c r="AY621" s="368"/>
      <c r="AZ621" s="368"/>
      <c r="BA621" s="368"/>
      <c r="BB621" s="368"/>
      <c r="BC621" s="368"/>
      <c r="BD621" s="368"/>
      <c r="BE621" s="368"/>
      <c r="BF621" s="368"/>
      <c r="BG621" s="368"/>
      <c r="BH621" s="368"/>
      <c r="BI621" s="368"/>
      <c r="BJ621" s="368"/>
      <c r="BK621" s="368"/>
      <c r="BL621" s="368"/>
      <c r="BM621" s="368"/>
      <c r="BN621" s="368"/>
      <c r="BO621" s="368"/>
      <c r="BP621" s="368"/>
      <c r="BQ621" s="368"/>
      <c r="BR621" s="368"/>
      <c r="BS621" s="368"/>
      <c r="BT621" s="368"/>
      <c r="BU621" s="368"/>
      <c r="BV621" s="368"/>
      <c r="BW621" s="368"/>
      <c r="DV621" s="368"/>
      <c r="DW621" s="368"/>
      <c r="DX621" s="368"/>
      <c r="DY621" s="368"/>
      <c r="DZ621" s="368"/>
      <c r="EA621" s="368"/>
      <c r="EB621" s="368"/>
      <c r="EC621" s="368"/>
      <c r="ED621" s="368"/>
      <c r="EE621" s="368"/>
      <c r="EF621" s="368"/>
      <c r="EG621" s="368"/>
      <c r="EH621" s="368"/>
      <c r="EI621" s="368"/>
      <c r="EJ621" s="368"/>
      <c r="EK621" s="368"/>
      <c r="EL621" s="368"/>
      <c r="EM621" s="368"/>
      <c r="EN621" s="368"/>
      <c r="EO621" s="368"/>
      <c r="EP621" s="368"/>
      <c r="EQ621" s="368"/>
      <c r="ER621" s="368"/>
      <c r="ES621" s="368"/>
      <c r="ET621" s="368"/>
      <c r="EU621" s="368"/>
      <c r="EV621" s="368"/>
      <c r="EW621" s="368"/>
      <c r="EX621" s="368"/>
      <c r="EY621" s="368"/>
      <c r="EZ621" s="368"/>
      <c r="FA621" s="368"/>
      <c r="FB621" s="368"/>
      <c r="FC621" s="368"/>
      <c r="FD621" s="368"/>
      <c r="FE621" s="368"/>
      <c r="FF621" s="368"/>
      <c r="FG621" s="368"/>
      <c r="FH621" s="368"/>
      <c r="FI621" s="368"/>
      <c r="FJ621" s="368"/>
      <c r="FK621" s="368"/>
      <c r="FL621" s="368"/>
      <c r="FM621" s="368"/>
      <c r="FN621" s="368"/>
      <c r="FO621" s="368"/>
      <c r="FP621" s="368"/>
      <c r="FQ621" s="368"/>
      <c r="FR621" s="368"/>
      <c r="FS621" s="368"/>
      <c r="FT621" s="368"/>
      <c r="FU621" s="368"/>
      <c r="FV621" s="368"/>
      <c r="FW621" s="368"/>
      <c r="FX621" s="368"/>
      <c r="FY621" s="368"/>
      <c r="FZ621" s="368"/>
      <c r="GA621" s="368"/>
      <c r="GB621" s="368"/>
      <c r="GC621" s="368"/>
      <c r="GD621" s="368"/>
      <c r="GE621" s="368"/>
      <c r="GF621" s="368"/>
      <c r="GG621" s="368"/>
      <c r="GH621" s="368"/>
      <c r="GI621" s="368"/>
      <c r="GJ621" s="368"/>
      <c r="GK621" s="368"/>
      <c r="GL621" s="368"/>
      <c r="GM621" s="368"/>
      <c r="GN621" s="368"/>
      <c r="GO621" s="368"/>
      <c r="GP621" s="368"/>
      <c r="GQ621" s="368"/>
      <c r="GR621" s="368"/>
      <c r="GS621" s="368"/>
      <c r="GT621" s="368"/>
      <c r="GU621" s="368"/>
      <c r="GV621" s="368"/>
      <c r="GW621" s="368"/>
      <c r="GX621" s="368"/>
      <c r="GY621" s="368"/>
      <c r="GZ621" s="368"/>
      <c r="HA621" s="368"/>
      <c r="HB621" s="368"/>
      <c r="HC621" s="368"/>
      <c r="HD621" s="368"/>
      <c r="HE621" s="368"/>
      <c r="HF621" s="368"/>
      <c r="HG621" s="368"/>
      <c r="HH621" s="368"/>
      <c r="HI621" s="368"/>
      <c r="HJ621" s="368"/>
      <c r="HK621" s="368"/>
      <c r="HL621" s="368"/>
      <c r="HM621" s="368"/>
      <c r="HN621" s="368"/>
      <c r="HO621" s="368"/>
      <c r="HP621" s="368"/>
      <c r="HQ621" s="368"/>
      <c r="HR621" s="368"/>
      <c r="HS621" s="368"/>
      <c r="HT621" s="368"/>
      <c r="HU621" s="368"/>
      <c r="HV621" s="368"/>
      <c r="HW621" s="368"/>
      <c r="HX621" s="368"/>
      <c r="HY621" s="368"/>
      <c r="HZ621" s="368"/>
      <c r="IA621" s="368"/>
      <c r="IB621" s="368"/>
      <c r="IC621" s="368"/>
      <c r="ID621" s="368"/>
      <c r="IE621" s="368"/>
      <c r="IF621" s="368"/>
      <c r="IG621" s="368"/>
      <c r="IH621" s="368"/>
      <c r="II621" s="368"/>
      <c r="IJ621" s="368"/>
      <c r="IK621" s="368"/>
      <c r="IL621" s="368"/>
      <c r="IM621" s="368"/>
      <c r="IN621" s="368"/>
      <c r="IO621" s="368"/>
      <c r="IP621" s="368"/>
      <c r="IQ621" s="368"/>
      <c r="IR621" s="368"/>
      <c r="IS621" s="368"/>
      <c r="IT621" s="368"/>
      <c r="IU621" s="368"/>
      <c r="IV621" s="368"/>
      <c r="IW621" s="368"/>
      <c r="IX621" s="368"/>
      <c r="IY621" s="368"/>
      <c r="IZ621" s="368"/>
      <c r="JA621" s="368"/>
      <c r="JB621" s="368"/>
      <c r="JC621" s="368"/>
      <c r="JD621" s="368"/>
      <c r="JE621" s="368"/>
      <c r="JF621" s="368"/>
      <c r="JG621" s="368"/>
      <c r="JH621" s="368"/>
      <c r="JI621" s="368"/>
      <c r="JJ621" s="368"/>
      <c r="JK621" s="368"/>
      <c r="JL621" s="368"/>
      <c r="JM621" s="368"/>
      <c r="JN621" s="368"/>
      <c r="JO621" s="368"/>
      <c r="JP621" s="368"/>
      <c r="JQ621" s="368"/>
      <c r="JR621" s="368"/>
      <c r="JS621" s="368"/>
      <c r="JT621" s="368"/>
      <c r="JU621" s="368"/>
      <c r="JV621" s="368"/>
      <c r="JW621" s="368"/>
      <c r="JX621" s="368"/>
      <c r="JY621" s="368"/>
      <c r="JZ621" s="368"/>
      <c r="KA621" s="368"/>
      <c r="KB621" s="368"/>
      <c r="KC621" s="368"/>
      <c r="KD621" s="368"/>
      <c r="KE621" s="368"/>
      <c r="KF621" s="368"/>
      <c r="KG621" s="368"/>
      <c r="KH621" s="368"/>
      <c r="KI621" s="368"/>
      <c r="KJ621" s="368"/>
      <c r="KK621" s="368"/>
      <c r="KL621" s="368"/>
      <c r="KM621" s="368"/>
      <c r="KN621" s="368"/>
      <c r="KO621" s="368"/>
      <c r="KP621" s="368"/>
      <c r="KQ621" s="368"/>
      <c r="KR621" s="368"/>
      <c r="KS621" s="368"/>
      <c r="KT621" s="368"/>
      <c r="KU621" s="368"/>
      <c r="KV621" s="368"/>
      <c r="KW621" s="368"/>
      <c r="KX621" s="368"/>
      <c r="LH621" s="368"/>
      <c r="LI621" s="368"/>
      <c r="LJ621" s="368"/>
      <c r="LK621" s="368"/>
      <c r="LL621" s="368"/>
      <c r="LM621" s="368"/>
      <c r="LN621" s="368"/>
      <c r="LO621" s="368"/>
      <c r="LP621" s="368"/>
      <c r="LQ621" s="368"/>
      <c r="LR621" s="368"/>
      <c r="LS621" s="368"/>
      <c r="LT621" s="368"/>
      <c r="LU621" s="368"/>
      <c r="LV621" s="368"/>
      <c r="LW621" s="368"/>
      <c r="LX621" s="368"/>
      <c r="LY621" s="368"/>
      <c r="LZ621" s="368"/>
      <c r="MA621" s="368"/>
      <c r="MB621" s="368"/>
      <c r="MC621" s="368"/>
      <c r="MD621" s="368"/>
      <c r="ME621" s="368"/>
      <c r="MF621" s="368"/>
      <c r="MG621" s="368"/>
      <c r="MH621" s="368"/>
      <c r="MI621" s="368"/>
      <c r="MJ621" s="368"/>
      <c r="MK621" s="368"/>
      <c r="ML621" s="368"/>
      <c r="MM621" s="368"/>
      <c r="MN621" s="368"/>
      <c r="MO621" s="368"/>
      <c r="MP621" s="368"/>
      <c r="MQ621" s="368"/>
      <c r="MR621" s="368"/>
      <c r="MS621" s="368"/>
      <c r="MT621" s="368"/>
      <c r="MU621" s="368"/>
      <c r="MV621" s="368"/>
      <c r="MW621" s="368"/>
      <c r="MX621" s="368"/>
      <c r="MY621" s="368"/>
      <c r="MZ621" s="368"/>
      <c r="NA621" s="368"/>
      <c r="NB621" s="368"/>
      <c r="NC621" s="368"/>
      <c r="ND621" s="368"/>
      <c r="NE621" s="368"/>
      <c r="NF621" s="368"/>
      <c r="NG621" s="368"/>
      <c r="NH621" s="368"/>
      <c r="NI621" s="368"/>
      <c r="NJ621" s="368"/>
      <c r="NK621" s="368"/>
      <c r="NL621" s="368"/>
      <c r="NM621" s="368"/>
      <c r="NN621" s="368"/>
      <c r="NO621" s="368"/>
      <c r="NP621" s="368"/>
      <c r="NQ621" s="368"/>
      <c r="NR621" s="368"/>
      <c r="NS621" s="368"/>
      <c r="NT621" s="368"/>
      <c r="NU621" s="368"/>
      <c r="NV621" s="368"/>
      <c r="NW621" s="368"/>
      <c r="NX621" s="368"/>
      <c r="NY621" s="368"/>
      <c r="NZ621" s="368"/>
      <c r="OA621" s="368"/>
      <c r="OB621" s="368"/>
      <c r="OC621" s="368"/>
      <c r="OD621" s="368"/>
      <c r="OE621" s="368"/>
      <c r="OF621" s="368"/>
      <c r="OG621" s="368"/>
      <c r="OH621" s="368"/>
      <c r="OI621" s="368"/>
      <c r="OJ621" s="368"/>
      <c r="OK621" s="368"/>
      <c r="OL621" s="368"/>
      <c r="OM621" s="368"/>
      <c r="ON621" s="368"/>
      <c r="OO621" s="368"/>
      <c r="OP621" s="368"/>
      <c r="OQ621" s="368"/>
      <c r="OR621" s="368"/>
      <c r="OS621" s="368"/>
      <c r="OT621" s="368"/>
      <c r="OU621" s="368"/>
      <c r="OV621" s="368"/>
      <c r="OW621" s="368"/>
      <c r="OX621" s="368"/>
      <c r="OY621" s="368"/>
      <c r="OZ621" s="368"/>
      <c r="PA621" s="368"/>
      <c r="PB621" s="368"/>
      <c r="PC621" s="368"/>
      <c r="PD621" s="368"/>
      <c r="PE621" s="368"/>
      <c r="PF621" s="368"/>
      <c r="PG621" s="368"/>
      <c r="PH621" s="368"/>
      <c r="PI621" s="368"/>
      <c r="PJ621" s="368"/>
      <c r="PK621" s="368"/>
      <c r="PL621" s="368"/>
      <c r="PM621" s="368"/>
      <c r="PN621" s="368"/>
      <c r="PO621" s="368"/>
      <c r="PP621" s="368"/>
      <c r="PQ621" s="368"/>
      <c r="PR621" s="368"/>
      <c r="PS621" s="368"/>
      <c r="PT621" s="368"/>
      <c r="PU621" s="368"/>
      <c r="PV621" s="368"/>
      <c r="PW621" s="368"/>
      <c r="PX621" s="368"/>
      <c r="PY621" s="368"/>
      <c r="PZ621" s="368"/>
      <c r="QA621" s="368"/>
      <c r="QB621" s="368"/>
      <c r="QC621" s="368"/>
      <c r="QD621" s="368"/>
      <c r="QE621" s="368"/>
      <c r="QF621" s="368"/>
      <c r="QG621" s="368"/>
      <c r="QH621" s="368"/>
      <c r="QI621" s="368"/>
      <c r="QJ621" s="368"/>
      <c r="QK621" s="368"/>
      <c r="QL621" s="368"/>
      <c r="QM621" s="368"/>
      <c r="QN621" s="368"/>
      <c r="QO621" s="368"/>
      <c r="QP621" s="368"/>
      <c r="QQ621" s="368"/>
      <c r="QR621" s="368"/>
      <c r="QS621" s="368"/>
      <c r="QT621" s="368"/>
      <c r="QU621" s="368"/>
      <c r="QV621" s="368"/>
      <c r="QW621" s="368"/>
      <c r="QX621" s="368"/>
      <c r="QY621" s="368"/>
      <c r="QZ621" s="368"/>
      <c r="RA621" s="368"/>
      <c r="RB621" s="368"/>
      <c r="RC621" s="368"/>
      <c r="RD621" s="368"/>
      <c r="RE621" s="368"/>
      <c r="RF621" s="368"/>
      <c r="RG621" s="368"/>
      <c r="RH621" s="368"/>
      <c r="RI621" s="368"/>
      <c r="RJ621" s="368"/>
      <c r="RK621" s="368"/>
      <c r="RL621" s="368"/>
      <c r="RM621" s="368"/>
      <c r="RN621" s="368"/>
      <c r="RO621" s="368"/>
      <c r="RP621" s="368"/>
      <c r="RQ621" s="368"/>
      <c r="RR621" s="368"/>
      <c r="RS621" s="368"/>
      <c r="RT621" s="368"/>
      <c r="RU621" s="368"/>
      <c r="RV621" s="368"/>
      <c r="RW621" s="368"/>
      <c r="RX621" s="368"/>
      <c r="RY621" s="368"/>
      <c r="RZ621" s="368"/>
      <c r="SA621" s="368"/>
      <c r="SB621" s="368"/>
      <c r="SC621" s="368"/>
      <c r="SD621" s="368"/>
      <c r="SE621" s="368"/>
      <c r="SF621" s="368"/>
      <c r="SG621" s="368"/>
    </row>
    <row r="622" spans="1:501">
      <c r="A622" s="368"/>
      <c r="B622" s="368"/>
      <c r="C622" s="368"/>
      <c r="D622" s="368"/>
      <c r="E622" s="368"/>
      <c r="F622" s="368"/>
      <c r="G622" s="368"/>
      <c r="H622" s="368"/>
      <c r="I622" s="368"/>
      <c r="J622" s="368"/>
      <c r="K622" s="368"/>
      <c r="L622" s="368"/>
      <c r="M622" s="368"/>
      <c r="N622" s="368"/>
      <c r="O622" s="385"/>
      <c r="P622" s="368"/>
      <c r="Q622" s="368"/>
      <c r="R622" s="368"/>
      <c r="S622" s="368"/>
      <c r="T622" s="368"/>
      <c r="U622" s="368"/>
      <c r="V622" s="368"/>
      <c r="W622" s="368"/>
      <c r="X622" s="368"/>
      <c r="Y622" s="368"/>
      <c r="Z622" s="368"/>
      <c r="AA622" s="368"/>
      <c r="AB622" s="368"/>
      <c r="AC622" s="368"/>
      <c r="AD622" s="368"/>
      <c r="AE622" s="368"/>
      <c r="AF622" s="368"/>
      <c r="AG622" s="368"/>
      <c r="AH622" s="368"/>
      <c r="AI622" s="368"/>
      <c r="AJ622" s="368"/>
      <c r="AK622" s="368"/>
      <c r="AL622" s="368"/>
      <c r="AM622" s="368"/>
      <c r="AN622" s="368"/>
      <c r="AO622" s="368"/>
      <c r="AP622" s="368"/>
      <c r="AQ622" s="368"/>
      <c r="AR622" s="368"/>
      <c r="AS622" s="368"/>
      <c r="AT622" s="368"/>
      <c r="AU622" s="368"/>
      <c r="AV622" s="368"/>
      <c r="AW622" s="368"/>
      <c r="AX622" s="368"/>
      <c r="AY622" s="368"/>
      <c r="AZ622" s="368"/>
      <c r="BA622" s="368"/>
      <c r="BB622" s="368"/>
      <c r="BC622" s="368"/>
      <c r="BD622" s="368"/>
      <c r="BE622" s="368"/>
      <c r="BF622" s="368"/>
      <c r="BG622" s="368"/>
      <c r="BH622" s="368"/>
      <c r="BI622" s="368"/>
      <c r="BJ622" s="368"/>
      <c r="BK622" s="368"/>
      <c r="BL622" s="368"/>
      <c r="BM622" s="368"/>
      <c r="BN622" s="368"/>
      <c r="BO622" s="368"/>
      <c r="BP622" s="368"/>
      <c r="BQ622" s="368"/>
      <c r="BR622" s="368"/>
      <c r="BS622" s="368"/>
      <c r="BT622" s="368"/>
      <c r="BU622" s="368"/>
      <c r="BV622" s="368"/>
      <c r="BW622" s="368"/>
      <c r="DV622" s="368"/>
      <c r="DW622" s="368"/>
      <c r="DX622" s="368"/>
      <c r="DY622" s="368"/>
      <c r="DZ622" s="368"/>
      <c r="EA622" s="368"/>
      <c r="EB622" s="368"/>
      <c r="EC622" s="368"/>
      <c r="ED622" s="368"/>
      <c r="EE622" s="368"/>
      <c r="EF622" s="368"/>
      <c r="EG622" s="368"/>
      <c r="EH622" s="368"/>
      <c r="EI622" s="368"/>
      <c r="EJ622" s="368"/>
      <c r="EK622" s="368"/>
      <c r="EL622" s="368"/>
      <c r="EM622" s="368"/>
      <c r="EN622" s="368"/>
      <c r="EO622" s="368"/>
      <c r="EP622" s="368"/>
      <c r="EQ622" s="368"/>
      <c r="ER622" s="368"/>
      <c r="ES622" s="368"/>
      <c r="ET622" s="368"/>
      <c r="EU622" s="368"/>
      <c r="EV622" s="368"/>
      <c r="EW622" s="368"/>
      <c r="EX622" s="368"/>
      <c r="EY622" s="368"/>
      <c r="EZ622" s="368"/>
      <c r="FA622" s="368"/>
      <c r="FB622" s="368"/>
      <c r="FC622" s="368"/>
      <c r="FD622" s="368"/>
      <c r="FE622" s="368"/>
      <c r="FF622" s="368"/>
      <c r="FG622" s="368"/>
      <c r="FH622" s="368"/>
      <c r="FI622" s="368"/>
      <c r="FJ622" s="368"/>
      <c r="FK622" s="368"/>
      <c r="FL622" s="368"/>
      <c r="FM622" s="368"/>
      <c r="FN622" s="368"/>
      <c r="FO622" s="368"/>
      <c r="FP622" s="368"/>
      <c r="FQ622" s="368"/>
      <c r="FR622" s="368"/>
      <c r="FS622" s="368"/>
      <c r="FT622" s="368"/>
      <c r="FU622" s="368"/>
      <c r="FV622" s="368"/>
      <c r="FW622" s="368"/>
      <c r="FX622" s="368"/>
      <c r="FY622" s="368"/>
      <c r="FZ622" s="368"/>
      <c r="GA622" s="368"/>
      <c r="GB622" s="368"/>
      <c r="GC622" s="368"/>
      <c r="GD622" s="368"/>
      <c r="GE622" s="368"/>
      <c r="GF622" s="368"/>
      <c r="GG622" s="368"/>
      <c r="GH622" s="368"/>
      <c r="GI622" s="368"/>
      <c r="GJ622" s="368"/>
      <c r="GK622" s="368"/>
      <c r="GL622" s="368"/>
      <c r="GM622" s="368"/>
      <c r="GN622" s="368"/>
      <c r="GO622" s="368"/>
      <c r="GP622" s="368"/>
      <c r="GQ622" s="368"/>
      <c r="GR622" s="368"/>
      <c r="GS622" s="368"/>
      <c r="GT622" s="368"/>
      <c r="GU622" s="368"/>
      <c r="GV622" s="368"/>
      <c r="GW622" s="368"/>
      <c r="GX622" s="368"/>
      <c r="GY622" s="368"/>
      <c r="GZ622" s="368"/>
      <c r="HA622" s="368"/>
      <c r="HB622" s="368"/>
      <c r="HC622" s="368"/>
      <c r="HD622" s="368"/>
      <c r="HE622" s="368"/>
      <c r="HF622" s="368"/>
      <c r="HG622" s="368"/>
      <c r="HH622" s="368"/>
      <c r="HI622" s="368"/>
      <c r="HJ622" s="368"/>
      <c r="HK622" s="368"/>
      <c r="HL622" s="368"/>
      <c r="HM622" s="368"/>
      <c r="HN622" s="368"/>
      <c r="HO622" s="368"/>
      <c r="HP622" s="368"/>
      <c r="HQ622" s="368"/>
      <c r="HR622" s="368"/>
      <c r="HS622" s="368"/>
      <c r="HT622" s="368"/>
      <c r="HU622" s="368"/>
      <c r="HV622" s="368"/>
      <c r="HW622" s="368"/>
      <c r="HX622" s="368"/>
      <c r="HY622" s="368"/>
      <c r="HZ622" s="368"/>
      <c r="IA622" s="368"/>
      <c r="IB622" s="368"/>
      <c r="IC622" s="368"/>
      <c r="ID622" s="368"/>
      <c r="IE622" s="368"/>
      <c r="IF622" s="368"/>
      <c r="IG622" s="368"/>
      <c r="IH622" s="368"/>
      <c r="II622" s="368"/>
      <c r="IJ622" s="368"/>
      <c r="IK622" s="368"/>
      <c r="IL622" s="368"/>
      <c r="IM622" s="368"/>
      <c r="IN622" s="368"/>
      <c r="IO622" s="368"/>
      <c r="IP622" s="368"/>
      <c r="IQ622" s="368"/>
      <c r="IR622" s="368"/>
      <c r="IS622" s="368"/>
      <c r="IT622" s="368"/>
      <c r="IU622" s="368"/>
      <c r="IV622" s="368"/>
      <c r="IW622" s="368"/>
      <c r="IX622" s="368"/>
      <c r="IY622" s="368"/>
      <c r="IZ622" s="368"/>
      <c r="JA622" s="368"/>
      <c r="JB622" s="368"/>
      <c r="JC622" s="368"/>
      <c r="JD622" s="368"/>
      <c r="JE622" s="368"/>
      <c r="JF622" s="368"/>
      <c r="JG622" s="368"/>
      <c r="JH622" s="368"/>
      <c r="JI622" s="368"/>
      <c r="JJ622" s="368"/>
      <c r="JK622" s="368"/>
      <c r="JL622" s="368"/>
      <c r="JM622" s="368"/>
      <c r="JN622" s="368"/>
      <c r="JO622" s="368"/>
      <c r="JP622" s="368"/>
      <c r="JQ622" s="368"/>
      <c r="JR622" s="368"/>
      <c r="JS622" s="368"/>
      <c r="JT622" s="368"/>
      <c r="JU622" s="368"/>
      <c r="JV622" s="368"/>
      <c r="JW622" s="368"/>
      <c r="JX622" s="368"/>
      <c r="JY622" s="368"/>
      <c r="JZ622" s="368"/>
      <c r="KA622" s="368"/>
      <c r="KB622" s="368"/>
      <c r="KC622" s="368"/>
      <c r="KD622" s="368"/>
      <c r="KE622" s="368"/>
      <c r="KF622" s="368"/>
      <c r="KG622" s="368"/>
      <c r="KH622" s="368"/>
      <c r="KI622" s="368"/>
      <c r="KJ622" s="368"/>
      <c r="KK622" s="368"/>
      <c r="KL622" s="368"/>
      <c r="KM622" s="368"/>
      <c r="KN622" s="368"/>
      <c r="KO622" s="368"/>
      <c r="KP622" s="368"/>
      <c r="KQ622" s="368"/>
      <c r="KR622" s="368"/>
      <c r="KS622" s="368"/>
      <c r="KT622" s="368"/>
      <c r="KU622" s="368"/>
      <c r="KV622" s="368"/>
      <c r="KW622" s="368"/>
      <c r="KX622" s="368"/>
      <c r="LH622" s="368"/>
      <c r="LI622" s="368"/>
      <c r="LJ622" s="368"/>
      <c r="LK622" s="368"/>
      <c r="LL622" s="368"/>
      <c r="LM622" s="368"/>
      <c r="LN622" s="368"/>
      <c r="LO622" s="368"/>
      <c r="LP622" s="368"/>
      <c r="LQ622" s="368"/>
      <c r="LR622" s="368"/>
      <c r="LS622" s="368"/>
      <c r="LT622" s="368"/>
      <c r="LU622" s="368"/>
      <c r="LV622" s="368"/>
      <c r="LW622" s="368"/>
      <c r="LX622" s="368"/>
      <c r="LY622" s="368"/>
      <c r="LZ622" s="368"/>
      <c r="MA622" s="368"/>
      <c r="MB622" s="368"/>
      <c r="MC622" s="368"/>
      <c r="MD622" s="368"/>
      <c r="ME622" s="368"/>
      <c r="MF622" s="368"/>
      <c r="MG622" s="368"/>
      <c r="MH622" s="368"/>
      <c r="MI622" s="368"/>
      <c r="MJ622" s="368"/>
      <c r="MK622" s="368"/>
      <c r="ML622" s="368"/>
      <c r="MM622" s="368"/>
      <c r="MN622" s="368"/>
      <c r="MO622" s="368"/>
      <c r="MP622" s="368"/>
      <c r="MQ622" s="368"/>
      <c r="MR622" s="368"/>
      <c r="MS622" s="368"/>
      <c r="MT622" s="368"/>
      <c r="MU622" s="368"/>
      <c r="MV622" s="368"/>
      <c r="MW622" s="368"/>
      <c r="MX622" s="368"/>
      <c r="MY622" s="368"/>
      <c r="MZ622" s="368"/>
      <c r="NA622" s="368"/>
      <c r="NB622" s="368"/>
      <c r="NC622" s="368"/>
      <c r="ND622" s="368"/>
      <c r="NE622" s="368"/>
      <c r="NF622" s="368"/>
      <c r="NG622" s="368"/>
      <c r="NH622" s="368"/>
      <c r="NI622" s="368"/>
      <c r="NJ622" s="368"/>
      <c r="NK622" s="368"/>
      <c r="NL622" s="368"/>
      <c r="NM622" s="368"/>
      <c r="NN622" s="368"/>
      <c r="NO622" s="368"/>
      <c r="NP622" s="368"/>
      <c r="NQ622" s="368"/>
      <c r="NR622" s="368"/>
      <c r="NS622" s="368"/>
      <c r="NT622" s="368"/>
      <c r="NU622" s="368"/>
      <c r="NV622" s="368"/>
      <c r="NW622" s="368"/>
      <c r="NX622" s="368"/>
      <c r="NY622" s="368"/>
      <c r="NZ622" s="368"/>
      <c r="OA622" s="368"/>
      <c r="OB622" s="368"/>
      <c r="OC622" s="368"/>
      <c r="OD622" s="368"/>
      <c r="OE622" s="368"/>
      <c r="OF622" s="368"/>
      <c r="OG622" s="368"/>
      <c r="OH622" s="368"/>
      <c r="OI622" s="368"/>
      <c r="OJ622" s="368"/>
      <c r="OK622" s="368"/>
      <c r="OL622" s="368"/>
      <c r="OM622" s="368"/>
      <c r="ON622" s="368"/>
      <c r="OO622" s="368"/>
      <c r="OP622" s="368"/>
      <c r="OQ622" s="368"/>
      <c r="OR622" s="368"/>
      <c r="OS622" s="368"/>
      <c r="OT622" s="368"/>
      <c r="OU622" s="368"/>
      <c r="OV622" s="368"/>
      <c r="OW622" s="368"/>
      <c r="OX622" s="368"/>
      <c r="OY622" s="368"/>
      <c r="OZ622" s="368"/>
      <c r="PA622" s="368"/>
      <c r="PB622" s="368"/>
      <c r="PC622" s="368"/>
      <c r="PD622" s="368"/>
      <c r="PE622" s="368"/>
      <c r="PF622" s="368"/>
      <c r="PG622" s="368"/>
      <c r="PH622" s="368"/>
      <c r="PI622" s="368"/>
      <c r="PJ622" s="368"/>
      <c r="PK622" s="368"/>
      <c r="PL622" s="368"/>
      <c r="PM622" s="368"/>
      <c r="PN622" s="368"/>
      <c r="PO622" s="368"/>
      <c r="PP622" s="368"/>
      <c r="PQ622" s="368"/>
      <c r="PR622" s="368"/>
      <c r="PS622" s="368"/>
      <c r="PT622" s="368"/>
      <c r="PU622" s="368"/>
      <c r="PV622" s="368"/>
      <c r="PW622" s="368"/>
      <c r="PX622" s="368"/>
      <c r="PY622" s="368"/>
      <c r="PZ622" s="368"/>
      <c r="QA622" s="368"/>
      <c r="QB622" s="368"/>
      <c r="QC622" s="368"/>
      <c r="QD622" s="368"/>
      <c r="QE622" s="368"/>
      <c r="QF622" s="368"/>
      <c r="QG622" s="368"/>
      <c r="QH622" s="368"/>
      <c r="QI622" s="368"/>
      <c r="QJ622" s="368"/>
      <c r="QK622" s="368"/>
      <c r="QL622" s="368"/>
      <c r="QM622" s="368"/>
      <c r="QN622" s="368"/>
      <c r="QO622" s="368"/>
      <c r="QP622" s="368"/>
      <c r="QQ622" s="368"/>
      <c r="QR622" s="368"/>
      <c r="QS622" s="368"/>
      <c r="QT622" s="368"/>
      <c r="QU622" s="368"/>
      <c r="QV622" s="368"/>
      <c r="QW622" s="368"/>
      <c r="QX622" s="368"/>
      <c r="QY622" s="368"/>
      <c r="QZ622" s="368"/>
      <c r="RA622" s="368"/>
      <c r="RB622" s="368"/>
      <c r="RC622" s="368"/>
      <c r="RD622" s="368"/>
      <c r="RE622" s="368"/>
      <c r="RF622" s="368"/>
      <c r="RG622" s="368"/>
      <c r="RH622" s="368"/>
      <c r="RI622" s="368"/>
      <c r="RJ622" s="368"/>
      <c r="RK622" s="368"/>
      <c r="RL622" s="368"/>
      <c r="RM622" s="368"/>
      <c r="RN622" s="368"/>
      <c r="RO622" s="368"/>
      <c r="RP622" s="368"/>
      <c r="RQ622" s="368"/>
      <c r="RR622" s="368"/>
      <c r="RS622" s="368"/>
      <c r="RT622" s="368"/>
      <c r="RU622" s="368"/>
      <c r="RV622" s="368"/>
      <c r="RW622" s="368"/>
      <c r="RX622" s="368"/>
      <c r="RY622" s="368"/>
      <c r="RZ622" s="368"/>
      <c r="SA622" s="368"/>
      <c r="SB622" s="368"/>
      <c r="SC622" s="368"/>
      <c r="SD622" s="368"/>
      <c r="SE622" s="368"/>
      <c r="SF622" s="368"/>
      <c r="SG622" s="368"/>
    </row>
    <row r="623" spans="1:501">
      <c r="A623" s="368"/>
      <c r="B623" s="368"/>
      <c r="C623" s="368"/>
      <c r="D623" s="368"/>
      <c r="E623" s="368"/>
      <c r="F623" s="368"/>
      <c r="G623" s="368"/>
      <c r="H623" s="368"/>
      <c r="I623" s="368"/>
      <c r="J623" s="368"/>
      <c r="K623" s="368"/>
      <c r="L623" s="368"/>
      <c r="M623" s="368"/>
      <c r="N623" s="368"/>
      <c r="O623" s="385"/>
      <c r="P623" s="368"/>
      <c r="Q623" s="368"/>
      <c r="R623" s="368"/>
      <c r="S623" s="368"/>
      <c r="T623" s="368"/>
      <c r="U623" s="368"/>
      <c r="V623" s="368"/>
      <c r="W623" s="368"/>
      <c r="X623" s="368"/>
      <c r="Y623" s="368"/>
      <c r="Z623" s="368"/>
      <c r="AA623" s="368"/>
      <c r="AB623" s="368"/>
      <c r="AC623" s="368"/>
      <c r="AD623" s="368"/>
      <c r="AE623" s="368"/>
      <c r="AF623" s="368"/>
      <c r="AG623" s="368"/>
      <c r="AH623" s="368"/>
      <c r="AI623" s="368"/>
      <c r="AJ623" s="368"/>
      <c r="AK623" s="368"/>
      <c r="AL623" s="368"/>
      <c r="AM623" s="368"/>
      <c r="AN623" s="368"/>
      <c r="AO623" s="368"/>
      <c r="AP623" s="368"/>
      <c r="AQ623" s="368"/>
      <c r="AR623" s="368"/>
      <c r="AS623" s="368"/>
      <c r="AT623" s="368"/>
      <c r="AU623" s="368"/>
      <c r="AV623" s="368"/>
      <c r="AW623" s="368"/>
      <c r="AX623" s="368"/>
      <c r="AY623" s="368"/>
      <c r="AZ623" s="368"/>
      <c r="BA623" s="368"/>
      <c r="BB623" s="368"/>
      <c r="BC623" s="368"/>
      <c r="BD623" s="368"/>
      <c r="BE623" s="368"/>
      <c r="BF623" s="368"/>
      <c r="BG623" s="368"/>
      <c r="BH623" s="368"/>
      <c r="BI623" s="368"/>
      <c r="BJ623" s="368"/>
      <c r="BK623" s="368"/>
      <c r="BL623" s="368"/>
      <c r="BM623" s="368"/>
      <c r="BN623" s="368"/>
      <c r="BO623" s="368"/>
      <c r="BP623" s="368"/>
      <c r="BQ623" s="368"/>
      <c r="BR623" s="368"/>
      <c r="BS623" s="368"/>
      <c r="BT623" s="368"/>
      <c r="BU623" s="368"/>
      <c r="BV623" s="368"/>
      <c r="BW623" s="368"/>
      <c r="DV623" s="368"/>
      <c r="DW623" s="368"/>
      <c r="DX623" s="368"/>
      <c r="DY623" s="368"/>
      <c r="DZ623" s="368"/>
      <c r="EA623" s="368"/>
      <c r="EB623" s="368"/>
      <c r="EC623" s="368"/>
      <c r="ED623" s="368"/>
      <c r="EE623" s="368"/>
      <c r="EF623" s="368"/>
      <c r="EG623" s="368"/>
      <c r="EH623" s="368"/>
      <c r="EI623" s="368"/>
      <c r="EJ623" s="368"/>
      <c r="EK623" s="368"/>
      <c r="EL623" s="368"/>
      <c r="EM623" s="368"/>
      <c r="EN623" s="368"/>
      <c r="EO623" s="368"/>
      <c r="EP623" s="368"/>
      <c r="EQ623" s="368"/>
      <c r="ER623" s="368"/>
      <c r="ES623" s="368"/>
      <c r="ET623" s="368"/>
      <c r="EU623" s="368"/>
      <c r="EV623" s="368"/>
      <c r="EW623" s="368"/>
      <c r="EX623" s="368"/>
      <c r="EY623" s="368"/>
      <c r="EZ623" s="368"/>
      <c r="FA623" s="368"/>
      <c r="FB623" s="368"/>
      <c r="FC623" s="368"/>
      <c r="FD623" s="368"/>
      <c r="FE623" s="368"/>
      <c r="FF623" s="368"/>
      <c r="FG623" s="368"/>
      <c r="FH623" s="368"/>
      <c r="FI623" s="368"/>
      <c r="FJ623" s="368"/>
      <c r="FK623" s="368"/>
      <c r="FL623" s="368"/>
      <c r="FM623" s="368"/>
      <c r="FN623" s="368"/>
      <c r="FO623" s="368"/>
      <c r="FP623" s="368"/>
      <c r="FQ623" s="368"/>
      <c r="FR623" s="368"/>
      <c r="FS623" s="368"/>
      <c r="FT623" s="368"/>
      <c r="FU623" s="368"/>
      <c r="FV623" s="368"/>
      <c r="FW623" s="368"/>
      <c r="FX623" s="368"/>
      <c r="FY623" s="368"/>
      <c r="FZ623" s="368"/>
      <c r="GA623" s="368"/>
      <c r="GB623" s="368"/>
      <c r="GC623" s="368"/>
      <c r="GD623" s="368"/>
      <c r="GE623" s="368"/>
      <c r="GF623" s="368"/>
      <c r="GG623" s="368"/>
      <c r="GH623" s="368"/>
      <c r="GI623" s="368"/>
      <c r="GJ623" s="368"/>
      <c r="GK623" s="368"/>
      <c r="GL623" s="368"/>
      <c r="GM623" s="368"/>
      <c r="GN623" s="368"/>
      <c r="GO623" s="368"/>
      <c r="GP623" s="368"/>
      <c r="GQ623" s="368"/>
      <c r="GR623" s="368"/>
      <c r="GS623" s="368"/>
      <c r="GT623" s="368"/>
      <c r="GU623" s="368"/>
      <c r="GV623" s="368"/>
      <c r="GW623" s="368"/>
      <c r="GX623" s="368"/>
      <c r="GY623" s="368"/>
      <c r="GZ623" s="368"/>
      <c r="HA623" s="368"/>
      <c r="HB623" s="368"/>
      <c r="HC623" s="368"/>
      <c r="HD623" s="368"/>
      <c r="HE623" s="368"/>
      <c r="HF623" s="368"/>
      <c r="HG623" s="368"/>
      <c r="HH623" s="368"/>
      <c r="HI623" s="368"/>
      <c r="HJ623" s="368"/>
      <c r="HK623" s="368"/>
      <c r="HL623" s="368"/>
      <c r="HM623" s="368"/>
      <c r="HN623" s="368"/>
      <c r="HO623" s="368"/>
      <c r="HP623" s="368"/>
      <c r="HQ623" s="368"/>
      <c r="HR623" s="368"/>
      <c r="HS623" s="368"/>
      <c r="HT623" s="368"/>
      <c r="HU623" s="368"/>
      <c r="HV623" s="368"/>
      <c r="HW623" s="368"/>
      <c r="HX623" s="368"/>
      <c r="HY623" s="368"/>
      <c r="HZ623" s="368"/>
      <c r="IA623" s="368"/>
      <c r="IB623" s="368"/>
      <c r="IC623" s="368"/>
      <c r="ID623" s="368"/>
      <c r="IE623" s="368"/>
      <c r="IF623" s="368"/>
      <c r="IG623" s="368"/>
      <c r="IH623" s="368"/>
      <c r="II623" s="368"/>
      <c r="IJ623" s="368"/>
      <c r="IK623" s="368"/>
      <c r="IL623" s="368"/>
      <c r="IM623" s="368"/>
      <c r="IN623" s="368"/>
      <c r="IO623" s="368"/>
      <c r="IP623" s="368"/>
      <c r="IQ623" s="368"/>
      <c r="IR623" s="368"/>
      <c r="IS623" s="368"/>
      <c r="IT623" s="368"/>
      <c r="IU623" s="368"/>
      <c r="IV623" s="368"/>
      <c r="IW623" s="368"/>
      <c r="IX623" s="368"/>
      <c r="IY623" s="368"/>
      <c r="IZ623" s="368"/>
      <c r="JA623" s="368"/>
      <c r="JB623" s="368"/>
      <c r="JC623" s="368"/>
      <c r="JD623" s="368"/>
      <c r="JE623" s="368"/>
      <c r="JF623" s="368"/>
      <c r="JG623" s="368"/>
      <c r="JH623" s="368"/>
      <c r="JI623" s="368"/>
      <c r="JJ623" s="368"/>
      <c r="JK623" s="368"/>
      <c r="JL623" s="368"/>
      <c r="JM623" s="368"/>
      <c r="JN623" s="368"/>
      <c r="JO623" s="368"/>
      <c r="JP623" s="368"/>
      <c r="JQ623" s="368"/>
      <c r="JR623" s="368"/>
      <c r="JS623" s="368"/>
      <c r="JT623" s="368"/>
      <c r="JU623" s="368"/>
      <c r="JV623" s="368"/>
      <c r="JW623" s="368"/>
      <c r="JX623" s="368"/>
      <c r="JY623" s="368"/>
      <c r="JZ623" s="368"/>
      <c r="KA623" s="368"/>
      <c r="KB623" s="368"/>
      <c r="KC623" s="368"/>
      <c r="KD623" s="368"/>
      <c r="KE623" s="368"/>
      <c r="KF623" s="368"/>
      <c r="KG623" s="368"/>
      <c r="KH623" s="368"/>
      <c r="KI623" s="368"/>
      <c r="KJ623" s="368"/>
      <c r="KK623" s="368"/>
      <c r="KL623" s="368"/>
      <c r="KM623" s="368"/>
      <c r="KN623" s="368"/>
      <c r="KO623" s="368"/>
      <c r="KP623" s="368"/>
      <c r="KQ623" s="368"/>
      <c r="KR623" s="368"/>
      <c r="KS623" s="368"/>
      <c r="KT623" s="368"/>
      <c r="KU623" s="368"/>
      <c r="KV623" s="368"/>
      <c r="KW623" s="368"/>
      <c r="KX623" s="368"/>
      <c r="LH623" s="368"/>
      <c r="LI623" s="368"/>
      <c r="LJ623" s="368"/>
      <c r="LK623" s="368"/>
      <c r="LL623" s="368"/>
      <c r="LM623" s="368"/>
      <c r="LN623" s="368"/>
      <c r="LO623" s="368"/>
      <c r="LP623" s="368"/>
      <c r="LQ623" s="368"/>
      <c r="LR623" s="368"/>
      <c r="LS623" s="368"/>
      <c r="LT623" s="368"/>
      <c r="LU623" s="368"/>
      <c r="LV623" s="368"/>
      <c r="LW623" s="368"/>
      <c r="LX623" s="368"/>
      <c r="LY623" s="368"/>
      <c r="LZ623" s="368"/>
      <c r="MA623" s="368"/>
      <c r="MB623" s="368"/>
      <c r="MC623" s="368"/>
      <c r="MD623" s="368"/>
      <c r="ME623" s="368"/>
      <c r="MF623" s="368"/>
      <c r="MG623" s="368"/>
      <c r="MH623" s="368"/>
      <c r="MI623" s="368"/>
      <c r="MJ623" s="368"/>
      <c r="MK623" s="368"/>
      <c r="ML623" s="368"/>
      <c r="MM623" s="368"/>
      <c r="MN623" s="368"/>
      <c r="MO623" s="368"/>
      <c r="MP623" s="368"/>
      <c r="MQ623" s="368"/>
      <c r="MR623" s="368"/>
      <c r="MS623" s="368"/>
      <c r="MT623" s="368"/>
      <c r="MU623" s="368"/>
      <c r="MV623" s="368"/>
      <c r="MW623" s="368"/>
      <c r="MX623" s="368"/>
      <c r="MY623" s="368"/>
      <c r="MZ623" s="368"/>
      <c r="NA623" s="368"/>
      <c r="NB623" s="368"/>
      <c r="NC623" s="368"/>
      <c r="ND623" s="368"/>
      <c r="NE623" s="368"/>
      <c r="NF623" s="368"/>
      <c r="NG623" s="368"/>
      <c r="NH623" s="368"/>
      <c r="NI623" s="368"/>
      <c r="NJ623" s="368"/>
      <c r="NK623" s="368"/>
      <c r="NL623" s="368"/>
      <c r="NM623" s="368"/>
      <c r="NN623" s="368"/>
      <c r="NO623" s="368"/>
      <c r="NP623" s="368"/>
      <c r="NQ623" s="368"/>
      <c r="NR623" s="368"/>
      <c r="NS623" s="368"/>
      <c r="NT623" s="368"/>
      <c r="NU623" s="368"/>
      <c r="NV623" s="368"/>
      <c r="NW623" s="368"/>
      <c r="NX623" s="368"/>
      <c r="NY623" s="368"/>
      <c r="NZ623" s="368"/>
      <c r="OA623" s="368"/>
      <c r="OB623" s="368"/>
      <c r="OC623" s="368"/>
      <c r="OD623" s="368"/>
      <c r="OE623" s="368"/>
      <c r="OF623" s="368"/>
      <c r="OG623" s="368"/>
      <c r="OH623" s="368"/>
      <c r="OI623" s="368"/>
      <c r="OJ623" s="368"/>
      <c r="OK623" s="368"/>
      <c r="OL623" s="368"/>
      <c r="OM623" s="368"/>
      <c r="ON623" s="368"/>
      <c r="OO623" s="368"/>
      <c r="OP623" s="368"/>
      <c r="OQ623" s="368"/>
      <c r="OR623" s="368"/>
      <c r="OS623" s="368"/>
      <c r="OT623" s="368"/>
      <c r="OU623" s="368"/>
      <c r="OV623" s="368"/>
      <c r="OW623" s="368"/>
      <c r="OX623" s="368"/>
      <c r="OY623" s="368"/>
      <c r="OZ623" s="368"/>
      <c r="PA623" s="368"/>
      <c r="PB623" s="368"/>
      <c r="PC623" s="368"/>
      <c r="PD623" s="368"/>
      <c r="PE623" s="368"/>
      <c r="PF623" s="368"/>
      <c r="PG623" s="368"/>
      <c r="PH623" s="368"/>
      <c r="PI623" s="368"/>
      <c r="PJ623" s="368"/>
      <c r="PK623" s="368"/>
      <c r="PL623" s="368"/>
      <c r="PM623" s="368"/>
      <c r="PN623" s="368"/>
      <c r="PO623" s="368"/>
      <c r="PP623" s="368"/>
      <c r="PQ623" s="368"/>
      <c r="PR623" s="368"/>
      <c r="PS623" s="368"/>
      <c r="PT623" s="368"/>
      <c r="PU623" s="368"/>
      <c r="PV623" s="368"/>
      <c r="PW623" s="368"/>
      <c r="PX623" s="368"/>
      <c r="PY623" s="368"/>
      <c r="PZ623" s="368"/>
      <c r="QA623" s="368"/>
      <c r="QB623" s="368"/>
      <c r="QC623" s="368"/>
      <c r="QD623" s="368"/>
      <c r="QE623" s="368"/>
      <c r="QF623" s="368"/>
      <c r="QG623" s="368"/>
      <c r="QH623" s="368"/>
      <c r="QI623" s="368"/>
      <c r="QJ623" s="368"/>
      <c r="QK623" s="368"/>
      <c r="QL623" s="368"/>
      <c r="QM623" s="368"/>
      <c r="QN623" s="368"/>
      <c r="QO623" s="368"/>
      <c r="QP623" s="368"/>
      <c r="QQ623" s="368"/>
      <c r="QR623" s="368"/>
      <c r="QS623" s="368"/>
      <c r="QT623" s="368"/>
      <c r="QU623" s="368"/>
      <c r="QV623" s="368"/>
      <c r="QW623" s="368"/>
      <c r="QX623" s="368"/>
      <c r="QY623" s="368"/>
      <c r="QZ623" s="368"/>
      <c r="RA623" s="368"/>
      <c r="RB623" s="368"/>
      <c r="RC623" s="368"/>
      <c r="RD623" s="368"/>
      <c r="RE623" s="368"/>
      <c r="RF623" s="368"/>
      <c r="RG623" s="368"/>
      <c r="RH623" s="368"/>
      <c r="RI623" s="368"/>
      <c r="RJ623" s="368"/>
      <c r="RK623" s="368"/>
      <c r="RL623" s="368"/>
      <c r="RM623" s="368"/>
      <c r="RN623" s="368"/>
      <c r="RO623" s="368"/>
      <c r="RP623" s="368"/>
      <c r="RQ623" s="368"/>
      <c r="RR623" s="368"/>
      <c r="RS623" s="368"/>
      <c r="RT623" s="368"/>
      <c r="RU623" s="368"/>
      <c r="RV623" s="368"/>
      <c r="RW623" s="368"/>
      <c r="RX623" s="368"/>
      <c r="RY623" s="368"/>
      <c r="RZ623" s="368"/>
      <c r="SA623" s="368"/>
      <c r="SB623" s="368"/>
      <c r="SC623" s="368"/>
      <c r="SD623" s="368"/>
      <c r="SE623" s="368"/>
      <c r="SF623" s="368"/>
      <c r="SG623" s="368"/>
    </row>
    <row r="624" spans="1:501">
      <c r="A624" s="368"/>
      <c r="B624" s="368"/>
      <c r="C624" s="368"/>
      <c r="D624" s="368"/>
      <c r="E624" s="368"/>
      <c r="F624" s="368"/>
      <c r="G624" s="368"/>
      <c r="H624" s="368"/>
      <c r="I624" s="368"/>
      <c r="J624" s="368"/>
      <c r="K624" s="368"/>
      <c r="L624" s="368"/>
      <c r="M624" s="368"/>
      <c r="N624" s="368"/>
      <c r="O624" s="385"/>
      <c r="P624" s="368"/>
      <c r="Q624" s="368"/>
      <c r="R624" s="368"/>
      <c r="S624" s="368"/>
      <c r="T624" s="368"/>
      <c r="U624" s="368"/>
      <c r="V624" s="368"/>
      <c r="W624" s="368"/>
      <c r="X624" s="368"/>
      <c r="Y624" s="368"/>
      <c r="Z624" s="368"/>
      <c r="AA624" s="368"/>
      <c r="AB624" s="368"/>
      <c r="AC624" s="368"/>
      <c r="AD624" s="368"/>
      <c r="AE624" s="368"/>
      <c r="AF624" s="368"/>
      <c r="AG624" s="368"/>
      <c r="AH624" s="368"/>
      <c r="AI624" s="368"/>
      <c r="AJ624" s="368"/>
      <c r="AK624" s="368"/>
      <c r="AL624" s="368"/>
      <c r="AM624" s="368"/>
      <c r="AN624" s="368"/>
      <c r="AO624" s="368"/>
      <c r="AP624" s="368"/>
      <c r="AQ624" s="368"/>
      <c r="AR624" s="368"/>
      <c r="AS624" s="368"/>
      <c r="AT624" s="368"/>
      <c r="AU624" s="368"/>
      <c r="AV624" s="368"/>
      <c r="AW624" s="368"/>
      <c r="AX624" s="368"/>
      <c r="AY624" s="368"/>
      <c r="AZ624" s="368"/>
      <c r="BA624" s="368"/>
      <c r="BB624" s="368"/>
      <c r="BC624" s="368"/>
      <c r="BD624" s="368"/>
      <c r="BE624" s="368"/>
      <c r="BF624" s="368"/>
      <c r="BG624" s="368"/>
      <c r="BH624" s="368"/>
      <c r="BI624" s="368"/>
      <c r="BJ624" s="368"/>
      <c r="BK624" s="368"/>
      <c r="BL624" s="368"/>
      <c r="BM624" s="368"/>
      <c r="BN624" s="368"/>
      <c r="BO624" s="368"/>
      <c r="BP624" s="368"/>
      <c r="BQ624" s="368"/>
      <c r="BR624" s="368"/>
      <c r="BS624" s="368"/>
      <c r="BT624" s="368"/>
      <c r="BU624" s="368"/>
      <c r="BV624" s="368"/>
      <c r="BW624" s="368"/>
      <c r="DV624" s="368"/>
      <c r="DW624" s="368"/>
      <c r="DX624" s="368"/>
      <c r="DY624" s="368"/>
      <c r="DZ624" s="368"/>
      <c r="EA624" s="368"/>
      <c r="EB624" s="368"/>
      <c r="EC624" s="368"/>
      <c r="ED624" s="368"/>
      <c r="EE624" s="368"/>
      <c r="EF624" s="368"/>
      <c r="EG624" s="368"/>
      <c r="EH624" s="368"/>
      <c r="EI624" s="368"/>
      <c r="EJ624" s="368"/>
      <c r="EK624" s="368"/>
      <c r="EL624" s="368"/>
      <c r="EM624" s="368"/>
      <c r="EN624" s="368"/>
      <c r="EO624" s="368"/>
      <c r="EP624" s="368"/>
      <c r="EQ624" s="368"/>
      <c r="ER624" s="368"/>
      <c r="ES624" s="368"/>
      <c r="ET624" s="368"/>
      <c r="EU624" s="368"/>
      <c r="EV624" s="368"/>
      <c r="EW624" s="368"/>
      <c r="EX624" s="368"/>
      <c r="EY624" s="368"/>
      <c r="EZ624" s="368"/>
      <c r="FA624" s="368"/>
      <c r="FB624" s="368"/>
      <c r="FC624" s="368"/>
      <c r="FD624" s="368"/>
      <c r="FE624" s="368"/>
      <c r="FF624" s="368"/>
      <c r="FG624" s="368"/>
      <c r="FH624" s="368"/>
      <c r="FI624" s="368"/>
      <c r="FJ624" s="368"/>
      <c r="FK624" s="368"/>
      <c r="FL624" s="368"/>
      <c r="FM624" s="368"/>
      <c r="FN624" s="368"/>
      <c r="FO624" s="368"/>
      <c r="FP624" s="368"/>
      <c r="FQ624" s="368"/>
      <c r="FR624" s="368"/>
      <c r="FS624" s="368"/>
      <c r="FT624" s="368"/>
      <c r="FU624" s="368"/>
      <c r="FV624" s="368"/>
      <c r="FW624" s="368"/>
      <c r="FX624" s="368"/>
      <c r="FY624" s="368"/>
      <c r="FZ624" s="368"/>
      <c r="GA624" s="368"/>
      <c r="GB624" s="368"/>
      <c r="GC624" s="368"/>
      <c r="GD624" s="368"/>
      <c r="GE624" s="368"/>
      <c r="GF624" s="368"/>
      <c r="GG624" s="368"/>
      <c r="GH624" s="368"/>
      <c r="GI624" s="368"/>
      <c r="GJ624" s="368"/>
      <c r="GK624" s="368"/>
      <c r="GL624" s="368"/>
      <c r="GM624" s="368"/>
      <c r="GN624" s="368"/>
      <c r="GO624" s="368"/>
      <c r="GP624" s="368"/>
      <c r="GQ624" s="368"/>
      <c r="GR624" s="368"/>
      <c r="GS624" s="368"/>
      <c r="GT624" s="368"/>
      <c r="GU624" s="368"/>
      <c r="GV624" s="368"/>
      <c r="GW624" s="368"/>
      <c r="GX624" s="368"/>
      <c r="GY624" s="368"/>
      <c r="GZ624" s="368"/>
      <c r="HA624" s="368"/>
      <c r="HB624" s="368"/>
      <c r="HC624" s="368"/>
      <c r="HD624" s="368"/>
      <c r="HE624" s="368"/>
      <c r="HF624" s="368"/>
      <c r="HG624" s="368"/>
      <c r="HH624" s="368"/>
      <c r="HI624" s="368"/>
      <c r="HJ624" s="368"/>
      <c r="HK624" s="368"/>
      <c r="HL624" s="368"/>
      <c r="HM624" s="368"/>
      <c r="HN624" s="368"/>
      <c r="HO624" s="368"/>
      <c r="HP624" s="368"/>
      <c r="HQ624" s="368"/>
      <c r="HR624" s="368"/>
      <c r="HS624" s="368"/>
      <c r="HT624" s="368"/>
      <c r="HU624" s="368"/>
      <c r="HV624" s="368"/>
      <c r="HW624" s="368"/>
      <c r="HX624" s="368"/>
      <c r="HY624" s="368"/>
      <c r="HZ624" s="368"/>
      <c r="IA624" s="368"/>
      <c r="IB624" s="368"/>
      <c r="IC624" s="368"/>
      <c r="ID624" s="368"/>
      <c r="IE624" s="368"/>
      <c r="IF624" s="368"/>
      <c r="IG624" s="368"/>
      <c r="IH624" s="368"/>
      <c r="II624" s="368"/>
      <c r="IJ624" s="368"/>
      <c r="IK624" s="368"/>
      <c r="IL624" s="368"/>
      <c r="IM624" s="368"/>
      <c r="IN624" s="368"/>
      <c r="IO624" s="368"/>
      <c r="IP624" s="368"/>
      <c r="IQ624" s="368"/>
      <c r="IR624" s="368"/>
      <c r="IS624" s="368"/>
      <c r="IT624" s="368"/>
      <c r="IU624" s="368"/>
      <c r="IV624" s="368"/>
      <c r="IW624" s="368"/>
      <c r="IX624" s="368"/>
      <c r="IY624" s="368"/>
      <c r="IZ624" s="368"/>
      <c r="JA624" s="368"/>
      <c r="JB624" s="368"/>
      <c r="JC624" s="368"/>
      <c r="JD624" s="368"/>
      <c r="JE624" s="368"/>
      <c r="JF624" s="368"/>
      <c r="JG624" s="368"/>
      <c r="JH624" s="368"/>
      <c r="JI624" s="368"/>
      <c r="JJ624" s="368"/>
      <c r="JK624" s="368"/>
      <c r="JL624" s="368"/>
      <c r="JM624" s="368"/>
      <c r="JN624" s="368"/>
      <c r="JO624" s="368"/>
      <c r="JP624" s="368"/>
      <c r="JQ624" s="368"/>
      <c r="JR624" s="368"/>
      <c r="JS624" s="368"/>
      <c r="JT624" s="368"/>
      <c r="JU624" s="368"/>
      <c r="JV624" s="368"/>
      <c r="JW624" s="368"/>
      <c r="JX624" s="368"/>
      <c r="JY624" s="368"/>
      <c r="JZ624" s="368"/>
      <c r="KA624" s="368"/>
      <c r="KB624" s="368"/>
      <c r="KC624" s="368"/>
      <c r="KD624" s="368"/>
      <c r="KE624" s="368"/>
      <c r="KF624" s="368"/>
      <c r="KG624" s="368"/>
      <c r="KH624" s="368"/>
      <c r="KI624" s="368"/>
      <c r="KJ624" s="368"/>
      <c r="KK624" s="368"/>
      <c r="KL624" s="368"/>
      <c r="KM624" s="368"/>
      <c r="KN624" s="368"/>
      <c r="KO624" s="368"/>
      <c r="KP624" s="368"/>
      <c r="KQ624" s="368"/>
      <c r="KR624" s="368"/>
      <c r="KS624" s="368"/>
      <c r="KT624" s="368"/>
      <c r="KU624" s="368"/>
      <c r="KV624" s="368"/>
      <c r="KW624" s="368"/>
      <c r="KX624" s="368"/>
      <c r="LH624" s="368"/>
      <c r="LI624" s="368"/>
      <c r="LJ624" s="368"/>
      <c r="LK624" s="368"/>
      <c r="LL624" s="368"/>
      <c r="LM624" s="368"/>
      <c r="LN624" s="368"/>
      <c r="LO624" s="368"/>
      <c r="LP624" s="368"/>
      <c r="LQ624" s="368"/>
      <c r="LR624" s="368"/>
      <c r="LS624" s="368"/>
      <c r="LT624" s="368"/>
      <c r="LU624" s="368"/>
      <c r="LV624" s="368"/>
      <c r="LW624" s="368"/>
      <c r="LX624" s="368"/>
      <c r="LY624" s="368"/>
      <c r="LZ624" s="368"/>
      <c r="MA624" s="368"/>
      <c r="MB624" s="368"/>
      <c r="MC624" s="368"/>
      <c r="MD624" s="368"/>
      <c r="ME624" s="368"/>
      <c r="MF624" s="368"/>
      <c r="MG624" s="368"/>
      <c r="MH624" s="368"/>
      <c r="MI624" s="368"/>
      <c r="MJ624" s="368"/>
      <c r="MK624" s="368"/>
      <c r="ML624" s="368"/>
      <c r="MM624" s="368"/>
      <c r="MN624" s="368"/>
      <c r="MO624" s="368"/>
      <c r="MP624" s="368"/>
      <c r="MQ624" s="368"/>
      <c r="MR624" s="368"/>
      <c r="MS624" s="368"/>
      <c r="MT624" s="368"/>
      <c r="MU624" s="368"/>
      <c r="MV624" s="368"/>
      <c r="MW624" s="368"/>
      <c r="MX624" s="368"/>
      <c r="MY624" s="368"/>
      <c r="MZ624" s="368"/>
      <c r="NA624" s="368"/>
      <c r="NB624" s="368"/>
      <c r="NC624" s="368"/>
      <c r="ND624" s="368"/>
      <c r="NE624" s="368"/>
      <c r="NF624" s="368"/>
      <c r="NG624" s="368"/>
      <c r="NH624" s="368"/>
      <c r="NI624" s="368"/>
      <c r="NJ624" s="368"/>
      <c r="NK624" s="368"/>
      <c r="NL624" s="368"/>
      <c r="NM624" s="368"/>
      <c r="NN624" s="368"/>
      <c r="NO624" s="368"/>
      <c r="NP624" s="368"/>
      <c r="NQ624" s="368"/>
      <c r="NR624" s="368"/>
      <c r="NS624" s="368"/>
      <c r="NT624" s="368"/>
      <c r="NU624" s="368"/>
      <c r="NV624" s="368"/>
      <c r="NW624" s="368"/>
      <c r="NX624" s="368"/>
      <c r="NY624" s="368"/>
      <c r="NZ624" s="368"/>
      <c r="OA624" s="368"/>
      <c r="OB624" s="368"/>
      <c r="OC624" s="368"/>
      <c r="OD624" s="368"/>
      <c r="OE624" s="368"/>
      <c r="OF624" s="368"/>
      <c r="OG624" s="368"/>
      <c r="OH624" s="368"/>
      <c r="OI624" s="368"/>
      <c r="OJ624" s="368"/>
      <c r="OK624" s="368"/>
      <c r="OL624" s="368"/>
      <c r="OM624" s="368"/>
      <c r="ON624" s="368"/>
      <c r="OO624" s="368"/>
      <c r="OP624" s="368"/>
      <c r="OQ624" s="368"/>
      <c r="OR624" s="368"/>
      <c r="OS624" s="368"/>
      <c r="OT624" s="368"/>
      <c r="OU624" s="368"/>
      <c r="OV624" s="368"/>
      <c r="OW624" s="368"/>
      <c r="OX624" s="368"/>
      <c r="OY624" s="368"/>
      <c r="OZ624" s="368"/>
      <c r="PA624" s="368"/>
      <c r="PB624" s="368"/>
      <c r="PC624" s="368"/>
      <c r="PD624" s="368"/>
      <c r="PE624" s="368"/>
      <c r="PF624" s="368"/>
      <c r="PG624" s="368"/>
      <c r="PH624" s="368"/>
      <c r="PI624" s="368"/>
      <c r="PJ624" s="368"/>
      <c r="PK624" s="368"/>
      <c r="PL624" s="368"/>
      <c r="PM624" s="368"/>
      <c r="PN624" s="368"/>
      <c r="PO624" s="368"/>
      <c r="PP624" s="368"/>
      <c r="PQ624" s="368"/>
      <c r="PR624" s="368"/>
      <c r="PS624" s="368"/>
      <c r="PT624" s="368"/>
      <c r="PU624" s="368"/>
      <c r="PV624" s="368"/>
      <c r="PW624" s="368"/>
      <c r="PX624" s="368"/>
      <c r="PY624" s="368"/>
      <c r="PZ624" s="368"/>
      <c r="QA624" s="368"/>
      <c r="QB624" s="368"/>
      <c r="QC624" s="368"/>
      <c r="QD624" s="368"/>
      <c r="QE624" s="368"/>
      <c r="QF624" s="368"/>
      <c r="QG624" s="368"/>
      <c r="QH624" s="368"/>
      <c r="QI624" s="368"/>
      <c r="QJ624" s="368"/>
      <c r="QK624" s="368"/>
      <c r="QL624" s="368"/>
      <c r="QM624" s="368"/>
      <c r="QN624" s="368"/>
      <c r="QO624" s="368"/>
      <c r="QP624" s="368"/>
      <c r="QQ624" s="368"/>
      <c r="QR624" s="368"/>
      <c r="QS624" s="368"/>
      <c r="QT624" s="368"/>
      <c r="QU624" s="368"/>
      <c r="QV624" s="368"/>
      <c r="QW624" s="368"/>
      <c r="QX624" s="368"/>
      <c r="QY624" s="368"/>
      <c r="QZ624" s="368"/>
      <c r="RA624" s="368"/>
      <c r="RB624" s="368"/>
      <c r="RC624" s="368"/>
      <c r="RD624" s="368"/>
      <c r="RE624" s="368"/>
      <c r="RF624" s="368"/>
      <c r="RG624" s="368"/>
      <c r="RH624" s="368"/>
      <c r="RI624" s="368"/>
      <c r="RJ624" s="368"/>
      <c r="RK624" s="368"/>
      <c r="RL624" s="368"/>
      <c r="RM624" s="368"/>
      <c r="RN624" s="368"/>
      <c r="RO624" s="368"/>
      <c r="RP624" s="368"/>
      <c r="RQ624" s="368"/>
      <c r="RR624" s="368"/>
      <c r="RS624" s="368"/>
      <c r="RT624" s="368"/>
      <c r="RU624" s="368"/>
      <c r="RV624" s="368"/>
      <c r="RW624" s="368"/>
      <c r="RX624" s="368"/>
      <c r="RY624" s="368"/>
      <c r="RZ624" s="368"/>
      <c r="SA624" s="368"/>
      <c r="SB624" s="368"/>
      <c r="SC624" s="368"/>
      <c r="SD624" s="368"/>
      <c r="SE624" s="368"/>
      <c r="SF624" s="368"/>
      <c r="SG624" s="368"/>
    </row>
    <row r="625" spans="1:501">
      <c r="A625" s="368"/>
      <c r="B625" s="368"/>
      <c r="C625" s="368"/>
      <c r="D625" s="368"/>
      <c r="E625" s="368"/>
      <c r="F625" s="368"/>
      <c r="G625" s="368"/>
      <c r="H625" s="368"/>
      <c r="I625" s="368"/>
      <c r="J625" s="368"/>
      <c r="K625" s="368"/>
      <c r="L625" s="368"/>
      <c r="M625" s="368"/>
      <c r="N625" s="368"/>
      <c r="O625" s="385"/>
      <c r="P625" s="368"/>
      <c r="Q625" s="368"/>
      <c r="R625" s="368"/>
      <c r="S625" s="368"/>
      <c r="T625" s="368"/>
      <c r="U625" s="368"/>
      <c r="V625" s="368"/>
      <c r="W625" s="368"/>
      <c r="X625" s="368"/>
      <c r="Y625" s="368"/>
      <c r="Z625" s="368"/>
      <c r="AA625" s="368"/>
      <c r="AB625" s="368"/>
      <c r="AC625" s="368"/>
      <c r="AD625" s="368"/>
      <c r="AE625" s="368"/>
      <c r="AF625" s="368"/>
      <c r="AG625" s="368"/>
      <c r="AH625" s="368"/>
      <c r="AI625" s="368"/>
      <c r="AJ625" s="368"/>
      <c r="AK625" s="368"/>
      <c r="AL625" s="368"/>
      <c r="AM625" s="368"/>
      <c r="AN625" s="368"/>
      <c r="AO625" s="368"/>
      <c r="AP625" s="368"/>
      <c r="AQ625" s="368"/>
      <c r="AR625" s="368"/>
      <c r="AS625" s="368"/>
      <c r="AT625" s="368"/>
      <c r="AU625" s="368"/>
      <c r="AV625" s="368"/>
      <c r="AW625" s="368"/>
      <c r="AX625" s="368"/>
      <c r="AY625" s="368"/>
      <c r="AZ625" s="368"/>
      <c r="BA625" s="368"/>
      <c r="BB625" s="368"/>
      <c r="BC625" s="368"/>
      <c r="BD625" s="368"/>
      <c r="BE625" s="368"/>
      <c r="BF625" s="368"/>
      <c r="BG625" s="368"/>
      <c r="BH625" s="368"/>
      <c r="BI625" s="368"/>
      <c r="BJ625" s="368"/>
      <c r="BK625" s="368"/>
      <c r="BL625" s="368"/>
      <c r="BM625" s="368"/>
      <c r="BN625" s="368"/>
      <c r="BO625" s="368"/>
      <c r="BP625" s="368"/>
      <c r="BQ625" s="368"/>
      <c r="BR625" s="368"/>
      <c r="BS625" s="368"/>
      <c r="BT625" s="368"/>
      <c r="BU625" s="368"/>
      <c r="BV625" s="368"/>
      <c r="BW625" s="368"/>
      <c r="DV625" s="368"/>
      <c r="DW625" s="368"/>
      <c r="DX625" s="368"/>
      <c r="DY625" s="368"/>
      <c r="DZ625" s="368"/>
      <c r="EA625" s="368"/>
      <c r="EB625" s="368"/>
      <c r="EC625" s="368"/>
      <c r="ED625" s="368"/>
      <c r="EE625" s="368"/>
      <c r="EF625" s="368"/>
      <c r="EG625" s="368"/>
      <c r="EH625" s="368"/>
      <c r="EI625" s="368"/>
      <c r="EJ625" s="368"/>
      <c r="EK625" s="368"/>
      <c r="EL625" s="368"/>
      <c r="EM625" s="368"/>
      <c r="EN625" s="368"/>
      <c r="EO625" s="368"/>
      <c r="EP625" s="368"/>
      <c r="EQ625" s="368"/>
      <c r="ER625" s="368"/>
      <c r="ES625" s="368"/>
      <c r="ET625" s="368"/>
      <c r="EU625" s="368"/>
      <c r="EV625" s="368"/>
      <c r="EW625" s="368"/>
      <c r="EX625" s="368"/>
      <c r="EY625" s="368"/>
      <c r="EZ625" s="368"/>
      <c r="FA625" s="368"/>
      <c r="FB625" s="368"/>
      <c r="FC625" s="368"/>
      <c r="FD625" s="368"/>
      <c r="FE625" s="368"/>
      <c r="FF625" s="368"/>
      <c r="FG625" s="368"/>
      <c r="FH625" s="368"/>
      <c r="FI625" s="368"/>
      <c r="FJ625" s="368"/>
      <c r="FK625" s="368"/>
      <c r="FL625" s="368"/>
      <c r="FM625" s="368"/>
      <c r="FN625" s="368"/>
      <c r="FO625" s="368"/>
      <c r="FP625" s="368"/>
      <c r="FQ625" s="368"/>
      <c r="FR625" s="368"/>
      <c r="FS625" s="368"/>
      <c r="FT625" s="368"/>
      <c r="FU625" s="368"/>
      <c r="FV625" s="368"/>
      <c r="FW625" s="368"/>
      <c r="FX625" s="368"/>
      <c r="FY625" s="368"/>
      <c r="FZ625" s="368"/>
      <c r="GA625" s="368"/>
      <c r="GB625" s="368"/>
      <c r="GC625" s="368"/>
      <c r="GD625" s="368"/>
      <c r="GE625" s="368"/>
      <c r="GF625" s="368"/>
      <c r="GG625" s="368"/>
      <c r="GH625" s="368"/>
      <c r="GI625" s="368"/>
      <c r="GJ625" s="368"/>
      <c r="GK625" s="368"/>
      <c r="GL625" s="368"/>
      <c r="GM625" s="368"/>
      <c r="GN625" s="368"/>
      <c r="GO625" s="368"/>
      <c r="GP625" s="368"/>
      <c r="GQ625" s="368"/>
      <c r="GR625" s="368"/>
      <c r="GS625" s="368"/>
      <c r="GT625" s="368"/>
      <c r="GU625" s="368"/>
      <c r="GV625" s="368"/>
      <c r="GW625" s="368"/>
      <c r="GX625" s="368"/>
      <c r="GY625" s="368"/>
      <c r="GZ625" s="368"/>
      <c r="HA625" s="368"/>
      <c r="HB625" s="368"/>
      <c r="HC625" s="368"/>
      <c r="HD625" s="368"/>
      <c r="HE625" s="368"/>
      <c r="HF625" s="368"/>
      <c r="HG625" s="368"/>
      <c r="HH625" s="368"/>
      <c r="HI625" s="368"/>
      <c r="HJ625" s="368"/>
      <c r="HK625" s="368"/>
      <c r="HL625" s="368"/>
      <c r="HM625" s="368"/>
      <c r="HN625" s="368"/>
      <c r="HO625" s="368"/>
      <c r="HP625" s="368"/>
      <c r="HQ625" s="368"/>
      <c r="HR625" s="368"/>
      <c r="HS625" s="368"/>
      <c r="HT625" s="368"/>
      <c r="HU625" s="368"/>
      <c r="HV625" s="368"/>
      <c r="HW625" s="368"/>
      <c r="HX625" s="368"/>
      <c r="HY625" s="368"/>
      <c r="HZ625" s="368"/>
      <c r="IA625" s="368"/>
      <c r="IB625" s="368"/>
      <c r="IC625" s="368"/>
      <c r="ID625" s="368"/>
      <c r="IE625" s="368"/>
      <c r="IF625" s="368"/>
      <c r="IG625" s="368"/>
      <c r="IH625" s="368"/>
      <c r="II625" s="368"/>
      <c r="IJ625" s="368"/>
      <c r="IK625" s="368"/>
      <c r="IL625" s="368"/>
      <c r="IM625" s="368"/>
      <c r="IN625" s="368"/>
      <c r="IO625" s="368"/>
      <c r="IP625" s="368"/>
      <c r="IQ625" s="368"/>
      <c r="IR625" s="368"/>
      <c r="IS625" s="368"/>
      <c r="IT625" s="368"/>
      <c r="IU625" s="368"/>
      <c r="IV625" s="368"/>
      <c r="IW625" s="368"/>
      <c r="IX625" s="368"/>
      <c r="IY625" s="368"/>
      <c r="IZ625" s="368"/>
      <c r="JA625" s="368"/>
      <c r="JB625" s="368"/>
      <c r="JC625" s="368"/>
      <c r="JD625" s="368"/>
      <c r="JE625" s="368"/>
      <c r="JF625" s="368"/>
      <c r="JG625" s="368"/>
      <c r="JH625" s="368"/>
      <c r="JI625" s="368"/>
      <c r="JJ625" s="368"/>
      <c r="JK625" s="368"/>
      <c r="JL625" s="368"/>
      <c r="JM625" s="368"/>
      <c r="JN625" s="368"/>
      <c r="JO625" s="368"/>
      <c r="JP625" s="368"/>
      <c r="JQ625" s="368"/>
      <c r="JR625" s="368"/>
      <c r="JS625" s="368"/>
      <c r="JT625" s="368"/>
      <c r="JU625" s="368"/>
      <c r="JV625" s="368"/>
      <c r="JW625" s="368"/>
      <c r="JX625" s="368"/>
      <c r="JY625" s="368"/>
      <c r="JZ625" s="368"/>
      <c r="KA625" s="368"/>
      <c r="KB625" s="368"/>
      <c r="KC625" s="368"/>
      <c r="KD625" s="368"/>
      <c r="KE625" s="368"/>
      <c r="KF625" s="368"/>
      <c r="KG625" s="368"/>
      <c r="KH625" s="368"/>
      <c r="KI625" s="368"/>
      <c r="KJ625" s="368"/>
      <c r="KK625" s="368"/>
      <c r="KL625" s="368"/>
      <c r="KM625" s="368"/>
      <c r="KN625" s="368"/>
      <c r="KO625" s="368"/>
      <c r="KP625" s="368"/>
      <c r="KQ625" s="368"/>
      <c r="KR625" s="368"/>
      <c r="KS625" s="368"/>
      <c r="KT625" s="368"/>
      <c r="KU625" s="368"/>
      <c r="KV625" s="368"/>
      <c r="KW625" s="368"/>
      <c r="KX625" s="368"/>
      <c r="LH625" s="368"/>
      <c r="LI625" s="368"/>
      <c r="LJ625" s="368"/>
      <c r="LK625" s="368"/>
      <c r="LL625" s="368"/>
      <c r="LM625" s="368"/>
      <c r="LN625" s="368"/>
      <c r="LO625" s="368"/>
      <c r="LP625" s="368"/>
      <c r="LQ625" s="368"/>
      <c r="LR625" s="368"/>
      <c r="LS625" s="368"/>
      <c r="LT625" s="368"/>
      <c r="LU625" s="368"/>
      <c r="LV625" s="368"/>
      <c r="LW625" s="368"/>
      <c r="LX625" s="368"/>
      <c r="LY625" s="368"/>
      <c r="LZ625" s="368"/>
      <c r="MA625" s="368"/>
      <c r="MB625" s="368"/>
      <c r="MC625" s="368"/>
      <c r="MD625" s="368"/>
      <c r="ME625" s="368"/>
      <c r="MF625" s="368"/>
      <c r="MG625" s="368"/>
      <c r="MH625" s="368"/>
      <c r="MI625" s="368"/>
      <c r="MJ625" s="368"/>
      <c r="MK625" s="368"/>
      <c r="ML625" s="368"/>
      <c r="MM625" s="368"/>
      <c r="MN625" s="368"/>
      <c r="MO625" s="368"/>
      <c r="MP625" s="368"/>
      <c r="MQ625" s="368"/>
      <c r="MR625" s="368"/>
      <c r="MS625" s="368"/>
      <c r="MT625" s="368"/>
      <c r="MU625" s="368"/>
      <c r="MV625" s="368"/>
      <c r="MW625" s="368"/>
      <c r="MX625" s="368"/>
      <c r="MY625" s="368"/>
      <c r="MZ625" s="368"/>
      <c r="NA625" s="368"/>
      <c r="NB625" s="368"/>
      <c r="NC625" s="368"/>
      <c r="ND625" s="368"/>
      <c r="NE625" s="368"/>
      <c r="NF625" s="368"/>
      <c r="NG625" s="368"/>
      <c r="NH625" s="368"/>
      <c r="NI625" s="368"/>
      <c r="NJ625" s="368"/>
      <c r="NK625" s="368"/>
      <c r="NL625" s="368"/>
      <c r="NM625" s="368"/>
      <c r="NN625" s="368"/>
      <c r="NO625" s="368"/>
      <c r="NP625" s="368"/>
      <c r="NQ625" s="368"/>
      <c r="NR625" s="368"/>
      <c r="NS625" s="368"/>
      <c r="NT625" s="368"/>
      <c r="NU625" s="368"/>
      <c r="NV625" s="368"/>
      <c r="NW625" s="368"/>
      <c r="NX625" s="368"/>
      <c r="NY625" s="368"/>
      <c r="NZ625" s="368"/>
      <c r="OA625" s="368"/>
      <c r="OB625" s="368"/>
      <c r="OC625" s="368"/>
      <c r="OD625" s="368"/>
      <c r="OE625" s="368"/>
      <c r="OF625" s="368"/>
      <c r="OG625" s="368"/>
      <c r="OH625" s="368"/>
      <c r="OI625" s="368"/>
      <c r="OJ625" s="368"/>
      <c r="OK625" s="368"/>
      <c r="OL625" s="368"/>
      <c r="OM625" s="368"/>
      <c r="ON625" s="368"/>
      <c r="OO625" s="368"/>
      <c r="OP625" s="368"/>
      <c r="OQ625" s="368"/>
      <c r="OR625" s="368"/>
      <c r="OS625" s="368"/>
      <c r="OT625" s="368"/>
      <c r="OU625" s="368"/>
      <c r="OV625" s="368"/>
      <c r="OW625" s="368"/>
      <c r="OX625" s="368"/>
      <c r="OY625" s="368"/>
      <c r="OZ625" s="368"/>
      <c r="PA625" s="368"/>
      <c r="PB625" s="368"/>
      <c r="PC625" s="368"/>
      <c r="PD625" s="368"/>
      <c r="PE625" s="368"/>
      <c r="PF625" s="368"/>
      <c r="PG625" s="368"/>
      <c r="PH625" s="368"/>
      <c r="PI625" s="368"/>
      <c r="PJ625" s="368"/>
      <c r="PK625" s="368"/>
      <c r="PL625" s="368"/>
      <c r="PM625" s="368"/>
      <c r="PN625" s="368"/>
      <c r="PO625" s="368"/>
      <c r="PP625" s="368"/>
      <c r="PQ625" s="368"/>
      <c r="PR625" s="368"/>
      <c r="PS625" s="368"/>
      <c r="PT625" s="368"/>
      <c r="PU625" s="368"/>
      <c r="PV625" s="368"/>
      <c r="PW625" s="368"/>
      <c r="PX625" s="368"/>
      <c r="PY625" s="368"/>
      <c r="PZ625" s="368"/>
      <c r="QA625" s="368"/>
      <c r="QB625" s="368"/>
      <c r="QC625" s="368"/>
      <c r="QD625" s="368"/>
      <c r="QE625" s="368"/>
      <c r="QF625" s="368"/>
      <c r="QG625" s="368"/>
      <c r="QH625" s="368"/>
      <c r="QI625" s="368"/>
      <c r="QJ625" s="368"/>
      <c r="QK625" s="368"/>
      <c r="QL625" s="368"/>
      <c r="QM625" s="368"/>
      <c r="QN625" s="368"/>
      <c r="QO625" s="368"/>
      <c r="QP625" s="368"/>
      <c r="QQ625" s="368"/>
      <c r="QR625" s="368"/>
      <c r="QS625" s="368"/>
      <c r="QT625" s="368"/>
      <c r="QU625" s="368"/>
      <c r="QV625" s="368"/>
      <c r="QW625" s="368"/>
      <c r="QX625" s="368"/>
      <c r="QY625" s="368"/>
      <c r="QZ625" s="368"/>
      <c r="RA625" s="368"/>
      <c r="RB625" s="368"/>
      <c r="RC625" s="368"/>
      <c r="RD625" s="368"/>
      <c r="RE625" s="368"/>
      <c r="RF625" s="368"/>
      <c r="RG625" s="368"/>
      <c r="RH625" s="368"/>
      <c r="RI625" s="368"/>
      <c r="RJ625" s="368"/>
      <c r="RK625" s="368"/>
      <c r="RL625" s="368"/>
      <c r="RM625" s="368"/>
      <c r="RN625" s="368"/>
      <c r="RO625" s="368"/>
      <c r="RP625" s="368"/>
      <c r="RQ625" s="368"/>
      <c r="RR625" s="368"/>
      <c r="RS625" s="368"/>
      <c r="RT625" s="368"/>
      <c r="RU625" s="368"/>
      <c r="RV625" s="368"/>
      <c r="RW625" s="368"/>
      <c r="RX625" s="368"/>
      <c r="RY625" s="368"/>
      <c r="RZ625" s="368"/>
      <c r="SA625" s="368"/>
      <c r="SB625" s="368"/>
      <c r="SC625" s="368"/>
      <c r="SD625" s="368"/>
      <c r="SE625" s="368"/>
      <c r="SF625" s="368"/>
      <c r="SG625" s="368"/>
    </row>
    <row r="626" spans="1:501">
      <c r="A626" s="368"/>
      <c r="B626" s="368"/>
      <c r="C626" s="368"/>
      <c r="D626" s="368"/>
      <c r="E626" s="368"/>
      <c r="F626" s="368"/>
      <c r="G626" s="368"/>
      <c r="H626" s="368"/>
      <c r="I626" s="368"/>
      <c r="J626" s="368"/>
      <c r="K626" s="368"/>
      <c r="L626" s="368"/>
      <c r="M626" s="368"/>
      <c r="N626" s="368"/>
      <c r="O626" s="385"/>
      <c r="P626" s="368"/>
      <c r="Q626" s="368"/>
      <c r="R626" s="368"/>
      <c r="S626" s="368"/>
      <c r="T626" s="368"/>
      <c r="U626" s="368"/>
      <c r="V626" s="368"/>
      <c r="W626" s="368"/>
      <c r="X626" s="368"/>
      <c r="Y626" s="368"/>
      <c r="Z626" s="368"/>
      <c r="AA626" s="368"/>
      <c r="AB626" s="368"/>
      <c r="AC626" s="368"/>
      <c r="AD626" s="368"/>
      <c r="AE626" s="368"/>
      <c r="AF626" s="368"/>
      <c r="AG626" s="368"/>
      <c r="AH626" s="368"/>
      <c r="AI626" s="368"/>
      <c r="AJ626" s="368"/>
      <c r="AK626" s="368"/>
      <c r="AL626" s="368"/>
      <c r="AM626" s="368"/>
      <c r="AN626" s="368"/>
      <c r="AO626" s="368"/>
      <c r="AP626" s="368"/>
      <c r="AQ626" s="368"/>
      <c r="AR626" s="368"/>
      <c r="AS626" s="368"/>
      <c r="AT626" s="368"/>
      <c r="AU626" s="368"/>
      <c r="AV626" s="368"/>
      <c r="AW626" s="368"/>
      <c r="AX626" s="368"/>
      <c r="AY626" s="368"/>
      <c r="AZ626" s="368"/>
      <c r="BA626" s="368"/>
      <c r="BB626" s="368"/>
      <c r="BC626" s="368"/>
      <c r="BD626" s="368"/>
      <c r="BE626" s="368"/>
      <c r="BF626" s="368"/>
      <c r="BG626" s="368"/>
      <c r="BH626" s="368"/>
      <c r="BI626" s="368"/>
      <c r="BJ626" s="368"/>
      <c r="BK626" s="368"/>
      <c r="BL626" s="368"/>
      <c r="BM626" s="368"/>
      <c r="BN626" s="368"/>
      <c r="BO626" s="368"/>
      <c r="BP626" s="368"/>
      <c r="BQ626" s="368"/>
      <c r="BR626" s="368"/>
      <c r="BS626" s="368"/>
      <c r="BT626" s="368"/>
      <c r="BU626" s="368"/>
      <c r="BV626" s="368"/>
      <c r="BW626" s="368"/>
      <c r="DV626" s="368"/>
      <c r="DW626" s="368"/>
      <c r="DX626" s="368"/>
      <c r="DY626" s="368"/>
      <c r="DZ626" s="368"/>
      <c r="EA626" s="368"/>
      <c r="EB626" s="368"/>
      <c r="EC626" s="368"/>
      <c r="ED626" s="368"/>
      <c r="EE626" s="368"/>
      <c r="EF626" s="368"/>
      <c r="EG626" s="368"/>
      <c r="EH626" s="368"/>
      <c r="EI626" s="368"/>
      <c r="EJ626" s="368"/>
      <c r="EK626" s="368"/>
      <c r="EL626" s="368"/>
      <c r="EM626" s="368"/>
      <c r="EN626" s="368"/>
      <c r="EO626" s="368"/>
      <c r="EP626" s="368"/>
      <c r="EQ626" s="368"/>
      <c r="ER626" s="368"/>
      <c r="ES626" s="368"/>
      <c r="ET626" s="368"/>
      <c r="EU626" s="368"/>
      <c r="EV626" s="368"/>
      <c r="EW626" s="368"/>
      <c r="EX626" s="368"/>
      <c r="EY626" s="368"/>
      <c r="EZ626" s="368"/>
      <c r="FA626" s="368"/>
      <c r="FB626" s="368"/>
      <c r="FC626" s="368"/>
      <c r="FD626" s="368"/>
      <c r="FE626" s="368"/>
      <c r="FF626" s="368"/>
      <c r="FG626" s="368"/>
      <c r="FH626" s="368"/>
      <c r="FI626" s="368"/>
      <c r="FJ626" s="368"/>
      <c r="FK626" s="368"/>
      <c r="FL626" s="368"/>
      <c r="FM626" s="368"/>
      <c r="FN626" s="368"/>
      <c r="FO626" s="368"/>
      <c r="FP626" s="368"/>
      <c r="FQ626" s="368"/>
      <c r="FR626" s="368"/>
      <c r="FS626" s="368"/>
      <c r="FT626" s="368"/>
      <c r="FU626" s="368"/>
      <c r="FV626" s="368"/>
      <c r="FW626" s="368"/>
      <c r="FX626" s="368"/>
      <c r="FY626" s="368"/>
      <c r="FZ626" s="368"/>
      <c r="GA626" s="368"/>
      <c r="GB626" s="368"/>
      <c r="GC626" s="368"/>
      <c r="GD626" s="368"/>
      <c r="GE626" s="368"/>
      <c r="GF626" s="368"/>
      <c r="GG626" s="368"/>
      <c r="GH626" s="368"/>
      <c r="GI626" s="368"/>
      <c r="GJ626" s="368"/>
      <c r="GK626" s="368"/>
      <c r="GL626" s="368"/>
      <c r="GM626" s="368"/>
      <c r="GN626" s="368"/>
      <c r="GO626" s="368"/>
      <c r="GP626" s="368"/>
      <c r="GQ626" s="368"/>
      <c r="GR626" s="368"/>
      <c r="GS626" s="368"/>
      <c r="GT626" s="368"/>
      <c r="GU626" s="368"/>
      <c r="GV626" s="368"/>
      <c r="GW626" s="368"/>
      <c r="GX626" s="368"/>
      <c r="GY626" s="368"/>
      <c r="GZ626" s="368"/>
      <c r="HA626" s="368"/>
      <c r="HB626" s="368"/>
      <c r="HC626" s="368"/>
      <c r="HD626" s="368"/>
      <c r="HE626" s="368"/>
      <c r="HF626" s="368"/>
      <c r="HG626" s="368"/>
      <c r="HH626" s="368"/>
      <c r="HI626" s="368"/>
      <c r="HJ626" s="368"/>
      <c r="HK626" s="368"/>
      <c r="HL626" s="368"/>
      <c r="HM626" s="368"/>
      <c r="HN626" s="368"/>
      <c r="HO626" s="368"/>
      <c r="HP626" s="368"/>
      <c r="HQ626" s="368"/>
      <c r="HR626" s="368"/>
      <c r="HS626" s="368"/>
      <c r="HT626" s="368"/>
      <c r="HU626" s="368"/>
      <c r="HV626" s="368"/>
      <c r="HW626" s="368"/>
      <c r="HX626" s="368"/>
      <c r="HY626" s="368"/>
      <c r="HZ626" s="368"/>
      <c r="IA626" s="368"/>
      <c r="IB626" s="368"/>
      <c r="IC626" s="368"/>
      <c r="ID626" s="368"/>
      <c r="IE626" s="368"/>
      <c r="IF626" s="368"/>
      <c r="IG626" s="368"/>
      <c r="IH626" s="368"/>
      <c r="II626" s="368"/>
      <c r="IJ626" s="368"/>
      <c r="IK626" s="368"/>
      <c r="IL626" s="368"/>
      <c r="IM626" s="368"/>
      <c r="IN626" s="368"/>
      <c r="IO626" s="368"/>
      <c r="IP626" s="368"/>
      <c r="IQ626" s="368"/>
      <c r="IR626" s="368"/>
      <c r="IS626" s="368"/>
      <c r="IT626" s="368"/>
      <c r="IU626" s="368"/>
      <c r="IV626" s="368"/>
      <c r="IW626" s="368"/>
      <c r="IX626" s="368"/>
      <c r="IY626" s="368"/>
      <c r="IZ626" s="368"/>
      <c r="JA626" s="368"/>
      <c r="JB626" s="368"/>
      <c r="JC626" s="368"/>
      <c r="JD626" s="368"/>
      <c r="JE626" s="368"/>
      <c r="JF626" s="368"/>
      <c r="JG626" s="368"/>
      <c r="JH626" s="368"/>
      <c r="JI626" s="368"/>
      <c r="JJ626" s="368"/>
      <c r="JK626" s="368"/>
      <c r="JL626" s="368"/>
      <c r="JM626" s="368"/>
      <c r="JN626" s="368"/>
      <c r="JO626" s="368"/>
      <c r="JP626" s="368"/>
      <c r="JQ626" s="368"/>
      <c r="JR626" s="368"/>
      <c r="JS626" s="368"/>
      <c r="JT626" s="368"/>
      <c r="JU626" s="368"/>
      <c r="JV626" s="368"/>
      <c r="JW626" s="368"/>
      <c r="JX626" s="368"/>
      <c r="JY626" s="368"/>
      <c r="JZ626" s="368"/>
      <c r="KA626" s="368"/>
      <c r="KB626" s="368"/>
      <c r="KC626" s="368"/>
      <c r="KD626" s="368"/>
      <c r="KE626" s="368"/>
      <c r="KF626" s="368"/>
      <c r="KG626" s="368"/>
      <c r="KH626" s="368"/>
      <c r="KI626" s="368"/>
      <c r="KJ626" s="368"/>
      <c r="KK626" s="368"/>
      <c r="KL626" s="368"/>
      <c r="KM626" s="368"/>
      <c r="KN626" s="368"/>
      <c r="KO626" s="368"/>
      <c r="KP626" s="368"/>
      <c r="KQ626" s="368"/>
      <c r="KR626" s="368"/>
      <c r="KS626" s="368"/>
      <c r="KT626" s="368"/>
      <c r="KU626" s="368"/>
      <c r="KV626" s="368"/>
      <c r="KW626" s="368"/>
      <c r="KX626" s="368"/>
      <c r="LH626" s="368"/>
      <c r="LI626" s="368"/>
      <c r="LJ626" s="368"/>
      <c r="LK626" s="368"/>
      <c r="LL626" s="368"/>
      <c r="LM626" s="368"/>
      <c r="LN626" s="368"/>
      <c r="LO626" s="368"/>
      <c r="LP626" s="368"/>
      <c r="LQ626" s="368"/>
      <c r="LR626" s="368"/>
      <c r="LS626" s="368"/>
      <c r="LT626" s="368"/>
      <c r="LU626" s="368"/>
      <c r="LV626" s="368"/>
      <c r="LW626" s="368"/>
      <c r="LX626" s="368"/>
      <c r="LY626" s="368"/>
      <c r="LZ626" s="368"/>
      <c r="MA626" s="368"/>
      <c r="MB626" s="368"/>
      <c r="MC626" s="368"/>
      <c r="MD626" s="368"/>
      <c r="ME626" s="368"/>
      <c r="MF626" s="368"/>
      <c r="MG626" s="368"/>
      <c r="MH626" s="368"/>
      <c r="MI626" s="368"/>
      <c r="MJ626" s="368"/>
      <c r="MK626" s="368"/>
      <c r="ML626" s="368"/>
      <c r="MM626" s="368"/>
      <c r="MN626" s="368"/>
      <c r="MO626" s="368"/>
      <c r="MP626" s="368"/>
      <c r="MQ626" s="368"/>
      <c r="MR626" s="368"/>
      <c r="MS626" s="368"/>
      <c r="MT626" s="368"/>
      <c r="MU626" s="368"/>
      <c r="MV626" s="368"/>
      <c r="MW626" s="368"/>
      <c r="MX626" s="368"/>
      <c r="MY626" s="368"/>
      <c r="MZ626" s="368"/>
      <c r="NA626" s="368"/>
      <c r="NB626" s="368"/>
      <c r="NC626" s="368"/>
      <c r="ND626" s="368"/>
      <c r="NE626" s="368"/>
      <c r="NF626" s="368"/>
      <c r="NG626" s="368"/>
      <c r="NH626" s="368"/>
      <c r="NI626" s="368"/>
      <c r="NJ626" s="368"/>
      <c r="NK626" s="368"/>
      <c r="NL626" s="368"/>
      <c r="NM626" s="368"/>
      <c r="NN626" s="368"/>
      <c r="NO626" s="368"/>
      <c r="NP626" s="368"/>
      <c r="NQ626" s="368"/>
      <c r="NR626" s="368"/>
      <c r="NS626" s="368"/>
      <c r="NT626" s="368"/>
      <c r="NU626" s="368"/>
      <c r="NV626" s="368"/>
      <c r="NW626" s="368"/>
      <c r="NX626" s="368"/>
      <c r="NY626" s="368"/>
      <c r="NZ626" s="368"/>
      <c r="OA626" s="368"/>
      <c r="OB626" s="368"/>
      <c r="OC626" s="368"/>
      <c r="OD626" s="368"/>
      <c r="OE626" s="368"/>
      <c r="OF626" s="368"/>
      <c r="OG626" s="368"/>
      <c r="OH626" s="368"/>
      <c r="OI626" s="368"/>
      <c r="OJ626" s="368"/>
      <c r="OK626" s="368"/>
      <c r="OL626" s="368"/>
      <c r="OM626" s="368"/>
      <c r="ON626" s="368"/>
      <c r="OO626" s="368"/>
      <c r="OP626" s="368"/>
      <c r="OQ626" s="368"/>
      <c r="OR626" s="368"/>
      <c r="OS626" s="368"/>
      <c r="OT626" s="368"/>
      <c r="OU626" s="368"/>
      <c r="OV626" s="368"/>
      <c r="OW626" s="368"/>
      <c r="OX626" s="368"/>
      <c r="OY626" s="368"/>
      <c r="OZ626" s="368"/>
      <c r="PA626" s="368"/>
      <c r="PB626" s="368"/>
      <c r="PC626" s="368"/>
      <c r="PD626" s="368"/>
      <c r="PE626" s="368"/>
      <c r="PF626" s="368"/>
      <c r="PG626" s="368"/>
      <c r="PH626" s="368"/>
      <c r="PI626" s="368"/>
      <c r="PJ626" s="368"/>
      <c r="PK626" s="368"/>
      <c r="PL626" s="368"/>
      <c r="PM626" s="368"/>
      <c r="PN626" s="368"/>
      <c r="PO626" s="368"/>
      <c r="PP626" s="368"/>
      <c r="PQ626" s="368"/>
      <c r="PR626" s="368"/>
      <c r="PS626" s="368"/>
      <c r="PT626" s="368"/>
      <c r="PU626" s="368"/>
      <c r="PV626" s="368"/>
      <c r="PW626" s="368"/>
      <c r="PX626" s="368"/>
      <c r="PY626" s="368"/>
      <c r="PZ626" s="368"/>
      <c r="QA626" s="368"/>
      <c r="QB626" s="368"/>
      <c r="QC626" s="368"/>
      <c r="QD626" s="368"/>
      <c r="QE626" s="368"/>
      <c r="QF626" s="368"/>
      <c r="QG626" s="368"/>
      <c r="QH626" s="368"/>
      <c r="QI626" s="368"/>
      <c r="QJ626" s="368"/>
      <c r="QK626" s="368"/>
      <c r="QL626" s="368"/>
      <c r="QM626" s="368"/>
      <c r="QN626" s="368"/>
      <c r="QO626" s="368"/>
      <c r="QP626" s="368"/>
      <c r="QQ626" s="368"/>
      <c r="QR626" s="368"/>
      <c r="QS626" s="368"/>
      <c r="QT626" s="368"/>
      <c r="QU626" s="368"/>
      <c r="QV626" s="368"/>
      <c r="QW626" s="368"/>
      <c r="QX626" s="368"/>
      <c r="QY626" s="368"/>
      <c r="QZ626" s="368"/>
      <c r="RA626" s="368"/>
      <c r="RB626" s="368"/>
      <c r="RC626" s="368"/>
      <c r="RD626" s="368"/>
      <c r="RE626" s="368"/>
      <c r="RF626" s="368"/>
      <c r="RG626" s="368"/>
      <c r="RH626" s="368"/>
      <c r="RI626" s="368"/>
      <c r="RJ626" s="368"/>
      <c r="RK626" s="368"/>
      <c r="RL626" s="368"/>
      <c r="RM626" s="368"/>
      <c r="RN626" s="368"/>
      <c r="RO626" s="368"/>
      <c r="RP626" s="368"/>
      <c r="RQ626" s="368"/>
      <c r="RR626" s="368"/>
      <c r="RS626" s="368"/>
      <c r="RT626" s="368"/>
      <c r="RU626" s="368"/>
      <c r="RV626" s="368"/>
      <c r="RW626" s="368"/>
      <c r="RX626" s="368"/>
      <c r="RY626" s="368"/>
      <c r="RZ626" s="368"/>
      <c r="SA626" s="368"/>
      <c r="SB626" s="368"/>
      <c r="SC626" s="368"/>
      <c r="SD626" s="368"/>
      <c r="SE626" s="368"/>
      <c r="SF626" s="368"/>
      <c r="SG626" s="368"/>
    </row>
    <row r="627" spans="1:501">
      <c r="A627" s="368"/>
      <c r="B627" s="368"/>
      <c r="C627" s="368"/>
      <c r="D627" s="368"/>
      <c r="E627" s="368"/>
      <c r="F627" s="368"/>
      <c r="G627" s="368"/>
      <c r="H627" s="368"/>
      <c r="I627" s="368"/>
      <c r="J627" s="368"/>
      <c r="K627" s="368"/>
      <c r="L627" s="368"/>
      <c r="M627" s="368"/>
      <c r="N627" s="368"/>
      <c r="O627" s="385"/>
      <c r="P627" s="368"/>
      <c r="Q627" s="368"/>
      <c r="R627" s="368"/>
      <c r="S627" s="368"/>
      <c r="T627" s="368"/>
      <c r="U627" s="368"/>
      <c r="V627" s="368"/>
      <c r="W627" s="368"/>
      <c r="X627" s="368"/>
      <c r="Y627" s="368"/>
      <c r="Z627" s="368"/>
      <c r="AA627" s="368"/>
      <c r="AB627" s="368"/>
      <c r="AC627" s="368"/>
      <c r="AD627" s="368"/>
      <c r="AE627" s="368"/>
      <c r="AF627" s="368"/>
      <c r="AG627" s="368"/>
      <c r="AH627" s="368"/>
      <c r="AI627" s="368"/>
      <c r="AJ627" s="368"/>
      <c r="AK627" s="368"/>
      <c r="AL627" s="368"/>
      <c r="AM627" s="368"/>
      <c r="AN627" s="368"/>
      <c r="AO627" s="368"/>
      <c r="AP627" s="368"/>
      <c r="AQ627" s="368"/>
      <c r="AR627" s="368"/>
      <c r="AS627" s="368"/>
      <c r="AT627" s="368"/>
      <c r="AU627" s="368"/>
      <c r="AV627" s="368"/>
      <c r="AW627" s="368"/>
      <c r="AX627" s="368"/>
      <c r="AY627" s="368"/>
      <c r="AZ627" s="368"/>
      <c r="BA627" s="368"/>
      <c r="BB627" s="368"/>
      <c r="BC627" s="368"/>
      <c r="BD627" s="368"/>
      <c r="BE627" s="368"/>
      <c r="BF627" s="368"/>
      <c r="BG627" s="368"/>
      <c r="BH627" s="368"/>
      <c r="BI627" s="368"/>
      <c r="BJ627" s="368"/>
      <c r="BK627" s="368"/>
      <c r="BL627" s="368"/>
      <c r="BM627" s="368"/>
      <c r="BN627" s="368"/>
      <c r="BO627" s="368"/>
      <c r="BP627" s="368"/>
      <c r="BQ627" s="368"/>
      <c r="BR627" s="368"/>
      <c r="BS627" s="368"/>
      <c r="BT627" s="368"/>
      <c r="BU627" s="368"/>
      <c r="BV627" s="368"/>
      <c r="BW627" s="368"/>
      <c r="DV627" s="368"/>
      <c r="DW627" s="368"/>
      <c r="DX627" s="368"/>
      <c r="DY627" s="368"/>
      <c r="DZ627" s="368"/>
      <c r="EA627" s="368"/>
      <c r="EB627" s="368"/>
      <c r="EC627" s="368"/>
      <c r="ED627" s="368"/>
      <c r="EE627" s="368"/>
      <c r="EF627" s="368"/>
      <c r="EG627" s="368"/>
      <c r="EH627" s="368"/>
      <c r="EI627" s="368"/>
      <c r="EJ627" s="368"/>
      <c r="EK627" s="368"/>
      <c r="EL627" s="368"/>
      <c r="EM627" s="368"/>
      <c r="EN627" s="368"/>
      <c r="EO627" s="368"/>
      <c r="EP627" s="368"/>
      <c r="EQ627" s="368"/>
      <c r="ER627" s="368"/>
      <c r="ES627" s="368"/>
      <c r="ET627" s="368"/>
      <c r="EU627" s="368"/>
      <c r="EV627" s="368"/>
      <c r="EW627" s="368"/>
      <c r="EX627" s="368"/>
      <c r="EY627" s="368"/>
      <c r="EZ627" s="368"/>
      <c r="FA627" s="368"/>
      <c r="FB627" s="368"/>
      <c r="FC627" s="368"/>
      <c r="FD627" s="368"/>
      <c r="FE627" s="368"/>
      <c r="FF627" s="368"/>
      <c r="FG627" s="368"/>
      <c r="FH627" s="368"/>
      <c r="FI627" s="368"/>
      <c r="FJ627" s="368"/>
      <c r="FK627" s="368"/>
      <c r="FL627" s="368"/>
      <c r="FM627" s="368"/>
      <c r="FN627" s="368"/>
      <c r="FO627" s="368"/>
      <c r="FP627" s="368"/>
      <c r="FQ627" s="368"/>
      <c r="FR627" s="368"/>
      <c r="FS627" s="368"/>
      <c r="FT627" s="368"/>
      <c r="FU627" s="368"/>
      <c r="FV627" s="368"/>
      <c r="FW627" s="368"/>
      <c r="FX627" s="368"/>
      <c r="FY627" s="368"/>
      <c r="FZ627" s="368"/>
      <c r="GA627" s="368"/>
      <c r="GB627" s="368"/>
      <c r="GC627" s="368"/>
      <c r="GD627" s="368"/>
      <c r="GE627" s="368"/>
      <c r="GF627" s="368"/>
      <c r="GG627" s="368"/>
      <c r="GH627" s="368"/>
      <c r="GI627" s="368"/>
      <c r="GJ627" s="368"/>
      <c r="GK627" s="368"/>
      <c r="GL627" s="368"/>
      <c r="GM627" s="368"/>
      <c r="GN627" s="368"/>
      <c r="GO627" s="368"/>
      <c r="GP627" s="368"/>
      <c r="GQ627" s="368"/>
      <c r="GR627" s="368"/>
      <c r="GS627" s="368"/>
      <c r="GT627" s="368"/>
      <c r="GU627" s="368"/>
      <c r="GV627" s="368"/>
      <c r="GW627" s="368"/>
      <c r="GX627" s="368"/>
      <c r="GY627" s="368"/>
      <c r="GZ627" s="368"/>
      <c r="HA627" s="368"/>
      <c r="HB627" s="368"/>
      <c r="HC627" s="368"/>
      <c r="HD627" s="368"/>
      <c r="HE627" s="368"/>
      <c r="HF627" s="368"/>
      <c r="HG627" s="368"/>
      <c r="HH627" s="368"/>
      <c r="HI627" s="368"/>
      <c r="HJ627" s="368"/>
      <c r="HK627" s="368"/>
      <c r="HL627" s="368"/>
      <c r="HM627" s="368"/>
      <c r="HN627" s="368"/>
      <c r="HO627" s="368"/>
      <c r="HP627" s="368"/>
      <c r="HQ627" s="368"/>
      <c r="HR627" s="368"/>
      <c r="HS627" s="368"/>
      <c r="HT627" s="368"/>
      <c r="HU627" s="368"/>
      <c r="HV627" s="368"/>
      <c r="HW627" s="368"/>
      <c r="HX627" s="368"/>
      <c r="HY627" s="368"/>
      <c r="HZ627" s="368"/>
      <c r="IA627" s="368"/>
      <c r="IB627" s="368"/>
      <c r="IC627" s="368"/>
      <c r="ID627" s="368"/>
      <c r="IE627" s="368"/>
      <c r="IF627" s="368"/>
      <c r="IG627" s="368"/>
      <c r="IH627" s="368"/>
      <c r="II627" s="368"/>
      <c r="IJ627" s="368"/>
      <c r="IK627" s="368"/>
      <c r="IL627" s="368"/>
      <c r="IM627" s="368"/>
      <c r="IN627" s="368"/>
      <c r="IO627" s="368"/>
      <c r="IP627" s="368"/>
      <c r="IQ627" s="368"/>
      <c r="IR627" s="368"/>
      <c r="IS627" s="368"/>
      <c r="IT627" s="368"/>
      <c r="IU627" s="368"/>
      <c r="IV627" s="368"/>
      <c r="IW627" s="368"/>
      <c r="IX627" s="368"/>
      <c r="IY627" s="368"/>
      <c r="IZ627" s="368"/>
      <c r="JA627" s="368"/>
      <c r="JB627" s="368"/>
      <c r="JC627" s="368"/>
      <c r="JD627" s="368"/>
      <c r="JE627" s="368"/>
      <c r="JF627" s="368"/>
      <c r="JG627" s="368"/>
      <c r="JH627" s="368"/>
      <c r="JI627" s="368"/>
      <c r="JJ627" s="368"/>
      <c r="JK627" s="368"/>
      <c r="JL627" s="368"/>
      <c r="JM627" s="368"/>
      <c r="JN627" s="368"/>
      <c r="JO627" s="368"/>
      <c r="JP627" s="368"/>
      <c r="JQ627" s="368"/>
      <c r="JR627" s="368"/>
      <c r="JS627" s="368"/>
      <c r="JT627" s="368"/>
      <c r="JU627" s="368"/>
      <c r="JV627" s="368"/>
      <c r="JW627" s="368"/>
      <c r="JX627" s="368"/>
      <c r="JY627" s="368"/>
      <c r="JZ627" s="368"/>
      <c r="KA627" s="368"/>
      <c r="KB627" s="368"/>
      <c r="KC627" s="368"/>
      <c r="KD627" s="368"/>
      <c r="KE627" s="368"/>
      <c r="KF627" s="368"/>
      <c r="KG627" s="368"/>
      <c r="KH627" s="368"/>
      <c r="KI627" s="368"/>
      <c r="KJ627" s="368"/>
      <c r="KK627" s="368"/>
      <c r="KL627" s="368"/>
      <c r="KM627" s="368"/>
      <c r="KN627" s="368"/>
      <c r="KO627" s="368"/>
      <c r="KP627" s="368"/>
      <c r="KQ627" s="368"/>
      <c r="KR627" s="368"/>
      <c r="KS627" s="368"/>
      <c r="KT627" s="368"/>
      <c r="KU627" s="368"/>
      <c r="KV627" s="368"/>
      <c r="KW627" s="368"/>
      <c r="KX627" s="368"/>
      <c r="LH627" s="368"/>
      <c r="LI627" s="368"/>
      <c r="LJ627" s="368"/>
      <c r="LK627" s="368"/>
      <c r="LL627" s="368"/>
      <c r="LM627" s="368"/>
      <c r="LN627" s="368"/>
      <c r="LO627" s="368"/>
      <c r="LP627" s="368"/>
      <c r="LQ627" s="368"/>
      <c r="LR627" s="368"/>
      <c r="LS627" s="368"/>
      <c r="LT627" s="368"/>
      <c r="LU627" s="368"/>
      <c r="LV627" s="368"/>
      <c r="LW627" s="368"/>
      <c r="LX627" s="368"/>
      <c r="LY627" s="368"/>
      <c r="LZ627" s="368"/>
      <c r="MA627" s="368"/>
      <c r="MB627" s="368"/>
      <c r="MC627" s="368"/>
      <c r="MD627" s="368"/>
      <c r="ME627" s="368"/>
      <c r="MF627" s="368"/>
      <c r="MG627" s="368"/>
      <c r="MH627" s="368"/>
      <c r="MI627" s="368"/>
      <c r="MJ627" s="368"/>
      <c r="MK627" s="368"/>
      <c r="ML627" s="368"/>
      <c r="MM627" s="368"/>
      <c r="MN627" s="368"/>
      <c r="MO627" s="368"/>
      <c r="MP627" s="368"/>
      <c r="MQ627" s="368"/>
      <c r="MR627" s="368"/>
      <c r="MS627" s="368"/>
      <c r="MT627" s="368"/>
      <c r="MU627" s="368"/>
      <c r="MV627" s="368"/>
      <c r="MW627" s="368"/>
      <c r="MX627" s="368"/>
      <c r="MY627" s="368"/>
      <c r="MZ627" s="368"/>
      <c r="NA627" s="368"/>
      <c r="NB627" s="368"/>
      <c r="NC627" s="368"/>
      <c r="ND627" s="368"/>
      <c r="NE627" s="368"/>
      <c r="NF627" s="368"/>
      <c r="NG627" s="368"/>
      <c r="NH627" s="368"/>
      <c r="NI627" s="368"/>
      <c r="NJ627" s="368"/>
      <c r="NK627" s="368"/>
      <c r="NL627" s="368"/>
      <c r="NM627" s="368"/>
      <c r="NN627" s="368"/>
      <c r="NO627" s="368"/>
      <c r="NP627" s="368"/>
      <c r="NQ627" s="368"/>
      <c r="NR627" s="368"/>
      <c r="NS627" s="368"/>
      <c r="NT627" s="368"/>
      <c r="NU627" s="368"/>
      <c r="NV627" s="368"/>
      <c r="NW627" s="368"/>
      <c r="NX627" s="368"/>
      <c r="NY627" s="368"/>
      <c r="NZ627" s="368"/>
      <c r="OA627" s="368"/>
      <c r="OB627" s="368"/>
      <c r="OC627" s="368"/>
      <c r="OD627" s="368"/>
      <c r="OE627" s="368"/>
      <c r="OF627" s="368"/>
      <c r="OG627" s="368"/>
      <c r="OH627" s="368"/>
      <c r="OI627" s="368"/>
      <c r="OJ627" s="368"/>
      <c r="OK627" s="368"/>
      <c r="OL627" s="368"/>
      <c r="OM627" s="368"/>
      <c r="ON627" s="368"/>
      <c r="OO627" s="368"/>
      <c r="OP627" s="368"/>
      <c r="OQ627" s="368"/>
      <c r="OR627" s="368"/>
      <c r="OS627" s="368"/>
      <c r="OT627" s="368"/>
      <c r="OU627" s="368"/>
      <c r="OV627" s="368"/>
      <c r="OW627" s="368"/>
      <c r="OX627" s="368"/>
      <c r="OY627" s="368"/>
      <c r="OZ627" s="368"/>
      <c r="PA627" s="368"/>
      <c r="PB627" s="368"/>
      <c r="PC627" s="368"/>
      <c r="PD627" s="368"/>
      <c r="PE627" s="368"/>
      <c r="PF627" s="368"/>
      <c r="PG627" s="368"/>
      <c r="PH627" s="368"/>
      <c r="PI627" s="368"/>
      <c r="PJ627" s="368"/>
      <c r="PK627" s="368"/>
      <c r="PL627" s="368"/>
      <c r="PM627" s="368"/>
      <c r="PN627" s="368"/>
      <c r="PO627" s="368"/>
      <c r="PP627" s="368"/>
      <c r="PQ627" s="368"/>
      <c r="PR627" s="368"/>
      <c r="PS627" s="368"/>
      <c r="PT627" s="368"/>
      <c r="PU627" s="368"/>
      <c r="PV627" s="368"/>
      <c r="PW627" s="368"/>
      <c r="PX627" s="368"/>
      <c r="PY627" s="368"/>
      <c r="PZ627" s="368"/>
      <c r="QA627" s="368"/>
      <c r="QB627" s="368"/>
      <c r="QC627" s="368"/>
      <c r="QD627" s="368"/>
      <c r="QE627" s="368"/>
      <c r="QF627" s="368"/>
      <c r="QG627" s="368"/>
      <c r="QH627" s="368"/>
      <c r="QI627" s="368"/>
      <c r="QJ627" s="368"/>
      <c r="QK627" s="368"/>
      <c r="QL627" s="368"/>
      <c r="QM627" s="368"/>
      <c r="QN627" s="368"/>
      <c r="QO627" s="368"/>
      <c r="QP627" s="368"/>
      <c r="QQ627" s="368"/>
      <c r="QR627" s="368"/>
      <c r="QS627" s="368"/>
      <c r="QT627" s="368"/>
      <c r="QU627" s="368"/>
      <c r="QV627" s="368"/>
      <c r="QW627" s="368"/>
      <c r="QX627" s="368"/>
      <c r="QY627" s="368"/>
      <c r="QZ627" s="368"/>
      <c r="RA627" s="368"/>
      <c r="RB627" s="368"/>
      <c r="RC627" s="368"/>
      <c r="RD627" s="368"/>
      <c r="RE627" s="368"/>
      <c r="RF627" s="368"/>
      <c r="RG627" s="368"/>
      <c r="RH627" s="368"/>
      <c r="RI627" s="368"/>
      <c r="RJ627" s="368"/>
      <c r="RK627" s="368"/>
      <c r="RL627" s="368"/>
      <c r="RM627" s="368"/>
      <c r="RN627" s="368"/>
      <c r="RO627" s="368"/>
      <c r="RP627" s="368"/>
      <c r="RQ627" s="368"/>
      <c r="RR627" s="368"/>
      <c r="RS627" s="368"/>
      <c r="RT627" s="368"/>
      <c r="RU627" s="368"/>
      <c r="RV627" s="368"/>
      <c r="RW627" s="368"/>
      <c r="RX627" s="368"/>
      <c r="RY627" s="368"/>
      <c r="RZ627" s="368"/>
      <c r="SA627" s="368"/>
      <c r="SB627" s="368"/>
      <c r="SC627" s="368"/>
      <c r="SD627" s="368"/>
      <c r="SE627" s="368"/>
      <c r="SF627" s="368"/>
      <c r="SG627" s="368"/>
    </row>
    <row r="628" spans="1:501">
      <c r="A628" s="368"/>
      <c r="B628" s="368"/>
      <c r="C628" s="368"/>
      <c r="D628" s="368"/>
      <c r="E628" s="368"/>
      <c r="F628" s="368"/>
      <c r="G628" s="368"/>
      <c r="H628" s="368"/>
      <c r="I628" s="368"/>
      <c r="J628" s="368"/>
      <c r="K628" s="368"/>
      <c r="L628" s="368"/>
      <c r="M628" s="368"/>
      <c r="N628" s="368"/>
      <c r="O628" s="385"/>
      <c r="P628" s="368"/>
      <c r="Q628" s="368"/>
      <c r="R628" s="368"/>
      <c r="S628" s="368"/>
      <c r="T628" s="368"/>
      <c r="U628" s="368"/>
      <c r="V628" s="368"/>
      <c r="W628" s="368"/>
      <c r="X628" s="368"/>
      <c r="Y628" s="368"/>
      <c r="Z628" s="368"/>
      <c r="AA628" s="368"/>
      <c r="AB628" s="368"/>
      <c r="AC628" s="368"/>
      <c r="AD628" s="368"/>
      <c r="AE628" s="368"/>
      <c r="AF628" s="368"/>
      <c r="AG628" s="368"/>
      <c r="AH628" s="368"/>
      <c r="AI628" s="368"/>
      <c r="AJ628" s="368"/>
      <c r="AK628" s="368"/>
      <c r="AL628" s="368"/>
      <c r="AM628" s="368"/>
      <c r="AN628" s="368"/>
      <c r="AO628" s="368"/>
      <c r="AP628" s="368"/>
      <c r="AQ628" s="368"/>
      <c r="AR628" s="368"/>
      <c r="AS628" s="368"/>
      <c r="AT628" s="368"/>
      <c r="AU628" s="368"/>
      <c r="AV628" s="368"/>
      <c r="AW628" s="368"/>
      <c r="AX628" s="368"/>
      <c r="AY628" s="368"/>
      <c r="AZ628" s="368"/>
      <c r="BA628" s="368"/>
      <c r="BB628" s="368"/>
      <c r="BC628" s="368"/>
      <c r="BD628" s="368"/>
      <c r="BE628" s="368"/>
      <c r="BF628" s="368"/>
      <c r="BG628" s="368"/>
      <c r="BH628" s="368"/>
      <c r="BI628" s="368"/>
      <c r="BJ628" s="368"/>
      <c r="BK628" s="368"/>
      <c r="BL628" s="368"/>
      <c r="BM628" s="368"/>
      <c r="BN628" s="368"/>
      <c r="BO628" s="368"/>
      <c r="BP628" s="368"/>
      <c r="BQ628" s="368"/>
      <c r="BR628" s="368"/>
      <c r="BS628" s="368"/>
      <c r="BT628" s="368"/>
      <c r="BU628" s="368"/>
      <c r="BV628" s="368"/>
      <c r="BW628" s="368"/>
      <c r="DV628" s="368"/>
      <c r="DW628" s="368"/>
      <c r="DX628" s="368"/>
      <c r="DY628" s="368"/>
      <c r="DZ628" s="368"/>
      <c r="EA628" s="368"/>
      <c r="EB628" s="368"/>
      <c r="EC628" s="368"/>
      <c r="ED628" s="368"/>
      <c r="EE628" s="368"/>
      <c r="EF628" s="368"/>
      <c r="EG628" s="368"/>
      <c r="EH628" s="368"/>
      <c r="EI628" s="368"/>
      <c r="EJ628" s="368"/>
      <c r="EK628" s="368"/>
      <c r="EL628" s="368"/>
      <c r="EM628" s="368"/>
      <c r="EN628" s="368"/>
      <c r="EO628" s="368"/>
      <c r="EP628" s="368"/>
      <c r="EQ628" s="368"/>
      <c r="ER628" s="368"/>
      <c r="ES628" s="368"/>
      <c r="ET628" s="368"/>
      <c r="EU628" s="368"/>
      <c r="EV628" s="368"/>
      <c r="EW628" s="368"/>
      <c r="EX628" s="368"/>
      <c r="EY628" s="368"/>
      <c r="EZ628" s="368"/>
      <c r="FA628" s="368"/>
      <c r="FB628" s="368"/>
      <c r="FC628" s="368"/>
      <c r="FD628" s="368"/>
      <c r="FE628" s="368"/>
      <c r="FF628" s="368"/>
      <c r="FG628" s="368"/>
      <c r="FH628" s="368"/>
      <c r="FI628" s="368"/>
      <c r="FJ628" s="368"/>
      <c r="FK628" s="368"/>
      <c r="FL628" s="368"/>
      <c r="FM628" s="368"/>
      <c r="FN628" s="368"/>
      <c r="FO628" s="368"/>
      <c r="FP628" s="368"/>
      <c r="FQ628" s="368"/>
      <c r="FR628" s="368"/>
      <c r="FS628" s="368"/>
      <c r="FT628" s="368"/>
      <c r="FU628" s="368"/>
      <c r="FV628" s="368"/>
      <c r="FW628" s="368"/>
      <c r="FX628" s="368"/>
      <c r="FY628" s="368"/>
      <c r="FZ628" s="368"/>
      <c r="GA628" s="368"/>
      <c r="GB628" s="368"/>
      <c r="GC628" s="368"/>
      <c r="GD628" s="368"/>
      <c r="GE628" s="368"/>
      <c r="GF628" s="368"/>
      <c r="GG628" s="368"/>
      <c r="GH628" s="368"/>
      <c r="GI628" s="368"/>
      <c r="GJ628" s="368"/>
      <c r="GK628" s="368"/>
      <c r="GL628" s="368"/>
      <c r="GM628" s="368"/>
      <c r="GN628" s="368"/>
      <c r="GO628" s="368"/>
      <c r="GP628" s="368"/>
      <c r="GQ628" s="368"/>
      <c r="GR628" s="368"/>
      <c r="GS628" s="368"/>
      <c r="GT628" s="368"/>
      <c r="GU628" s="368"/>
      <c r="GV628" s="368"/>
      <c r="GW628" s="368"/>
      <c r="GX628" s="368"/>
      <c r="GY628" s="368"/>
      <c r="GZ628" s="368"/>
      <c r="HA628" s="368"/>
      <c r="HB628" s="368"/>
      <c r="HC628" s="368"/>
      <c r="HD628" s="368"/>
      <c r="HE628" s="368"/>
      <c r="HF628" s="368"/>
      <c r="HG628" s="368"/>
      <c r="HH628" s="368"/>
      <c r="HI628" s="368"/>
      <c r="HJ628" s="368"/>
      <c r="HK628" s="368"/>
      <c r="HL628" s="368"/>
      <c r="HM628" s="368"/>
      <c r="HN628" s="368"/>
      <c r="HO628" s="368"/>
      <c r="HP628" s="368"/>
      <c r="HQ628" s="368"/>
      <c r="HR628" s="368"/>
      <c r="HS628" s="368"/>
      <c r="HT628" s="368"/>
      <c r="HU628" s="368"/>
      <c r="HV628" s="368"/>
      <c r="HW628" s="368"/>
      <c r="HX628" s="368"/>
      <c r="HY628" s="368"/>
      <c r="HZ628" s="368"/>
      <c r="IA628" s="368"/>
      <c r="IB628" s="368"/>
      <c r="IC628" s="368"/>
      <c r="ID628" s="368"/>
      <c r="IE628" s="368"/>
      <c r="IF628" s="368"/>
      <c r="IG628" s="368"/>
      <c r="IH628" s="368"/>
      <c r="II628" s="368"/>
      <c r="IJ628" s="368"/>
      <c r="IK628" s="368"/>
      <c r="IL628" s="368"/>
      <c r="IM628" s="368"/>
      <c r="IN628" s="368"/>
      <c r="IO628" s="368"/>
      <c r="IP628" s="368"/>
      <c r="IQ628" s="368"/>
      <c r="IR628" s="368"/>
      <c r="IS628" s="368"/>
      <c r="IT628" s="368"/>
      <c r="IU628" s="368"/>
      <c r="IV628" s="368"/>
      <c r="IW628" s="368"/>
      <c r="IX628" s="368"/>
      <c r="IY628" s="368"/>
      <c r="IZ628" s="368"/>
      <c r="JA628" s="368"/>
      <c r="JB628" s="368"/>
      <c r="JC628" s="368"/>
      <c r="JD628" s="368"/>
      <c r="JE628" s="368"/>
      <c r="JF628" s="368"/>
      <c r="JG628" s="368"/>
      <c r="JH628" s="368"/>
      <c r="JI628" s="368"/>
      <c r="JJ628" s="368"/>
      <c r="JK628" s="368"/>
      <c r="JL628" s="368"/>
      <c r="JM628" s="368"/>
      <c r="JN628" s="368"/>
      <c r="JO628" s="368"/>
      <c r="JP628" s="368"/>
      <c r="JQ628" s="368"/>
      <c r="JR628" s="368"/>
      <c r="JS628" s="368"/>
      <c r="JT628" s="368"/>
      <c r="JU628" s="368"/>
      <c r="JV628" s="368"/>
      <c r="JW628" s="368"/>
      <c r="JX628" s="368"/>
      <c r="JY628" s="368"/>
      <c r="JZ628" s="368"/>
      <c r="KA628" s="368"/>
      <c r="KB628" s="368"/>
      <c r="KC628" s="368"/>
      <c r="KD628" s="368"/>
      <c r="KE628" s="368"/>
      <c r="KF628" s="368"/>
      <c r="KG628" s="368"/>
      <c r="KH628" s="368"/>
      <c r="KI628" s="368"/>
      <c r="KJ628" s="368"/>
      <c r="KK628" s="368"/>
      <c r="KL628" s="368"/>
      <c r="KM628" s="368"/>
      <c r="KN628" s="368"/>
      <c r="KO628" s="368"/>
      <c r="KP628" s="368"/>
      <c r="KQ628" s="368"/>
      <c r="KR628" s="368"/>
      <c r="KS628" s="368"/>
      <c r="KT628" s="368"/>
      <c r="KU628" s="368"/>
      <c r="KV628" s="368"/>
      <c r="KW628" s="368"/>
      <c r="KX628" s="368"/>
      <c r="LH628" s="368"/>
      <c r="LI628" s="368"/>
      <c r="LJ628" s="368"/>
      <c r="LK628" s="368"/>
      <c r="LL628" s="368"/>
      <c r="LM628" s="368"/>
      <c r="LN628" s="368"/>
      <c r="LO628" s="368"/>
      <c r="LP628" s="368"/>
      <c r="LQ628" s="368"/>
      <c r="LR628" s="368"/>
      <c r="LS628" s="368"/>
      <c r="LT628" s="368"/>
      <c r="LU628" s="368"/>
      <c r="LV628" s="368"/>
      <c r="LW628" s="368"/>
      <c r="LX628" s="368"/>
      <c r="LY628" s="368"/>
      <c r="LZ628" s="368"/>
      <c r="MA628" s="368"/>
      <c r="MB628" s="368"/>
      <c r="MC628" s="368"/>
      <c r="MD628" s="368"/>
      <c r="ME628" s="368"/>
      <c r="MF628" s="368"/>
      <c r="MG628" s="368"/>
      <c r="MH628" s="368"/>
      <c r="MI628" s="368"/>
      <c r="MJ628" s="368"/>
      <c r="MK628" s="368"/>
      <c r="ML628" s="368"/>
      <c r="MM628" s="368"/>
      <c r="MN628" s="368"/>
      <c r="MO628" s="368"/>
      <c r="MP628" s="368"/>
      <c r="MQ628" s="368"/>
      <c r="MR628" s="368"/>
      <c r="MS628" s="368"/>
      <c r="MT628" s="368"/>
      <c r="MU628" s="368"/>
      <c r="MV628" s="368"/>
      <c r="MW628" s="368"/>
      <c r="MX628" s="368"/>
      <c r="MY628" s="368"/>
      <c r="MZ628" s="368"/>
      <c r="NA628" s="368"/>
      <c r="NB628" s="368"/>
      <c r="NC628" s="368"/>
      <c r="ND628" s="368"/>
      <c r="NE628" s="368"/>
      <c r="NF628" s="368"/>
      <c r="NG628" s="368"/>
      <c r="NH628" s="368"/>
      <c r="NI628" s="368"/>
      <c r="NJ628" s="368"/>
      <c r="NK628" s="368"/>
      <c r="NL628" s="368"/>
      <c r="NM628" s="368"/>
      <c r="NN628" s="368"/>
      <c r="NO628" s="368"/>
      <c r="NP628" s="368"/>
      <c r="NQ628" s="368"/>
      <c r="NR628" s="368"/>
      <c r="NS628" s="368"/>
      <c r="NT628" s="368"/>
      <c r="NU628" s="368"/>
      <c r="NV628" s="368"/>
      <c r="NW628" s="368"/>
      <c r="NX628" s="368"/>
      <c r="NY628" s="368"/>
      <c r="NZ628" s="368"/>
      <c r="OA628" s="368"/>
      <c r="OB628" s="368"/>
      <c r="OC628" s="368"/>
      <c r="OD628" s="368"/>
      <c r="OE628" s="368"/>
      <c r="OF628" s="368"/>
      <c r="OG628" s="368"/>
      <c r="OH628" s="368"/>
      <c r="OI628" s="368"/>
      <c r="OJ628" s="368"/>
      <c r="OK628" s="368"/>
      <c r="OL628" s="368"/>
      <c r="OM628" s="368"/>
      <c r="ON628" s="368"/>
      <c r="OO628" s="368"/>
      <c r="OP628" s="368"/>
      <c r="OQ628" s="368"/>
      <c r="OR628" s="368"/>
      <c r="OS628" s="368"/>
      <c r="OT628" s="368"/>
      <c r="OU628" s="368"/>
      <c r="OV628" s="368"/>
      <c r="OW628" s="368"/>
      <c r="OX628" s="368"/>
      <c r="OY628" s="368"/>
      <c r="OZ628" s="368"/>
      <c r="PA628" s="368"/>
      <c r="PB628" s="368"/>
      <c r="PC628" s="368"/>
      <c r="PD628" s="368"/>
      <c r="PE628" s="368"/>
      <c r="PF628" s="368"/>
      <c r="PG628" s="368"/>
      <c r="PH628" s="368"/>
      <c r="PI628" s="368"/>
      <c r="PJ628" s="368"/>
      <c r="PK628" s="368"/>
      <c r="PL628" s="368"/>
      <c r="PM628" s="368"/>
      <c r="PN628" s="368"/>
      <c r="PO628" s="368"/>
      <c r="PP628" s="368"/>
      <c r="PQ628" s="368"/>
      <c r="PR628" s="368"/>
      <c r="PS628" s="368"/>
      <c r="PT628" s="368"/>
      <c r="PU628" s="368"/>
      <c r="PV628" s="368"/>
      <c r="PW628" s="368"/>
      <c r="PX628" s="368"/>
      <c r="PY628" s="368"/>
      <c r="PZ628" s="368"/>
      <c r="QA628" s="368"/>
      <c r="QB628" s="368"/>
      <c r="QC628" s="368"/>
      <c r="QD628" s="368"/>
      <c r="QE628" s="368"/>
      <c r="QF628" s="368"/>
      <c r="QG628" s="368"/>
      <c r="QH628" s="368"/>
      <c r="QI628" s="368"/>
      <c r="QJ628" s="368"/>
      <c r="QK628" s="368"/>
      <c r="QL628" s="368"/>
      <c r="QM628" s="368"/>
      <c r="QN628" s="368"/>
      <c r="QO628" s="368"/>
      <c r="QP628" s="368"/>
      <c r="QQ628" s="368"/>
      <c r="QR628" s="368"/>
      <c r="QS628" s="368"/>
      <c r="QT628" s="368"/>
      <c r="QU628" s="368"/>
      <c r="QV628" s="368"/>
      <c r="QW628" s="368"/>
      <c r="QX628" s="368"/>
      <c r="QY628" s="368"/>
      <c r="QZ628" s="368"/>
      <c r="RA628" s="368"/>
      <c r="RB628" s="368"/>
      <c r="RC628" s="368"/>
      <c r="RD628" s="368"/>
      <c r="RE628" s="368"/>
      <c r="RF628" s="368"/>
      <c r="RG628" s="368"/>
      <c r="RH628" s="368"/>
      <c r="RI628" s="368"/>
      <c r="RJ628" s="368"/>
      <c r="RK628" s="368"/>
      <c r="RL628" s="368"/>
      <c r="RM628" s="368"/>
      <c r="RN628" s="368"/>
      <c r="RO628" s="368"/>
      <c r="RP628" s="368"/>
      <c r="RQ628" s="368"/>
      <c r="RR628" s="368"/>
      <c r="RS628" s="368"/>
      <c r="RT628" s="368"/>
      <c r="RU628" s="368"/>
      <c r="RV628" s="368"/>
      <c r="RW628" s="368"/>
      <c r="RX628" s="368"/>
      <c r="RY628" s="368"/>
      <c r="RZ628" s="368"/>
      <c r="SA628" s="368"/>
      <c r="SB628" s="368"/>
      <c r="SC628" s="368"/>
      <c r="SD628" s="368"/>
      <c r="SE628" s="368"/>
      <c r="SF628" s="368"/>
      <c r="SG628" s="368"/>
    </row>
    <row r="629" spans="1:501">
      <c r="A629" s="368"/>
      <c r="B629" s="368"/>
      <c r="C629" s="368"/>
      <c r="D629" s="368"/>
      <c r="E629" s="368"/>
      <c r="F629" s="368"/>
      <c r="G629" s="368"/>
      <c r="H629" s="368"/>
      <c r="I629" s="368"/>
      <c r="J629" s="368"/>
      <c r="K629" s="368"/>
      <c r="L629" s="368"/>
      <c r="M629" s="368"/>
      <c r="N629" s="368"/>
      <c r="O629" s="385"/>
      <c r="P629" s="368"/>
      <c r="Q629" s="368"/>
      <c r="R629" s="368"/>
      <c r="S629" s="368"/>
      <c r="T629" s="368"/>
      <c r="U629" s="368"/>
      <c r="V629" s="368"/>
      <c r="W629" s="368"/>
      <c r="X629" s="368"/>
      <c r="Y629" s="368"/>
      <c r="Z629" s="368"/>
      <c r="AA629" s="368"/>
      <c r="AB629" s="368"/>
      <c r="AC629" s="368"/>
      <c r="AD629" s="368"/>
      <c r="AE629" s="368"/>
      <c r="AF629" s="368"/>
      <c r="AG629" s="368"/>
      <c r="AH629" s="368"/>
      <c r="AI629" s="368"/>
      <c r="AJ629" s="368"/>
      <c r="AK629" s="368"/>
      <c r="AL629" s="368"/>
      <c r="AM629" s="368"/>
      <c r="AN629" s="368"/>
      <c r="AO629" s="368"/>
      <c r="AP629" s="368"/>
      <c r="AQ629" s="368"/>
      <c r="AR629" s="368"/>
      <c r="AS629" s="368"/>
      <c r="AT629" s="368"/>
      <c r="AU629" s="368"/>
      <c r="AV629" s="368"/>
      <c r="AW629" s="368"/>
      <c r="AX629" s="368"/>
      <c r="AY629" s="368"/>
      <c r="AZ629" s="368"/>
      <c r="BA629" s="368"/>
      <c r="BB629" s="368"/>
      <c r="BC629" s="368"/>
      <c r="BD629" s="368"/>
      <c r="BE629" s="368"/>
      <c r="BF629" s="368"/>
      <c r="BG629" s="368"/>
      <c r="BH629" s="368"/>
      <c r="BI629" s="368"/>
      <c r="BJ629" s="368"/>
      <c r="BK629" s="368"/>
      <c r="BL629" s="368"/>
      <c r="BM629" s="368"/>
      <c r="BN629" s="368"/>
      <c r="BO629" s="368"/>
      <c r="BP629" s="368"/>
      <c r="BQ629" s="368"/>
      <c r="BR629" s="368"/>
      <c r="BS629" s="368"/>
      <c r="BT629" s="368"/>
      <c r="BU629" s="368"/>
      <c r="BV629" s="368"/>
      <c r="BW629" s="368"/>
      <c r="DV629" s="368"/>
      <c r="DW629" s="368"/>
      <c r="DX629" s="368"/>
      <c r="DY629" s="368"/>
      <c r="DZ629" s="368"/>
      <c r="EA629" s="368"/>
      <c r="EB629" s="368"/>
      <c r="EC629" s="368"/>
      <c r="ED629" s="368"/>
      <c r="EE629" s="368"/>
      <c r="EF629" s="368"/>
      <c r="EG629" s="368"/>
      <c r="EH629" s="368"/>
      <c r="EI629" s="368"/>
      <c r="EJ629" s="368"/>
      <c r="EK629" s="368"/>
      <c r="EL629" s="368"/>
      <c r="EM629" s="368"/>
      <c r="EN629" s="368"/>
      <c r="EO629" s="368"/>
      <c r="EP629" s="368"/>
      <c r="EQ629" s="368"/>
      <c r="ER629" s="368"/>
      <c r="ES629" s="368"/>
      <c r="ET629" s="368"/>
      <c r="EU629" s="368"/>
      <c r="EV629" s="368"/>
      <c r="EW629" s="368"/>
      <c r="EX629" s="368"/>
      <c r="EY629" s="368"/>
      <c r="EZ629" s="368"/>
      <c r="FA629" s="368"/>
      <c r="FB629" s="368"/>
      <c r="FC629" s="368"/>
      <c r="FD629" s="368"/>
      <c r="FE629" s="368"/>
      <c r="FF629" s="368"/>
      <c r="FG629" s="368"/>
      <c r="FH629" s="368"/>
      <c r="FI629" s="368"/>
      <c r="FJ629" s="368"/>
      <c r="FK629" s="368"/>
      <c r="FL629" s="368"/>
      <c r="FM629" s="368"/>
      <c r="FN629" s="368"/>
      <c r="FO629" s="368"/>
      <c r="FP629" s="368"/>
      <c r="FQ629" s="368"/>
      <c r="FR629" s="368"/>
      <c r="FS629" s="368"/>
      <c r="FT629" s="368"/>
      <c r="FU629" s="368"/>
      <c r="FV629" s="368"/>
      <c r="FW629" s="368"/>
      <c r="FX629" s="368"/>
      <c r="FY629" s="368"/>
      <c r="FZ629" s="368"/>
      <c r="GA629" s="368"/>
      <c r="GB629" s="368"/>
      <c r="GC629" s="368"/>
      <c r="GD629" s="368"/>
      <c r="GE629" s="368"/>
      <c r="GF629" s="368"/>
      <c r="GG629" s="368"/>
      <c r="GH629" s="368"/>
      <c r="GI629" s="368"/>
      <c r="GJ629" s="368"/>
      <c r="GK629" s="368"/>
      <c r="GL629" s="368"/>
      <c r="GM629" s="368"/>
      <c r="GN629" s="368"/>
      <c r="GO629" s="368"/>
      <c r="GP629" s="368"/>
      <c r="GQ629" s="368"/>
      <c r="GR629" s="368"/>
      <c r="GS629" s="368"/>
      <c r="GT629" s="368"/>
      <c r="GU629" s="368"/>
      <c r="GV629" s="368"/>
      <c r="GW629" s="368"/>
      <c r="GX629" s="368"/>
      <c r="GY629" s="368"/>
      <c r="GZ629" s="368"/>
      <c r="HA629" s="368"/>
      <c r="HB629" s="368"/>
      <c r="HC629" s="368"/>
      <c r="HD629" s="368"/>
      <c r="HE629" s="368"/>
      <c r="HF629" s="368"/>
      <c r="HG629" s="368"/>
      <c r="HH629" s="368"/>
      <c r="HI629" s="368"/>
      <c r="HJ629" s="368"/>
      <c r="HK629" s="368"/>
      <c r="HL629" s="368"/>
      <c r="HM629" s="368"/>
      <c r="HN629" s="368"/>
      <c r="HO629" s="368"/>
      <c r="HP629" s="368"/>
      <c r="HQ629" s="368"/>
      <c r="HR629" s="368"/>
      <c r="HS629" s="368"/>
      <c r="HT629" s="368"/>
      <c r="HU629" s="368"/>
      <c r="HV629" s="368"/>
      <c r="HW629" s="368"/>
      <c r="HX629" s="368"/>
      <c r="HY629" s="368"/>
      <c r="HZ629" s="368"/>
      <c r="IA629" s="368"/>
      <c r="IB629" s="368"/>
      <c r="IC629" s="368"/>
      <c r="ID629" s="368"/>
      <c r="IE629" s="368"/>
      <c r="IF629" s="368"/>
      <c r="IG629" s="368"/>
      <c r="IH629" s="368"/>
      <c r="II629" s="368"/>
      <c r="IJ629" s="368"/>
      <c r="IK629" s="368"/>
      <c r="IL629" s="368"/>
      <c r="IM629" s="368"/>
      <c r="IN629" s="368"/>
      <c r="IO629" s="368"/>
      <c r="IP629" s="368"/>
      <c r="IQ629" s="368"/>
      <c r="IR629" s="368"/>
      <c r="IS629" s="368"/>
      <c r="IT629" s="368"/>
      <c r="IU629" s="368"/>
      <c r="IV629" s="368"/>
      <c r="IW629" s="368"/>
      <c r="IX629" s="368"/>
      <c r="IY629" s="368"/>
      <c r="IZ629" s="368"/>
      <c r="JA629" s="368"/>
      <c r="JB629" s="368"/>
      <c r="JC629" s="368"/>
      <c r="JD629" s="368"/>
      <c r="JE629" s="368"/>
      <c r="JF629" s="368"/>
      <c r="JG629" s="368"/>
      <c r="JH629" s="368"/>
      <c r="JI629" s="368"/>
      <c r="JJ629" s="368"/>
      <c r="JK629" s="368"/>
      <c r="JL629" s="368"/>
      <c r="JM629" s="368"/>
      <c r="JN629" s="368"/>
      <c r="JO629" s="368"/>
      <c r="JP629" s="368"/>
      <c r="JQ629" s="368"/>
      <c r="JR629" s="368"/>
      <c r="JS629" s="368"/>
      <c r="JT629" s="368"/>
      <c r="JU629" s="368"/>
      <c r="JV629" s="368"/>
      <c r="JW629" s="368"/>
      <c r="JX629" s="368"/>
      <c r="JY629" s="368"/>
      <c r="JZ629" s="368"/>
      <c r="KA629" s="368"/>
      <c r="KB629" s="368"/>
      <c r="KC629" s="368"/>
      <c r="KD629" s="368"/>
      <c r="KE629" s="368"/>
      <c r="KF629" s="368"/>
      <c r="KG629" s="368"/>
      <c r="KH629" s="368"/>
      <c r="KI629" s="368"/>
      <c r="KJ629" s="368"/>
      <c r="KK629" s="368"/>
      <c r="KL629" s="368"/>
      <c r="KM629" s="368"/>
      <c r="KN629" s="368"/>
      <c r="KO629" s="368"/>
      <c r="KP629" s="368"/>
      <c r="KQ629" s="368"/>
      <c r="KR629" s="368"/>
      <c r="KS629" s="368"/>
      <c r="KT629" s="368"/>
      <c r="KU629" s="368"/>
      <c r="KV629" s="368"/>
      <c r="KW629" s="368"/>
      <c r="KX629" s="368"/>
      <c r="LH629" s="368"/>
      <c r="LI629" s="368"/>
      <c r="LJ629" s="368"/>
      <c r="LK629" s="368"/>
      <c r="LL629" s="368"/>
      <c r="LM629" s="368"/>
      <c r="LN629" s="368"/>
      <c r="LO629" s="368"/>
      <c r="LP629" s="368"/>
      <c r="LQ629" s="368"/>
      <c r="LR629" s="368"/>
      <c r="LS629" s="368"/>
      <c r="LT629" s="368"/>
      <c r="LU629" s="368"/>
      <c r="LV629" s="368"/>
      <c r="LW629" s="368"/>
      <c r="LX629" s="368"/>
      <c r="LY629" s="368"/>
      <c r="LZ629" s="368"/>
      <c r="MA629" s="368"/>
      <c r="MB629" s="368"/>
      <c r="MC629" s="368"/>
      <c r="MD629" s="368"/>
      <c r="ME629" s="368"/>
      <c r="MF629" s="368"/>
      <c r="MG629" s="368"/>
      <c r="MH629" s="368"/>
      <c r="MI629" s="368"/>
      <c r="MJ629" s="368"/>
      <c r="MK629" s="368"/>
      <c r="ML629" s="368"/>
      <c r="MM629" s="368"/>
      <c r="MN629" s="368"/>
      <c r="MO629" s="368"/>
      <c r="MP629" s="368"/>
      <c r="MQ629" s="368"/>
      <c r="MR629" s="368"/>
      <c r="MS629" s="368"/>
      <c r="MT629" s="368"/>
      <c r="MU629" s="368"/>
      <c r="MV629" s="368"/>
      <c r="MW629" s="368"/>
      <c r="MX629" s="368"/>
      <c r="MY629" s="368"/>
      <c r="MZ629" s="368"/>
      <c r="NA629" s="368"/>
      <c r="NB629" s="368"/>
      <c r="NC629" s="368"/>
      <c r="ND629" s="368"/>
      <c r="NE629" s="368"/>
      <c r="NF629" s="368"/>
      <c r="NG629" s="368"/>
      <c r="NH629" s="368"/>
      <c r="NI629" s="368"/>
      <c r="NJ629" s="368"/>
      <c r="NK629" s="368"/>
      <c r="NL629" s="368"/>
      <c r="NM629" s="368"/>
      <c r="NN629" s="368"/>
      <c r="NO629" s="368"/>
      <c r="NP629" s="368"/>
      <c r="NQ629" s="368"/>
      <c r="NR629" s="368"/>
      <c r="NS629" s="368"/>
      <c r="NT629" s="368"/>
      <c r="NU629" s="368"/>
      <c r="NV629" s="368"/>
      <c r="NW629" s="368"/>
      <c r="NX629" s="368"/>
      <c r="NY629" s="368"/>
      <c r="NZ629" s="368"/>
      <c r="OA629" s="368"/>
      <c r="OB629" s="368"/>
      <c r="OC629" s="368"/>
      <c r="OD629" s="368"/>
      <c r="OE629" s="368"/>
      <c r="OF629" s="368"/>
      <c r="OG629" s="368"/>
      <c r="OH629" s="368"/>
      <c r="OI629" s="368"/>
      <c r="OJ629" s="368"/>
      <c r="OK629" s="368"/>
      <c r="OL629" s="368"/>
      <c r="OM629" s="368"/>
      <c r="ON629" s="368"/>
      <c r="OO629" s="368"/>
      <c r="OP629" s="368"/>
      <c r="OQ629" s="368"/>
      <c r="OR629" s="368"/>
      <c r="OS629" s="368"/>
      <c r="OT629" s="368"/>
      <c r="OU629" s="368"/>
      <c r="OV629" s="368"/>
      <c r="OW629" s="368"/>
      <c r="OX629" s="368"/>
      <c r="OY629" s="368"/>
      <c r="OZ629" s="368"/>
      <c r="PA629" s="368"/>
      <c r="PB629" s="368"/>
      <c r="PC629" s="368"/>
      <c r="PD629" s="368"/>
      <c r="PE629" s="368"/>
      <c r="PF629" s="368"/>
      <c r="PG629" s="368"/>
      <c r="PH629" s="368"/>
      <c r="PI629" s="368"/>
      <c r="PJ629" s="368"/>
      <c r="PK629" s="368"/>
      <c r="PL629" s="368"/>
      <c r="PM629" s="368"/>
      <c r="PN629" s="368"/>
      <c r="PO629" s="368"/>
      <c r="PP629" s="368"/>
      <c r="PQ629" s="368"/>
      <c r="PR629" s="368"/>
      <c r="PS629" s="368"/>
      <c r="PT629" s="368"/>
      <c r="PU629" s="368"/>
      <c r="PV629" s="368"/>
      <c r="PW629" s="368"/>
      <c r="PX629" s="368"/>
      <c r="PY629" s="368"/>
      <c r="PZ629" s="368"/>
      <c r="QA629" s="368"/>
      <c r="QB629" s="368"/>
      <c r="QC629" s="368"/>
      <c r="QD629" s="368"/>
      <c r="QE629" s="368"/>
      <c r="QF629" s="368"/>
      <c r="QG629" s="368"/>
      <c r="QH629" s="368"/>
      <c r="QI629" s="368"/>
      <c r="QJ629" s="368"/>
      <c r="QK629" s="368"/>
      <c r="QL629" s="368"/>
      <c r="QM629" s="368"/>
      <c r="QN629" s="368"/>
      <c r="QO629" s="368"/>
      <c r="QP629" s="368"/>
      <c r="QQ629" s="368"/>
      <c r="QR629" s="368"/>
      <c r="QS629" s="368"/>
      <c r="QT629" s="368"/>
      <c r="QU629" s="368"/>
      <c r="QV629" s="368"/>
      <c r="QW629" s="368"/>
      <c r="QX629" s="368"/>
      <c r="QY629" s="368"/>
      <c r="QZ629" s="368"/>
      <c r="RA629" s="368"/>
      <c r="RB629" s="368"/>
      <c r="RC629" s="368"/>
      <c r="RD629" s="368"/>
      <c r="RE629" s="368"/>
      <c r="RF629" s="368"/>
      <c r="RG629" s="368"/>
      <c r="RH629" s="368"/>
      <c r="RI629" s="368"/>
      <c r="RJ629" s="368"/>
      <c r="RK629" s="368"/>
      <c r="RL629" s="368"/>
      <c r="RM629" s="368"/>
      <c r="RN629" s="368"/>
      <c r="RO629" s="368"/>
      <c r="RP629" s="368"/>
      <c r="RQ629" s="368"/>
      <c r="RR629" s="368"/>
      <c r="RS629" s="368"/>
      <c r="RT629" s="368"/>
      <c r="RU629" s="368"/>
      <c r="RV629" s="368"/>
      <c r="RW629" s="368"/>
      <c r="RX629" s="368"/>
      <c r="RY629" s="368"/>
      <c r="RZ629" s="368"/>
      <c r="SA629" s="368"/>
      <c r="SB629" s="368"/>
      <c r="SC629" s="368"/>
      <c r="SD629" s="368"/>
      <c r="SE629" s="368"/>
      <c r="SF629" s="368"/>
      <c r="SG629" s="368"/>
    </row>
    <row r="630" spans="1:501">
      <c r="A630" s="368"/>
      <c r="B630" s="368"/>
      <c r="C630" s="368"/>
      <c r="D630" s="368"/>
      <c r="E630" s="368"/>
      <c r="F630" s="368"/>
      <c r="G630" s="368"/>
      <c r="H630" s="368"/>
      <c r="I630" s="368"/>
      <c r="J630" s="368"/>
      <c r="K630" s="368"/>
      <c r="L630" s="368"/>
      <c r="M630" s="368"/>
      <c r="N630" s="368"/>
      <c r="O630" s="385"/>
      <c r="P630" s="368"/>
      <c r="Q630" s="368"/>
      <c r="R630" s="368"/>
      <c r="S630" s="368"/>
      <c r="T630" s="368"/>
      <c r="U630" s="368"/>
      <c r="V630" s="368"/>
      <c r="W630" s="368"/>
      <c r="X630" s="368"/>
      <c r="Y630" s="368"/>
      <c r="Z630" s="368"/>
      <c r="AA630" s="368"/>
      <c r="AB630" s="368"/>
      <c r="AC630" s="368"/>
      <c r="AD630" s="368"/>
      <c r="AE630" s="368"/>
      <c r="AF630" s="368"/>
      <c r="AG630" s="368"/>
      <c r="AH630" s="368"/>
      <c r="AI630" s="368"/>
      <c r="AJ630" s="368"/>
      <c r="AK630" s="368"/>
      <c r="AL630" s="368"/>
      <c r="AM630" s="368"/>
      <c r="AN630" s="368"/>
      <c r="AO630" s="368"/>
      <c r="AP630" s="368"/>
      <c r="AQ630" s="368"/>
      <c r="AR630" s="368"/>
      <c r="AS630" s="368"/>
      <c r="AT630" s="368"/>
      <c r="AU630" s="368"/>
      <c r="AV630" s="368"/>
      <c r="AW630" s="368"/>
      <c r="AX630" s="368"/>
      <c r="AY630" s="368"/>
      <c r="AZ630" s="368"/>
      <c r="BA630" s="368"/>
      <c r="BB630" s="368"/>
      <c r="BC630" s="368"/>
      <c r="BD630" s="368"/>
      <c r="BE630" s="368"/>
      <c r="BF630" s="368"/>
      <c r="BG630" s="368"/>
      <c r="BH630" s="368"/>
      <c r="BI630" s="368"/>
      <c r="BJ630" s="368"/>
      <c r="BK630" s="368"/>
      <c r="BL630" s="368"/>
      <c r="BM630" s="368"/>
      <c r="BN630" s="368"/>
      <c r="BO630" s="368"/>
      <c r="BP630" s="368"/>
      <c r="BQ630" s="368"/>
      <c r="BR630" s="368"/>
      <c r="BS630" s="368"/>
      <c r="BT630" s="368"/>
      <c r="BU630" s="368"/>
      <c r="BV630" s="368"/>
      <c r="BW630" s="368"/>
      <c r="DV630" s="368"/>
      <c r="DW630" s="368"/>
      <c r="DX630" s="368"/>
      <c r="DY630" s="368"/>
      <c r="DZ630" s="368"/>
      <c r="EA630" s="368"/>
      <c r="EB630" s="368"/>
      <c r="EC630" s="368"/>
      <c r="ED630" s="368"/>
      <c r="EE630" s="368"/>
      <c r="EF630" s="368"/>
      <c r="EG630" s="368"/>
      <c r="EH630" s="368"/>
      <c r="EI630" s="368"/>
      <c r="EJ630" s="368"/>
      <c r="EK630" s="368"/>
      <c r="EL630" s="368"/>
      <c r="EM630" s="368"/>
      <c r="EN630" s="368"/>
      <c r="EO630" s="368"/>
      <c r="EP630" s="368"/>
      <c r="EQ630" s="368"/>
      <c r="ER630" s="368"/>
      <c r="ES630" s="368"/>
      <c r="ET630" s="368"/>
      <c r="EU630" s="368"/>
      <c r="EV630" s="368"/>
      <c r="EW630" s="368"/>
      <c r="EX630" s="368"/>
      <c r="EY630" s="368"/>
      <c r="EZ630" s="368"/>
      <c r="FA630" s="368"/>
      <c r="FB630" s="368"/>
      <c r="FC630" s="368"/>
      <c r="FD630" s="368"/>
      <c r="FE630" s="368"/>
      <c r="FF630" s="368"/>
      <c r="FG630" s="368"/>
      <c r="FH630" s="368"/>
      <c r="FI630" s="368"/>
      <c r="FJ630" s="368"/>
      <c r="FK630" s="368"/>
      <c r="FL630" s="368"/>
      <c r="FM630" s="368"/>
      <c r="FN630" s="368"/>
      <c r="FO630" s="368"/>
      <c r="FP630" s="368"/>
      <c r="FQ630" s="368"/>
      <c r="FR630" s="368"/>
      <c r="FS630" s="368"/>
      <c r="FT630" s="368"/>
      <c r="FU630" s="368"/>
      <c r="FV630" s="368"/>
      <c r="FW630" s="368"/>
      <c r="FX630" s="368"/>
      <c r="FY630" s="368"/>
      <c r="FZ630" s="368"/>
      <c r="GA630" s="368"/>
      <c r="GB630" s="368"/>
      <c r="GC630" s="368"/>
      <c r="GD630" s="368"/>
      <c r="GE630" s="368"/>
      <c r="GF630" s="368"/>
      <c r="GG630" s="368"/>
      <c r="GH630" s="368"/>
      <c r="GI630" s="368"/>
      <c r="GJ630" s="368"/>
      <c r="GK630" s="368"/>
      <c r="GL630" s="368"/>
      <c r="GM630" s="368"/>
      <c r="GN630" s="368"/>
      <c r="GO630" s="368"/>
      <c r="GP630" s="368"/>
      <c r="GQ630" s="368"/>
      <c r="GR630" s="368"/>
      <c r="GS630" s="368"/>
      <c r="GT630" s="368"/>
      <c r="GU630" s="368"/>
      <c r="GV630" s="368"/>
      <c r="GW630" s="368"/>
      <c r="GX630" s="368"/>
      <c r="GY630" s="368"/>
      <c r="GZ630" s="368"/>
      <c r="HA630" s="368"/>
      <c r="HB630" s="368"/>
      <c r="HC630" s="368"/>
      <c r="HD630" s="368"/>
      <c r="HE630" s="368"/>
      <c r="HF630" s="368"/>
      <c r="HG630" s="368"/>
      <c r="HH630" s="368"/>
      <c r="HI630" s="368"/>
      <c r="HJ630" s="368"/>
      <c r="HK630" s="368"/>
      <c r="HL630" s="368"/>
      <c r="HM630" s="368"/>
      <c r="HN630" s="368"/>
      <c r="HO630" s="368"/>
      <c r="HP630" s="368"/>
      <c r="HQ630" s="368"/>
      <c r="HR630" s="368"/>
      <c r="HS630" s="368"/>
      <c r="HT630" s="368"/>
      <c r="HU630" s="368"/>
      <c r="HV630" s="368"/>
      <c r="HW630" s="368"/>
      <c r="HX630" s="368"/>
      <c r="HY630" s="368"/>
      <c r="HZ630" s="368"/>
      <c r="IA630" s="368"/>
      <c r="IB630" s="368"/>
      <c r="IC630" s="368"/>
      <c r="ID630" s="368"/>
      <c r="IE630" s="368"/>
      <c r="IF630" s="368"/>
      <c r="IG630" s="368"/>
      <c r="IH630" s="368"/>
      <c r="II630" s="368"/>
      <c r="IJ630" s="368"/>
      <c r="IK630" s="368"/>
      <c r="IL630" s="368"/>
      <c r="IM630" s="368"/>
      <c r="IN630" s="368"/>
      <c r="IO630" s="368"/>
      <c r="IP630" s="368"/>
      <c r="IQ630" s="368"/>
      <c r="IR630" s="368"/>
      <c r="IS630" s="368"/>
      <c r="IT630" s="368"/>
      <c r="IU630" s="368"/>
      <c r="IV630" s="368"/>
      <c r="IW630" s="368"/>
      <c r="IX630" s="368"/>
      <c r="IY630" s="368"/>
      <c r="IZ630" s="368"/>
      <c r="JA630" s="368"/>
      <c r="JB630" s="368"/>
      <c r="JC630" s="368"/>
      <c r="JD630" s="368"/>
      <c r="JE630" s="368"/>
      <c r="JF630" s="368"/>
      <c r="JG630" s="368"/>
      <c r="JH630" s="368"/>
      <c r="JI630" s="368"/>
      <c r="JJ630" s="368"/>
      <c r="JK630" s="368"/>
      <c r="JL630" s="368"/>
      <c r="JM630" s="368"/>
      <c r="JN630" s="368"/>
      <c r="JO630" s="368"/>
      <c r="JP630" s="368"/>
      <c r="JQ630" s="368"/>
      <c r="JR630" s="368"/>
      <c r="JS630" s="368"/>
      <c r="JT630" s="368"/>
      <c r="JU630" s="368"/>
      <c r="JV630" s="368"/>
      <c r="JW630" s="368"/>
      <c r="JX630" s="368"/>
      <c r="JY630" s="368"/>
      <c r="JZ630" s="368"/>
      <c r="KA630" s="368"/>
      <c r="KB630" s="368"/>
      <c r="KC630" s="368"/>
      <c r="KD630" s="368"/>
      <c r="KE630" s="368"/>
      <c r="KF630" s="368"/>
      <c r="KG630" s="368"/>
      <c r="KH630" s="368"/>
      <c r="KI630" s="368"/>
      <c r="KJ630" s="368"/>
      <c r="KK630" s="368"/>
      <c r="KL630" s="368"/>
      <c r="KM630" s="368"/>
      <c r="KN630" s="368"/>
      <c r="KO630" s="368"/>
      <c r="KP630" s="368"/>
      <c r="KQ630" s="368"/>
      <c r="KR630" s="368"/>
      <c r="KS630" s="368"/>
      <c r="KT630" s="368"/>
      <c r="KU630" s="368"/>
      <c r="KV630" s="368"/>
      <c r="KW630" s="368"/>
      <c r="KX630" s="368"/>
      <c r="LH630" s="368"/>
      <c r="LI630" s="368"/>
      <c r="LJ630" s="368"/>
      <c r="LK630" s="368"/>
      <c r="LL630" s="368"/>
      <c r="LM630" s="368"/>
      <c r="LN630" s="368"/>
      <c r="LO630" s="368"/>
      <c r="LP630" s="368"/>
      <c r="LQ630" s="368"/>
      <c r="LR630" s="368"/>
      <c r="LS630" s="368"/>
      <c r="LT630" s="368"/>
      <c r="LU630" s="368"/>
      <c r="LV630" s="368"/>
      <c r="LW630" s="368"/>
      <c r="LX630" s="368"/>
      <c r="LY630" s="368"/>
      <c r="LZ630" s="368"/>
      <c r="MA630" s="368"/>
      <c r="MB630" s="368"/>
      <c r="MC630" s="368"/>
      <c r="MD630" s="368"/>
      <c r="ME630" s="368"/>
      <c r="MF630" s="368"/>
      <c r="MG630" s="368"/>
      <c r="MH630" s="368"/>
      <c r="MI630" s="368"/>
      <c r="MJ630" s="368"/>
      <c r="MK630" s="368"/>
      <c r="ML630" s="368"/>
      <c r="MM630" s="368"/>
      <c r="MN630" s="368"/>
      <c r="MO630" s="368"/>
      <c r="MP630" s="368"/>
      <c r="MQ630" s="368"/>
      <c r="MR630" s="368"/>
      <c r="MS630" s="368"/>
      <c r="MT630" s="368"/>
      <c r="MU630" s="368"/>
      <c r="MV630" s="368"/>
      <c r="MW630" s="368"/>
      <c r="MX630" s="368"/>
      <c r="MY630" s="368"/>
      <c r="MZ630" s="368"/>
      <c r="NA630" s="368"/>
      <c r="NB630" s="368"/>
      <c r="NC630" s="368"/>
      <c r="ND630" s="368"/>
      <c r="NE630" s="368"/>
      <c r="NF630" s="368"/>
      <c r="NG630" s="368"/>
      <c r="NH630" s="368"/>
      <c r="NI630" s="368"/>
      <c r="NJ630" s="368"/>
      <c r="NK630" s="368"/>
      <c r="NL630" s="368"/>
      <c r="NM630" s="368"/>
      <c r="NN630" s="368"/>
      <c r="NO630" s="368"/>
      <c r="NP630" s="368"/>
      <c r="NQ630" s="368"/>
      <c r="NR630" s="368"/>
      <c r="NS630" s="368"/>
      <c r="NT630" s="368"/>
      <c r="NU630" s="368"/>
      <c r="NV630" s="368"/>
      <c r="NW630" s="368"/>
      <c r="NX630" s="368"/>
      <c r="NY630" s="368"/>
      <c r="NZ630" s="368"/>
      <c r="OA630" s="368"/>
      <c r="OB630" s="368"/>
      <c r="OC630" s="368"/>
      <c r="OD630" s="368"/>
      <c r="OE630" s="368"/>
      <c r="OF630" s="368"/>
      <c r="OG630" s="368"/>
      <c r="OH630" s="368"/>
      <c r="OI630" s="368"/>
      <c r="OJ630" s="368"/>
      <c r="OK630" s="368"/>
      <c r="OL630" s="368"/>
      <c r="OM630" s="368"/>
      <c r="ON630" s="368"/>
      <c r="OO630" s="368"/>
      <c r="OP630" s="368"/>
      <c r="OQ630" s="368"/>
      <c r="OR630" s="368"/>
      <c r="OS630" s="368"/>
      <c r="OT630" s="368"/>
      <c r="OU630" s="368"/>
      <c r="OV630" s="368"/>
      <c r="OW630" s="368"/>
      <c r="OX630" s="368"/>
      <c r="OY630" s="368"/>
      <c r="OZ630" s="368"/>
      <c r="PA630" s="368"/>
      <c r="PB630" s="368"/>
      <c r="PC630" s="368"/>
      <c r="PD630" s="368"/>
      <c r="PE630" s="368"/>
      <c r="PF630" s="368"/>
      <c r="PG630" s="368"/>
      <c r="PH630" s="368"/>
      <c r="PI630" s="368"/>
      <c r="PJ630" s="368"/>
      <c r="PK630" s="368"/>
      <c r="PL630" s="368"/>
      <c r="PM630" s="368"/>
      <c r="PN630" s="368"/>
      <c r="PO630" s="368"/>
      <c r="PP630" s="368"/>
      <c r="PQ630" s="368"/>
      <c r="PR630" s="368"/>
      <c r="PS630" s="368"/>
      <c r="PT630" s="368"/>
      <c r="PU630" s="368"/>
      <c r="PV630" s="368"/>
      <c r="PW630" s="368"/>
      <c r="PX630" s="368"/>
      <c r="PY630" s="368"/>
      <c r="PZ630" s="368"/>
      <c r="QA630" s="368"/>
      <c r="QB630" s="368"/>
      <c r="QC630" s="368"/>
      <c r="QD630" s="368"/>
      <c r="QE630" s="368"/>
      <c r="QF630" s="368"/>
      <c r="QG630" s="368"/>
      <c r="QH630" s="368"/>
      <c r="QI630" s="368"/>
      <c r="QJ630" s="368"/>
      <c r="QK630" s="368"/>
      <c r="QL630" s="368"/>
      <c r="QM630" s="368"/>
      <c r="QN630" s="368"/>
      <c r="QO630" s="368"/>
      <c r="QP630" s="368"/>
      <c r="QQ630" s="368"/>
      <c r="QR630" s="368"/>
      <c r="QS630" s="368"/>
      <c r="QT630" s="368"/>
      <c r="QU630" s="368"/>
      <c r="QV630" s="368"/>
      <c r="QW630" s="368"/>
      <c r="QX630" s="368"/>
      <c r="QY630" s="368"/>
      <c r="QZ630" s="368"/>
      <c r="RA630" s="368"/>
      <c r="RB630" s="368"/>
      <c r="RC630" s="368"/>
      <c r="RD630" s="368"/>
      <c r="RE630" s="368"/>
      <c r="RF630" s="368"/>
      <c r="RG630" s="368"/>
      <c r="RH630" s="368"/>
      <c r="RI630" s="368"/>
      <c r="RJ630" s="368"/>
      <c r="RK630" s="368"/>
      <c r="RL630" s="368"/>
      <c r="RM630" s="368"/>
      <c r="RN630" s="368"/>
      <c r="RO630" s="368"/>
      <c r="RP630" s="368"/>
      <c r="RQ630" s="368"/>
      <c r="RR630" s="368"/>
      <c r="RS630" s="368"/>
      <c r="RT630" s="368"/>
      <c r="RU630" s="368"/>
      <c r="RV630" s="368"/>
      <c r="RW630" s="368"/>
      <c r="RX630" s="368"/>
      <c r="RY630" s="368"/>
      <c r="RZ630" s="368"/>
      <c r="SA630" s="368"/>
      <c r="SB630" s="368"/>
      <c r="SC630" s="368"/>
      <c r="SD630" s="368"/>
      <c r="SE630" s="368"/>
      <c r="SF630" s="368"/>
      <c r="SG630" s="368"/>
    </row>
    <row r="631" spans="1:501">
      <c r="A631" s="368"/>
      <c r="B631" s="368"/>
      <c r="C631" s="368"/>
      <c r="D631" s="368"/>
      <c r="E631" s="368"/>
      <c r="F631" s="368"/>
      <c r="G631" s="368"/>
      <c r="H631" s="368"/>
      <c r="I631" s="368"/>
      <c r="J631" s="368"/>
      <c r="K631" s="368"/>
      <c r="L631" s="368"/>
      <c r="M631" s="368"/>
      <c r="N631" s="368"/>
      <c r="O631" s="385"/>
      <c r="P631" s="368"/>
      <c r="Q631" s="368"/>
      <c r="R631" s="368"/>
      <c r="S631" s="368"/>
      <c r="T631" s="368"/>
      <c r="U631" s="368"/>
      <c r="V631" s="368"/>
      <c r="W631" s="368"/>
      <c r="X631" s="368"/>
      <c r="Y631" s="368"/>
      <c r="Z631" s="368"/>
      <c r="AA631" s="368"/>
      <c r="AB631" s="368"/>
      <c r="AC631" s="368"/>
      <c r="AD631" s="368"/>
      <c r="AE631" s="368"/>
      <c r="AF631" s="368"/>
      <c r="AG631" s="368"/>
      <c r="AH631" s="368"/>
      <c r="AI631" s="368"/>
      <c r="AJ631" s="368"/>
      <c r="AK631" s="368"/>
      <c r="AL631" s="368"/>
      <c r="AM631" s="368"/>
      <c r="AN631" s="368"/>
      <c r="AO631" s="368"/>
      <c r="AP631" s="368"/>
      <c r="AQ631" s="368"/>
      <c r="AR631" s="368"/>
      <c r="AS631" s="368"/>
      <c r="AT631" s="368"/>
      <c r="AU631" s="368"/>
      <c r="AV631" s="368"/>
      <c r="AW631" s="368"/>
      <c r="AX631" s="368"/>
      <c r="AY631" s="368"/>
      <c r="AZ631" s="368"/>
      <c r="BA631" s="368"/>
      <c r="BB631" s="368"/>
      <c r="BC631" s="368"/>
      <c r="BD631" s="368"/>
      <c r="BE631" s="368"/>
      <c r="BF631" s="368"/>
      <c r="BG631" s="368"/>
      <c r="BH631" s="368"/>
      <c r="BI631" s="368"/>
      <c r="BJ631" s="368"/>
      <c r="BK631" s="368"/>
      <c r="BL631" s="368"/>
      <c r="BM631" s="368"/>
      <c r="BN631" s="368"/>
      <c r="BO631" s="368"/>
      <c r="BP631" s="368"/>
      <c r="BQ631" s="368"/>
      <c r="BR631" s="368"/>
      <c r="BS631" s="368"/>
      <c r="BT631" s="368"/>
      <c r="BU631" s="368"/>
      <c r="BV631" s="368"/>
      <c r="BW631" s="368"/>
      <c r="DV631" s="368"/>
      <c r="DW631" s="368"/>
      <c r="DX631" s="368"/>
      <c r="DY631" s="368"/>
      <c r="DZ631" s="368"/>
      <c r="EA631" s="368"/>
      <c r="EB631" s="368"/>
      <c r="EC631" s="368"/>
      <c r="ED631" s="368"/>
      <c r="EE631" s="368"/>
      <c r="EF631" s="368"/>
      <c r="EG631" s="368"/>
      <c r="EH631" s="368"/>
      <c r="EI631" s="368"/>
      <c r="EJ631" s="368"/>
      <c r="EK631" s="368"/>
      <c r="EL631" s="368"/>
      <c r="EM631" s="368"/>
      <c r="EN631" s="368"/>
      <c r="EO631" s="368"/>
      <c r="EP631" s="368"/>
      <c r="EQ631" s="368"/>
      <c r="ER631" s="368"/>
      <c r="ES631" s="368"/>
      <c r="ET631" s="368"/>
      <c r="EU631" s="368"/>
      <c r="EV631" s="368"/>
      <c r="EW631" s="368"/>
      <c r="EX631" s="368"/>
      <c r="EY631" s="368"/>
      <c r="EZ631" s="368"/>
      <c r="FA631" s="368"/>
      <c r="FB631" s="368"/>
      <c r="FC631" s="368"/>
      <c r="FD631" s="368"/>
      <c r="FE631" s="368"/>
      <c r="FF631" s="368"/>
      <c r="FG631" s="368"/>
      <c r="FH631" s="368"/>
      <c r="FI631" s="368"/>
      <c r="FJ631" s="368"/>
      <c r="FK631" s="368"/>
      <c r="FL631" s="368"/>
      <c r="FM631" s="368"/>
      <c r="FN631" s="368"/>
      <c r="FO631" s="368"/>
      <c r="FP631" s="368"/>
      <c r="FQ631" s="368"/>
      <c r="FR631" s="368"/>
      <c r="FS631" s="368"/>
      <c r="FT631" s="368"/>
      <c r="FU631" s="368"/>
      <c r="FV631" s="368"/>
      <c r="FW631" s="368"/>
      <c r="FX631" s="368"/>
      <c r="FY631" s="368"/>
      <c r="FZ631" s="368"/>
      <c r="GA631" s="368"/>
      <c r="GB631" s="368"/>
      <c r="GC631" s="368"/>
      <c r="GD631" s="368"/>
      <c r="GE631" s="368"/>
      <c r="GF631" s="368"/>
      <c r="GG631" s="368"/>
      <c r="GH631" s="368"/>
      <c r="GI631" s="368"/>
      <c r="GJ631" s="368"/>
      <c r="GK631" s="368"/>
      <c r="GL631" s="368"/>
      <c r="GM631" s="368"/>
      <c r="GN631" s="368"/>
      <c r="GO631" s="368"/>
      <c r="GP631" s="368"/>
      <c r="GQ631" s="368"/>
      <c r="GR631" s="368"/>
      <c r="GS631" s="368"/>
      <c r="GT631" s="368"/>
      <c r="GU631" s="368"/>
      <c r="GV631" s="368"/>
      <c r="GW631" s="368"/>
      <c r="GX631" s="368"/>
      <c r="GY631" s="368"/>
      <c r="GZ631" s="368"/>
      <c r="HA631" s="368"/>
      <c r="HB631" s="368"/>
      <c r="HC631" s="368"/>
      <c r="HD631" s="368"/>
      <c r="HE631" s="368"/>
      <c r="HF631" s="368"/>
      <c r="HG631" s="368"/>
      <c r="HH631" s="368"/>
      <c r="HI631" s="368"/>
      <c r="HJ631" s="368"/>
      <c r="HK631" s="368"/>
      <c r="HL631" s="368"/>
      <c r="HM631" s="368"/>
      <c r="HN631" s="368"/>
      <c r="HO631" s="368"/>
      <c r="HP631" s="368"/>
      <c r="HQ631" s="368"/>
      <c r="HR631" s="368"/>
      <c r="HS631" s="368"/>
      <c r="HT631" s="368"/>
      <c r="HU631" s="368"/>
      <c r="HV631" s="368"/>
      <c r="HW631" s="368"/>
      <c r="HX631" s="368"/>
      <c r="HY631" s="368"/>
      <c r="HZ631" s="368"/>
      <c r="IA631" s="368"/>
      <c r="IB631" s="368"/>
      <c r="IC631" s="368"/>
      <c r="ID631" s="368"/>
      <c r="IE631" s="368"/>
      <c r="IF631" s="368"/>
      <c r="IG631" s="368"/>
      <c r="IH631" s="368"/>
      <c r="II631" s="368"/>
      <c r="IJ631" s="368"/>
      <c r="IK631" s="368"/>
      <c r="IL631" s="368"/>
      <c r="IM631" s="368"/>
      <c r="IN631" s="368"/>
      <c r="IO631" s="368"/>
      <c r="IP631" s="368"/>
      <c r="IQ631" s="368"/>
      <c r="IR631" s="368"/>
      <c r="IS631" s="368"/>
      <c r="IT631" s="368"/>
      <c r="IU631" s="368"/>
      <c r="IV631" s="368"/>
      <c r="IW631" s="368"/>
      <c r="IX631" s="368"/>
      <c r="IY631" s="368"/>
      <c r="IZ631" s="368"/>
      <c r="JA631" s="368"/>
      <c r="JB631" s="368"/>
      <c r="JC631" s="368"/>
      <c r="JD631" s="368"/>
      <c r="JE631" s="368"/>
      <c r="JF631" s="368"/>
      <c r="JG631" s="368"/>
      <c r="JH631" s="368"/>
      <c r="JI631" s="368"/>
      <c r="JJ631" s="368"/>
      <c r="JK631" s="368"/>
      <c r="JL631" s="368"/>
      <c r="JM631" s="368"/>
      <c r="JN631" s="368"/>
      <c r="JO631" s="368"/>
      <c r="JP631" s="368"/>
      <c r="JQ631" s="368"/>
      <c r="JR631" s="368"/>
      <c r="JS631" s="368"/>
      <c r="JT631" s="368"/>
      <c r="JU631" s="368"/>
      <c r="JV631" s="368"/>
      <c r="JW631" s="368"/>
      <c r="JX631" s="368"/>
      <c r="JY631" s="368"/>
      <c r="JZ631" s="368"/>
      <c r="KA631" s="368"/>
      <c r="KB631" s="368"/>
      <c r="KC631" s="368"/>
      <c r="KD631" s="368"/>
      <c r="KE631" s="368"/>
      <c r="KF631" s="368"/>
      <c r="KG631" s="368"/>
      <c r="KH631" s="368"/>
      <c r="KI631" s="368"/>
      <c r="KJ631" s="368"/>
      <c r="KK631" s="368"/>
      <c r="KL631" s="368"/>
      <c r="KM631" s="368"/>
      <c r="KN631" s="368"/>
      <c r="KO631" s="368"/>
      <c r="KP631" s="368"/>
      <c r="KQ631" s="368"/>
      <c r="KR631" s="368"/>
      <c r="KS631" s="368"/>
      <c r="KT631" s="368"/>
      <c r="KU631" s="368"/>
      <c r="KV631" s="368"/>
      <c r="KW631" s="368"/>
      <c r="KX631" s="368"/>
      <c r="LH631" s="368"/>
      <c r="LI631" s="368"/>
      <c r="LJ631" s="368"/>
      <c r="LK631" s="368"/>
      <c r="LL631" s="368"/>
      <c r="LM631" s="368"/>
      <c r="LN631" s="368"/>
      <c r="LO631" s="368"/>
      <c r="LP631" s="368"/>
      <c r="LQ631" s="368"/>
      <c r="LR631" s="368"/>
      <c r="LS631" s="368"/>
      <c r="LT631" s="368"/>
      <c r="LU631" s="368"/>
      <c r="LV631" s="368"/>
      <c r="LW631" s="368"/>
      <c r="LX631" s="368"/>
      <c r="LY631" s="368"/>
      <c r="LZ631" s="368"/>
      <c r="MA631" s="368"/>
      <c r="MB631" s="368"/>
      <c r="MC631" s="368"/>
      <c r="MD631" s="368"/>
      <c r="ME631" s="368"/>
      <c r="MF631" s="368"/>
      <c r="MG631" s="368"/>
      <c r="MH631" s="368"/>
      <c r="MI631" s="368"/>
      <c r="MJ631" s="368"/>
      <c r="MK631" s="368"/>
      <c r="ML631" s="368"/>
      <c r="MM631" s="368"/>
      <c r="MN631" s="368"/>
      <c r="MO631" s="368"/>
      <c r="MP631" s="368"/>
      <c r="MQ631" s="368"/>
      <c r="MR631" s="368"/>
      <c r="MS631" s="368"/>
      <c r="MT631" s="368"/>
      <c r="MU631" s="368"/>
      <c r="MV631" s="368"/>
      <c r="MW631" s="368"/>
      <c r="MX631" s="368"/>
      <c r="MY631" s="368"/>
      <c r="MZ631" s="368"/>
      <c r="NA631" s="368"/>
      <c r="NB631" s="368"/>
      <c r="NC631" s="368"/>
      <c r="ND631" s="368"/>
      <c r="NE631" s="368"/>
      <c r="NF631" s="368"/>
      <c r="NG631" s="368"/>
      <c r="NH631" s="368"/>
      <c r="NI631" s="368"/>
      <c r="NJ631" s="368"/>
      <c r="NK631" s="368"/>
      <c r="NL631" s="368"/>
      <c r="NM631" s="368"/>
      <c r="NN631" s="368"/>
      <c r="NO631" s="368"/>
      <c r="NP631" s="368"/>
      <c r="NQ631" s="368"/>
      <c r="NR631" s="368"/>
      <c r="NS631" s="368"/>
      <c r="NT631" s="368"/>
      <c r="NU631" s="368"/>
      <c r="NV631" s="368"/>
      <c r="NW631" s="368"/>
      <c r="NX631" s="368"/>
      <c r="NY631" s="368"/>
      <c r="NZ631" s="368"/>
      <c r="OA631" s="368"/>
      <c r="OB631" s="368"/>
      <c r="OC631" s="368"/>
      <c r="OD631" s="368"/>
      <c r="OE631" s="368"/>
      <c r="OF631" s="368"/>
      <c r="OG631" s="368"/>
      <c r="OH631" s="368"/>
      <c r="OI631" s="368"/>
      <c r="OJ631" s="368"/>
      <c r="OK631" s="368"/>
      <c r="OL631" s="368"/>
      <c r="OM631" s="368"/>
      <c r="ON631" s="368"/>
      <c r="OO631" s="368"/>
      <c r="OP631" s="368"/>
      <c r="OQ631" s="368"/>
      <c r="OR631" s="368"/>
      <c r="OS631" s="368"/>
      <c r="OT631" s="368"/>
      <c r="OU631" s="368"/>
      <c r="OV631" s="368"/>
      <c r="OW631" s="368"/>
      <c r="OX631" s="368"/>
      <c r="OY631" s="368"/>
      <c r="OZ631" s="368"/>
      <c r="PA631" s="368"/>
      <c r="PB631" s="368"/>
      <c r="PC631" s="368"/>
      <c r="PD631" s="368"/>
      <c r="PE631" s="368"/>
      <c r="PF631" s="368"/>
      <c r="PG631" s="368"/>
      <c r="PH631" s="368"/>
      <c r="PI631" s="368"/>
      <c r="PJ631" s="368"/>
      <c r="PK631" s="368"/>
      <c r="PL631" s="368"/>
      <c r="PM631" s="368"/>
      <c r="PN631" s="368"/>
      <c r="PO631" s="368"/>
      <c r="PP631" s="368"/>
      <c r="PQ631" s="368"/>
      <c r="PR631" s="368"/>
      <c r="PS631" s="368"/>
      <c r="PT631" s="368"/>
      <c r="PU631" s="368"/>
      <c r="PV631" s="368"/>
      <c r="PW631" s="368"/>
      <c r="PX631" s="368"/>
      <c r="PY631" s="368"/>
      <c r="PZ631" s="368"/>
      <c r="QA631" s="368"/>
      <c r="QB631" s="368"/>
      <c r="QC631" s="368"/>
      <c r="QD631" s="368"/>
      <c r="QE631" s="368"/>
      <c r="QF631" s="368"/>
      <c r="QG631" s="368"/>
      <c r="QH631" s="368"/>
      <c r="QI631" s="368"/>
      <c r="QJ631" s="368"/>
      <c r="QK631" s="368"/>
      <c r="QL631" s="368"/>
      <c r="QM631" s="368"/>
      <c r="QN631" s="368"/>
      <c r="QO631" s="368"/>
      <c r="QP631" s="368"/>
      <c r="QQ631" s="368"/>
      <c r="QR631" s="368"/>
      <c r="QS631" s="368"/>
      <c r="QT631" s="368"/>
      <c r="QU631" s="368"/>
      <c r="QV631" s="368"/>
      <c r="QW631" s="368"/>
      <c r="QX631" s="368"/>
      <c r="QY631" s="368"/>
      <c r="QZ631" s="368"/>
      <c r="RA631" s="368"/>
      <c r="RB631" s="368"/>
      <c r="RC631" s="368"/>
      <c r="RD631" s="368"/>
      <c r="RE631" s="368"/>
      <c r="RF631" s="368"/>
      <c r="RG631" s="368"/>
      <c r="RH631" s="368"/>
      <c r="RI631" s="368"/>
      <c r="RJ631" s="368"/>
      <c r="RK631" s="368"/>
      <c r="RL631" s="368"/>
      <c r="RM631" s="368"/>
      <c r="RN631" s="368"/>
      <c r="RO631" s="368"/>
      <c r="RP631" s="368"/>
      <c r="RQ631" s="368"/>
      <c r="RR631" s="368"/>
      <c r="RS631" s="368"/>
      <c r="RT631" s="368"/>
      <c r="RU631" s="368"/>
      <c r="RV631" s="368"/>
      <c r="RW631" s="368"/>
      <c r="RX631" s="368"/>
      <c r="RY631" s="368"/>
      <c r="RZ631" s="368"/>
      <c r="SA631" s="368"/>
      <c r="SB631" s="368"/>
      <c r="SC631" s="368"/>
      <c r="SD631" s="368"/>
      <c r="SE631" s="368"/>
      <c r="SF631" s="368"/>
      <c r="SG631" s="368"/>
    </row>
    <row r="632" spans="1:501">
      <c r="A632" s="368"/>
      <c r="B632" s="368"/>
      <c r="C632" s="368"/>
      <c r="D632" s="368"/>
      <c r="E632" s="368"/>
      <c r="F632" s="368"/>
      <c r="G632" s="368"/>
      <c r="H632" s="368"/>
      <c r="I632" s="368"/>
      <c r="J632" s="368"/>
      <c r="K632" s="368"/>
      <c r="L632" s="368"/>
      <c r="M632" s="368"/>
      <c r="N632" s="368"/>
      <c r="O632" s="385"/>
      <c r="P632" s="368"/>
      <c r="Q632" s="368"/>
      <c r="R632" s="368"/>
      <c r="S632" s="368"/>
      <c r="T632" s="368"/>
      <c r="U632" s="368"/>
      <c r="V632" s="368"/>
      <c r="W632" s="368"/>
      <c r="X632" s="368"/>
      <c r="Y632" s="368"/>
      <c r="Z632" s="368"/>
      <c r="AA632" s="368"/>
      <c r="AB632" s="368"/>
      <c r="AC632" s="368"/>
      <c r="AD632" s="368"/>
      <c r="AE632" s="368"/>
      <c r="AF632" s="368"/>
      <c r="AG632" s="368"/>
      <c r="AH632" s="368"/>
      <c r="AI632" s="368"/>
      <c r="AJ632" s="368"/>
      <c r="AK632" s="368"/>
      <c r="AL632" s="368"/>
      <c r="AM632" s="368"/>
      <c r="AN632" s="368"/>
      <c r="AO632" s="368"/>
      <c r="AP632" s="368"/>
      <c r="AQ632" s="368"/>
      <c r="AR632" s="368"/>
      <c r="AS632" s="368"/>
      <c r="AT632" s="368"/>
      <c r="AU632" s="368"/>
      <c r="AV632" s="368"/>
      <c r="AW632" s="368"/>
      <c r="AX632" s="368"/>
      <c r="AY632" s="368"/>
      <c r="AZ632" s="368"/>
      <c r="BA632" s="368"/>
      <c r="BB632" s="368"/>
      <c r="BC632" s="368"/>
      <c r="BD632" s="368"/>
      <c r="BE632" s="368"/>
      <c r="BF632" s="368"/>
      <c r="BG632" s="368"/>
      <c r="BH632" s="368"/>
      <c r="BI632" s="368"/>
      <c r="BJ632" s="368"/>
      <c r="BK632" s="368"/>
      <c r="BL632" s="368"/>
      <c r="BM632" s="368"/>
      <c r="BN632" s="368"/>
      <c r="BO632" s="368"/>
      <c r="BP632" s="368"/>
      <c r="BQ632" s="368"/>
      <c r="BR632" s="368"/>
      <c r="BS632" s="368"/>
      <c r="BT632" s="368"/>
      <c r="BU632" s="368"/>
      <c r="BV632" s="368"/>
      <c r="BW632" s="368"/>
      <c r="DV632" s="368"/>
      <c r="DW632" s="368"/>
      <c r="DX632" s="368"/>
      <c r="DY632" s="368"/>
      <c r="DZ632" s="368"/>
      <c r="EA632" s="368"/>
      <c r="EB632" s="368"/>
      <c r="EC632" s="368"/>
      <c r="ED632" s="368"/>
      <c r="EE632" s="368"/>
      <c r="EF632" s="368"/>
      <c r="EG632" s="368"/>
      <c r="EH632" s="368"/>
      <c r="EI632" s="368"/>
      <c r="EJ632" s="368"/>
      <c r="EK632" s="368"/>
      <c r="EL632" s="368"/>
      <c r="EM632" s="368"/>
      <c r="EN632" s="368"/>
      <c r="EO632" s="368"/>
      <c r="EP632" s="368"/>
      <c r="EQ632" s="368"/>
      <c r="ER632" s="368"/>
      <c r="ES632" s="368"/>
      <c r="ET632" s="368"/>
      <c r="EU632" s="368"/>
      <c r="EV632" s="368"/>
      <c r="EW632" s="368"/>
      <c r="EX632" s="368"/>
      <c r="EY632" s="368"/>
      <c r="EZ632" s="368"/>
      <c r="FA632" s="368"/>
      <c r="FB632" s="368"/>
      <c r="FC632" s="368"/>
      <c r="FD632" s="368"/>
      <c r="FE632" s="368"/>
      <c r="FF632" s="368"/>
      <c r="FG632" s="368"/>
      <c r="FH632" s="368"/>
      <c r="FI632" s="368"/>
      <c r="FJ632" s="368"/>
      <c r="FK632" s="368"/>
      <c r="FL632" s="368"/>
      <c r="FM632" s="368"/>
      <c r="FN632" s="368"/>
      <c r="FO632" s="368"/>
      <c r="FP632" s="368"/>
      <c r="FQ632" s="368"/>
      <c r="FR632" s="368"/>
      <c r="FS632" s="368"/>
      <c r="FT632" s="368"/>
      <c r="FU632" s="368"/>
      <c r="FV632" s="368"/>
      <c r="FW632" s="368"/>
      <c r="FX632" s="368"/>
      <c r="FY632" s="368"/>
      <c r="FZ632" s="368"/>
      <c r="GA632" s="368"/>
      <c r="GB632" s="368"/>
      <c r="GC632" s="368"/>
      <c r="GD632" s="368"/>
      <c r="GE632" s="368"/>
      <c r="GF632" s="368"/>
      <c r="GG632" s="368"/>
      <c r="GH632" s="368"/>
      <c r="GI632" s="368"/>
      <c r="GJ632" s="368"/>
      <c r="GK632" s="368"/>
      <c r="GL632" s="368"/>
      <c r="GM632" s="368"/>
      <c r="GN632" s="368"/>
      <c r="GO632" s="368"/>
      <c r="GP632" s="368"/>
      <c r="GQ632" s="368"/>
      <c r="GR632" s="368"/>
      <c r="GS632" s="368"/>
      <c r="GT632" s="368"/>
      <c r="GU632" s="368"/>
      <c r="GV632" s="368"/>
      <c r="GW632" s="368"/>
      <c r="GX632" s="368"/>
      <c r="GY632" s="368"/>
      <c r="GZ632" s="368"/>
      <c r="HA632" s="368"/>
      <c r="HB632" s="368"/>
      <c r="HC632" s="368"/>
      <c r="HD632" s="368"/>
      <c r="HE632" s="368"/>
      <c r="HF632" s="368"/>
      <c r="HG632" s="368"/>
      <c r="HH632" s="368"/>
      <c r="HI632" s="368"/>
      <c r="HJ632" s="368"/>
      <c r="HK632" s="368"/>
      <c r="HL632" s="368"/>
      <c r="HM632" s="368"/>
      <c r="HN632" s="368"/>
      <c r="HO632" s="368"/>
      <c r="HP632" s="368"/>
      <c r="HQ632" s="368"/>
      <c r="HR632" s="368"/>
      <c r="HS632" s="368"/>
      <c r="HT632" s="368"/>
      <c r="HU632" s="368"/>
      <c r="HV632" s="368"/>
      <c r="HW632" s="368"/>
      <c r="HX632" s="368"/>
      <c r="HY632" s="368"/>
      <c r="HZ632" s="368"/>
      <c r="IA632" s="368"/>
      <c r="IB632" s="368"/>
      <c r="IC632" s="368"/>
      <c r="ID632" s="368"/>
      <c r="IE632" s="368"/>
      <c r="IF632" s="368"/>
      <c r="IG632" s="368"/>
      <c r="IH632" s="368"/>
      <c r="II632" s="368"/>
      <c r="IJ632" s="368"/>
      <c r="IK632" s="368"/>
      <c r="IL632" s="368"/>
      <c r="IM632" s="368"/>
      <c r="IN632" s="368"/>
      <c r="IO632" s="368"/>
      <c r="IP632" s="368"/>
      <c r="IQ632" s="368"/>
      <c r="IR632" s="368"/>
      <c r="IS632" s="368"/>
      <c r="IT632" s="368"/>
      <c r="IU632" s="368"/>
      <c r="IV632" s="368"/>
      <c r="IW632" s="368"/>
      <c r="IX632" s="368"/>
      <c r="IY632" s="368"/>
      <c r="IZ632" s="368"/>
      <c r="JA632" s="368"/>
      <c r="JB632" s="368"/>
      <c r="JC632" s="368"/>
      <c r="JD632" s="368"/>
      <c r="JE632" s="368"/>
      <c r="JF632" s="368"/>
      <c r="JG632" s="368"/>
      <c r="JH632" s="368"/>
      <c r="JI632" s="368"/>
      <c r="JJ632" s="368"/>
      <c r="JK632" s="368"/>
      <c r="JL632" s="368"/>
      <c r="JM632" s="368"/>
      <c r="JN632" s="368"/>
      <c r="JO632" s="368"/>
      <c r="JP632" s="368"/>
      <c r="JQ632" s="368"/>
      <c r="JR632" s="368"/>
      <c r="JS632" s="368"/>
      <c r="JT632" s="368"/>
      <c r="JU632" s="368"/>
      <c r="JV632" s="368"/>
      <c r="JW632" s="368"/>
      <c r="JX632" s="368"/>
      <c r="JY632" s="368"/>
      <c r="JZ632" s="368"/>
      <c r="KA632" s="368"/>
      <c r="KB632" s="368"/>
      <c r="KC632" s="368"/>
      <c r="KD632" s="368"/>
      <c r="KE632" s="368"/>
      <c r="KF632" s="368"/>
      <c r="KG632" s="368"/>
      <c r="KH632" s="368"/>
      <c r="KI632" s="368"/>
      <c r="KJ632" s="368"/>
      <c r="KK632" s="368"/>
      <c r="KL632" s="368"/>
      <c r="KM632" s="368"/>
      <c r="KN632" s="368"/>
      <c r="KO632" s="368"/>
      <c r="KP632" s="368"/>
      <c r="KQ632" s="368"/>
      <c r="KR632" s="368"/>
      <c r="KS632" s="368"/>
      <c r="KT632" s="368"/>
      <c r="KU632" s="368"/>
      <c r="KV632" s="368"/>
      <c r="KW632" s="368"/>
      <c r="KX632" s="368"/>
      <c r="LH632" s="368"/>
      <c r="LI632" s="368"/>
      <c r="LJ632" s="368"/>
      <c r="LK632" s="368"/>
      <c r="LL632" s="368"/>
      <c r="LM632" s="368"/>
      <c r="LN632" s="368"/>
      <c r="LO632" s="368"/>
      <c r="LP632" s="368"/>
      <c r="LQ632" s="368"/>
      <c r="LR632" s="368"/>
      <c r="LS632" s="368"/>
      <c r="LT632" s="368"/>
      <c r="LU632" s="368"/>
      <c r="LV632" s="368"/>
      <c r="LW632" s="368"/>
      <c r="LX632" s="368"/>
      <c r="LY632" s="368"/>
      <c r="LZ632" s="368"/>
      <c r="MA632" s="368"/>
      <c r="MB632" s="368"/>
      <c r="MC632" s="368"/>
      <c r="MD632" s="368"/>
      <c r="ME632" s="368"/>
      <c r="MF632" s="368"/>
      <c r="MG632" s="368"/>
      <c r="MH632" s="368"/>
      <c r="MI632" s="368"/>
      <c r="MJ632" s="368"/>
      <c r="MK632" s="368"/>
      <c r="ML632" s="368"/>
      <c r="MM632" s="368"/>
      <c r="MN632" s="368"/>
      <c r="MO632" s="368"/>
      <c r="MP632" s="368"/>
      <c r="MQ632" s="368"/>
      <c r="MR632" s="368"/>
      <c r="MS632" s="368"/>
      <c r="MT632" s="368"/>
      <c r="MU632" s="368"/>
      <c r="MV632" s="368"/>
      <c r="MW632" s="368"/>
      <c r="MX632" s="368"/>
      <c r="MY632" s="368"/>
      <c r="MZ632" s="368"/>
      <c r="NA632" s="368"/>
      <c r="NB632" s="368"/>
      <c r="NC632" s="368"/>
      <c r="ND632" s="368"/>
      <c r="NE632" s="368"/>
      <c r="NF632" s="368"/>
      <c r="NG632" s="368"/>
      <c r="NH632" s="368"/>
      <c r="NI632" s="368"/>
      <c r="NJ632" s="368"/>
      <c r="NK632" s="368"/>
      <c r="NL632" s="368"/>
      <c r="NM632" s="368"/>
      <c r="NN632" s="368"/>
      <c r="NO632" s="368"/>
      <c r="NP632" s="368"/>
      <c r="NQ632" s="368"/>
      <c r="NR632" s="368"/>
      <c r="NS632" s="368"/>
      <c r="NT632" s="368"/>
      <c r="NU632" s="368"/>
      <c r="NV632" s="368"/>
      <c r="NW632" s="368"/>
      <c r="NX632" s="368"/>
      <c r="NY632" s="368"/>
      <c r="NZ632" s="368"/>
      <c r="OA632" s="368"/>
      <c r="OB632" s="368"/>
      <c r="OC632" s="368"/>
      <c r="OD632" s="368"/>
      <c r="OE632" s="368"/>
      <c r="OF632" s="368"/>
      <c r="OG632" s="368"/>
      <c r="OH632" s="368"/>
      <c r="OI632" s="368"/>
      <c r="OJ632" s="368"/>
      <c r="OK632" s="368"/>
      <c r="OL632" s="368"/>
      <c r="OM632" s="368"/>
      <c r="ON632" s="368"/>
      <c r="OO632" s="368"/>
      <c r="OP632" s="368"/>
      <c r="OQ632" s="368"/>
      <c r="OR632" s="368"/>
      <c r="OS632" s="368"/>
      <c r="OT632" s="368"/>
      <c r="OU632" s="368"/>
      <c r="OV632" s="368"/>
      <c r="OW632" s="368"/>
      <c r="OX632" s="368"/>
      <c r="OY632" s="368"/>
      <c r="OZ632" s="368"/>
      <c r="PA632" s="368"/>
      <c r="PB632" s="368"/>
      <c r="PC632" s="368"/>
      <c r="PD632" s="368"/>
      <c r="PE632" s="368"/>
      <c r="PF632" s="368"/>
      <c r="PG632" s="368"/>
      <c r="PH632" s="368"/>
      <c r="PI632" s="368"/>
      <c r="PJ632" s="368"/>
      <c r="PK632" s="368"/>
      <c r="PL632" s="368"/>
      <c r="PM632" s="368"/>
      <c r="PN632" s="368"/>
      <c r="PO632" s="368"/>
      <c r="PP632" s="368"/>
      <c r="PQ632" s="368"/>
      <c r="PR632" s="368"/>
      <c r="PS632" s="368"/>
      <c r="PT632" s="368"/>
      <c r="PU632" s="368"/>
      <c r="PV632" s="368"/>
      <c r="PW632" s="368"/>
      <c r="PX632" s="368"/>
      <c r="PY632" s="368"/>
      <c r="PZ632" s="368"/>
      <c r="QA632" s="368"/>
      <c r="QB632" s="368"/>
      <c r="QC632" s="368"/>
      <c r="QD632" s="368"/>
      <c r="QE632" s="368"/>
      <c r="QF632" s="368"/>
      <c r="QG632" s="368"/>
      <c r="QH632" s="368"/>
      <c r="QI632" s="368"/>
      <c r="QJ632" s="368"/>
      <c r="QK632" s="368"/>
      <c r="QL632" s="368"/>
      <c r="QM632" s="368"/>
      <c r="QN632" s="368"/>
      <c r="QO632" s="368"/>
      <c r="QP632" s="368"/>
      <c r="QQ632" s="368"/>
      <c r="QR632" s="368"/>
      <c r="QS632" s="368"/>
      <c r="QT632" s="368"/>
      <c r="QU632" s="368"/>
      <c r="QV632" s="368"/>
      <c r="QW632" s="368"/>
      <c r="QX632" s="368"/>
      <c r="QY632" s="368"/>
      <c r="QZ632" s="368"/>
      <c r="RA632" s="368"/>
      <c r="RB632" s="368"/>
      <c r="RC632" s="368"/>
      <c r="RD632" s="368"/>
      <c r="RE632" s="368"/>
      <c r="RF632" s="368"/>
      <c r="RG632" s="368"/>
      <c r="RH632" s="368"/>
      <c r="RI632" s="368"/>
      <c r="RJ632" s="368"/>
      <c r="RK632" s="368"/>
      <c r="RL632" s="368"/>
      <c r="RM632" s="368"/>
      <c r="RN632" s="368"/>
      <c r="RO632" s="368"/>
      <c r="RP632" s="368"/>
      <c r="RQ632" s="368"/>
      <c r="RR632" s="368"/>
      <c r="RS632" s="368"/>
      <c r="RT632" s="368"/>
      <c r="RU632" s="368"/>
      <c r="RV632" s="368"/>
      <c r="RW632" s="368"/>
      <c r="RX632" s="368"/>
      <c r="RY632" s="368"/>
      <c r="RZ632" s="368"/>
      <c r="SA632" s="368"/>
      <c r="SB632" s="368"/>
      <c r="SC632" s="368"/>
      <c r="SD632" s="368"/>
      <c r="SE632" s="368"/>
      <c r="SF632" s="368"/>
      <c r="SG632" s="368"/>
    </row>
    <row r="633" spans="1:501">
      <c r="A633" s="368"/>
      <c r="B633" s="368"/>
      <c r="C633" s="368"/>
      <c r="D633" s="368"/>
      <c r="E633" s="368"/>
      <c r="F633" s="368"/>
      <c r="G633" s="368"/>
      <c r="H633" s="368"/>
      <c r="I633" s="368"/>
      <c r="J633" s="368"/>
      <c r="K633" s="368"/>
      <c r="L633" s="368"/>
      <c r="M633" s="368"/>
      <c r="N633" s="368"/>
      <c r="O633" s="385"/>
      <c r="P633" s="368"/>
      <c r="Q633" s="368"/>
      <c r="R633" s="368"/>
      <c r="S633" s="368"/>
      <c r="T633" s="368"/>
      <c r="U633" s="368"/>
      <c r="V633" s="368"/>
      <c r="W633" s="368"/>
      <c r="X633" s="368"/>
      <c r="Y633" s="368"/>
      <c r="Z633" s="368"/>
      <c r="AA633" s="368"/>
      <c r="AB633" s="368"/>
      <c r="AC633" s="368"/>
      <c r="AD633" s="368"/>
      <c r="AE633" s="368"/>
      <c r="AF633" s="368"/>
      <c r="AG633" s="368"/>
      <c r="AH633" s="368"/>
      <c r="AI633" s="368"/>
      <c r="AJ633" s="368"/>
      <c r="AK633" s="368"/>
      <c r="AL633" s="368"/>
      <c r="AM633" s="368"/>
      <c r="AN633" s="368"/>
      <c r="AO633" s="368"/>
      <c r="AP633" s="368"/>
      <c r="AQ633" s="368"/>
      <c r="AR633" s="368"/>
      <c r="AS633" s="368"/>
      <c r="AT633" s="368"/>
      <c r="AU633" s="368"/>
      <c r="AV633" s="368"/>
      <c r="AW633" s="368"/>
      <c r="AX633" s="368"/>
      <c r="AY633" s="368"/>
      <c r="AZ633" s="368"/>
      <c r="BA633" s="368"/>
      <c r="BB633" s="368"/>
      <c r="BC633" s="368"/>
      <c r="BD633" s="368"/>
      <c r="BE633" s="368"/>
      <c r="BF633" s="368"/>
      <c r="BG633" s="368"/>
      <c r="BH633" s="368"/>
      <c r="BI633" s="368"/>
      <c r="BJ633" s="368"/>
      <c r="BK633" s="368"/>
      <c r="BL633" s="368"/>
      <c r="BM633" s="368"/>
      <c r="BN633" s="368"/>
      <c r="BO633" s="368"/>
      <c r="BP633" s="368"/>
      <c r="BQ633" s="368"/>
      <c r="BR633" s="368"/>
      <c r="BS633" s="368"/>
      <c r="BT633" s="368"/>
      <c r="BU633" s="368"/>
      <c r="BV633" s="368"/>
      <c r="BW633" s="368"/>
      <c r="DV633" s="368"/>
      <c r="DW633" s="368"/>
      <c r="DX633" s="368"/>
      <c r="DY633" s="368"/>
      <c r="DZ633" s="368"/>
      <c r="EA633" s="368"/>
      <c r="EB633" s="368"/>
      <c r="EC633" s="368"/>
      <c r="ED633" s="368"/>
      <c r="EE633" s="368"/>
      <c r="EF633" s="368"/>
      <c r="EG633" s="368"/>
      <c r="EH633" s="368"/>
      <c r="EI633" s="368"/>
      <c r="EJ633" s="368"/>
      <c r="EK633" s="368"/>
      <c r="EL633" s="368"/>
      <c r="EM633" s="368"/>
      <c r="EN633" s="368"/>
      <c r="EO633" s="368"/>
      <c r="EP633" s="368"/>
      <c r="EQ633" s="368"/>
      <c r="ER633" s="368"/>
      <c r="ES633" s="368"/>
      <c r="ET633" s="368"/>
      <c r="EU633" s="368"/>
      <c r="EV633" s="368"/>
      <c r="EW633" s="368"/>
      <c r="EX633" s="368"/>
      <c r="EY633" s="368"/>
      <c r="EZ633" s="368"/>
      <c r="FA633" s="368"/>
      <c r="FB633" s="368"/>
      <c r="FC633" s="368"/>
      <c r="FD633" s="368"/>
      <c r="FE633" s="368"/>
      <c r="FF633" s="368"/>
      <c r="FG633" s="368"/>
      <c r="FH633" s="368"/>
      <c r="FI633" s="368"/>
      <c r="FJ633" s="368"/>
      <c r="FK633" s="368"/>
      <c r="FL633" s="368"/>
      <c r="FM633" s="368"/>
      <c r="FN633" s="368"/>
      <c r="FO633" s="368"/>
      <c r="FP633" s="368"/>
      <c r="FQ633" s="368"/>
      <c r="FR633" s="368"/>
      <c r="FS633" s="368"/>
      <c r="FT633" s="368"/>
      <c r="FU633" s="368"/>
      <c r="FV633" s="368"/>
      <c r="FW633" s="368"/>
      <c r="FX633" s="368"/>
      <c r="FY633" s="368"/>
      <c r="FZ633" s="368"/>
      <c r="GA633" s="368"/>
      <c r="GB633" s="368"/>
      <c r="GC633" s="368"/>
      <c r="GD633" s="368"/>
      <c r="GE633" s="368"/>
      <c r="GF633" s="368"/>
      <c r="GG633" s="368"/>
      <c r="GH633" s="368"/>
      <c r="GI633" s="368"/>
      <c r="GJ633" s="368"/>
      <c r="GK633" s="368"/>
      <c r="GL633" s="368"/>
      <c r="GM633" s="368"/>
      <c r="GN633" s="368"/>
      <c r="GO633" s="368"/>
      <c r="GP633" s="368"/>
      <c r="GQ633" s="368"/>
      <c r="GR633" s="368"/>
      <c r="GS633" s="368"/>
      <c r="GT633" s="368"/>
      <c r="GU633" s="368"/>
      <c r="GV633" s="368"/>
      <c r="GW633" s="368"/>
      <c r="GX633" s="368"/>
      <c r="GY633" s="368"/>
      <c r="GZ633" s="368"/>
      <c r="HA633" s="368"/>
      <c r="HB633" s="368"/>
      <c r="HC633" s="368"/>
      <c r="HD633" s="368"/>
      <c r="HE633" s="368"/>
      <c r="HF633" s="368"/>
      <c r="HG633" s="368"/>
      <c r="HH633" s="368"/>
      <c r="HI633" s="368"/>
      <c r="HJ633" s="368"/>
      <c r="HK633" s="368"/>
      <c r="HL633" s="368"/>
      <c r="HM633" s="368"/>
      <c r="HN633" s="368"/>
      <c r="HO633" s="368"/>
      <c r="HP633" s="368"/>
      <c r="HQ633" s="368"/>
      <c r="HR633" s="368"/>
      <c r="HS633" s="368"/>
      <c r="HT633" s="368"/>
      <c r="HU633" s="368"/>
      <c r="HV633" s="368"/>
      <c r="HW633" s="368"/>
      <c r="HX633" s="368"/>
      <c r="HY633" s="368"/>
      <c r="HZ633" s="368"/>
      <c r="IA633" s="368"/>
      <c r="IB633" s="368"/>
      <c r="IC633" s="368"/>
      <c r="ID633" s="368"/>
      <c r="IE633" s="368"/>
      <c r="IF633" s="368"/>
      <c r="IG633" s="368"/>
      <c r="IH633" s="368"/>
      <c r="II633" s="368"/>
      <c r="IJ633" s="368"/>
      <c r="IK633" s="368"/>
      <c r="IL633" s="368"/>
      <c r="IM633" s="368"/>
      <c r="IN633" s="368"/>
      <c r="IO633" s="368"/>
      <c r="IP633" s="368"/>
      <c r="IQ633" s="368"/>
      <c r="IR633" s="368"/>
      <c r="IS633" s="368"/>
      <c r="IT633" s="368"/>
      <c r="IU633" s="368"/>
      <c r="IV633" s="368"/>
      <c r="IW633" s="368"/>
      <c r="IX633" s="368"/>
      <c r="IY633" s="368"/>
      <c r="IZ633" s="368"/>
      <c r="JA633" s="368"/>
      <c r="JB633" s="368"/>
      <c r="JC633" s="368"/>
      <c r="JD633" s="368"/>
      <c r="JE633" s="368"/>
      <c r="JF633" s="368"/>
      <c r="JG633" s="368"/>
      <c r="JH633" s="368"/>
      <c r="JI633" s="368"/>
      <c r="JJ633" s="368"/>
      <c r="JK633" s="368"/>
      <c r="JL633" s="368"/>
      <c r="JM633" s="368"/>
      <c r="JN633" s="368"/>
      <c r="JO633" s="368"/>
      <c r="JP633" s="368"/>
      <c r="JQ633" s="368"/>
      <c r="JR633" s="368"/>
      <c r="JS633" s="368"/>
      <c r="JT633" s="368"/>
      <c r="JU633" s="368"/>
      <c r="JV633" s="368"/>
      <c r="JW633" s="368"/>
      <c r="JX633" s="368"/>
      <c r="JY633" s="368"/>
      <c r="JZ633" s="368"/>
      <c r="KA633" s="368"/>
      <c r="KB633" s="368"/>
      <c r="KC633" s="368"/>
      <c r="KD633" s="368"/>
      <c r="KE633" s="368"/>
      <c r="KF633" s="368"/>
      <c r="KG633" s="368"/>
      <c r="KH633" s="368"/>
      <c r="KI633" s="368"/>
      <c r="KJ633" s="368"/>
      <c r="KK633" s="368"/>
      <c r="KL633" s="368"/>
      <c r="KM633" s="368"/>
      <c r="KN633" s="368"/>
      <c r="KO633" s="368"/>
      <c r="KP633" s="368"/>
      <c r="KQ633" s="368"/>
      <c r="KR633" s="368"/>
      <c r="KS633" s="368"/>
      <c r="KT633" s="368"/>
      <c r="KU633" s="368"/>
      <c r="KV633" s="368"/>
      <c r="KW633" s="368"/>
      <c r="KX633" s="368"/>
      <c r="LH633" s="368"/>
      <c r="LI633" s="368"/>
      <c r="LJ633" s="368"/>
      <c r="LK633" s="368"/>
      <c r="LL633" s="368"/>
      <c r="LM633" s="368"/>
      <c r="LN633" s="368"/>
      <c r="LO633" s="368"/>
      <c r="LP633" s="368"/>
      <c r="LQ633" s="368"/>
      <c r="LR633" s="368"/>
      <c r="LS633" s="368"/>
      <c r="LT633" s="368"/>
      <c r="LU633" s="368"/>
      <c r="LV633" s="368"/>
      <c r="LW633" s="368"/>
      <c r="LX633" s="368"/>
      <c r="LY633" s="368"/>
      <c r="LZ633" s="368"/>
      <c r="MA633" s="368"/>
      <c r="MB633" s="368"/>
      <c r="MC633" s="368"/>
      <c r="MD633" s="368"/>
      <c r="ME633" s="368"/>
      <c r="MF633" s="368"/>
      <c r="MG633" s="368"/>
      <c r="MH633" s="368"/>
      <c r="MI633" s="368"/>
      <c r="MJ633" s="368"/>
      <c r="MK633" s="368"/>
      <c r="ML633" s="368"/>
      <c r="MM633" s="368"/>
      <c r="MN633" s="368"/>
      <c r="MO633" s="368"/>
      <c r="MP633" s="368"/>
      <c r="MQ633" s="368"/>
      <c r="MR633" s="368"/>
      <c r="MS633" s="368"/>
      <c r="MT633" s="368"/>
      <c r="MU633" s="368"/>
      <c r="MV633" s="368"/>
      <c r="MW633" s="368"/>
      <c r="MX633" s="368"/>
      <c r="MY633" s="368"/>
      <c r="MZ633" s="368"/>
      <c r="NA633" s="368"/>
      <c r="NB633" s="368"/>
      <c r="NC633" s="368"/>
      <c r="ND633" s="368"/>
      <c r="NE633" s="368"/>
      <c r="NF633" s="368"/>
      <c r="NG633" s="368"/>
      <c r="NH633" s="368"/>
      <c r="NI633" s="368"/>
      <c r="NJ633" s="368"/>
      <c r="NK633" s="368"/>
      <c r="NL633" s="368"/>
      <c r="NM633" s="368"/>
      <c r="NN633" s="368"/>
      <c r="NO633" s="368"/>
      <c r="NP633" s="368"/>
      <c r="NQ633" s="368"/>
      <c r="NR633" s="368"/>
      <c r="NS633" s="368"/>
      <c r="NT633" s="368"/>
      <c r="NU633" s="368"/>
      <c r="NV633" s="368"/>
      <c r="NW633" s="368"/>
      <c r="NX633" s="368"/>
      <c r="NY633" s="368"/>
      <c r="NZ633" s="368"/>
      <c r="OA633" s="368"/>
      <c r="OB633" s="368"/>
      <c r="OC633" s="368"/>
      <c r="OD633" s="368"/>
      <c r="OE633" s="368"/>
      <c r="OF633" s="368"/>
      <c r="OG633" s="368"/>
      <c r="OH633" s="368"/>
      <c r="OI633" s="368"/>
      <c r="OJ633" s="368"/>
      <c r="OK633" s="368"/>
      <c r="OL633" s="368"/>
      <c r="OM633" s="368"/>
      <c r="ON633" s="368"/>
      <c r="OO633" s="368"/>
      <c r="OP633" s="368"/>
      <c r="OQ633" s="368"/>
      <c r="OR633" s="368"/>
      <c r="OS633" s="368"/>
      <c r="OT633" s="368"/>
      <c r="OU633" s="368"/>
      <c r="OV633" s="368"/>
      <c r="OW633" s="368"/>
      <c r="OX633" s="368"/>
      <c r="OY633" s="368"/>
      <c r="OZ633" s="368"/>
      <c r="PA633" s="368"/>
      <c r="PB633" s="368"/>
      <c r="PC633" s="368"/>
      <c r="PD633" s="368"/>
      <c r="PE633" s="368"/>
      <c r="PF633" s="368"/>
      <c r="PG633" s="368"/>
      <c r="PH633" s="368"/>
      <c r="PI633" s="368"/>
      <c r="PJ633" s="368"/>
      <c r="PK633" s="368"/>
      <c r="PL633" s="368"/>
      <c r="PM633" s="368"/>
      <c r="PN633" s="368"/>
      <c r="PO633" s="368"/>
      <c r="PP633" s="368"/>
      <c r="PQ633" s="368"/>
      <c r="PR633" s="368"/>
      <c r="PS633" s="368"/>
      <c r="PT633" s="368"/>
      <c r="PU633" s="368"/>
      <c r="PV633" s="368"/>
      <c r="PW633" s="368"/>
      <c r="PX633" s="368"/>
      <c r="PY633" s="368"/>
      <c r="PZ633" s="368"/>
      <c r="QA633" s="368"/>
      <c r="QB633" s="368"/>
      <c r="QC633" s="368"/>
      <c r="QD633" s="368"/>
      <c r="QE633" s="368"/>
      <c r="QF633" s="368"/>
      <c r="QG633" s="368"/>
      <c r="QH633" s="368"/>
      <c r="QI633" s="368"/>
      <c r="QJ633" s="368"/>
      <c r="QK633" s="368"/>
      <c r="QL633" s="368"/>
      <c r="QM633" s="368"/>
      <c r="QN633" s="368"/>
      <c r="QO633" s="368"/>
      <c r="QP633" s="368"/>
      <c r="QQ633" s="368"/>
      <c r="QR633" s="368"/>
      <c r="QS633" s="368"/>
      <c r="QT633" s="368"/>
      <c r="QU633" s="368"/>
      <c r="QV633" s="368"/>
      <c r="QW633" s="368"/>
      <c r="QX633" s="368"/>
      <c r="QY633" s="368"/>
      <c r="QZ633" s="368"/>
      <c r="RA633" s="368"/>
      <c r="RB633" s="368"/>
      <c r="RC633" s="368"/>
      <c r="RD633" s="368"/>
      <c r="RE633" s="368"/>
      <c r="RF633" s="368"/>
      <c r="RG633" s="368"/>
      <c r="RH633" s="368"/>
      <c r="RI633" s="368"/>
      <c r="RJ633" s="368"/>
      <c r="RK633" s="368"/>
      <c r="RL633" s="368"/>
      <c r="RM633" s="368"/>
      <c r="RN633" s="368"/>
      <c r="RO633" s="368"/>
      <c r="RP633" s="368"/>
      <c r="RQ633" s="368"/>
      <c r="RR633" s="368"/>
      <c r="RS633" s="368"/>
      <c r="RT633" s="368"/>
      <c r="RU633" s="368"/>
      <c r="RV633" s="368"/>
      <c r="RW633" s="368"/>
      <c r="RX633" s="368"/>
      <c r="RY633" s="368"/>
      <c r="RZ633" s="368"/>
      <c r="SA633" s="368"/>
      <c r="SB633" s="368"/>
      <c r="SC633" s="368"/>
      <c r="SD633" s="368"/>
      <c r="SE633" s="368"/>
      <c r="SF633" s="368"/>
      <c r="SG633" s="368"/>
    </row>
    <row r="634" spans="1:501">
      <c r="A634" s="368"/>
      <c r="B634" s="368"/>
      <c r="C634" s="368"/>
      <c r="D634" s="368"/>
      <c r="E634" s="368"/>
      <c r="F634" s="368"/>
      <c r="G634" s="368"/>
      <c r="H634" s="368"/>
      <c r="I634" s="368"/>
      <c r="J634" s="368"/>
      <c r="K634" s="368"/>
      <c r="L634" s="368"/>
      <c r="M634" s="368"/>
      <c r="N634" s="368"/>
      <c r="O634" s="385"/>
      <c r="P634" s="368"/>
      <c r="Q634" s="368"/>
      <c r="R634" s="368"/>
      <c r="S634" s="368"/>
      <c r="T634" s="368"/>
      <c r="U634" s="368"/>
      <c r="V634" s="368"/>
      <c r="W634" s="368"/>
      <c r="X634" s="368"/>
      <c r="Y634" s="368"/>
      <c r="Z634" s="368"/>
      <c r="AA634" s="368"/>
      <c r="AB634" s="368"/>
      <c r="AC634" s="368"/>
      <c r="AD634" s="368"/>
      <c r="AE634" s="368"/>
      <c r="AF634" s="368"/>
      <c r="AG634" s="368"/>
      <c r="AH634" s="368"/>
      <c r="AI634" s="368"/>
      <c r="AJ634" s="368"/>
      <c r="AK634" s="368"/>
      <c r="AL634" s="368"/>
      <c r="AM634" s="368"/>
      <c r="AN634" s="368"/>
      <c r="AO634" s="368"/>
      <c r="AP634" s="368"/>
      <c r="AQ634" s="368"/>
      <c r="AR634" s="368"/>
      <c r="AS634" s="368"/>
      <c r="AT634" s="368"/>
      <c r="AU634" s="368"/>
      <c r="AV634" s="368"/>
      <c r="AW634" s="368"/>
      <c r="AX634" s="368"/>
      <c r="AY634" s="368"/>
      <c r="AZ634" s="368"/>
      <c r="BA634" s="368"/>
      <c r="BB634" s="368"/>
      <c r="BC634" s="368"/>
      <c r="BD634" s="368"/>
      <c r="BE634" s="368"/>
      <c r="BF634" s="368"/>
      <c r="BG634" s="368"/>
      <c r="BH634" s="368"/>
      <c r="BI634" s="368"/>
      <c r="BJ634" s="368"/>
      <c r="BK634" s="368"/>
      <c r="BL634" s="368"/>
      <c r="BM634" s="368"/>
      <c r="BN634" s="368"/>
      <c r="BO634" s="368"/>
      <c r="BP634" s="368"/>
      <c r="BQ634" s="368"/>
      <c r="BR634" s="368"/>
      <c r="BS634" s="368"/>
      <c r="BT634" s="368"/>
      <c r="BU634" s="368"/>
      <c r="BV634" s="368"/>
      <c r="BW634" s="368"/>
      <c r="DV634" s="368"/>
      <c r="DW634" s="368"/>
      <c r="DX634" s="368"/>
      <c r="DY634" s="368"/>
      <c r="DZ634" s="368"/>
      <c r="EA634" s="368"/>
      <c r="EB634" s="368"/>
      <c r="EC634" s="368"/>
      <c r="ED634" s="368"/>
      <c r="EE634" s="368"/>
      <c r="EF634" s="368"/>
      <c r="EG634" s="368"/>
      <c r="EH634" s="368"/>
      <c r="EI634" s="368"/>
      <c r="EJ634" s="368"/>
      <c r="EK634" s="368"/>
      <c r="EL634" s="368"/>
      <c r="EM634" s="368"/>
      <c r="EN634" s="368"/>
      <c r="EO634" s="368"/>
      <c r="EP634" s="368"/>
      <c r="EQ634" s="368"/>
      <c r="ER634" s="368"/>
      <c r="ES634" s="368"/>
      <c r="ET634" s="368"/>
      <c r="EU634" s="368"/>
      <c r="EV634" s="368"/>
      <c r="EW634" s="368"/>
      <c r="EX634" s="368"/>
      <c r="EY634" s="368"/>
      <c r="EZ634" s="368"/>
      <c r="FA634" s="368"/>
      <c r="FB634" s="368"/>
      <c r="FC634" s="368"/>
      <c r="FD634" s="368"/>
      <c r="FE634" s="368"/>
      <c r="FF634" s="368"/>
      <c r="FG634" s="368"/>
      <c r="FH634" s="368"/>
      <c r="FI634" s="368"/>
      <c r="FJ634" s="368"/>
      <c r="FK634" s="368"/>
      <c r="FL634" s="368"/>
      <c r="FM634" s="368"/>
      <c r="FN634" s="368"/>
      <c r="FO634" s="368"/>
      <c r="FP634" s="368"/>
      <c r="FQ634" s="368"/>
      <c r="FR634" s="368"/>
      <c r="FS634" s="368"/>
      <c r="FT634" s="368"/>
      <c r="FU634" s="368"/>
      <c r="FV634" s="368"/>
      <c r="FW634" s="368"/>
      <c r="FX634" s="368"/>
      <c r="FY634" s="368"/>
      <c r="FZ634" s="368"/>
      <c r="GA634" s="368"/>
      <c r="GB634" s="368"/>
      <c r="GC634" s="368"/>
      <c r="GD634" s="368"/>
      <c r="GE634" s="368"/>
      <c r="GF634" s="368"/>
      <c r="GG634" s="368"/>
      <c r="GH634" s="368"/>
      <c r="GI634" s="368"/>
      <c r="GJ634" s="368"/>
      <c r="GK634" s="368"/>
      <c r="GL634" s="368"/>
      <c r="GM634" s="368"/>
      <c r="GN634" s="368"/>
      <c r="GO634" s="368"/>
      <c r="GP634" s="368"/>
      <c r="GQ634" s="368"/>
      <c r="GR634" s="368"/>
      <c r="GS634" s="368"/>
      <c r="GT634" s="368"/>
      <c r="GU634" s="368"/>
      <c r="GV634" s="368"/>
      <c r="GW634" s="368"/>
      <c r="GX634" s="368"/>
      <c r="GY634" s="368"/>
      <c r="GZ634" s="368"/>
      <c r="HA634" s="368"/>
      <c r="HB634" s="368"/>
      <c r="HC634" s="368"/>
      <c r="HD634" s="368"/>
      <c r="HE634" s="368"/>
      <c r="HF634" s="368"/>
      <c r="HG634" s="368"/>
      <c r="HH634" s="368"/>
      <c r="HI634" s="368"/>
      <c r="HJ634" s="368"/>
      <c r="HK634" s="368"/>
      <c r="HL634" s="368"/>
      <c r="HM634" s="368"/>
      <c r="HN634" s="368"/>
      <c r="HO634" s="368"/>
      <c r="HP634" s="368"/>
      <c r="HQ634" s="368"/>
      <c r="HR634" s="368"/>
      <c r="HS634" s="368"/>
      <c r="HT634" s="368"/>
      <c r="HU634" s="368"/>
      <c r="HV634" s="368"/>
      <c r="HW634" s="368"/>
      <c r="HX634" s="368"/>
      <c r="HY634" s="368"/>
      <c r="HZ634" s="368"/>
      <c r="IA634" s="368"/>
      <c r="IB634" s="368"/>
      <c r="IC634" s="368"/>
      <c r="ID634" s="368"/>
      <c r="IE634" s="368"/>
      <c r="IF634" s="368"/>
      <c r="IG634" s="368"/>
      <c r="IH634" s="368"/>
      <c r="II634" s="368"/>
      <c r="IJ634" s="368"/>
      <c r="IK634" s="368"/>
      <c r="IL634" s="368"/>
      <c r="IM634" s="368"/>
      <c r="IN634" s="368"/>
      <c r="IO634" s="368"/>
      <c r="IP634" s="368"/>
      <c r="IQ634" s="368"/>
      <c r="IR634" s="368"/>
      <c r="IS634" s="368"/>
      <c r="IT634" s="368"/>
      <c r="IU634" s="368"/>
      <c r="IV634" s="368"/>
      <c r="IW634" s="368"/>
      <c r="IX634" s="368"/>
      <c r="IY634" s="368"/>
      <c r="IZ634" s="368"/>
      <c r="JA634" s="368"/>
      <c r="JB634" s="368"/>
      <c r="JC634" s="368"/>
      <c r="JD634" s="368"/>
      <c r="JE634" s="368"/>
      <c r="JF634" s="368"/>
      <c r="JG634" s="368"/>
      <c r="JH634" s="368"/>
      <c r="JI634" s="368"/>
      <c r="JJ634" s="368"/>
      <c r="JK634" s="368"/>
      <c r="JL634" s="368"/>
      <c r="JM634" s="368"/>
      <c r="JN634" s="368"/>
      <c r="JO634" s="368"/>
      <c r="JP634" s="368"/>
      <c r="JQ634" s="368"/>
      <c r="JR634" s="368"/>
      <c r="JS634" s="368"/>
      <c r="JT634" s="368"/>
      <c r="JU634" s="368"/>
      <c r="JV634" s="368"/>
      <c r="JW634" s="368"/>
      <c r="JX634" s="368"/>
      <c r="JY634" s="368"/>
      <c r="JZ634" s="368"/>
      <c r="KA634" s="368"/>
      <c r="KB634" s="368"/>
      <c r="KC634" s="368"/>
      <c r="KD634" s="368"/>
      <c r="KE634" s="368"/>
      <c r="KF634" s="368"/>
      <c r="KG634" s="368"/>
      <c r="KH634" s="368"/>
      <c r="KI634" s="368"/>
      <c r="KJ634" s="368"/>
      <c r="KK634" s="368"/>
      <c r="KL634" s="368"/>
      <c r="KM634" s="368"/>
      <c r="KN634" s="368"/>
      <c r="KO634" s="368"/>
      <c r="KP634" s="368"/>
      <c r="KQ634" s="368"/>
      <c r="KR634" s="368"/>
      <c r="KS634" s="368"/>
      <c r="KT634" s="368"/>
      <c r="KU634" s="368"/>
      <c r="KV634" s="368"/>
      <c r="KW634" s="368"/>
      <c r="KX634" s="368"/>
      <c r="LH634" s="368"/>
      <c r="LI634" s="368"/>
      <c r="LJ634" s="368"/>
      <c r="LK634" s="368"/>
      <c r="LL634" s="368"/>
      <c r="LM634" s="368"/>
      <c r="LN634" s="368"/>
      <c r="LO634" s="368"/>
      <c r="LP634" s="368"/>
      <c r="LQ634" s="368"/>
      <c r="LR634" s="368"/>
      <c r="LS634" s="368"/>
      <c r="LT634" s="368"/>
      <c r="LU634" s="368"/>
      <c r="LV634" s="368"/>
      <c r="LW634" s="368"/>
      <c r="LX634" s="368"/>
      <c r="LY634" s="368"/>
      <c r="LZ634" s="368"/>
      <c r="MA634" s="368"/>
      <c r="MB634" s="368"/>
      <c r="MC634" s="368"/>
      <c r="MD634" s="368"/>
      <c r="ME634" s="368"/>
      <c r="MF634" s="368"/>
      <c r="MG634" s="368"/>
      <c r="MH634" s="368"/>
      <c r="MI634" s="368"/>
      <c r="MJ634" s="368"/>
      <c r="MK634" s="368"/>
      <c r="ML634" s="368"/>
      <c r="MM634" s="368"/>
      <c r="MN634" s="368"/>
      <c r="MO634" s="368"/>
      <c r="MP634" s="368"/>
      <c r="MQ634" s="368"/>
      <c r="MR634" s="368"/>
      <c r="MS634" s="368"/>
      <c r="MT634" s="368"/>
      <c r="MU634" s="368"/>
      <c r="MV634" s="368"/>
      <c r="MW634" s="368"/>
      <c r="MX634" s="368"/>
      <c r="MY634" s="368"/>
      <c r="MZ634" s="368"/>
      <c r="NA634" s="368"/>
      <c r="NB634" s="368"/>
      <c r="NC634" s="368"/>
      <c r="ND634" s="368"/>
      <c r="NE634" s="368"/>
      <c r="NF634" s="368"/>
      <c r="NG634" s="368"/>
      <c r="NH634" s="368"/>
      <c r="NI634" s="368"/>
      <c r="NJ634" s="368"/>
      <c r="NK634" s="368"/>
      <c r="NL634" s="368"/>
      <c r="NM634" s="368"/>
      <c r="NN634" s="368"/>
      <c r="NO634" s="368"/>
      <c r="NP634" s="368"/>
      <c r="NQ634" s="368"/>
      <c r="NR634" s="368"/>
      <c r="NS634" s="368"/>
      <c r="NT634" s="368"/>
      <c r="NU634" s="368"/>
      <c r="NV634" s="368"/>
      <c r="NW634" s="368"/>
      <c r="NX634" s="368"/>
      <c r="NY634" s="368"/>
      <c r="NZ634" s="368"/>
      <c r="OA634" s="368"/>
      <c r="OB634" s="368"/>
      <c r="OC634" s="368"/>
      <c r="OD634" s="368"/>
      <c r="OE634" s="368"/>
      <c r="OF634" s="368"/>
      <c r="OG634" s="368"/>
      <c r="OH634" s="368"/>
      <c r="OI634" s="368"/>
      <c r="OJ634" s="368"/>
      <c r="OK634" s="368"/>
      <c r="OL634" s="368"/>
      <c r="OM634" s="368"/>
      <c r="ON634" s="368"/>
      <c r="OO634" s="368"/>
      <c r="OP634" s="368"/>
      <c r="OQ634" s="368"/>
      <c r="OR634" s="368"/>
      <c r="OS634" s="368"/>
      <c r="OT634" s="368"/>
      <c r="OU634" s="368"/>
      <c r="OV634" s="368"/>
      <c r="OW634" s="368"/>
      <c r="OX634" s="368"/>
      <c r="OY634" s="368"/>
      <c r="OZ634" s="368"/>
      <c r="PA634" s="368"/>
      <c r="PB634" s="368"/>
      <c r="PC634" s="368"/>
      <c r="PD634" s="368"/>
      <c r="PE634" s="368"/>
      <c r="PF634" s="368"/>
      <c r="PG634" s="368"/>
      <c r="PH634" s="368"/>
      <c r="PI634" s="368"/>
      <c r="PJ634" s="368"/>
      <c r="PK634" s="368"/>
      <c r="PL634" s="368"/>
      <c r="PM634" s="368"/>
      <c r="PN634" s="368"/>
      <c r="PO634" s="368"/>
      <c r="PP634" s="368"/>
      <c r="PQ634" s="368"/>
      <c r="PR634" s="368"/>
      <c r="PS634" s="368"/>
      <c r="PT634" s="368"/>
      <c r="PU634" s="368"/>
      <c r="PV634" s="368"/>
      <c r="PW634" s="368"/>
      <c r="PX634" s="368"/>
      <c r="PY634" s="368"/>
      <c r="PZ634" s="368"/>
      <c r="QA634" s="368"/>
      <c r="QB634" s="368"/>
      <c r="QC634" s="368"/>
      <c r="QD634" s="368"/>
      <c r="QE634" s="368"/>
      <c r="QF634" s="368"/>
      <c r="QG634" s="368"/>
      <c r="QH634" s="368"/>
      <c r="QI634" s="368"/>
      <c r="QJ634" s="368"/>
      <c r="QK634" s="368"/>
      <c r="QL634" s="368"/>
      <c r="QM634" s="368"/>
      <c r="QN634" s="368"/>
      <c r="QO634" s="368"/>
      <c r="QP634" s="368"/>
      <c r="QQ634" s="368"/>
      <c r="QR634" s="368"/>
      <c r="QS634" s="368"/>
      <c r="QT634" s="368"/>
      <c r="QU634" s="368"/>
      <c r="QV634" s="368"/>
      <c r="QW634" s="368"/>
      <c r="QX634" s="368"/>
      <c r="QY634" s="368"/>
      <c r="QZ634" s="368"/>
      <c r="RA634" s="368"/>
      <c r="RB634" s="368"/>
      <c r="RC634" s="368"/>
      <c r="RD634" s="368"/>
      <c r="RE634" s="368"/>
      <c r="RF634" s="368"/>
      <c r="RG634" s="368"/>
      <c r="RH634" s="368"/>
      <c r="RI634" s="368"/>
      <c r="RJ634" s="368"/>
      <c r="RK634" s="368"/>
      <c r="RL634" s="368"/>
      <c r="RM634" s="368"/>
      <c r="RN634" s="368"/>
      <c r="RO634" s="368"/>
      <c r="RP634" s="368"/>
      <c r="RQ634" s="368"/>
      <c r="RR634" s="368"/>
      <c r="RS634" s="368"/>
      <c r="RT634" s="368"/>
      <c r="RU634" s="368"/>
      <c r="RV634" s="368"/>
      <c r="RW634" s="368"/>
      <c r="RX634" s="368"/>
      <c r="RY634" s="368"/>
      <c r="RZ634" s="368"/>
      <c r="SA634" s="368"/>
      <c r="SB634" s="368"/>
      <c r="SC634" s="368"/>
      <c r="SD634" s="368"/>
      <c r="SE634" s="368"/>
      <c r="SF634" s="368"/>
      <c r="SG634" s="368"/>
    </row>
    <row r="635" spans="1:501">
      <c r="A635" s="368"/>
      <c r="B635" s="368"/>
      <c r="C635" s="368"/>
      <c r="D635" s="368"/>
      <c r="E635" s="368"/>
      <c r="F635" s="368"/>
      <c r="G635" s="368"/>
      <c r="H635" s="368"/>
      <c r="I635" s="368"/>
      <c r="J635" s="368"/>
      <c r="K635" s="368"/>
      <c r="L635" s="368"/>
      <c r="M635" s="368"/>
      <c r="N635" s="368"/>
      <c r="O635" s="385"/>
      <c r="P635" s="368"/>
      <c r="Q635" s="368"/>
      <c r="R635" s="368"/>
      <c r="S635" s="368"/>
      <c r="T635" s="368"/>
      <c r="U635" s="368"/>
      <c r="V635" s="368"/>
      <c r="W635" s="368"/>
      <c r="X635" s="368"/>
      <c r="Y635" s="368"/>
      <c r="Z635" s="368"/>
      <c r="AA635" s="368"/>
      <c r="AB635" s="368"/>
      <c r="AC635" s="368"/>
      <c r="AD635" s="368"/>
      <c r="AE635" s="368"/>
      <c r="AF635" s="368"/>
      <c r="AG635" s="368"/>
      <c r="AH635" s="368"/>
      <c r="AI635" s="368"/>
      <c r="AJ635" s="368"/>
      <c r="AK635" s="368"/>
      <c r="AL635" s="368"/>
      <c r="AM635" s="368"/>
      <c r="AN635" s="368"/>
      <c r="AO635" s="368"/>
      <c r="AP635" s="368"/>
      <c r="AQ635" s="368"/>
      <c r="AR635" s="368"/>
      <c r="AS635" s="368"/>
      <c r="AT635" s="368"/>
      <c r="AU635" s="368"/>
      <c r="AV635" s="368"/>
      <c r="AW635" s="368"/>
      <c r="AX635" s="368"/>
      <c r="AY635" s="368"/>
      <c r="AZ635" s="368"/>
      <c r="BA635" s="368"/>
      <c r="BB635" s="368"/>
      <c r="BC635" s="368"/>
      <c r="BD635" s="368"/>
      <c r="BE635" s="368"/>
      <c r="BF635" s="368"/>
      <c r="BG635" s="368"/>
      <c r="BH635" s="368"/>
      <c r="BI635" s="368"/>
      <c r="BJ635" s="368"/>
      <c r="BK635" s="368"/>
      <c r="BL635" s="368"/>
      <c r="BM635" s="368"/>
      <c r="BN635" s="368"/>
      <c r="BO635" s="368"/>
      <c r="BP635" s="368"/>
      <c r="BQ635" s="368"/>
      <c r="BR635" s="368"/>
      <c r="BS635" s="368"/>
      <c r="BT635" s="368"/>
      <c r="BU635" s="368"/>
      <c r="BV635" s="368"/>
      <c r="BW635" s="368"/>
      <c r="DV635" s="368"/>
      <c r="DW635" s="368"/>
      <c r="DX635" s="368"/>
      <c r="DY635" s="368"/>
      <c r="DZ635" s="368"/>
      <c r="EA635" s="368"/>
      <c r="EB635" s="368"/>
      <c r="EC635" s="368"/>
      <c r="ED635" s="368"/>
      <c r="EE635" s="368"/>
      <c r="EF635" s="368"/>
      <c r="EG635" s="368"/>
      <c r="EH635" s="368"/>
      <c r="EI635" s="368"/>
      <c r="EJ635" s="368"/>
      <c r="EK635" s="368"/>
      <c r="EL635" s="368"/>
      <c r="EM635" s="368"/>
      <c r="EN635" s="368"/>
      <c r="EO635" s="368"/>
      <c r="EP635" s="368"/>
      <c r="EQ635" s="368"/>
      <c r="ER635" s="368"/>
      <c r="ES635" s="368"/>
      <c r="ET635" s="368"/>
      <c r="EU635" s="368"/>
      <c r="EV635" s="368"/>
      <c r="EW635" s="368"/>
      <c r="EX635" s="368"/>
      <c r="EY635" s="368"/>
      <c r="EZ635" s="368"/>
      <c r="FA635" s="368"/>
      <c r="FB635" s="368"/>
      <c r="FC635" s="368"/>
      <c r="FD635" s="368"/>
      <c r="FE635" s="368"/>
      <c r="FF635" s="368"/>
      <c r="FG635" s="368"/>
      <c r="FH635" s="368"/>
      <c r="FI635" s="368"/>
      <c r="FJ635" s="368"/>
      <c r="FK635" s="368"/>
      <c r="FL635" s="368"/>
      <c r="FM635" s="368"/>
      <c r="FN635" s="368"/>
      <c r="FO635" s="368"/>
      <c r="FP635" s="368"/>
      <c r="FQ635" s="368"/>
      <c r="FR635" s="368"/>
      <c r="FS635" s="368"/>
      <c r="FT635" s="368"/>
      <c r="FU635" s="368"/>
      <c r="FV635" s="368"/>
      <c r="FW635" s="368"/>
      <c r="FX635" s="368"/>
      <c r="FY635" s="368"/>
      <c r="FZ635" s="368"/>
      <c r="GA635" s="368"/>
      <c r="GB635" s="368"/>
      <c r="GC635" s="368"/>
      <c r="GD635" s="368"/>
      <c r="GE635" s="368"/>
      <c r="GF635" s="368"/>
      <c r="GG635" s="368"/>
      <c r="GH635" s="368"/>
      <c r="GI635" s="368"/>
      <c r="GJ635" s="368"/>
      <c r="GK635" s="368"/>
      <c r="GL635" s="368"/>
      <c r="GM635" s="368"/>
      <c r="GN635" s="368"/>
      <c r="GO635" s="368"/>
      <c r="GP635" s="368"/>
      <c r="GQ635" s="368"/>
      <c r="GR635" s="368"/>
      <c r="GS635" s="368"/>
      <c r="GT635" s="368"/>
      <c r="GU635" s="368"/>
      <c r="GV635" s="368"/>
      <c r="GW635" s="368"/>
      <c r="GX635" s="368"/>
      <c r="GY635" s="368"/>
      <c r="GZ635" s="368"/>
      <c r="HA635" s="368"/>
      <c r="HB635" s="368"/>
      <c r="HC635" s="368"/>
      <c r="HD635" s="368"/>
      <c r="HE635" s="368"/>
      <c r="HF635" s="368"/>
      <c r="HG635" s="368"/>
      <c r="HH635" s="368"/>
      <c r="HI635" s="368"/>
      <c r="HJ635" s="368"/>
      <c r="HK635" s="368"/>
      <c r="HL635" s="368"/>
      <c r="HM635" s="368"/>
      <c r="HN635" s="368"/>
      <c r="HO635" s="368"/>
      <c r="HP635" s="368"/>
      <c r="HQ635" s="368"/>
      <c r="HR635" s="368"/>
      <c r="HS635" s="368"/>
      <c r="HT635" s="368"/>
      <c r="HU635" s="368"/>
      <c r="HV635" s="368"/>
      <c r="HW635" s="368"/>
      <c r="HX635" s="368"/>
      <c r="HY635" s="368"/>
      <c r="HZ635" s="368"/>
      <c r="IA635" s="368"/>
      <c r="IB635" s="368"/>
      <c r="IC635" s="368"/>
      <c r="ID635" s="368"/>
      <c r="IE635" s="368"/>
      <c r="IF635" s="368"/>
      <c r="IG635" s="368"/>
      <c r="IH635" s="368"/>
      <c r="II635" s="368"/>
      <c r="IJ635" s="368"/>
      <c r="IK635" s="368"/>
      <c r="IL635" s="368"/>
      <c r="IM635" s="368"/>
      <c r="IN635" s="368"/>
      <c r="IO635" s="368"/>
      <c r="IP635" s="368"/>
      <c r="IQ635" s="368"/>
      <c r="IR635" s="368"/>
      <c r="IS635" s="368"/>
      <c r="IT635" s="368"/>
      <c r="IU635" s="368"/>
      <c r="IV635" s="368"/>
      <c r="IW635" s="368"/>
      <c r="IX635" s="368"/>
      <c r="IY635" s="368"/>
      <c r="IZ635" s="368"/>
      <c r="JA635" s="368"/>
      <c r="JB635" s="368"/>
      <c r="JC635" s="368"/>
      <c r="JD635" s="368"/>
      <c r="JE635" s="368"/>
      <c r="JF635" s="368"/>
      <c r="JG635" s="368"/>
      <c r="JH635" s="368"/>
      <c r="JI635" s="368"/>
      <c r="JJ635" s="368"/>
      <c r="JK635" s="368"/>
      <c r="JL635" s="368"/>
      <c r="JM635" s="368"/>
      <c r="JN635" s="368"/>
      <c r="JO635" s="368"/>
      <c r="JP635" s="368"/>
      <c r="JQ635" s="368"/>
      <c r="JR635" s="368"/>
      <c r="JS635" s="368"/>
      <c r="JT635" s="368"/>
      <c r="JU635" s="368"/>
      <c r="JV635" s="368"/>
      <c r="JW635" s="368"/>
      <c r="JX635" s="368"/>
      <c r="JY635" s="368"/>
      <c r="JZ635" s="368"/>
      <c r="KA635" s="368"/>
      <c r="KB635" s="368"/>
      <c r="KC635" s="368"/>
      <c r="KD635" s="368"/>
      <c r="KE635" s="368"/>
      <c r="KF635" s="368"/>
      <c r="KG635" s="368"/>
      <c r="KH635" s="368"/>
      <c r="KI635" s="368"/>
      <c r="KJ635" s="368"/>
      <c r="KK635" s="368"/>
      <c r="KL635" s="368"/>
      <c r="KM635" s="368"/>
      <c r="KN635" s="368"/>
      <c r="KO635" s="368"/>
      <c r="KP635" s="368"/>
      <c r="KQ635" s="368"/>
      <c r="KR635" s="368"/>
      <c r="KS635" s="368"/>
      <c r="KT635" s="368"/>
      <c r="KU635" s="368"/>
      <c r="KV635" s="368"/>
      <c r="KW635" s="368"/>
      <c r="KX635" s="368"/>
      <c r="LH635" s="368"/>
      <c r="LI635" s="368"/>
      <c r="LJ635" s="368"/>
      <c r="LK635" s="368"/>
      <c r="LL635" s="368"/>
      <c r="LM635" s="368"/>
      <c r="LN635" s="368"/>
      <c r="LO635" s="368"/>
      <c r="LP635" s="368"/>
      <c r="LQ635" s="368"/>
      <c r="LR635" s="368"/>
      <c r="LS635" s="368"/>
      <c r="LT635" s="368"/>
      <c r="LU635" s="368"/>
      <c r="LV635" s="368"/>
      <c r="LW635" s="368"/>
      <c r="LX635" s="368"/>
      <c r="LY635" s="368"/>
      <c r="LZ635" s="368"/>
      <c r="MA635" s="368"/>
      <c r="MB635" s="368"/>
      <c r="MC635" s="368"/>
      <c r="MD635" s="368"/>
      <c r="ME635" s="368"/>
      <c r="MF635" s="368"/>
      <c r="MG635" s="368"/>
      <c r="MH635" s="368"/>
      <c r="MI635" s="368"/>
      <c r="MJ635" s="368"/>
      <c r="MK635" s="368"/>
      <c r="ML635" s="368"/>
      <c r="MM635" s="368"/>
      <c r="MN635" s="368"/>
      <c r="MO635" s="368"/>
      <c r="MP635" s="368"/>
      <c r="MQ635" s="368"/>
      <c r="MR635" s="368"/>
      <c r="MS635" s="368"/>
      <c r="MT635" s="368"/>
      <c r="MU635" s="368"/>
      <c r="MV635" s="368"/>
      <c r="MW635" s="368"/>
      <c r="MX635" s="368"/>
      <c r="MY635" s="368"/>
      <c r="MZ635" s="368"/>
      <c r="NA635" s="368"/>
      <c r="NB635" s="368"/>
      <c r="NC635" s="368"/>
      <c r="ND635" s="368"/>
      <c r="NE635" s="368"/>
      <c r="NF635" s="368"/>
      <c r="NG635" s="368"/>
      <c r="NH635" s="368"/>
      <c r="NI635" s="368"/>
      <c r="NJ635" s="368"/>
      <c r="NK635" s="368"/>
      <c r="NL635" s="368"/>
      <c r="NM635" s="368"/>
      <c r="NN635" s="368"/>
      <c r="NO635" s="368"/>
      <c r="NP635" s="368"/>
      <c r="NQ635" s="368"/>
      <c r="NR635" s="368"/>
      <c r="NS635" s="368"/>
      <c r="NT635" s="368"/>
      <c r="NU635" s="368"/>
      <c r="NV635" s="368"/>
      <c r="NW635" s="368"/>
      <c r="NX635" s="368"/>
      <c r="NY635" s="368"/>
      <c r="NZ635" s="368"/>
      <c r="OA635" s="368"/>
      <c r="OB635" s="368"/>
      <c r="OC635" s="368"/>
      <c r="OD635" s="368"/>
      <c r="OE635" s="368"/>
      <c r="OF635" s="368"/>
      <c r="OG635" s="368"/>
      <c r="OH635" s="368"/>
      <c r="OI635" s="368"/>
      <c r="OJ635" s="368"/>
      <c r="OK635" s="368"/>
      <c r="OL635" s="368"/>
      <c r="OM635" s="368"/>
      <c r="ON635" s="368"/>
      <c r="OO635" s="368"/>
      <c r="OP635" s="368"/>
      <c r="OQ635" s="368"/>
      <c r="OR635" s="368"/>
      <c r="OS635" s="368"/>
      <c r="OT635" s="368"/>
      <c r="OU635" s="368"/>
      <c r="OV635" s="368"/>
      <c r="OW635" s="368"/>
      <c r="OX635" s="368"/>
      <c r="OY635" s="368"/>
      <c r="OZ635" s="368"/>
      <c r="PA635" s="368"/>
      <c r="PB635" s="368"/>
      <c r="PC635" s="368"/>
      <c r="PD635" s="368"/>
      <c r="PE635" s="368"/>
      <c r="PF635" s="368"/>
      <c r="PG635" s="368"/>
      <c r="PH635" s="368"/>
      <c r="PI635" s="368"/>
      <c r="PJ635" s="368"/>
      <c r="PK635" s="368"/>
      <c r="PL635" s="368"/>
      <c r="PM635" s="368"/>
      <c r="PN635" s="368"/>
      <c r="PO635" s="368"/>
      <c r="PP635" s="368"/>
      <c r="PQ635" s="368"/>
      <c r="PR635" s="368"/>
      <c r="PS635" s="368"/>
      <c r="PT635" s="368"/>
      <c r="PU635" s="368"/>
      <c r="PV635" s="368"/>
      <c r="PW635" s="368"/>
      <c r="PX635" s="368"/>
      <c r="PY635" s="368"/>
      <c r="PZ635" s="368"/>
      <c r="QA635" s="368"/>
      <c r="QB635" s="368"/>
      <c r="QC635" s="368"/>
      <c r="QD635" s="368"/>
      <c r="QE635" s="368"/>
      <c r="QF635" s="368"/>
      <c r="QG635" s="368"/>
      <c r="QH635" s="368"/>
      <c r="QI635" s="368"/>
      <c r="QJ635" s="368"/>
      <c r="QK635" s="368"/>
      <c r="QL635" s="368"/>
      <c r="QM635" s="368"/>
      <c r="QN635" s="368"/>
      <c r="QO635" s="368"/>
      <c r="QP635" s="368"/>
      <c r="QQ635" s="368"/>
      <c r="QR635" s="368"/>
      <c r="QS635" s="368"/>
      <c r="QT635" s="368"/>
      <c r="QU635" s="368"/>
      <c r="QV635" s="368"/>
      <c r="QW635" s="368"/>
      <c r="QX635" s="368"/>
      <c r="QY635" s="368"/>
      <c r="QZ635" s="368"/>
      <c r="RA635" s="368"/>
      <c r="RB635" s="368"/>
      <c r="RC635" s="368"/>
      <c r="RD635" s="368"/>
      <c r="RE635" s="368"/>
      <c r="RF635" s="368"/>
      <c r="RG635" s="368"/>
      <c r="RH635" s="368"/>
      <c r="RI635" s="368"/>
      <c r="RJ635" s="368"/>
      <c r="RK635" s="368"/>
      <c r="RL635" s="368"/>
      <c r="RM635" s="368"/>
      <c r="RN635" s="368"/>
      <c r="RO635" s="368"/>
      <c r="RP635" s="368"/>
      <c r="RQ635" s="368"/>
      <c r="RR635" s="368"/>
      <c r="RS635" s="368"/>
      <c r="RT635" s="368"/>
      <c r="RU635" s="368"/>
      <c r="RV635" s="368"/>
      <c r="RW635" s="368"/>
      <c r="RX635" s="368"/>
      <c r="RY635" s="368"/>
      <c r="RZ635" s="368"/>
      <c r="SA635" s="368"/>
      <c r="SB635" s="368"/>
      <c r="SC635" s="368"/>
      <c r="SD635" s="368"/>
      <c r="SE635" s="368"/>
      <c r="SF635" s="368"/>
      <c r="SG635" s="368"/>
    </row>
    <row r="636" spans="1:501">
      <c r="A636" s="368"/>
      <c r="B636" s="368"/>
      <c r="C636" s="368"/>
      <c r="D636" s="368"/>
      <c r="E636" s="368"/>
      <c r="F636" s="368"/>
      <c r="G636" s="368"/>
      <c r="H636" s="368"/>
      <c r="I636" s="368"/>
      <c r="J636" s="368"/>
      <c r="K636" s="368"/>
      <c r="L636" s="368"/>
      <c r="M636" s="368"/>
      <c r="N636" s="368"/>
      <c r="O636" s="385"/>
      <c r="P636" s="368"/>
      <c r="Q636" s="368"/>
      <c r="R636" s="368"/>
      <c r="S636" s="368"/>
      <c r="T636" s="368"/>
      <c r="U636" s="368"/>
      <c r="V636" s="368"/>
      <c r="W636" s="368"/>
      <c r="X636" s="368"/>
      <c r="Y636" s="368"/>
      <c r="Z636" s="368"/>
      <c r="AA636" s="368"/>
      <c r="AB636" s="368"/>
      <c r="AC636" s="368"/>
      <c r="AD636" s="368"/>
      <c r="AE636" s="368"/>
      <c r="AF636" s="368"/>
      <c r="AG636" s="368"/>
      <c r="AH636" s="368"/>
      <c r="AI636" s="368"/>
      <c r="AJ636" s="368"/>
      <c r="AK636" s="368"/>
      <c r="AL636" s="368"/>
      <c r="AM636" s="368"/>
      <c r="AN636" s="368"/>
      <c r="AO636" s="368"/>
      <c r="AP636" s="368"/>
      <c r="AQ636" s="368"/>
      <c r="AR636" s="368"/>
      <c r="AS636" s="368"/>
      <c r="AT636" s="368"/>
      <c r="AU636" s="368"/>
      <c r="AV636" s="368"/>
      <c r="AW636" s="368"/>
      <c r="AX636" s="368"/>
      <c r="AY636" s="368"/>
      <c r="AZ636" s="368"/>
      <c r="BA636" s="368"/>
      <c r="BB636" s="368"/>
      <c r="BC636" s="368"/>
      <c r="BD636" s="368"/>
      <c r="BE636" s="368"/>
      <c r="BF636" s="368"/>
      <c r="BG636" s="368"/>
      <c r="BH636" s="368"/>
      <c r="BI636" s="368"/>
      <c r="BJ636" s="368"/>
      <c r="BK636" s="368"/>
      <c r="BL636" s="368"/>
      <c r="BM636" s="368"/>
      <c r="BN636" s="368"/>
      <c r="BO636" s="368"/>
      <c r="BP636" s="368"/>
      <c r="BQ636" s="368"/>
      <c r="BR636" s="368"/>
      <c r="BS636" s="368"/>
      <c r="BT636" s="368"/>
      <c r="BU636" s="368"/>
      <c r="BV636" s="368"/>
      <c r="BW636" s="368"/>
      <c r="DV636" s="368"/>
      <c r="DW636" s="368"/>
      <c r="DX636" s="368"/>
      <c r="DY636" s="368"/>
      <c r="DZ636" s="368"/>
      <c r="EA636" s="368"/>
      <c r="EB636" s="368"/>
      <c r="EC636" s="368"/>
      <c r="ED636" s="368"/>
      <c r="EE636" s="368"/>
      <c r="EF636" s="368"/>
      <c r="EG636" s="368"/>
      <c r="EH636" s="368"/>
      <c r="EI636" s="368"/>
      <c r="EJ636" s="368"/>
      <c r="EK636" s="368"/>
      <c r="EL636" s="368"/>
      <c r="EM636" s="368"/>
      <c r="EN636" s="368"/>
      <c r="EO636" s="368"/>
      <c r="EP636" s="368"/>
      <c r="EQ636" s="368"/>
      <c r="ER636" s="368"/>
      <c r="ES636" s="368"/>
      <c r="ET636" s="368"/>
      <c r="EU636" s="368"/>
      <c r="EV636" s="368"/>
      <c r="EW636" s="368"/>
      <c r="EX636" s="368"/>
      <c r="EY636" s="368"/>
      <c r="EZ636" s="368"/>
      <c r="FA636" s="368"/>
      <c r="FB636" s="368"/>
      <c r="FC636" s="368"/>
      <c r="FD636" s="368"/>
      <c r="FE636" s="368"/>
      <c r="FF636" s="368"/>
      <c r="FG636" s="368"/>
      <c r="FH636" s="368"/>
      <c r="FI636" s="368"/>
      <c r="FJ636" s="368"/>
      <c r="FK636" s="368"/>
      <c r="FL636" s="368"/>
      <c r="FM636" s="368"/>
      <c r="FN636" s="368"/>
      <c r="FO636" s="368"/>
      <c r="FP636" s="368"/>
      <c r="FQ636" s="368"/>
      <c r="FR636" s="368"/>
      <c r="FS636" s="368"/>
      <c r="FT636" s="368"/>
      <c r="FU636" s="368"/>
      <c r="FV636" s="368"/>
      <c r="FW636" s="368"/>
      <c r="FX636" s="368"/>
      <c r="FY636" s="368"/>
      <c r="FZ636" s="368"/>
      <c r="GA636" s="368"/>
      <c r="GB636" s="368"/>
      <c r="GC636" s="368"/>
      <c r="GD636" s="368"/>
      <c r="GE636" s="368"/>
      <c r="GF636" s="368"/>
      <c r="GG636" s="368"/>
      <c r="GH636" s="368"/>
      <c r="GI636" s="368"/>
      <c r="GJ636" s="368"/>
      <c r="GK636" s="368"/>
      <c r="GL636" s="368"/>
      <c r="GM636" s="368"/>
      <c r="GN636" s="368"/>
      <c r="GO636" s="368"/>
      <c r="GP636" s="368"/>
      <c r="GQ636" s="368"/>
      <c r="GR636" s="368"/>
      <c r="GS636" s="368"/>
      <c r="GT636" s="368"/>
      <c r="GU636" s="368"/>
      <c r="GV636" s="368"/>
      <c r="GW636" s="368"/>
      <c r="GX636" s="368"/>
      <c r="GY636" s="368"/>
      <c r="GZ636" s="368"/>
      <c r="HA636" s="368"/>
      <c r="HB636" s="368"/>
      <c r="HC636" s="368"/>
      <c r="HD636" s="368"/>
      <c r="HE636" s="368"/>
      <c r="HF636" s="368"/>
      <c r="HG636" s="368"/>
      <c r="HH636" s="368"/>
      <c r="HI636" s="368"/>
      <c r="HJ636" s="368"/>
      <c r="HK636" s="368"/>
      <c r="HL636" s="368"/>
      <c r="HM636" s="368"/>
      <c r="HN636" s="368"/>
      <c r="HO636" s="368"/>
      <c r="HP636" s="368"/>
      <c r="HQ636" s="368"/>
      <c r="HR636" s="368"/>
      <c r="HS636" s="368"/>
      <c r="HT636" s="368"/>
      <c r="HU636" s="368"/>
      <c r="HV636" s="368"/>
      <c r="HW636" s="368"/>
      <c r="HX636" s="368"/>
      <c r="HY636" s="368"/>
      <c r="HZ636" s="368"/>
      <c r="IA636" s="368"/>
      <c r="IB636" s="368"/>
      <c r="IC636" s="368"/>
      <c r="ID636" s="368"/>
      <c r="IE636" s="368"/>
      <c r="IF636" s="368"/>
      <c r="IG636" s="368"/>
      <c r="IH636" s="368"/>
      <c r="II636" s="368"/>
      <c r="IJ636" s="368"/>
      <c r="IK636" s="368"/>
      <c r="IL636" s="368"/>
      <c r="IM636" s="368"/>
      <c r="IN636" s="368"/>
      <c r="IO636" s="368"/>
      <c r="IP636" s="368"/>
      <c r="IQ636" s="368"/>
      <c r="IR636" s="368"/>
      <c r="IS636" s="368"/>
      <c r="IT636" s="368"/>
      <c r="IU636" s="368"/>
      <c r="IV636" s="368"/>
      <c r="IW636" s="368"/>
      <c r="IX636" s="368"/>
      <c r="IY636" s="368"/>
      <c r="IZ636" s="368"/>
      <c r="JA636" s="368"/>
      <c r="JB636" s="368"/>
      <c r="JC636" s="368"/>
      <c r="JD636" s="368"/>
      <c r="JE636" s="368"/>
      <c r="JF636" s="368"/>
      <c r="JG636" s="368"/>
      <c r="JH636" s="368"/>
      <c r="JI636" s="368"/>
      <c r="JJ636" s="368"/>
      <c r="JK636" s="368"/>
      <c r="JL636" s="368"/>
      <c r="JM636" s="368"/>
      <c r="JN636" s="368"/>
      <c r="JO636" s="368"/>
      <c r="JP636" s="368"/>
      <c r="JQ636" s="368"/>
      <c r="JR636" s="368"/>
      <c r="JS636" s="368"/>
      <c r="JT636" s="368"/>
      <c r="JU636" s="368"/>
      <c r="JV636" s="368"/>
      <c r="JW636" s="368"/>
      <c r="JX636" s="368"/>
      <c r="JY636" s="368"/>
      <c r="JZ636" s="368"/>
      <c r="KA636" s="368"/>
      <c r="KB636" s="368"/>
      <c r="KC636" s="368"/>
      <c r="KD636" s="368"/>
      <c r="KE636" s="368"/>
      <c r="KF636" s="368"/>
      <c r="KG636" s="368"/>
      <c r="KH636" s="368"/>
      <c r="KI636" s="368"/>
      <c r="KJ636" s="368"/>
      <c r="KK636" s="368"/>
      <c r="KL636" s="368"/>
      <c r="KM636" s="368"/>
      <c r="KN636" s="368"/>
      <c r="KO636" s="368"/>
      <c r="KP636" s="368"/>
      <c r="KQ636" s="368"/>
      <c r="KR636" s="368"/>
      <c r="KS636" s="368"/>
      <c r="KT636" s="368"/>
      <c r="KU636" s="368"/>
      <c r="KV636" s="368"/>
      <c r="KW636" s="368"/>
      <c r="KX636" s="368"/>
      <c r="LH636" s="368"/>
      <c r="LI636" s="368"/>
      <c r="LJ636" s="368"/>
      <c r="LK636" s="368"/>
      <c r="LL636" s="368"/>
      <c r="LM636" s="368"/>
      <c r="LN636" s="368"/>
      <c r="LO636" s="368"/>
      <c r="LP636" s="368"/>
      <c r="LQ636" s="368"/>
      <c r="LR636" s="368"/>
      <c r="LS636" s="368"/>
      <c r="LT636" s="368"/>
      <c r="LU636" s="368"/>
      <c r="LV636" s="368"/>
      <c r="LW636" s="368"/>
      <c r="LX636" s="368"/>
      <c r="LY636" s="368"/>
      <c r="LZ636" s="368"/>
      <c r="MA636" s="368"/>
      <c r="MB636" s="368"/>
      <c r="MC636" s="368"/>
      <c r="MD636" s="368"/>
      <c r="ME636" s="368"/>
      <c r="MF636" s="368"/>
      <c r="MG636" s="368"/>
      <c r="MH636" s="368"/>
      <c r="MI636" s="368"/>
      <c r="MJ636" s="368"/>
      <c r="MK636" s="368"/>
      <c r="ML636" s="368"/>
      <c r="MM636" s="368"/>
      <c r="MN636" s="368"/>
      <c r="MO636" s="368"/>
      <c r="MP636" s="368"/>
      <c r="MQ636" s="368"/>
      <c r="MR636" s="368"/>
      <c r="MS636" s="368"/>
      <c r="MT636" s="368"/>
      <c r="MU636" s="368"/>
      <c r="MV636" s="368"/>
      <c r="MW636" s="368"/>
      <c r="MX636" s="368"/>
      <c r="MY636" s="368"/>
      <c r="MZ636" s="368"/>
      <c r="NA636" s="368"/>
      <c r="NB636" s="368"/>
      <c r="NC636" s="368"/>
      <c r="ND636" s="368"/>
      <c r="NE636" s="368"/>
      <c r="NF636" s="368"/>
      <c r="NG636" s="368"/>
      <c r="NH636" s="368"/>
      <c r="NI636" s="368"/>
      <c r="NJ636" s="368"/>
      <c r="NK636" s="368"/>
      <c r="NL636" s="368"/>
      <c r="NM636" s="368"/>
      <c r="NN636" s="368"/>
      <c r="NO636" s="368"/>
      <c r="NP636" s="368"/>
      <c r="NQ636" s="368"/>
      <c r="NR636" s="368"/>
      <c r="NS636" s="368"/>
      <c r="NT636" s="368"/>
      <c r="NU636" s="368"/>
      <c r="NV636" s="368"/>
      <c r="NW636" s="368"/>
      <c r="NX636" s="368"/>
      <c r="NY636" s="368"/>
      <c r="NZ636" s="368"/>
      <c r="OA636" s="368"/>
      <c r="OB636" s="368"/>
      <c r="OC636" s="368"/>
      <c r="OD636" s="368"/>
      <c r="OE636" s="368"/>
      <c r="OF636" s="368"/>
      <c r="OG636" s="368"/>
      <c r="OH636" s="368"/>
      <c r="OI636" s="368"/>
      <c r="OJ636" s="368"/>
      <c r="OK636" s="368"/>
      <c r="OL636" s="368"/>
      <c r="OM636" s="368"/>
      <c r="ON636" s="368"/>
      <c r="OO636" s="368"/>
      <c r="OP636" s="368"/>
      <c r="OQ636" s="368"/>
      <c r="OR636" s="368"/>
      <c r="OS636" s="368"/>
      <c r="OT636" s="368"/>
      <c r="OU636" s="368"/>
      <c r="OV636" s="368"/>
      <c r="OW636" s="368"/>
      <c r="OX636" s="368"/>
      <c r="OY636" s="368"/>
      <c r="OZ636" s="368"/>
      <c r="PA636" s="368"/>
      <c r="PB636" s="368"/>
      <c r="PC636" s="368"/>
      <c r="PD636" s="368"/>
      <c r="PE636" s="368"/>
      <c r="PF636" s="368"/>
      <c r="PG636" s="368"/>
      <c r="PH636" s="368"/>
      <c r="PI636" s="368"/>
      <c r="PJ636" s="368"/>
      <c r="PK636" s="368"/>
      <c r="PL636" s="368"/>
      <c r="PM636" s="368"/>
      <c r="PN636" s="368"/>
      <c r="PO636" s="368"/>
      <c r="PP636" s="368"/>
      <c r="PQ636" s="368"/>
      <c r="PR636" s="368"/>
      <c r="PS636" s="368"/>
      <c r="PT636" s="368"/>
      <c r="PU636" s="368"/>
      <c r="PV636" s="368"/>
      <c r="PW636" s="368"/>
      <c r="PX636" s="368"/>
      <c r="PY636" s="368"/>
      <c r="PZ636" s="368"/>
      <c r="QA636" s="368"/>
      <c r="QB636" s="368"/>
      <c r="QC636" s="368"/>
      <c r="QD636" s="368"/>
      <c r="QE636" s="368"/>
      <c r="QF636" s="368"/>
      <c r="QG636" s="368"/>
      <c r="QH636" s="368"/>
      <c r="QI636" s="368"/>
      <c r="QJ636" s="368"/>
      <c r="QK636" s="368"/>
      <c r="QL636" s="368"/>
      <c r="QM636" s="368"/>
      <c r="QN636" s="368"/>
      <c r="QO636" s="368"/>
      <c r="QP636" s="368"/>
      <c r="QQ636" s="368"/>
      <c r="QR636" s="368"/>
      <c r="QS636" s="368"/>
      <c r="QT636" s="368"/>
      <c r="QU636" s="368"/>
      <c r="QV636" s="368"/>
      <c r="QW636" s="368"/>
      <c r="QX636" s="368"/>
      <c r="QY636" s="368"/>
      <c r="QZ636" s="368"/>
      <c r="RA636" s="368"/>
      <c r="RB636" s="368"/>
      <c r="RC636" s="368"/>
      <c r="RD636" s="368"/>
      <c r="RE636" s="368"/>
      <c r="RF636" s="368"/>
      <c r="RG636" s="368"/>
      <c r="RH636" s="368"/>
      <c r="RI636" s="368"/>
      <c r="RJ636" s="368"/>
      <c r="RK636" s="368"/>
      <c r="RL636" s="368"/>
      <c r="RM636" s="368"/>
      <c r="RN636" s="368"/>
      <c r="RO636" s="368"/>
      <c r="RP636" s="368"/>
      <c r="RQ636" s="368"/>
      <c r="RR636" s="368"/>
      <c r="RS636" s="368"/>
      <c r="RT636" s="368"/>
      <c r="RU636" s="368"/>
      <c r="RV636" s="368"/>
      <c r="RW636" s="368"/>
      <c r="RX636" s="368"/>
      <c r="RY636" s="368"/>
      <c r="RZ636" s="368"/>
      <c r="SA636" s="368"/>
      <c r="SB636" s="368"/>
      <c r="SC636" s="368"/>
      <c r="SD636" s="368"/>
      <c r="SE636" s="368"/>
      <c r="SF636" s="368"/>
      <c r="SG636" s="368"/>
    </row>
    <row r="637" spans="1:501">
      <c r="A637" s="368"/>
      <c r="B637" s="368"/>
      <c r="C637" s="368"/>
      <c r="D637" s="368"/>
      <c r="E637" s="368"/>
      <c r="F637" s="368"/>
      <c r="G637" s="368"/>
      <c r="H637" s="368"/>
      <c r="I637" s="368"/>
      <c r="J637" s="368"/>
      <c r="K637" s="368"/>
      <c r="L637" s="368"/>
      <c r="M637" s="368"/>
      <c r="N637" s="368"/>
      <c r="O637" s="385"/>
      <c r="P637" s="368"/>
      <c r="Q637" s="368"/>
      <c r="R637" s="368"/>
      <c r="S637" s="368"/>
      <c r="T637" s="368"/>
      <c r="U637" s="368"/>
      <c r="V637" s="368"/>
      <c r="W637" s="368"/>
      <c r="X637" s="368"/>
      <c r="Y637" s="368"/>
      <c r="Z637" s="368"/>
      <c r="AA637" s="368"/>
      <c r="AB637" s="368"/>
      <c r="AC637" s="368"/>
      <c r="AD637" s="368"/>
      <c r="AE637" s="368"/>
      <c r="AF637" s="368"/>
      <c r="AG637" s="368"/>
      <c r="AH637" s="368"/>
      <c r="AI637" s="368"/>
      <c r="AJ637" s="368"/>
      <c r="AK637" s="368"/>
      <c r="AL637" s="368"/>
      <c r="AM637" s="368"/>
      <c r="AN637" s="368"/>
      <c r="AO637" s="368"/>
      <c r="AP637" s="368"/>
      <c r="AQ637" s="368"/>
      <c r="AR637" s="368"/>
      <c r="AS637" s="368"/>
      <c r="AT637" s="368"/>
      <c r="AU637" s="368"/>
      <c r="AV637" s="368"/>
      <c r="AW637" s="368"/>
      <c r="AX637" s="368"/>
      <c r="AY637" s="368"/>
      <c r="AZ637" s="368"/>
      <c r="BA637" s="368"/>
      <c r="BB637" s="368"/>
      <c r="BC637" s="368"/>
      <c r="BD637" s="368"/>
      <c r="BE637" s="368"/>
      <c r="BF637" s="368"/>
      <c r="BG637" s="368"/>
      <c r="BH637" s="368"/>
      <c r="BI637" s="368"/>
      <c r="BJ637" s="368"/>
      <c r="BK637" s="368"/>
      <c r="BL637" s="368"/>
      <c r="BM637" s="368"/>
      <c r="BN637" s="368"/>
      <c r="BO637" s="368"/>
      <c r="BP637" s="368"/>
      <c r="BQ637" s="368"/>
      <c r="BR637" s="368"/>
      <c r="BS637" s="368"/>
      <c r="BT637" s="368"/>
      <c r="BU637" s="368"/>
      <c r="BV637" s="368"/>
      <c r="BW637" s="368"/>
      <c r="DV637" s="368"/>
      <c r="DW637" s="368"/>
      <c r="DX637" s="368"/>
      <c r="DY637" s="368"/>
      <c r="DZ637" s="368"/>
      <c r="EA637" s="368"/>
      <c r="EB637" s="368"/>
      <c r="EC637" s="368"/>
      <c r="ED637" s="368"/>
      <c r="EE637" s="368"/>
      <c r="EF637" s="368"/>
      <c r="EG637" s="368"/>
      <c r="EH637" s="368"/>
      <c r="EI637" s="368"/>
      <c r="EJ637" s="368"/>
      <c r="EK637" s="368"/>
      <c r="EL637" s="368"/>
      <c r="EM637" s="368"/>
      <c r="EN637" s="368"/>
      <c r="EO637" s="368"/>
      <c r="EP637" s="368"/>
      <c r="EQ637" s="368"/>
      <c r="ER637" s="368"/>
      <c r="ES637" s="368"/>
      <c r="ET637" s="368"/>
      <c r="EU637" s="368"/>
      <c r="EV637" s="368"/>
      <c r="EW637" s="368"/>
      <c r="EX637" s="368"/>
      <c r="EY637" s="368"/>
      <c r="EZ637" s="368"/>
      <c r="FA637" s="368"/>
      <c r="FB637" s="368"/>
      <c r="FC637" s="368"/>
      <c r="FD637" s="368"/>
      <c r="FE637" s="368"/>
      <c r="FF637" s="368"/>
      <c r="FG637" s="368"/>
      <c r="FH637" s="368"/>
      <c r="FI637" s="368"/>
      <c r="FJ637" s="368"/>
      <c r="FK637" s="368"/>
      <c r="FL637" s="368"/>
      <c r="FM637" s="368"/>
      <c r="FN637" s="368"/>
      <c r="FO637" s="368"/>
      <c r="FP637" s="368"/>
      <c r="FQ637" s="368"/>
      <c r="FR637" s="368"/>
      <c r="FS637" s="368"/>
      <c r="FT637" s="368"/>
      <c r="FU637" s="368"/>
      <c r="FV637" s="368"/>
      <c r="FW637" s="368"/>
      <c r="FX637" s="368"/>
      <c r="FY637" s="368"/>
      <c r="FZ637" s="368"/>
      <c r="GA637" s="368"/>
      <c r="GB637" s="368"/>
      <c r="GC637" s="368"/>
      <c r="GD637" s="368"/>
      <c r="GE637" s="368"/>
      <c r="GF637" s="368"/>
      <c r="GG637" s="368"/>
      <c r="GH637" s="368"/>
      <c r="GI637" s="368"/>
      <c r="GJ637" s="368"/>
      <c r="GK637" s="368"/>
      <c r="GL637" s="368"/>
      <c r="GM637" s="368"/>
      <c r="GN637" s="368"/>
      <c r="GO637" s="368"/>
      <c r="GP637" s="368"/>
      <c r="GQ637" s="368"/>
      <c r="GR637" s="368"/>
      <c r="GS637" s="368"/>
      <c r="GT637" s="368"/>
      <c r="GU637" s="368"/>
      <c r="GV637" s="368"/>
      <c r="GW637" s="368"/>
      <c r="GX637" s="368"/>
      <c r="GY637" s="368"/>
      <c r="GZ637" s="368"/>
      <c r="HA637" s="368"/>
      <c r="HB637" s="368"/>
      <c r="HC637" s="368"/>
      <c r="HD637" s="368"/>
      <c r="HE637" s="368"/>
      <c r="HF637" s="368"/>
      <c r="HG637" s="368"/>
      <c r="HH637" s="368"/>
      <c r="HI637" s="368"/>
      <c r="HJ637" s="368"/>
      <c r="HK637" s="368"/>
      <c r="HL637" s="368"/>
      <c r="HM637" s="368"/>
      <c r="HN637" s="368"/>
      <c r="HO637" s="368"/>
      <c r="HP637" s="368"/>
      <c r="HQ637" s="368"/>
      <c r="HR637" s="368"/>
      <c r="HS637" s="368"/>
      <c r="HT637" s="368"/>
      <c r="HU637" s="368"/>
      <c r="HV637" s="368"/>
      <c r="HW637" s="368"/>
      <c r="HX637" s="368"/>
      <c r="HY637" s="368"/>
      <c r="HZ637" s="368"/>
      <c r="IA637" s="368"/>
      <c r="IB637" s="368"/>
      <c r="IC637" s="368"/>
      <c r="ID637" s="368"/>
      <c r="IE637" s="368"/>
      <c r="IF637" s="368"/>
      <c r="IG637" s="368"/>
      <c r="IH637" s="368"/>
      <c r="II637" s="368"/>
      <c r="IJ637" s="368"/>
      <c r="IK637" s="368"/>
      <c r="IL637" s="368"/>
      <c r="IM637" s="368"/>
      <c r="IN637" s="368"/>
      <c r="IO637" s="368"/>
      <c r="IP637" s="368"/>
      <c r="IQ637" s="368"/>
      <c r="IR637" s="368"/>
      <c r="IS637" s="368"/>
      <c r="IT637" s="368"/>
      <c r="IU637" s="368"/>
      <c r="IV637" s="368"/>
      <c r="IW637" s="368"/>
      <c r="IX637" s="368"/>
      <c r="IY637" s="368"/>
      <c r="IZ637" s="368"/>
      <c r="JA637" s="368"/>
      <c r="JB637" s="368"/>
      <c r="JC637" s="368"/>
      <c r="JD637" s="368"/>
      <c r="JE637" s="368"/>
      <c r="JF637" s="368"/>
      <c r="JG637" s="368"/>
      <c r="JH637" s="368"/>
      <c r="JI637" s="368"/>
      <c r="JJ637" s="368"/>
      <c r="JK637" s="368"/>
      <c r="JL637" s="368"/>
      <c r="JM637" s="368"/>
      <c r="JN637" s="368"/>
      <c r="JO637" s="368"/>
      <c r="JP637" s="368"/>
      <c r="JQ637" s="368"/>
      <c r="JR637" s="368"/>
      <c r="JS637" s="368"/>
      <c r="JT637" s="368"/>
      <c r="JU637" s="368"/>
      <c r="JV637" s="368"/>
      <c r="JW637" s="368"/>
      <c r="JX637" s="368"/>
      <c r="JY637" s="368"/>
      <c r="JZ637" s="368"/>
      <c r="KA637" s="368"/>
      <c r="KB637" s="368"/>
      <c r="KC637" s="368"/>
      <c r="KD637" s="368"/>
      <c r="KE637" s="368"/>
      <c r="KF637" s="368"/>
      <c r="KG637" s="368"/>
      <c r="KH637" s="368"/>
      <c r="KI637" s="368"/>
      <c r="KJ637" s="368"/>
      <c r="KK637" s="368"/>
      <c r="KL637" s="368"/>
      <c r="KM637" s="368"/>
      <c r="KN637" s="368"/>
      <c r="KO637" s="368"/>
      <c r="KP637" s="368"/>
      <c r="KQ637" s="368"/>
      <c r="KR637" s="368"/>
      <c r="KS637" s="368"/>
      <c r="KT637" s="368"/>
      <c r="KU637" s="368"/>
      <c r="KV637" s="368"/>
      <c r="KW637" s="368"/>
      <c r="KX637" s="368"/>
      <c r="LH637" s="368"/>
      <c r="LI637" s="368"/>
      <c r="LJ637" s="368"/>
      <c r="LK637" s="368"/>
      <c r="LL637" s="368"/>
      <c r="LM637" s="368"/>
      <c r="LN637" s="368"/>
      <c r="LO637" s="368"/>
      <c r="LP637" s="368"/>
      <c r="LQ637" s="368"/>
      <c r="LR637" s="368"/>
      <c r="LS637" s="368"/>
      <c r="LT637" s="368"/>
      <c r="LU637" s="368"/>
      <c r="LV637" s="368"/>
      <c r="LW637" s="368"/>
      <c r="LX637" s="368"/>
      <c r="LY637" s="368"/>
      <c r="LZ637" s="368"/>
      <c r="MA637" s="368"/>
      <c r="MB637" s="368"/>
      <c r="MC637" s="368"/>
      <c r="MD637" s="368"/>
      <c r="ME637" s="368"/>
      <c r="MF637" s="368"/>
      <c r="MG637" s="368"/>
      <c r="MH637" s="368"/>
      <c r="MI637" s="368"/>
      <c r="MJ637" s="368"/>
      <c r="MK637" s="368"/>
      <c r="ML637" s="368"/>
      <c r="MM637" s="368"/>
      <c r="MN637" s="368"/>
      <c r="MO637" s="368"/>
      <c r="MP637" s="368"/>
      <c r="MQ637" s="368"/>
      <c r="MR637" s="368"/>
      <c r="MS637" s="368"/>
      <c r="MT637" s="368"/>
      <c r="MU637" s="368"/>
      <c r="MV637" s="368"/>
      <c r="MW637" s="368"/>
      <c r="MX637" s="368"/>
      <c r="MY637" s="368"/>
      <c r="MZ637" s="368"/>
      <c r="NA637" s="368"/>
      <c r="NB637" s="368"/>
      <c r="NC637" s="368"/>
      <c r="ND637" s="368"/>
      <c r="NE637" s="368"/>
      <c r="NF637" s="368"/>
      <c r="NG637" s="368"/>
      <c r="NH637" s="368"/>
      <c r="NI637" s="368"/>
      <c r="NJ637" s="368"/>
      <c r="NK637" s="368"/>
      <c r="NL637" s="368"/>
      <c r="NM637" s="368"/>
      <c r="NN637" s="368"/>
      <c r="NO637" s="368"/>
      <c r="NP637" s="368"/>
      <c r="NQ637" s="368"/>
      <c r="NR637" s="368"/>
      <c r="NS637" s="368"/>
      <c r="NT637" s="368"/>
      <c r="NU637" s="368"/>
      <c r="NV637" s="368"/>
      <c r="NW637" s="368"/>
      <c r="NX637" s="368"/>
      <c r="NY637" s="368"/>
      <c r="NZ637" s="368"/>
      <c r="OA637" s="368"/>
      <c r="OB637" s="368"/>
      <c r="OC637" s="368"/>
      <c r="OD637" s="368"/>
      <c r="OE637" s="368"/>
      <c r="OF637" s="368"/>
      <c r="OG637" s="368"/>
      <c r="OH637" s="368"/>
      <c r="OI637" s="368"/>
      <c r="OJ637" s="368"/>
      <c r="OK637" s="368"/>
      <c r="OL637" s="368"/>
      <c r="OM637" s="368"/>
      <c r="ON637" s="368"/>
      <c r="OO637" s="368"/>
      <c r="OP637" s="368"/>
      <c r="OQ637" s="368"/>
      <c r="OR637" s="368"/>
      <c r="OS637" s="368"/>
      <c r="OT637" s="368"/>
      <c r="OU637" s="368"/>
      <c r="OV637" s="368"/>
      <c r="OW637" s="368"/>
      <c r="OX637" s="368"/>
      <c r="OY637" s="368"/>
      <c r="OZ637" s="368"/>
      <c r="PA637" s="368"/>
      <c r="PB637" s="368"/>
      <c r="PC637" s="368"/>
      <c r="PD637" s="368"/>
      <c r="PE637" s="368"/>
      <c r="PF637" s="368"/>
      <c r="PG637" s="368"/>
      <c r="PH637" s="368"/>
      <c r="PI637" s="368"/>
      <c r="PJ637" s="368"/>
      <c r="PK637" s="368"/>
      <c r="PL637" s="368"/>
      <c r="PM637" s="368"/>
      <c r="PN637" s="368"/>
      <c r="PO637" s="368"/>
      <c r="PP637" s="368"/>
      <c r="PQ637" s="368"/>
      <c r="PR637" s="368"/>
      <c r="PS637" s="368"/>
      <c r="PT637" s="368"/>
      <c r="PU637" s="368"/>
      <c r="PV637" s="368"/>
      <c r="PW637" s="368"/>
      <c r="PX637" s="368"/>
      <c r="PY637" s="368"/>
      <c r="PZ637" s="368"/>
      <c r="QA637" s="368"/>
      <c r="QB637" s="368"/>
      <c r="QC637" s="368"/>
      <c r="QD637" s="368"/>
      <c r="QE637" s="368"/>
      <c r="QF637" s="368"/>
      <c r="QG637" s="368"/>
      <c r="QH637" s="368"/>
      <c r="QI637" s="368"/>
      <c r="QJ637" s="368"/>
      <c r="QK637" s="368"/>
      <c r="QL637" s="368"/>
      <c r="QM637" s="368"/>
      <c r="QN637" s="368"/>
      <c r="QO637" s="368"/>
      <c r="QP637" s="368"/>
      <c r="QQ637" s="368"/>
      <c r="QR637" s="368"/>
      <c r="QS637" s="368"/>
      <c r="QT637" s="368"/>
      <c r="QU637" s="368"/>
      <c r="QV637" s="368"/>
      <c r="QW637" s="368"/>
      <c r="QX637" s="368"/>
      <c r="QY637" s="368"/>
      <c r="QZ637" s="368"/>
      <c r="RA637" s="368"/>
      <c r="RB637" s="368"/>
      <c r="RC637" s="368"/>
      <c r="RD637" s="368"/>
      <c r="RE637" s="368"/>
      <c r="RF637" s="368"/>
      <c r="RG637" s="368"/>
      <c r="RH637" s="368"/>
      <c r="RI637" s="368"/>
      <c r="RJ637" s="368"/>
      <c r="RK637" s="368"/>
      <c r="RL637" s="368"/>
      <c r="RM637" s="368"/>
      <c r="RN637" s="368"/>
      <c r="RO637" s="368"/>
      <c r="RP637" s="368"/>
      <c r="RQ637" s="368"/>
      <c r="RR637" s="368"/>
      <c r="RS637" s="368"/>
      <c r="RT637" s="368"/>
      <c r="RU637" s="368"/>
      <c r="RV637" s="368"/>
      <c r="RW637" s="368"/>
      <c r="RX637" s="368"/>
      <c r="RY637" s="368"/>
      <c r="RZ637" s="368"/>
      <c r="SA637" s="368"/>
      <c r="SB637" s="368"/>
      <c r="SC637" s="368"/>
      <c r="SD637" s="368"/>
      <c r="SE637" s="368"/>
      <c r="SF637" s="368"/>
      <c r="SG637" s="368"/>
    </row>
    <row r="638" spans="1:501">
      <c r="A638" s="368"/>
      <c r="B638" s="368"/>
      <c r="C638" s="368"/>
      <c r="D638" s="368"/>
      <c r="E638" s="368"/>
      <c r="F638" s="368"/>
      <c r="G638" s="368"/>
      <c r="H638" s="368"/>
      <c r="I638" s="368"/>
      <c r="J638" s="368"/>
      <c r="K638" s="368"/>
      <c r="L638" s="368"/>
      <c r="M638" s="368"/>
      <c r="N638" s="368"/>
      <c r="O638" s="385"/>
      <c r="P638" s="368"/>
      <c r="Q638" s="368"/>
      <c r="R638" s="368"/>
      <c r="S638" s="368"/>
      <c r="T638" s="368"/>
      <c r="U638" s="368"/>
      <c r="V638" s="368"/>
      <c r="W638" s="368"/>
      <c r="X638" s="368"/>
      <c r="Y638" s="368"/>
      <c r="Z638" s="368"/>
      <c r="AA638" s="368"/>
      <c r="AB638" s="368"/>
      <c r="AC638" s="368"/>
      <c r="AD638" s="368"/>
      <c r="AE638" s="368"/>
      <c r="AF638" s="368"/>
      <c r="AG638" s="368"/>
      <c r="AH638" s="368"/>
      <c r="AI638" s="368"/>
      <c r="AJ638" s="368"/>
      <c r="AK638" s="368"/>
      <c r="AL638" s="368"/>
      <c r="AM638" s="368"/>
      <c r="AN638" s="368"/>
      <c r="AO638" s="368"/>
      <c r="AP638" s="368"/>
      <c r="AQ638" s="368"/>
      <c r="AR638" s="368"/>
      <c r="AS638" s="368"/>
      <c r="AT638" s="368"/>
      <c r="AU638" s="368"/>
      <c r="AV638" s="368"/>
      <c r="AW638" s="368"/>
      <c r="AX638" s="368"/>
      <c r="AY638" s="368"/>
      <c r="AZ638" s="368"/>
      <c r="BA638" s="368"/>
      <c r="BB638" s="368"/>
      <c r="BC638" s="368"/>
      <c r="BD638" s="368"/>
      <c r="BE638" s="368"/>
      <c r="BF638" s="368"/>
      <c r="BG638" s="368"/>
      <c r="BH638" s="368"/>
      <c r="BI638" s="368"/>
      <c r="BJ638" s="368"/>
      <c r="BK638" s="368"/>
      <c r="BL638" s="368"/>
      <c r="BM638" s="368"/>
      <c r="BN638" s="368"/>
      <c r="BO638" s="368"/>
      <c r="BP638" s="368"/>
      <c r="BQ638" s="368"/>
      <c r="BR638" s="368"/>
      <c r="BS638" s="368"/>
      <c r="BT638" s="368"/>
      <c r="BU638" s="368"/>
      <c r="BV638" s="368"/>
      <c r="BW638" s="368"/>
      <c r="DV638" s="368"/>
      <c r="DW638" s="368"/>
      <c r="DX638" s="368"/>
      <c r="DY638" s="368"/>
      <c r="DZ638" s="368"/>
      <c r="EA638" s="368"/>
      <c r="EB638" s="368"/>
      <c r="EC638" s="368"/>
      <c r="ED638" s="368"/>
      <c r="EE638" s="368"/>
      <c r="EF638" s="368"/>
      <c r="EG638" s="368"/>
      <c r="EH638" s="368"/>
      <c r="EI638" s="368"/>
      <c r="EJ638" s="368"/>
      <c r="EK638" s="368"/>
      <c r="EL638" s="368"/>
      <c r="EM638" s="368"/>
      <c r="EN638" s="368"/>
      <c r="EO638" s="368"/>
      <c r="EP638" s="368"/>
      <c r="EQ638" s="368"/>
      <c r="ER638" s="368"/>
      <c r="ES638" s="368"/>
      <c r="ET638" s="368"/>
      <c r="EU638" s="368"/>
      <c r="EV638" s="368"/>
      <c r="EW638" s="368"/>
      <c r="EX638" s="368"/>
      <c r="EY638" s="368"/>
      <c r="EZ638" s="368"/>
      <c r="FA638" s="368"/>
      <c r="FB638" s="368"/>
      <c r="FC638" s="368"/>
      <c r="FD638" s="368"/>
      <c r="FE638" s="368"/>
      <c r="FF638" s="368"/>
      <c r="FG638" s="368"/>
      <c r="FH638" s="368"/>
      <c r="FI638" s="368"/>
      <c r="FJ638" s="368"/>
      <c r="FK638" s="368"/>
      <c r="FL638" s="368"/>
      <c r="FM638" s="368"/>
      <c r="FN638" s="368"/>
      <c r="FO638" s="368"/>
      <c r="FP638" s="368"/>
      <c r="FQ638" s="368"/>
      <c r="FR638" s="368"/>
      <c r="FS638" s="368"/>
      <c r="FT638" s="368"/>
      <c r="FU638" s="368"/>
      <c r="FV638" s="368"/>
      <c r="FW638" s="368"/>
      <c r="FX638" s="368"/>
      <c r="FY638" s="368"/>
      <c r="FZ638" s="368"/>
      <c r="GA638" s="368"/>
      <c r="GB638" s="368"/>
      <c r="GC638" s="368"/>
      <c r="GD638" s="368"/>
      <c r="GE638" s="368"/>
      <c r="GF638" s="368"/>
      <c r="GG638" s="368"/>
      <c r="GH638" s="368"/>
      <c r="GI638" s="368"/>
      <c r="GJ638" s="368"/>
      <c r="GK638" s="368"/>
      <c r="GL638" s="368"/>
      <c r="GM638" s="368"/>
      <c r="GN638" s="368"/>
      <c r="GO638" s="368"/>
      <c r="GP638" s="368"/>
      <c r="GQ638" s="368"/>
      <c r="GR638" s="368"/>
      <c r="GS638" s="368"/>
      <c r="GT638" s="368"/>
      <c r="GU638" s="368"/>
      <c r="GV638" s="368"/>
      <c r="GW638" s="368"/>
      <c r="GX638" s="368"/>
      <c r="GY638" s="368"/>
      <c r="GZ638" s="368"/>
      <c r="HA638" s="368"/>
      <c r="HB638" s="368"/>
      <c r="HC638" s="368"/>
      <c r="HD638" s="368"/>
      <c r="HE638" s="368"/>
      <c r="HF638" s="368"/>
      <c r="HG638" s="368"/>
      <c r="HH638" s="368"/>
      <c r="HI638" s="368"/>
      <c r="HJ638" s="368"/>
      <c r="HK638" s="368"/>
      <c r="HL638" s="368"/>
      <c r="HM638" s="368"/>
      <c r="HN638" s="368"/>
      <c r="HO638" s="368"/>
      <c r="HP638" s="368"/>
      <c r="HQ638" s="368"/>
      <c r="HR638" s="368"/>
      <c r="HS638" s="368"/>
      <c r="HT638" s="368"/>
      <c r="HU638" s="368"/>
      <c r="HV638" s="368"/>
      <c r="HW638" s="368"/>
      <c r="HX638" s="368"/>
      <c r="HY638" s="368"/>
      <c r="HZ638" s="368"/>
      <c r="IA638" s="368"/>
      <c r="IB638" s="368"/>
      <c r="IC638" s="368"/>
      <c r="ID638" s="368"/>
      <c r="IE638" s="368"/>
      <c r="IF638" s="368"/>
      <c r="IG638" s="368"/>
      <c r="IH638" s="368"/>
      <c r="II638" s="368"/>
      <c r="IJ638" s="368"/>
      <c r="IK638" s="368"/>
      <c r="IL638" s="368"/>
      <c r="IM638" s="368"/>
      <c r="IN638" s="368"/>
      <c r="IO638" s="368"/>
      <c r="IP638" s="368"/>
      <c r="IQ638" s="368"/>
      <c r="IR638" s="368"/>
      <c r="IS638" s="368"/>
      <c r="IT638" s="368"/>
      <c r="IU638" s="368"/>
      <c r="IV638" s="368"/>
      <c r="IW638" s="368"/>
      <c r="IX638" s="368"/>
      <c r="IY638" s="368"/>
      <c r="IZ638" s="368"/>
      <c r="JA638" s="368"/>
      <c r="JB638" s="368"/>
      <c r="JC638" s="368"/>
      <c r="JD638" s="368"/>
      <c r="JE638" s="368"/>
      <c r="JF638" s="368"/>
      <c r="JG638" s="368"/>
      <c r="JH638" s="368"/>
      <c r="JI638" s="368"/>
      <c r="JJ638" s="368"/>
      <c r="JK638" s="368"/>
      <c r="JL638" s="368"/>
      <c r="JM638" s="368"/>
      <c r="JN638" s="368"/>
      <c r="JO638" s="368"/>
      <c r="JP638" s="368"/>
      <c r="JQ638" s="368"/>
      <c r="JR638" s="368"/>
      <c r="JS638" s="368"/>
      <c r="JT638" s="368"/>
      <c r="JU638" s="368"/>
      <c r="JV638" s="368"/>
      <c r="JW638" s="368"/>
      <c r="JX638" s="368"/>
      <c r="JY638" s="368"/>
      <c r="JZ638" s="368"/>
      <c r="KA638" s="368"/>
      <c r="KB638" s="368"/>
      <c r="KC638" s="368"/>
      <c r="KD638" s="368"/>
      <c r="KE638" s="368"/>
      <c r="KF638" s="368"/>
      <c r="KG638" s="368"/>
      <c r="KH638" s="368"/>
      <c r="KI638" s="368"/>
      <c r="KJ638" s="368"/>
      <c r="KK638" s="368"/>
      <c r="KL638" s="368"/>
      <c r="KM638" s="368"/>
      <c r="KN638" s="368"/>
      <c r="KO638" s="368"/>
      <c r="KP638" s="368"/>
      <c r="KQ638" s="368"/>
      <c r="KR638" s="368"/>
      <c r="KS638" s="368"/>
      <c r="KT638" s="368"/>
      <c r="KU638" s="368"/>
      <c r="KV638" s="368"/>
      <c r="KW638" s="368"/>
      <c r="KX638" s="368"/>
      <c r="LH638" s="368"/>
      <c r="LI638" s="368"/>
      <c r="LJ638" s="368"/>
      <c r="LK638" s="368"/>
      <c r="LL638" s="368"/>
      <c r="LM638" s="368"/>
      <c r="LN638" s="368"/>
      <c r="LO638" s="368"/>
      <c r="LP638" s="368"/>
      <c r="LQ638" s="368"/>
      <c r="LR638" s="368"/>
      <c r="LS638" s="368"/>
      <c r="LT638" s="368"/>
      <c r="LU638" s="368"/>
      <c r="LV638" s="368"/>
      <c r="LW638" s="368"/>
      <c r="LX638" s="368"/>
      <c r="LY638" s="368"/>
      <c r="LZ638" s="368"/>
      <c r="MA638" s="368"/>
      <c r="MB638" s="368"/>
      <c r="MC638" s="368"/>
      <c r="MD638" s="368"/>
      <c r="ME638" s="368"/>
      <c r="MF638" s="368"/>
      <c r="MG638" s="368"/>
      <c r="MH638" s="368"/>
      <c r="MI638" s="368"/>
      <c r="MJ638" s="368"/>
      <c r="MK638" s="368"/>
      <c r="ML638" s="368"/>
      <c r="MM638" s="368"/>
      <c r="MN638" s="368"/>
      <c r="MO638" s="368"/>
      <c r="MP638" s="368"/>
      <c r="MQ638" s="368"/>
      <c r="MR638" s="368"/>
      <c r="MS638" s="368"/>
      <c r="MT638" s="368"/>
      <c r="MU638" s="368"/>
      <c r="MV638" s="368"/>
      <c r="MW638" s="368"/>
      <c r="MX638" s="368"/>
      <c r="MY638" s="368"/>
      <c r="MZ638" s="368"/>
      <c r="NA638" s="368"/>
      <c r="NB638" s="368"/>
      <c r="NC638" s="368"/>
      <c r="ND638" s="368"/>
      <c r="NE638" s="368"/>
      <c r="NF638" s="368"/>
      <c r="NG638" s="368"/>
      <c r="NH638" s="368"/>
      <c r="NI638" s="368"/>
      <c r="NJ638" s="368"/>
      <c r="NK638" s="368"/>
      <c r="NL638" s="368"/>
      <c r="NM638" s="368"/>
      <c r="NN638" s="368"/>
      <c r="NO638" s="368"/>
      <c r="NP638" s="368"/>
      <c r="NQ638" s="368"/>
      <c r="NR638" s="368"/>
      <c r="NS638" s="368"/>
      <c r="NT638" s="368"/>
      <c r="NU638" s="368"/>
      <c r="NV638" s="368"/>
      <c r="NW638" s="368"/>
      <c r="NX638" s="368"/>
      <c r="NY638" s="368"/>
      <c r="NZ638" s="368"/>
      <c r="OA638" s="368"/>
      <c r="OB638" s="368"/>
      <c r="OC638" s="368"/>
      <c r="OD638" s="368"/>
      <c r="OE638" s="368"/>
      <c r="OF638" s="368"/>
      <c r="OG638" s="368"/>
      <c r="OH638" s="368"/>
      <c r="OI638" s="368"/>
      <c r="OJ638" s="368"/>
      <c r="OK638" s="368"/>
      <c r="OL638" s="368"/>
      <c r="OM638" s="368"/>
      <c r="ON638" s="368"/>
      <c r="OO638" s="368"/>
      <c r="OP638" s="368"/>
      <c r="OQ638" s="368"/>
      <c r="OR638" s="368"/>
      <c r="OS638" s="368"/>
      <c r="OT638" s="368"/>
      <c r="OU638" s="368"/>
      <c r="OV638" s="368"/>
      <c r="OW638" s="368"/>
      <c r="OX638" s="368"/>
      <c r="OY638" s="368"/>
      <c r="OZ638" s="368"/>
      <c r="PA638" s="368"/>
      <c r="PB638" s="368"/>
      <c r="PC638" s="368"/>
      <c r="PD638" s="368"/>
      <c r="PE638" s="368"/>
      <c r="PF638" s="368"/>
      <c r="PG638" s="368"/>
      <c r="PH638" s="368"/>
      <c r="PI638" s="368"/>
      <c r="PJ638" s="368"/>
      <c r="PK638" s="368"/>
      <c r="PL638" s="368"/>
      <c r="PM638" s="368"/>
      <c r="PN638" s="368"/>
      <c r="PO638" s="368"/>
      <c r="PP638" s="368"/>
      <c r="PQ638" s="368"/>
      <c r="PR638" s="368"/>
      <c r="PS638" s="368"/>
      <c r="PT638" s="368"/>
      <c r="PU638" s="368"/>
      <c r="PV638" s="368"/>
      <c r="PW638" s="368"/>
      <c r="PX638" s="368"/>
      <c r="PY638" s="368"/>
      <c r="PZ638" s="368"/>
      <c r="QA638" s="368"/>
      <c r="QB638" s="368"/>
      <c r="QC638" s="368"/>
      <c r="QD638" s="368"/>
      <c r="QE638" s="368"/>
      <c r="QF638" s="368"/>
      <c r="QG638" s="368"/>
      <c r="QH638" s="368"/>
      <c r="QI638" s="368"/>
      <c r="QJ638" s="368"/>
      <c r="QK638" s="368"/>
      <c r="QL638" s="368"/>
      <c r="QM638" s="368"/>
      <c r="QN638" s="368"/>
      <c r="QO638" s="368"/>
      <c r="QP638" s="368"/>
      <c r="QQ638" s="368"/>
      <c r="QR638" s="368"/>
      <c r="QS638" s="368"/>
      <c r="QT638" s="368"/>
      <c r="QU638" s="368"/>
      <c r="QV638" s="368"/>
      <c r="QW638" s="368"/>
      <c r="QX638" s="368"/>
      <c r="QY638" s="368"/>
      <c r="QZ638" s="368"/>
      <c r="RA638" s="368"/>
      <c r="RB638" s="368"/>
      <c r="RC638" s="368"/>
      <c r="RD638" s="368"/>
      <c r="RE638" s="368"/>
      <c r="RF638" s="368"/>
      <c r="RG638" s="368"/>
      <c r="RH638" s="368"/>
      <c r="RI638" s="368"/>
      <c r="RJ638" s="368"/>
      <c r="RK638" s="368"/>
      <c r="RL638" s="368"/>
      <c r="RM638" s="368"/>
      <c r="RN638" s="368"/>
      <c r="RO638" s="368"/>
      <c r="RP638" s="368"/>
      <c r="RQ638" s="368"/>
      <c r="RR638" s="368"/>
      <c r="RS638" s="368"/>
      <c r="RT638" s="368"/>
      <c r="RU638" s="368"/>
      <c r="RV638" s="368"/>
      <c r="RW638" s="368"/>
      <c r="RX638" s="368"/>
      <c r="RY638" s="368"/>
      <c r="RZ638" s="368"/>
      <c r="SA638" s="368"/>
      <c r="SB638" s="368"/>
      <c r="SC638" s="368"/>
      <c r="SD638" s="368"/>
      <c r="SE638" s="368"/>
      <c r="SF638" s="368"/>
      <c r="SG638" s="368"/>
    </row>
    <row r="639" spans="1:501">
      <c r="A639" s="368"/>
      <c r="B639" s="368"/>
      <c r="C639" s="368"/>
      <c r="D639" s="368"/>
      <c r="E639" s="368"/>
      <c r="F639" s="368"/>
      <c r="G639" s="368"/>
      <c r="H639" s="368"/>
      <c r="I639" s="368"/>
      <c r="J639" s="368"/>
      <c r="K639" s="368"/>
      <c r="L639" s="368"/>
      <c r="M639" s="368"/>
      <c r="N639" s="368"/>
      <c r="O639" s="385"/>
      <c r="P639" s="368"/>
      <c r="Q639" s="368"/>
      <c r="R639" s="368"/>
      <c r="S639" s="368"/>
      <c r="T639" s="368"/>
      <c r="U639" s="368"/>
      <c r="V639" s="368"/>
      <c r="W639" s="368"/>
      <c r="X639" s="368"/>
      <c r="Y639" s="368"/>
      <c r="Z639" s="368"/>
      <c r="AA639" s="368"/>
      <c r="AB639" s="368"/>
      <c r="AC639" s="368"/>
      <c r="AD639" s="368"/>
      <c r="AE639" s="368"/>
      <c r="AF639" s="368"/>
      <c r="AG639" s="368"/>
      <c r="AH639" s="368"/>
      <c r="AI639" s="368"/>
      <c r="AJ639" s="368"/>
      <c r="AK639" s="368"/>
      <c r="AL639" s="368"/>
      <c r="AM639" s="368"/>
      <c r="AN639" s="368"/>
      <c r="AO639" s="368"/>
      <c r="AP639" s="368"/>
      <c r="AQ639" s="368"/>
      <c r="AR639" s="368"/>
      <c r="AS639" s="368"/>
      <c r="AT639" s="368"/>
      <c r="AU639" s="368"/>
      <c r="AV639" s="368"/>
      <c r="AW639" s="368"/>
      <c r="AX639" s="368"/>
      <c r="AY639" s="368"/>
      <c r="AZ639" s="368"/>
      <c r="BA639" s="368"/>
      <c r="BB639" s="368"/>
      <c r="BC639" s="368"/>
      <c r="BD639" s="368"/>
      <c r="BE639" s="368"/>
      <c r="BF639" s="368"/>
      <c r="BG639" s="368"/>
      <c r="BH639" s="368"/>
      <c r="BI639" s="368"/>
      <c r="BJ639" s="368"/>
      <c r="BK639" s="368"/>
      <c r="BL639" s="368"/>
      <c r="BM639" s="368"/>
      <c r="BN639" s="368"/>
      <c r="BO639" s="368"/>
      <c r="BP639" s="368"/>
      <c r="BQ639" s="368"/>
      <c r="BR639" s="368"/>
      <c r="BS639" s="368"/>
      <c r="BT639" s="368"/>
      <c r="BU639" s="368"/>
      <c r="BV639" s="368"/>
      <c r="BW639" s="368"/>
      <c r="DV639" s="368"/>
      <c r="DW639" s="368"/>
      <c r="DX639" s="368"/>
      <c r="DY639" s="368"/>
      <c r="DZ639" s="368"/>
      <c r="EA639" s="368"/>
      <c r="EB639" s="368"/>
      <c r="EC639" s="368"/>
      <c r="ED639" s="368"/>
      <c r="EE639" s="368"/>
      <c r="EF639" s="368"/>
      <c r="EG639" s="368"/>
      <c r="EH639" s="368"/>
      <c r="EI639" s="368"/>
      <c r="EJ639" s="368"/>
      <c r="EK639" s="368"/>
      <c r="EL639" s="368"/>
      <c r="EM639" s="368"/>
      <c r="EN639" s="368"/>
      <c r="EO639" s="368"/>
      <c r="EP639" s="368"/>
      <c r="EQ639" s="368"/>
      <c r="ER639" s="368"/>
      <c r="ES639" s="368"/>
      <c r="ET639" s="368"/>
      <c r="EU639" s="368"/>
      <c r="EV639" s="368"/>
      <c r="EW639" s="368"/>
      <c r="EX639" s="368"/>
      <c r="EY639" s="368"/>
      <c r="EZ639" s="368"/>
      <c r="FA639" s="368"/>
      <c r="FB639" s="368"/>
      <c r="FC639" s="368"/>
      <c r="FD639" s="368"/>
      <c r="FE639" s="368"/>
      <c r="FF639" s="368"/>
      <c r="FG639" s="368"/>
      <c r="FH639" s="368"/>
      <c r="FI639" s="368"/>
      <c r="FJ639" s="368"/>
      <c r="FK639" s="368"/>
      <c r="FL639" s="368"/>
      <c r="FM639" s="368"/>
      <c r="FN639" s="368"/>
      <c r="FO639" s="368"/>
      <c r="FP639" s="368"/>
      <c r="FQ639" s="368"/>
      <c r="FR639" s="368"/>
      <c r="FS639" s="368"/>
      <c r="FT639" s="368"/>
      <c r="FU639" s="368"/>
      <c r="FV639" s="368"/>
      <c r="FW639" s="368"/>
      <c r="FX639" s="368"/>
      <c r="FY639" s="368"/>
      <c r="FZ639" s="368"/>
      <c r="GA639" s="368"/>
      <c r="GB639" s="368"/>
      <c r="GC639" s="368"/>
      <c r="GD639" s="368"/>
      <c r="GE639" s="368"/>
      <c r="GF639" s="368"/>
      <c r="GG639" s="368"/>
      <c r="GH639" s="368"/>
      <c r="GI639" s="368"/>
      <c r="GJ639" s="368"/>
      <c r="GK639" s="368"/>
      <c r="GL639" s="368"/>
      <c r="GM639" s="368"/>
      <c r="GN639" s="368"/>
      <c r="GO639" s="368"/>
      <c r="GP639" s="368"/>
      <c r="GQ639" s="368"/>
      <c r="GR639" s="368"/>
      <c r="GS639" s="368"/>
      <c r="GT639" s="368"/>
      <c r="GU639" s="368"/>
      <c r="GV639" s="368"/>
      <c r="GW639" s="368"/>
      <c r="GX639" s="368"/>
      <c r="GY639" s="368"/>
      <c r="GZ639" s="368"/>
      <c r="HA639" s="368"/>
      <c r="HB639" s="368"/>
      <c r="HC639" s="368"/>
      <c r="HD639" s="368"/>
      <c r="HE639" s="368"/>
      <c r="HF639" s="368"/>
      <c r="HG639" s="368"/>
      <c r="HH639" s="368"/>
      <c r="HI639" s="368"/>
      <c r="HJ639" s="368"/>
      <c r="HK639" s="368"/>
      <c r="HL639" s="368"/>
      <c r="HM639" s="368"/>
      <c r="HN639" s="368"/>
      <c r="HO639" s="368"/>
      <c r="HP639" s="368"/>
      <c r="HQ639" s="368"/>
      <c r="HR639" s="368"/>
      <c r="HS639" s="368"/>
      <c r="HT639" s="368"/>
      <c r="HU639" s="368"/>
      <c r="HV639" s="368"/>
      <c r="HW639" s="368"/>
      <c r="HX639" s="368"/>
      <c r="HY639" s="368"/>
      <c r="HZ639" s="368"/>
      <c r="IA639" s="368"/>
      <c r="IB639" s="368"/>
      <c r="IC639" s="368"/>
      <c r="ID639" s="368"/>
      <c r="IE639" s="368"/>
      <c r="IF639" s="368"/>
      <c r="IG639" s="368"/>
      <c r="IH639" s="368"/>
      <c r="II639" s="368"/>
      <c r="IJ639" s="368"/>
      <c r="IK639" s="368"/>
      <c r="IL639" s="368"/>
      <c r="IM639" s="368"/>
      <c r="IN639" s="368"/>
      <c r="IO639" s="368"/>
      <c r="IP639" s="368"/>
      <c r="IQ639" s="368"/>
      <c r="IR639" s="368"/>
      <c r="IS639" s="368"/>
      <c r="IT639" s="368"/>
      <c r="IU639" s="368"/>
      <c r="IV639" s="368"/>
      <c r="IW639" s="368"/>
      <c r="IX639" s="368"/>
      <c r="IY639" s="368"/>
      <c r="IZ639" s="368"/>
      <c r="JA639" s="368"/>
      <c r="JB639" s="368"/>
      <c r="JC639" s="368"/>
      <c r="JD639" s="368"/>
      <c r="JE639" s="368"/>
      <c r="JF639" s="368"/>
      <c r="JG639" s="368"/>
      <c r="JH639" s="368"/>
      <c r="JI639" s="368"/>
      <c r="JJ639" s="368"/>
      <c r="JK639" s="368"/>
      <c r="JL639" s="368"/>
      <c r="JM639" s="368"/>
      <c r="JN639" s="368"/>
      <c r="JO639" s="368"/>
      <c r="JP639" s="368"/>
      <c r="JQ639" s="368"/>
      <c r="JR639" s="368"/>
      <c r="JS639" s="368"/>
      <c r="JT639" s="368"/>
      <c r="JU639" s="368"/>
      <c r="JV639" s="368"/>
      <c r="JW639" s="368"/>
      <c r="JX639" s="368"/>
      <c r="JY639" s="368"/>
      <c r="JZ639" s="368"/>
      <c r="KA639" s="368"/>
      <c r="KB639" s="368"/>
      <c r="KC639" s="368"/>
      <c r="KD639" s="368"/>
      <c r="KE639" s="368"/>
      <c r="KF639" s="368"/>
      <c r="KG639" s="368"/>
      <c r="KH639" s="368"/>
      <c r="KI639" s="368"/>
      <c r="KJ639" s="368"/>
      <c r="KK639" s="368"/>
      <c r="KL639" s="368"/>
      <c r="KM639" s="368"/>
      <c r="KN639" s="368"/>
      <c r="KO639" s="368"/>
      <c r="KP639" s="368"/>
      <c r="KQ639" s="368"/>
      <c r="KR639" s="368"/>
      <c r="KS639" s="368"/>
      <c r="KT639" s="368"/>
      <c r="KU639" s="368"/>
      <c r="KV639" s="368"/>
      <c r="KW639" s="368"/>
      <c r="KX639" s="368"/>
      <c r="LH639" s="368"/>
      <c r="LI639" s="368"/>
      <c r="LJ639" s="368"/>
      <c r="LK639" s="368"/>
      <c r="LL639" s="368"/>
      <c r="LM639" s="368"/>
      <c r="LN639" s="368"/>
      <c r="LO639" s="368"/>
      <c r="LP639" s="368"/>
      <c r="LQ639" s="368"/>
      <c r="LR639" s="368"/>
      <c r="LS639" s="368"/>
      <c r="LT639" s="368"/>
      <c r="LU639" s="368"/>
      <c r="LV639" s="368"/>
      <c r="LW639" s="368"/>
      <c r="LX639" s="368"/>
      <c r="LY639" s="368"/>
      <c r="LZ639" s="368"/>
      <c r="MA639" s="368"/>
      <c r="MB639" s="368"/>
      <c r="MC639" s="368"/>
      <c r="MD639" s="368"/>
      <c r="ME639" s="368"/>
      <c r="MF639" s="368"/>
      <c r="MG639" s="368"/>
      <c r="MH639" s="368"/>
      <c r="MI639" s="368"/>
      <c r="MJ639" s="368"/>
      <c r="MK639" s="368"/>
      <c r="ML639" s="368"/>
      <c r="MM639" s="368"/>
      <c r="MN639" s="368"/>
      <c r="MO639" s="368"/>
      <c r="MP639" s="368"/>
      <c r="MQ639" s="368"/>
      <c r="MR639" s="368"/>
      <c r="MS639" s="368"/>
      <c r="MT639" s="368"/>
      <c r="MU639" s="368"/>
      <c r="MV639" s="368"/>
      <c r="MW639" s="368"/>
      <c r="MX639" s="368"/>
      <c r="MY639" s="368"/>
      <c r="MZ639" s="368"/>
      <c r="NA639" s="368"/>
      <c r="NB639" s="368"/>
      <c r="NC639" s="368"/>
      <c r="ND639" s="368"/>
      <c r="NE639" s="368"/>
      <c r="NF639" s="368"/>
      <c r="NG639" s="368"/>
      <c r="NH639" s="368"/>
      <c r="NI639" s="368"/>
      <c r="NJ639" s="368"/>
      <c r="NK639" s="368"/>
      <c r="NL639" s="368"/>
      <c r="NM639" s="368"/>
      <c r="NN639" s="368"/>
      <c r="NO639" s="368"/>
      <c r="NP639" s="368"/>
      <c r="NQ639" s="368"/>
      <c r="NR639" s="368"/>
      <c r="NS639" s="368"/>
      <c r="NT639" s="368"/>
      <c r="NU639" s="368"/>
      <c r="NV639" s="368"/>
      <c r="NW639" s="368"/>
      <c r="NX639" s="368"/>
      <c r="NY639" s="368"/>
      <c r="NZ639" s="368"/>
      <c r="OA639" s="368"/>
      <c r="OB639" s="368"/>
      <c r="OC639" s="368"/>
      <c r="OD639" s="368"/>
      <c r="OE639" s="368"/>
      <c r="OF639" s="368"/>
      <c r="OG639" s="368"/>
      <c r="OH639" s="368"/>
      <c r="OI639" s="368"/>
      <c r="OJ639" s="368"/>
      <c r="OK639" s="368"/>
      <c r="OL639" s="368"/>
      <c r="OM639" s="368"/>
      <c r="ON639" s="368"/>
      <c r="OO639" s="368"/>
      <c r="OP639" s="368"/>
      <c r="OQ639" s="368"/>
      <c r="OR639" s="368"/>
      <c r="OS639" s="368"/>
      <c r="OT639" s="368"/>
      <c r="OU639" s="368"/>
      <c r="OV639" s="368"/>
      <c r="OW639" s="368"/>
      <c r="OX639" s="368"/>
      <c r="OY639" s="368"/>
      <c r="OZ639" s="368"/>
      <c r="PA639" s="368"/>
      <c r="PB639" s="368"/>
      <c r="PC639" s="368"/>
      <c r="PD639" s="368"/>
      <c r="PE639" s="368"/>
      <c r="PF639" s="368"/>
      <c r="PG639" s="368"/>
      <c r="PH639" s="368"/>
      <c r="PI639" s="368"/>
      <c r="PJ639" s="368"/>
      <c r="PK639" s="368"/>
      <c r="PL639" s="368"/>
      <c r="PM639" s="368"/>
      <c r="PN639" s="368"/>
      <c r="PO639" s="368"/>
      <c r="PP639" s="368"/>
      <c r="PQ639" s="368"/>
      <c r="PR639" s="368"/>
      <c r="PS639" s="368"/>
      <c r="PT639" s="368"/>
      <c r="PU639" s="368"/>
      <c r="PV639" s="368"/>
      <c r="PW639" s="368"/>
      <c r="PX639" s="368"/>
      <c r="PY639" s="368"/>
      <c r="PZ639" s="368"/>
      <c r="QA639" s="368"/>
      <c r="QB639" s="368"/>
      <c r="QC639" s="368"/>
      <c r="QD639" s="368"/>
      <c r="QE639" s="368"/>
      <c r="QF639" s="368"/>
      <c r="QG639" s="368"/>
      <c r="QH639" s="368"/>
      <c r="QI639" s="368"/>
      <c r="QJ639" s="368"/>
      <c r="QK639" s="368"/>
      <c r="QL639" s="368"/>
      <c r="QM639" s="368"/>
      <c r="QN639" s="368"/>
      <c r="QO639" s="368"/>
      <c r="QP639" s="368"/>
      <c r="QQ639" s="368"/>
      <c r="QR639" s="368"/>
      <c r="QS639" s="368"/>
      <c r="QT639" s="368"/>
      <c r="QU639" s="368"/>
      <c r="QV639" s="368"/>
      <c r="QW639" s="368"/>
      <c r="QX639" s="368"/>
      <c r="QY639" s="368"/>
      <c r="QZ639" s="368"/>
      <c r="RA639" s="368"/>
      <c r="RB639" s="368"/>
      <c r="RC639" s="368"/>
      <c r="RD639" s="368"/>
      <c r="RE639" s="368"/>
      <c r="RF639" s="368"/>
      <c r="RG639" s="368"/>
      <c r="RH639" s="368"/>
      <c r="RI639" s="368"/>
      <c r="RJ639" s="368"/>
      <c r="RK639" s="368"/>
      <c r="RL639" s="368"/>
      <c r="RM639" s="368"/>
      <c r="RN639" s="368"/>
      <c r="RO639" s="368"/>
      <c r="RP639" s="368"/>
      <c r="RQ639" s="368"/>
      <c r="RR639" s="368"/>
      <c r="RS639" s="368"/>
      <c r="RT639" s="368"/>
      <c r="RU639" s="368"/>
      <c r="RV639" s="368"/>
      <c r="RW639" s="368"/>
      <c r="RX639" s="368"/>
      <c r="RY639" s="368"/>
      <c r="RZ639" s="368"/>
      <c r="SA639" s="368"/>
      <c r="SB639" s="368"/>
      <c r="SC639" s="368"/>
      <c r="SD639" s="368"/>
      <c r="SE639" s="368"/>
      <c r="SF639" s="368"/>
      <c r="SG639" s="368"/>
    </row>
    <row r="640" spans="1:501">
      <c r="A640" s="368"/>
      <c r="B640" s="368"/>
      <c r="C640" s="368"/>
      <c r="D640" s="368"/>
      <c r="E640" s="368"/>
      <c r="F640" s="368"/>
      <c r="G640" s="368"/>
      <c r="H640" s="368"/>
      <c r="I640" s="368"/>
      <c r="J640" s="368"/>
      <c r="K640" s="368"/>
      <c r="L640" s="368"/>
      <c r="M640" s="368"/>
      <c r="N640" s="368"/>
      <c r="O640" s="385"/>
      <c r="P640" s="368"/>
      <c r="Q640" s="368"/>
      <c r="R640" s="368"/>
      <c r="S640" s="368"/>
      <c r="T640" s="368"/>
      <c r="U640" s="368"/>
      <c r="V640" s="368"/>
      <c r="W640" s="368"/>
      <c r="X640" s="368"/>
      <c r="Y640" s="368"/>
      <c r="Z640" s="368"/>
      <c r="AA640" s="368"/>
      <c r="AB640" s="368"/>
      <c r="AC640" s="368"/>
      <c r="AD640" s="368"/>
      <c r="AE640" s="368"/>
      <c r="AF640" s="368"/>
      <c r="AG640" s="368"/>
      <c r="AH640" s="368"/>
      <c r="AI640" s="368"/>
      <c r="AJ640" s="368"/>
      <c r="AK640" s="368"/>
      <c r="AL640" s="368"/>
      <c r="AM640" s="368"/>
      <c r="AN640" s="368"/>
      <c r="AO640" s="368"/>
      <c r="AP640" s="368"/>
      <c r="AQ640" s="368"/>
      <c r="AR640" s="368"/>
      <c r="AS640" s="368"/>
      <c r="AT640" s="368"/>
      <c r="AU640" s="368"/>
      <c r="AV640" s="368"/>
      <c r="AW640" s="368"/>
      <c r="AX640" s="368"/>
      <c r="AY640" s="368"/>
      <c r="AZ640" s="368"/>
      <c r="BA640" s="368"/>
      <c r="BB640" s="368"/>
      <c r="BC640" s="368"/>
      <c r="BD640" s="368"/>
      <c r="BE640" s="368"/>
      <c r="BF640" s="368"/>
      <c r="BG640" s="368"/>
      <c r="BH640" s="368"/>
      <c r="BI640" s="368"/>
      <c r="BJ640" s="368"/>
      <c r="BK640" s="368"/>
      <c r="BL640" s="368"/>
      <c r="BM640" s="368"/>
      <c r="BN640" s="368"/>
      <c r="BO640" s="368"/>
      <c r="BP640" s="368"/>
      <c r="BQ640" s="368"/>
      <c r="BR640" s="368"/>
      <c r="BS640" s="368"/>
      <c r="BT640" s="368"/>
      <c r="BU640" s="368"/>
      <c r="BV640" s="368"/>
      <c r="BW640" s="368"/>
      <c r="DV640" s="368"/>
      <c r="DW640" s="368"/>
      <c r="DX640" s="368"/>
      <c r="DY640" s="368"/>
      <c r="DZ640" s="368"/>
      <c r="EA640" s="368"/>
      <c r="EB640" s="368"/>
      <c r="EC640" s="368"/>
      <c r="ED640" s="368"/>
      <c r="EE640" s="368"/>
      <c r="EF640" s="368"/>
      <c r="EG640" s="368"/>
      <c r="EH640" s="368"/>
      <c r="EI640" s="368"/>
      <c r="EJ640" s="368"/>
      <c r="EK640" s="368"/>
      <c r="EL640" s="368"/>
      <c r="EM640" s="368"/>
      <c r="EN640" s="368"/>
      <c r="EO640" s="368"/>
      <c r="EP640" s="368"/>
      <c r="EQ640" s="368"/>
      <c r="ER640" s="368"/>
      <c r="ES640" s="368"/>
      <c r="ET640" s="368"/>
      <c r="EU640" s="368"/>
      <c r="EV640" s="368"/>
      <c r="EW640" s="368"/>
      <c r="EX640" s="368"/>
      <c r="EY640" s="368"/>
      <c r="EZ640" s="368"/>
      <c r="FA640" s="368"/>
      <c r="FB640" s="368"/>
      <c r="FC640" s="368"/>
      <c r="FD640" s="368"/>
      <c r="FE640" s="368"/>
      <c r="FF640" s="368"/>
      <c r="FG640" s="368"/>
      <c r="FH640" s="368"/>
      <c r="FI640" s="368"/>
      <c r="FJ640" s="368"/>
      <c r="FK640" s="368"/>
      <c r="FL640" s="368"/>
      <c r="FM640" s="368"/>
      <c r="FN640" s="368"/>
      <c r="FO640" s="368"/>
      <c r="FP640" s="368"/>
      <c r="FQ640" s="368"/>
      <c r="FR640" s="368"/>
      <c r="FS640" s="368"/>
      <c r="FT640" s="368"/>
      <c r="FU640" s="368"/>
      <c r="FV640" s="368"/>
      <c r="FW640" s="368"/>
      <c r="FX640" s="368"/>
      <c r="FY640" s="368"/>
      <c r="FZ640" s="368"/>
      <c r="GA640" s="368"/>
      <c r="GB640" s="368"/>
      <c r="GC640" s="368"/>
      <c r="GD640" s="368"/>
      <c r="GE640" s="368"/>
      <c r="GF640" s="368"/>
      <c r="GG640" s="368"/>
      <c r="GH640" s="368"/>
      <c r="GI640" s="368"/>
      <c r="GJ640" s="368"/>
      <c r="GK640" s="368"/>
      <c r="GL640" s="368"/>
      <c r="GM640" s="368"/>
      <c r="GN640" s="368"/>
      <c r="GO640" s="368"/>
      <c r="GP640" s="368"/>
      <c r="GQ640" s="368"/>
      <c r="GR640" s="368"/>
      <c r="GS640" s="368"/>
      <c r="GT640" s="368"/>
      <c r="GU640" s="368"/>
      <c r="GV640" s="368"/>
      <c r="GW640" s="368"/>
      <c r="GX640" s="368"/>
      <c r="GY640" s="368"/>
      <c r="GZ640" s="368"/>
      <c r="HA640" s="368"/>
      <c r="HB640" s="368"/>
      <c r="HC640" s="368"/>
      <c r="HD640" s="368"/>
      <c r="HE640" s="368"/>
      <c r="HF640" s="368"/>
      <c r="HG640" s="368"/>
      <c r="HH640" s="368"/>
      <c r="HI640" s="368"/>
      <c r="HJ640" s="368"/>
      <c r="HK640" s="368"/>
      <c r="HL640" s="368"/>
      <c r="HM640" s="368"/>
      <c r="HN640" s="368"/>
      <c r="HO640" s="368"/>
      <c r="HP640" s="368"/>
      <c r="HQ640" s="368"/>
      <c r="HR640" s="368"/>
      <c r="HS640" s="368"/>
      <c r="HT640" s="368"/>
      <c r="HU640" s="368"/>
      <c r="HV640" s="368"/>
      <c r="HW640" s="368"/>
      <c r="HX640" s="368"/>
      <c r="HY640" s="368"/>
      <c r="HZ640" s="368"/>
      <c r="IA640" s="368"/>
      <c r="IB640" s="368"/>
      <c r="IC640" s="368"/>
      <c r="ID640" s="368"/>
      <c r="IE640" s="368"/>
      <c r="IF640" s="368"/>
      <c r="IG640" s="368"/>
      <c r="IH640" s="368"/>
      <c r="II640" s="368"/>
      <c r="IJ640" s="368"/>
      <c r="IK640" s="368"/>
      <c r="IL640" s="368"/>
      <c r="IM640" s="368"/>
      <c r="IN640" s="368"/>
      <c r="IO640" s="368"/>
      <c r="IP640" s="368"/>
      <c r="IQ640" s="368"/>
      <c r="IR640" s="368"/>
      <c r="IS640" s="368"/>
      <c r="IT640" s="368"/>
      <c r="IU640" s="368"/>
      <c r="IV640" s="368"/>
      <c r="IW640" s="368"/>
      <c r="IX640" s="368"/>
      <c r="IY640" s="368"/>
      <c r="IZ640" s="368"/>
      <c r="JA640" s="368"/>
      <c r="JB640" s="368"/>
      <c r="JC640" s="368"/>
      <c r="JD640" s="368"/>
      <c r="JE640" s="368"/>
      <c r="JF640" s="368"/>
      <c r="JG640" s="368"/>
      <c r="JH640" s="368"/>
      <c r="JI640" s="368"/>
      <c r="JJ640" s="368"/>
      <c r="JK640" s="368"/>
      <c r="JL640" s="368"/>
      <c r="JM640" s="368"/>
      <c r="JN640" s="368"/>
      <c r="JO640" s="368"/>
      <c r="JP640" s="368"/>
      <c r="JQ640" s="368"/>
      <c r="JR640" s="368"/>
      <c r="JS640" s="368"/>
      <c r="JT640" s="368"/>
      <c r="JU640" s="368"/>
      <c r="JV640" s="368"/>
      <c r="JW640" s="368"/>
      <c r="JX640" s="368"/>
      <c r="JY640" s="368"/>
      <c r="JZ640" s="368"/>
      <c r="KA640" s="368"/>
      <c r="KB640" s="368"/>
      <c r="KC640" s="368"/>
      <c r="KD640" s="368"/>
      <c r="KE640" s="368"/>
      <c r="KF640" s="368"/>
      <c r="KG640" s="368"/>
      <c r="KH640" s="368"/>
      <c r="KI640" s="368"/>
      <c r="KJ640" s="368"/>
      <c r="KK640" s="368"/>
      <c r="KL640" s="368"/>
      <c r="KM640" s="368"/>
      <c r="KN640" s="368"/>
      <c r="KO640" s="368"/>
      <c r="KP640" s="368"/>
      <c r="KQ640" s="368"/>
      <c r="KR640" s="368"/>
      <c r="KS640" s="368"/>
      <c r="KT640" s="368"/>
      <c r="KU640" s="368"/>
      <c r="KV640" s="368"/>
      <c r="KW640" s="368"/>
      <c r="KX640" s="368"/>
      <c r="LH640" s="368"/>
      <c r="LI640" s="368"/>
      <c r="LJ640" s="368"/>
      <c r="LK640" s="368"/>
      <c r="LL640" s="368"/>
      <c r="LM640" s="368"/>
      <c r="LN640" s="368"/>
      <c r="LO640" s="368"/>
      <c r="LP640" s="368"/>
      <c r="LQ640" s="368"/>
      <c r="LR640" s="368"/>
      <c r="LS640" s="368"/>
      <c r="LT640" s="368"/>
      <c r="LU640" s="368"/>
      <c r="LV640" s="368"/>
      <c r="LW640" s="368"/>
      <c r="LX640" s="368"/>
      <c r="LY640" s="368"/>
      <c r="LZ640" s="368"/>
      <c r="MA640" s="368"/>
      <c r="MB640" s="368"/>
      <c r="MC640" s="368"/>
      <c r="MD640" s="368"/>
      <c r="ME640" s="368"/>
      <c r="MF640" s="368"/>
      <c r="MG640" s="368"/>
      <c r="MH640" s="368"/>
      <c r="MI640" s="368"/>
      <c r="MJ640" s="368"/>
      <c r="MK640" s="368"/>
      <c r="ML640" s="368"/>
      <c r="MM640" s="368"/>
      <c r="MN640" s="368"/>
      <c r="MO640" s="368"/>
      <c r="MP640" s="368"/>
      <c r="MQ640" s="368"/>
      <c r="MR640" s="368"/>
      <c r="MS640" s="368"/>
      <c r="MT640" s="368"/>
      <c r="MU640" s="368"/>
      <c r="MV640" s="368"/>
      <c r="MW640" s="368"/>
      <c r="MX640" s="368"/>
      <c r="MY640" s="368"/>
      <c r="MZ640" s="368"/>
      <c r="NA640" s="368"/>
      <c r="NB640" s="368"/>
      <c r="NC640" s="368"/>
      <c r="ND640" s="368"/>
      <c r="NE640" s="368"/>
      <c r="NF640" s="368"/>
      <c r="NG640" s="368"/>
      <c r="NH640" s="368"/>
      <c r="NI640" s="368"/>
      <c r="NJ640" s="368"/>
      <c r="NK640" s="368"/>
      <c r="NL640" s="368"/>
      <c r="NM640" s="368"/>
      <c r="NN640" s="368"/>
      <c r="NO640" s="368"/>
      <c r="NP640" s="368"/>
      <c r="NQ640" s="368"/>
      <c r="NR640" s="368"/>
      <c r="NS640" s="368"/>
      <c r="NT640" s="368"/>
      <c r="NU640" s="368"/>
      <c r="NV640" s="368"/>
      <c r="NW640" s="368"/>
      <c r="NX640" s="368"/>
      <c r="NY640" s="368"/>
      <c r="NZ640" s="368"/>
      <c r="OA640" s="368"/>
      <c r="OB640" s="368"/>
      <c r="OC640" s="368"/>
      <c r="OD640" s="368"/>
      <c r="OE640" s="368"/>
      <c r="OF640" s="368"/>
      <c r="OG640" s="368"/>
      <c r="OH640" s="368"/>
      <c r="OI640" s="368"/>
      <c r="OJ640" s="368"/>
      <c r="OK640" s="368"/>
      <c r="OL640" s="368"/>
      <c r="OM640" s="368"/>
      <c r="ON640" s="368"/>
      <c r="OO640" s="368"/>
      <c r="OP640" s="368"/>
      <c r="OQ640" s="368"/>
      <c r="OR640" s="368"/>
      <c r="OS640" s="368"/>
      <c r="OT640" s="368"/>
      <c r="OU640" s="368"/>
      <c r="OV640" s="368"/>
      <c r="OW640" s="368"/>
      <c r="OX640" s="368"/>
      <c r="OY640" s="368"/>
      <c r="OZ640" s="368"/>
      <c r="PA640" s="368"/>
      <c r="PB640" s="368"/>
      <c r="PC640" s="368"/>
      <c r="PD640" s="368"/>
      <c r="PE640" s="368"/>
      <c r="PF640" s="368"/>
      <c r="PG640" s="368"/>
      <c r="PH640" s="368"/>
      <c r="PI640" s="368"/>
      <c r="PJ640" s="368"/>
      <c r="PK640" s="368"/>
      <c r="PL640" s="368"/>
      <c r="PM640" s="368"/>
      <c r="PN640" s="368"/>
      <c r="PO640" s="368"/>
      <c r="PP640" s="368"/>
      <c r="PQ640" s="368"/>
      <c r="PR640" s="368"/>
      <c r="PS640" s="368"/>
      <c r="PT640" s="368"/>
      <c r="PU640" s="368"/>
      <c r="PV640" s="368"/>
      <c r="PW640" s="368"/>
      <c r="PX640" s="368"/>
      <c r="PY640" s="368"/>
      <c r="PZ640" s="368"/>
      <c r="QA640" s="368"/>
      <c r="QB640" s="368"/>
      <c r="QC640" s="368"/>
      <c r="QD640" s="368"/>
      <c r="QE640" s="368"/>
      <c r="QF640" s="368"/>
      <c r="QG640" s="368"/>
      <c r="QH640" s="368"/>
      <c r="QI640" s="368"/>
      <c r="QJ640" s="368"/>
      <c r="QK640" s="368"/>
      <c r="QL640" s="368"/>
      <c r="QM640" s="368"/>
      <c r="QN640" s="368"/>
      <c r="QO640" s="368"/>
      <c r="QP640" s="368"/>
      <c r="QQ640" s="368"/>
      <c r="QR640" s="368"/>
      <c r="QS640" s="368"/>
      <c r="QT640" s="368"/>
      <c r="QU640" s="368"/>
      <c r="QV640" s="368"/>
      <c r="QW640" s="368"/>
      <c r="QX640" s="368"/>
      <c r="QY640" s="368"/>
      <c r="QZ640" s="368"/>
      <c r="RA640" s="368"/>
      <c r="RB640" s="368"/>
      <c r="RC640" s="368"/>
      <c r="RD640" s="368"/>
      <c r="RE640" s="368"/>
      <c r="RF640" s="368"/>
      <c r="RG640" s="368"/>
      <c r="RH640" s="368"/>
      <c r="RI640" s="368"/>
      <c r="RJ640" s="368"/>
      <c r="RK640" s="368"/>
      <c r="RL640" s="368"/>
      <c r="RM640" s="368"/>
      <c r="RN640" s="368"/>
      <c r="RO640" s="368"/>
      <c r="RP640" s="368"/>
      <c r="RQ640" s="368"/>
      <c r="RR640" s="368"/>
      <c r="RS640" s="368"/>
      <c r="RT640" s="368"/>
      <c r="RU640" s="368"/>
      <c r="RV640" s="368"/>
      <c r="RW640" s="368"/>
      <c r="RX640" s="368"/>
      <c r="RY640" s="368"/>
      <c r="RZ640" s="368"/>
      <c r="SA640" s="368"/>
      <c r="SB640" s="368"/>
      <c r="SC640" s="368"/>
      <c r="SD640" s="368"/>
      <c r="SE640" s="368"/>
      <c r="SF640" s="368"/>
      <c r="SG640" s="368"/>
    </row>
    <row r="641" spans="1:501">
      <c r="A641" s="368"/>
      <c r="B641" s="368"/>
      <c r="C641" s="368"/>
      <c r="D641" s="368"/>
      <c r="E641" s="368"/>
      <c r="F641" s="368"/>
      <c r="G641" s="368"/>
      <c r="H641" s="368"/>
      <c r="I641" s="368"/>
      <c r="J641" s="368"/>
      <c r="K641" s="368"/>
      <c r="L641" s="368"/>
      <c r="M641" s="368"/>
      <c r="N641" s="368"/>
      <c r="O641" s="385"/>
      <c r="P641" s="368"/>
      <c r="Q641" s="368"/>
      <c r="R641" s="368"/>
      <c r="S641" s="368"/>
      <c r="T641" s="368"/>
      <c r="U641" s="368"/>
      <c r="V641" s="368"/>
      <c r="W641" s="368"/>
      <c r="X641" s="368"/>
      <c r="Y641" s="368"/>
      <c r="Z641" s="368"/>
      <c r="AA641" s="368"/>
      <c r="AB641" s="368"/>
      <c r="AC641" s="368"/>
      <c r="AD641" s="368"/>
      <c r="AE641" s="368"/>
      <c r="AF641" s="368"/>
      <c r="AG641" s="368"/>
      <c r="AH641" s="368"/>
      <c r="AI641" s="368"/>
      <c r="AJ641" s="368"/>
      <c r="AK641" s="368"/>
      <c r="AL641" s="368"/>
      <c r="AM641" s="368"/>
      <c r="AN641" s="368"/>
      <c r="AO641" s="368"/>
      <c r="AP641" s="368"/>
      <c r="AQ641" s="368"/>
      <c r="AR641" s="368"/>
      <c r="AS641" s="368"/>
      <c r="AT641" s="368"/>
      <c r="AU641" s="368"/>
      <c r="AV641" s="368"/>
      <c r="AW641" s="368"/>
      <c r="AX641" s="368"/>
      <c r="AY641" s="368"/>
      <c r="AZ641" s="368"/>
      <c r="BA641" s="368"/>
      <c r="BB641" s="368"/>
      <c r="BC641" s="368"/>
      <c r="BD641" s="368"/>
      <c r="BE641" s="368"/>
      <c r="BF641" s="368"/>
      <c r="BG641" s="368"/>
      <c r="BH641" s="368"/>
      <c r="BI641" s="368"/>
      <c r="BJ641" s="368"/>
      <c r="BK641" s="368"/>
      <c r="BL641" s="368"/>
      <c r="BM641" s="368"/>
      <c r="BN641" s="368"/>
      <c r="BO641" s="368"/>
      <c r="BP641" s="368"/>
      <c r="BQ641" s="368"/>
      <c r="BR641" s="368"/>
      <c r="BS641" s="368"/>
      <c r="BT641" s="368"/>
      <c r="BU641" s="368"/>
      <c r="BV641" s="368"/>
      <c r="BW641" s="368"/>
      <c r="DV641" s="368"/>
      <c r="DW641" s="368"/>
      <c r="DX641" s="368"/>
      <c r="DY641" s="368"/>
      <c r="DZ641" s="368"/>
      <c r="EA641" s="368"/>
      <c r="EB641" s="368"/>
      <c r="EC641" s="368"/>
      <c r="ED641" s="368"/>
      <c r="EE641" s="368"/>
      <c r="EF641" s="368"/>
      <c r="EG641" s="368"/>
      <c r="EH641" s="368"/>
      <c r="EI641" s="368"/>
      <c r="EJ641" s="368"/>
      <c r="EK641" s="368"/>
      <c r="EL641" s="368"/>
      <c r="EM641" s="368"/>
      <c r="EN641" s="368"/>
      <c r="EO641" s="368"/>
      <c r="EP641" s="368"/>
      <c r="EQ641" s="368"/>
      <c r="ER641" s="368"/>
      <c r="ES641" s="368"/>
      <c r="ET641" s="368"/>
      <c r="EU641" s="368"/>
      <c r="EV641" s="368"/>
      <c r="EW641" s="368"/>
      <c r="EX641" s="368"/>
      <c r="EY641" s="368"/>
      <c r="EZ641" s="368"/>
      <c r="FA641" s="368"/>
      <c r="FB641" s="368"/>
      <c r="FC641" s="368"/>
      <c r="FD641" s="368"/>
      <c r="FE641" s="368"/>
      <c r="FF641" s="368"/>
      <c r="FG641" s="368"/>
      <c r="FH641" s="368"/>
      <c r="FI641" s="368"/>
      <c r="FJ641" s="368"/>
      <c r="FK641" s="368"/>
      <c r="FL641" s="368"/>
      <c r="FM641" s="368"/>
      <c r="FN641" s="368"/>
      <c r="FO641" s="368"/>
      <c r="FP641" s="368"/>
      <c r="FQ641" s="368"/>
      <c r="FR641" s="368"/>
      <c r="FS641" s="368"/>
      <c r="FT641" s="368"/>
      <c r="FU641" s="368"/>
      <c r="FV641" s="368"/>
      <c r="FW641" s="368"/>
      <c r="FX641" s="368"/>
      <c r="FY641" s="368"/>
      <c r="FZ641" s="368"/>
      <c r="GA641" s="368"/>
      <c r="GB641" s="368"/>
      <c r="GC641" s="368"/>
      <c r="GD641" s="368"/>
      <c r="GE641" s="368"/>
      <c r="GF641" s="368"/>
      <c r="GG641" s="368"/>
      <c r="GH641" s="368"/>
      <c r="GI641" s="368"/>
      <c r="GJ641" s="368"/>
      <c r="GK641" s="368"/>
      <c r="GL641" s="368"/>
      <c r="GM641" s="368"/>
      <c r="GN641" s="368"/>
      <c r="GO641" s="368"/>
      <c r="GP641" s="368"/>
      <c r="GQ641" s="368"/>
      <c r="GR641" s="368"/>
      <c r="GS641" s="368"/>
      <c r="GT641" s="368"/>
      <c r="GU641" s="368"/>
      <c r="GV641" s="368"/>
      <c r="GW641" s="368"/>
      <c r="GX641" s="368"/>
      <c r="GY641" s="368"/>
      <c r="GZ641" s="368"/>
      <c r="HA641" s="368"/>
      <c r="HB641" s="368"/>
      <c r="HC641" s="368"/>
      <c r="HD641" s="368"/>
      <c r="HE641" s="368"/>
      <c r="HF641" s="368"/>
      <c r="HG641" s="368"/>
      <c r="HH641" s="368"/>
      <c r="HI641" s="368"/>
      <c r="HJ641" s="368"/>
      <c r="HK641" s="368"/>
      <c r="HL641" s="368"/>
      <c r="HM641" s="368"/>
      <c r="HN641" s="368"/>
      <c r="HO641" s="368"/>
      <c r="HP641" s="368"/>
      <c r="HQ641" s="368"/>
      <c r="HR641" s="368"/>
      <c r="HS641" s="368"/>
      <c r="HT641" s="368"/>
      <c r="HU641" s="368"/>
      <c r="HV641" s="368"/>
      <c r="HW641" s="368"/>
      <c r="HX641" s="368"/>
      <c r="HY641" s="368"/>
      <c r="HZ641" s="368"/>
      <c r="IA641" s="368"/>
      <c r="IB641" s="368"/>
      <c r="IC641" s="368"/>
      <c r="ID641" s="368"/>
      <c r="IE641" s="368"/>
      <c r="IF641" s="368"/>
      <c r="IG641" s="368"/>
      <c r="IH641" s="368"/>
      <c r="II641" s="368"/>
      <c r="IJ641" s="368"/>
      <c r="IK641" s="368"/>
      <c r="IL641" s="368"/>
      <c r="IM641" s="368"/>
      <c r="IN641" s="368"/>
      <c r="IO641" s="368"/>
      <c r="IP641" s="368"/>
      <c r="IQ641" s="368"/>
      <c r="IR641" s="368"/>
      <c r="IS641" s="368"/>
      <c r="IT641" s="368"/>
      <c r="IU641" s="368"/>
      <c r="IV641" s="368"/>
      <c r="IW641" s="368"/>
      <c r="IX641" s="368"/>
      <c r="IY641" s="368"/>
      <c r="IZ641" s="368"/>
      <c r="JA641" s="368"/>
      <c r="JB641" s="368"/>
      <c r="JC641" s="368"/>
      <c r="JD641" s="368"/>
      <c r="JE641" s="368"/>
      <c r="JF641" s="368"/>
      <c r="JG641" s="368"/>
      <c r="JH641" s="368"/>
      <c r="JI641" s="368"/>
      <c r="JJ641" s="368"/>
      <c r="JK641" s="368"/>
      <c r="JL641" s="368"/>
      <c r="JM641" s="368"/>
      <c r="JN641" s="368"/>
      <c r="JO641" s="368"/>
      <c r="JP641" s="368"/>
      <c r="JQ641" s="368"/>
      <c r="JR641" s="368"/>
      <c r="JS641" s="368"/>
      <c r="JT641" s="368"/>
      <c r="JU641" s="368"/>
      <c r="JV641" s="368"/>
      <c r="JW641" s="368"/>
      <c r="JX641" s="368"/>
      <c r="JY641" s="368"/>
      <c r="JZ641" s="368"/>
      <c r="KA641" s="368"/>
      <c r="KB641" s="368"/>
      <c r="KC641" s="368"/>
      <c r="KD641" s="368"/>
      <c r="KE641" s="368"/>
      <c r="KF641" s="368"/>
      <c r="KG641" s="368"/>
      <c r="KH641" s="368"/>
      <c r="KI641" s="368"/>
      <c r="KJ641" s="368"/>
      <c r="KK641" s="368"/>
      <c r="KL641" s="368"/>
      <c r="KM641" s="368"/>
      <c r="KN641" s="368"/>
      <c r="KO641" s="368"/>
      <c r="KP641" s="368"/>
      <c r="KQ641" s="368"/>
      <c r="KR641" s="368"/>
      <c r="KS641" s="368"/>
      <c r="KT641" s="368"/>
      <c r="KU641" s="368"/>
      <c r="KV641" s="368"/>
      <c r="KW641" s="368"/>
      <c r="KX641" s="368"/>
      <c r="LH641" s="368"/>
      <c r="LI641" s="368"/>
      <c r="LJ641" s="368"/>
      <c r="LK641" s="368"/>
      <c r="LL641" s="368"/>
      <c r="LM641" s="368"/>
      <c r="LN641" s="368"/>
      <c r="LO641" s="368"/>
      <c r="LP641" s="368"/>
      <c r="LQ641" s="368"/>
      <c r="LR641" s="368"/>
      <c r="LS641" s="368"/>
      <c r="LT641" s="368"/>
      <c r="LU641" s="368"/>
      <c r="LV641" s="368"/>
      <c r="LW641" s="368"/>
      <c r="LX641" s="368"/>
      <c r="LY641" s="368"/>
      <c r="LZ641" s="368"/>
      <c r="MA641" s="368"/>
      <c r="MB641" s="368"/>
      <c r="MC641" s="368"/>
      <c r="MD641" s="368"/>
      <c r="ME641" s="368"/>
      <c r="MF641" s="368"/>
      <c r="MG641" s="368"/>
      <c r="MH641" s="368"/>
      <c r="MI641" s="368"/>
      <c r="MJ641" s="368"/>
      <c r="MK641" s="368"/>
      <c r="ML641" s="368"/>
      <c r="MM641" s="368"/>
      <c r="MN641" s="368"/>
      <c r="MO641" s="368"/>
      <c r="MP641" s="368"/>
      <c r="MQ641" s="368"/>
      <c r="MR641" s="368"/>
      <c r="MS641" s="368"/>
      <c r="MT641" s="368"/>
      <c r="MU641" s="368"/>
      <c r="MV641" s="368"/>
      <c r="MW641" s="368"/>
      <c r="MX641" s="368"/>
      <c r="MY641" s="368"/>
      <c r="MZ641" s="368"/>
      <c r="NA641" s="368"/>
      <c r="NB641" s="368"/>
      <c r="NC641" s="368"/>
      <c r="ND641" s="368"/>
      <c r="NE641" s="368"/>
      <c r="NF641" s="368"/>
      <c r="NG641" s="368"/>
      <c r="NH641" s="368"/>
      <c r="NI641" s="368"/>
      <c r="NJ641" s="368"/>
      <c r="NK641" s="368"/>
      <c r="NL641" s="368"/>
      <c r="NM641" s="368"/>
      <c r="NN641" s="368"/>
      <c r="NO641" s="368"/>
      <c r="NP641" s="368"/>
      <c r="NQ641" s="368"/>
      <c r="NR641" s="368"/>
      <c r="NS641" s="368"/>
      <c r="NT641" s="368"/>
      <c r="NU641" s="368"/>
      <c r="NV641" s="368"/>
      <c r="NW641" s="368"/>
      <c r="NX641" s="368"/>
      <c r="NY641" s="368"/>
      <c r="NZ641" s="368"/>
      <c r="OA641" s="368"/>
      <c r="OB641" s="368"/>
      <c r="OC641" s="368"/>
      <c r="OD641" s="368"/>
      <c r="OE641" s="368"/>
      <c r="OF641" s="368"/>
      <c r="OG641" s="368"/>
      <c r="OH641" s="368"/>
      <c r="OI641" s="368"/>
      <c r="OJ641" s="368"/>
      <c r="OK641" s="368"/>
      <c r="OL641" s="368"/>
      <c r="OM641" s="368"/>
      <c r="ON641" s="368"/>
      <c r="OO641" s="368"/>
      <c r="OP641" s="368"/>
      <c r="OQ641" s="368"/>
      <c r="OR641" s="368"/>
      <c r="OS641" s="368"/>
      <c r="OT641" s="368"/>
      <c r="OU641" s="368"/>
      <c r="OV641" s="368"/>
      <c r="OW641" s="368"/>
      <c r="OX641" s="368"/>
      <c r="OY641" s="368"/>
      <c r="OZ641" s="368"/>
      <c r="PA641" s="368"/>
      <c r="PB641" s="368"/>
      <c r="PC641" s="368"/>
      <c r="PD641" s="368"/>
      <c r="PE641" s="368"/>
      <c r="PF641" s="368"/>
      <c r="PG641" s="368"/>
      <c r="PH641" s="368"/>
      <c r="PI641" s="368"/>
      <c r="PJ641" s="368"/>
      <c r="PK641" s="368"/>
      <c r="PL641" s="368"/>
      <c r="PM641" s="368"/>
      <c r="PN641" s="368"/>
      <c r="PO641" s="368"/>
      <c r="PP641" s="368"/>
      <c r="PQ641" s="368"/>
      <c r="PR641" s="368"/>
      <c r="PS641" s="368"/>
      <c r="PT641" s="368"/>
      <c r="PU641" s="368"/>
      <c r="PV641" s="368"/>
      <c r="PW641" s="368"/>
      <c r="PX641" s="368"/>
      <c r="PY641" s="368"/>
      <c r="PZ641" s="368"/>
      <c r="QA641" s="368"/>
      <c r="QB641" s="368"/>
      <c r="QC641" s="368"/>
      <c r="QD641" s="368"/>
      <c r="QE641" s="368"/>
      <c r="QF641" s="368"/>
      <c r="QG641" s="368"/>
      <c r="QH641" s="368"/>
      <c r="QI641" s="368"/>
      <c r="QJ641" s="368"/>
      <c r="QK641" s="368"/>
      <c r="QL641" s="368"/>
      <c r="QM641" s="368"/>
      <c r="QN641" s="368"/>
      <c r="QO641" s="368"/>
      <c r="QP641" s="368"/>
      <c r="QQ641" s="368"/>
      <c r="QR641" s="368"/>
      <c r="QS641" s="368"/>
      <c r="QT641" s="368"/>
      <c r="QU641" s="368"/>
      <c r="QV641" s="368"/>
      <c r="QW641" s="368"/>
      <c r="QX641" s="368"/>
      <c r="QY641" s="368"/>
      <c r="QZ641" s="368"/>
      <c r="RA641" s="368"/>
      <c r="RB641" s="368"/>
      <c r="RC641" s="368"/>
      <c r="RD641" s="368"/>
      <c r="RE641" s="368"/>
      <c r="RF641" s="368"/>
      <c r="RG641" s="368"/>
      <c r="RH641" s="368"/>
      <c r="RI641" s="368"/>
      <c r="RJ641" s="368"/>
      <c r="RK641" s="368"/>
      <c r="RL641" s="368"/>
      <c r="RM641" s="368"/>
      <c r="RN641" s="368"/>
      <c r="RO641" s="368"/>
      <c r="RP641" s="368"/>
      <c r="RQ641" s="368"/>
      <c r="RR641" s="368"/>
      <c r="RS641" s="368"/>
      <c r="RT641" s="368"/>
      <c r="RU641" s="368"/>
      <c r="RV641" s="368"/>
      <c r="RW641" s="368"/>
      <c r="RX641" s="368"/>
      <c r="RY641" s="368"/>
      <c r="RZ641" s="368"/>
      <c r="SA641" s="368"/>
      <c r="SB641" s="368"/>
      <c r="SC641" s="368"/>
      <c r="SD641" s="368"/>
      <c r="SE641" s="368"/>
      <c r="SF641" s="368"/>
      <c r="SG641" s="368"/>
    </row>
    <row r="642" spans="1:501">
      <c r="A642" s="368"/>
      <c r="B642" s="368"/>
      <c r="C642" s="368"/>
      <c r="D642" s="368"/>
      <c r="E642" s="368"/>
      <c r="F642" s="368"/>
      <c r="G642" s="368"/>
      <c r="H642" s="368"/>
      <c r="I642" s="368"/>
      <c r="J642" s="368"/>
      <c r="K642" s="368"/>
      <c r="L642" s="368"/>
      <c r="M642" s="368"/>
      <c r="N642" s="368"/>
      <c r="O642" s="385"/>
      <c r="P642" s="368"/>
      <c r="Q642" s="368"/>
      <c r="R642" s="368"/>
      <c r="S642" s="368"/>
      <c r="T642" s="368"/>
      <c r="U642" s="368"/>
      <c r="V642" s="368"/>
      <c r="W642" s="368"/>
      <c r="X642" s="368"/>
      <c r="Y642" s="368"/>
      <c r="Z642" s="368"/>
      <c r="AA642" s="368"/>
      <c r="AB642" s="368"/>
      <c r="AC642" s="368"/>
      <c r="AD642" s="368"/>
      <c r="AE642" s="368"/>
      <c r="AF642" s="368"/>
      <c r="AG642" s="368"/>
      <c r="AH642" s="368"/>
      <c r="AI642" s="368"/>
      <c r="AJ642" s="368"/>
      <c r="AK642" s="368"/>
      <c r="AL642" s="368"/>
      <c r="AM642" s="368"/>
      <c r="AN642" s="368"/>
      <c r="AO642" s="368"/>
      <c r="AP642" s="368"/>
      <c r="AQ642" s="368"/>
      <c r="AR642" s="368"/>
      <c r="AS642" s="368"/>
      <c r="AT642" s="368"/>
      <c r="AU642" s="368"/>
      <c r="AV642" s="368"/>
      <c r="AW642" s="368"/>
      <c r="AX642" s="368"/>
      <c r="AY642" s="368"/>
      <c r="AZ642" s="368"/>
      <c r="BA642" s="368"/>
      <c r="BB642" s="368"/>
      <c r="BC642" s="368"/>
      <c r="BD642" s="368"/>
      <c r="BE642" s="368"/>
      <c r="BF642" s="368"/>
      <c r="BG642" s="368"/>
      <c r="BH642" s="368"/>
      <c r="BI642" s="368"/>
      <c r="BJ642" s="368"/>
      <c r="BK642" s="368"/>
      <c r="BL642" s="368"/>
      <c r="BM642" s="368"/>
      <c r="BN642" s="368"/>
      <c r="BO642" s="368"/>
      <c r="BP642" s="368"/>
      <c r="BQ642" s="368"/>
      <c r="BR642" s="368"/>
      <c r="BS642" s="368"/>
      <c r="BT642" s="368"/>
      <c r="BU642" s="368"/>
      <c r="BV642" s="368"/>
      <c r="BW642" s="368"/>
      <c r="DV642" s="368"/>
      <c r="DW642" s="368"/>
      <c r="DX642" s="368"/>
      <c r="DY642" s="368"/>
      <c r="DZ642" s="368"/>
      <c r="EA642" s="368"/>
      <c r="EB642" s="368"/>
      <c r="EC642" s="368"/>
      <c r="ED642" s="368"/>
      <c r="EE642" s="368"/>
      <c r="EF642" s="368"/>
      <c r="EG642" s="368"/>
      <c r="EH642" s="368"/>
      <c r="EI642" s="368"/>
      <c r="EJ642" s="368"/>
      <c r="EK642" s="368"/>
      <c r="EL642" s="368"/>
      <c r="EM642" s="368"/>
      <c r="EN642" s="368"/>
      <c r="EO642" s="368"/>
      <c r="EP642" s="368"/>
      <c r="EQ642" s="368"/>
      <c r="ER642" s="368"/>
      <c r="ES642" s="368"/>
      <c r="ET642" s="368"/>
      <c r="EU642" s="368"/>
      <c r="EV642" s="368"/>
      <c r="EW642" s="368"/>
      <c r="EX642" s="368"/>
      <c r="EY642" s="368"/>
      <c r="EZ642" s="368"/>
      <c r="FA642" s="368"/>
      <c r="FB642" s="368"/>
      <c r="FC642" s="368"/>
      <c r="FD642" s="368"/>
      <c r="FE642" s="368"/>
      <c r="FF642" s="368"/>
      <c r="FG642" s="368"/>
      <c r="FH642" s="368"/>
      <c r="FI642" s="368"/>
      <c r="FJ642" s="368"/>
      <c r="FK642" s="368"/>
      <c r="FL642" s="368"/>
      <c r="FM642" s="368"/>
      <c r="FN642" s="368"/>
      <c r="FO642" s="368"/>
      <c r="FP642" s="368"/>
      <c r="FQ642" s="368"/>
      <c r="FR642" s="368"/>
      <c r="FS642" s="368"/>
      <c r="FT642" s="368"/>
      <c r="FU642" s="368"/>
      <c r="FV642" s="368"/>
      <c r="FW642" s="368"/>
      <c r="FX642" s="368"/>
      <c r="FY642" s="368"/>
      <c r="FZ642" s="368"/>
      <c r="GA642" s="368"/>
      <c r="GB642" s="368"/>
      <c r="GC642" s="368"/>
      <c r="GD642" s="368"/>
      <c r="GE642" s="368"/>
      <c r="GF642" s="368"/>
      <c r="GG642" s="368"/>
      <c r="GH642" s="368"/>
      <c r="GI642" s="368"/>
      <c r="GJ642" s="368"/>
      <c r="GK642" s="368"/>
      <c r="GL642" s="368"/>
      <c r="GM642" s="368"/>
      <c r="GN642" s="368"/>
      <c r="GO642" s="368"/>
      <c r="GP642" s="368"/>
      <c r="GQ642" s="368"/>
      <c r="GR642" s="368"/>
      <c r="GS642" s="368"/>
      <c r="GT642" s="368"/>
      <c r="GU642" s="368"/>
      <c r="GV642" s="368"/>
      <c r="GW642" s="368"/>
      <c r="GX642" s="368"/>
      <c r="GY642" s="368"/>
      <c r="GZ642" s="368"/>
      <c r="HA642" s="368"/>
      <c r="HB642" s="368"/>
      <c r="HC642" s="368"/>
      <c r="HD642" s="368"/>
      <c r="HE642" s="368"/>
      <c r="HF642" s="368"/>
      <c r="HG642" s="368"/>
      <c r="HH642" s="368"/>
      <c r="HI642" s="368"/>
      <c r="HJ642" s="368"/>
      <c r="HK642" s="368"/>
      <c r="HL642" s="368"/>
      <c r="HM642" s="368"/>
      <c r="HN642" s="368"/>
      <c r="HO642" s="368"/>
      <c r="HP642" s="368"/>
      <c r="HQ642" s="368"/>
      <c r="HR642" s="368"/>
      <c r="HS642" s="368"/>
      <c r="HT642" s="368"/>
      <c r="HU642" s="368"/>
      <c r="HV642" s="368"/>
      <c r="HW642" s="368"/>
      <c r="HX642" s="368"/>
      <c r="HY642" s="368"/>
      <c r="HZ642" s="368"/>
      <c r="IA642" s="368"/>
      <c r="IB642" s="368"/>
      <c r="IC642" s="368"/>
      <c r="ID642" s="368"/>
      <c r="IE642" s="368"/>
      <c r="IF642" s="368"/>
      <c r="IG642" s="368"/>
      <c r="IH642" s="368"/>
      <c r="II642" s="368"/>
      <c r="IJ642" s="368"/>
      <c r="IK642" s="368"/>
      <c r="IL642" s="368"/>
      <c r="IM642" s="368"/>
      <c r="IN642" s="368"/>
      <c r="IO642" s="368"/>
      <c r="IP642" s="368"/>
      <c r="IQ642" s="368"/>
      <c r="IR642" s="368"/>
      <c r="IS642" s="368"/>
      <c r="IT642" s="368"/>
      <c r="IU642" s="368"/>
      <c r="IV642" s="368"/>
      <c r="IW642" s="368"/>
      <c r="IX642" s="368"/>
      <c r="IY642" s="368"/>
      <c r="IZ642" s="368"/>
      <c r="JA642" s="368"/>
      <c r="JB642" s="368"/>
      <c r="JC642" s="368"/>
      <c r="JD642" s="368"/>
      <c r="JE642" s="368"/>
      <c r="JF642" s="368"/>
      <c r="JG642" s="368"/>
      <c r="JH642" s="368"/>
      <c r="JI642" s="368"/>
      <c r="JJ642" s="368"/>
      <c r="JK642" s="368"/>
      <c r="JL642" s="368"/>
      <c r="JM642" s="368"/>
      <c r="JN642" s="368"/>
      <c r="JO642" s="368"/>
      <c r="JP642" s="368"/>
      <c r="JQ642" s="368"/>
      <c r="JR642" s="368"/>
      <c r="JS642" s="368"/>
      <c r="JT642" s="368"/>
      <c r="JU642" s="368"/>
      <c r="JV642" s="368"/>
      <c r="JW642" s="368"/>
      <c r="JX642" s="368"/>
      <c r="JY642" s="368"/>
      <c r="JZ642" s="368"/>
      <c r="KA642" s="368"/>
      <c r="KB642" s="368"/>
      <c r="KC642" s="368"/>
      <c r="KD642" s="368"/>
      <c r="KE642" s="368"/>
      <c r="KF642" s="368"/>
      <c r="KG642" s="368"/>
      <c r="KH642" s="368"/>
      <c r="KI642" s="368"/>
      <c r="KJ642" s="368"/>
      <c r="KK642" s="368"/>
      <c r="KL642" s="368"/>
      <c r="KM642" s="368"/>
      <c r="KN642" s="368"/>
      <c r="KO642" s="368"/>
      <c r="KP642" s="368"/>
      <c r="KQ642" s="368"/>
      <c r="KR642" s="368"/>
      <c r="KS642" s="368"/>
      <c r="KT642" s="368"/>
      <c r="KU642" s="368"/>
      <c r="KV642" s="368"/>
      <c r="KW642" s="368"/>
      <c r="KX642" s="368"/>
      <c r="LH642" s="368"/>
      <c r="LI642" s="368"/>
      <c r="LJ642" s="368"/>
      <c r="LK642" s="368"/>
      <c r="LL642" s="368"/>
      <c r="LM642" s="368"/>
      <c r="LN642" s="368"/>
      <c r="LO642" s="368"/>
      <c r="LP642" s="368"/>
      <c r="LQ642" s="368"/>
      <c r="LR642" s="368"/>
      <c r="LS642" s="368"/>
      <c r="LT642" s="368"/>
      <c r="LU642" s="368"/>
      <c r="LV642" s="368"/>
      <c r="LW642" s="368"/>
      <c r="LX642" s="368"/>
      <c r="LY642" s="368"/>
      <c r="LZ642" s="368"/>
      <c r="MA642" s="368"/>
      <c r="MB642" s="368"/>
      <c r="MC642" s="368"/>
      <c r="MD642" s="368"/>
      <c r="ME642" s="368"/>
      <c r="MF642" s="368"/>
      <c r="MG642" s="368"/>
      <c r="MH642" s="368"/>
      <c r="MI642" s="368"/>
      <c r="MJ642" s="368"/>
      <c r="MK642" s="368"/>
      <c r="ML642" s="368"/>
      <c r="MM642" s="368"/>
      <c r="MN642" s="368"/>
      <c r="MO642" s="368"/>
      <c r="MP642" s="368"/>
      <c r="MQ642" s="368"/>
      <c r="MR642" s="368"/>
      <c r="MS642" s="368"/>
      <c r="MT642" s="368"/>
      <c r="MU642" s="368"/>
      <c r="MV642" s="368"/>
      <c r="MW642" s="368"/>
      <c r="MX642" s="368"/>
      <c r="MY642" s="368"/>
      <c r="MZ642" s="368"/>
      <c r="NA642" s="368"/>
      <c r="NB642" s="368"/>
      <c r="NC642" s="368"/>
      <c r="ND642" s="368"/>
      <c r="NE642" s="368"/>
      <c r="NF642" s="368"/>
      <c r="NG642" s="368"/>
      <c r="NH642" s="368"/>
      <c r="NI642" s="368"/>
      <c r="NJ642" s="368"/>
      <c r="NK642" s="368"/>
      <c r="NL642" s="368"/>
      <c r="NM642" s="368"/>
      <c r="NN642" s="368"/>
      <c r="NO642" s="368"/>
      <c r="NP642" s="368"/>
      <c r="NQ642" s="368"/>
      <c r="NR642" s="368"/>
      <c r="NS642" s="368"/>
      <c r="NT642" s="368"/>
      <c r="NU642" s="368"/>
      <c r="NV642" s="368"/>
      <c r="NW642" s="368"/>
      <c r="NX642" s="368"/>
      <c r="NY642" s="368"/>
      <c r="NZ642" s="368"/>
      <c r="OA642" s="368"/>
      <c r="OB642" s="368"/>
      <c r="OC642" s="368"/>
      <c r="OD642" s="368"/>
      <c r="OE642" s="368"/>
      <c r="OF642" s="368"/>
      <c r="OG642" s="368"/>
      <c r="OH642" s="368"/>
      <c r="OI642" s="368"/>
      <c r="OJ642" s="368"/>
      <c r="OK642" s="368"/>
      <c r="OL642" s="368"/>
      <c r="OM642" s="368"/>
      <c r="ON642" s="368"/>
      <c r="OO642" s="368"/>
      <c r="OP642" s="368"/>
      <c r="OQ642" s="368"/>
      <c r="OR642" s="368"/>
      <c r="OS642" s="368"/>
      <c r="OT642" s="368"/>
      <c r="OU642" s="368"/>
      <c r="OV642" s="368"/>
      <c r="OW642" s="368"/>
      <c r="OX642" s="368"/>
      <c r="OY642" s="368"/>
      <c r="OZ642" s="368"/>
      <c r="PA642" s="368"/>
      <c r="PB642" s="368"/>
      <c r="PC642" s="368"/>
      <c r="PD642" s="368"/>
      <c r="PE642" s="368"/>
      <c r="PF642" s="368"/>
      <c r="PG642" s="368"/>
      <c r="PH642" s="368"/>
      <c r="PI642" s="368"/>
      <c r="PJ642" s="368"/>
      <c r="PK642" s="368"/>
      <c r="PL642" s="368"/>
      <c r="PM642" s="368"/>
      <c r="PN642" s="368"/>
      <c r="PO642" s="368"/>
      <c r="PP642" s="368"/>
      <c r="PQ642" s="368"/>
      <c r="PR642" s="368"/>
      <c r="PS642" s="368"/>
      <c r="PT642" s="368"/>
      <c r="PU642" s="368"/>
      <c r="PV642" s="368"/>
      <c r="PW642" s="368"/>
      <c r="PX642" s="368"/>
      <c r="PY642" s="368"/>
      <c r="PZ642" s="368"/>
      <c r="QA642" s="368"/>
      <c r="QB642" s="368"/>
      <c r="QC642" s="368"/>
      <c r="QD642" s="368"/>
      <c r="QE642" s="368"/>
      <c r="QF642" s="368"/>
      <c r="QG642" s="368"/>
      <c r="QH642" s="368"/>
      <c r="QI642" s="368"/>
      <c r="QJ642" s="368"/>
      <c r="QK642" s="368"/>
      <c r="QL642" s="368"/>
      <c r="QM642" s="368"/>
      <c r="QN642" s="368"/>
      <c r="QO642" s="368"/>
      <c r="QP642" s="368"/>
      <c r="QQ642" s="368"/>
      <c r="QR642" s="368"/>
      <c r="QS642" s="368"/>
      <c r="QT642" s="368"/>
      <c r="QU642" s="368"/>
      <c r="QV642" s="368"/>
      <c r="QW642" s="368"/>
      <c r="QX642" s="368"/>
      <c r="QY642" s="368"/>
      <c r="QZ642" s="368"/>
      <c r="RA642" s="368"/>
      <c r="RB642" s="368"/>
      <c r="RC642" s="368"/>
      <c r="RD642" s="368"/>
      <c r="RE642" s="368"/>
      <c r="RF642" s="368"/>
      <c r="RG642" s="368"/>
      <c r="RH642" s="368"/>
      <c r="RI642" s="368"/>
      <c r="RJ642" s="368"/>
      <c r="RK642" s="368"/>
      <c r="RL642" s="368"/>
      <c r="RM642" s="368"/>
      <c r="RN642" s="368"/>
      <c r="RO642" s="368"/>
      <c r="RP642" s="368"/>
      <c r="RQ642" s="368"/>
      <c r="RR642" s="368"/>
      <c r="RS642" s="368"/>
      <c r="RT642" s="368"/>
      <c r="RU642" s="368"/>
      <c r="RV642" s="368"/>
      <c r="RW642" s="368"/>
      <c r="RX642" s="368"/>
      <c r="RY642" s="368"/>
      <c r="RZ642" s="368"/>
      <c r="SA642" s="368"/>
      <c r="SB642" s="368"/>
      <c r="SC642" s="368"/>
      <c r="SD642" s="368"/>
      <c r="SE642" s="368"/>
      <c r="SF642" s="368"/>
      <c r="SG642" s="368"/>
    </row>
    <row r="643" spans="1:501">
      <c r="A643" s="368"/>
      <c r="B643" s="368"/>
      <c r="C643" s="368"/>
      <c r="D643" s="368"/>
      <c r="E643" s="368"/>
      <c r="F643" s="368"/>
      <c r="G643" s="368"/>
      <c r="H643" s="368"/>
      <c r="I643" s="368"/>
      <c r="J643" s="368"/>
      <c r="K643" s="368"/>
      <c r="L643" s="368"/>
      <c r="M643" s="368"/>
      <c r="N643" s="368"/>
      <c r="O643" s="385"/>
      <c r="P643" s="368"/>
      <c r="Q643" s="368"/>
      <c r="R643" s="368"/>
      <c r="S643" s="368"/>
      <c r="T643" s="368"/>
      <c r="U643" s="368"/>
      <c r="V643" s="368"/>
      <c r="W643" s="368"/>
      <c r="X643" s="368"/>
      <c r="Y643" s="368"/>
      <c r="Z643" s="368"/>
      <c r="AA643" s="368"/>
      <c r="AB643" s="368"/>
      <c r="AC643" s="368"/>
      <c r="AD643" s="368"/>
      <c r="AE643" s="368"/>
      <c r="AF643" s="368"/>
      <c r="AG643" s="368"/>
      <c r="AH643" s="368"/>
      <c r="AI643" s="368"/>
      <c r="AJ643" s="368"/>
      <c r="AK643" s="368"/>
      <c r="AL643" s="368"/>
      <c r="AM643" s="368"/>
      <c r="AN643" s="368"/>
      <c r="AO643" s="368"/>
      <c r="AP643" s="368"/>
      <c r="AQ643" s="368"/>
      <c r="AR643" s="368"/>
      <c r="AS643" s="368"/>
      <c r="AT643" s="368"/>
      <c r="AU643" s="368"/>
      <c r="AV643" s="368"/>
      <c r="AW643" s="368"/>
      <c r="AX643" s="368"/>
      <c r="AY643" s="368"/>
      <c r="AZ643" s="368"/>
      <c r="BA643" s="368"/>
      <c r="BB643" s="368"/>
      <c r="BC643" s="368"/>
      <c r="BD643" s="368"/>
      <c r="BE643" s="368"/>
      <c r="BF643" s="368"/>
      <c r="BG643" s="368"/>
      <c r="BH643" s="368"/>
      <c r="BI643" s="368"/>
      <c r="BJ643" s="368"/>
      <c r="BK643" s="368"/>
      <c r="BL643" s="368"/>
      <c r="BM643" s="368"/>
      <c r="BN643" s="368"/>
      <c r="BO643" s="368"/>
      <c r="BP643" s="368"/>
      <c r="BQ643" s="368"/>
      <c r="BR643" s="368"/>
      <c r="BS643" s="368"/>
      <c r="BT643" s="368"/>
      <c r="BU643" s="368"/>
      <c r="BV643" s="368"/>
      <c r="BW643" s="368"/>
      <c r="DV643" s="368"/>
      <c r="DW643" s="368"/>
      <c r="DX643" s="368"/>
      <c r="DY643" s="368"/>
      <c r="DZ643" s="368"/>
      <c r="EA643" s="368"/>
      <c r="EB643" s="368"/>
      <c r="EC643" s="368"/>
      <c r="ED643" s="368"/>
      <c r="EE643" s="368"/>
      <c r="EF643" s="368"/>
      <c r="EG643" s="368"/>
      <c r="EH643" s="368"/>
      <c r="EI643" s="368"/>
      <c r="EJ643" s="368"/>
      <c r="EK643" s="368"/>
      <c r="EL643" s="368"/>
      <c r="EM643" s="368"/>
      <c r="EN643" s="368"/>
      <c r="EO643" s="368"/>
      <c r="EP643" s="368"/>
      <c r="EQ643" s="368"/>
      <c r="ER643" s="368"/>
      <c r="ES643" s="368"/>
      <c r="ET643" s="368"/>
      <c r="EU643" s="368"/>
      <c r="EV643" s="368"/>
      <c r="EW643" s="368"/>
      <c r="EX643" s="368"/>
      <c r="EY643" s="368"/>
      <c r="EZ643" s="368"/>
      <c r="FA643" s="368"/>
      <c r="FB643" s="368"/>
      <c r="FC643" s="368"/>
      <c r="FD643" s="368"/>
      <c r="FE643" s="368"/>
      <c r="FF643" s="368"/>
      <c r="FG643" s="368"/>
      <c r="FH643" s="368"/>
      <c r="FI643" s="368"/>
      <c r="FJ643" s="368"/>
      <c r="FK643" s="368"/>
      <c r="FL643" s="368"/>
      <c r="FM643" s="368"/>
      <c r="FN643" s="368"/>
      <c r="FO643" s="368"/>
      <c r="FP643" s="368"/>
      <c r="FQ643" s="368"/>
      <c r="FR643" s="368"/>
      <c r="FS643" s="368"/>
      <c r="FT643" s="368"/>
      <c r="FU643" s="368"/>
      <c r="FV643" s="368"/>
      <c r="FW643" s="368"/>
      <c r="FX643" s="368"/>
      <c r="FY643" s="368"/>
      <c r="FZ643" s="368"/>
      <c r="GA643" s="368"/>
      <c r="GB643" s="368"/>
      <c r="GC643" s="368"/>
      <c r="GD643" s="368"/>
      <c r="GE643" s="368"/>
      <c r="GF643" s="368"/>
      <c r="GG643" s="368"/>
      <c r="GH643" s="368"/>
      <c r="GI643" s="368"/>
      <c r="GJ643" s="368"/>
      <c r="GK643" s="368"/>
      <c r="GL643" s="368"/>
      <c r="GM643" s="368"/>
      <c r="GN643" s="368"/>
      <c r="GO643" s="368"/>
      <c r="GP643" s="368"/>
      <c r="GQ643" s="368"/>
      <c r="GR643" s="368"/>
      <c r="GS643" s="368"/>
      <c r="GT643" s="368"/>
      <c r="GU643" s="368"/>
      <c r="GV643" s="368"/>
      <c r="GW643" s="368"/>
      <c r="GX643" s="368"/>
      <c r="GY643" s="368"/>
      <c r="GZ643" s="368"/>
      <c r="HA643" s="368"/>
      <c r="HB643" s="368"/>
      <c r="HC643" s="368"/>
      <c r="HD643" s="368"/>
      <c r="HE643" s="368"/>
      <c r="HF643" s="368"/>
      <c r="HG643" s="368"/>
      <c r="HH643" s="368"/>
      <c r="HI643" s="368"/>
      <c r="HJ643" s="368"/>
      <c r="HK643" s="368"/>
      <c r="HL643" s="368"/>
      <c r="HM643" s="368"/>
      <c r="HN643" s="368"/>
      <c r="HO643" s="368"/>
      <c r="HP643" s="368"/>
      <c r="HQ643" s="368"/>
      <c r="HR643" s="368"/>
      <c r="HS643" s="368"/>
      <c r="HT643" s="368"/>
      <c r="HU643" s="368"/>
      <c r="HV643" s="368"/>
      <c r="HW643" s="368"/>
      <c r="HX643" s="368"/>
      <c r="HY643" s="368"/>
      <c r="HZ643" s="368"/>
      <c r="IA643" s="368"/>
      <c r="IB643" s="368"/>
      <c r="IC643" s="368"/>
      <c r="ID643" s="368"/>
      <c r="IE643" s="368"/>
      <c r="IF643" s="368"/>
      <c r="IG643" s="368"/>
      <c r="IH643" s="368"/>
      <c r="II643" s="368"/>
      <c r="IJ643" s="368"/>
      <c r="IK643" s="368"/>
      <c r="IL643" s="368"/>
      <c r="IM643" s="368"/>
      <c r="IN643" s="368"/>
      <c r="IO643" s="368"/>
      <c r="IP643" s="368"/>
      <c r="IQ643" s="368"/>
      <c r="IR643" s="368"/>
      <c r="IS643" s="368"/>
      <c r="IT643" s="368"/>
      <c r="IU643" s="368"/>
      <c r="IV643" s="368"/>
      <c r="IW643" s="368"/>
      <c r="IX643" s="368"/>
      <c r="IY643" s="368"/>
      <c r="IZ643" s="368"/>
      <c r="JA643" s="368"/>
      <c r="JB643" s="368"/>
      <c r="JC643" s="368"/>
      <c r="JD643" s="368"/>
      <c r="JE643" s="368"/>
      <c r="JF643" s="368"/>
      <c r="JG643" s="368"/>
      <c r="JH643" s="368"/>
      <c r="JI643" s="368"/>
      <c r="JJ643" s="368"/>
      <c r="JK643" s="368"/>
      <c r="JL643" s="368"/>
      <c r="JM643" s="368"/>
      <c r="JN643" s="368"/>
      <c r="JO643" s="368"/>
      <c r="JP643" s="368"/>
      <c r="JQ643" s="368"/>
      <c r="JR643" s="368"/>
      <c r="JS643" s="368"/>
      <c r="JT643" s="368"/>
      <c r="JU643" s="368"/>
      <c r="JV643" s="368"/>
      <c r="JW643" s="368"/>
      <c r="JX643" s="368"/>
      <c r="JY643" s="368"/>
      <c r="JZ643" s="368"/>
      <c r="KA643" s="368"/>
      <c r="KB643" s="368"/>
      <c r="KC643" s="368"/>
      <c r="KD643" s="368"/>
      <c r="KE643" s="368"/>
      <c r="KF643" s="368"/>
      <c r="KG643" s="368"/>
      <c r="KH643" s="368"/>
      <c r="KI643" s="368"/>
      <c r="KJ643" s="368"/>
      <c r="KK643" s="368"/>
      <c r="KL643" s="368"/>
      <c r="KM643" s="368"/>
      <c r="KN643" s="368"/>
      <c r="KO643" s="368"/>
      <c r="KP643" s="368"/>
      <c r="KQ643" s="368"/>
      <c r="KR643" s="368"/>
      <c r="KS643" s="368"/>
      <c r="KT643" s="368"/>
      <c r="KU643" s="368"/>
      <c r="KV643" s="368"/>
      <c r="KW643" s="368"/>
      <c r="KX643" s="368"/>
      <c r="LH643" s="368"/>
      <c r="LI643" s="368"/>
      <c r="LJ643" s="368"/>
      <c r="LK643" s="368"/>
      <c r="LL643" s="368"/>
      <c r="LM643" s="368"/>
      <c r="LN643" s="368"/>
      <c r="LO643" s="368"/>
      <c r="LP643" s="368"/>
      <c r="LQ643" s="368"/>
      <c r="LR643" s="368"/>
      <c r="LS643" s="368"/>
      <c r="LT643" s="368"/>
      <c r="LU643" s="368"/>
      <c r="LV643" s="368"/>
      <c r="LW643" s="368"/>
      <c r="LX643" s="368"/>
      <c r="LY643" s="368"/>
      <c r="LZ643" s="368"/>
      <c r="MA643" s="368"/>
      <c r="MB643" s="368"/>
      <c r="MC643" s="368"/>
      <c r="MD643" s="368"/>
      <c r="ME643" s="368"/>
      <c r="MF643" s="368"/>
      <c r="MG643" s="368"/>
      <c r="MH643" s="368"/>
      <c r="MI643" s="368"/>
      <c r="MJ643" s="368"/>
      <c r="MK643" s="368"/>
      <c r="ML643" s="368"/>
      <c r="MM643" s="368"/>
      <c r="MN643" s="368"/>
      <c r="MO643" s="368"/>
      <c r="MP643" s="368"/>
      <c r="MQ643" s="368"/>
      <c r="MR643" s="368"/>
      <c r="MS643" s="368"/>
      <c r="MT643" s="368"/>
      <c r="MU643" s="368"/>
      <c r="MV643" s="368"/>
      <c r="MW643" s="368"/>
      <c r="MX643" s="368"/>
      <c r="MY643" s="368"/>
      <c r="MZ643" s="368"/>
      <c r="NA643" s="368"/>
      <c r="NB643" s="368"/>
      <c r="NC643" s="368"/>
      <c r="ND643" s="368"/>
      <c r="NE643" s="368"/>
      <c r="NF643" s="368"/>
      <c r="NG643" s="368"/>
      <c r="NH643" s="368"/>
      <c r="NI643" s="368"/>
      <c r="NJ643" s="368"/>
      <c r="NK643" s="368"/>
      <c r="NL643" s="368"/>
      <c r="NM643" s="368"/>
      <c r="NN643" s="368"/>
      <c r="NO643" s="368"/>
      <c r="NP643" s="368"/>
      <c r="NQ643" s="368"/>
      <c r="NR643" s="368"/>
      <c r="NS643" s="368"/>
      <c r="NT643" s="368"/>
      <c r="NU643" s="368"/>
      <c r="NV643" s="368"/>
      <c r="NW643" s="368"/>
      <c r="NX643" s="368"/>
      <c r="NY643" s="368"/>
      <c r="NZ643" s="368"/>
      <c r="OA643" s="368"/>
      <c r="OB643" s="368"/>
      <c r="OC643" s="368"/>
      <c r="OD643" s="368"/>
      <c r="OE643" s="368"/>
      <c r="OF643" s="368"/>
      <c r="OG643" s="368"/>
      <c r="OH643" s="368"/>
      <c r="OI643" s="368"/>
      <c r="OJ643" s="368"/>
      <c r="OK643" s="368"/>
      <c r="OL643" s="368"/>
      <c r="OM643" s="368"/>
      <c r="ON643" s="368"/>
      <c r="OO643" s="368"/>
      <c r="OP643" s="368"/>
      <c r="OQ643" s="368"/>
      <c r="OR643" s="368"/>
      <c r="OS643" s="368"/>
      <c r="OT643" s="368"/>
      <c r="OU643" s="368"/>
      <c r="OV643" s="368"/>
      <c r="OW643" s="368"/>
      <c r="OX643" s="368"/>
      <c r="OY643" s="368"/>
      <c r="OZ643" s="368"/>
      <c r="PA643" s="368"/>
      <c r="PB643" s="368"/>
      <c r="PC643" s="368"/>
      <c r="PD643" s="368"/>
      <c r="PE643" s="368"/>
      <c r="PF643" s="368"/>
      <c r="PG643" s="368"/>
      <c r="PH643" s="368"/>
      <c r="PI643" s="368"/>
      <c r="PJ643" s="368"/>
      <c r="PK643" s="368"/>
      <c r="PL643" s="368"/>
      <c r="PM643" s="368"/>
      <c r="PN643" s="368"/>
      <c r="PO643" s="368"/>
      <c r="PP643" s="368"/>
      <c r="PQ643" s="368"/>
      <c r="PR643" s="368"/>
      <c r="PS643" s="368"/>
      <c r="PT643" s="368"/>
      <c r="PU643" s="368"/>
      <c r="PV643" s="368"/>
      <c r="PW643" s="368"/>
      <c r="PX643" s="368"/>
      <c r="PY643" s="368"/>
      <c r="PZ643" s="368"/>
      <c r="QA643" s="368"/>
      <c r="QB643" s="368"/>
      <c r="QC643" s="368"/>
      <c r="QD643" s="368"/>
      <c r="QE643" s="368"/>
      <c r="QF643" s="368"/>
      <c r="QG643" s="368"/>
      <c r="QH643" s="368"/>
      <c r="QI643" s="368"/>
      <c r="QJ643" s="368"/>
      <c r="QK643" s="368"/>
      <c r="QL643" s="368"/>
      <c r="QM643" s="368"/>
      <c r="QN643" s="368"/>
      <c r="QO643" s="368"/>
      <c r="QP643" s="368"/>
      <c r="QQ643" s="368"/>
      <c r="QR643" s="368"/>
      <c r="QS643" s="368"/>
      <c r="QT643" s="368"/>
      <c r="QU643" s="368"/>
      <c r="QV643" s="368"/>
      <c r="QW643" s="368"/>
      <c r="QX643" s="368"/>
      <c r="QY643" s="368"/>
      <c r="QZ643" s="368"/>
      <c r="RA643" s="368"/>
      <c r="RB643" s="368"/>
      <c r="RC643" s="368"/>
      <c r="RD643" s="368"/>
      <c r="RE643" s="368"/>
      <c r="RF643" s="368"/>
      <c r="RG643" s="368"/>
      <c r="RH643" s="368"/>
      <c r="RI643" s="368"/>
      <c r="RJ643" s="368"/>
      <c r="RK643" s="368"/>
      <c r="RL643" s="368"/>
      <c r="RM643" s="368"/>
      <c r="RN643" s="368"/>
      <c r="RO643" s="368"/>
      <c r="RP643" s="368"/>
      <c r="RQ643" s="368"/>
      <c r="RR643" s="368"/>
      <c r="RS643" s="368"/>
      <c r="RT643" s="368"/>
      <c r="RU643" s="368"/>
      <c r="RV643" s="368"/>
      <c r="RW643" s="368"/>
      <c r="RX643" s="368"/>
      <c r="RY643" s="368"/>
      <c r="RZ643" s="368"/>
      <c r="SA643" s="368"/>
      <c r="SB643" s="368"/>
      <c r="SC643" s="368"/>
      <c r="SD643" s="368"/>
      <c r="SE643" s="368"/>
      <c r="SF643" s="368"/>
      <c r="SG643" s="368"/>
    </row>
    <row r="644" spans="1:501">
      <c r="A644" s="368"/>
      <c r="B644" s="368"/>
      <c r="C644" s="368"/>
      <c r="D644" s="368"/>
      <c r="E644" s="368"/>
      <c r="F644" s="368"/>
      <c r="G644" s="368"/>
      <c r="H644" s="368"/>
      <c r="I644" s="368"/>
      <c r="J644" s="368"/>
      <c r="K644" s="368"/>
      <c r="L644" s="368"/>
      <c r="M644" s="368"/>
      <c r="N644" s="368"/>
      <c r="O644" s="385"/>
      <c r="P644" s="368"/>
      <c r="Q644" s="368"/>
      <c r="R644" s="368"/>
      <c r="S644" s="368"/>
      <c r="T644" s="368"/>
      <c r="U644" s="368"/>
      <c r="V644" s="368"/>
      <c r="W644" s="368"/>
      <c r="X644" s="368"/>
      <c r="Y644" s="368"/>
      <c r="Z644" s="368"/>
      <c r="AA644" s="368"/>
      <c r="AB644" s="368"/>
      <c r="AC644" s="368"/>
      <c r="AD644" s="368"/>
      <c r="AE644" s="368"/>
      <c r="AF644" s="368"/>
      <c r="AG644" s="368"/>
      <c r="AH644" s="368"/>
      <c r="AI644" s="368"/>
      <c r="AJ644" s="368"/>
      <c r="AK644" s="368"/>
      <c r="AL644" s="368"/>
      <c r="AM644" s="368"/>
      <c r="AN644" s="368"/>
      <c r="AO644" s="368"/>
      <c r="AP644" s="368"/>
      <c r="AQ644" s="368"/>
      <c r="AR644" s="368"/>
      <c r="AS644" s="368"/>
      <c r="AT644" s="368"/>
      <c r="AU644" s="368"/>
      <c r="AV644" s="368"/>
      <c r="AW644" s="368"/>
      <c r="AX644" s="368"/>
      <c r="AY644" s="368"/>
      <c r="AZ644" s="368"/>
      <c r="BA644" s="368"/>
      <c r="BB644" s="368"/>
      <c r="BC644" s="368"/>
      <c r="BD644" s="368"/>
      <c r="BE644" s="368"/>
      <c r="BF644" s="368"/>
      <c r="BG644" s="368"/>
      <c r="BH644" s="368"/>
      <c r="BI644" s="368"/>
      <c r="BJ644" s="368"/>
      <c r="BK644" s="368"/>
      <c r="BL644" s="368"/>
      <c r="BM644" s="368"/>
      <c r="BN644" s="368"/>
      <c r="BO644" s="368"/>
      <c r="BP644" s="368"/>
      <c r="BQ644" s="368"/>
      <c r="BR644" s="368"/>
      <c r="BS644" s="368"/>
      <c r="BT644" s="368"/>
      <c r="BU644" s="368"/>
      <c r="BV644" s="368"/>
      <c r="BW644" s="368"/>
      <c r="DV644" s="368"/>
      <c r="DW644" s="368"/>
      <c r="DX644" s="368"/>
      <c r="DY644" s="368"/>
      <c r="DZ644" s="368"/>
      <c r="EA644" s="368"/>
      <c r="EB644" s="368"/>
      <c r="EC644" s="368"/>
      <c r="ED644" s="368"/>
      <c r="EE644" s="368"/>
      <c r="EF644" s="368"/>
      <c r="EG644" s="368"/>
      <c r="EH644" s="368"/>
      <c r="EI644" s="368"/>
      <c r="EJ644" s="368"/>
      <c r="EK644" s="368"/>
      <c r="EL644" s="368"/>
      <c r="EM644" s="368"/>
      <c r="EN644" s="368"/>
      <c r="EO644" s="368"/>
      <c r="EP644" s="368"/>
      <c r="EQ644" s="368"/>
      <c r="ER644" s="368"/>
      <c r="ES644" s="368"/>
      <c r="ET644" s="368"/>
      <c r="EU644" s="368"/>
      <c r="EV644" s="368"/>
      <c r="EW644" s="368"/>
      <c r="EX644" s="368"/>
      <c r="EY644" s="368"/>
      <c r="EZ644" s="368"/>
      <c r="FA644" s="368"/>
      <c r="FB644" s="368"/>
      <c r="FC644" s="368"/>
      <c r="FD644" s="368"/>
      <c r="FE644" s="368"/>
      <c r="FF644" s="368"/>
      <c r="FG644" s="368"/>
      <c r="FH644" s="368"/>
      <c r="FI644" s="368"/>
      <c r="FJ644" s="368"/>
      <c r="FK644" s="368"/>
      <c r="FL644" s="368"/>
      <c r="FM644" s="368"/>
      <c r="FN644" s="368"/>
      <c r="FO644" s="368"/>
      <c r="FP644" s="368"/>
      <c r="FQ644" s="368"/>
      <c r="FR644" s="368"/>
      <c r="FS644" s="368"/>
      <c r="FT644" s="368"/>
      <c r="FU644" s="368"/>
      <c r="FV644" s="368"/>
      <c r="FW644" s="368"/>
      <c r="FX644" s="368"/>
      <c r="FY644" s="368"/>
      <c r="FZ644" s="368"/>
      <c r="GA644" s="368"/>
      <c r="GB644" s="368"/>
      <c r="GC644" s="368"/>
      <c r="GD644" s="368"/>
      <c r="GE644" s="368"/>
      <c r="GF644" s="368"/>
      <c r="GG644" s="368"/>
      <c r="GH644" s="368"/>
      <c r="GI644" s="368"/>
      <c r="GJ644" s="368"/>
      <c r="GK644" s="368"/>
      <c r="GL644" s="368"/>
      <c r="GM644" s="368"/>
      <c r="GN644" s="368"/>
      <c r="GO644" s="368"/>
      <c r="GP644" s="368"/>
      <c r="GQ644" s="368"/>
      <c r="GR644" s="368"/>
      <c r="GS644" s="368"/>
      <c r="GT644" s="368"/>
      <c r="GU644" s="368"/>
      <c r="GV644" s="368"/>
      <c r="GW644" s="368"/>
      <c r="GX644" s="368"/>
      <c r="GY644" s="368"/>
      <c r="GZ644" s="368"/>
      <c r="HA644" s="368"/>
      <c r="HB644" s="368"/>
      <c r="HC644" s="368"/>
      <c r="HD644" s="368"/>
      <c r="HE644" s="368"/>
      <c r="HF644" s="368"/>
      <c r="HG644" s="368"/>
      <c r="HH644" s="368"/>
      <c r="HI644" s="368"/>
      <c r="HJ644" s="368"/>
      <c r="HK644" s="368"/>
      <c r="HL644" s="368"/>
      <c r="HM644" s="368"/>
      <c r="HN644" s="368"/>
      <c r="HO644" s="368"/>
      <c r="HP644" s="368"/>
      <c r="HQ644" s="368"/>
      <c r="HR644" s="368"/>
      <c r="HS644" s="368"/>
      <c r="HT644" s="368"/>
      <c r="HU644" s="368"/>
      <c r="HV644" s="368"/>
      <c r="HW644" s="368"/>
      <c r="HX644" s="368"/>
      <c r="HY644" s="368"/>
      <c r="HZ644" s="368"/>
      <c r="IA644" s="368"/>
      <c r="IB644" s="368"/>
      <c r="IC644" s="368"/>
      <c r="ID644" s="368"/>
      <c r="IE644" s="368"/>
      <c r="IF644" s="368"/>
      <c r="IG644" s="368"/>
      <c r="IH644" s="368"/>
      <c r="II644" s="368"/>
      <c r="IJ644" s="368"/>
      <c r="IK644" s="368"/>
      <c r="IL644" s="368"/>
      <c r="IM644" s="368"/>
      <c r="IN644" s="368"/>
      <c r="IO644" s="368"/>
      <c r="IP644" s="368"/>
      <c r="IQ644" s="368"/>
      <c r="IR644" s="368"/>
      <c r="IS644" s="368"/>
      <c r="IT644" s="368"/>
      <c r="IU644" s="368"/>
      <c r="IV644" s="368"/>
      <c r="IW644" s="368"/>
      <c r="IX644" s="368"/>
      <c r="IY644" s="368"/>
      <c r="IZ644" s="368"/>
      <c r="JA644" s="368"/>
      <c r="JB644" s="368"/>
      <c r="JC644" s="368"/>
      <c r="JD644" s="368"/>
      <c r="JE644" s="368"/>
      <c r="JF644" s="368"/>
      <c r="JG644" s="368"/>
      <c r="JH644" s="368"/>
      <c r="JI644" s="368"/>
      <c r="JJ644" s="368"/>
      <c r="JK644" s="368"/>
      <c r="JL644" s="368"/>
      <c r="JM644" s="368"/>
      <c r="JN644" s="368"/>
      <c r="JO644" s="368"/>
      <c r="JP644" s="368"/>
      <c r="JQ644" s="368"/>
      <c r="JR644" s="368"/>
      <c r="JS644" s="368"/>
      <c r="JT644" s="368"/>
      <c r="JU644" s="368"/>
      <c r="JV644" s="368"/>
      <c r="JW644" s="368"/>
      <c r="JX644" s="368"/>
      <c r="JY644" s="368"/>
      <c r="JZ644" s="368"/>
      <c r="KA644" s="368"/>
      <c r="KB644" s="368"/>
      <c r="KC644" s="368"/>
      <c r="KD644" s="368"/>
      <c r="KE644" s="368"/>
      <c r="KF644" s="368"/>
      <c r="KG644" s="368"/>
      <c r="KH644" s="368"/>
      <c r="KI644" s="368"/>
      <c r="KJ644" s="368"/>
      <c r="KK644" s="368"/>
      <c r="KL644" s="368"/>
      <c r="KM644" s="368"/>
      <c r="KN644" s="368"/>
      <c r="KO644" s="368"/>
      <c r="KP644" s="368"/>
      <c r="KQ644" s="368"/>
      <c r="KR644" s="368"/>
      <c r="KS644" s="368"/>
      <c r="KT644" s="368"/>
      <c r="KU644" s="368"/>
      <c r="KV644" s="368"/>
      <c r="KW644" s="368"/>
      <c r="KX644" s="368"/>
      <c r="LH644" s="368"/>
      <c r="LI644" s="368"/>
      <c r="LJ644" s="368"/>
      <c r="LK644" s="368"/>
      <c r="LL644" s="368"/>
      <c r="LM644" s="368"/>
      <c r="LN644" s="368"/>
      <c r="LO644" s="368"/>
      <c r="LP644" s="368"/>
      <c r="LQ644" s="368"/>
      <c r="LR644" s="368"/>
      <c r="LS644" s="368"/>
      <c r="LT644" s="368"/>
      <c r="LU644" s="368"/>
      <c r="LV644" s="368"/>
      <c r="LW644" s="368"/>
      <c r="LX644" s="368"/>
      <c r="LY644" s="368"/>
      <c r="LZ644" s="368"/>
      <c r="MA644" s="368"/>
      <c r="MB644" s="368"/>
      <c r="MC644" s="368"/>
      <c r="MD644" s="368"/>
      <c r="ME644" s="368"/>
      <c r="MF644" s="368"/>
      <c r="MG644" s="368"/>
      <c r="MH644" s="368"/>
      <c r="MI644" s="368"/>
      <c r="MJ644" s="368"/>
      <c r="MK644" s="368"/>
      <c r="ML644" s="368"/>
      <c r="MM644" s="368"/>
      <c r="MN644" s="368"/>
      <c r="MO644" s="368"/>
      <c r="MP644" s="368"/>
      <c r="MQ644" s="368"/>
      <c r="MR644" s="368"/>
      <c r="MS644" s="368"/>
      <c r="MT644" s="368"/>
      <c r="MU644" s="368"/>
      <c r="MV644" s="368"/>
      <c r="MW644" s="368"/>
      <c r="MX644" s="368"/>
      <c r="MY644" s="368"/>
      <c r="MZ644" s="368"/>
      <c r="NA644" s="368"/>
      <c r="NB644" s="368"/>
      <c r="NC644" s="368"/>
      <c r="ND644" s="368"/>
      <c r="NE644" s="368"/>
      <c r="NF644" s="368"/>
      <c r="NG644" s="368"/>
      <c r="NH644" s="368"/>
      <c r="NI644" s="368"/>
      <c r="NJ644" s="368"/>
      <c r="NK644" s="368"/>
      <c r="NL644" s="368"/>
      <c r="NM644" s="368"/>
      <c r="NN644" s="368"/>
      <c r="NO644" s="368"/>
      <c r="NP644" s="368"/>
      <c r="NQ644" s="368"/>
      <c r="NR644" s="368"/>
      <c r="NS644" s="368"/>
      <c r="NT644" s="368"/>
      <c r="NU644" s="368"/>
      <c r="NV644" s="368"/>
      <c r="NW644" s="368"/>
      <c r="NX644" s="368"/>
      <c r="NY644" s="368"/>
      <c r="NZ644" s="368"/>
      <c r="OA644" s="368"/>
      <c r="OB644" s="368"/>
      <c r="OC644" s="368"/>
      <c r="OD644" s="368"/>
      <c r="OE644" s="368"/>
      <c r="OF644" s="368"/>
      <c r="OG644" s="368"/>
      <c r="OH644" s="368"/>
      <c r="OI644" s="368"/>
      <c r="OJ644" s="368"/>
      <c r="OK644" s="368"/>
      <c r="OL644" s="368"/>
      <c r="OM644" s="368"/>
      <c r="ON644" s="368"/>
      <c r="OO644" s="368"/>
      <c r="OP644" s="368"/>
      <c r="OQ644" s="368"/>
      <c r="OR644" s="368"/>
      <c r="OS644" s="368"/>
      <c r="OT644" s="368"/>
      <c r="OU644" s="368"/>
      <c r="OV644" s="368"/>
      <c r="OW644" s="368"/>
      <c r="OX644" s="368"/>
      <c r="OY644" s="368"/>
      <c r="OZ644" s="368"/>
      <c r="PA644" s="368"/>
      <c r="PB644" s="368"/>
      <c r="PC644" s="368"/>
      <c r="PD644" s="368"/>
      <c r="PE644" s="368"/>
      <c r="PF644" s="368"/>
      <c r="PG644" s="368"/>
      <c r="PH644" s="368"/>
      <c r="PI644" s="368"/>
      <c r="PJ644" s="368"/>
      <c r="PK644" s="368"/>
      <c r="PL644" s="368"/>
      <c r="PM644" s="368"/>
      <c r="PN644" s="368"/>
      <c r="PO644" s="368"/>
      <c r="PP644" s="368"/>
      <c r="PQ644" s="368"/>
      <c r="PR644" s="368"/>
      <c r="PS644" s="368"/>
      <c r="PT644" s="368"/>
      <c r="PU644" s="368"/>
      <c r="PV644" s="368"/>
      <c r="PW644" s="368"/>
      <c r="PX644" s="368"/>
      <c r="PY644" s="368"/>
      <c r="PZ644" s="368"/>
      <c r="QA644" s="368"/>
      <c r="QB644" s="368"/>
      <c r="QC644" s="368"/>
      <c r="QD644" s="368"/>
      <c r="QE644" s="368"/>
      <c r="QF644" s="368"/>
      <c r="QG644" s="368"/>
      <c r="QH644" s="368"/>
      <c r="QI644" s="368"/>
      <c r="QJ644" s="368"/>
      <c r="QK644" s="368"/>
      <c r="QL644" s="368"/>
      <c r="QM644" s="368"/>
      <c r="QN644" s="368"/>
      <c r="QO644" s="368"/>
      <c r="QP644" s="368"/>
      <c r="QQ644" s="368"/>
      <c r="QR644" s="368"/>
      <c r="QS644" s="368"/>
      <c r="QT644" s="368"/>
      <c r="QU644" s="368"/>
      <c r="QV644" s="368"/>
      <c r="QW644" s="368"/>
      <c r="QX644" s="368"/>
      <c r="QY644" s="368"/>
      <c r="QZ644" s="368"/>
      <c r="RA644" s="368"/>
      <c r="RB644" s="368"/>
      <c r="RC644" s="368"/>
      <c r="RD644" s="368"/>
      <c r="RE644" s="368"/>
      <c r="RF644" s="368"/>
      <c r="RG644" s="368"/>
      <c r="RH644" s="368"/>
      <c r="RI644" s="368"/>
      <c r="RJ644" s="368"/>
      <c r="RK644" s="368"/>
      <c r="RL644" s="368"/>
      <c r="RM644" s="368"/>
      <c r="RN644" s="368"/>
      <c r="RO644" s="368"/>
      <c r="RP644" s="368"/>
      <c r="RQ644" s="368"/>
      <c r="RR644" s="368"/>
      <c r="RS644" s="368"/>
      <c r="RT644" s="368"/>
      <c r="RU644" s="368"/>
      <c r="RV644" s="368"/>
      <c r="RW644" s="368"/>
      <c r="RX644" s="368"/>
      <c r="RY644" s="368"/>
      <c r="RZ644" s="368"/>
      <c r="SA644" s="368"/>
      <c r="SB644" s="368"/>
      <c r="SC644" s="368"/>
      <c r="SD644" s="368"/>
      <c r="SE644" s="368"/>
      <c r="SF644" s="368"/>
      <c r="SG644" s="368"/>
    </row>
    <row r="645" spans="1:501">
      <c r="A645" s="368"/>
      <c r="B645" s="368"/>
      <c r="C645" s="368"/>
      <c r="D645" s="368"/>
      <c r="E645" s="368"/>
      <c r="F645" s="368"/>
      <c r="G645" s="368"/>
      <c r="H645" s="368"/>
      <c r="I645" s="368"/>
      <c r="J645" s="368"/>
      <c r="K645" s="368"/>
      <c r="L645" s="368"/>
      <c r="M645" s="368"/>
      <c r="N645" s="368"/>
      <c r="O645" s="385"/>
      <c r="P645" s="368"/>
      <c r="Q645" s="368"/>
      <c r="R645" s="368"/>
      <c r="S645" s="368"/>
      <c r="T645" s="368"/>
      <c r="U645" s="368"/>
      <c r="V645" s="368"/>
      <c r="W645" s="368"/>
      <c r="X645" s="368"/>
      <c r="Y645" s="368"/>
      <c r="Z645" s="368"/>
      <c r="AA645" s="368"/>
      <c r="AB645" s="368"/>
      <c r="AC645" s="368"/>
      <c r="AD645" s="368"/>
      <c r="AE645" s="368"/>
      <c r="AF645" s="368"/>
      <c r="AG645" s="368"/>
      <c r="AH645" s="368"/>
      <c r="AI645" s="368"/>
      <c r="AJ645" s="368"/>
      <c r="AK645" s="368"/>
      <c r="AL645" s="368"/>
      <c r="AM645" s="368"/>
      <c r="AN645" s="368"/>
      <c r="AO645" s="368"/>
      <c r="AP645" s="368"/>
      <c r="AQ645" s="368"/>
      <c r="AR645" s="368"/>
      <c r="AS645" s="368"/>
      <c r="AT645" s="368"/>
      <c r="AU645" s="368"/>
      <c r="AV645" s="368"/>
      <c r="AW645" s="368"/>
      <c r="AX645" s="368"/>
      <c r="AY645" s="368"/>
      <c r="AZ645" s="368"/>
      <c r="BA645" s="368"/>
      <c r="BB645" s="368"/>
      <c r="BC645" s="368"/>
      <c r="BD645" s="368"/>
      <c r="BE645" s="368"/>
      <c r="BF645" s="368"/>
      <c r="BG645" s="368"/>
      <c r="BH645" s="368"/>
      <c r="BI645" s="368"/>
      <c r="BJ645" s="368"/>
      <c r="BK645" s="368"/>
      <c r="BL645" s="368"/>
      <c r="BM645" s="368"/>
      <c r="BN645" s="368"/>
      <c r="BO645" s="368"/>
      <c r="BP645" s="368"/>
      <c r="BQ645" s="368"/>
      <c r="BR645" s="368"/>
      <c r="BS645" s="368"/>
      <c r="BT645" s="368"/>
      <c r="BU645" s="368"/>
      <c r="BV645" s="368"/>
      <c r="BW645" s="368"/>
      <c r="DV645" s="368"/>
      <c r="DW645" s="368"/>
      <c r="DX645" s="368"/>
      <c r="DY645" s="368"/>
      <c r="DZ645" s="368"/>
      <c r="EA645" s="368"/>
      <c r="EB645" s="368"/>
      <c r="EC645" s="368"/>
      <c r="ED645" s="368"/>
      <c r="EE645" s="368"/>
      <c r="EF645" s="368"/>
      <c r="EG645" s="368"/>
      <c r="EH645" s="368"/>
      <c r="EI645" s="368"/>
      <c r="EJ645" s="368"/>
      <c r="EK645" s="368"/>
      <c r="EL645" s="368"/>
      <c r="EM645" s="368"/>
      <c r="EN645" s="368"/>
      <c r="EO645" s="368"/>
      <c r="EP645" s="368"/>
      <c r="EQ645" s="368"/>
      <c r="ER645" s="368"/>
      <c r="ES645" s="368"/>
      <c r="ET645" s="368"/>
      <c r="EU645" s="368"/>
      <c r="EV645" s="368"/>
      <c r="EW645" s="368"/>
      <c r="EX645" s="368"/>
      <c r="EY645" s="368"/>
      <c r="EZ645" s="368"/>
      <c r="FA645" s="368"/>
      <c r="FB645" s="368"/>
      <c r="FC645" s="368"/>
      <c r="FD645" s="368"/>
      <c r="FE645" s="368"/>
      <c r="FF645" s="368"/>
      <c r="FG645" s="368"/>
      <c r="FH645" s="368"/>
      <c r="FI645" s="368"/>
      <c r="FJ645" s="368"/>
      <c r="FK645" s="368"/>
      <c r="FL645" s="368"/>
      <c r="FM645" s="368"/>
      <c r="FN645" s="368"/>
      <c r="FO645" s="368"/>
      <c r="FP645" s="368"/>
      <c r="FQ645" s="368"/>
      <c r="FR645" s="368"/>
      <c r="FS645" s="368"/>
      <c r="FT645" s="368"/>
      <c r="FU645" s="368"/>
      <c r="FV645" s="368"/>
      <c r="FW645" s="368"/>
      <c r="FX645" s="368"/>
      <c r="FY645" s="368"/>
      <c r="FZ645" s="368"/>
      <c r="GA645" s="368"/>
      <c r="GB645" s="368"/>
      <c r="GC645" s="368"/>
      <c r="GD645" s="368"/>
      <c r="GE645" s="368"/>
      <c r="GF645" s="368"/>
      <c r="GG645" s="368"/>
      <c r="GH645" s="368"/>
      <c r="GI645" s="368"/>
      <c r="GJ645" s="368"/>
      <c r="GK645" s="368"/>
      <c r="GL645" s="368"/>
      <c r="GM645" s="368"/>
      <c r="GN645" s="368"/>
      <c r="GO645" s="368"/>
      <c r="GP645" s="368"/>
      <c r="GQ645" s="368"/>
      <c r="GR645" s="368"/>
      <c r="GS645" s="368"/>
      <c r="GT645" s="368"/>
      <c r="GU645" s="368"/>
      <c r="GV645" s="368"/>
      <c r="GW645" s="368"/>
      <c r="GX645" s="368"/>
      <c r="GY645" s="368"/>
      <c r="GZ645" s="368"/>
      <c r="HA645" s="368"/>
      <c r="HB645" s="368"/>
      <c r="HC645" s="368"/>
      <c r="HD645" s="368"/>
      <c r="HE645" s="368"/>
      <c r="HF645" s="368"/>
      <c r="HG645" s="368"/>
      <c r="HH645" s="368"/>
      <c r="HI645" s="368"/>
      <c r="HJ645" s="368"/>
      <c r="HK645" s="368"/>
      <c r="HL645" s="368"/>
      <c r="HM645" s="368"/>
      <c r="HN645" s="368"/>
      <c r="HO645" s="368"/>
      <c r="HP645" s="368"/>
      <c r="HQ645" s="368"/>
      <c r="HR645" s="368"/>
      <c r="HS645" s="368"/>
      <c r="HT645" s="368"/>
      <c r="HU645" s="368"/>
      <c r="HV645" s="368"/>
      <c r="HW645" s="368"/>
      <c r="HX645" s="368"/>
      <c r="HY645" s="368"/>
      <c r="HZ645" s="368"/>
      <c r="IA645" s="368"/>
      <c r="IB645" s="368"/>
      <c r="IC645" s="368"/>
      <c r="ID645" s="368"/>
      <c r="IE645" s="368"/>
      <c r="IF645" s="368"/>
      <c r="IG645" s="368"/>
      <c r="IH645" s="368"/>
      <c r="II645" s="368"/>
      <c r="IJ645" s="368"/>
      <c r="IK645" s="368"/>
      <c r="IL645" s="368"/>
      <c r="IM645" s="368"/>
      <c r="IN645" s="368"/>
      <c r="IO645" s="368"/>
      <c r="IP645" s="368"/>
      <c r="IQ645" s="368"/>
      <c r="IR645" s="368"/>
      <c r="IS645" s="368"/>
      <c r="IT645" s="368"/>
      <c r="IU645" s="368"/>
      <c r="IV645" s="368"/>
      <c r="IW645" s="368"/>
      <c r="IX645" s="368"/>
      <c r="IY645" s="368"/>
      <c r="IZ645" s="368"/>
      <c r="JA645" s="368"/>
      <c r="JB645" s="368"/>
      <c r="JC645" s="368"/>
      <c r="JD645" s="368"/>
      <c r="JE645" s="368"/>
      <c r="JF645" s="368"/>
      <c r="JG645" s="368"/>
      <c r="JH645" s="368"/>
      <c r="JI645" s="368"/>
      <c r="JJ645" s="368"/>
      <c r="JK645" s="368"/>
      <c r="JL645" s="368"/>
      <c r="JM645" s="368"/>
      <c r="JN645" s="368"/>
      <c r="JO645" s="368"/>
      <c r="JP645" s="368"/>
      <c r="JQ645" s="368"/>
      <c r="JR645" s="368"/>
      <c r="JS645" s="368"/>
      <c r="JT645" s="368"/>
      <c r="JU645" s="368"/>
      <c r="JV645" s="368"/>
      <c r="JW645" s="368"/>
      <c r="JX645" s="368"/>
      <c r="JY645" s="368"/>
      <c r="JZ645" s="368"/>
      <c r="KA645" s="368"/>
      <c r="KB645" s="368"/>
      <c r="KC645" s="368"/>
      <c r="KD645" s="368"/>
      <c r="KE645" s="368"/>
      <c r="KF645" s="368"/>
      <c r="KG645" s="368"/>
      <c r="KH645" s="368"/>
      <c r="KI645" s="368"/>
      <c r="KJ645" s="368"/>
      <c r="KK645" s="368"/>
      <c r="KL645" s="368"/>
      <c r="KM645" s="368"/>
      <c r="KN645" s="368"/>
      <c r="KO645" s="368"/>
      <c r="KP645" s="368"/>
      <c r="KQ645" s="368"/>
      <c r="KR645" s="368"/>
      <c r="KS645" s="368"/>
      <c r="KT645" s="368"/>
      <c r="KU645" s="368"/>
      <c r="KV645" s="368"/>
      <c r="KW645" s="368"/>
      <c r="KX645" s="368"/>
      <c r="LH645" s="368"/>
      <c r="LI645" s="368"/>
      <c r="LJ645" s="368"/>
      <c r="LK645" s="368"/>
      <c r="LL645" s="368"/>
      <c r="LM645" s="368"/>
      <c r="LN645" s="368"/>
      <c r="LO645" s="368"/>
      <c r="LP645" s="368"/>
      <c r="LQ645" s="368"/>
      <c r="LR645" s="368"/>
      <c r="LS645" s="368"/>
      <c r="LT645" s="368"/>
      <c r="LU645" s="368"/>
      <c r="LV645" s="368"/>
      <c r="LW645" s="368"/>
      <c r="LX645" s="368"/>
      <c r="LY645" s="368"/>
      <c r="LZ645" s="368"/>
      <c r="MA645" s="368"/>
      <c r="MB645" s="368"/>
      <c r="MC645" s="368"/>
      <c r="MD645" s="368"/>
      <c r="ME645" s="368"/>
      <c r="MF645" s="368"/>
      <c r="MG645" s="368"/>
      <c r="MH645" s="368"/>
      <c r="MI645" s="368"/>
      <c r="MJ645" s="368"/>
      <c r="MK645" s="368"/>
      <c r="ML645" s="368"/>
      <c r="MM645" s="368"/>
      <c r="MN645" s="368"/>
      <c r="MO645" s="368"/>
      <c r="MP645" s="368"/>
      <c r="MQ645" s="368"/>
      <c r="MR645" s="368"/>
      <c r="MS645" s="368"/>
      <c r="MT645" s="368"/>
      <c r="MU645" s="368"/>
      <c r="MV645" s="368"/>
      <c r="MW645" s="368"/>
      <c r="MX645" s="368"/>
      <c r="MY645" s="368"/>
      <c r="MZ645" s="368"/>
      <c r="NA645" s="368"/>
      <c r="NB645" s="368"/>
      <c r="NC645" s="368"/>
      <c r="ND645" s="368"/>
      <c r="NE645" s="368"/>
      <c r="NF645" s="368"/>
      <c r="NG645" s="368"/>
      <c r="NH645" s="368"/>
      <c r="NI645" s="368"/>
      <c r="NJ645" s="368"/>
      <c r="NK645" s="368"/>
      <c r="NL645" s="368"/>
      <c r="NM645" s="368"/>
      <c r="NN645" s="368"/>
      <c r="NO645" s="368"/>
      <c r="NP645" s="368"/>
      <c r="NQ645" s="368"/>
      <c r="NR645" s="368"/>
      <c r="NS645" s="368"/>
      <c r="NT645" s="368"/>
      <c r="NU645" s="368"/>
      <c r="NV645" s="368"/>
      <c r="NW645" s="368"/>
      <c r="NX645" s="368"/>
      <c r="NY645" s="368"/>
      <c r="NZ645" s="368"/>
      <c r="OA645" s="368"/>
      <c r="OB645" s="368"/>
      <c r="OC645" s="368"/>
      <c r="OD645" s="368"/>
      <c r="OE645" s="368"/>
      <c r="OF645" s="368"/>
      <c r="OG645" s="368"/>
      <c r="OH645" s="368"/>
      <c r="OI645" s="368"/>
      <c r="OJ645" s="368"/>
      <c r="OK645" s="368"/>
      <c r="OL645" s="368"/>
      <c r="OM645" s="368"/>
      <c r="ON645" s="368"/>
      <c r="OO645" s="368"/>
      <c r="OP645" s="368"/>
      <c r="OQ645" s="368"/>
      <c r="OR645" s="368"/>
      <c r="OS645" s="368"/>
      <c r="OT645" s="368"/>
      <c r="OU645" s="368"/>
      <c r="OV645" s="368"/>
      <c r="OW645" s="368"/>
      <c r="OX645" s="368"/>
      <c r="OY645" s="368"/>
      <c r="OZ645" s="368"/>
      <c r="PA645" s="368"/>
      <c r="PB645" s="368"/>
      <c r="PC645" s="368"/>
      <c r="PD645" s="368"/>
      <c r="PE645" s="368"/>
      <c r="PF645" s="368"/>
      <c r="PG645" s="368"/>
      <c r="PH645" s="368"/>
      <c r="PI645" s="368"/>
      <c r="PJ645" s="368"/>
      <c r="PK645" s="368"/>
      <c r="PL645" s="368"/>
      <c r="PM645" s="368"/>
      <c r="PN645" s="368"/>
      <c r="PO645" s="368"/>
      <c r="PP645" s="368"/>
      <c r="PQ645" s="368"/>
      <c r="PR645" s="368"/>
      <c r="PS645" s="368"/>
      <c r="PT645" s="368"/>
      <c r="PU645" s="368"/>
      <c r="PV645" s="368"/>
      <c r="PW645" s="368"/>
      <c r="PX645" s="368"/>
      <c r="PY645" s="368"/>
      <c r="PZ645" s="368"/>
      <c r="QA645" s="368"/>
      <c r="QB645" s="368"/>
      <c r="QC645" s="368"/>
      <c r="QD645" s="368"/>
      <c r="QE645" s="368"/>
      <c r="QF645" s="368"/>
      <c r="QG645" s="368"/>
      <c r="QH645" s="368"/>
      <c r="QI645" s="368"/>
      <c r="QJ645" s="368"/>
      <c r="QK645" s="368"/>
      <c r="QL645" s="368"/>
      <c r="QM645" s="368"/>
      <c r="QN645" s="368"/>
      <c r="QO645" s="368"/>
      <c r="QP645" s="368"/>
      <c r="QQ645" s="368"/>
      <c r="QR645" s="368"/>
      <c r="QS645" s="368"/>
      <c r="QT645" s="368"/>
      <c r="QU645" s="368"/>
      <c r="QV645" s="368"/>
      <c r="QW645" s="368"/>
      <c r="QX645" s="368"/>
      <c r="QY645" s="368"/>
      <c r="QZ645" s="368"/>
      <c r="RA645" s="368"/>
      <c r="RB645" s="368"/>
      <c r="RC645" s="368"/>
      <c r="RD645" s="368"/>
      <c r="RE645" s="368"/>
      <c r="RF645" s="368"/>
      <c r="RG645" s="368"/>
      <c r="RH645" s="368"/>
      <c r="RI645" s="368"/>
      <c r="RJ645" s="368"/>
      <c r="RK645" s="368"/>
      <c r="RL645" s="368"/>
      <c r="RM645" s="368"/>
      <c r="RN645" s="368"/>
      <c r="RO645" s="368"/>
      <c r="RP645" s="368"/>
      <c r="RQ645" s="368"/>
      <c r="RR645" s="368"/>
      <c r="RS645" s="368"/>
      <c r="RT645" s="368"/>
      <c r="RU645" s="368"/>
      <c r="RV645" s="368"/>
      <c r="RW645" s="368"/>
      <c r="RX645" s="368"/>
      <c r="RY645" s="368"/>
      <c r="RZ645" s="368"/>
      <c r="SA645" s="368"/>
      <c r="SB645" s="368"/>
      <c r="SC645" s="368"/>
      <c r="SD645" s="368"/>
      <c r="SE645" s="368"/>
      <c r="SF645" s="368"/>
      <c r="SG645" s="368"/>
    </row>
    <row r="646" spans="1:501">
      <c r="A646" s="368"/>
      <c r="B646" s="368"/>
      <c r="C646" s="368"/>
      <c r="D646" s="368"/>
      <c r="E646" s="368"/>
      <c r="F646" s="368"/>
      <c r="G646" s="368"/>
      <c r="H646" s="368"/>
      <c r="I646" s="368"/>
      <c r="J646" s="368"/>
      <c r="K646" s="368"/>
      <c r="L646" s="368"/>
      <c r="M646" s="368"/>
      <c r="N646" s="368"/>
      <c r="O646" s="385"/>
      <c r="P646" s="368"/>
      <c r="Q646" s="368"/>
      <c r="R646" s="368"/>
      <c r="S646" s="368"/>
      <c r="T646" s="368"/>
      <c r="U646" s="368"/>
      <c r="V646" s="368"/>
      <c r="W646" s="368"/>
      <c r="X646" s="368"/>
      <c r="Y646" s="368"/>
      <c r="Z646" s="368"/>
      <c r="AA646" s="368"/>
      <c r="AB646" s="368"/>
      <c r="AC646" s="368"/>
      <c r="AD646" s="368"/>
      <c r="AE646" s="368"/>
      <c r="AF646" s="368"/>
      <c r="AG646" s="368"/>
      <c r="AH646" s="368"/>
      <c r="AI646" s="368"/>
      <c r="AJ646" s="368"/>
      <c r="AK646" s="368"/>
      <c r="AL646" s="368"/>
      <c r="AM646" s="368"/>
      <c r="AN646" s="368"/>
      <c r="AO646" s="368"/>
      <c r="AP646" s="368"/>
      <c r="AQ646" s="368"/>
      <c r="AR646" s="368"/>
      <c r="AS646" s="368"/>
      <c r="AT646" s="368"/>
      <c r="AU646" s="368"/>
      <c r="AV646" s="368"/>
      <c r="AW646" s="368"/>
      <c r="AX646" s="368"/>
      <c r="AY646" s="368"/>
      <c r="AZ646" s="368"/>
      <c r="BA646" s="368"/>
      <c r="BB646" s="368"/>
      <c r="BC646" s="368"/>
      <c r="BD646" s="368"/>
      <c r="BE646" s="368"/>
      <c r="BF646" s="368"/>
      <c r="BG646" s="368"/>
      <c r="BH646" s="368"/>
      <c r="BI646" s="368"/>
      <c r="BJ646" s="368"/>
      <c r="BK646" s="368"/>
      <c r="BL646" s="368"/>
      <c r="BM646" s="368"/>
      <c r="BN646" s="368"/>
      <c r="BO646" s="368"/>
      <c r="BP646" s="368"/>
      <c r="BQ646" s="368"/>
      <c r="BR646" s="368"/>
      <c r="BS646" s="368"/>
      <c r="BT646" s="368"/>
      <c r="BU646" s="368"/>
      <c r="BV646" s="368"/>
      <c r="BW646" s="368"/>
      <c r="DV646" s="368"/>
      <c r="DW646" s="368"/>
      <c r="DX646" s="368"/>
      <c r="DY646" s="368"/>
      <c r="DZ646" s="368"/>
      <c r="EA646" s="368"/>
      <c r="EB646" s="368"/>
      <c r="EC646" s="368"/>
      <c r="ED646" s="368"/>
      <c r="EE646" s="368"/>
      <c r="EF646" s="368"/>
      <c r="EG646" s="368"/>
      <c r="EH646" s="368"/>
      <c r="EI646" s="368"/>
      <c r="EJ646" s="368"/>
      <c r="EK646" s="368"/>
      <c r="EL646" s="368"/>
      <c r="EM646" s="368"/>
      <c r="EN646" s="368"/>
      <c r="EO646" s="368"/>
      <c r="EP646" s="368"/>
      <c r="EQ646" s="368"/>
      <c r="ER646" s="368"/>
      <c r="ES646" s="368"/>
      <c r="ET646" s="368"/>
      <c r="EU646" s="368"/>
      <c r="EV646" s="368"/>
      <c r="EW646" s="368"/>
      <c r="EX646" s="368"/>
      <c r="EY646" s="368"/>
      <c r="EZ646" s="368"/>
      <c r="FA646" s="368"/>
      <c r="FB646" s="368"/>
      <c r="FC646" s="368"/>
      <c r="FD646" s="368"/>
      <c r="FE646" s="368"/>
      <c r="FF646" s="368"/>
      <c r="FG646" s="368"/>
      <c r="FH646" s="368"/>
      <c r="FI646" s="368"/>
      <c r="FJ646" s="368"/>
      <c r="FK646" s="368"/>
      <c r="FL646" s="368"/>
      <c r="FM646" s="368"/>
      <c r="FN646" s="368"/>
      <c r="FO646" s="368"/>
      <c r="FP646" s="368"/>
      <c r="FQ646" s="368"/>
      <c r="FR646" s="368"/>
      <c r="FS646" s="368"/>
      <c r="FT646" s="368"/>
      <c r="FU646" s="368"/>
      <c r="FV646" s="368"/>
      <c r="FW646" s="368"/>
      <c r="FX646" s="368"/>
      <c r="FY646" s="368"/>
      <c r="FZ646" s="368"/>
      <c r="GA646" s="368"/>
      <c r="GB646" s="368"/>
      <c r="GC646" s="368"/>
      <c r="GD646" s="368"/>
      <c r="GE646" s="368"/>
      <c r="GF646" s="368"/>
      <c r="GG646" s="368"/>
      <c r="GH646" s="368"/>
      <c r="GI646" s="368"/>
      <c r="GJ646" s="368"/>
      <c r="GK646" s="368"/>
      <c r="GL646" s="368"/>
      <c r="GM646" s="368"/>
      <c r="GN646" s="368"/>
      <c r="GO646" s="368"/>
      <c r="GP646" s="368"/>
      <c r="GQ646" s="368"/>
      <c r="GR646" s="368"/>
      <c r="GS646" s="368"/>
      <c r="GT646" s="368"/>
      <c r="GU646" s="368"/>
      <c r="GV646" s="368"/>
      <c r="GW646" s="368"/>
      <c r="GX646" s="368"/>
      <c r="GY646" s="368"/>
      <c r="GZ646" s="368"/>
      <c r="HA646" s="368"/>
      <c r="HB646" s="368"/>
      <c r="HC646" s="368"/>
      <c r="HD646" s="368"/>
      <c r="HE646" s="368"/>
      <c r="HF646" s="368"/>
      <c r="HG646" s="368"/>
      <c r="HH646" s="368"/>
      <c r="HI646" s="368"/>
      <c r="HJ646" s="368"/>
      <c r="HK646" s="368"/>
      <c r="HL646" s="368"/>
      <c r="HM646" s="368"/>
      <c r="HN646" s="368"/>
      <c r="HO646" s="368"/>
      <c r="HP646" s="368"/>
      <c r="HQ646" s="368"/>
      <c r="HR646" s="368"/>
      <c r="HS646" s="368"/>
      <c r="HT646" s="368"/>
      <c r="HU646" s="368"/>
      <c r="HV646" s="368"/>
      <c r="HW646" s="368"/>
      <c r="HX646" s="368"/>
      <c r="HY646" s="368"/>
      <c r="HZ646" s="368"/>
      <c r="IA646" s="368"/>
      <c r="IB646" s="368"/>
      <c r="IC646" s="368"/>
      <c r="ID646" s="368"/>
      <c r="IE646" s="368"/>
      <c r="IF646" s="368"/>
      <c r="IG646" s="368"/>
      <c r="IH646" s="368"/>
      <c r="II646" s="368"/>
      <c r="IJ646" s="368"/>
      <c r="IK646" s="368"/>
      <c r="IL646" s="368"/>
      <c r="IM646" s="368"/>
      <c r="IN646" s="368"/>
      <c r="IO646" s="368"/>
      <c r="IP646" s="368"/>
      <c r="IQ646" s="368"/>
      <c r="IR646" s="368"/>
      <c r="IS646" s="368"/>
      <c r="IT646" s="368"/>
      <c r="IU646" s="368"/>
      <c r="IV646" s="368"/>
      <c r="IW646" s="368"/>
      <c r="IX646" s="368"/>
      <c r="IY646" s="368"/>
      <c r="IZ646" s="368"/>
      <c r="JA646" s="368"/>
      <c r="JB646" s="368"/>
      <c r="JC646" s="368"/>
      <c r="JD646" s="368"/>
      <c r="JE646" s="368"/>
      <c r="JF646" s="368"/>
      <c r="JG646" s="368"/>
      <c r="JH646" s="368"/>
      <c r="JI646" s="368"/>
      <c r="JJ646" s="368"/>
      <c r="JK646" s="368"/>
      <c r="JL646" s="368"/>
      <c r="JM646" s="368"/>
      <c r="JN646" s="368"/>
      <c r="JO646" s="368"/>
      <c r="JP646" s="368"/>
      <c r="JQ646" s="368"/>
      <c r="JR646" s="368"/>
      <c r="JS646" s="368"/>
      <c r="JT646" s="368"/>
      <c r="JU646" s="368"/>
      <c r="JV646" s="368"/>
      <c r="JW646" s="368"/>
      <c r="JX646" s="368"/>
      <c r="JY646" s="368"/>
      <c r="JZ646" s="368"/>
      <c r="KA646" s="368"/>
      <c r="KB646" s="368"/>
      <c r="KC646" s="368"/>
      <c r="KD646" s="368"/>
      <c r="KE646" s="368"/>
      <c r="KF646" s="368"/>
      <c r="KG646" s="368"/>
      <c r="KH646" s="368"/>
      <c r="KI646" s="368"/>
      <c r="KJ646" s="368"/>
      <c r="KK646" s="368"/>
      <c r="KL646" s="368"/>
      <c r="KM646" s="368"/>
      <c r="KN646" s="368"/>
      <c r="KO646" s="368"/>
      <c r="KP646" s="368"/>
      <c r="KQ646" s="368"/>
      <c r="KR646" s="368"/>
      <c r="KS646" s="368"/>
      <c r="KT646" s="368"/>
      <c r="KU646" s="368"/>
      <c r="KV646" s="368"/>
      <c r="KW646" s="368"/>
      <c r="KX646" s="368"/>
      <c r="LH646" s="368"/>
      <c r="LI646" s="368"/>
      <c r="LJ646" s="368"/>
      <c r="LK646" s="368"/>
      <c r="LL646" s="368"/>
      <c r="LM646" s="368"/>
      <c r="LN646" s="368"/>
      <c r="LO646" s="368"/>
      <c r="LP646" s="368"/>
      <c r="LQ646" s="368"/>
      <c r="LR646" s="368"/>
      <c r="LS646" s="368"/>
      <c r="LT646" s="368"/>
      <c r="LU646" s="368"/>
      <c r="LV646" s="368"/>
      <c r="LW646" s="368"/>
      <c r="LX646" s="368"/>
      <c r="LY646" s="368"/>
      <c r="LZ646" s="368"/>
      <c r="MA646" s="368"/>
      <c r="MB646" s="368"/>
      <c r="MC646" s="368"/>
      <c r="MD646" s="368"/>
      <c r="ME646" s="368"/>
      <c r="MF646" s="368"/>
      <c r="MG646" s="368"/>
      <c r="MH646" s="368"/>
      <c r="MI646" s="368"/>
      <c r="MJ646" s="368"/>
      <c r="MK646" s="368"/>
      <c r="ML646" s="368"/>
      <c r="MM646" s="368"/>
      <c r="MN646" s="368"/>
      <c r="MO646" s="368"/>
      <c r="MP646" s="368"/>
      <c r="MQ646" s="368"/>
      <c r="MR646" s="368"/>
      <c r="MS646" s="368"/>
      <c r="MT646" s="368"/>
      <c r="MU646" s="368"/>
      <c r="MV646" s="368"/>
      <c r="MW646" s="368"/>
      <c r="MX646" s="368"/>
      <c r="MY646" s="368"/>
      <c r="MZ646" s="368"/>
      <c r="NA646" s="368"/>
      <c r="NB646" s="368"/>
      <c r="NC646" s="368"/>
      <c r="ND646" s="368"/>
      <c r="NE646" s="368"/>
      <c r="NF646" s="368"/>
      <c r="NG646" s="368"/>
      <c r="NH646" s="368"/>
      <c r="NI646" s="368"/>
      <c r="NJ646" s="368"/>
      <c r="NK646" s="368"/>
      <c r="NL646" s="368"/>
      <c r="NM646" s="368"/>
      <c r="NN646" s="368"/>
      <c r="NO646" s="368"/>
      <c r="NP646" s="368"/>
      <c r="NQ646" s="368"/>
      <c r="NR646" s="368"/>
      <c r="NS646" s="368"/>
      <c r="NT646" s="368"/>
      <c r="NU646" s="368"/>
      <c r="NV646" s="368"/>
      <c r="NW646" s="368"/>
      <c r="NX646" s="368"/>
      <c r="NY646" s="368"/>
      <c r="NZ646" s="368"/>
      <c r="OA646" s="368"/>
      <c r="OB646" s="368"/>
      <c r="OC646" s="368"/>
      <c r="OD646" s="368"/>
      <c r="OE646" s="368"/>
      <c r="OF646" s="368"/>
      <c r="OG646" s="368"/>
      <c r="OH646" s="368"/>
      <c r="OI646" s="368"/>
      <c r="OJ646" s="368"/>
      <c r="OK646" s="368"/>
      <c r="OL646" s="368"/>
      <c r="OM646" s="368"/>
      <c r="ON646" s="368"/>
      <c r="OO646" s="368"/>
      <c r="OP646" s="368"/>
      <c r="OQ646" s="368"/>
      <c r="OR646" s="368"/>
      <c r="OS646" s="368"/>
      <c r="OT646" s="368"/>
      <c r="OU646" s="368"/>
      <c r="OV646" s="368"/>
      <c r="OW646" s="368"/>
      <c r="OX646" s="368"/>
      <c r="OY646" s="368"/>
      <c r="OZ646" s="368"/>
      <c r="PA646" s="368"/>
      <c r="PB646" s="368"/>
      <c r="PC646" s="368"/>
      <c r="PD646" s="368"/>
      <c r="PE646" s="368"/>
      <c r="PF646" s="368"/>
      <c r="PG646" s="368"/>
      <c r="PH646" s="368"/>
      <c r="PI646" s="368"/>
      <c r="PJ646" s="368"/>
      <c r="PK646" s="368"/>
      <c r="PL646" s="368"/>
      <c r="PM646" s="368"/>
      <c r="PN646" s="368"/>
      <c r="PO646" s="368"/>
      <c r="PP646" s="368"/>
      <c r="PQ646" s="368"/>
      <c r="PR646" s="368"/>
      <c r="PS646" s="368"/>
      <c r="PT646" s="368"/>
      <c r="PU646" s="368"/>
      <c r="PV646" s="368"/>
      <c r="PW646" s="368"/>
      <c r="PX646" s="368"/>
      <c r="PY646" s="368"/>
      <c r="PZ646" s="368"/>
      <c r="QA646" s="368"/>
      <c r="QB646" s="368"/>
      <c r="QC646" s="368"/>
      <c r="QD646" s="368"/>
      <c r="QE646" s="368"/>
      <c r="QF646" s="368"/>
      <c r="QG646" s="368"/>
      <c r="QH646" s="368"/>
      <c r="QI646" s="368"/>
      <c r="QJ646" s="368"/>
      <c r="QK646" s="368"/>
      <c r="QL646" s="368"/>
      <c r="QM646" s="368"/>
      <c r="QN646" s="368"/>
      <c r="QO646" s="368"/>
      <c r="QP646" s="368"/>
      <c r="QQ646" s="368"/>
      <c r="QR646" s="368"/>
      <c r="QS646" s="368"/>
      <c r="QT646" s="368"/>
      <c r="QU646" s="368"/>
      <c r="QV646" s="368"/>
      <c r="QW646" s="368"/>
      <c r="QX646" s="368"/>
      <c r="QY646" s="368"/>
      <c r="QZ646" s="368"/>
      <c r="RA646" s="368"/>
      <c r="RB646" s="368"/>
      <c r="RC646" s="368"/>
      <c r="RD646" s="368"/>
      <c r="RE646" s="368"/>
      <c r="RF646" s="368"/>
      <c r="RG646" s="368"/>
      <c r="RH646" s="368"/>
      <c r="RI646" s="368"/>
      <c r="RJ646" s="368"/>
      <c r="RK646" s="368"/>
      <c r="RL646" s="368"/>
      <c r="RM646" s="368"/>
      <c r="RN646" s="368"/>
      <c r="RO646" s="368"/>
      <c r="RP646" s="368"/>
      <c r="RQ646" s="368"/>
      <c r="RR646" s="368"/>
      <c r="RS646" s="368"/>
      <c r="RT646" s="368"/>
      <c r="RU646" s="368"/>
      <c r="RV646" s="368"/>
      <c r="RW646" s="368"/>
      <c r="RX646" s="368"/>
      <c r="RY646" s="368"/>
      <c r="RZ646" s="368"/>
      <c r="SA646" s="368"/>
      <c r="SB646" s="368"/>
      <c r="SC646" s="368"/>
      <c r="SD646" s="368"/>
      <c r="SE646" s="368"/>
      <c r="SF646" s="368"/>
      <c r="SG646" s="368"/>
    </row>
    <row r="647" spans="1:501">
      <c r="A647" s="368"/>
      <c r="B647" s="368"/>
      <c r="C647" s="368"/>
      <c r="D647" s="368"/>
      <c r="E647" s="368"/>
      <c r="F647" s="368"/>
      <c r="G647" s="368"/>
      <c r="H647" s="368"/>
      <c r="I647" s="368"/>
      <c r="J647" s="368"/>
      <c r="K647" s="368"/>
      <c r="L647" s="368"/>
      <c r="M647" s="368"/>
      <c r="N647" s="368"/>
      <c r="O647" s="385"/>
      <c r="P647" s="368"/>
      <c r="Q647" s="368"/>
      <c r="R647" s="368"/>
      <c r="S647" s="368"/>
      <c r="T647" s="368"/>
      <c r="U647" s="368"/>
      <c r="V647" s="368"/>
      <c r="W647" s="368"/>
      <c r="X647" s="368"/>
      <c r="Y647" s="368"/>
      <c r="Z647" s="368"/>
      <c r="AA647" s="368"/>
      <c r="AB647" s="368"/>
      <c r="AC647" s="368"/>
      <c r="AD647" s="368"/>
      <c r="AE647" s="368"/>
      <c r="AF647" s="368"/>
      <c r="AG647" s="368"/>
      <c r="AH647" s="368"/>
      <c r="AI647" s="368"/>
      <c r="AJ647" s="368"/>
      <c r="AK647" s="368"/>
      <c r="AL647" s="368"/>
      <c r="AM647" s="368"/>
      <c r="AN647" s="368"/>
      <c r="AO647" s="368"/>
      <c r="AP647" s="368"/>
      <c r="AQ647" s="368"/>
      <c r="AR647" s="368"/>
      <c r="AS647" s="368"/>
      <c r="AT647" s="368"/>
      <c r="AU647" s="368"/>
      <c r="AV647" s="368"/>
      <c r="AW647" s="368"/>
      <c r="AX647" s="368"/>
      <c r="AY647" s="368"/>
      <c r="AZ647" s="368"/>
      <c r="BA647" s="368"/>
      <c r="BB647" s="368"/>
      <c r="BC647" s="368"/>
      <c r="BD647" s="368"/>
      <c r="BE647" s="368"/>
      <c r="BF647" s="368"/>
      <c r="BG647" s="368"/>
      <c r="BH647" s="368"/>
      <c r="BI647" s="368"/>
      <c r="BJ647" s="368"/>
      <c r="BK647" s="368"/>
      <c r="BL647" s="368"/>
      <c r="BM647" s="368"/>
      <c r="BN647" s="368"/>
      <c r="BO647" s="368"/>
      <c r="BP647" s="368"/>
      <c r="BQ647" s="368"/>
      <c r="BR647" s="368"/>
      <c r="BS647" s="368"/>
      <c r="BT647" s="368"/>
      <c r="BU647" s="368"/>
      <c r="BV647" s="368"/>
      <c r="BW647" s="368"/>
      <c r="DV647" s="368"/>
      <c r="DW647" s="368"/>
      <c r="DX647" s="368"/>
      <c r="DY647" s="368"/>
      <c r="DZ647" s="368"/>
      <c r="EA647" s="368"/>
      <c r="EB647" s="368"/>
      <c r="EC647" s="368"/>
      <c r="ED647" s="368"/>
      <c r="EE647" s="368"/>
      <c r="EF647" s="368"/>
      <c r="EG647" s="368"/>
      <c r="EH647" s="368"/>
      <c r="EI647" s="368"/>
      <c r="EJ647" s="368"/>
      <c r="EK647" s="368"/>
      <c r="EL647" s="368"/>
      <c r="EM647" s="368"/>
      <c r="EN647" s="368"/>
      <c r="EO647" s="368"/>
      <c r="EP647" s="368"/>
      <c r="EQ647" s="368"/>
      <c r="ER647" s="368"/>
      <c r="ES647" s="368"/>
      <c r="ET647" s="368"/>
      <c r="EU647" s="368"/>
      <c r="EV647" s="368"/>
      <c r="EW647" s="368"/>
      <c r="EX647" s="368"/>
      <c r="EY647" s="368"/>
      <c r="EZ647" s="368"/>
      <c r="FA647" s="368"/>
      <c r="FB647" s="368"/>
      <c r="FC647" s="368"/>
      <c r="FD647" s="368"/>
      <c r="FE647" s="368"/>
      <c r="FF647" s="368"/>
      <c r="FG647" s="368"/>
      <c r="FH647" s="368"/>
      <c r="FI647" s="368"/>
      <c r="FJ647" s="368"/>
      <c r="FK647" s="368"/>
      <c r="FL647" s="368"/>
      <c r="FM647" s="368"/>
      <c r="FN647" s="368"/>
      <c r="FO647" s="368"/>
      <c r="FP647" s="368"/>
      <c r="FQ647" s="368"/>
      <c r="FR647" s="368"/>
      <c r="FS647" s="368"/>
      <c r="FT647" s="368"/>
      <c r="FU647" s="368"/>
      <c r="FV647" s="368"/>
      <c r="FW647" s="368"/>
      <c r="FX647" s="368"/>
      <c r="FY647" s="368"/>
      <c r="FZ647" s="368"/>
      <c r="GA647" s="368"/>
      <c r="GB647" s="368"/>
      <c r="GC647" s="368"/>
      <c r="GD647" s="368"/>
      <c r="GE647" s="368"/>
      <c r="GF647" s="368"/>
      <c r="GG647" s="368"/>
      <c r="GH647" s="368"/>
      <c r="GI647" s="368"/>
      <c r="GJ647" s="368"/>
      <c r="GK647" s="368"/>
      <c r="GL647" s="368"/>
      <c r="GM647" s="368"/>
      <c r="GN647" s="368"/>
      <c r="GO647" s="368"/>
      <c r="GP647" s="368"/>
      <c r="GQ647" s="368"/>
      <c r="GR647" s="368"/>
      <c r="GS647" s="368"/>
      <c r="GT647" s="368"/>
      <c r="GU647" s="368"/>
      <c r="GV647" s="368"/>
      <c r="GW647" s="368"/>
      <c r="GX647" s="368"/>
      <c r="GY647" s="368"/>
      <c r="GZ647" s="368"/>
      <c r="HA647" s="368"/>
      <c r="HB647" s="368"/>
      <c r="HC647" s="368"/>
      <c r="HD647" s="368"/>
      <c r="HE647" s="368"/>
      <c r="HF647" s="368"/>
      <c r="HG647" s="368"/>
      <c r="HH647" s="368"/>
      <c r="HI647" s="368"/>
      <c r="HJ647" s="368"/>
      <c r="HK647" s="368"/>
      <c r="HL647" s="368"/>
      <c r="HM647" s="368"/>
      <c r="HN647" s="368"/>
      <c r="HO647" s="368"/>
      <c r="HP647" s="368"/>
      <c r="HQ647" s="368"/>
      <c r="HR647" s="368"/>
      <c r="HS647" s="368"/>
      <c r="HT647" s="368"/>
      <c r="HU647" s="368"/>
      <c r="HV647" s="368"/>
      <c r="HW647" s="368"/>
      <c r="HX647" s="368"/>
      <c r="HY647" s="368"/>
      <c r="HZ647" s="368"/>
      <c r="IA647" s="368"/>
      <c r="IB647" s="368"/>
      <c r="IC647" s="368"/>
      <c r="ID647" s="368"/>
      <c r="IE647" s="368"/>
      <c r="IF647" s="368"/>
      <c r="IG647" s="368"/>
      <c r="IH647" s="368"/>
      <c r="II647" s="368"/>
      <c r="IJ647" s="368"/>
      <c r="IK647" s="368"/>
      <c r="IL647" s="368"/>
      <c r="IM647" s="368"/>
      <c r="IN647" s="368"/>
      <c r="IO647" s="368"/>
      <c r="IP647" s="368"/>
      <c r="IQ647" s="368"/>
      <c r="IR647" s="368"/>
      <c r="IS647" s="368"/>
      <c r="IT647" s="368"/>
      <c r="IU647" s="368"/>
      <c r="IV647" s="368"/>
      <c r="IW647" s="368"/>
      <c r="IX647" s="368"/>
      <c r="IY647" s="368"/>
      <c r="IZ647" s="368"/>
      <c r="JA647" s="368"/>
      <c r="JB647" s="368"/>
      <c r="JC647" s="368"/>
      <c r="JD647" s="368"/>
      <c r="JE647" s="368"/>
      <c r="JF647" s="368"/>
      <c r="JG647" s="368"/>
      <c r="JH647" s="368"/>
      <c r="JI647" s="368"/>
      <c r="JJ647" s="368"/>
      <c r="JK647" s="368"/>
      <c r="JL647" s="368"/>
      <c r="JM647" s="368"/>
      <c r="JN647" s="368"/>
      <c r="JO647" s="368"/>
      <c r="JP647" s="368"/>
      <c r="JQ647" s="368"/>
      <c r="JR647" s="368"/>
      <c r="JS647" s="368"/>
      <c r="JT647" s="368"/>
      <c r="JU647" s="368"/>
      <c r="JV647" s="368"/>
      <c r="JW647" s="368"/>
      <c r="JX647" s="368"/>
      <c r="JY647" s="368"/>
      <c r="JZ647" s="368"/>
      <c r="KA647" s="368"/>
      <c r="KB647" s="368"/>
      <c r="KC647" s="368"/>
      <c r="KD647" s="368"/>
      <c r="KE647" s="368"/>
      <c r="KF647" s="368"/>
      <c r="KG647" s="368"/>
      <c r="KH647" s="368"/>
      <c r="KI647" s="368"/>
      <c r="KJ647" s="368"/>
      <c r="KK647" s="368"/>
      <c r="KL647" s="368"/>
      <c r="KM647" s="368"/>
      <c r="KN647" s="368"/>
      <c r="KO647" s="368"/>
      <c r="KP647" s="368"/>
      <c r="KQ647" s="368"/>
      <c r="KR647" s="368"/>
      <c r="KS647" s="368"/>
      <c r="KT647" s="368"/>
      <c r="KU647" s="368"/>
      <c r="KV647" s="368"/>
      <c r="KW647" s="368"/>
      <c r="KX647" s="368"/>
      <c r="LH647" s="368"/>
      <c r="LI647" s="368"/>
      <c r="LJ647" s="368"/>
      <c r="LK647" s="368"/>
      <c r="LL647" s="368"/>
      <c r="LM647" s="368"/>
      <c r="LN647" s="368"/>
      <c r="LO647" s="368"/>
      <c r="LP647" s="368"/>
      <c r="LQ647" s="368"/>
      <c r="LR647" s="368"/>
      <c r="LS647" s="368"/>
      <c r="LT647" s="368"/>
      <c r="LU647" s="368"/>
      <c r="LV647" s="368"/>
      <c r="LW647" s="368"/>
      <c r="LX647" s="368"/>
      <c r="LY647" s="368"/>
      <c r="LZ647" s="368"/>
      <c r="MA647" s="368"/>
      <c r="MB647" s="368"/>
      <c r="MC647" s="368"/>
      <c r="MD647" s="368"/>
      <c r="ME647" s="368"/>
      <c r="MF647" s="368"/>
      <c r="MG647" s="368"/>
      <c r="MH647" s="368"/>
      <c r="MI647" s="368"/>
      <c r="MJ647" s="368"/>
      <c r="MK647" s="368"/>
      <c r="ML647" s="368"/>
      <c r="MM647" s="368"/>
      <c r="MN647" s="368"/>
      <c r="MO647" s="368"/>
      <c r="MP647" s="368"/>
      <c r="MQ647" s="368"/>
      <c r="MR647" s="368"/>
      <c r="MS647" s="368"/>
      <c r="MT647" s="368"/>
      <c r="MU647" s="368"/>
      <c r="MV647" s="368"/>
      <c r="MW647" s="368"/>
      <c r="MX647" s="368"/>
      <c r="MY647" s="368"/>
      <c r="MZ647" s="368"/>
      <c r="NA647" s="368"/>
      <c r="NB647" s="368"/>
      <c r="NC647" s="368"/>
      <c r="ND647" s="368"/>
      <c r="NE647" s="368"/>
      <c r="NF647" s="368"/>
      <c r="NG647" s="368"/>
      <c r="NH647" s="368"/>
      <c r="NI647" s="368"/>
      <c r="NJ647" s="368"/>
      <c r="NK647" s="368"/>
      <c r="NL647" s="368"/>
      <c r="NM647" s="368"/>
      <c r="NN647" s="368"/>
      <c r="NO647" s="368"/>
      <c r="NP647" s="368"/>
      <c r="NQ647" s="368"/>
      <c r="NR647" s="368"/>
      <c r="NS647" s="368"/>
      <c r="NT647" s="368"/>
      <c r="NU647" s="368"/>
      <c r="NV647" s="368"/>
      <c r="NW647" s="368"/>
      <c r="NX647" s="368"/>
      <c r="NY647" s="368"/>
      <c r="NZ647" s="368"/>
      <c r="OA647" s="368"/>
      <c r="OB647" s="368"/>
      <c r="OC647" s="368"/>
      <c r="OD647" s="368"/>
      <c r="OE647" s="368"/>
      <c r="OF647" s="368"/>
      <c r="OG647" s="368"/>
      <c r="OH647" s="368"/>
      <c r="OI647" s="368"/>
      <c r="OJ647" s="368"/>
      <c r="OK647" s="368"/>
      <c r="OL647" s="368"/>
      <c r="OM647" s="368"/>
      <c r="ON647" s="368"/>
      <c r="OO647" s="368"/>
      <c r="OP647" s="368"/>
      <c r="OQ647" s="368"/>
      <c r="OR647" s="368"/>
      <c r="OS647" s="368"/>
      <c r="OT647" s="368"/>
      <c r="OU647" s="368"/>
      <c r="OV647" s="368"/>
      <c r="OW647" s="368"/>
      <c r="OX647" s="368"/>
      <c r="OY647" s="368"/>
      <c r="OZ647" s="368"/>
      <c r="PA647" s="368"/>
      <c r="PB647" s="368"/>
      <c r="PC647" s="368"/>
      <c r="PD647" s="368"/>
      <c r="PE647" s="368"/>
      <c r="PF647" s="368"/>
      <c r="PG647" s="368"/>
      <c r="PH647" s="368"/>
      <c r="PI647" s="368"/>
      <c r="PJ647" s="368"/>
      <c r="PK647" s="368"/>
      <c r="PL647" s="368"/>
      <c r="PM647" s="368"/>
      <c r="PN647" s="368"/>
      <c r="PO647" s="368"/>
      <c r="PP647" s="368"/>
      <c r="PQ647" s="368"/>
      <c r="PR647" s="368"/>
      <c r="PS647" s="368"/>
      <c r="PT647" s="368"/>
      <c r="PU647" s="368"/>
      <c r="PV647" s="368"/>
      <c r="PW647" s="368"/>
      <c r="PX647" s="368"/>
      <c r="PY647" s="368"/>
      <c r="PZ647" s="368"/>
      <c r="QA647" s="368"/>
      <c r="QB647" s="368"/>
      <c r="QC647" s="368"/>
      <c r="QD647" s="368"/>
      <c r="QE647" s="368"/>
      <c r="QF647" s="368"/>
      <c r="QG647" s="368"/>
      <c r="QH647" s="368"/>
      <c r="QI647" s="368"/>
      <c r="QJ647" s="368"/>
      <c r="QK647" s="368"/>
      <c r="QL647" s="368"/>
      <c r="QM647" s="368"/>
      <c r="QN647" s="368"/>
      <c r="QO647" s="368"/>
      <c r="QP647" s="368"/>
      <c r="QQ647" s="368"/>
      <c r="QR647" s="368"/>
      <c r="QS647" s="368"/>
      <c r="QT647" s="368"/>
      <c r="QU647" s="368"/>
      <c r="QV647" s="368"/>
      <c r="QW647" s="368"/>
      <c r="QX647" s="368"/>
      <c r="QY647" s="368"/>
      <c r="QZ647" s="368"/>
      <c r="RA647" s="368"/>
      <c r="RB647" s="368"/>
      <c r="RC647" s="368"/>
      <c r="RD647" s="368"/>
      <c r="RE647" s="368"/>
      <c r="RF647" s="368"/>
      <c r="RG647" s="368"/>
      <c r="RH647" s="368"/>
      <c r="RI647" s="368"/>
      <c r="RJ647" s="368"/>
      <c r="RK647" s="368"/>
      <c r="RL647" s="368"/>
      <c r="RM647" s="368"/>
      <c r="RN647" s="368"/>
      <c r="RO647" s="368"/>
      <c r="RP647" s="368"/>
      <c r="RQ647" s="368"/>
      <c r="RR647" s="368"/>
      <c r="RS647" s="368"/>
      <c r="RT647" s="368"/>
      <c r="RU647" s="368"/>
      <c r="RV647" s="368"/>
      <c r="RW647" s="368"/>
      <c r="RX647" s="368"/>
      <c r="RY647" s="368"/>
      <c r="RZ647" s="368"/>
      <c r="SA647" s="368"/>
      <c r="SB647" s="368"/>
      <c r="SC647" s="368"/>
      <c r="SD647" s="368"/>
      <c r="SE647" s="368"/>
      <c r="SF647" s="368"/>
      <c r="SG647" s="368"/>
    </row>
    <row r="648" spans="1:501">
      <c r="A648" s="368"/>
      <c r="B648" s="368"/>
      <c r="C648" s="368"/>
      <c r="D648" s="368"/>
      <c r="E648" s="368"/>
      <c r="F648" s="368"/>
      <c r="G648" s="368"/>
      <c r="H648" s="368"/>
      <c r="I648" s="368"/>
      <c r="J648" s="368"/>
      <c r="K648" s="368"/>
      <c r="L648" s="368"/>
      <c r="M648" s="368"/>
      <c r="N648" s="368"/>
      <c r="O648" s="385"/>
      <c r="P648" s="368"/>
      <c r="Q648" s="368"/>
      <c r="R648" s="368"/>
      <c r="S648" s="368"/>
      <c r="T648" s="368"/>
      <c r="U648" s="368"/>
      <c r="V648" s="368"/>
      <c r="W648" s="368"/>
      <c r="X648" s="368"/>
      <c r="Y648" s="368"/>
      <c r="Z648" s="368"/>
      <c r="AA648" s="368"/>
      <c r="AB648" s="368"/>
      <c r="AC648" s="368"/>
      <c r="AD648" s="368"/>
      <c r="AE648" s="368"/>
      <c r="AF648" s="368"/>
      <c r="AG648" s="368"/>
      <c r="AH648" s="368"/>
      <c r="AI648" s="368"/>
      <c r="AJ648" s="368"/>
      <c r="AK648" s="368"/>
      <c r="AL648" s="368"/>
      <c r="AM648" s="368"/>
      <c r="AN648" s="368"/>
      <c r="AO648" s="368"/>
      <c r="AP648" s="368"/>
      <c r="AQ648" s="368"/>
      <c r="AR648" s="368"/>
      <c r="AS648" s="368"/>
      <c r="AT648" s="368"/>
      <c r="AU648" s="368"/>
      <c r="AV648" s="368"/>
      <c r="AW648" s="368"/>
      <c r="AX648" s="368"/>
      <c r="AY648" s="368"/>
      <c r="AZ648" s="368"/>
      <c r="BA648" s="368"/>
      <c r="BB648" s="368"/>
      <c r="BC648" s="368"/>
      <c r="BD648" s="368"/>
      <c r="BE648" s="368"/>
      <c r="BF648" s="368"/>
      <c r="BG648" s="368"/>
      <c r="BH648" s="368"/>
      <c r="BI648" s="368"/>
      <c r="BJ648" s="368"/>
      <c r="BK648" s="368"/>
      <c r="BL648" s="368"/>
      <c r="BM648" s="368"/>
      <c r="BN648" s="368"/>
      <c r="BO648" s="368"/>
      <c r="BP648" s="368"/>
      <c r="BQ648" s="368"/>
      <c r="BR648" s="368"/>
      <c r="BS648" s="368"/>
      <c r="BT648" s="368"/>
      <c r="BU648" s="368"/>
      <c r="BV648" s="368"/>
      <c r="BW648" s="368"/>
      <c r="DV648" s="368"/>
      <c r="DW648" s="368"/>
      <c r="DX648" s="368"/>
      <c r="DY648" s="368"/>
      <c r="DZ648" s="368"/>
      <c r="EA648" s="368"/>
      <c r="EB648" s="368"/>
      <c r="EC648" s="368"/>
      <c r="ED648" s="368"/>
      <c r="EE648" s="368"/>
      <c r="EF648" s="368"/>
      <c r="EG648" s="368"/>
      <c r="EH648" s="368"/>
      <c r="EI648" s="368"/>
      <c r="EJ648" s="368"/>
      <c r="EK648" s="368"/>
      <c r="EL648" s="368"/>
      <c r="EM648" s="368"/>
      <c r="EN648" s="368"/>
      <c r="EO648" s="368"/>
      <c r="EP648" s="368"/>
      <c r="EQ648" s="368"/>
      <c r="ER648" s="368"/>
      <c r="ES648" s="368"/>
      <c r="ET648" s="368"/>
      <c r="EU648" s="368"/>
      <c r="EV648" s="368"/>
      <c r="EW648" s="368"/>
      <c r="EX648" s="368"/>
      <c r="EY648" s="368"/>
      <c r="EZ648" s="368"/>
      <c r="FA648" s="368"/>
      <c r="FB648" s="368"/>
      <c r="FC648" s="368"/>
      <c r="FD648" s="368"/>
      <c r="FE648" s="368"/>
      <c r="FF648" s="368"/>
      <c r="FG648" s="368"/>
      <c r="FH648" s="368"/>
      <c r="FI648" s="368"/>
      <c r="FJ648" s="368"/>
      <c r="FK648" s="368"/>
      <c r="FL648" s="368"/>
      <c r="FM648" s="368"/>
      <c r="FN648" s="368"/>
      <c r="FO648" s="368"/>
      <c r="FP648" s="368"/>
      <c r="FQ648" s="368"/>
      <c r="FR648" s="368"/>
      <c r="FS648" s="368"/>
      <c r="FT648" s="368"/>
      <c r="FU648" s="368"/>
      <c r="FV648" s="368"/>
      <c r="FW648" s="368"/>
      <c r="FX648" s="368"/>
      <c r="FY648" s="368"/>
      <c r="FZ648" s="368"/>
      <c r="GA648" s="368"/>
      <c r="GB648" s="368"/>
      <c r="GC648" s="368"/>
      <c r="GD648" s="368"/>
      <c r="GE648" s="368"/>
      <c r="GF648" s="368"/>
      <c r="GG648" s="368"/>
      <c r="GH648" s="368"/>
      <c r="GI648" s="368"/>
      <c r="GJ648" s="368"/>
      <c r="GK648" s="368"/>
      <c r="GL648" s="368"/>
      <c r="GM648" s="368"/>
      <c r="GN648" s="368"/>
      <c r="GO648" s="368"/>
      <c r="GP648" s="368"/>
      <c r="GQ648" s="368"/>
      <c r="GR648" s="368"/>
      <c r="GS648" s="368"/>
      <c r="GT648" s="368"/>
      <c r="GU648" s="368"/>
      <c r="GV648" s="368"/>
      <c r="GW648" s="368"/>
      <c r="GX648" s="368"/>
      <c r="GY648" s="368"/>
      <c r="GZ648" s="368"/>
      <c r="HA648" s="368"/>
      <c r="HB648" s="368"/>
      <c r="HC648" s="368"/>
      <c r="HD648" s="368"/>
      <c r="HE648" s="368"/>
      <c r="HF648" s="368"/>
      <c r="HG648" s="368"/>
      <c r="HH648" s="368"/>
      <c r="HI648" s="368"/>
      <c r="HJ648" s="368"/>
      <c r="HK648" s="368"/>
      <c r="HL648" s="368"/>
      <c r="HM648" s="368"/>
      <c r="HN648" s="368"/>
      <c r="HO648" s="368"/>
      <c r="HP648" s="368"/>
      <c r="HQ648" s="368"/>
      <c r="HR648" s="368"/>
      <c r="HS648" s="368"/>
      <c r="HT648" s="368"/>
      <c r="HU648" s="368"/>
      <c r="HV648" s="368"/>
      <c r="HW648" s="368"/>
      <c r="HX648" s="368"/>
      <c r="HY648" s="368"/>
      <c r="HZ648" s="368"/>
      <c r="IA648" s="368"/>
      <c r="IB648" s="368"/>
      <c r="IC648" s="368"/>
      <c r="ID648" s="368"/>
      <c r="IE648" s="368"/>
      <c r="IF648" s="368"/>
      <c r="IG648" s="368"/>
      <c r="IH648" s="368"/>
      <c r="II648" s="368"/>
      <c r="IJ648" s="368"/>
      <c r="IK648" s="368"/>
      <c r="IL648" s="368"/>
      <c r="IM648" s="368"/>
      <c r="IN648" s="368"/>
      <c r="IO648" s="368"/>
      <c r="IP648" s="368"/>
      <c r="IQ648" s="368"/>
      <c r="IR648" s="368"/>
      <c r="IS648" s="368"/>
      <c r="IT648" s="368"/>
      <c r="IU648" s="368"/>
      <c r="IV648" s="368"/>
      <c r="IW648" s="368"/>
      <c r="IX648" s="368"/>
      <c r="IY648" s="368"/>
      <c r="IZ648" s="368"/>
      <c r="JA648" s="368"/>
      <c r="JB648" s="368"/>
      <c r="JC648" s="368"/>
      <c r="JD648" s="368"/>
      <c r="JE648" s="368"/>
      <c r="JF648" s="368"/>
      <c r="JG648" s="368"/>
      <c r="JH648" s="368"/>
      <c r="JI648" s="368"/>
      <c r="JJ648" s="368"/>
      <c r="JK648" s="368"/>
      <c r="JL648" s="368"/>
      <c r="JM648" s="368"/>
      <c r="JN648" s="368"/>
      <c r="JO648" s="368"/>
      <c r="JP648" s="368"/>
      <c r="JQ648" s="368"/>
      <c r="JR648" s="368"/>
      <c r="JS648" s="368"/>
      <c r="JT648" s="368"/>
      <c r="JU648" s="368"/>
      <c r="JV648" s="368"/>
      <c r="JW648" s="368"/>
      <c r="JX648" s="368"/>
      <c r="JY648" s="368"/>
      <c r="JZ648" s="368"/>
      <c r="KA648" s="368"/>
      <c r="KB648" s="368"/>
      <c r="KC648" s="368"/>
      <c r="KD648" s="368"/>
      <c r="KE648" s="368"/>
      <c r="KF648" s="368"/>
      <c r="KG648" s="368"/>
      <c r="KH648" s="368"/>
      <c r="KI648" s="368"/>
      <c r="KJ648" s="368"/>
      <c r="KK648" s="368"/>
      <c r="KL648" s="368"/>
      <c r="KM648" s="368"/>
      <c r="KN648" s="368"/>
      <c r="KO648" s="368"/>
      <c r="KP648" s="368"/>
      <c r="KQ648" s="368"/>
      <c r="KR648" s="368"/>
      <c r="KS648" s="368"/>
      <c r="KT648" s="368"/>
      <c r="KU648" s="368"/>
      <c r="KV648" s="368"/>
      <c r="KW648" s="368"/>
      <c r="KX648" s="368"/>
      <c r="LH648" s="368"/>
      <c r="LI648" s="368"/>
      <c r="LJ648" s="368"/>
      <c r="LK648" s="368"/>
      <c r="LL648" s="368"/>
      <c r="LM648" s="368"/>
      <c r="LN648" s="368"/>
      <c r="LO648" s="368"/>
      <c r="LP648" s="368"/>
      <c r="LQ648" s="368"/>
      <c r="LR648" s="368"/>
      <c r="LS648" s="368"/>
      <c r="LT648" s="368"/>
      <c r="LU648" s="368"/>
      <c r="LV648" s="368"/>
      <c r="LW648" s="368"/>
      <c r="LX648" s="368"/>
      <c r="LY648" s="368"/>
      <c r="LZ648" s="368"/>
      <c r="MA648" s="368"/>
      <c r="MB648" s="368"/>
      <c r="MC648" s="368"/>
      <c r="MD648" s="368"/>
      <c r="ME648" s="368"/>
      <c r="MF648" s="368"/>
      <c r="MG648" s="368"/>
      <c r="MH648" s="368"/>
      <c r="MI648" s="368"/>
      <c r="MJ648" s="368"/>
      <c r="MK648" s="368"/>
      <c r="ML648" s="368"/>
      <c r="MM648" s="368"/>
      <c r="MN648" s="368"/>
      <c r="MO648" s="368"/>
      <c r="MP648" s="368"/>
      <c r="MQ648" s="368"/>
      <c r="MR648" s="368"/>
      <c r="MS648" s="368"/>
      <c r="MT648" s="368"/>
      <c r="MU648" s="368"/>
      <c r="MV648" s="368"/>
      <c r="MW648" s="368"/>
      <c r="MX648" s="368"/>
      <c r="MY648" s="368"/>
      <c r="MZ648" s="368"/>
      <c r="NA648" s="368"/>
      <c r="NB648" s="368"/>
      <c r="NC648" s="368"/>
      <c r="ND648" s="368"/>
      <c r="NE648" s="368"/>
      <c r="NF648" s="368"/>
      <c r="NG648" s="368"/>
      <c r="NH648" s="368"/>
      <c r="NI648" s="368"/>
      <c r="NJ648" s="368"/>
      <c r="NK648" s="368"/>
      <c r="NL648" s="368"/>
      <c r="NM648" s="368"/>
      <c r="NN648" s="368"/>
      <c r="NO648" s="368"/>
      <c r="NP648" s="368"/>
      <c r="NQ648" s="368"/>
      <c r="NR648" s="368"/>
      <c r="NS648" s="368"/>
      <c r="NT648" s="368"/>
      <c r="NU648" s="368"/>
      <c r="NV648" s="368"/>
      <c r="NW648" s="368"/>
      <c r="NX648" s="368"/>
      <c r="NY648" s="368"/>
      <c r="NZ648" s="368"/>
      <c r="OA648" s="368"/>
      <c r="OB648" s="368"/>
      <c r="OC648" s="368"/>
      <c r="OD648" s="368"/>
      <c r="OE648" s="368"/>
      <c r="OF648" s="368"/>
      <c r="OG648" s="368"/>
      <c r="OH648" s="368"/>
      <c r="OI648" s="368"/>
      <c r="OJ648" s="368"/>
      <c r="OK648" s="368"/>
      <c r="OL648" s="368"/>
      <c r="OM648" s="368"/>
      <c r="ON648" s="368"/>
      <c r="OO648" s="368"/>
      <c r="OP648" s="368"/>
      <c r="OQ648" s="368"/>
      <c r="OR648" s="368"/>
      <c r="OS648" s="368"/>
      <c r="OT648" s="368"/>
      <c r="OU648" s="368"/>
      <c r="OV648" s="368"/>
      <c r="OW648" s="368"/>
      <c r="OX648" s="368"/>
      <c r="OY648" s="368"/>
      <c r="OZ648" s="368"/>
      <c r="PA648" s="368"/>
      <c r="PB648" s="368"/>
      <c r="PC648" s="368"/>
      <c r="PD648" s="368"/>
      <c r="PE648" s="368"/>
      <c r="PF648" s="368"/>
      <c r="PG648" s="368"/>
      <c r="PH648" s="368"/>
      <c r="PI648" s="368"/>
      <c r="PJ648" s="368"/>
      <c r="PK648" s="368"/>
      <c r="PL648" s="368"/>
      <c r="PM648" s="368"/>
      <c r="PN648" s="368"/>
      <c r="PO648" s="368"/>
      <c r="PP648" s="368"/>
      <c r="PQ648" s="368"/>
      <c r="PR648" s="368"/>
      <c r="PS648" s="368"/>
      <c r="PT648" s="368"/>
      <c r="PU648" s="368"/>
      <c r="PV648" s="368"/>
      <c r="PW648" s="368"/>
      <c r="PX648" s="368"/>
      <c r="PY648" s="368"/>
      <c r="PZ648" s="368"/>
      <c r="QA648" s="368"/>
      <c r="QB648" s="368"/>
      <c r="QC648" s="368"/>
      <c r="QD648" s="368"/>
      <c r="QE648" s="368"/>
      <c r="QF648" s="368"/>
      <c r="QG648" s="368"/>
      <c r="QH648" s="368"/>
      <c r="QI648" s="368"/>
      <c r="QJ648" s="368"/>
      <c r="QK648" s="368"/>
      <c r="QL648" s="368"/>
      <c r="QM648" s="368"/>
      <c r="QN648" s="368"/>
      <c r="QO648" s="368"/>
      <c r="QP648" s="368"/>
      <c r="QQ648" s="368"/>
      <c r="QR648" s="368"/>
      <c r="QS648" s="368"/>
      <c r="QT648" s="368"/>
      <c r="QU648" s="368"/>
      <c r="QV648" s="368"/>
      <c r="QW648" s="368"/>
      <c r="QX648" s="368"/>
      <c r="QY648" s="368"/>
      <c r="QZ648" s="368"/>
      <c r="RA648" s="368"/>
      <c r="RB648" s="368"/>
      <c r="RC648" s="368"/>
      <c r="RD648" s="368"/>
      <c r="RE648" s="368"/>
      <c r="RF648" s="368"/>
      <c r="RG648" s="368"/>
      <c r="RH648" s="368"/>
      <c r="RI648" s="368"/>
      <c r="RJ648" s="368"/>
      <c r="RK648" s="368"/>
      <c r="RL648" s="368"/>
      <c r="RM648" s="368"/>
      <c r="RN648" s="368"/>
      <c r="RO648" s="368"/>
      <c r="RP648" s="368"/>
      <c r="RQ648" s="368"/>
      <c r="RR648" s="368"/>
      <c r="RS648" s="368"/>
      <c r="RT648" s="368"/>
      <c r="RU648" s="368"/>
      <c r="RV648" s="368"/>
      <c r="RW648" s="368"/>
      <c r="RX648" s="368"/>
      <c r="RY648" s="368"/>
      <c r="RZ648" s="368"/>
      <c r="SA648" s="368"/>
      <c r="SB648" s="368"/>
      <c r="SC648" s="368"/>
      <c r="SD648" s="368"/>
      <c r="SE648" s="368"/>
      <c r="SF648" s="368"/>
      <c r="SG648" s="368"/>
    </row>
    <row r="649" spans="1:501">
      <c r="A649" s="368"/>
      <c r="B649" s="368"/>
      <c r="C649" s="368"/>
      <c r="D649" s="368"/>
      <c r="E649" s="368"/>
      <c r="F649" s="368"/>
      <c r="G649" s="368"/>
      <c r="H649" s="368"/>
      <c r="I649" s="368"/>
      <c r="J649" s="368"/>
      <c r="K649" s="368"/>
      <c r="L649" s="368"/>
      <c r="M649" s="368"/>
      <c r="N649" s="368"/>
      <c r="O649" s="385"/>
      <c r="P649" s="368"/>
      <c r="Q649" s="368"/>
      <c r="R649" s="368"/>
      <c r="S649" s="368"/>
      <c r="T649" s="368"/>
      <c r="U649" s="368"/>
      <c r="V649" s="368"/>
      <c r="W649" s="368"/>
      <c r="X649" s="368"/>
      <c r="Y649" s="368"/>
      <c r="Z649" s="368"/>
      <c r="AA649" s="368"/>
      <c r="AB649" s="368"/>
      <c r="AC649" s="368"/>
      <c r="AD649" s="368"/>
      <c r="AE649" s="368"/>
      <c r="AF649" s="368"/>
      <c r="AG649" s="368"/>
      <c r="AH649" s="368"/>
      <c r="AI649" s="368"/>
      <c r="AJ649" s="368"/>
      <c r="AK649" s="368"/>
      <c r="AL649" s="368"/>
      <c r="AM649" s="368"/>
      <c r="AN649" s="368"/>
      <c r="AO649" s="368"/>
      <c r="AP649" s="368"/>
      <c r="AQ649" s="368"/>
      <c r="AR649" s="368"/>
      <c r="AS649" s="368"/>
      <c r="AT649" s="368"/>
      <c r="AU649" s="368"/>
      <c r="AV649" s="368"/>
      <c r="AW649" s="368"/>
      <c r="AX649" s="368"/>
      <c r="AY649" s="368"/>
      <c r="AZ649" s="368"/>
      <c r="BA649" s="368"/>
      <c r="BB649" s="368"/>
      <c r="BC649" s="368"/>
      <c r="BD649" s="368"/>
      <c r="BE649" s="368"/>
      <c r="BF649" s="368"/>
      <c r="BG649" s="368"/>
      <c r="BH649" s="368"/>
      <c r="BI649" s="368"/>
      <c r="BJ649" s="368"/>
      <c r="BK649" s="368"/>
      <c r="BL649" s="368"/>
      <c r="BM649" s="368"/>
      <c r="BN649" s="368"/>
      <c r="BO649" s="368"/>
      <c r="BP649" s="368"/>
      <c r="BQ649" s="368"/>
      <c r="BR649" s="368"/>
      <c r="BS649" s="368"/>
      <c r="BT649" s="368"/>
      <c r="BU649" s="368"/>
      <c r="BV649" s="368"/>
      <c r="BW649" s="368"/>
      <c r="DV649" s="368"/>
      <c r="DW649" s="368"/>
      <c r="DX649" s="368"/>
      <c r="DY649" s="368"/>
      <c r="DZ649" s="368"/>
      <c r="EA649" s="368"/>
      <c r="EB649" s="368"/>
      <c r="EC649" s="368"/>
      <c r="ED649" s="368"/>
      <c r="EE649" s="368"/>
      <c r="EF649" s="368"/>
      <c r="EG649" s="368"/>
      <c r="EH649" s="368"/>
      <c r="EI649" s="368"/>
      <c r="EJ649" s="368"/>
      <c r="EK649" s="368"/>
      <c r="EL649" s="368"/>
      <c r="EM649" s="368"/>
      <c r="EN649" s="368"/>
      <c r="EO649" s="368"/>
      <c r="EP649" s="368"/>
      <c r="EQ649" s="368"/>
      <c r="ER649" s="368"/>
      <c r="ES649" s="368"/>
      <c r="ET649" s="368"/>
      <c r="EU649" s="368"/>
      <c r="EV649" s="368"/>
      <c r="EW649" s="368"/>
      <c r="EX649" s="368"/>
      <c r="EY649" s="368"/>
      <c r="EZ649" s="368"/>
      <c r="FA649" s="368"/>
      <c r="FB649" s="368"/>
      <c r="FC649" s="368"/>
      <c r="FD649" s="368"/>
      <c r="FE649" s="368"/>
      <c r="FF649" s="368"/>
      <c r="FG649" s="368"/>
      <c r="FH649" s="368"/>
      <c r="FI649" s="368"/>
      <c r="FJ649" s="368"/>
      <c r="FK649" s="368"/>
      <c r="FL649" s="368"/>
      <c r="FM649" s="368"/>
      <c r="FN649" s="368"/>
      <c r="FO649" s="368"/>
      <c r="FP649" s="368"/>
      <c r="FQ649" s="368"/>
      <c r="FR649" s="368"/>
      <c r="FS649" s="368"/>
      <c r="FT649" s="368"/>
      <c r="FU649" s="368"/>
      <c r="FV649" s="368"/>
      <c r="FW649" s="368"/>
      <c r="FX649" s="368"/>
      <c r="FY649" s="368"/>
      <c r="FZ649" s="368"/>
      <c r="GA649" s="368"/>
      <c r="GB649" s="368"/>
      <c r="GC649" s="368"/>
      <c r="GD649" s="368"/>
      <c r="GE649" s="368"/>
      <c r="GF649" s="368"/>
      <c r="GG649" s="368"/>
      <c r="GH649" s="368"/>
      <c r="GI649" s="368"/>
      <c r="GJ649" s="368"/>
      <c r="GK649" s="368"/>
      <c r="GL649" s="368"/>
      <c r="GM649" s="368"/>
      <c r="GN649" s="368"/>
      <c r="GO649" s="368"/>
      <c r="GP649" s="368"/>
      <c r="GQ649" s="368"/>
      <c r="GR649" s="368"/>
      <c r="GS649" s="368"/>
      <c r="GT649" s="368"/>
      <c r="GU649" s="368"/>
      <c r="GV649" s="368"/>
      <c r="GW649" s="368"/>
      <c r="GX649" s="368"/>
      <c r="GY649" s="368"/>
      <c r="GZ649" s="368"/>
      <c r="HA649" s="368"/>
      <c r="HB649" s="368"/>
      <c r="HC649" s="368"/>
      <c r="HD649" s="368"/>
      <c r="HE649" s="368"/>
      <c r="HF649" s="368"/>
      <c r="HG649" s="368"/>
      <c r="HH649" s="368"/>
      <c r="HI649" s="368"/>
      <c r="HJ649" s="368"/>
      <c r="HK649" s="368"/>
      <c r="HL649" s="368"/>
      <c r="HM649" s="368"/>
      <c r="HN649" s="368"/>
      <c r="HO649" s="368"/>
      <c r="HP649" s="368"/>
      <c r="HQ649" s="368"/>
      <c r="HR649" s="368"/>
      <c r="HS649" s="368"/>
      <c r="HT649" s="368"/>
      <c r="HU649" s="368"/>
      <c r="HV649" s="368"/>
      <c r="HW649" s="368"/>
      <c r="HX649" s="368"/>
      <c r="HY649" s="368"/>
      <c r="HZ649" s="368"/>
      <c r="IA649" s="368"/>
      <c r="IB649" s="368"/>
      <c r="IC649" s="368"/>
      <c r="ID649" s="368"/>
      <c r="IE649" s="368"/>
      <c r="IF649" s="368"/>
      <c r="IG649" s="368"/>
      <c r="IH649" s="368"/>
      <c r="II649" s="368"/>
      <c r="IJ649" s="368"/>
      <c r="IK649" s="368"/>
      <c r="IL649" s="368"/>
      <c r="IM649" s="368"/>
      <c r="IN649" s="368"/>
      <c r="IO649" s="368"/>
      <c r="IP649" s="368"/>
      <c r="IQ649" s="368"/>
      <c r="IR649" s="368"/>
      <c r="IS649" s="368"/>
      <c r="IT649" s="368"/>
      <c r="IU649" s="368"/>
      <c r="IV649" s="368"/>
      <c r="IW649" s="368"/>
      <c r="IX649" s="368"/>
      <c r="IY649" s="368"/>
      <c r="IZ649" s="368"/>
      <c r="JA649" s="368"/>
      <c r="JB649" s="368"/>
      <c r="JC649" s="368"/>
      <c r="JD649" s="368"/>
      <c r="JE649" s="368"/>
      <c r="JF649" s="368"/>
      <c r="JG649" s="368"/>
      <c r="JH649" s="368"/>
      <c r="JI649" s="368"/>
      <c r="JJ649" s="368"/>
      <c r="JK649" s="368"/>
      <c r="JL649" s="368"/>
      <c r="JM649" s="368"/>
      <c r="JN649" s="368"/>
      <c r="JO649" s="368"/>
      <c r="JP649" s="368"/>
      <c r="JQ649" s="368"/>
      <c r="JR649" s="368"/>
      <c r="JS649" s="368"/>
      <c r="JT649" s="368"/>
      <c r="JU649" s="368"/>
      <c r="JV649" s="368"/>
      <c r="JW649" s="368"/>
      <c r="JX649" s="368"/>
      <c r="JY649" s="368"/>
      <c r="JZ649" s="368"/>
      <c r="KA649" s="368"/>
      <c r="KB649" s="368"/>
      <c r="KC649" s="368"/>
      <c r="KD649" s="368"/>
      <c r="KE649" s="368"/>
      <c r="KF649" s="368"/>
      <c r="KG649" s="368"/>
      <c r="KH649" s="368"/>
      <c r="KI649" s="368"/>
      <c r="KJ649" s="368"/>
      <c r="KK649" s="368"/>
      <c r="KL649" s="368"/>
      <c r="KM649" s="368"/>
      <c r="KN649" s="368"/>
      <c r="KO649" s="368"/>
      <c r="KP649" s="368"/>
      <c r="KQ649" s="368"/>
      <c r="KR649" s="368"/>
      <c r="KS649" s="368"/>
      <c r="KT649" s="368"/>
      <c r="KU649" s="368"/>
      <c r="KV649" s="368"/>
      <c r="KW649" s="368"/>
      <c r="KX649" s="368"/>
      <c r="LH649" s="368"/>
      <c r="LI649" s="368"/>
      <c r="LJ649" s="368"/>
      <c r="LK649" s="368"/>
      <c r="LL649" s="368"/>
      <c r="LM649" s="368"/>
      <c r="LN649" s="368"/>
      <c r="LO649" s="368"/>
      <c r="LP649" s="368"/>
      <c r="LQ649" s="368"/>
      <c r="LR649" s="368"/>
      <c r="LS649" s="368"/>
      <c r="LT649" s="368"/>
      <c r="LU649" s="368"/>
      <c r="LV649" s="368"/>
      <c r="LW649" s="368"/>
      <c r="LX649" s="368"/>
      <c r="LY649" s="368"/>
      <c r="LZ649" s="368"/>
      <c r="MA649" s="368"/>
      <c r="MB649" s="368"/>
      <c r="MC649" s="368"/>
      <c r="MD649" s="368"/>
      <c r="ME649" s="368"/>
      <c r="MF649" s="368"/>
      <c r="MG649" s="368"/>
      <c r="MH649" s="368"/>
      <c r="MI649" s="368"/>
      <c r="MJ649" s="368"/>
      <c r="MK649" s="368"/>
      <c r="ML649" s="368"/>
      <c r="MM649" s="368"/>
      <c r="MN649" s="368"/>
      <c r="MO649" s="368"/>
      <c r="MP649" s="368"/>
      <c r="MQ649" s="368"/>
      <c r="MR649" s="368"/>
      <c r="MS649" s="368"/>
      <c r="MT649" s="368"/>
      <c r="MU649" s="368"/>
      <c r="MV649" s="368"/>
      <c r="MW649" s="368"/>
      <c r="MX649" s="368"/>
      <c r="MY649" s="368"/>
      <c r="MZ649" s="368"/>
      <c r="NA649" s="368"/>
      <c r="NB649" s="368"/>
      <c r="NC649" s="368"/>
      <c r="ND649" s="368"/>
      <c r="NE649" s="368"/>
      <c r="NF649" s="368"/>
      <c r="NG649" s="368"/>
      <c r="NH649" s="368"/>
      <c r="NI649" s="368"/>
      <c r="NJ649" s="368"/>
      <c r="NK649" s="368"/>
      <c r="NL649" s="368"/>
      <c r="NM649" s="368"/>
      <c r="NN649" s="368"/>
      <c r="NO649" s="368"/>
      <c r="NP649" s="368"/>
      <c r="NQ649" s="368"/>
      <c r="NR649" s="368"/>
      <c r="NS649" s="368"/>
      <c r="NT649" s="368"/>
      <c r="NU649" s="368"/>
      <c r="NV649" s="368"/>
      <c r="NW649" s="368"/>
      <c r="NX649" s="368"/>
      <c r="NY649" s="368"/>
      <c r="NZ649" s="368"/>
      <c r="OA649" s="368"/>
      <c r="OB649" s="368"/>
      <c r="OC649" s="368"/>
      <c r="OD649" s="368"/>
      <c r="OE649" s="368"/>
      <c r="OF649" s="368"/>
      <c r="OG649" s="368"/>
      <c r="OH649" s="368"/>
      <c r="OI649" s="368"/>
      <c r="OJ649" s="368"/>
      <c r="OK649" s="368"/>
      <c r="OL649" s="368"/>
      <c r="OM649" s="368"/>
      <c r="ON649" s="368"/>
      <c r="OO649" s="368"/>
      <c r="OP649" s="368"/>
      <c r="OQ649" s="368"/>
      <c r="OR649" s="368"/>
      <c r="OS649" s="368"/>
      <c r="OT649" s="368"/>
      <c r="OU649" s="368"/>
      <c r="OV649" s="368"/>
      <c r="OW649" s="368"/>
      <c r="OX649" s="368"/>
      <c r="OY649" s="368"/>
      <c r="OZ649" s="368"/>
      <c r="PA649" s="368"/>
      <c r="PB649" s="368"/>
      <c r="PC649" s="368"/>
      <c r="PD649" s="368"/>
      <c r="PE649" s="368"/>
      <c r="PF649" s="368"/>
      <c r="PG649" s="368"/>
      <c r="PH649" s="368"/>
      <c r="PI649" s="368"/>
      <c r="PJ649" s="368"/>
      <c r="PK649" s="368"/>
      <c r="PL649" s="368"/>
      <c r="PM649" s="368"/>
      <c r="PN649" s="368"/>
      <c r="PO649" s="368"/>
      <c r="PP649" s="368"/>
      <c r="PQ649" s="368"/>
      <c r="PR649" s="368"/>
      <c r="PS649" s="368"/>
      <c r="PT649" s="368"/>
      <c r="PU649" s="368"/>
      <c r="PV649" s="368"/>
      <c r="PW649" s="368"/>
      <c r="PX649" s="368"/>
      <c r="PY649" s="368"/>
      <c r="PZ649" s="368"/>
      <c r="QA649" s="368"/>
      <c r="QB649" s="368"/>
      <c r="QC649" s="368"/>
      <c r="QD649" s="368"/>
      <c r="QE649" s="368"/>
      <c r="QF649" s="368"/>
      <c r="QG649" s="368"/>
      <c r="QH649" s="368"/>
      <c r="QI649" s="368"/>
      <c r="QJ649" s="368"/>
      <c r="QK649" s="368"/>
      <c r="QL649" s="368"/>
      <c r="QM649" s="368"/>
      <c r="QN649" s="368"/>
      <c r="QO649" s="368"/>
      <c r="QP649" s="368"/>
      <c r="QQ649" s="368"/>
      <c r="QR649" s="368"/>
      <c r="QS649" s="368"/>
      <c r="QT649" s="368"/>
      <c r="QU649" s="368"/>
      <c r="QV649" s="368"/>
      <c r="QW649" s="368"/>
      <c r="QX649" s="368"/>
      <c r="QY649" s="368"/>
      <c r="QZ649" s="368"/>
      <c r="RA649" s="368"/>
      <c r="RB649" s="368"/>
      <c r="RC649" s="368"/>
      <c r="RD649" s="368"/>
      <c r="RE649" s="368"/>
      <c r="RF649" s="368"/>
      <c r="RG649" s="368"/>
      <c r="RH649" s="368"/>
      <c r="RI649" s="368"/>
      <c r="RJ649" s="368"/>
      <c r="RK649" s="368"/>
      <c r="RL649" s="368"/>
      <c r="RM649" s="368"/>
      <c r="RN649" s="368"/>
      <c r="RO649" s="368"/>
      <c r="RP649" s="368"/>
      <c r="RQ649" s="368"/>
      <c r="RR649" s="368"/>
      <c r="RS649" s="368"/>
      <c r="RT649" s="368"/>
      <c r="RU649" s="368"/>
      <c r="RV649" s="368"/>
      <c r="RW649" s="368"/>
      <c r="RX649" s="368"/>
      <c r="RY649" s="368"/>
      <c r="RZ649" s="368"/>
      <c r="SA649" s="368"/>
      <c r="SB649" s="368"/>
      <c r="SC649" s="368"/>
      <c r="SD649" s="368"/>
      <c r="SE649" s="368"/>
      <c r="SF649" s="368"/>
      <c r="SG649" s="368"/>
    </row>
    <row r="650" spans="1:501">
      <c r="A650" s="368"/>
      <c r="B650" s="368"/>
      <c r="C650" s="368"/>
      <c r="D650" s="368"/>
      <c r="E650" s="368"/>
      <c r="F650" s="368"/>
      <c r="G650" s="368"/>
      <c r="H650" s="368"/>
      <c r="I650" s="368"/>
      <c r="J650" s="368"/>
      <c r="K650" s="368"/>
      <c r="L650" s="368"/>
      <c r="M650" s="368"/>
      <c r="N650" s="368"/>
      <c r="O650" s="385"/>
      <c r="P650" s="368"/>
      <c r="Q650" s="368"/>
      <c r="R650" s="368"/>
      <c r="S650" s="368"/>
      <c r="T650" s="368"/>
      <c r="U650" s="368"/>
      <c r="V650" s="368"/>
      <c r="W650" s="368"/>
      <c r="X650" s="368"/>
      <c r="Y650" s="368"/>
      <c r="Z650" s="368"/>
      <c r="AA650" s="368"/>
      <c r="AB650" s="368"/>
      <c r="AC650" s="368"/>
      <c r="AD650" s="368"/>
      <c r="AE650" s="368"/>
      <c r="AF650" s="368"/>
      <c r="AG650" s="368"/>
      <c r="AH650" s="368"/>
      <c r="AI650" s="368"/>
      <c r="AJ650" s="368"/>
      <c r="AK650" s="368"/>
      <c r="AL650" s="368"/>
      <c r="AM650" s="368"/>
      <c r="AN650" s="368"/>
      <c r="AO650" s="368"/>
      <c r="AP650" s="368"/>
      <c r="AQ650" s="368"/>
      <c r="AR650" s="368"/>
      <c r="AS650" s="368"/>
      <c r="AT650" s="368"/>
      <c r="AU650" s="368"/>
      <c r="AV650" s="368"/>
      <c r="AW650" s="368"/>
      <c r="AX650" s="368"/>
      <c r="AY650" s="368"/>
      <c r="AZ650" s="368"/>
      <c r="BA650" s="368"/>
      <c r="BB650" s="368"/>
      <c r="BC650" s="368"/>
      <c r="BD650" s="368"/>
      <c r="BE650" s="368"/>
      <c r="BF650" s="368"/>
      <c r="BG650" s="368"/>
      <c r="BH650" s="368"/>
      <c r="BI650" s="368"/>
      <c r="BJ650" s="368"/>
      <c r="BK650" s="368"/>
      <c r="BL650" s="368"/>
      <c r="BM650" s="368"/>
      <c r="BN650" s="368"/>
      <c r="BO650" s="368"/>
      <c r="BP650" s="368"/>
      <c r="BQ650" s="368"/>
      <c r="BR650" s="368"/>
      <c r="BS650" s="368"/>
      <c r="BT650" s="368"/>
      <c r="BU650" s="368"/>
      <c r="BV650" s="368"/>
      <c r="BW650" s="368"/>
      <c r="DV650" s="368"/>
      <c r="DW650" s="368"/>
      <c r="DX650" s="368"/>
      <c r="DY650" s="368"/>
      <c r="DZ650" s="368"/>
      <c r="EA650" s="368"/>
      <c r="EB650" s="368"/>
      <c r="EC650" s="368"/>
      <c r="ED650" s="368"/>
      <c r="EE650" s="368"/>
      <c r="EF650" s="368"/>
      <c r="EG650" s="368"/>
      <c r="EH650" s="368"/>
      <c r="EI650" s="368"/>
      <c r="EJ650" s="368"/>
      <c r="EK650" s="368"/>
      <c r="EL650" s="368"/>
      <c r="EM650" s="368"/>
      <c r="EN650" s="368"/>
      <c r="EO650" s="368"/>
      <c r="EP650" s="368"/>
      <c r="EQ650" s="368"/>
      <c r="ER650" s="368"/>
      <c r="ES650" s="368"/>
      <c r="ET650" s="368"/>
      <c r="EU650" s="368"/>
      <c r="EV650" s="368"/>
      <c r="EW650" s="368"/>
      <c r="EX650" s="368"/>
      <c r="EY650" s="368"/>
      <c r="EZ650" s="368"/>
      <c r="FA650" s="368"/>
      <c r="FB650" s="368"/>
      <c r="FC650" s="368"/>
      <c r="FD650" s="368"/>
      <c r="FE650" s="368"/>
      <c r="FF650" s="368"/>
      <c r="FG650" s="368"/>
      <c r="FH650" s="368"/>
      <c r="FI650" s="368"/>
      <c r="FJ650" s="368"/>
      <c r="FK650" s="368"/>
      <c r="FL650" s="368"/>
      <c r="FM650" s="368"/>
      <c r="FN650" s="368"/>
      <c r="FO650" s="368"/>
      <c r="FP650" s="368"/>
      <c r="FQ650" s="368"/>
      <c r="FR650" s="368"/>
      <c r="FS650" s="368"/>
      <c r="FT650" s="368"/>
      <c r="FU650" s="368"/>
      <c r="FV650" s="368"/>
      <c r="FW650" s="368"/>
      <c r="FX650" s="368"/>
      <c r="FY650" s="368"/>
      <c r="FZ650" s="368"/>
      <c r="GA650" s="368"/>
      <c r="GB650" s="368"/>
      <c r="GC650" s="368"/>
      <c r="GD650" s="368"/>
      <c r="GE650" s="368"/>
      <c r="GF650" s="368"/>
      <c r="GG650" s="368"/>
      <c r="GH650" s="368"/>
      <c r="GI650" s="368"/>
      <c r="GJ650" s="368"/>
      <c r="GK650" s="368"/>
      <c r="GL650" s="368"/>
      <c r="GM650" s="368"/>
      <c r="GN650" s="368"/>
      <c r="GO650" s="368"/>
      <c r="GP650" s="368"/>
      <c r="GQ650" s="368"/>
      <c r="GR650" s="368"/>
      <c r="GS650" s="368"/>
      <c r="GT650" s="368"/>
      <c r="GU650" s="368"/>
      <c r="GV650" s="368"/>
      <c r="GW650" s="368"/>
      <c r="GX650" s="368"/>
      <c r="GY650" s="368"/>
      <c r="GZ650" s="368"/>
      <c r="HA650" s="368"/>
      <c r="HB650" s="368"/>
      <c r="HC650" s="368"/>
      <c r="HD650" s="368"/>
      <c r="HE650" s="368"/>
      <c r="HF650" s="368"/>
      <c r="HG650" s="368"/>
      <c r="HH650" s="368"/>
      <c r="HI650" s="368"/>
      <c r="HJ650" s="368"/>
      <c r="HK650" s="368"/>
      <c r="HL650" s="368"/>
      <c r="HM650" s="368"/>
      <c r="HN650" s="368"/>
      <c r="HO650" s="368"/>
      <c r="HP650" s="368"/>
      <c r="HQ650" s="368"/>
      <c r="HR650" s="368"/>
      <c r="HS650" s="368"/>
      <c r="HT650" s="368"/>
      <c r="HU650" s="368"/>
      <c r="HV650" s="368"/>
      <c r="HW650" s="368"/>
      <c r="HX650" s="368"/>
      <c r="HY650" s="368"/>
      <c r="HZ650" s="368"/>
      <c r="IA650" s="368"/>
      <c r="IB650" s="368"/>
      <c r="IC650" s="368"/>
      <c r="ID650" s="368"/>
      <c r="IE650" s="368"/>
      <c r="IF650" s="368"/>
      <c r="IG650" s="368"/>
      <c r="IH650" s="368"/>
      <c r="II650" s="368"/>
      <c r="IJ650" s="368"/>
      <c r="IK650" s="368"/>
      <c r="IL650" s="368"/>
      <c r="IM650" s="368"/>
      <c r="IN650" s="368"/>
      <c r="IO650" s="368"/>
      <c r="IP650" s="368"/>
      <c r="IQ650" s="368"/>
      <c r="IR650" s="368"/>
      <c r="IS650" s="368"/>
      <c r="IT650" s="368"/>
      <c r="IU650" s="368"/>
      <c r="IV650" s="368"/>
      <c r="IW650" s="368"/>
      <c r="IX650" s="368"/>
      <c r="IY650" s="368"/>
      <c r="IZ650" s="368"/>
      <c r="JA650" s="368"/>
      <c r="JB650" s="368"/>
      <c r="JC650" s="368"/>
      <c r="JD650" s="368"/>
      <c r="JE650" s="368"/>
      <c r="JF650" s="368"/>
      <c r="JG650" s="368"/>
      <c r="JH650" s="368"/>
      <c r="JI650" s="368"/>
      <c r="JJ650" s="368"/>
      <c r="JK650" s="368"/>
      <c r="JL650" s="368"/>
      <c r="JM650" s="368"/>
      <c r="JN650" s="368"/>
      <c r="JO650" s="368"/>
      <c r="JP650" s="368"/>
      <c r="JQ650" s="368"/>
      <c r="JR650" s="368"/>
      <c r="JS650" s="368"/>
      <c r="JT650" s="368"/>
      <c r="JU650" s="368"/>
      <c r="JV650" s="368"/>
      <c r="JW650" s="368"/>
      <c r="JX650" s="368"/>
      <c r="JY650" s="368"/>
      <c r="JZ650" s="368"/>
      <c r="KA650" s="368"/>
      <c r="KB650" s="368"/>
      <c r="KC650" s="368"/>
      <c r="KD650" s="368"/>
      <c r="KE650" s="368"/>
      <c r="KF650" s="368"/>
      <c r="KG650" s="368"/>
      <c r="KH650" s="368"/>
      <c r="KI650" s="368"/>
      <c r="KJ650" s="368"/>
      <c r="KK650" s="368"/>
      <c r="KL650" s="368"/>
      <c r="KM650" s="368"/>
      <c r="KN650" s="368"/>
      <c r="KO650" s="368"/>
      <c r="KP650" s="368"/>
      <c r="KQ650" s="368"/>
      <c r="KR650" s="368"/>
      <c r="KS650" s="368"/>
      <c r="KT650" s="368"/>
      <c r="KU650" s="368"/>
      <c r="KV650" s="368"/>
      <c r="KW650" s="368"/>
      <c r="KX650" s="368"/>
      <c r="LH650" s="368"/>
      <c r="LI650" s="368"/>
      <c r="LJ650" s="368"/>
      <c r="LK650" s="368"/>
      <c r="LL650" s="368"/>
      <c r="LM650" s="368"/>
      <c r="LN650" s="368"/>
      <c r="LO650" s="368"/>
      <c r="LP650" s="368"/>
      <c r="LQ650" s="368"/>
      <c r="LR650" s="368"/>
      <c r="LS650" s="368"/>
      <c r="LT650" s="368"/>
      <c r="LU650" s="368"/>
      <c r="LV650" s="368"/>
      <c r="LW650" s="368"/>
      <c r="LX650" s="368"/>
      <c r="LY650" s="368"/>
      <c r="LZ650" s="368"/>
      <c r="MA650" s="368"/>
      <c r="MB650" s="368"/>
      <c r="MC650" s="368"/>
      <c r="MD650" s="368"/>
      <c r="ME650" s="368"/>
      <c r="MF650" s="368"/>
      <c r="MG650" s="368"/>
      <c r="MH650" s="368"/>
      <c r="MI650" s="368"/>
      <c r="MJ650" s="368"/>
      <c r="MK650" s="368"/>
      <c r="ML650" s="368"/>
      <c r="MM650" s="368"/>
      <c r="MN650" s="368"/>
      <c r="MO650" s="368"/>
      <c r="MP650" s="368"/>
      <c r="MQ650" s="368"/>
      <c r="MR650" s="368"/>
      <c r="MS650" s="368"/>
      <c r="MT650" s="368"/>
      <c r="MU650" s="368"/>
      <c r="MV650" s="368"/>
      <c r="MW650" s="368"/>
      <c r="MX650" s="368"/>
      <c r="MY650" s="368"/>
      <c r="MZ650" s="368"/>
      <c r="NA650" s="368"/>
      <c r="NB650" s="368"/>
      <c r="NC650" s="368"/>
      <c r="ND650" s="368"/>
      <c r="NE650" s="368"/>
      <c r="NF650" s="368"/>
      <c r="NG650" s="368"/>
      <c r="NH650" s="368"/>
      <c r="NI650" s="368"/>
      <c r="NJ650" s="368"/>
      <c r="NK650" s="368"/>
      <c r="NL650" s="368"/>
      <c r="NM650" s="368"/>
      <c r="NN650" s="368"/>
      <c r="NO650" s="368"/>
      <c r="NP650" s="368"/>
      <c r="NQ650" s="368"/>
      <c r="NR650" s="368"/>
      <c r="NS650" s="368"/>
      <c r="NT650" s="368"/>
      <c r="NU650" s="368"/>
      <c r="NV650" s="368"/>
      <c r="NW650" s="368"/>
      <c r="NX650" s="368"/>
      <c r="NY650" s="368"/>
      <c r="NZ650" s="368"/>
      <c r="OA650" s="368"/>
      <c r="OB650" s="368"/>
      <c r="OC650" s="368"/>
      <c r="OD650" s="368"/>
      <c r="OE650" s="368"/>
      <c r="OF650" s="368"/>
      <c r="OG650" s="368"/>
      <c r="OH650" s="368"/>
      <c r="OI650" s="368"/>
      <c r="OJ650" s="368"/>
      <c r="OK650" s="368"/>
      <c r="OL650" s="368"/>
      <c r="OM650" s="368"/>
      <c r="ON650" s="368"/>
      <c r="OO650" s="368"/>
      <c r="OP650" s="368"/>
      <c r="OQ650" s="368"/>
      <c r="OR650" s="368"/>
      <c r="OS650" s="368"/>
      <c r="OT650" s="368"/>
      <c r="OU650" s="368"/>
      <c r="OV650" s="368"/>
      <c r="OW650" s="368"/>
      <c r="OX650" s="368"/>
      <c r="OY650" s="368"/>
      <c r="OZ650" s="368"/>
      <c r="PA650" s="368"/>
      <c r="PB650" s="368"/>
      <c r="PC650" s="368"/>
      <c r="PD650" s="368"/>
      <c r="PE650" s="368"/>
      <c r="PF650" s="368"/>
      <c r="PG650" s="368"/>
      <c r="PH650" s="368"/>
      <c r="PI650" s="368"/>
      <c r="PJ650" s="368"/>
      <c r="PK650" s="368"/>
      <c r="PL650" s="368"/>
      <c r="PM650" s="368"/>
      <c r="PN650" s="368"/>
      <c r="PO650" s="368"/>
      <c r="PP650" s="368"/>
      <c r="PQ650" s="368"/>
      <c r="PR650" s="368"/>
      <c r="PS650" s="368"/>
      <c r="PT650" s="368"/>
      <c r="PU650" s="368"/>
      <c r="PV650" s="368"/>
      <c r="PW650" s="368"/>
      <c r="PX650" s="368"/>
      <c r="PY650" s="368"/>
      <c r="PZ650" s="368"/>
      <c r="QA650" s="368"/>
      <c r="QB650" s="368"/>
      <c r="QC650" s="368"/>
      <c r="QD650" s="368"/>
      <c r="QE650" s="368"/>
      <c r="QF650" s="368"/>
      <c r="QG650" s="368"/>
      <c r="QH650" s="368"/>
      <c r="QI650" s="368"/>
      <c r="QJ650" s="368"/>
      <c r="QK650" s="368"/>
      <c r="QL650" s="368"/>
      <c r="QM650" s="368"/>
      <c r="QN650" s="368"/>
      <c r="QO650" s="368"/>
      <c r="QP650" s="368"/>
      <c r="QQ650" s="368"/>
      <c r="QR650" s="368"/>
      <c r="QS650" s="368"/>
      <c r="QT650" s="368"/>
      <c r="QU650" s="368"/>
      <c r="QV650" s="368"/>
      <c r="QW650" s="368"/>
      <c r="QX650" s="368"/>
      <c r="QY650" s="368"/>
      <c r="QZ650" s="368"/>
      <c r="RA650" s="368"/>
      <c r="RB650" s="368"/>
      <c r="RC650" s="368"/>
      <c r="RD650" s="368"/>
      <c r="RE650" s="368"/>
      <c r="RF650" s="368"/>
      <c r="RG650" s="368"/>
      <c r="RH650" s="368"/>
      <c r="RI650" s="368"/>
      <c r="RJ650" s="368"/>
      <c r="RK650" s="368"/>
      <c r="RL650" s="368"/>
      <c r="RM650" s="368"/>
      <c r="RN650" s="368"/>
      <c r="RO650" s="368"/>
      <c r="RP650" s="368"/>
      <c r="RQ650" s="368"/>
      <c r="RR650" s="368"/>
      <c r="RS650" s="368"/>
      <c r="RT650" s="368"/>
      <c r="RU650" s="368"/>
      <c r="RV650" s="368"/>
      <c r="RW650" s="368"/>
      <c r="RX650" s="368"/>
      <c r="RY650" s="368"/>
      <c r="RZ650" s="368"/>
      <c r="SA650" s="368"/>
      <c r="SB650" s="368"/>
      <c r="SC650" s="368"/>
      <c r="SD650" s="368"/>
      <c r="SE650" s="368"/>
      <c r="SF650" s="368"/>
      <c r="SG650" s="368"/>
    </row>
    <row r="651" spans="1:501">
      <c r="A651" s="368"/>
      <c r="B651" s="368"/>
      <c r="C651" s="368"/>
      <c r="D651" s="368"/>
      <c r="E651" s="368"/>
      <c r="F651" s="368"/>
      <c r="G651" s="368"/>
      <c r="H651" s="368"/>
      <c r="I651" s="368"/>
      <c r="J651" s="368"/>
      <c r="K651" s="368"/>
      <c r="L651" s="368"/>
      <c r="M651" s="368"/>
      <c r="N651" s="368"/>
      <c r="O651" s="385"/>
      <c r="P651" s="368"/>
      <c r="Q651" s="368"/>
      <c r="R651" s="368"/>
      <c r="S651" s="368"/>
      <c r="T651" s="368"/>
      <c r="U651" s="368"/>
      <c r="V651" s="368"/>
      <c r="W651" s="368"/>
      <c r="X651" s="368"/>
      <c r="Y651" s="368"/>
      <c r="Z651" s="368"/>
      <c r="AA651" s="368"/>
      <c r="AB651" s="368"/>
      <c r="AC651" s="368"/>
      <c r="AD651" s="368"/>
      <c r="AE651" s="368"/>
      <c r="AF651" s="368"/>
      <c r="AG651" s="368"/>
      <c r="AH651" s="368"/>
      <c r="AI651" s="368"/>
      <c r="AJ651" s="368"/>
      <c r="AK651" s="368"/>
      <c r="AL651" s="368"/>
      <c r="AM651" s="368"/>
      <c r="AN651" s="368"/>
      <c r="AO651" s="368"/>
      <c r="AP651" s="368"/>
      <c r="AQ651" s="368"/>
      <c r="AR651" s="368"/>
      <c r="AS651" s="368"/>
      <c r="AT651" s="368"/>
      <c r="AU651" s="368"/>
      <c r="AV651" s="368"/>
      <c r="AW651" s="368"/>
      <c r="AX651" s="368"/>
      <c r="AY651" s="368"/>
      <c r="AZ651" s="368"/>
      <c r="BA651" s="368"/>
      <c r="BB651" s="368"/>
      <c r="BC651" s="368"/>
      <c r="BD651" s="368"/>
      <c r="BE651" s="368"/>
      <c r="BF651" s="368"/>
      <c r="BG651" s="368"/>
      <c r="BH651" s="368"/>
      <c r="BI651" s="368"/>
      <c r="BJ651" s="368"/>
      <c r="BK651" s="368"/>
      <c r="BL651" s="368"/>
      <c r="BM651" s="368"/>
      <c r="BN651" s="368"/>
      <c r="BO651" s="368"/>
      <c r="BP651" s="368"/>
      <c r="BQ651" s="368"/>
      <c r="BR651" s="368"/>
      <c r="BS651" s="368"/>
      <c r="BT651" s="368"/>
      <c r="BU651" s="368"/>
      <c r="BV651" s="368"/>
      <c r="BW651" s="368"/>
      <c r="DV651" s="368"/>
      <c r="DW651" s="368"/>
      <c r="DX651" s="368"/>
      <c r="DY651" s="368"/>
      <c r="DZ651" s="368"/>
      <c r="EA651" s="368"/>
      <c r="EB651" s="368"/>
      <c r="EC651" s="368"/>
      <c r="ED651" s="368"/>
      <c r="EE651" s="368"/>
      <c r="EF651" s="368"/>
      <c r="EG651" s="368"/>
      <c r="EH651" s="368"/>
      <c r="EI651" s="368"/>
      <c r="EJ651" s="368"/>
      <c r="EK651" s="368"/>
      <c r="EL651" s="368"/>
      <c r="EM651" s="368"/>
      <c r="EN651" s="368"/>
      <c r="EO651" s="368"/>
      <c r="EP651" s="368"/>
      <c r="EQ651" s="368"/>
      <c r="ER651" s="368"/>
      <c r="ES651" s="368"/>
      <c r="ET651" s="368"/>
      <c r="EU651" s="368"/>
      <c r="EV651" s="368"/>
      <c r="EW651" s="368"/>
      <c r="EX651" s="368"/>
      <c r="EY651" s="368"/>
      <c r="EZ651" s="368"/>
      <c r="FA651" s="368"/>
      <c r="FB651" s="368"/>
      <c r="FC651" s="368"/>
      <c r="FD651" s="368"/>
      <c r="FE651" s="368"/>
      <c r="FF651" s="368"/>
      <c r="FG651" s="368"/>
      <c r="FH651" s="368"/>
      <c r="FI651" s="368"/>
      <c r="FJ651" s="368"/>
      <c r="FK651" s="368"/>
      <c r="FL651" s="368"/>
      <c r="FM651" s="368"/>
      <c r="FN651" s="368"/>
      <c r="FO651" s="368"/>
      <c r="FP651" s="368"/>
      <c r="FQ651" s="368"/>
      <c r="FR651" s="368"/>
      <c r="FS651" s="368"/>
      <c r="FT651" s="368"/>
      <c r="FU651" s="368"/>
      <c r="FV651" s="368"/>
      <c r="FW651" s="368"/>
      <c r="FX651" s="368"/>
      <c r="FY651" s="368"/>
      <c r="FZ651" s="368"/>
      <c r="GA651" s="368"/>
      <c r="GB651" s="368"/>
      <c r="GC651" s="368"/>
      <c r="GD651" s="368"/>
      <c r="GE651" s="368"/>
      <c r="GF651" s="368"/>
      <c r="GG651" s="368"/>
      <c r="GH651" s="368"/>
      <c r="GI651" s="368"/>
      <c r="GJ651" s="368"/>
      <c r="GK651" s="368"/>
      <c r="GL651" s="368"/>
      <c r="GM651" s="368"/>
      <c r="GN651" s="368"/>
      <c r="GO651" s="368"/>
      <c r="GP651" s="368"/>
      <c r="GQ651" s="368"/>
      <c r="GR651" s="368"/>
      <c r="GS651" s="368"/>
      <c r="GT651" s="368"/>
      <c r="GU651" s="368"/>
      <c r="GV651" s="368"/>
      <c r="GW651" s="368"/>
      <c r="GX651" s="368"/>
      <c r="GY651" s="368"/>
      <c r="GZ651" s="368"/>
      <c r="HA651" s="368"/>
      <c r="HB651" s="368"/>
      <c r="HC651" s="368"/>
      <c r="HD651" s="368"/>
      <c r="HE651" s="368"/>
      <c r="HF651" s="368"/>
      <c r="HG651" s="368"/>
      <c r="HH651" s="368"/>
      <c r="HI651" s="368"/>
      <c r="HJ651" s="368"/>
      <c r="HK651" s="368"/>
      <c r="HL651" s="368"/>
      <c r="HM651" s="368"/>
      <c r="HN651" s="368"/>
      <c r="HO651" s="368"/>
      <c r="HP651" s="368"/>
      <c r="HQ651" s="368"/>
      <c r="HR651" s="368"/>
      <c r="HS651" s="368"/>
      <c r="HT651" s="368"/>
      <c r="HU651" s="368"/>
      <c r="HV651" s="368"/>
      <c r="HW651" s="368"/>
      <c r="HX651" s="368"/>
      <c r="HY651" s="368"/>
      <c r="HZ651" s="368"/>
      <c r="IA651" s="368"/>
      <c r="IB651" s="368"/>
      <c r="IC651" s="368"/>
      <c r="ID651" s="368"/>
      <c r="IE651" s="368"/>
      <c r="IF651" s="368"/>
      <c r="IG651" s="368"/>
      <c r="IH651" s="368"/>
      <c r="II651" s="368"/>
      <c r="IJ651" s="368"/>
      <c r="IK651" s="368"/>
      <c r="IL651" s="368"/>
      <c r="IM651" s="368"/>
      <c r="IN651" s="368"/>
      <c r="IO651" s="368"/>
      <c r="IP651" s="368"/>
      <c r="IQ651" s="368"/>
      <c r="IR651" s="368"/>
      <c r="IS651" s="368"/>
      <c r="IT651" s="368"/>
      <c r="IU651" s="368"/>
      <c r="IV651" s="368"/>
      <c r="IW651" s="368"/>
      <c r="IX651" s="368"/>
      <c r="IY651" s="368"/>
      <c r="IZ651" s="368"/>
      <c r="JA651" s="368"/>
      <c r="JB651" s="368"/>
      <c r="JC651" s="368"/>
      <c r="JD651" s="368"/>
      <c r="JE651" s="368"/>
      <c r="JF651" s="368"/>
      <c r="JG651" s="368"/>
      <c r="JH651" s="368"/>
      <c r="JI651" s="368"/>
      <c r="JJ651" s="368"/>
      <c r="JK651" s="368"/>
      <c r="JL651" s="368"/>
      <c r="JM651" s="368"/>
      <c r="JN651" s="368"/>
      <c r="JO651" s="368"/>
      <c r="JP651" s="368"/>
      <c r="JQ651" s="368"/>
      <c r="JR651" s="368"/>
      <c r="JS651" s="368"/>
      <c r="JT651" s="368"/>
      <c r="JU651" s="368"/>
      <c r="JV651" s="368"/>
      <c r="JW651" s="368"/>
      <c r="JX651" s="368"/>
      <c r="JY651" s="368"/>
      <c r="JZ651" s="368"/>
      <c r="KA651" s="368"/>
      <c r="KB651" s="368"/>
      <c r="KC651" s="368"/>
      <c r="KD651" s="368"/>
      <c r="KE651" s="368"/>
      <c r="KF651" s="368"/>
      <c r="KG651" s="368"/>
      <c r="KH651" s="368"/>
      <c r="KI651" s="368"/>
      <c r="KJ651" s="368"/>
      <c r="KK651" s="368"/>
      <c r="KL651" s="368"/>
      <c r="KM651" s="368"/>
      <c r="KN651" s="368"/>
      <c r="KO651" s="368"/>
      <c r="KP651" s="368"/>
      <c r="KQ651" s="368"/>
      <c r="KR651" s="368"/>
      <c r="KS651" s="368"/>
      <c r="KT651" s="368"/>
      <c r="KU651" s="368"/>
      <c r="KV651" s="368"/>
      <c r="KW651" s="368"/>
      <c r="KX651" s="368"/>
      <c r="LH651" s="368"/>
      <c r="LI651" s="368"/>
      <c r="LJ651" s="368"/>
      <c r="LK651" s="368"/>
      <c r="LL651" s="368"/>
      <c r="LM651" s="368"/>
      <c r="LN651" s="368"/>
      <c r="LO651" s="368"/>
      <c r="LP651" s="368"/>
      <c r="LQ651" s="368"/>
      <c r="LR651" s="368"/>
      <c r="LS651" s="368"/>
      <c r="LT651" s="368"/>
      <c r="LU651" s="368"/>
      <c r="LV651" s="368"/>
      <c r="LW651" s="368"/>
      <c r="LX651" s="368"/>
      <c r="LY651" s="368"/>
      <c r="LZ651" s="368"/>
      <c r="MA651" s="368"/>
      <c r="MB651" s="368"/>
      <c r="MC651" s="368"/>
      <c r="MD651" s="368"/>
      <c r="ME651" s="368"/>
      <c r="MF651" s="368"/>
      <c r="MG651" s="368"/>
      <c r="MH651" s="368"/>
      <c r="MI651" s="368"/>
      <c r="MJ651" s="368"/>
      <c r="MK651" s="368"/>
      <c r="ML651" s="368"/>
      <c r="MM651" s="368"/>
      <c r="MN651" s="368"/>
      <c r="MO651" s="368"/>
      <c r="MP651" s="368"/>
      <c r="MQ651" s="368"/>
      <c r="MR651" s="368"/>
      <c r="MS651" s="368"/>
      <c r="MT651" s="368"/>
      <c r="MU651" s="368"/>
      <c r="MV651" s="368"/>
      <c r="MW651" s="368"/>
      <c r="MX651" s="368"/>
      <c r="MY651" s="368"/>
      <c r="MZ651" s="368"/>
      <c r="NA651" s="368"/>
      <c r="NB651" s="368"/>
      <c r="NC651" s="368"/>
      <c r="ND651" s="368"/>
      <c r="NE651" s="368"/>
      <c r="NF651" s="368"/>
      <c r="NG651" s="368"/>
      <c r="NH651" s="368"/>
      <c r="NI651" s="368"/>
      <c r="NJ651" s="368"/>
      <c r="NK651" s="368"/>
      <c r="NL651" s="368"/>
      <c r="NM651" s="368"/>
      <c r="NN651" s="368"/>
      <c r="NO651" s="368"/>
      <c r="NP651" s="368"/>
      <c r="NQ651" s="368"/>
      <c r="NR651" s="368"/>
      <c r="NS651" s="368"/>
      <c r="NT651" s="368"/>
      <c r="NU651" s="368"/>
      <c r="NV651" s="368"/>
      <c r="NW651" s="368"/>
      <c r="NX651" s="368"/>
      <c r="NY651" s="368"/>
      <c r="NZ651" s="368"/>
      <c r="OA651" s="368"/>
      <c r="OB651" s="368"/>
      <c r="OC651" s="368"/>
      <c r="OD651" s="368"/>
      <c r="OE651" s="368"/>
      <c r="OF651" s="368"/>
      <c r="OG651" s="368"/>
      <c r="OH651" s="368"/>
      <c r="OI651" s="368"/>
      <c r="OJ651" s="368"/>
      <c r="OK651" s="368"/>
      <c r="OL651" s="368"/>
      <c r="OM651" s="368"/>
      <c r="ON651" s="368"/>
      <c r="OO651" s="368"/>
      <c r="OP651" s="368"/>
      <c r="OQ651" s="368"/>
      <c r="OR651" s="368"/>
      <c r="OS651" s="368"/>
      <c r="OT651" s="368"/>
      <c r="OU651" s="368"/>
      <c r="OV651" s="368"/>
      <c r="OW651" s="368"/>
      <c r="OX651" s="368"/>
      <c r="OY651" s="368"/>
      <c r="OZ651" s="368"/>
      <c r="PA651" s="368"/>
      <c r="PB651" s="368"/>
      <c r="PC651" s="368"/>
      <c r="PD651" s="368"/>
      <c r="PE651" s="368"/>
      <c r="PF651" s="368"/>
      <c r="PG651" s="368"/>
      <c r="PH651" s="368"/>
      <c r="PI651" s="368"/>
      <c r="PJ651" s="368"/>
      <c r="PK651" s="368"/>
      <c r="PL651" s="368"/>
      <c r="PM651" s="368"/>
      <c r="PN651" s="368"/>
      <c r="PO651" s="368"/>
      <c r="PP651" s="368"/>
      <c r="PQ651" s="368"/>
      <c r="PR651" s="368"/>
      <c r="PS651" s="368"/>
      <c r="PT651" s="368"/>
      <c r="PU651" s="368"/>
      <c r="PV651" s="368"/>
      <c r="PW651" s="368"/>
      <c r="PX651" s="368"/>
      <c r="PY651" s="368"/>
      <c r="PZ651" s="368"/>
      <c r="QA651" s="368"/>
      <c r="QB651" s="368"/>
      <c r="QC651" s="368"/>
      <c r="QD651" s="368"/>
      <c r="QE651" s="368"/>
      <c r="QF651" s="368"/>
      <c r="QG651" s="368"/>
      <c r="QH651" s="368"/>
      <c r="QI651" s="368"/>
      <c r="QJ651" s="368"/>
      <c r="QK651" s="368"/>
      <c r="QL651" s="368"/>
      <c r="QM651" s="368"/>
      <c r="QN651" s="368"/>
      <c r="QO651" s="368"/>
      <c r="QP651" s="368"/>
      <c r="QQ651" s="368"/>
      <c r="QR651" s="368"/>
      <c r="QS651" s="368"/>
      <c r="QT651" s="368"/>
      <c r="QU651" s="368"/>
      <c r="QV651" s="368"/>
      <c r="QW651" s="368"/>
      <c r="QX651" s="368"/>
      <c r="QY651" s="368"/>
      <c r="QZ651" s="368"/>
      <c r="RA651" s="368"/>
      <c r="RB651" s="368"/>
      <c r="RC651" s="368"/>
      <c r="RD651" s="368"/>
      <c r="RE651" s="368"/>
      <c r="RF651" s="368"/>
      <c r="RG651" s="368"/>
      <c r="RH651" s="368"/>
      <c r="RI651" s="368"/>
      <c r="RJ651" s="368"/>
      <c r="RK651" s="368"/>
      <c r="RL651" s="368"/>
      <c r="RM651" s="368"/>
      <c r="RN651" s="368"/>
      <c r="RO651" s="368"/>
      <c r="RP651" s="368"/>
      <c r="RQ651" s="368"/>
      <c r="RR651" s="368"/>
      <c r="RS651" s="368"/>
      <c r="RT651" s="368"/>
      <c r="RU651" s="368"/>
      <c r="RV651" s="368"/>
      <c r="RW651" s="368"/>
      <c r="RX651" s="368"/>
      <c r="RY651" s="368"/>
      <c r="RZ651" s="368"/>
      <c r="SA651" s="368"/>
      <c r="SB651" s="368"/>
      <c r="SC651" s="368"/>
      <c r="SD651" s="368"/>
      <c r="SE651" s="368"/>
      <c r="SF651" s="368"/>
      <c r="SG651" s="368"/>
    </row>
    <row r="652" spans="1:501">
      <c r="A652" s="368"/>
      <c r="B652" s="368"/>
      <c r="C652" s="368"/>
      <c r="D652" s="368"/>
      <c r="E652" s="368"/>
      <c r="F652" s="368"/>
      <c r="G652" s="368"/>
      <c r="H652" s="368"/>
      <c r="I652" s="368"/>
      <c r="J652" s="368"/>
      <c r="K652" s="368"/>
      <c r="L652" s="368"/>
      <c r="M652" s="368"/>
      <c r="N652" s="368"/>
      <c r="O652" s="385"/>
      <c r="P652" s="368"/>
      <c r="Q652" s="368"/>
      <c r="R652" s="368"/>
      <c r="S652" s="368"/>
      <c r="T652" s="368"/>
      <c r="U652" s="368"/>
      <c r="V652" s="368"/>
      <c r="W652" s="368"/>
      <c r="X652" s="368"/>
      <c r="Y652" s="368"/>
      <c r="Z652" s="368"/>
      <c r="AA652" s="368"/>
      <c r="AB652" s="368"/>
      <c r="AC652" s="368"/>
      <c r="AD652" s="368"/>
      <c r="AE652" s="368"/>
      <c r="AF652" s="368"/>
      <c r="AG652" s="368"/>
      <c r="AH652" s="368"/>
      <c r="AI652" s="368"/>
      <c r="AJ652" s="368"/>
      <c r="AK652" s="368"/>
      <c r="AL652" s="368"/>
      <c r="AM652" s="368"/>
      <c r="AN652" s="368"/>
      <c r="AO652" s="368"/>
      <c r="AP652" s="368"/>
      <c r="AQ652" s="368"/>
      <c r="AR652" s="368"/>
      <c r="AS652" s="368"/>
      <c r="AT652" s="368"/>
      <c r="AU652" s="368"/>
      <c r="AV652" s="368"/>
      <c r="AW652" s="368"/>
      <c r="AX652" s="368"/>
      <c r="AY652" s="368"/>
      <c r="AZ652" s="368"/>
      <c r="BA652" s="368"/>
      <c r="BB652" s="368"/>
      <c r="BC652" s="368"/>
      <c r="BD652" s="368"/>
      <c r="BE652" s="368"/>
      <c r="BF652" s="368"/>
      <c r="BG652" s="368"/>
      <c r="BH652" s="368"/>
      <c r="BI652" s="368"/>
      <c r="BJ652" s="368"/>
      <c r="BK652" s="368"/>
      <c r="BL652" s="368"/>
      <c r="BM652" s="368"/>
      <c r="BN652" s="368"/>
      <c r="BO652" s="368"/>
      <c r="BP652" s="368"/>
      <c r="BQ652" s="368"/>
      <c r="BR652" s="368"/>
      <c r="BS652" s="368"/>
      <c r="BT652" s="368"/>
      <c r="BU652" s="368"/>
      <c r="BV652" s="368"/>
      <c r="BW652" s="368"/>
      <c r="DV652" s="368"/>
      <c r="DW652" s="368"/>
      <c r="DX652" s="368"/>
      <c r="DY652" s="368"/>
      <c r="DZ652" s="368"/>
      <c r="EA652" s="368"/>
      <c r="EB652" s="368"/>
      <c r="EC652" s="368"/>
      <c r="ED652" s="368"/>
      <c r="EE652" s="368"/>
      <c r="EF652" s="368"/>
      <c r="EG652" s="368"/>
      <c r="EH652" s="368"/>
      <c r="EI652" s="368"/>
      <c r="EJ652" s="368"/>
      <c r="EK652" s="368"/>
      <c r="EL652" s="368"/>
      <c r="EM652" s="368"/>
      <c r="EN652" s="368"/>
      <c r="EO652" s="368"/>
      <c r="EP652" s="368"/>
      <c r="EQ652" s="368"/>
      <c r="ER652" s="368"/>
      <c r="ES652" s="368"/>
      <c r="ET652" s="368"/>
      <c r="EU652" s="368"/>
      <c r="EV652" s="368"/>
      <c r="EW652" s="368"/>
      <c r="EX652" s="368"/>
      <c r="EY652" s="368"/>
      <c r="EZ652" s="368"/>
      <c r="FA652" s="368"/>
      <c r="FB652" s="368"/>
      <c r="FC652" s="368"/>
      <c r="FD652" s="368"/>
      <c r="FE652" s="368"/>
      <c r="FF652" s="368"/>
      <c r="FG652" s="368"/>
      <c r="FH652" s="368"/>
      <c r="FI652" s="368"/>
      <c r="FJ652" s="368"/>
      <c r="FK652" s="368"/>
      <c r="FL652" s="368"/>
      <c r="FM652" s="368"/>
      <c r="FN652" s="368"/>
      <c r="FO652" s="368"/>
      <c r="FP652" s="368"/>
      <c r="FQ652" s="368"/>
      <c r="FR652" s="368"/>
      <c r="FS652" s="368"/>
      <c r="FT652" s="368"/>
      <c r="FU652" s="368"/>
      <c r="FV652" s="368"/>
      <c r="FW652" s="368"/>
      <c r="FX652" s="368"/>
      <c r="FY652" s="368"/>
      <c r="FZ652" s="368"/>
      <c r="GA652" s="368"/>
      <c r="GB652" s="368"/>
      <c r="GC652" s="368"/>
      <c r="GD652" s="368"/>
      <c r="GE652" s="368"/>
      <c r="GF652" s="368"/>
      <c r="GG652" s="368"/>
      <c r="GH652" s="368"/>
      <c r="GI652" s="368"/>
      <c r="GJ652" s="368"/>
      <c r="GK652" s="368"/>
      <c r="GL652" s="368"/>
      <c r="GM652" s="368"/>
      <c r="GN652" s="368"/>
      <c r="GO652" s="368"/>
      <c r="GP652" s="368"/>
      <c r="GQ652" s="368"/>
      <c r="GR652" s="368"/>
      <c r="GS652" s="368"/>
      <c r="GT652" s="368"/>
      <c r="GU652" s="368"/>
      <c r="GV652" s="368"/>
      <c r="GW652" s="368"/>
      <c r="GX652" s="368"/>
      <c r="GY652" s="368"/>
      <c r="GZ652" s="368"/>
      <c r="HA652" s="368"/>
      <c r="HB652" s="368"/>
      <c r="HC652" s="368"/>
      <c r="HD652" s="368"/>
      <c r="HE652" s="368"/>
      <c r="HF652" s="368"/>
      <c r="HG652" s="368"/>
      <c r="HH652" s="368"/>
      <c r="HI652" s="368"/>
      <c r="HJ652" s="368"/>
      <c r="HK652" s="368"/>
      <c r="HL652" s="368"/>
      <c r="HM652" s="368"/>
      <c r="HN652" s="368"/>
      <c r="HO652" s="368"/>
      <c r="HP652" s="368"/>
      <c r="HQ652" s="368"/>
      <c r="HR652" s="368"/>
      <c r="HS652" s="368"/>
      <c r="HT652" s="368"/>
      <c r="HU652" s="368"/>
      <c r="HV652" s="368"/>
      <c r="HW652" s="368"/>
      <c r="HX652" s="368"/>
      <c r="HY652" s="368"/>
      <c r="HZ652" s="368"/>
      <c r="IA652" s="368"/>
      <c r="IB652" s="368"/>
      <c r="IC652" s="368"/>
      <c r="ID652" s="368"/>
      <c r="IE652" s="368"/>
      <c r="IF652" s="368"/>
      <c r="IG652" s="368"/>
      <c r="IH652" s="368"/>
      <c r="II652" s="368"/>
      <c r="IJ652" s="368"/>
      <c r="IK652" s="368"/>
      <c r="IL652" s="368"/>
      <c r="IM652" s="368"/>
      <c r="IN652" s="368"/>
      <c r="IO652" s="368"/>
      <c r="IP652" s="368"/>
      <c r="IQ652" s="368"/>
      <c r="IR652" s="368"/>
      <c r="IS652" s="368"/>
      <c r="IT652" s="368"/>
      <c r="IU652" s="368"/>
      <c r="IV652" s="368"/>
      <c r="IW652" s="368"/>
      <c r="IX652" s="368"/>
      <c r="IY652" s="368"/>
      <c r="IZ652" s="368"/>
      <c r="JA652" s="368"/>
      <c r="JB652" s="368"/>
      <c r="JC652" s="368"/>
      <c r="JD652" s="368"/>
      <c r="JE652" s="368"/>
      <c r="JF652" s="368"/>
      <c r="JG652" s="368"/>
      <c r="JH652" s="368"/>
      <c r="JI652" s="368"/>
      <c r="JJ652" s="368"/>
      <c r="JK652" s="368"/>
      <c r="JL652" s="368"/>
      <c r="JM652" s="368"/>
      <c r="JN652" s="368"/>
      <c r="JO652" s="368"/>
      <c r="JP652" s="368"/>
      <c r="JQ652" s="368"/>
      <c r="JR652" s="368"/>
      <c r="JS652" s="368"/>
      <c r="JT652" s="368"/>
      <c r="JU652" s="368"/>
      <c r="JV652" s="368"/>
      <c r="JW652" s="368"/>
      <c r="JX652" s="368"/>
      <c r="JY652" s="368"/>
      <c r="JZ652" s="368"/>
      <c r="KA652" s="368"/>
      <c r="KB652" s="368"/>
      <c r="KC652" s="368"/>
      <c r="KD652" s="368"/>
      <c r="KE652" s="368"/>
      <c r="KF652" s="368"/>
      <c r="KG652" s="368"/>
      <c r="KH652" s="368"/>
      <c r="KI652" s="368"/>
      <c r="KJ652" s="368"/>
      <c r="KK652" s="368"/>
      <c r="KL652" s="368"/>
      <c r="KM652" s="368"/>
      <c r="KN652" s="368"/>
      <c r="KO652" s="368"/>
      <c r="KP652" s="368"/>
      <c r="KQ652" s="368"/>
      <c r="KR652" s="368"/>
      <c r="KS652" s="368"/>
      <c r="KT652" s="368"/>
      <c r="KU652" s="368"/>
      <c r="KV652" s="368"/>
      <c r="KW652" s="368"/>
      <c r="KX652" s="368"/>
      <c r="LH652" s="368"/>
      <c r="LI652" s="368"/>
      <c r="LJ652" s="368"/>
      <c r="LK652" s="368"/>
      <c r="LL652" s="368"/>
      <c r="LM652" s="368"/>
      <c r="LN652" s="368"/>
      <c r="LO652" s="368"/>
      <c r="LP652" s="368"/>
      <c r="LQ652" s="368"/>
      <c r="LR652" s="368"/>
      <c r="LS652" s="368"/>
      <c r="LT652" s="368"/>
      <c r="LU652" s="368"/>
      <c r="LV652" s="368"/>
      <c r="LW652" s="368"/>
      <c r="LX652" s="368"/>
      <c r="LY652" s="368"/>
      <c r="LZ652" s="368"/>
      <c r="MA652" s="368"/>
      <c r="MB652" s="368"/>
      <c r="MC652" s="368"/>
      <c r="MD652" s="368"/>
      <c r="ME652" s="368"/>
      <c r="MF652" s="368"/>
      <c r="MG652" s="368"/>
      <c r="MH652" s="368"/>
      <c r="MI652" s="368"/>
      <c r="MJ652" s="368"/>
      <c r="MK652" s="368"/>
      <c r="ML652" s="368"/>
      <c r="MM652" s="368"/>
      <c r="MN652" s="368"/>
      <c r="MO652" s="368"/>
      <c r="MP652" s="368"/>
      <c r="MQ652" s="368"/>
      <c r="MR652" s="368"/>
      <c r="MS652" s="368"/>
      <c r="MT652" s="368"/>
      <c r="MU652" s="368"/>
      <c r="MV652" s="368"/>
      <c r="MW652" s="368"/>
      <c r="MX652" s="368"/>
      <c r="MY652" s="368"/>
      <c r="MZ652" s="368"/>
      <c r="NA652" s="368"/>
      <c r="NB652" s="368"/>
      <c r="NC652" s="368"/>
      <c r="ND652" s="368"/>
      <c r="NE652" s="368"/>
      <c r="NF652" s="368"/>
      <c r="NG652" s="368"/>
      <c r="NH652" s="368"/>
      <c r="NI652" s="368"/>
      <c r="NJ652" s="368"/>
      <c r="NK652" s="368"/>
      <c r="NL652" s="368"/>
      <c r="NM652" s="368"/>
      <c r="NN652" s="368"/>
      <c r="NO652" s="368"/>
      <c r="NP652" s="368"/>
      <c r="NQ652" s="368"/>
      <c r="NR652" s="368"/>
      <c r="NS652" s="368"/>
      <c r="NT652" s="368"/>
      <c r="NU652" s="368"/>
      <c r="NV652" s="368"/>
      <c r="NW652" s="368"/>
      <c r="NX652" s="368"/>
      <c r="NY652" s="368"/>
      <c r="NZ652" s="368"/>
      <c r="OA652" s="368"/>
      <c r="OB652" s="368"/>
      <c r="OC652" s="368"/>
      <c r="OD652" s="368"/>
      <c r="OE652" s="368"/>
      <c r="OF652" s="368"/>
      <c r="OG652" s="368"/>
      <c r="OH652" s="368"/>
      <c r="OI652" s="368"/>
      <c r="OJ652" s="368"/>
      <c r="OK652" s="368"/>
      <c r="OL652" s="368"/>
      <c r="OM652" s="368"/>
      <c r="ON652" s="368"/>
      <c r="OO652" s="368"/>
      <c r="OP652" s="368"/>
      <c r="OQ652" s="368"/>
      <c r="OR652" s="368"/>
      <c r="OS652" s="368"/>
      <c r="OT652" s="368"/>
      <c r="OU652" s="368"/>
      <c r="OV652" s="368"/>
      <c r="OW652" s="368"/>
      <c r="OX652" s="368"/>
      <c r="OY652" s="368"/>
      <c r="OZ652" s="368"/>
      <c r="PA652" s="368"/>
      <c r="PB652" s="368"/>
      <c r="PC652" s="368"/>
      <c r="PD652" s="368"/>
      <c r="PE652" s="368"/>
      <c r="PF652" s="368"/>
      <c r="PG652" s="368"/>
      <c r="PH652" s="368"/>
      <c r="PI652" s="368"/>
      <c r="PJ652" s="368"/>
      <c r="PK652" s="368"/>
      <c r="PL652" s="368"/>
      <c r="PM652" s="368"/>
      <c r="PN652" s="368"/>
      <c r="PO652" s="368"/>
      <c r="PP652" s="368"/>
      <c r="PQ652" s="368"/>
      <c r="PR652" s="368"/>
      <c r="PS652" s="368"/>
      <c r="PT652" s="368"/>
      <c r="PU652" s="368"/>
      <c r="PV652" s="368"/>
      <c r="PW652" s="368"/>
      <c r="PX652" s="368"/>
      <c r="PY652" s="368"/>
      <c r="PZ652" s="368"/>
      <c r="QA652" s="368"/>
      <c r="QB652" s="368"/>
      <c r="QC652" s="368"/>
      <c r="QD652" s="368"/>
      <c r="QE652" s="368"/>
      <c r="QF652" s="368"/>
      <c r="QG652" s="368"/>
      <c r="QH652" s="368"/>
      <c r="QI652" s="368"/>
      <c r="QJ652" s="368"/>
      <c r="QK652" s="368"/>
      <c r="QL652" s="368"/>
      <c r="QM652" s="368"/>
      <c r="QN652" s="368"/>
      <c r="QO652" s="368"/>
      <c r="QP652" s="368"/>
      <c r="QQ652" s="368"/>
      <c r="QR652" s="368"/>
      <c r="QS652" s="368"/>
      <c r="QT652" s="368"/>
      <c r="QU652" s="368"/>
      <c r="QV652" s="368"/>
      <c r="QW652" s="368"/>
      <c r="QX652" s="368"/>
      <c r="QY652" s="368"/>
      <c r="QZ652" s="368"/>
      <c r="RA652" s="368"/>
      <c r="RB652" s="368"/>
      <c r="RC652" s="368"/>
      <c r="RD652" s="368"/>
      <c r="RE652" s="368"/>
      <c r="RF652" s="368"/>
      <c r="RG652" s="368"/>
      <c r="RH652" s="368"/>
      <c r="RI652" s="368"/>
      <c r="RJ652" s="368"/>
      <c r="RK652" s="368"/>
      <c r="RL652" s="368"/>
      <c r="RM652" s="368"/>
      <c r="RN652" s="368"/>
      <c r="RO652" s="368"/>
      <c r="RP652" s="368"/>
      <c r="RQ652" s="368"/>
      <c r="RR652" s="368"/>
      <c r="RS652" s="368"/>
      <c r="RT652" s="368"/>
      <c r="RU652" s="368"/>
      <c r="RV652" s="368"/>
      <c r="RW652" s="368"/>
      <c r="RX652" s="368"/>
      <c r="RY652" s="368"/>
      <c r="RZ652" s="368"/>
      <c r="SA652" s="368"/>
      <c r="SB652" s="368"/>
      <c r="SC652" s="368"/>
      <c r="SD652" s="368"/>
      <c r="SE652" s="368"/>
      <c r="SF652" s="368"/>
      <c r="SG652" s="368"/>
    </row>
    <row r="653" spans="1:501">
      <c r="A653" s="368"/>
      <c r="B653" s="368"/>
      <c r="C653" s="368"/>
      <c r="D653" s="368"/>
      <c r="E653" s="368"/>
      <c r="F653" s="368"/>
      <c r="G653" s="368"/>
      <c r="H653" s="368"/>
      <c r="I653" s="368"/>
      <c r="J653" s="368"/>
      <c r="K653" s="368"/>
      <c r="L653" s="368"/>
      <c r="M653" s="368"/>
      <c r="N653" s="368"/>
      <c r="O653" s="385"/>
      <c r="P653" s="368"/>
      <c r="Q653" s="368"/>
      <c r="R653" s="368"/>
      <c r="S653" s="368"/>
      <c r="T653" s="368"/>
      <c r="U653" s="368"/>
      <c r="V653" s="368"/>
      <c r="W653" s="368"/>
      <c r="X653" s="368"/>
      <c r="Y653" s="368"/>
      <c r="Z653" s="368"/>
      <c r="AA653" s="368"/>
      <c r="AB653" s="368"/>
      <c r="AC653" s="368"/>
      <c r="AD653" s="368"/>
      <c r="AE653" s="368"/>
      <c r="AF653" s="368"/>
      <c r="AG653" s="368"/>
      <c r="AH653" s="368"/>
      <c r="AI653" s="368"/>
      <c r="AJ653" s="368"/>
      <c r="AK653" s="368"/>
      <c r="AL653" s="368"/>
      <c r="AM653" s="368"/>
      <c r="AN653" s="368"/>
      <c r="AO653" s="368"/>
      <c r="AP653" s="368"/>
      <c r="AQ653" s="368"/>
      <c r="AR653" s="368"/>
      <c r="AS653" s="368"/>
      <c r="AT653" s="368"/>
      <c r="AU653" s="368"/>
      <c r="AV653" s="368"/>
      <c r="AW653" s="368"/>
      <c r="AX653" s="368"/>
      <c r="AY653" s="368"/>
      <c r="AZ653" s="368"/>
      <c r="BA653" s="368"/>
      <c r="BB653" s="368"/>
      <c r="BC653" s="368"/>
      <c r="BD653" s="368"/>
      <c r="BE653" s="368"/>
      <c r="BF653" s="368"/>
      <c r="BG653" s="368"/>
      <c r="BH653" s="368"/>
      <c r="BI653" s="368"/>
      <c r="BJ653" s="368"/>
      <c r="BK653" s="368"/>
      <c r="BL653" s="368"/>
      <c r="BM653" s="368"/>
      <c r="BN653" s="368"/>
      <c r="BO653" s="368"/>
      <c r="BP653" s="368"/>
      <c r="BQ653" s="368"/>
      <c r="BR653" s="368"/>
      <c r="BS653" s="368"/>
      <c r="BT653" s="368"/>
      <c r="BU653" s="368"/>
      <c r="BV653" s="368"/>
      <c r="BW653" s="368"/>
      <c r="DV653" s="368"/>
      <c r="DW653" s="368"/>
      <c r="DX653" s="368"/>
      <c r="DY653" s="368"/>
      <c r="DZ653" s="368"/>
      <c r="EA653" s="368"/>
      <c r="EB653" s="368"/>
      <c r="EC653" s="368"/>
      <c r="ED653" s="368"/>
      <c r="EE653" s="368"/>
      <c r="EF653" s="368"/>
      <c r="EG653" s="368"/>
      <c r="EH653" s="368"/>
      <c r="EI653" s="368"/>
      <c r="EJ653" s="368"/>
      <c r="EK653" s="368"/>
      <c r="EL653" s="368"/>
      <c r="EM653" s="368"/>
      <c r="EN653" s="368"/>
      <c r="EO653" s="368"/>
      <c r="EP653" s="368"/>
      <c r="EQ653" s="368"/>
      <c r="ER653" s="368"/>
      <c r="ES653" s="368"/>
      <c r="ET653" s="368"/>
      <c r="EU653" s="368"/>
      <c r="EV653" s="368"/>
      <c r="EW653" s="368"/>
      <c r="EX653" s="368"/>
      <c r="EY653" s="368"/>
      <c r="EZ653" s="368"/>
      <c r="FA653" s="368"/>
      <c r="FB653" s="368"/>
      <c r="FC653" s="368"/>
      <c r="FD653" s="368"/>
      <c r="FE653" s="368"/>
      <c r="FF653" s="368"/>
      <c r="FG653" s="368"/>
      <c r="FH653" s="368"/>
      <c r="FI653" s="368"/>
      <c r="FJ653" s="368"/>
      <c r="FK653" s="368"/>
      <c r="FL653" s="368"/>
      <c r="FM653" s="368"/>
      <c r="FN653" s="368"/>
      <c r="FO653" s="368"/>
      <c r="FP653" s="368"/>
      <c r="FQ653" s="368"/>
      <c r="FR653" s="368"/>
      <c r="FS653" s="368"/>
      <c r="FT653" s="368"/>
      <c r="FU653" s="368"/>
      <c r="FV653" s="368"/>
      <c r="FW653" s="368"/>
      <c r="FX653" s="368"/>
      <c r="FY653" s="368"/>
      <c r="FZ653" s="368"/>
      <c r="GA653" s="368"/>
      <c r="GB653" s="368"/>
      <c r="GC653" s="368"/>
      <c r="GD653" s="368"/>
      <c r="GE653" s="368"/>
      <c r="GF653" s="368"/>
      <c r="GG653" s="368"/>
      <c r="GH653" s="368"/>
      <c r="GI653" s="368"/>
      <c r="GJ653" s="368"/>
      <c r="GK653" s="368"/>
      <c r="GL653" s="368"/>
      <c r="GM653" s="368"/>
      <c r="GN653" s="368"/>
      <c r="GO653" s="368"/>
      <c r="GP653" s="368"/>
      <c r="GQ653" s="368"/>
      <c r="GR653" s="368"/>
      <c r="GS653" s="368"/>
      <c r="GT653" s="368"/>
      <c r="GU653" s="368"/>
      <c r="GV653" s="368"/>
      <c r="GW653" s="368"/>
      <c r="GX653" s="368"/>
      <c r="GY653" s="368"/>
      <c r="GZ653" s="368"/>
      <c r="HA653" s="368"/>
      <c r="HB653" s="368"/>
      <c r="HC653" s="368"/>
      <c r="HD653" s="368"/>
      <c r="HE653" s="368"/>
      <c r="HF653" s="368"/>
      <c r="HG653" s="368"/>
      <c r="HH653" s="368"/>
      <c r="HI653" s="368"/>
      <c r="HJ653" s="368"/>
      <c r="HK653" s="368"/>
      <c r="HL653" s="368"/>
      <c r="HM653" s="368"/>
      <c r="HN653" s="368"/>
      <c r="HO653" s="368"/>
      <c r="HP653" s="368"/>
      <c r="HQ653" s="368"/>
      <c r="HR653" s="368"/>
      <c r="HS653" s="368"/>
      <c r="HT653" s="368"/>
      <c r="HU653" s="368"/>
      <c r="HV653" s="368"/>
      <c r="HW653" s="368"/>
      <c r="HX653" s="368"/>
      <c r="HY653" s="368"/>
      <c r="HZ653" s="368"/>
      <c r="IA653" s="368"/>
      <c r="IB653" s="368"/>
      <c r="IC653" s="368"/>
      <c r="ID653" s="368"/>
      <c r="IE653" s="368"/>
      <c r="IF653" s="368"/>
      <c r="IG653" s="368"/>
      <c r="IH653" s="368"/>
      <c r="II653" s="368"/>
      <c r="IJ653" s="368"/>
      <c r="IK653" s="368"/>
      <c r="IL653" s="368"/>
      <c r="IM653" s="368"/>
      <c r="IN653" s="368"/>
      <c r="IO653" s="368"/>
      <c r="IP653" s="368"/>
      <c r="IQ653" s="368"/>
      <c r="IR653" s="368"/>
      <c r="IS653" s="368"/>
      <c r="IT653" s="368"/>
      <c r="IU653" s="368"/>
      <c r="IV653" s="368"/>
      <c r="IW653" s="368"/>
      <c r="IX653" s="368"/>
      <c r="IY653" s="368"/>
      <c r="IZ653" s="368"/>
      <c r="JA653" s="368"/>
      <c r="JB653" s="368"/>
      <c r="JC653" s="368"/>
      <c r="JD653" s="368"/>
      <c r="JE653" s="368"/>
      <c r="JF653" s="368"/>
      <c r="JG653" s="368"/>
      <c r="JH653" s="368"/>
      <c r="JI653" s="368"/>
      <c r="JJ653" s="368"/>
      <c r="JK653" s="368"/>
      <c r="JL653" s="368"/>
      <c r="JM653" s="368"/>
      <c r="JN653" s="368"/>
      <c r="JO653" s="368"/>
      <c r="JP653" s="368"/>
      <c r="JQ653" s="368"/>
      <c r="JR653" s="368"/>
      <c r="JS653" s="368"/>
      <c r="JT653" s="368"/>
      <c r="JU653" s="368"/>
      <c r="JV653" s="368"/>
      <c r="JW653" s="368"/>
      <c r="JX653" s="368"/>
      <c r="JY653" s="368"/>
      <c r="JZ653" s="368"/>
      <c r="KA653" s="368"/>
      <c r="KB653" s="368"/>
      <c r="KC653" s="368"/>
      <c r="KD653" s="368"/>
      <c r="KE653" s="368"/>
      <c r="KF653" s="368"/>
      <c r="KG653" s="368"/>
      <c r="KH653" s="368"/>
      <c r="KI653" s="368"/>
      <c r="KJ653" s="368"/>
      <c r="KK653" s="368"/>
      <c r="KL653" s="368"/>
      <c r="KM653" s="368"/>
      <c r="KN653" s="368"/>
      <c r="KO653" s="368"/>
      <c r="KP653" s="368"/>
      <c r="KQ653" s="368"/>
      <c r="KR653" s="368"/>
      <c r="KS653" s="368"/>
      <c r="KT653" s="368"/>
      <c r="KU653" s="368"/>
      <c r="KV653" s="368"/>
      <c r="KW653" s="368"/>
      <c r="KX653" s="368"/>
      <c r="LH653" s="368"/>
      <c r="LI653" s="368"/>
      <c r="LJ653" s="368"/>
      <c r="LK653" s="368"/>
      <c r="LL653" s="368"/>
      <c r="LM653" s="368"/>
      <c r="LN653" s="368"/>
      <c r="LO653" s="368"/>
      <c r="LP653" s="368"/>
      <c r="LQ653" s="368"/>
      <c r="LR653" s="368"/>
      <c r="LS653" s="368"/>
      <c r="LT653" s="368"/>
      <c r="LU653" s="368"/>
      <c r="LV653" s="368"/>
      <c r="LW653" s="368"/>
      <c r="LX653" s="368"/>
      <c r="LY653" s="368"/>
      <c r="LZ653" s="368"/>
      <c r="MA653" s="368"/>
      <c r="MB653" s="368"/>
      <c r="MC653" s="368"/>
      <c r="MD653" s="368"/>
      <c r="ME653" s="368"/>
      <c r="MF653" s="368"/>
      <c r="MG653" s="368"/>
      <c r="MH653" s="368"/>
      <c r="MI653" s="368"/>
      <c r="MJ653" s="368"/>
      <c r="MK653" s="368"/>
      <c r="ML653" s="368"/>
      <c r="MM653" s="368"/>
      <c r="MN653" s="368"/>
      <c r="MO653" s="368"/>
      <c r="MP653" s="368"/>
      <c r="MQ653" s="368"/>
      <c r="MR653" s="368"/>
      <c r="MS653" s="368"/>
      <c r="MT653" s="368"/>
      <c r="MU653" s="368"/>
      <c r="MV653" s="368"/>
      <c r="MW653" s="368"/>
      <c r="MX653" s="368"/>
      <c r="MY653" s="368"/>
      <c r="MZ653" s="368"/>
      <c r="NA653" s="368"/>
      <c r="NB653" s="368"/>
      <c r="NC653" s="368"/>
      <c r="ND653" s="368"/>
      <c r="NE653" s="368"/>
      <c r="NF653" s="368"/>
      <c r="NG653" s="368"/>
      <c r="NH653" s="368"/>
      <c r="NI653" s="368"/>
      <c r="NJ653" s="368"/>
      <c r="NK653" s="368"/>
      <c r="NL653" s="368"/>
      <c r="NM653" s="368"/>
      <c r="NN653" s="368"/>
      <c r="NO653" s="368"/>
      <c r="NP653" s="368"/>
      <c r="NQ653" s="368"/>
      <c r="NR653" s="368"/>
      <c r="NS653" s="368"/>
      <c r="NT653" s="368"/>
      <c r="NU653" s="368"/>
      <c r="NV653" s="368"/>
      <c r="NW653" s="368"/>
      <c r="NX653" s="368"/>
      <c r="NY653" s="368"/>
      <c r="NZ653" s="368"/>
      <c r="OA653" s="368"/>
      <c r="OB653" s="368"/>
      <c r="OC653" s="368"/>
      <c r="OD653" s="368"/>
      <c r="OE653" s="368"/>
      <c r="OF653" s="368"/>
      <c r="OG653" s="368"/>
      <c r="OH653" s="368"/>
      <c r="OI653" s="368"/>
      <c r="OJ653" s="368"/>
      <c r="OK653" s="368"/>
      <c r="OL653" s="368"/>
      <c r="OM653" s="368"/>
      <c r="ON653" s="368"/>
      <c r="OO653" s="368"/>
      <c r="OP653" s="368"/>
      <c r="OQ653" s="368"/>
      <c r="OR653" s="368"/>
      <c r="OS653" s="368"/>
      <c r="OT653" s="368"/>
      <c r="OU653" s="368"/>
      <c r="OV653" s="368"/>
      <c r="OW653" s="368"/>
      <c r="OX653" s="368"/>
      <c r="OY653" s="368"/>
      <c r="OZ653" s="368"/>
      <c r="PA653" s="368"/>
      <c r="PB653" s="368"/>
      <c r="PC653" s="368"/>
      <c r="PD653" s="368"/>
      <c r="PE653" s="368"/>
      <c r="PF653" s="368"/>
      <c r="PG653" s="368"/>
      <c r="PH653" s="368"/>
      <c r="PI653" s="368"/>
      <c r="PJ653" s="368"/>
      <c r="PK653" s="368"/>
      <c r="PL653" s="368"/>
      <c r="PM653" s="368"/>
      <c r="PN653" s="368"/>
      <c r="PO653" s="368"/>
      <c r="PP653" s="368"/>
      <c r="PQ653" s="368"/>
      <c r="PR653" s="368"/>
      <c r="PS653" s="368"/>
      <c r="PT653" s="368"/>
      <c r="PU653" s="368"/>
      <c r="PV653" s="368"/>
      <c r="PW653" s="368"/>
      <c r="PX653" s="368"/>
      <c r="PY653" s="368"/>
      <c r="PZ653" s="368"/>
      <c r="QA653" s="368"/>
      <c r="QB653" s="368"/>
      <c r="QC653" s="368"/>
      <c r="QD653" s="368"/>
      <c r="QE653" s="368"/>
      <c r="QF653" s="368"/>
      <c r="QG653" s="368"/>
      <c r="QH653" s="368"/>
      <c r="QI653" s="368"/>
      <c r="QJ653" s="368"/>
      <c r="QK653" s="368"/>
      <c r="QL653" s="368"/>
      <c r="QM653" s="368"/>
      <c r="QN653" s="368"/>
      <c r="QO653" s="368"/>
      <c r="QP653" s="368"/>
      <c r="QQ653" s="368"/>
      <c r="QR653" s="368"/>
      <c r="QS653" s="368"/>
      <c r="QT653" s="368"/>
      <c r="QU653" s="368"/>
      <c r="QV653" s="368"/>
      <c r="QW653" s="368"/>
      <c r="QX653" s="368"/>
      <c r="QY653" s="368"/>
      <c r="QZ653" s="368"/>
      <c r="RA653" s="368"/>
      <c r="RB653" s="368"/>
      <c r="RC653" s="368"/>
      <c r="RD653" s="368"/>
      <c r="RE653" s="368"/>
      <c r="RF653" s="368"/>
      <c r="RG653" s="368"/>
      <c r="RH653" s="368"/>
      <c r="RI653" s="368"/>
      <c r="RJ653" s="368"/>
      <c r="RK653" s="368"/>
      <c r="RL653" s="368"/>
      <c r="RM653" s="368"/>
      <c r="RN653" s="368"/>
      <c r="RO653" s="368"/>
      <c r="RP653" s="368"/>
      <c r="RQ653" s="368"/>
      <c r="RR653" s="368"/>
      <c r="RS653" s="368"/>
      <c r="RT653" s="368"/>
      <c r="RU653" s="368"/>
      <c r="RV653" s="368"/>
      <c r="RW653" s="368"/>
      <c r="RX653" s="368"/>
      <c r="RY653" s="368"/>
      <c r="RZ653" s="368"/>
      <c r="SA653" s="368"/>
      <c r="SB653" s="368"/>
      <c r="SC653" s="368"/>
      <c r="SD653" s="368"/>
      <c r="SE653" s="368"/>
      <c r="SF653" s="368"/>
      <c r="SG653" s="368"/>
    </row>
    <row r="654" spans="1:501">
      <c r="A654" s="368"/>
      <c r="B654" s="368"/>
      <c r="C654" s="368"/>
      <c r="D654" s="368"/>
      <c r="E654" s="368"/>
      <c r="F654" s="368"/>
      <c r="G654" s="368"/>
      <c r="H654" s="368"/>
      <c r="I654" s="368"/>
      <c r="J654" s="368"/>
      <c r="K654" s="368"/>
      <c r="L654" s="368"/>
      <c r="M654" s="368"/>
      <c r="N654" s="368"/>
      <c r="O654" s="385"/>
      <c r="P654" s="368"/>
      <c r="Q654" s="368"/>
      <c r="R654" s="368"/>
      <c r="S654" s="368"/>
      <c r="T654" s="368"/>
      <c r="U654" s="368"/>
      <c r="V654" s="368"/>
      <c r="W654" s="368"/>
      <c r="X654" s="368"/>
      <c r="Y654" s="368"/>
      <c r="Z654" s="368"/>
      <c r="AA654" s="368"/>
      <c r="AB654" s="368"/>
      <c r="AC654" s="368"/>
      <c r="AD654" s="368"/>
      <c r="AE654" s="368"/>
      <c r="AF654" s="368"/>
      <c r="AG654" s="368"/>
      <c r="AH654" s="368"/>
      <c r="AI654" s="368"/>
      <c r="AJ654" s="368"/>
      <c r="AK654" s="368"/>
      <c r="AL654" s="368"/>
      <c r="AM654" s="368"/>
      <c r="AN654" s="368"/>
      <c r="AO654" s="368"/>
      <c r="AP654" s="368"/>
      <c r="AQ654" s="368"/>
      <c r="AR654" s="368"/>
      <c r="AS654" s="368"/>
      <c r="AT654" s="368"/>
      <c r="AU654" s="368"/>
      <c r="AV654" s="368"/>
      <c r="AW654" s="368"/>
      <c r="AX654" s="368"/>
      <c r="AY654" s="368"/>
      <c r="AZ654" s="368"/>
      <c r="BA654" s="368"/>
      <c r="BB654" s="368"/>
      <c r="BC654" s="368"/>
      <c r="BD654" s="368"/>
      <c r="BE654" s="368"/>
      <c r="BF654" s="368"/>
      <c r="BG654" s="368"/>
      <c r="BH654" s="368"/>
      <c r="BI654" s="368"/>
      <c r="BJ654" s="368"/>
      <c r="BK654" s="368"/>
      <c r="BL654" s="368"/>
      <c r="BM654" s="368"/>
      <c r="BN654" s="368"/>
      <c r="BO654" s="368"/>
      <c r="BP654" s="368"/>
      <c r="BQ654" s="368"/>
      <c r="BR654" s="368"/>
      <c r="BS654" s="368"/>
      <c r="BT654" s="368"/>
      <c r="BU654" s="368"/>
      <c r="BV654" s="368"/>
      <c r="BW654" s="368"/>
      <c r="DV654" s="368"/>
      <c r="DW654" s="368"/>
      <c r="DX654" s="368"/>
      <c r="DY654" s="368"/>
      <c r="DZ654" s="368"/>
      <c r="EA654" s="368"/>
      <c r="EB654" s="368"/>
      <c r="EC654" s="368"/>
      <c r="ED654" s="368"/>
      <c r="EE654" s="368"/>
      <c r="EF654" s="368"/>
      <c r="EG654" s="368"/>
      <c r="EH654" s="368"/>
      <c r="EI654" s="368"/>
      <c r="EJ654" s="368"/>
      <c r="EK654" s="368"/>
      <c r="EL654" s="368"/>
      <c r="EM654" s="368"/>
      <c r="EN654" s="368"/>
      <c r="EO654" s="368"/>
      <c r="EP654" s="368"/>
      <c r="EQ654" s="368"/>
      <c r="ER654" s="368"/>
      <c r="ES654" s="368"/>
      <c r="ET654" s="368"/>
      <c r="EU654" s="368"/>
      <c r="EV654" s="368"/>
      <c r="EW654" s="368"/>
      <c r="EX654" s="368"/>
      <c r="EY654" s="368"/>
      <c r="EZ654" s="368"/>
      <c r="FA654" s="368"/>
      <c r="FB654" s="368"/>
      <c r="FC654" s="368"/>
      <c r="FD654" s="368"/>
      <c r="FE654" s="368"/>
      <c r="FF654" s="368"/>
      <c r="FG654" s="368"/>
      <c r="FH654" s="368"/>
      <c r="FI654" s="368"/>
      <c r="FJ654" s="368"/>
      <c r="FK654" s="368"/>
      <c r="FL654" s="368"/>
      <c r="FM654" s="368"/>
      <c r="FN654" s="368"/>
      <c r="FO654" s="368"/>
      <c r="FP654" s="368"/>
      <c r="FQ654" s="368"/>
      <c r="FR654" s="368"/>
      <c r="FS654" s="368"/>
      <c r="FT654" s="368"/>
      <c r="FU654" s="368"/>
      <c r="FV654" s="368"/>
      <c r="FW654" s="368"/>
      <c r="FX654" s="368"/>
      <c r="FY654" s="368"/>
      <c r="FZ654" s="368"/>
      <c r="GA654" s="368"/>
      <c r="GB654" s="368"/>
      <c r="GC654" s="368"/>
      <c r="GD654" s="368"/>
      <c r="GE654" s="368"/>
      <c r="GF654" s="368"/>
      <c r="GG654" s="368"/>
      <c r="GH654" s="368"/>
      <c r="GI654" s="368"/>
      <c r="GJ654" s="368"/>
      <c r="GK654" s="368"/>
      <c r="GL654" s="368"/>
      <c r="GM654" s="368"/>
      <c r="GN654" s="368"/>
      <c r="GO654" s="368"/>
      <c r="GP654" s="368"/>
      <c r="GQ654" s="368"/>
      <c r="GR654" s="368"/>
      <c r="GS654" s="368"/>
      <c r="GT654" s="368"/>
      <c r="GU654" s="368"/>
      <c r="GV654" s="368"/>
      <c r="GW654" s="368"/>
      <c r="GX654" s="368"/>
      <c r="GY654" s="368"/>
      <c r="GZ654" s="368"/>
      <c r="HA654" s="368"/>
      <c r="HB654" s="368"/>
      <c r="HC654" s="368"/>
      <c r="HD654" s="368"/>
      <c r="HE654" s="368"/>
      <c r="HF654" s="368"/>
      <c r="HG654" s="368"/>
      <c r="HH654" s="368"/>
      <c r="HI654" s="368"/>
      <c r="HJ654" s="368"/>
      <c r="HK654" s="368"/>
      <c r="HL654" s="368"/>
      <c r="HM654" s="368"/>
      <c r="HN654" s="368"/>
      <c r="HO654" s="368"/>
      <c r="HP654" s="368"/>
      <c r="HQ654" s="368"/>
      <c r="HR654" s="368"/>
      <c r="HS654" s="368"/>
      <c r="HT654" s="368"/>
      <c r="HU654" s="368"/>
      <c r="HV654" s="368"/>
      <c r="HW654" s="368"/>
      <c r="HX654" s="368"/>
      <c r="HY654" s="368"/>
      <c r="HZ654" s="368"/>
      <c r="IA654" s="368"/>
      <c r="IB654" s="368"/>
      <c r="IC654" s="368"/>
      <c r="ID654" s="368"/>
      <c r="IE654" s="368"/>
      <c r="IF654" s="368"/>
      <c r="IG654" s="368"/>
      <c r="IH654" s="368"/>
      <c r="II654" s="368"/>
      <c r="IJ654" s="368"/>
      <c r="IK654" s="368"/>
      <c r="IL654" s="368"/>
      <c r="IM654" s="368"/>
      <c r="IN654" s="368"/>
      <c r="IO654" s="368"/>
      <c r="IP654" s="368"/>
      <c r="IQ654" s="368"/>
      <c r="IR654" s="368"/>
      <c r="IS654" s="368"/>
      <c r="IT654" s="368"/>
      <c r="IU654" s="368"/>
      <c r="IV654" s="368"/>
      <c r="IW654" s="368"/>
      <c r="IX654" s="368"/>
      <c r="IY654" s="368"/>
      <c r="IZ654" s="368"/>
      <c r="JA654" s="368"/>
      <c r="JB654" s="368"/>
      <c r="JC654" s="368"/>
      <c r="JD654" s="368"/>
      <c r="JE654" s="368"/>
      <c r="JF654" s="368"/>
      <c r="JG654" s="368"/>
      <c r="JH654" s="368"/>
      <c r="JI654" s="368"/>
      <c r="JJ654" s="368"/>
      <c r="JK654" s="368"/>
      <c r="JL654" s="368"/>
      <c r="JM654" s="368"/>
      <c r="JN654" s="368"/>
      <c r="JO654" s="368"/>
      <c r="JP654" s="368"/>
      <c r="JQ654" s="368"/>
      <c r="JR654" s="368"/>
      <c r="JS654" s="368"/>
      <c r="JT654" s="368"/>
      <c r="JU654" s="368"/>
      <c r="JV654" s="368"/>
      <c r="JW654" s="368"/>
      <c r="JX654" s="368"/>
      <c r="JY654" s="368"/>
      <c r="JZ654" s="368"/>
      <c r="KA654" s="368"/>
      <c r="KB654" s="368"/>
      <c r="KC654" s="368"/>
      <c r="KD654" s="368"/>
      <c r="KE654" s="368"/>
      <c r="KF654" s="368"/>
      <c r="KG654" s="368"/>
      <c r="KH654" s="368"/>
      <c r="KI654" s="368"/>
      <c r="KJ654" s="368"/>
      <c r="KK654" s="368"/>
      <c r="KL654" s="368"/>
      <c r="KM654" s="368"/>
      <c r="KN654" s="368"/>
      <c r="KO654" s="368"/>
      <c r="KP654" s="368"/>
      <c r="KQ654" s="368"/>
      <c r="KR654" s="368"/>
      <c r="KS654" s="368"/>
      <c r="KT654" s="368"/>
      <c r="KU654" s="368"/>
      <c r="KV654" s="368"/>
      <c r="KW654" s="368"/>
      <c r="KX654" s="368"/>
      <c r="LH654" s="368"/>
      <c r="LI654" s="368"/>
      <c r="LJ654" s="368"/>
      <c r="LK654" s="368"/>
      <c r="LL654" s="368"/>
      <c r="LM654" s="368"/>
      <c r="LN654" s="368"/>
      <c r="LO654" s="368"/>
      <c r="LP654" s="368"/>
      <c r="LQ654" s="368"/>
      <c r="LR654" s="368"/>
      <c r="LS654" s="368"/>
      <c r="LT654" s="368"/>
      <c r="LU654" s="368"/>
      <c r="LV654" s="368"/>
      <c r="LW654" s="368"/>
      <c r="LX654" s="368"/>
      <c r="LY654" s="368"/>
      <c r="LZ654" s="368"/>
      <c r="MA654" s="368"/>
      <c r="MB654" s="368"/>
      <c r="MC654" s="368"/>
      <c r="MD654" s="368"/>
      <c r="ME654" s="368"/>
      <c r="MF654" s="368"/>
      <c r="MG654" s="368"/>
      <c r="MH654" s="368"/>
      <c r="MI654" s="368"/>
      <c r="MJ654" s="368"/>
      <c r="MK654" s="368"/>
      <c r="ML654" s="368"/>
      <c r="MM654" s="368"/>
      <c r="MN654" s="368"/>
      <c r="MO654" s="368"/>
      <c r="MP654" s="368"/>
      <c r="MQ654" s="368"/>
      <c r="MR654" s="368"/>
      <c r="MS654" s="368"/>
      <c r="MT654" s="368"/>
      <c r="MU654" s="368"/>
      <c r="MV654" s="368"/>
      <c r="MW654" s="368"/>
      <c r="MX654" s="368"/>
      <c r="MY654" s="368"/>
      <c r="MZ654" s="368"/>
      <c r="NA654" s="368"/>
      <c r="NB654" s="368"/>
      <c r="NC654" s="368"/>
      <c r="ND654" s="368"/>
      <c r="NE654" s="368"/>
      <c r="NF654" s="368"/>
      <c r="NG654" s="368"/>
      <c r="NH654" s="368"/>
      <c r="NI654" s="368"/>
      <c r="NJ654" s="368"/>
      <c r="NK654" s="368"/>
      <c r="NL654" s="368"/>
      <c r="NM654" s="368"/>
      <c r="NN654" s="368"/>
      <c r="NO654" s="368"/>
      <c r="NP654" s="368"/>
      <c r="NQ654" s="368"/>
      <c r="NR654" s="368"/>
      <c r="NS654" s="368"/>
      <c r="NT654" s="368"/>
      <c r="NU654" s="368"/>
      <c r="NV654" s="368"/>
      <c r="NW654" s="368"/>
      <c r="NX654" s="368"/>
      <c r="NY654" s="368"/>
      <c r="NZ654" s="368"/>
      <c r="OA654" s="368"/>
      <c r="OB654" s="368"/>
      <c r="OC654" s="368"/>
      <c r="OD654" s="368"/>
      <c r="OE654" s="368"/>
      <c r="OF654" s="368"/>
      <c r="OG654" s="368"/>
      <c r="OH654" s="368"/>
      <c r="OI654" s="368"/>
      <c r="OJ654" s="368"/>
      <c r="OK654" s="368"/>
      <c r="OL654" s="368"/>
      <c r="OM654" s="368"/>
      <c r="ON654" s="368"/>
      <c r="OO654" s="368"/>
      <c r="OP654" s="368"/>
      <c r="OQ654" s="368"/>
      <c r="OR654" s="368"/>
      <c r="OS654" s="368"/>
      <c r="OT654" s="368"/>
      <c r="OU654" s="368"/>
      <c r="OV654" s="368"/>
      <c r="OW654" s="368"/>
      <c r="OX654" s="368"/>
      <c r="OY654" s="368"/>
      <c r="OZ654" s="368"/>
      <c r="PA654" s="368"/>
      <c r="PB654" s="368"/>
      <c r="PC654" s="368"/>
      <c r="PD654" s="368"/>
      <c r="PE654" s="368"/>
      <c r="PF654" s="368"/>
      <c r="PG654" s="368"/>
      <c r="PH654" s="368"/>
      <c r="PI654" s="368"/>
      <c r="PJ654" s="368"/>
      <c r="PK654" s="368"/>
      <c r="PL654" s="368"/>
      <c r="PM654" s="368"/>
      <c r="PN654" s="368"/>
      <c r="PO654" s="368"/>
      <c r="PP654" s="368"/>
      <c r="PQ654" s="368"/>
      <c r="PR654" s="368"/>
      <c r="PS654" s="368"/>
      <c r="PT654" s="368"/>
      <c r="PU654" s="368"/>
      <c r="PV654" s="368"/>
      <c r="PW654" s="368"/>
      <c r="PX654" s="368"/>
      <c r="PY654" s="368"/>
      <c r="PZ654" s="368"/>
      <c r="QA654" s="368"/>
      <c r="QB654" s="368"/>
      <c r="QC654" s="368"/>
      <c r="QD654" s="368"/>
      <c r="QE654" s="368"/>
      <c r="QF654" s="368"/>
      <c r="QG654" s="368"/>
      <c r="QH654" s="368"/>
      <c r="QI654" s="368"/>
      <c r="QJ654" s="368"/>
      <c r="QK654" s="368"/>
      <c r="QL654" s="368"/>
      <c r="QM654" s="368"/>
      <c r="QN654" s="368"/>
      <c r="QO654" s="368"/>
      <c r="QP654" s="368"/>
      <c r="QQ654" s="368"/>
      <c r="QR654" s="368"/>
      <c r="QS654" s="368"/>
      <c r="QT654" s="368"/>
      <c r="QU654" s="368"/>
      <c r="QV654" s="368"/>
      <c r="QW654" s="368"/>
      <c r="QX654" s="368"/>
      <c r="QY654" s="368"/>
      <c r="QZ654" s="368"/>
      <c r="RA654" s="368"/>
      <c r="RB654" s="368"/>
      <c r="RC654" s="368"/>
      <c r="RD654" s="368"/>
      <c r="RE654" s="368"/>
      <c r="RF654" s="368"/>
      <c r="RG654" s="368"/>
      <c r="RH654" s="368"/>
      <c r="RI654" s="368"/>
      <c r="RJ654" s="368"/>
      <c r="RK654" s="368"/>
      <c r="RL654" s="368"/>
      <c r="RM654" s="368"/>
      <c r="RN654" s="368"/>
      <c r="RO654" s="368"/>
      <c r="RP654" s="368"/>
      <c r="RQ654" s="368"/>
      <c r="RR654" s="368"/>
      <c r="RS654" s="368"/>
      <c r="RT654" s="368"/>
      <c r="RU654" s="368"/>
      <c r="RV654" s="368"/>
      <c r="RW654" s="368"/>
      <c r="RX654" s="368"/>
      <c r="RY654" s="368"/>
      <c r="RZ654" s="368"/>
      <c r="SA654" s="368"/>
      <c r="SB654" s="368"/>
      <c r="SC654" s="368"/>
      <c r="SD654" s="368"/>
      <c r="SE654" s="368"/>
      <c r="SF654" s="368"/>
      <c r="SG654" s="368"/>
    </row>
    <row r="655" spans="1:501">
      <c r="A655" s="368"/>
      <c r="B655" s="368"/>
      <c r="C655" s="368"/>
      <c r="D655" s="368"/>
      <c r="E655" s="368"/>
      <c r="F655" s="368"/>
      <c r="G655" s="368"/>
      <c r="H655" s="368"/>
      <c r="I655" s="368"/>
      <c r="J655" s="368"/>
      <c r="K655" s="368"/>
      <c r="L655" s="368"/>
      <c r="M655" s="368"/>
      <c r="N655" s="368"/>
      <c r="O655" s="385"/>
      <c r="P655" s="368"/>
      <c r="Q655" s="368"/>
      <c r="R655" s="368"/>
      <c r="S655" s="368"/>
      <c r="T655" s="368"/>
      <c r="U655" s="368"/>
      <c r="V655" s="368"/>
      <c r="W655" s="368"/>
      <c r="X655" s="368"/>
      <c r="Y655" s="368"/>
      <c r="Z655" s="368"/>
      <c r="AA655" s="368"/>
      <c r="AB655" s="368"/>
      <c r="AC655" s="368"/>
      <c r="AD655" s="368"/>
      <c r="AE655" s="368"/>
      <c r="AF655" s="368"/>
      <c r="AG655" s="368"/>
      <c r="AH655" s="368"/>
      <c r="AI655" s="368"/>
      <c r="AJ655" s="368"/>
      <c r="AK655" s="368"/>
      <c r="AL655" s="368"/>
      <c r="AM655" s="368"/>
      <c r="AN655" s="368"/>
      <c r="AO655" s="368"/>
      <c r="AP655" s="368"/>
      <c r="AQ655" s="368"/>
      <c r="AR655" s="368"/>
      <c r="AS655" s="368"/>
      <c r="AT655" s="368"/>
      <c r="AU655" s="368"/>
      <c r="AV655" s="368"/>
      <c r="AW655" s="368"/>
      <c r="AX655" s="368"/>
      <c r="AY655" s="368"/>
      <c r="AZ655" s="368"/>
      <c r="BA655" s="368"/>
      <c r="BB655" s="368"/>
      <c r="BC655" s="368"/>
      <c r="BD655" s="368"/>
      <c r="BE655" s="368"/>
      <c r="BF655" s="368"/>
      <c r="BG655" s="368"/>
      <c r="BH655" s="368"/>
      <c r="BI655" s="368"/>
      <c r="BJ655" s="368"/>
      <c r="BK655" s="368"/>
      <c r="BL655" s="368"/>
      <c r="BM655" s="368"/>
      <c r="BN655" s="368"/>
      <c r="BO655" s="368"/>
      <c r="BP655" s="368"/>
      <c r="BQ655" s="368"/>
      <c r="BR655" s="368"/>
      <c r="BS655" s="368"/>
      <c r="BT655" s="368"/>
      <c r="BU655" s="368"/>
      <c r="BV655" s="368"/>
      <c r="BW655" s="368"/>
      <c r="DV655" s="368"/>
      <c r="DW655" s="368"/>
      <c r="DX655" s="368"/>
      <c r="DY655" s="368"/>
      <c r="DZ655" s="368"/>
      <c r="EA655" s="368"/>
      <c r="EB655" s="368"/>
      <c r="EC655" s="368"/>
      <c r="ED655" s="368"/>
      <c r="EE655" s="368"/>
      <c r="EF655" s="368"/>
      <c r="EG655" s="368"/>
      <c r="EH655" s="368"/>
      <c r="EI655" s="368"/>
      <c r="EJ655" s="368"/>
      <c r="EK655" s="368"/>
      <c r="EL655" s="368"/>
      <c r="EM655" s="368"/>
      <c r="EN655" s="368"/>
      <c r="EO655" s="368"/>
      <c r="EP655" s="368"/>
      <c r="EQ655" s="368"/>
      <c r="ER655" s="368"/>
      <c r="ES655" s="368"/>
      <c r="ET655" s="368"/>
      <c r="EU655" s="368"/>
      <c r="EV655" s="368"/>
      <c r="EW655" s="368"/>
      <c r="EX655" s="368"/>
      <c r="EY655" s="368"/>
      <c r="EZ655" s="368"/>
      <c r="FA655" s="368"/>
      <c r="FB655" s="368"/>
      <c r="FC655" s="368"/>
      <c r="FD655" s="368"/>
      <c r="FE655" s="368"/>
      <c r="FF655" s="368"/>
      <c r="FG655" s="368"/>
      <c r="FH655" s="368"/>
      <c r="FI655" s="368"/>
      <c r="FJ655" s="368"/>
      <c r="FK655" s="368"/>
      <c r="FL655" s="368"/>
      <c r="FM655" s="368"/>
      <c r="FN655" s="368"/>
      <c r="FO655" s="368"/>
      <c r="FP655" s="368"/>
      <c r="FQ655" s="368"/>
      <c r="FR655" s="368"/>
      <c r="FS655" s="368"/>
      <c r="FT655" s="368"/>
      <c r="FU655" s="368"/>
      <c r="FV655" s="368"/>
      <c r="FW655" s="368"/>
      <c r="FX655" s="368"/>
      <c r="FY655" s="368"/>
      <c r="FZ655" s="368"/>
      <c r="GA655" s="368"/>
      <c r="GB655" s="368"/>
      <c r="GC655" s="368"/>
      <c r="GD655" s="368"/>
      <c r="GE655" s="368"/>
      <c r="GF655" s="368"/>
      <c r="GG655" s="368"/>
      <c r="GH655" s="368"/>
      <c r="GI655" s="368"/>
      <c r="GJ655" s="368"/>
      <c r="GK655" s="368"/>
      <c r="GL655" s="368"/>
      <c r="GM655" s="368"/>
      <c r="GN655" s="368"/>
      <c r="GO655" s="368"/>
      <c r="GP655" s="368"/>
      <c r="GQ655" s="368"/>
      <c r="GR655" s="368"/>
      <c r="GS655" s="368"/>
      <c r="GT655" s="368"/>
      <c r="GU655" s="368"/>
      <c r="GV655" s="368"/>
      <c r="GW655" s="368"/>
      <c r="GX655" s="368"/>
      <c r="GY655" s="368"/>
      <c r="GZ655" s="368"/>
      <c r="HA655" s="368"/>
      <c r="HB655" s="368"/>
      <c r="HC655" s="368"/>
      <c r="HD655" s="368"/>
      <c r="HE655" s="368"/>
      <c r="HF655" s="368"/>
      <c r="HG655" s="368"/>
      <c r="HH655" s="368"/>
      <c r="HI655" s="368"/>
      <c r="HJ655" s="368"/>
      <c r="HK655" s="368"/>
      <c r="HL655" s="368"/>
      <c r="HM655" s="368"/>
      <c r="HN655" s="368"/>
      <c r="HO655" s="368"/>
      <c r="HP655" s="368"/>
      <c r="HQ655" s="368"/>
      <c r="HR655" s="368"/>
      <c r="HS655" s="368"/>
      <c r="HT655" s="368"/>
      <c r="HU655" s="368"/>
      <c r="HV655" s="368"/>
      <c r="HW655" s="368"/>
      <c r="HX655" s="368"/>
      <c r="HY655" s="368"/>
      <c r="HZ655" s="368"/>
      <c r="IA655" s="368"/>
      <c r="IB655" s="368"/>
      <c r="IC655" s="368"/>
      <c r="ID655" s="368"/>
      <c r="IE655" s="368"/>
      <c r="IF655" s="368"/>
      <c r="IG655" s="368"/>
      <c r="IH655" s="368"/>
      <c r="II655" s="368"/>
      <c r="IJ655" s="368"/>
      <c r="IK655" s="368"/>
      <c r="IL655" s="368"/>
      <c r="IM655" s="368"/>
      <c r="IN655" s="368"/>
      <c r="IO655" s="368"/>
      <c r="IP655" s="368"/>
      <c r="IQ655" s="368"/>
      <c r="IR655" s="368"/>
      <c r="IS655" s="368"/>
      <c r="IT655" s="368"/>
      <c r="IU655" s="368"/>
      <c r="IV655" s="368"/>
      <c r="IW655" s="368"/>
      <c r="IX655" s="368"/>
      <c r="IY655" s="368"/>
      <c r="IZ655" s="368"/>
      <c r="JA655" s="368"/>
      <c r="JB655" s="368"/>
      <c r="JC655" s="368"/>
      <c r="JD655" s="368"/>
      <c r="JE655" s="368"/>
      <c r="JF655" s="368"/>
      <c r="JG655" s="368"/>
      <c r="JH655" s="368"/>
      <c r="JI655" s="368"/>
      <c r="JJ655" s="368"/>
      <c r="JK655" s="368"/>
      <c r="JL655" s="368"/>
      <c r="JM655" s="368"/>
      <c r="JN655" s="368"/>
      <c r="JO655" s="368"/>
      <c r="JP655" s="368"/>
      <c r="JQ655" s="368"/>
      <c r="JR655" s="368"/>
      <c r="JS655" s="368"/>
      <c r="JT655" s="368"/>
      <c r="JU655" s="368"/>
      <c r="JV655" s="368"/>
      <c r="JW655" s="368"/>
      <c r="JX655" s="368"/>
      <c r="JY655" s="368"/>
      <c r="JZ655" s="368"/>
      <c r="KA655" s="368"/>
      <c r="KB655" s="368"/>
      <c r="KC655" s="368"/>
      <c r="KD655" s="368"/>
      <c r="KE655" s="368"/>
      <c r="KF655" s="368"/>
      <c r="KG655" s="368"/>
      <c r="KH655" s="368"/>
      <c r="KI655" s="368"/>
      <c r="KJ655" s="368"/>
      <c r="KK655" s="368"/>
      <c r="KL655" s="368"/>
      <c r="KM655" s="368"/>
      <c r="KN655" s="368"/>
      <c r="KO655" s="368"/>
      <c r="KP655" s="368"/>
      <c r="KQ655" s="368"/>
      <c r="KR655" s="368"/>
      <c r="KS655" s="368"/>
      <c r="KT655" s="368"/>
      <c r="KU655" s="368"/>
      <c r="KV655" s="368"/>
      <c r="KW655" s="368"/>
      <c r="KX655" s="368"/>
      <c r="LH655" s="368"/>
      <c r="LI655" s="368"/>
      <c r="LJ655" s="368"/>
      <c r="LK655" s="368"/>
      <c r="LL655" s="368"/>
      <c r="LM655" s="368"/>
      <c r="LN655" s="368"/>
      <c r="LO655" s="368"/>
      <c r="LP655" s="368"/>
      <c r="LQ655" s="368"/>
      <c r="LR655" s="368"/>
      <c r="LS655" s="368"/>
      <c r="LT655" s="368"/>
      <c r="LU655" s="368"/>
      <c r="LV655" s="368"/>
      <c r="LW655" s="368"/>
      <c r="LX655" s="368"/>
      <c r="LY655" s="368"/>
      <c r="LZ655" s="368"/>
      <c r="MA655" s="368"/>
      <c r="MB655" s="368"/>
      <c r="MC655" s="368"/>
      <c r="MD655" s="368"/>
      <c r="ME655" s="368"/>
      <c r="MF655" s="368"/>
      <c r="MG655" s="368"/>
      <c r="MH655" s="368"/>
      <c r="MI655" s="368"/>
      <c r="MJ655" s="368"/>
      <c r="MK655" s="368"/>
      <c r="ML655" s="368"/>
      <c r="MM655" s="368"/>
      <c r="MN655" s="368"/>
      <c r="MO655" s="368"/>
      <c r="MP655" s="368"/>
      <c r="MQ655" s="368"/>
      <c r="MR655" s="368"/>
      <c r="MS655" s="368"/>
      <c r="MT655" s="368"/>
      <c r="MU655" s="368"/>
      <c r="MV655" s="368"/>
      <c r="MW655" s="368"/>
      <c r="MX655" s="368"/>
      <c r="MY655" s="368"/>
      <c r="MZ655" s="368"/>
      <c r="NA655" s="368"/>
      <c r="NB655" s="368"/>
      <c r="NC655" s="368"/>
      <c r="ND655" s="368"/>
      <c r="NE655" s="368"/>
      <c r="NF655" s="368"/>
      <c r="NG655" s="368"/>
      <c r="NH655" s="368"/>
      <c r="NI655" s="368"/>
      <c r="NJ655" s="368"/>
      <c r="NK655" s="368"/>
      <c r="NL655" s="368"/>
      <c r="NM655" s="368"/>
      <c r="NN655" s="368"/>
      <c r="NO655" s="368"/>
      <c r="NP655" s="368"/>
      <c r="NQ655" s="368"/>
      <c r="NR655" s="368"/>
      <c r="NS655" s="368"/>
      <c r="NT655" s="368"/>
      <c r="NU655" s="368"/>
      <c r="NV655" s="368"/>
      <c r="NW655" s="368"/>
      <c r="NX655" s="368"/>
      <c r="NY655" s="368"/>
      <c r="NZ655" s="368"/>
      <c r="OA655" s="368"/>
      <c r="OB655" s="368"/>
      <c r="OC655" s="368"/>
      <c r="OD655" s="368"/>
      <c r="OE655" s="368"/>
      <c r="OF655" s="368"/>
      <c r="OG655" s="368"/>
      <c r="OH655" s="368"/>
      <c r="OI655" s="368"/>
      <c r="OJ655" s="368"/>
      <c r="OK655" s="368"/>
      <c r="OL655" s="368"/>
      <c r="OM655" s="368"/>
      <c r="ON655" s="368"/>
      <c r="OO655" s="368"/>
      <c r="OP655" s="368"/>
      <c r="OQ655" s="368"/>
      <c r="OR655" s="368"/>
      <c r="OS655" s="368"/>
      <c r="OT655" s="368"/>
      <c r="OU655" s="368"/>
      <c r="OV655" s="368"/>
      <c r="OW655" s="368"/>
      <c r="OX655" s="368"/>
      <c r="OY655" s="368"/>
      <c r="OZ655" s="368"/>
      <c r="PA655" s="368"/>
      <c r="PB655" s="368"/>
      <c r="PC655" s="368"/>
      <c r="PD655" s="368"/>
      <c r="PE655" s="368"/>
      <c r="PF655" s="368"/>
      <c r="PG655" s="368"/>
      <c r="PH655" s="368"/>
      <c r="PI655" s="368"/>
      <c r="PJ655" s="368"/>
      <c r="PK655" s="368"/>
      <c r="PL655" s="368"/>
      <c r="PM655" s="368"/>
      <c r="PN655" s="368"/>
      <c r="PO655" s="368"/>
      <c r="PP655" s="368"/>
      <c r="PQ655" s="368"/>
      <c r="PR655" s="368"/>
      <c r="PS655" s="368"/>
      <c r="PT655" s="368"/>
      <c r="PU655" s="368"/>
      <c r="PV655" s="368"/>
      <c r="PW655" s="368"/>
      <c r="PX655" s="368"/>
      <c r="PY655" s="368"/>
      <c r="PZ655" s="368"/>
      <c r="QA655" s="368"/>
      <c r="QB655" s="368"/>
      <c r="QC655" s="368"/>
      <c r="QD655" s="368"/>
      <c r="QE655" s="368"/>
      <c r="QF655" s="368"/>
      <c r="QG655" s="368"/>
      <c r="QH655" s="368"/>
      <c r="QI655" s="368"/>
      <c r="QJ655" s="368"/>
      <c r="QK655" s="368"/>
      <c r="QL655" s="368"/>
      <c r="QM655" s="368"/>
      <c r="QN655" s="368"/>
      <c r="QO655" s="368"/>
      <c r="QP655" s="368"/>
      <c r="QQ655" s="368"/>
      <c r="QR655" s="368"/>
      <c r="QS655" s="368"/>
      <c r="QT655" s="368"/>
      <c r="QU655" s="368"/>
      <c r="QV655" s="368"/>
      <c r="QW655" s="368"/>
      <c r="QX655" s="368"/>
      <c r="QY655" s="368"/>
      <c r="QZ655" s="368"/>
      <c r="RA655" s="368"/>
      <c r="RB655" s="368"/>
      <c r="RC655" s="368"/>
      <c r="RD655" s="368"/>
      <c r="RE655" s="368"/>
      <c r="RF655" s="368"/>
      <c r="RG655" s="368"/>
      <c r="RH655" s="368"/>
      <c r="RI655" s="368"/>
      <c r="RJ655" s="368"/>
      <c r="RK655" s="368"/>
      <c r="RL655" s="368"/>
      <c r="RM655" s="368"/>
      <c r="RN655" s="368"/>
      <c r="RO655" s="368"/>
      <c r="RP655" s="368"/>
      <c r="RQ655" s="368"/>
      <c r="RR655" s="368"/>
      <c r="RS655" s="368"/>
      <c r="RT655" s="368"/>
      <c r="RU655" s="368"/>
      <c r="RV655" s="368"/>
      <c r="RW655" s="368"/>
      <c r="RX655" s="368"/>
      <c r="RY655" s="368"/>
      <c r="RZ655" s="368"/>
      <c r="SA655" s="368"/>
      <c r="SB655" s="368"/>
      <c r="SC655" s="368"/>
      <c r="SD655" s="368"/>
      <c r="SE655" s="368"/>
      <c r="SF655" s="368"/>
      <c r="SG655" s="368"/>
    </row>
    <row r="656" spans="1:501">
      <c r="A656" s="368"/>
      <c r="B656" s="368"/>
      <c r="C656" s="368"/>
      <c r="D656" s="368"/>
      <c r="E656" s="368"/>
      <c r="F656" s="368"/>
      <c r="G656" s="368"/>
      <c r="H656" s="368"/>
      <c r="I656" s="368"/>
      <c r="J656" s="368"/>
      <c r="K656" s="368"/>
      <c r="L656" s="368"/>
      <c r="M656" s="368"/>
      <c r="N656" s="368"/>
      <c r="O656" s="385"/>
      <c r="P656" s="368"/>
      <c r="Q656" s="368"/>
      <c r="R656" s="368"/>
      <c r="S656" s="368"/>
      <c r="T656" s="368"/>
      <c r="U656" s="368"/>
      <c r="V656" s="368"/>
      <c r="W656" s="368"/>
      <c r="X656" s="368"/>
      <c r="Y656" s="368"/>
      <c r="Z656" s="368"/>
      <c r="AA656" s="368"/>
      <c r="AB656" s="368"/>
      <c r="AC656" s="368"/>
      <c r="AD656" s="368"/>
      <c r="AE656" s="368"/>
      <c r="AF656" s="368"/>
      <c r="AG656" s="368"/>
      <c r="AH656" s="368"/>
      <c r="AI656" s="368"/>
      <c r="AJ656" s="368"/>
      <c r="AK656" s="368"/>
      <c r="AL656" s="368"/>
      <c r="AM656" s="368"/>
      <c r="AN656" s="368"/>
      <c r="AO656" s="368"/>
      <c r="AP656" s="368"/>
      <c r="AQ656" s="368"/>
      <c r="AR656" s="368"/>
      <c r="AS656" s="368"/>
      <c r="AT656" s="368"/>
      <c r="AU656" s="368"/>
      <c r="AV656" s="368"/>
      <c r="AW656" s="368"/>
      <c r="AX656" s="368"/>
      <c r="AY656" s="368"/>
      <c r="AZ656" s="368"/>
      <c r="BA656" s="368"/>
      <c r="BB656" s="368"/>
      <c r="BC656" s="368"/>
      <c r="BD656" s="368"/>
      <c r="BE656" s="368"/>
      <c r="BF656" s="368"/>
      <c r="BG656" s="368"/>
      <c r="BH656" s="368"/>
      <c r="BI656" s="368"/>
      <c r="BJ656" s="368"/>
      <c r="BK656" s="368"/>
      <c r="BL656" s="368"/>
      <c r="BM656" s="368"/>
      <c r="BN656" s="368"/>
      <c r="BO656" s="368"/>
      <c r="BP656" s="368"/>
      <c r="BQ656" s="368"/>
      <c r="BR656" s="368"/>
      <c r="BS656" s="368"/>
      <c r="BT656" s="368"/>
      <c r="BU656" s="368"/>
      <c r="BV656" s="368"/>
      <c r="BW656" s="368"/>
      <c r="DV656" s="368"/>
      <c r="DW656" s="368"/>
      <c r="DX656" s="368"/>
      <c r="DY656" s="368"/>
      <c r="DZ656" s="368"/>
      <c r="EA656" s="368"/>
      <c r="EB656" s="368"/>
      <c r="EC656" s="368"/>
      <c r="ED656" s="368"/>
      <c r="EE656" s="368"/>
      <c r="EF656" s="368"/>
      <c r="EG656" s="368"/>
      <c r="EH656" s="368"/>
      <c r="EI656" s="368"/>
      <c r="EJ656" s="368"/>
      <c r="EK656" s="368"/>
      <c r="EL656" s="368"/>
      <c r="EM656" s="368"/>
      <c r="EN656" s="368"/>
      <c r="EO656" s="368"/>
      <c r="EP656" s="368"/>
      <c r="EQ656" s="368"/>
      <c r="ER656" s="368"/>
      <c r="ES656" s="368"/>
      <c r="ET656" s="368"/>
      <c r="EU656" s="368"/>
      <c r="EV656" s="368"/>
      <c r="EW656" s="368"/>
      <c r="EX656" s="368"/>
      <c r="EY656" s="368"/>
      <c r="EZ656" s="368"/>
      <c r="FA656" s="368"/>
      <c r="FB656" s="368"/>
      <c r="FC656" s="368"/>
      <c r="FD656" s="368"/>
      <c r="FE656" s="368"/>
      <c r="FF656" s="368"/>
      <c r="FG656" s="368"/>
      <c r="FH656" s="368"/>
      <c r="FI656" s="368"/>
      <c r="FJ656" s="368"/>
      <c r="FK656" s="368"/>
      <c r="FL656" s="368"/>
      <c r="FM656" s="368"/>
      <c r="FN656" s="368"/>
      <c r="FO656" s="368"/>
      <c r="FP656" s="368"/>
      <c r="FQ656" s="368"/>
      <c r="FR656" s="368"/>
      <c r="FS656" s="368"/>
      <c r="FT656" s="368"/>
      <c r="FU656" s="368"/>
      <c r="FV656" s="368"/>
      <c r="FW656" s="368"/>
      <c r="FX656" s="368"/>
      <c r="FY656" s="368"/>
      <c r="FZ656" s="368"/>
      <c r="GA656" s="368"/>
      <c r="GB656" s="368"/>
      <c r="GC656" s="368"/>
      <c r="GD656" s="368"/>
      <c r="GE656" s="368"/>
      <c r="GF656" s="368"/>
      <c r="GG656" s="368"/>
      <c r="GH656" s="368"/>
      <c r="GI656" s="368"/>
      <c r="GJ656" s="368"/>
      <c r="GK656" s="368"/>
      <c r="GL656" s="368"/>
      <c r="GM656" s="368"/>
      <c r="GN656" s="368"/>
      <c r="GO656" s="368"/>
      <c r="GP656" s="368"/>
      <c r="GQ656" s="368"/>
      <c r="GR656" s="368"/>
      <c r="GS656" s="368"/>
      <c r="GT656" s="368"/>
      <c r="GU656" s="368"/>
      <c r="GV656" s="368"/>
      <c r="GW656" s="368"/>
      <c r="GX656" s="368"/>
      <c r="GY656" s="368"/>
      <c r="GZ656" s="368"/>
      <c r="HA656" s="368"/>
      <c r="HB656" s="368"/>
      <c r="HC656" s="368"/>
      <c r="HD656" s="368"/>
      <c r="HE656" s="368"/>
      <c r="HF656" s="368"/>
      <c r="HG656" s="368"/>
      <c r="HH656" s="368"/>
      <c r="HI656" s="368"/>
      <c r="HJ656" s="368"/>
      <c r="HK656" s="368"/>
      <c r="HL656" s="368"/>
      <c r="HM656" s="368"/>
      <c r="HN656" s="368"/>
      <c r="HO656" s="368"/>
      <c r="HP656" s="368"/>
      <c r="HQ656" s="368"/>
      <c r="HR656" s="368"/>
      <c r="HS656" s="368"/>
      <c r="HT656" s="368"/>
      <c r="HU656" s="368"/>
      <c r="HV656" s="368"/>
      <c r="HW656" s="368"/>
      <c r="HX656" s="368"/>
      <c r="HY656" s="368"/>
      <c r="HZ656" s="368"/>
      <c r="IA656" s="368"/>
      <c r="IB656" s="368"/>
      <c r="IC656" s="368"/>
      <c r="ID656" s="368"/>
      <c r="IE656" s="368"/>
      <c r="IF656" s="368"/>
      <c r="IG656" s="368"/>
      <c r="IH656" s="368"/>
      <c r="II656" s="368"/>
      <c r="IJ656" s="368"/>
      <c r="IK656" s="368"/>
      <c r="IL656" s="368"/>
      <c r="IM656" s="368"/>
      <c r="IN656" s="368"/>
      <c r="IO656" s="368"/>
      <c r="IP656" s="368"/>
      <c r="IQ656" s="368"/>
      <c r="IR656" s="368"/>
      <c r="IS656" s="368"/>
      <c r="IT656" s="368"/>
      <c r="IU656" s="368"/>
      <c r="IV656" s="368"/>
      <c r="IW656" s="368"/>
      <c r="IX656" s="368"/>
      <c r="IY656" s="368"/>
      <c r="IZ656" s="368"/>
      <c r="JA656" s="368"/>
      <c r="JB656" s="368"/>
      <c r="JC656" s="368"/>
      <c r="JD656" s="368"/>
      <c r="JE656" s="368"/>
      <c r="JF656" s="368"/>
      <c r="JG656" s="368"/>
      <c r="JH656" s="368"/>
      <c r="JI656" s="368"/>
      <c r="JJ656" s="368"/>
      <c r="JK656" s="368"/>
      <c r="JL656" s="368"/>
      <c r="JM656" s="368"/>
      <c r="JN656" s="368"/>
      <c r="JO656" s="368"/>
      <c r="JP656" s="368"/>
      <c r="JQ656" s="368"/>
      <c r="JR656" s="368"/>
      <c r="JS656" s="368"/>
      <c r="JT656" s="368"/>
      <c r="JU656" s="368"/>
      <c r="JV656" s="368"/>
      <c r="JW656" s="368"/>
      <c r="JX656" s="368"/>
      <c r="JY656" s="368"/>
      <c r="JZ656" s="368"/>
      <c r="KA656" s="368"/>
      <c r="KB656" s="368"/>
      <c r="KC656" s="368"/>
      <c r="KD656" s="368"/>
      <c r="KE656" s="368"/>
      <c r="KF656" s="368"/>
      <c r="KG656" s="368"/>
      <c r="KH656" s="368"/>
      <c r="KI656" s="368"/>
      <c r="KJ656" s="368"/>
      <c r="KK656" s="368"/>
      <c r="KL656" s="368"/>
      <c r="KM656" s="368"/>
      <c r="KN656" s="368"/>
      <c r="KO656" s="368"/>
      <c r="KP656" s="368"/>
      <c r="KQ656" s="368"/>
      <c r="KR656" s="368"/>
      <c r="KS656" s="368"/>
      <c r="KT656" s="368"/>
      <c r="KU656" s="368"/>
      <c r="KV656" s="368"/>
      <c r="KW656" s="368"/>
      <c r="KX656" s="368"/>
      <c r="LH656" s="368"/>
      <c r="LI656" s="368"/>
      <c r="LJ656" s="368"/>
      <c r="LK656" s="368"/>
      <c r="LL656" s="368"/>
      <c r="LM656" s="368"/>
      <c r="LN656" s="368"/>
      <c r="LO656" s="368"/>
      <c r="LP656" s="368"/>
      <c r="LQ656" s="368"/>
      <c r="LR656" s="368"/>
      <c r="LS656" s="368"/>
      <c r="LT656" s="368"/>
      <c r="LU656" s="368"/>
      <c r="LV656" s="368"/>
      <c r="LW656" s="368"/>
      <c r="LX656" s="368"/>
      <c r="LY656" s="368"/>
      <c r="LZ656" s="368"/>
      <c r="MA656" s="368"/>
      <c r="MB656" s="368"/>
      <c r="MC656" s="368"/>
      <c r="MD656" s="368"/>
      <c r="ME656" s="368"/>
      <c r="MF656" s="368"/>
      <c r="MG656" s="368"/>
      <c r="MH656" s="368"/>
      <c r="MI656" s="368"/>
      <c r="MJ656" s="368"/>
      <c r="MK656" s="368"/>
      <c r="ML656" s="368"/>
      <c r="MM656" s="368"/>
      <c r="MN656" s="368"/>
      <c r="MO656" s="368"/>
      <c r="MP656" s="368"/>
      <c r="MQ656" s="368"/>
      <c r="MR656" s="368"/>
      <c r="MS656" s="368"/>
      <c r="MT656" s="368"/>
      <c r="MU656" s="368"/>
      <c r="MV656" s="368"/>
      <c r="MW656" s="368"/>
      <c r="MX656" s="368"/>
      <c r="MY656" s="368"/>
      <c r="MZ656" s="368"/>
      <c r="NA656" s="368"/>
      <c r="NB656" s="368"/>
      <c r="NC656" s="368"/>
      <c r="ND656" s="368"/>
      <c r="NE656" s="368"/>
      <c r="NF656" s="368"/>
      <c r="NG656" s="368"/>
      <c r="NH656" s="368"/>
      <c r="NI656" s="368"/>
      <c r="NJ656" s="368"/>
      <c r="NK656" s="368"/>
      <c r="NL656" s="368"/>
      <c r="NM656" s="368"/>
      <c r="NN656" s="368"/>
      <c r="NO656" s="368"/>
      <c r="NP656" s="368"/>
      <c r="NQ656" s="368"/>
      <c r="NR656" s="368"/>
      <c r="NS656" s="368"/>
      <c r="NT656" s="368"/>
      <c r="NU656" s="368"/>
      <c r="NV656" s="368"/>
      <c r="NW656" s="368"/>
      <c r="NX656" s="368"/>
      <c r="NY656" s="368"/>
      <c r="NZ656" s="368"/>
      <c r="OA656" s="368"/>
      <c r="OB656" s="368"/>
      <c r="OC656" s="368"/>
      <c r="OD656" s="368"/>
      <c r="OE656" s="368"/>
      <c r="OF656" s="368"/>
      <c r="OG656" s="368"/>
      <c r="OH656" s="368"/>
      <c r="OI656" s="368"/>
      <c r="OJ656" s="368"/>
      <c r="OK656" s="368"/>
      <c r="OL656" s="368"/>
      <c r="OM656" s="368"/>
      <c r="ON656" s="368"/>
      <c r="OO656" s="368"/>
      <c r="OP656" s="368"/>
      <c r="OQ656" s="368"/>
      <c r="OR656" s="368"/>
      <c r="OS656" s="368"/>
      <c r="OT656" s="368"/>
      <c r="OU656" s="368"/>
      <c r="OV656" s="368"/>
      <c r="OW656" s="368"/>
      <c r="OX656" s="368"/>
      <c r="OY656" s="368"/>
      <c r="OZ656" s="368"/>
      <c r="PA656" s="368"/>
      <c r="PB656" s="368"/>
      <c r="PC656" s="368"/>
      <c r="PD656" s="368"/>
      <c r="PE656" s="368"/>
      <c r="PF656" s="368"/>
      <c r="PG656" s="368"/>
      <c r="PH656" s="368"/>
      <c r="PI656" s="368"/>
      <c r="PJ656" s="368"/>
      <c r="PK656" s="368"/>
      <c r="PL656" s="368"/>
      <c r="PM656" s="368"/>
      <c r="PN656" s="368"/>
      <c r="PO656" s="368"/>
      <c r="PP656" s="368"/>
      <c r="PQ656" s="368"/>
      <c r="PR656" s="368"/>
      <c r="PS656" s="368"/>
      <c r="PT656" s="368"/>
      <c r="PU656" s="368"/>
      <c r="PV656" s="368"/>
      <c r="PW656" s="368"/>
      <c r="PX656" s="368"/>
      <c r="PY656" s="368"/>
      <c r="PZ656" s="368"/>
      <c r="QA656" s="368"/>
      <c r="QB656" s="368"/>
      <c r="QC656" s="368"/>
      <c r="QD656" s="368"/>
      <c r="QE656" s="368"/>
      <c r="QF656" s="368"/>
      <c r="QG656" s="368"/>
      <c r="QH656" s="368"/>
      <c r="QI656" s="368"/>
      <c r="QJ656" s="368"/>
      <c r="QK656" s="368"/>
      <c r="QL656" s="368"/>
      <c r="QM656" s="368"/>
      <c r="QN656" s="368"/>
      <c r="QO656" s="368"/>
      <c r="QP656" s="368"/>
      <c r="QQ656" s="368"/>
      <c r="QR656" s="368"/>
      <c r="QS656" s="368"/>
      <c r="QT656" s="368"/>
      <c r="QU656" s="368"/>
      <c r="QV656" s="368"/>
      <c r="QW656" s="368"/>
      <c r="QX656" s="368"/>
      <c r="QY656" s="368"/>
      <c r="QZ656" s="368"/>
      <c r="RA656" s="368"/>
      <c r="RB656" s="368"/>
      <c r="RC656" s="368"/>
      <c r="RD656" s="368"/>
      <c r="RE656" s="368"/>
      <c r="RF656" s="368"/>
      <c r="RG656" s="368"/>
      <c r="RH656" s="368"/>
      <c r="RI656" s="368"/>
      <c r="RJ656" s="368"/>
      <c r="RK656" s="368"/>
      <c r="RL656" s="368"/>
      <c r="RM656" s="368"/>
      <c r="RN656" s="368"/>
      <c r="RO656" s="368"/>
      <c r="RP656" s="368"/>
      <c r="RQ656" s="368"/>
      <c r="RR656" s="368"/>
      <c r="RS656" s="368"/>
      <c r="RT656" s="368"/>
      <c r="RU656" s="368"/>
      <c r="RV656" s="368"/>
      <c r="RW656" s="368"/>
      <c r="RX656" s="368"/>
      <c r="RY656" s="368"/>
      <c r="RZ656" s="368"/>
      <c r="SA656" s="368"/>
      <c r="SB656" s="368"/>
      <c r="SC656" s="368"/>
      <c r="SD656" s="368"/>
      <c r="SE656" s="368"/>
      <c r="SF656" s="368"/>
      <c r="SG656" s="368"/>
    </row>
    <row r="657" spans="1:501">
      <c r="A657" s="368"/>
      <c r="B657" s="368"/>
      <c r="C657" s="368"/>
      <c r="D657" s="368"/>
      <c r="E657" s="368"/>
      <c r="F657" s="368"/>
      <c r="G657" s="368"/>
      <c r="H657" s="368"/>
      <c r="I657" s="368"/>
      <c r="J657" s="368"/>
      <c r="K657" s="368"/>
      <c r="L657" s="368"/>
      <c r="M657" s="368"/>
      <c r="N657" s="368"/>
      <c r="O657" s="385"/>
      <c r="P657" s="368"/>
      <c r="Q657" s="368"/>
      <c r="R657" s="368"/>
      <c r="S657" s="368"/>
      <c r="T657" s="368"/>
      <c r="U657" s="368"/>
      <c r="V657" s="368"/>
      <c r="W657" s="368"/>
      <c r="X657" s="368"/>
      <c r="Y657" s="368"/>
      <c r="Z657" s="368"/>
      <c r="AA657" s="368"/>
      <c r="AB657" s="368"/>
      <c r="AC657" s="368"/>
      <c r="AD657" s="368"/>
      <c r="AE657" s="368"/>
      <c r="AF657" s="368"/>
      <c r="AG657" s="368"/>
      <c r="AH657" s="368"/>
      <c r="AI657" s="368"/>
      <c r="AJ657" s="368"/>
      <c r="AK657" s="368"/>
      <c r="AL657" s="368"/>
      <c r="AM657" s="368"/>
      <c r="AN657" s="368"/>
      <c r="AO657" s="368"/>
      <c r="AP657" s="368"/>
      <c r="AQ657" s="368"/>
      <c r="AR657" s="368"/>
      <c r="AS657" s="368"/>
      <c r="AT657" s="368"/>
      <c r="AU657" s="368"/>
      <c r="AV657" s="368"/>
      <c r="AW657" s="368"/>
      <c r="AX657" s="368"/>
      <c r="AY657" s="368"/>
      <c r="AZ657" s="368"/>
      <c r="BA657" s="368"/>
      <c r="BB657" s="368"/>
      <c r="BC657" s="368"/>
      <c r="BD657" s="368"/>
      <c r="BE657" s="368"/>
      <c r="BF657" s="368"/>
      <c r="BG657" s="368"/>
      <c r="BH657" s="368"/>
      <c r="BI657" s="368"/>
      <c r="BJ657" s="368"/>
      <c r="BK657" s="368"/>
      <c r="BL657" s="368"/>
      <c r="BM657" s="368"/>
      <c r="BN657" s="368"/>
      <c r="BO657" s="368"/>
      <c r="BP657" s="368"/>
      <c r="BQ657" s="368"/>
      <c r="BR657" s="368"/>
      <c r="BS657" s="368"/>
      <c r="BT657" s="368"/>
      <c r="BU657" s="368"/>
      <c r="BV657" s="368"/>
      <c r="BW657" s="368"/>
      <c r="DV657" s="368"/>
      <c r="DW657" s="368"/>
      <c r="DX657" s="368"/>
      <c r="DY657" s="368"/>
      <c r="DZ657" s="368"/>
      <c r="EA657" s="368"/>
      <c r="EB657" s="368"/>
      <c r="EC657" s="368"/>
      <c r="ED657" s="368"/>
      <c r="EE657" s="368"/>
      <c r="EF657" s="368"/>
      <c r="EG657" s="368"/>
      <c r="EH657" s="368"/>
      <c r="EI657" s="368"/>
      <c r="EJ657" s="368"/>
      <c r="EK657" s="368"/>
      <c r="EL657" s="368"/>
      <c r="EM657" s="368"/>
      <c r="EN657" s="368"/>
      <c r="EO657" s="368"/>
      <c r="EP657" s="368"/>
      <c r="EQ657" s="368"/>
      <c r="ER657" s="368"/>
      <c r="ES657" s="368"/>
      <c r="ET657" s="368"/>
      <c r="EU657" s="368"/>
      <c r="EV657" s="368"/>
      <c r="EW657" s="368"/>
      <c r="EX657" s="368"/>
      <c r="EY657" s="368"/>
      <c r="EZ657" s="368"/>
      <c r="FA657" s="368"/>
      <c r="FB657" s="368"/>
      <c r="FC657" s="368"/>
      <c r="FD657" s="368"/>
      <c r="FE657" s="368"/>
      <c r="FF657" s="368"/>
      <c r="FG657" s="368"/>
      <c r="FH657" s="368"/>
      <c r="FI657" s="368"/>
      <c r="FJ657" s="368"/>
      <c r="FK657" s="368"/>
      <c r="FL657" s="368"/>
      <c r="FM657" s="368"/>
      <c r="FN657" s="368"/>
      <c r="FO657" s="368"/>
      <c r="FP657" s="368"/>
      <c r="FQ657" s="368"/>
      <c r="FR657" s="368"/>
      <c r="FS657" s="368"/>
      <c r="FT657" s="368"/>
      <c r="FU657" s="368"/>
      <c r="FV657" s="368"/>
      <c r="FW657" s="368"/>
      <c r="FX657" s="368"/>
      <c r="FY657" s="368"/>
      <c r="FZ657" s="368"/>
      <c r="GA657" s="368"/>
      <c r="GB657" s="368"/>
      <c r="GC657" s="368"/>
      <c r="GD657" s="368"/>
      <c r="GE657" s="368"/>
      <c r="GF657" s="368"/>
      <c r="GG657" s="368"/>
      <c r="GH657" s="368"/>
      <c r="GI657" s="368"/>
      <c r="GJ657" s="368"/>
      <c r="GK657" s="368"/>
      <c r="GL657" s="368"/>
      <c r="GM657" s="368"/>
      <c r="GN657" s="368"/>
      <c r="GO657" s="368"/>
      <c r="GP657" s="368"/>
      <c r="GQ657" s="368"/>
      <c r="GR657" s="368"/>
      <c r="GS657" s="368"/>
      <c r="GT657" s="368"/>
      <c r="GU657" s="368"/>
      <c r="GV657" s="368"/>
      <c r="GW657" s="368"/>
      <c r="GX657" s="368"/>
      <c r="GY657" s="368"/>
      <c r="GZ657" s="368"/>
      <c r="HA657" s="368"/>
      <c r="HB657" s="368"/>
      <c r="HC657" s="368"/>
      <c r="HD657" s="368"/>
      <c r="HE657" s="368"/>
      <c r="HF657" s="368"/>
      <c r="HG657" s="368"/>
      <c r="HH657" s="368"/>
      <c r="HI657" s="368"/>
      <c r="HJ657" s="368"/>
      <c r="HK657" s="368"/>
      <c r="HL657" s="368"/>
      <c r="HM657" s="368"/>
      <c r="HN657" s="368"/>
      <c r="HO657" s="368"/>
      <c r="HP657" s="368"/>
      <c r="HQ657" s="368"/>
      <c r="HR657" s="368"/>
      <c r="HS657" s="368"/>
      <c r="HT657" s="368"/>
      <c r="HU657" s="368"/>
      <c r="HV657" s="368"/>
      <c r="HW657" s="368"/>
      <c r="HX657" s="368"/>
      <c r="HY657" s="368"/>
      <c r="HZ657" s="368"/>
      <c r="IA657" s="368"/>
      <c r="IB657" s="368"/>
      <c r="IC657" s="368"/>
      <c r="ID657" s="368"/>
      <c r="IE657" s="368"/>
      <c r="IF657" s="368"/>
      <c r="IG657" s="368"/>
      <c r="IH657" s="368"/>
      <c r="II657" s="368"/>
      <c r="IJ657" s="368"/>
      <c r="IK657" s="368"/>
      <c r="IL657" s="368"/>
      <c r="IM657" s="368"/>
      <c r="IN657" s="368"/>
      <c r="IO657" s="368"/>
      <c r="IP657" s="368"/>
      <c r="IQ657" s="368"/>
      <c r="IR657" s="368"/>
      <c r="IS657" s="368"/>
      <c r="IT657" s="368"/>
      <c r="IU657" s="368"/>
      <c r="IV657" s="368"/>
      <c r="IW657" s="368"/>
      <c r="IX657" s="368"/>
      <c r="IY657" s="368"/>
      <c r="IZ657" s="368"/>
      <c r="JA657" s="368"/>
      <c r="JB657" s="368"/>
      <c r="JC657" s="368"/>
      <c r="JD657" s="368"/>
      <c r="JE657" s="368"/>
      <c r="JF657" s="368"/>
      <c r="JG657" s="368"/>
      <c r="JH657" s="368"/>
      <c r="JI657" s="368"/>
      <c r="JJ657" s="368"/>
      <c r="JK657" s="368"/>
      <c r="JL657" s="368"/>
      <c r="JM657" s="368"/>
      <c r="JN657" s="368"/>
      <c r="JO657" s="368"/>
      <c r="JP657" s="368"/>
      <c r="JQ657" s="368"/>
      <c r="JR657" s="368"/>
      <c r="JS657" s="368"/>
      <c r="JT657" s="368"/>
      <c r="JU657" s="368"/>
      <c r="JV657" s="368"/>
      <c r="JW657" s="368"/>
      <c r="JX657" s="368"/>
      <c r="JY657" s="368"/>
      <c r="JZ657" s="368"/>
      <c r="KA657" s="368"/>
      <c r="KB657" s="368"/>
      <c r="KC657" s="368"/>
      <c r="KD657" s="368"/>
      <c r="KE657" s="368"/>
      <c r="KF657" s="368"/>
      <c r="KG657" s="368"/>
      <c r="KH657" s="368"/>
      <c r="KI657" s="368"/>
      <c r="KJ657" s="368"/>
      <c r="KK657" s="368"/>
      <c r="KL657" s="368"/>
      <c r="KM657" s="368"/>
      <c r="KN657" s="368"/>
      <c r="KO657" s="368"/>
      <c r="KP657" s="368"/>
      <c r="KQ657" s="368"/>
      <c r="KR657" s="368"/>
      <c r="KS657" s="368"/>
      <c r="KT657" s="368"/>
      <c r="KU657" s="368"/>
      <c r="KV657" s="368"/>
      <c r="KW657" s="368"/>
      <c r="KX657" s="368"/>
      <c r="LH657" s="368"/>
      <c r="LI657" s="368"/>
      <c r="LJ657" s="368"/>
      <c r="LK657" s="368"/>
      <c r="LL657" s="368"/>
      <c r="LM657" s="368"/>
      <c r="LN657" s="368"/>
      <c r="LO657" s="368"/>
      <c r="LP657" s="368"/>
      <c r="LQ657" s="368"/>
      <c r="LR657" s="368"/>
      <c r="LS657" s="368"/>
      <c r="LT657" s="368"/>
      <c r="LU657" s="368"/>
      <c r="LV657" s="368"/>
      <c r="LW657" s="368"/>
      <c r="LX657" s="368"/>
      <c r="LY657" s="368"/>
      <c r="LZ657" s="368"/>
      <c r="MA657" s="368"/>
      <c r="MB657" s="368"/>
      <c r="MC657" s="368"/>
      <c r="MD657" s="368"/>
      <c r="ME657" s="368"/>
      <c r="MF657" s="368"/>
      <c r="MG657" s="368"/>
      <c r="MH657" s="368"/>
      <c r="MI657" s="368"/>
      <c r="MJ657" s="368"/>
      <c r="MK657" s="368"/>
      <c r="ML657" s="368"/>
      <c r="MM657" s="368"/>
      <c r="MN657" s="368"/>
      <c r="MO657" s="368"/>
      <c r="MP657" s="368"/>
      <c r="MQ657" s="368"/>
      <c r="MR657" s="368"/>
      <c r="MS657" s="368"/>
      <c r="MT657" s="368"/>
      <c r="MU657" s="368"/>
      <c r="MV657" s="368"/>
      <c r="MW657" s="368"/>
      <c r="MX657" s="368"/>
      <c r="MY657" s="368"/>
      <c r="MZ657" s="368"/>
      <c r="NA657" s="368"/>
      <c r="NB657" s="368"/>
      <c r="NC657" s="368"/>
      <c r="ND657" s="368"/>
      <c r="NE657" s="368"/>
      <c r="NF657" s="368"/>
      <c r="NG657" s="368"/>
      <c r="NH657" s="368"/>
      <c r="NI657" s="368"/>
      <c r="NJ657" s="368"/>
      <c r="NK657" s="368"/>
      <c r="NL657" s="368"/>
      <c r="NM657" s="368"/>
      <c r="NN657" s="368"/>
      <c r="NO657" s="368"/>
      <c r="NP657" s="368"/>
      <c r="NQ657" s="368"/>
      <c r="NR657" s="368"/>
      <c r="NS657" s="368"/>
      <c r="NT657" s="368"/>
      <c r="NU657" s="368"/>
      <c r="NV657" s="368"/>
      <c r="NW657" s="368"/>
      <c r="NX657" s="368"/>
      <c r="NY657" s="368"/>
      <c r="NZ657" s="368"/>
      <c r="OA657" s="368"/>
      <c r="OB657" s="368"/>
      <c r="OC657" s="368"/>
      <c r="OD657" s="368"/>
      <c r="OE657" s="368"/>
      <c r="OF657" s="368"/>
      <c r="OG657" s="368"/>
      <c r="OH657" s="368"/>
      <c r="OI657" s="368"/>
      <c r="OJ657" s="368"/>
      <c r="OK657" s="368"/>
      <c r="OL657" s="368"/>
      <c r="OM657" s="368"/>
      <c r="ON657" s="368"/>
      <c r="OO657" s="368"/>
      <c r="OP657" s="368"/>
      <c r="OQ657" s="368"/>
      <c r="OR657" s="368"/>
      <c r="OS657" s="368"/>
      <c r="OT657" s="368"/>
      <c r="OU657" s="368"/>
      <c r="OV657" s="368"/>
      <c r="OW657" s="368"/>
      <c r="OX657" s="368"/>
      <c r="OY657" s="368"/>
      <c r="OZ657" s="368"/>
      <c r="PA657" s="368"/>
      <c r="PB657" s="368"/>
      <c r="PC657" s="368"/>
      <c r="PD657" s="368"/>
      <c r="PE657" s="368"/>
      <c r="PF657" s="368"/>
      <c r="PG657" s="368"/>
      <c r="PH657" s="368"/>
      <c r="PI657" s="368"/>
      <c r="PJ657" s="368"/>
      <c r="PK657" s="368"/>
      <c r="PL657" s="368"/>
      <c r="PM657" s="368"/>
      <c r="PN657" s="368"/>
      <c r="PO657" s="368"/>
      <c r="PP657" s="368"/>
      <c r="PQ657" s="368"/>
      <c r="PR657" s="368"/>
      <c r="PS657" s="368"/>
      <c r="PT657" s="368"/>
      <c r="PU657" s="368"/>
      <c r="PV657" s="368"/>
      <c r="PW657" s="368"/>
      <c r="PX657" s="368"/>
      <c r="PY657" s="368"/>
      <c r="PZ657" s="368"/>
      <c r="QA657" s="368"/>
      <c r="QB657" s="368"/>
      <c r="QC657" s="368"/>
      <c r="QD657" s="368"/>
      <c r="QE657" s="368"/>
      <c r="QF657" s="368"/>
      <c r="QG657" s="368"/>
      <c r="QH657" s="368"/>
      <c r="QI657" s="368"/>
      <c r="QJ657" s="368"/>
      <c r="QK657" s="368"/>
      <c r="QL657" s="368"/>
      <c r="QM657" s="368"/>
      <c r="QN657" s="368"/>
      <c r="QO657" s="368"/>
      <c r="QP657" s="368"/>
      <c r="QQ657" s="368"/>
      <c r="QR657" s="368"/>
      <c r="QS657" s="368"/>
      <c r="QT657" s="368"/>
      <c r="QU657" s="368"/>
      <c r="QV657" s="368"/>
      <c r="QW657" s="368"/>
      <c r="QX657" s="368"/>
      <c r="QY657" s="368"/>
      <c r="QZ657" s="368"/>
      <c r="RA657" s="368"/>
      <c r="RB657" s="368"/>
      <c r="RC657" s="368"/>
      <c r="RD657" s="368"/>
      <c r="RE657" s="368"/>
      <c r="RF657" s="368"/>
      <c r="RG657" s="368"/>
      <c r="RH657" s="368"/>
      <c r="RI657" s="368"/>
      <c r="RJ657" s="368"/>
      <c r="RK657" s="368"/>
      <c r="RL657" s="368"/>
      <c r="RM657" s="368"/>
      <c r="RN657" s="368"/>
      <c r="RO657" s="368"/>
      <c r="RP657" s="368"/>
      <c r="RQ657" s="368"/>
      <c r="RR657" s="368"/>
      <c r="RS657" s="368"/>
      <c r="RT657" s="368"/>
      <c r="RU657" s="368"/>
      <c r="RV657" s="368"/>
      <c r="RW657" s="368"/>
      <c r="RX657" s="368"/>
      <c r="RY657" s="368"/>
      <c r="RZ657" s="368"/>
      <c r="SA657" s="368"/>
      <c r="SB657" s="368"/>
      <c r="SC657" s="368"/>
      <c r="SD657" s="368"/>
      <c r="SE657" s="368"/>
      <c r="SF657" s="368"/>
      <c r="SG657" s="368"/>
    </row>
    <row r="658" spans="1:501">
      <c r="A658" s="368"/>
      <c r="B658" s="368"/>
      <c r="C658" s="368"/>
      <c r="D658" s="368"/>
      <c r="E658" s="368"/>
      <c r="F658" s="368"/>
      <c r="G658" s="368"/>
      <c r="H658" s="368"/>
      <c r="I658" s="368"/>
      <c r="J658" s="368"/>
      <c r="K658" s="368"/>
      <c r="L658" s="368"/>
      <c r="M658" s="368"/>
      <c r="N658" s="368"/>
      <c r="O658" s="385"/>
      <c r="P658" s="368"/>
      <c r="Q658" s="368"/>
      <c r="R658" s="368"/>
      <c r="S658" s="368"/>
      <c r="T658" s="368"/>
      <c r="U658" s="368"/>
      <c r="V658" s="368"/>
      <c r="W658" s="368"/>
      <c r="X658" s="368"/>
      <c r="Y658" s="368"/>
      <c r="Z658" s="368"/>
      <c r="AA658" s="368"/>
      <c r="AB658" s="368"/>
      <c r="AC658" s="368"/>
      <c r="AD658" s="368"/>
      <c r="AE658" s="368"/>
      <c r="AF658" s="368"/>
      <c r="AG658" s="368"/>
      <c r="AH658" s="368"/>
      <c r="AI658" s="368"/>
      <c r="AJ658" s="368"/>
      <c r="AK658" s="368"/>
      <c r="AL658" s="368"/>
      <c r="AM658" s="368"/>
      <c r="AN658" s="368"/>
      <c r="AO658" s="368"/>
      <c r="AP658" s="368"/>
      <c r="AQ658" s="368"/>
      <c r="AR658" s="368"/>
      <c r="AS658" s="368"/>
      <c r="AT658" s="368"/>
      <c r="AU658" s="368"/>
      <c r="AV658" s="368"/>
      <c r="AW658" s="368"/>
      <c r="AX658" s="368"/>
      <c r="AY658" s="368"/>
      <c r="AZ658" s="368"/>
      <c r="BA658" s="368"/>
      <c r="BB658" s="368"/>
      <c r="BC658" s="368"/>
      <c r="BD658" s="368"/>
      <c r="BE658" s="368"/>
      <c r="BF658" s="368"/>
      <c r="BG658" s="368"/>
      <c r="BH658" s="368"/>
      <c r="BI658" s="368"/>
      <c r="BJ658" s="368"/>
      <c r="BK658" s="368"/>
      <c r="BL658" s="368"/>
      <c r="BM658" s="368"/>
      <c r="BN658" s="368"/>
      <c r="BO658" s="368"/>
      <c r="BP658" s="368"/>
      <c r="BQ658" s="368"/>
      <c r="BR658" s="368"/>
      <c r="BS658" s="368"/>
      <c r="BT658" s="368"/>
      <c r="BU658" s="368"/>
      <c r="BV658" s="368"/>
      <c r="BW658" s="368"/>
      <c r="DV658" s="368"/>
      <c r="DW658" s="368"/>
      <c r="DX658" s="368"/>
      <c r="DY658" s="368"/>
      <c r="DZ658" s="368"/>
      <c r="EA658" s="368"/>
      <c r="EB658" s="368"/>
      <c r="EC658" s="368"/>
      <c r="ED658" s="368"/>
      <c r="EE658" s="368"/>
      <c r="EF658" s="368"/>
      <c r="EG658" s="368"/>
      <c r="EH658" s="368"/>
      <c r="EI658" s="368"/>
      <c r="EJ658" s="368"/>
      <c r="EK658" s="368"/>
      <c r="EL658" s="368"/>
      <c r="EM658" s="368"/>
      <c r="EN658" s="368"/>
      <c r="EO658" s="368"/>
      <c r="EP658" s="368"/>
      <c r="EQ658" s="368"/>
      <c r="ER658" s="368"/>
      <c r="ES658" s="368"/>
      <c r="ET658" s="368"/>
      <c r="EU658" s="368"/>
      <c r="EV658" s="368"/>
      <c r="EW658" s="368"/>
      <c r="EX658" s="368"/>
      <c r="EY658" s="368"/>
      <c r="EZ658" s="368"/>
      <c r="FA658" s="368"/>
      <c r="FB658" s="368"/>
      <c r="FC658" s="368"/>
      <c r="FD658" s="368"/>
      <c r="FE658" s="368"/>
      <c r="FF658" s="368"/>
      <c r="FG658" s="368"/>
      <c r="FH658" s="368"/>
      <c r="FI658" s="368"/>
      <c r="FJ658" s="368"/>
      <c r="FK658" s="368"/>
      <c r="FL658" s="368"/>
      <c r="FM658" s="368"/>
      <c r="FN658" s="368"/>
      <c r="FO658" s="368"/>
      <c r="FP658" s="368"/>
      <c r="FQ658" s="368"/>
      <c r="FR658" s="368"/>
      <c r="FS658" s="368"/>
      <c r="FT658" s="368"/>
      <c r="FU658" s="368"/>
      <c r="FV658" s="368"/>
      <c r="FW658" s="368"/>
      <c r="FX658" s="368"/>
      <c r="FY658" s="368"/>
      <c r="FZ658" s="368"/>
      <c r="GA658" s="368"/>
      <c r="GB658" s="368"/>
      <c r="GC658" s="368"/>
      <c r="GD658" s="368"/>
      <c r="GE658" s="368"/>
      <c r="GF658" s="368"/>
      <c r="GG658" s="368"/>
      <c r="GH658" s="368"/>
      <c r="GI658" s="368"/>
      <c r="GJ658" s="368"/>
      <c r="GK658" s="368"/>
      <c r="GL658" s="368"/>
      <c r="GM658" s="368"/>
      <c r="GN658" s="368"/>
      <c r="GO658" s="368"/>
      <c r="GP658" s="368"/>
      <c r="GQ658" s="368"/>
      <c r="GR658" s="368"/>
      <c r="GS658" s="368"/>
      <c r="GT658" s="368"/>
      <c r="GU658" s="368"/>
      <c r="GV658" s="368"/>
      <c r="GW658" s="368"/>
      <c r="GX658" s="368"/>
      <c r="GY658" s="368"/>
      <c r="GZ658" s="368"/>
      <c r="HA658" s="368"/>
      <c r="HB658" s="368"/>
      <c r="HC658" s="368"/>
      <c r="HD658" s="368"/>
      <c r="HE658" s="368"/>
      <c r="HF658" s="368"/>
      <c r="HG658" s="368"/>
      <c r="HH658" s="368"/>
      <c r="HI658" s="368"/>
      <c r="HJ658" s="368"/>
      <c r="HK658" s="368"/>
      <c r="HL658" s="368"/>
      <c r="HM658" s="368"/>
      <c r="HN658" s="368"/>
      <c r="HO658" s="368"/>
      <c r="HP658" s="368"/>
      <c r="HQ658" s="368"/>
      <c r="HR658" s="368"/>
      <c r="HS658" s="368"/>
      <c r="HT658" s="368"/>
      <c r="HU658" s="368"/>
      <c r="HV658" s="368"/>
      <c r="HW658" s="368"/>
      <c r="HX658" s="368"/>
      <c r="HY658" s="368"/>
      <c r="HZ658" s="368"/>
      <c r="IA658" s="368"/>
      <c r="IB658" s="368"/>
      <c r="IC658" s="368"/>
      <c r="ID658" s="368"/>
      <c r="IE658" s="368"/>
      <c r="IF658" s="368"/>
      <c r="IG658" s="368"/>
      <c r="IH658" s="368"/>
      <c r="II658" s="368"/>
      <c r="IJ658" s="368"/>
      <c r="IK658" s="368"/>
      <c r="IL658" s="368"/>
      <c r="IM658" s="368"/>
      <c r="IN658" s="368"/>
      <c r="IO658" s="368"/>
      <c r="IP658" s="368"/>
      <c r="IQ658" s="368"/>
      <c r="IR658" s="368"/>
      <c r="IS658" s="368"/>
      <c r="IT658" s="368"/>
      <c r="IU658" s="368"/>
      <c r="IV658" s="368"/>
      <c r="IW658" s="368"/>
      <c r="IX658" s="368"/>
      <c r="IY658" s="368"/>
      <c r="IZ658" s="368"/>
      <c r="JA658" s="368"/>
      <c r="JB658" s="368"/>
      <c r="JC658" s="368"/>
      <c r="JD658" s="368"/>
      <c r="JE658" s="368"/>
      <c r="JF658" s="368"/>
      <c r="JG658" s="368"/>
      <c r="JH658" s="368"/>
      <c r="JI658" s="368"/>
      <c r="JJ658" s="368"/>
      <c r="JK658" s="368"/>
      <c r="JL658" s="368"/>
      <c r="JM658" s="368"/>
      <c r="JN658" s="368"/>
      <c r="JO658" s="368"/>
      <c r="JP658" s="368"/>
      <c r="JQ658" s="368"/>
      <c r="JR658" s="368"/>
      <c r="JS658" s="368"/>
      <c r="JT658" s="368"/>
      <c r="JU658" s="368"/>
      <c r="JV658" s="368"/>
      <c r="JW658" s="368"/>
      <c r="JX658" s="368"/>
      <c r="JY658" s="368"/>
      <c r="JZ658" s="368"/>
      <c r="KA658" s="368"/>
      <c r="KB658" s="368"/>
      <c r="KC658" s="368"/>
      <c r="KD658" s="368"/>
      <c r="KE658" s="368"/>
      <c r="KF658" s="368"/>
      <c r="KG658" s="368"/>
      <c r="KH658" s="368"/>
      <c r="KI658" s="368"/>
      <c r="KJ658" s="368"/>
      <c r="KK658" s="368"/>
      <c r="KL658" s="368"/>
      <c r="KM658" s="368"/>
      <c r="KN658" s="368"/>
      <c r="KO658" s="368"/>
      <c r="KP658" s="368"/>
      <c r="KQ658" s="368"/>
      <c r="KR658" s="368"/>
      <c r="KS658" s="368"/>
      <c r="KT658" s="368"/>
      <c r="KU658" s="368"/>
      <c r="KV658" s="368"/>
      <c r="KW658" s="368"/>
      <c r="KX658" s="368"/>
      <c r="LH658" s="368"/>
      <c r="LI658" s="368"/>
      <c r="LJ658" s="368"/>
      <c r="LK658" s="368"/>
      <c r="LL658" s="368"/>
      <c r="LM658" s="368"/>
      <c r="LN658" s="368"/>
      <c r="LO658" s="368"/>
      <c r="LP658" s="368"/>
      <c r="LQ658" s="368"/>
      <c r="LR658" s="368"/>
      <c r="LS658" s="368"/>
      <c r="LT658" s="368"/>
      <c r="LU658" s="368"/>
      <c r="LV658" s="368"/>
      <c r="LW658" s="368"/>
      <c r="LX658" s="368"/>
      <c r="LY658" s="368"/>
      <c r="LZ658" s="368"/>
      <c r="MA658" s="368"/>
      <c r="MB658" s="368"/>
      <c r="MC658" s="368"/>
      <c r="MD658" s="368"/>
      <c r="ME658" s="368"/>
      <c r="MF658" s="368"/>
      <c r="MG658" s="368"/>
      <c r="MH658" s="368"/>
      <c r="MI658" s="368"/>
      <c r="MJ658" s="368"/>
      <c r="MK658" s="368"/>
      <c r="ML658" s="368"/>
      <c r="MM658" s="368"/>
      <c r="MN658" s="368"/>
      <c r="MO658" s="368"/>
      <c r="MP658" s="368"/>
      <c r="MQ658" s="368"/>
      <c r="MR658" s="368"/>
      <c r="MS658" s="368"/>
      <c r="MT658" s="368"/>
      <c r="MU658" s="368"/>
      <c r="MV658" s="368"/>
      <c r="MW658" s="368"/>
      <c r="MX658" s="368"/>
      <c r="MY658" s="368"/>
      <c r="MZ658" s="368"/>
      <c r="NA658" s="368"/>
      <c r="NB658" s="368"/>
      <c r="NC658" s="368"/>
      <c r="ND658" s="368"/>
      <c r="NE658" s="368"/>
      <c r="NF658" s="368"/>
      <c r="NG658" s="368"/>
      <c r="NH658" s="368"/>
      <c r="NI658" s="368"/>
      <c r="NJ658" s="368"/>
      <c r="NK658" s="368"/>
      <c r="NL658" s="368"/>
      <c r="NM658" s="368"/>
      <c r="NN658" s="368"/>
      <c r="NO658" s="368"/>
      <c r="NP658" s="368"/>
      <c r="NQ658" s="368"/>
      <c r="NR658" s="368"/>
      <c r="NS658" s="368"/>
      <c r="NT658" s="368"/>
      <c r="NU658" s="368"/>
      <c r="NV658" s="368"/>
      <c r="NW658" s="368"/>
      <c r="NX658" s="368"/>
      <c r="NY658" s="368"/>
      <c r="NZ658" s="368"/>
      <c r="OA658" s="368"/>
      <c r="OB658" s="368"/>
      <c r="OC658" s="368"/>
      <c r="OD658" s="368"/>
      <c r="OE658" s="368"/>
      <c r="OF658" s="368"/>
      <c r="OG658" s="368"/>
      <c r="OH658" s="368"/>
      <c r="OI658" s="368"/>
      <c r="OJ658" s="368"/>
      <c r="OK658" s="368"/>
      <c r="OL658" s="368"/>
      <c r="OM658" s="368"/>
      <c r="ON658" s="368"/>
      <c r="OO658" s="368"/>
      <c r="OP658" s="368"/>
      <c r="OQ658" s="368"/>
      <c r="OR658" s="368"/>
      <c r="OS658" s="368"/>
      <c r="OT658" s="368"/>
      <c r="OU658" s="368"/>
      <c r="OV658" s="368"/>
      <c r="OW658" s="368"/>
      <c r="OX658" s="368"/>
      <c r="OY658" s="368"/>
      <c r="OZ658" s="368"/>
      <c r="PA658" s="368"/>
      <c r="PB658" s="368"/>
      <c r="PC658" s="368"/>
      <c r="PD658" s="368"/>
      <c r="PE658" s="368"/>
      <c r="PF658" s="368"/>
      <c r="PG658" s="368"/>
      <c r="PH658" s="368"/>
      <c r="PI658" s="368"/>
      <c r="PJ658" s="368"/>
      <c r="PK658" s="368"/>
      <c r="PL658" s="368"/>
      <c r="PM658" s="368"/>
      <c r="PN658" s="368"/>
      <c r="PO658" s="368"/>
      <c r="PP658" s="368"/>
      <c r="PQ658" s="368"/>
      <c r="PR658" s="368"/>
      <c r="PS658" s="368"/>
      <c r="PT658" s="368"/>
      <c r="PU658" s="368"/>
      <c r="PV658" s="368"/>
      <c r="PW658" s="368"/>
      <c r="PX658" s="368"/>
      <c r="PY658" s="368"/>
      <c r="PZ658" s="368"/>
      <c r="QA658" s="368"/>
      <c r="QB658" s="368"/>
      <c r="QC658" s="368"/>
      <c r="QD658" s="368"/>
      <c r="QE658" s="368"/>
      <c r="QF658" s="368"/>
      <c r="QG658" s="368"/>
      <c r="QH658" s="368"/>
      <c r="QI658" s="368"/>
      <c r="QJ658" s="368"/>
      <c r="QK658" s="368"/>
      <c r="QL658" s="368"/>
      <c r="QM658" s="368"/>
      <c r="QN658" s="368"/>
      <c r="QO658" s="368"/>
      <c r="QP658" s="368"/>
      <c r="QQ658" s="368"/>
      <c r="QR658" s="368"/>
      <c r="QS658" s="368"/>
      <c r="QT658" s="368"/>
      <c r="QU658" s="368"/>
      <c r="QV658" s="368"/>
      <c r="QW658" s="368"/>
      <c r="QX658" s="368"/>
      <c r="QY658" s="368"/>
      <c r="QZ658" s="368"/>
      <c r="RA658" s="368"/>
      <c r="RB658" s="368"/>
      <c r="RC658" s="368"/>
      <c r="RD658" s="368"/>
      <c r="RE658" s="368"/>
      <c r="RF658" s="368"/>
      <c r="RG658" s="368"/>
      <c r="RH658" s="368"/>
      <c r="RI658" s="368"/>
      <c r="RJ658" s="368"/>
      <c r="RK658" s="368"/>
      <c r="RL658" s="368"/>
      <c r="RM658" s="368"/>
      <c r="RN658" s="368"/>
      <c r="RO658" s="368"/>
      <c r="RP658" s="368"/>
      <c r="RQ658" s="368"/>
      <c r="RR658" s="368"/>
      <c r="RS658" s="368"/>
      <c r="RT658" s="368"/>
      <c r="RU658" s="368"/>
      <c r="RV658" s="368"/>
      <c r="RW658" s="368"/>
      <c r="RX658" s="368"/>
      <c r="RY658" s="368"/>
      <c r="RZ658" s="368"/>
      <c r="SA658" s="368"/>
      <c r="SB658" s="368"/>
      <c r="SC658" s="368"/>
      <c r="SD658" s="368"/>
      <c r="SE658" s="368"/>
      <c r="SF658" s="368"/>
      <c r="SG658" s="368"/>
    </row>
    <row r="659" spans="1:501">
      <c r="A659" s="368"/>
      <c r="B659" s="368"/>
      <c r="C659" s="368"/>
      <c r="D659" s="368"/>
      <c r="E659" s="368"/>
      <c r="F659" s="368"/>
      <c r="G659" s="368"/>
      <c r="H659" s="368"/>
      <c r="I659" s="368"/>
      <c r="J659" s="368"/>
      <c r="K659" s="368"/>
      <c r="L659" s="368"/>
      <c r="M659" s="368"/>
      <c r="N659" s="368"/>
      <c r="O659" s="385"/>
      <c r="P659" s="368"/>
      <c r="Q659" s="368"/>
      <c r="R659" s="368"/>
      <c r="S659" s="368"/>
      <c r="T659" s="368"/>
      <c r="U659" s="368"/>
      <c r="V659" s="368"/>
      <c r="W659" s="368"/>
      <c r="X659" s="368"/>
      <c r="Y659" s="368"/>
      <c r="Z659" s="368"/>
      <c r="AA659" s="368"/>
      <c r="AB659" s="368"/>
      <c r="AC659" s="368"/>
      <c r="AD659" s="368"/>
      <c r="AE659" s="368"/>
      <c r="AF659" s="368"/>
      <c r="AG659" s="368"/>
      <c r="AH659" s="368"/>
      <c r="AI659" s="368"/>
      <c r="AJ659" s="368"/>
      <c r="AK659" s="368"/>
      <c r="AL659" s="368"/>
      <c r="AM659" s="368"/>
      <c r="AN659" s="368"/>
      <c r="AO659" s="368"/>
      <c r="AP659" s="368"/>
      <c r="AQ659" s="368"/>
      <c r="AR659" s="368"/>
      <c r="AS659" s="368"/>
      <c r="AT659" s="368"/>
      <c r="AU659" s="368"/>
      <c r="AV659" s="368"/>
      <c r="AW659" s="368"/>
      <c r="AX659" s="368"/>
      <c r="AY659" s="368"/>
      <c r="AZ659" s="368"/>
      <c r="BA659" s="368"/>
      <c r="BB659" s="368"/>
      <c r="BC659" s="368"/>
      <c r="BD659" s="368"/>
      <c r="BE659" s="368"/>
      <c r="BF659" s="368"/>
      <c r="BG659" s="368"/>
      <c r="BH659" s="368"/>
      <c r="BI659" s="368"/>
      <c r="BJ659" s="368"/>
      <c r="BK659" s="368"/>
      <c r="BL659" s="368"/>
      <c r="BM659" s="368"/>
      <c r="BN659" s="368"/>
      <c r="BO659" s="368"/>
      <c r="BP659" s="368"/>
      <c r="BQ659" s="368"/>
      <c r="BR659" s="368"/>
      <c r="BS659" s="368"/>
      <c r="BT659" s="368"/>
      <c r="BU659" s="368"/>
      <c r="BV659" s="368"/>
      <c r="BW659" s="368"/>
      <c r="DV659" s="368"/>
      <c r="DW659" s="368"/>
      <c r="DX659" s="368"/>
      <c r="DY659" s="368"/>
      <c r="DZ659" s="368"/>
      <c r="EA659" s="368"/>
      <c r="EB659" s="368"/>
      <c r="EC659" s="368"/>
      <c r="ED659" s="368"/>
      <c r="EE659" s="368"/>
      <c r="EF659" s="368"/>
      <c r="EG659" s="368"/>
      <c r="EH659" s="368"/>
      <c r="EI659" s="368"/>
      <c r="EJ659" s="368"/>
      <c r="EK659" s="368"/>
      <c r="EL659" s="368"/>
      <c r="EM659" s="368"/>
      <c r="EN659" s="368"/>
      <c r="EO659" s="368"/>
      <c r="EP659" s="368"/>
      <c r="EQ659" s="368"/>
      <c r="ER659" s="368"/>
      <c r="ES659" s="368"/>
      <c r="ET659" s="368"/>
      <c r="EU659" s="368"/>
      <c r="EV659" s="368"/>
      <c r="EW659" s="368"/>
      <c r="EX659" s="368"/>
      <c r="EY659" s="368"/>
      <c r="EZ659" s="368"/>
      <c r="FA659" s="368"/>
      <c r="FB659" s="368"/>
      <c r="FC659" s="368"/>
      <c r="FD659" s="368"/>
      <c r="FE659" s="368"/>
      <c r="FF659" s="368"/>
      <c r="FG659" s="368"/>
      <c r="FH659" s="368"/>
      <c r="FI659" s="368"/>
      <c r="FJ659" s="368"/>
      <c r="FK659" s="368"/>
      <c r="FL659" s="368"/>
      <c r="FM659" s="368"/>
      <c r="FN659" s="368"/>
      <c r="FO659" s="368"/>
      <c r="FP659" s="368"/>
      <c r="FQ659" s="368"/>
      <c r="FR659" s="368"/>
      <c r="FS659" s="368"/>
      <c r="FT659" s="368"/>
      <c r="FU659" s="368"/>
      <c r="FV659" s="368"/>
      <c r="FW659" s="368"/>
      <c r="FX659" s="368"/>
      <c r="FY659" s="368"/>
      <c r="FZ659" s="368"/>
      <c r="GA659" s="368"/>
      <c r="GB659" s="368"/>
      <c r="GC659" s="368"/>
      <c r="GD659" s="368"/>
      <c r="GE659" s="368"/>
      <c r="GF659" s="368"/>
      <c r="GG659" s="368"/>
      <c r="GH659" s="368"/>
      <c r="GI659" s="368"/>
      <c r="GJ659" s="368"/>
      <c r="GK659" s="368"/>
      <c r="GL659" s="368"/>
      <c r="GM659" s="368"/>
      <c r="GN659" s="368"/>
      <c r="GO659" s="368"/>
      <c r="GP659" s="368"/>
      <c r="GQ659" s="368"/>
      <c r="GR659" s="368"/>
      <c r="GS659" s="368"/>
      <c r="GT659" s="368"/>
      <c r="GU659" s="368"/>
      <c r="GV659" s="368"/>
      <c r="GW659" s="368"/>
      <c r="GX659" s="368"/>
      <c r="GY659" s="368"/>
      <c r="GZ659" s="368"/>
      <c r="HA659" s="368"/>
      <c r="HB659" s="368"/>
      <c r="HC659" s="368"/>
      <c r="HD659" s="368"/>
      <c r="HE659" s="368"/>
      <c r="HF659" s="368"/>
      <c r="HG659" s="368"/>
      <c r="HH659" s="368"/>
      <c r="HI659" s="368"/>
      <c r="HJ659" s="368"/>
      <c r="HK659" s="368"/>
      <c r="HL659" s="368"/>
      <c r="HM659" s="368"/>
      <c r="HN659" s="368"/>
      <c r="HO659" s="368"/>
      <c r="HP659" s="368"/>
      <c r="HQ659" s="368"/>
      <c r="HR659" s="368"/>
      <c r="HS659" s="368"/>
      <c r="HT659" s="368"/>
      <c r="HU659" s="368"/>
      <c r="HV659" s="368"/>
      <c r="HW659" s="368"/>
      <c r="HX659" s="368"/>
      <c r="HY659" s="368"/>
      <c r="HZ659" s="368"/>
      <c r="IA659" s="368"/>
      <c r="IB659" s="368"/>
      <c r="IC659" s="368"/>
      <c r="ID659" s="368"/>
      <c r="IE659" s="368"/>
      <c r="IF659" s="368"/>
      <c r="IG659" s="368"/>
      <c r="IH659" s="368"/>
      <c r="II659" s="368"/>
      <c r="IJ659" s="368"/>
      <c r="IK659" s="368"/>
      <c r="IL659" s="368"/>
      <c r="IM659" s="368"/>
      <c r="IN659" s="368"/>
      <c r="IO659" s="368"/>
      <c r="IP659" s="368"/>
      <c r="IQ659" s="368"/>
      <c r="IR659" s="368"/>
      <c r="IS659" s="368"/>
      <c r="IT659" s="368"/>
      <c r="IU659" s="368"/>
      <c r="IV659" s="368"/>
      <c r="IW659" s="368"/>
      <c r="IX659" s="368"/>
      <c r="IY659" s="368"/>
      <c r="IZ659" s="368"/>
      <c r="JA659" s="368"/>
      <c r="JB659" s="368"/>
      <c r="JC659" s="368"/>
      <c r="JD659" s="368"/>
      <c r="JE659" s="368"/>
      <c r="JF659" s="368"/>
      <c r="JG659" s="368"/>
      <c r="JH659" s="368"/>
      <c r="JI659" s="368"/>
      <c r="JJ659" s="368"/>
      <c r="JK659" s="368"/>
      <c r="JL659" s="368"/>
      <c r="JM659" s="368"/>
      <c r="JN659" s="368"/>
      <c r="JO659" s="368"/>
      <c r="JP659" s="368"/>
      <c r="JQ659" s="368"/>
      <c r="JR659" s="368"/>
      <c r="JS659" s="368"/>
      <c r="JT659" s="368"/>
      <c r="JU659" s="368"/>
      <c r="JV659" s="368"/>
      <c r="JW659" s="368"/>
      <c r="JX659" s="368"/>
      <c r="JY659" s="368"/>
      <c r="JZ659" s="368"/>
      <c r="KA659" s="368"/>
      <c r="KB659" s="368"/>
      <c r="KC659" s="368"/>
      <c r="KD659" s="368"/>
      <c r="KE659" s="368"/>
      <c r="KF659" s="368"/>
      <c r="KG659" s="368"/>
      <c r="KH659" s="368"/>
      <c r="KI659" s="368"/>
      <c r="KJ659" s="368"/>
      <c r="KK659" s="368"/>
      <c r="KL659" s="368"/>
      <c r="KM659" s="368"/>
      <c r="KN659" s="368"/>
      <c r="KO659" s="368"/>
      <c r="KP659" s="368"/>
      <c r="KQ659" s="368"/>
      <c r="KR659" s="368"/>
      <c r="KS659" s="368"/>
      <c r="KT659" s="368"/>
      <c r="KU659" s="368"/>
      <c r="KV659" s="368"/>
      <c r="KW659" s="368"/>
      <c r="KX659" s="368"/>
      <c r="LH659" s="368"/>
      <c r="LI659" s="368"/>
      <c r="LJ659" s="368"/>
      <c r="LK659" s="368"/>
      <c r="LL659" s="368"/>
      <c r="LM659" s="368"/>
      <c r="LN659" s="368"/>
      <c r="LO659" s="368"/>
      <c r="LP659" s="368"/>
      <c r="LQ659" s="368"/>
      <c r="LR659" s="368"/>
      <c r="LS659" s="368"/>
      <c r="LT659" s="368"/>
      <c r="LU659" s="368"/>
      <c r="LV659" s="368"/>
      <c r="LW659" s="368"/>
      <c r="LX659" s="368"/>
      <c r="LY659" s="368"/>
      <c r="LZ659" s="368"/>
      <c r="MA659" s="368"/>
      <c r="MB659" s="368"/>
      <c r="MC659" s="368"/>
      <c r="MD659" s="368"/>
      <c r="ME659" s="368"/>
      <c r="MF659" s="368"/>
      <c r="MG659" s="368"/>
      <c r="MH659" s="368"/>
      <c r="MI659" s="368"/>
      <c r="MJ659" s="368"/>
      <c r="MK659" s="368"/>
      <c r="ML659" s="368"/>
      <c r="MM659" s="368"/>
      <c r="MN659" s="368"/>
      <c r="MO659" s="368"/>
      <c r="MP659" s="368"/>
      <c r="MQ659" s="368"/>
      <c r="MR659" s="368"/>
      <c r="MS659" s="368"/>
      <c r="MT659" s="368"/>
      <c r="MU659" s="368"/>
      <c r="MV659" s="368"/>
      <c r="MW659" s="368"/>
      <c r="MX659" s="368"/>
      <c r="MY659" s="368"/>
      <c r="MZ659" s="368"/>
      <c r="NA659" s="368"/>
      <c r="NB659" s="368"/>
      <c r="NC659" s="368"/>
      <c r="ND659" s="368"/>
      <c r="NE659" s="368"/>
      <c r="NF659" s="368"/>
      <c r="NG659" s="368"/>
      <c r="NH659" s="368"/>
      <c r="NI659" s="368"/>
      <c r="NJ659" s="368"/>
      <c r="NK659" s="368"/>
      <c r="NL659" s="368"/>
      <c r="NM659" s="368"/>
      <c r="NN659" s="368"/>
      <c r="NO659" s="368"/>
      <c r="NP659" s="368"/>
      <c r="NQ659" s="368"/>
      <c r="NR659" s="368"/>
      <c r="NS659" s="368"/>
      <c r="NT659" s="368"/>
      <c r="NU659" s="368"/>
      <c r="NV659" s="368"/>
      <c r="NW659" s="368"/>
      <c r="NX659" s="368"/>
      <c r="NY659" s="368"/>
      <c r="NZ659" s="368"/>
      <c r="OA659" s="368"/>
      <c r="OB659" s="368"/>
      <c r="OC659" s="368"/>
      <c r="OD659" s="368"/>
      <c r="OE659" s="368"/>
      <c r="OF659" s="368"/>
      <c r="OG659" s="368"/>
      <c r="OH659" s="368"/>
      <c r="OI659" s="368"/>
      <c r="OJ659" s="368"/>
      <c r="OK659" s="368"/>
      <c r="OL659" s="368"/>
      <c r="OM659" s="368"/>
      <c r="ON659" s="368"/>
      <c r="OO659" s="368"/>
      <c r="OP659" s="368"/>
      <c r="OQ659" s="368"/>
      <c r="OR659" s="368"/>
      <c r="OS659" s="368"/>
      <c r="OT659" s="368"/>
      <c r="OU659" s="368"/>
      <c r="OV659" s="368"/>
      <c r="OW659" s="368"/>
      <c r="OX659" s="368"/>
      <c r="OY659" s="368"/>
      <c r="OZ659" s="368"/>
      <c r="PA659" s="368"/>
      <c r="PB659" s="368"/>
      <c r="PC659" s="368"/>
      <c r="PD659" s="368"/>
      <c r="PE659" s="368"/>
      <c r="PF659" s="368"/>
      <c r="PG659" s="368"/>
      <c r="PH659" s="368"/>
      <c r="PI659" s="368"/>
      <c r="PJ659" s="368"/>
      <c r="PK659" s="368"/>
      <c r="PL659" s="368"/>
      <c r="PM659" s="368"/>
      <c r="PN659" s="368"/>
      <c r="PO659" s="368"/>
      <c r="PP659" s="368"/>
      <c r="PQ659" s="368"/>
      <c r="PR659" s="368"/>
      <c r="PS659" s="368"/>
      <c r="PT659" s="368"/>
      <c r="PU659" s="368"/>
      <c r="PV659" s="368"/>
      <c r="PW659" s="368"/>
      <c r="PX659" s="368"/>
      <c r="PY659" s="368"/>
      <c r="PZ659" s="368"/>
      <c r="QA659" s="368"/>
      <c r="QB659" s="368"/>
      <c r="QC659" s="368"/>
      <c r="QD659" s="368"/>
      <c r="QE659" s="368"/>
      <c r="QF659" s="368"/>
      <c r="QG659" s="368"/>
      <c r="QH659" s="368"/>
      <c r="QI659" s="368"/>
      <c r="QJ659" s="368"/>
      <c r="QK659" s="368"/>
      <c r="QL659" s="368"/>
      <c r="QM659" s="368"/>
      <c r="QN659" s="368"/>
      <c r="QO659" s="368"/>
      <c r="QP659" s="368"/>
      <c r="QQ659" s="368"/>
      <c r="QR659" s="368"/>
      <c r="QS659" s="368"/>
      <c r="QT659" s="368"/>
      <c r="QU659" s="368"/>
      <c r="QV659" s="368"/>
      <c r="QW659" s="368"/>
      <c r="QX659" s="368"/>
      <c r="QY659" s="368"/>
      <c r="QZ659" s="368"/>
      <c r="RA659" s="368"/>
      <c r="RB659" s="368"/>
      <c r="RC659" s="368"/>
      <c r="RD659" s="368"/>
      <c r="RE659" s="368"/>
      <c r="RF659" s="368"/>
      <c r="RG659" s="368"/>
      <c r="RH659" s="368"/>
      <c r="RI659" s="368"/>
      <c r="RJ659" s="368"/>
      <c r="RK659" s="368"/>
      <c r="RL659" s="368"/>
      <c r="RM659" s="368"/>
      <c r="RN659" s="368"/>
      <c r="RO659" s="368"/>
      <c r="RP659" s="368"/>
      <c r="RQ659" s="368"/>
      <c r="RR659" s="368"/>
      <c r="RS659" s="368"/>
      <c r="RT659" s="368"/>
      <c r="RU659" s="368"/>
      <c r="RV659" s="368"/>
      <c r="RW659" s="368"/>
      <c r="RX659" s="368"/>
      <c r="RY659" s="368"/>
      <c r="RZ659" s="368"/>
      <c r="SA659" s="368"/>
      <c r="SB659" s="368"/>
      <c r="SC659" s="368"/>
      <c r="SD659" s="368"/>
      <c r="SE659" s="368"/>
      <c r="SF659" s="368"/>
      <c r="SG659" s="368"/>
    </row>
    <row r="660" spans="1:501">
      <c r="A660" s="368"/>
      <c r="B660" s="368"/>
      <c r="C660" s="368"/>
      <c r="D660" s="368"/>
      <c r="E660" s="368"/>
      <c r="F660" s="368"/>
      <c r="G660" s="368"/>
      <c r="H660" s="368"/>
      <c r="I660" s="368"/>
      <c r="J660" s="368"/>
      <c r="K660" s="368"/>
      <c r="L660" s="368"/>
      <c r="M660" s="368"/>
      <c r="N660" s="368"/>
      <c r="O660" s="385"/>
      <c r="P660" s="368"/>
      <c r="Q660" s="368"/>
      <c r="R660" s="368"/>
      <c r="S660" s="368"/>
      <c r="T660" s="368"/>
      <c r="U660" s="368"/>
      <c r="V660" s="368"/>
      <c r="W660" s="368"/>
      <c r="X660" s="368"/>
      <c r="Y660" s="368"/>
      <c r="Z660" s="368"/>
      <c r="AA660" s="368"/>
      <c r="AB660" s="368"/>
      <c r="AC660" s="368"/>
      <c r="AD660" s="368"/>
      <c r="AE660" s="368"/>
      <c r="AF660" s="368"/>
      <c r="AG660" s="368"/>
      <c r="AH660" s="368"/>
      <c r="AI660" s="368"/>
      <c r="AJ660" s="368"/>
      <c r="AK660" s="368"/>
      <c r="AL660" s="368"/>
      <c r="AM660" s="368"/>
      <c r="AN660" s="368"/>
      <c r="AO660" s="368"/>
      <c r="AP660" s="368"/>
      <c r="AQ660" s="368"/>
      <c r="AR660" s="368"/>
      <c r="AS660" s="368"/>
      <c r="AT660" s="368"/>
      <c r="AU660" s="368"/>
      <c r="AV660" s="368"/>
      <c r="AW660" s="368"/>
      <c r="AX660" s="368"/>
      <c r="AY660" s="368"/>
      <c r="AZ660" s="368"/>
      <c r="BA660" s="368"/>
      <c r="BB660" s="368"/>
      <c r="BC660" s="368"/>
      <c r="BD660" s="368"/>
      <c r="BE660" s="368"/>
      <c r="BF660" s="368"/>
      <c r="BG660" s="368"/>
      <c r="BH660" s="368"/>
      <c r="BI660" s="368"/>
      <c r="BJ660" s="368"/>
      <c r="BK660" s="368"/>
      <c r="BL660" s="368"/>
      <c r="BM660" s="368"/>
      <c r="BN660" s="368"/>
      <c r="BO660" s="368"/>
      <c r="BP660" s="368"/>
      <c r="BQ660" s="368"/>
      <c r="BR660" s="368"/>
      <c r="BS660" s="368"/>
      <c r="BT660" s="368"/>
      <c r="BU660" s="368"/>
      <c r="BV660" s="368"/>
      <c r="BW660" s="368"/>
      <c r="DV660" s="368"/>
      <c r="DW660" s="368"/>
      <c r="DX660" s="368"/>
      <c r="DY660" s="368"/>
      <c r="DZ660" s="368"/>
      <c r="EA660" s="368"/>
      <c r="EB660" s="368"/>
      <c r="EC660" s="368"/>
      <c r="ED660" s="368"/>
      <c r="EE660" s="368"/>
      <c r="EF660" s="368"/>
      <c r="EG660" s="368"/>
      <c r="EH660" s="368"/>
      <c r="EI660" s="368"/>
      <c r="EJ660" s="368"/>
      <c r="EK660" s="368"/>
      <c r="EL660" s="368"/>
      <c r="EM660" s="368"/>
      <c r="EN660" s="368"/>
      <c r="EO660" s="368"/>
      <c r="EP660" s="368"/>
      <c r="EQ660" s="368"/>
      <c r="ER660" s="368"/>
      <c r="ES660" s="368"/>
      <c r="ET660" s="368"/>
      <c r="EU660" s="368"/>
      <c r="EV660" s="368"/>
      <c r="EW660" s="368"/>
      <c r="EX660" s="368"/>
      <c r="EY660" s="368"/>
      <c r="EZ660" s="368"/>
      <c r="FA660" s="368"/>
      <c r="FB660" s="368"/>
      <c r="FC660" s="368"/>
      <c r="FD660" s="368"/>
      <c r="FE660" s="368"/>
      <c r="FF660" s="368"/>
      <c r="FG660" s="368"/>
      <c r="FH660" s="368"/>
      <c r="FI660" s="368"/>
      <c r="FJ660" s="368"/>
      <c r="FK660" s="368"/>
      <c r="FL660" s="368"/>
      <c r="FM660" s="368"/>
      <c r="FN660" s="368"/>
      <c r="FO660" s="368"/>
      <c r="FP660" s="368"/>
      <c r="FQ660" s="368"/>
      <c r="FR660" s="368"/>
      <c r="FS660" s="368"/>
      <c r="FT660" s="368"/>
      <c r="FU660" s="368"/>
      <c r="FV660" s="368"/>
      <c r="FW660" s="368"/>
      <c r="FX660" s="368"/>
      <c r="FY660" s="368"/>
      <c r="FZ660" s="368"/>
      <c r="GA660" s="368"/>
      <c r="GB660" s="368"/>
      <c r="GC660" s="368"/>
      <c r="GD660" s="368"/>
      <c r="GE660" s="368"/>
      <c r="GF660" s="368"/>
      <c r="GG660" s="368"/>
      <c r="GH660" s="368"/>
      <c r="GI660" s="368"/>
      <c r="GJ660" s="368"/>
      <c r="GK660" s="368"/>
      <c r="GL660" s="368"/>
      <c r="GM660" s="368"/>
      <c r="GN660" s="368"/>
      <c r="GO660" s="368"/>
      <c r="GP660" s="368"/>
      <c r="GQ660" s="368"/>
      <c r="GR660" s="368"/>
      <c r="GS660" s="368"/>
      <c r="GT660" s="368"/>
      <c r="GU660" s="368"/>
      <c r="GV660" s="368"/>
      <c r="GW660" s="368"/>
      <c r="GX660" s="368"/>
      <c r="GY660" s="368"/>
      <c r="GZ660" s="368"/>
      <c r="HA660" s="368"/>
      <c r="HB660" s="368"/>
      <c r="HC660" s="368"/>
      <c r="HD660" s="368"/>
      <c r="HE660" s="368"/>
      <c r="HF660" s="368"/>
      <c r="HG660" s="368"/>
      <c r="HH660" s="368"/>
      <c r="HI660" s="368"/>
      <c r="HJ660" s="368"/>
      <c r="HK660" s="368"/>
      <c r="HL660" s="368"/>
      <c r="HM660" s="368"/>
      <c r="HN660" s="368"/>
      <c r="HO660" s="368"/>
      <c r="HP660" s="368"/>
      <c r="HQ660" s="368"/>
      <c r="HR660" s="368"/>
      <c r="HS660" s="368"/>
      <c r="HT660" s="368"/>
      <c r="HU660" s="368"/>
      <c r="HV660" s="368"/>
      <c r="HW660" s="368"/>
      <c r="HX660" s="368"/>
      <c r="HY660" s="368"/>
      <c r="HZ660" s="368"/>
      <c r="IA660" s="368"/>
      <c r="IB660" s="368"/>
      <c r="IC660" s="368"/>
      <c r="ID660" s="368"/>
      <c r="IE660" s="368"/>
      <c r="IF660" s="368"/>
      <c r="IG660" s="368"/>
      <c r="IH660" s="368"/>
      <c r="II660" s="368"/>
      <c r="IJ660" s="368"/>
      <c r="IK660" s="368"/>
      <c r="IL660" s="368"/>
      <c r="IM660" s="368"/>
      <c r="IN660" s="368"/>
      <c r="IO660" s="368"/>
      <c r="IP660" s="368"/>
      <c r="IQ660" s="368"/>
      <c r="IR660" s="368"/>
      <c r="IS660" s="368"/>
      <c r="IT660" s="368"/>
      <c r="IU660" s="368"/>
      <c r="IV660" s="368"/>
      <c r="IW660" s="368"/>
      <c r="IX660" s="368"/>
      <c r="IY660" s="368"/>
      <c r="IZ660" s="368"/>
      <c r="JA660" s="368"/>
      <c r="JB660" s="368"/>
      <c r="JC660" s="368"/>
      <c r="JD660" s="368"/>
      <c r="JE660" s="368"/>
      <c r="JF660" s="368"/>
      <c r="JG660" s="368"/>
      <c r="JH660" s="368"/>
      <c r="JI660" s="368"/>
      <c r="JJ660" s="368"/>
      <c r="JK660" s="368"/>
      <c r="JL660" s="368"/>
      <c r="JM660" s="368"/>
      <c r="JN660" s="368"/>
      <c r="JO660" s="368"/>
      <c r="JP660" s="368"/>
      <c r="JQ660" s="368"/>
      <c r="JR660" s="368"/>
      <c r="JS660" s="368"/>
      <c r="JT660" s="368"/>
      <c r="JU660" s="368"/>
      <c r="JV660" s="368"/>
      <c r="JW660" s="368"/>
      <c r="JX660" s="368"/>
      <c r="JY660" s="368"/>
      <c r="JZ660" s="368"/>
      <c r="KA660" s="368"/>
      <c r="KB660" s="368"/>
      <c r="KC660" s="368"/>
      <c r="KD660" s="368"/>
      <c r="KE660" s="368"/>
      <c r="KF660" s="368"/>
      <c r="KG660" s="368"/>
      <c r="KH660" s="368"/>
      <c r="KI660" s="368"/>
      <c r="KJ660" s="368"/>
      <c r="KK660" s="368"/>
      <c r="KL660" s="368"/>
      <c r="KM660" s="368"/>
      <c r="KN660" s="368"/>
      <c r="KO660" s="368"/>
      <c r="KP660" s="368"/>
      <c r="KQ660" s="368"/>
      <c r="KR660" s="368"/>
      <c r="KS660" s="368"/>
      <c r="KT660" s="368"/>
      <c r="KU660" s="368"/>
      <c r="KV660" s="368"/>
      <c r="KW660" s="368"/>
      <c r="KX660" s="368"/>
      <c r="LH660" s="368"/>
      <c r="LI660" s="368"/>
      <c r="LJ660" s="368"/>
      <c r="LK660" s="368"/>
      <c r="LL660" s="368"/>
      <c r="LM660" s="368"/>
      <c r="LN660" s="368"/>
      <c r="LO660" s="368"/>
      <c r="LP660" s="368"/>
      <c r="LQ660" s="368"/>
      <c r="LR660" s="368"/>
      <c r="LS660" s="368"/>
      <c r="LT660" s="368"/>
      <c r="LU660" s="368"/>
      <c r="LV660" s="368"/>
      <c r="LW660" s="368"/>
      <c r="LX660" s="368"/>
      <c r="LY660" s="368"/>
      <c r="LZ660" s="368"/>
      <c r="MA660" s="368"/>
      <c r="MB660" s="368"/>
      <c r="MC660" s="368"/>
      <c r="MD660" s="368"/>
      <c r="ME660" s="368"/>
      <c r="MF660" s="368"/>
      <c r="MG660" s="368"/>
      <c r="MH660" s="368"/>
      <c r="MI660" s="368"/>
      <c r="MJ660" s="368"/>
      <c r="MK660" s="368"/>
      <c r="ML660" s="368"/>
      <c r="MM660" s="368"/>
      <c r="MN660" s="368"/>
      <c r="MO660" s="368"/>
      <c r="MP660" s="368"/>
      <c r="MQ660" s="368"/>
      <c r="MR660" s="368"/>
      <c r="MS660" s="368"/>
      <c r="MT660" s="368"/>
      <c r="MU660" s="368"/>
      <c r="MV660" s="368"/>
      <c r="MW660" s="368"/>
      <c r="MX660" s="368"/>
      <c r="MY660" s="368"/>
      <c r="MZ660" s="368"/>
      <c r="NA660" s="368"/>
      <c r="NB660" s="368"/>
      <c r="NC660" s="368"/>
      <c r="ND660" s="368"/>
      <c r="NE660" s="368"/>
      <c r="NF660" s="368"/>
      <c r="NG660" s="368"/>
      <c r="NH660" s="368"/>
      <c r="NI660" s="368"/>
      <c r="NJ660" s="368"/>
      <c r="NK660" s="368"/>
      <c r="NL660" s="368"/>
      <c r="NM660" s="368"/>
      <c r="NN660" s="368"/>
      <c r="NO660" s="368"/>
      <c r="NP660" s="368"/>
      <c r="NQ660" s="368"/>
      <c r="NR660" s="368"/>
      <c r="NS660" s="368"/>
      <c r="NT660" s="368"/>
      <c r="NU660" s="368"/>
      <c r="NV660" s="368"/>
      <c r="NW660" s="368"/>
      <c r="NX660" s="368"/>
      <c r="NY660" s="368"/>
      <c r="NZ660" s="368"/>
      <c r="OA660" s="368"/>
      <c r="OB660" s="368"/>
      <c r="OC660" s="368"/>
      <c r="OD660" s="368"/>
      <c r="OE660" s="368"/>
      <c r="OF660" s="368"/>
      <c r="OG660" s="368"/>
      <c r="OH660" s="368"/>
      <c r="OI660" s="368"/>
      <c r="OJ660" s="368"/>
      <c r="OK660" s="368"/>
      <c r="OL660" s="368"/>
      <c r="OM660" s="368"/>
      <c r="ON660" s="368"/>
      <c r="OO660" s="368"/>
      <c r="OP660" s="368"/>
      <c r="OQ660" s="368"/>
      <c r="OR660" s="368"/>
      <c r="OS660" s="368"/>
      <c r="OT660" s="368"/>
      <c r="OU660" s="368"/>
      <c r="OV660" s="368"/>
      <c r="OW660" s="368"/>
      <c r="OX660" s="368"/>
      <c r="OY660" s="368"/>
      <c r="OZ660" s="368"/>
      <c r="PA660" s="368"/>
      <c r="PB660" s="368"/>
      <c r="PC660" s="368"/>
      <c r="PD660" s="368"/>
      <c r="PE660" s="368"/>
      <c r="PF660" s="368"/>
      <c r="PG660" s="368"/>
      <c r="PH660" s="368"/>
      <c r="PI660" s="368"/>
      <c r="PJ660" s="368"/>
      <c r="PK660" s="368"/>
      <c r="PL660" s="368"/>
      <c r="PM660" s="368"/>
      <c r="PN660" s="368"/>
      <c r="PO660" s="368"/>
      <c r="PP660" s="368"/>
      <c r="PQ660" s="368"/>
      <c r="PR660" s="368"/>
      <c r="PS660" s="368"/>
      <c r="PT660" s="368"/>
      <c r="PU660" s="368"/>
      <c r="PV660" s="368"/>
      <c r="PW660" s="368"/>
      <c r="PX660" s="368"/>
      <c r="PY660" s="368"/>
      <c r="PZ660" s="368"/>
      <c r="QA660" s="368"/>
      <c r="QB660" s="368"/>
      <c r="QC660" s="368"/>
      <c r="QD660" s="368"/>
      <c r="QE660" s="368"/>
      <c r="QF660" s="368"/>
      <c r="QG660" s="368"/>
      <c r="QH660" s="368"/>
      <c r="QI660" s="368"/>
      <c r="QJ660" s="368"/>
      <c r="QK660" s="368"/>
      <c r="QL660" s="368"/>
      <c r="QM660" s="368"/>
      <c r="QN660" s="368"/>
      <c r="QO660" s="368"/>
      <c r="QP660" s="368"/>
      <c r="QQ660" s="368"/>
      <c r="QR660" s="368"/>
      <c r="QS660" s="368"/>
      <c r="QT660" s="368"/>
      <c r="QU660" s="368"/>
      <c r="QV660" s="368"/>
      <c r="QW660" s="368"/>
      <c r="QX660" s="368"/>
      <c r="QY660" s="368"/>
      <c r="QZ660" s="368"/>
      <c r="RA660" s="368"/>
      <c r="RB660" s="368"/>
      <c r="RC660" s="368"/>
      <c r="RD660" s="368"/>
      <c r="RE660" s="368"/>
      <c r="RF660" s="368"/>
      <c r="RG660" s="368"/>
      <c r="RH660" s="368"/>
      <c r="RI660" s="368"/>
      <c r="RJ660" s="368"/>
      <c r="RK660" s="368"/>
      <c r="RL660" s="368"/>
      <c r="RM660" s="368"/>
      <c r="RN660" s="368"/>
      <c r="RO660" s="368"/>
      <c r="RP660" s="368"/>
      <c r="RQ660" s="368"/>
      <c r="RR660" s="368"/>
      <c r="RS660" s="368"/>
      <c r="RT660" s="368"/>
      <c r="RU660" s="368"/>
      <c r="RV660" s="368"/>
      <c r="RW660" s="368"/>
      <c r="RX660" s="368"/>
      <c r="RY660" s="368"/>
      <c r="RZ660" s="368"/>
      <c r="SA660" s="368"/>
      <c r="SB660" s="368"/>
      <c r="SC660" s="368"/>
      <c r="SD660" s="368"/>
      <c r="SE660" s="368"/>
      <c r="SF660" s="368"/>
      <c r="SG660" s="368"/>
    </row>
    <row r="661" spans="1:501">
      <c r="A661" s="368"/>
      <c r="B661" s="368"/>
      <c r="C661" s="368"/>
      <c r="D661" s="368"/>
      <c r="E661" s="368"/>
      <c r="F661" s="368"/>
      <c r="G661" s="368"/>
      <c r="H661" s="368"/>
      <c r="I661" s="368"/>
      <c r="J661" s="368"/>
      <c r="K661" s="368"/>
      <c r="L661" s="368"/>
      <c r="M661" s="368"/>
      <c r="N661" s="368"/>
      <c r="O661" s="385"/>
      <c r="P661" s="368"/>
      <c r="Q661" s="368"/>
      <c r="R661" s="368"/>
      <c r="S661" s="368"/>
      <c r="T661" s="368"/>
      <c r="U661" s="368"/>
      <c r="V661" s="368"/>
      <c r="W661" s="368"/>
      <c r="X661" s="368"/>
      <c r="Y661" s="368"/>
      <c r="Z661" s="368"/>
      <c r="AA661" s="368"/>
      <c r="AB661" s="368"/>
      <c r="AC661" s="368"/>
      <c r="AD661" s="368"/>
      <c r="AE661" s="368"/>
      <c r="AF661" s="368"/>
      <c r="AG661" s="368"/>
      <c r="AH661" s="368"/>
      <c r="AI661" s="368"/>
      <c r="AJ661" s="368"/>
      <c r="AK661" s="368"/>
      <c r="AL661" s="368"/>
      <c r="AM661" s="368"/>
      <c r="AN661" s="368"/>
      <c r="AO661" s="368"/>
      <c r="AP661" s="368"/>
      <c r="AQ661" s="368"/>
      <c r="AR661" s="368"/>
      <c r="AS661" s="368"/>
      <c r="AT661" s="368"/>
      <c r="AU661" s="368"/>
      <c r="AV661" s="368"/>
      <c r="AW661" s="368"/>
      <c r="AX661" s="368"/>
      <c r="AY661" s="368"/>
      <c r="AZ661" s="368"/>
      <c r="BA661" s="368"/>
      <c r="BB661" s="368"/>
      <c r="BC661" s="368"/>
      <c r="BD661" s="368"/>
      <c r="BE661" s="368"/>
      <c r="BF661" s="368"/>
      <c r="BG661" s="368"/>
      <c r="BH661" s="368"/>
      <c r="BI661" s="368"/>
      <c r="BJ661" s="368"/>
      <c r="BK661" s="368"/>
      <c r="BL661" s="368"/>
      <c r="BM661" s="368"/>
      <c r="BN661" s="368"/>
      <c r="BO661" s="368"/>
      <c r="BP661" s="368"/>
      <c r="BQ661" s="368"/>
      <c r="BR661" s="368"/>
      <c r="BS661" s="368"/>
      <c r="BT661" s="368"/>
      <c r="BU661" s="368"/>
      <c r="BV661" s="368"/>
      <c r="BW661" s="368"/>
      <c r="DV661" s="368"/>
      <c r="DW661" s="368"/>
      <c r="DX661" s="368"/>
      <c r="DY661" s="368"/>
      <c r="DZ661" s="368"/>
      <c r="EA661" s="368"/>
      <c r="EB661" s="368"/>
      <c r="EC661" s="368"/>
      <c r="ED661" s="368"/>
      <c r="EE661" s="368"/>
      <c r="EF661" s="368"/>
      <c r="EG661" s="368"/>
      <c r="EH661" s="368"/>
      <c r="EI661" s="368"/>
      <c r="EJ661" s="368"/>
      <c r="EK661" s="368"/>
      <c r="EL661" s="368"/>
      <c r="EM661" s="368"/>
      <c r="EN661" s="368"/>
      <c r="EO661" s="368"/>
      <c r="EP661" s="368"/>
      <c r="EQ661" s="368"/>
      <c r="ER661" s="368"/>
      <c r="ES661" s="368"/>
      <c r="ET661" s="368"/>
      <c r="EU661" s="368"/>
      <c r="EV661" s="368"/>
      <c r="EW661" s="368"/>
      <c r="EX661" s="368"/>
      <c r="EY661" s="368"/>
      <c r="EZ661" s="368"/>
      <c r="FA661" s="368"/>
      <c r="FB661" s="368"/>
      <c r="FC661" s="368"/>
      <c r="FD661" s="368"/>
      <c r="FE661" s="368"/>
      <c r="FF661" s="368"/>
      <c r="FG661" s="368"/>
      <c r="FH661" s="368"/>
      <c r="FI661" s="368"/>
      <c r="FJ661" s="368"/>
      <c r="FK661" s="368"/>
      <c r="FL661" s="368"/>
      <c r="FM661" s="368"/>
      <c r="FN661" s="368"/>
      <c r="FO661" s="368"/>
      <c r="FP661" s="368"/>
      <c r="FQ661" s="368"/>
      <c r="FR661" s="368"/>
      <c r="FS661" s="368"/>
      <c r="FT661" s="368"/>
      <c r="FU661" s="368"/>
      <c r="FV661" s="368"/>
      <c r="FW661" s="368"/>
      <c r="FX661" s="368"/>
      <c r="FY661" s="368"/>
      <c r="FZ661" s="368"/>
      <c r="GA661" s="368"/>
      <c r="GB661" s="368"/>
      <c r="GC661" s="368"/>
      <c r="GD661" s="368"/>
      <c r="GE661" s="368"/>
      <c r="GF661" s="368"/>
      <c r="GG661" s="368"/>
      <c r="GH661" s="368"/>
      <c r="GI661" s="368"/>
      <c r="GJ661" s="368"/>
      <c r="GK661" s="368"/>
      <c r="GL661" s="368"/>
      <c r="GM661" s="368"/>
      <c r="GN661" s="368"/>
      <c r="GO661" s="368"/>
      <c r="GP661" s="368"/>
      <c r="GQ661" s="368"/>
      <c r="GR661" s="368"/>
      <c r="GS661" s="368"/>
      <c r="GT661" s="368"/>
      <c r="GU661" s="368"/>
      <c r="GV661" s="368"/>
      <c r="GW661" s="368"/>
      <c r="GX661" s="368"/>
      <c r="GY661" s="368"/>
      <c r="GZ661" s="368"/>
      <c r="HA661" s="368"/>
      <c r="HB661" s="368"/>
      <c r="HC661" s="368"/>
      <c r="HD661" s="368"/>
      <c r="HE661" s="368"/>
      <c r="HF661" s="368"/>
      <c r="HG661" s="368"/>
      <c r="HH661" s="368"/>
      <c r="HI661" s="368"/>
      <c r="HJ661" s="368"/>
      <c r="HK661" s="368"/>
      <c r="HL661" s="368"/>
      <c r="HM661" s="368"/>
      <c r="HN661" s="368"/>
      <c r="HO661" s="368"/>
      <c r="HP661" s="368"/>
      <c r="HQ661" s="368"/>
      <c r="HR661" s="368"/>
      <c r="HS661" s="368"/>
      <c r="HT661" s="368"/>
      <c r="HU661" s="368"/>
      <c r="HV661" s="368"/>
      <c r="HW661" s="368"/>
      <c r="HX661" s="368"/>
      <c r="HY661" s="368"/>
      <c r="HZ661" s="368"/>
      <c r="IA661" s="368"/>
      <c r="IB661" s="368"/>
      <c r="IC661" s="368"/>
      <c r="ID661" s="368"/>
      <c r="IE661" s="368"/>
      <c r="IF661" s="368"/>
      <c r="IG661" s="368"/>
      <c r="IH661" s="368"/>
      <c r="II661" s="368"/>
      <c r="IJ661" s="368"/>
      <c r="IK661" s="368"/>
      <c r="IL661" s="368"/>
      <c r="IM661" s="368"/>
      <c r="IN661" s="368"/>
      <c r="IO661" s="368"/>
      <c r="IP661" s="368"/>
      <c r="IQ661" s="368"/>
      <c r="IR661" s="368"/>
      <c r="IS661" s="368"/>
      <c r="IT661" s="368"/>
      <c r="IU661" s="368"/>
      <c r="IV661" s="368"/>
      <c r="IW661" s="368"/>
      <c r="IX661" s="368"/>
      <c r="IY661" s="368"/>
      <c r="IZ661" s="368"/>
      <c r="JA661" s="368"/>
      <c r="JB661" s="368"/>
      <c r="JC661" s="368"/>
      <c r="JD661" s="368"/>
      <c r="JE661" s="368"/>
      <c r="JF661" s="368"/>
      <c r="JG661" s="368"/>
      <c r="JH661" s="368"/>
      <c r="JI661" s="368"/>
      <c r="JJ661" s="368"/>
      <c r="JK661" s="368"/>
      <c r="JL661" s="368"/>
      <c r="JM661" s="368"/>
      <c r="JN661" s="368"/>
      <c r="JO661" s="368"/>
      <c r="JP661" s="368"/>
      <c r="JQ661" s="368"/>
      <c r="JR661" s="368"/>
      <c r="JS661" s="368"/>
      <c r="JT661" s="368"/>
      <c r="JU661" s="368"/>
      <c r="JV661" s="368"/>
      <c r="JW661" s="368"/>
      <c r="JX661" s="368"/>
      <c r="JY661" s="368"/>
      <c r="JZ661" s="368"/>
      <c r="KA661" s="368"/>
      <c r="KB661" s="368"/>
      <c r="KC661" s="368"/>
      <c r="KD661" s="368"/>
      <c r="KE661" s="368"/>
      <c r="KF661" s="368"/>
      <c r="KG661" s="368"/>
      <c r="KH661" s="368"/>
      <c r="KI661" s="368"/>
      <c r="KJ661" s="368"/>
      <c r="KK661" s="368"/>
      <c r="KL661" s="368"/>
      <c r="KM661" s="368"/>
      <c r="KN661" s="368"/>
      <c r="KO661" s="368"/>
      <c r="KP661" s="368"/>
      <c r="KQ661" s="368"/>
      <c r="KR661" s="368"/>
      <c r="KS661" s="368"/>
      <c r="KT661" s="368"/>
      <c r="KU661" s="368"/>
      <c r="KV661" s="368"/>
      <c r="KW661" s="368"/>
      <c r="KX661" s="368"/>
      <c r="LH661" s="368"/>
      <c r="LI661" s="368"/>
      <c r="LJ661" s="368"/>
      <c r="LK661" s="368"/>
      <c r="LL661" s="368"/>
      <c r="LM661" s="368"/>
      <c r="LN661" s="368"/>
      <c r="LO661" s="368"/>
      <c r="LP661" s="368"/>
      <c r="LQ661" s="368"/>
      <c r="LR661" s="368"/>
      <c r="LS661" s="368"/>
      <c r="LT661" s="368"/>
      <c r="LU661" s="368"/>
      <c r="LV661" s="368"/>
      <c r="LW661" s="368"/>
      <c r="LX661" s="368"/>
      <c r="LY661" s="368"/>
      <c r="LZ661" s="368"/>
      <c r="MA661" s="368"/>
      <c r="MB661" s="368"/>
      <c r="MC661" s="368"/>
      <c r="MD661" s="368"/>
      <c r="ME661" s="368"/>
      <c r="MF661" s="368"/>
      <c r="MG661" s="368"/>
      <c r="MH661" s="368"/>
      <c r="MI661" s="368"/>
      <c r="MJ661" s="368"/>
      <c r="MK661" s="368"/>
      <c r="ML661" s="368"/>
      <c r="MM661" s="368"/>
      <c r="MN661" s="368"/>
      <c r="MO661" s="368"/>
      <c r="MP661" s="368"/>
      <c r="MQ661" s="368"/>
      <c r="MR661" s="368"/>
      <c r="MS661" s="368"/>
      <c r="MT661" s="368"/>
      <c r="MU661" s="368"/>
      <c r="MV661" s="368"/>
      <c r="MW661" s="368"/>
      <c r="MX661" s="368"/>
      <c r="MY661" s="368"/>
      <c r="MZ661" s="368"/>
      <c r="NA661" s="368"/>
      <c r="NB661" s="368"/>
      <c r="NC661" s="368"/>
      <c r="ND661" s="368"/>
      <c r="NE661" s="368"/>
      <c r="NF661" s="368"/>
      <c r="NG661" s="368"/>
      <c r="NH661" s="368"/>
      <c r="NI661" s="368"/>
      <c r="NJ661" s="368"/>
      <c r="NK661" s="368"/>
      <c r="NL661" s="368"/>
      <c r="NM661" s="368"/>
      <c r="NN661" s="368"/>
      <c r="NO661" s="368"/>
      <c r="NP661" s="368"/>
      <c r="NQ661" s="368"/>
      <c r="NR661" s="368"/>
      <c r="NS661" s="368"/>
      <c r="NT661" s="368"/>
      <c r="NU661" s="368"/>
      <c r="NV661" s="368"/>
      <c r="NW661" s="368"/>
      <c r="NX661" s="368"/>
      <c r="NY661" s="368"/>
      <c r="NZ661" s="368"/>
      <c r="OA661" s="368"/>
      <c r="OB661" s="368"/>
      <c r="OC661" s="368"/>
      <c r="OD661" s="368"/>
      <c r="OE661" s="368"/>
      <c r="OF661" s="368"/>
      <c r="OG661" s="368"/>
      <c r="OH661" s="368"/>
      <c r="OI661" s="368"/>
      <c r="OJ661" s="368"/>
      <c r="OK661" s="368"/>
      <c r="OL661" s="368"/>
      <c r="OM661" s="368"/>
      <c r="ON661" s="368"/>
      <c r="OO661" s="368"/>
      <c r="OP661" s="368"/>
      <c r="OQ661" s="368"/>
      <c r="OR661" s="368"/>
      <c r="OS661" s="368"/>
      <c r="OT661" s="368"/>
      <c r="OU661" s="368"/>
      <c r="OV661" s="368"/>
      <c r="OW661" s="368"/>
      <c r="OX661" s="368"/>
      <c r="OY661" s="368"/>
      <c r="OZ661" s="368"/>
      <c r="PA661" s="368"/>
      <c r="PB661" s="368"/>
      <c r="PC661" s="368"/>
      <c r="PD661" s="368"/>
      <c r="PE661" s="368"/>
      <c r="PF661" s="368"/>
      <c r="PG661" s="368"/>
      <c r="PH661" s="368"/>
      <c r="PI661" s="368"/>
      <c r="PJ661" s="368"/>
      <c r="PK661" s="368"/>
      <c r="PL661" s="368"/>
      <c r="PM661" s="368"/>
      <c r="PN661" s="368"/>
      <c r="PO661" s="368"/>
      <c r="PP661" s="368"/>
      <c r="PQ661" s="368"/>
      <c r="PR661" s="368"/>
      <c r="PS661" s="368"/>
      <c r="PT661" s="368"/>
      <c r="PU661" s="368"/>
      <c r="PV661" s="368"/>
      <c r="PW661" s="368"/>
      <c r="PX661" s="368"/>
      <c r="PY661" s="368"/>
      <c r="PZ661" s="368"/>
      <c r="QA661" s="368"/>
      <c r="QB661" s="368"/>
      <c r="QC661" s="368"/>
      <c r="QD661" s="368"/>
      <c r="QE661" s="368"/>
      <c r="QF661" s="368"/>
      <c r="QG661" s="368"/>
      <c r="QH661" s="368"/>
      <c r="QI661" s="368"/>
      <c r="QJ661" s="368"/>
      <c r="QK661" s="368"/>
      <c r="QL661" s="368"/>
      <c r="QM661" s="368"/>
      <c r="QN661" s="368"/>
      <c r="QO661" s="368"/>
      <c r="QP661" s="368"/>
      <c r="QQ661" s="368"/>
      <c r="QR661" s="368"/>
      <c r="QS661" s="368"/>
      <c r="QT661" s="368"/>
      <c r="QU661" s="368"/>
      <c r="QV661" s="368"/>
      <c r="QW661" s="368"/>
      <c r="QX661" s="368"/>
      <c r="QY661" s="368"/>
      <c r="QZ661" s="368"/>
      <c r="RA661" s="368"/>
      <c r="RB661" s="368"/>
      <c r="RC661" s="368"/>
      <c r="RD661" s="368"/>
      <c r="RE661" s="368"/>
      <c r="RF661" s="368"/>
      <c r="RG661" s="368"/>
      <c r="RH661" s="368"/>
      <c r="RI661" s="368"/>
      <c r="RJ661" s="368"/>
      <c r="RK661" s="368"/>
      <c r="RL661" s="368"/>
      <c r="RM661" s="368"/>
      <c r="RN661" s="368"/>
      <c r="RO661" s="368"/>
      <c r="RP661" s="368"/>
      <c r="RQ661" s="368"/>
      <c r="RR661" s="368"/>
      <c r="RS661" s="368"/>
      <c r="RT661" s="368"/>
      <c r="RU661" s="368"/>
      <c r="RV661" s="368"/>
      <c r="RW661" s="368"/>
      <c r="RX661" s="368"/>
      <c r="RY661" s="368"/>
      <c r="RZ661" s="368"/>
      <c r="SA661" s="368"/>
      <c r="SB661" s="368"/>
      <c r="SC661" s="368"/>
      <c r="SD661" s="368"/>
      <c r="SE661" s="368"/>
      <c r="SF661" s="368"/>
      <c r="SG661" s="368"/>
    </row>
    <row r="662" spans="1:501">
      <c r="A662" s="368"/>
      <c r="B662" s="368"/>
      <c r="C662" s="368"/>
      <c r="D662" s="368"/>
      <c r="E662" s="368"/>
      <c r="F662" s="368"/>
      <c r="G662" s="368"/>
      <c r="H662" s="368"/>
      <c r="I662" s="368"/>
      <c r="J662" s="368"/>
      <c r="K662" s="368"/>
      <c r="L662" s="368"/>
      <c r="M662" s="368"/>
      <c r="N662" s="368"/>
      <c r="O662" s="385"/>
      <c r="P662" s="368"/>
      <c r="Q662" s="368"/>
      <c r="R662" s="368"/>
      <c r="S662" s="368"/>
      <c r="T662" s="368"/>
      <c r="U662" s="368"/>
      <c r="V662" s="368"/>
      <c r="W662" s="368"/>
      <c r="X662" s="368"/>
      <c r="Y662" s="368"/>
      <c r="Z662" s="368"/>
      <c r="AA662" s="368"/>
      <c r="AB662" s="368"/>
      <c r="AC662" s="368"/>
      <c r="AD662" s="368"/>
      <c r="AE662" s="368"/>
      <c r="AF662" s="368"/>
      <c r="AG662" s="368"/>
      <c r="AH662" s="368"/>
      <c r="AI662" s="368"/>
      <c r="AJ662" s="368"/>
      <c r="AK662" s="368"/>
      <c r="AL662" s="368"/>
      <c r="AM662" s="368"/>
      <c r="AN662" s="368"/>
      <c r="AO662" s="368"/>
      <c r="AP662" s="368"/>
      <c r="AQ662" s="368"/>
      <c r="AR662" s="368"/>
      <c r="AS662" s="368"/>
      <c r="AT662" s="368"/>
      <c r="AU662" s="368"/>
      <c r="AV662" s="368"/>
      <c r="AW662" s="368"/>
      <c r="AX662" s="368"/>
      <c r="AY662" s="368"/>
      <c r="AZ662" s="368"/>
      <c r="BA662" s="368"/>
      <c r="BB662" s="368"/>
      <c r="BC662" s="368"/>
      <c r="BD662" s="368"/>
      <c r="BE662" s="368"/>
      <c r="BF662" s="368"/>
      <c r="BG662" s="368"/>
      <c r="BH662" s="368"/>
      <c r="BI662" s="368"/>
      <c r="BJ662" s="368"/>
      <c r="BK662" s="368"/>
      <c r="BL662" s="368"/>
      <c r="BM662" s="368"/>
      <c r="BN662" s="368"/>
      <c r="BO662" s="368"/>
      <c r="BP662" s="368"/>
      <c r="BQ662" s="368"/>
      <c r="BR662" s="368"/>
      <c r="BS662" s="368"/>
      <c r="BT662" s="368"/>
      <c r="BU662" s="368"/>
      <c r="BV662" s="368"/>
      <c r="BW662" s="368"/>
      <c r="DV662" s="368"/>
      <c r="DW662" s="368"/>
      <c r="DX662" s="368"/>
      <c r="DY662" s="368"/>
      <c r="DZ662" s="368"/>
      <c r="EA662" s="368"/>
      <c r="EB662" s="368"/>
      <c r="EC662" s="368"/>
      <c r="ED662" s="368"/>
      <c r="EE662" s="368"/>
      <c r="EF662" s="368"/>
      <c r="EG662" s="368"/>
      <c r="EH662" s="368"/>
      <c r="EI662" s="368"/>
      <c r="EJ662" s="368"/>
      <c r="EK662" s="368"/>
      <c r="EL662" s="368"/>
      <c r="EM662" s="368"/>
      <c r="EN662" s="368"/>
      <c r="EO662" s="368"/>
      <c r="EP662" s="368"/>
      <c r="EQ662" s="368"/>
      <c r="ER662" s="368"/>
      <c r="ES662" s="368"/>
      <c r="ET662" s="368"/>
      <c r="EU662" s="368"/>
      <c r="EV662" s="368"/>
      <c r="EW662" s="368"/>
      <c r="EX662" s="368"/>
      <c r="EY662" s="368"/>
      <c r="EZ662" s="368"/>
      <c r="FA662" s="368"/>
      <c r="FB662" s="368"/>
      <c r="FC662" s="368"/>
      <c r="FD662" s="368"/>
      <c r="FE662" s="368"/>
      <c r="FF662" s="368"/>
      <c r="FG662" s="368"/>
      <c r="FH662" s="368"/>
      <c r="FI662" s="368"/>
      <c r="FJ662" s="368"/>
      <c r="FK662" s="368"/>
      <c r="FL662" s="368"/>
      <c r="FM662" s="368"/>
      <c r="FN662" s="368"/>
      <c r="FO662" s="368"/>
      <c r="FP662" s="368"/>
      <c r="FQ662" s="368"/>
      <c r="FR662" s="368"/>
      <c r="FS662" s="368"/>
      <c r="FT662" s="368"/>
      <c r="FU662" s="368"/>
      <c r="FV662" s="368"/>
      <c r="FW662" s="368"/>
      <c r="FX662" s="368"/>
      <c r="FY662" s="368"/>
      <c r="FZ662" s="368"/>
      <c r="GA662" s="368"/>
      <c r="GB662" s="368"/>
      <c r="GC662" s="368"/>
      <c r="GD662" s="368"/>
      <c r="GE662" s="368"/>
      <c r="GF662" s="368"/>
      <c r="GG662" s="368"/>
      <c r="GH662" s="368"/>
      <c r="GI662" s="368"/>
      <c r="GJ662" s="368"/>
      <c r="GK662" s="368"/>
      <c r="GL662" s="368"/>
      <c r="GM662" s="368"/>
      <c r="GN662" s="368"/>
      <c r="GO662" s="368"/>
      <c r="GP662" s="368"/>
      <c r="GQ662" s="368"/>
      <c r="GR662" s="368"/>
      <c r="GS662" s="368"/>
      <c r="GT662" s="368"/>
      <c r="GU662" s="368"/>
      <c r="GV662" s="368"/>
      <c r="GW662" s="368"/>
      <c r="GX662" s="368"/>
      <c r="GY662" s="368"/>
      <c r="GZ662" s="368"/>
      <c r="HA662" s="368"/>
      <c r="HB662" s="368"/>
      <c r="HC662" s="368"/>
      <c r="HD662" s="368"/>
      <c r="HE662" s="368"/>
      <c r="HF662" s="368"/>
      <c r="HG662" s="368"/>
      <c r="HH662" s="368"/>
      <c r="HI662" s="368"/>
      <c r="HJ662" s="368"/>
      <c r="HK662" s="368"/>
      <c r="HL662" s="368"/>
      <c r="HM662" s="368"/>
      <c r="HN662" s="368"/>
      <c r="HO662" s="368"/>
      <c r="HP662" s="368"/>
      <c r="HQ662" s="368"/>
      <c r="HR662" s="368"/>
      <c r="HS662" s="368"/>
      <c r="HT662" s="368"/>
      <c r="HU662" s="368"/>
      <c r="HV662" s="368"/>
      <c r="HW662" s="368"/>
      <c r="HX662" s="368"/>
      <c r="HY662" s="368"/>
      <c r="HZ662" s="368"/>
      <c r="IA662" s="368"/>
      <c r="IB662" s="368"/>
      <c r="IC662" s="368"/>
      <c r="ID662" s="368"/>
      <c r="IE662" s="368"/>
      <c r="IF662" s="368"/>
      <c r="IG662" s="368"/>
      <c r="IH662" s="368"/>
      <c r="II662" s="368"/>
      <c r="IJ662" s="368"/>
      <c r="IK662" s="368"/>
      <c r="IL662" s="368"/>
      <c r="IM662" s="368"/>
      <c r="IN662" s="368"/>
      <c r="IO662" s="368"/>
      <c r="IP662" s="368"/>
      <c r="IQ662" s="368"/>
      <c r="IR662" s="368"/>
      <c r="IS662" s="368"/>
      <c r="IT662" s="368"/>
      <c r="IU662" s="368"/>
      <c r="IV662" s="368"/>
      <c r="IW662" s="368"/>
      <c r="IX662" s="368"/>
      <c r="IY662" s="368"/>
      <c r="IZ662" s="368"/>
      <c r="JA662" s="368"/>
      <c r="JB662" s="368"/>
      <c r="JC662" s="368"/>
      <c r="JD662" s="368"/>
      <c r="JE662" s="368"/>
      <c r="JF662" s="368"/>
      <c r="JG662" s="368"/>
      <c r="JH662" s="368"/>
      <c r="JI662" s="368"/>
      <c r="JJ662" s="368"/>
      <c r="JK662" s="368"/>
      <c r="JL662" s="368"/>
      <c r="JM662" s="368"/>
      <c r="JN662" s="368"/>
      <c r="JO662" s="368"/>
      <c r="JP662" s="368"/>
      <c r="JQ662" s="368"/>
      <c r="JR662" s="368"/>
      <c r="JS662" s="368"/>
      <c r="JT662" s="368"/>
      <c r="JU662" s="368"/>
      <c r="JV662" s="368"/>
      <c r="JW662" s="368"/>
      <c r="JX662" s="368"/>
      <c r="JY662" s="368"/>
      <c r="JZ662" s="368"/>
      <c r="KA662" s="368"/>
      <c r="KB662" s="368"/>
      <c r="KC662" s="368"/>
      <c r="KD662" s="368"/>
      <c r="KE662" s="368"/>
      <c r="KF662" s="368"/>
      <c r="KG662" s="368"/>
      <c r="KH662" s="368"/>
      <c r="KI662" s="368"/>
      <c r="KJ662" s="368"/>
      <c r="KK662" s="368"/>
      <c r="KL662" s="368"/>
      <c r="KM662" s="368"/>
      <c r="KN662" s="368"/>
      <c r="KO662" s="368"/>
      <c r="KP662" s="368"/>
      <c r="KQ662" s="368"/>
      <c r="KR662" s="368"/>
      <c r="KS662" s="368"/>
      <c r="KT662" s="368"/>
      <c r="KU662" s="368"/>
      <c r="KV662" s="368"/>
      <c r="KW662" s="368"/>
      <c r="KX662" s="368"/>
      <c r="LH662" s="368"/>
      <c r="LI662" s="368"/>
      <c r="LJ662" s="368"/>
      <c r="LK662" s="368"/>
      <c r="LL662" s="368"/>
      <c r="LM662" s="368"/>
      <c r="LN662" s="368"/>
      <c r="LO662" s="368"/>
      <c r="LP662" s="368"/>
      <c r="LQ662" s="368"/>
      <c r="LR662" s="368"/>
      <c r="LS662" s="368"/>
      <c r="LT662" s="368"/>
      <c r="LU662" s="368"/>
      <c r="LV662" s="368"/>
      <c r="LW662" s="368"/>
      <c r="LX662" s="368"/>
      <c r="LY662" s="368"/>
      <c r="LZ662" s="368"/>
      <c r="MA662" s="368"/>
      <c r="MB662" s="368"/>
      <c r="MC662" s="368"/>
      <c r="MD662" s="368"/>
      <c r="ME662" s="368"/>
      <c r="MF662" s="368"/>
      <c r="MG662" s="368"/>
      <c r="MH662" s="368"/>
      <c r="MI662" s="368"/>
      <c r="MJ662" s="368"/>
      <c r="MK662" s="368"/>
      <c r="ML662" s="368"/>
      <c r="MM662" s="368"/>
      <c r="MN662" s="368"/>
      <c r="MO662" s="368"/>
      <c r="MP662" s="368"/>
      <c r="MQ662" s="368"/>
      <c r="MR662" s="368"/>
      <c r="MS662" s="368"/>
      <c r="MT662" s="368"/>
      <c r="MU662" s="368"/>
      <c r="MV662" s="368"/>
      <c r="MW662" s="368"/>
      <c r="MX662" s="368"/>
      <c r="MY662" s="368"/>
      <c r="MZ662" s="368"/>
      <c r="NA662" s="368"/>
      <c r="NB662" s="368"/>
      <c r="NC662" s="368"/>
      <c r="ND662" s="368"/>
      <c r="NE662" s="368"/>
      <c r="NF662" s="368"/>
      <c r="NG662" s="368"/>
      <c r="NH662" s="368"/>
      <c r="NI662" s="368"/>
      <c r="NJ662" s="368"/>
      <c r="NK662" s="368"/>
      <c r="NL662" s="368"/>
      <c r="NM662" s="368"/>
      <c r="NN662" s="368"/>
      <c r="NO662" s="368"/>
      <c r="NP662" s="368"/>
      <c r="NQ662" s="368"/>
      <c r="NR662" s="368"/>
      <c r="NS662" s="368"/>
      <c r="NT662" s="368"/>
      <c r="NU662" s="368"/>
      <c r="NV662" s="368"/>
      <c r="NW662" s="368"/>
      <c r="NX662" s="368"/>
      <c r="NY662" s="368"/>
      <c r="NZ662" s="368"/>
      <c r="OA662" s="368"/>
      <c r="OB662" s="368"/>
      <c r="OC662" s="368"/>
      <c r="OD662" s="368"/>
      <c r="OE662" s="368"/>
      <c r="OF662" s="368"/>
      <c r="OG662" s="368"/>
      <c r="OH662" s="368"/>
      <c r="OI662" s="368"/>
      <c r="OJ662" s="368"/>
      <c r="OK662" s="368"/>
      <c r="OL662" s="368"/>
      <c r="OM662" s="368"/>
      <c r="ON662" s="368"/>
      <c r="OO662" s="368"/>
      <c r="OP662" s="368"/>
      <c r="OQ662" s="368"/>
      <c r="OR662" s="368"/>
      <c r="OS662" s="368"/>
      <c r="OT662" s="368"/>
      <c r="OU662" s="368"/>
      <c r="OV662" s="368"/>
      <c r="OW662" s="368"/>
      <c r="OX662" s="368"/>
      <c r="OY662" s="368"/>
      <c r="OZ662" s="368"/>
      <c r="PA662" s="368"/>
      <c r="PB662" s="368"/>
      <c r="PC662" s="368"/>
      <c r="PD662" s="368"/>
      <c r="PE662" s="368"/>
      <c r="PF662" s="368"/>
      <c r="PG662" s="368"/>
      <c r="PH662" s="368"/>
      <c r="PI662" s="368"/>
      <c r="PJ662" s="368"/>
      <c r="PK662" s="368"/>
      <c r="PL662" s="368"/>
      <c r="PM662" s="368"/>
      <c r="PN662" s="368"/>
      <c r="PO662" s="368"/>
      <c r="PP662" s="368"/>
      <c r="PQ662" s="368"/>
      <c r="PR662" s="368"/>
      <c r="PS662" s="368"/>
      <c r="PT662" s="368"/>
      <c r="PU662" s="368"/>
      <c r="PV662" s="368"/>
      <c r="PW662" s="368"/>
      <c r="PX662" s="368"/>
      <c r="PY662" s="368"/>
      <c r="PZ662" s="368"/>
      <c r="QA662" s="368"/>
      <c r="QB662" s="368"/>
      <c r="QC662" s="368"/>
      <c r="QD662" s="368"/>
      <c r="QE662" s="368"/>
      <c r="QF662" s="368"/>
      <c r="QG662" s="368"/>
      <c r="QH662" s="368"/>
      <c r="QI662" s="368"/>
      <c r="QJ662" s="368"/>
      <c r="QK662" s="368"/>
      <c r="QL662" s="368"/>
      <c r="QM662" s="368"/>
      <c r="QN662" s="368"/>
      <c r="QO662" s="368"/>
      <c r="QP662" s="368"/>
      <c r="QQ662" s="368"/>
      <c r="QR662" s="368"/>
      <c r="QS662" s="368"/>
      <c r="QT662" s="368"/>
      <c r="QU662" s="368"/>
      <c r="QV662" s="368"/>
      <c r="QW662" s="368"/>
      <c r="QX662" s="368"/>
      <c r="QY662" s="368"/>
      <c r="QZ662" s="368"/>
      <c r="RA662" s="368"/>
      <c r="RB662" s="368"/>
      <c r="RC662" s="368"/>
      <c r="RD662" s="368"/>
      <c r="RE662" s="368"/>
      <c r="RF662" s="368"/>
      <c r="RG662" s="368"/>
      <c r="RH662" s="368"/>
      <c r="RI662" s="368"/>
      <c r="RJ662" s="368"/>
      <c r="RK662" s="368"/>
      <c r="RL662" s="368"/>
      <c r="RM662" s="368"/>
      <c r="RN662" s="368"/>
      <c r="RO662" s="368"/>
      <c r="RP662" s="368"/>
      <c r="RQ662" s="368"/>
      <c r="RR662" s="368"/>
      <c r="RS662" s="368"/>
      <c r="RT662" s="368"/>
      <c r="RU662" s="368"/>
      <c r="RV662" s="368"/>
      <c r="RW662" s="368"/>
      <c r="RX662" s="368"/>
      <c r="RY662" s="368"/>
      <c r="RZ662" s="368"/>
      <c r="SA662" s="368"/>
      <c r="SB662" s="368"/>
      <c r="SC662" s="368"/>
      <c r="SD662" s="368"/>
      <c r="SE662" s="368"/>
      <c r="SF662" s="368"/>
      <c r="SG662" s="368"/>
    </row>
    <row r="663" spans="1:501">
      <c r="A663" s="368"/>
      <c r="B663" s="368"/>
      <c r="C663" s="368"/>
      <c r="D663" s="368"/>
      <c r="E663" s="368"/>
      <c r="F663" s="368"/>
      <c r="G663" s="368"/>
      <c r="H663" s="368"/>
      <c r="I663" s="368"/>
      <c r="J663" s="368"/>
      <c r="K663" s="368"/>
      <c r="L663" s="368"/>
      <c r="M663" s="368"/>
      <c r="N663" s="368"/>
      <c r="O663" s="385"/>
      <c r="P663" s="368"/>
      <c r="Q663" s="368"/>
      <c r="R663" s="368"/>
      <c r="S663" s="368"/>
      <c r="T663" s="368"/>
      <c r="U663" s="368"/>
      <c r="V663" s="368"/>
      <c r="W663" s="368"/>
      <c r="X663" s="368"/>
      <c r="Y663" s="368"/>
      <c r="Z663" s="368"/>
      <c r="AA663" s="368"/>
      <c r="AB663" s="368"/>
      <c r="AC663" s="368"/>
      <c r="AD663" s="368"/>
      <c r="AE663" s="368"/>
      <c r="AF663" s="368"/>
      <c r="AG663" s="368"/>
      <c r="AH663" s="368"/>
      <c r="AI663" s="368"/>
      <c r="AJ663" s="368"/>
      <c r="AK663" s="368"/>
      <c r="AL663" s="368"/>
      <c r="AM663" s="368"/>
      <c r="AN663" s="368"/>
      <c r="AO663" s="368"/>
      <c r="AP663" s="368"/>
      <c r="AQ663" s="368"/>
      <c r="AR663" s="368"/>
      <c r="AS663" s="368"/>
      <c r="AT663" s="368"/>
      <c r="AU663" s="368"/>
      <c r="AV663" s="368"/>
      <c r="AW663" s="368"/>
      <c r="AX663" s="368"/>
      <c r="AY663" s="368"/>
      <c r="AZ663" s="368"/>
      <c r="BA663" s="368"/>
      <c r="BB663" s="368"/>
      <c r="BC663" s="368"/>
      <c r="BD663" s="368"/>
      <c r="BE663" s="368"/>
      <c r="BF663" s="368"/>
      <c r="BG663" s="368"/>
      <c r="BH663" s="368"/>
      <c r="BI663" s="368"/>
      <c r="BJ663" s="368"/>
      <c r="BK663" s="368"/>
      <c r="BL663" s="368"/>
      <c r="BM663" s="368"/>
      <c r="BN663" s="368"/>
      <c r="BO663" s="368"/>
      <c r="BP663" s="368"/>
      <c r="BQ663" s="368"/>
      <c r="BR663" s="368"/>
      <c r="BS663" s="368"/>
      <c r="BT663" s="368"/>
      <c r="BU663" s="368"/>
      <c r="BV663" s="368"/>
      <c r="BW663" s="368"/>
      <c r="DV663" s="368"/>
      <c r="DW663" s="368"/>
      <c r="DX663" s="368"/>
      <c r="DY663" s="368"/>
      <c r="DZ663" s="368"/>
      <c r="EA663" s="368"/>
      <c r="EB663" s="368"/>
      <c r="EC663" s="368"/>
      <c r="ED663" s="368"/>
      <c r="EE663" s="368"/>
      <c r="EF663" s="368"/>
      <c r="EG663" s="368"/>
      <c r="EH663" s="368"/>
      <c r="EI663" s="368"/>
      <c r="EJ663" s="368"/>
      <c r="EK663" s="368"/>
      <c r="EL663" s="368"/>
      <c r="EM663" s="368"/>
      <c r="EN663" s="368"/>
      <c r="EO663" s="368"/>
      <c r="EP663" s="368"/>
      <c r="EQ663" s="368"/>
      <c r="ER663" s="368"/>
      <c r="ES663" s="368"/>
      <c r="ET663" s="368"/>
      <c r="EU663" s="368"/>
      <c r="EV663" s="368"/>
      <c r="EW663" s="368"/>
      <c r="EX663" s="368"/>
      <c r="EY663" s="368"/>
      <c r="EZ663" s="368"/>
      <c r="FA663" s="368"/>
      <c r="FB663" s="368"/>
      <c r="FC663" s="368"/>
      <c r="FD663" s="368"/>
      <c r="FE663" s="368"/>
      <c r="FF663" s="368"/>
      <c r="FG663" s="368"/>
      <c r="FH663" s="368"/>
      <c r="FI663" s="368"/>
      <c r="FJ663" s="368"/>
      <c r="FK663" s="368"/>
      <c r="FL663" s="368"/>
      <c r="FM663" s="368"/>
      <c r="FN663" s="368"/>
      <c r="FO663" s="368"/>
      <c r="FP663" s="368"/>
      <c r="FQ663" s="368"/>
      <c r="FR663" s="368"/>
      <c r="FS663" s="368"/>
      <c r="FT663" s="368"/>
      <c r="FU663" s="368"/>
      <c r="FV663" s="368"/>
      <c r="FW663" s="368"/>
      <c r="FX663" s="368"/>
      <c r="FY663" s="368"/>
      <c r="FZ663" s="368"/>
      <c r="GA663" s="368"/>
      <c r="GB663" s="368"/>
      <c r="GC663" s="368"/>
      <c r="GD663" s="368"/>
      <c r="GE663" s="368"/>
      <c r="GF663" s="368"/>
      <c r="GG663" s="368"/>
      <c r="GH663" s="368"/>
      <c r="GI663" s="368"/>
      <c r="GJ663" s="368"/>
      <c r="GK663" s="368"/>
      <c r="GL663" s="368"/>
      <c r="GM663" s="368"/>
      <c r="GN663" s="368"/>
      <c r="GO663" s="368"/>
      <c r="GP663" s="368"/>
      <c r="GQ663" s="368"/>
      <c r="GR663" s="368"/>
      <c r="GS663" s="368"/>
      <c r="GT663" s="368"/>
      <c r="GU663" s="368"/>
      <c r="GV663" s="368"/>
      <c r="GW663" s="368"/>
      <c r="GX663" s="368"/>
      <c r="GY663" s="368"/>
      <c r="GZ663" s="368"/>
      <c r="HA663" s="368"/>
      <c r="HB663" s="368"/>
      <c r="HC663" s="368"/>
      <c r="HD663" s="368"/>
      <c r="HE663" s="368"/>
      <c r="HF663" s="368"/>
      <c r="HG663" s="368"/>
      <c r="HH663" s="368"/>
      <c r="HI663" s="368"/>
      <c r="HJ663" s="368"/>
      <c r="HK663" s="368"/>
      <c r="HL663" s="368"/>
      <c r="HM663" s="368"/>
      <c r="HN663" s="368"/>
      <c r="HO663" s="368"/>
      <c r="HP663" s="368"/>
      <c r="HQ663" s="368"/>
      <c r="HR663" s="368"/>
      <c r="HS663" s="368"/>
      <c r="HT663" s="368"/>
      <c r="HU663" s="368"/>
      <c r="HV663" s="368"/>
      <c r="HW663" s="368"/>
      <c r="HX663" s="368"/>
      <c r="HY663" s="368"/>
      <c r="HZ663" s="368"/>
      <c r="IA663" s="368"/>
      <c r="IB663" s="368"/>
      <c r="IC663" s="368"/>
      <c r="ID663" s="368"/>
      <c r="IE663" s="368"/>
      <c r="IF663" s="368"/>
      <c r="IG663" s="368"/>
      <c r="IH663" s="368"/>
      <c r="II663" s="368"/>
      <c r="IJ663" s="368"/>
      <c r="IK663" s="368"/>
      <c r="IL663" s="368"/>
      <c r="IM663" s="368"/>
      <c r="IN663" s="368"/>
      <c r="IO663" s="368"/>
      <c r="IP663" s="368"/>
      <c r="IQ663" s="368"/>
      <c r="IR663" s="368"/>
      <c r="IS663" s="368"/>
      <c r="IT663" s="368"/>
      <c r="IU663" s="368"/>
      <c r="IV663" s="368"/>
      <c r="IW663" s="368"/>
      <c r="IX663" s="368"/>
      <c r="IY663" s="368"/>
      <c r="IZ663" s="368"/>
      <c r="JA663" s="368"/>
      <c r="JB663" s="368"/>
      <c r="JC663" s="368"/>
      <c r="JD663" s="368"/>
      <c r="JE663" s="368"/>
      <c r="JF663" s="368"/>
      <c r="JG663" s="368"/>
      <c r="JH663" s="368"/>
      <c r="JI663" s="368"/>
      <c r="JJ663" s="368"/>
      <c r="JK663" s="368"/>
      <c r="JL663" s="368"/>
      <c r="JM663" s="368"/>
      <c r="JN663" s="368"/>
      <c r="JO663" s="368"/>
      <c r="JP663" s="368"/>
      <c r="JQ663" s="368"/>
      <c r="JR663" s="368"/>
      <c r="JS663" s="368"/>
      <c r="JT663" s="368"/>
      <c r="JU663" s="368"/>
      <c r="JV663" s="368"/>
      <c r="JW663" s="368"/>
      <c r="JX663" s="368"/>
      <c r="JY663" s="368"/>
      <c r="JZ663" s="368"/>
      <c r="KA663" s="368"/>
      <c r="KB663" s="368"/>
      <c r="KC663" s="368"/>
      <c r="KD663" s="368"/>
      <c r="KE663" s="368"/>
      <c r="KF663" s="368"/>
      <c r="KG663" s="368"/>
      <c r="KH663" s="368"/>
      <c r="KI663" s="368"/>
      <c r="KJ663" s="368"/>
      <c r="KK663" s="368"/>
      <c r="KL663" s="368"/>
      <c r="KM663" s="368"/>
      <c r="KN663" s="368"/>
      <c r="KO663" s="368"/>
      <c r="KP663" s="368"/>
      <c r="KQ663" s="368"/>
      <c r="KR663" s="368"/>
      <c r="KS663" s="368"/>
      <c r="KT663" s="368"/>
      <c r="KU663" s="368"/>
      <c r="KV663" s="368"/>
      <c r="KW663" s="368"/>
      <c r="KX663" s="368"/>
      <c r="LH663" s="368"/>
      <c r="LI663" s="368"/>
      <c r="LJ663" s="368"/>
      <c r="LK663" s="368"/>
      <c r="LL663" s="368"/>
      <c r="LM663" s="368"/>
      <c r="LN663" s="368"/>
      <c r="LO663" s="368"/>
      <c r="LP663" s="368"/>
      <c r="LQ663" s="368"/>
      <c r="LR663" s="368"/>
      <c r="LS663" s="368"/>
      <c r="LT663" s="368"/>
      <c r="LU663" s="368"/>
      <c r="LV663" s="368"/>
      <c r="LW663" s="368"/>
      <c r="LX663" s="368"/>
      <c r="LY663" s="368"/>
      <c r="LZ663" s="368"/>
      <c r="MA663" s="368"/>
      <c r="MB663" s="368"/>
      <c r="MC663" s="368"/>
      <c r="MD663" s="368"/>
      <c r="ME663" s="368"/>
      <c r="MF663" s="368"/>
      <c r="MG663" s="368"/>
      <c r="MH663" s="368"/>
      <c r="MI663" s="368"/>
      <c r="MJ663" s="368"/>
      <c r="MK663" s="368"/>
      <c r="ML663" s="368"/>
      <c r="MM663" s="368"/>
      <c r="MN663" s="368"/>
      <c r="MO663" s="368"/>
      <c r="MP663" s="368"/>
      <c r="MQ663" s="368"/>
      <c r="MR663" s="368"/>
      <c r="MS663" s="368"/>
      <c r="MT663" s="368"/>
      <c r="MU663" s="368"/>
      <c r="MV663" s="368"/>
      <c r="MW663" s="368"/>
      <c r="MX663" s="368"/>
      <c r="MY663" s="368"/>
      <c r="MZ663" s="368"/>
      <c r="NA663" s="368"/>
      <c r="NB663" s="368"/>
      <c r="NC663" s="368"/>
      <c r="ND663" s="368"/>
      <c r="NE663" s="368"/>
      <c r="NF663" s="368"/>
      <c r="NG663" s="368"/>
      <c r="NH663" s="368"/>
      <c r="NI663" s="368"/>
      <c r="NJ663" s="368"/>
      <c r="NK663" s="368"/>
      <c r="NL663" s="368"/>
      <c r="NM663" s="368"/>
      <c r="NN663" s="368"/>
      <c r="NO663" s="368"/>
      <c r="NP663" s="368"/>
      <c r="NQ663" s="368"/>
      <c r="NR663" s="368"/>
      <c r="NS663" s="368"/>
      <c r="NT663" s="368"/>
      <c r="NU663" s="368"/>
      <c r="NV663" s="368"/>
      <c r="NW663" s="368"/>
      <c r="NX663" s="368"/>
      <c r="NY663" s="368"/>
      <c r="NZ663" s="368"/>
      <c r="OA663" s="368"/>
      <c r="OB663" s="368"/>
      <c r="OC663" s="368"/>
      <c r="OD663" s="368"/>
      <c r="OE663" s="368"/>
      <c r="OF663" s="368"/>
      <c r="OG663" s="368"/>
      <c r="OH663" s="368"/>
      <c r="OI663" s="368"/>
      <c r="OJ663" s="368"/>
      <c r="OK663" s="368"/>
      <c r="OL663" s="368"/>
      <c r="OM663" s="368"/>
      <c r="ON663" s="368"/>
      <c r="OO663" s="368"/>
      <c r="OP663" s="368"/>
      <c r="OQ663" s="368"/>
      <c r="OR663" s="368"/>
      <c r="OS663" s="368"/>
      <c r="OT663" s="368"/>
      <c r="OU663" s="368"/>
      <c r="OV663" s="368"/>
      <c r="OW663" s="368"/>
      <c r="OX663" s="368"/>
      <c r="OY663" s="368"/>
      <c r="OZ663" s="368"/>
      <c r="PA663" s="368"/>
      <c r="PB663" s="368"/>
      <c r="PC663" s="368"/>
      <c r="PD663" s="368"/>
      <c r="PE663" s="368"/>
      <c r="PF663" s="368"/>
      <c r="PG663" s="368"/>
      <c r="PH663" s="368"/>
      <c r="PI663" s="368"/>
      <c r="PJ663" s="368"/>
      <c r="PK663" s="368"/>
      <c r="PL663" s="368"/>
      <c r="PM663" s="368"/>
      <c r="PN663" s="368"/>
      <c r="PO663" s="368"/>
      <c r="PP663" s="368"/>
      <c r="PQ663" s="368"/>
      <c r="PR663" s="368"/>
      <c r="PS663" s="368"/>
      <c r="PT663" s="368"/>
      <c r="PU663" s="368"/>
      <c r="PV663" s="368"/>
      <c r="PW663" s="368"/>
      <c r="PX663" s="368"/>
      <c r="PY663" s="368"/>
      <c r="PZ663" s="368"/>
      <c r="QA663" s="368"/>
      <c r="QB663" s="368"/>
      <c r="QC663" s="368"/>
      <c r="QD663" s="368"/>
      <c r="QE663" s="368"/>
      <c r="QF663" s="368"/>
      <c r="QG663" s="368"/>
      <c r="QH663" s="368"/>
      <c r="QI663" s="368"/>
      <c r="QJ663" s="368"/>
      <c r="QK663" s="368"/>
      <c r="QL663" s="368"/>
      <c r="QM663" s="368"/>
      <c r="QN663" s="368"/>
      <c r="QO663" s="368"/>
      <c r="QP663" s="368"/>
      <c r="QQ663" s="368"/>
      <c r="QR663" s="368"/>
      <c r="QS663" s="368"/>
      <c r="QT663" s="368"/>
      <c r="QU663" s="368"/>
      <c r="QV663" s="368"/>
      <c r="QW663" s="368"/>
      <c r="QX663" s="368"/>
      <c r="QY663" s="368"/>
      <c r="QZ663" s="368"/>
      <c r="RA663" s="368"/>
      <c r="RB663" s="368"/>
      <c r="RC663" s="368"/>
      <c r="RD663" s="368"/>
      <c r="RE663" s="368"/>
      <c r="RF663" s="368"/>
      <c r="RG663" s="368"/>
      <c r="RH663" s="368"/>
      <c r="RI663" s="368"/>
      <c r="RJ663" s="368"/>
      <c r="RK663" s="368"/>
      <c r="RL663" s="368"/>
      <c r="RM663" s="368"/>
      <c r="RN663" s="368"/>
      <c r="RO663" s="368"/>
      <c r="RP663" s="368"/>
      <c r="RQ663" s="368"/>
      <c r="RR663" s="368"/>
      <c r="RS663" s="368"/>
      <c r="RT663" s="368"/>
      <c r="RU663" s="368"/>
      <c r="RV663" s="368"/>
      <c r="RW663" s="368"/>
      <c r="RX663" s="368"/>
      <c r="RY663" s="368"/>
      <c r="RZ663" s="368"/>
      <c r="SA663" s="368"/>
      <c r="SB663" s="368"/>
      <c r="SC663" s="368"/>
      <c r="SD663" s="368"/>
      <c r="SE663" s="368"/>
      <c r="SF663" s="368"/>
      <c r="SG663" s="368"/>
    </row>
    <row r="664" spans="1:501">
      <c r="A664" s="368"/>
      <c r="B664" s="368"/>
      <c r="C664" s="368"/>
      <c r="D664" s="368"/>
      <c r="E664" s="368"/>
      <c r="F664" s="368"/>
      <c r="G664" s="368"/>
      <c r="H664" s="368"/>
      <c r="I664" s="368"/>
      <c r="J664" s="368"/>
      <c r="K664" s="368"/>
      <c r="L664" s="368"/>
      <c r="M664" s="368"/>
      <c r="N664" s="368"/>
      <c r="O664" s="385"/>
      <c r="P664" s="368"/>
      <c r="Q664" s="368"/>
      <c r="R664" s="368"/>
      <c r="S664" s="368"/>
      <c r="T664" s="368"/>
      <c r="U664" s="368"/>
      <c r="V664" s="368"/>
      <c r="W664" s="368"/>
      <c r="X664" s="368"/>
      <c r="Y664" s="368"/>
      <c r="Z664" s="368"/>
      <c r="AA664" s="368"/>
      <c r="AB664" s="368"/>
      <c r="AC664" s="368"/>
      <c r="AD664" s="368"/>
      <c r="AE664" s="368"/>
      <c r="AF664" s="368"/>
      <c r="AG664" s="368"/>
      <c r="AH664" s="368"/>
      <c r="AI664" s="368"/>
      <c r="AJ664" s="368"/>
      <c r="AK664" s="368"/>
      <c r="AL664" s="368"/>
      <c r="AM664" s="368"/>
      <c r="AN664" s="368"/>
      <c r="AO664" s="368"/>
      <c r="AP664" s="368"/>
      <c r="AQ664" s="368"/>
      <c r="AR664" s="368"/>
      <c r="AS664" s="368"/>
      <c r="AT664" s="368"/>
      <c r="AU664" s="368"/>
      <c r="AV664" s="368"/>
      <c r="AW664" s="368"/>
      <c r="AX664" s="368"/>
      <c r="AY664" s="368"/>
      <c r="AZ664" s="368"/>
      <c r="BA664" s="368"/>
      <c r="BB664" s="368"/>
      <c r="BC664" s="368"/>
      <c r="BD664" s="368"/>
      <c r="BE664" s="368"/>
      <c r="BF664" s="368"/>
      <c r="BG664" s="368"/>
      <c r="BH664" s="368"/>
      <c r="BI664" s="368"/>
      <c r="BJ664" s="368"/>
      <c r="BK664" s="368"/>
      <c r="BL664" s="368"/>
      <c r="BM664" s="368"/>
      <c r="BN664" s="368"/>
      <c r="BO664" s="368"/>
      <c r="BP664" s="368"/>
      <c r="BQ664" s="368"/>
      <c r="BR664" s="368"/>
      <c r="BS664" s="368"/>
      <c r="BT664" s="368"/>
      <c r="BU664" s="368"/>
      <c r="BV664" s="368"/>
      <c r="BW664" s="368"/>
      <c r="DV664" s="368"/>
      <c r="DW664" s="368"/>
      <c r="DX664" s="368"/>
      <c r="DY664" s="368"/>
      <c r="DZ664" s="368"/>
      <c r="EA664" s="368"/>
      <c r="EB664" s="368"/>
      <c r="EC664" s="368"/>
      <c r="ED664" s="368"/>
      <c r="EE664" s="368"/>
      <c r="EF664" s="368"/>
      <c r="EG664" s="368"/>
      <c r="EH664" s="368"/>
      <c r="EI664" s="368"/>
      <c r="EJ664" s="368"/>
      <c r="EK664" s="368"/>
      <c r="EL664" s="368"/>
      <c r="EM664" s="368"/>
      <c r="EN664" s="368"/>
      <c r="EO664" s="368"/>
      <c r="EP664" s="368"/>
      <c r="EQ664" s="368"/>
      <c r="ER664" s="368"/>
      <c r="ES664" s="368"/>
      <c r="ET664" s="368"/>
      <c r="EU664" s="368"/>
      <c r="EV664" s="368"/>
      <c r="EW664" s="368"/>
      <c r="EX664" s="368"/>
      <c r="EY664" s="368"/>
      <c r="EZ664" s="368"/>
      <c r="FA664" s="368"/>
      <c r="FB664" s="368"/>
      <c r="FC664" s="368"/>
      <c r="FD664" s="368"/>
      <c r="FE664" s="368"/>
      <c r="FF664" s="368"/>
      <c r="FG664" s="368"/>
      <c r="FH664" s="368"/>
      <c r="FI664" s="368"/>
      <c r="FJ664" s="368"/>
      <c r="FK664" s="368"/>
      <c r="FL664" s="368"/>
      <c r="FM664" s="368"/>
      <c r="FN664" s="368"/>
      <c r="FO664" s="368"/>
      <c r="FP664" s="368"/>
      <c r="FQ664" s="368"/>
      <c r="FR664" s="368"/>
      <c r="FS664" s="368"/>
      <c r="FT664" s="368"/>
      <c r="FU664" s="368"/>
      <c r="FV664" s="368"/>
      <c r="FW664" s="368"/>
      <c r="FX664" s="368"/>
      <c r="FY664" s="368"/>
      <c r="FZ664" s="368"/>
      <c r="GA664" s="368"/>
      <c r="GB664" s="368"/>
      <c r="GC664" s="368"/>
      <c r="GD664" s="368"/>
      <c r="GE664" s="368"/>
      <c r="GF664" s="368"/>
      <c r="GG664" s="368"/>
      <c r="GH664" s="368"/>
      <c r="GI664" s="368"/>
      <c r="GJ664" s="368"/>
      <c r="GK664" s="368"/>
      <c r="GL664" s="368"/>
      <c r="GM664" s="368"/>
      <c r="GN664" s="368"/>
      <c r="GO664" s="368"/>
      <c r="GP664" s="368"/>
      <c r="GQ664" s="368"/>
      <c r="GR664" s="368"/>
      <c r="GS664" s="368"/>
      <c r="GT664" s="368"/>
      <c r="GU664" s="368"/>
      <c r="GV664" s="368"/>
      <c r="GW664" s="368"/>
      <c r="GX664" s="368"/>
      <c r="GY664" s="368"/>
      <c r="GZ664" s="368"/>
      <c r="HA664" s="368"/>
      <c r="HB664" s="368"/>
      <c r="HC664" s="368"/>
      <c r="HD664" s="368"/>
      <c r="HE664" s="368"/>
      <c r="HF664" s="368"/>
      <c r="HG664" s="368"/>
      <c r="HH664" s="368"/>
      <c r="HI664" s="368"/>
      <c r="HJ664" s="368"/>
      <c r="HK664" s="368"/>
      <c r="HL664" s="368"/>
      <c r="HM664" s="368"/>
      <c r="HN664" s="368"/>
      <c r="HO664" s="368"/>
      <c r="HP664" s="368"/>
      <c r="HQ664" s="368"/>
      <c r="HR664" s="368"/>
      <c r="HS664" s="368"/>
      <c r="HT664" s="368"/>
      <c r="HU664" s="368"/>
      <c r="HV664" s="368"/>
      <c r="HW664" s="368"/>
      <c r="HX664" s="368"/>
      <c r="HY664" s="368"/>
      <c r="HZ664" s="368"/>
      <c r="IA664" s="368"/>
      <c r="IB664" s="368"/>
      <c r="IC664" s="368"/>
      <c r="ID664" s="368"/>
      <c r="IE664" s="368"/>
      <c r="IF664" s="368"/>
      <c r="IG664" s="368"/>
      <c r="IH664" s="368"/>
      <c r="II664" s="368"/>
      <c r="IJ664" s="368"/>
      <c r="IK664" s="368"/>
      <c r="IL664" s="368"/>
      <c r="IM664" s="368"/>
      <c r="IN664" s="368"/>
      <c r="IO664" s="368"/>
      <c r="IP664" s="368"/>
      <c r="IQ664" s="368"/>
      <c r="IR664" s="368"/>
      <c r="IS664" s="368"/>
      <c r="IT664" s="368"/>
      <c r="IU664" s="368"/>
      <c r="IV664" s="368"/>
      <c r="IW664" s="368"/>
      <c r="IX664" s="368"/>
      <c r="IY664" s="368"/>
      <c r="IZ664" s="368"/>
      <c r="JA664" s="368"/>
      <c r="JB664" s="368"/>
      <c r="JC664" s="368"/>
      <c r="JD664" s="368"/>
      <c r="JE664" s="368"/>
      <c r="JF664" s="368"/>
      <c r="JG664" s="368"/>
      <c r="JH664" s="368"/>
      <c r="JI664" s="368"/>
      <c r="JJ664" s="368"/>
      <c r="JK664" s="368"/>
      <c r="JL664" s="368"/>
      <c r="JM664" s="368"/>
      <c r="JN664" s="368"/>
      <c r="JO664" s="368"/>
      <c r="JP664" s="368"/>
      <c r="JQ664" s="368"/>
      <c r="JR664" s="368"/>
      <c r="JS664" s="368"/>
      <c r="JT664" s="368"/>
      <c r="JU664" s="368"/>
      <c r="JV664" s="368"/>
      <c r="JW664" s="368"/>
      <c r="JX664" s="368"/>
      <c r="JY664" s="368"/>
      <c r="JZ664" s="368"/>
      <c r="KA664" s="368"/>
      <c r="KB664" s="368"/>
      <c r="KC664" s="368"/>
      <c r="KD664" s="368"/>
      <c r="KE664" s="368"/>
      <c r="KF664" s="368"/>
      <c r="KG664" s="368"/>
      <c r="KH664" s="368"/>
      <c r="KI664" s="368"/>
      <c r="KJ664" s="368"/>
      <c r="KK664" s="368"/>
      <c r="KL664" s="368"/>
      <c r="KM664" s="368"/>
      <c r="KN664" s="368"/>
      <c r="KO664" s="368"/>
      <c r="KP664" s="368"/>
      <c r="KQ664" s="368"/>
      <c r="KR664" s="368"/>
      <c r="KS664" s="368"/>
      <c r="KT664" s="368"/>
      <c r="KU664" s="368"/>
      <c r="KV664" s="368"/>
      <c r="KW664" s="368"/>
      <c r="KX664" s="368"/>
      <c r="LH664" s="368"/>
      <c r="LI664" s="368"/>
      <c r="LJ664" s="368"/>
      <c r="LK664" s="368"/>
      <c r="LL664" s="368"/>
      <c r="LM664" s="368"/>
      <c r="LN664" s="368"/>
      <c r="LO664" s="368"/>
      <c r="LP664" s="368"/>
      <c r="LQ664" s="368"/>
      <c r="LR664" s="368"/>
      <c r="LS664" s="368"/>
      <c r="LT664" s="368"/>
      <c r="LU664" s="368"/>
      <c r="LV664" s="368"/>
      <c r="LW664" s="368"/>
      <c r="LX664" s="368"/>
      <c r="LY664" s="368"/>
      <c r="LZ664" s="368"/>
      <c r="MA664" s="368"/>
      <c r="MB664" s="368"/>
      <c r="MC664" s="368"/>
      <c r="MD664" s="368"/>
      <c r="ME664" s="368"/>
      <c r="MF664" s="368"/>
      <c r="MG664" s="368"/>
      <c r="MH664" s="368"/>
      <c r="MI664" s="368"/>
      <c r="MJ664" s="368"/>
      <c r="MK664" s="368"/>
      <c r="ML664" s="368"/>
      <c r="MM664" s="368"/>
      <c r="MN664" s="368"/>
      <c r="MO664" s="368"/>
      <c r="MP664" s="368"/>
      <c r="MQ664" s="368"/>
      <c r="MR664" s="368"/>
      <c r="MS664" s="368"/>
      <c r="MT664" s="368"/>
      <c r="MU664" s="368"/>
      <c r="MV664" s="368"/>
      <c r="MW664" s="368"/>
      <c r="MX664" s="368"/>
      <c r="MY664" s="368"/>
      <c r="MZ664" s="368"/>
      <c r="NA664" s="368"/>
      <c r="NB664" s="368"/>
      <c r="NC664" s="368"/>
      <c r="ND664" s="368"/>
      <c r="NE664" s="368"/>
      <c r="NF664" s="368"/>
      <c r="NG664" s="368"/>
      <c r="NH664" s="368"/>
      <c r="NI664" s="368"/>
      <c r="NJ664" s="368"/>
      <c r="NK664" s="368"/>
      <c r="NL664" s="368"/>
      <c r="NM664" s="368"/>
      <c r="NN664" s="368"/>
      <c r="NO664" s="368"/>
      <c r="NP664" s="368"/>
      <c r="NQ664" s="368"/>
      <c r="NR664" s="368"/>
      <c r="NS664" s="368"/>
      <c r="NT664" s="368"/>
      <c r="NU664" s="368"/>
      <c r="NV664" s="368"/>
      <c r="NW664" s="368"/>
      <c r="NX664" s="368"/>
      <c r="NY664" s="368"/>
      <c r="NZ664" s="368"/>
      <c r="OA664" s="368"/>
      <c r="OB664" s="368"/>
      <c r="OC664" s="368"/>
      <c r="OD664" s="368"/>
      <c r="OE664" s="368"/>
      <c r="OF664" s="368"/>
      <c r="OG664" s="368"/>
      <c r="OH664" s="368"/>
      <c r="OI664" s="368"/>
      <c r="OJ664" s="368"/>
      <c r="OK664" s="368"/>
      <c r="OL664" s="368"/>
      <c r="OM664" s="368"/>
      <c r="ON664" s="368"/>
      <c r="OO664" s="368"/>
      <c r="OP664" s="368"/>
      <c r="OQ664" s="368"/>
      <c r="OR664" s="368"/>
      <c r="OS664" s="368"/>
      <c r="OT664" s="368"/>
      <c r="OU664" s="368"/>
      <c r="OV664" s="368"/>
      <c r="OW664" s="368"/>
      <c r="OX664" s="368"/>
      <c r="OY664" s="368"/>
      <c r="OZ664" s="368"/>
      <c r="PA664" s="368"/>
      <c r="PB664" s="368"/>
      <c r="PC664" s="368"/>
      <c r="PD664" s="368"/>
      <c r="PE664" s="368"/>
      <c r="PF664" s="368"/>
      <c r="PG664" s="368"/>
      <c r="PH664" s="368"/>
      <c r="PI664" s="368"/>
      <c r="PJ664" s="368"/>
      <c r="PK664" s="368"/>
      <c r="PL664" s="368"/>
      <c r="PM664" s="368"/>
      <c r="PN664" s="368"/>
      <c r="PO664" s="368"/>
      <c r="PP664" s="368"/>
      <c r="PQ664" s="368"/>
      <c r="PR664" s="368"/>
      <c r="PS664" s="368"/>
      <c r="PT664" s="368"/>
      <c r="PU664" s="368"/>
      <c r="PV664" s="368"/>
      <c r="PW664" s="368"/>
      <c r="PX664" s="368"/>
      <c r="PY664" s="368"/>
      <c r="PZ664" s="368"/>
      <c r="QA664" s="368"/>
      <c r="QB664" s="368"/>
      <c r="QC664" s="368"/>
      <c r="QD664" s="368"/>
      <c r="QE664" s="368"/>
      <c r="QF664" s="368"/>
      <c r="QG664" s="368"/>
      <c r="QH664" s="368"/>
      <c r="QI664" s="368"/>
      <c r="QJ664" s="368"/>
      <c r="QK664" s="368"/>
      <c r="QL664" s="368"/>
      <c r="QM664" s="368"/>
      <c r="QN664" s="368"/>
      <c r="QO664" s="368"/>
      <c r="QP664" s="368"/>
      <c r="QQ664" s="368"/>
      <c r="QR664" s="368"/>
      <c r="QS664" s="368"/>
      <c r="QT664" s="368"/>
      <c r="QU664" s="368"/>
      <c r="QV664" s="368"/>
      <c r="QW664" s="368"/>
      <c r="QX664" s="368"/>
      <c r="QY664" s="368"/>
      <c r="QZ664" s="368"/>
      <c r="RA664" s="368"/>
      <c r="RB664" s="368"/>
      <c r="RC664" s="368"/>
      <c r="RD664" s="368"/>
      <c r="RE664" s="368"/>
      <c r="RF664" s="368"/>
      <c r="RG664" s="368"/>
      <c r="RH664" s="368"/>
      <c r="RI664" s="368"/>
      <c r="RJ664" s="368"/>
      <c r="RK664" s="368"/>
      <c r="RL664" s="368"/>
      <c r="RM664" s="368"/>
      <c r="RN664" s="368"/>
      <c r="RO664" s="368"/>
      <c r="RP664" s="368"/>
      <c r="RQ664" s="368"/>
      <c r="RR664" s="368"/>
      <c r="RS664" s="368"/>
      <c r="RT664" s="368"/>
      <c r="RU664" s="368"/>
      <c r="RV664" s="368"/>
      <c r="RW664" s="368"/>
      <c r="RX664" s="368"/>
      <c r="RY664" s="368"/>
      <c r="RZ664" s="368"/>
      <c r="SA664" s="368"/>
      <c r="SB664" s="368"/>
      <c r="SC664" s="368"/>
      <c r="SD664" s="368"/>
      <c r="SE664" s="368"/>
      <c r="SF664" s="368"/>
      <c r="SG664" s="368"/>
    </row>
    <row r="665" spans="1:501">
      <c r="A665" s="368"/>
      <c r="B665" s="368"/>
      <c r="C665" s="368"/>
      <c r="D665" s="368"/>
      <c r="E665" s="368"/>
      <c r="F665" s="368"/>
      <c r="G665" s="368"/>
      <c r="H665" s="368"/>
      <c r="I665" s="368"/>
      <c r="J665" s="368"/>
      <c r="K665" s="368"/>
      <c r="L665" s="368"/>
      <c r="M665" s="368"/>
      <c r="N665" s="368"/>
      <c r="O665" s="385"/>
      <c r="P665" s="368"/>
      <c r="Q665" s="368"/>
      <c r="R665" s="368"/>
      <c r="S665" s="368"/>
      <c r="T665" s="368"/>
      <c r="U665" s="368"/>
      <c r="V665" s="368"/>
      <c r="W665" s="368"/>
      <c r="X665" s="368"/>
      <c r="Y665" s="368"/>
      <c r="Z665" s="368"/>
      <c r="AA665" s="368"/>
      <c r="AB665" s="368"/>
      <c r="AC665" s="368"/>
      <c r="AD665" s="368"/>
      <c r="AE665" s="368"/>
      <c r="AF665" s="368"/>
      <c r="AG665" s="368"/>
      <c r="AH665" s="368"/>
      <c r="AI665" s="368"/>
      <c r="AJ665" s="368"/>
      <c r="AK665" s="368"/>
      <c r="AL665" s="368"/>
      <c r="AM665" s="368"/>
      <c r="AN665" s="368"/>
      <c r="AO665" s="368"/>
      <c r="AP665" s="368"/>
      <c r="AQ665" s="368"/>
      <c r="AR665" s="368"/>
      <c r="AS665" s="368"/>
      <c r="AT665" s="368"/>
      <c r="AU665" s="368"/>
      <c r="AV665" s="368"/>
      <c r="AW665" s="368"/>
      <c r="AX665" s="368"/>
      <c r="AY665" s="368"/>
      <c r="AZ665" s="368"/>
      <c r="BA665" s="368"/>
      <c r="BB665" s="368"/>
      <c r="BC665" s="368"/>
      <c r="BD665" s="368"/>
      <c r="BE665" s="368"/>
      <c r="BF665" s="368"/>
      <c r="BG665" s="368"/>
      <c r="BH665" s="368"/>
      <c r="BI665" s="368"/>
      <c r="BJ665" s="368"/>
      <c r="BK665" s="368"/>
      <c r="BL665" s="368"/>
      <c r="BM665" s="368"/>
      <c r="BN665" s="368"/>
      <c r="BO665" s="368"/>
      <c r="BP665" s="368"/>
      <c r="BQ665" s="368"/>
      <c r="BR665" s="368"/>
      <c r="BS665" s="368"/>
      <c r="BT665" s="368"/>
      <c r="BU665" s="368"/>
      <c r="BV665" s="368"/>
      <c r="BW665" s="368"/>
      <c r="DV665" s="368"/>
      <c r="DW665" s="368"/>
      <c r="DX665" s="368"/>
      <c r="DY665" s="368"/>
      <c r="DZ665" s="368"/>
      <c r="EA665" s="368"/>
      <c r="EB665" s="368"/>
      <c r="EC665" s="368"/>
      <c r="ED665" s="368"/>
      <c r="EE665" s="368"/>
      <c r="EF665" s="368"/>
      <c r="EG665" s="368"/>
      <c r="EH665" s="368"/>
      <c r="EI665" s="368"/>
      <c r="EJ665" s="368"/>
      <c r="EK665" s="368"/>
      <c r="EL665" s="368"/>
      <c r="EM665" s="368"/>
      <c r="EN665" s="368"/>
      <c r="EO665" s="368"/>
      <c r="EP665" s="368"/>
      <c r="EQ665" s="368"/>
      <c r="ER665" s="368"/>
      <c r="ES665" s="368"/>
      <c r="ET665" s="368"/>
      <c r="EU665" s="368"/>
      <c r="EV665" s="368"/>
      <c r="EW665" s="368"/>
      <c r="EX665" s="368"/>
      <c r="EY665" s="368"/>
      <c r="EZ665" s="368"/>
      <c r="FA665" s="368"/>
      <c r="FB665" s="368"/>
      <c r="FC665" s="368"/>
      <c r="FD665" s="368"/>
      <c r="FE665" s="368"/>
      <c r="FF665" s="368"/>
      <c r="FG665" s="368"/>
      <c r="FH665" s="368"/>
      <c r="FI665" s="368"/>
      <c r="FJ665" s="368"/>
      <c r="FK665" s="368"/>
      <c r="FL665" s="368"/>
      <c r="FM665" s="368"/>
      <c r="FN665" s="368"/>
      <c r="FO665" s="368"/>
      <c r="FP665" s="368"/>
      <c r="FQ665" s="368"/>
      <c r="FR665" s="368"/>
      <c r="FS665" s="368"/>
      <c r="FT665" s="368"/>
      <c r="FU665" s="368"/>
      <c r="FV665" s="368"/>
      <c r="FW665" s="368"/>
      <c r="FX665" s="368"/>
      <c r="FY665" s="368"/>
      <c r="FZ665" s="368"/>
      <c r="GA665" s="368"/>
      <c r="GB665" s="368"/>
      <c r="GC665" s="368"/>
      <c r="GD665" s="368"/>
      <c r="GE665" s="368"/>
      <c r="GF665" s="368"/>
      <c r="GG665" s="368"/>
      <c r="GH665" s="368"/>
      <c r="GI665" s="368"/>
      <c r="GJ665" s="368"/>
      <c r="GK665" s="368"/>
      <c r="GL665" s="368"/>
      <c r="GM665" s="368"/>
      <c r="GN665" s="368"/>
      <c r="GO665" s="368"/>
      <c r="GP665" s="368"/>
      <c r="GQ665" s="368"/>
      <c r="GR665" s="368"/>
      <c r="GS665" s="368"/>
      <c r="GT665" s="368"/>
      <c r="GU665" s="368"/>
      <c r="GV665" s="368"/>
      <c r="GW665" s="368"/>
      <c r="GX665" s="368"/>
      <c r="GY665" s="368"/>
      <c r="GZ665" s="368"/>
      <c r="HA665" s="368"/>
      <c r="HB665" s="368"/>
      <c r="HC665" s="368"/>
      <c r="HD665" s="368"/>
      <c r="HE665" s="368"/>
      <c r="HF665" s="368"/>
      <c r="HG665" s="368"/>
      <c r="HH665" s="368"/>
      <c r="HI665" s="368"/>
      <c r="HJ665" s="368"/>
      <c r="HK665" s="368"/>
      <c r="HL665" s="368"/>
      <c r="HM665" s="368"/>
      <c r="HN665" s="368"/>
      <c r="HO665" s="368"/>
      <c r="HP665" s="368"/>
      <c r="HQ665" s="368"/>
      <c r="HR665" s="368"/>
      <c r="HS665" s="368"/>
      <c r="HT665" s="368"/>
      <c r="HU665" s="368"/>
      <c r="HV665" s="368"/>
      <c r="HW665" s="368"/>
      <c r="HX665" s="368"/>
      <c r="HY665" s="368"/>
      <c r="HZ665" s="368"/>
      <c r="IA665" s="368"/>
      <c r="IB665" s="368"/>
      <c r="IC665" s="368"/>
      <c r="ID665" s="368"/>
      <c r="IE665" s="368"/>
      <c r="IF665" s="368"/>
      <c r="IG665" s="368"/>
      <c r="IH665" s="368"/>
      <c r="II665" s="368"/>
      <c r="IJ665" s="368"/>
      <c r="IK665" s="368"/>
      <c r="IL665" s="368"/>
      <c r="IM665" s="368"/>
      <c r="IN665" s="368"/>
      <c r="IO665" s="368"/>
      <c r="IP665" s="368"/>
      <c r="IQ665" s="368"/>
      <c r="IR665" s="368"/>
      <c r="IS665" s="368"/>
      <c r="IT665" s="368"/>
      <c r="IU665" s="368"/>
      <c r="IV665" s="368"/>
      <c r="IW665" s="368"/>
      <c r="IX665" s="368"/>
      <c r="IY665" s="368"/>
      <c r="IZ665" s="368"/>
      <c r="JA665" s="368"/>
      <c r="JB665" s="368"/>
      <c r="JC665" s="368"/>
      <c r="JD665" s="368"/>
      <c r="JE665" s="368"/>
      <c r="JF665" s="368"/>
      <c r="JG665" s="368"/>
      <c r="JH665" s="368"/>
      <c r="JI665" s="368"/>
      <c r="JJ665" s="368"/>
      <c r="JK665" s="368"/>
      <c r="JL665" s="368"/>
      <c r="JM665" s="368"/>
      <c r="JN665" s="368"/>
      <c r="JO665" s="368"/>
      <c r="JP665" s="368"/>
      <c r="JQ665" s="368"/>
      <c r="JR665" s="368"/>
      <c r="JS665" s="368"/>
      <c r="JT665" s="368"/>
      <c r="JU665" s="368"/>
      <c r="JV665" s="368"/>
      <c r="JW665" s="368"/>
      <c r="JX665" s="368"/>
      <c r="JY665" s="368"/>
      <c r="JZ665" s="368"/>
      <c r="KA665" s="368"/>
      <c r="KB665" s="368"/>
      <c r="KC665" s="368"/>
      <c r="KD665" s="368"/>
      <c r="KE665" s="368"/>
      <c r="KF665" s="368"/>
      <c r="KG665" s="368"/>
      <c r="KH665" s="368"/>
      <c r="KI665" s="368"/>
      <c r="KJ665" s="368"/>
      <c r="KK665" s="368"/>
      <c r="KL665" s="368"/>
      <c r="KM665" s="368"/>
      <c r="KN665" s="368"/>
      <c r="KO665" s="368"/>
      <c r="KP665" s="368"/>
      <c r="KQ665" s="368"/>
      <c r="KR665" s="368"/>
      <c r="KS665" s="368"/>
      <c r="KT665" s="368"/>
      <c r="KU665" s="368"/>
      <c r="KV665" s="368"/>
      <c r="KW665" s="368"/>
      <c r="KX665" s="368"/>
      <c r="LH665" s="368"/>
      <c r="LI665" s="368"/>
      <c r="LJ665" s="368"/>
      <c r="LK665" s="368"/>
      <c r="LL665" s="368"/>
      <c r="LM665" s="368"/>
      <c r="LN665" s="368"/>
      <c r="LO665" s="368"/>
      <c r="LP665" s="368"/>
      <c r="LQ665" s="368"/>
      <c r="LR665" s="368"/>
      <c r="LS665" s="368"/>
      <c r="LT665" s="368"/>
      <c r="LU665" s="368"/>
      <c r="LV665" s="368"/>
      <c r="LW665" s="368"/>
      <c r="LX665" s="368"/>
      <c r="LY665" s="368"/>
      <c r="LZ665" s="368"/>
      <c r="MA665" s="368"/>
      <c r="MB665" s="368"/>
      <c r="MC665" s="368"/>
      <c r="MD665" s="368"/>
      <c r="ME665" s="368"/>
      <c r="MF665" s="368"/>
      <c r="MG665" s="368"/>
      <c r="MH665" s="368"/>
      <c r="MI665" s="368"/>
      <c r="MJ665" s="368"/>
      <c r="MK665" s="368"/>
      <c r="ML665" s="368"/>
      <c r="MM665" s="368"/>
      <c r="MN665" s="368"/>
      <c r="MO665" s="368"/>
      <c r="MP665" s="368"/>
      <c r="MQ665" s="368"/>
      <c r="MR665" s="368"/>
      <c r="MS665" s="368"/>
      <c r="MT665" s="368"/>
      <c r="MU665" s="368"/>
      <c r="MV665" s="368"/>
      <c r="MW665" s="368"/>
      <c r="MX665" s="368"/>
      <c r="MY665" s="368"/>
      <c r="MZ665" s="368"/>
      <c r="NA665" s="368"/>
      <c r="NB665" s="368"/>
      <c r="NC665" s="368"/>
      <c r="ND665" s="368"/>
      <c r="NE665" s="368"/>
      <c r="NF665" s="368"/>
      <c r="NG665" s="368"/>
      <c r="NH665" s="368"/>
      <c r="NI665" s="368"/>
      <c r="NJ665" s="368"/>
      <c r="NK665" s="368"/>
      <c r="NL665" s="368"/>
      <c r="NM665" s="368"/>
      <c r="NN665" s="368"/>
      <c r="NO665" s="368"/>
      <c r="NP665" s="368"/>
      <c r="NQ665" s="368"/>
      <c r="NR665" s="368"/>
      <c r="NS665" s="368"/>
      <c r="NT665" s="368"/>
      <c r="NU665" s="368"/>
      <c r="NV665" s="368"/>
      <c r="NW665" s="368"/>
      <c r="NX665" s="368"/>
      <c r="NY665" s="368"/>
      <c r="NZ665" s="368"/>
      <c r="OA665" s="368"/>
      <c r="OB665" s="368"/>
      <c r="OC665" s="368"/>
      <c r="OD665" s="368"/>
      <c r="OE665" s="368"/>
      <c r="OF665" s="368"/>
      <c r="OG665" s="368"/>
      <c r="OH665" s="368"/>
      <c r="OI665" s="368"/>
      <c r="OJ665" s="368"/>
      <c r="OK665" s="368"/>
      <c r="OL665" s="368"/>
      <c r="OM665" s="368"/>
      <c r="ON665" s="368"/>
      <c r="OO665" s="368"/>
      <c r="OP665" s="368"/>
      <c r="OQ665" s="368"/>
      <c r="OR665" s="368"/>
      <c r="OS665" s="368"/>
      <c r="OT665" s="368"/>
      <c r="OU665" s="368"/>
      <c r="OV665" s="368"/>
      <c r="OW665" s="368"/>
      <c r="OX665" s="368"/>
      <c r="OY665" s="368"/>
      <c r="OZ665" s="368"/>
      <c r="PA665" s="368"/>
      <c r="PB665" s="368"/>
      <c r="PC665" s="368"/>
      <c r="PD665" s="368"/>
      <c r="PE665" s="368"/>
      <c r="PF665" s="368"/>
      <c r="PG665" s="368"/>
      <c r="PH665" s="368"/>
      <c r="PI665" s="368"/>
      <c r="PJ665" s="368"/>
      <c r="PK665" s="368"/>
      <c r="PL665" s="368"/>
      <c r="PM665" s="368"/>
      <c r="PN665" s="368"/>
      <c r="PO665" s="368"/>
      <c r="PP665" s="368"/>
      <c r="PQ665" s="368"/>
      <c r="PR665" s="368"/>
      <c r="PS665" s="368"/>
      <c r="PT665" s="368"/>
      <c r="PU665" s="368"/>
      <c r="PV665" s="368"/>
      <c r="PW665" s="368"/>
      <c r="PX665" s="368"/>
      <c r="PY665" s="368"/>
      <c r="PZ665" s="368"/>
      <c r="QA665" s="368"/>
      <c r="QB665" s="368"/>
      <c r="QC665" s="368"/>
      <c r="QD665" s="368"/>
      <c r="QE665" s="368"/>
      <c r="QF665" s="368"/>
      <c r="QG665" s="368"/>
      <c r="QH665" s="368"/>
      <c r="QI665" s="368"/>
      <c r="QJ665" s="368"/>
      <c r="QK665" s="368"/>
      <c r="QL665" s="368"/>
      <c r="QM665" s="368"/>
      <c r="QN665" s="368"/>
      <c r="QO665" s="368"/>
      <c r="QP665" s="368"/>
      <c r="QQ665" s="368"/>
      <c r="QR665" s="368"/>
      <c r="QS665" s="368"/>
      <c r="QT665" s="368"/>
      <c r="QU665" s="368"/>
      <c r="QV665" s="368"/>
      <c r="QW665" s="368"/>
      <c r="QX665" s="368"/>
      <c r="QY665" s="368"/>
      <c r="QZ665" s="368"/>
      <c r="RA665" s="368"/>
      <c r="RB665" s="368"/>
      <c r="RC665" s="368"/>
      <c r="RD665" s="368"/>
      <c r="RE665" s="368"/>
      <c r="RF665" s="368"/>
      <c r="RG665" s="368"/>
      <c r="RH665" s="368"/>
      <c r="RI665" s="368"/>
      <c r="RJ665" s="368"/>
      <c r="RK665" s="368"/>
      <c r="RL665" s="368"/>
      <c r="RM665" s="368"/>
      <c r="RN665" s="368"/>
      <c r="RO665" s="368"/>
      <c r="RP665" s="368"/>
      <c r="RQ665" s="368"/>
      <c r="RR665" s="368"/>
      <c r="RS665" s="368"/>
      <c r="RT665" s="368"/>
      <c r="RU665" s="368"/>
      <c r="RV665" s="368"/>
      <c r="RW665" s="368"/>
      <c r="RX665" s="368"/>
      <c r="RY665" s="368"/>
      <c r="RZ665" s="368"/>
      <c r="SA665" s="368"/>
      <c r="SB665" s="368"/>
      <c r="SC665" s="368"/>
      <c r="SD665" s="368"/>
      <c r="SE665" s="368"/>
      <c r="SF665" s="368"/>
      <c r="SG665" s="368"/>
    </row>
    <row r="666" spans="1:501">
      <c r="A666" s="368"/>
      <c r="B666" s="368"/>
      <c r="C666" s="368"/>
      <c r="D666" s="368"/>
      <c r="E666" s="368"/>
      <c r="F666" s="368"/>
      <c r="G666" s="368"/>
      <c r="H666" s="368"/>
      <c r="I666" s="368"/>
      <c r="J666" s="368"/>
      <c r="K666" s="368"/>
      <c r="L666" s="368"/>
      <c r="M666" s="368"/>
      <c r="N666" s="368"/>
      <c r="O666" s="385"/>
      <c r="P666" s="368"/>
      <c r="Q666" s="368"/>
      <c r="R666" s="368"/>
      <c r="S666" s="368"/>
      <c r="T666" s="368"/>
      <c r="U666" s="368"/>
      <c r="V666" s="368"/>
      <c r="W666" s="368"/>
      <c r="X666" s="368"/>
      <c r="Y666" s="368"/>
      <c r="Z666" s="368"/>
      <c r="AA666" s="368"/>
      <c r="AB666" s="368"/>
      <c r="AC666" s="368"/>
      <c r="AD666" s="368"/>
      <c r="AE666" s="368"/>
      <c r="AF666" s="368"/>
      <c r="AG666" s="368"/>
      <c r="AH666" s="368"/>
      <c r="AI666" s="368"/>
      <c r="AJ666" s="368"/>
      <c r="AK666" s="368"/>
      <c r="AL666" s="368"/>
      <c r="AM666" s="368"/>
      <c r="AN666" s="368"/>
      <c r="AO666" s="368"/>
      <c r="AP666" s="368"/>
      <c r="AQ666" s="368"/>
      <c r="AR666" s="368"/>
      <c r="AS666" s="368"/>
      <c r="AT666" s="368"/>
      <c r="AU666" s="368"/>
      <c r="AV666" s="368"/>
      <c r="AW666" s="368"/>
      <c r="AX666" s="368"/>
      <c r="AY666" s="368"/>
      <c r="AZ666" s="368"/>
      <c r="BA666" s="368"/>
      <c r="BB666" s="368"/>
      <c r="BC666" s="368"/>
      <c r="BD666" s="368"/>
      <c r="BE666" s="368"/>
      <c r="BF666" s="368"/>
      <c r="BG666" s="368"/>
      <c r="BH666" s="368"/>
      <c r="BI666" s="368"/>
      <c r="BJ666" s="368"/>
      <c r="BK666" s="368"/>
      <c r="BL666" s="368"/>
      <c r="BM666" s="368"/>
      <c r="BN666" s="368"/>
      <c r="BO666" s="368"/>
      <c r="BP666" s="368"/>
      <c r="BQ666" s="368"/>
      <c r="BR666" s="368"/>
      <c r="BS666" s="368"/>
      <c r="BT666" s="368"/>
      <c r="BU666" s="368"/>
      <c r="BV666" s="368"/>
      <c r="BW666" s="368"/>
      <c r="DV666" s="368"/>
      <c r="DW666" s="368"/>
      <c r="DX666" s="368"/>
      <c r="DY666" s="368"/>
      <c r="DZ666" s="368"/>
      <c r="EA666" s="368"/>
      <c r="EB666" s="368"/>
      <c r="EC666" s="368"/>
      <c r="ED666" s="368"/>
      <c r="EE666" s="368"/>
      <c r="EF666" s="368"/>
      <c r="EG666" s="368"/>
      <c r="EH666" s="368"/>
      <c r="EI666" s="368"/>
      <c r="EJ666" s="368"/>
      <c r="EK666" s="368"/>
      <c r="EL666" s="368"/>
      <c r="EM666" s="368"/>
      <c r="EN666" s="368"/>
      <c r="EO666" s="368"/>
      <c r="EP666" s="368"/>
      <c r="EQ666" s="368"/>
      <c r="ER666" s="368"/>
      <c r="ES666" s="368"/>
      <c r="ET666" s="368"/>
      <c r="EU666" s="368"/>
      <c r="EV666" s="368"/>
      <c r="EW666" s="368"/>
      <c r="EX666" s="368"/>
      <c r="EY666" s="368"/>
      <c r="EZ666" s="368"/>
      <c r="FA666" s="368"/>
      <c r="FB666" s="368"/>
      <c r="FC666" s="368"/>
      <c r="FD666" s="368"/>
      <c r="FE666" s="368"/>
      <c r="FF666" s="368"/>
      <c r="FG666" s="368"/>
      <c r="FH666" s="368"/>
      <c r="FI666" s="368"/>
      <c r="FJ666" s="368"/>
      <c r="FK666" s="368"/>
      <c r="FL666" s="368"/>
      <c r="FM666" s="368"/>
      <c r="FN666" s="368"/>
      <c r="FO666" s="368"/>
      <c r="FP666" s="368"/>
      <c r="FQ666" s="368"/>
      <c r="FR666" s="368"/>
      <c r="FS666" s="368"/>
      <c r="FT666" s="368"/>
      <c r="FU666" s="368"/>
      <c r="FV666" s="368"/>
      <c r="FW666" s="368"/>
      <c r="FX666" s="368"/>
      <c r="FY666" s="368"/>
      <c r="FZ666" s="368"/>
      <c r="GA666" s="368"/>
      <c r="GB666" s="368"/>
      <c r="GC666" s="368"/>
      <c r="GD666" s="368"/>
      <c r="GE666" s="368"/>
      <c r="GF666" s="368"/>
      <c r="GG666" s="368"/>
      <c r="GH666" s="368"/>
      <c r="GI666" s="368"/>
      <c r="GJ666" s="368"/>
      <c r="GK666" s="368"/>
      <c r="GL666" s="368"/>
      <c r="GM666" s="368"/>
      <c r="GN666" s="368"/>
      <c r="GO666" s="368"/>
      <c r="GP666" s="368"/>
      <c r="GQ666" s="368"/>
      <c r="GR666" s="368"/>
      <c r="GS666" s="368"/>
      <c r="GT666" s="368"/>
      <c r="GU666" s="368"/>
      <c r="GV666" s="368"/>
      <c r="GW666" s="368"/>
      <c r="GX666" s="368"/>
      <c r="GY666" s="368"/>
      <c r="GZ666" s="368"/>
      <c r="HA666" s="368"/>
      <c r="HB666" s="368"/>
      <c r="HC666" s="368"/>
      <c r="HD666" s="368"/>
      <c r="HE666" s="368"/>
      <c r="HF666" s="368"/>
      <c r="HG666" s="368"/>
      <c r="HH666" s="368"/>
      <c r="HI666" s="368"/>
      <c r="HJ666" s="368"/>
      <c r="HK666" s="368"/>
      <c r="HL666" s="368"/>
      <c r="HM666" s="368"/>
      <c r="HN666" s="368"/>
      <c r="HO666" s="368"/>
      <c r="HP666" s="368"/>
      <c r="HQ666" s="368"/>
      <c r="HR666" s="368"/>
      <c r="HS666" s="368"/>
      <c r="HT666" s="368"/>
      <c r="HU666" s="368"/>
      <c r="HV666" s="368"/>
      <c r="HW666" s="368"/>
      <c r="HX666" s="368"/>
      <c r="HY666" s="368"/>
      <c r="HZ666" s="368"/>
      <c r="IA666" s="368"/>
      <c r="IB666" s="368"/>
      <c r="IC666" s="368"/>
      <c r="ID666" s="368"/>
      <c r="IE666" s="368"/>
      <c r="IF666" s="368"/>
      <c r="IG666" s="368"/>
      <c r="IH666" s="368"/>
      <c r="II666" s="368"/>
      <c r="IJ666" s="368"/>
      <c r="IK666" s="368"/>
      <c r="IL666" s="368"/>
      <c r="IM666" s="368"/>
      <c r="IN666" s="368"/>
      <c r="IO666" s="368"/>
      <c r="IP666" s="368"/>
      <c r="IQ666" s="368"/>
      <c r="IR666" s="368"/>
      <c r="IS666" s="368"/>
      <c r="IT666" s="368"/>
      <c r="IU666" s="368"/>
      <c r="IV666" s="368"/>
      <c r="IW666" s="368"/>
      <c r="IX666" s="368"/>
      <c r="IY666" s="368"/>
      <c r="IZ666" s="368"/>
      <c r="JA666" s="368"/>
      <c r="JB666" s="368"/>
      <c r="JC666" s="368"/>
      <c r="JD666" s="368"/>
      <c r="JE666" s="368"/>
      <c r="JF666" s="368"/>
      <c r="JG666" s="368"/>
      <c r="JH666" s="368"/>
      <c r="JI666" s="368"/>
      <c r="JJ666" s="368"/>
      <c r="JK666" s="368"/>
      <c r="JL666" s="368"/>
      <c r="JM666" s="368"/>
      <c r="JN666" s="368"/>
      <c r="JO666" s="368"/>
      <c r="JP666" s="368"/>
      <c r="JQ666" s="368"/>
      <c r="JR666" s="368"/>
      <c r="JS666" s="368"/>
      <c r="JT666" s="368"/>
      <c r="JU666" s="368"/>
      <c r="JV666" s="368"/>
      <c r="JW666" s="368"/>
      <c r="JX666" s="368"/>
      <c r="JY666" s="368"/>
      <c r="JZ666" s="368"/>
      <c r="KA666" s="368"/>
      <c r="KB666" s="368"/>
      <c r="KC666" s="368"/>
      <c r="KD666" s="368"/>
      <c r="KE666" s="368"/>
      <c r="KF666" s="368"/>
      <c r="KG666" s="368"/>
      <c r="KH666" s="368"/>
      <c r="KI666" s="368"/>
      <c r="KJ666" s="368"/>
      <c r="KK666" s="368"/>
      <c r="KL666" s="368"/>
      <c r="KM666" s="368"/>
      <c r="KN666" s="368"/>
      <c r="KO666" s="368"/>
      <c r="KP666" s="368"/>
      <c r="KQ666" s="368"/>
      <c r="KR666" s="368"/>
      <c r="KS666" s="368"/>
      <c r="KT666" s="368"/>
      <c r="KU666" s="368"/>
      <c r="KV666" s="368"/>
      <c r="KW666" s="368"/>
      <c r="KX666" s="368"/>
      <c r="LH666" s="368"/>
      <c r="LI666" s="368"/>
      <c r="LJ666" s="368"/>
      <c r="LK666" s="368"/>
      <c r="LL666" s="368"/>
      <c r="LM666" s="368"/>
      <c r="LN666" s="368"/>
      <c r="LO666" s="368"/>
      <c r="LP666" s="368"/>
      <c r="LQ666" s="368"/>
      <c r="LR666" s="368"/>
      <c r="LS666" s="368"/>
      <c r="LT666" s="368"/>
      <c r="LU666" s="368"/>
      <c r="LV666" s="368"/>
      <c r="LW666" s="368"/>
      <c r="LX666" s="368"/>
      <c r="LY666" s="368"/>
      <c r="LZ666" s="368"/>
      <c r="MA666" s="368"/>
      <c r="MB666" s="368"/>
      <c r="MC666" s="368"/>
      <c r="MD666" s="368"/>
      <c r="ME666" s="368"/>
      <c r="MF666" s="368"/>
      <c r="MG666" s="368"/>
      <c r="MH666" s="368"/>
      <c r="MI666" s="368"/>
      <c r="MJ666" s="368"/>
      <c r="MK666" s="368"/>
      <c r="ML666" s="368"/>
      <c r="MM666" s="368"/>
      <c r="MN666" s="368"/>
      <c r="MO666" s="368"/>
      <c r="MP666" s="368"/>
      <c r="MQ666" s="368"/>
      <c r="MR666" s="368"/>
      <c r="MS666" s="368"/>
      <c r="MT666" s="368"/>
      <c r="MU666" s="368"/>
      <c r="MV666" s="368"/>
      <c r="MW666" s="368"/>
      <c r="MX666" s="368"/>
      <c r="MY666" s="368"/>
      <c r="MZ666" s="368"/>
      <c r="NA666" s="368"/>
      <c r="NB666" s="368"/>
      <c r="NC666" s="368"/>
      <c r="ND666" s="368"/>
      <c r="NE666" s="368"/>
      <c r="NF666" s="368"/>
      <c r="NG666" s="368"/>
      <c r="NH666" s="368"/>
      <c r="NI666" s="368"/>
      <c r="NJ666" s="368"/>
      <c r="NK666" s="368"/>
      <c r="NL666" s="368"/>
      <c r="NM666" s="368"/>
      <c r="NN666" s="368"/>
      <c r="NO666" s="368"/>
      <c r="NP666" s="368"/>
      <c r="NQ666" s="368"/>
      <c r="NR666" s="368"/>
      <c r="NS666" s="368"/>
      <c r="NT666" s="368"/>
      <c r="NU666" s="368"/>
      <c r="NV666" s="368"/>
      <c r="NW666" s="368"/>
      <c r="NX666" s="368"/>
      <c r="NY666" s="368"/>
      <c r="NZ666" s="368"/>
      <c r="OA666" s="368"/>
      <c r="OB666" s="368"/>
      <c r="OC666" s="368"/>
      <c r="OD666" s="368"/>
      <c r="OE666" s="368"/>
      <c r="OF666" s="368"/>
      <c r="OG666" s="368"/>
      <c r="OH666" s="368"/>
      <c r="OI666" s="368"/>
      <c r="OJ666" s="368"/>
      <c r="OK666" s="368"/>
      <c r="OL666" s="368"/>
      <c r="OM666" s="368"/>
      <c r="ON666" s="368"/>
      <c r="OO666" s="368"/>
      <c r="OP666" s="368"/>
      <c r="OQ666" s="368"/>
      <c r="OR666" s="368"/>
      <c r="OS666" s="368"/>
      <c r="OT666" s="368"/>
      <c r="OU666" s="368"/>
      <c r="OV666" s="368"/>
      <c r="OW666" s="368"/>
      <c r="OX666" s="368"/>
      <c r="OY666" s="368"/>
      <c r="OZ666" s="368"/>
      <c r="PA666" s="368"/>
      <c r="PB666" s="368"/>
      <c r="PC666" s="368"/>
      <c r="PD666" s="368"/>
      <c r="PE666" s="368"/>
      <c r="PF666" s="368"/>
      <c r="PG666" s="368"/>
      <c r="PH666" s="368"/>
      <c r="PI666" s="368"/>
      <c r="PJ666" s="368"/>
      <c r="PK666" s="368"/>
      <c r="PL666" s="368"/>
      <c r="PM666" s="368"/>
      <c r="PN666" s="368"/>
      <c r="PO666" s="368"/>
      <c r="PP666" s="368"/>
      <c r="PQ666" s="368"/>
      <c r="PR666" s="368"/>
      <c r="PS666" s="368"/>
      <c r="PT666" s="368"/>
      <c r="PU666" s="368"/>
      <c r="PV666" s="368"/>
      <c r="PW666" s="368"/>
      <c r="PX666" s="368"/>
      <c r="PY666" s="368"/>
      <c r="PZ666" s="368"/>
      <c r="QA666" s="368"/>
      <c r="QB666" s="368"/>
      <c r="QC666" s="368"/>
      <c r="QD666" s="368"/>
      <c r="QE666" s="368"/>
      <c r="QF666" s="368"/>
      <c r="QG666" s="368"/>
      <c r="QH666" s="368"/>
      <c r="QI666" s="368"/>
      <c r="QJ666" s="368"/>
      <c r="QK666" s="368"/>
      <c r="QL666" s="368"/>
      <c r="QM666" s="368"/>
      <c r="QN666" s="368"/>
      <c r="QO666" s="368"/>
      <c r="QP666" s="368"/>
      <c r="QQ666" s="368"/>
      <c r="QR666" s="368"/>
      <c r="QS666" s="368"/>
      <c r="QT666" s="368"/>
      <c r="QU666" s="368"/>
      <c r="QV666" s="368"/>
      <c r="QW666" s="368"/>
      <c r="QX666" s="368"/>
      <c r="QY666" s="368"/>
      <c r="QZ666" s="368"/>
      <c r="RA666" s="368"/>
      <c r="RB666" s="368"/>
      <c r="RC666" s="368"/>
      <c r="RD666" s="368"/>
      <c r="RE666" s="368"/>
      <c r="RF666" s="368"/>
      <c r="RG666" s="368"/>
      <c r="RH666" s="368"/>
      <c r="RI666" s="368"/>
      <c r="RJ666" s="368"/>
      <c r="RK666" s="368"/>
      <c r="RL666" s="368"/>
      <c r="RM666" s="368"/>
      <c r="RN666" s="368"/>
      <c r="RO666" s="368"/>
      <c r="RP666" s="368"/>
      <c r="RQ666" s="368"/>
      <c r="RR666" s="368"/>
      <c r="RS666" s="368"/>
      <c r="RT666" s="368"/>
      <c r="RU666" s="368"/>
      <c r="RV666" s="368"/>
      <c r="RW666" s="368"/>
      <c r="RX666" s="368"/>
      <c r="RY666" s="368"/>
      <c r="RZ666" s="368"/>
      <c r="SA666" s="368"/>
      <c r="SB666" s="368"/>
      <c r="SC666" s="368"/>
      <c r="SD666" s="368"/>
      <c r="SE666" s="368"/>
      <c r="SF666" s="368"/>
      <c r="SG666" s="368"/>
    </row>
    <row r="667" spans="1:501">
      <c r="A667" s="368"/>
      <c r="B667" s="368"/>
      <c r="C667" s="368"/>
      <c r="D667" s="368"/>
      <c r="E667" s="368"/>
      <c r="F667" s="368"/>
      <c r="G667" s="368"/>
      <c r="H667" s="368"/>
      <c r="I667" s="368"/>
      <c r="J667" s="368"/>
      <c r="K667" s="368"/>
      <c r="L667" s="368"/>
      <c r="M667" s="368"/>
      <c r="N667" s="368"/>
      <c r="O667" s="385"/>
      <c r="P667" s="368"/>
      <c r="Q667" s="368"/>
      <c r="R667" s="368"/>
      <c r="S667" s="368"/>
      <c r="T667" s="368"/>
      <c r="U667" s="368"/>
      <c r="V667" s="368"/>
      <c r="W667" s="368"/>
      <c r="X667" s="368"/>
      <c r="Y667" s="368"/>
      <c r="Z667" s="368"/>
      <c r="AA667" s="368"/>
      <c r="AB667" s="368"/>
      <c r="AC667" s="368"/>
      <c r="AD667" s="368"/>
      <c r="AE667" s="368"/>
      <c r="AF667" s="368"/>
      <c r="AG667" s="368"/>
      <c r="AH667" s="368"/>
      <c r="AI667" s="368"/>
      <c r="AJ667" s="368"/>
      <c r="AK667" s="368"/>
      <c r="AL667" s="368"/>
      <c r="AM667" s="368"/>
      <c r="AN667" s="368"/>
      <c r="AO667" s="368"/>
      <c r="AP667" s="368"/>
      <c r="AQ667" s="368"/>
      <c r="AR667" s="368"/>
      <c r="AS667" s="368"/>
      <c r="AT667" s="368"/>
      <c r="AU667" s="368"/>
      <c r="AV667" s="368"/>
      <c r="AW667" s="368"/>
      <c r="AX667" s="368"/>
      <c r="AY667" s="368"/>
      <c r="AZ667" s="368"/>
      <c r="BA667" s="368"/>
      <c r="BB667" s="368"/>
      <c r="BC667" s="368"/>
      <c r="BD667" s="368"/>
      <c r="BE667" s="368"/>
      <c r="BF667" s="368"/>
      <c r="BG667" s="368"/>
      <c r="BH667" s="368"/>
      <c r="BI667" s="368"/>
      <c r="BJ667" s="368"/>
      <c r="BK667" s="368"/>
      <c r="BL667" s="368"/>
      <c r="BM667" s="368"/>
      <c r="BN667" s="368"/>
      <c r="BO667" s="368"/>
      <c r="BP667" s="368"/>
      <c r="BQ667" s="368"/>
      <c r="BR667" s="368"/>
      <c r="BS667" s="368"/>
      <c r="BT667" s="368"/>
      <c r="BU667" s="368"/>
      <c r="BV667" s="368"/>
      <c r="BW667" s="368"/>
      <c r="DV667" s="368"/>
      <c r="DW667" s="368"/>
      <c r="DX667" s="368"/>
      <c r="DY667" s="368"/>
      <c r="DZ667" s="368"/>
      <c r="EA667" s="368"/>
      <c r="EB667" s="368"/>
      <c r="EC667" s="368"/>
      <c r="ED667" s="368"/>
      <c r="EE667" s="368"/>
      <c r="EF667" s="368"/>
      <c r="EG667" s="368"/>
      <c r="EH667" s="368"/>
      <c r="EI667" s="368"/>
      <c r="EJ667" s="368"/>
      <c r="EK667" s="368"/>
      <c r="EL667" s="368"/>
      <c r="EM667" s="368"/>
      <c r="EN667" s="368"/>
      <c r="EO667" s="368"/>
      <c r="EP667" s="368"/>
      <c r="EQ667" s="368"/>
      <c r="ER667" s="368"/>
      <c r="ES667" s="368"/>
      <c r="ET667" s="368"/>
      <c r="EU667" s="368"/>
      <c r="EV667" s="368"/>
      <c r="EW667" s="368"/>
      <c r="EX667" s="368"/>
      <c r="EY667" s="368"/>
      <c r="EZ667" s="368"/>
      <c r="FA667" s="368"/>
      <c r="FB667" s="368"/>
      <c r="FC667" s="368"/>
      <c r="FD667" s="368"/>
      <c r="FE667" s="368"/>
      <c r="FF667" s="368"/>
      <c r="FG667" s="368"/>
      <c r="FH667" s="368"/>
      <c r="FI667" s="368"/>
      <c r="FJ667" s="368"/>
      <c r="FK667" s="368"/>
      <c r="FL667" s="368"/>
      <c r="FM667" s="368"/>
      <c r="FN667" s="368"/>
      <c r="FO667" s="368"/>
      <c r="FP667" s="368"/>
      <c r="FQ667" s="368"/>
      <c r="FR667" s="368"/>
      <c r="FS667" s="368"/>
      <c r="FT667" s="368"/>
      <c r="FU667" s="368"/>
      <c r="FV667" s="368"/>
      <c r="FW667" s="368"/>
      <c r="FX667" s="368"/>
      <c r="FY667" s="368"/>
      <c r="FZ667" s="368"/>
      <c r="GA667" s="368"/>
      <c r="GB667" s="368"/>
      <c r="GC667" s="368"/>
      <c r="GD667" s="368"/>
      <c r="GE667" s="368"/>
      <c r="GF667" s="368"/>
      <c r="GG667" s="368"/>
      <c r="GH667" s="368"/>
      <c r="GI667" s="368"/>
      <c r="GJ667" s="368"/>
      <c r="GK667" s="368"/>
      <c r="GL667" s="368"/>
      <c r="GM667" s="368"/>
      <c r="GN667" s="368"/>
      <c r="GO667" s="368"/>
      <c r="GP667" s="368"/>
      <c r="GQ667" s="368"/>
      <c r="GR667" s="368"/>
      <c r="GS667" s="368"/>
      <c r="GT667" s="368"/>
      <c r="GU667" s="368"/>
      <c r="GV667" s="368"/>
      <c r="GW667" s="368"/>
      <c r="GX667" s="368"/>
      <c r="GY667" s="368"/>
      <c r="GZ667" s="368"/>
      <c r="HA667" s="368"/>
      <c r="HB667" s="368"/>
      <c r="HC667" s="368"/>
      <c r="HD667" s="368"/>
      <c r="HE667" s="368"/>
      <c r="HF667" s="368"/>
      <c r="HG667" s="368"/>
      <c r="HH667" s="368"/>
      <c r="HI667" s="368"/>
      <c r="HJ667" s="368"/>
      <c r="HK667" s="368"/>
      <c r="HL667" s="368"/>
      <c r="HM667" s="368"/>
      <c r="HN667" s="368"/>
      <c r="HO667" s="368"/>
      <c r="HP667" s="368"/>
      <c r="HQ667" s="368"/>
      <c r="HR667" s="368"/>
      <c r="HS667" s="368"/>
      <c r="HT667" s="368"/>
      <c r="HU667" s="368"/>
      <c r="HV667" s="368"/>
      <c r="HW667" s="368"/>
      <c r="HX667" s="368"/>
      <c r="HY667" s="368"/>
      <c r="HZ667" s="368"/>
      <c r="IA667" s="368"/>
      <c r="IB667" s="368"/>
      <c r="IC667" s="368"/>
      <c r="ID667" s="368"/>
      <c r="IE667" s="368"/>
      <c r="IF667" s="368"/>
      <c r="IG667" s="368"/>
      <c r="IH667" s="368"/>
      <c r="II667" s="368"/>
      <c r="IJ667" s="368"/>
      <c r="IK667" s="368"/>
      <c r="IL667" s="368"/>
      <c r="IM667" s="368"/>
      <c r="IN667" s="368"/>
      <c r="IO667" s="368"/>
      <c r="IP667" s="368"/>
      <c r="IQ667" s="368"/>
      <c r="IR667" s="368"/>
      <c r="IS667" s="368"/>
      <c r="IT667" s="368"/>
      <c r="IU667" s="368"/>
      <c r="IV667" s="368"/>
      <c r="IW667" s="368"/>
      <c r="IX667" s="368"/>
      <c r="IY667" s="368"/>
      <c r="IZ667" s="368"/>
      <c r="JA667" s="368"/>
      <c r="JB667" s="368"/>
      <c r="JC667" s="368"/>
      <c r="JD667" s="368"/>
      <c r="JE667" s="368"/>
      <c r="JF667" s="368"/>
      <c r="JG667" s="368"/>
      <c r="JH667" s="368"/>
      <c r="JI667" s="368"/>
      <c r="JJ667" s="368"/>
      <c r="JK667" s="368"/>
      <c r="JL667" s="368"/>
      <c r="JM667" s="368"/>
      <c r="JN667" s="368"/>
      <c r="JO667" s="368"/>
      <c r="JP667" s="368"/>
      <c r="JQ667" s="368"/>
      <c r="JR667" s="368"/>
      <c r="JS667" s="368"/>
      <c r="JT667" s="368"/>
      <c r="JU667" s="368"/>
      <c r="JV667" s="368"/>
      <c r="JW667" s="368"/>
      <c r="JX667" s="368"/>
      <c r="JY667" s="368"/>
      <c r="JZ667" s="368"/>
      <c r="KA667" s="368"/>
      <c r="KB667" s="368"/>
      <c r="KC667" s="368"/>
      <c r="KD667" s="368"/>
      <c r="KE667" s="368"/>
      <c r="KF667" s="368"/>
      <c r="KG667" s="368"/>
      <c r="KH667" s="368"/>
      <c r="KI667" s="368"/>
      <c r="KJ667" s="368"/>
      <c r="KK667" s="368"/>
      <c r="KL667" s="368"/>
      <c r="KM667" s="368"/>
      <c r="KN667" s="368"/>
      <c r="KO667" s="368"/>
      <c r="KP667" s="368"/>
      <c r="KQ667" s="368"/>
      <c r="KR667" s="368"/>
      <c r="KS667" s="368"/>
      <c r="KT667" s="368"/>
      <c r="KU667" s="368"/>
      <c r="KV667" s="368"/>
      <c r="KW667" s="368"/>
      <c r="KX667" s="368"/>
      <c r="LH667" s="368"/>
      <c r="LI667" s="368"/>
      <c r="LJ667" s="368"/>
      <c r="LK667" s="368"/>
      <c r="LL667" s="368"/>
      <c r="LM667" s="368"/>
      <c r="LN667" s="368"/>
      <c r="LO667" s="368"/>
      <c r="LP667" s="368"/>
      <c r="LQ667" s="368"/>
      <c r="LR667" s="368"/>
      <c r="LS667" s="368"/>
      <c r="LT667" s="368"/>
      <c r="LU667" s="368"/>
      <c r="LV667" s="368"/>
      <c r="LW667" s="368"/>
      <c r="LX667" s="368"/>
      <c r="LY667" s="368"/>
      <c r="LZ667" s="368"/>
      <c r="MA667" s="368"/>
      <c r="MB667" s="368"/>
      <c r="MC667" s="368"/>
      <c r="MD667" s="368"/>
      <c r="ME667" s="368"/>
      <c r="MF667" s="368"/>
      <c r="MG667" s="368"/>
      <c r="MH667" s="368"/>
      <c r="MI667" s="368"/>
      <c r="MJ667" s="368"/>
      <c r="MK667" s="368"/>
      <c r="ML667" s="368"/>
      <c r="MM667" s="368"/>
      <c r="MN667" s="368"/>
      <c r="MO667" s="368"/>
      <c r="MP667" s="368"/>
      <c r="MQ667" s="368"/>
      <c r="MR667" s="368"/>
      <c r="MS667" s="368"/>
      <c r="MT667" s="368"/>
      <c r="MU667" s="368"/>
      <c r="MV667" s="368"/>
      <c r="MW667" s="368"/>
      <c r="MX667" s="368"/>
      <c r="MY667" s="368"/>
      <c r="MZ667" s="368"/>
      <c r="NA667" s="368"/>
      <c r="NB667" s="368"/>
      <c r="NC667" s="368"/>
      <c r="ND667" s="368"/>
      <c r="NE667" s="368"/>
      <c r="NF667" s="368"/>
      <c r="NG667" s="368"/>
      <c r="NH667" s="368"/>
      <c r="NI667" s="368"/>
      <c r="NJ667" s="368"/>
      <c r="NK667" s="368"/>
      <c r="NL667" s="368"/>
      <c r="NM667" s="368"/>
      <c r="NN667" s="368"/>
      <c r="NO667" s="368"/>
      <c r="NP667" s="368"/>
      <c r="NQ667" s="368"/>
      <c r="NR667" s="368"/>
      <c r="NS667" s="368"/>
      <c r="NT667" s="368"/>
      <c r="NU667" s="368"/>
      <c r="NV667" s="368"/>
      <c r="NW667" s="368"/>
      <c r="NX667" s="368"/>
      <c r="NY667" s="368"/>
      <c r="NZ667" s="368"/>
      <c r="OA667" s="368"/>
      <c r="OB667" s="368"/>
      <c r="OC667" s="368"/>
      <c r="OD667" s="368"/>
      <c r="OE667" s="368"/>
      <c r="OF667" s="368"/>
      <c r="OG667" s="368"/>
      <c r="OH667" s="368"/>
      <c r="OI667" s="368"/>
      <c r="OJ667" s="368"/>
      <c r="OK667" s="368"/>
      <c r="OL667" s="368"/>
      <c r="OM667" s="368"/>
      <c r="ON667" s="368"/>
      <c r="OO667" s="368"/>
      <c r="OP667" s="368"/>
      <c r="OQ667" s="368"/>
      <c r="OR667" s="368"/>
      <c r="OS667" s="368"/>
      <c r="OT667" s="368"/>
      <c r="OU667" s="368"/>
      <c r="OV667" s="368"/>
      <c r="OW667" s="368"/>
      <c r="OX667" s="368"/>
      <c r="OY667" s="368"/>
      <c r="OZ667" s="368"/>
      <c r="PA667" s="368"/>
      <c r="PB667" s="368"/>
      <c r="PC667" s="368"/>
      <c r="PD667" s="368"/>
      <c r="PE667" s="368"/>
      <c r="PF667" s="368"/>
      <c r="PG667" s="368"/>
      <c r="PH667" s="368"/>
      <c r="PI667" s="368"/>
      <c r="PJ667" s="368"/>
      <c r="PK667" s="368"/>
      <c r="PL667" s="368"/>
      <c r="PM667" s="368"/>
      <c r="PN667" s="368"/>
      <c r="PO667" s="368"/>
      <c r="PP667" s="368"/>
      <c r="PQ667" s="368"/>
      <c r="PR667" s="368"/>
      <c r="PS667" s="368"/>
      <c r="PT667" s="368"/>
      <c r="PU667" s="368"/>
      <c r="PV667" s="368"/>
      <c r="PW667" s="368"/>
      <c r="PX667" s="368"/>
      <c r="PY667" s="368"/>
      <c r="PZ667" s="368"/>
      <c r="QA667" s="368"/>
      <c r="QB667" s="368"/>
      <c r="QC667" s="368"/>
      <c r="QD667" s="368"/>
      <c r="QE667" s="368"/>
      <c r="QF667" s="368"/>
      <c r="QG667" s="368"/>
      <c r="QH667" s="368"/>
      <c r="QI667" s="368"/>
      <c r="QJ667" s="368"/>
      <c r="QK667" s="368"/>
      <c r="QL667" s="368"/>
      <c r="QM667" s="368"/>
      <c r="QN667" s="368"/>
      <c r="QO667" s="368"/>
      <c r="QP667" s="368"/>
      <c r="QQ667" s="368"/>
      <c r="QR667" s="368"/>
      <c r="QS667" s="368"/>
      <c r="QT667" s="368"/>
      <c r="QU667" s="368"/>
      <c r="QV667" s="368"/>
      <c r="QW667" s="368"/>
      <c r="QX667" s="368"/>
      <c r="QY667" s="368"/>
      <c r="QZ667" s="368"/>
      <c r="RA667" s="368"/>
      <c r="RB667" s="368"/>
      <c r="RC667" s="368"/>
      <c r="RD667" s="368"/>
      <c r="RE667" s="368"/>
      <c r="RF667" s="368"/>
      <c r="RG667" s="368"/>
      <c r="RH667" s="368"/>
      <c r="RI667" s="368"/>
      <c r="RJ667" s="368"/>
      <c r="RK667" s="368"/>
      <c r="RL667" s="368"/>
      <c r="RM667" s="368"/>
      <c r="RN667" s="368"/>
      <c r="RO667" s="368"/>
      <c r="RP667" s="368"/>
      <c r="RQ667" s="368"/>
      <c r="RR667" s="368"/>
      <c r="RS667" s="368"/>
      <c r="RT667" s="368"/>
      <c r="RU667" s="368"/>
      <c r="RV667" s="368"/>
      <c r="RW667" s="368"/>
      <c r="RX667" s="368"/>
      <c r="RY667" s="368"/>
      <c r="RZ667" s="368"/>
      <c r="SA667" s="368"/>
      <c r="SB667" s="368"/>
      <c r="SC667" s="368"/>
      <c r="SD667" s="368"/>
      <c r="SE667" s="368"/>
      <c r="SF667" s="368"/>
      <c r="SG667" s="368"/>
    </row>
    <row r="668" spans="1:501">
      <c r="A668" s="368"/>
      <c r="B668" s="368"/>
      <c r="C668" s="368"/>
      <c r="D668" s="368"/>
      <c r="E668" s="368"/>
      <c r="F668" s="368"/>
      <c r="G668" s="368"/>
      <c r="H668" s="368"/>
      <c r="I668" s="368"/>
      <c r="J668" s="368"/>
      <c r="K668" s="368"/>
      <c r="L668" s="368"/>
      <c r="M668" s="368"/>
      <c r="N668" s="368"/>
      <c r="O668" s="385"/>
      <c r="P668" s="368"/>
      <c r="Q668" s="368"/>
      <c r="R668" s="368"/>
      <c r="S668" s="368"/>
      <c r="T668" s="368"/>
      <c r="U668" s="368"/>
      <c r="V668" s="368"/>
      <c r="W668" s="368"/>
      <c r="X668" s="368"/>
      <c r="Y668" s="368"/>
      <c r="Z668" s="368"/>
      <c r="AA668" s="368"/>
      <c r="AB668" s="368"/>
      <c r="AC668" s="368"/>
      <c r="AD668" s="368"/>
      <c r="AE668" s="368"/>
      <c r="AF668" s="368"/>
      <c r="AG668" s="368"/>
      <c r="AH668" s="368"/>
      <c r="AI668" s="368"/>
      <c r="AJ668" s="368"/>
      <c r="AK668" s="368"/>
      <c r="AL668" s="368"/>
      <c r="AM668" s="368"/>
      <c r="AN668" s="368"/>
      <c r="AO668" s="368"/>
      <c r="AP668" s="368"/>
      <c r="AQ668" s="368"/>
      <c r="AR668" s="368"/>
      <c r="AS668" s="368"/>
      <c r="AT668" s="368"/>
      <c r="AU668" s="368"/>
      <c r="AV668" s="368"/>
      <c r="AW668" s="368"/>
      <c r="AX668" s="368"/>
      <c r="AY668" s="368"/>
      <c r="AZ668" s="368"/>
      <c r="BA668" s="368"/>
      <c r="BB668" s="368"/>
      <c r="BC668" s="368"/>
      <c r="BD668" s="368"/>
      <c r="BE668" s="368"/>
      <c r="BF668" s="368"/>
      <c r="BG668" s="368"/>
      <c r="BH668" s="368"/>
      <c r="BI668" s="368"/>
      <c r="BJ668" s="368"/>
      <c r="BK668" s="368"/>
      <c r="BL668" s="368"/>
      <c r="BM668" s="368"/>
      <c r="BN668" s="368"/>
      <c r="BO668" s="368"/>
      <c r="BP668" s="368"/>
      <c r="BQ668" s="368"/>
      <c r="BR668" s="368"/>
      <c r="BS668" s="368"/>
      <c r="BT668" s="368"/>
      <c r="BU668" s="368"/>
      <c r="BV668" s="368"/>
      <c r="BW668" s="368"/>
      <c r="DV668" s="368"/>
      <c r="DW668" s="368"/>
      <c r="DX668" s="368"/>
      <c r="DY668" s="368"/>
      <c r="DZ668" s="368"/>
      <c r="EA668" s="368"/>
      <c r="EB668" s="368"/>
      <c r="EC668" s="368"/>
      <c r="ED668" s="368"/>
      <c r="EE668" s="368"/>
      <c r="EF668" s="368"/>
      <c r="EG668" s="368"/>
      <c r="EH668" s="368"/>
      <c r="EI668" s="368"/>
      <c r="EJ668" s="368"/>
      <c r="EK668" s="368"/>
      <c r="EL668" s="368"/>
      <c r="EM668" s="368"/>
      <c r="EN668" s="368"/>
      <c r="EO668" s="368"/>
      <c r="EP668" s="368"/>
      <c r="EQ668" s="368"/>
      <c r="ER668" s="368"/>
      <c r="ES668" s="368"/>
      <c r="ET668" s="368"/>
      <c r="EU668" s="368"/>
      <c r="EV668" s="368"/>
      <c r="EW668" s="368"/>
      <c r="EX668" s="368"/>
      <c r="EY668" s="368"/>
      <c r="EZ668" s="368"/>
      <c r="FA668" s="368"/>
      <c r="FB668" s="368"/>
      <c r="FC668" s="368"/>
      <c r="FD668" s="368"/>
      <c r="FE668" s="368"/>
      <c r="FF668" s="368"/>
      <c r="FG668" s="368"/>
      <c r="FH668" s="368"/>
      <c r="FI668" s="368"/>
      <c r="FJ668" s="368"/>
      <c r="FK668" s="368"/>
      <c r="FL668" s="368"/>
      <c r="FM668" s="368"/>
      <c r="FN668" s="368"/>
      <c r="FO668" s="368"/>
      <c r="FP668" s="368"/>
      <c r="FQ668" s="368"/>
      <c r="FR668" s="368"/>
      <c r="FS668" s="368"/>
      <c r="FT668" s="368"/>
      <c r="FU668" s="368"/>
      <c r="FV668" s="368"/>
      <c r="FW668" s="368"/>
      <c r="FX668" s="368"/>
      <c r="FY668" s="368"/>
      <c r="FZ668" s="368"/>
      <c r="GA668" s="368"/>
      <c r="GB668" s="368"/>
      <c r="GC668" s="368"/>
      <c r="GD668" s="368"/>
      <c r="GE668" s="368"/>
      <c r="GF668" s="368"/>
      <c r="GG668" s="368"/>
      <c r="GH668" s="368"/>
      <c r="GI668" s="368"/>
      <c r="GJ668" s="368"/>
      <c r="GK668" s="368"/>
      <c r="GL668" s="368"/>
      <c r="GM668" s="368"/>
      <c r="GN668" s="368"/>
      <c r="GO668" s="368"/>
      <c r="GP668" s="368"/>
      <c r="GQ668" s="368"/>
      <c r="GR668" s="368"/>
      <c r="GS668" s="368"/>
      <c r="GT668" s="368"/>
      <c r="GU668" s="368"/>
      <c r="GV668" s="368"/>
      <c r="GW668" s="368"/>
      <c r="GX668" s="368"/>
      <c r="GY668" s="368"/>
      <c r="GZ668" s="368"/>
      <c r="HA668" s="368"/>
      <c r="HB668" s="368"/>
      <c r="HC668" s="368"/>
      <c r="HD668" s="368"/>
      <c r="HE668" s="368"/>
      <c r="HF668" s="368"/>
      <c r="HG668" s="368"/>
      <c r="HH668" s="368"/>
      <c r="HI668" s="368"/>
      <c r="HJ668" s="368"/>
      <c r="HK668" s="368"/>
      <c r="HL668" s="368"/>
      <c r="HM668" s="368"/>
      <c r="HN668" s="368"/>
      <c r="HO668" s="368"/>
      <c r="HP668" s="368"/>
      <c r="HQ668" s="368"/>
      <c r="HR668" s="368"/>
      <c r="HS668" s="368"/>
      <c r="HT668" s="368"/>
      <c r="HU668" s="368"/>
      <c r="HV668" s="368"/>
      <c r="HW668" s="368"/>
      <c r="HX668" s="368"/>
      <c r="HY668" s="368"/>
      <c r="HZ668" s="368"/>
      <c r="IA668" s="368"/>
      <c r="IB668" s="368"/>
      <c r="IC668" s="368"/>
      <c r="ID668" s="368"/>
      <c r="IE668" s="368"/>
      <c r="IF668" s="368"/>
      <c r="IG668" s="368"/>
      <c r="IH668" s="368"/>
      <c r="II668" s="368"/>
      <c r="IJ668" s="368"/>
      <c r="IK668" s="368"/>
      <c r="IL668" s="368"/>
      <c r="IM668" s="368"/>
      <c r="IN668" s="368"/>
      <c r="IO668" s="368"/>
      <c r="IP668" s="368"/>
      <c r="IQ668" s="368"/>
      <c r="IR668" s="368"/>
      <c r="IS668" s="368"/>
      <c r="IT668" s="368"/>
      <c r="IU668" s="368"/>
      <c r="IV668" s="368"/>
      <c r="IW668" s="368"/>
      <c r="IX668" s="368"/>
      <c r="IY668" s="368"/>
      <c r="IZ668" s="368"/>
      <c r="JA668" s="368"/>
      <c r="JB668" s="368"/>
      <c r="JC668" s="368"/>
      <c r="JD668" s="368"/>
      <c r="JE668" s="368"/>
      <c r="JF668" s="368"/>
      <c r="JG668" s="368"/>
      <c r="JH668" s="368"/>
      <c r="JI668" s="368"/>
      <c r="JJ668" s="368"/>
      <c r="JK668" s="368"/>
      <c r="JL668" s="368"/>
      <c r="JM668" s="368"/>
      <c r="JN668" s="368"/>
      <c r="JO668" s="368"/>
      <c r="JP668" s="368"/>
      <c r="JQ668" s="368"/>
      <c r="JR668" s="368"/>
      <c r="JS668" s="368"/>
      <c r="JT668" s="368"/>
      <c r="JU668" s="368"/>
      <c r="JV668" s="368"/>
      <c r="JW668" s="368"/>
      <c r="JX668" s="368"/>
      <c r="JY668" s="368"/>
      <c r="JZ668" s="368"/>
      <c r="KA668" s="368"/>
      <c r="KB668" s="368"/>
      <c r="KC668" s="368"/>
      <c r="KD668" s="368"/>
      <c r="KE668" s="368"/>
      <c r="KF668" s="368"/>
      <c r="KG668" s="368"/>
      <c r="KH668" s="368"/>
      <c r="KI668" s="368"/>
      <c r="KJ668" s="368"/>
      <c r="KK668" s="368"/>
      <c r="KL668" s="368"/>
      <c r="KM668" s="368"/>
      <c r="KN668" s="368"/>
      <c r="KO668" s="368"/>
      <c r="KP668" s="368"/>
      <c r="KQ668" s="368"/>
      <c r="KR668" s="368"/>
      <c r="KS668" s="368"/>
      <c r="KT668" s="368"/>
      <c r="KU668" s="368"/>
      <c r="KV668" s="368"/>
      <c r="KW668" s="368"/>
      <c r="KX668" s="368"/>
      <c r="LH668" s="368"/>
      <c r="LI668" s="368"/>
      <c r="LJ668" s="368"/>
      <c r="LK668" s="368"/>
      <c r="LL668" s="368"/>
      <c r="LM668" s="368"/>
      <c r="LN668" s="368"/>
      <c r="LO668" s="368"/>
      <c r="LP668" s="368"/>
      <c r="LQ668" s="368"/>
      <c r="LR668" s="368"/>
      <c r="LS668" s="368"/>
      <c r="LT668" s="368"/>
      <c r="LU668" s="368"/>
      <c r="LV668" s="368"/>
      <c r="LW668" s="368"/>
      <c r="LX668" s="368"/>
      <c r="LY668" s="368"/>
      <c r="LZ668" s="368"/>
      <c r="MA668" s="368"/>
      <c r="MB668" s="368"/>
      <c r="MC668" s="368"/>
      <c r="MD668" s="368"/>
      <c r="ME668" s="368"/>
      <c r="MF668" s="368"/>
      <c r="MG668" s="368"/>
      <c r="MH668" s="368"/>
      <c r="MI668" s="368"/>
      <c r="MJ668" s="368"/>
      <c r="MK668" s="368"/>
      <c r="ML668" s="368"/>
      <c r="MM668" s="368"/>
      <c r="MN668" s="368"/>
      <c r="MO668" s="368"/>
      <c r="MP668" s="368"/>
      <c r="MQ668" s="368"/>
      <c r="MR668" s="368"/>
      <c r="MS668" s="368"/>
      <c r="MT668" s="368"/>
      <c r="MU668" s="368"/>
      <c r="MV668" s="368"/>
      <c r="MW668" s="368"/>
      <c r="MX668" s="368"/>
      <c r="MY668" s="368"/>
      <c r="MZ668" s="368"/>
      <c r="NA668" s="368"/>
      <c r="NB668" s="368"/>
      <c r="NC668" s="368"/>
      <c r="ND668" s="368"/>
      <c r="NE668" s="368"/>
      <c r="NF668" s="368"/>
      <c r="NG668" s="368"/>
      <c r="NH668" s="368"/>
      <c r="NI668" s="368"/>
      <c r="NJ668" s="368"/>
      <c r="NK668" s="368"/>
      <c r="NL668" s="368"/>
      <c r="NM668" s="368"/>
      <c r="NN668" s="368"/>
      <c r="NO668" s="368"/>
      <c r="NP668" s="368"/>
      <c r="NQ668" s="368"/>
      <c r="NR668" s="368"/>
      <c r="NS668" s="368"/>
      <c r="NT668" s="368"/>
      <c r="NU668" s="368"/>
      <c r="NV668" s="368"/>
      <c r="NW668" s="368"/>
      <c r="NX668" s="368"/>
      <c r="NY668" s="368"/>
      <c r="NZ668" s="368"/>
      <c r="OA668" s="368"/>
      <c r="OB668" s="368"/>
      <c r="OC668" s="368"/>
      <c r="OD668" s="368"/>
      <c r="OE668" s="368"/>
      <c r="OF668" s="368"/>
      <c r="OG668" s="368"/>
      <c r="OH668" s="368"/>
      <c r="OI668" s="368"/>
      <c r="OJ668" s="368"/>
      <c r="OK668" s="368"/>
      <c r="OL668" s="368"/>
      <c r="OM668" s="368"/>
      <c r="ON668" s="368"/>
      <c r="OO668" s="368"/>
      <c r="OP668" s="368"/>
      <c r="OQ668" s="368"/>
      <c r="OR668" s="368"/>
      <c r="OS668" s="368"/>
      <c r="OT668" s="368"/>
      <c r="OU668" s="368"/>
      <c r="OV668" s="368"/>
      <c r="OW668" s="368"/>
      <c r="OX668" s="368"/>
      <c r="OY668" s="368"/>
      <c r="OZ668" s="368"/>
      <c r="PA668" s="368"/>
      <c r="PB668" s="368"/>
      <c r="PC668" s="368"/>
      <c r="PD668" s="368"/>
      <c r="PE668" s="368"/>
      <c r="PF668" s="368"/>
      <c r="PG668" s="368"/>
      <c r="PH668" s="368"/>
      <c r="PI668" s="368"/>
      <c r="PJ668" s="368"/>
      <c r="PK668" s="368"/>
      <c r="PL668" s="368"/>
      <c r="PM668" s="368"/>
      <c r="PN668" s="368"/>
      <c r="PO668" s="368"/>
      <c r="PP668" s="368"/>
      <c r="PQ668" s="368"/>
      <c r="PR668" s="368"/>
      <c r="PS668" s="368"/>
      <c r="PT668" s="368"/>
      <c r="PU668" s="368"/>
      <c r="PV668" s="368"/>
      <c r="PW668" s="368"/>
      <c r="PX668" s="368"/>
      <c r="PY668" s="368"/>
      <c r="PZ668" s="368"/>
      <c r="QA668" s="368"/>
      <c r="QB668" s="368"/>
      <c r="QC668" s="368"/>
      <c r="QD668" s="368"/>
      <c r="QE668" s="368"/>
      <c r="QF668" s="368"/>
      <c r="QG668" s="368"/>
      <c r="QH668" s="368"/>
      <c r="QI668" s="368"/>
      <c r="QJ668" s="368"/>
      <c r="QK668" s="368"/>
      <c r="QL668" s="368"/>
      <c r="QM668" s="368"/>
      <c r="QN668" s="368"/>
      <c r="QO668" s="368"/>
      <c r="QP668" s="368"/>
      <c r="QQ668" s="368"/>
      <c r="QR668" s="368"/>
      <c r="QS668" s="368"/>
      <c r="QT668" s="368"/>
      <c r="QU668" s="368"/>
      <c r="QV668" s="368"/>
      <c r="QW668" s="368"/>
      <c r="QX668" s="368"/>
      <c r="QY668" s="368"/>
      <c r="QZ668" s="368"/>
      <c r="RA668" s="368"/>
      <c r="RB668" s="368"/>
      <c r="RC668" s="368"/>
      <c r="RD668" s="368"/>
      <c r="RE668" s="368"/>
      <c r="RF668" s="368"/>
      <c r="RG668" s="368"/>
      <c r="RH668" s="368"/>
      <c r="RI668" s="368"/>
      <c r="RJ668" s="368"/>
      <c r="RK668" s="368"/>
      <c r="RL668" s="368"/>
      <c r="RM668" s="368"/>
      <c r="RN668" s="368"/>
      <c r="RO668" s="368"/>
      <c r="RP668" s="368"/>
      <c r="RQ668" s="368"/>
      <c r="RR668" s="368"/>
      <c r="RS668" s="368"/>
      <c r="RT668" s="368"/>
      <c r="RU668" s="368"/>
      <c r="RV668" s="368"/>
      <c r="RW668" s="368"/>
      <c r="RX668" s="368"/>
      <c r="RY668" s="368"/>
      <c r="RZ668" s="368"/>
      <c r="SA668" s="368"/>
      <c r="SB668" s="368"/>
      <c r="SC668" s="368"/>
      <c r="SD668" s="368"/>
      <c r="SE668" s="368"/>
      <c r="SF668" s="368"/>
      <c r="SG668" s="368"/>
    </row>
    <row r="669" spans="1:501">
      <c r="A669" s="368"/>
      <c r="B669" s="368"/>
      <c r="C669" s="368"/>
      <c r="D669" s="368"/>
      <c r="E669" s="368"/>
      <c r="F669" s="368"/>
      <c r="G669" s="368"/>
      <c r="H669" s="368"/>
      <c r="I669" s="368"/>
      <c r="J669" s="368"/>
      <c r="K669" s="368"/>
      <c r="L669" s="368"/>
      <c r="M669" s="368"/>
      <c r="N669" s="368"/>
      <c r="O669" s="385"/>
      <c r="P669" s="368"/>
      <c r="Q669" s="368"/>
      <c r="R669" s="368"/>
      <c r="S669" s="368"/>
      <c r="T669" s="368"/>
      <c r="U669" s="368"/>
      <c r="V669" s="368"/>
      <c r="W669" s="368"/>
      <c r="X669" s="368"/>
      <c r="Y669" s="368"/>
      <c r="Z669" s="368"/>
      <c r="AA669" s="368"/>
      <c r="AB669" s="368"/>
      <c r="AC669" s="368"/>
      <c r="AD669" s="368"/>
      <c r="AE669" s="368"/>
      <c r="AF669" s="368"/>
      <c r="AG669" s="368"/>
      <c r="AH669" s="368"/>
      <c r="AI669" s="368"/>
      <c r="AJ669" s="368"/>
      <c r="AK669" s="368"/>
      <c r="AL669" s="368"/>
      <c r="AM669" s="368"/>
      <c r="AN669" s="368"/>
      <c r="AO669" s="368"/>
      <c r="AP669" s="368"/>
      <c r="AQ669" s="368"/>
      <c r="AR669" s="368"/>
      <c r="AS669" s="368"/>
      <c r="AT669" s="368"/>
      <c r="AU669" s="368"/>
      <c r="AV669" s="368"/>
      <c r="AW669" s="368"/>
      <c r="AX669" s="368"/>
      <c r="AY669" s="368"/>
      <c r="AZ669" s="368"/>
      <c r="BA669" s="368"/>
      <c r="BB669" s="368"/>
      <c r="BC669" s="368"/>
      <c r="BD669" s="368"/>
      <c r="BE669" s="368"/>
      <c r="BF669" s="368"/>
      <c r="BG669" s="368"/>
      <c r="BH669" s="368"/>
      <c r="BI669" s="368"/>
      <c r="BJ669" s="368"/>
      <c r="BK669" s="368"/>
      <c r="BL669" s="368"/>
      <c r="BM669" s="368"/>
      <c r="BN669" s="368"/>
      <c r="BO669" s="368"/>
      <c r="BP669" s="368"/>
      <c r="BQ669" s="368"/>
      <c r="BR669" s="368"/>
      <c r="BS669" s="368"/>
      <c r="BT669" s="368"/>
      <c r="BU669" s="368"/>
      <c r="BV669" s="368"/>
      <c r="BW669" s="368"/>
      <c r="DV669" s="368"/>
      <c r="DW669" s="368"/>
      <c r="DX669" s="368"/>
      <c r="DY669" s="368"/>
      <c r="DZ669" s="368"/>
      <c r="EA669" s="368"/>
      <c r="EB669" s="368"/>
      <c r="EC669" s="368"/>
      <c r="ED669" s="368"/>
      <c r="EE669" s="368"/>
      <c r="EF669" s="368"/>
      <c r="EG669" s="368"/>
      <c r="EH669" s="368"/>
      <c r="EI669" s="368"/>
      <c r="EJ669" s="368"/>
      <c r="EK669" s="368"/>
      <c r="EL669" s="368"/>
      <c r="EM669" s="368"/>
      <c r="EN669" s="368"/>
      <c r="EO669" s="368"/>
      <c r="EP669" s="368"/>
      <c r="EQ669" s="368"/>
      <c r="ER669" s="368"/>
      <c r="ES669" s="368"/>
      <c r="ET669" s="368"/>
      <c r="EU669" s="368"/>
      <c r="EV669" s="368"/>
      <c r="EW669" s="368"/>
      <c r="EX669" s="368"/>
      <c r="EY669" s="368"/>
      <c r="EZ669" s="368"/>
      <c r="FA669" s="368"/>
      <c r="FB669" s="368"/>
      <c r="FC669" s="368"/>
      <c r="FD669" s="368"/>
      <c r="FE669" s="368"/>
      <c r="FF669" s="368"/>
      <c r="FG669" s="368"/>
      <c r="FH669" s="368"/>
      <c r="FI669" s="368"/>
      <c r="FJ669" s="368"/>
      <c r="FK669" s="368"/>
      <c r="FL669" s="368"/>
      <c r="FM669" s="368"/>
      <c r="FN669" s="368"/>
      <c r="FO669" s="368"/>
      <c r="FP669" s="368"/>
      <c r="FQ669" s="368"/>
      <c r="FR669" s="368"/>
      <c r="FS669" s="368"/>
      <c r="FT669" s="368"/>
      <c r="FU669" s="368"/>
      <c r="FV669" s="368"/>
      <c r="FW669" s="368"/>
      <c r="FX669" s="368"/>
      <c r="FY669" s="368"/>
      <c r="FZ669" s="368"/>
      <c r="GA669" s="368"/>
      <c r="GB669" s="368"/>
      <c r="GC669" s="368"/>
      <c r="GD669" s="368"/>
      <c r="GE669" s="368"/>
      <c r="GF669" s="368"/>
      <c r="GG669" s="368"/>
      <c r="GH669" s="368"/>
      <c r="GI669" s="368"/>
      <c r="GJ669" s="368"/>
      <c r="GK669" s="368"/>
      <c r="GL669" s="368"/>
      <c r="GM669" s="368"/>
      <c r="GN669" s="368"/>
      <c r="GO669" s="368"/>
      <c r="GP669" s="368"/>
      <c r="GQ669" s="368"/>
      <c r="GR669" s="368"/>
      <c r="GS669" s="368"/>
      <c r="GT669" s="368"/>
      <c r="GU669" s="368"/>
      <c r="GV669" s="368"/>
      <c r="GW669" s="368"/>
      <c r="GX669" s="368"/>
      <c r="GY669" s="368"/>
      <c r="GZ669" s="368"/>
      <c r="HA669" s="368"/>
      <c r="HB669" s="368"/>
      <c r="HC669" s="368"/>
      <c r="HD669" s="368"/>
      <c r="HE669" s="368"/>
      <c r="HF669" s="368"/>
      <c r="HG669" s="368"/>
      <c r="HH669" s="368"/>
      <c r="HI669" s="368"/>
      <c r="HJ669" s="368"/>
      <c r="HK669" s="368"/>
      <c r="HL669" s="368"/>
      <c r="HM669" s="368"/>
      <c r="HN669" s="368"/>
      <c r="HO669" s="368"/>
      <c r="HP669" s="368"/>
      <c r="HQ669" s="368"/>
      <c r="HR669" s="368"/>
      <c r="HS669" s="368"/>
      <c r="HT669" s="368"/>
      <c r="HU669" s="368"/>
      <c r="HV669" s="368"/>
      <c r="HW669" s="368"/>
      <c r="HX669" s="368"/>
      <c r="HY669" s="368"/>
      <c r="HZ669" s="368"/>
      <c r="IA669" s="368"/>
      <c r="IB669" s="368"/>
      <c r="IC669" s="368"/>
      <c r="ID669" s="368"/>
      <c r="IE669" s="368"/>
      <c r="IF669" s="368"/>
      <c r="IG669" s="368"/>
      <c r="IH669" s="368"/>
      <c r="II669" s="368"/>
      <c r="IJ669" s="368"/>
      <c r="IK669" s="368"/>
      <c r="IL669" s="368"/>
      <c r="IM669" s="368"/>
      <c r="IN669" s="368"/>
      <c r="IO669" s="368"/>
      <c r="IP669" s="368"/>
      <c r="IQ669" s="368"/>
      <c r="IR669" s="368"/>
      <c r="IS669" s="368"/>
      <c r="IT669" s="368"/>
      <c r="IU669" s="368"/>
      <c r="IV669" s="368"/>
      <c r="IW669" s="368"/>
      <c r="IX669" s="368"/>
      <c r="IY669" s="368"/>
      <c r="IZ669" s="368"/>
      <c r="JA669" s="368"/>
      <c r="JB669" s="368"/>
      <c r="JC669" s="368"/>
      <c r="JD669" s="368"/>
      <c r="JE669" s="368"/>
      <c r="JF669" s="368"/>
      <c r="JG669" s="368"/>
      <c r="JH669" s="368"/>
      <c r="JI669" s="368"/>
      <c r="JJ669" s="368"/>
      <c r="JK669" s="368"/>
      <c r="JL669" s="368"/>
      <c r="JM669" s="368"/>
      <c r="JN669" s="368"/>
      <c r="JO669" s="368"/>
      <c r="JP669" s="368"/>
      <c r="JQ669" s="368"/>
      <c r="JR669" s="368"/>
      <c r="JS669" s="368"/>
      <c r="JT669" s="368"/>
      <c r="JU669" s="368"/>
      <c r="JV669" s="368"/>
      <c r="JW669" s="368"/>
      <c r="JX669" s="368"/>
      <c r="JY669" s="368"/>
      <c r="JZ669" s="368"/>
      <c r="KA669" s="368"/>
      <c r="KB669" s="368"/>
      <c r="KC669" s="368"/>
      <c r="KD669" s="368"/>
      <c r="KE669" s="368"/>
      <c r="KF669" s="368"/>
      <c r="KG669" s="368"/>
      <c r="KH669" s="368"/>
      <c r="KI669" s="368"/>
      <c r="KJ669" s="368"/>
      <c r="KK669" s="368"/>
      <c r="KL669" s="368"/>
      <c r="KM669" s="368"/>
      <c r="KN669" s="368"/>
      <c r="KO669" s="368"/>
      <c r="KP669" s="368"/>
      <c r="KQ669" s="368"/>
      <c r="KR669" s="368"/>
      <c r="KS669" s="368"/>
      <c r="KT669" s="368"/>
      <c r="KU669" s="368"/>
      <c r="KV669" s="368"/>
      <c r="KW669" s="368"/>
      <c r="KX669" s="368"/>
      <c r="LH669" s="368"/>
      <c r="LI669" s="368"/>
      <c r="LJ669" s="368"/>
      <c r="LK669" s="368"/>
      <c r="LL669" s="368"/>
      <c r="LM669" s="368"/>
      <c r="LN669" s="368"/>
      <c r="LO669" s="368"/>
      <c r="LP669" s="368"/>
      <c r="LQ669" s="368"/>
      <c r="LR669" s="368"/>
      <c r="LS669" s="368"/>
      <c r="LT669" s="368"/>
      <c r="LU669" s="368"/>
      <c r="LV669" s="368"/>
      <c r="LW669" s="368"/>
      <c r="LX669" s="368"/>
      <c r="LY669" s="368"/>
      <c r="LZ669" s="368"/>
      <c r="MA669" s="368"/>
      <c r="MB669" s="368"/>
      <c r="MC669" s="368"/>
      <c r="MD669" s="368"/>
      <c r="ME669" s="368"/>
      <c r="MF669" s="368"/>
      <c r="MG669" s="368"/>
      <c r="MH669" s="368"/>
      <c r="MI669" s="368"/>
      <c r="MJ669" s="368"/>
      <c r="MK669" s="368"/>
      <c r="ML669" s="368"/>
      <c r="MM669" s="368"/>
      <c r="MN669" s="368"/>
      <c r="MO669" s="368"/>
      <c r="MP669" s="368"/>
      <c r="MQ669" s="368"/>
      <c r="MR669" s="368"/>
      <c r="MS669" s="368"/>
      <c r="MT669" s="368"/>
      <c r="MU669" s="368"/>
      <c r="MV669" s="368"/>
      <c r="MW669" s="368"/>
      <c r="MX669" s="368"/>
      <c r="MY669" s="368"/>
      <c r="MZ669" s="368"/>
      <c r="NA669" s="368"/>
      <c r="NB669" s="368"/>
      <c r="NC669" s="368"/>
      <c r="ND669" s="368"/>
      <c r="NE669" s="368"/>
      <c r="NF669" s="368"/>
      <c r="NG669" s="368"/>
      <c r="NH669" s="368"/>
      <c r="NI669" s="368"/>
      <c r="NJ669" s="368"/>
      <c r="NK669" s="368"/>
      <c r="NL669" s="368"/>
      <c r="NM669" s="368"/>
      <c r="NN669" s="368"/>
      <c r="NO669" s="368"/>
      <c r="NP669" s="368"/>
      <c r="NQ669" s="368"/>
      <c r="NR669" s="368"/>
      <c r="NS669" s="368"/>
      <c r="NT669" s="368"/>
      <c r="NU669" s="368"/>
      <c r="NV669" s="368"/>
      <c r="NW669" s="368"/>
      <c r="NX669" s="368"/>
      <c r="NY669" s="368"/>
      <c r="NZ669" s="368"/>
      <c r="OA669" s="368"/>
      <c r="OB669" s="368"/>
      <c r="OC669" s="368"/>
      <c r="OD669" s="368"/>
      <c r="OE669" s="368"/>
      <c r="OF669" s="368"/>
      <c r="OG669" s="368"/>
      <c r="OH669" s="368"/>
      <c r="OI669" s="368"/>
      <c r="OJ669" s="368"/>
      <c r="OK669" s="368"/>
      <c r="OL669" s="368"/>
      <c r="OM669" s="368"/>
      <c r="ON669" s="368"/>
      <c r="OO669" s="368"/>
      <c r="OP669" s="368"/>
      <c r="OQ669" s="368"/>
      <c r="OR669" s="368"/>
      <c r="OS669" s="368"/>
      <c r="OT669" s="368"/>
      <c r="OU669" s="368"/>
      <c r="OV669" s="368"/>
      <c r="OW669" s="368"/>
      <c r="OX669" s="368"/>
      <c r="OY669" s="368"/>
      <c r="OZ669" s="368"/>
      <c r="PA669" s="368"/>
      <c r="PB669" s="368"/>
      <c r="PC669" s="368"/>
      <c r="PD669" s="368"/>
      <c r="PE669" s="368"/>
      <c r="PF669" s="368"/>
      <c r="PG669" s="368"/>
      <c r="PH669" s="368"/>
      <c r="PI669" s="368"/>
      <c r="PJ669" s="368"/>
      <c r="PK669" s="368"/>
      <c r="PL669" s="368"/>
      <c r="PM669" s="368"/>
      <c r="PN669" s="368"/>
      <c r="PO669" s="368"/>
      <c r="PP669" s="368"/>
      <c r="PQ669" s="368"/>
      <c r="PR669" s="368"/>
      <c r="PS669" s="368"/>
      <c r="PT669" s="368"/>
      <c r="PU669" s="368"/>
      <c r="PV669" s="368"/>
      <c r="PW669" s="368"/>
      <c r="PX669" s="368"/>
      <c r="PY669" s="368"/>
      <c r="PZ669" s="368"/>
      <c r="QA669" s="368"/>
      <c r="QB669" s="368"/>
      <c r="QC669" s="368"/>
      <c r="QD669" s="368"/>
      <c r="QE669" s="368"/>
      <c r="QF669" s="368"/>
      <c r="QG669" s="368"/>
      <c r="QH669" s="368"/>
      <c r="QI669" s="368"/>
      <c r="QJ669" s="368"/>
      <c r="QK669" s="368"/>
      <c r="QL669" s="368"/>
      <c r="QM669" s="368"/>
      <c r="QN669" s="368"/>
      <c r="QO669" s="368"/>
      <c r="QP669" s="368"/>
      <c r="QQ669" s="368"/>
      <c r="QR669" s="368"/>
      <c r="QS669" s="368"/>
      <c r="QT669" s="368"/>
      <c r="QU669" s="368"/>
      <c r="QV669" s="368"/>
      <c r="QW669" s="368"/>
      <c r="QX669" s="368"/>
      <c r="QY669" s="368"/>
      <c r="QZ669" s="368"/>
      <c r="RA669" s="368"/>
      <c r="RB669" s="368"/>
      <c r="RC669" s="368"/>
      <c r="RD669" s="368"/>
      <c r="RE669" s="368"/>
      <c r="RF669" s="368"/>
      <c r="RG669" s="368"/>
      <c r="RH669" s="368"/>
      <c r="RI669" s="368"/>
      <c r="RJ669" s="368"/>
      <c r="RK669" s="368"/>
      <c r="RL669" s="368"/>
      <c r="RM669" s="368"/>
      <c r="RN669" s="368"/>
      <c r="RO669" s="368"/>
      <c r="RP669" s="368"/>
      <c r="RQ669" s="368"/>
      <c r="RR669" s="368"/>
      <c r="RS669" s="368"/>
      <c r="RT669" s="368"/>
      <c r="RU669" s="368"/>
      <c r="RV669" s="368"/>
      <c r="RW669" s="368"/>
      <c r="RX669" s="368"/>
      <c r="RY669" s="368"/>
      <c r="RZ669" s="368"/>
      <c r="SA669" s="368"/>
      <c r="SB669" s="368"/>
      <c r="SC669" s="368"/>
      <c r="SD669" s="368"/>
      <c r="SE669" s="368"/>
      <c r="SF669" s="368"/>
      <c r="SG669" s="368"/>
    </row>
    <row r="670" spans="1:501">
      <c r="A670" s="368"/>
      <c r="B670" s="368"/>
      <c r="C670" s="368"/>
      <c r="D670" s="368"/>
      <c r="E670" s="368"/>
      <c r="F670" s="368"/>
      <c r="G670" s="368"/>
      <c r="H670" s="368"/>
      <c r="I670" s="368"/>
      <c r="J670" s="368"/>
      <c r="K670" s="368"/>
      <c r="L670" s="368"/>
      <c r="M670" s="368"/>
      <c r="N670" s="368"/>
      <c r="O670" s="385"/>
      <c r="P670" s="368"/>
      <c r="Q670" s="368"/>
      <c r="R670" s="368"/>
      <c r="S670" s="368"/>
      <c r="T670" s="368"/>
      <c r="U670" s="368"/>
      <c r="V670" s="368"/>
      <c r="W670" s="368"/>
      <c r="X670" s="368"/>
      <c r="Y670" s="368"/>
      <c r="Z670" s="368"/>
      <c r="AA670" s="368"/>
      <c r="AB670" s="368"/>
      <c r="AC670" s="368"/>
      <c r="AD670" s="368"/>
      <c r="AE670" s="368"/>
      <c r="AF670" s="368"/>
      <c r="AG670" s="368"/>
      <c r="AH670" s="368"/>
      <c r="AI670" s="368"/>
      <c r="AJ670" s="368"/>
      <c r="AK670" s="368"/>
      <c r="AL670" s="368"/>
      <c r="AM670" s="368"/>
      <c r="AN670" s="368"/>
      <c r="AO670" s="368"/>
      <c r="AP670" s="368"/>
      <c r="AQ670" s="368"/>
      <c r="AR670" s="368"/>
      <c r="AS670" s="368"/>
      <c r="AT670" s="368"/>
      <c r="AU670" s="368"/>
      <c r="AV670" s="368"/>
      <c r="AW670" s="368"/>
      <c r="AX670" s="368"/>
      <c r="AY670" s="368"/>
      <c r="AZ670" s="368"/>
      <c r="BA670" s="368"/>
      <c r="BB670" s="368"/>
      <c r="BC670" s="368"/>
      <c r="BD670" s="368"/>
      <c r="BE670" s="368"/>
      <c r="BF670" s="368"/>
      <c r="BG670" s="368"/>
      <c r="BH670" s="368"/>
      <c r="BI670" s="368"/>
      <c r="BJ670" s="368"/>
      <c r="BK670" s="368"/>
      <c r="BL670" s="368"/>
      <c r="BM670" s="368"/>
      <c r="BN670" s="368"/>
      <c r="BO670" s="368"/>
      <c r="BP670" s="368"/>
      <c r="BQ670" s="368"/>
      <c r="BR670" s="368"/>
      <c r="BS670" s="368"/>
      <c r="BT670" s="368"/>
      <c r="BU670" s="368"/>
      <c r="BV670" s="368"/>
      <c r="BW670" s="368"/>
      <c r="DV670" s="368"/>
      <c r="DW670" s="368"/>
      <c r="DX670" s="368"/>
      <c r="DY670" s="368"/>
      <c r="DZ670" s="368"/>
      <c r="EA670" s="368"/>
      <c r="EB670" s="368"/>
      <c r="EC670" s="368"/>
      <c r="ED670" s="368"/>
      <c r="EE670" s="368"/>
      <c r="EF670" s="368"/>
      <c r="EG670" s="368"/>
      <c r="EH670" s="368"/>
      <c r="EI670" s="368"/>
      <c r="EJ670" s="368"/>
      <c r="EK670" s="368"/>
      <c r="EL670" s="368"/>
      <c r="EM670" s="368"/>
      <c r="EN670" s="368"/>
      <c r="EO670" s="368"/>
      <c r="EP670" s="368"/>
      <c r="EQ670" s="368"/>
      <c r="ER670" s="368"/>
      <c r="ES670" s="368"/>
      <c r="ET670" s="368"/>
      <c r="EU670" s="368"/>
      <c r="EV670" s="368"/>
      <c r="EW670" s="368"/>
      <c r="EX670" s="368"/>
      <c r="EY670" s="368"/>
      <c r="EZ670" s="368"/>
      <c r="FA670" s="368"/>
      <c r="FB670" s="368"/>
      <c r="FC670" s="368"/>
      <c r="FD670" s="368"/>
      <c r="FE670" s="368"/>
      <c r="FF670" s="368"/>
      <c r="FG670" s="368"/>
      <c r="FH670" s="368"/>
      <c r="FI670" s="368"/>
      <c r="FJ670" s="368"/>
      <c r="FK670" s="368"/>
      <c r="FL670" s="368"/>
      <c r="FM670" s="368"/>
      <c r="FN670" s="368"/>
      <c r="FO670" s="368"/>
      <c r="FP670" s="368"/>
      <c r="FQ670" s="368"/>
      <c r="FR670" s="368"/>
      <c r="FS670" s="368"/>
      <c r="FT670" s="368"/>
      <c r="FU670" s="368"/>
      <c r="FV670" s="368"/>
      <c r="FW670" s="368"/>
      <c r="FX670" s="368"/>
      <c r="FY670" s="368"/>
      <c r="FZ670" s="368"/>
      <c r="GA670" s="368"/>
      <c r="GB670" s="368"/>
      <c r="GC670" s="368"/>
      <c r="GD670" s="368"/>
      <c r="GE670" s="368"/>
      <c r="GF670" s="368"/>
      <c r="GG670" s="368"/>
      <c r="GH670" s="368"/>
      <c r="GI670" s="368"/>
      <c r="GJ670" s="368"/>
      <c r="GK670" s="368"/>
      <c r="GL670" s="368"/>
      <c r="GM670" s="368"/>
      <c r="GN670" s="368"/>
      <c r="GO670" s="368"/>
      <c r="GP670" s="368"/>
      <c r="GQ670" s="368"/>
      <c r="GR670" s="368"/>
      <c r="GS670" s="368"/>
      <c r="GT670" s="368"/>
      <c r="GU670" s="368"/>
      <c r="GV670" s="368"/>
      <c r="GW670" s="368"/>
      <c r="GX670" s="368"/>
      <c r="GY670" s="368"/>
      <c r="GZ670" s="368"/>
      <c r="HA670" s="368"/>
      <c r="HB670" s="368"/>
      <c r="HC670" s="368"/>
      <c r="HD670" s="368"/>
      <c r="HE670" s="368"/>
      <c r="HF670" s="368"/>
      <c r="HG670" s="368"/>
      <c r="HH670" s="368"/>
      <c r="HI670" s="368"/>
      <c r="HJ670" s="368"/>
      <c r="HK670" s="368"/>
      <c r="HL670" s="368"/>
      <c r="HM670" s="368"/>
      <c r="HN670" s="368"/>
      <c r="HO670" s="368"/>
      <c r="HP670" s="368"/>
      <c r="HQ670" s="368"/>
      <c r="HR670" s="368"/>
      <c r="HS670" s="368"/>
      <c r="HT670" s="368"/>
      <c r="HU670" s="368"/>
      <c r="HV670" s="368"/>
      <c r="HW670" s="368"/>
      <c r="HX670" s="368"/>
      <c r="HY670" s="368"/>
      <c r="HZ670" s="368"/>
      <c r="IA670" s="368"/>
      <c r="IB670" s="368"/>
      <c r="IC670" s="368"/>
      <c r="ID670" s="368"/>
      <c r="IE670" s="368"/>
      <c r="IF670" s="368"/>
      <c r="IG670" s="368"/>
      <c r="IH670" s="368"/>
      <c r="II670" s="368"/>
      <c r="IJ670" s="368"/>
      <c r="IK670" s="368"/>
      <c r="IL670" s="368"/>
      <c r="IM670" s="368"/>
      <c r="IN670" s="368"/>
      <c r="IO670" s="368"/>
      <c r="IP670" s="368"/>
      <c r="IQ670" s="368"/>
      <c r="IR670" s="368"/>
      <c r="IS670" s="368"/>
      <c r="IT670" s="368"/>
      <c r="IU670" s="368"/>
      <c r="IV670" s="368"/>
      <c r="IW670" s="368"/>
      <c r="IX670" s="368"/>
      <c r="IY670" s="368"/>
      <c r="IZ670" s="368"/>
      <c r="JA670" s="368"/>
      <c r="JB670" s="368"/>
      <c r="JC670" s="368"/>
      <c r="JD670" s="368"/>
      <c r="JE670" s="368"/>
      <c r="JF670" s="368"/>
      <c r="JG670" s="368"/>
      <c r="JH670" s="368"/>
      <c r="JI670" s="368"/>
      <c r="JJ670" s="368"/>
      <c r="JK670" s="368"/>
      <c r="JL670" s="368"/>
      <c r="JM670" s="368"/>
      <c r="JN670" s="368"/>
      <c r="JO670" s="368"/>
      <c r="JP670" s="368"/>
      <c r="JQ670" s="368"/>
      <c r="JR670" s="368"/>
      <c r="JS670" s="368"/>
      <c r="JT670" s="368"/>
      <c r="JU670" s="368"/>
      <c r="JV670" s="368"/>
      <c r="JW670" s="368"/>
      <c r="JX670" s="368"/>
      <c r="JY670" s="368"/>
      <c r="JZ670" s="368"/>
      <c r="KA670" s="368"/>
      <c r="KB670" s="368"/>
      <c r="KC670" s="368"/>
      <c r="KD670" s="368"/>
      <c r="KE670" s="368"/>
      <c r="KF670" s="368"/>
      <c r="KG670" s="368"/>
      <c r="KH670" s="368"/>
      <c r="KI670" s="368"/>
      <c r="KJ670" s="368"/>
      <c r="KK670" s="368"/>
      <c r="KL670" s="368"/>
      <c r="KM670" s="368"/>
      <c r="KN670" s="368"/>
      <c r="KO670" s="368"/>
      <c r="KP670" s="368"/>
      <c r="KQ670" s="368"/>
      <c r="KR670" s="368"/>
      <c r="KS670" s="368"/>
      <c r="KT670" s="368"/>
      <c r="KU670" s="368"/>
      <c r="KV670" s="368"/>
      <c r="KW670" s="368"/>
      <c r="KX670" s="368"/>
      <c r="LH670" s="368"/>
      <c r="LI670" s="368"/>
      <c r="LJ670" s="368"/>
      <c r="LK670" s="368"/>
      <c r="LL670" s="368"/>
      <c r="LM670" s="368"/>
      <c r="LN670" s="368"/>
      <c r="LO670" s="368"/>
      <c r="LP670" s="368"/>
      <c r="LQ670" s="368"/>
      <c r="LR670" s="368"/>
      <c r="LS670" s="368"/>
      <c r="LT670" s="368"/>
      <c r="LU670" s="368"/>
      <c r="LV670" s="368"/>
      <c r="LW670" s="368"/>
      <c r="LX670" s="368"/>
      <c r="LY670" s="368"/>
      <c r="LZ670" s="368"/>
      <c r="MA670" s="368"/>
      <c r="MB670" s="368"/>
      <c r="MC670" s="368"/>
      <c r="MD670" s="368"/>
      <c r="ME670" s="368"/>
      <c r="MF670" s="368"/>
      <c r="MG670" s="368"/>
      <c r="MH670" s="368"/>
      <c r="MI670" s="368"/>
      <c r="MJ670" s="368"/>
      <c r="MK670" s="368"/>
      <c r="ML670" s="368"/>
      <c r="MM670" s="368"/>
      <c r="MN670" s="368"/>
      <c r="MO670" s="368"/>
      <c r="MP670" s="368"/>
      <c r="MQ670" s="368"/>
      <c r="MR670" s="368"/>
      <c r="MS670" s="368"/>
      <c r="MT670" s="368"/>
      <c r="MU670" s="368"/>
      <c r="MV670" s="368"/>
      <c r="MW670" s="368"/>
      <c r="MX670" s="368"/>
      <c r="MY670" s="368"/>
      <c r="MZ670" s="368"/>
      <c r="NA670" s="368"/>
      <c r="NB670" s="368"/>
      <c r="NC670" s="368"/>
      <c r="ND670" s="368"/>
      <c r="NE670" s="368"/>
      <c r="NF670" s="368"/>
      <c r="NG670" s="368"/>
      <c r="NH670" s="368"/>
      <c r="NI670" s="368"/>
      <c r="NJ670" s="368"/>
      <c r="NK670" s="368"/>
      <c r="NL670" s="368"/>
      <c r="NM670" s="368"/>
      <c r="NN670" s="368"/>
      <c r="NO670" s="368"/>
      <c r="NP670" s="368"/>
      <c r="NQ670" s="368"/>
      <c r="NR670" s="368"/>
      <c r="NS670" s="368"/>
      <c r="NT670" s="368"/>
      <c r="NU670" s="368"/>
      <c r="NV670" s="368"/>
      <c r="NW670" s="368"/>
      <c r="NX670" s="368"/>
      <c r="NY670" s="368"/>
      <c r="NZ670" s="368"/>
      <c r="OA670" s="368"/>
      <c r="OB670" s="368"/>
      <c r="OC670" s="368"/>
      <c r="OD670" s="368"/>
      <c r="OE670" s="368"/>
      <c r="OF670" s="368"/>
      <c r="OG670" s="368"/>
      <c r="OH670" s="368"/>
      <c r="OI670" s="368"/>
      <c r="OJ670" s="368"/>
      <c r="OK670" s="368"/>
      <c r="OL670" s="368"/>
      <c r="OM670" s="368"/>
      <c r="ON670" s="368"/>
      <c r="OO670" s="368"/>
      <c r="OP670" s="368"/>
      <c r="OQ670" s="368"/>
      <c r="OR670" s="368"/>
      <c r="OS670" s="368"/>
      <c r="OT670" s="368"/>
      <c r="OU670" s="368"/>
      <c r="OV670" s="368"/>
      <c r="OW670" s="368"/>
      <c r="OX670" s="368"/>
      <c r="OY670" s="368"/>
      <c r="OZ670" s="368"/>
      <c r="PA670" s="368"/>
      <c r="PB670" s="368"/>
      <c r="PC670" s="368"/>
      <c r="PD670" s="368"/>
      <c r="PE670" s="368"/>
      <c r="PF670" s="368"/>
      <c r="PG670" s="368"/>
      <c r="PH670" s="368"/>
      <c r="PI670" s="368"/>
      <c r="PJ670" s="368"/>
      <c r="PK670" s="368"/>
      <c r="PL670" s="368"/>
      <c r="PM670" s="368"/>
      <c r="PN670" s="368"/>
      <c r="PO670" s="368"/>
      <c r="PP670" s="368"/>
      <c r="PQ670" s="368"/>
      <c r="PR670" s="368"/>
      <c r="PS670" s="368"/>
      <c r="PT670" s="368"/>
      <c r="PU670" s="368"/>
      <c r="PV670" s="368"/>
      <c r="PW670" s="368"/>
      <c r="PX670" s="368"/>
      <c r="PY670" s="368"/>
      <c r="PZ670" s="368"/>
      <c r="QA670" s="368"/>
      <c r="QB670" s="368"/>
      <c r="QC670" s="368"/>
      <c r="QD670" s="368"/>
      <c r="QE670" s="368"/>
      <c r="QF670" s="368"/>
      <c r="QG670" s="368"/>
      <c r="QH670" s="368"/>
      <c r="QI670" s="368"/>
      <c r="QJ670" s="368"/>
      <c r="QK670" s="368"/>
      <c r="QL670" s="368"/>
      <c r="QM670" s="368"/>
      <c r="QN670" s="368"/>
      <c r="QO670" s="368"/>
      <c r="QP670" s="368"/>
      <c r="QQ670" s="368"/>
      <c r="QR670" s="368"/>
      <c r="QS670" s="368"/>
      <c r="QT670" s="368"/>
      <c r="QU670" s="368"/>
      <c r="QV670" s="368"/>
      <c r="QW670" s="368"/>
      <c r="QX670" s="368"/>
      <c r="QY670" s="368"/>
      <c r="QZ670" s="368"/>
      <c r="RA670" s="368"/>
      <c r="RB670" s="368"/>
      <c r="RC670" s="368"/>
      <c r="RD670" s="368"/>
      <c r="RE670" s="368"/>
      <c r="RF670" s="368"/>
      <c r="RG670" s="368"/>
      <c r="RH670" s="368"/>
      <c r="RI670" s="368"/>
      <c r="RJ670" s="368"/>
      <c r="RK670" s="368"/>
      <c r="RL670" s="368"/>
      <c r="RM670" s="368"/>
      <c r="RN670" s="368"/>
      <c r="RO670" s="368"/>
      <c r="RP670" s="368"/>
      <c r="RQ670" s="368"/>
      <c r="RR670" s="368"/>
      <c r="RS670" s="368"/>
      <c r="RT670" s="368"/>
      <c r="RU670" s="368"/>
      <c r="RV670" s="368"/>
      <c r="RW670" s="368"/>
      <c r="RX670" s="368"/>
      <c r="RY670" s="368"/>
      <c r="RZ670" s="368"/>
      <c r="SA670" s="368"/>
      <c r="SB670" s="368"/>
      <c r="SC670" s="368"/>
      <c r="SD670" s="368"/>
      <c r="SE670" s="368"/>
      <c r="SF670" s="368"/>
      <c r="SG670" s="368"/>
    </row>
    <row r="671" spans="1:501">
      <c r="A671" s="368"/>
      <c r="B671" s="368"/>
      <c r="C671" s="368"/>
      <c r="D671" s="368"/>
      <c r="E671" s="368"/>
      <c r="F671" s="368"/>
      <c r="G671" s="368"/>
      <c r="H671" s="368"/>
      <c r="I671" s="368"/>
      <c r="J671" s="368"/>
      <c r="K671" s="368"/>
      <c r="L671" s="368"/>
      <c r="M671" s="368"/>
      <c r="N671" s="368"/>
      <c r="O671" s="385"/>
      <c r="P671" s="368"/>
      <c r="Q671" s="368"/>
      <c r="R671" s="368"/>
      <c r="S671" s="368"/>
      <c r="T671" s="368"/>
      <c r="U671" s="368"/>
      <c r="V671" s="368"/>
      <c r="W671" s="368"/>
      <c r="X671" s="368"/>
      <c r="Y671" s="368"/>
      <c r="Z671" s="368"/>
      <c r="AA671" s="368"/>
      <c r="AB671" s="368"/>
      <c r="AC671" s="368"/>
      <c r="AD671" s="368"/>
      <c r="AE671" s="368"/>
      <c r="AF671" s="368"/>
      <c r="AG671" s="368"/>
      <c r="AH671" s="368"/>
      <c r="AI671" s="368"/>
      <c r="AJ671" s="368"/>
      <c r="AK671" s="368"/>
      <c r="AL671" s="368"/>
      <c r="AM671" s="368"/>
      <c r="AN671" s="368"/>
      <c r="AO671" s="368"/>
      <c r="AP671" s="368"/>
      <c r="AQ671" s="368"/>
      <c r="AR671" s="368"/>
      <c r="AS671" s="368"/>
      <c r="AT671" s="368"/>
      <c r="AU671" s="368"/>
      <c r="AV671" s="368"/>
      <c r="AW671" s="368"/>
      <c r="AX671" s="368"/>
      <c r="AY671" s="368"/>
      <c r="AZ671" s="368"/>
      <c r="BA671" s="368"/>
      <c r="BB671" s="368"/>
      <c r="BC671" s="368"/>
      <c r="BD671" s="368"/>
      <c r="BE671" s="368"/>
      <c r="BF671" s="368"/>
      <c r="BG671" s="368"/>
      <c r="BH671" s="368"/>
      <c r="BI671" s="368"/>
      <c r="BJ671" s="368"/>
      <c r="BK671" s="368"/>
      <c r="BL671" s="368"/>
      <c r="BM671" s="368"/>
      <c r="BN671" s="368"/>
      <c r="BO671" s="368"/>
      <c r="BP671" s="368"/>
      <c r="BQ671" s="368"/>
      <c r="BR671" s="368"/>
      <c r="BS671" s="368"/>
      <c r="BT671" s="368"/>
      <c r="BU671" s="368"/>
      <c r="BV671" s="368"/>
      <c r="BW671" s="368"/>
      <c r="DV671" s="368"/>
      <c r="DW671" s="368"/>
      <c r="DX671" s="368"/>
      <c r="DY671" s="368"/>
      <c r="DZ671" s="368"/>
      <c r="EA671" s="368"/>
      <c r="EB671" s="368"/>
      <c r="EC671" s="368"/>
      <c r="ED671" s="368"/>
      <c r="EE671" s="368"/>
      <c r="EF671" s="368"/>
      <c r="EG671" s="368"/>
      <c r="EH671" s="368"/>
      <c r="EI671" s="368"/>
      <c r="EJ671" s="368"/>
      <c r="EK671" s="368"/>
      <c r="EL671" s="368"/>
      <c r="EM671" s="368"/>
      <c r="EN671" s="368"/>
      <c r="EO671" s="368"/>
      <c r="EP671" s="368"/>
      <c r="EQ671" s="368"/>
      <c r="ER671" s="368"/>
      <c r="ES671" s="368"/>
      <c r="ET671" s="368"/>
      <c r="EU671" s="368"/>
      <c r="EV671" s="368"/>
      <c r="EW671" s="368"/>
      <c r="EX671" s="368"/>
      <c r="EY671" s="368"/>
      <c r="EZ671" s="368"/>
      <c r="FA671" s="368"/>
      <c r="FB671" s="368"/>
      <c r="FC671" s="368"/>
      <c r="FD671" s="368"/>
      <c r="FE671" s="368"/>
      <c r="FF671" s="368"/>
      <c r="FG671" s="368"/>
      <c r="FH671" s="368"/>
      <c r="FI671" s="368"/>
      <c r="FJ671" s="368"/>
      <c r="FK671" s="368"/>
      <c r="FL671" s="368"/>
      <c r="FM671" s="368"/>
      <c r="FN671" s="368"/>
      <c r="FO671" s="368"/>
      <c r="FP671" s="368"/>
      <c r="FQ671" s="368"/>
      <c r="FR671" s="368"/>
      <c r="FS671" s="368"/>
      <c r="FT671" s="368"/>
      <c r="FU671" s="368"/>
      <c r="FV671" s="368"/>
      <c r="FW671" s="368"/>
      <c r="FX671" s="368"/>
      <c r="FY671" s="368"/>
      <c r="FZ671" s="368"/>
      <c r="GA671" s="368"/>
      <c r="GB671" s="368"/>
      <c r="GC671" s="368"/>
      <c r="GD671" s="368"/>
      <c r="GE671" s="368"/>
      <c r="GF671" s="368"/>
      <c r="GG671" s="368"/>
      <c r="GH671" s="368"/>
      <c r="GI671" s="368"/>
      <c r="GJ671" s="368"/>
      <c r="GK671" s="368"/>
      <c r="GL671" s="368"/>
      <c r="GM671" s="368"/>
      <c r="GN671" s="368"/>
      <c r="GO671" s="368"/>
      <c r="GP671" s="368"/>
      <c r="GQ671" s="368"/>
      <c r="GR671" s="368"/>
      <c r="GS671" s="368"/>
      <c r="GT671" s="368"/>
      <c r="GU671" s="368"/>
      <c r="GV671" s="368"/>
      <c r="GW671" s="368"/>
      <c r="GX671" s="368"/>
      <c r="GY671" s="368"/>
      <c r="GZ671" s="368"/>
      <c r="HA671" s="368"/>
      <c r="HB671" s="368"/>
      <c r="HC671" s="368"/>
      <c r="HD671" s="368"/>
      <c r="HE671" s="368"/>
      <c r="HF671" s="368"/>
      <c r="HG671" s="368"/>
      <c r="HH671" s="368"/>
      <c r="HI671" s="368"/>
      <c r="HJ671" s="368"/>
      <c r="HK671" s="368"/>
      <c r="HL671" s="368"/>
      <c r="HM671" s="368"/>
      <c r="HN671" s="368"/>
      <c r="HO671" s="368"/>
      <c r="HP671" s="368"/>
      <c r="HQ671" s="368"/>
      <c r="HR671" s="368"/>
      <c r="HS671" s="368"/>
      <c r="HT671" s="368"/>
      <c r="HU671" s="368"/>
      <c r="HV671" s="368"/>
      <c r="HW671" s="368"/>
      <c r="HX671" s="368"/>
      <c r="HY671" s="368"/>
      <c r="HZ671" s="368"/>
      <c r="IA671" s="368"/>
      <c r="IB671" s="368"/>
      <c r="IC671" s="368"/>
      <c r="ID671" s="368"/>
      <c r="IE671" s="368"/>
      <c r="IF671" s="368"/>
      <c r="IG671" s="368"/>
      <c r="IH671" s="368"/>
      <c r="II671" s="368"/>
      <c r="IJ671" s="368"/>
      <c r="IK671" s="368"/>
      <c r="IL671" s="368"/>
      <c r="IM671" s="368"/>
      <c r="IN671" s="368"/>
      <c r="IO671" s="368"/>
      <c r="IP671" s="368"/>
      <c r="IQ671" s="368"/>
      <c r="IR671" s="368"/>
      <c r="IS671" s="368"/>
      <c r="IT671" s="368"/>
      <c r="IU671" s="368"/>
      <c r="IV671" s="368"/>
      <c r="IW671" s="368"/>
      <c r="IX671" s="368"/>
      <c r="IY671" s="368"/>
      <c r="IZ671" s="368"/>
      <c r="JA671" s="368"/>
      <c r="JB671" s="368"/>
      <c r="JC671" s="368"/>
      <c r="JD671" s="368"/>
      <c r="JE671" s="368"/>
      <c r="JF671" s="368"/>
      <c r="JG671" s="368"/>
      <c r="JH671" s="368"/>
      <c r="JI671" s="368"/>
      <c r="JJ671" s="368"/>
      <c r="JK671" s="368"/>
      <c r="JL671" s="368"/>
      <c r="JM671" s="368"/>
      <c r="JN671" s="368"/>
      <c r="JO671" s="368"/>
      <c r="JP671" s="368"/>
      <c r="JQ671" s="368"/>
      <c r="JR671" s="368"/>
      <c r="JS671" s="368"/>
      <c r="JT671" s="368"/>
      <c r="JU671" s="368"/>
      <c r="JV671" s="368"/>
      <c r="JW671" s="368"/>
      <c r="JX671" s="368"/>
      <c r="JY671" s="368"/>
      <c r="JZ671" s="368"/>
      <c r="KA671" s="368"/>
      <c r="KB671" s="368"/>
      <c r="KC671" s="368"/>
      <c r="KD671" s="368"/>
      <c r="KE671" s="368"/>
      <c r="KF671" s="368"/>
      <c r="KG671" s="368"/>
      <c r="KH671" s="368"/>
      <c r="KI671" s="368"/>
      <c r="KJ671" s="368"/>
      <c r="KK671" s="368"/>
      <c r="KL671" s="368"/>
      <c r="KM671" s="368"/>
      <c r="KN671" s="368"/>
      <c r="KO671" s="368"/>
      <c r="KP671" s="368"/>
      <c r="KQ671" s="368"/>
      <c r="KR671" s="368"/>
      <c r="KS671" s="368"/>
      <c r="KT671" s="368"/>
      <c r="KU671" s="368"/>
      <c r="KV671" s="368"/>
      <c r="KW671" s="368"/>
      <c r="KX671" s="368"/>
      <c r="LH671" s="368"/>
      <c r="LI671" s="368"/>
      <c r="LJ671" s="368"/>
      <c r="LK671" s="368"/>
      <c r="LL671" s="368"/>
      <c r="LM671" s="368"/>
      <c r="LN671" s="368"/>
      <c r="LO671" s="368"/>
      <c r="LP671" s="368"/>
      <c r="LQ671" s="368"/>
      <c r="LR671" s="368"/>
      <c r="LS671" s="368"/>
      <c r="LT671" s="368"/>
      <c r="LU671" s="368"/>
      <c r="LV671" s="368"/>
      <c r="LW671" s="368"/>
      <c r="LX671" s="368"/>
      <c r="LY671" s="368"/>
      <c r="LZ671" s="368"/>
      <c r="MA671" s="368"/>
      <c r="MB671" s="368"/>
      <c r="MC671" s="368"/>
      <c r="MD671" s="368"/>
      <c r="ME671" s="368"/>
      <c r="MF671" s="368"/>
      <c r="MG671" s="368"/>
      <c r="MH671" s="368"/>
      <c r="MI671" s="368"/>
      <c r="MJ671" s="368"/>
      <c r="MK671" s="368"/>
      <c r="ML671" s="368"/>
      <c r="MM671" s="368"/>
      <c r="MN671" s="368"/>
      <c r="MO671" s="368"/>
      <c r="MP671" s="368"/>
      <c r="MQ671" s="368"/>
      <c r="MR671" s="368"/>
      <c r="MS671" s="368"/>
      <c r="MT671" s="368"/>
      <c r="MU671" s="368"/>
      <c r="MV671" s="368"/>
      <c r="MW671" s="368"/>
      <c r="MX671" s="368"/>
      <c r="MY671" s="368"/>
      <c r="MZ671" s="368"/>
      <c r="NA671" s="368"/>
      <c r="NB671" s="368"/>
      <c r="NC671" s="368"/>
      <c r="ND671" s="368"/>
      <c r="NE671" s="368"/>
      <c r="NF671" s="368"/>
      <c r="NG671" s="368"/>
      <c r="NH671" s="368"/>
      <c r="NI671" s="368"/>
      <c r="NJ671" s="368"/>
      <c r="NK671" s="368"/>
      <c r="NL671" s="368"/>
      <c r="NM671" s="368"/>
      <c r="NN671" s="368"/>
      <c r="NO671" s="368"/>
      <c r="NP671" s="368"/>
      <c r="NQ671" s="368"/>
      <c r="NR671" s="368"/>
      <c r="NS671" s="368"/>
      <c r="NT671" s="368"/>
      <c r="NU671" s="368"/>
      <c r="NV671" s="368"/>
      <c r="NW671" s="368"/>
      <c r="NX671" s="368"/>
      <c r="NY671" s="368"/>
      <c r="NZ671" s="368"/>
      <c r="OA671" s="368"/>
      <c r="OB671" s="368"/>
      <c r="OC671" s="368"/>
      <c r="OD671" s="368"/>
      <c r="OE671" s="368"/>
      <c r="OF671" s="368"/>
      <c r="OG671" s="368"/>
      <c r="OH671" s="368"/>
      <c r="OI671" s="368"/>
      <c r="OJ671" s="368"/>
      <c r="OK671" s="368"/>
      <c r="OL671" s="368"/>
      <c r="OM671" s="368"/>
      <c r="ON671" s="368"/>
      <c r="OO671" s="368"/>
      <c r="OP671" s="368"/>
      <c r="OQ671" s="368"/>
      <c r="OR671" s="368"/>
      <c r="OS671" s="368"/>
      <c r="OT671" s="368"/>
      <c r="OU671" s="368"/>
      <c r="OV671" s="368"/>
      <c r="OW671" s="368"/>
      <c r="OX671" s="368"/>
      <c r="OY671" s="368"/>
      <c r="OZ671" s="368"/>
      <c r="PA671" s="368"/>
      <c r="PB671" s="368"/>
      <c r="PC671" s="368"/>
      <c r="PD671" s="368"/>
      <c r="PE671" s="368"/>
      <c r="PF671" s="368"/>
      <c r="PG671" s="368"/>
      <c r="PH671" s="368"/>
      <c r="PI671" s="368"/>
      <c r="PJ671" s="368"/>
      <c r="PK671" s="368"/>
      <c r="PL671" s="368"/>
      <c r="PM671" s="368"/>
      <c r="PN671" s="368"/>
      <c r="PO671" s="368"/>
      <c r="PP671" s="368"/>
      <c r="PQ671" s="368"/>
      <c r="PR671" s="368"/>
      <c r="PS671" s="368"/>
      <c r="PT671" s="368"/>
      <c r="PU671" s="368"/>
      <c r="PV671" s="368"/>
      <c r="PW671" s="368"/>
      <c r="PX671" s="368"/>
      <c r="PY671" s="368"/>
      <c r="PZ671" s="368"/>
      <c r="QA671" s="368"/>
      <c r="QB671" s="368"/>
      <c r="QC671" s="368"/>
      <c r="QD671" s="368"/>
      <c r="QE671" s="368"/>
      <c r="QF671" s="368"/>
      <c r="QG671" s="368"/>
      <c r="QH671" s="368"/>
      <c r="QI671" s="368"/>
      <c r="QJ671" s="368"/>
      <c r="QK671" s="368"/>
      <c r="QL671" s="368"/>
      <c r="QM671" s="368"/>
      <c r="QN671" s="368"/>
      <c r="QO671" s="368"/>
      <c r="QP671" s="368"/>
      <c r="QQ671" s="368"/>
      <c r="QR671" s="368"/>
      <c r="QS671" s="368"/>
      <c r="QT671" s="368"/>
      <c r="QU671" s="368"/>
      <c r="QV671" s="368"/>
      <c r="QW671" s="368"/>
      <c r="QX671" s="368"/>
      <c r="QY671" s="368"/>
      <c r="QZ671" s="368"/>
      <c r="RA671" s="368"/>
      <c r="RB671" s="368"/>
      <c r="RC671" s="368"/>
      <c r="RD671" s="368"/>
      <c r="RE671" s="368"/>
      <c r="RF671" s="368"/>
      <c r="RG671" s="368"/>
      <c r="RH671" s="368"/>
      <c r="RI671" s="368"/>
      <c r="RJ671" s="368"/>
      <c r="RK671" s="368"/>
      <c r="RL671" s="368"/>
      <c r="RM671" s="368"/>
      <c r="RN671" s="368"/>
      <c r="RO671" s="368"/>
      <c r="RP671" s="368"/>
      <c r="RQ671" s="368"/>
      <c r="RR671" s="368"/>
      <c r="RS671" s="368"/>
      <c r="RT671" s="368"/>
      <c r="RU671" s="368"/>
      <c r="RV671" s="368"/>
      <c r="RW671" s="368"/>
      <c r="RX671" s="368"/>
      <c r="RY671" s="368"/>
      <c r="RZ671" s="368"/>
      <c r="SA671" s="368"/>
      <c r="SB671" s="368"/>
      <c r="SC671" s="368"/>
      <c r="SD671" s="368"/>
      <c r="SE671" s="368"/>
      <c r="SF671" s="368"/>
      <c r="SG671" s="368"/>
    </row>
    <row r="672" spans="1:501">
      <c r="A672" s="368"/>
      <c r="B672" s="368"/>
      <c r="C672" s="368"/>
      <c r="D672" s="368"/>
      <c r="E672" s="368"/>
      <c r="F672" s="368"/>
      <c r="G672" s="368"/>
      <c r="H672" s="368"/>
      <c r="I672" s="368"/>
      <c r="J672" s="368"/>
      <c r="K672" s="368"/>
      <c r="L672" s="368"/>
      <c r="M672" s="368"/>
      <c r="N672" s="368"/>
      <c r="O672" s="385"/>
      <c r="P672" s="368"/>
      <c r="Q672" s="368"/>
      <c r="R672" s="368"/>
      <c r="S672" s="368"/>
      <c r="T672" s="368"/>
      <c r="U672" s="368"/>
      <c r="V672" s="368"/>
      <c r="W672" s="368"/>
      <c r="X672" s="368"/>
      <c r="Y672" s="368"/>
      <c r="Z672" s="368"/>
      <c r="AA672" s="368"/>
      <c r="AB672" s="368"/>
      <c r="AC672" s="368"/>
      <c r="AD672" s="368"/>
      <c r="AE672" s="368"/>
      <c r="AF672" s="368"/>
      <c r="AG672" s="368"/>
      <c r="AH672" s="368"/>
      <c r="AI672" s="368"/>
      <c r="AJ672" s="368"/>
      <c r="AK672" s="368"/>
      <c r="AL672" s="368"/>
      <c r="AM672" s="368"/>
      <c r="AN672" s="368"/>
      <c r="AO672" s="368"/>
      <c r="AP672" s="368"/>
      <c r="AQ672" s="368"/>
      <c r="AR672" s="368"/>
      <c r="AS672" s="368"/>
      <c r="AT672" s="368"/>
      <c r="AU672" s="368"/>
      <c r="AV672" s="368"/>
      <c r="AW672" s="368"/>
      <c r="AX672" s="368"/>
      <c r="AY672" s="368"/>
      <c r="AZ672" s="368"/>
      <c r="BA672" s="368"/>
      <c r="BB672" s="368"/>
      <c r="BC672" s="368"/>
      <c r="BD672" s="368"/>
      <c r="BE672" s="368"/>
      <c r="BF672" s="368"/>
      <c r="BG672" s="368"/>
      <c r="BH672" s="368"/>
      <c r="BI672" s="368"/>
      <c r="BJ672" s="368"/>
      <c r="BK672" s="368"/>
      <c r="BL672" s="368"/>
      <c r="BM672" s="368"/>
      <c r="BN672" s="368"/>
      <c r="BO672" s="368"/>
      <c r="BP672" s="368"/>
      <c r="BQ672" s="368"/>
      <c r="BR672" s="368"/>
      <c r="BS672" s="368"/>
      <c r="BT672" s="368"/>
      <c r="BU672" s="368"/>
      <c r="BV672" s="368"/>
      <c r="BW672" s="368"/>
      <c r="DV672" s="368"/>
      <c r="DW672" s="368"/>
      <c r="DX672" s="368"/>
      <c r="DY672" s="368"/>
      <c r="DZ672" s="368"/>
      <c r="EA672" s="368"/>
      <c r="EB672" s="368"/>
      <c r="EC672" s="368"/>
      <c r="ED672" s="368"/>
      <c r="EE672" s="368"/>
      <c r="EF672" s="368"/>
      <c r="EG672" s="368"/>
      <c r="EH672" s="368"/>
      <c r="EI672" s="368"/>
      <c r="EJ672" s="368"/>
      <c r="EK672" s="368"/>
      <c r="EL672" s="368"/>
      <c r="EM672" s="368"/>
      <c r="EN672" s="368"/>
      <c r="EO672" s="368"/>
      <c r="EP672" s="368"/>
      <c r="EQ672" s="368"/>
      <c r="ER672" s="368"/>
      <c r="ES672" s="368"/>
      <c r="ET672" s="368"/>
      <c r="EU672" s="368"/>
      <c r="EV672" s="368"/>
      <c r="EW672" s="368"/>
      <c r="EX672" s="368"/>
      <c r="EY672" s="368"/>
      <c r="EZ672" s="368"/>
      <c r="FA672" s="368"/>
      <c r="FB672" s="368"/>
      <c r="FC672" s="368"/>
      <c r="FD672" s="368"/>
      <c r="FE672" s="368"/>
      <c r="FF672" s="368"/>
      <c r="FG672" s="368"/>
      <c r="FH672" s="368"/>
      <c r="FI672" s="368"/>
      <c r="FJ672" s="368"/>
      <c r="FK672" s="368"/>
      <c r="FL672" s="368"/>
      <c r="FM672" s="368"/>
      <c r="FN672" s="368"/>
      <c r="FO672" s="368"/>
      <c r="FP672" s="368"/>
      <c r="FQ672" s="368"/>
      <c r="FR672" s="368"/>
      <c r="FS672" s="368"/>
      <c r="FT672" s="368"/>
      <c r="FU672" s="368"/>
      <c r="FV672" s="368"/>
      <c r="FW672" s="368"/>
      <c r="FX672" s="368"/>
      <c r="FY672" s="368"/>
      <c r="FZ672" s="368"/>
      <c r="GA672" s="368"/>
      <c r="GB672" s="368"/>
      <c r="GC672" s="368"/>
      <c r="GD672" s="368"/>
      <c r="GE672" s="368"/>
      <c r="GF672" s="368"/>
      <c r="GG672" s="368"/>
      <c r="GH672" s="368"/>
      <c r="GI672" s="368"/>
      <c r="GJ672" s="368"/>
      <c r="GK672" s="368"/>
      <c r="GL672" s="368"/>
      <c r="GM672" s="368"/>
      <c r="GN672" s="368"/>
      <c r="GO672" s="368"/>
      <c r="GP672" s="368"/>
      <c r="GQ672" s="368"/>
      <c r="GR672" s="368"/>
      <c r="GS672" s="368"/>
      <c r="GT672" s="368"/>
      <c r="GU672" s="368"/>
      <c r="GV672" s="368"/>
      <c r="GW672" s="368"/>
      <c r="GX672" s="368"/>
      <c r="GY672" s="368"/>
      <c r="GZ672" s="368"/>
      <c r="HA672" s="368"/>
      <c r="HB672" s="368"/>
      <c r="HC672" s="368"/>
      <c r="HD672" s="368"/>
      <c r="HE672" s="368"/>
      <c r="HF672" s="368"/>
      <c r="HG672" s="368"/>
      <c r="HH672" s="368"/>
      <c r="HI672" s="368"/>
      <c r="HJ672" s="368"/>
      <c r="HK672" s="368"/>
      <c r="HL672" s="368"/>
      <c r="HM672" s="368"/>
      <c r="HN672" s="368"/>
      <c r="HO672" s="368"/>
      <c r="HP672" s="368"/>
      <c r="HQ672" s="368"/>
      <c r="HR672" s="368"/>
      <c r="HS672" s="368"/>
      <c r="HT672" s="368"/>
      <c r="HU672" s="368"/>
      <c r="HV672" s="368"/>
      <c r="HW672" s="368"/>
      <c r="HX672" s="368"/>
      <c r="HY672" s="368"/>
      <c r="HZ672" s="368"/>
      <c r="IA672" s="368"/>
      <c r="IB672" s="368"/>
      <c r="IC672" s="368"/>
      <c r="ID672" s="368"/>
      <c r="IE672" s="368"/>
      <c r="IF672" s="368"/>
      <c r="IG672" s="368"/>
      <c r="IH672" s="368"/>
      <c r="II672" s="368"/>
      <c r="IJ672" s="368"/>
      <c r="IK672" s="368"/>
      <c r="IL672" s="368"/>
      <c r="IM672" s="368"/>
      <c r="IN672" s="368"/>
      <c r="IO672" s="368"/>
      <c r="IP672" s="368"/>
      <c r="IQ672" s="368"/>
      <c r="IR672" s="368"/>
      <c r="IS672" s="368"/>
      <c r="IT672" s="368"/>
      <c r="IU672" s="368"/>
      <c r="IV672" s="368"/>
      <c r="IW672" s="368"/>
      <c r="IX672" s="368"/>
      <c r="IY672" s="368"/>
      <c r="IZ672" s="368"/>
      <c r="JA672" s="368"/>
      <c r="JB672" s="368"/>
      <c r="JC672" s="368"/>
      <c r="JD672" s="368"/>
      <c r="JE672" s="368"/>
      <c r="JF672" s="368"/>
      <c r="JG672" s="368"/>
      <c r="JH672" s="368"/>
      <c r="JI672" s="368"/>
      <c r="JJ672" s="368"/>
      <c r="JK672" s="368"/>
      <c r="JL672" s="368"/>
      <c r="JM672" s="368"/>
      <c r="JN672" s="368"/>
      <c r="JO672" s="368"/>
      <c r="JP672" s="368"/>
      <c r="JQ672" s="368"/>
      <c r="JR672" s="368"/>
      <c r="JS672" s="368"/>
      <c r="JT672" s="368"/>
      <c r="JU672" s="368"/>
      <c r="JV672" s="368"/>
      <c r="JW672" s="368"/>
      <c r="JX672" s="368"/>
      <c r="JY672" s="368"/>
      <c r="JZ672" s="368"/>
      <c r="KA672" s="368"/>
      <c r="KB672" s="368"/>
      <c r="KC672" s="368"/>
      <c r="KD672" s="368"/>
      <c r="KE672" s="368"/>
      <c r="KF672" s="368"/>
      <c r="KG672" s="368"/>
      <c r="KH672" s="368"/>
      <c r="KI672" s="368"/>
      <c r="KJ672" s="368"/>
      <c r="KK672" s="368"/>
      <c r="KL672" s="368"/>
      <c r="KM672" s="368"/>
      <c r="KN672" s="368"/>
      <c r="KO672" s="368"/>
      <c r="KP672" s="368"/>
      <c r="KQ672" s="368"/>
      <c r="KR672" s="368"/>
      <c r="KS672" s="368"/>
      <c r="KT672" s="368"/>
      <c r="KU672" s="368"/>
      <c r="KV672" s="368"/>
      <c r="KW672" s="368"/>
      <c r="KX672" s="368"/>
      <c r="LH672" s="368"/>
      <c r="LI672" s="368"/>
      <c r="LJ672" s="368"/>
      <c r="LK672" s="368"/>
      <c r="LL672" s="368"/>
      <c r="LM672" s="368"/>
      <c r="LN672" s="368"/>
      <c r="LO672" s="368"/>
      <c r="LP672" s="368"/>
      <c r="LQ672" s="368"/>
      <c r="LR672" s="368"/>
      <c r="LS672" s="368"/>
      <c r="LT672" s="368"/>
      <c r="LU672" s="368"/>
      <c r="LV672" s="368"/>
      <c r="LW672" s="368"/>
      <c r="LX672" s="368"/>
      <c r="LY672" s="368"/>
      <c r="LZ672" s="368"/>
      <c r="MA672" s="368"/>
      <c r="MB672" s="368"/>
      <c r="MC672" s="368"/>
      <c r="MD672" s="368"/>
      <c r="ME672" s="368"/>
      <c r="MF672" s="368"/>
      <c r="MG672" s="368"/>
      <c r="MH672" s="368"/>
      <c r="MI672" s="368"/>
      <c r="MJ672" s="368"/>
      <c r="MK672" s="368"/>
      <c r="ML672" s="368"/>
      <c r="MM672" s="368"/>
      <c r="MN672" s="368"/>
      <c r="MO672" s="368"/>
      <c r="MP672" s="368"/>
      <c r="MQ672" s="368"/>
      <c r="MR672" s="368"/>
      <c r="MS672" s="368"/>
      <c r="MT672" s="368"/>
      <c r="MU672" s="368"/>
      <c r="MV672" s="368"/>
      <c r="MW672" s="368"/>
      <c r="MX672" s="368"/>
      <c r="MY672" s="368"/>
      <c r="MZ672" s="368"/>
      <c r="NA672" s="368"/>
      <c r="NB672" s="368"/>
      <c r="NC672" s="368"/>
      <c r="ND672" s="368"/>
      <c r="NE672" s="368"/>
      <c r="NF672" s="368"/>
      <c r="NG672" s="368"/>
      <c r="NH672" s="368"/>
      <c r="NI672" s="368"/>
      <c r="NJ672" s="368"/>
      <c r="NK672" s="368"/>
      <c r="NL672" s="368"/>
      <c r="NM672" s="368"/>
      <c r="NN672" s="368"/>
      <c r="NO672" s="368"/>
      <c r="NP672" s="368"/>
      <c r="NQ672" s="368"/>
      <c r="NR672" s="368"/>
      <c r="NS672" s="368"/>
      <c r="NT672" s="368"/>
      <c r="NU672" s="368"/>
      <c r="NV672" s="368"/>
      <c r="NW672" s="368"/>
      <c r="NX672" s="368"/>
      <c r="NY672" s="368"/>
      <c r="NZ672" s="368"/>
      <c r="OA672" s="368"/>
      <c r="OB672" s="368"/>
      <c r="OC672" s="368"/>
      <c r="OD672" s="368"/>
      <c r="OE672" s="368"/>
      <c r="OF672" s="368"/>
      <c r="OG672" s="368"/>
      <c r="OH672" s="368"/>
      <c r="OI672" s="368"/>
      <c r="OJ672" s="368"/>
      <c r="OK672" s="368"/>
      <c r="OL672" s="368"/>
      <c r="OM672" s="368"/>
      <c r="ON672" s="368"/>
      <c r="OO672" s="368"/>
      <c r="OP672" s="368"/>
      <c r="OQ672" s="368"/>
      <c r="OR672" s="368"/>
      <c r="OS672" s="368"/>
      <c r="OT672" s="368"/>
      <c r="OU672" s="368"/>
      <c r="OV672" s="368"/>
      <c r="OW672" s="368"/>
      <c r="OX672" s="368"/>
      <c r="OY672" s="368"/>
      <c r="OZ672" s="368"/>
      <c r="PA672" s="368"/>
      <c r="PB672" s="368"/>
      <c r="PC672" s="368"/>
      <c r="PD672" s="368"/>
      <c r="PE672" s="368"/>
      <c r="PF672" s="368"/>
      <c r="PG672" s="368"/>
      <c r="PH672" s="368"/>
      <c r="PI672" s="368"/>
      <c r="PJ672" s="368"/>
      <c r="PK672" s="368"/>
      <c r="PL672" s="368"/>
      <c r="PM672" s="368"/>
      <c r="PN672" s="368"/>
      <c r="PO672" s="368"/>
      <c r="PP672" s="368"/>
      <c r="PQ672" s="368"/>
      <c r="PR672" s="368"/>
      <c r="PS672" s="368"/>
      <c r="PT672" s="368"/>
      <c r="PU672" s="368"/>
      <c r="PV672" s="368"/>
      <c r="PW672" s="368"/>
      <c r="PX672" s="368"/>
      <c r="PY672" s="368"/>
      <c r="PZ672" s="368"/>
      <c r="QA672" s="368"/>
      <c r="QB672" s="368"/>
      <c r="QC672" s="368"/>
      <c r="QD672" s="368"/>
      <c r="QE672" s="368"/>
      <c r="QF672" s="368"/>
      <c r="QG672" s="368"/>
      <c r="QH672" s="368"/>
      <c r="QI672" s="368"/>
      <c r="QJ672" s="368"/>
      <c r="QK672" s="368"/>
      <c r="QL672" s="368"/>
      <c r="QM672" s="368"/>
      <c r="QN672" s="368"/>
      <c r="QO672" s="368"/>
      <c r="QP672" s="368"/>
      <c r="QQ672" s="368"/>
      <c r="QR672" s="368"/>
      <c r="QS672" s="368"/>
      <c r="QT672" s="368"/>
      <c r="QU672" s="368"/>
      <c r="QV672" s="368"/>
      <c r="QW672" s="368"/>
      <c r="QX672" s="368"/>
      <c r="QY672" s="368"/>
      <c r="QZ672" s="368"/>
      <c r="RA672" s="368"/>
      <c r="RB672" s="368"/>
      <c r="RC672" s="368"/>
      <c r="RD672" s="368"/>
      <c r="RE672" s="368"/>
      <c r="RF672" s="368"/>
      <c r="RG672" s="368"/>
      <c r="RH672" s="368"/>
      <c r="RI672" s="368"/>
      <c r="RJ672" s="368"/>
      <c r="RK672" s="368"/>
      <c r="RL672" s="368"/>
      <c r="RM672" s="368"/>
      <c r="RN672" s="368"/>
      <c r="RO672" s="368"/>
      <c r="RP672" s="368"/>
      <c r="RQ672" s="368"/>
      <c r="RR672" s="368"/>
      <c r="RS672" s="368"/>
      <c r="RT672" s="368"/>
      <c r="RU672" s="368"/>
      <c r="RV672" s="368"/>
      <c r="RW672" s="368"/>
      <c r="RX672" s="368"/>
      <c r="RY672" s="368"/>
      <c r="RZ672" s="368"/>
      <c r="SA672" s="368"/>
      <c r="SB672" s="368"/>
      <c r="SC672" s="368"/>
      <c r="SD672" s="368"/>
      <c r="SE672" s="368"/>
      <c r="SF672" s="368"/>
      <c r="SG672" s="368"/>
    </row>
    <row r="673" spans="1:501">
      <c r="A673" s="368"/>
      <c r="B673" s="368"/>
      <c r="C673" s="368"/>
      <c r="D673" s="368"/>
      <c r="E673" s="368"/>
      <c r="F673" s="368"/>
      <c r="G673" s="368"/>
      <c r="H673" s="368"/>
      <c r="I673" s="368"/>
      <c r="J673" s="368"/>
      <c r="K673" s="368"/>
      <c r="L673" s="368"/>
      <c r="M673" s="368"/>
      <c r="N673" s="368"/>
      <c r="O673" s="385"/>
      <c r="P673" s="368"/>
      <c r="Q673" s="368"/>
      <c r="R673" s="368"/>
      <c r="S673" s="368"/>
      <c r="T673" s="368"/>
      <c r="U673" s="368"/>
      <c r="V673" s="368"/>
      <c r="W673" s="368"/>
      <c r="X673" s="368"/>
      <c r="Y673" s="368"/>
      <c r="Z673" s="368"/>
      <c r="AA673" s="368"/>
      <c r="AB673" s="368"/>
      <c r="AC673" s="368"/>
      <c r="AD673" s="368"/>
      <c r="AE673" s="368"/>
      <c r="AF673" s="368"/>
      <c r="AG673" s="368"/>
      <c r="AH673" s="368"/>
      <c r="AI673" s="368"/>
      <c r="AJ673" s="368"/>
      <c r="AK673" s="368"/>
      <c r="AL673" s="368"/>
      <c r="AM673" s="368"/>
      <c r="AN673" s="368"/>
      <c r="AO673" s="368"/>
      <c r="AP673" s="368"/>
      <c r="AQ673" s="368"/>
      <c r="AR673" s="368"/>
      <c r="AS673" s="368"/>
      <c r="AT673" s="368"/>
      <c r="AU673" s="368"/>
      <c r="AV673" s="368"/>
      <c r="AW673" s="368"/>
      <c r="AX673" s="368"/>
      <c r="AY673" s="368"/>
      <c r="AZ673" s="368"/>
      <c r="BA673" s="368"/>
      <c r="BB673" s="368"/>
      <c r="BC673" s="368"/>
      <c r="BD673" s="368"/>
      <c r="BE673" s="368"/>
      <c r="BF673" s="368"/>
      <c r="BG673" s="368"/>
      <c r="BH673" s="368"/>
      <c r="BI673" s="368"/>
      <c r="BJ673" s="368"/>
      <c r="BK673" s="368"/>
      <c r="BL673" s="368"/>
      <c r="BM673" s="368"/>
      <c r="BN673" s="368"/>
      <c r="BO673" s="368"/>
      <c r="BP673" s="368"/>
      <c r="BQ673" s="368"/>
      <c r="BR673" s="368"/>
      <c r="BS673" s="368"/>
      <c r="BT673" s="368"/>
      <c r="BU673" s="368"/>
      <c r="BV673" s="368"/>
      <c r="BW673" s="368"/>
      <c r="DV673" s="368"/>
      <c r="DW673" s="368"/>
      <c r="DX673" s="368"/>
      <c r="DY673" s="368"/>
      <c r="DZ673" s="368"/>
      <c r="EA673" s="368"/>
      <c r="EB673" s="368"/>
      <c r="EC673" s="368"/>
      <c r="ED673" s="368"/>
      <c r="EE673" s="368"/>
      <c r="EF673" s="368"/>
      <c r="EG673" s="368"/>
      <c r="EH673" s="368"/>
      <c r="EI673" s="368"/>
      <c r="EJ673" s="368"/>
      <c r="EK673" s="368"/>
      <c r="EL673" s="368"/>
      <c r="EM673" s="368"/>
      <c r="EN673" s="368"/>
      <c r="EO673" s="368"/>
      <c r="EP673" s="368"/>
      <c r="EQ673" s="368"/>
      <c r="ER673" s="368"/>
      <c r="ES673" s="368"/>
      <c r="ET673" s="368"/>
      <c r="EU673" s="368"/>
      <c r="EV673" s="368"/>
      <c r="EW673" s="368"/>
      <c r="EX673" s="368"/>
      <c r="EY673" s="368"/>
      <c r="EZ673" s="368"/>
      <c r="FA673" s="368"/>
      <c r="FB673" s="368"/>
      <c r="FC673" s="368"/>
      <c r="FD673" s="368"/>
      <c r="FE673" s="368"/>
      <c r="FF673" s="368"/>
      <c r="FG673" s="368"/>
      <c r="FH673" s="368"/>
      <c r="FI673" s="368"/>
      <c r="FJ673" s="368"/>
      <c r="FK673" s="368"/>
      <c r="FL673" s="368"/>
      <c r="FM673" s="368"/>
      <c r="FN673" s="368"/>
      <c r="FO673" s="368"/>
      <c r="FP673" s="368"/>
      <c r="FQ673" s="368"/>
      <c r="FR673" s="368"/>
      <c r="FS673" s="368"/>
      <c r="FT673" s="368"/>
      <c r="FU673" s="368"/>
      <c r="FV673" s="368"/>
      <c r="FW673" s="368"/>
      <c r="FX673" s="368"/>
      <c r="FY673" s="368"/>
      <c r="FZ673" s="368"/>
      <c r="GA673" s="368"/>
      <c r="GB673" s="368"/>
      <c r="GC673" s="368"/>
      <c r="GD673" s="368"/>
      <c r="GE673" s="368"/>
      <c r="GF673" s="368"/>
      <c r="GG673" s="368"/>
      <c r="GH673" s="368"/>
      <c r="GI673" s="368"/>
      <c r="GJ673" s="368"/>
      <c r="GK673" s="368"/>
      <c r="GL673" s="368"/>
      <c r="GM673" s="368"/>
      <c r="GN673" s="368"/>
      <c r="GO673" s="368"/>
      <c r="GP673" s="368"/>
      <c r="GQ673" s="368"/>
      <c r="GR673" s="368"/>
      <c r="GS673" s="368"/>
      <c r="GT673" s="368"/>
      <c r="GU673" s="368"/>
      <c r="GV673" s="368"/>
      <c r="GW673" s="368"/>
      <c r="GX673" s="368"/>
      <c r="GY673" s="368"/>
      <c r="GZ673" s="368"/>
      <c r="HA673" s="368"/>
      <c r="HB673" s="368"/>
      <c r="HC673" s="368"/>
      <c r="HD673" s="368"/>
      <c r="HE673" s="368"/>
      <c r="HF673" s="368"/>
      <c r="HG673" s="368"/>
      <c r="HH673" s="368"/>
      <c r="HI673" s="368"/>
      <c r="HJ673" s="368"/>
      <c r="HK673" s="368"/>
      <c r="HL673" s="368"/>
      <c r="HM673" s="368"/>
      <c r="HN673" s="368"/>
      <c r="HO673" s="368"/>
      <c r="HP673" s="368"/>
      <c r="HQ673" s="368"/>
      <c r="HR673" s="368"/>
      <c r="HS673" s="368"/>
      <c r="HT673" s="368"/>
      <c r="HU673" s="368"/>
      <c r="HV673" s="368"/>
      <c r="HW673" s="368"/>
      <c r="HX673" s="368"/>
      <c r="HY673" s="368"/>
      <c r="HZ673" s="368"/>
      <c r="IA673" s="368"/>
      <c r="IB673" s="368"/>
      <c r="IC673" s="368"/>
      <c r="ID673" s="368"/>
      <c r="IE673" s="368"/>
      <c r="IF673" s="368"/>
      <c r="IG673" s="368"/>
      <c r="IH673" s="368"/>
      <c r="II673" s="368"/>
      <c r="IJ673" s="368"/>
      <c r="IK673" s="368"/>
      <c r="IL673" s="368"/>
      <c r="IM673" s="368"/>
      <c r="IN673" s="368"/>
      <c r="IO673" s="368"/>
      <c r="IP673" s="368"/>
      <c r="IQ673" s="368"/>
      <c r="IR673" s="368"/>
      <c r="IS673" s="368"/>
      <c r="IT673" s="368"/>
      <c r="IU673" s="368"/>
      <c r="IV673" s="368"/>
      <c r="IW673" s="368"/>
      <c r="IX673" s="368"/>
      <c r="IY673" s="368"/>
      <c r="IZ673" s="368"/>
      <c r="JA673" s="368"/>
      <c r="JB673" s="368"/>
      <c r="JC673" s="368"/>
      <c r="JD673" s="368"/>
      <c r="JE673" s="368"/>
      <c r="JF673" s="368"/>
      <c r="JG673" s="368"/>
      <c r="JH673" s="368"/>
      <c r="JI673" s="368"/>
      <c r="JJ673" s="368"/>
      <c r="JK673" s="368"/>
      <c r="JL673" s="368"/>
      <c r="JM673" s="368"/>
      <c r="JN673" s="368"/>
      <c r="JO673" s="368"/>
      <c r="JP673" s="368"/>
      <c r="JQ673" s="368"/>
      <c r="JR673" s="368"/>
      <c r="JS673" s="368"/>
      <c r="JT673" s="368"/>
      <c r="JU673" s="368"/>
      <c r="JV673" s="368"/>
      <c r="JW673" s="368"/>
      <c r="JX673" s="368"/>
      <c r="JY673" s="368"/>
      <c r="JZ673" s="368"/>
      <c r="KA673" s="368"/>
      <c r="KB673" s="368"/>
      <c r="KC673" s="368"/>
      <c r="KD673" s="368"/>
      <c r="KE673" s="368"/>
      <c r="KF673" s="368"/>
      <c r="KG673" s="368"/>
      <c r="KH673" s="368"/>
      <c r="KI673" s="368"/>
      <c r="KJ673" s="368"/>
      <c r="KK673" s="368"/>
      <c r="KL673" s="368"/>
      <c r="KM673" s="368"/>
      <c r="KN673" s="368"/>
      <c r="KO673" s="368"/>
      <c r="KP673" s="368"/>
      <c r="KQ673" s="368"/>
      <c r="KR673" s="368"/>
      <c r="KS673" s="368"/>
      <c r="KT673" s="368"/>
      <c r="KU673" s="368"/>
      <c r="KV673" s="368"/>
      <c r="KW673" s="368"/>
      <c r="KX673" s="368"/>
      <c r="LH673" s="368"/>
      <c r="LI673" s="368"/>
      <c r="LJ673" s="368"/>
      <c r="LK673" s="368"/>
      <c r="LL673" s="368"/>
      <c r="LM673" s="368"/>
      <c r="LN673" s="368"/>
      <c r="LO673" s="368"/>
      <c r="LP673" s="368"/>
      <c r="LQ673" s="368"/>
      <c r="LR673" s="368"/>
      <c r="LS673" s="368"/>
      <c r="LT673" s="368"/>
      <c r="LU673" s="368"/>
      <c r="LV673" s="368"/>
      <c r="LW673" s="368"/>
      <c r="LX673" s="368"/>
      <c r="LY673" s="368"/>
      <c r="LZ673" s="368"/>
      <c r="MA673" s="368"/>
      <c r="MB673" s="368"/>
      <c r="MC673" s="368"/>
      <c r="MD673" s="368"/>
      <c r="ME673" s="368"/>
      <c r="MF673" s="368"/>
      <c r="MG673" s="368"/>
      <c r="MH673" s="368"/>
      <c r="MI673" s="368"/>
      <c r="MJ673" s="368"/>
      <c r="MK673" s="368"/>
      <c r="ML673" s="368"/>
      <c r="MM673" s="368"/>
      <c r="MN673" s="368"/>
      <c r="MO673" s="368"/>
      <c r="MP673" s="368"/>
      <c r="MQ673" s="368"/>
      <c r="MR673" s="368"/>
      <c r="MS673" s="368"/>
      <c r="MT673" s="368"/>
      <c r="MU673" s="368"/>
      <c r="MV673" s="368"/>
      <c r="MW673" s="368"/>
      <c r="MX673" s="368"/>
      <c r="MY673" s="368"/>
      <c r="MZ673" s="368"/>
      <c r="NA673" s="368"/>
      <c r="NB673" s="368"/>
      <c r="NC673" s="368"/>
      <c r="ND673" s="368"/>
      <c r="NE673" s="368"/>
      <c r="NF673" s="368"/>
      <c r="NG673" s="368"/>
      <c r="NH673" s="368"/>
      <c r="NI673" s="368"/>
      <c r="NJ673" s="368"/>
      <c r="NK673" s="368"/>
      <c r="NL673" s="368"/>
      <c r="NM673" s="368"/>
      <c r="NN673" s="368"/>
      <c r="NO673" s="368"/>
      <c r="NP673" s="368"/>
      <c r="NQ673" s="368"/>
      <c r="NR673" s="368"/>
      <c r="NS673" s="368"/>
      <c r="NT673" s="368"/>
      <c r="NU673" s="368"/>
      <c r="NV673" s="368"/>
      <c r="NW673" s="368"/>
      <c r="NX673" s="368"/>
      <c r="NY673" s="368"/>
      <c r="NZ673" s="368"/>
      <c r="OA673" s="368"/>
      <c r="OB673" s="368"/>
      <c r="OC673" s="368"/>
      <c r="OD673" s="368"/>
      <c r="OE673" s="368"/>
      <c r="OF673" s="368"/>
      <c r="OG673" s="368"/>
      <c r="OH673" s="368"/>
      <c r="OI673" s="368"/>
      <c r="OJ673" s="368"/>
      <c r="OK673" s="368"/>
      <c r="OL673" s="368"/>
      <c r="OM673" s="368"/>
      <c r="ON673" s="368"/>
      <c r="OO673" s="368"/>
      <c r="OP673" s="368"/>
      <c r="OQ673" s="368"/>
      <c r="OR673" s="368"/>
      <c r="OS673" s="368"/>
      <c r="OT673" s="368"/>
      <c r="OU673" s="368"/>
      <c r="OV673" s="368"/>
      <c r="OW673" s="368"/>
      <c r="OX673" s="368"/>
      <c r="OY673" s="368"/>
      <c r="OZ673" s="368"/>
      <c r="PA673" s="368"/>
      <c r="PB673" s="368"/>
      <c r="PC673" s="368"/>
      <c r="PD673" s="368"/>
      <c r="PE673" s="368"/>
      <c r="PF673" s="368"/>
      <c r="PG673" s="368"/>
      <c r="PH673" s="368"/>
      <c r="PI673" s="368"/>
      <c r="PJ673" s="368"/>
      <c r="PK673" s="368"/>
      <c r="PL673" s="368"/>
      <c r="PM673" s="368"/>
      <c r="PN673" s="368"/>
      <c r="PO673" s="368"/>
      <c r="PP673" s="368"/>
      <c r="PQ673" s="368"/>
      <c r="PR673" s="368"/>
      <c r="PS673" s="368"/>
      <c r="PT673" s="368"/>
      <c r="PU673" s="368"/>
      <c r="PV673" s="368"/>
      <c r="PW673" s="368"/>
      <c r="PX673" s="368"/>
      <c r="PY673" s="368"/>
      <c r="PZ673" s="368"/>
      <c r="QA673" s="368"/>
      <c r="QB673" s="368"/>
      <c r="QC673" s="368"/>
      <c r="QD673" s="368"/>
      <c r="QE673" s="368"/>
      <c r="QF673" s="368"/>
      <c r="QG673" s="368"/>
      <c r="QH673" s="368"/>
      <c r="QI673" s="368"/>
      <c r="QJ673" s="368"/>
      <c r="QK673" s="368"/>
      <c r="QL673" s="368"/>
      <c r="QM673" s="368"/>
      <c r="QN673" s="368"/>
      <c r="QO673" s="368"/>
      <c r="QP673" s="368"/>
      <c r="QQ673" s="368"/>
      <c r="QR673" s="368"/>
      <c r="QS673" s="368"/>
      <c r="QT673" s="368"/>
      <c r="QU673" s="368"/>
      <c r="QV673" s="368"/>
      <c r="QW673" s="368"/>
      <c r="QX673" s="368"/>
      <c r="QY673" s="368"/>
      <c r="QZ673" s="368"/>
      <c r="RA673" s="368"/>
      <c r="RB673" s="368"/>
      <c r="RC673" s="368"/>
      <c r="RD673" s="368"/>
      <c r="RE673" s="368"/>
      <c r="RF673" s="368"/>
      <c r="RG673" s="368"/>
      <c r="RH673" s="368"/>
      <c r="RI673" s="368"/>
      <c r="RJ673" s="368"/>
      <c r="RK673" s="368"/>
      <c r="RL673" s="368"/>
      <c r="RM673" s="368"/>
      <c r="RN673" s="368"/>
      <c r="RO673" s="368"/>
      <c r="RP673" s="368"/>
      <c r="RQ673" s="368"/>
      <c r="RR673" s="368"/>
      <c r="RS673" s="368"/>
      <c r="RT673" s="368"/>
      <c r="RU673" s="368"/>
      <c r="RV673" s="368"/>
      <c r="RW673" s="368"/>
      <c r="RX673" s="368"/>
      <c r="RY673" s="368"/>
      <c r="RZ673" s="368"/>
      <c r="SA673" s="368"/>
      <c r="SB673" s="368"/>
      <c r="SC673" s="368"/>
      <c r="SD673" s="368"/>
      <c r="SE673" s="368"/>
      <c r="SF673" s="368"/>
      <c r="SG673" s="368"/>
    </row>
    <row r="674" spans="1:501">
      <c r="A674" s="368"/>
      <c r="B674" s="368"/>
      <c r="C674" s="368"/>
      <c r="D674" s="368"/>
      <c r="E674" s="368"/>
      <c r="F674" s="368"/>
      <c r="G674" s="368"/>
      <c r="H674" s="368"/>
      <c r="I674" s="368"/>
      <c r="J674" s="368"/>
      <c r="K674" s="368"/>
      <c r="L674" s="368"/>
      <c r="M674" s="368"/>
      <c r="N674" s="368"/>
      <c r="O674" s="385"/>
      <c r="P674" s="368"/>
      <c r="Q674" s="368"/>
      <c r="R674" s="368"/>
      <c r="S674" s="368"/>
      <c r="T674" s="368"/>
      <c r="U674" s="368"/>
      <c r="V674" s="368"/>
      <c r="W674" s="368"/>
      <c r="X674" s="368"/>
      <c r="Y674" s="368"/>
      <c r="Z674" s="368"/>
      <c r="AA674" s="368"/>
      <c r="AB674" s="368"/>
      <c r="AC674" s="368"/>
      <c r="AD674" s="368"/>
      <c r="AE674" s="368"/>
      <c r="AF674" s="368"/>
      <c r="AG674" s="368"/>
      <c r="AH674" s="368"/>
      <c r="AI674" s="368"/>
      <c r="AJ674" s="368"/>
      <c r="AK674" s="368"/>
      <c r="AL674" s="368"/>
      <c r="AM674" s="368"/>
      <c r="AN674" s="368"/>
      <c r="AO674" s="368"/>
      <c r="AP674" s="368"/>
      <c r="AQ674" s="368"/>
      <c r="AR674" s="368"/>
      <c r="AS674" s="368"/>
      <c r="AT674" s="368"/>
      <c r="AU674" s="368"/>
      <c r="AV674" s="368"/>
      <c r="AW674" s="368"/>
      <c r="AX674" s="368"/>
      <c r="AY674" s="368"/>
      <c r="AZ674" s="368"/>
      <c r="BA674" s="368"/>
      <c r="BB674" s="368"/>
      <c r="BC674" s="368"/>
      <c r="BD674" s="368"/>
      <c r="BE674" s="368"/>
      <c r="BF674" s="368"/>
      <c r="BG674" s="368"/>
      <c r="BH674" s="368"/>
      <c r="BI674" s="368"/>
      <c r="BJ674" s="368"/>
      <c r="BK674" s="368"/>
      <c r="BL674" s="368"/>
      <c r="BM674" s="368"/>
      <c r="BN674" s="368"/>
      <c r="BO674" s="368"/>
      <c r="BP674" s="368"/>
      <c r="BQ674" s="368"/>
      <c r="BR674" s="368"/>
      <c r="BS674" s="368"/>
      <c r="BT674" s="368"/>
      <c r="BU674" s="368"/>
      <c r="BV674" s="368"/>
      <c r="BW674" s="368"/>
      <c r="DV674" s="368"/>
      <c r="DW674" s="368"/>
      <c r="DX674" s="368"/>
      <c r="DY674" s="368"/>
      <c r="DZ674" s="368"/>
      <c r="EA674" s="368"/>
      <c r="EB674" s="368"/>
      <c r="EC674" s="368"/>
      <c r="ED674" s="368"/>
      <c r="EE674" s="368"/>
      <c r="EF674" s="368"/>
      <c r="EG674" s="368"/>
      <c r="EH674" s="368"/>
      <c r="EI674" s="368"/>
      <c r="EJ674" s="368"/>
      <c r="EK674" s="368"/>
      <c r="EL674" s="368"/>
      <c r="EM674" s="368"/>
      <c r="EN674" s="368"/>
      <c r="EO674" s="368"/>
      <c r="EP674" s="368"/>
      <c r="EQ674" s="368"/>
      <c r="ER674" s="368"/>
      <c r="ES674" s="368"/>
      <c r="ET674" s="368"/>
      <c r="EU674" s="368"/>
      <c r="EV674" s="368"/>
      <c r="EW674" s="368"/>
      <c r="EX674" s="368"/>
      <c r="EY674" s="368"/>
      <c r="EZ674" s="368"/>
      <c r="FA674" s="368"/>
      <c r="FB674" s="368"/>
      <c r="FC674" s="368"/>
      <c r="FD674" s="368"/>
      <c r="FE674" s="368"/>
      <c r="FF674" s="368"/>
      <c r="FG674" s="368"/>
      <c r="FH674" s="368"/>
      <c r="FI674" s="368"/>
      <c r="FJ674" s="368"/>
      <c r="FK674" s="368"/>
      <c r="FL674" s="368"/>
      <c r="FM674" s="368"/>
      <c r="FN674" s="368"/>
      <c r="FO674" s="368"/>
      <c r="FP674" s="368"/>
      <c r="FQ674" s="368"/>
      <c r="FR674" s="368"/>
      <c r="FS674" s="368"/>
      <c r="FT674" s="368"/>
      <c r="FU674" s="368"/>
      <c r="FV674" s="368"/>
      <c r="FW674" s="368"/>
      <c r="FX674" s="368"/>
      <c r="FY674" s="368"/>
      <c r="FZ674" s="368"/>
      <c r="GA674" s="368"/>
      <c r="GB674" s="368"/>
      <c r="GC674" s="368"/>
      <c r="GD674" s="368"/>
      <c r="GE674" s="368"/>
      <c r="GF674" s="368"/>
      <c r="GG674" s="368"/>
      <c r="GH674" s="368"/>
      <c r="GI674" s="368"/>
      <c r="GJ674" s="368"/>
      <c r="GK674" s="368"/>
      <c r="GL674" s="368"/>
      <c r="GM674" s="368"/>
      <c r="GN674" s="368"/>
      <c r="GO674" s="368"/>
      <c r="GP674" s="368"/>
      <c r="GQ674" s="368"/>
      <c r="GR674" s="368"/>
      <c r="GS674" s="368"/>
      <c r="GT674" s="368"/>
      <c r="GU674" s="368"/>
      <c r="GV674" s="368"/>
      <c r="GW674" s="368"/>
      <c r="GX674" s="368"/>
      <c r="GY674" s="368"/>
      <c r="GZ674" s="368"/>
      <c r="HA674" s="368"/>
      <c r="HB674" s="368"/>
      <c r="HC674" s="368"/>
      <c r="HD674" s="368"/>
      <c r="HE674" s="368"/>
      <c r="HF674" s="368"/>
      <c r="HG674" s="368"/>
      <c r="HH674" s="368"/>
      <c r="HI674" s="368"/>
      <c r="HJ674" s="368"/>
      <c r="HK674" s="368"/>
      <c r="HL674" s="368"/>
      <c r="HM674" s="368"/>
      <c r="HN674" s="368"/>
      <c r="HO674" s="368"/>
      <c r="HP674" s="368"/>
      <c r="HQ674" s="368"/>
      <c r="HR674" s="368"/>
      <c r="HS674" s="368"/>
      <c r="HT674" s="368"/>
      <c r="HU674" s="368"/>
      <c r="HV674" s="368"/>
      <c r="HW674" s="368"/>
      <c r="HX674" s="368"/>
      <c r="HY674" s="368"/>
      <c r="HZ674" s="368"/>
      <c r="IA674" s="368"/>
      <c r="IB674" s="368"/>
      <c r="IC674" s="368"/>
      <c r="ID674" s="368"/>
      <c r="IE674" s="368"/>
      <c r="IF674" s="368"/>
      <c r="IG674" s="368"/>
      <c r="IH674" s="368"/>
      <c r="II674" s="368"/>
      <c r="IJ674" s="368"/>
      <c r="IK674" s="368"/>
      <c r="IL674" s="368"/>
      <c r="IM674" s="368"/>
      <c r="IN674" s="368"/>
      <c r="IO674" s="368"/>
      <c r="IP674" s="368"/>
      <c r="IQ674" s="368"/>
      <c r="IR674" s="368"/>
      <c r="IS674" s="368"/>
      <c r="IT674" s="368"/>
      <c r="IU674" s="368"/>
      <c r="IV674" s="368"/>
      <c r="IW674" s="368"/>
      <c r="IX674" s="368"/>
      <c r="IY674" s="368"/>
      <c r="IZ674" s="368"/>
      <c r="JA674" s="368"/>
      <c r="JB674" s="368"/>
      <c r="JC674" s="368"/>
      <c r="JD674" s="368"/>
      <c r="JE674" s="368"/>
      <c r="JF674" s="368"/>
      <c r="JG674" s="368"/>
      <c r="JH674" s="368"/>
      <c r="JI674" s="368"/>
      <c r="JJ674" s="368"/>
      <c r="JK674" s="368"/>
      <c r="JL674" s="368"/>
      <c r="JM674" s="368"/>
      <c r="JN674" s="368"/>
      <c r="JO674" s="368"/>
      <c r="JP674" s="368"/>
      <c r="JQ674" s="368"/>
      <c r="JR674" s="368"/>
      <c r="JS674" s="368"/>
      <c r="JT674" s="368"/>
      <c r="JU674" s="368"/>
      <c r="JV674" s="368"/>
      <c r="JW674" s="368"/>
      <c r="JX674" s="368"/>
      <c r="JY674" s="368"/>
      <c r="JZ674" s="368"/>
      <c r="KA674" s="368"/>
      <c r="KB674" s="368"/>
      <c r="KC674" s="368"/>
      <c r="KD674" s="368"/>
      <c r="KE674" s="368"/>
      <c r="KF674" s="368"/>
      <c r="KG674" s="368"/>
      <c r="KH674" s="368"/>
      <c r="KI674" s="368"/>
      <c r="KJ674" s="368"/>
      <c r="KK674" s="368"/>
      <c r="KL674" s="368"/>
      <c r="KM674" s="368"/>
      <c r="KN674" s="368"/>
      <c r="KO674" s="368"/>
      <c r="KP674" s="368"/>
      <c r="KQ674" s="368"/>
      <c r="KR674" s="368"/>
      <c r="KS674" s="368"/>
      <c r="KT674" s="368"/>
      <c r="KU674" s="368"/>
      <c r="KV674" s="368"/>
      <c r="KW674" s="368"/>
      <c r="KX674" s="368"/>
      <c r="LH674" s="368"/>
      <c r="LI674" s="368"/>
      <c r="LJ674" s="368"/>
      <c r="LK674" s="368"/>
      <c r="LL674" s="368"/>
      <c r="LM674" s="368"/>
      <c r="LN674" s="368"/>
      <c r="LO674" s="368"/>
      <c r="LP674" s="368"/>
      <c r="LQ674" s="368"/>
      <c r="LR674" s="368"/>
      <c r="LS674" s="368"/>
      <c r="LT674" s="368"/>
      <c r="LU674" s="368"/>
      <c r="LV674" s="368"/>
      <c r="LW674" s="368"/>
      <c r="LX674" s="368"/>
      <c r="LY674" s="368"/>
      <c r="LZ674" s="368"/>
      <c r="MA674" s="368"/>
      <c r="MB674" s="368"/>
      <c r="MC674" s="368"/>
      <c r="MD674" s="368"/>
      <c r="ME674" s="368"/>
      <c r="MF674" s="368"/>
      <c r="MG674" s="368"/>
      <c r="MH674" s="368"/>
      <c r="MI674" s="368"/>
      <c r="MJ674" s="368"/>
      <c r="MK674" s="368"/>
      <c r="ML674" s="368"/>
      <c r="MM674" s="368"/>
      <c r="MN674" s="368"/>
      <c r="MO674" s="368"/>
      <c r="MP674" s="368"/>
      <c r="MQ674" s="368"/>
      <c r="MR674" s="368"/>
      <c r="MS674" s="368"/>
      <c r="MT674" s="368"/>
      <c r="MU674" s="368"/>
      <c r="MV674" s="368"/>
      <c r="MW674" s="368"/>
      <c r="MX674" s="368"/>
      <c r="MY674" s="368"/>
      <c r="MZ674" s="368"/>
      <c r="NA674" s="368"/>
      <c r="NB674" s="368"/>
      <c r="NC674" s="368"/>
      <c r="ND674" s="368"/>
      <c r="NE674" s="368"/>
      <c r="NF674" s="368"/>
      <c r="NG674" s="368"/>
      <c r="NH674" s="368"/>
      <c r="NI674" s="368"/>
      <c r="NJ674" s="368"/>
      <c r="NK674" s="368"/>
      <c r="NL674" s="368"/>
      <c r="NM674" s="368"/>
      <c r="NN674" s="368"/>
      <c r="NO674" s="368"/>
      <c r="NP674" s="368"/>
      <c r="NQ674" s="368"/>
      <c r="NR674" s="368"/>
      <c r="NS674" s="368"/>
      <c r="NT674" s="368"/>
      <c r="NU674" s="368"/>
      <c r="NV674" s="368"/>
      <c r="NW674" s="368"/>
      <c r="NX674" s="368"/>
      <c r="NY674" s="368"/>
      <c r="NZ674" s="368"/>
      <c r="OA674" s="368"/>
      <c r="OB674" s="368"/>
      <c r="OC674" s="368"/>
      <c r="OD674" s="368"/>
      <c r="OE674" s="368"/>
      <c r="OF674" s="368"/>
      <c r="OG674" s="368"/>
      <c r="OH674" s="368"/>
      <c r="OI674" s="368"/>
      <c r="OJ674" s="368"/>
      <c r="OK674" s="368"/>
      <c r="OL674" s="368"/>
      <c r="OM674" s="368"/>
      <c r="ON674" s="368"/>
      <c r="OO674" s="368"/>
      <c r="OP674" s="368"/>
      <c r="OQ674" s="368"/>
      <c r="OR674" s="368"/>
      <c r="OS674" s="368"/>
      <c r="OT674" s="368"/>
      <c r="OU674" s="368"/>
      <c r="OV674" s="368"/>
      <c r="OW674" s="368"/>
      <c r="OX674" s="368"/>
      <c r="OY674" s="368"/>
      <c r="OZ674" s="368"/>
      <c r="PA674" s="368"/>
      <c r="PB674" s="368"/>
      <c r="PC674" s="368"/>
      <c r="PD674" s="368"/>
      <c r="PE674" s="368"/>
      <c r="PF674" s="368"/>
      <c r="PG674" s="368"/>
      <c r="PH674" s="368"/>
      <c r="PI674" s="368"/>
      <c r="PJ674" s="368"/>
      <c r="PK674" s="368"/>
      <c r="PL674" s="368"/>
      <c r="PM674" s="368"/>
      <c r="PN674" s="368"/>
      <c r="PO674" s="368"/>
      <c r="PP674" s="368"/>
      <c r="PQ674" s="368"/>
      <c r="PR674" s="368"/>
      <c r="PS674" s="368"/>
      <c r="PT674" s="368"/>
      <c r="PU674" s="368"/>
      <c r="PV674" s="368"/>
      <c r="PW674" s="368"/>
      <c r="PX674" s="368"/>
      <c r="PY674" s="368"/>
      <c r="PZ674" s="368"/>
      <c r="QA674" s="368"/>
      <c r="QB674" s="368"/>
      <c r="QC674" s="368"/>
      <c r="QD674" s="368"/>
      <c r="QE674" s="368"/>
      <c r="QF674" s="368"/>
      <c r="QG674" s="368"/>
      <c r="QH674" s="368"/>
      <c r="QI674" s="368"/>
      <c r="QJ674" s="368"/>
      <c r="QK674" s="368"/>
      <c r="QL674" s="368"/>
      <c r="QM674" s="368"/>
      <c r="QN674" s="368"/>
      <c r="QO674" s="368"/>
      <c r="QP674" s="368"/>
      <c r="QQ674" s="368"/>
      <c r="QR674" s="368"/>
      <c r="QS674" s="368"/>
      <c r="QT674" s="368"/>
      <c r="QU674" s="368"/>
      <c r="QV674" s="368"/>
      <c r="QW674" s="368"/>
      <c r="QX674" s="368"/>
      <c r="QY674" s="368"/>
      <c r="QZ674" s="368"/>
      <c r="RA674" s="368"/>
      <c r="RB674" s="368"/>
      <c r="RC674" s="368"/>
      <c r="RD674" s="368"/>
      <c r="RE674" s="368"/>
      <c r="RF674" s="368"/>
      <c r="RG674" s="368"/>
      <c r="RH674" s="368"/>
      <c r="RI674" s="368"/>
      <c r="RJ674" s="368"/>
      <c r="RK674" s="368"/>
      <c r="RL674" s="368"/>
      <c r="RM674" s="368"/>
      <c r="RN674" s="368"/>
      <c r="RO674" s="368"/>
      <c r="RP674" s="368"/>
      <c r="RQ674" s="368"/>
      <c r="RR674" s="368"/>
      <c r="RS674" s="368"/>
      <c r="RT674" s="368"/>
      <c r="RU674" s="368"/>
      <c r="RV674" s="368"/>
      <c r="RW674" s="368"/>
      <c r="RX674" s="368"/>
      <c r="RY674" s="368"/>
      <c r="RZ674" s="368"/>
      <c r="SA674" s="368"/>
      <c r="SB674" s="368"/>
      <c r="SC674" s="368"/>
      <c r="SD674" s="368"/>
      <c r="SE674" s="368"/>
      <c r="SF674" s="368"/>
      <c r="SG674" s="368"/>
    </row>
    <row r="675" spans="1:501">
      <c r="A675" s="368"/>
      <c r="B675" s="368"/>
      <c r="C675" s="368"/>
      <c r="D675" s="368"/>
      <c r="E675" s="368"/>
      <c r="F675" s="368"/>
      <c r="G675" s="368"/>
      <c r="H675" s="368"/>
      <c r="I675" s="368"/>
      <c r="J675" s="368"/>
      <c r="K675" s="368"/>
      <c r="L675" s="368"/>
      <c r="M675" s="368"/>
      <c r="N675" s="368"/>
      <c r="O675" s="385"/>
      <c r="P675" s="368"/>
      <c r="Q675" s="368"/>
      <c r="R675" s="368"/>
      <c r="S675" s="368"/>
      <c r="T675" s="368"/>
      <c r="U675" s="368"/>
      <c r="V675" s="368"/>
      <c r="W675" s="368"/>
      <c r="X675" s="368"/>
      <c r="Y675" s="368"/>
      <c r="Z675" s="368"/>
      <c r="AA675" s="368"/>
      <c r="AB675" s="368"/>
      <c r="AC675" s="368"/>
      <c r="AD675" s="368"/>
      <c r="AE675" s="368"/>
      <c r="AF675" s="368"/>
      <c r="AG675" s="368"/>
      <c r="AH675" s="368"/>
      <c r="AI675" s="368"/>
      <c r="AJ675" s="368"/>
      <c r="AK675" s="368"/>
      <c r="AL675" s="368"/>
      <c r="AM675" s="368"/>
      <c r="AN675" s="368"/>
      <c r="AO675" s="368"/>
      <c r="AP675" s="368"/>
      <c r="AQ675" s="368"/>
      <c r="AR675" s="368"/>
      <c r="AS675" s="368"/>
      <c r="AT675" s="368"/>
      <c r="AU675" s="368"/>
      <c r="AV675" s="368"/>
      <c r="AW675" s="368"/>
      <c r="AX675" s="368"/>
      <c r="AY675" s="368"/>
      <c r="AZ675" s="368"/>
      <c r="BA675" s="368"/>
      <c r="BB675" s="368"/>
      <c r="BC675" s="368"/>
      <c r="BD675" s="368"/>
      <c r="BE675" s="368"/>
      <c r="BF675" s="368"/>
      <c r="BG675" s="368"/>
      <c r="BH675" s="368"/>
      <c r="BI675" s="368"/>
      <c r="BJ675" s="368"/>
      <c r="BK675" s="368"/>
      <c r="BL675" s="368"/>
      <c r="BM675" s="368"/>
      <c r="BN675" s="368"/>
      <c r="BO675" s="368"/>
      <c r="BP675" s="368"/>
      <c r="BQ675" s="368"/>
      <c r="BR675" s="368"/>
      <c r="BS675" s="368"/>
      <c r="BT675" s="368"/>
      <c r="BU675" s="368"/>
      <c r="BV675" s="368"/>
      <c r="BW675" s="368"/>
      <c r="DV675" s="368"/>
      <c r="DW675" s="368"/>
      <c r="DX675" s="368"/>
      <c r="DY675" s="368"/>
      <c r="DZ675" s="368"/>
      <c r="EA675" s="368"/>
      <c r="EB675" s="368"/>
      <c r="EC675" s="368"/>
      <c r="ED675" s="368"/>
      <c r="EE675" s="368"/>
      <c r="EF675" s="368"/>
      <c r="EG675" s="368"/>
      <c r="EH675" s="368"/>
      <c r="EI675" s="368"/>
      <c r="EJ675" s="368"/>
      <c r="EK675" s="368"/>
      <c r="EL675" s="368"/>
      <c r="EM675" s="368"/>
      <c r="EN675" s="368"/>
      <c r="EO675" s="368"/>
      <c r="EP675" s="368"/>
      <c r="EQ675" s="368"/>
      <c r="ER675" s="368"/>
      <c r="ES675" s="368"/>
      <c r="ET675" s="368"/>
      <c r="EU675" s="368"/>
      <c r="EV675" s="368"/>
      <c r="EW675" s="368"/>
      <c r="EX675" s="368"/>
      <c r="EY675" s="368"/>
      <c r="EZ675" s="368"/>
      <c r="FA675" s="368"/>
      <c r="FB675" s="368"/>
      <c r="FC675" s="368"/>
      <c r="FD675" s="368"/>
      <c r="FE675" s="368"/>
      <c r="FF675" s="368"/>
      <c r="FG675" s="368"/>
      <c r="FH675" s="368"/>
      <c r="FI675" s="368"/>
      <c r="FJ675" s="368"/>
      <c r="FK675" s="368"/>
      <c r="FL675" s="368"/>
      <c r="FM675" s="368"/>
      <c r="FN675" s="368"/>
      <c r="FO675" s="368"/>
      <c r="FP675" s="368"/>
      <c r="FQ675" s="368"/>
      <c r="FR675" s="368"/>
      <c r="FS675" s="368"/>
      <c r="FT675" s="368"/>
      <c r="FU675" s="368"/>
      <c r="FV675" s="368"/>
      <c r="FW675" s="368"/>
      <c r="FX675" s="368"/>
      <c r="FY675" s="368"/>
      <c r="FZ675" s="368"/>
      <c r="GA675" s="368"/>
      <c r="GB675" s="368"/>
      <c r="GC675" s="368"/>
      <c r="GD675" s="368"/>
      <c r="GE675" s="368"/>
      <c r="GF675" s="368"/>
      <c r="GG675" s="368"/>
      <c r="GH675" s="368"/>
      <c r="GI675" s="368"/>
      <c r="GJ675" s="368"/>
      <c r="GK675" s="368"/>
      <c r="GL675" s="368"/>
      <c r="GM675" s="368"/>
      <c r="GN675" s="368"/>
      <c r="GO675" s="368"/>
      <c r="GP675" s="368"/>
      <c r="GQ675" s="368"/>
      <c r="GR675" s="368"/>
      <c r="GS675" s="368"/>
      <c r="GT675" s="368"/>
      <c r="GU675" s="368"/>
      <c r="GV675" s="368"/>
      <c r="GW675" s="368"/>
      <c r="GX675" s="368"/>
      <c r="GY675" s="368"/>
      <c r="GZ675" s="368"/>
      <c r="HA675" s="368"/>
      <c r="HB675" s="368"/>
      <c r="HC675" s="368"/>
      <c r="HD675" s="368"/>
      <c r="HE675" s="368"/>
      <c r="HF675" s="368"/>
      <c r="HG675" s="368"/>
      <c r="HH675" s="368"/>
      <c r="HI675" s="368"/>
      <c r="HJ675" s="368"/>
      <c r="HK675" s="368"/>
      <c r="HL675" s="368"/>
      <c r="HM675" s="368"/>
      <c r="HN675" s="368"/>
      <c r="HO675" s="368"/>
      <c r="HP675" s="368"/>
      <c r="HQ675" s="368"/>
      <c r="HR675" s="368"/>
      <c r="HS675" s="368"/>
      <c r="HT675" s="368"/>
      <c r="HU675" s="368"/>
      <c r="HV675" s="368"/>
      <c r="HW675" s="368"/>
      <c r="HX675" s="368"/>
      <c r="HY675" s="368"/>
      <c r="HZ675" s="368"/>
      <c r="IA675" s="368"/>
      <c r="IB675" s="368"/>
      <c r="IC675" s="368"/>
      <c r="ID675" s="368"/>
      <c r="IE675" s="368"/>
      <c r="IF675" s="368"/>
      <c r="IG675" s="368"/>
      <c r="IH675" s="368"/>
      <c r="II675" s="368"/>
      <c r="IJ675" s="368"/>
      <c r="IK675" s="368"/>
      <c r="IL675" s="368"/>
      <c r="IM675" s="368"/>
      <c r="IN675" s="368"/>
      <c r="IO675" s="368"/>
      <c r="IP675" s="368"/>
      <c r="IQ675" s="368"/>
      <c r="IR675" s="368"/>
      <c r="IS675" s="368"/>
      <c r="IT675" s="368"/>
      <c r="IU675" s="368"/>
      <c r="IV675" s="368"/>
      <c r="IW675" s="368"/>
      <c r="IX675" s="368"/>
      <c r="IY675" s="368"/>
      <c r="IZ675" s="368"/>
      <c r="JA675" s="368"/>
      <c r="JB675" s="368"/>
      <c r="JC675" s="368"/>
      <c r="JD675" s="368"/>
      <c r="JE675" s="368"/>
      <c r="JF675" s="368"/>
      <c r="JG675" s="368"/>
      <c r="JH675" s="368"/>
      <c r="JI675" s="368"/>
      <c r="JJ675" s="368"/>
      <c r="JK675" s="368"/>
      <c r="JL675" s="368"/>
      <c r="JM675" s="368"/>
      <c r="JN675" s="368"/>
      <c r="JO675" s="368"/>
      <c r="JP675" s="368"/>
      <c r="JQ675" s="368"/>
      <c r="JR675" s="368"/>
      <c r="JS675" s="368"/>
      <c r="JT675" s="368"/>
      <c r="JU675" s="368"/>
      <c r="JV675" s="368"/>
      <c r="JW675" s="368"/>
      <c r="JX675" s="368"/>
      <c r="JY675" s="368"/>
      <c r="JZ675" s="368"/>
      <c r="KA675" s="368"/>
      <c r="KB675" s="368"/>
      <c r="KC675" s="368"/>
      <c r="KD675" s="368"/>
      <c r="KE675" s="368"/>
      <c r="KF675" s="368"/>
      <c r="KG675" s="368"/>
      <c r="KH675" s="368"/>
      <c r="KI675" s="368"/>
      <c r="KJ675" s="368"/>
      <c r="KK675" s="368"/>
      <c r="KL675" s="368"/>
      <c r="KM675" s="368"/>
      <c r="KN675" s="368"/>
      <c r="KO675" s="368"/>
      <c r="KP675" s="368"/>
      <c r="KQ675" s="368"/>
      <c r="KR675" s="368"/>
      <c r="KS675" s="368"/>
      <c r="KT675" s="368"/>
      <c r="KU675" s="368"/>
      <c r="KV675" s="368"/>
      <c r="KW675" s="368"/>
      <c r="KX675" s="368"/>
      <c r="LH675" s="368"/>
      <c r="LI675" s="368"/>
      <c r="LJ675" s="368"/>
      <c r="LK675" s="368"/>
      <c r="LL675" s="368"/>
      <c r="LM675" s="368"/>
      <c r="LN675" s="368"/>
      <c r="LO675" s="368"/>
      <c r="LP675" s="368"/>
      <c r="LQ675" s="368"/>
      <c r="LR675" s="368"/>
      <c r="LS675" s="368"/>
      <c r="LT675" s="368"/>
      <c r="LU675" s="368"/>
      <c r="LV675" s="368"/>
      <c r="LW675" s="368"/>
      <c r="LX675" s="368"/>
      <c r="LY675" s="368"/>
      <c r="LZ675" s="368"/>
      <c r="MA675" s="368"/>
      <c r="MB675" s="368"/>
      <c r="MC675" s="368"/>
      <c r="MD675" s="368"/>
      <c r="ME675" s="368"/>
      <c r="MF675" s="368"/>
      <c r="MG675" s="368"/>
      <c r="MH675" s="368"/>
      <c r="MI675" s="368"/>
      <c r="MJ675" s="368"/>
      <c r="MK675" s="368"/>
      <c r="ML675" s="368"/>
      <c r="MM675" s="368"/>
      <c r="MN675" s="368"/>
      <c r="MO675" s="368"/>
      <c r="MP675" s="368"/>
      <c r="MQ675" s="368"/>
      <c r="MR675" s="368"/>
      <c r="MS675" s="368"/>
      <c r="MT675" s="368"/>
      <c r="MU675" s="368"/>
      <c r="MV675" s="368"/>
      <c r="MW675" s="368"/>
      <c r="MX675" s="368"/>
      <c r="MY675" s="368"/>
      <c r="MZ675" s="368"/>
      <c r="NA675" s="368"/>
      <c r="NB675" s="368"/>
      <c r="NC675" s="368"/>
      <c r="ND675" s="368"/>
      <c r="NE675" s="368"/>
      <c r="NF675" s="368"/>
      <c r="NG675" s="368"/>
      <c r="NH675" s="368"/>
      <c r="NI675" s="368"/>
      <c r="NJ675" s="368"/>
      <c r="NK675" s="368"/>
      <c r="NL675" s="368"/>
      <c r="NM675" s="368"/>
      <c r="NN675" s="368"/>
      <c r="NO675" s="368"/>
      <c r="NP675" s="368"/>
      <c r="NQ675" s="368"/>
      <c r="NR675" s="368"/>
      <c r="NS675" s="368"/>
      <c r="NT675" s="368"/>
      <c r="NU675" s="368"/>
      <c r="NV675" s="368"/>
      <c r="NW675" s="368"/>
      <c r="NX675" s="368"/>
      <c r="NY675" s="368"/>
      <c r="NZ675" s="368"/>
      <c r="OA675" s="368"/>
      <c r="OB675" s="368"/>
      <c r="OC675" s="368"/>
      <c r="OD675" s="368"/>
      <c r="OE675" s="368"/>
      <c r="OF675" s="368"/>
      <c r="OG675" s="368"/>
      <c r="OH675" s="368"/>
      <c r="OI675" s="368"/>
      <c r="OJ675" s="368"/>
      <c r="OK675" s="368"/>
      <c r="OL675" s="368"/>
      <c r="OM675" s="368"/>
      <c r="ON675" s="368"/>
      <c r="OO675" s="368"/>
      <c r="OP675" s="368"/>
      <c r="OQ675" s="368"/>
      <c r="OR675" s="368"/>
      <c r="OS675" s="368"/>
      <c r="OT675" s="368"/>
      <c r="OU675" s="368"/>
      <c r="OV675" s="368"/>
      <c r="OW675" s="368"/>
      <c r="OX675" s="368"/>
      <c r="OY675" s="368"/>
      <c r="OZ675" s="368"/>
      <c r="PA675" s="368"/>
      <c r="PB675" s="368"/>
      <c r="PC675" s="368"/>
      <c r="PD675" s="368"/>
      <c r="PE675" s="368"/>
      <c r="PF675" s="368"/>
      <c r="PG675" s="368"/>
      <c r="PH675" s="368"/>
      <c r="PI675" s="368"/>
      <c r="PJ675" s="368"/>
      <c r="PK675" s="368"/>
      <c r="PL675" s="368"/>
      <c r="PM675" s="368"/>
      <c r="PN675" s="368"/>
      <c r="PO675" s="368"/>
      <c r="PP675" s="368"/>
      <c r="PQ675" s="368"/>
      <c r="PR675" s="368"/>
      <c r="PS675" s="368"/>
      <c r="PT675" s="368"/>
      <c r="PU675" s="368"/>
      <c r="PV675" s="368"/>
      <c r="PW675" s="368"/>
      <c r="PX675" s="368"/>
      <c r="PY675" s="368"/>
      <c r="PZ675" s="368"/>
      <c r="QA675" s="368"/>
      <c r="QB675" s="368"/>
      <c r="QC675" s="368"/>
      <c r="QD675" s="368"/>
      <c r="QE675" s="368"/>
      <c r="QF675" s="368"/>
      <c r="QG675" s="368"/>
      <c r="QH675" s="368"/>
      <c r="QI675" s="368"/>
      <c r="QJ675" s="368"/>
      <c r="QK675" s="368"/>
      <c r="QL675" s="368"/>
      <c r="QM675" s="368"/>
      <c r="QN675" s="368"/>
      <c r="QO675" s="368"/>
      <c r="QP675" s="368"/>
      <c r="QQ675" s="368"/>
      <c r="QR675" s="368"/>
      <c r="QS675" s="368"/>
      <c r="QT675" s="368"/>
      <c r="QU675" s="368"/>
      <c r="QV675" s="368"/>
      <c r="QW675" s="368"/>
      <c r="QX675" s="368"/>
      <c r="QY675" s="368"/>
      <c r="QZ675" s="368"/>
      <c r="RA675" s="368"/>
      <c r="RB675" s="368"/>
      <c r="RC675" s="368"/>
      <c r="RD675" s="368"/>
      <c r="RE675" s="368"/>
      <c r="RF675" s="368"/>
      <c r="RG675" s="368"/>
      <c r="RH675" s="368"/>
      <c r="RI675" s="368"/>
      <c r="RJ675" s="368"/>
      <c r="RK675" s="368"/>
      <c r="RL675" s="368"/>
      <c r="RM675" s="368"/>
      <c r="RN675" s="368"/>
      <c r="RO675" s="368"/>
      <c r="RP675" s="368"/>
      <c r="RQ675" s="368"/>
      <c r="RR675" s="368"/>
      <c r="RS675" s="368"/>
      <c r="RT675" s="368"/>
      <c r="RU675" s="368"/>
      <c r="RV675" s="368"/>
      <c r="RW675" s="368"/>
      <c r="RX675" s="368"/>
      <c r="RY675" s="368"/>
      <c r="RZ675" s="368"/>
      <c r="SA675" s="368"/>
      <c r="SB675" s="368"/>
      <c r="SC675" s="368"/>
      <c r="SD675" s="368"/>
      <c r="SE675" s="368"/>
      <c r="SF675" s="368"/>
      <c r="SG675" s="368"/>
    </row>
    <row r="676" spans="1:501">
      <c r="A676" s="368"/>
      <c r="B676" s="368"/>
      <c r="C676" s="368"/>
      <c r="D676" s="368"/>
      <c r="E676" s="368"/>
      <c r="F676" s="368"/>
      <c r="G676" s="368"/>
      <c r="H676" s="368"/>
      <c r="I676" s="368"/>
      <c r="J676" s="368"/>
      <c r="K676" s="368"/>
      <c r="L676" s="368"/>
      <c r="M676" s="368"/>
      <c r="N676" s="368"/>
      <c r="O676" s="385"/>
      <c r="P676" s="368"/>
      <c r="Q676" s="368"/>
      <c r="R676" s="368"/>
      <c r="S676" s="368"/>
      <c r="T676" s="368"/>
      <c r="U676" s="368"/>
      <c r="V676" s="368"/>
      <c r="W676" s="368"/>
      <c r="X676" s="368"/>
      <c r="Y676" s="368"/>
      <c r="Z676" s="368"/>
      <c r="AA676" s="368"/>
      <c r="AB676" s="368"/>
      <c r="AC676" s="368"/>
      <c r="AD676" s="368"/>
      <c r="AE676" s="368"/>
      <c r="AF676" s="368"/>
      <c r="AG676" s="368"/>
      <c r="AH676" s="368"/>
      <c r="AI676" s="368"/>
      <c r="AJ676" s="368"/>
      <c r="AK676" s="368"/>
      <c r="AL676" s="368"/>
      <c r="AM676" s="368"/>
      <c r="AN676" s="368"/>
      <c r="AO676" s="368"/>
      <c r="AP676" s="368"/>
      <c r="AQ676" s="368"/>
      <c r="AR676" s="368"/>
      <c r="AS676" s="368"/>
      <c r="AT676" s="368"/>
      <c r="AU676" s="368"/>
      <c r="AV676" s="368"/>
      <c r="AW676" s="368"/>
      <c r="AX676" s="368"/>
      <c r="AY676" s="368"/>
      <c r="AZ676" s="368"/>
      <c r="BA676" s="368"/>
      <c r="BB676" s="368"/>
      <c r="BC676" s="368"/>
      <c r="BD676" s="368"/>
      <c r="BE676" s="368"/>
      <c r="BF676" s="368"/>
      <c r="BG676" s="368"/>
      <c r="BH676" s="368"/>
      <c r="BI676" s="368"/>
      <c r="BJ676" s="368"/>
      <c r="BK676" s="368"/>
      <c r="BL676" s="368"/>
      <c r="BM676" s="368"/>
      <c r="BN676" s="368"/>
      <c r="BO676" s="368"/>
      <c r="BP676" s="368"/>
      <c r="BQ676" s="368"/>
      <c r="BR676" s="368"/>
      <c r="BS676" s="368"/>
      <c r="BT676" s="368"/>
      <c r="BU676" s="368"/>
      <c r="BV676" s="368"/>
      <c r="BW676" s="368"/>
      <c r="DV676" s="368"/>
      <c r="DW676" s="368"/>
      <c r="DX676" s="368"/>
      <c r="DY676" s="368"/>
      <c r="DZ676" s="368"/>
      <c r="EA676" s="368"/>
      <c r="EB676" s="368"/>
      <c r="EC676" s="368"/>
      <c r="ED676" s="368"/>
      <c r="EE676" s="368"/>
      <c r="EF676" s="368"/>
      <c r="EG676" s="368"/>
      <c r="EH676" s="368"/>
      <c r="EI676" s="368"/>
      <c r="EJ676" s="368"/>
      <c r="EK676" s="368"/>
      <c r="EL676" s="368"/>
      <c r="EM676" s="368"/>
      <c r="EN676" s="368"/>
      <c r="EO676" s="368"/>
      <c r="EP676" s="368"/>
      <c r="EQ676" s="368"/>
      <c r="ER676" s="368"/>
      <c r="ES676" s="368"/>
      <c r="ET676" s="368"/>
      <c r="EU676" s="368"/>
      <c r="EV676" s="368"/>
      <c r="EW676" s="368"/>
      <c r="EX676" s="368"/>
      <c r="EY676" s="368"/>
      <c r="EZ676" s="368"/>
      <c r="FA676" s="368"/>
      <c r="FB676" s="368"/>
      <c r="FC676" s="368"/>
      <c r="FD676" s="368"/>
      <c r="FE676" s="368"/>
      <c r="FF676" s="368"/>
      <c r="FG676" s="368"/>
      <c r="FH676" s="368"/>
      <c r="FI676" s="368"/>
      <c r="FJ676" s="368"/>
      <c r="FK676" s="368"/>
      <c r="FL676" s="368"/>
      <c r="FM676" s="368"/>
      <c r="FN676" s="368"/>
      <c r="FO676" s="368"/>
      <c r="FP676" s="368"/>
      <c r="FQ676" s="368"/>
      <c r="FR676" s="368"/>
      <c r="FS676" s="368"/>
      <c r="FT676" s="368"/>
      <c r="FU676" s="368"/>
      <c r="FV676" s="368"/>
      <c r="FW676" s="368"/>
      <c r="FX676" s="368"/>
      <c r="FY676" s="368"/>
      <c r="FZ676" s="368"/>
      <c r="GA676" s="368"/>
      <c r="GB676" s="368"/>
      <c r="GC676" s="368"/>
      <c r="GD676" s="368"/>
      <c r="GE676" s="368"/>
      <c r="GF676" s="368"/>
      <c r="GG676" s="368"/>
      <c r="GH676" s="368"/>
      <c r="GI676" s="368"/>
      <c r="GJ676" s="368"/>
      <c r="GK676" s="368"/>
      <c r="GL676" s="368"/>
      <c r="GM676" s="368"/>
      <c r="GN676" s="368"/>
      <c r="GO676" s="368"/>
      <c r="GP676" s="368"/>
      <c r="GQ676" s="368"/>
      <c r="GR676" s="368"/>
      <c r="GS676" s="368"/>
      <c r="GT676" s="368"/>
      <c r="GU676" s="368"/>
      <c r="GV676" s="368"/>
      <c r="GW676" s="368"/>
      <c r="GX676" s="368"/>
      <c r="GY676" s="368"/>
      <c r="GZ676" s="368"/>
      <c r="HA676" s="368"/>
      <c r="HB676" s="368"/>
      <c r="HC676" s="368"/>
      <c r="HD676" s="368"/>
      <c r="HE676" s="368"/>
      <c r="HF676" s="368"/>
      <c r="HG676" s="368"/>
      <c r="HH676" s="368"/>
      <c r="HI676" s="368"/>
      <c r="HJ676" s="368"/>
      <c r="HK676" s="368"/>
      <c r="HL676" s="368"/>
      <c r="HM676" s="368"/>
      <c r="HN676" s="368"/>
      <c r="HO676" s="368"/>
      <c r="HP676" s="368"/>
      <c r="HQ676" s="368"/>
      <c r="HR676" s="368"/>
      <c r="HS676" s="368"/>
      <c r="HT676" s="368"/>
      <c r="HU676" s="368"/>
      <c r="HV676" s="368"/>
      <c r="HW676" s="368"/>
      <c r="HX676" s="368"/>
      <c r="HY676" s="368"/>
      <c r="HZ676" s="368"/>
      <c r="IA676" s="368"/>
      <c r="IB676" s="368"/>
      <c r="IC676" s="368"/>
      <c r="ID676" s="368"/>
      <c r="IE676" s="368"/>
      <c r="IF676" s="368"/>
      <c r="IG676" s="368"/>
      <c r="IH676" s="368"/>
      <c r="II676" s="368"/>
      <c r="IJ676" s="368"/>
      <c r="IK676" s="368"/>
      <c r="IL676" s="368"/>
      <c r="IM676" s="368"/>
      <c r="IN676" s="368"/>
      <c r="IO676" s="368"/>
      <c r="IP676" s="368"/>
      <c r="IQ676" s="368"/>
      <c r="IR676" s="368"/>
      <c r="IS676" s="368"/>
      <c r="IT676" s="368"/>
      <c r="IU676" s="368"/>
      <c r="IV676" s="368"/>
      <c r="IW676" s="368"/>
      <c r="IX676" s="368"/>
      <c r="IY676" s="368"/>
      <c r="IZ676" s="368"/>
      <c r="JA676" s="368"/>
      <c r="JB676" s="368"/>
      <c r="JC676" s="368"/>
      <c r="JD676" s="368"/>
      <c r="JE676" s="368"/>
      <c r="JF676" s="368"/>
      <c r="JG676" s="368"/>
      <c r="JH676" s="368"/>
      <c r="JI676" s="368"/>
      <c r="JJ676" s="368"/>
      <c r="JK676" s="368"/>
      <c r="JL676" s="368"/>
      <c r="JM676" s="368"/>
      <c r="JN676" s="368"/>
      <c r="JO676" s="368"/>
      <c r="JP676" s="368"/>
      <c r="JQ676" s="368"/>
      <c r="JR676" s="368"/>
      <c r="JS676" s="368"/>
      <c r="JT676" s="368"/>
      <c r="JU676" s="368"/>
      <c r="JV676" s="368"/>
      <c r="JW676" s="368"/>
      <c r="JX676" s="368"/>
      <c r="JY676" s="368"/>
      <c r="JZ676" s="368"/>
      <c r="KA676" s="368"/>
      <c r="KB676" s="368"/>
      <c r="KC676" s="368"/>
      <c r="KD676" s="368"/>
      <c r="KE676" s="368"/>
      <c r="KF676" s="368"/>
      <c r="KG676" s="368"/>
      <c r="KH676" s="368"/>
      <c r="KI676" s="368"/>
      <c r="KJ676" s="368"/>
      <c r="KK676" s="368"/>
      <c r="KL676" s="368"/>
      <c r="KM676" s="368"/>
      <c r="KN676" s="368"/>
      <c r="KO676" s="368"/>
      <c r="KP676" s="368"/>
      <c r="KQ676" s="368"/>
      <c r="KR676" s="368"/>
      <c r="KS676" s="368"/>
      <c r="KT676" s="368"/>
      <c r="KU676" s="368"/>
      <c r="KV676" s="368"/>
      <c r="KW676" s="368"/>
      <c r="KX676" s="368"/>
      <c r="LH676" s="368"/>
      <c r="LI676" s="368"/>
      <c r="LJ676" s="368"/>
      <c r="LK676" s="368"/>
      <c r="LL676" s="368"/>
      <c r="LM676" s="368"/>
      <c r="LN676" s="368"/>
      <c r="LO676" s="368"/>
      <c r="LP676" s="368"/>
      <c r="LQ676" s="368"/>
      <c r="LR676" s="368"/>
      <c r="LS676" s="368"/>
      <c r="LT676" s="368"/>
      <c r="LU676" s="368"/>
      <c r="LV676" s="368"/>
      <c r="LW676" s="368"/>
      <c r="LX676" s="368"/>
      <c r="LY676" s="368"/>
      <c r="LZ676" s="368"/>
      <c r="MA676" s="368"/>
      <c r="MB676" s="368"/>
      <c r="MC676" s="368"/>
      <c r="MD676" s="368"/>
      <c r="ME676" s="368"/>
      <c r="MF676" s="368"/>
      <c r="MG676" s="368"/>
      <c r="MH676" s="368"/>
      <c r="MI676" s="368"/>
      <c r="MJ676" s="368"/>
      <c r="MK676" s="368"/>
      <c r="ML676" s="368"/>
      <c r="MM676" s="368"/>
      <c r="MN676" s="368"/>
      <c r="MO676" s="368"/>
      <c r="MP676" s="368"/>
      <c r="MQ676" s="368"/>
      <c r="MR676" s="368"/>
      <c r="MS676" s="368"/>
      <c r="MT676" s="368"/>
      <c r="MU676" s="368"/>
      <c r="MV676" s="368"/>
      <c r="MW676" s="368"/>
      <c r="MX676" s="368"/>
      <c r="MY676" s="368"/>
      <c r="MZ676" s="368"/>
      <c r="NA676" s="368"/>
      <c r="NB676" s="368"/>
      <c r="NC676" s="368"/>
      <c r="ND676" s="368"/>
      <c r="NE676" s="368"/>
      <c r="NF676" s="368"/>
      <c r="NG676" s="368"/>
      <c r="NH676" s="368"/>
      <c r="NI676" s="368"/>
      <c r="NJ676" s="368"/>
      <c r="NK676" s="368"/>
      <c r="NL676" s="368"/>
      <c r="NM676" s="368"/>
      <c r="NN676" s="368"/>
      <c r="NO676" s="368"/>
      <c r="NP676" s="368"/>
      <c r="NQ676" s="368"/>
      <c r="NR676" s="368"/>
      <c r="NS676" s="368"/>
      <c r="NT676" s="368"/>
      <c r="NU676" s="368"/>
      <c r="NV676" s="368"/>
      <c r="NW676" s="368"/>
      <c r="NX676" s="368"/>
      <c r="NY676" s="368"/>
      <c r="NZ676" s="368"/>
      <c r="OA676" s="368"/>
      <c r="OB676" s="368"/>
      <c r="OC676" s="368"/>
      <c r="OD676" s="368"/>
      <c r="OE676" s="368"/>
      <c r="OF676" s="368"/>
      <c r="OG676" s="368"/>
      <c r="OH676" s="368"/>
      <c r="OI676" s="368"/>
      <c r="OJ676" s="368"/>
      <c r="OK676" s="368"/>
      <c r="OL676" s="368"/>
      <c r="OM676" s="368"/>
      <c r="ON676" s="368"/>
      <c r="OO676" s="368"/>
      <c r="OP676" s="368"/>
      <c r="OQ676" s="368"/>
      <c r="OR676" s="368"/>
      <c r="OS676" s="368"/>
      <c r="OT676" s="368"/>
      <c r="OU676" s="368"/>
      <c r="OV676" s="368"/>
      <c r="OW676" s="368"/>
      <c r="OX676" s="368"/>
      <c r="OY676" s="368"/>
      <c r="OZ676" s="368"/>
      <c r="PA676" s="368"/>
      <c r="PB676" s="368"/>
      <c r="PC676" s="368"/>
      <c r="PD676" s="368"/>
      <c r="PE676" s="368"/>
      <c r="PF676" s="368"/>
      <c r="PG676" s="368"/>
      <c r="PH676" s="368"/>
      <c r="PI676" s="368"/>
      <c r="PJ676" s="368"/>
      <c r="PK676" s="368"/>
      <c r="PL676" s="368"/>
      <c r="PM676" s="368"/>
      <c r="PN676" s="368"/>
      <c r="PO676" s="368"/>
      <c r="PP676" s="368"/>
      <c r="PQ676" s="368"/>
      <c r="PR676" s="368"/>
      <c r="PS676" s="368"/>
      <c r="PT676" s="368"/>
      <c r="PU676" s="368"/>
      <c r="PV676" s="368"/>
      <c r="PW676" s="368"/>
      <c r="PX676" s="368"/>
      <c r="PY676" s="368"/>
      <c r="PZ676" s="368"/>
      <c r="QA676" s="368"/>
      <c r="QB676" s="368"/>
      <c r="QC676" s="368"/>
      <c r="QD676" s="368"/>
      <c r="QE676" s="368"/>
      <c r="QF676" s="368"/>
      <c r="QG676" s="368"/>
      <c r="QH676" s="368"/>
      <c r="QI676" s="368"/>
      <c r="QJ676" s="368"/>
      <c r="QK676" s="368"/>
      <c r="QL676" s="368"/>
      <c r="QM676" s="368"/>
      <c r="QN676" s="368"/>
      <c r="QO676" s="368"/>
      <c r="QP676" s="368"/>
      <c r="QQ676" s="368"/>
      <c r="QR676" s="368"/>
      <c r="QS676" s="368"/>
      <c r="QT676" s="368"/>
      <c r="QU676" s="368"/>
      <c r="QV676" s="368"/>
      <c r="QW676" s="368"/>
      <c r="QX676" s="368"/>
      <c r="QY676" s="368"/>
      <c r="QZ676" s="368"/>
      <c r="RA676" s="368"/>
      <c r="RB676" s="368"/>
      <c r="RC676" s="368"/>
      <c r="RD676" s="368"/>
      <c r="RE676" s="368"/>
      <c r="RF676" s="368"/>
      <c r="RG676" s="368"/>
      <c r="RH676" s="368"/>
      <c r="RI676" s="368"/>
      <c r="RJ676" s="368"/>
      <c r="RK676" s="368"/>
      <c r="RL676" s="368"/>
      <c r="RM676" s="368"/>
      <c r="RN676" s="368"/>
      <c r="RO676" s="368"/>
      <c r="RP676" s="368"/>
      <c r="RQ676" s="368"/>
      <c r="RR676" s="368"/>
      <c r="RS676" s="368"/>
      <c r="RT676" s="368"/>
      <c r="RU676" s="368"/>
      <c r="RV676" s="368"/>
      <c r="RW676" s="368"/>
      <c r="RX676" s="368"/>
      <c r="RY676" s="368"/>
      <c r="RZ676" s="368"/>
      <c r="SA676" s="368"/>
      <c r="SB676" s="368"/>
      <c r="SC676" s="368"/>
      <c r="SD676" s="368"/>
      <c r="SE676" s="368"/>
      <c r="SF676" s="368"/>
      <c r="SG676" s="368"/>
    </row>
    <row r="677" spans="1:501">
      <c r="A677" s="368"/>
      <c r="B677" s="368"/>
      <c r="C677" s="368"/>
      <c r="D677" s="368"/>
      <c r="E677" s="368"/>
      <c r="F677" s="368"/>
      <c r="G677" s="368"/>
      <c r="H677" s="368"/>
      <c r="I677" s="368"/>
      <c r="J677" s="368"/>
      <c r="K677" s="368"/>
      <c r="L677" s="368"/>
      <c r="M677" s="368"/>
      <c r="N677" s="368"/>
      <c r="O677" s="385"/>
      <c r="P677" s="368"/>
      <c r="Q677" s="368"/>
      <c r="R677" s="368"/>
      <c r="S677" s="368"/>
      <c r="T677" s="368"/>
      <c r="U677" s="368"/>
      <c r="V677" s="368"/>
      <c r="W677" s="368"/>
      <c r="X677" s="368"/>
      <c r="Y677" s="368"/>
      <c r="Z677" s="368"/>
      <c r="AA677" s="368"/>
      <c r="AB677" s="368"/>
      <c r="AC677" s="368"/>
      <c r="AD677" s="368"/>
      <c r="AE677" s="368"/>
      <c r="AF677" s="368"/>
      <c r="AG677" s="368"/>
      <c r="AH677" s="368"/>
      <c r="AI677" s="368"/>
      <c r="AJ677" s="368"/>
      <c r="AK677" s="368"/>
      <c r="AL677" s="368"/>
      <c r="AM677" s="368"/>
      <c r="AN677" s="368"/>
      <c r="AO677" s="368"/>
      <c r="AP677" s="368"/>
      <c r="AQ677" s="368"/>
      <c r="AR677" s="368"/>
      <c r="AS677" s="368"/>
      <c r="AT677" s="368"/>
      <c r="AU677" s="368"/>
      <c r="AV677" s="368"/>
      <c r="AW677" s="368"/>
      <c r="AX677" s="368"/>
      <c r="AY677" s="368"/>
      <c r="AZ677" s="368"/>
      <c r="BA677" s="368"/>
      <c r="BB677" s="368"/>
      <c r="BC677" s="368"/>
      <c r="BD677" s="368"/>
      <c r="BE677" s="368"/>
      <c r="BF677" s="368"/>
      <c r="BG677" s="368"/>
      <c r="BH677" s="368"/>
      <c r="BI677" s="368"/>
      <c r="BJ677" s="368"/>
      <c r="BK677" s="368"/>
      <c r="BL677" s="368"/>
      <c r="BM677" s="368"/>
      <c r="BN677" s="368"/>
      <c r="BO677" s="368"/>
      <c r="BP677" s="368"/>
      <c r="BQ677" s="368"/>
      <c r="BR677" s="368"/>
      <c r="BS677" s="368"/>
      <c r="BT677" s="368"/>
      <c r="BU677" s="368"/>
      <c r="BV677" s="368"/>
      <c r="BW677" s="368"/>
      <c r="DV677" s="368"/>
      <c r="DW677" s="368"/>
      <c r="DX677" s="368"/>
      <c r="DY677" s="368"/>
      <c r="DZ677" s="368"/>
      <c r="EA677" s="368"/>
      <c r="EB677" s="368"/>
      <c r="EC677" s="368"/>
      <c r="ED677" s="368"/>
      <c r="EE677" s="368"/>
      <c r="EF677" s="368"/>
      <c r="EG677" s="368"/>
      <c r="EH677" s="368"/>
      <c r="EI677" s="368"/>
      <c r="EJ677" s="368"/>
      <c r="EK677" s="368"/>
      <c r="EL677" s="368"/>
      <c r="EM677" s="368"/>
      <c r="EN677" s="368"/>
      <c r="EO677" s="368"/>
      <c r="EP677" s="368"/>
      <c r="EQ677" s="368"/>
      <c r="ER677" s="368"/>
      <c r="ES677" s="368"/>
      <c r="ET677" s="368"/>
      <c r="EU677" s="368"/>
      <c r="EV677" s="368"/>
      <c r="EW677" s="368"/>
      <c r="EX677" s="368"/>
      <c r="EY677" s="368"/>
      <c r="EZ677" s="368"/>
      <c r="FA677" s="368"/>
      <c r="FB677" s="368"/>
      <c r="FC677" s="368"/>
      <c r="FD677" s="368"/>
      <c r="FE677" s="368"/>
      <c r="FF677" s="368"/>
      <c r="FG677" s="368"/>
      <c r="FH677" s="368"/>
      <c r="FI677" s="368"/>
      <c r="FJ677" s="368"/>
      <c r="FK677" s="368"/>
      <c r="FL677" s="368"/>
      <c r="FM677" s="368"/>
      <c r="FN677" s="368"/>
      <c r="FO677" s="368"/>
      <c r="FP677" s="368"/>
      <c r="FQ677" s="368"/>
      <c r="FR677" s="368"/>
      <c r="FS677" s="368"/>
      <c r="FT677" s="368"/>
      <c r="FU677" s="368"/>
      <c r="FV677" s="368"/>
      <c r="FW677" s="368"/>
      <c r="FX677" s="368"/>
      <c r="FY677" s="368"/>
      <c r="FZ677" s="368"/>
      <c r="GA677" s="368"/>
      <c r="GB677" s="368"/>
      <c r="GC677" s="368"/>
      <c r="GD677" s="368"/>
      <c r="GE677" s="368"/>
      <c r="GF677" s="368"/>
      <c r="GG677" s="368"/>
      <c r="GH677" s="368"/>
      <c r="GI677" s="368"/>
      <c r="GJ677" s="368"/>
      <c r="GK677" s="368"/>
      <c r="GL677" s="368"/>
      <c r="GM677" s="368"/>
      <c r="GN677" s="368"/>
      <c r="GO677" s="368"/>
      <c r="GP677" s="368"/>
      <c r="GQ677" s="368"/>
      <c r="GR677" s="368"/>
      <c r="GS677" s="368"/>
      <c r="GT677" s="368"/>
      <c r="GU677" s="368"/>
      <c r="GV677" s="368"/>
      <c r="GW677" s="368"/>
      <c r="GX677" s="368"/>
      <c r="GY677" s="368"/>
      <c r="GZ677" s="368"/>
      <c r="HA677" s="368"/>
      <c r="HB677" s="368"/>
      <c r="HC677" s="368"/>
      <c r="HD677" s="368"/>
      <c r="HE677" s="368"/>
      <c r="HF677" s="368"/>
      <c r="HG677" s="368"/>
      <c r="HH677" s="368"/>
      <c r="HI677" s="368"/>
      <c r="HJ677" s="368"/>
      <c r="HK677" s="368"/>
      <c r="HL677" s="368"/>
      <c r="HM677" s="368"/>
      <c r="HN677" s="368"/>
      <c r="HO677" s="368"/>
      <c r="HP677" s="368"/>
      <c r="HQ677" s="368"/>
      <c r="HR677" s="368"/>
      <c r="HS677" s="368"/>
      <c r="HT677" s="368"/>
      <c r="HU677" s="368"/>
      <c r="HV677" s="368"/>
      <c r="HW677" s="368"/>
      <c r="HX677" s="368"/>
      <c r="HY677" s="368"/>
      <c r="HZ677" s="368"/>
      <c r="IA677" s="368"/>
      <c r="IB677" s="368"/>
      <c r="IC677" s="368"/>
      <c r="ID677" s="368"/>
      <c r="IE677" s="368"/>
      <c r="IF677" s="368"/>
      <c r="IG677" s="368"/>
      <c r="IH677" s="368"/>
      <c r="II677" s="368"/>
      <c r="IJ677" s="368"/>
      <c r="IK677" s="368"/>
      <c r="IL677" s="368"/>
      <c r="IM677" s="368"/>
      <c r="IN677" s="368"/>
      <c r="IO677" s="368"/>
      <c r="IP677" s="368"/>
      <c r="IQ677" s="368"/>
      <c r="IR677" s="368"/>
      <c r="IS677" s="368"/>
      <c r="IT677" s="368"/>
      <c r="IU677" s="368"/>
      <c r="IV677" s="368"/>
      <c r="IW677" s="368"/>
      <c r="IX677" s="368"/>
      <c r="IY677" s="368"/>
      <c r="IZ677" s="368"/>
      <c r="JA677" s="368"/>
      <c r="JB677" s="368"/>
      <c r="JC677" s="368"/>
      <c r="JD677" s="368"/>
      <c r="JE677" s="368"/>
      <c r="JF677" s="368"/>
      <c r="JG677" s="368"/>
      <c r="JH677" s="368"/>
      <c r="JI677" s="368"/>
      <c r="JJ677" s="368"/>
      <c r="JK677" s="368"/>
      <c r="JL677" s="368"/>
      <c r="JM677" s="368"/>
      <c r="JN677" s="368"/>
      <c r="JO677" s="368"/>
      <c r="JP677" s="368"/>
      <c r="JQ677" s="368"/>
      <c r="JR677" s="368"/>
      <c r="JS677" s="368"/>
      <c r="JT677" s="368"/>
      <c r="JU677" s="368"/>
      <c r="JV677" s="368"/>
      <c r="JW677" s="368"/>
      <c r="JX677" s="368"/>
      <c r="JY677" s="368"/>
      <c r="JZ677" s="368"/>
      <c r="KA677" s="368"/>
      <c r="KB677" s="368"/>
      <c r="KC677" s="368"/>
      <c r="KD677" s="368"/>
      <c r="KE677" s="368"/>
      <c r="KF677" s="368"/>
      <c r="KG677" s="368"/>
      <c r="KH677" s="368"/>
      <c r="KI677" s="368"/>
      <c r="KJ677" s="368"/>
      <c r="KK677" s="368"/>
      <c r="KL677" s="368"/>
      <c r="KM677" s="368"/>
      <c r="KN677" s="368"/>
      <c r="KO677" s="368"/>
      <c r="KP677" s="368"/>
      <c r="KQ677" s="368"/>
      <c r="KR677" s="368"/>
      <c r="KS677" s="368"/>
      <c r="KT677" s="368"/>
      <c r="KU677" s="368"/>
      <c r="KV677" s="368"/>
      <c r="KW677" s="368"/>
      <c r="KX677" s="368"/>
      <c r="LH677" s="368"/>
      <c r="LI677" s="368"/>
      <c r="LJ677" s="368"/>
      <c r="LK677" s="368"/>
      <c r="LL677" s="368"/>
      <c r="LM677" s="368"/>
      <c r="LN677" s="368"/>
      <c r="LO677" s="368"/>
      <c r="LP677" s="368"/>
      <c r="LQ677" s="368"/>
      <c r="LR677" s="368"/>
      <c r="LS677" s="368"/>
      <c r="LT677" s="368"/>
      <c r="LU677" s="368"/>
      <c r="LV677" s="368"/>
      <c r="LW677" s="368"/>
      <c r="LX677" s="368"/>
      <c r="LY677" s="368"/>
      <c r="LZ677" s="368"/>
      <c r="MA677" s="368"/>
      <c r="MB677" s="368"/>
      <c r="MC677" s="368"/>
      <c r="MD677" s="368"/>
      <c r="ME677" s="368"/>
      <c r="MF677" s="368"/>
      <c r="MG677" s="368"/>
      <c r="MH677" s="368"/>
      <c r="MI677" s="368"/>
      <c r="MJ677" s="368"/>
      <c r="MK677" s="368"/>
      <c r="ML677" s="368"/>
      <c r="MM677" s="368"/>
      <c r="MN677" s="368"/>
      <c r="MO677" s="368"/>
      <c r="MP677" s="368"/>
      <c r="MQ677" s="368"/>
      <c r="MR677" s="368"/>
      <c r="MS677" s="368"/>
      <c r="MT677" s="368"/>
      <c r="MU677" s="368"/>
      <c r="MV677" s="368"/>
      <c r="MW677" s="368"/>
      <c r="MX677" s="368"/>
      <c r="MY677" s="368"/>
      <c r="MZ677" s="368"/>
      <c r="NA677" s="368"/>
      <c r="NB677" s="368"/>
      <c r="NC677" s="368"/>
      <c r="ND677" s="368"/>
      <c r="NE677" s="368"/>
      <c r="NF677" s="368"/>
      <c r="NG677" s="368"/>
      <c r="NH677" s="368"/>
      <c r="NI677" s="368"/>
      <c r="NJ677" s="368"/>
      <c r="NK677" s="368"/>
      <c r="NL677" s="368"/>
      <c r="NM677" s="368"/>
      <c r="NN677" s="368"/>
      <c r="NO677" s="368"/>
      <c r="NP677" s="368"/>
      <c r="NQ677" s="368"/>
      <c r="NR677" s="368"/>
      <c r="NS677" s="368"/>
      <c r="NT677" s="368"/>
      <c r="NU677" s="368"/>
      <c r="NV677" s="368"/>
      <c r="NW677" s="368"/>
      <c r="NX677" s="368"/>
      <c r="NY677" s="368"/>
      <c r="NZ677" s="368"/>
      <c r="OA677" s="368"/>
      <c r="OB677" s="368"/>
      <c r="OC677" s="368"/>
      <c r="OD677" s="368"/>
      <c r="OE677" s="368"/>
      <c r="OF677" s="368"/>
      <c r="OG677" s="368"/>
      <c r="OH677" s="368"/>
      <c r="OI677" s="368"/>
      <c r="OJ677" s="368"/>
      <c r="OK677" s="368"/>
      <c r="OL677" s="368"/>
      <c r="OM677" s="368"/>
      <c r="ON677" s="368"/>
      <c r="OO677" s="368"/>
      <c r="OP677" s="368"/>
      <c r="OQ677" s="368"/>
      <c r="OR677" s="368"/>
      <c r="OS677" s="368"/>
      <c r="OT677" s="368"/>
      <c r="OU677" s="368"/>
      <c r="OV677" s="368"/>
      <c r="OW677" s="368"/>
      <c r="OX677" s="368"/>
      <c r="OY677" s="368"/>
      <c r="OZ677" s="368"/>
      <c r="PA677" s="368"/>
      <c r="PB677" s="368"/>
      <c r="PC677" s="368"/>
      <c r="PD677" s="368"/>
      <c r="PE677" s="368"/>
      <c r="PF677" s="368"/>
      <c r="PG677" s="368"/>
      <c r="PH677" s="368"/>
      <c r="PI677" s="368"/>
      <c r="PJ677" s="368"/>
      <c r="PK677" s="368"/>
      <c r="PL677" s="368"/>
      <c r="PM677" s="368"/>
      <c r="PN677" s="368"/>
      <c r="PO677" s="368"/>
      <c r="PP677" s="368"/>
      <c r="PQ677" s="368"/>
      <c r="PR677" s="368"/>
      <c r="PS677" s="368"/>
      <c r="PT677" s="368"/>
      <c r="PU677" s="368"/>
      <c r="PV677" s="368"/>
      <c r="PW677" s="368"/>
      <c r="PX677" s="368"/>
      <c r="PY677" s="368"/>
      <c r="PZ677" s="368"/>
      <c r="QA677" s="368"/>
      <c r="QB677" s="368"/>
      <c r="QC677" s="368"/>
      <c r="QD677" s="368"/>
      <c r="QE677" s="368"/>
      <c r="QF677" s="368"/>
      <c r="QG677" s="368"/>
      <c r="QH677" s="368"/>
      <c r="QI677" s="368"/>
      <c r="QJ677" s="368"/>
      <c r="QK677" s="368"/>
      <c r="QL677" s="368"/>
      <c r="QM677" s="368"/>
      <c r="QN677" s="368"/>
      <c r="QO677" s="368"/>
      <c r="QP677" s="368"/>
      <c r="QQ677" s="368"/>
      <c r="QR677" s="368"/>
      <c r="QS677" s="368"/>
      <c r="QT677" s="368"/>
      <c r="QU677" s="368"/>
      <c r="QV677" s="368"/>
      <c r="QW677" s="368"/>
      <c r="QX677" s="368"/>
      <c r="QY677" s="368"/>
      <c r="QZ677" s="368"/>
      <c r="RA677" s="368"/>
      <c r="RB677" s="368"/>
      <c r="RC677" s="368"/>
      <c r="RD677" s="368"/>
      <c r="RE677" s="368"/>
      <c r="RF677" s="368"/>
      <c r="RG677" s="368"/>
      <c r="RH677" s="368"/>
      <c r="RI677" s="368"/>
      <c r="RJ677" s="368"/>
      <c r="RK677" s="368"/>
      <c r="RL677" s="368"/>
      <c r="RM677" s="368"/>
      <c r="RN677" s="368"/>
      <c r="RO677" s="368"/>
      <c r="RP677" s="368"/>
      <c r="RQ677" s="368"/>
      <c r="RR677" s="368"/>
      <c r="RS677" s="368"/>
      <c r="RT677" s="368"/>
      <c r="RU677" s="368"/>
      <c r="RV677" s="368"/>
      <c r="RW677" s="368"/>
      <c r="RX677" s="368"/>
      <c r="RY677" s="368"/>
      <c r="RZ677" s="368"/>
      <c r="SA677" s="368"/>
      <c r="SB677" s="368"/>
      <c r="SC677" s="368"/>
      <c r="SD677" s="368"/>
      <c r="SE677" s="368"/>
      <c r="SF677" s="368"/>
      <c r="SG677" s="368"/>
    </row>
    <row r="678" spans="1:501">
      <c r="A678" s="368"/>
      <c r="B678" s="368"/>
      <c r="C678" s="368"/>
      <c r="D678" s="368"/>
      <c r="E678" s="368"/>
      <c r="F678" s="368"/>
      <c r="G678" s="368"/>
      <c r="H678" s="368"/>
      <c r="I678" s="368"/>
      <c r="J678" s="368"/>
      <c r="K678" s="368"/>
      <c r="L678" s="368"/>
      <c r="M678" s="368"/>
      <c r="N678" s="368"/>
      <c r="O678" s="385"/>
      <c r="P678" s="368"/>
      <c r="Q678" s="368"/>
      <c r="R678" s="368"/>
      <c r="S678" s="368"/>
      <c r="T678" s="368"/>
      <c r="U678" s="368"/>
      <c r="V678" s="368"/>
      <c r="W678" s="368"/>
      <c r="X678" s="368"/>
      <c r="Y678" s="368"/>
      <c r="Z678" s="368"/>
      <c r="AA678" s="368"/>
      <c r="AB678" s="368"/>
      <c r="AC678" s="368"/>
      <c r="AD678" s="368"/>
      <c r="AE678" s="368"/>
      <c r="AF678" s="368"/>
      <c r="AG678" s="368"/>
      <c r="AH678" s="368"/>
      <c r="AI678" s="368"/>
      <c r="AJ678" s="368"/>
      <c r="AK678" s="368"/>
      <c r="AL678" s="368"/>
      <c r="AM678" s="368"/>
      <c r="AN678" s="368"/>
      <c r="AO678" s="368"/>
      <c r="AP678" s="368"/>
      <c r="AQ678" s="368"/>
      <c r="AR678" s="368"/>
      <c r="AS678" s="368"/>
      <c r="AT678" s="368"/>
      <c r="AU678" s="368"/>
      <c r="AV678" s="368"/>
      <c r="AW678" s="368"/>
      <c r="AX678" s="368"/>
      <c r="AY678" s="368"/>
      <c r="AZ678" s="368"/>
      <c r="BA678" s="368"/>
      <c r="BB678" s="368"/>
      <c r="BC678" s="368"/>
      <c r="BD678" s="368"/>
      <c r="BE678" s="368"/>
      <c r="BF678" s="368"/>
      <c r="BG678" s="368"/>
      <c r="BH678" s="368"/>
      <c r="BI678" s="368"/>
      <c r="BJ678" s="368"/>
      <c r="BK678" s="368"/>
      <c r="BL678" s="368"/>
      <c r="BM678" s="368"/>
      <c r="BN678" s="368"/>
      <c r="BO678" s="368"/>
      <c r="BP678" s="368"/>
      <c r="BQ678" s="368"/>
      <c r="BR678" s="368"/>
      <c r="BS678" s="368"/>
      <c r="BT678" s="368"/>
      <c r="BU678" s="368"/>
      <c r="BV678" s="368"/>
      <c r="BW678" s="368"/>
      <c r="DV678" s="368"/>
      <c r="DW678" s="368"/>
      <c r="DX678" s="368"/>
      <c r="DY678" s="368"/>
      <c r="DZ678" s="368"/>
      <c r="EA678" s="368"/>
      <c r="EB678" s="368"/>
      <c r="EC678" s="368"/>
      <c r="ED678" s="368"/>
      <c r="EE678" s="368"/>
      <c r="EF678" s="368"/>
      <c r="EG678" s="368"/>
      <c r="EH678" s="368"/>
      <c r="EI678" s="368"/>
      <c r="EJ678" s="368"/>
      <c r="EK678" s="368"/>
      <c r="EL678" s="368"/>
      <c r="EM678" s="368"/>
      <c r="EN678" s="368"/>
      <c r="EO678" s="368"/>
      <c r="EP678" s="368"/>
      <c r="EQ678" s="368"/>
      <c r="ER678" s="368"/>
      <c r="ES678" s="368"/>
      <c r="ET678" s="368"/>
      <c r="EU678" s="368"/>
      <c r="EV678" s="368"/>
      <c r="EW678" s="368"/>
      <c r="EX678" s="368"/>
      <c r="EY678" s="368"/>
      <c r="EZ678" s="368"/>
      <c r="FA678" s="368"/>
      <c r="FB678" s="368"/>
      <c r="FC678" s="368"/>
      <c r="FD678" s="368"/>
      <c r="FE678" s="368"/>
      <c r="FF678" s="368"/>
      <c r="FG678" s="368"/>
      <c r="FH678" s="368"/>
      <c r="FI678" s="368"/>
      <c r="FJ678" s="368"/>
      <c r="FK678" s="368"/>
      <c r="FL678" s="368"/>
      <c r="FM678" s="368"/>
      <c r="FN678" s="368"/>
      <c r="FO678" s="368"/>
      <c r="FP678" s="368"/>
      <c r="FQ678" s="368"/>
      <c r="FR678" s="368"/>
      <c r="FS678" s="368"/>
      <c r="FT678" s="368"/>
      <c r="FU678" s="368"/>
      <c r="FV678" s="368"/>
      <c r="FW678" s="368"/>
      <c r="FX678" s="368"/>
      <c r="FY678" s="368"/>
      <c r="FZ678" s="368"/>
      <c r="GA678" s="368"/>
      <c r="GB678" s="368"/>
      <c r="GC678" s="368"/>
      <c r="GD678" s="368"/>
      <c r="GE678" s="368"/>
      <c r="GF678" s="368"/>
      <c r="GG678" s="368"/>
      <c r="GH678" s="368"/>
      <c r="GI678" s="368"/>
      <c r="GJ678" s="368"/>
      <c r="GK678" s="368"/>
      <c r="GL678" s="368"/>
      <c r="GM678" s="368"/>
      <c r="GN678" s="368"/>
      <c r="GO678" s="368"/>
      <c r="GP678" s="368"/>
      <c r="GQ678" s="368"/>
      <c r="GR678" s="368"/>
      <c r="GS678" s="368"/>
      <c r="GT678" s="368"/>
      <c r="GU678" s="368"/>
      <c r="GV678" s="368"/>
      <c r="GW678" s="368"/>
      <c r="GX678" s="368"/>
      <c r="GY678" s="368"/>
      <c r="GZ678" s="368"/>
      <c r="HA678" s="368"/>
      <c r="HB678" s="368"/>
      <c r="HC678" s="368"/>
      <c r="HD678" s="368"/>
      <c r="HE678" s="368"/>
      <c r="HF678" s="368"/>
      <c r="HG678" s="368"/>
      <c r="HH678" s="368"/>
      <c r="HI678" s="368"/>
      <c r="HJ678" s="368"/>
      <c r="HK678" s="368"/>
      <c r="HL678" s="368"/>
      <c r="HM678" s="368"/>
      <c r="HN678" s="368"/>
      <c r="HO678" s="368"/>
      <c r="HP678" s="368"/>
      <c r="HQ678" s="368"/>
      <c r="HR678" s="368"/>
      <c r="HS678" s="368"/>
      <c r="HT678" s="368"/>
      <c r="HU678" s="368"/>
      <c r="HV678" s="368"/>
      <c r="HW678" s="368"/>
      <c r="HX678" s="368"/>
      <c r="HY678" s="368"/>
      <c r="HZ678" s="368"/>
      <c r="IA678" s="368"/>
      <c r="IB678" s="368"/>
      <c r="IC678" s="368"/>
      <c r="ID678" s="368"/>
      <c r="IE678" s="368"/>
      <c r="IF678" s="368"/>
      <c r="IG678" s="368"/>
      <c r="IH678" s="368"/>
      <c r="II678" s="368"/>
      <c r="IJ678" s="368"/>
      <c r="IK678" s="368"/>
      <c r="IL678" s="368"/>
      <c r="IM678" s="368"/>
      <c r="IN678" s="368"/>
      <c r="IO678" s="368"/>
      <c r="IP678" s="368"/>
      <c r="IQ678" s="368"/>
      <c r="IR678" s="368"/>
      <c r="IS678" s="368"/>
      <c r="IT678" s="368"/>
      <c r="IU678" s="368"/>
      <c r="IV678" s="368"/>
      <c r="IW678" s="368"/>
      <c r="IX678" s="368"/>
      <c r="IY678" s="368"/>
      <c r="IZ678" s="368"/>
      <c r="JA678" s="368"/>
      <c r="JB678" s="368"/>
      <c r="JC678" s="368"/>
      <c r="JD678" s="368"/>
      <c r="JE678" s="368"/>
      <c r="JF678" s="368"/>
      <c r="JG678" s="368"/>
      <c r="JH678" s="368"/>
      <c r="JI678" s="368"/>
      <c r="JJ678" s="368"/>
      <c r="JK678" s="368"/>
      <c r="JL678" s="368"/>
      <c r="JM678" s="368"/>
      <c r="JN678" s="368"/>
      <c r="JO678" s="368"/>
      <c r="JP678" s="368"/>
      <c r="JQ678" s="368"/>
      <c r="JR678" s="368"/>
      <c r="JS678" s="368"/>
      <c r="JT678" s="368"/>
      <c r="JU678" s="368"/>
      <c r="JV678" s="368"/>
      <c r="JW678" s="368"/>
      <c r="JX678" s="368"/>
      <c r="JY678" s="368"/>
      <c r="JZ678" s="368"/>
      <c r="KA678" s="368"/>
      <c r="KB678" s="368"/>
      <c r="KC678" s="368"/>
      <c r="KD678" s="368"/>
      <c r="KE678" s="368"/>
      <c r="KF678" s="368"/>
      <c r="KG678" s="368"/>
      <c r="KH678" s="368"/>
      <c r="KI678" s="368"/>
      <c r="KJ678" s="368"/>
      <c r="KK678" s="368"/>
      <c r="KL678" s="368"/>
      <c r="KM678" s="368"/>
      <c r="KN678" s="368"/>
      <c r="KO678" s="368"/>
      <c r="KP678" s="368"/>
      <c r="KQ678" s="368"/>
      <c r="KR678" s="368"/>
      <c r="KS678" s="368"/>
      <c r="KT678" s="368"/>
      <c r="KU678" s="368"/>
      <c r="KV678" s="368"/>
      <c r="KW678" s="368"/>
      <c r="KX678" s="368"/>
      <c r="LH678" s="368"/>
      <c r="LI678" s="368"/>
      <c r="LJ678" s="368"/>
      <c r="LK678" s="368"/>
      <c r="LL678" s="368"/>
      <c r="LM678" s="368"/>
      <c r="LN678" s="368"/>
      <c r="LO678" s="368"/>
      <c r="LP678" s="368"/>
      <c r="LQ678" s="368"/>
      <c r="LR678" s="368"/>
      <c r="LS678" s="368"/>
      <c r="LT678" s="368"/>
      <c r="LU678" s="368"/>
      <c r="LV678" s="368"/>
      <c r="LW678" s="368"/>
      <c r="LX678" s="368"/>
      <c r="LY678" s="368"/>
      <c r="LZ678" s="368"/>
      <c r="MA678" s="368"/>
      <c r="MB678" s="368"/>
      <c r="MC678" s="368"/>
      <c r="MD678" s="368"/>
      <c r="ME678" s="368"/>
      <c r="MF678" s="368"/>
      <c r="MG678" s="368"/>
      <c r="MH678" s="368"/>
      <c r="MI678" s="368"/>
      <c r="MJ678" s="368"/>
      <c r="MK678" s="368"/>
      <c r="ML678" s="368"/>
      <c r="MM678" s="368"/>
      <c r="MN678" s="368"/>
      <c r="MO678" s="368"/>
      <c r="MP678" s="368"/>
      <c r="MQ678" s="368"/>
      <c r="MR678" s="368"/>
      <c r="MS678" s="368"/>
      <c r="MT678" s="368"/>
      <c r="MU678" s="368"/>
      <c r="MV678" s="368"/>
      <c r="MW678" s="368"/>
      <c r="MX678" s="368"/>
      <c r="MY678" s="368"/>
      <c r="MZ678" s="368"/>
      <c r="NA678" s="368"/>
      <c r="NB678" s="368"/>
      <c r="NC678" s="368"/>
      <c r="ND678" s="368"/>
      <c r="NE678" s="368"/>
      <c r="NF678" s="368"/>
      <c r="NG678" s="368"/>
      <c r="NH678" s="368"/>
      <c r="NI678" s="368"/>
      <c r="NJ678" s="368"/>
      <c r="NK678" s="368"/>
      <c r="NL678" s="368"/>
      <c r="NM678" s="368"/>
      <c r="NN678" s="368"/>
      <c r="NO678" s="368"/>
      <c r="NP678" s="368"/>
      <c r="NQ678" s="368"/>
      <c r="NR678" s="368"/>
      <c r="NS678" s="368"/>
      <c r="NT678" s="368"/>
      <c r="NU678" s="368"/>
      <c r="NV678" s="368"/>
      <c r="NW678" s="368"/>
      <c r="NX678" s="368"/>
      <c r="NY678" s="368"/>
      <c r="NZ678" s="368"/>
      <c r="OA678" s="368"/>
      <c r="OB678" s="368"/>
      <c r="OC678" s="368"/>
      <c r="OD678" s="368"/>
      <c r="OE678" s="368"/>
      <c r="OF678" s="368"/>
      <c r="OG678" s="368"/>
      <c r="OH678" s="368"/>
      <c r="OI678" s="368"/>
      <c r="OJ678" s="368"/>
      <c r="OK678" s="368"/>
      <c r="OL678" s="368"/>
      <c r="OM678" s="368"/>
      <c r="ON678" s="368"/>
      <c r="OO678" s="368"/>
      <c r="OP678" s="368"/>
      <c r="OQ678" s="368"/>
      <c r="OR678" s="368"/>
      <c r="OS678" s="368"/>
      <c r="OT678" s="368"/>
      <c r="OU678" s="368"/>
      <c r="OV678" s="368"/>
      <c r="OW678" s="368"/>
      <c r="OX678" s="368"/>
      <c r="OY678" s="368"/>
      <c r="OZ678" s="368"/>
      <c r="PA678" s="368"/>
      <c r="PB678" s="368"/>
      <c r="PC678" s="368"/>
      <c r="PD678" s="368"/>
      <c r="PE678" s="368"/>
      <c r="PF678" s="368"/>
      <c r="PG678" s="368"/>
      <c r="PH678" s="368"/>
      <c r="PI678" s="368"/>
      <c r="PJ678" s="368"/>
      <c r="PK678" s="368"/>
      <c r="PL678" s="368"/>
      <c r="PM678" s="368"/>
      <c r="PN678" s="368"/>
      <c r="PO678" s="368"/>
      <c r="PP678" s="368"/>
      <c r="PQ678" s="368"/>
      <c r="PR678" s="368"/>
      <c r="PS678" s="368"/>
      <c r="PT678" s="368"/>
      <c r="PU678" s="368"/>
      <c r="PV678" s="368"/>
      <c r="PW678" s="368"/>
      <c r="PX678" s="368"/>
      <c r="PY678" s="368"/>
      <c r="PZ678" s="368"/>
      <c r="QA678" s="368"/>
      <c r="QB678" s="368"/>
      <c r="QC678" s="368"/>
      <c r="QD678" s="368"/>
      <c r="QE678" s="368"/>
      <c r="QF678" s="368"/>
      <c r="QG678" s="368"/>
      <c r="QH678" s="368"/>
      <c r="QI678" s="368"/>
      <c r="QJ678" s="368"/>
      <c r="QK678" s="368"/>
      <c r="QL678" s="368"/>
      <c r="QM678" s="368"/>
      <c r="QN678" s="368"/>
      <c r="QO678" s="368"/>
      <c r="QP678" s="368"/>
      <c r="QQ678" s="368"/>
      <c r="QR678" s="368"/>
      <c r="QS678" s="368"/>
      <c r="QT678" s="368"/>
      <c r="QU678" s="368"/>
      <c r="QV678" s="368"/>
      <c r="QW678" s="368"/>
      <c r="QX678" s="368"/>
      <c r="QY678" s="368"/>
      <c r="QZ678" s="368"/>
      <c r="RA678" s="368"/>
      <c r="RB678" s="368"/>
      <c r="RC678" s="368"/>
      <c r="RD678" s="368"/>
      <c r="RE678" s="368"/>
      <c r="RF678" s="368"/>
      <c r="RG678" s="368"/>
      <c r="RH678" s="368"/>
      <c r="RI678" s="368"/>
      <c r="RJ678" s="368"/>
      <c r="RK678" s="368"/>
      <c r="RL678" s="368"/>
      <c r="RM678" s="368"/>
      <c r="RN678" s="368"/>
      <c r="RO678" s="368"/>
      <c r="RP678" s="368"/>
      <c r="RQ678" s="368"/>
      <c r="RR678" s="368"/>
      <c r="RS678" s="368"/>
      <c r="RT678" s="368"/>
      <c r="RU678" s="368"/>
      <c r="RV678" s="368"/>
      <c r="RW678" s="368"/>
      <c r="RX678" s="368"/>
      <c r="RY678" s="368"/>
      <c r="RZ678" s="368"/>
      <c r="SA678" s="368"/>
      <c r="SB678" s="368"/>
      <c r="SC678" s="368"/>
      <c r="SD678" s="368"/>
      <c r="SE678" s="368"/>
      <c r="SF678" s="368"/>
      <c r="SG678" s="368"/>
    </row>
    <row r="679" spans="1:501">
      <c r="A679" s="368"/>
      <c r="B679" s="368"/>
      <c r="C679" s="368"/>
      <c r="D679" s="368"/>
      <c r="E679" s="368"/>
      <c r="F679" s="368"/>
      <c r="G679" s="368"/>
      <c r="H679" s="368"/>
      <c r="I679" s="368"/>
      <c r="J679" s="368"/>
      <c r="K679" s="368"/>
      <c r="L679" s="368"/>
      <c r="M679" s="368"/>
      <c r="N679" s="368"/>
      <c r="O679" s="385"/>
      <c r="P679" s="368"/>
      <c r="Q679" s="368"/>
      <c r="R679" s="368"/>
      <c r="S679" s="368"/>
      <c r="T679" s="368"/>
      <c r="U679" s="368"/>
      <c r="V679" s="368"/>
      <c r="W679" s="368"/>
      <c r="X679" s="368"/>
      <c r="Y679" s="368"/>
      <c r="Z679" s="368"/>
      <c r="AA679" s="368"/>
      <c r="AB679" s="368"/>
      <c r="AC679" s="368"/>
      <c r="AD679" s="368"/>
      <c r="AE679" s="368"/>
      <c r="AF679" s="368"/>
      <c r="AG679" s="368"/>
      <c r="AH679" s="368"/>
      <c r="AI679" s="368"/>
      <c r="AJ679" s="368"/>
      <c r="AK679" s="368"/>
      <c r="AL679" s="368"/>
      <c r="AM679" s="368"/>
      <c r="AN679" s="368"/>
      <c r="AO679" s="368"/>
      <c r="AP679" s="368"/>
      <c r="AQ679" s="368"/>
      <c r="AR679" s="368"/>
      <c r="AS679" s="368"/>
      <c r="AT679" s="368"/>
      <c r="AU679" s="368"/>
      <c r="AV679" s="368"/>
      <c r="AW679" s="368"/>
      <c r="AX679" s="368"/>
      <c r="AY679" s="368"/>
      <c r="AZ679" s="368"/>
      <c r="BA679" s="368"/>
      <c r="BB679" s="368"/>
      <c r="BC679" s="368"/>
      <c r="BD679" s="368"/>
      <c r="BE679" s="368"/>
      <c r="BF679" s="368"/>
      <c r="BG679" s="368"/>
      <c r="BH679" s="368"/>
      <c r="BI679" s="368"/>
      <c r="BJ679" s="368"/>
      <c r="BK679" s="368"/>
      <c r="BL679" s="368"/>
      <c r="BM679" s="368"/>
      <c r="BN679" s="368"/>
      <c r="BO679" s="368"/>
      <c r="BP679" s="368"/>
      <c r="BQ679" s="368"/>
      <c r="BR679" s="368"/>
      <c r="BS679" s="368"/>
      <c r="BT679" s="368"/>
      <c r="BU679" s="368"/>
      <c r="BV679" s="368"/>
      <c r="BW679" s="368"/>
      <c r="DV679" s="368"/>
      <c r="DW679" s="368"/>
      <c r="DX679" s="368"/>
      <c r="DY679" s="368"/>
      <c r="DZ679" s="368"/>
      <c r="EA679" s="368"/>
      <c r="EB679" s="368"/>
      <c r="EC679" s="368"/>
      <c r="ED679" s="368"/>
      <c r="EE679" s="368"/>
      <c r="EF679" s="368"/>
      <c r="EG679" s="368"/>
      <c r="EH679" s="368"/>
      <c r="EI679" s="368"/>
      <c r="EJ679" s="368"/>
      <c r="EK679" s="368"/>
      <c r="EL679" s="368"/>
      <c r="EM679" s="368"/>
      <c r="EN679" s="368"/>
      <c r="EO679" s="368"/>
      <c r="EP679" s="368"/>
      <c r="EQ679" s="368"/>
      <c r="ER679" s="368"/>
      <c r="ES679" s="368"/>
      <c r="ET679" s="368"/>
      <c r="EU679" s="368"/>
      <c r="EV679" s="368"/>
      <c r="EW679" s="368"/>
      <c r="EX679" s="368"/>
      <c r="EY679" s="368"/>
      <c r="EZ679" s="368"/>
      <c r="FA679" s="368"/>
      <c r="FB679" s="368"/>
      <c r="FC679" s="368"/>
      <c r="FD679" s="368"/>
      <c r="FE679" s="368"/>
      <c r="FF679" s="368"/>
      <c r="FG679" s="368"/>
      <c r="FH679" s="368"/>
      <c r="FI679" s="368"/>
      <c r="FJ679" s="368"/>
      <c r="FK679" s="368"/>
      <c r="FL679" s="368"/>
      <c r="FM679" s="368"/>
      <c r="FN679" s="368"/>
      <c r="FO679" s="368"/>
      <c r="FP679" s="368"/>
      <c r="FQ679" s="368"/>
      <c r="FR679" s="368"/>
      <c r="FS679" s="368"/>
      <c r="FT679" s="368"/>
      <c r="FU679" s="368"/>
      <c r="FV679" s="368"/>
      <c r="FW679" s="368"/>
      <c r="FX679" s="368"/>
      <c r="FY679" s="368"/>
      <c r="FZ679" s="368"/>
      <c r="GA679" s="368"/>
      <c r="GB679" s="368"/>
      <c r="GC679" s="368"/>
      <c r="GD679" s="368"/>
      <c r="GE679" s="368"/>
      <c r="GF679" s="368"/>
      <c r="GG679" s="368"/>
      <c r="GH679" s="368"/>
      <c r="GI679" s="368"/>
      <c r="GJ679" s="368"/>
      <c r="GK679" s="368"/>
      <c r="GL679" s="368"/>
      <c r="GM679" s="368"/>
      <c r="GN679" s="368"/>
      <c r="GO679" s="368"/>
      <c r="GP679" s="368"/>
      <c r="GQ679" s="368"/>
      <c r="GR679" s="368"/>
      <c r="GS679" s="368"/>
      <c r="GT679" s="368"/>
      <c r="GU679" s="368"/>
      <c r="GV679" s="368"/>
      <c r="GW679" s="368"/>
      <c r="GX679" s="368"/>
      <c r="GY679" s="368"/>
      <c r="GZ679" s="368"/>
      <c r="HA679" s="368"/>
      <c r="HB679" s="368"/>
      <c r="HC679" s="368"/>
      <c r="HD679" s="368"/>
      <c r="HE679" s="368"/>
      <c r="HF679" s="368"/>
      <c r="HG679" s="368"/>
      <c r="HH679" s="368"/>
      <c r="HI679" s="368"/>
      <c r="HJ679" s="368"/>
      <c r="HK679" s="368"/>
      <c r="HL679" s="368"/>
      <c r="HM679" s="368"/>
      <c r="HN679" s="368"/>
      <c r="HO679" s="368"/>
      <c r="HP679" s="368"/>
      <c r="HQ679" s="368"/>
      <c r="HR679" s="368"/>
      <c r="HS679" s="368"/>
      <c r="HT679" s="368"/>
      <c r="HU679" s="368"/>
      <c r="HV679" s="368"/>
      <c r="HW679" s="368"/>
      <c r="HX679" s="368"/>
      <c r="HY679" s="368"/>
      <c r="HZ679" s="368"/>
      <c r="IA679" s="368"/>
      <c r="IB679" s="368"/>
      <c r="IC679" s="368"/>
      <c r="ID679" s="368"/>
      <c r="IE679" s="368"/>
      <c r="IF679" s="368"/>
      <c r="IG679" s="368"/>
      <c r="IH679" s="368"/>
      <c r="II679" s="368"/>
      <c r="IJ679" s="368"/>
      <c r="IK679" s="368"/>
      <c r="IL679" s="368"/>
      <c r="IM679" s="368"/>
      <c r="IN679" s="368"/>
      <c r="IO679" s="368"/>
      <c r="IP679" s="368"/>
      <c r="IQ679" s="368"/>
      <c r="IR679" s="368"/>
      <c r="IS679" s="368"/>
      <c r="IT679" s="368"/>
      <c r="IU679" s="368"/>
      <c r="IV679" s="368"/>
      <c r="IW679" s="368"/>
      <c r="IX679" s="368"/>
      <c r="IY679" s="368"/>
      <c r="IZ679" s="368"/>
      <c r="JA679" s="368"/>
      <c r="JB679" s="368"/>
      <c r="JC679" s="368"/>
      <c r="JD679" s="368"/>
      <c r="JE679" s="368"/>
      <c r="JF679" s="368"/>
      <c r="JG679" s="368"/>
      <c r="JH679" s="368"/>
      <c r="JI679" s="368"/>
      <c r="JJ679" s="368"/>
      <c r="JK679" s="368"/>
      <c r="JL679" s="368"/>
      <c r="JM679" s="368"/>
      <c r="JN679" s="368"/>
      <c r="JO679" s="368"/>
      <c r="JP679" s="368"/>
      <c r="JQ679" s="368"/>
      <c r="JR679" s="368"/>
      <c r="JS679" s="368"/>
      <c r="JT679" s="368"/>
      <c r="JU679" s="368"/>
      <c r="JV679" s="368"/>
      <c r="JW679" s="368"/>
      <c r="JX679" s="368"/>
      <c r="JY679" s="368"/>
      <c r="JZ679" s="368"/>
      <c r="KA679" s="368"/>
      <c r="KB679" s="368"/>
      <c r="KC679" s="368"/>
      <c r="KD679" s="368"/>
      <c r="KE679" s="368"/>
      <c r="KF679" s="368"/>
      <c r="KG679" s="368"/>
      <c r="KH679" s="368"/>
      <c r="KI679" s="368"/>
      <c r="KJ679" s="368"/>
      <c r="KK679" s="368"/>
      <c r="KL679" s="368"/>
      <c r="KM679" s="368"/>
      <c r="KN679" s="368"/>
      <c r="KO679" s="368"/>
      <c r="KP679" s="368"/>
      <c r="KQ679" s="368"/>
      <c r="KR679" s="368"/>
      <c r="KS679" s="368"/>
      <c r="KT679" s="368"/>
      <c r="KU679" s="368"/>
      <c r="KV679" s="368"/>
      <c r="KW679" s="368"/>
      <c r="KX679" s="368"/>
      <c r="LH679" s="368"/>
      <c r="LI679" s="368"/>
      <c r="LJ679" s="368"/>
      <c r="LK679" s="368"/>
      <c r="LL679" s="368"/>
      <c r="LM679" s="368"/>
      <c r="LN679" s="368"/>
      <c r="LO679" s="368"/>
      <c r="LP679" s="368"/>
      <c r="LQ679" s="368"/>
      <c r="LR679" s="368"/>
      <c r="LS679" s="368"/>
      <c r="LT679" s="368"/>
      <c r="LU679" s="368"/>
      <c r="LV679" s="368"/>
      <c r="LW679" s="368"/>
      <c r="LX679" s="368"/>
      <c r="LY679" s="368"/>
      <c r="LZ679" s="368"/>
      <c r="MA679" s="368"/>
      <c r="MB679" s="368"/>
      <c r="MC679" s="368"/>
      <c r="MD679" s="368"/>
      <c r="ME679" s="368"/>
      <c r="MF679" s="368"/>
      <c r="MG679" s="368"/>
      <c r="MH679" s="368"/>
      <c r="MI679" s="368"/>
      <c r="MJ679" s="368"/>
      <c r="MK679" s="368"/>
      <c r="ML679" s="368"/>
      <c r="MM679" s="368"/>
      <c r="MN679" s="368"/>
      <c r="MO679" s="368"/>
      <c r="MP679" s="368"/>
      <c r="MQ679" s="368"/>
      <c r="MR679" s="368"/>
      <c r="MS679" s="368"/>
      <c r="MT679" s="368"/>
      <c r="MU679" s="368"/>
      <c r="MV679" s="368"/>
      <c r="MW679" s="368"/>
      <c r="MX679" s="368"/>
      <c r="MY679" s="368"/>
      <c r="MZ679" s="368"/>
      <c r="NA679" s="368"/>
      <c r="NB679" s="368"/>
      <c r="NC679" s="368"/>
      <c r="ND679" s="368"/>
      <c r="NE679" s="368"/>
      <c r="NF679" s="368"/>
      <c r="NG679" s="368"/>
      <c r="NH679" s="368"/>
      <c r="NI679" s="368"/>
      <c r="NJ679" s="368"/>
      <c r="NK679" s="368"/>
      <c r="NL679" s="368"/>
      <c r="NM679" s="368"/>
      <c r="NN679" s="368"/>
      <c r="NO679" s="368"/>
      <c r="NP679" s="368"/>
      <c r="NQ679" s="368"/>
      <c r="NR679" s="368"/>
      <c r="NS679" s="368"/>
      <c r="NT679" s="368"/>
      <c r="NU679" s="368"/>
      <c r="NV679" s="368"/>
      <c r="NW679" s="368"/>
      <c r="NX679" s="368"/>
      <c r="NY679" s="368"/>
      <c r="NZ679" s="368"/>
      <c r="OA679" s="368"/>
      <c r="OB679" s="368"/>
      <c r="OC679" s="368"/>
      <c r="OD679" s="368"/>
      <c r="OE679" s="368"/>
      <c r="OF679" s="368"/>
      <c r="OG679" s="368"/>
      <c r="OH679" s="368"/>
      <c r="OI679" s="368"/>
      <c r="OJ679" s="368"/>
      <c r="OK679" s="368"/>
      <c r="OL679" s="368"/>
      <c r="OM679" s="368"/>
      <c r="ON679" s="368"/>
      <c r="OO679" s="368"/>
      <c r="OP679" s="368"/>
      <c r="OQ679" s="368"/>
      <c r="OR679" s="368"/>
      <c r="OS679" s="368"/>
      <c r="OT679" s="368"/>
      <c r="OU679" s="368"/>
      <c r="OV679" s="368"/>
      <c r="OW679" s="368"/>
      <c r="OX679" s="368"/>
      <c r="OY679" s="368"/>
      <c r="OZ679" s="368"/>
      <c r="PA679" s="368"/>
      <c r="PB679" s="368"/>
      <c r="PC679" s="368"/>
      <c r="PD679" s="368"/>
      <c r="PE679" s="368"/>
      <c r="PF679" s="368"/>
      <c r="PG679" s="368"/>
      <c r="PH679" s="368"/>
      <c r="PI679" s="368"/>
      <c r="PJ679" s="368"/>
      <c r="PK679" s="368"/>
      <c r="PL679" s="368"/>
      <c r="PM679" s="368"/>
      <c r="PN679" s="368"/>
      <c r="PO679" s="368"/>
      <c r="PP679" s="368"/>
      <c r="PQ679" s="368"/>
      <c r="PR679" s="368"/>
      <c r="PS679" s="368"/>
      <c r="PT679" s="368"/>
      <c r="PU679" s="368"/>
      <c r="PV679" s="368"/>
      <c r="PW679" s="368"/>
      <c r="PX679" s="368"/>
      <c r="PY679" s="368"/>
      <c r="PZ679" s="368"/>
      <c r="QA679" s="368"/>
      <c r="QB679" s="368"/>
      <c r="QC679" s="368"/>
      <c r="QD679" s="368"/>
      <c r="QE679" s="368"/>
      <c r="QF679" s="368"/>
      <c r="QG679" s="368"/>
      <c r="QH679" s="368"/>
      <c r="QI679" s="368"/>
      <c r="QJ679" s="368"/>
      <c r="QK679" s="368"/>
      <c r="QL679" s="368"/>
      <c r="QM679" s="368"/>
      <c r="QN679" s="368"/>
      <c r="QO679" s="368"/>
      <c r="QP679" s="368"/>
      <c r="QQ679" s="368"/>
      <c r="QR679" s="368"/>
      <c r="QS679" s="368"/>
      <c r="QT679" s="368"/>
      <c r="QU679" s="368"/>
      <c r="QV679" s="368"/>
      <c r="QW679" s="368"/>
      <c r="QX679" s="368"/>
      <c r="QY679" s="368"/>
      <c r="QZ679" s="368"/>
      <c r="RA679" s="368"/>
      <c r="RB679" s="368"/>
      <c r="RC679" s="368"/>
      <c r="RD679" s="368"/>
      <c r="RE679" s="368"/>
      <c r="RF679" s="368"/>
      <c r="RG679" s="368"/>
      <c r="RH679" s="368"/>
      <c r="RI679" s="368"/>
      <c r="RJ679" s="368"/>
      <c r="RK679" s="368"/>
      <c r="RL679" s="368"/>
      <c r="RM679" s="368"/>
      <c r="RN679" s="368"/>
      <c r="RO679" s="368"/>
      <c r="RP679" s="368"/>
      <c r="RQ679" s="368"/>
      <c r="RR679" s="368"/>
      <c r="RS679" s="368"/>
      <c r="RT679" s="368"/>
      <c r="RU679" s="368"/>
      <c r="RV679" s="368"/>
      <c r="RW679" s="368"/>
      <c r="RX679" s="368"/>
      <c r="RY679" s="368"/>
      <c r="RZ679" s="368"/>
      <c r="SA679" s="368"/>
      <c r="SB679" s="368"/>
      <c r="SC679" s="368"/>
      <c r="SD679" s="368"/>
      <c r="SE679" s="368"/>
      <c r="SF679" s="368"/>
      <c r="SG679" s="368"/>
    </row>
    <row r="680" spans="1:501">
      <c r="A680" s="368"/>
      <c r="B680" s="368"/>
      <c r="C680" s="368"/>
      <c r="D680" s="368"/>
      <c r="E680" s="368"/>
      <c r="F680" s="368"/>
      <c r="G680" s="368"/>
      <c r="H680" s="368"/>
      <c r="I680" s="368"/>
      <c r="J680" s="368"/>
      <c r="K680" s="368"/>
      <c r="L680" s="368"/>
      <c r="M680" s="368"/>
      <c r="N680" s="368"/>
      <c r="O680" s="385"/>
      <c r="P680" s="368"/>
      <c r="Q680" s="368"/>
      <c r="R680" s="368"/>
      <c r="S680" s="368"/>
      <c r="T680" s="368"/>
      <c r="U680" s="368"/>
      <c r="V680" s="368"/>
      <c r="W680" s="368"/>
      <c r="X680" s="368"/>
      <c r="Y680" s="368"/>
      <c r="Z680" s="368"/>
      <c r="AA680" s="368"/>
      <c r="AB680" s="368"/>
      <c r="AC680" s="368"/>
      <c r="AD680" s="368"/>
      <c r="AE680" s="368"/>
      <c r="AF680" s="368"/>
      <c r="AG680" s="368"/>
      <c r="AH680" s="368"/>
      <c r="AI680" s="368"/>
      <c r="AJ680" s="368"/>
      <c r="AK680" s="368"/>
      <c r="AL680" s="368"/>
      <c r="AM680" s="368"/>
      <c r="AN680" s="368"/>
      <c r="AO680" s="368"/>
      <c r="AP680" s="368"/>
      <c r="AQ680" s="368"/>
      <c r="AR680" s="368"/>
      <c r="AS680" s="368"/>
      <c r="AT680" s="368"/>
      <c r="AU680" s="368"/>
      <c r="AV680" s="368"/>
      <c r="AW680" s="368"/>
      <c r="AX680" s="368"/>
      <c r="AY680" s="368"/>
      <c r="AZ680" s="368"/>
      <c r="BA680" s="368"/>
      <c r="BB680" s="368"/>
      <c r="BC680" s="368"/>
      <c r="BD680" s="368"/>
      <c r="BE680" s="368"/>
      <c r="BF680" s="368"/>
      <c r="BG680" s="368"/>
      <c r="BH680" s="368"/>
      <c r="BI680" s="368"/>
      <c r="BJ680" s="368"/>
      <c r="BK680" s="368"/>
      <c r="BL680" s="368"/>
      <c r="BM680" s="368"/>
      <c r="BN680" s="368"/>
      <c r="BO680" s="368"/>
      <c r="BP680" s="368"/>
      <c r="BQ680" s="368"/>
      <c r="BR680" s="368"/>
      <c r="BS680" s="368"/>
      <c r="BT680" s="368"/>
      <c r="BU680" s="368"/>
      <c r="BV680" s="368"/>
      <c r="BW680" s="368"/>
      <c r="DV680" s="368"/>
      <c r="DW680" s="368"/>
      <c r="DX680" s="368"/>
      <c r="DY680" s="368"/>
      <c r="DZ680" s="368"/>
      <c r="EA680" s="368"/>
      <c r="EB680" s="368"/>
      <c r="EC680" s="368"/>
      <c r="ED680" s="368"/>
      <c r="EE680" s="368"/>
      <c r="EF680" s="368"/>
      <c r="EG680" s="368"/>
      <c r="EH680" s="368"/>
      <c r="EI680" s="368"/>
      <c r="EJ680" s="368"/>
      <c r="EK680" s="368"/>
      <c r="EL680" s="368"/>
      <c r="EM680" s="368"/>
      <c r="EN680" s="368"/>
      <c r="EO680" s="368"/>
      <c r="EP680" s="368"/>
      <c r="EQ680" s="368"/>
      <c r="ER680" s="368"/>
      <c r="ES680" s="368"/>
      <c r="ET680" s="368"/>
      <c r="EU680" s="368"/>
      <c r="EV680" s="368"/>
      <c r="EW680" s="368"/>
      <c r="EX680" s="368"/>
      <c r="EY680" s="368"/>
      <c r="EZ680" s="368"/>
      <c r="FA680" s="368"/>
      <c r="FB680" s="368"/>
      <c r="FC680" s="368"/>
      <c r="FD680" s="368"/>
      <c r="FE680" s="368"/>
      <c r="FF680" s="368"/>
      <c r="FG680" s="368"/>
      <c r="FH680" s="368"/>
      <c r="FI680" s="368"/>
      <c r="FJ680" s="368"/>
      <c r="FK680" s="368"/>
      <c r="FL680" s="368"/>
      <c r="FM680" s="368"/>
      <c r="FN680" s="368"/>
      <c r="FO680" s="368"/>
      <c r="FP680" s="368"/>
      <c r="FQ680" s="368"/>
      <c r="FR680" s="368"/>
      <c r="FS680" s="368"/>
      <c r="FT680" s="368"/>
      <c r="FU680" s="368"/>
      <c r="FV680" s="368"/>
      <c r="FW680" s="368"/>
      <c r="FX680" s="368"/>
      <c r="FY680" s="368"/>
      <c r="FZ680" s="368"/>
      <c r="GA680" s="368"/>
      <c r="GB680" s="368"/>
      <c r="GC680" s="368"/>
      <c r="GD680" s="368"/>
      <c r="GE680" s="368"/>
      <c r="GF680" s="368"/>
      <c r="GG680" s="368"/>
      <c r="GH680" s="368"/>
      <c r="GI680" s="368"/>
      <c r="GJ680" s="368"/>
      <c r="GK680" s="368"/>
      <c r="GL680" s="368"/>
      <c r="GM680" s="368"/>
      <c r="GN680" s="368"/>
      <c r="GO680" s="368"/>
      <c r="GP680" s="368"/>
      <c r="GQ680" s="368"/>
      <c r="GR680" s="368"/>
      <c r="GS680" s="368"/>
      <c r="GT680" s="368"/>
      <c r="GU680" s="368"/>
      <c r="GV680" s="368"/>
      <c r="GW680" s="368"/>
      <c r="GX680" s="368"/>
      <c r="GY680" s="368"/>
      <c r="GZ680" s="368"/>
      <c r="HA680" s="368"/>
      <c r="HB680" s="368"/>
      <c r="HC680" s="368"/>
      <c r="HD680" s="368"/>
      <c r="HE680" s="368"/>
      <c r="HF680" s="368"/>
      <c r="HG680" s="368"/>
      <c r="HH680" s="368"/>
      <c r="HI680" s="368"/>
      <c r="HJ680" s="368"/>
      <c r="HK680" s="368"/>
      <c r="HL680" s="368"/>
      <c r="HM680" s="368"/>
      <c r="HN680" s="368"/>
      <c r="HO680" s="368"/>
      <c r="HP680" s="368"/>
      <c r="HQ680" s="368"/>
      <c r="HR680" s="368"/>
      <c r="HS680" s="368"/>
      <c r="HT680" s="368"/>
      <c r="HU680" s="368"/>
      <c r="HV680" s="368"/>
      <c r="HW680" s="368"/>
      <c r="HX680" s="368"/>
      <c r="HY680" s="368"/>
      <c r="HZ680" s="368"/>
      <c r="IA680" s="368"/>
      <c r="IB680" s="368"/>
      <c r="IC680" s="368"/>
      <c r="ID680" s="368"/>
      <c r="IE680" s="368"/>
      <c r="IF680" s="368"/>
      <c r="IG680" s="368"/>
      <c r="IH680" s="368"/>
      <c r="II680" s="368"/>
      <c r="IJ680" s="368"/>
      <c r="IK680" s="368"/>
      <c r="IL680" s="368"/>
      <c r="IM680" s="368"/>
      <c r="IN680" s="368"/>
      <c r="IO680" s="368"/>
      <c r="IP680" s="368"/>
      <c r="IQ680" s="368"/>
      <c r="IR680" s="368"/>
      <c r="IS680" s="368"/>
      <c r="IT680" s="368"/>
      <c r="IU680" s="368"/>
      <c r="IV680" s="368"/>
      <c r="IW680" s="368"/>
      <c r="IX680" s="368"/>
      <c r="IY680" s="368"/>
      <c r="IZ680" s="368"/>
      <c r="JA680" s="368"/>
      <c r="JB680" s="368"/>
      <c r="JC680" s="368"/>
      <c r="JD680" s="368"/>
      <c r="JE680" s="368"/>
      <c r="JF680" s="368"/>
      <c r="JG680" s="368"/>
      <c r="JH680" s="368"/>
      <c r="JI680" s="368"/>
      <c r="JJ680" s="368"/>
      <c r="JK680" s="368"/>
      <c r="JL680" s="368"/>
      <c r="JM680" s="368"/>
      <c r="JN680" s="368"/>
      <c r="JO680" s="368"/>
      <c r="JP680" s="368"/>
      <c r="JQ680" s="368"/>
      <c r="JR680" s="368"/>
      <c r="JS680" s="368"/>
      <c r="JT680" s="368"/>
      <c r="JU680" s="368"/>
      <c r="JV680" s="368"/>
      <c r="JW680" s="368"/>
      <c r="JX680" s="368"/>
      <c r="JY680" s="368"/>
      <c r="JZ680" s="368"/>
      <c r="KA680" s="368"/>
      <c r="KB680" s="368"/>
      <c r="KC680" s="368"/>
      <c r="KD680" s="368"/>
      <c r="KE680" s="368"/>
      <c r="KF680" s="368"/>
      <c r="KG680" s="368"/>
      <c r="KH680" s="368"/>
      <c r="KI680" s="368"/>
      <c r="KJ680" s="368"/>
      <c r="KK680" s="368"/>
      <c r="KL680" s="368"/>
      <c r="KM680" s="368"/>
      <c r="KN680" s="368"/>
      <c r="KO680" s="368"/>
      <c r="KP680" s="368"/>
      <c r="KQ680" s="368"/>
      <c r="KR680" s="368"/>
      <c r="KS680" s="368"/>
      <c r="KT680" s="368"/>
      <c r="KU680" s="368"/>
      <c r="KV680" s="368"/>
      <c r="KW680" s="368"/>
      <c r="KX680" s="368"/>
      <c r="LH680" s="368"/>
      <c r="LI680" s="368"/>
      <c r="LJ680" s="368"/>
      <c r="LK680" s="368"/>
      <c r="LL680" s="368"/>
      <c r="LM680" s="368"/>
      <c r="LN680" s="368"/>
      <c r="LO680" s="368"/>
      <c r="LP680" s="368"/>
      <c r="LQ680" s="368"/>
      <c r="LR680" s="368"/>
      <c r="LS680" s="368"/>
      <c r="LT680" s="368"/>
      <c r="LU680" s="368"/>
      <c r="LV680" s="368"/>
      <c r="LW680" s="368"/>
      <c r="LX680" s="368"/>
      <c r="LY680" s="368"/>
      <c r="LZ680" s="368"/>
      <c r="MA680" s="368"/>
      <c r="MB680" s="368"/>
      <c r="MC680" s="368"/>
      <c r="MD680" s="368"/>
      <c r="ME680" s="368"/>
      <c r="MF680" s="368"/>
      <c r="MG680" s="368"/>
      <c r="MH680" s="368"/>
      <c r="MI680" s="368"/>
      <c r="MJ680" s="368"/>
      <c r="MK680" s="368"/>
      <c r="ML680" s="368"/>
      <c r="MM680" s="368"/>
      <c r="MN680" s="368"/>
      <c r="MO680" s="368"/>
      <c r="MP680" s="368"/>
      <c r="MQ680" s="368"/>
      <c r="MR680" s="368"/>
      <c r="MS680" s="368"/>
      <c r="MT680" s="368"/>
      <c r="MU680" s="368"/>
      <c r="MV680" s="368"/>
      <c r="MW680" s="368"/>
      <c r="MX680" s="368"/>
      <c r="MY680" s="368"/>
      <c r="MZ680" s="368"/>
      <c r="NA680" s="368"/>
      <c r="NB680" s="368"/>
      <c r="NC680" s="368"/>
      <c r="ND680" s="368"/>
      <c r="NE680" s="368"/>
      <c r="NF680" s="368"/>
      <c r="NG680" s="368"/>
      <c r="NH680" s="368"/>
      <c r="NI680" s="368"/>
      <c r="NJ680" s="368"/>
      <c r="NK680" s="368"/>
      <c r="NL680" s="368"/>
      <c r="NM680" s="368"/>
      <c r="NN680" s="368"/>
      <c r="NO680" s="368"/>
      <c r="NP680" s="368"/>
      <c r="NQ680" s="368"/>
      <c r="NR680" s="368"/>
      <c r="NS680" s="368"/>
      <c r="NT680" s="368"/>
      <c r="NU680" s="368"/>
      <c r="NV680" s="368"/>
      <c r="NW680" s="368"/>
      <c r="NX680" s="368"/>
      <c r="NY680" s="368"/>
      <c r="NZ680" s="368"/>
      <c r="OA680" s="368"/>
      <c r="OB680" s="368"/>
      <c r="OC680" s="368"/>
      <c r="OD680" s="368"/>
      <c r="OE680" s="368"/>
      <c r="OF680" s="368"/>
      <c r="OG680" s="368"/>
      <c r="OH680" s="368"/>
      <c r="OI680" s="368"/>
      <c r="OJ680" s="368"/>
      <c r="OK680" s="368"/>
      <c r="OL680" s="368"/>
      <c r="OM680" s="368"/>
      <c r="ON680" s="368"/>
      <c r="OO680" s="368"/>
      <c r="OP680" s="368"/>
      <c r="OQ680" s="368"/>
      <c r="OR680" s="368"/>
      <c r="OS680" s="368"/>
      <c r="OT680" s="368"/>
      <c r="OU680" s="368"/>
      <c r="OV680" s="368"/>
      <c r="OW680" s="368"/>
      <c r="OX680" s="368"/>
      <c r="OY680" s="368"/>
      <c r="OZ680" s="368"/>
      <c r="PA680" s="368"/>
      <c r="PB680" s="368"/>
      <c r="PC680" s="368"/>
      <c r="PD680" s="368"/>
      <c r="PE680" s="368"/>
      <c r="PF680" s="368"/>
      <c r="PG680" s="368"/>
      <c r="PH680" s="368"/>
      <c r="PI680" s="368"/>
      <c r="PJ680" s="368"/>
      <c r="PK680" s="368"/>
      <c r="PL680" s="368"/>
      <c r="PM680" s="368"/>
      <c r="PN680" s="368"/>
      <c r="PO680" s="368"/>
      <c r="PP680" s="368"/>
      <c r="PQ680" s="368"/>
      <c r="PR680" s="368"/>
      <c r="PS680" s="368"/>
      <c r="PT680" s="368"/>
      <c r="PU680" s="368"/>
      <c r="PV680" s="368"/>
      <c r="PW680" s="368"/>
      <c r="PX680" s="368"/>
      <c r="PY680" s="368"/>
      <c r="PZ680" s="368"/>
      <c r="QA680" s="368"/>
      <c r="QB680" s="368"/>
      <c r="QC680" s="368"/>
      <c r="QD680" s="368"/>
      <c r="QE680" s="368"/>
      <c r="QF680" s="368"/>
      <c r="QG680" s="368"/>
      <c r="QH680" s="368"/>
      <c r="QI680" s="368"/>
      <c r="QJ680" s="368"/>
      <c r="QK680" s="368"/>
      <c r="QL680" s="368"/>
      <c r="QM680" s="368"/>
      <c r="QN680" s="368"/>
      <c r="QO680" s="368"/>
      <c r="QP680" s="368"/>
      <c r="QQ680" s="368"/>
      <c r="QR680" s="368"/>
      <c r="QS680" s="368"/>
      <c r="QT680" s="368"/>
      <c r="QU680" s="368"/>
      <c r="QV680" s="368"/>
      <c r="QW680" s="368"/>
      <c r="QX680" s="368"/>
      <c r="QY680" s="368"/>
      <c r="QZ680" s="368"/>
      <c r="RA680" s="368"/>
      <c r="RB680" s="368"/>
      <c r="RC680" s="368"/>
      <c r="RD680" s="368"/>
      <c r="RE680" s="368"/>
      <c r="RF680" s="368"/>
      <c r="RG680" s="368"/>
      <c r="RH680" s="368"/>
      <c r="RI680" s="368"/>
      <c r="RJ680" s="368"/>
      <c r="RK680" s="368"/>
      <c r="RL680" s="368"/>
      <c r="RM680" s="368"/>
      <c r="RN680" s="368"/>
      <c r="RO680" s="368"/>
      <c r="RP680" s="368"/>
      <c r="RQ680" s="368"/>
      <c r="RR680" s="368"/>
      <c r="RS680" s="368"/>
      <c r="RT680" s="368"/>
      <c r="RU680" s="368"/>
      <c r="RV680" s="368"/>
      <c r="RW680" s="368"/>
      <c r="RX680" s="368"/>
      <c r="RY680" s="368"/>
      <c r="RZ680" s="368"/>
      <c r="SA680" s="368"/>
      <c r="SB680" s="368"/>
      <c r="SC680" s="368"/>
      <c r="SD680" s="368"/>
      <c r="SE680" s="368"/>
      <c r="SF680" s="368"/>
      <c r="SG680" s="368"/>
    </row>
    <row r="681" spans="1:501">
      <c r="A681" s="368"/>
      <c r="B681" s="368"/>
      <c r="C681" s="368"/>
      <c r="D681" s="368"/>
      <c r="E681" s="368"/>
      <c r="F681" s="368"/>
      <c r="G681" s="368"/>
      <c r="H681" s="368"/>
      <c r="I681" s="368"/>
      <c r="J681" s="368"/>
      <c r="K681" s="368"/>
      <c r="L681" s="368"/>
      <c r="M681" s="368"/>
      <c r="N681" s="368"/>
      <c r="O681" s="385"/>
      <c r="P681" s="368"/>
      <c r="Q681" s="368"/>
      <c r="R681" s="368"/>
      <c r="S681" s="368"/>
      <c r="T681" s="368"/>
      <c r="U681" s="368"/>
      <c r="V681" s="368"/>
      <c r="W681" s="368"/>
      <c r="X681" s="368"/>
      <c r="Y681" s="368"/>
      <c r="Z681" s="368"/>
      <c r="AA681" s="368"/>
      <c r="AB681" s="368"/>
      <c r="AC681" s="368"/>
      <c r="AD681" s="368"/>
      <c r="AE681" s="368"/>
      <c r="AF681" s="368"/>
      <c r="AG681" s="368"/>
      <c r="AH681" s="368"/>
      <c r="AI681" s="368"/>
      <c r="AJ681" s="368"/>
      <c r="AK681" s="368"/>
      <c r="AL681" s="368"/>
      <c r="AM681" s="368"/>
      <c r="AN681" s="368"/>
      <c r="AO681" s="368"/>
      <c r="AP681" s="368"/>
      <c r="AQ681" s="368"/>
      <c r="AR681" s="368"/>
      <c r="AS681" s="368"/>
      <c r="AT681" s="368"/>
      <c r="AU681" s="368"/>
      <c r="AV681" s="368"/>
      <c r="AW681" s="368"/>
      <c r="AX681" s="368"/>
      <c r="AY681" s="368"/>
      <c r="AZ681" s="368"/>
      <c r="BA681" s="368"/>
      <c r="BB681" s="368"/>
      <c r="BC681" s="368"/>
      <c r="BD681" s="368"/>
      <c r="BE681" s="368"/>
      <c r="BF681" s="368"/>
      <c r="BG681" s="368"/>
      <c r="BH681" s="368"/>
      <c r="BI681" s="368"/>
      <c r="BJ681" s="368"/>
      <c r="BK681" s="368"/>
      <c r="BL681" s="368"/>
      <c r="BM681" s="368"/>
      <c r="BN681" s="368"/>
      <c r="BO681" s="368"/>
      <c r="BP681" s="368"/>
      <c r="BQ681" s="368"/>
      <c r="BR681" s="368"/>
      <c r="BS681" s="368"/>
      <c r="BT681" s="368"/>
      <c r="BU681" s="368"/>
      <c r="BV681" s="368"/>
      <c r="BW681" s="368"/>
      <c r="DV681" s="368"/>
      <c r="DW681" s="368"/>
      <c r="DX681" s="368"/>
      <c r="DY681" s="368"/>
      <c r="DZ681" s="368"/>
      <c r="EA681" s="368"/>
      <c r="EB681" s="368"/>
      <c r="EC681" s="368"/>
      <c r="ED681" s="368"/>
      <c r="EE681" s="368"/>
      <c r="EF681" s="368"/>
      <c r="EG681" s="368"/>
      <c r="EH681" s="368"/>
      <c r="EI681" s="368"/>
      <c r="EJ681" s="368"/>
      <c r="EK681" s="368"/>
      <c r="EL681" s="368"/>
      <c r="EM681" s="368"/>
      <c r="EN681" s="368"/>
      <c r="EO681" s="368"/>
      <c r="EP681" s="368"/>
      <c r="EQ681" s="368"/>
      <c r="ER681" s="368"/>
      <c r="ES681" s="368"/>
      <c r="ET681" s="368"/>
      <c r="EU681" s="368"/>
      <c r="EV681" s="368"/>
      <c r="EW681" s="368"/>
      <c r="EX681" s="368"/>
      <c r="EY681" s="368"/>
      <c r="EZ681" s="368"/>
      <c r="FA681" s="368"/>
      <c r="FB681" s="368"/>
      <c r="FC681" s="368"/>
      <c r="FD681" s="368"/>
      <c r="FE681" s="368"/>
      <c r="FF681" s="368"/>
      <c r="FG681" s="368"/>
      <c r="FH681" s="368"/>
      <c r="FI681" s="368"/>
      <c r="FJ681" s="368"/>
      <c r="FK681" s="368"/>
      <c r="FL681" s="368"/>
      <c r="FM681" s="368"/>
      <c r="FN681" s="368"/>
      <c r="FO681" s="368"/>
      <c r="FP681" s="368"/>
      <c r="FQ681" s="368"/>
      <c r="FR681" s="368"/>
      <c r="FS681" s="368"/>
      <c r="FT681" s="368"/>
      <c r="FU681" s="368"/>
      <c r="FV681" s="368"/>
      <c r="FW681" s="368"/>
      <c r="FX681" s="368"/>
      <c r="FY681" s="368"/>
      <c r="FZ681" s="368"/>
      <c r="GA681" s="368"/>
      <c r="GB681" s="368"/>
      <c r="GC681" s="368"/>
      <c r="GD681" s="368"/>
      <c r="GE681" s="368"/>
      <c r="GF681" s="368"/>
      <c r="GG681" s="368"/>
      <c r="GH681" s="368"/>
      <c r="GI681" s="368"/>
      <c r="GJ681" s="368"/>
      <c r="GK681" s="368"/>
      <c r="GL681" s="368"/>
      <c r="GM681" s="368"/>
      <c r="GN681" s="368"/>
      <c r="GO681" s="368"/>
      <c r="GP681" s="368"/>
      <c r="GQ681" s="368"/>
      <c r="GR681" s="368"/>
      <c r="GS681" s="368"/>
      <c r="GT681" s="368"/>
      <c r="GU681" s="368"/>
      <c r="GV681" s="368"/>
      <c r="GW681" s="368"/>
      <c r="GX681" s="368"/>
      <c r="GY681" s="368"/>
      <c r="GZ681" s="368"/>
      <c r="HA681" s="368"/>
      <c r="HB681" s="368"/>
      <c r="HC681" s="368"/>
      <c r="HD681" s="368"/>
      <c r="HE681" s="368"/>
      <c r="HF681" s="368"/>
      <c r="HG681" s="368"/>
      <c r="HH681" s="368"/>
      <c r="HI681" s="368"/>
      <c r="HJ681" s="368"/>
      <c r="HK681" s="368"/>
      <c r="HL681" s="368"/>
      <c r="HM681" s="368"/>
      <c r="HN681" s="368"/>
      <c r="HO681" s="368"/>
      <c r="HP681" s="368"/>
      <c r="HQ681" s="368"/>
      <c r="HR681" s="368"/>
      <c r="HS681" s="368"/>
      <c r="HT681" s="368"/>
      <c r="HU681" s="368"/>
      <c r="HV681" s="368"/>
      <c r="HW681" s="368"/>
      <c r="HX681" s="368"/>
      <c r="HY681" s="368"/>
      <c r="HZ681" s="368"/>
      <c r="IA681" s="368"/>
      <c r="IB681" s="368"/>
      <c r="IC681" s="368"/>
      <c r="ID681" s="368"/>
      <c r="IE681" s="368"/>
      <c r="IF681" s="368"/>
      <c r="IG681" s="368"/>
      <c r="IH681" s="368"/>
      <c r="II681" s="368"/>
      <c r="IJ681" s="368"/>
      <c r="IK681" s="368"/>
      <c r="IL681" s="368"/>
      <c r="IM681" s="368"/>
      <c r="IN681" s="368"/>
      <c r="IO681" s="368"/>
      <c r="IP681" s="368"/>
      <c r="IQ681" s="368"/>
      <c r="IR681" s="368"/>
      <c r="IS681" s="368"/>
      <c r="IT681" s="368"/>
      <c r="IU681" s="368"/>
      <c r="IV681" s="368"/>
      <c r="IW681" s="368"/>
      <c r="IX681" s="368"/>
      <c r="IY681" s="368"/>
      <c r="IZ681" s="368"/>
      <c r="JA681" s="368"/>
      <c r="JB681" s="368"/>
      <c r="JC681" s="368"/>
      <c r="JD681" s="368"/>
      <c r="JE681" s="368"/>
      <c r="JF681" s="368"/>
      <c r="JG681" s="368"/>
      <c r="JH681" s="368"/>
      <c r="JI681" s="368"/>
      <c r="JJ681" s="368"/>
      <c r="JK681" s="368"/>
      <c r="JL681" s="368"/>
      <c r="JM681" s="368"/>
      <c r="JN681" s="368"/>
      <c r="JO681" s="368"/>
      <c r="JP681" s="368"/>
      <c r="JQ681" s="368"/>
      <c r="JR681" s="368"/>
      <c r="JS681" s="368"/>
      <c r="JT681" s="368"/>
      <c r="JU681" s="368"/>
      <c r="JV681" s="368"/>
      <c r="JW681" s="368"/>
      <c r="JX681" s="368"/>
      <c r="JY681" s="368"/>
      <c r="JZ681" s="368"/>
      <c r="KA681" s="368"/>
      <c r="KB681" s="368"/>
      <c r="KC681" s="368"/>
      <c r="KD681" s="368"/>
      <c r="KE681" s="368"/>
      <c r="KF681" s="368"/>
      <c r="KG681" s="368"/>
      <c r="KH681" s="368"/>
      <c r="KI681" s="368"/>
      <c r="KJ681" s="368"/>
      <c r="KK681" s="368"/>
      <c r="KL681" s="368"/>
      <c r="KM681" s="368"/>
      <c r="KN681" s="368"/>
      <c r="KO681" s="368"/>
      <c r="KP681" s="368"/>
      <c r="KQ681" s="368"/>
      <c r="KR681" s="368"/>
      <c r="KS681" s="368"/>
      <c r="KT681" s="368"/>
      <c r="KU681" s="368"/>
      <c r="KV681" s="368"/>
      <c r="KW681" s="368"/>
      <c r="KX681" s="368"/>
      <c r="LH681" s="368"/>
      <c r="LI681" s="368"/>
      <c r="LJ681" s="368"/>
      <c r="LK681" s="368"/>
      <c r="LL681" s="368"/>
      <c r="LM681" s="368"/>
      <c r="LN681" s="368"/>
      <c r="LO681" s="368"/>
      <c r="LP681" s="368"/>
      <c r="LQ681" s="368"/>
      <c r="LR681" s="368"/>
      <c r="LS681" s="368"/>
      <c r="LT681" s="368"/>
      <c r="LU681" s="368"/>
      <c r="LV681" s="368"/>
      <c r="LW681" s="368"/>
      <c r="LX681" s="368"/>
      <c r="LY681" s="368"/>
      <c r="LZ681" s="368"/>
      <c r="MA681" s="368"/>
      <c r="MB681" s="368"/>
      <c r="MC681" s="368"/>
      <c r="MD681" s="368"/>
      <c r="ME681" s="368"/>
      <c r="MF681" s="368"/>
      <c r="MG681" s="368"/>
      <c r="MH681" s="368"/>
      <c r="MI681" s="368"/>
      <c r="MJ681" s="368"/>
      <c r="MK681" s="368"/>
      <c r="ML681" s="368"/>
      <c r="MM681" s="368"/>
      <c r="MN681" s="368"/>
      <c r="MO681" s="368"/>
      <c r="MP681" s="368"/>
      <c r="MQ681" s="368"/>
      <c r="MR681" s="368"/>
      <c r="MS681" s="368"/>
      <c r="MT681" s="368"/>
      <c r="MU681" s="368"/>
      <c r="MV681" s="368"/>
      <c r="MW681" s="368"/>
      <c r="MX681" s="368"/>
      <c r="MY681" s="368"/>
      <c r="MZ681" s="368"/>
      <c r="NA681" s="368"/>
      <c r="NB681" s="368"/>
      <c r="NC681" s="368"/>
      <c r="ND681" s="368"/>
      <c r="NE681" s="368"/>
      <c r="NF681" s="368"/>
      <c r="NG681" s="368"/>
      <c r="NH681" s="368"/>
      <c r="NI681" s="368"/>
      <c r="NJ681" s="368"/>
      <c r="NK681" s="368"/>
      <c r="NL681" s="368"/>
      <c r="NM681" s="368"/>
      <c r="NN681" s="368"/>
      <c r="NO681" s="368"/>
      <c r="NP681" s="368"/>
      <c r="NQ681" s="368"/>
      <c r="NR681" s="368"/>
      <c r="NS681" s="368"/>
      <c r="NT681" s="368"/>
      <c r="NU681" s="368"/>
      <c r="NV681" s="368"/>
      <c r="NW681" s="368"/>
      <c r="NX681" s="368"/>
      <c r="NY681" s="368"/>
      <c r="NZ681" s="368"/>
      <c r="OA681" s="368"/>
      <c r="OB681" s="368"/>
      <c r="OC681" s="368"/>
      <c r="OD681" s="368"/>
      <c r="OE681" s="368"/>
      <c r="OF681" s="368"/>
      <c r="OG681" s="368"/>
      <c r="OH681" s="368"/>
      <c r="OI681" s="368"/>
      <c r="OJ681" s="368"/>
      <c r="OK681" s="368"/>
      <c r="OL681" s="368"/>
      <c r="OM681" s="368"/>
      <c r="ON681" s="368"/>
      <c r="OO681" s="368"/>
      <c r="OP681" s="368"/>
      <c r="OQ681" s="368"/>
      <c r="OR681" s="368"/>
      <c r="OS681" s="368"/>
      <c r="OT681" s="368"/>
      <c r="OU681" s="368"/>
      <c r="OV681" s="368"/>
      <c r="OW681" s="368"/>
      <c r="OX681" s="368"/>
      <c r="OY681" s="368"/>
      <c r="OZ681" s="368"/>
      <c r="PA681" s="368"/>
      <c r="PB681" s="368"/>
      <c r="PC681" s="368"/>
      <c r="PD681" s="368"/>
      <c r="PE681" s="368"/>
      <c r="PF681" s="368"/>
      <c r="PG681" s="368"/>
      <c r="PH681" s="368"/>
      <c r="PI681" s="368"/>
      <c r="PJ681" s="368"/>
      <c r="PK681" s="368"/>
      <c r="PL681" s="368"/>
      <c r="PM681" s="368"/>
      <c r="PN681" s="368"/>
      <c r="PO681" s="368"/>
      <c r="PP681" s="368"/>
      <c r="PQ681" s="368"/>
      <c r="PR681" s="368"/>
      <c r="PS681" s="368"/>
      <c r="PT681" s="368"/>
      <c r="PU681" s="368"/>
      <c r="PV681" s="368"/>
      <c r="PW681" s="368"/>
      <c r="PX681" s="368"/>
      <c r="PY681" s="368"/>
      <c r="PZ681" s="368"/>
      <c r="QA681" s="368"/>
      <c r="QB681" s="368"/>
      <c r="QC681" s="368"/>
      <c r="QD681" s="368"/>
      <c r="QE681" s="368"/>
      <c r="QF681" s="368"/>
      <c r="QG681" s="368"/>
      <c r="QH681" s="368"/>
      <c r="QI681" s="368"/>
      <c r="QJ681" s="368"/>
      <c r="QK681" s="368"/>
      <c r="QL681" s="368"/>
      <c r="QM681" s="368"/>
      <c r="QN681" s="368"/>
      <c r="QO681" s="368"/>
      <c r="QP681" s="368"/>
      <c r="QQ681" s="368"/>
      <c r="QR681" s="368"/>
      <c r="QS681" s="368"/>
      <c r="QT681" s="368"/>
      <c r="QU681" s="368"/>
      <c r="QV681" s="368"/>
      <c r="QW681" s="368"/>
      <c r="QX681" s="368"/>
      <c r="QY681" s="368"/>
      <c r="QZ681" s="368"/>
      <c r="RA681" s="368"/>
      <c r="RB681" s="368"/>
      <c r="RC681" s="368"/>
      <c r="RD681" s="368"/>
      <c r="RE681" s="368"/>
      <c r="RF681" s="368"/>
      <c r="RG681" s="368"/>
      <c r="RH681" s="368"/>
      <c r="RI681" s="368"/>
      <c r="RJ681" s="368"/>
      <c r="RK681" s="368"/>
      <c r="RL681" s="368"/>
      <c r="RM681" s="368"/>
      <c r="RN681" s="368"/>
      <c r="RO681" s="368"/>
      <c r="RP681" s="368"/>
      <c r="RQ681" s="368"/>
      <c r="RR681" s="368"/>
      <c r="RS681" s="368"/>
      <c r="RT681" s="368"/>
      <c r="RU681" s="368"/>
      <c r="RV681" s="368"/>
      <c r="RW681" s="368"/>
      <c r="RX681" s="368"/>
      <c r="RY681" s="368"/>
      <c r="RZ681" s="368"/>
      <c r="SA681" s="368"/>
      <c r="SB681" s="368"/>
      <c r="SC681" s="368"/>
      <c r="SD681" s="368"/>
      <c r="SE681" s="368"/>
      <c r="SF681" s="368"/>
      <c r="SG681" s="368"/>
    </row>
    <row r="682" spans="1:501">
      <c r="A682" s="368"/>
      <c r="B682" s="368"/>
      <c r="C682" s="368"/>
      <c r="D682" s="368"/>
      <c r="E682" s="368"/>
      <c r="F682" s="368"/>
      <c r="G682" s="368"/>
      <c r="H682" s="368"/>
      <c r="I682" s="368"/>
      <c r="J682" s="368"/>
      <c r="K682" s="368"/>
      <c r="L682" s="368"/>
      <c r="M682" s="368"/>
      <c r="N682" s="368"/>
      <c r="O682" s="385"/>
      <c r="P682" s="368"/>
      <c r="Q682" s="368"/>
      <c r="R682" s="368"/>
      <c r="S682" s="368"/>
      <c r="T682" s="368"/>
      <c r="U682" s="368"/>
      <c r="V682" s="368"/>
      <c r="W682" s="368"/>
      <c r="X682" s="368"/>
      <c r="Y682" s="368"/>
      <c r="Z682" s="368"/>
      <c r="AA682" s="368"/>
      <c r="AB682" s="368"/>
      <c r="AC682" s="368"/>
      <c r="AD682" s="368"/>
      <c r="AE682" s="368"/>
      <c r="AF682" s="368"/>
      <c r="AG682" s="368"/>
      <c r="AH682" s="368"/>
      <c r="AI682" s="368"/>
      <c r="AJ682" s="368"/>
      <c r="AK682" s="368"/>
      <c r="AL682" s="368"/>
      <c r="AM682" s="368"/>
      <c r="AN682" s="368"/>
      <c r="AO682" s="368"/>
      <c r="AP682" s="368"/>
      <c r="AQ682" s="368"/>
      <c r="AR682" s="368"/>
      <c r="AS682" s="368"/>
      <c r="AT682" s="368"/>
      <c r="AU682" s="368"/>
      <c r="AV682" s="368"/>
      <c r="AW682" s="368"/>
      <c r="AX682" s="368"/>
      <c r="AY682" s="368"/>
      <c r="AZ682" s="368"/>
      <c r="BA682" s="368"/>
      <c r="BB682" s="368"/>
      <c r="BC682" s="368"/>
      <c r="BD682" s="368"/>
      <c r="BE682" s="368"/>
      <c r="BF682" s="368"/>
      <c r="BG682" s="368"/>
      <c r="BH682" s="368"/>
      <c r="BI682" s="368"/>
      <c r="BJ682" s="368"/>
      <c r="BK682" s="368"/>
      <c r="BL682" s="368"/>
      <c r="BM682" s="368"/>
      <c r="BN682" s="368"/>
      <c r="BO682" s="368"/>
      <c r="BP682" s="368"/>
      <c r="BQ682" s="368"/>
      <c r="BR682" s="368"/>
      <c r="BS682" s="368"/>
      <c r="BT682" s="368"/>
      <c r="BU682" s="368"/>
      <c r="BV682" s="368"/>
      <c r="BW682" s="368"/>
      <c r="DV682" s="368"/>
      <c r="DW682" s="368"/>
      <c r="DX682" s="368"/>
      <c r="DY682" s="368"/>
      <c r="DZ682" s="368"/>
      <c r="EA682" s="368"/>
      <c r="EB682" s="368"/>
      <c r="EC682" s="368"/>
      <c r="ED682" s="368"/>
      <c r="EE682" s="368"/>
      <c r="EF682" s="368"/>
      <c r="EG682" s="368"/>
      <c r="EH682" s="368"/>
      <c r="EI682" s="368"/>
      <c r="EJ682" s="368"/>
      <c r="EK682" s="368"/>
      <c r="EL682" s="368"/>
      <c r="EM682" s="368"/>
      <c r="EN682" s="368"/>
      <c r="EO682" s="368"/>
      <c r="EP682" s="368"/>
      <c r="EQ682" s="368"/>
      <c r="ER682" s="368"/>
      <c r="ES682" s="368"/>
      <c r="ET682" s="368"/>
      <c r="EU682" s="368"/>
      <c r="EV682" s="368"/>
      <c r="EW682" s="368"/>
      <c r="EX682" s="368"/>
      <c r="EY682" s="368"/>
      <c r="EZ682" s="368"/>
      <c r="FA682" s="368"/>
      <c r="FB682" s="368"/>
      <c r="FC682" s="368"/>
      <c r="FD682" s="368"/>
      <c r="FE682" s="368"/>
      <c r="FF682" s="368"/>
      <c r="FG682" s="368"/>
      <c r="FH682" s="368"/>
      <c r="FI682" s="368"/>
      <c r="FJ682" s="368"/>
      <c r="FK682" s="368"/>
      <c r="FL682" s="368"/>
      <c r="FM682" s="368"/>
      <c r="FN682" s="368"/>
      <c r="FO682" s="368"/>
      <c r="FP682" s="368"/>
      <c r="FQ682" s="368"/>
      <c r="FR682" s="368"/>
      <c r="FS682" s="368"/>
      <c r="FT682" s="368"/>
      <c r="FU682" s="368"/>
      <c r="FV682" s="368"/>
      <c r="FW682" s="368"/>
      <c r="FX682" s="368"/>
      <c r="FY682" s="368"/>
      <c r="FZ682" s="368"/>
      <c r="GA682" s="368"/>
      <c r="GB682" s="368"/>
      <c r="GC682" s="368"/>
      <c r="GD682" s="368"/>
      <c r="GE682" s="368"/>
      <c r="GF682" s="368"/>
      <c r="GG682" s="368"/>
      <c r="GH682" s="368"/>
      <c r="GI682" s="368"/>
      <c r="GJ682" s="368"/>
      <c r="GK682" s="368"/>
      <c r="GL682" s="368"/>
      <c r="GM682" s="368"/>
      <c r="GN682" s="368"/>
      <c r="GO682" s="368"/>
      <c r="GP682" s="368"/>
      <c r="GQ682" s="368"/>
      <c r="GR682" s="368"/>
      <c r="GS682" s="368"/>
      <c r="GT682" s="368"/>
      <c r="GU682" s="368"/>
      <c r="GV682" s="368"/>
      <c r="GW682" s="368"/>
      <c r="GX682" s="368"/>
      <c r="GY682" s="368"/>
      <c r="GZ682" s="368"/>
      <c r="HA682" s="368"/>
      <c r="HB682" s="368"/>
      <c r="HC682" s="368"/>
      <c r="HD682" s="368"/>
      <c r="HE682" s="368"/>
      <c r="HF682" s="368"/>
      <c r="HG682" s="368"/>
      <c r="HH682" s="368"/>
      <c r="HI682" s="368"/>
      <c r="HJ682" s="368"/>
      <c r="HK682" s="368"/>
      <c r="HL682" s="368"/>
      <c r="HM682" s="368"/>
      <c r="HN682" s="368"/>
      <c r="HO682" s="368"/>
      <c r="HP682" s="368"/>
      <c r="HQ682" s="368"/>
      <c r="HR682" s="368"/>
      <c r="HS682" s="368"/>
      <c r="HT682" s="368"/>
      <c r="HU682" s="368"/>
      <c r="HV682" s="368"/>
      <c r="HW682" s="368"/>
      <c r="HX682" s="368"/>
      <c r="HY682" s="368"/>
      <c r="HZ682" s="368"/>
      <c r="IA682" s="368"/>
      <c r="IB682" s="368"/>
      <c r="IC682" s="368"/>
      <c r="ID682" s="368"/>
      <c r="IE682" s="368"/>
      <c r="IF682" s="368"/>
      <c r="IG682" s="368"/>
      <c r="IH682" s="368"/>
      <c r="II682" s="368"/>
      <c r="IJ682" s="368"/>
      <c r="IK682" s="368"/>
      <c r="IL682" s="368"/>
      <c r="IM682" s="368"/>
      <c r="IN682" s="368"/>
      <c r="IO682" s="368"/>
      <c r="IP682" s="368"/>
      <c r="IQ682" s="368"/>
      <c r="IR682" s="368"/>
      <c r="IS682" s="368"/>
      <c r="IT682" s="368"/>
      <c r="IU682" s="368"/>
      <c r="IV682" s="368"/>
      <c r="IW682" s="368"/>
      <c r="IX682" s="368"/>
      <c r="IY682" s="368"/>
      <c r="IZ682" s="368"/>
      <c r="JA682" s="368"/>
      <c r="JB682" s="368"/>
      <c r="JC682" s="368"/>
      <c r="JD682" s="368"/>
      <c r="JE682" s="368"/>
      <c r="JF682" s="368"/>
      <c r="JG682" s="368"/>
      <c r="JH682" s="368"/>
      <c r="JI682" s="368"/>
      <c r="JJ682" s="368"/>
      <c r="JK682" s="368"/>
      <c r="JL682" s="368"/>
      <c r="JM682" s="368"/>
      <c r="JN682" s="368"/>
      <c r="JO682" s="368"/>
      <c r="JP682" s="368"/>
      <c r="JQ682" s="368"/>
      <c r="JR682" s="368"/>
      <c r="JS682" s="368"/>
      <c r="JT682" s="368"/>
      <c r="JU682" s="368"/>
      <c r="JV682" s="368"/>
      <c r="JW682" s="368"/>
      <c r="JX682" s="368"/>
      <c r="JY682" s="368"/>
      <c r="JZ682" s="368"/>
      <c r="KA682" s="368"/>
      <c r="KB682" s="368"/>
      <c r="KC682" s="368"/>
      <c r="KD682" s="368"/>
      <c r="KE682" s="368"/>
      <c r="KF682" s="368"/>
      <c r="KG682" s="368"/>
      <c r="KH682" s="368"/>
      <c r="KI682" s="368"/>
      <c r="KJ682" s="368"/>
      <c r="KK682" s="368"/>
      <c r="KL682" s="368"/>
      <c r="KM682" s="368"/>
      <c r="KN682" s="368"/>
      <c r="KO682" s="368"/>
      <c r="KP682" s="368"/>
      <c r="KQ682" s="368"/>
      <c r="KR682" s="368"/>
      <c r="KS682" s="368"/>
      <c r="KT682" s="368"/>
      <c r="KU682" s="368"/>
      <c r="KV682" s="368"/>
      <c r="KW682" s="368"/>
      <c r="KX682" s="368"/>
      <c r="LH682" s="368"/>
      <c r="LI682" s="368"/>
      <c r="LJ682" s="368"/>
      <c r="LK682" s="368"/>
      <c r="LL682" s="368"/>
      <c r="LM682" s="368"/>
      <c r="LN682" s="368"/>
      <c r="LO682" s="368"/>
      <c r="LP682" s="368"/>
      <c r="LQ682" s="368"/>
      <c r="LR682" s="368"/>
      <c r="LS682" s="368"/>
      <c r="LT682" s="368"/>
      <c r="LU682" s="368"/>
      <c r="LV682" s="368"/>
      <c r="LW682" s="368"/>
      <c r="LX682" s="368"/>
      <c r="LY682" s="368"/>
      <c r="LZ682" s="368"/>
      <c r="MA682" s="368"/>
      <c r="MB682" s="368"/>
      <c r="MC682" s="368"/>
      <c r="MD682" s="368"/>
      <c r="ME682" s="368"/>
      <c r="MF682" s="368"/>
      <c r="MG682" s="368"/>
      <c r="MH682" s="368"/>
      <c r="MI682" s="368"/>
      <c r="MJ682" s="368"/>
      <c r="MK682" s="368"/>
      <c r="ML682" s="368"/>
      <c r="MM682" s="368"/>
      <c r="MN682" s="368"/>
      <c r="MO682" s="368"/>
      <c r="MP682" s="368"/>
      <c r="MQ682" s="368"/>
      <c r="MR682" s="368"/>
      <c r="MS682" s="368"/>
      <c r="MT682" s="368"/>
      <c r="MU682" s="368"/>
      <c r="MV682" s="368"/>
      <c r="MW682" s="368"/>
      <c r="MX682" s="368"/>
      <c r="MY682" s="368"/>
      <c r="MZ682" s="368"/>
      <c r="NA682" s="368"/>
      <c r="NB682" s="368"/>
      <c r="NC682" s="368"/>
      <c r="ND682" s="368"/>
      <c r="NE682" s="368"/>
      <c r="NF682" s="368"/>
      <c r="NG682" s="368"/>
      <c r="NH682" s="368"/>
      <c r="NI682" s="368"/>
      <c r="NJ682" s="368"/>
      <c r="NK682" s="368"/>
      <c r="NL682" s="368"/>
      <c r="NM682" s="368"/>
      <c r="NN682" s="368"/>
      <c r="NO682" s="368"/>
      <c r="NP682" s="368"/>
      <c r="NQ682" s="368"/>
      <c r="NR682" s="368"/>
      <c r="NS682" s="368"/>
      <c r="NT682" s="368"/>
      <c r="NU682" s="368"/>
      <c r="NV682" s="368"/>
      <c r="NW682" s="368"/>
      <c r="NX682" s="368"/>
      <c r="NY682" s="368"/>
      <c r="NZ682" s="368"/>
      <c r="OA682" s="368"/>
      <c r="OB682" s="368"/>
      <c r="OC682" s="368"/>
      <c r="OD682" s="368"/>
      <c r="OE682" s="368"/>
      <c r="OF682" s="368"/>
      <c r="OG682" s="368"/>
      <c r="OH682" s="368"/>
      <c r="OI682" s="368"/>
      <c r="OJ682" s="368"/>
      <c r="OK682" s="368"/>
      <c r="OL682" s="368"/>
      <c r="OM682" s="368"/>
      <c r="ON682" s="368"/>
      <c r="OO682" s="368"/>
      <c r="OP682" s="368"/>
      <c r="OQ682" s="368"/>
      <c r="OR682" s="368"/>
      <c r="OS682" s="368"/>
      <c r="OT682" s="368"/>
      <c r="OU682" s="368"/>
      <c r="OV682" s="368"/>
      <c r="OW682" s="368"/>
      <c r="OX682" s="368"/>
      <c r="OY682" s="368"/>
      <c r="OZ682" s="368"/>
      <c r="PA682" s="368"/>
      <c r="PB682" s="368"/>
      <c r="PC682" s="368"/>
      <c r="PD682" s="368"/>
      <c r="PE682" s="368"/>
      <c r="PF682" s="368"/>
      <c r="PG682" s="368"/>
      <c r="PH682" s="368"/>
      <c r="PI682" s="368"/>
      <c r="PJ682" s="368"/>
      <c r="PK682" s="368"/>
      <c r="PL682" s="368"/>
      <c r="PM682" s="368"/>
      <c r="PN682" s="368"/>
      <c r="PO682" s="368"/>
      <c r="PP682" s="368"/>
      <c r="PQ682" s="368"/>
      <c r="PR682" s="368"/>
      <c r="PS682" s="368"/>
      <c r="PT682" s="368"/>
      <c r="PU682" s="368"/>
      <c r="PV682" s="368"/>
      <c r="PW682" s="368"/>
      <c r="PX682" s="368"/>
      <c r="PY682" s="368"/>
      <c r="PZ682" s="368"/>
      <c r="QA682" s="368"/>
      <c r="QB682" s="368"/>
      <c r="QC682" s="368"/>
      <c r="QD682" s="368"/>
      <c r="QE682" s="368"/>
      <c r="QF682" s="368"/>
      <c r="QG682" s="368"/>
      <c r="QH682" s="368"/>
      <c r="QI682" s="368"/>
      <c r="QJ682" s="368"/>
      <c r="QK682" s="368"/>
      <c r="QL682" s="368"/>
      <c r="QM682" s="368"/>
      <c r="QN682" s="368"/>
      <c r="QO682" s="368"/>
      <c r="QP682" s="368"/>
      <c r="QQ682" s="368"/>
      <c r="QR682" s="368"/>
      <c r="QS682" s="368"/>
      <c r="QT682" s="368"/>
      <c r="QU682" s="368"/>
      <c r="QV682" s="368"/>
      <c r="QW682" s="368"/>
      <c r="QX682" s="368"/>
      <c r="QY682" s="368"/>
      <c r="QZ682" s="368"/>
      <c r="RA682" s="368"/>
      <c r="RB682" s="368"/>
      <c r="RC682" s="368"/>
      <c r="RD682" s="368"/>
      <c r="RE682" s="368"/>
      <c r="RF682" s="368"/>
      <c r="RG682" s="368"/>
      <c r="RH682" s="368"/>
      <c r="RI682" s="368"/>
      <c r="RJ682" s="368"/>
      <c r="RK682" s="368"/>
      <c r="RL682" s="368"/>
      <c r="RM682" s="368"/>
      <c r="RN682" s="368"/>
      <c r="RO682" s="368"/>
      <c r="RP682" s="368"/>
      <c r="RQ682" s="368"/>
      <c r="RR682" s="368"/>
      <c r="RS682" s="368"/>
      <c r="RT682" s="368"/>
      <c r="RU682" s="368"/>
      <c r="RV682" s="368"/>
      <c r="RW682" s="368"/>
      <c r="RX682" s="368"/>
      <c r="RY682" s="368"/>
      <c r="RZ682" s="368"/>
      <c r="SA682" s="368"/>
      <c r="SB682" s="368"/>
      <c r="SC682" s="368"/>
      <c r="SD682" s="368"/>
      <c r="SE682" s="368"/>
      <c r="SF682" s="368"/>
      <c r="SG682" s="368"/>
    </row>
    <row r="683" spans="1:501">
      <c r="A683" s="368"/>
      <c r="B683" s="368"/>
      <c r="C683" s="368"/>
      <c r="D683" s="368"/>
      <c r="E683" s="368"/>
      <c r="F683" s="368"/>
      <c r="G683" s="368"/>
      <c r="H683" s="368"/>
      <c r="I683" s="368"/>
      <c r="J683" s="368"/>
      <c r="K683" s="368"/>
      <c r="L683" s="368"/>
      <c r="M683" s="368"/>
      <c r="N683" s="368"/>
      <c r="O683" s="385"/>
      <c r="P683" s="368"/>
      <c r="Q683" s="368"/>
      <c r="R683" s="368"/>
      <c r="S683" s="368"/>
      <c r="T683" s="368"/>
      <c r="U683" s="368"/>
      <c r="V683" s="368"/>
      <c r="W683" s="368"/>
      <c r="X683" s="368"/>
      <c r="Y683" s="368"/>
      <c r="Z683" s="368"/>
      <c r="AA683" s="368"/>
      <c r="AB683" s="368"/>
      <c r="AC683" s="368"/>
      <c r="AD683" s="368"/>
      <c r="AE683" s="368"/>
      <c r="AF683" s="368"/>
      <c r="AG683" s="368"/>
      <c r="AH683" s="368"/>
      <c r="AI683" s="368"/>
      <c r="AJ683" s="368"/>
      <c r="AK683" s="368"/>
      <c r="AL683" s="368"/>
      <c r="AM683" s="368"/>
      <c r="AN683" s="368"/>
      <c r="AO683" s="368"/>
      <c r="AP683" s="368"/>
      <c r="AQ683" s="368"/>
      <c r="AR683" s="368"/>
      <c r="AS683" s="368"/>
      <c r="AT683" s="368"/>
      <c r="AU683" s="368"/>
      <c r="AV683" s="368"/>
      <c r="AW683" s="368"/>
      <c r="AX683" s="368"/>
      <c r="AY683" s="368"/>
      <c r="AZ683" s="368"/>
      <c r="BA683" s="368"/>
      <c r="BB683" s="368"/>
      <c r="BC683" s="368"/>
      <c r="BD683" s="368"/>
      <c r="BE683" s="368"/>
      <c r="BF683" s="368"/>
      <c r="BG683" s="368"/>
      <c r="BH683" s="368"/>
      <c r="BI683" s="368"/>
      <c r="BJ683" s="368"/>
      <c r="BK683" s="368"/>
      <c r="BL683" s="368"/>
      <c r="BM683" s="368"/>
      <c r="BN683" s="368"/>
      <c r="BO683" s="368"/>
      <c r="BP683" s="368"/>
      <c r="BQ683" s="368"/>
      <c r="BR683" s="368"/>
      <c r="BS683" s="368"/>
      <c r="BT683" s="368"/>
      <c r="BU683" s="368"/>
      <c r="BV683" s="368"/>
      <c r="BW683" s="368"/>
      <c r="DV683" s="368"/>
      <c r="DW683" s="368"/>
      <c r="DX683" s="368"/>
      <c r="DY683" s="368"/>
      <c r="DZ683" s="368"/>
      <c r="EA683" s="368"/>
      <c r="EB683" s="368"/>
      <c r="EC683" s="368"/>
      <c r="ED683" s="368"/>
      <c r="EE683" s="368"/>
      <c r="EF683" s="368"/>
      <c r="EG683" s="368"/>
      <c r="EH683" s="368"/>
      <c r="EI683" s="368"/>
      <c r="EJ683" s="368"/>
      <c r="EK683" s="368"/>
      <c r="EL683" s="368"/>
      <c r="EM683" s="368"/>
      <c r="EN683" s="368"/>
      <c r="EO683" s="368"/>
      <c r="EP683" s="368"/>
      <c r="EQ683" s="368"/>
      <c r="ER683" s="368"/>
      <c r="ES683" s="368"/>
      <c r="ET683" s="368"/>
      <c r="EU683" s="368"/>
      <c r="EV683" s="368"/>
      <c r="EW683" s="368"/>
      <c r="EX683" s="368"/>
      <c r="EY683" s="368"/>
      <c r="EZ683" s="368"/>
      <c r="FA683" s="368"/>
      <c r="FB683" s="368"/>
      <c r="FC683" s="368"/>
      <c r="FD683" s="368"/>
      <c r="FE683" s="368"/>
      <c r="FF683" s="368"/>
      <c r="FG683" s="368"/>
      <c r="FH683" s="368"/>
      <c r="FI683" s="368"/>
      <c r="FJ683" s="368"/>
      <c r="FK683" s="368"/>
      <c r="FL683" s="368"/>
      <c r="FM683" s="368"/>
      <c r="FN683" s="368"/>
      <c r="FO683" s="368"/>
      <c r="FP683" s="368"/>
      <c r="FQ683" s="368"/>
      <c r="FR683" s="368"/>
      <c r="FS683" s="368"/>
      <c r="FT683" s="368"/>
      <c r="FU683" s="368"/>
      <c r="FV683" s="368"/>
      <c r="FW683" s="368"/>
      <c r="FX683" s="368"/>
      <c r="FY683" s="368"/>
      <c r="FZ683" s="368"/>
      <c r="GA683" s="368"/>
      <c r="GB683" s="368"/>
      <c r="GC683" s="368"/>
      <c r="GD683" s="368"/>
      <c r="GE683" s="368"/>
      <c r="GF683" s="368"/>
      <c r="GG683" s="368"/>
      <c r="GH683" s="368"/>
      <c r="GI683" s="368"/>
      <c r="GJ683" s="368"/>
      <c r="GK683" s="368"/>
      <c r="GL683" s="368"/>
      <c r="GM683" s="368"/>
      <c r="GN683" s="368"/>
      <c r="GO683" s="368"/>
      <c r="GP683" s="368"/>
      <c r="GQ683" s="368"/>
      <c r="GR683" s="368"/>
      <c r="GS683" s="368"/>
      <c r="GT683" s="368"/>
      <c r="GU683" s="368"/>
      <c r="GV683" s="368"/>
      <c r="GW683" s="368"/>
      <c r="GX683" s="368"/>
      <c r="GY683" s="368"/>
      <c r="GZ683" s="368"/>
      <c r="HA683" s="368"/>
      <c r="HB683" s="368"/>
      <c r="HC683" s="368"/>
      <c r="HD683" s="368"/>
      <c r="HE683" s="368"/>
      <c r="HF683" s="368"/>
      <c r="HG683" s="368"/>
      <c r="HH683" s="368"/>
      <c r="HI683" s="368"/>
      <c r="HJ683" s="368"/>
      <c r="HK683" s="368"/>
      <c r="HL683" s="368"/>
      <c r="HM683" s="368"/>
      <c r="HN683" s="368"/>
      <c r="HO683" s="368"/>
      <c r="HP683" s="368"/>
      <c r="HQ683" s="368"/>
      <c r="HR683" s="368"/>
      <c r="HS683" s="368"/>
      <c r="HT683" s="368"/>
      <c r="HU683" s="368"/>
      <c r="HV683" s="368"/>
      <c r="HW683" s="368"/>
      <c r="HX683" s="368"/>
      <c r="HY683" s="368"/>
      <c r="HZ683" s="368"/>
      <c r="IA683" s="368"/>
      <c r="IB683" s="368"/>
      <c r="IC683" s="368"/>
      <c r="ID683" s="368"/>
      <c r="IE683" s="368"/>
      <c r="IF683" s="368"/>
      <c r="IG683" s="368"/>
      <c r="IH683" s="368"/>
      <c r="II683" s="368"/>
      <c r="IJ683" s="368"/>
      <c r="IK683" s="368"/>
      <c r="IL683" s="368"/>
      <c r="IM683" s="368"/>
      <c r="IN683" s="368"/>
      <c r="IO683" s="368"/>
      <c r="IP683" s="368"/>
      <c r="IQ683" s="368"/>
      <c r="IR683" s="368"/>
      <c r="IS683" s="368"/>
      <c r="IT683" s="368"/>
      <c r="IU683" s="368"/>
      <c r="IV683" s="368"/>
      <c r="IW683" s="368"/>
      <c r="IX683" s="368"/>
      <c r="IY683" s="368"/>
      <c r="IZ683" s="368"/>
      <c r="JA683" s="368"/>
      <c r="JB683" s="368"/>
      <c r="JC683" s="368"/>
      <c r="JD683" s="368"/>
      <c r="JE683" s="368"/>
      <c r="JF683" s="368"/>
      <c r="JG683" s="368"/>
      <c r="JH683" s="368"/>
      <c r="JI683" s="368"/>
      <c r="JJ683" s="368"/>
      <c r="JK683" s="368"/>
      <c r="JL683" s="368"/>
      <c r="JM683" s="368"/>
      <c r="JN683" s="368"/>
      <c r="JO683" s="368"/>
      <c r="JP683" s="368"/>
      <c r="JQ683" s="368"/>
      <c r="JR683" s="368"/>
      <c r="JS683" s="368"/>
      <c r="JT683" s="368"/>
      <c r="JU683" s="368"/>
      <c r="JV683" s="368"/>
      <c r="JW683" s="368"/>
      <c r="JX683" s="368"/>
      <c r="JY683" s="368"/>
      <c r="JZ683" s="368"/>
      <c r="KA683" s="368"/>
      <c r="KB683" s="368"/>
      <c r="KC683" s="368"/>
      <c r="KD683" s="368"/>
      <c r="KE683" s="368"/>
      <c r="KF683" s="368"/>
      <c r="KG683" s="368"/>
      <c r="KH683" s="368"/>
      <c r="KI683" s="368"/>
      <c r="KJ683" s="368"/>
      <c r="KK683" s="368"/>
      <c r="KL683" s="368"/>
      <c r="KM683" s="368"/>
      <c r="KN683" s="368"/>
      <c r="KO683" s="368"/>
      <c r="KP683" s="368"/>
      <c r="KQ683" s="368"/>
      <c r="KR683" s="368"/>
      <c r="KS683" s="368"/>
      <c r="KT683" s="368"/>
      <c r="KU683" s="368"/>
      <c r="KV683" s="368"/>
      <c r="KW683" s="368"/>
      <c r="KX683" s="368"/>
      <c r="LH683" s="368"/>
      <c r="LI683" s="368"/>
      <c r="LJ683" s="368"/>
      <c r="LK683" s="368"/>
      <c r="LL683" s="368"/>
      <c r="LM683" s="368"/>
      <c r="LN683" s="368"/>
      <c r="LO683" s="368"/>
      <c r="LP683" s="368"/>
      <c r="LQ683" s="368"/>
      <c r="LR683" s="368"/>
      <c r="LS683" s="368"/>
      <c r="LT683" s="368"/>
      <c r="LU683" s="368"/>
      <c r="LV683" s="368"/>
      <c r="LW683" s="368"/>
      <c r="LX683" s="368"/>
      <c r="LY683" s="368"/>
      <c r="LZ683" s="368"/>
      <c r="MA683" s="368"/>
      <c r="MB683" s="368"/>
      <c r="MC683" s="368"/>
      <c r="MD683" s="368"/>
      <c r="ME683" s="368"/>
      <c r="MF683" s="368"/>
      <c r="MG683" s="368"/>
      <c r="MH683" s="368"/>
      <c r="MI683" s="368"/>
      <c r="MJ683" s="368"/>
      <c r="MK683" s="368"/>
      <c r="ML683" s="368"/>
      <c r="MM683" s="368"/>
      <c r="MN683" s="368"/>
      <c r="MO683" s="368"/>
      <c r="MP683" s="368"/>
      <c r="MQ683" s="368"/>
      <c r="MR683" s="368"/>
      <c r="MS683" s="368"/>
      <c r="MT683" s="368"/>
      <c r="MU683" s="368"/>
      <c r="MV683" s="368"/>
      <c r="MW683" s="368"/>
      <c r="MX683" s="368"/>
      <c r="MY683" s="368"/>
      <c r="MZ683" s="368"/>
      <c r="NA683" s="368"/>
      <c r="NB683" s="368"/>
      <c r="NC683" s="368"/>
      <c r="ND683" s="368"/>
      <c r="NE683" s="368"/>
      <c r="NF683" s="368"/>
      <c r="NG683" s="368"/>
      <c r="NH683" s="368"/>
      <c r="NI683" s="368"/>
      <c r="NJ683" s="368"/>
      <c r="NK683" s="368"/>
      <c r="NL683" s="368"/>
      <c r="NM683" s="368"/>
      <c r="NN683" s="368"/>
      <c r="NO683" s="368"/>
      <c r="NP683" s="368"/>
      <c r="NQ683" s="368"/>
      <c r="NR683" s="368"/>
      <c r="NS683" s="368"/>
      <c r="NT683" s="368"/>
      <c r="NU683" s="368"/>
      <c r="NV683" s="368"/>
      <c r="NW683" s="368"/>
      <c r="NX683" s="368"/>
      <c r="NY683" s="368"/>
      <c r="NZ683" s="368"/>
      <c r="OA683" s="368"/>
      <c r="OB683" s="368"/>
      <c r="OC683" s="368"/>
      <c r="OD683" s="368"/>
      <c r="OE683" s="368"/>
      <c r="OF683" s="368"/>
      <c r="OG683" s="368"/>
      <c r="OH683" s="368"/>
      <c r="OI683" s="368"/>
      <c r="OJ683" s="368"/>
      <c r="OK683" s="368"/>
      <c r="OL683" s="368"/>
      <c r="OM683" s="368"/>
      <c r="ON683" s="368"/>
      <c r="OO683" s="368"/>
      <c r="OP683" s="368"/>
      <c r="OQ683" s="368"/>
      <c r="OR683" s="368"/>
      <c r="OS683" s="368"/>
      <c r="OT683" s="368"/>
      <c r="OU683" s="368"/>
      <c r="OV683" s="368"/>
      <c r="OW683" s="368"/>
      <c r="OX683" s="368"/>
      <c r="OY683" s="368"/>
      <c r="OZ683" s="368"/>
      <c r="PA683" s="368"/>
      <c r="PB683" s="368"/>
      <c r="PC683" s="368"/>
      <c r="PD683" s="368"/>
      <c r="PE683" s="368"/>
      <c r="PF683" s="368"/>
      <c r="PG683" s="368"/>
      <c r="PH683" s="368"/>
      <c r="PI683" s="368"/>
      <c r="PJ683" s="368"/>
      <c r="PK683" s="368"/>
      <c r="PL683" s="368"/>
      <c r="PM683" s="368"/>
      <c r="PN683" s="368"/>
      <c r="PO683" s="368"/>
      <c r="PP683" s="368"/>
      <c r="PQ683" s="368"/>
      <c r="PR683" s="368"/>
      <c r="PS683" s="368"/>
      <c r="PT683" s="368"/>
      <c r="PU683" s="368"/>
      <c r="PV683" s="368"/>
      <c r="PW683" s="368"/>
      <c r="PX683" s="368"/>
      <c r="PY683" s="368"/>
      <c r="PZ683" s="368"/>
      <c r="QA683" s="368"/>
      <c r="QB683" s="368"/>
      <c r="QC683" s="368"/>
      <c r="QD683" s="368"/>
      <c r="QE683" s="368"/>
      <c r="QF683" s="368"/>
      <c r="QG683" s="368"/>
      <c r="QH683" s="368"/>
      <c r="QI683" s="368"/>
      <c r="QJ683" s="368"/>
      <c r="QK683" s="368"/>
      <c r="QL683" s="368"/>
      <c r="QM683" s="368"/>
      <c r="QN683" s="368"/>
      <c r="QO683" s="368"/>
      <c r="QP683" s="368"/>
      <c r="QQ683" s="368"/>
      <c r="QR683" s="368"/>
      <c r="QS683" s="368"/>
      <c r="QT683" s="368"/>
      <c r="QU683" s="368"/>
      <c r="QV683" s="368"/>
      <c r="QW683" s="368"/>
      <c r="QX683" s="368"/>
      <c r="QY683" s="368"/>
      <c r="QZ683" s="368"/>
      <c r="RA683" s="368"/>
      <c r="RB683" s="368"/>
      <c r="RC683" s="368"/>
      <c r="RD683" s="368"/>
      <c r="RE683" s="368"/>
      <c r="RF683" s="368"/>
      <c r="RG683" s="368"/>
      <c r="RH683" s="368"/>
      <c r="RI683" s="368"/>
      <c r="RJ683" s="368"/>
      <c r="RK683" s="368"/>
      <c r="RL683" s="368"/>
      <c r="RM683" s="368"/>
      <c r="RN683" s="368"/>
      <c r="RO683" s="368"/>
      <c r="RP683" s="368"/>
      <c r="RQ683" s="368"/>
      <c r="RR683" s="368"/>
      <c r="RS683" s="368"/>
      <c r="RT683" s="368"/>
      <c r="RU683" s="368"/>
      <c r="RV683" s="368"/>
      <c r="RW683" s="368"/>
      <c r="RX683" s="368"/>
      <c r="RY683" s="368"/>
      <c r="RZ683" s="368"/>
      <c r="SA683" s="368"/>
      <c r="SB683" s="368"/>
      <c r="SC683" s="368"/>
      <c r="SD683" s="368"/>
      <c r="SE683" s="368"/>
      <c r="SF683" s="368"/>
      <c r="SG683" s="368"/>
    </row>
    <row r="684" spans="1:501">
      <c r="A684" s="368"/>
      <c r="B684" s="368"/>
      <c r="C684" s="368"/>
      <c r="D684" s="368"/>
      <c r="E684" s="368"/>
      <c r="F684" s="368"/>
      <c r="G684" s="368"/>
      <c r="H684" s="368"/>
      <c r="I684" s="368"/>
      <c r="J684" s="368"/>
      <c r="K684" s="368"/>
      <c r="L684" s="368"/>
      <c r="M684" s="368"/>
      <c r="N684" s="368"/>
      <c r="O684" s="385"/>
      <c r="P684" s="368"/>
      <c r="Q684" s="368"/>
      <c r="R684" s="368"/>
      <c r="S684" s="368"/>
      <c r="T684" s="368"/>
      <c r="U684" s="368"/>
      <c r="V684" s="368"/>
      <c r="W684" s="368"/>
      <c r="X684" s="368"/>
      <c r="Y684" s="368"/>
      <c r="Z684" s="368"/>
      <c r="AA684" s="368"/>
      <c r="AB684" s="368"/>
      <c r="AC684" s="368"/>
      <c r="AD684" s="368"/>
      <c r="AE684" s="368"/>
      <c r="AF684" s="368"/>
      <c r="AG684" s="368"/>
      <c r="AH684" s="368"/>
      <c r="AI684" s="368"/>
      <c r="AJ684" s="368"/>
      <c r="AK684" s="368"/>
      <c r="AL684" s="368"/>
      <c r="AM684" s="368"/>
      <c r="AN684" s="368"/>
      <c r="AO684" s="368"/>
      <c r="AP684" s="368"/>
      <c r="AQ684" s="368"/>
      <c r="AR684" s="368"/>
      <c r="AS684" s="368"/>
      <c r="AT684" s="368"/>
      <c r="AU684" s="368"/>
      <c r="AV684" s="368"/>
      <c r="AW684" s="368"/>
      <c r="AX684" s="368"/>
      <c r="AY684" s="368"/>
      <c r="AZ684" s="368"/>
      <c r="BA684" s="368"/>
      <c r="BB684" s="368"/>
      <c r="BC684" s="368"/>
      <c r="BD684" s="368"/>
      <c r="BE684" s="368"/>
      <c r="BF684" s="368"/>
      <c r="BG684" s="368"/>
      <c r="BH684" s="368"/>
      <c r="BI684" s="368"/>
      <c r="BJ684" s="368"/>
      <c r="BK684" s="368"/>
      <c r="BL684" s="368"/>
      <c r="BM684" s="368"/>
      <c r="BN684" s="368"/>
      <c r="BO684" s="368"/>
      <c r="BP684" s="368"/>
      <c r="BQ684" s="368"/>
      <c r="BR684" s="368"/>
      <c r="BS684" s="368"/>
      <c r="BT684" s="368"/>
      <c r="BU684" s="368"/>
      <c r="BV684" s="368"/>
      <c r="BW684" s="368"/>
      <c r="DV684" s="368"/>
      <c r="DW684" s="368"/>
      <c r="DX684" s="368"/>
      <c r="DY684" s="368"/>
      <c r="DZ684" s="368"/>
      <c r="EA684" s="368"/>
      <c r="EB684" s="368"/>
      <c r="EC684" s="368"/>
      <c r="ED684" s="368"/>
      <c r="EE684" s="368"/>
      <c r="EF684" s="368"/>
      <c r="EG684" s="368"/>
      <c r="EH684" s="368"/>
      <c r="EI684" s="368"/>
      <c r="EJ684" s="368"/>
      <c r="EK684" s="368"/>
      <c r="EL684" s="368"/>
      <c r="EM684" s="368"/>
      <c r="EN684" s="368"/>
      <c r="EO684" s="368"/>
      <c r="EP684" s="368"/>
      <c r="EQ684" s="368"/>
      <c r="ER684" s="368"/>
      <c r="ES684" s="368"/>
      <c r="ET684" s="368"/>
      <c r="EU684" s="368"/>
      <c r="EV684" s="368"/>
      <c r="EW684" s="368"/>
      <c r="EX684" s="368"/>
      <c r="EY684" s="368"/>
      <c r="EZ684" s="368"/>
      <c r="FA684" s="368"/>
      <c r="FB684" s="368"/>
      <c r="FC684" s="368"/>
      <c r="FD684" s="368"/>
      <c r="FE684" s="368"/>
      <c r="FF684" s="368"/>
      <c r="FG684" s="368"/>
      <c r="FH684" s="368"/>
      <c r="FI684" s="368"/>
      <c r="FJ684" s="368"/>
      <c r="FK684" s="368"/>
      <c r="FL684" s="368"/>
      <c r="FM684" s="368"/>
      <c r="FN684" s="368"/>
      <c r="FO684" s="368"/>
      <c r="FP684" s="368"/>
      <c r="FQ684" s="368"/>
      <c r="FR684" s="368"/>
      <c r="FS684" s="368"/>
      <c r="FT684" s="368"/>
      <c r="FU684" s="368"/>
      <c r="FV684" s="368"/>
      <c r="FW684" s="368"/>
      <c r="FX684" s="368"/>
      <c r="FY684" s="368"/>
      <c r="FZ684" s="368"/>
      <c r="GA684" s="368"/>
      <c r="GB684" s="368"/>
      <c r="GC684" s="368"/>
      <c r="GD684" s="368"/>
      <c r="GE684" s="368"/>
      <c r="GF684" s="368"/>
      <c r="GG684" s="368"/>
      <c r="GH684" s="368"/>
      <c r="GI684" s="368"/>
      <c r="GJ684" s="368"/>
      <c r="GK684" s="368"/>
      <c r="GL684" s="368"/>
      <c r="GM684" s="368"/>
      <c r="GN684" s="368"/>
      <c r="GO684" s="368"/>
      <c r="GP684" s="368"/>
      <c r="GQ684" s="368"/>
      <c r="GR684" s="368"/>
      <c r="GS684" s="368"/>
      <c r="GT684" s="368"/>
      <c r="GU684" s="368"/>
      <c r="GV684" s="368"/>
      <c r="GW684" s="368"/>
      <c r="GX684" s="368"/>
      <c r="GY684" s="368"/>
      <c r="GZ684" s="368"/>
      <c r="HA684" s="368"/>
      <c r="HB684" s="368"/>
      <c r="HC684" s="368"/>
      <c r="HD684" s="368"/>
      <c r="HE684" s="368"/>
      <c r="HF684" s="368"/>
      <c r="HG684" s="368"/>
      <c r="HH684" s="368"/>
      <c r="HI684" s="368"/>
      <c r="HJ684" s="368"/>
      <c r="HK684" s="368"/>
      <c r="HL684" s="368"/>
      <c r="HM684" s="368"/>
      <c r="HN684" s="368"/>
      <c r="HO684" s="368"/>
      <c r="HP684" s="368"/>
      <c r="HQ684" s="368"/>
      <c r="HR684" s="368"/>
      <c r="HS684" s="368"/>
      <c r="HT684" s="368"/>
      <c r="HU684" s="368"/>
      <c r="HV684" s="368"/>
      <c r="HW684" s="368"/>
      <c r="HX684" s="368"/>
      <c r="HY684" s="368"/>
      <c r="HZ684" s="368"/>
      <c r="IA684" s="368"/>
      <c r="IB684" s="368"/>
      <c r="IC684" s="368"/>
      <c r="ID684" s="368"/>
      <c r="IE684" s="368"/>
      <c r="IF684" s="368"/>
      <c r="IG684" s="368"/>
      <c r="IH684" s="368"/>
      <c r="II684" s="368"/>
      <c r="IJ684" s="368"/>
      <c r="IK684" s="368"/>
      <c r="IL684" s="368"/>
      <c r="IM684" s="368"/>
      <c r="IN684" s="368"/>
      <c r="IO684" s="368"/>
      <c r="IP684" s="368"/>
      <c r="IQ684" s="368"/>
      <c r="IR684" s="368"/>
      <c r="IS684" s="368"/>
      <c r="IT684" s="368"/>
      <c r="IU684" s="368"/>
      <c r="IV684" s="368"/>
      <c r="IW684" s="368"/>
      <c r="IX684" s="368"/>
      <c r="IY684" s="368"/>
      <c r="IZ684" s="368"/>
      <c r="JA684" s="368"/>
      <c r="JB684" s="368"/>
      <c r="JC684" s="368"/>
      <c r="JD684" s="368"/>
      <c r="JE684" s="368"/>
      <c r="JF684" s="368"/>
      <c r="JG684" s="368"/>
      <c r="JH684" s="368"/>
      <c r="JI684" s="368"/>
      <c r="JJ684" s="368"/>
      <c r="JK684" s="368"/>
      <c r="JL684" s="368"/>
      <c r="JM684" s="368"/>
      <c r="JN684" s="368"/>
      <c r="JO684" s="368"/>
      <c r="JP684" s="368"/>
      <c r="JQ684" s="368"/>
      <c r="JR684" s="368"/>
      <c r="JS684" s="368"/>
      <c r="JT684" s="368"/>
      <c r="JU684" s="368"/>
      <c r="JV684" s="368"/>
      <c r="JW684" s="368"/>
      <c r="JX684" s="368"/>
      <c r="JY684" s="368"/>
      <c r="JZ684" s="368"/>
      <c r="KA684" s="368"/>
      <c r="KB684" s="368"/>
      <c r="KC684" s="368"/>
      <c r="KD684" s="368"/>
      <c r="KE684" s="368"/>
      <c r="KF684" s="368"/>
      <c r="KG684" s="368"/>
      <c r="KH684" s="368"/>
      <c r="KI684" s="368"/>
      <c r="KJ684" s="368"/>
      <c r="KK684" s="368"/>
      <c r="KL684" s="368"/>
      <c r="KM684" s="368"/>
      <c r="KN684" s="368"/>
      <c r="KO684" s="368"/>
      <c r="KP684" s="368"/>
      <c r="KQ684" s="368"/>
      <c r="KR684" s="368"/>
      <c r="KS684" s="368"/>
      <c r="KT684" s="368"/>
      <c r="KU684" s="368"/>
      <c r="KV684" s="368"/>
      <c r="KW684" s="368"/>
      <c r="KX684" s="368"/>
      <c r="LH684" s="368"/>
      <c r="LI684" s="368"/>
      <c r="LJ684" s="368"/>
      <c r="LK684" s="368"/>
      <c r="LL684" s="368"/>
      <c r="LM684" s="368"/>
      <c r="LN684" s="368"/>
      <c r="LO684" s="368"/>
      <c r="LP684" s="368"/>
      <c r="LQ684" s="368"/>
      <c r="LR684" s="368"/>
      <c r="LS684" s="368"/>
      <c r="LT684" s="368"/>
      <c r="LU684" s="368"/>
      <c r="LV684" s="368"/>
      <c r="LW684" s="368"/>
      <c r="LX684" s="368"/>
      <c r="LY684" s="368"/>
      <c r="LZ684" s="368"/>
      <c r="MA684" s="368"/>
      <c r="MB684" s="368"/>
      <c r="MC684" s="368"/>
      <c r="MD684" s="368"/>
      <c r="ME684" s="368"/>
      <c r="MF684" s="368"/>
      <c r="MG684" s="368"/>
      <c r="MH684" s="368"/>
      <c r="MI684" s="368"/>
      <c r="MJ684" s="368"/>
      <c r="MK684" s="368"/>
      <c r="ML684" s="368"/>
      <c r="MM684" s="368"/>
      <c r="MN684" s="368"/>
      <c r="MO684" s="368"/>
      <c r="MP684" s="368"/>
      <c r="MQ684" s="368"/>
      <c r="MR684" s="368"/>
      <c r="MS684" s="368"/>
      <c r="MT684" s="368"/>
      <c r="MU684" s="368"/>
      <c r="MV684" s="368"/>
      <c r="MW684" s="368"/>
      <c r="MX684" s="368"/>
      <c r="MY684" s="368"/>
      <c r="MZ684" s="368"/>
      <c r="NA684" s="368"/>
      <c r="NB684" s="368"/>
      <c r="NC684" s="368"/>
      <c r="ND684" s="368"/>
      <c r="NE684" s="368"/>
      <c r="NF684" s="368"/>
      <c r="NG684" s="368"/>
      <c r="NH684" s="368"/>
      <c r="NI684" s="368"/>
      <c r="NJ684" s="368"/>
      <c r="NK684" s="368"/>
      <c r="NL684" s="368"/>
      <c r="NM684" s="368"/>
      <c r="NN684" s="368"/>
      <c r="NO684" s="368"/>
      <c r="NP684" s="368"/>
      <c r="NQ684" s="368"/>
      <c r="NR684" s="368"/>
      <c r="NS684" s="368"/>
      <c r="NT684" s="368"/>
      <c r="NU684" s="368"/>
      <c r="NV684" s="368"/>
      <c r="NW684" s="368"/>
      <c r="NX684" s="368"/>
      <c r="NY684" s="368"/>
      <c r="NZ684" s="368"/>
      <c r="OA684" s="368"/>
      <c r="OB684" s="368"/>
      <c r="OC684" s="368"/>
      <c r="OD684" s="368"/>
      <c r="OE684" s="368"/>
      <c r="OF684" s="368"/>
      <c r="OG684" s="368"/>
      <c r="OH684" s="368"/>
      <c r="OI684" s="368"/>
      <c r="OJ684" s="368"/>
      <c r="OK684" s="368"/>
      <c r="OL684" s="368"/>
      <c r="OM684" s="368"/>
      <c r="ON684" s="368"/>
      <c r="OO684" s="368"/>
      <c r="OP684" s="368"/>
      <c r="OQ684" s="368"/>
      <c r="OR684" s="368"/>
      <c r="OS684" s="368"/>
      <c r="OT684" s="368"/>
      <c r="OU684" s="368"/>
      <c r="OV684" s="368"/>
      <c r="OW684" s="368"/>
      <c r="OX684" s="368"/>
      <c r="OY684" s="368"/>
      <c r="OZ684" s="368"/>
      <c r="PA684" s="368"/>
      <c r="PB684" s="368"/>
      <c r="PC684" s="368"/>
      <c r="PD684" s="368"/>
      <c r="PE684" s="368"/>
      <c r="PF684" s="368"/>
      <c r="PG684" s="368"/>
      <c r="PH684" s="368"/>
      <c r="PI684" s="368"/>
      <c r="PJ684" s="368"/>
      <c r="PK684" s="368"/>
      <c r="PL684" s="368"/>
      <c r="PM684" s="368"/>
      <c r="PN684" s="368"/>
      <c r="PO684" s="368"/>
      <c r="PP684" s="368"/>
      <c r="PQ684" s="368"/>
      <c r="PR684" s="368"/>
      <c r="PS684" s="368"/>
      <c r="PT684" s="368"/>
      <c r="PU684" s="368"/>
      <c r="PV684" s="368"/>
      <c r="PW684" s="368"/>
      <c r="PX684" s="368"/>
      <c r="PY684" s="368"/>
      <c r="PZ684" s="368"/>
      <c r="QA684" s="368"/>
      <c r="QB684" s="368"/>
      <c r="QC684" s="368"/>
      <c r="QD684" s="368"/>
      <c r="QE684" s="368"/>
      <c r="QF684" s="368"/>
      <c r="QG684" s="368"/>
      <c r="QH684" s="368"/>
      <c r="QI684" s="368"/>
      <c r="QJ684" s="368"/>
      <c r="QK684" s="368"/>
      <c r="QL684" s="368"/>
      <c r="QM684" s="368"/>
      <c r="QN684" s="368"/>
      <c r="QO684" s="368"/>
      <c r="QP684" s="368"/>
      <c r="QQ684" s="368"/>
      <c r="QR684" s="368"/>
      <c r="QS684" s="368"/>
      <c r="QT684" s="368"/>
      <c r="QU684" s="368"/>
      <c r="QV684" s="368"/>
      <c r="QW684" s="368"/>
      <c r="QX684" s="368"/>
      <c r="QY684" s="368"/>
      <c r="QZ684" s="368"/>
      <c r="RA684" s="368"/>
      <c r="RB684" s="368"/>
      <c r="RC684" s="368"/>
      <c r="RD684" s="368"/>
      <c r="RE684" s="368"/>
      <c r="RF684" s="368"/>
      <c r="RG684" s="368"/>
      <c r="RH684" s="368"/>
      <c r="RI684" s="368"/>
      <c r="RJ684" s="368"/>
      <c r="RK684" s="368"/>
      <c r="RL684" s="368"/>
      <c r="RM684" s="368"/>
      <c r="RN684" s="368"/>
      <c r="RO684" s="368"/>
      <c r="RP684" s="368"/>
      <c r="RQ684" s="368"/>
      <c r="RR684" s="368"/>
      <c r="RS684" s="368"/>
      <c r="RT684" s="368"/>
      <c r="RU684" s="368"/>
      <c r="RV684" s="368"/>
      <c r="RW684" s="368"/>
      <c r="RX684" s="368"/>
      <c r="RY684" s="368"/>
      <c r="RZ684" s="368"/>
      <c r="SA684" s="368"/>
      <c r="SB684" s="368"/>
      <c r="SC684" s="368"/>
      <c r="SD684" s="368"/>
      <c r="SE684" s="368"/>
      <c r="SF684" s="368"/>
      <c r="SG684" s="368"/>
    </row>
    <row r="685" spans="1:501">
      <c r="A685" s="368"/>
      <c r="B685" s="368"/>
      <c r="C685" s="368"/>
      <c r="D685" s="368"/>
      <c r="E685" s="368"/>
      <c r="F685" s="368"/>
      <c r="G685" s="368"/>
      <c r="H685" s="368"/>
      <c r="I685" s="368"/>
      <c r="J685" s="368"/>
      <c r="K685" s="368"/>
      <c r="L685" s="368"/>
      <c r="M685" s="368"/>
      <c r="N685" s="368"/>
      <c r="O685" s="385"/>
      <c r="P685" s="368"/>
      <c r="Q685" s="368"/>
      <c r="R685" s="368"/>
      <c r="S685" s="368"/>
      <c r="T685" s="368"/>
      <c r="U685" s="368"/>
      <c r="V685" s="368"/>
      <c r="W685" s="368"/>
      <c r="X685" s="368"/>
      <c r="Y685" s="368"/>
      <c r="Z685" s="368"/>
      <c r="AA685" s="368"/>
      <c r="AB685" s="368"/>
      <c r="AC685" s="368"/>
      <c r="AD685" s="368"/>
      <c r="AE685" s="368"/>
      <c r="AF685" s="368"/>
      <c r="AG685" s="368"/>
      <c r="AH685" s="368"/>
      <c r="AI685" s="368"/>
      <c r="AJ685" s="368"/>
      <c r="AK685" s="368"/>
      <c r="AL685" s="368"/>
      <c r="AM685" s="368"/>
      <c r="AN685" s="368"/>
      <c r="AO685" s="368"/>
      <c r="AP685" s="368"/>
      <c r="AQ685" s="368"/>
      <c r="AR685" s="368"/>
      <c r="AS685" s="368"/>
      <c r="AT685" s="368"/>
      <c r="AU685" s="368"/>
      <c r="AV685" s="368"/>
      <c r="AW685" s="368"/>
      <c r="AX685" s="368"/>
      <c r="AY685" s="368"/>
      <c r="AZ685" s="368"/>
      <c r="BA685" s="368"/>
      <c r="BB685" s="368"/>
      <c r="BC685" s="368"/>
      <c r="BD685" s="368"/>
      <c r="BE685" s="368"/>
      <c r="BF685" s="368"/>
      <c r="BG685" s="368"/>
      <c r="BH685" s="368"/>
      <c r="BI685" s="368"/>
      <c r="BJ685" s="368"/>
      <c r="BK685" s="368"/>
      <c r="BL685" s="368"/>
      <c r="BM685" s="368"/>
      <c r="BN685" s="368"/>
      <c r="BO685" s="368"/>
      <c r="BP685" s="368"/>
      <c r="BQ685" s="368"/>
      <c r="BR685" s="368"/>
      <c r="BS685" s="368"/>
      <c r="BT685" s="368"/>
      <c r="BU685" s="368"/>
      <c r="BV685" s="368"/>
      <c r="BW685" s="368"/>
      <c r="DV685" s="368"/>
      <c r="DW685" s="368"/>
      <c r="DX685" s="368"/>
      <c r="DY685" s="368"/>
      <c r="DZ685" s="368"/>
      <c r="EA685" s="368"/>
      <c r="EB685" s="368"/>
      <c r="EC685" s="368"/>
      <c r="ED685" s="368"/>
      <c r="EE685" s="368"/>
      <c r="EF685" s="368"/>
      <c r="EG685" s="368"/>
      <c r="EH685" s="368"/>
      <c r="EI685" s="368"/>
      <c r="EJ685" s="368"/>
      <c r="EK685" s="368"/>
      <c r="EL685" s="368"/>
      <c r="EM685" s="368"/>
      <c r="EN685" s="368"/>
      <c r="EO685" s="368"/>
      <c r="EP685" s="368"/>
      <c r="EQ685" s="368"/>
      <c r="ER685" s="368"/>
      <c r="ES685" s="368"/>
      <c r="ET685" s="368"/>
      <c r="EU685" s="368"/>
      <c r="EV685" s="368"/>
      <c r="EW685" s="368"/>
      <c r="EX685" s="368"/>
      <c r="EY685" s="368"/>
      <c r="EZ685" s="368"/>
      <c r="FA685" s="368"/>
      <c r="FB685" s="368"/>
      <c r="FC685" s="368"/>
      <c r="FD685" s="368"/>
      <c r="FE685" s="368"/>
      <c r="FF685" s="368"/>
      <c r="FG685" s="368"/>
      <c r="FH685" s="368"/>
      <c r="FI685" s="368"/>
      <c r="FJ685" s="368"/>
      <c r="FK685" s="368"/>
      <c r="FL685" s="368"/>
      <c r="FM685" s="368"/>
      <c r="FN685" s="368"/>
      <c r="FO685" s="368"/>
      <c r="FP685" s="368"/>
      <c r="FQ685" s="368"/>
      <c r="FR685" s="368"/>
      <c r="FS685" s="368"/>
      <c r="FT685" s="368"/>
      <c r="FU685" s="368"/>
      <c r="FV685" s="368"/>
      <c r="FW685" s="368"/>
      <c r="FX685" s="368"/>
      <c r="FY685" s="368"/>
      <c r="FZ685" s="368"/>
      <c r="GA685" s="368"/>
      <c r="GB685" s="368"/>
      <c r="GC685" s="368"/>
      <c r="GD685" s="368"/>
      <c r="GE685" s="368"/>
      <c r="GF685" s="368"/>
      <c r="GG685" s="368"/>
      <c r="GH685" s="368"/>
      <c r="GI685" s="368"/>
      <c r="GJ685" s="368"/>
      <c r="GK685" s="368"/>
      <c r="GL685" s="368"/>
      <c r="GM685" s="368"/>
      <c r="GN685" s="368"/>
      <c r="GO685" s="368"/>
      <c r="GP685" s="368"/>
      <c r="GQ685" s="368"/>
      <c r="GR685" s="368"/>
      <c r="GS685" s="368"/>
      <c r="GT685" s="368"/>
      <c r="GU685" s="368"/>
      <c r="GV685" s="368"/>
      <c r="GW685" s="368"/>
      <c r="GX685" s="368"/>
      <c r="GY685" s="368"/>
      <c r="GZ685" s="368"/>
      <c r="HA685" s="368"/>
      <c r="HB685" s="368"/>
      <c r="HC685" s="368"/>
      <c r="HD685" s="368"/>
      <c r="HE685" s="368"/>
      <c r="HF685" s="368"/>
      <c r="HG685" s="368"/>
      <c r="HH685" s="368"/>
      <c r="HI685" s="368"/>
      <c r="HJ685" s="368"/>
      <c r="HK685" s="368"/>
      <c r="HL685" s="368"/>
      <c r="HM685" s="368"/>
      <c r="HN685" s="368"/>
      <c r="HO685" s="368"/>
      <c r="HP685" s="368"/>
      <c r="HQ685" s="368"/>
      <c r="HR685" s="368"/>
      <c r="HS685" s="368"/>
      <c r="HT685" s="368"/>
      <c r="HU685" s="368"/>
      <c r="HV685" s="368"/>
      <c r="HW685" s="368"/>
      <c r="HX685" s="368"/>
      <c r="HY685" s="368"/>
      <c r="HZ685" s="368"/>
      <c r="IA685" s="368"/>
      <c r="IB685" s="368"/>
      <c r="IC685" s="368"/>
      <c r="ID685" s="368"/>
      <c r="IE685" s="368"/>
      <c r="IF685" s="368"/>
      <c r="IG685" s="368"/>
      <c r="IH685" s="368"/>
      <c r="II685" s="368"/>
      <c r="IJ685" s="368"/>
      <c r="IK685" s="368"/>
      <c r="IL685" s="368"/>
      <c r="IM685" s="368"/>
      <c r="IN685" s="368"/>
      <c r="IO685" s="368"/>
      <c r="IP685" s="368"/>
      <c r="IQ685" s="368"/>
      <c r="IR685" s="368"/>
      <c r="IS685" s="368"/>
      <c r="IT685" s="368"/>
      <c r="IU685" s="368"/>
      <c r="IV685" s="368"/>
      <c r="IW685" s="368"/>
      <c r="IX685" s="368"/>
      <c r="IY685" s="368"/>
      <c r="IZ685" s="368"/>
      <c r="JA685" s="368"/>
      <c r="JB685" s="368"/>
      <c r="JC685" s="368"/>
      <c r="JD685" s="368"/>
      <c r="JE685" s="368"/>
      <c r="JF685" s="368"/>
      <c r="JG685" s="368"/>
      <c r="JH685" s="368"/>
      <c r="JI685" s="368"/>
      <c r="JJ685" s="368"/>
      <c r="JK685" s="368"/>
      <c r="JL685" s="368"/>
      <c r="JM685" s="368"/>
      <c r="JN685" s="368"/>
      <c r="JO685" s="368"/>
      <c r="JP685" s="368"/>
      <c r="JQ685" s="368"/>
      <c r="JR685" s="368"/>
      <c r="JS685" s="368"/>
      <c r="JT685" s="368"/>
      <c r="JU685" s="368"/>
      <c r="JV685" s="368"/>
      <c r="JW685" s="368"/>
      <c r="JX685" s="368"/>
      <c r="JY685" s="368"/>
      <c r="JZ685" s="368"/>
      <c r="KA685" s="368"/>
      <c r="KB685" s="368"/>
      <c r="KC685" s="368"/>
      <c r="KD685" s="368"/>
      <c r="KE685" s="368"/>
      <c r="KF685" s="368"/>
      <c r="KG685" s="368"/>
      <c r="KH685" s="368"/>
      <c r="KI685" s="368"/>
      <c r="KJ685" s="368"/>
      <c r="KK685" s="368"/>
      <c r="KL685" s="368"/>
      <c r="KM685" s="368"/>
      <c r="KN685" s="368"/>
      <c r="KO685" s="368"/>
      <c r="KP685" s="368"/>
      <c r="KQ685" s="368"/>
      <c r="KR685" s="368"/>
      <c r="KS685" s="368"/>
      <c r="KT685" s="368"/>
      <c r="KU685" s="368"/>
      <c r="KV685" s="368"/>
      <c r="KW685" s="368"/>
      <c r="KX685" s="368"/>
      <c r="LH685" s="368"/>
      <c r="LI685" s="368"/>
      <c r="LJ685" s="368"/>
      <c r="LK685" s="368"/>
      <c r="LL685" s="368"/>
      <c r="LM685" s="368"/>
      <c r="LN685" s="368"/>
      <c r="LO685" s="368"/>
      <c r="LP685" s="368"/>
      <c r="LQ685" s="368"/>
      <c r="LR685" s="368"/>
      <c r="LS685" s="368"/>
      <c r="LT685" s="368"/>
      <c r="LU685" s="368"/>
      <c r="LV685" s="368"/>
      <c r="LW685" s="368"/>
      <c r="LX685" s="368"/>
      <c r="LY685" s="368"/>
      <c r="LZ685" s="368"/>
      <c r="MA685" s="368"/>
      <c r="MB685" s="368"/>
      <c r="MC685" s="368"/>
      <c r="MD685" s="368"/>
      <c r="ME685" s="368"/>
      <c r="MF685" s="368"/>
      <c r="MG685" s="368"/>
      <c r="MH685" s="368"/>
      <c r="MI685" s="368"/>
      <c r="MJ685" s="368"/>
      <c r="MK685" s="368"/>
      <c r="ML685" s="368"/>
      <c r="MM685" s="368"/>
      <c r="MN685" s="368"/>
      <c r="MO685" s="368"/>
      <c r="MP685" s="368"/>
      <c r="MQ685" s="368"/>
      <c r="MR685" s="368"/>
      <c r="MS685" s="368"/>
      <c r="MT685" s="368"/>
      <c r="MU685" s="368"/>
      <c r="MV685" s="368"/>
      <c r="MW685" s="368"/>
      <c r="MX685" s="368"/>
      <c r="MY685" s="368"/>
      <c r="MZ685" s="368"/>
      <c r="NA685" s="368"/>
      <c r="NB685" s="368"/>
      <c r="NC685" s="368"/>
      <c r="ND685" s="368"/>
      <c r="NE685" s="368"/>
      <c r="NF685" s="368"/>
      <c r="NG685" s="368"/>
      <c r="NH685" s="368"/>
      <c r="NI685" s="368"/>
      <c r="NJ685" s="368"/>
      <c r="NK685" s="368"/>
      <c r="NL685" s="368"/>
      <c r="NM685" s="368"/>
      <c r="NN685" s="368"/>
      <c r="NO685" s="368"/>
      <c r="NP685" s="368"/>
      <c r="NQ685" s="368"/>
      <c r="NR685" s="368"/>
      <c r="NS685" s="368"/>
      <c r="NT685" s="368"/>
      <c r="NU685" s="368"/>
      <c r="NV685" s="368"/>
      <c r="NW685" s="368"/>
      <c r="NX685" s="368"/>
      <c r="NY685" s="368"/>
      <c r="NZ685" s="368"/>
      <c r="OA685" s="368"/>
      <c r="OB685" s="368"/>
      <c r="OC685" s="368"/>
      <c r="OD685" s="368"/>
      <c r="OE685" s="368"/>
      <c r="OF685" s="368"/>
      <c r="OG685" s="368"/>
      <c r="OH685" s="368"/>
      <c r="OI685" s="368"/>
      <c r="OJ685" s="368"/>
      <c r="OK685" s="368"/>
      <c r="OL685" s="368"/>
      <c r="OM685" s="368"/>
      <c r="ON685" s="368"/>
      <c r="OO685" s="368"/>
      <c r="OP685" s="368"/>
      <c r="OQ685" s="368"/>
      <c r="OR685" s="368"/>
      <c r="OS685" s="368"/>
      <c r="OT685" s="368"/>
      <c r="OU685" s="368"/>
      <c r="OV685" s="368"/>
      <c r="OW685" s="368"/>
      <c r="OX685" s="368"/>
      <c r="OY685" s="368"/>
      <c r="OZ685" s="368"/>
      <c r="PA685" s="368"/>
      <c r="PB685" s="368"/>
      <c r="PC685" s="368"/>
      <c r="PD685" s="368"/>
      <c r="PE685" s="368"/>
      <c r="PF685" s="368"/>
      <c r="PG685" s="368"/>
      <c r="PH685" s="368"/>
      <c r="PI685" s="368"/>
      <c r="PJ685" s="368"/>
      <c r="PK685" s="368"/>
      <c r="PL685" s="368"/>
      <c r="PM685" s="368"/>
      <c r="PN685" s="368"/>
      <c r="PO685" s="368"/>
      <c r="PP685" s="368"/>
      <c r="PQ685" s="368"/>
      <c r="PR685" s="368"/>
      <c r="PS685" s="368"/>
      <c r="PT685" s="368"/>
      <c r="PU685" s="368"/>
      <c r="PV685" s="368"/>
      <c r="PW685" s="368"/>
      <c r="PX685" s="368"/>
      <c r="PY685" s="368"/>
      <c r="PZ685" s="368"/>
      <c r="QA685" s="368"/>
      <c r="QB685" s="368"/>
      <c r="QC685" s="368"/>
      <c r="QD685" s="368"/>
      <c r="QE685" s="368"/>
      <c r="QF685" s="368"/>
      <c r="QG685" s="368"/>
      <c r="QH685" s="368"/>
      <c r="QI685" s="368"/>
      <c r="QJ685" s="368"/>
      <c r="QK685" s="368"/>
      <c r="QL685" s="368"/>
      <c r="QM685" s="368"/>
      <c r="QN685" s="368"/>
      <c r="QO685" s="368"/>
      <c r="QP685" s="368"/>
      <c r="QQ685" s="368"/>
      <c r="QR685" s="368"/>
      <c r="QS685" s="368"/>
      <c r="QT685" s="368"/>
      <c r="QU685" s="368"/>
      <c r="QV685" s="368"/>
      <c r="QW685" s="368"/>
      <c r="QX685" s="368"/>
      <c r="QY685" s="368"/>
      <c r="QZ685" s="368"/>
      <c r="RA685" s="368"/>
      <c r="RB685" s="368"/>
      <c r="RC685" s="368"/>
      <c r="RD685" s="368"/>
      <c r="RE685" s="368"/>
      <c r="RF685" s="368"/>
      <c r="RG685" s="368"/>
      <c r="RH685" s="368"/>
      <c r="RI685" s="368"/>
      <c r="RJ685" s="368"/>
      <c r="RK685" s="368"/>
      <c r="RL685" s="368"/>
      <c r="RM685" s="368"/>
      <c r="RN685" s="368"/>
      <c r="RO685" s="368"/>
      <c r="RP685" s="368"/>
      <c r="RQ685" s="368"/>
      <c r="RR685" s="368"/>
      <c r="RS685" s="368"/>
      <c r="RT685" s="368"/>
      <c r="RU685" s="368"/>
      <c r="RV685" s="368"/>
      <c r="RW685" s="368"/>
      <c r="RX685" s="368"/>
      <c r="RY685" s="368"/>
      <c r="RZ685" s="368"/>
      <c r="SA685" s="368"/>
      <c r="SB685" s="368"/>
      <c r="SC685" s="368"/>
      <c r="SD685" s="368"/>
      <c r="SE685" s="368"/>
      <c r="SF685" s="368"/>
      <c r="SG685" s="368"/>
    </row>
    <row r="686" spans="1:501">
      <c r="A686" s="368"/>
      <c r="B686" s="368"/>
      <c r="C686" s="368"/>
      <c r="D686" s="368"/>
      <c r="E686" s="368"/>
      <c r="F686" s="368"/>
      <c r="G686" s="368"/>
      <c r="H686" s="368"/>
      <c r="I686" s="368"/>
      <c r="J686" s="368"/>
      <c r="K686" s="368"/>
      <c r="L686" s="368"/>
      <c r="M686" s="368"/>
      <c r="N686" s="368"/>
      <c r="O686" s="385"/>
      <c r="P686" s="368"/>
      <c r="Q686" s="368"/>
      <c r="R686" s="368"/>
      <c r="S686" s="368"/>
      <c r="T686" s="368"/>
      <c r="U686" s="368"/>
      <c r="V686" s="368"/>
      <c r="W686" s="368"/>
      <c r="X686" s="368"/>
      <c r="Y686" s="368"/>
      <c r="Z686" s="368"/>
      <c r="AA686" s="368"/>
      <c r="AB686" s="368"/>
      <c r="AC686" s="368"/>
      <c r="AD686" s="368"/>
      <c r="AE686" s="368"/>
      <c r="AF686" s="368"/>
      <c r="AG686" s="368"/>
      <c r="AH686" s="368"/>
      <c r="AI686" s="368"/>
      <c r="AJ686" s="368"/>
      <c r="AK686" s="368"/>
      <c r="AL686" s="368"/>
      <c r="AM686" s="368"/>
      <c r="AN686" s="368"/>
      <c r="AO686" s="368"/>
      <c r="AP686" s="368"/>
      <c r="AQ686" s="368"/>
      <c r="AR686" s="368"/>
      <c r="AS686" s="368"/>
      <c r="AT686" s="368"/>
      <c r="AU686" s="368"/>
      <c r="AV686" s="368"/>
      <c r="AW686" s="368"/>
      <c r="AX686" s="368"/>
      <c r="AY686" s="368"/>
      <c r="AZ686" s="368"/>
      <c r="BA686" s="368"/>
      <c r="BB686" s="368"/>
      <c r="BC686" s="368"/>
      <c r="BD686" s="368"/>
      <c r="BE686" s="368"/>
      <c r="BF686" s="368"/>
      <c r="BG686" s="368"/>
      <c r="BH686" s="368"/>
      <c r="BI686" s="368"/>
      <c r="BJ686" s="368"/>
      <c r="BK686" s="368"/>
      <c r="BL686" s="368"/>
      <c r="BM686" s="368"/>
      <c r="BN686" s="368"/>
      <c r="BO686" s="368"/>
      <c r="BP686" s="368"/>
      <c r="BQ686" s="368"/>
      <c r="BR686" s="368"/>
      <c r="BS686" s="368"/>
      <c r="BT686" s="368"/>
      <c r="BU686" s="368"/>
      <c r="BV686" s="368"/>
      <c r="BW686" s="368"/>
      <c r="DV686" s="368"/>
      <c r="DW686" s="368"/>
      <c r="DX686" s="368"/>
      <c r="DY686" s="368"/>
      <c r="DZ686" s="368"/>
      <c r="EA686" s="368"/>
      <c r="EB686" s="368"/>
      <c r="EC686" s="368"/>
      <c r="ED686" s="368"/>
      <c r="EE686" s="368"/>
      <c r="EF686" s="368"/>
      <c r="EG686" s="368"/>
      <c r="EH686" s="368"/>
      <c r="EI686" s="368"/>
      <c r="EJ686" s="368"/>
      <c r="EK686" s="368"/>
      <c r="EL686" s="368"/>
      <c r="EM686" s="368"/>
      <c r="EN686" s="368"/>
      <c r="EO686" s="368"/>
      <c r="EP686" s="368"/>
      <c r="EQ686" s="368"/>
      <c r="ER686" s="368"/>
      <c r="ES686" s="368"/>
      <c r="ET686" s="368"/>
      <c r="EU686" s="368"/>
      <c r="EV686" s="368"/>
      <c r="EW686" s="368"/>
      <c r="EX686" s="368"/>
      <c r="EY686" s="368"/>
      <c r="EZ686" s="368"/>
      <c r="FA686" s="368"/>
      <c r="FB686" s="368"/>
      <c r="FC686" s="368"/>
      <c r="FD686" s="368"/>
      <c r="FE686" s="368"/>
      <c r="FF686" s="368"/>
      <c r="FG686" s="368"/>
      <c r="FH686" s="368"/>
      <c r="FI686" s="368"/>
      <c r="FJ686" s="368"/>
      <c r="FK686" s="368"/>
      <c r="FL686" s="368"/>
      <c r="FM686" s="368"/>
      <c r="FN686" s="368"/>
      <c r="FO686" s="368"/>
      <c r="FP686" s="368"/>
      <c r="FQ686" s="368"/>
      <c r="FR686" s="368"/>
      <c r="FS686" s="368"/>
      <c r="FT686" s="368"/>
      <c r="FU686" s="368"/>
      <c r="FV686" s="368"/>
      <c r="FW686" s="368"/>
      <c r="FX686" s="368"/>
      <c r="FY686" s="368"/>
      <c r="FZ686" s="368"/>
      <c r="GA686" s="368"/>
      <c r="GB686" s="368"/>
      <c r="GC686" s="368"/>
      <c r="GD686" s="368"/>
      <c r="GE686" s="368"/>
      <c r="GF686" s="368"/>
      <c r="GG686" s="368"/>
      <c r="GH686" s="368"/>
      <c r="GI686" s="368"/>
      <c r="GJ686" s="368"/>
      <c r="GK686" s="368"/>
      <c r="GL686" s="368"/>
      <c r="GM686" s="368"/>
      <c r="GN686" s="368"/>
      <c r="GO686" s="368"/>
      <c r="GP686" s="368"/>
      <c r="GQ686" s="368"/>
      <c r="GR686" s="368"/>
      <c r="GS686" s="368"/>
      <c r="GT686" s="368"/>
      <c r="GU686" s="368"/>
      <c r="GV686" s="368"/>
      <c r="GW686" s="368"/>
      <c r="GX686" s="368"/>
      <c r="GY686" s="368"/>
      <c r="GZ686" s="368"/>
      <c r="HA686" s="368"/>
      <c r="HB686" s="368"/>
      <c r="HC686" s="368"/>
      <c r="HD686" s="368"/>
      <c r="HE686" s="368"/>
      <c r="HF686" s="368"/>
      <c r="HG686" s="368"/>
      <c r="HH686" s="368"/>
      <c r="HI686" s="368"/>
      <c r="HJ686" s="368"/>
      <c r="HK686" s="368"/>
      <c r="HL686" s="368"/>
      <c r="HM686" s="368"/>
      <c r="HN686" s="368"/>
      <c r="HO686" s="368"/>
      <c r="HP686" s="368"/>
      <c r="HQ686" s="368"/>
      <c r="HR686" s="368"/>
      <c r="HS686" s="368"/>
      <c r="HT686" s="368"/>
      <c r="HU686" s="368"/>
      <c r="HV686" s="368"/>
      <c r="HW686" s="368"/>
      <c r="HX686" s="368"/>
      <c r="HY686" s="368"/>
      <c r="HZ686" s="368"/>
      <c r="IA686" s="368"/>
      <c r="IB686" s="368"/>
      <c r="IC686" s="368"/>
      <c r="ID686" s="368"/>
      <c r="IE686" s="368"/>
      <c r="IF686" s="368"/>
      <c r="IG686" s="368"/>
      <c r="IH686" s="368"/>
      <c r="II686" s="368"/>
      <c r="IJ686" s="368"/>
      <c r="IK686" s="368"/>
      <c r="IL686" s="368"/>
      <c r="IM686" s="368"/>
      <c r="IN686" s="368"/>
      <c r="IO686" s="368"/>
      <c r="IP686" s="368"/>
      <c r="IQ686" s="368"/>
      <c r="IR686" s="368"/>
      <c r="IS686" s="368"/>
      <c r="IT686" s="368"/>
      <c r="IU686" s="368"/>
      <c r="IV686" s="368"/>
      <c r="IW686" s="368"/>
      <c r="IX686" s="368"/>
      <c r="IY686" s="368"/>
      <c r="IZ686" s="368"/>
      <c r="JA686" s="368"/>
      <c r="JB686" s="368"/>
      <c r="JC686" s="368"/>
      <c r="JD686" s="368"/>
      <c r="JE686" s="368"/>
      <c r="JF686" s="368"/>
      <c r="JG686" s="368"/>
      <c r="JH686" s="368"/>
      <c r="JI686" s="368"/>
      <c r="JJ686" s="368"/>
      <c r="JK686" s="368"/>
      <c r="JL686" s="368"/>
      <c r="JM686" s="368"/>
      <c r="JN686" s="368"/>
      <c r="JO686" s="368"/>
      <c r="JP686" s="368"/>
      <c r="JQ686" s="368"/>
      <c r="JR686" s="368"/>
      <c r="JS686" s="368"/>
      <c r="JT686" s="368"/>
      <c r="JU686" s="368"/>
      <c r="JV686" s="368"/>
      <c r="JW686" s="368"/>
      <c r="JX686" s="368"/>
      <c r="JY686" s="368"/>
      <c r="JZ686" s="368"/>
      <c r="KA686" s="368"/>
      <c r="KB686" s="368"/>
      <c r="KC686" s="368"/>
      <c r="KD686" s="368"/>
      <c r="KE686" s="368"/>
      <c r="KF686" s="368"/>
      <c r="KG686" s="368"/>
      <c r="KH686" s="368"/>
      <c r="KI686" s="368"/>
      <c r="KJ686" s="368"/>
      <c r="KK686" s="368"/>
      <c r="KL686" s="368"/>
      <c r="KM686" s="368"/>
      <c r="KN686" s="368"/>
      <c r="KO686" s="368"/>
      <c r="KP686" s="368"/>
      <c r="KQ686" s="368"/>
      <c r="KR686" s="368"/>
      <c r="KS686" s="368"/>
      <c r="KT686" s="368"/>
      <c r="KU686" s="368"/>
      <c r="KV686" s="368"/>
      <c r="KW686" s="368"/>
      <c r="KX686" s="368"/>
      <c r="LH686" s="368"/>
      <c r="LI686" s="368"/>
      <c r="LJ686" s="368"/>
      <c r="LK686" s="368"/>
      <c r="LL686" s="368"/>
      <c r="LM686" s="368"/>
      <c r="LN686" s="368"/>
      <c r="LO686" s="368"/>
      <c r="LP686" s="368"/>
      <c r="LQ686" s="368"/>
      <c r="LR686" s="368"/>
      <c r="LS686" s="368"/>
      <c r="LT686" s="368"/>
      <c r="LU686" s="368"/>
      <c r="LV686" s="368"/>
      <c r="LW686" s="368"/>
      <c r="LX686" s="368"/>
      <c r="LY686" s="368"/>
      <c r="LZ686" s="368"/>
      <c r="MA686" s="368"/>
      <c r="MB686" s="368"/>
      <c r="MC686" s="368"/>
      <c r="MD686" s="368"/>
      <c r="ME686" s="368"/>
      <c r="MF686" s="368"/>
      <c r="MG686" s="368"/>
      <c r="MH686" s="368"/>
      <c r="MI686" s="368"/>
      <c r="MJ686" s="368"/>
      <c r="MK686" s="368"/>
      <c r="ML686" s="368"/>
      <c r="MM686" s="368"/>
      <c r="MN686" s="368"/>
      <c r="MO686" s="368"/>
      <c r="MP686" s="368"/>
      <c r="MQ686" s="368"/>
      <c r="MR686" s="368"/>
      <c r="MS686" s="368"/>
      <c r="MT686" s="368"/>
      <c r="MU686" s="368"/>
      <c r="MV686" s="368"/>
      <c r="MW686" s="368"/>
      <c r="MX686" s="368"/>
      <c r="MY686" s="368"/>
      <c r="MZ686" s="368"/>
      <c r="NA686" s="368"/>
      <c r="NB686" s="368"/>
      <c r="NC686" s="368"/>
      <c r="ND686" s="368"/>
      <c r="NE686" s="368"/>
      <c r="NF686" s="368"/>
      <c r="NG686" s="368"/>
      <c r="NH686" s="368"/>
      <c r="NI686" s="368"/>
      <c r="NJ686" s="368"/>
      <c r="NK686" s="368"/>
      <c r="NL686" s="368"/>
      <c r="NM686" s="368"/>
      <c r="NN686" s="368"/>
      <c r="NO686" s="368"/>
      <c r="NP686" s="368"/>
      <c r="NQ686" s="368"/>
      <c r="NR686" s="368"/>
      <c r="NS686" s="368"/>
      <c r="NT686" s="368"/>
      <c r="NU686" s="368"/>
      <c r="NV686" s="368"/>
      <c r="NW686" s="368"/>
      <c r="NX686" s="368"/>
      <c r="NY686" s="368"/>
      <c r="NZ686" s="368"/>
      <c r="OA686" s="368"/>
      <c r="OB686" s="368"/>
      <c r="OC686" s="368"/>
      <c r="OD686" s="368"/>
      <c r="OE686" s="368"/>
      <c r="OF686" s="368"/>
      <c r="OG686" s="368"/>
      <c r="OH686" s="368"/>
      <c r="OI686" s="368"/>
      <c r="OJ686" s="368"/>
      <c r="OK686" s="368"/>
      <c r="OL686" s="368"/>
      <c r="OM686" s="368"/>
      <c r="ON686" s="368"/>
      <c r="OO686" s="368"/>
      <c r="OP686" s="368"/>
      <c r="OQ686" s="368"/>
      <c r="OR686" s="368"/>
      <c r="OS686" s="368"/>
      <c r="OT686" s="368"/>
      <c r="OU686" s="368"/>
      <c r="OV686" s="368"/>
      <c r="OW686" s="368"/>
      <c r="OX686" s="368"/>
      <c r="OY686" s="368"/>
      <c r="OZ686" s="368"/>
      <c r="PA686" s="368"/>
      <c r="PB686" s="368"/>
      <c r="PC686" s="368"/>
      <c r="PD686" s="368"/>
      <c r="PE686" s="368"/>
      <c r="PF686" s="368"/>
      <c r="PG686" s="368"/>
      <c r="PH686" s="368"/>
      <c r="PI686" s="368"/>
      <c r="PJ686" s="368"/>
      <c r="PK686" s="368"/>
      <c r="PL686" s="368"/>
      <c r="PM686" s="368"/>
      <c r="PN686" s="368"/>
      <c r="PO686" s="368"/>
      <c r="PP686" s="368"/>
      <c r="PQ686" s="368"/>
      <c r="PR686" s="368"/>
      <c r="PS686" s="368"/>
      <c r="PT686" s="368"/>
      <c r="PU686" s="368"/>
      <c r="PV686" s="368"/>
      <c r="PW686" s="368"/>
      <c r="PX686" s="368"/>
      <c r="PY686" s="368"/>
      <c r="PZ686" s="368"/>
      <c r="QA686" s="368"/>
      <c r="QB686" s="368"/>
      <c r="QC686" s="368"/>
      <c r="QD686" s="368"/>
      <c r="QE686" s="368"/>
      <c r="QF686" s="368"/>
      <c r="QG686" s="368"/>
      <c r="QH686" s="368"/>
      <c r="QI686" s="368"/>
      <c r="QJ686" s="368"/>
      <c r="QK686" s="368"/>
      <c r="QL686" s="368"/>
      <c r="QM686" s="368"/>
      <c r="QN686" s="368"/>
      <c r="QO686" s="368"/>
      <c r="QP686" s="368"/>
      <c r="QQ686" s="368"/>
      <c r="QR686" s="368"/>
      <c r="QS686" s="368"/>
      <c r="QT686" s="368"/>
      <c r="QU686" s="368"/>
      <c r="QV686" s="368"/>
      <c r="QW686" s="368"/>
      <c r="QX686" s="368"/>
      <c r="QY686" s="368"/>
      <c r="QZ686" s="368"/>
      <c r="RA686" s="368"/>
      <c r="RB686" s="368"/>
      <c r="RC686" s="368"/>
      <c r="RD686" s="368"/>
      <c r="RE686" s="368"/>
      <c r="RF686" s="368"/>
      <c r="RG686" s="368"/>
      <c r="RH686" s="368"/>
      <c r="RI686" s="368"/>
      <c r="RJ686" s="368"/>
      <c r="RK686" s="368"/>
      <c r="RL686" s="368"/>
      <c r="RM686" s="368"/>
      <c r="RN686" s="368"/>
      <c r="RO686" s="368"/>
      <c r="RP686" s="368"/>
      <c r="RQ686" s="368"/>
      <c r="RR686" s="368"/>
      <c r="RS686" s="368"/>
      <c r="RT686" s="368"/>
      <c r="RU686" s="368"/>
      <c r="RV686" s="368"/>
      <c r="RW686" s="368"/>
      <c r="RX686" s="368"/>
      <c r="RY686" s="368"/>
      <c r="RZ686" s="368"/>
      <c r="SA686" s="368"/>
      <c r="SB686" s="368"/>
      <c r="SC686" s="368"/>
      <c r="SD686" s="368"/>
      <c r="SE686" s="368"/>
      <c r="SF686" s="368"/>
      <c r="SG686" s="368"/>
    </row>
    <row r="687" spans="1:501">
      <c r="A687" s="368"/>
      <c r="B687" s="368"/>
      <c r="C687" s="368"/>
      <c r="D687" s="368"/>
      <c r="E687" s="368"/>
      <c r="F687" s="368"/>
      <c r="G687" s="368"/>
      <c r="H687" s="368"/>
      <c r="I687" s="368"/>
      <c r="J687" s="368"/>
      <c r="K687" s="368"/>
      <c r="L687" s="368"/>
      <c r="M687" s="368"/>
      <c r="N687" s="368"/>
      <c r="O687" s="385"/>
      <c r="P687" s="368"/>
      <c r="Q687" s="368"/>
      <c r="R687" s="368"/>
      <c r="S687" s="368"/>
      <c r="T687" s="368"/>
      <c r="U687" s="368"/>
      <c r="V687" s="368"/>
      <c r="W687" s="368"/>
      <c r="X687" s="368"/>
      <c r="Y687" s="368"/>
      <c r="Z687" s="368"/>
      <c r="AA687" s="368"/>
      <c r="AB687" s="368"/>
      <c r="AC687" s="368"/>
      <c r="AD687" s="368"/>
      <c r="AE687" s="368"/>
      <c r="AF687" s="368"/>
      <c r="AG687" s="368"/>
      <c r="AH687" s="368"/>
      <c r="AI687" s="368"/>
      <c r="AJ687" s="368"/>
      <c r="AK687" s="368"/>
      <c r="AL687" s="368"/>
      <c r="AM687" s="368"/>
      <c r="AN687" s="368"/>
      <c r="AO687" s="368"/>
      <c r="AP687" s="368"/>
      <c r="AQ687" s="368"/>
      <c r="AR687" s="368"/>
      <c r="AS687" s="368"/>
      <c r="AT687" s="368"/>
      <c r="AU687" s="368"/>
      <c r="AV687" s="368"/>
      <c r="AW687" s="368"/>
      <c r="AX687" s="368"/>
      <c r="AY687" s="368"/>
      <c r="AZ687" s="368"/>
      <c r="BA687" s="368"/>
      <c r="BB687" s="368"/>
      <c r="BC687" s="368"/>
      <c r="BD687" s="368"/>
      <c r="BE687" s="368"/>
      <c r="BF687" s="368"/>
      <c r="BG687" s="368"/>
      <c r="BH687" s="368"/>
      <c r="BI687" s="368"/>
      <c r="BJ687" s="368"/>
      <c r="BK687" s="368"/>
      <c r="BL687" s="368"/>
      <c r="BM687" s="368"/>
      <c r="BN687" s="368"/>
      <c r="BO687" s="368"/>
      <c r="BP687" s="368"/>
      <c r="BQ687" s="368"/>
      <c r="BR687" s="368"/>
      <c r="BS687" s="368"/>
      <c r="BT687" s="368"/>
      <c r="BU687" s="368"/>
      <c r="BV687" s="368"/>
      <c r="BW687" s="368"/>
      <c r="DV687" s="368"/>
      <c r="DW687" s="368"/>
      <c r="DX687" s="368"/>
      <c r="DY687" s="368"/>
      <c r="DZ687" s="368"/>
      <c r="EA687" s="368"/>
      <c r="EB687" s="368"/>
      <c r="EC687" s="368"/>
      <c r="ED687" s="368"/>
      <c r="EE687" s="368"/>
      <c r="EF687" s="368"/>
      <c r="EG687" s="368"/>
      <c r="EH687" s="368"/>
      <c r="EI687" s="368"/>
      <c r="EJ687" s="368"/>
      <c r="EK687" s="368"/>
      <c r="EL687" s="368"/>
      <c r="EM687" s="368"/>
      <c r="EN687" s="368"/>
      <c r="EO687" s="368"/>
      <c r="EP687" s="368"/>
      <c r="EQ687" s="368"/>
      <c r="ER687" s="368"/>
      <c r="ES687" s="368"/>
      <c r="ET687" s="368"/>
      <c r="EU687" s="368"/>
      <c r="EV687" s="368"/>
      <c r="EW687" s="368"/>
      <c r="EX687" s="368"/>
      <c r="EY687" s="368"/>
      <c r="EZ687" s="368"/>
      <c r="FA687" s="368"/>
      <c r="FB687" s="368"/>
      <c r="FC687" s="368"/>
      <c r="FD687" s="368"/>
      <c r="FE687" s="368"/>
      <c r="FF687" s="368"/>
      <c r="FG687" s="368"/>
      <c r="FH687" s="368"/>
      <c r="FI687" s="368"/>
      <c r="FJ687" s="368"/>
      <c r="FK687" s="368"/>
      <c r="FL687" s="368"/>
      <c r="FM687" s="368"/>
      <c r="FN687" s="368"/>
      <c r="FO687" s="368"/>
      <c r="FP687" s="368"/>
      <c r="FQ687" s="368"/>
      <c r="FR687" s="368"/>
      <c r="FS687" s="368"/>
      <c r="FT687" s="368"/>
      <c r="FU687" s="368"/>
      <c r="FV687" s="368"/>
      <c r="FW687" s="368"/>
      <c r="FX687" s="368"/>
      <c r="FY687" s="368"/>
      <c r="FZ687" s="368"/>
      <c r="GA687" s="368"/>
      <c r="GB687" s="368"/>
      <c r="GC687" s="368"/>
      <c r="GD687" s="368"/>
      <c r="GE687" s="368"/>
      <c r="GF687" s="368"/>
      <c r="GG687" s="368"/>
      <c r="GH687" s="368"/>
      <c r="GI687" s="368"/>
      <c r="GJ687" s="368"/>
      <c r="GK687" s="368"/>
      <c r="GL687" s="368"/>
      <c r="GM687" s="368"/>
      <c r="GN687" s="368"/>
      <c r="GO687" s="368"/>
      <c r="GP687" s="368"/>
      <c r="GQ687" s="368"/>
      <c r="GR687" s="368"/>
      <c r="GS687" s="368"/>
      <c r="GT687" s="368"/>
      <c r="GU687" s="368"/>
      <c r="GV687" s="368"/>
      <c r="GW687" s="368"/>
      <c r="GX687" s="368"/>
      <c r="GY687" s="368"/>
      <c r="GZ687" s="368"/>
      <c r="HA687" s="368"/>
      <c r="HB687" s="368"/>
      <c r="HC687" s="368"/>
      <c r="HD687" s="368"/>
      <c r="HE687" s="368"/>
      <c r="HF687" s="368"/>
      <c r="HG687" s="368"/>
      <c r="HH687" s="368"/>
      <c r="HI687" s="368"/>
      <c r="HJ687" s="368"/>
      <c r="HK687" s="368"/>
      <c r="HL687" s="368"/>
      <c r="HM687" s="368"/>
      <c r="HN687" s="368"/>
      <c r="HO687" s="368"/>
      <c r="HP687" s="368"/>
      <c r="HQ687" s="368"/>
      <c r="HR687" s="368"/>
      <c r="HS687" s="368"/>
      <c r="HT687" s="368"/>
      <c r="HU687" s="368"/>
      <c r="HV687" s="368"/>
      <c r="HW687" s="368"/>
      <c r="HX687" s="368"/>
      <c r="HY687" s="368"/>
      <c r="HZ687" s="368"/>
      <c r="IA687" s="368"/>
      <c r="IB687" s="368"/>
      <c r="IC687" s="368"/>
      <c r="ID687" s="368"/>
      <c r="IE687" s="368"/>
      <c r="IF687" s="368"/>
      <c r="IG687" s="368"/>
      <c r="IH687" s="368"/>
      <c r="II687" s="368"/>
      <c r="IJ687" s="368"/>
      <c r="IK687" s="368"/>
      <c r="IL687" s="368"/>
      <c r="IM687" s="368"/>
      <c r="IN687" s="368"/>
      <c r="IO687" s="368"/>
      <c r="IP687" s="368"/>
      <c r="IQ687" s="368"/>
      <c r="IR687" s="368"/>
      <c r="IS687" s="368"/>
      <c r="IT687" s="368"/>
      <c r="IU687" s="368"/>
      <c r="IV687" s="368"/>
      <c r="IW687" s="368"/>
      <c r="IX687" s="368"/>
      <c r="IY687" s="368"/>
      <c r="IZ687" s="368"/>
      <c r="JA687" s="368"/>
      <c r="JB687" s="368"/>
      <c r="JC687" s="368"/>
      <c r="JD687" s="368"/>
      <c r="JE687" s="368"/>
      <c r="JF687" s="368"/>
      <c r="JG687" s="368"/>
      <c r="JH687" s="368"/>
      <c r="JI687" s="368"/>
      <c r="JJ687" s="368"/>
      <c r="JK687" s="368"/>
      <c r="JL687" s="368"/>
      <c r="JM687" s="368"/>
      <c r="JN687" s="368"/>
      <c r="JO687" s="368"/>
      <c r="JP687" s="368"/>
      <c r="JQ687" s="368"/>
      <c r="JR687" s="368"/>
      <c r="JS687" s="368"/>
      <c r="JT687" s="368"/>
      <c r="JU687" s="368"/>
      <c r="JV687" s="368"/>
      <c r="JW687" s="368"/>
      <c r="JX687" s="368"/>
      <c r="JY687" s="368"/>
      <c r="JZ687" s="368"/>
      <c r="KA687" s="368"/>
      <c r="KB687" s="368"/>
      <c r="KC687" s="368"/>
      <c r="KD687" s="368"/>
      <c r="KE687" s="368"/>
      <c r="KF687" s="368"/>
      <c r="KG687" s="368"/>
      <c r="KH687" s="368"/>
      <c r="KI687" s="368"/>
      <c r="KJ687" s="368"/>
      <c r="KK687" s="368"/>
      <c r="KL687" s="368"/>
      <c r="KM687" s="368"/>
      <c r="KN687" s="368"/>
      <c r="KO687" s="368"/>
      <c r="KP687" s="368"/>
      <c r="KQ687" s="368"/>
      <c r="KR687" s="368"/>
      <c r="KS687" s="368"/>
      <c r="KT687" s="368"/>
      <c r="KU687" s="368"/>
      <c r="KV687" s="368"/>
      <c r="KW687" s="368"/>
      <c r="KX687" s="368"/>
      <c r="LH687" s="368"/>
      <c r="LI687" s="368"/>
      <c r="LJ687" s="368"/>
      <c r="LK687" s="368"/>
      <c r="LL687" s="368"/>
      <c r="LM687" s="368"/>
      <c r="LN687" s="368"/>
      <c r="LO687" s="368"/>
      <c r="LP687" s="368"/>
      <c r="LQ687" s="368"/>
      <c r="LR687" s="368"/>
      <c r="LS687" s="368"/>
      <c r="LT687" s="368"/>
      <c r="LU687" s="368"/>
      <c r="LV687" s="368"/>
      <c r="LW687" s="368"/>
      <c r="LX687" s="368"/>
      <c r="LY687" s="368"/>
      <c r="LZ687" s="368"/>
      <c r="MA687" s="368"/>
      <c r="MB687" s="368"/>
      <c r="MC687" s="368"/>
      <c r="MD687" s="368"/>
      <c r="ME687" s="368"/>
      <c r="MF687" s="368"/>
      <c r="MG687" s="368"/>
      <c r="MH687" s="368"/>
      <c r="MI687" s="368"/>
      <c r="MJ687" s="368"/>
      <c r="MK687" s="368"/>
      <c r="ML687" s="368"/>
      <c r="MM687" s="368"/>
      <c r="MN687" s="368"/>
      <c r="MO687" s="368"/>
      <c r="MP687" s="368"/>
      <c r="MQ687" s="368"/>
      <c r="MR687" s="368"/>
      <c r="MS687" s="368"/>
      <c r="MT687" s="368"/>
      <c r="MU687" s="368"/>
      <c r="MV687" s="368"/>
      <c r="MW687" s="368"/>
      <c r="MX687" s="368"/>
      <c r="MY687" s="368"/>
      <c r="MZ687" s="368"/>
      <c r="NA687" s="368"/>
      <c r="NB687" s="368"/>
      <c r="NC687" s="368"/>
      <c r="ND687" s="368"/>
      <c r="NE687" s="368"/>
      <c r="NF687" s="368"/>
      <c r="NG687" s="368"/>
      <c r="NH687" s="368"/>
      <c r="NI687" s="368"/>
      <c r="NJ687" s="368"/>
      <c r="NK687" s="368"/>
      <c r="NL687" s="368"/>
      <c r="NM687" s="368"/>
      <c r="NN687" s="368"/>
      <c r="NO687" s="368"/>
      <c r="NP687" s="368"/>
      <c r="NQ687" s="368"/>
      <c r="NR687" s="368"/>
      <c r="NS687" s="368"/>
      <c r="NT687" s="368"/>
      <c r="NU687" s="368"/>
      <c r="NV687" s="368"/>
      <c r="NW687" s="368"/>
      <c r="NX687" s="368"/>
      <c r="NY687" s="368"/>
      <c r="NZ687" s="368"/>
      <c r="OA687" s="368"/>
      <c r="OB687" s="368"/>
      <c r="OC687" s="368"/>
      <c r="OD687" s="368"/>
      <c r="OE687" s="368"/>
      <c r="OF687" s="368"/>
      <c r="OG687" s="368"/>
      <c r="OH687" s="368"/>
      <c r="OI687" s="368"/>
      <c r="OJ687" s="368"/>
      <c r="OK687" s="368"/>
      <c r="OL687" s="368"/>
      <c r="OM687" s="368"/>
      <c r="ON687" s="368"/>
      <c r="OO687" s="368"/>
      <c r="OP687" s="368"/>
      <c r="OQ687" s="368"/>
      <c r="OR687" s="368"/>
      <c r="OS687" s="368"/>
      <c r="OT687" s="368"/>
      <c r="OU687" s="368"/>
      <c r="OV687" s="368"/>
      <c r="OW687" s="368"/>
      <c r="OX687" s="368"/>
      <c r="OY687" s="368"/>
      <c r="OZ687" s="368"/>
      <c r="PA687" s="368"/>
      <c r="PB687" s="368"/>
      <c r="PC687" s="368"/>
      <c r="PD687" s="368"/>
      <c r="PE687" s="368"/>
      <c r="PF687" s="368"/>
      <c r="PG687" s="368"/>
      <c r="PH687" s="368"/>
      <c r="PI687" s="368"/>
      <c r="PJ687" s="368"/>
      <c r="PK687" s="368"/>
      <c r="PL687" s="368"/>
      <c r="PM687" s="368"/>
      <c r="PN687" s="368"/>
      <c r="PO687" s="368"/>
      <c r="PP687" s="368"/>
      <c r="PQ687" s="368"/>
      <c r="PR687" s="368"/>
      <c r="PS687" s="368"/>
      <c r="PT687" s="368"/>
      <c r="PU687" s="368"/>
      <c r="PV687" s="368"/>
      <c r="PW687" s="368"/>
      <c r="PX687" s="368"/>
      <c r="PY687" s="368"/>
      <c r="PZ687" s="368"/>
      <c r="QA687" s="368"/>
      <c r="QB687" s="368"/>
      <c r="QC687" s="368"/>
      <c r="QD687" s="368"/>
      <c r="QE687" s="368"/>
      <c r="QF687" s="368"/>
      <c r="QG687" s="368"/>
      <c r="QH687" s="368"/>
      <c r="QI687" s="368"/>
      <c r="QJ687" s="368"/>
      <c r="QK687" s="368"/>
      <c r="QL687" s="368"/>
      <c r="QM687" s="368"/>
      <c r="QN687" s="368"/>
      <c r="QO687" s="368"/>
      <c r="QP687" s="368"/>
      <c r="QQ687" s="368"/>
      <c r="QR687" s="368"/>
      <c r="QS687" s="368"/>
      <c r="QT687" s="368"/>
      <c r="QU687" s="368"/>
      <c r="QV687" s="368"/>
      <c r="QW687" s="368"/>
      <c r="QX687" s="368"/>
      <c r="QY687" s="368"/>
      <c r="QZ687" s="368"/>
      <c r="RA687" s="368"/>
      <c r="RB687" s="368"/>
      <c r="RC687" s="368"/>
      <c r="RD687" s="368"/>
      <c r="RE687" s="368"/>
      <c r="RF687" s="368"/>
      <c r="RG687" s="368"/>
      <c r="RH687" s="368"/>
      <c r="RI687" s="368"/>
      <c r="RJ687" s="368"/>
      <c r="RK687" s="368"/>
      <c r="RL687" s="368"/>
      <c r="RM687" s="368"/>
      <c r="RN687" s="368"/>
      <c r="RO687" s="368"/>
      <c r="RP687" s="368"/>
      <c r="RQ687" s="368"/>
      <c r="RR687" s="368"/>
      <c r="RS687" s="368"/>
      <c r="RT687" s="368"/>
      <c r="RU687" s="368"/>
      <c r="RV687" s="368"/>
      <c r="RW687" s="368"/>
      <c r="RX687" s="368"/>
      <c r="RY687" s="368"/>
      <c r="RZ687" s="368"/>
      <c r="SA687" s="368"/>
      <c r="SB687" s="368"/>
      <c r="SC687" s="368"/>
      <c r="SD687" s="368"/>
      <c r="SE687" s="368"/>
      <c r="SF687" s="368"/>
      <c r="SG687" s="368"/>
    </row>
    <row r="688" spans="1:501">
      <c r="A688" s="368"/>
      <c r="B688" s="368"/>
      <c r="C688" s="368"/>
      <c r="D688" s="368"/>
      <c r="E688" s="368"/>
      <c r="F688" s="368"/>
      <c r="G688" s="368"/>
      <c r="H688" s="368"/>
      <c r="I688" s="368"/>
      <c r="J688" s="368"/>
      <c r="K688" s="368"/>
      <c r="L688" s="368"/>
      <c r="M688" s="368"/>
      <c r="N688" s="368"/>
      <c r="O688" s="385"/>
      <c r="P688" s="368"/>
      <c r="Q688" s="368"/>
      <c r="R688" s="368"/>
      <c r="S688" s="368"/>
      <c r="T688" s="368"/>
      <c r="U688" s="368"/>
      <c r="V688" s="368"/>
      <c r="W688" s="368"/>
      <c r="X688" s="368"/>
      <c r="Y688" s="368"/>
      <c r="Z688" s="368"/>
      <c r="AA688" s="368"/>
      <c r="AB688" s="368"/>
      <c r="AC688" s="368"/>
      <c r="AD688" s="368"/>
      <c r="AE688" s="368"/>
      <c r="AF688" s="368"/>
      <c r="AG688" s="368"/>
      <c r="AH688" s="368"/>
      <c r="AI688" s="368"/>
      <c r="AJ688" s="368"/>
      <c r="AK688" s="368"/>
      <c r="AL688" s="368"/>
      <c r="AM688" s="368"/>
      <c r="AN688" s="368"/>
      <c r="AO688" s="368"/>
      <c r="AP688" s="368"/>
      <c r="AQ688" s="368"/>
      <c r="AR688" s="368"/>
      <c r="AS688" s="368"/>
      <c r="AT688" s="368"/>
      <c r="AU688" s="368"/>
      <c r="AV688" s="368"/>
      <c r="AW688" s="368"/>
      <c r="AX688" s="368"/>
      <c r="AY688" s="368"/>
      <c r="AZ688" s="368"/>
      <c r="BA688" s="368"/>
      <c r="BB688" s="368"/>
      <c r="BC688" s="368"/>
      <c r="BD688" s="368"/>
      <c r="BE688" s="368"/>
      <c r="BF688" s="368"/>
      <c r="BG688" s="368"/>
      <c r="BH688" s="368"/>
      <c r="BI688" s="368"/>
      <c r="BJ688" s="368"/>
      <c r="BK688" s="368"/>
      <c r="BL688" s="368"/>
      <c r="BM688" s="368"/>
      <c r="BN688" s="368"/>
      <c r="BO688" s="368"/>
      <c r="BP688" s="368"/>
      <c r="BQ688" s="368"/>
      <c r="BR688" s="368"/>
      <c r="BS688" s="368"/>
      <c r="BT688" s="368"/>
      <c r="BU688" s="368"/>
      <c r="BV688" s="368"/>
      <c r="BW688" s="368"/>
      <c r="DV688" s="368"/>
      <c r="DW688" s="368"/>
      <c r="DX688" s="368"/>
      <c r="DY688" s="368"/>
      <c r="DZ688" s="368"/>
      <c r="EA688" s="368"/>
      <c r="EB688" s="368"/>
      <c r="EC688" s="368"/>
      <c r="ED688" s="368"/>
      <c r="EE688" s="368"/>
      <c r="EF688" s="368"/>
      <c r="EG688" s="368"/>
      <c r="EH688" s="368"/>
      <c r="EI688" s="368"/>
      <c r="EJ688" s="368"/>
      <c r="EK688" s="368"/>
      <c r="EL688" s="368"/>
      <c r="EM688" s="368"/>
      <c r="EN688" s="368"/>
      <c r="EO688" s="368"/>
      <c r="EP688" s="368"/>
      <c r="EQ688" s="368"/>
      <c r="ER688" s="368"/>
      <c r="ES688" s="368"/>
      <c r="ET688" s="368"/>
      <c r="EU688" s="368"/>
      <c r="EV688" s="368"/>
      <c r="EW688" s="368"/>
      <c r="EX688" s="368"/>
      <c r="EY688" s="368"/>
      <c r="EZ688" s="368"/>
      <c r="FA688" s="368"/>
      <c r="FB688" s="368"/>
      <c r="FC688" s="368"/>
      <c r="FD688" s="368"/>
      <c r="FE688" s="368"/>
      <c r="FF688" s="368"/>
      <c r="FG688" s="368"/>
      <c r="FH688" s="368"/>
      <c r="FI688" s="368"/>
      <c r="FJ688" s="368"/>
      <c r="FK688" s="368"/>
      <c r="FL688" s="368"/>
      <c r="FM688" s="368"/>
      <c r="FN688" s="368"/>
      <c r="FO688" s="368"/>
      <c r="FP688" s="368"/>
      <c r="FQ688" s="368"/>
      <c r="FR688" s="368"/>
      <c r="FS688" s="368"/>
      <c r="FT688" s="368"/>
      <c r="FU688" s="368"/>
      <c r="FV688" s="368"/>
      <c r="FW688" s="368"/>
      <c r="FX688" s="368"/>
      <c r="FY688" s="368"/>
      <c r="FZ688" s="368"/>
      <c r="GA688" s="368"/>
      <c r="GB688" s="368"/>
      <c r="GC688" s="368"/>
      <c r="GD688" s="368"/>
      <c r="GE688" s="368"/>
      <c r="GF688" s="368"/>
      <c r="GG688" s="368"/>
      <c r="GH688" s="368"/>
      <c r="GI688" s="368"/>
      <c r="GJ688" s="368"/>
      <c r="GK688" s="368"/>
      <c r="GL688" s="368"/>
      <c r="GM688" s="368"/>
      <c r="GN688" s="368"/>
      <c r="GO688" s="368"/>
      <c r="GP688" s="368"/>
      <c r="GQ688" s="368"/>
      <c r="GR688" s="368"/>
      <c r="GS688" s="368"/>
      <c r="GT688" s="368"/>
      <c r="GU688" s="368"/>
      <c r="GV688" s="368"/>
      <c r="GW688" s="368"/>
      <c r="GX688" s="368"/>
      <c r="GY688" s="368"/>
      <c r="GZ688" s="368"/>
      <c r="HA688" s="368"/>
      <c r="HB688" s="368"/>
      <c r="HC688" s="368"/>
      <c r="HD688" s="368"/>
      <c r="HE688" s="368"/>
      <c r="HF688" s="368"/>
      <c r="HG688" s="368"/>
      <c r="HH688" s="368"/>
      <c r="HI688" s="368"/>
      <c r="HJ688" s="368"/>
      <c r="HK688" s="368"/>
      <c r="HL688" s="368"/>
      <c r="HM688" s="368"/>
      <c r="HN688" s="368"/>
      <c r="HO688" s="368"/>
      <c r="HP688" s="368"/>
      <c r="HQ688" s="368"/>
      <c r="HR688" s="368"/>
      <c r="HS688" s="368"/>
      <c r="HT688" s="368"/>
      <c r="HU688" s="368"/>
      <c r="HV688" s="368"/>
      <c r="HW688" s="368"/>
      <c r="HX688" s="368"/>
      <c r="HY688" s="368"/>
      <c r="HZ688" s="368"/>
      <c r="IA688" s="368"/>
      <c r="IB688" s="368"/>
      <c r="IC688" s="368"/>
      <c r="ID688" s="368"/>
      <c r="IE688" s="368"/>
      <c r="IF688" s="368"/>
      <c r="IG688" s="368"/>
      <c r="IH688" s="368"/>
      <c r="II688" s="368"/>
      <c r="IJ688" s="368"/>
      <c r="IK688" s="368"/>
      <c r="IL688" s="368"/>
      <c r="IM688" s="368"/>
      <c r="IN688" s="368"/>
      <c r="IO688" s="368"/>
      <c r="IP688" s="368"/>
      <c r="IQ688" s="368"/>
      <c r="IR688" s="368"/>
      <c r="IS688" s="368"/>
      <c r="IT688" s="368"/>
      <c r="IU688" s="368"/>
      <c r="IV688" s="368"/>
      <c r="IW688" s="368"/>
      <c r="IX688" s="368"/>
      <c r="IY688" s="368"/>
      <c r="IZ688" s="368"/>
      <c r="JA688" s="368"/>
      <c r="JB688" s="368"/>
      <c r="JC688" s="368"/>
      <c r="JD688" s="368"/>
      <c r="JE688" s="368"/>
      <c r="JF688" s="368"/>
      <c r="JG688" s="368"/>
      <c r="JH688" s="368"/>
      <c r="JI688" s="368"/>
      <c r="JJ688" s="368"/>
      <c r="JK688" s="368"/>
      <c r="JL688" s="368"/>
      <c r="JM688" s="368"/>
      <c r="JN688" s="368"/>
      <c r="JO688" s="368"/>
      <c r="JP688" s="368"/>
      <c r="JQ688" s="368"/>
      <c r="JR688" s="368"/>
      <c r="JS688" s="368"/>
      <c r="JT688" s="368"/>
      <c r="JU688" s="368"/>
      <c r="JV688" s="368"/>
      <c r="JW688" s="368"/>
      <c r="JX688" s="368"/>
      <c r="JY688" s="368"/>
      <c r="JZ688" s="368"/>
      <c r="KA688" s="368"/>
      <c r="KB688" s="368"/>
      <c r="KC688" s="368"/>
      <c r="KD688" s="368"/>
      <c r="KE688" s="368"/>
      <c r="KF688" s="368"/>
      <c r="KG688" s="368"/>
      <c r="KH688" s="368"/>
      <c r="KI688" s="368"/>
      <c r="KJ688" s="368"/>
      <c r="KK688" s="368"/>
      <c r="KL688" s="368"/>
      <c r="KM688" s="368"/>
      <c r="KN688" s="368"/>
      <c r="KO688" s="368"/>
      <c r="KP688" s="368"/>
      <c r="KQ688" s="368"/>
      <c r="KR688" s="368"/>
      <c r="KS688" s="368"/>
      <c r="KT688" s="368"/>
      <c r="KU688" s="368"/>
      <c r="KV688" s="368"/>
      <c r="KW688" s="368"/>
      <c r="KX688" s="368"/>
      <c r="LH688" s="368"/>
      <c r="LI688" s="368"/>
      <c r="LJ688" s="368"/>
      <c r="LK688" s="368"/>
      <c r="LL688" s="368"/>
      <c r="LM688" s="368"/>
      <c r="LN688" s="368"/>
      <c r="LO688" s="368"/>
      <c r="LP688" s="368"/>
      <c r="LQ688" s="368"/>
      <c r="LR688" s="368"/>
      <c r="LS688" s="368"/>
      <c r="LT688" s="368"/>
      <c r="LU688" s="368"/>
      <c r="LV688" s="368"/>
      <c r="LW688" s="368"/>
      <c r="LX688" s="368"/>
      <c r="LY688" s="368"/>
      <c r="LZ688" s="368"/>
      <c r="MA688" s="368"/>
      <c r="MB688" s="368"/>
      <c r="MC688" s="368"/>
      <c r="MD688" s="368"/>
      <c r="ME688" s="368"/>
      <c r="MF688" s="368"/>
      <c r="MG688" s="368"/>
      <c r="MH688" s="368"/>
      <c r="MI688" s="368"/>
      <c r="MJ688" s="368"/>
      <c r="MK688" s="368"/>
      <c r="ML688" s="368"/>
      <c r="MM688" s="368"/>
      <c r="MN688" s="368"/>
      <c r="MO688" s="368"/>
      <c r="MP688" s="368"/>
      <c r="MQ688" s="368"/>
      <c r="MR688" s="368"/>
      <c r="MS688" s="368"/>
      <c r="MT688" s="368"/>
      <c r="MU688" s="368"/>
      <c r="MV688" s="368"/>
      <c r="MW688" s="368"/>
      <c r="MX688" s="368"/>
      <c r="MY688" s="368"/>
      <c r="MZ688" s="368"/>
      <c r="NA688" s="368"/>
      <c r="NB688" s="368"/>
      <c r="NC688" s="368"/>
      <c r="ND688" s="368"/>
      <c r="NE688" s="368"/>
      <c r="NF688" s="368"/>
      <c r="NG688" s="368"/>
      <c r="NH688" s="368"/>
      <c r="NI688" s="368"/>
      <c r="NJ688" s="368"/>
      <c r="NK688" s="368"/>
      <c r="NL688" s="368"/>
      <c r="NM688" s="368"/>
      <c r="NN688" s="368"/>
      <c r="NO688" s="368"/>
      <c r="NP688" s="368"/>
      <c r="NQ688" s="368"/>
      <c r="NR688" s="368"/>
      <c r="NS688" s="368"/>
      <c r="NT688" s="368"/>
      <c r="NU688" s="368"/>
      <c r="NV688" s="368"/>
      <c r="NW688" s="368"/>
      <c r="NX688" s="368"/>
      <c r="NY688" s="368"/>
      <c r="NZ688" s="368"/>
      <c r="OA688" s="368"/>
      <c r="OB688" s="368"/>
      <c r="OC688" s="368"/>
      <c r="OD688" s="368"/>
      <c r="OE688" s="368"/>
      <c r="OF688" s="368"/>
      <c r="OG688" s="368"/>
      <c r="OH688" s="368"/>
      <c r="OI688" s="368"/>
      <c r="OJ688" s="368"/>
      <c r="OK688" s="368"/>
      <c r="OL688" s="368"/>
      <c r="OM688" s="368"/>
      <c r="ON688" s="368"/>
      <c r="OO688" s="368"/>
      <c r="OP688" s="368"/>
      <c r="OQ688" s="368"/>
      <c r="OR688" s="368"/>
      <c r="OS688" s="368"/>
      <c r="OT688" s="368"/>
      <c r="OU688" s="368"/>
      <c r="OV688" s="368"/>
      <c r="OW688" s="368"/>
      <c r="OX688" s="368"/>
      <c r="OY688" s="368"/>
      <c r="OZ688" s="368"/>
      <c r="PA688" s="368"/>
      <c r="PB688" s="368"/>
      <c r="PC688" s="368"/>
      <c r="PD688" s="368"/>
      <c r="PE688" s="368"/>
      <c r="PF688" s="368"/>
      <c r="PG688" s="368"/>
      <c r="PH688" s="368"/>
      <c r="PI688" s="368"/>
      <c r="PJ688" s="368"/>
      <c r="PK688" s="368"/>
      <c r="PL688" s="368"/>
      <c r="PM688" s="368"/>
      <c r="PN688" s="368"/>
      <c r="PO688" s="368"/>
      <c r="PP688" s="368"/>
      <c r="PQ688" s="368"/>
      <c r="PR688" s="368"/>
      <c r="PS688" s="368"/>
      <c r="PT688" s="368"/>
      <c r="PU688" s="368"/>
      <c r="PV688" s="368"/>
      <c r="PW688" s="368"/>
      <c r="PX688" s="368"/>
      <c r="PY688" s="368"/>
      <c r="PZ688" s="368"/>
      <c r="QA688" s="368"/>
      <c r="QB688" s="368"/>
      <c r="QC688" s="368"/>
      <c r="QD688" s="368"/>
      <c r="QE688" s="368"/>
      <c r="QF688" s="368"/>
      <c r="QG688" s="368"/>
      <c r="QH688" s="368"/>
      <c r="QI688" s="368"/>
      <c r="QJ688" s="368"/>
      <c r="QK688" s="368"/>
      <c r="QL688" s="368"/>
      <c r="QM688" s="368"/>
      <c r="QN688" s="368"/>
      <c r="QO688" s="368"/>
      <c r="QP688" s="368"/>
      <c r="QQ688" s="368"/>
      <c r="QR688" s="368"/>
      <c r="QS688" s="368"/>
      <c r="QT688" s="368"/>
      <c r="QU688" s="368"/>
      <c r="QV688" s="368"/>
      <c r="QW688" s="368"/>
      <c r="QX688" s="368"/>
      <c r="QY688" s="368"/>
      <c r="QZ688" s="368"/>
      <c r="RA688" s="368"/>
      <c r="RB688" s="368"/>
      <c r="RC688" s="368"/>
      <c r="RD688" s="368"/>
      <c r="RE688" s="368"/>
      <c r="RF688" s="368"/>
      <c r="RG688" s="368"/>
      <c r="RH688" s="368"/>
      <c r="RI688" s="368"/>
      <c r="RJ688" s="368"/>
      <c r="RK688" s="368"/>
      <c r="RL688" s="368"/>
      <c r="RM688" s="368"/>
      <c r="RN688" s="368"/>
      <c r="RO688" s="368"/>
      <c r="RP688" s="368"/>
      <c r="RQ688" s="368"/>
      <c r="RR688" s="368"/>
      <c r="RS688" s="368"/>
      <c r="RT688" s="368"/>
      <c r="RU688" s="368"/>
      <c r="RV688" s="368"/>
      <c r="RW688" s="368"/>
      <c r="RX688" s="368"/>
      <c r="RY688" s="368"/>
      <c r="RZ688" s="368"/>
      <c r="SA688" s="368"/>
      <c r="SB688" s="368"/>
      <c r="SC688" s="368"/>
      <c r="SD688" s="368"/>
      <c r="SE688" s="368"/>
      <c r="SF688" s="368"/>
      <c r="SG688" s="368"/>
    </row>
    <row r="689" spans="1:501">
      <c r="A689" s="368"/>
      <c r="B689" s="368"/>
      <c r="C689" s="368"/>
      <c r="D689" s="368"/>
      <c r="E689" s="368"/>
      <c r="F689" s="368"/>
      <c r="G689" s="368"/>
      <c r="H689" s="368"/>
      <c r="I689" s="368"/>
      <c r="J689" s="368"/>
      <c r="K689" s="368"/>
      <c r="L689" s="368"/>
      <c r="M689" s="368"/>
      <c r="N689" s="368"/>
      <c r="O689" s="385"/>
      <c r="P689" s="368"/>
      <c r="Q689" s="368"/>
      <c r="R689" s="368"/>
      <c r="S689" s="368"/>
      <c r="T689" s="368"/>
      <c r="U689" s="368"/>
      <c r="V689" s="368"/>
      <c r="W689" s="368"/>
      <c r="X689" s="368"/>
      <c r="Y689" s="368"/>
      <c r="Z689" s="368"/>
      <c r="AA689" s="368"/>
      <c r="AB689" s="368"/>
      <c r="AC689" s="368"/>
      <c r="AD689" s="368"/>
      <c r="AE689" s="368"/>
      <c r="AF689" s="368"/>
      <c r="AG689" s="368"/>
      <c r="AH689" s="368"/>
      <c r="AI689" s="368"/>
      <c r="AJ689" s="368"/>
      <c r="AK689" s="368"/>
      <c r="AL689" s="368"/>
      <c r="AM689" s="368"/>
      <c r="AN689" s="368"/>
      <c r="AO689" s="368"/>
      <c r="AP689" s="368"/>
      <c r="AQ689" s="368"/>
      <c r="AR689" s="368"/>
      <c r="AS689" s="368"/>
      <c r="AT689" s="368"/>
      <c r="AU689" s="368"/>
      <c r="AV689" s="368"/>
      <c r="AW689" s="368"/>
      <c r="AX689" s="368"/>
      <c r="AY689" s="368"/>
      <c r="AZ689" s="368"/>
      <c r="BA689" s="368"/>
      <c r="BB689" s="368"/>
      <c r="BC689" s="368"/>
      <c r="BD689" s="368"/>
      <c r="BE689" s="368"/>
      <c r="BF689" s="368"/>
      <c r="BG689" s="368"/>
      <c r="BH689" s="368"/>
      <c r="BI689" s="368"/>
      <c r="BJ689" s="368"/>
      <c r="BK689" s="368"/>
      <c r="BL689" s="368"/>
      <c r="BM689" s="368"/>
      <c r="BN689" s="368"/>
      <c r="BO689" s="368"/>
      <c r="BP689" s="368"/>
      <c r="BQ689" s="368"/>
      <c r="BR689" s="368"/>
      <c r="BS689" s="368"/>
      <c r="BT689" s="368"/>
      <c r="BU689" s="368"/>
      <c r="BV689" s="368"/>
      <c r="BW689" s="368"/>
      <c r="DV689" s="368"/>
      <c r="DW689" s="368"/>
      <c r="DX689" s="368"/>
      <c r="DY689" s="368"/>
      <c r="DZ689" s="368"/>
      <c r="EA689" s="368"/>
      <c r="EB689" s="368"/>
      <c r="EC689" s="368"/>
      <c r="ED689" s="368"/>
      <c r="EE689" s="368"/>
      <c r="EF689" s="368"/>
      <c r="EG689" s="368"/>
      <c r="EH689" s="368"/>
      <c r="EI689" s="368"/>
      <c r="EJ689" s="368"/>
      <c r="EK689" s="368"/>
      <c r="EL689" s="368"/>
      <c r="EM689" s="368"/>
      <c r="EN689" s="368"/>
      <c r="EO689" s="368"/>
      <c r="EP689" s="368"/>
      <c r="EQ689" s="368"/>
      <c r="ER689" s="368"/>
      <c r="ES689" s="368"/>
      <c r="ET689" s="368"/>
      <c r="EU689" s="368"/>
      <c r="EV689" s="368"/>
      <c r="EW689" s="368"/>
      <c r="EX689" s="368"/>
      <c r="EY689" s="368"/>
      <c r="EZ689" s="368"/>
      <c r="FA689" s="368"/>
      <c r="FB689" s="368"/>
      <c r="FC689" s="368"/>
      <c r="FD689" s="368"/>
      <c r="FE689" s="368"/>
      <c r="FF689" s="368"/>
      <c r="FG689" s="368"/>
      <c r="FH689" s="368"/>
      <c r="FI689" s="368"/>
      <c r="FJ689" s="368"/>
      <c r="FK689" s="368"/>
      <c r="FL689" s="368"/>
      <c r="FM689" s="368"/>
      <c r="FN689" s="368"/>
      <c r="FO689" s="368"/>
      <c r="FP689" s="368"/>
      <c r="FQ689" s="368"/>
      <c r="FR689" s="368"/>
      <c r="FS689" s="368"/>
      <c r="FT689" s="368"/>
      <c r="FU689" s="368"/>
      <c r="FV689" s="368"/>
      <c r="FW689" s="368"/>
      <c r="FX689" s="368"/>
      <c r="FY689" s="368"/>
      <c r="FZ689" s="368"/>
      <c r="GA689" s="368"/>
      <c r="GB689" s="368"/>
      <c r="GC689" s="368"/>
      <c r="GD689" s="368"/>
      <c r="GE689" s="368"/>
      <c r="GF689" s="368"/>
      <c r="GG689" s="368"/>
      <c r="GH689" s="368"/>
      <c r="GI689" s="368"/>
      <c r="GJ689" s="368"/>
      <c r="GK689" s="368"/>
      <c r="GL689" s="368"/>
      <c r="GM689" s="368"/>
      <c r="GN689" s="368"/>
      <c r="GO689" s="368"/>
      <c r="GP689" s="368"/>
      <c r="GQ689" s="368"/>
      <c r="GR689" s="368"/>
      <c r="GS689" s="368"/>
      <c r="GT689" s="368"/>
      <c r="GU689" s="368"/>
      <c r="GV689" s="368"/>
      <c r="GW689" s="368"/>
      <c r="GX689" s="368"/>
      <c r="GY689" s="368"/>
      <c r="GZ689" s="368"/>
      <c r="HA689" s="368"/>
      <c r="HB689" s="368"/>
      <c r="HC689" s="368"/>
      <c r="HD689" s="368"/>
      <c r="HE689" s="368"/>
      <c r="HF689" s="368"/>
      <c r="HG689" s="368"/>
      <c r="HH689" s="368"/>
      <c r="HI689" s="368"/>
      <c r="HJ689" s="368"/>
      <c r="HK689" s="368"/>
      <c r="HL689" s="368"/>
      <c r="HM689" s="368"/>
      <c r="HN689" s="368"/>
      <c r="HO689" s="368"/>
      <c r="HP689" s="368"/>
      <c r="HQ689" s="368"/>
      <c r="HR689" s="368"/>
      <c r="HS689" s="368"/>
      <c r="HT689" s="368"/>
      <c r="HU689" s="368"/>
      <c r="HV689" s="368"/>
      <c r="HW689" s="368"/>
      <c r="HX689" s="368"/>
      <c r="HY689" s="368"/>
      <c r="HZ689" s="368"/>
      <c r="IA689" s="368"/>
      <c r="IB689" s="368"/>
      <c r="IC689" s="368"/>
      <c r="ID689" s="368"/>
      <c r="IE689" s="368"/>
      <c r="IF689" s="368"/>
      <c r="IG689" s="368"/>
      <c r="IH689" s="368"/>
      <c r="II689" s="368"/>
      <c r="IJ689" s="368"/>
      <c r="IK689" s="368"/>
      <c r="IL689" s="368"/>
      <c r="IM689" s="368"/>
      <c r="IN689" s="368"/>
      <c r="IO689" s="368"/>
      <c r="IP689" s="368"/>
      <c r="IQ689" s="368"/>
      <c r="IR689" s="368"/>
      <c r="IS689" s="368"/>
      <c r="IT689" s="368"/>
      <c r="IU689" s="368"/>
      <c r="IV689" s="368"/>
      <c r="IW689" s="368"/>
      <c r="IX689" s="368"/>
      <c r="IY689" s="368"/>
      <c r="IZ689" s="368"/>
      <c r="JA689" s="368"/>
      <c r="JB689" s="368"/>
      <c r="JC689" s="368"/>
      <c r="JD689" s="368"/>
      <c r="JE689" s="368"/>
      <c r="JF689" s="368"/>
      <c r="JG689" s="368"/>
      <c r="JH689" s="368"/>
      <c r="JI689" s="368"/>
      <c r="JJ689" s="368"/>
      <c r="JK689" s="368"/>
      <c r="JL689" s="368"/>
      <c r="JM689" s="368"/>
      <c r="JN689" s="368"/>
      <c r="JO689" s="368"/>
      <c r="JP689" s="368"/>
      <c r="JQ689" s="368"/>
      <c r="JR689" s="368"/>
      <c r="JS689" s="368"/>
      <c r="JT689" s="368"/>
      <c r="JU689" s="368"/>
      <c r="JV689" s="368"/>
      <c r="JW689" s="368"/>
      <c r="JX689" s="368"/>
      <c r="JY689" s="368"/>
      <c r="JZ689" s="368"/>
      <c r="KA689" s="368"/>
      <c r="KB689" s="368"/>
      <c r="KC689" s="368"/>
      <c r="KD689" s="368"/>
      <c r="KE689" s="368"/>
      <c r="KF689" s="368"/>
      <c r="KG689" s="368"/>
      <c r="KH689" s="368"/>
      <c r="KI689" s="368"/>
      <c r="KJ689" s="368"/>
      <c r="KK689" s="368"/>
      <c r="KL689" s="368"/>
      <c r="KM689" s="368"/>
      <c r="KN689" s="368"/>
      <c r="KO689" s="368"/>
      <c r="KP689" s="368"/>
      <c r="KQ689" s="368"/>
      <c r="KR689" s="368"/>
      <c r="KS689" s="368"/>
      <c r="KT689" s="368"/>
      <c r="KU689" s="368"/>
      <c r="KV689" s="368"/>
      <c r="KW689" s="368"/>
      <c r="KX689" s="368"/>
      <c r="LH689" s="368"/>
      <c r="LI689" s="368"/>
      <c r="LJ689" s="368"/>
      <c r="LK689" s="368"/>
      <c r="LL689" s="368"/>
      <c r="LM689" s="368"/>
      <c r="LN689" s="368"/>
      <c r="LO689" s="368"/>
      <c r="LP689" s="368"/>
      <c r="LQ689" s="368"/>
      <c r="LR689" s="368"/>
      <c r="LS689" s="368"/>
      <c r="LT689" s="368"/>
      <c r="LU689" s="368"/>
      <c r="LV689" s="368"/>
      <c r="LW689" s="368"/>
      <c r="LX689" s="368"/>
      <c r="LY689" s="368"/>
      <c r="LZ689" s="368"/>
      <c r="MA689" s="368"/>
      <c r="MB689" s="368"/>
      <c r="MC689" s="368"/>
      <c r="MD689" s="368"/>
      <c r="ME689" s="368"/>
      <c r="MF689" s="368"/>
      <c r="MG689" s="368"/>
      <c r="MH689" s="368"/>
      <c r="MI689" s="368"/>
      <c r="MJ689" s="368"/>
      <c r="MK689" s="368"/>
      <c r="ML689" s="368"/>
      <c r="MM689" s="368"/>
      <c r="MN689" s="368"/>
      <c r="MO689" s="368"/>
      <c r="MP689" s="368"/>
      <c r="MQ689" s="368"/>
      <c r="MR689" s="368"/>
      <c r="MS689" s="368"/>
      <c r="MT689" s="368"/>
      <c r="MU689" s="368"/>
      <c r="MV689" s="368"/>
      <c r="MW689" s="368"/>
      <c r="MX689" s="368"/>
      <c r="MY689" s="368"/>
      <c r="MZ689" s="368"/>
      <c r="NA689" s="368"/>
      <c r="NB689" s="368"/>
      <c r="NC689" s="368"/>
      <c r="ND689" s="368"/>
      <c r="NE689" s="368"/>
      <c r="NF689" s="368"/>
      <c r="NG689" s="368"/>
      <c r="NH689" s="368"/>
      <c r="NI689" s="368"/>
      <c r="NJ689" s="368"/>
      <c r="NK689" s="368"/>
      <c r="NL689" s="368"/>
      <c r="NM689" s="368"/>
      <c r="NN689" s="368"/>
      <c r="NO689" s="368"/>
      <c r="NP689" s="368"/>
      <c r="NQ689" s="368"/>
      <c r="NR689" s="368"/>
      <c r="NS689" s="368"/>
      <c r="NT689" s="368"/>
      <c r="NU689" s="368"/>
      <c r="NV689" s="368"/>
      <c r="NW689" s="368"/>
      <c r="NX689" s="368"/>
      <c r="NY689" s="368"/>
      <c r="NZ689" s="368"/>
      <c r="OA689" s="368"/>
      <c r="OB689" s="368"/>
      <c r="OC689" s="368"/>
      <c r="OD689" s="368"/>
      <c r="OE689" s="368"/>
      <c r="OF689" s="368"/>
      <c r="OG689" s="368"/>
      <c r="OH689" s="368"/>
      <c r="OI689" s="368"/>
      <c r="OJ689" s="368"/>
      <c r="OK689" s="368"/>
      <c r="OL689" s="368"/>
      <c r="OM689" s="368"/>
      <c r="ON689" s="368"/>
      <c r="OO689" s="368"/>
      <c r="OP689" s="368"/>
      <c r="OQ689" s="368"/>
      <c r="OR689" s="368"/>
      <c r="OS689" s="368"/>
      <c r="OT689" s="368"/>
      <c r="OU689" s="368"/>
      <c r="OV689" s="368"/>
      <c r="OW689" s="368"/>
      <c r="OX689" s="368"/>
      <c r="OY689" s="368"/>
      <c r="OZ689" s="368"/>
      <c r="PA689" s="368"/>
      <c r="PB689" s="368"/>
      <c r="PC689" s="368"/>
      <c r="PD689" s="368"/>
      <c r="PE689" s="368"/>
      <c r="PF689" s="368"/>
      <c r="PG689" s="368"/>
      <c r="PH689" s="368"/>
      <c r="PI689" s="368"/>
      <c r="PJ689" s="368"/>
      <c r="PK689" s="368"/>
      <c r="PL689" s="368"/>
      <c r="PM689" s="368"/>
      <c r="PN689" s="368"/>
      <c r="PO689" s="368"/>
      <c r="PP689" s="368"/>
      <c r="PQ689" s="368"/>
      <c r="PR689" s="368"/>
      <c r="PS689" s="368"/>
      <c r="PT689" s="368"/>
      <c r="PU689" s="368"/>
      <c r="PV689" s="368"/>
      <c r="PW689" s="368"/>
      <c r="PX689" s="368"/>
      <c r="PY689" s="368"/>
      <c r="PZ689" s="368"/>
      <c r="QA689" s="368"/>
      <c r="QB689" s="368"/>
      <c r="QC689" s="368"/>
      <c r="QD689" s="368"/>
      <c r="QE689" s="368"/>
      <c r="QF689" s="368"/>
      <c r="QG689" s="368"/>
      <c r="QH689" s="368"/>
      <c r="QI689" s="368"/>
      <c r="QJ689" s="368"/>
      <c r="QK689" s="368"/>
      <c r="QL689" s="368"/>
      <c r="QM689" s="368"/>
      <c r="QN689" s="368"/>
      <c r="QO689" s="368"/>
      <c r="QP689" s="368"/>
      <c r="QQ689" s="368"/>
      <c r="QR689" s="368"/>
      <c r="QS689" s="368"/>
      <c r="QT689" s="368"/>
      <c r="QU689" s="368"/>
      <c r="QV689" s="368"/>
      <c r="QW689" s="368"/>
      <c r="QX689" s="368"/>
      <c r="QY689" s="368"/>
      <c r="QZ689" s="368"/>
      <c r="RA689" s="368"/>
      <c r="RB689" s="368"/>
      <c r="RC689" s="368"/>
      <c r="RD689" s="368"/>
      <c r="RE689" s="368"/>
      <c r="RF689" s="368"/>
      <c r="RG689" s="368"/>
      <c r="RH689" s="368"/>
      <c r="RI689" s="368"/>
      <c r="RJ689" s="368"/>
      <c r="RK689" s="368"/>
      <c r="RL689" s="368"/>
      <c r="RM689" s="368"/>
      <c r="RN689" s="368"/>
      <c r="RO689" s="368"/>
      <c r="RP689" s="368"/>
      <c r="RQ689" s="368"/>
      <c r="RR689" s="368"/>
      <c r="RS689" s="368"/>
      <c r="RT689" s="368"/>
      <c r="RU689" s="368"/>
      <c r="RV689" s="368"/>
      <c r="RW689" s="368"/>
      <c r="RX689" s="368"/>
      <c r="RY689" s="368"/>
      <c r="RZ689" s="368"/>
      <c r="SA689" s="368"/>
      <c r="SB689" s="368"/>
      <c r="SC689" s="368"/>
      <c r="SD689" s="368"/>
      <c r="SE689" s="368"/>
      <c r="SF689" s="368"/>
      <c r="SG689" s="368"/>
    </row>
    <row r="690" spans="1:501">
      <c r="A690" s="368"/>
      <c r="B690" s="368"/>
      <c r="C690" s="368"/>
      <c r="D690" s="368"/>
      <c r="E690" s="368"/>
      <c r="F690" s="368"/>
      <c r="G690" s="368"/>
      <c r="H690" s="368"/>
      <c r="I690" s="368"/>
      <c r="J690" s="368"/>
      <c r="K690" s="368"/>
      <c r="L690" s="368"/>
      <c r="M690" s="368"/>
      <c r="N690" s="368"/>
      <c r="O690" s="385"/>
      <c r="P690" s="368"/>
      <c r="Q690" s="368"/>
      <c r="R690" s="368"/>
      <c r="S690" s="368"/>
      <c r="T690" s="368"/>
      <c r="U690" s="368"/>
      <c r="V690" s="368"/>
      <c r="W690" s="368"/>
      <c r="X690" s="368"/>
      <c r="Y690" s="368"/>
      <c r="Z690" s="368"/>
      <c r="AA690" s="368"/>
      <c r="AB690" s="368"/>
      <c r="AC690" s="368"/>
      <c r="AD690" s="368"/>
      <c r="AE690" s="368"/>
      <c r="AF690" s="368"/>
      <c r="AG690" s="368"/>
      <c r="AH690" s="368"/>
      <c r="AI690" s="368"/>
      <c r="AJ690" s="368"/>
      <c r="AK690" s="368"/>
      <c r="AL690" s="368"/>
      <c r="AM690" s="368"/>
      <c r="AN690" s="368"/>
      <c r="AO690" s="368"/>
      <c r="AP690" s="368"/>
      <c r="AQ690" s="368"/>
      <c r="AR690" s="368"/>
      <c r="AS690" s="368"/>
      <c r="AT690" s="368"/>
      <c r="AU690" s="368"/>
      <c r="AV690" s="368"/>
      <c r="AW690" s="368"/>
      <c r="AX690" s="368"/>
      <c r="AY690" s="368"/>
      <c r="AZ690" s="368"/>
      <c r="BA690" s="368"/>
      <c r="BB690" s="368"/>
      <c r="BC690" s="368"/>
      <c r="BD690" s="368"/>
      <c r="BE690" s="368"/>
      <c r="BF690" s="368"/>
      <c r="BG690" s="368"/>
      <c r="BH690" s="368"/>
      <c r="BI690" s="368"/>
      <c r="BJ690" s="368"/>
      <c r="BK690" s="368"/>
      <c r="BL690" s="368"/>
      <c r="BM690" s="368"/>
      <c r="BN690" s="368"/>
      <c r="BO690" s="368"/>
      <c r="BP690" s="368"/>
      <c r="BQ690" s="368"/>
      <c r="BR690" s="368"/>
      <c r="BS690" s="368"/>
      <c r="BT690" s="368"/>
      <c r="BU690" s="368"/>
      <c r="BV690" s="368"/>
      <c r="BW690" s="368"/>
      <c r="DV690" s="368"/>
      <c r="DW690" s="368"/>
      <c r="DX690" s="368"/>
      <c r="DY690" s="368"/>
      <c r="DZ690" s="368"/>
      <c r="EA690" s="368"/>
      <c r="EB690" s="368"/>
      <c r="EC690" s="368"/>
      <c r="ED690" s="368"/>
      <c r="EE690" s="368"/>
      <c r="EF690" s="368"/>
      <c r="EG690" s="368"/>
      <c r="EH690" s="368"/>
      <c r="EI690" s="368"/>
      <c r="EJ690" s="368"/>
      <c r="EK690" s="368"/>
      <c r="EL690" s="368"/>
      <c r="EM690" s="368"/>
      <c r="EN690" s="368"/>
      <c r="EO690" s="368"/>
      <c r="EP690" s="368"/>
      <c r="EQ690" s="368"/>
      <c r="ER690" s="368"/>
      <c r="ES690" s="368"/>
      <c r="ET690" s="368"/>
      <c r="EU690" s="368"/>
      <c r="EV690" s="368"/>
      <c r="EW690" s="368"/>
      <c r="EX690" s="368"/>
      <c r="EY690" s="368"/>
      <c r="EZ690" s="368"/>
      <c r="FA690" s="368"/>
      <c r="FB690" s="368"/>
      <c r="FC690" s="368"/>
      <c r="FD690" s="368"/>
      <c r="FE690" s="368"/>
      <c r="FF690" s="368"/>
      <c r="FG690" s="368"/>
      <c r="FH690" s="368"/>
      <c r="FI690" s="368"/>
      <c r="FJ690" s="368"/>
      <c r="FK690" s="368"/>
      <c r="FL690" s="368"/>
      <c r="FM690" s="368"/>
      <c r="FN690" s="368"/>
      <c r="FO690" s="368"/>
      <c r="FP690" s="368"/>
      <c r="FQ690" s="368"/>
      <c r="FR690" s="368"/>
      <c r="FS690" s="368"/>
      <c r="FT690" s="368"/>
      <c r="FU690" s="368"/>
      <c r="FV690" s="368"/>
      <c r="FW690" s="368"/>
      <c r="FX690" s="368"/>
      <c r="FY690" s="368"/>
      <c r="FZ690" s="368"/>
      <c r="GA690" s="368"/>
      <c r="GB690" s="368"/>
      <c r="GC690" s="368"/>
      <c r="GD690" s="368"/>
      <c r="GE690" s="368"/>
      <c r="GF690" s="368"/>
      <c r="GG690" s="368"/>
      <c r="GH690" s="368"/>
      <c r="GI690" s="368"/>
      <c r="GJ690" s="368"/>
      <c r="GK690" s="368"/>
      <c r="GL690" s="368"/>
      <c r="GM690" s="368"/>
      <c r="GN690" s="368"/>
      <c r="GO690" s="368"/>
      <c r="GP690" s="368"/>
      <c r="GQ690" s="368"/>
      <c r="GR690" s="368"/>
      <c r="GS690" s="368"/>
      <c r="GT690" s="368"/>
      <c r="GU690" s="368"/>
      <c r="GV690" s="368"/>
      <c r="GW690" s="368"/>
      <c r="GX690" s="368"/>
      <c r="GY690" s="368"/>
      <c r="GZ690" s="368"/>
      <c r="HA690" s="368"/>
      <c r="HB690" s="368"/>
      <c r="HC690" s="368"/>
      <c r="HD690" s="368"/>
      <c r="HE690" s="368"/>
      <c r="HF690" s="368"/>
      <c r="HG690" s="368"/>
      <c r="HH690" s="368"/>
      <c r="HI690" s="368"/>
      <c r="HJ690" s="368"/>
      <c r="HK690" s="368"/>
      <c r="HL690" s="368"/>
      <c r="HM690" s="368"/>
      <c r="HN690" s="368"/>
      <c r="HO690" s="368"/>
      <c r="HP690" s="368"/>
      <c r="HQ690" s="368"/>
      <c r="HR690" s="368"/>
      <c r="HS690" s="368"/>
      <c r="HT690" s="368"/>
      <c r="HU690" s="368"/>
      <c r="HV690" s="368"/>
      <c r="HW690" s="368"/>
      <c r="HX690" s="368"/>
      <c r="HY690" s="368"/>
      <c r="HZ690" s="368"/>
      <c r="IA690" s="368"/>
      <c r="IB690" s="368"/>
      <c r="IC690" s="368"/>
      <c r="ID690" s="368"/>
      <c r="IE690" s="368"/>
      <c r="IF690" s="368"/>
      <c r="IG690" s="368"/>
      <c r="IH690" s="368"/>
      <c r="II690" s="368"/>
      <c r="IJ690" s="368"/>
      <c r="IK690" s="368"/>
      <c r="IL690" s="368"/>
      <c r="IM690" s="368"/>
      <c r="IN690" s="368"/>
      <c r="IO690" s="368"/>
      <c r="IP690" s="368"/>
      <c r="IQ690" s="368"/>
      <c r="IR690" s="368"/>
      <c r="IS690" s="368"/>
      <c r="IT690" s="368"/>
      <c r="IU690" s="368"/>
      <c r="IV690" s="368"/>
      <c r="IW690" s="368"/>
      <c r="IX690" s="368"/>
      <c r="IY690" s="368"/>
      <c r="IZ690" s="368"/>
      <c r="JA690" s="368"/>
      <c r="JB690" s="368"/>
      <c r="JC690" s="368"/>
      <c r="JD690" s="368"/>
      <c r="JE690" s="368"/>
      <c r="JF690" s="368"/>
      <c r="JG690" s="368"/>
      <c r="JH690" s="368"/>
      <c r="JI690" s="368"/>
      <c r="JJ690" s="368"/>
      <c r="JK690" s="368"/>
      <c r="JL690" s="368"/>
      <c r="JM690" s="368"/>
      <c r="JN690" s="368"/>
      <c r="JO690" s="368"/>
      <c r="JP690" s="368"/>
      <c r="JQ690" s="368"/>
      <c r="JR690" s="368"/>
      <c r="JS690" s="368"/>
      <c r="JT690" s="368"/>
      <c r="JU690" s="368"/>
      <c r="JV690" s="368"/>
      <c r="JW690" s="368"/>
      <c r="JX690" s="368"/>
      <c r="JY690" s="368"/>
      <c r="JZ690" s="368"/>
      <c r="KA690" s="368"/>
      <c r="KB690" s="368"/>
      <c r="KC690" s="368"/>
      <c r="KD690" s="368"/>
      <c r="KE690" s="368"/>
      <c r="KF690" s="368"/>
      <c r="KG690" s="368"/>
      <c r="KH690" s="368"/>
      <c r="KI690" s="368"/>
      <c r="KJ690" s="368"/>
      <c r="KK690" s="368"/>
      <c r="KL690" s="368"/>
      <c r="KM690" s="368"/>
      <c r="KN690" s="368"/>
      <c r="KO690" s="368"/>
      <c r="KP690" s="368"/>
      <c r="KQ690" s="368"/>
      <c r="KR690" s="368"/>
      <c r="KS690" s="368"/>
      <c r="KT690" s="368"/>
      <c r="KU690" s="368"/>
      <c r="KV690" s="368"/>
      <c r="KW690" s="368"/>
      <c r="KX690" s="368"/>
      <c r="LH690" s="368"/>
      <c r="LI690" s="368"/>
      <c r="LJ690" s="368"/>
      <c r="LK690" s="368"/>
      <c r="LL690" s="368"/>
      <c r="LM690" s="368"/>
      <c r="LN690" s="368"/>
      <c r="LO690" s="368"/>
      <c r="LP690" s="368"/>
      <c r="LQ690" s="368"/>
      <c r="LR690" s="368"/>
      <c r="LS690" s="368"/>
      <c r="LT690" s="368"/>
      <c r="LU690" s="368"/>
      <c r="LV690" s="368"/>
      <c r="LW690" s="368"/>
      <c r="LX690" s="368"/>
      <c r="LY690" s="368"/>
      <c r="LZ690" s="368"/>
      <c r="MA690" s="368"/>
      <c r="MB690" s="368"/>
      <c r="MC690" s="368"/>
      <c r="MD690" s="368"/>
      <c r="ME690" s="368"/>
      <c r="MF690" s="368"/>
      <c r="MG690" s="368"/>
      <c r="MH690" s="368"/>
      <c r="MI690" s="368"/>
      <c r="MJ690" s="368"/>
      <c r="MK690" s="368"/>
      <c r="ML690" s="368"/>
      <c r="MM690" s="368"/>
      <c r="MN690" s="368"/>
      <c r="MO690" s="368"/>
      <c r="MP690" s="368"/>
      <c r="MQ690" s="368"/>
      <c r="MR690" s="368"/>
      <c r="MS690" s="368"/>
      <c r="MT690" s="368"/>
      <c r="MU690" s="368"/>
      <c r="MV690" s="368"/>
      <c r="MW690" s="368"/>
      <c r="MX690" s="368"/>
      <c r="MY690" s="368"/>
      <c r="MZ690" s="368"/>
      <c r="NA690" s="368"/>
      <c r="NB690" s="368"/>
      <c r="NC690" s="368"/>
      <c r="ND690" s="368"/>
      <c r="NE690" s="368"/>
      <c r="NF690" s="368"/>
      <c r="NG690" s="368"/>
      <c r="NH690" s="368"/>
      <c r="NI690" s="368"/>
      <c r="NJ690" s="368"/>
      <c r="NK690" s="368"/>
      <c r="NL690" s="368"/>
      <c r="NM690" s="368"/>
      <c r="NN690" s="368"/>
      <c r="NO690" s="368"/>
      <c r="NP690" s="368"/>
      <c r="NQ690" s="368"/>
      <c r="NR690" s="368"/>
      <c r="NS690" s="368"/>
      <c r="NT690" s="368"/>
      <c r="NU690" s="368"/>
      <c r="NV690" s="368"/>
      <c r="NW690" s="368"/>
      <c r="NX690" s="368"/>
      <c r="NY690" s="368"/>
      <c r="NZ690" s="368"/>
      <c r="OA690" s="368"/>
      <c r="OB690" s="368"/>
      <c r="OC690" s="368"/>
      <c r="OD690" s="368"/>
      <c r="OE690" s="368"/>
      <c r="OF690" s="368"/>
      <c r="OG690" s="368"/>
      <c r="OH690" s="368"/>
      <c r="OI690" s="368"/>
      <c r="OJ690" s="368"/>
      <c r="OK690" s="368"/>
      <c r="OL690" s="368"/>
      <c r="OM690" s="368"/>
      <c r="ON690" s="368"/>
      <c r="OO690" s="368"/>
      <c r="OP690" s="368"/>
      <c r="OQ690" s="368"/>
      <c r="OR690" s="368"/>
      <c r="OS690" s="368"/>
      <c r="OT690" s="368"/>
      <c r="OU690" s="368"/>
      <c r="OV690" s="368"/>
      <c r="OW690" s="368"/>
      <c r="OX690" s="368"/>
      <c r="OY690" s="368"/>
      <c r="OZ690" s="368"/>
      <c r="PA690" s="368"/>
      <c r="PB690" s="368"/>
      <c r="PC690" s="368"/>
      <c r="PD690" s="368"/>
      <c r="PE690" s="368"/>
      <c r="PF690" s="368"/>
      <c r="PG690" s="368"/>
      <c r="PH690" s="368"/>
      <c r="PI690" s="368"/>
      <c r="PJ690" s="368"/>
      <c r="PK690" s="368"/>
      <c r="PL690" s="368"/>
      <c r="PM690" s="368"/>
      <c r="PN690" s="368"/>
      <c r="PO690" s="368"/>
      <c r="PP690" s="368"/>
      <c r="PQ690" s="368"/>
      <c r="PR690" s="368"/>
      <c r="PS690" s="368"/>
      <c r="PT690" s="368"/>
      <c r="PU690" s="368"/>
      <c r="PV690" s="368"/>
      <c r="PW690" s="368"/>
      <c r="PX690" s="368"/>
      <c r="PY690" s="368"/>
      <c r="PZ690" s="368"/>
      <c r="QA690" s="368"/>
      <c r="QB690" s="368"/>
      <c r="QC690" s="368"/>
      <c r="QD690" s="368"/>
      <c r="QE690" s="368"/>
      <c r="QF690" s="368"/>
      <c r="QG690" s="368"/>
      <c r="QH690" s="368"/>
      <c r="QI690" s="368"/>
      <c r="QJ690" s="368"/>
      <c r="QK690" s="368"/>
      <c r="QL690" s="368"/>
      <c r="QM690" s="368"/>
      <c r="QN690" s="368"/>
      <c r="QO690" s="368"/>
      <c r="QP690" s="368"/>
      <c r="QQ690" s="368"/>
      <c r="QR690" s="368"/>
      <c r="QS690" s="368"/>
      <c r="QT690" s="368"/>
      <c r="QU690" s="368"/>
      <c r="QV690" s="368"/>
      <c r="QW690" s="368"/>
      <c r="QX690" s="368"/>
      <c r="QY690" s="368"/>
      <c r="QZ690" s="368"/>
      <c r="RA690" s="368"/>
      <c r="RB690" s="368"/>
      <c r="RC690" s="368"/>
      <c r="RD690" s="368"/>
      <c r="RE690" s="368"/>
      <c r="RF690" s="368"/>
      <c r="RG690" s="368"/>
      <c r="RH690" s="368"/>
      <c r="RI690" s="368"/>
      <c r="RJ690" s="368"/>
      <c r="RK690" s="368"/>
      <c r="RL690" s="368"/>
      <c r="RM690" s="368"/>
      <c r="RN690" s="368"/>
      <c r="RO690" s="368"/>
      <c r="RP690" s="368"/>
      <c r="RQ690" s="368"/>
      <c r="RR690" s="368"/>
      <c r="RS690" s="368"/>
      <c r="RT690" s="368"/>
      <c r="RU690" s="368"/>
      <c r="RV690" s="368"/>
      <c r="RW690" s="368"/>
      <c r="RX690" s="368"/>
      <c r="RY690" s="368"/>
      <c r="RZ690" s="368"/>
      <c r="SA690" s="368"/>
      <c r="SB690" s="368"/>
      <c r="SC690" s="368"/>
      <c r="SD690" s="368"/>
      <c r="SE690" s="368"/>
      <c r="SF690" s="368"/>
      <c r="SG690" s="368"/>
    </row>
    <row r="691" spans="1:501">
      <c r="A691" s="368"/>
      <c r="B691" s="368"/>
      <c r="C691" s="368"/>
      <c r="D691" s="368"/>
      <c r="E691" s="368"/>
      <c r="F691" s="368"/>
      <c r="G691" s="368"/>
      <c r="H691" s="368"/>
      <c r="I691" s="368"/>
      <c r="J691" s="368"/>
      <c r="K691" s="368"/>
      <c r="L691" s="368"/>
      <c r="M691" s="368"/>
      <c r="N691" s="368"/>
      <c r="O691" s="385"/>
      <c r="P691" s="368"/>
      <c r="Q691" s="368"/>
      <c r="R691" s="368"/>
      <c r="S691" s="368"/>
      <c r="T691" s="368"/>
      <c r="U691" s="368"/>
      <c r="V691" s="368"/>
      <c r="W691" s="368"/>
      <c r="X691" s="368"/>
      <c r="Y691" s="368"/>
      <c r="Z691" s="368"/>
      <c r="AA691" s="368"/>
      <c r="AB691" s="368"/>
      <c r="AC691" s="368"/>
      <c r="AD691" s="368"/>
      <c r="AE691" s="368"/>
      <c r="AF691" s="368"/>
      <c r="AG691" s="368"/>
      <c r="AH691" s="368"/>
      <c r="AI691" s="368"/>
      <c r="AJ691" s="368"/>
      <c r="AK691" s="368"/>
      <c r="AL691" s="368"/>
      <c r="AM691" s="368"/>
      <c r="AN691" s="368"/>
      <c r="AO691" s="368"/>
      <c r="AP691" s="368"/>
      <c r="AQ691" s="368"/>
      <c r="AR691" s="368"/>
      <c r="AS691" s="368"/>
      <c r="AT691" s="368"/>
      <c r="AU691" s="368"/>
      <c r="AV691" s="368"/>
      <c r="AW691" s="368"/>
      <c r="AX691" s="368"/>
      <c r="AY691" s="368"/>
      <c r="AZ691" s="368"/>
      <c r="BA691" s="368"/>
      <c r="BB691" s="368"/>
      <c r="BC691" s="368"/>
      <c r="BD691" s="368"/>
      <c r="BE691" s="368"/>
      <c r="BF691" s="368"/>
      <c r="BG691" s="368"/>
      <c r="BH691" s="368"/>
      <c r="BI691" s="368"/>
      <c r="BJ691" s="368"/>
      <c r="BK691" s="368"/>
      <c r="BL691" s="368"/>
      <c r="BM691" s="368"/>
      <c r="BN691" s="368"/>
      <c r="BO691" s="368"/>
      <c r="BP691" s="368"/>
      <c r="BQ691" s="368"/>
      <c r="BR691" s="368"/>
      <c r="BS691" s="368"/>
      <c r="BT691" s="368"/>
      <c r="BU691" s="368"/>
      <c r="BV691" s="368"/>
      <c r="BW691" s="368"/>
      <c r="DV691" s="368"/>
      <c r="DW691" s="368"/>
      <c r="DX691" s="368"/>
      <c r="DY691" s="368"/>
      <c r="DZ691" s="368"/>
      <c r="EA691" s="368"/>
      <c r="EB691" s="368"/>
      <c r="EC691" s="368"/>
      <c r="ED691" s="368"/>
      <c r="EE691" s="368"/>
      <c r="EF691" s="368"/>
      <c r="EG691" s="368"/>
      <c r="EH691" s="368"/>
      <c r="EI691" s="368"/>
      <c r="EJ691" s="368"/>
      <c r="EK691" s="368"/>
      <c r="EL691" s="368"/>
      <c r="EM691" s="368"/>
      <c r="EN691" s="368"/>
      <c r="EO691" s="368"/>
      <c r="EP691" s="368"/>
      <c r="EQ691" s="368"/>
      <c r="ER691" s="368"/>
      <c r="ES691" s="368"/>
      <c r="ET691" s="368"/>
      <c r="EU691" s="368"/>
      <c r="EV691" s="368"/>
      <c r="EW691" s="368"/>
      <c r="EX691" s="368"/>
      <c r="EY691" s="368"/>
      <c r="EZ691" s="368"/>
      <c r="FA691" s="368"/>
      <c r="FB691" s="368"/>
      <c r="FC691" s="368"/>
      <c r="FD691" s="368"/>
      <c r="FE691" s="368"/>
      <c r="FF691" s="368"/>
      <c r="FG691" s="368"/>
      <c r="FH691" s="368"/>
      <c r="FI691" s="368"/>
      <c r="FJ691" s="368"/>
      <c r="FK691" s="368"/>
      <c r="FL691" s="368"/>
      <c r="FM691" s="368"/>
      <c r="FN691" s="368"/>
      <c r="FO691" s="368"/>
      <c r="FP691" s="368"/>
      <c r="FQ691" s="368"/>
      <c r="FR691" s="368"/>
      <c r="FS691" s="368"/>
      <c r="FT691" s="368"/>
      <c r="FU691" s="368"/>
      <c r="FV691" s="368"/>
      <c r="FW691" s="368"/>
      <c r="FX691" s="368"/>
      <c r="FY691" s="368"/>
      <c r="FZ691" s="368"/>
      <c r="GA691" s="368"/>
      <c r="GB691" s="368"/>
      <c r="GC691" s="368"/>
      <c r="GD691" s="368"/>
      <c r="GE691" s="368"/>
      <c r="GF691" s="368"/>
      <c r="GG691" s="368"/>
      <c r="GH691" s="368"/>
      <c r="GI691" s="368"/>
      <c r="GJ691" s="368"/>
      <c r="GK691" s="368"/>
      <c r="GL691" s="368"/>
      <c r="GM691" s="368"/>
      <c r="GN691" s="368"/>
      <c r="GO691" s="368"/>
      <c r="GP691" s="368"/>
      <c r="GQ691" s="368"/>
      <c r="GR691" s="368"/>
      <c r="GS691" s="368"/>
      <c r="GT691" s="368"/>
      <c r="GU691" s="368"/>
      <c r="GV691" s="368"/>
      <c r="GW691" s="368"/>
      <c r="GX691" s="368"/>
      <c r="GY691" s="368"/>
      <c r="GZ691" s="368"/>
      <c r="HA691" s="368"/>
      <c r="HB691" s="368"/>
      <c r="HC691" s="368"/>
      <c r="HD691" s="368"/>
      <c r="HE691" s="368"/>
      <c r="HF691" s="368"/>
      <c r="HG691" s="368"/>
      <c r="HH691" s="368"/>
      <c r="HI691" s="368"/>
      <c r="HJ691" s="368"/>
      <c r="HK691" s="368"/>
      <c r="HL691" s="368"/>
      <c r="HM691" s="368"/>
      <c r="HN691" s="368"/>
      <c r="HO691" s="368"/>
      <c r="HP691" s="368"/>
      <c r="HQ691" s="368"/>
      <c r="HR691" s="368"/>
      <c r="HS691" s="368"/>
      <c r="HT691" s="368"/>
      <c r="HU691" s="368"/>
      <c r="HV691" s="368"/>
      <c r="HW691" s="368"/>
      <c r="HX691" s="368"/>
      <c r="HY691" s="368"/>
      <c r="HZ691" s="368"/>
      <c r="IA691" s="368"/>
      <c r="IB691" s="368"/>
      <c r="IC691" s="368"/>
      <c r="ID691" s="368"/>
      <c r="IE691" s="368"/>
      <c r="IF691" s="368"/>
      <c r="IG691" s="368"/>
      <c r="IH691" s="368"/>
      <c r="II691" s="368"/>
      <c r="IJ691" s="368"/>
      <c r="IK691" s="368"/>
      <c r="IL691" s="368"/>
      <c r="IM691" s="368"/>
      <c r="IN691" s="368"/>
      <c r="IO691" s="368"/>
      <c r="IP691" s="368"/>
      <c r="IQ691" s="368"/>
      <c r="IR691" s="368"/>
      <c r="IS691" s="368"/>
      <c r="IT691" s="368"/>
      <c r="IU691" s="368"/>
      <c r="IV691" s="368"/>
      <c r="IW691" s="368"/>
      <c r="IX691" s="368"/>
      <c r="IY691" s="368"/>
      <c r="IZ691" s="368"/>
      <c r="JA691" s="368"/>
      <c r="JB691" s="368"/>
      <c r="JC691" s="368"/>
      <c r="JD691" s="368"/>
      <c r="JE691" s="368"/>
      <c r="JF691" s="368"/>
      <c r="JG691" s="368"/>
      <c r="JH691" s="368"/>
      <c r="JI691" s="368"/>
      <c r="JJ691" s="368"/>
      <c r="JK691" s="368"/>
      <c r="JL691" s="368"/>
      <c r="JM691" s="368"/>
      <c r="JN691" s="368"/>
      <c r="JO691" s="368"/>
      <c r="JP691" s="368"/>
      <c r="JQ691" s="368"/>
      <c r="JR691" s="368"/>
      <c r="JS691" s="368"/>
      <c r="JT691" s="368"/>
      <c r="JU691" s="368"/>
      <c r="JV691" s="368"/>
      <c r="JW691" s="368"/>
      <c r="JX691" s="368"/>
      <c r="JY691" s="368"/>
      <c r="JZ691" s="368"/>
      <c r="KA691" s="368"/>
      <c r="KB691" s="368"/>
      <c r="KC691" s="368"/>
      <c r="KD691" s="368"/>
      <c r="KE691" s="368"/>
      <c r="KF691" s="368"/>
      <c r="KG691" s="368"/>
      <c r="KH691" s="368"/>
      <c r="KI691" s="368"/>
      <c r="KJ691" s="368"/>
      <c r="KK691" s="368"/>
      <c r="KL691" s="368"/>
      <c r="KM691" s="368"/>
      <c r="KN691" s="368"/>
      <c r="KO691" s="368"/>
      <c r="KP691" s="368"/>
      <c r="KQ691" s="368"/>
      <c r="KR691" s="368"/>
      <c r="KS691" s="368"/>
      <c r="KT691" s="368"/>
      <c r="KU691" s="368"/>
      <c r="KV691" s="368"/>
      <c r="KW691" s="368"/>
      <c r="KX691" s="368"/>
      <c r="LH691" s="368"/>
      <c r="LI691" s="368"/>
      <c r="LJ691" s="368"/>
      <c r="LK691" s="368"/>
      <c r="LL691" s="368"/>
      <c r="LM691" s="368"/>
      <c r="LN691" s="368"/>
      <c r="LO691" s="368"/>
      <c r="LP691" s="368"/>
      <c r="LQ691" s="368"/>
      <c r="LR691" s="368"/>
      <c r="LS691" s="368"/>
      <c r="LT691" s="368"/>
      <c r="LU691" s="368"/>
      <c r="LV691" s="368"/>
      <c r="LW691" s="368"/>
      <c r="LX691" s="368"/>
      <c r="LY691" s="368"/>
      <c r="LZ691" s="368"/>
      <c r="MA691" s="368"/>
      <c r="MB691" s="368"/>
      <c r="MC691" s="368"/>
      <c r="MD691" s="368"/>
      <c r="ME691" s="368"/>
      <c r="MF691" s="368"/>
      <c r="MG691" s="368"/>
      <c r="MH691" s="368"/>
      <c r="MI691" s="368"/>
      <c r="MJ691" s="368"/>
      <c r="MK691" s="368"/>
      <c r="ML691" s="368"/>
      <c r="MM691" s="368"/>
      <c r="MN691" s="368"/>
      <c r="MO691" s="368"/>
      <c r="MP691" s="368"/>
      <c r="MQ691" s="368"/>
      <c r="MR691" s="368"/>
      <c r="MS691" s="368"/>
      <c r="MT691" s="368"/>
      <c r="MU691" s="368"/>
      <c r="MV691" s="368"/>
      <c r="MW691" s="368"/>
      <c r="MX691" s="368"/>
      <c r="MY691" s="368"/>
      <c r="MZ691" s="368"/>
      <c r="NA691" s="368"/>
      <c r="NB691" s="368"/>
      <c r="NC691" s="368"/>
      <c r="ND691" s="368"/>
      <c r="NE691" s="368"/>
      <c r="NF691" s="368"/>
      <c r="NG691" s="368"/>
      <c r="NH691" s="368"/>
      <c r="NI691" s="368"/>
      <c r="NJ691" s="368"/>
      <c r="NK691" s="368"/>
      <c r="NL691" s="368"/>
      <c r="NM691" s="368"/>
      <c r="NN691" s="368"/>
      <c r="NO691" s="368"/>
      <c r="NP691" s="368"/>
      <c r="NQ691" s="368"/>
      <c r="NR691" s="368"/>
      <c r="NS691" s="368"/>
      <c r="NT691" s="368"/>
      <c r="NU691" s="368"/>
      <c r="NV691" s="368"/>
      <c r="NW691" s="368"/>
      <c r="NX691" s="368"/>
      <c r="NY691" s="368"/>
      <c r="NZ691" s="368"/>
      <c r="OA691" s="368"/>
      <c r="OB691" s="368"/>
      <c r="OC691" s="368"/>
      <c r="OD691" s="368"/>
      <c r="OE691" s="368"/>
      <c r="OF691" s="368"/>
      <c r="OG691" s="368"/>
      <c r="OH691" s="368"/>
      <c r="OI691" s="368"/>
      <c r="OJ691" s="368"/>
      <c r="OK691" s="368"/>
      <c r="OL691" s="368"/>
      <c r="OM691" s="368"/>
      <c r="ON691" s="368"/>
      <c r="OO691" s="368"/>
      <c r="OP691" s="368"/>
      <c r="OQ691" s="368"/>
      <c r="OR691" s="368"/>
      <c r="OS691" s="368"/>
      <c r="OT691" s="368"/>
      <c r="OU691" s="368"/>
      <c r="OV691" s="368"/>
      <c r="OW691" s="368"/>
      <c r="OX691" s="368"/>
      <c r="OY691" s="368"/>
      <c r="OZ691" s="368"/>
      <c r="PA691" s="368"/>
      <c r="PB691" s="368"/>
      <c r="PC691" s="368"/>
      <c r="PD691" s="368"/>
      <c r="PE691" s="368"/>
      <c r="PF691" s="368"/>
      <c r="PG691" s="368"/>
      <c r="PH691" s="368"/>
      <c r="PI691" s="368"/>
      <c r="PJ691" s="368"/>
      <c r="PK691" s="368"/>
      <c r="PL691" s="368"/>
      <c r="PM691" s="368"/>
      <c r="PN691" s="368"/>
      <c r="PO691" s="368"/>
      <c r="PP691" s="368"/>
      <c r="PQ691" s="368"/>
      <c r="PR691" s="368"/>
      <c r="PS691" s="368"/>
      <c r="PT691" s="368"/>
      <c r="PU691" s="368"/>
      <c r="PV691" s="368"/>
      <c r="PW691" s="368"/>
      <c r="PX691" s="368"/>
      <c r="PY691" s="368"/>
      <c r="PZ691" s="368"/>
      <c r="QA691" s="368"/>
      <c r="QB691" s="368"/>
      <c r="QC691" s="368"/>
      <c r="QD691" s="368"/>
      <c r="QE691" s="368"/>
      <c r="QF691" s="368"/>
      <c r="QG691" s="368"/>
      <c r="QH691" s="368"/>
      <c r="QI691" s="368"/>
      <c r="QJ691" s="368"/>
      <c r="QK691" s="368"/>
      <c r="QL691" s="368"/>
      <c r="QM691" s="368"/>
      <c r="QN691" s="368"/>
      <c r="QO691" s="368"/>
      <c r="QP691" s="368"/>
      <c r="QQ691" s="368"/>
      <c r="QR691" s="368"/>
      <c r="QS691" s="368"/>
      <c r="QT691" s="368"/>
      <c r="QU691" s="368"/>
      <c r="QV691" s="368"/>
      <c r="QW691" s="368"/>
      <c r="QX691" s="368"/>
      <c r="QY691" s="368"/>
      <c r="QZ691" s="368"/>
      <c r="RA691" s="368"/>
      <c r="RB691" s="368"/>
      <c r="RC691" s="368"/>
      <c r="RD691" s="368"/>
      <c r="RE691" s="368"/>
      <c r="RF691" s="368"/>
      <c r="RG691" s="368"/>
      <c r="RH691" s="368"/>
      <c r="RI691" s="368"/>
      <c r="RJ691" s="368"/>
      <c r="RK691" s="368"/>
      <c r="RL691" s="368"/>
      <c r="RM691" s="368"/>
      <c r="RN691" s="368"/>
      <c r="RO691" s="368"/>
      <c r="RP691" s="368"/>
      <c r="RQ691" s="368"/>
      <c r="RR691" s="368"/>
      <c r="RS691" s="368"/>
      <c r="RT691" s="368"/>
      <c r="RU691" s="368"/>
      <c r="RV691" s="368"/>
      <c r="RW691" s="368"/>
      <c r="RX691" s="368"/>
      <c r="RY691" s="368"/>
      <c r="RZ691" s="368"/>
      <c r="SA691" s="368"/>
      <c r="SB691" s="368"/>
      <c r="SC691" s="368"/>
      <c r="SD691" s="368"/>
      <c r="SE691" s="368"/>
      <c r="SF691" s="368"/>
      <c r="SG691" s="368"/>
    </row>
    <row r="692" spans="1:501">
      <c r="A692" s="368"/>
      <c r="B692" s="368"/>
      <c r="C692" s="368"/>
      <c r="D692" s="368"/>
      <c r="E692" s="368"/>
      <c r="F692" s="368"/>
      <c r="G692" s="368"/>
      <c r="H692" s="368"/>
      <c r="I692" s="368"/>
      <c r="J692" s="368"/>
      <c r="K692" s="368"/>
      <c r="L692" s="368"/>
      <c r="M692" s="368"/>
      <c r="N692" s="368"/>
      <c r="O692" s="385"/>
      <c r="P692" s="368"/>
      <c r="Q692" s="368"/>
      <c r="R692" s="368"/>
      <c r="S692" s="368"/>
      <c r="T692" s="368"/>
      <c r="U692" s="368"/>
      <c r="V692" s="368"/>
      <c r="W692" s="368"/>
      <c r="X692" s="368"/>
      <c r="Y692" s="368"/>
      <c r="Z692" s="368"/>
      <c r="AA692" s="368"/>
      <c r="AB692" s="368"/>
      <c r="AC692" s="368"/>
      <c r="AD692" s="368"/>
      <c r="AE692" s="368"/>
      <c r="AF692" s="368"/>
      <c r="AG692" s="368"/>
      <c r="AH692" s="368"/>
      <c r="AI692" s="368"/>
      <c r="AJ692" s="368"/>
      <c r="AK692" s="368"/>
      <c r="AL692" s="368"/>
      <c r="AM692" s="368"/>
      <c r="AN692" s="368"/>
      <c r="AO692" s="368"/>
      <c r="AP692" s="368"/>
      <c r="AQ692" s="368"/>
      <c r="AR692" s="368"/>
      <c r="AS692" s="368"/>
      <c r="AT692" s="368"/>
      <c r="AU692" s="368"/>
      <c r="AV692" s="368"/>
      <c r="AW692" s="368"/>
      <c r="AX692" s="368"/>
      <c r="AY692" s="368"/>
      <c r="AZ692" s="368"/>
      <c r="BA692" s="368"/>
      <c r="BB692" s="368"/>
      <c r="BC692" s="368"/>
      <c r="BD692" s="368"/>
      <c r="BE692" s="368"/>
      <c r="BF692" s="368"/>
      <c r="BG692" s="368"/>
      <c r="BH692" s="368"/>
      <c r="BI692" s="368"/>
      <c r="BJ692" s="368"/>
      <c r="BK692" s="368"/>
      <c r="BL692" s="368"/>
      <c r="BM692" s="368"/>
      <c r="BN692" s="368"/>
      <c r="BO692" s="368"/>
      <c r="BP692" s="368"/>
      <c r="BQ692" s="368"/>
      <c r="BR692" s="368"/>
      <c r="BS692" s="368"/>
      <c r="BT692" s="368"/>
      <c r="BU692" s="368"/>
      <c r="BV692" s="368"/>
      <c r="BW692" s="368"/>
      <c r="DV692" s="368"/>
      <c r="DW692" s="368"/>
      <c r="DX692" s="368"/>
      <c r="DY692" s="368"/>
      <c r="DZ692" s="368"/>
      <c r="EA692" s="368"/>
      <c r="EB692" s="368"/>
      <c r="EC692" s="368"/>
      <c r="ED692" s="368"/>
      <c r="EE692" s="368"/>
      <c r="EF692" s="368"/>
      <c r="EG692" s="368"/>
      <c r="EH692" s="368"/>
      <c r="EI692" s="368"/>
      <c r="EJ692" s="368"/>
      <c r="EK692" s="368"/>
      <c r="EL692" s="368"/>
      <c r="EM692" s="368"/>
      <c r="EN692" s="368"/>
      <c r="EO692" s="368"/>
      <c r="EP692" s="368"/>
      <c r="EQ692" s="368"/>
      <c r="ER692" s="368"/>
      <c r="ES692" s="368"/>
      <c r="ET692" s="368"/>
      <c r="EU692" s="368"/>
      <c r="EV692" s="368"/>
      <c r="EW692" s="368"/>
      <c r="EX692" s="368"/>
      <c r="EY692" s="368"/>
      <c r="EZ692" s="368"/>
      <c r="FA692" s="368"/>
      <c r="FB692" s="368"/>
      <c r="FC692" s="368"/>
      <c r="FD692" s="368"/>
      <c r="FE692" s="368"/>
      <c r="FF692" s="368"/>
      <c r="FG692" s="368"/>
      <c r="FH692" s="368"/>
      <c r="FI692" s="368"/>
      <c r="FJ692" s="368"/>
      <c r="FK692" s="368"/>
      <c r="FL692" s="368"/>
      <c r="FM692" s="368"/>
      <c r="FN692" s="368"/>
      <c r="FO692" s="368"/>
      <c r="FP692" s="368"/>
      <c r="FQ692" s="368"/>
      <c r="FR692" s="368"/>
      <c r="FS692" s="368"/>
      <c r="FT692" s="368"/>
      <c r="FU692" s="368"/>
      <c r="FV692" s="368"/>
      <c r="FW692" s="368"/>
      <c r="FX692" s="368"/>
      <c r="FY692" s="368"/>
      <c r="FZ692" s="368"/>
      <c r="GA692" s="368"/>
      <c r="GB692" s="368"/>
      <c r="GC692" s="368"/>
      <c r="GD692" s="368"/>
      <c r="GE692" s="368"/>
      <c r="GF692" s="368"/>
      <c r="GG692" s="368"/>
      <c r="GH692" s="368"/>
      <c r="GI692" s="368"/>
      <c r="GJ692" s="368"/>
      <c r="GK692" s="368"/>
      <c r="GL692" s="368"/>
      <c r="GM692" s="368"/>
      <c r="GN692" s="368"/>
      <c r="GO692" s="368"/>
      <c r="GP692" s="368"/>
      <c r="GQ692" s="368"/>
      <c r="GR692" s="368"/>
      <c r="GS692" s="368"/>
      <c r="GT692" s="368"/>
      <c r="GU692" s="368"/>
      <c r="GV692" s="368"/>
      <c r="GW692" s="368"/>
      <c r="GX692" s="368"/>
      <c r="GY692" s="368"/>
      <c r="GZ692" s="368"/>
      <c r="HA692" s="368"/>
      <c r="HB692" s="368"/>
      <c r="HC692" s="368"/>
      <c r="HD692" s="368"/>
      <c r="HE692" s="368"/>
      <c r="HF692" s="368"/>
      <c r="HG692" s="368"/>
      <c r="HH692" s="368"/>
      <c r="HI692" s="368"/>
      <c r="HJ692" s="368"/>
      <c r="HK692" s="368"/>
      <c r="HL692" s="368"/>
      <c r="HM692" s="368"/>
      <c r="HN692" s="368"/>
      <c r="HO692" s="368"/>
      <c r="HP692" s="368"/>
      <c r="HQ692" s="368"/>
      <c r="HR692" s="368"/>
      <c r="HS692" s="368"/>
      <c r="HT692" s="368"/>
      <c r="HU692" s="368"/>
      <c r="HV692" s="368"/>
      <c r="HW692" s="368"/>
      <c r="HX692" s="368"/>
      <c r="HY692" s="368"/>
      <c r="HZ692" s="368"/>
      <c r="IA692" s="368"/>
      <c r="IB692" s="368"/>
      <c r="IC692" s="368"/>
      <c r="ID692" s="368"/>
      <c r="IE692" s="368"/>
      <c r="IF692" s="368"/>
      <c r="IG692" s="368"/>
      <c r="IH692" s="368"/>
      <c r="II692" s="368"/>
      <c r="IJ692" s="368"/>
      <c r="IK692" s="368"/>
      <c r="IL692" s="368"/>
      <c r="IM692" s="368"/>
      <c r="IN692" s="368"/>
      <c r="IO692" s="368"/>
      <c r="IP692" s="368"/>
      <c r="IQ692" s="368"/>
      <c r="IR692" s="368"/>
      <c r="IS692" s="368"/>
      <c r="IT692" s="368"/>
      <c r="IU692" s="368"/>
      <c r="IV692" s="368"/>
      <c r="IW692" s="368"/>
      <c r="IX692" s="368"/>
      <c r="IY692" s="368"/>
      <c r="IZ692" s="368"/>
      <c r="JA692" s="368"/>
      <c r="JB692" s="368"/>
      <c r="JC692" s="368"/>
      <c r="JD692" s="368"/>
      <c r="JE692" s="368"/>
      <c r="JF692" s="368"/>
      <c r="JG692" s="368"/>
      <c r="JH692" s="368"/>
      <c r="JI692" s="368"/>
      <c r="JJ692" s="368"/>
      <c r="JK692" s="368"/>
      <c r="JL692" s="368"/>
      <c r="JM692" s="368"/>
      <c r="JN692" s="368"/>
      <c r="JO692" s="368"/>
      <c r="JP692" s="368"/>
      <c r="JQ692" s="368"/>
      <c r="JR692" s="368"/>
      <c r="JS692" s="368"/>
      <c r="JT692" s="368"/>
      <c r="JU692" s="368"/>
      <c r="JV692" s="368"/>
      <c r="JW692" s="368"/>
      <c r="JX692" s="368"/>
      <c r="JY692" s="368"/>
      <c r="JZ692" s="368"/>
      <c r="KA692" s="368"/>
      <c r="KB692" s="368"/>
      <c r="KC692" s="368"/>
      <c r="KD692" s="368"/>
      <c r="KE692" s="368"/>
      <c r="KF692" s="368"/>
      <c r="KG692" s="368"/>
      <c r="KH692" s="368"/>
      <c r="KI692" s="368"/>
      <c r="KJ692" s="368"/>
      <c r="KK692" s="368"/>
      <c r="KL692" s="368"/>
      <c r="KM692" s="368"/>
      <c r="KN692" s="368"/>
      <c r="KO692" s="368"/>
      <c r="KP692" s="368"/>
      <c r="KQ692" s="368"/>
      <c r="KR692" s="368"/>
      <c r="KS692" s="368"/>
      <c r="KT692" s="368"/>
      <c r="KU692" s="368"/>
      <c r="KV692" s="368"/>
      <c r="KW692" s="368"/>
      <c r="KX692" s="368"/>
      <c r="LH692" s="368"/>
      <c r="LI692" s="368"/>
      <c r="LJ692" s="368"/>
      <c r="LK692" s="368"/>
      <c r="LL692" s="368"/>
      <c r="LM692" s="368"/>
      <c r="LN692" s="368"/>
      <c r="LO692" s="368"/>
      <c r="LP692" s="368"/>
      <c r="LQ692" s="368"/>
      <c r="LR692" s="368"/>
      <c r="LS692" s="368"/>
      <c r="LT692" s="368"/>
      <c r="LU692" s="368"/>
      <c r="LV692" s="368"/>
      <c r="LW692" s="368"/>
      <c r="LX692" s="368"/>
      <c r="LY692" s="368"/>
      <c r="LZ692" s="368"/>
      <c r="MA692" s="368"/>
      <c r="MB692" s="368"/>
      <c r="MC692" s="368"/>
      <c r="MD692" s="368"/>
      <c r="ME692" s="368"/>
      <c r="MF692" s="368"/>
      <c r="MG692" s="368"/>
      <c r="MH692" s="368"/>
      <c r="MI692" s="368"/>
      <c r="MJ692" s="368"/>
      <c r="MK692" s="368"/>
      <c r="ML692" s="368"/>
      <c r="MM692" s="368"/>
      <c r="MN692" s="368"/>
      <c r="MO692" s="368"/>
      <c r="MP692" s="368"/>
      <c r="MQ692" s="368"/>
      <c r="MR692" s="368"/>
      <c r="MS692" s="368"/>
      <c r="MT692" s="368"/>
      <c r="MU692" s="368"/>
      <c r="MV692" s="368"/>
      <c r="MW692" s="368"/>
      <c r="MX692" s="368"/>
      <c r="MY692" s="368"/>
      <c r="MZ692" s="368"/>
      <c r="NA692" s="368"/>
      <c r="NB692" s="368"/>
      <c r="NC692" s="368"/>
      <c r="ND692" s="368"/>
      <c r="NE692" s="368"/>
      <c r="NF692" s="368"/>
      <c r="NG692" s="368"/>
      <c r="NH692" s="368"/>
      <c r="NI692" s="368"/>
      <c r="NJ692" s="368"/>
      <c r="NK692" s="368"/>
      <c r="NL692" s="368"/>
      <c r="NM692" s="368"/>
      <c r="NN692" s="368"/>
      <c r="NO692" s="368"/>
      <c r="NP692" s="368"/>
      <c r="NQ692" s="368"/>
      <c r="NR692" s="368"/>
      <c r="NS692" s="368"/>
      <c r="NT692" s="368"/>
      <c r="NU692" s="368"/>
      <c r="NV692" s="368"/>
      <c r="NW692" s="368"/>
      <c r="NX692" s="368"/>
      <c r="NY692" s="368"/>
      <c r="NZ692" s="368"/>
      <c r="OA692" s="368"/>
      <c r="OB692" s="368"/>
      <c r="OC692" s="368"/>
      <c r="OD692" s="368"/>
      <c r="OE692" s="368"/>
      <c r="OF692" s="368"/>
      <c r="OG692" s="368"/>
      <c r="OH692" s="368"/>
      <c r="OI692" s="368"/>
      <c r="OJ692" s="368"/>
      <c r="OK692" s="368"/>
      <c r="OL692" s="368"/>
      <c r="OM692" s="368"/>
      <c r="ON692" s="368"/>
      <c r="OO692" s="368"/>
      <c r="OP692" s="368"/>
      <c r="OQ692" s="368"/>
      <c r="OR692" s="368"/>
      <c r="OS692" s="368"/>
      <c r="OT692" s="368"/>
      <c r="OU692" s="368"/>
      <c r="OV692" s="368"/>
      <c r="OW692" s="368"/>
      <c r="OX692" s="368"/>
      <c r="OY692" s="368"/>
      <c r="OZ692" s="368"/>
      <c r="PA692" s="368"/>
      <c r="PB692" s="368"/>
      <c r="PC692" s="368"/>
      <c r="PD692" s="368"/>
      <c r="PE692" s="368"/>
      <c r="PF692" s="368"/>
      <c r="PG692" s="368"/>
      <c r="PH692" s="368"/>
      <c r="PI692" s="368"/>
      <c r="PJ692" s="368"/>
      <c r="PK692" s="368"/>
      <c r="PL692" s="368"/>
      <c r="PM692" s="368"/>
      <c r="PN692" s="368"/>
      <c r="PO692" s="368"/>
      <c r="PP692" s="368"/>
      <c r="PQ692" s="368"/>
      <c r="PR692" s="368"/>
      <c r="PS692" s="368"/>
      <c r="PT692" s="368"/>
      <c r="PU692" s="368"/>
      <c r="PV692" s="368"/>
      <c r="PW692" s="368"/>
      <c r="PX692" s="368"/>
      <c r="PY692" s="368"/>
      <c r="PZ692" s="368"/>
      <c r="QA692" s="368"/>
      <c r="QB692" s="368"/>
      <c r="QC692" s="368"/>
      <c r="QD692" s="368"/>
      <c r="QE692" s="368"/>
      <c r="QF692" s="368"/>
      <c r="QG692" s="368"/>
      <c r="QH692" s="368"/>
      <c r="QI692" s="368"/>
      <c r="QJ692" s="368"/>
      <c r="QK692" s="368"/>
      <c r="QL692" s="368"/>
      <c r="QM692" s="368"/>
      <c r="QN692" s="368"/>
      <c r="QO692" s="368"/>
      <c r="QP692" s="368"/>
      <c r="QQ692" s="368"/>
      <c r="QR692" s="368"/>
      <c r="QS692" s="368"/>
      <c r="QT692" s="368"/>
      <c r="QU692" s="368"/>
      <c r="QV692" s="368"/>
      <c r="QW692" s="368"/>
      <c r="QX692" s="368"/>
      <c r="QY692" s="368"/>
      <c r="QZ692" s="368"/>
      <c r="RA692" s="368"/>
      <c r="RB692" s="368"/>
      <c r="RC692" s="368"/>
      <c r="RD692" s="368"/>
      <c r="RE692" s="368"/>
      <c r="RF692" s="368"/>
      <c r="RG692" s="368"/>
      <c r="RH692" s="368"/>
      <c r="RI692" s="368"/>
      <c r="RJ692" s="368"/>
      <c r="RK692" s="368"/>
      <c r="RL692" s="368"/>
      <c r="RM692" s="368"/>
      <c r="RN692" s="368"/>
      <c r="RO692" s="368"/>
      <c r="RP692" s="368"/>
      <c r="RQ692" s="368"/>
      <c r="RR692" s="368"/>
      <c r="RS692" s="368"/>
      <c r="RT692" s="368"/>
      <c r="RU692" s="368"/>
      <c r="RV692" s="368"/>
      <c r="RW692" s="368"/>
      <c r="RX692" s="368"/>
      <c r="RY692" s="368"/>
      <c r="RZ692" s="368"/>
      <c r="SA692" s="368"/>
      <c r="SB692" s="368"/>
      <c r="SC692" s="368"/>
      <c r="SD692" s="368"/>
      <c r="SE692" s="368"/>
      <c r="SF692" s="368"/>
      <c r="SG692" s="368"/>
    </row>
    <row r="693" spans="1:501">
      <c r="A693" s="368"/>
      <c r="B693" s="368"/>
      <c r="C693" s="368"/>
      <c r="D693" s="368"/>
      <c r="E693" s="368"/>
      <c r="F693" s="368"/>
      <c r="G693" s="368"/>
      <c r="H693" s="368"/>
      <c r="I693" s="368"/>
      <c r="J693" s="368"/>
      <c r="K693" s="368"/>
      <c r="L693" s="368"/>
      <c r="M693" s="368"/>
      <c r="N693" s="368"/>
      <c r="O693" s="385"/>
      <c r="P693" s="368"/>
      <c r="Q693" s="368"/>
      <c r="R693" s="368"/>
      <c r="S693" s="368"/>
      <c r="T693" s="368"/>
      <c r="U693" s="368"/>
      <c r="V693" s="368"/>
      <c r="W693" s="368"/>
      <c r="X693" s="368"/>
      <c r="Y693" s="368"/>
      <c r="Z693" s="368"/>
      <c r="AA693" s="368"/>
      <c r="AB693" s="368"/>
      <c r="AC693" s="368"/>
      <c r="AD693" s="368"/>
      <c r="AE693" s="368"/>
      <c r="AF693" s="368"/>
      <c r="AG693" s="368"/>
      <c r="AH693" s="368"/>
      <c r="AI693" s="368"/>
      <c r="AJ693" s="368"/>
      <c r="AK693" s="368"/>
      <c r="AL693" s="368"/>
      <c r="AM693" s="368"/>
      <c r="AN693" s="368"/>
      <c r="AO693" s="368"/>
      <c r="AP693" s="368"/>
      <c r="AQ693" s="368"/>
      <c r="AR693" s="368"/>
      <c r="AS693" s="368"/>
      <c r="AT693" s="368"/>
      <c r="AU693" s="368"/>
      <c r="AV693" s="368"/>
      <c r="AW693" s="368"/>
      <c r="AX693" s="368"/>
      <c r="AY693" s="368"/>
      <c r="AZ693" s="368"/>
      <c r="BA693" s="368"/>
      <c r="BB693" s="368"/>
      <c r="BC693" s="368"/>
      <c r="BD693" s="368"/>
      <c r="BE693" s="368"/>
      <c r="BF693" s="368"/>
      <c r="BG693" s="368"/>
      <c r="BH693" s="368"/>
      <c r="BI693" s="368"/>
      <c r="BJ693" s="368"/>
      <c r="BK693" s="368"/>
      <c r="BL693" s="368"/>
      <c r="BM693" s="368"/>
      <c r="BN693" s="368"/>
      <c r="BO693" s="368"/>
      <c r="BP693" s="368"/>
      <c r="BQ693" s="368"/>
      <c r="BR693" s="368"/>
      <c r="BS693" s="368"/>
      <c r="BT693" s="368"/>
      <c r="BU693" s="368"/>
      <c r="BV693" s="368"/>
      <c r="BW693" s="368"/>
      <c r="DV693" s="368"/>
      <c r="DW693" s="368"/>
      <c r="DX693" s="368"/>
      <c r="DY693" s="368"/>
      <c r="DZ693" s="368"/>
      <c r="EA693" s="368"/>
      <c r="EB693" s="368"/>
      <c r="EC693" s="368"/>
      <c r="ED693" s="368"/>
      <c r="EE693" s="368"/>
      <c r="EF693" s="368"/>
      <c r="EG693" s="368"/>
      <c r="EH693" s="368"/>
      <c r="EI693" s="368"/>
      <c r="EJ693" s="368"/>
      <c r="EK693" s="368"/>
      <c r="EL693" s="368"/>
      <c r="EM693" s="368"/>
      <c r="EN693" s="368"/>
      <c r="EO693" s="368"/>
      <c r="EP693" s="368"/>
      <c r="EQ693" s="368"/>
      <c r="ER693" s="368"/>
      <c r="ES693" s="368"/>
      <c r="ET693" s="368"/>
      <c r="EU693" s="368"/>
      <c r="EV693" s="368"/>
      <c r="EW693" s="368"/>
      <c r="EX693" s="368"/>
      <c r="EY693" s="368"/>
      <c r="EZ693" s="368"/>
      <c r="FA693" s="368"/>
      <c r="FB693" s="368"/>
      <c r="FC693" s="368"/>
      <c r="FD693" s="368"/>
      <c r="FE693" s="368"/>
      <c r="FF693" s="368"/>
      <c r="FG693" s="368"/>
      <c r="FH693" s="368"/>
      <c r="FI693" s="368"/>
      <c r="FJ693" s="368"/>
      <c r="FK693" s="368"/>
      <c r="FL693" s="368"/>
      <c r="FM693" s="368"/>
      <c r="FN693" s="368"/>
      <c r="FO693" s="368"/>
      <c r="FP693" s="368"/>
      <c r="FQ693" s="368"/>
      <c r="FR693" s="368"/>
      <c r="FS693" s="368"/>
      <c r="FT693" s="368"/>
      <c r="FU693" s="368"/>
      <c r="FV693" s="368"/>
      <c r="FW693" s="368"/>
      <c r="FX693" s="368"/>
      <c r="FY693" s="368"/>
      <c r="FZ693" s="368"/>
      <c r="GA693" s="368"/>
      <c r="GB693" s="368"/>
      <c r="GC693" s="368"/>
      <c r="GD693" s="368"/>
      <c r="GE693" s="368"/>
      <c r="GF693" s="368"/>
      <c r="GG693" s="368"/>
      <c r="GH693" s="368"/>
      <c r="GI693" s="368"/>
      <c r="GJ693" s="368"/>
      <c r="GK693" s="368"/>
      <c r="GL693" s="368"/>
      <c r="GM693" s="368"/>
      <c r="GN693" s="368"/>
      <c r="GO693" s="368"/>
      <c r="GP693" s="368"/>
      <c r="GQ693" s="368"/>
      <c r="GR693" s="368"/>
      <c r="GS693" s="368"/>
      <c r="GT693" s="368"/>
      <c r="GU693" s="368"/>
      <c r="GV693" s="368"/>
      <c r="GW693" s="368"/>
      <c r="GX693" s="368"/>
      <c r="GY693" s="368"/>
      <c r="GZ693" s="368"/>
      <c r="HA693" s="368"/>
      <c r="HB693" s="368"/>
      <c r="HC693" s="368"/>
      <c r="HD693" s="368"/>
      <c r="HE693" s="368"/>
      <c r="HF693" s="368"/>
      <c r="HG693" s="368"/>
      <c r="HH693" s="368"/>
      <c r="HI693" s="368"/>
      <c r="HJ693" s="368"/>
      <c r="HK693" s="368"/>
      <c r="HL693" s="368"/>
      <c r="HM693" s="368"/>
      <c r="HN693" s="368"/>
      <c r="HO693" s="368"/>
      <c r="HP693" s="368"/>
      <c r="HQ693" s="368"/>
      <c r="HR693" s="368"/>
      <c r="HS693" s="368"/>
      <c r="HT693" s="368"/>
      <c r="HU693" s="368"/>
      <c r="HV693" s="368"/>
      <c r="HW693" s="368"/>
      <c r="HX693" s="368"/>
      <c r="HY693" s="368"/>
      <c r="HZ693" s="368"/>
      <c r="IA693" s="368"/>
      <c r="IB693" s="368"/>
      <c r="IC693" s="368"/>
      <c r="ID693" s="368"/>
      <c r="IE693" s="368"/>
      <c r="IF693" s="368"/>
      <c r="IG693" s="368"/>
      <c r="IH693" s="368"/>
      <c r="II693" s="368"/>
      <c r="IJ693" s="368"/>
      <c r="IK693" s="368"/>
      <c r="IL693" s="368"/>
      <c r="IM693" s="368"/>
      <c r="IN693" s="368"/>
      <c r="IO693" s="368"/>
      <c r="IP693" s="368"/>
      <c r="IQ693" s="368"/>
      <c r="IR693" s="368"/>
      <c r="IS693" s="368"/>
      <c r="IT693" s="368"/>
      <c r="IU693" s="368"/>
      <c r="IV693" s="368"/>
      <c r="IW693" s="368"/>
      <c r="IX693" s="368"/>
      <c r="IY693" s="368"/>
      <c r="IZ693" s="368"/>
      <c r="JA693" s="368"/>
      <c r="JB693" s="368"/>
      <c r="JC693" s="368"/>
      <c r="JD693" s="368"/>
      <c r="JE693" s="368"/>
      <c r="JF693" s="368"/>
      <c r="JG693" s="368"/>
      <c r="JH693" s="368"/>
      <c r="JI693" s="368"/>
      <c r="JJ693" s="368"/>
      <c r="JK693" s="368"/>
      <c r="JL693" s="368"/>
      <c r="JM693" s="368"/>
      <c r="JN693" s="368"/>
      <c r="JO693" s="368"/>
      <c r="JP693" s="368"/>
      <c r="JQ693" s="368"/>
      <c r="JR693" s="368"/>
      <c r="JS693" s="368"/>
      <c r="JT693" s="368"/>
      <c r="JU693" s="368"/>
      <c r="JV693" s="368"/>
      <c r="JW693" s="368"/>
      <c r="JX693" s="368"/>
      <c r="JY693" s="368"/>
      <c r="JZ693" s="368"/>
      <c r="KA693" s="368"/>
      <c r="KB693" s="368"/>
      <c r="KC693" s="368"/>
      <c r="KD693" s="368"/>
      <c r="KE693" s="368"/>
      <c r="KF693" s="368"/>
      <c r="KG693" s="368"/>
      <c r="KH693" s="368"/>
      <c r="KI693" s="368"/>
      <c r="KJ693" s="368"/>
      <c r="KK693" s="368"/>
      <c r="KL693" s="368"/>
      <c r="KM693" s="368"/>
      <c r="KN693" s="368"/>
      <c r="KO693" s="368"/>
      <c r="KP693" s="368"/>
      <c r="KQ693" s="368"/>
      <c r="KR693" s="368"/>
      <c r="KS693" s="368"/>
      <c r="KT693" s="368"/>
      <c r="KU693" s="368"/>
      <c r="KV693" s="368"/>
      <c r="KW693" s="368"/>
      <c r="KX693" s="368"/>
      <c r="LH693" s="368"/>
      <c r="LI693" s="368"/>
      <c r="LJ693" s="368"/>
      <c r="LK693" s="368"/>
      <c r="LL693" s="368"/>
      <c r="LM693" s="368"/>
      <c r="LN693" s="368"/>
      <c r="LO693" s="368"/>
      <c r="LP693" s="368"/>
      <c r="LQ693" s="368"/>
      <c r="LR693" s="368"/>
      <c r="LS693" s="368"/>
      <c r="LT693" s="368"/>
      <c r="LU693" s="368"/>
      <c r="LV693" s="368"/>
      <c r="LW693" s="368"/>
      <c r="LX693" s="368"/>
      <c r="LY693" s="368"/>
      <c r="LZ693" s="368"/>
      <c r="MA693" s="368"/>
      <c r="MB693" s="368"/>
      <c r="MC693" s="368"/>
      <c r="MD693" s="368"/>
      <c r="ME693" s="368"/>
      <c r="MF693" s="368"/>
      <c r="MG693" s="368"/>
      <c r="MH693" s="368"/>
      <c r="MI693" s="368"/>
      <c r="MJ693" s="368"/>
      <c r="MK693" s="368"/>
      <c r="ML693" s="368"/>
      <c r="MM693" s="368"/>
      <c r="MN693" s="368"/>
      <c r="MO693" s="368"/>
      <c r="MP693" s="368"/>
      <c r="MQ693" s="368"/>
      <c r="MR693" s="368"/>
      <c r="MS693" s="368"/>
      <c r="MT693" s="368"/>
      <c r="MU693" s="368"/>
      <c r="MV693" s="368"/>
      <c r="MW693" s="368"/>
      <c r="MX693" s="368"/>
      <c r="MY693" s="368"/>
      <c r="MZ693" s="368"/>
      <c r="NA693" s="368"/>
      <c r="NB693" s="368"/>
      <c r="NC693" s="368"/>
      <c r="ND693" s="368"/>
      <c r="NE693" s="368"/>
      <c r="NF693" s="368"/>
      <c r="NG693" s="368"/>
      <c r="NH693" s="368"/>
      <c r="NI693" s="368"/>
      <c r="NJ693" s="368"/>
      <c r="NK693" s="368"/>
      <c r="NL693" s="368"/>
      <c r="NM693" s="368"/>
      <c r="NN693" s="368"/>
      <c r="NO693" s="368"/>
      <c r="NP693" s="368"/>
      <c r="NQ693" s="368"/>
      <c r="NR693" s="368"/>
      <c r="NS693" s="368"/>
      <c r="NT693" s="368"/>
      <c r="NU693" s="368"/>
      <c r="NV693" s="368"/>
      <c r="NW693" s="368"/>
      <c r="NX693" s="368"/>
      <c r="NY693" s="368"/>
      <c r="NZ693" s="368"/>
      <c r="OA693" s="368"/>
      <c r="OB693" s="368"/>
      <c r="OC693" s="368"/>
      <c r="OD693" s="368"/>
      <c r="OE693" s="368"/>
      <c r="OF693" s="368"/>
      <c r="OG693" s="368"/>
      <c r="OH693" s="368"/>
      <c r="OI693" s="368"/>
      <c r="OJ693" s="368"/>
      <c r="OK693" s="368"/>
      <c r="OL693" s="368"/>
      <c r="OM693" s="368"/>
      <c r="ON693" s="368"/>
      <c r="OO693" s="368"/>
      <c r="OP693" s="368"/>
      <c r="OQ693" s="368"/>
      <c r="OR693" s="368"/>
      <c r="OS693" s="368"/>
      <c r="OT693" s="368"/>
      <c r="OU693" s="368"/>
      <c r="OV693" s="368"/>
      <c r="OW693" s="368"/>
      <c r="OX693" s="368"/>
      <c r="OY693" s="368"/>
      <c r="OZ693" s="368"/>
      <c r="PA693" s="368"/>
      <c r="PB693" s="368"/>
      <c r="PC693" s="368"/>
      <c r="PD693" s="368"/>
      <c r="PE693" s="368"/>
      <c r="PF693" s="368"/>
      <c r="PG693" s="368"/>
      <c r="PH693" s="368"/>
      <c r="PI693" s="368"/>
      <c r="PJ693" s="368"/>
      <c r="PK693" s="368"/>
      <c r="PL693" s="368"/>
      <c r="PM693" s="368"/>
      <c r="PN693" s="368"/>
      <c r="PO693" s="368"/>
      <c r="PP693" s="368"/>
      <c r="PQ693" s="368"/>
      <c r="PR693" s="368"/>
      <c r="PS693" s="368"/>
      <c r="PT693" s="368"/>
      <c r="PU693" s="368"/>
      <c r="PV693" s="368"/>
      <c r="PW693" s="368"/>
      <c r="PX693" s="368"/>
      <c r="PY693" s="368"/>
      <c r="PZ693" s="368"/>
      <c r="QA693" s="368"/>
      <c r="QB693" s="368"/>
      <c r="QC693" s="368"/>
      <c r="QD693" s="368"/>
      <c r="QE693" s="368"/>
      <c r="QF693" s="368"/>
      <c r="QG693" s="368"/>
      <c r="QH693" s="368"/>
      <c r="QI693" s="368"/>
      <c r="QJ693" s="368"/>
      <c r="QK693" s="368"/>
      <c r="QL693" s="368"/>
      <c r="QM693" s="368"/>
      <c r="QN693" s="368"/>
      <c r="QO693" s="368"/>
      <c r="QP693" s="368"/>
      <c r="QQ693" s="368"/>
      <c r="QR693" s="368"/>
      <c r="QS693" s="368"/>
      <c r="QT693" s="368"/>
      <c r="QU693" s="368"/>
      <c r="QV693" s="368"/>
      <c r="QW693" s="368"/>
      <c r="QX693" s="368"/>
      <c r="QY693" s="368"/>
      <c r="QZ693" s="368"/>
      <c r="RA693" s="368"/>
      <c r="RB693" s="368"/>
      <c r="RC693" s="368"/>
      <c r="RD693" s="368"/>
      <c r="RE693" s="368"/>
      <c r="RF693" s="368"/>
      <c r="RG693" s="368"/>
      <c r="RH693" s="368"/>
      <c r="RI693" s="368"/>
      <c r="RJ693" s="368"/>
      <c r="RK693" s="368"/>
      <c r="RL693" s="368"/>
      <c r="RM693" s="368"/>
      <c r="RN693" s="368"/>
      <c r="RO693" s="368"/>
      <c r="RP693" s="368"/>
      <c r="RQ693" s="368"/>
      <c r="RR693" s="368"/>
      <c r="RS693" s="368"/>
      <c r="RT693" s="368"/>
      <c r="RU693" s="368"/>
      <c r="RV693" s="368"/>
      <c r="RW693" s="368"/>
      <c r="RX693" s="368"/>
      <c r="RY693" s="368"/>
      <c r="RZ693" s="368"/>
      <c r="SA693" s="368"/>
      <c r="SB693" s="368"/>
      <c r="SC693" s="368"/>
      <c r="SD693" s="368"/>
      <c r="SE693" s="368"/>
      <c r="SF693" s="368"/>
      <c r="SG693" s="368"/>
    </row>
    <row r="694" spans="1:501">
      <c r="A694" s="368"/>
      <c r="B694" s="368"/>
      <c r="C694" s="368"/>
      <c r="D694" s="368"/>
      <c r="E694" s="368"/>
      <c r="F694" s="368"/>
      <c r="G694" s="368"/>
      <c r="H694" s="368"/>
      <c r="I694" s="368"/>
      <c r="J694" s="368"/>
      <c r="K694" s="368"/>
      <c r="L694" s="368"/>
      <c r="M694" s="368"/>
      <c r="N694" s="368"/>
      <c r="O694" s="385"/>
      <c r="P694" s="368"/>
      <c r="Q694" s="368"/>
      <c r="R694" s="368"/>
      <c r="S694" s="368"/>
      <c r="T694" s="368"/>
      <c r="U694" s="368"/>
      <c r="V694" s="368"/>
      <c r="W694" s="368"/>
      <c r="X694" s="368"/>
      <c r="Y694" s="368"/>
      <c r="Z694" s="368"/>
      <c r="AA694" s="368"/>
      <c r="AB694" s="368"/>
      <c r="AC694" s="368"/>
      <c r="AD694" s="368"/>
      <c r="AE694" s="368"/>
      <c r="AF694" s="368"/>
      <c r="AG694" s="368"/>
      <c r="AH694" s="368"/>
      <c r="AI694" s="368"/>
      <c r="AJ694" s="368"/>
      <c r="AK694" s="368"/>
      <c r="AL694" s="368"/>
      <c r="AM694" s="368"/>
      <c r="AN694" s="368"/>
      <c r="AO694" s="368"/>
      <c r="AP694" s="368"/>
      <c r="AQ694" s="368"/>
      <c r="AR694" s="368"/>
      <c r="AS694" s="368"/>
      <c r="AT694" s="368"/>
      <c r="AU694" s="368"/>
      <c r="AV694" s="368"/>
      <c r="AW694" s="368"/>
      <c r="AX694" s="368"/>
      <c r="AY694" s="368"/>
      <c r="AZ694" s="368"/>
      <c r="BA694" s="368"/>
      <c r="BB694" s="368"/>
      <c r="BC694" s="368"/>
      <c r="BD694" s="368"/>
      <c r="BE694" s="368"/>
      <c r="BF694" s="368"/>
      <c r="BG694" s="368"/>
      <c r="BH694" s="368"/>
      <c r="BI694" s="368"/>
      <c r="BJ694" s="368"/>
      <c r="BK694" s="368"/>
      <c r="BL694" s="368"/>
      <c r="BM694" s="368"/>
      <c r="BN694" s="368"/>
      <c r="BO694" s="368"/>
      <c r="BP694" s="368"/>
      <c r="BQ694" s="368"/>
      <c r="BR694" s="368"/>
      <c r="BS694" s="368"/>
      <c r="BT694" s="368"/>
      <c r="BU694" s="368"/>
      <c r="BV694" s="368"/>
      <c r="BW694" s="368"/>
      <c r="DV694" s="368"/>
      <c r="DW694" s="368"/>
      <c r="DX694" s="368"/>
      <c r="DY694" s="368"/>
      <c r="DZ694" s="368"/>
      <c r="EA694" s="368"/>
      <c r="EB694" s="368"/>
      <c r="EC694" s="368"/>
      <c r="ED694" s="368"/>
      <c r="EE694" s="368"/>
      <c r="EF694" s="368"/>
      <c r="EG694" s="368"/>
      <c r="EH694" s="368"/>
      <c r="EI694" s="368"/>
      <c r="EJ694" s="368"/>
      <c r="EK694" s="368"/>
      <c r="EL694" s="368"/>
      <c r="EM694" s="368"/>
      <c r="EN694" s="368"/>
      <c r="EO694" s="368"/>
      <c r="EP694" s="368"/>
      <c r="EQ694" s="368"/>
      <c r="ER694" s="368"/>
      <c r="ES694" s="368"/>
      <c r="ET694" s="368"/>
      <c r="EU694" s="368"/>
      <c r="EV694" s="368"/>
      <c r="EW694" s="368"/>
      <c r="EX694" s="368"/>
      <c r="EY694" s="368"/>
      <c r="EZ694" s="368"/>
      <c r="FA694" s="368"/>
      <c r="FB694" s="368"/>
      <c r="FC694" s="368"/>
      <c r="FD694" s="368"/>
      <c r="FE694" s="368"/>
      <c r="FF694" s="368"/>
      <c r="FG694" s="368"/>
      <c r="FH694" s="368"/>
      <c r="FI694" s="368"/>
      <c r="FJ694" s="368"/>
      <c r="FK694" s="368"/>
      <c r="FL694" s="368"/>
      <c r="FM694" s="368"/>
      <c r="FN694" s="368"/>
      <c r="FO694" s="368"/>
      <c r="FP694" s="368"/>
      <c r="FQ694" s="368"/>
      <c r="FR694" s="368"/>
      <c r="FS694" s="368"/>
      <c r="FT694" s="368"/>
      <c r="FU694" s="368"/>
      <c r="FV694" s="368"/>
      <c r="FW694" s="368"/>
      <c r="FX694" s="368"/>
      <c r="FY694" s="368"/>
      <c r="FZ694" s="368"/>
      <c r="GA694" s="368"/>
      <c r="GB694" s="368"/>
      <c r="GC694" s="368"/>
      <c r="GD694" s="368"/>
      <c r="GE694" s="368"/>
      <c r="GF694" s="368"/>
      <c r="GG694" s="368"/>
      <c r="GH694" s="368"/>
      <c r="GI694" s="368"/>
      <c r="GJ694" s="368"/>
      <c r="GK694" s="368"/>
      <c r="GL694" s="368"/>
      <c r="GM694" s="368"/>
      <c r="GN694" s="368"/>
      <c r="GO694" s="368"/>
      <c r="GP694" s="368"/>
      <c r="GQ694" s="368"/>
      <c r="GR694" s="368"/>
      <c r="GS694" s="368"/>
      <c r="GT694" s="368"/>
      <c r="GU694" s="368"/>
      <c r="GV694" s="368"/>
      <c r="GW694" s="368"/>
      <c r="GX694" s="368"/>
      <c r="GY694" s="368"/>
      <c r="GZ694" s="368"/>
      <c r="HA694" s="368"/>
      <c r="HB694" s="368"/>
      <c r="HC694" s="368"/>
      <c r="HD694" s="368"/>
      <c r="HE694" s="368"/>
      <c r="HF694" s="368"/>
      <c r="HG694" s="368"/>
      <c r="HH694" s="368"/>
      <c r="HI694" s="368"/>
      <c r="HJ694" s="368"/>
      <c r="HK694" s="368"/>
      <c r="HL694" s="368"/>
      <c r="HM694" s="368"/>
      <c r="HN694" s="368"/>
      <c r="HO694" s="368"/>
      <c r="HP694" s="368"/>
      <c r="HQ694" s="368"/>
      <c r="HR694" s="368"/>
      <c r="HS694" s="368"/>
      <c r="HT694" s="368"/>
      <c r="HU694" s="368"/>
      <c r="HV694" s="368"/>
      <c r="HW694" s="368"/>
      <c r="HX694" s="368"/>
      <c r="HY694" s="368"/>
      <c r="HZ694" s="368"/>
      <c r="IA694" s="368"/>
      <c r="IB694" s="368"/>
      <c r="IC694" s="368"/>
      <c r="ID694" s="368"/>
      <c r="IE694" s="368"/>
      <c r="IF694" s="368"/>
      <c r="IG694" s="368"/>
      <c r="IH694" s="368"/>
      <c r="II694" s="368"/>
      <c r="IJ694" s="368"/>
      <c r="IK694" s="368"/>
      <c r="IL694" s="368"/>
      <c r="IM694" s="368"/>
      <c r="IN694" s="368"/>
      <c r="IO694" s="368"/>
      <c r="IP694" s="368"/>
      <c r="IQ694" s="368"/>
      <c r="IR694" s="368"/>
      <c r="IS694" s="368"/>
      <c r="IT694" s="368"/>
      <c r="IU694" s="368"/>
      <c r="IV694" s="368"/>
      <c r="IW694" s="368"/>
      <c r="IX694" s="368"/>
      <c r="IY694" s="368"/>
      <c r="IZ694" s="368"/>
      <c r="JA694" s="368"/>
      <c r="JB694" s="368"/>
      <c r="JC694" s="368"/>
      <c r="JD694" s="368"/>
      <c r="JE694" s="368"/>
      <c r="JF694" s="368"/>
      <c r="JG694" s="368"/>
      <c r="JH694" s="368"/>
      <c r="JI694" s="368"/>
      <c r="JJ694" s="368"/>
      <c r="JK694" s="368"/>
      <c r="JL694" s="368"/>
      <c r="JM694" s="368"/>
      <c r="JN694" s="368"/>
      <c r="JO694" s="368"/>
      <c r="JP694" s="368"/>
      <c r="JQ694" s="368"/>
      <c r="JR694" s="368"/>
      <c r="JS694" s="368"/>
      <c r="JT694" s="368"/>
      <c r="JU694" s="368"/>
      <c r="JV694" s="368"/>
      <c r="JW694" s="368"/>
      <c r="JX694" s="368"/>
      <c r="JY694" s="368"/>
      <c r="JZ694" s="368"/>
      <c r="KA694" s="368"/>
      <c r="KB694" s="368"/>
      <c r="KC694" s="368"/>
      <c r="KD694" s="368"/>
      <c r="KE694" s="368"/>
      <c r="KF694" s="368"/>
      <c r="KG694" s="368"/>
      <c r="KH694" s="368"/>
      <c r="KI694" s="368"/>
      <c r="KJ694" s="368"/>
      <c r="KK694" s="368"/>
      <c r="KL694" s="368"/>
      <c r="KM694" s="368"/>
      <c r="KN694" s="368"/>
      <c r="KO694" s="368"/>
      <c r="KP694" s="368"/>
      <c r="KQ694" s="368"/>
      <c r="KR694" s="368"/>
      <c r="KS694" s="368"/>
      <c r="KT694" s="368"/>
      <c r="KU694" s="368"/>
      <c r="KV694" s="368"/>
      <c r="KW694" s="368"/>
      <c r="KX694" s="368"/>
      <c r="LH694" s="368"/>
      <c r="LI694" s="368"/>
      <c r="LJ694" s="368"/>
      <c r="LK694" s="368"/>
      <c r="LL694" s="368"/>
      <c r="LM694" s="368"/>
      <c r="LN694" s="368"/>
      <c r="LO694" s="368"/>
      <c r="LP694" s="368"/>
      <c r="LQ694" s="368"/>
      <c r="LR694" s="368"/>
      <c r="LS694" s="368"/>
      <c r="LT694" s="368"/>
      <c r="LU694" s="368"/>
      <c r="LV694" s="368"/>
      <c r="LW694" s="368"/>
      <c r="LX694" s="368"/>
      <c r="LY694" s="368"/>
      <c r="LZ694" s="368"/>
      <c r="MA694" s="368"/>
      <c r="MB694" s="368"/>
      <c r="MC694" s="368"/>
      <c r="MD694" s="368"/>
      <c r="ME694" s="368"/>
      <c r="MF694" s="368"/>
      <c r="MG694" s="368"/>
      <c r="MH694" s="368"/>
      <c r="MI694" s="368"/>
      <c r="MJ694" s="368"/>
      <c r="MK694" s="368"/>
      <c r="ML694" s="368"/>
      <c r="MM694" s="368"/>
      <c r="MN694" s="368"/>
      <c r="MO694" s="368"/>
      <c r="MP694" s="368"/>
      <c r="MQ694" s="368"/>
      <c r="MR694" s="368"/>
      <c r="MS694" s="368"/>
      <c r="MT694" s="368"/>
      <c r="MU694" s="368"/>
      <c r="MV694" s="368"/>
      <c r="MW694" s="368"/>
      <c r="MX694" s="368"/>
      <c r="MY694" s="368"/>
      <c r="MZ694" s="368"/>
      <c r="NA694" s="368"/>
      <c r="NB694" s="368"/>
      <c r="NC694" s="368"/>
      <c r="ND694" s="368"/>
      <c r="NE694" s="368"/>
      <c r="NF694" s="368"/>
      <c r="NG694" s="368"/>
      <c r="NH694" s="368"/>
      <c r="NI694" s="368"/>
      <c r="NJ694" s="368"/>
      <c r="NK694" s="368"/>
      <c r="NL694" s="368"/>
      <c r="NM694" s="368"/>
      <c r="NN694" s="368"/>
      <c r="NO694" s="368"/>
      <c r="NP694" s="368"/>
      <c r="NQ694" s="368"/>
      <c r="NR694" s="368"/>
      <c r="NS694" s="368"/>
      <c r="NT694" s="368"/>
      <c r="NU694" s="368"/>
      <c r="NV694" s="368"/>
      <c r="NW694" s="368"/>
      <c r="NX694" s="368"/>
      <c r="NY694" s="368"/>
      <c r="NZ694" s="368"/>
      <c r="OA694" s="368"/>
      <c r="OB694" s="368"/>
      <c r="OC694" s="368"/>
      <c r="OD694" s="368"/>
      <c r="OE694" s="368"/>
      <c r="OF694" s="368"/>
      <c r="OG694" s="368"/>
      <c r="OH694" s="368"/>
      <c r="OI694" s="368"/>
      <c r="OJ694" s="368"/>
      <c r="OK694" s="368"/>
      <c r="OL694" s="368"/>
      <c r="OM694" s="368"/>
      <c r="ON694" s="368"/>
      <c r="OO694" s="368"/>
      <c r="OP694" s="368"/>
      <c r="OQ694" s="368"/>
      <c r="OR694" s="368"/>
      <c r="OS694" s="368"/>
      <c r="OT694" s="368"/>
      <c r="OU694" s="368"/>
      <c r="OV694" s="368"/>
      <c r="OW694" s="368"/>
      <c r="OX694" s="368"/>
      <c r="OY694" s="368"/>
      <c r="OZ694" s="368"/>
      <c r="PA694" s="368"/>
      <c r="PB694" s="368"/>
      <c r="PC694" s="368"/>
      <c r="PD694" s="368"/>
      <c r="PE694" s="368"/>
      <c r="PF694" s="368"/>
      <c r="PG694" s="368"/>
      <c r="PH694" s="368"/>
      <c r="PI694" s="368"/>
      <c r="PJ694" s="368"/>
      <c r="PK694" s="368"/>
      <c r="PL694" s="368"/>
      <c r="PM694" s="368"/>
      <c r="PN694" s="368"/>
      <c r="PO694" s="368"/>
      <c r="PP694" s="368"/>
      <c r="PQ694" s="368"/>
      <c r="PR694" s="368"/>
      <c r="PS694" s="368"/>
      <c r="PT694" s="368"/>
      <c r="PU694" s="368"/>
      <c r="PV694" s="368"/>
      <c r="PW694" s="368"/>
      <c r="PX694" s="368"/>
      <c r="PY694" s="368"/>
      <c r="PZ694" s="368"/>
      <c r="QA694" s="368"/>
      <c r="QB694" s="368"/>
      <c r="QC694" s="368"/>
      <c r="QD694" s="368"/>
      <c r="QE694" s="368"/>
      <c r="QF694" s="368"/>
      <c r="QG694" s="368"/>
      <c r="QH694" s="368"/>
      <c r="QI694" s="368"/>
      <c r="QJ694" s="368"/>
      <c r="QK694" s="368"/>
      <c r="QL694" s="368"/>
      <c r="QM694" s="368"/>
      <c r="QN694" s="368"/>
      <c r="QO694" s="368"/>
      <c r="QP694" s="368"/>
      <c r="QQ694" s="368"/>
      <c r="QR694" s="368"/>
      <c r="QS694" s="368"/>
      <c r="QT694" s="368"/>
      <c r="QU694" s="368"/>
      <c r="QV694" s="368"/>
      <c r="QW694" s="368"/>
      <c r="QX694" s="368"/>
      <c r="QY694" s="368"/>
      <c r="QZ694" s="368"/>
      <c r="RA694" s="368"/>
      <c r="RB694" s="368"/>
      <c r="RC694" s="368"/>
      <c r="RD694" s="368"/>
      <c r="RE694" s="368"/>
      <c r="RF694" s="368"/>
      <c r="RG694" s="368"/>
      <c r="RH694" s="368"/>
      <c r="RI694" s="368"/>
      <c r="RJ694" s="368"/>
      <c r="RK694" s="368"/>
      <c r="RL694" s="368"/>
      <c r="RM694" s="368"/>
      <c r="RN694" s="368"/>
      <c r="RO694" s="368"/>
      <c r="RP694" s="368"/>
      <c r="RQ694" s="368"/>
      <c r="RR694" s="368"/>
      <c r="RS694" s="368"/>
      <c r="RT694" s="368"/>
      <c r="RU694" s="368"/>
      <c r="RV694" s="368"/>
      <c r="RW694" s="368"/>
      <c r="RX694" s="368"/>
      <c r="RY694" s="368"/>
      <c r="RZ694" s="368"/>
      <c r="SA694" s="368"/>
      <c r="SB694" s="368"/>
      <c r="SC694" s="368"/>
      <c r="SD694" s="368"/>
      <c r="SE694" s="368"/>
      <c r="SF694" s="368"/>
      <c r="SG694" s="368"/>
    </row>
    <row r="695" spans="1:501">
      <c r="A695" s="368"/>
      <c r="B695" s="368"/>
      <c r="C695" s="368"/>
      <c r="D695" s="368"/>
      <c r="E695" s="368"/>
      <c r="F695" s="368"/>
      <c r="G695" s="368"/>
      <c r="H695" s="368"/>
      <c r="I695" s="368"/>
      <c r="J695" s="368"/>
      <c r="K695" s="368"/>
      <c r="L695" s="368"/>
      <c r="M695" s="368"/>
      <c r="N695" s="368"/>
      <c r="O695" s="385"/>
      <c r="P695" s="368"/>
      <c r="Q695" s="368"/>
      <c r="R695" s="368"/>
      <c r="S695" s="368"/>
      <c r="T695" s="368"/>
      <c r="U695" s="368"/>
      <c r="V695" s="368"/>
      <c r="W695" s="368"/>
      <c r="X695" s="368"/>
      <c r="Y695" s="368"/>
      <c r="Z695" s="368"/>
      <c r="AA695" s="368"/>
      <c r="AB695" s="368"/>
      <c r="AC695" s="368"/>
      <c r="AD695" s="368"/>
      <c r="AE695" s="368"/>
      <c r="AF695" s="368"/>
      <c r="AG695" s="368"/>
      <c r="AH695" s="368"/>
      <c r="AI695" s="368"/>
      <c r="AJ695" s="368"/>
      <c r="AK695" s="368"/>
      <c r="AL695" s="368"/>
      <c r="AM695" s="368"/>
      <c r="AN695" s="368"/>
      <c r="AO695" s="368"/>
      <c r="AP695" s="368"/>
      <c r="AQ695" s="368"/>
      <c r="AR695" s="368"/>
      <c r="AS695" s="368"/>
      <c r="AT695" s="368"/>
      <c r="AU695" s="368"/>
      <c r="AV695" s="368"/>
      <c r="AW695" s="368"/>
      <c r="AX695" s="368"/>
      <c r="AY695" s="368"/>
      <c r="AZ695" s="368"/>
      <c r="BA695" s="368"/>
      <c r="BB695" s="368"/>
      <c r="BC695" s="368"/>
      <c r="BD695" s="368"/>
      <c r="BE695" s="368"/>
      <c r="BF695" s="368"/>
      <c r="BG695" s="368"/>
      <c r="BH695" s="368"/>
      <c r="BI695" s="368"/>
      <c r="BJ695" s="368"/>
      <c r="BK695" s="368"/>
      <c r="BL695" s="368"/>
      <c r="BM695" s="368"/>
      <c r="BN695" s="368"/>
      <c r="BO695" s="368"/>
      <c r="BP695" s="368"/>
      <c r="BQ695" s="368"/>
      <c r="BR695" s="368"/>
      <c r="BS695" s="368"/>
      <c r="BT695" s="368"/>
      <c r="BU695" s="368"/>
      <c r="BV695" s="368"/>
      <c r="BW695" s="368"/>
      <c r="DV695" s="368"/>
      <c r="DW695" s="368"/>
      <c r="DX695" s="368"/>
      <c r="DY695" s="368"/>
      <c r="DZ695" s="368"/>
      <c r="EA695" s="368"/>
      <c r="EB695" s="368"/>
      <c r="EC695" s="368"/>
      <c r="ED695" s="368"/>
      <c r="EE695" s="368"/>
      <c r="EF695" s="368"/>
      <c r="EG695" s="368"/>
      <c r="EH695" s="368"/>
      <c r="EI695" s="368"/>
      <c r="EJ695" s="368"/>
      <c r="EK695" s="368"/>
      <c r="EL695" s="368"/>
      <c r="EM695" s="368"/>
      <c r="EN695" s="368"/>
      <c r="EO695" s="368"/>
      <c r="EP695" s="368"/>
      <c r="EQ695" s="368"/>
      <c r="ER695" s="368"/>
      <c r="ES695" s="368"/>
      <c r="ET695" s="368"/>
      <c r="EU695" s="368"/>
      <c r="EV695" s="368"/>
      <c r="EW695" s="368"/>
      <c r="EX695" s="368"/>
      <c r="EY695" s="368"/>
      <c r="EZ695" s="368"/>
      <c r="FA695" s="368"/>
      <c r="FB695" s="368"/>
      <c r="FC695" s="368"/>
      <c r="FD695" s="368"/>
      <c r="FE695" s="368"/>
      <c r="FF695" s="368"/>
      <c r="FG695" s="368"/>
      <c r="FH695" s="368"/>
      <c r="FI695" s="368"/>
      <c r="FJ695" s="368"/>
      <c r="FK695" s="368"/>
      <c r="FL695" s="368"/>
      <c r="FM695" s="368"/>
      <c r="FN695" s="368"/>
      <c r="FO695" s="368"/>
      <c r="FP695" s="368"/>
      <c r="FQ695" s="368"/>
      <c r="FR695" s="368"/>
      <c r="FS695" s="368"/>
      <c r="FT695" s="368"/>
      <c r="FU695" s="368"/>
      <c r="FV695" s="368"/>
      <c r="FW695" s="368"/>
      <c r="FX695" s="368"/>
      <c r="FY695" s="368"/>
      <c r="FZ695" s="368"/>
      <c r="GA695" s="368"/>
      <c r="GB695" s="368"/>
      <c r="GC695" s="368"/>
      <c r="GD695" s="368"/>
      <c r="GE695" s="368"/>
      <c r="GF695" s="368"/>
      <c r="GG695" s="368"/>
      <c r="GH695" s="368"/>
      <c r="GI695" s="368"/>
      <c r="GJ695" s="368"/>
      <c r="GK695" s="368"/>
      <c r="GL695" s="368"/>
      <c r="GM695" s="368"/>
      <c r="GN695" s="368"/>
      <c r="GO695" s="368"/>
      <c r="GP695" s="368"/>
      <c r="GQ695" s="368"/>
      <c r="GR695" s="368"/>
      <c r="GS695" s="368"/>
      <c r="GT695" s="368"/>
      <c r="GU695" s="368"/>
      <c r="GV695" s="368"/>
      <c r="GW695" s="368"/>
      <c r="GX695" s="368"/>
      <c r="GY695" s="368"/>
      <c r="GZ695" s="368"/>
      <c r="HA695" s="368"/>
      <c r="HB695" s="368"/>
      <c r="HC695" s="368"/>
      <c r="HD695" s="368"/>
      <c r="HE695" s="368"/>
      <c r="HF695" s="368"/>
      <c r="HG695" s="368"/>
      <c r="HH695" s="368"/>
      <c r="HI695" s="368"/>
      <c r="HJ695" s="368"/>
      <c r="HK695" s="368"/>
      <c r="HL695" s="368"/>
      <c r="HM695" s="368"/>
      <c r="HN695" s="368"/>
      <c r="HO695" s="368"/>
      <c r="HP695" s="368"/>
      <c r="HQ695" s="368"/>
      <c r="HR695" s="368"/>
      <c r="HS695" s="368"/>
      <c r="HT695" s="368"/>
      <c r="HU695" s="368"/>
      <c r="HV695" s="368"/>
      <c r="HW695" s="368"/>
      <c r="HX695" s="368"/>
      <c r="HY695" s="368"/>
      <c r="HZ695" s="368"/>
      <c r="IA695" s="368"/>
      <c r="IB695" s="368"/>
      <c r="IC695" s="368"/>
      <c r="ID695" s="368"/>
      <c r="IE695" s="368"/>
      <c r="IF695" s="368"/>
      <c r="IG695" s="368"/>
      <c r="IH695" s="368"/>
      <c r="II695" s="368"/>
      <c r="IJ695" s="368"/>
      <c r="IK695" s="368"/>
      <c r="IL695" s="368"/>
      <c r="IM695" s="368"/>
      <c r="IN695" s="368"/>
      <c r="IO695" s="368"/>
      <c r="IP695" s="368"/>
      <c r="IQ695" s="368"/>
      <c r="IR695" s="368"/>
      <c r="IS695" s="368"/>
      <c r="IT695" s="368"/>
      <c r="IU695" s="368"/>
      <c r="IV695" s="368"/>
      <c r="IW695" s="368"/>
      <c r="IX695" s="368"/>
      <c r="IY695" s="368"/>
      <c r="IZ695" s="368"/>
      <c r="JA695" s="368"/>
      <c r="JB695" s="368"/>
      <c r="JC695" s="368"/>
      <c r="JD695" s="368"/>
      <c r="JE695" s="368"/>
      <c r="JF695" s="368"/>
      <c r="JG695" s="368"/>
      <c r="JH695" s="368"/>
      <c r="JI695" s="368"/>
      <c r="JJ695" s="368"/>
      <c r="JK695" s="368"/>
      <c r="JL695" s="368"/>
      <c r="JM695" s="368"/>
      <c r="JN695" s="368"/>
      <c r="JO695" s="368"/>
      <c r="JP695" s="368"/>
      <c r="JQ695" s="368"/>
      <c r="JR695" s="368"/>
      <c r="JS695" s="368"/>
      <c r="JT695" s="368"/>
      <c r="JU695" s="368"/>
      <c r="JV695" s="368"/>
      <c r="JW695" s="368"/>
      <c r="JX695" s="368"/>
      <c r="JY695" s="368"/>
      <c r="JZ695" s="368"/>
      <c r="KA695" s="368"/>
      <c r="KB695" s="368"/>
      <c r="KC695" s="368"/>
      <c r="KD695" s="368"/>
      <c r="KE695" s="368"/>
      <c r="KF695" s="368"/>
      <c r="KG695" s="368"/>
      <c r="KH695" s="368"/>
      <c r="KI695" s="368"/>
      <c r="KJ695" s="368"/>
      <c r="KK695" s="368"/>
      <c r="KL695" s="368"/>
      <c r="KM695" s="368"/>
      <c r="KN695" s="368"/>
      <c r="KO695" s="368"/>
      <c r="KP695" s="368"/>
      <c r="KQ695" s="368"/>
      <c r="KR695" s="368"/>
      <c r="KS695" s="368"/>
      <c r="KT695" s="368"/>
      <c r="KU695" s="368"/>
      <c r="KV695" s="368"/>
      <c r="KW695" s="368"/>
      <c r="KX695" s="368"/>
      <c r="LH695" s="368"/>
      <c r="LI695" s="368"/>
      <c r="LJ695" s="368"/>
      <c r="LK695" s="368"/>
      <c r="LL695" s="368"/>
      <c r="LM695" s="368"/>
      <c r="LN695" s="368"/>
      <c r="LO695" s="368"/>
      <c r="LP695" s="368"/>
      <c r="LQ695" s="368"/>
      <c r="LR695" s="368"/>
      <c r="LS695" s="368"/>
      <c r="LT695" s="368"/>
      <c r="LU695" s="368"/>
      <c r="LV695" s="368"/>
      <c r="LW695" s="368"/>
      <c r="LX695" s="368"/>
      <c r="LY695" s="368"/>
      <c r="LZ695" s="368"/>
      <c r="MA695" s="368"/>
      <c r="MB695" s="368"/>
      <c r="MC695" s="368"/>
      <c r="MD695" s="368"/>
      <c r="ME695" s="368"/>
      <c r="MF695" s="368"/>
      <c r="MG695" s="368"/>
      <c r="MH695" s="368"/>
      <c r="MI695" s="368"/>
      <c r="MJ695" s="368"/>
      <c r="MK695" s="368"/>
      <c r="ML695" s="368"/>
      <c r="MM695" s="368"/>
      <c r="MN695" s="368"/>
      <c r="MO695" s="368"/>
      <c r="MP695" s="368"/>
      <c r="MQ695" s="368"/>
      <c r="MR695" s="368"/>
      <c r="MS695" s="368"/>
      <c r="MT695" s="368"/>
      <c r="MU695" s="368"/>
      <c r="MV695" s="368"/>
      <c r="MW695" s="368"/>
      <c r="MX695" s="368"/>
      <c r="MY695" s="368"/>
      <c r="MZ695" s="368"/>
      <c r="NA695" s="368"/>
      <c r="NB695" s="368"/>
      <c r="NC695" s="368"/>
      <c r="ND695" s="368"/>
      <c r="NE695" s="368"/>
      <c r="NF695" s="368"/>
      <c r="NG695" s="368"/>
      <c r="NH695" s="368"/>
      <c r="NI695" s="368"/>
      <c r="NJ695" s="368"/>
      <c r="NK695" s="368"/>
      <c r="NL695" s="368"/>
      <c r="NM695" s="368"/>
      <c r="NN695" s="368"/>
      <c r="NO695" s="368"/>
      <c r="NP695" s="368"/>
      <c r="NQ695" s="368"/>
      <c r="NR695" s="368"/>
      <c r="NS695" s="368"/>
      <c r="NT695" s="368"/>
      <c r="NU695" s="368"/>
      <c r="NV695" s="368"/>
      <c r="NW695" s="368"/>
      <c r="NX695" s="368"/>
      <c r="NY695" s="368"/>
      <c r="NZ695" s="368"/>
      <c r="OA695" s="368"/>
      <c r="OB695" s="368"/>
      <c r="OC695" s="368"/>
      <c r="OD695" s="368"/>
      <c r="OE695" s="368"/>
      <c r="OF695" s="368"/>
      <c r="OG695" s="368"/>
      <c r="OH695" s="368"/>
      <c r="OI695" s="368"/>
      <c r="OJ695" s="368"/>
      <c r="OK695" s="368"/>
      <c r="OL695" s="368"/>
      <c r="OM695" s="368"/>
      <c r="ON695" s="368"/>
      <c r="OO695" s="368"/>
      <c r="OP695" s="368"/>
      <c r="OQ695" s="368"/>
      <c r="OR695" s="368"/>
      <c r="OS695" s="368"/>
      <c r="OT695" s="368"/>
      <c r="OU695" s="368"/>
      <c r="OV695" s="368"/>
      <c r="OW695" s="368"/>
      <c r="OX695" s="368"/>
      <c r="OY695" s="368"/>
      <c r="OZ695" s="368"/>
      <c r="PA695" s="368"/>
      <c r="PB695" s="368"/>
      <c r="PC695" s="368"/>
      <c r="PD695" s="368"/>
      <c r="PE695" s="368"/>
      <c r="PF695" s="368"/>
      <c r="PG695" s="368"/>
      <c r="PH695" s="368"/>
      <c r="PI695" s="368"/>
      <c r="PJ695" s="368"/>
      <c r="PK695" s="368"/>
      <c r="PL695" s="368"/>
      <c r="PM695" s="368"/>
      <c r="PN695" s="368"/>
      <c r="PO695" s="368"/>
      <c r="PP695" s="368"/>
      <c r="PQ695" s="368"/>
      <c r="PR695" s="368"/>
      <c r="PS695" s="368"/>
      <c r="PT695" s="368"/>
      <c r="PU695" s="368"/>
      <c r="PV695" s="368"/>
      <c r="PW695" s="368"/>
      <c r="PX695" s="368"/>
      <c r="PY695" s="368"/>
      <c r="PZ695" s="368"/>
      <c r="QA695" s="368"/>
      <c r="QB695" s="368"/>
      <c r="QC695" s="368"/>
      <c r="QD695" s="368"/>
      <c r="QE695" s="368"/>
      <c r="QF695" s="368"/>
      <c r="QG695" s="368"/>
      <c r="QH695" s="368"/>
      <c r="QI695" s="368"/>
      <c r="QJ695" s="368"/>
      <c r="QK695" s="368"/>
      <c r="QL695" s="368"/>
      <c r="QM695" s="368"/>
      <c r="QN695" s="368"/>
      <c r="QO695" s="368"/>
      <c r="QP695" s="368"/>
      <c r="QQ695" s="368"/>
      <c r="QR695" s="368"/>
      <c r="QS695" s="368"/>
      <c r="QT695" s="368"/>
      <c r="QU695" s="368"/>
      <c r="QV695" s="368"/>
      <c r="QW695" s="368"/>
      <c r="QX695" s="368"/>
      <c r="QY695" s="368"/>
      <c r="QZ695" s="368"/>
      <c r="RA695" s="368"/>
      <c r="RB695" s="368"/>
      <c r="RC695" s="368"/>
      <c r="RD695" s="368"/>
      <c r="RE695" s="368"/>
      <c r="RF695" s="368"/>
      <c r="RG695" s="368"/>
      <c r="RH695" s="368"/>
      <c r="RI695" s="368"/>
      <c r="RJ695" s="368"/>
      <c r="RK695" s="368"/>
      <c r="RL695" s="368"/>
      <c r="RM695" s="368"/>
      <c r="RN695" s="368"/>
      <c r="RO695" s="368"/>
      <c r="RP695" s="368"/>
      <c r="RQ695" s="368"/>
      <c r="RR695" s="368"/>
      <c r="RS695" s="368"/>
      <c r="RT695" s="368"/>
      <c r="RU695" s="368"/>
      <c r="RV695" s="368"/>
      <c r="RW695" s="368"/>
      <c r="RX695" s="368"/>
      <c r="RY695" s="368"/>
      <c r="RZ695" s="368"/>
      <c r="SA695" s="368"/>
      <c r="SB695" s="368"/>
      <c r="SC695" s="368"/>
      <c r="SD695" s="368"/>
      <c r="SE695" s="368"/>
      <c r="SF695" s="368"/>
      <c r="SG695" s="368"/>
    </row>
    <row r="696" spans="1:501">
      <c r="A696" s="368"/>
      <c r="B696" s="368"/>
      <c r="C696" s="368"/>
      <c r="D696" s="368"/>
      <c r="E696" s="368"/>
      <c r="F696" s="368"/>
      <c r="G696" s="368"/>
      <c r="H696" s="368"/>
      <c r="I696" s="368"/>
      <c r="J696" s="368"/>
      <c r="K696" s="368"/>
      <c r="L696" s="368"/>
      <c r="M696" s="368"/>
      <c r="N696" s="368"/>
      <c r="O696" s="385"/>
      <c r="P696" s="368"/>
      <c r="Q696" s="368"/>
      <c r="R696" s="368"/>
      <c r="S696" s="368"/>
      <c r="T696" s="368"/>
      <c r="U696" s="368"/>
      <c r="V696" s="368"/>
      <c r="W696" s="368"/>
      <c r="X696" s="368"/>
      <c r="Y696" s="368"/>
      <c r="Z696" s="368"/>
      <c r="AA696" s="368"/>
      <c r="AB696" s="368"/>
      <c r="AC696" s="368"/>
      <c r="AD696" s="368"/>
      <c r="AE696" s="368"/>
      <c r="AF696" s="368"/>
      <c r="AG696" s="368"/>
      <c r="AH696" s="368"/>
      <c r="AI696" s="368"/>
      <c r="AJ696" s="368"/>
      <c r="AK696" s="368"/>
      <c r="AL696" s="368"/>
      <c r="AM696" s="368"/>
      <c r="AN696" s="368"/>
      <c r="AO696" s="368"/>
      <c r="AP696" s="368"/>
      <c r="AQ696" s="368"/>
      <c r="AR696" s="368"/>
      <c r="AS696" s="368"/>
      <c r="AT696" s="368"/>
      <c r="AU696" s="368"/>
      <c r="AV696" s="368"/>
      <c r="AW696" s="368"/>
      <c r="AX696" s="368"/>
      <c r="AY696" s="368"/>
      <c r="AZ696" s="368"/>
      <c r="BA696" s="368"/>
      <c r="BB696" s="368"/>
      <c r="BC696" s="368"/>
      <c r="BD696" s="368"/>
      <c r="BE696" s="368"/>
      <c r="BF696" s="368"/>
      <c r="BG696" s="368"/>
      <c r="BH696" s="368"/>
      <c r="BI696" s="368"/>
      <c r="BJ696" s="368"/>
      <c r="BK696" s="368"/>
      <c r="BL696" s="368"/>
      <c r="BM696" s="368"/>
      <c r="BN696" s="368"/>
      <c r="BO696" s="368"/>
      <c r="BP696" s="368"/>
      <c r="BQ696" s="368"/>
      <c r="BR696" s="368"/>
      <c r="BS696" s="368"/>
      <c r="BT696" s="368"/>
      <c r="BU696" s="368"/>
      <c r="BV696" s="368"/>
      <c r="BW696" s="368"/>
      <c r="DV696" s="368"/>
      <c r="DW696" s="368"/>
      <c r="DX696" s="368"/>
      <c r="DY696" s="368"/>
      <c r="DZ696" s="368"/>
      <c r="EA696" s="368"/>
      <c r="EB696" s="368"/>
      <c r="EC696" s="368"/>
      <c r="ED696" s="368"/>
      <c r="EE696" s="368"/>
      <c r="EF696" s="368"/>
      <c r="EG696" s="368"/>
      <c r="EH696" s="368"/>
      <c r="EI696" s="368"/>
      <c r="EJ696" s="368"/>
      <c r="EK696" s="368"/>
      <c r="EL696" s="368"/>
      <c r="EM696" s="368"/>
      <c r="EN696" s="368"/>
      <c r="EO696" s="368"/>
      <c r="EP696" s="368"/>
      <c r="EQ696" s="368"/>
      <c r="ER696" s="368"/>
      <c r="ES696" s="368"/>
      <c r="ET696" s="368"/>
      <c r="EU696" s="368"/>
      <c r="EV696" s="368"/>
      <c r="EW696" s="368"/>
      <c r="EX696" s="368"/>
      <c r="EY696" s="368"/>
      <c r="EZ696" s="368"/>
      <c r="FA696" s="368"/>
      <c r="FB696" s="368"/>
      <c r="FC696" s="368"/>
      <c r="FD696" s="368"/>
      <c r="FE696" s="368"/>
      <c r="FF696" s="368"/>
      <c r="FG696" s="368"/>
      <c r="FH696" s="368"/>
      <c r="FI696" s="368"/>
      <c r="FJ696" s="368"/>
      <c r="FK696" s="368"/>
      <c r="FL696" s="368"/>
      <c r="FM696" s="368"/>
      <c r="FN696" s="368"/>
      <c r="FO696" s="368"/>
      <c r="FP696" s="368"/>
      <c r="FQ696" s="368"/>
      <c r="FR696" s="368"/>
      <c r="FS696" s="368"/>
      <c r="FT696" s="368"/>
      <c r="FU696" s="368"/>
      <c r="FV696" s="368"/>
      <c r="FW696" s="368"/>
      <c r="FX696" s="368"/>
      <c r="FY696" s="368"/>
      <c r="FZ696" s="368"/>
      <c r="GA696" s="368"/>
      <c r="GB696" s="368"/>
      <c r="GC696" s="368"/>
      <c r="GD696" s="368"/>
      <c r="GE696" s="368"/>
      <c r="GF696" s="368"/>
      <c r="GG696" s="368"/>
      <c r="GH696" s="368"/>
      <c r="GI696" s="368"/>
      <c r="GJ696" s="368"/>
      <c r="GK696" s="368"/>
      <c r="GL696" s="368"/>
      <c r="GM696" s="368"/>
      <c r="GN696" s="368"/>
      <c r="GO696" s="368"/>
      <c r="GP696" s="368"/>
      <c r="GQ696" s="368"/>
      <c r="GR696" s="368"/>
      <c r="GS696" s="368"/>
      <c r="GT696" s="368"/>
      <c r="GU696" s="368"/>
      <c r="GV696" s="368"/>
      <c r="GW696" s="368"/>
      <c r="GX696" s="368"/>
      <c r="GY696" s="368"/>
      <c r="GZ696" s="368"/>
      <c r="HA696" s="368"/>
      <c r="HB696" s="368"/>
      <c r="HC696" s="368"/>
      <c r="HD696" s="368"/>
      <c r="HE696" s="368"/>
      <c r="HF696" s="368"/>
      <c r="HG696" s="368"/>
      <c r="HH696" s="368"/>
      <c r="HI696" s="368"/>
      <c r="HJ696" s="368"/>
      <c r="HK696" s="368"/>
      <c r="HL696" s="368"/>
      <c r="HM696" s="368"/>
      <c r="HN696" s="368"/>
      <c r="HO696" s="368"/>
      <c r="HP696" s="368"/>
      <c r="HQ696" s="368"/>
      <c r="HR696" s="368"/>
      <c r="HS696" s="368"/>
      <c r="HT696" s="368"/>
      <c r="HU696" s="368"/>
      <c r="HV696" s="368"/>
      <c r="HW696" s="368"/>
      <c r="HX696" s="368"/>
      <c r="HY696" s="368"/>
      <c r="HZ696" s="368"/>
      <c r="IA696" s="368"/>
      <c r="IB696" s="368"/>
      <c r="IC696" s="368"/>
      <c r="ID696" s="368"/>
      <c r="IE696" s="368"/>
      <c r="IF696" s="368"/>
      <c r="IG696" s="368"/>
      <c r="IH696" s="368"/>
      <c r="II696" s="368"/>
      <c r="IJ696" s="368"/>
      <c r="IK696" s="368"/>
      <c r="IL696" s="368"/>
      <c r="IM696" s="368"/>
      <c r="IN696" s="368"/>
      <c r="IO696" s="368"/>
      <c r="IP696" s="368"/>
      <c r="IQ696" s="368"/>
      <c r="IR696" s="368"/>
      <c r="IS696" s="368"/>
      <c r="IT696" s="368"/>
      <c r="IU696" s="368"/>
      <c r="IV696" s="368"/>
      <c r="IW696" s="368"/>
      <c r="IX696" s="368"/>
      <c r="IY696" s="368"/>
      <c r="IZ696" s="368"/>
      <c r="JA696" s="368"/>
      <c r="JB696" s="368"/>
      <c r="JC696" s="368"/>
      <c r="JD696" s="368"/>
      <c r="JE696" s="368"/>
      <c r="JF696" s="368"/>
      <c r="JG696" s="368"/>
      <c r="JH696" s="368"/>
      <c r="JI696" s="368"/>
      <c r="JJ696" s="368"/>
      <c r="JK696" s="368"/>
      <c r="JL696" s="368"/>
      <c r="JM696" s="368"/>
      <c r="JN696" s="368"/>
      <c r="JO696" s="368"/>
      <c r="JP696" s="368"/>
      <c r="JQ696" s="368"/>
      <c r="JR696" s="368"/>
      <c r="JS696" s="368"/>
      <c r="JT696" s="368"/>
      <c r="JU696" s="368"/>
      <c r="JV696" s="368"/>
      <c r="JW696" s="368"/>
      <c r="JX696" s="368"/>
      <c r="JY696" s="368"/>
      <c r="JZ696" s="368"/>
      <c r="KA696" s="368"/>
      <c r="KB696" s="368"/>
      <c r="KC696" s="368"/>
      <c r="KD696" s="368"/>
      <c r="KE696" s="368"/>
      <c r="KF696" s="368"/>
      <c r="KG696" s="368"/>
      <c r="KH696" s="368"/>
      <c r="KI696" s="368"/>
      <c r="KJ696" s="368"/>
      <c r="KK696" s="368"/>
      <c r="KL696" s="368"/>
      <c r="KM696" s="368"/>
      <c r="KN696" s="368"/>
      <c r="KO696" s="368"/>
      <c r="KP696" s="368"/>
      <c r="KQ696" s="368"/>
      <c r="KR696" s="368"/>
      <c r="KS696" s="368"/>
      <c r="KT696" s="368"/>
      <c r="KU696" s="368"/>
      <c r="KV696" s="368"/>
      <c r="KW696" s="368"/>
      <c r="KX696" s="368"/>
      <c r="LH696" s="368"/>
      <c r="LI696" s="368"/>
      <c r="LJ696" s="368"/>
      <c r="LK696" s="368"/>
      <c r="LL696" s="368"/>
      <c r="LM696" s="368"/>
      <c r="LN696" s="368"/>
      <c r="LO696" s="368"/>
      <c r="LP696" s="368"/>
      <c r="LQ696" s="368"/>
      <c r="LR696" s="368"/>
      <c r="LS696" s="368"/>
      <c r="LT696" s="368"/>
      <c r="LU696" s="368"/>
      <c r="LV696" s="368"/>
      <c r="LW696" s="368"/>
      <c r="LX696" s="368"/>
      <c r="LY696" s="368"/>
      <c r="LZ696" s="368"/>
      <c r="MA696" s="368"/>
      <c r="MB696" s="368"/>
      <c r="MC696" s="368"/>
      <c r="MD696" s="368"/>
      <c r="ME696" s="368"/>
      <c r="MF696" s="368"/>
      <c r="MG696" s="368"/>
      <c r="MH696" s="368"/>
      <c r="MI696" s="368"/>
      <c r="MJ696" s="368"/>
      <c r="MK696" s="368"/>
      <c r="ML696" s="368"/>
      <c r="MM696" s="368"/>
      <c r="MN696" s="368"/>
      <c r="MO696" s="368"/>
      <c r="MP696" s="368"/>
      <c r="MQ696" s="368"/>
      <c r="MR696" s="368"/>
      <c r="MS696" s="368"/>
      <c r="MT696" s="368"/>
      <c r="MU696" s="368"/>
      <c r="MV696" s="368"/>
      <c r="MW696" s="368"/>
      <c r="MX696" s="368"/>
      <c r="MY696" s="368"/>
      <c r="MZ696" s="368"/>
      <c r="NA696" s="368"/>
      <c r="NB696" s="368"/>
      <c r="NC696" s="368"/>
      <c r="ND696" s="368"/>
      <c r="NE696" s="368"/>
      <c r="NF696" s="368"/>
      <c r="NG696" s="368"/>
      <c r="NH696" s="368"/>
      <c r="NI696" s="368"/>
      <c r="NJ696" s="368"/>
      <c r="NK696" s="368"/>
      <c r="NL696" s="368"/>
      <c r="NM696" s="368"/>
      <c r="NN696" s="368"/>
      <c r="NO696" s="368"/>
      <c r="NP696" s="368"/>
      <c r="NQ696" s="368"/>
      <c r="NR696" s="368"/>
      <c r="NS696" s="368"/>
      <c r="NT696" s="368"/>
      <c r="NU696" s="368"/>
      <c r="NV696" s="368"/>
      <c r="NW696" s="368"/>
      <c r="NX696" s="368"/>
      <c r="NY696" s="368"/>
      <c r="NZ696" s="368"/>
      <c r="OA696" s="368"/>
      <c r="OB696" s="368"/>
      <c r="OC696" s="368"/>
      <c r="OD696" s="368"/>
      <c r="OE696" s="368"/>
      <c r="OF696" s="368"/>
      <c r="OG696" s="368"/>
      <c r="OH696" s="368"/>
      <c r="OI696" s="368"/>
      <c r="OJ696" s="368"/>
      <c r="OK696" s="368"/>
      <c r="OL696" s="368"/>
      <c r="OM696" s="368"/>
      <c r="ON696" s="368"/>
      <c r="OO696" s="368"/>
      <c r="OP696" s="368"/>
      <c r="OQ696" s="368"/>
      <c r="OR696" s="368"/>
      <c r="OS696" s="368"/>
      <c r="OT696" s="368"/>
      <c r="OU696" s="368"/>
      <c r="OV696" s="368"/>
      <c r="OW696" s="368"/>
      <c r="OX696" s="368"/>
      <c r="OY696" s="368"/>
      <c r="OZ696" s="368"/>
      <c r="PA696" s="368"/>
      <c r="PB696" s="368"/>
      <c r="PC696" s="368"/>
      <c r="PD696" s="368"/>
      <c r="PE696" s="368"/>
      <c r="PF696" s="368"/>
      <c r="PG696" s="368"/>
      <c r="PH696" s="368"/>
      <c r="PI696" s="368"/>
      <c r="PJ696" s="368"/>
      <c r="PK696" s="368"/>
      <c r="PL696" s="368"/>
      <c r="PM696" s="368"/>
      <c r="PN696" s="368"/>
      <c r="PO696" s="368"/>
      <c r="PP696" s="368"/>
      <c r="PQ696" s="368"/>
      <c r="PR696" s="368"/>
      <c r="PS696" s="368"/>
      <c r="PT696" s="368"/>
      <c r="PU696" s="368"/>
      <c r="PV696" s="368"/>
      <c r="PW696" s="368"/>
      <c r="PX696" s="368"/>
      <c r="PY696" s="368"/>
      <c r="PZ696" s="368"/>
      <c r="QA696" s="368"/>
      <c r="QB696" s="368"/>
      <c r="QC696" s="368"/>
      <c r="QD696" s="368"/>
      <c r="QE696" s="368"/>
      <c r="QF696" s="368"/>
      <c r="QG696" s="368"/>
      <c r="QH696" s="368"/>
      <c r="QI696" s="368"/>
      <c r="QJ696" s="368"/>
      <c r="QK696" s="368"/>
      <c r="QL696" s="368"/>
      <c r="QM696" s="368"/>
      <c r="QN696" s="368"/>
      <c r="QO696" s="368"/>
      <c r="QP696" s="368"/>
      <c r="QQ696" s="368"/>
      <c r="QR696" s="368"/>
      <c r="QS696" s="368"/>
      <c r="QT696" s="368"/>
      <c r="QU696" s="368"/>
      <c r="QV696" s="368"/>
      <c r="QW696" s="368"/>
      <c r="QX696" s="368"/>
      <c r="QY696" s="368"/>
      <c r="QZ696" s="368"/>
      <c r="RA696" s="368"/>
      <c r="RB696" s="368"/>
      <c r="RC696" s="368"/>
      <c r="RD696" s="368"/>
      <c r="RE696" s="368"/>
      <c r="RF696" s="368"/>
      <c r="RG696" s="368"/>
      <c r="RH696" s="368"/>
      <c r="RI696" s="368"/>
      <c r="RJ696" s="368"/>
      <c r="RK696" s="368"/>
      <c r="RL696" s="368"/>
      <c r="RM696" s="368"/>
      <c r="RN696" s="368"/>
      <c r="RO696" s="368"/>
      <c r="RP696" s="368"/>
      <c r="RQ696" s="368"/>
      <c r="RR696" s="368"/>
      <c r="RS696" s="368"/>
      <c r="RT696" s="368"/>
      <c r="RU696" s="368"/>
      <c r="RV696" s="368"/>
      <c r="RW696" s="368"/>
      <c r="RX696" s="368"/>
      <c r="RY696" s="368"/>
      <c r="RZ696" s="368"/>
      <c r="SA696" s="368"/>
      <c r="SB696" s="368"/>
      <c r="SC696" s="368"/>
      <c r="SD696" s="368"/>
      <c r="SE696" s="368"/>
      <c r="SF696" s="368"/>
      <c r="SG696" s="368"/>
    </row>
    <row r="697" spans="1:501">
      <c r="A697" s="368"/>
      <c r="B697" s="368"/>
      <c r="C697" s="368"/>
      <c r="D697" s="368"/>
      <c r="E697" s="368"/>
      <c r="F697" s="368"/>
      <c r="G697" s="368"/>
      <c r="H697" s="368"/>
      <c r="I697" s="368"/>
      <c r="J697" s="368"/>
      <c r="K697" s="368"/>
      <c r="L697" s="368"/>
      <c r="M697" s="368"/>
      <c r="N697" s="368"/>
      <c r="O697" s="385"/>
      <c r="P697" s="368"/>
      <c r="Q697" s="368"/>
      <c r="R697" s="368"/>
      <c r="S697" s="368"/>
      <c r="T697" s="368"/>
      <c r="U697" s="368"/>
      <c r="V697" s="368"/>
      <c r="W697" s="368"/>
      <c r="X697" s="368"/>
      <c r="Y697" s="368"/>
      <c r="Z697" s="368"/>
      <c r="AA697" s="368"/>
      <c r="AB697" s="368"/>
      <c r="AC697" s="368"/>
      <c r="AD697" s="368"/>
      <c r="AE697" s="368"/>
      <c r="AF697" s="368"/>
      <c r="AG697" s="368"/>
      <c r="AH697" s="368"/>
      <c r="AI697" s="368"/>
      <c r="AJ697" s="368"/>
      <c r="AK697" s="368"/>
      <c r="AL697" s="368"/>
      <c r="AM697" s="368"/>
      <c r="AN697" s="368"/>
      <c r="AO697" s="368"/>
      <c r="AP697" s="368"/>
      <c r="AQ697" s="368"/>
      <c r="AR697" s="368"/>
      <c r="AS697" s="368"/>
      <c r="AT697" s="368"/>
      <c r="AU697" s="368"/>
      <c r="AV697" s="368"/>
      <c r="AW697" s="368"/>
      <c r="AX697" s="368"/>
      <c r="AY697" s="368"/>
      <c r="AZ697" s="368"/>
      <c r="BA697" s="368"/>
      <c r="BB697" s="368"/>
      <c r="BC697" s="368"/>
      <c r="BD697" s="368"/>
      <c r="BE697" s="368"/>
      <c r="BF697" s="368"/>
      <c r="BG697" s="368"/>
      <c r="BH697" s="368"/>
      <c r="BI697" s="368"/>
      <c r="BJ697" s="368"/>
      <c r="BK697" s="368"/>
      <c r="BL697" s="368"/>
      <c r="BM697" s="368"/>
      <c r="BN697" s="368"/>
      <c r="BO697" s="368"/>
      <c r="BP697" s="368"/>
      <c r="BQ697" s="368"/>
      <c r="BR697" s="368"/>
      <c r="BS697" s="368"/>
      <c r="BT697" s="368"/>
      <c r="BU697" s="368"/>
      <c r="BV697" s="368"/>
      <c r="BW697" s="368"/>
      <c r="DV697" s="368"/>
      <c r="DW697" s="368"/>
      <c r="DX697" s="368"/>
      <c r="DY697" s="368"/>
      <c r="DZ697" s="368"/>
      <c r="EA697" s="368"/>
      <c r="EB697" s="368"/>
      <c r="EC697" s="368"/>
      <c r="ED697" s="368"/>
      <c r="EE697" s="368"/>
      <c r="EF697" s="368"/>
      <c r="EG697" s="368"/>
      <c r="EH697" s="368"/>
      <c r="EI697" s="368"/>
      <c r="EJ697" s="368"/>
      <c r="EK697" s="368"/>
      <c r="EL697" s="368"/>
      <c r="EM697" s="368"/>
      <c r="EN697" s="368"/>
      <c r="EO697" s="368"/>
      <c r="EP697" s="368"/>
      <c r="EQ697" s="368"/>
      <c r="ER697" s="368"/>
      <c r="ES697" s="368"/>
      <c r="ET697" s="368"/>
      <c r="EU697" s="368"/>
      <c r="EV697" s="368"/>
      <c r="EW697" s="368"/>
      <c r="EX697" s="368"/>
      <c r="EY697" s="368"/>
      <c r="EZ697" s="368"/>
      <c r="FA697" s="368"/>
      <c r="FB697" s="368"/>
      <c r="FC697" s="368"/>
      <c r="FD697" s="368"/>
      <c r="FE697" s="368"/>
      <c r="FF697" s="368"/>
      <c r="FG697" s="368"/>
      <c r="FH697" s="368"/>
      <c r="FI697" s="368"/>
      <c r="FJ697" s="368"/>
      <c r="FK697" s="368"/>
      <c r="FL697" s="368"/>
      <c r="FM697" s="368"/>
      <c r="FN697" s="368"/>
      <c r="FO697" s="368"/>
      <c r="FP697" s="368"/>
      <c r="FQ697" s="368"/>
      <c r="FR697" s="368"/>
      <c r="FS697" s="368"/>
      <c r="FT697" s="368"/>
      <c r="FU697" s="368"/>
      <c r="FV697" s="368"/>
      <c r="FW697" s="368"/>
      <c r="FX697" s="368"/>
      <c r="FY697" s="368"/>
      <c r="FZ697" s="368"/>
      <c r="GA697" s="368"/>
      <c r="GB697" s="368"/>
      <c r="GC697" s="368"/>
      <c r="GD697" s="368"/>
      <c r="GE697" s="368"/>
      <c r="GF697" s="368"/>
      <c r="GG697" s="368"/>
      <c r="GH697" s="368"/>
      <c r="GI697" s="368"/>
      <c r="GJ697" s="368"/>
      <c r="GK697" s="368"/>
      <c r="GL697" s="368"/>
      <c r="GM697" s="368"/>
      <c r="GN697" s="368"/>
      <c r="GO697" s="368"/>
      <c r="GP697" s="368"/>
      <c r="GQ697" s="368"/>
      <c r="GR697" s="368"/>
      <c r="GS697" s="368"/>
      <c r="GT697" s="368"/>
      <c r="GU697" s="368"/>
      <c r="GV697" s="368"/>
      <c r="GW697" s="368"/>
      <c r="GX697" s="368"/>
      <c r="GY697" s="368"/>
      <c r="GZ697" s="368"/>
      <c r="HA697" s="368"/>
      <c r="HB697" s="368"/>
      <c r="HC697" s="368"/>
      <c r="HD697" s="368"/>
      <c r="HE697" s="368"/>
      <c r="HF697" s="368"/>
      <c r="HG697" s="368"/>
      <c r="HH697" s="368"/>
      <c r="HI697" s="368"/>
      <c r="HJ697" s="368"/>
      <c r="HK697" s="368"/>
      <c r="HL697" s="368"/>
      <c r="HM697" s="368"/>
      <c r="HN697" s="368"/>
      <c r="HO697" s="368"/>
      <c r="HP697" s="368"/>
      <c r="HQ697" s="368"/>
      <c r="HR697" s="368"/>
      <c r="HS697" s="368"/>
      <c r="HT697" s="368"/>
      <c r="HU697" s="368"/>
      <c r="HV697" s="368"/>
      <c r="HW697" s="368"/>
      <c r="HX697" s="368"/>
      <c r="HY697" s="368"/>
      <c r="HZ697" s="368"/>
      <c r="IA697" s="368"/>
      <c r="IB697" s="368"/>
      <c r="IC697" s="368"/>
      <c r="ID697" s="368"/>
      <c r="IE697" s="368"/>
      <c r="IF697" s="368"/>
      <c r="IG697" s="368"/>
      <c r="IH697" s="368"/>
      <c r="II697" s="368"/>
      <c r="IJ697" s="368"/>
      <c r="IK697" s="368"/>
      <c r="IL697" s="368"/>
      <c r="IM697" s="368"/>
      <c r="IN697" s="368"/>
      <c r="IO697" s="368"/>
      <c r="IP697" s="368"/>
      <c r="IQ697" s="368"/>
      <c r="IR697" s="368"/>
      <c r="IS697" s="368"/>
      <c r="IT697" s="368"/>
      <c r="IU697" s="368"/>
      <c r="IV697" s="368"/>
      <c r="IW697" s="368"/>
      <c r="IX697" s="368"/>
      <c r="IY697" s="368"/>
      <c r="IZ697" s="368"/>
      <c r="JA697" s="368"/>
      <c r="JB697" s="368"/>
      <c r="JC697" s="368"/>
      <c r="JD697" s="368"/>
      <c r="JE697" s="368"/>
      <c r="JF697" s="368"/>
      <c r="JG697" s="368"/>
      <c r="JH697" s="368"/>
      <c r="JI697" s="368"/>
      <c r="JJ697" s="368"/>
      <c r="JK697" s="368"/>
      <c r="JL697" s="368"/>
      <c r="JM697" s="368"/>
      <c r="JN697" s="368"/>
      <c r="JO697" s="368"/>
      <c r="JP697" s="368"/>
      <c r="JQ697" s="368"/>
      <c r="JR697" s="368"/>
      <c r="JS697" s="368"/>
      <c r="JT697" s="368"/>
      <c r="JU697" s="368"/>
      <c r="JV697" s="368"/>
      <c r="JW697" s="368"/>
      <c r="JX697" s="368"/>
      <c r="JY697" s="368"/>
      <c r="JZ697" s="368"/>
      <c r="KA697" s="368"/>
      <c r="KB697" s="368"/>
      <c r="KC697" s="368"/>
      <c r="KD697" s="368"/>
      <c r="KE697" s="368"/>
      <c r="KF697" s="368"/>
      <c r="KG697" s="368"/>
      <c r="KH697" s="368"/>
      <c r="KI697" s="368"/>
      <c r="KJ697" s="368"/>
      <c r="KK697" s="368"/>
      <c r="KL697" s="368"/>
      <c r="KM697" s="368"/>
      <c r="KN697" s="368"/>
      <c r="KO697" s="368"/>
      <c r="KP697" s="368"/>
      <c r="KQ697" s="368"/>
      <c r="KR697" s="368"/>
      <c r="KS697" s="368"/>
      <c r="KT697" s="368"/>
      <c r="KU697" s="368"/>
      <c r="KV697" s="368"/>
      <c r="KW697" s="368"/>
      <c r="KX697" s="368"/>
      <c r="LH697" s="368"/>
      <c r="LI697" s="368"/>
      <c r="LJ697" s="368"/>
      <c r="LK697" s="368"/>
      <c r="LL697" s="368"/>
      <c r="LM697" s="368"/>
      <c r="LN697" s="368"/>
      <c r="LO697" s="368"/>
      <c r="LP697" s="368"/>
      <c r="LQ697" s="368"/>
      <c r="LR697" s="368"/>
      <c r="LS697" s="368"/>
      <c r="LT697" s="368"/>
      <c r="LU697" s="368"/>
      <c r="LV697" s="368"/>
      <c r="LW697" s="368"/>
      <c r="LX697" s="368"/>
      <c r="LY697" s="368"/>
      <c r="LZ697" s="368"/>
      <c r="MA697" s="368"/>
      <c r="MB697" s="368"/>
      <c r="MC697" s="368"/>
      <c r="MD697" s="368"/>
      <c r="ME697" s="368"/>
      <c r="MF697" s="368"/>
      <c r="MG697" s="368"/>
      <c r="MH697" s="368"/>
      <c r="MI697" s="368"/>
      <c r="MJ697" s="368"/>
      <c r="MK697" s="368"/>
      <c r="ML697" s="368"/>
      <c r="MM697" s="368"/>
      <c r="MN697" s="368"/>
      <c r="MO697" s="368"/>
      <c r="MP697" s="368"/>
      <c r="MQ697" s="368"/>
      <c r="MR697" s="368"/>
      <c r="MS697" s="368"/>
      <c r="MT697" s="368"/>
      <c r="MU697" s="368"/>
      <c r="MV697" s="368"/>
      <c r="MW697" s="368"/>
      <c r="MX697" s="368"/>
      <c r="MY697" s="368"/>
      <c r="MZ697" s="368"/>
      <c r="NA697" s="368"/>
      <c r="NB697" s="368"/>
      <c r="NC697" s="368"/>
      <c r="ND697" s="368"/>
      <c r="NE697" s="368"/>
      <c r="NF697" s="368"/>
      <c r="NG697" s="368"/>
      <c r="NH697" s="368"/>
      <c r="NI697" s="368"/>
      <c r="NJ697" s="368"/>
      <c r="NK697" s="368"/>
      <c r="NL697" s="368"/>
      <c r="NM697" s="368"/>
      <c r="NN697" s="368"/>
      <c r="NO697" s="368"/>
      <c r="NP697" s="368"/>
      <c r="NQ697" s="368"/>
      <c r="NR697" s="368"/>
      <c r="NS697" s="368"/>
      <c r="NT697" s="368"/>
      <c r="NU697" s="368"/>
      <c r="NV697" s="368"/>
      <c r="NW697" s="368"/>
      <c r="NX697" s="368"/>
      <c r="NY697" s="368"/>
      <c r="NZ697" s="368"/>
      <c r="OA697" s="368"/>
      <c r="OB697" s="368"/>
      <c r="OC697" s="368"/>
      <c r="OD697" s="368"/>
      <c r="OE697" s="368"/>
      <c r="OF697" s="368"/>
      <c r="OG697" s="368"/>
      <c r="OH697" s="368"/>
      <c r="OI697" s="368"/>
      <c r="OJ697" s="368"/>
      <c r="OK697" s="368"/>
      <c r="OL697" s="368"/>
      <c r="OM697" s="368"/>
      <c r="ON697" s="368"/>
      <c r="OO697" s="368"/>
      <c r="OP697" s="368"/>
      <c r="OQ697" s="368"/>
      <c r="OR697" s="368"/>
      <c r="OS697" s="368"/>
      <c r="OT697" s="368"/>
      <c r="OU697" s="368"/>
      <c r="OV697" s="368"/>
      <c r="OW697" s="368"/>
      <c r="OX697" s="368"/>
      <c r="OY697" s="368"/>
      <c r="OZ697" s="368"/>
      <c r="PA697" s="368"/>
      <c r="PB697" s="368"/>
      <c r="PC697" s="368"/>
      <c r="PD697" s="368"/>
      <c r="PE697" s="368"/>
      <c r="PF697" s="368"/>
      <c r="PG697" s="368"/>
      <c r="PH697" s="368"/>
      <c r="PI697" s="368"/>
      <c r="PJ697" s="368"/>
      <c r="PK697" s="368"/>
      <c r="PL697" s="368"/>
      <c r="PM697" s="368"/>
      <c r="PN697" s="368"/>
      <c r="PO697" s="368"/>
      <c r="PP697" s="368"/>
      <c r="PQ697" s="368"/>
      <c r="PR697" s="368"/>
      <c r="PS697" s="368"/>
      <c r="PT697" s="368"/>
      <c r="PU697" s="368"/>
      <c r="PV697" s="368"/>
      <c r="PW697" s="368"/>
      <c r="PX697" s="368"/>
      <c r="PY697" s="368"/>
      <c r="PZ697" s="368"/>
      <c r="QA697" s="368"/>
      <c r="QB697" s="368"/>
      <c r="QC697" s="368"/>
      <c r="QD697" s="368"/>
      <c r="QE697" s="368"/>
      <c r="QF697" s="368"/>
      <c r="QG697" s="368"/>
      <c r="QH697" s="368"/>
      <c r="QI697" s="368"/>
      <c r="QJ697" s="368"/>
      <c r="QK697" s="368"/>
      <c r="QL697" s="368"/>
      <c r="QM697" s="368"/>
      <c r="QN697" s="368"/>
      <c r="QO697" s="368"/>
      <c r="QP697" s="368"/>
      <c r="QQ697" s="368"/>
      <c r="QR697" s="368"/>
      <c r="QS697" s="368"/>
      <c r="QT697" s="368"/>
      <c r="QU697" s="368"/>
      <c r="QV697" s="368"/>
      <c r="QW697" s="368"/>
      <c r="QX697" s="368"/>
      <c r="QY697" s="368"/>
      <c r="QZ697" s="368"/>
      <c r="RA697" s="368"/>
      <c r="RB697" s="368"/>
      <c r="RC697" s="368"/>
      <c r="RD697" s="368"/>
      <c r="RE697" s="368"/>
      <c r="RF697" s="368"/>
      <c r="RG697" s="368"/>
      <c r="RH697" s="368"/>
      <c r="RI697" s="368"/>
      <c r="RJ697" s="368"/>
      <c r="RK697" s="368"/>
      <c r="RL697" s="368"/>
      <c r="RM697" s="368"/>
      <c r="RN697" s="368"/>
      <c r="RO697" s="368"/>
      <c r="RP697" s="368"/>
      <c r="RQ697" s="368"/>
      <c r="RR697" s="368"/>
      <c r="RS697" s="368"/>
      <c r="RT697" s="368"/>
      <c r="RU697" s="368"/>
      <c r="RV697" s="368"/>
      <c r="RW697" s="368"/>
      <c r="RX697" s="368"/>
      <c r="RY697" s="368"/>
      <c r="RZ697" s="368"/>
      <c r="SA697" s="368"/>
      <c r="SB697" s="368"/>
      <c r="SC697" s="368"/>
      <c r="SD697" s="368"/>
      <c r="SE697" s="368"/>
      <c r="SF697" s="368"/>
      <c r="SG697" s="368"/>
    </row>
    <row r="698" spans="1:501">
      <c r="A698" s="368"/>
      <c r="B698" s="368"/>
      <c r="C698" s="368"/>
      <c r="D698" s="368"/>
      <c r="E698" s="368"/>
      <c r="F698" s="368"/>
      <c r="G698" s="368"/>
      <c r="H698" s="368"/>
      <c r="I698" s="368"/>
      <c r="J698" s="368"/>
      <c r="K698" s="368"/>
      <c r="L698" s="368"/>
      <c r="M698" s="368"/>
      <c r="N698" s="368"/>
      <c r="O698" s="385"/>
      <c r="P698" s="368"/>
      <c r="Q698" s="368"/>
      <c r="R698" s="368"/>
      <c r="S698" s="368"/>
      <c r="T698" s="368"/>
      <c r="U698" s="368"/>
      <c r="V698" s="368"/>
      <c r="W698" s="368"/>
      <c r="X698" s="368"/>
      <c r="Y698" s="368"/>
      <c r="Z698" s="368"/>
      <c r="AA698" s="368"/>
      <c r="AB698" s="368"/>
      <c r="AC698" s="368"/>
      <c r="AD698" s="368"/>
      <c r="AE698" s="368"/>
      <c r="AF698" s="368"/>
      <c r="AG698" s="368"/>
      <c r="AH698" s="368"/>
      <c r="AI698" s="368"/>
      <c r="AJ698" s="368"/>
      <c r="AK698" s="368"/>
      <c r="AL698" s="368"/>
      <c r="AM698" s="368"/>
      <c r="AN698" s="368"/>
      <c r="AO698" s="368"/>
      <c r="AP698" s="368"/>
      <c r="AQ698" s="368"/>
      <c r="AR698" s="368"/>
      <c r="AS698" s="368"/>
      <c r="AT698" s="368"/>
      <c r="AU698" s="368"/>
      <c r="AV698" s="368"/>
      <c r="AW698" s="368"/>
      <c r="AX698" s="368"/>
      <c r="AY698" s="368"/>
      <c r="AZ698" s="368"/>
      <c r="BA698" s="368"/>
      <c r="BB698" s="368"/>
      <c r="BC698" s="368"/>
      <c r="BD698" s="368"/>
      <c r="BE698" s="368"/>
      <c r="BF698" s="368"/>
      <c r="BG698" s="368"/>
      <c r="BH698" s="368"/>
      <c r="BI698" s="368"/>
      <c r="BJ698" s="368"/>
      <c r="BK698" s="368"/>
      <c r="BL698" s="368"/>
      <c r="BM698" s="368"/>
      <c r="BN698" s="368"/>
      <c r="BO698" s="368"/>
      <c r="BP698" s="368"/>
      <c r="BQ698" s="368"/>
      <c r="BR698" s="368"/>
      <c r="BS698" s="368"/>
      <c r="BT698" s="368"/>
      <c r="BU698" s="368"/>
      <c r="BV698" s="368"/>
      <c r="BW698" s="368"/>
      <c r="DV698" s="368"/>
      <c r="DW698" s="368"/>
      <c r="DX698" s="368"/>
      <c r="DY698" s="368"/>
      <c r="DZ698" s="368"/>
      <c r="EA698" s="368"/>
      <c r="EB698" s="368"/>
      <c r="EC698" s="368"/>
      <c r="ED698" s="368"/>
      <c r="EE698" s="368"/>
      <c r="EF698" s="368"/>
      <c r="EG698" s="368"/>
      <c r="EH698" s="368"/>
      <c r="EI698" s="368"/>
      <c r="EJ698" s="368"/>
      <c r="EK698" s="368"/>
      <c r="EL698" s="368"/>
      <c r="EM698" s="368"/>
      <c r="EN698" s="368"/>
      <c r="EO698" s="368"/>
      <c r="EP698" s="368"/>
      <c r="EQ698" s="368"/>
      <c r="ER698" s="368"/>
      <c r="ES698" s="368"/>
      <c r="ET698" s="368"/>
      <c r="EU698" s="368"/>
      <c r="EV698" s="368"/>
      <c r="EW698" s="368"/>
      <c r="EX698" s="368"/>
      <c r="EY698" s="368"/>
      <c r="EZ698" s="368"/>
      <c r="FA698" s="368"/>
      <c r="FB698" s="368"/>
      <c r="FC698" s="368"/>
      <c r="FD698" s="368"/>
      <c r="FE698" s="368"/>
      <c r="FF698" s="368"/>
      <c r="FG698" s="368"/>
      <c r="FH698" s="368"/>
      <c r="FI698" s="368"/>
      <c r="FJ698" s="368"/>
      <c r="FK698" s="368"/>
      <c r="FL698" s="368"/>
      <c r="FM698" s="368"/>
      <c r="FN698" s="368"/>
      <c r="FO698" s="368"/>
      <c r="FP698" s="368"/>
      <c r="FQ698" s="368"/>
      <c r="FR698" s="368"/>
      <c r="FS698" s="368"/>
      <c r="FT698" s="368"/>
      <c r="FU698" s="368"/>
      <c r="FV698" s="368"/>
      <c r="FW698" s="368"/>
      <c r="FX698" s="368"/>
      <c r="FY698" s="368"/>
      <c r="FZ698" s="368"/>
      <c r="GA698" s="368"/>
      <c r="GB698" s="368"/>
      <c r="GC698" s="368"/>
      <c r="GD698" s="368"/>
      <c r="GE698" s="368"/>
      <c r="GF698" s="368"/>
      <c r="GG698" s="368"/>
      <c r="GH698" s="368"/>
      <c r="GI698" s="368"/>
      <c r="GJ698" s="368"/>
      <c r="GK698" s="368"/>
      <c r="GL698" s="368"/>
      <c r="GM698" s="368"/>
      <c r="GN698" s="368"/>
      <c r="GO698" s="368"/>
      <c r="GP698" s="368"/>
      <c r="GQ698" s="368"/>
      <c r="GR698" s="368"/>
      <c r="GS698" s="368"/>
      <c r="GT698" s="368"/>
      <c r="GU698" s="368"/>
      <c r="GV698" s="368"/>
      <c r="GW698" s="368"/>
      <c r="GX698" s="368"/>
      <c r="GY698" s="368"/>
      <c r="GZ698" s="368"/>
      <c r="HA698" s="368"/>
      <c r="HB698" s="368"/>
      <c r="HC698" s="368"/>
      <c r="HD698" s="368"/>
      <c r="HE698" s="368"/>
      <c r="HF698" s="368"/>
      <c r="HG698" s="368"/>
      <c r="HH698" s="368"/>
      <c r="HI698" s="368"/>
      <c r="HJ698" s="368"/>
      <c r="HK698" s="368"/>
      <c r="HL698" s="368"/>
      <c r="HM698" s="368"/>
      <c r="HN698" s="368"/>
      <c r="HO698" s="368"/>
      <c r="HP698" s="368"/>
      <c r="HQ698" s="368"/>
      <c r="HR698" s="368"/>
      <c r="HS698" s="368"/>
      <c r="HT698" s="368"/>
      <c r="HU698" s="368"/>
      <c r="HV698" s="368"/>
      <c r="HW698" s="368"/>
      <c r="HX698" s="368"/>
      <c r="HY698" s="368"/>
      <c r="HZ698" s="368"/>
      <c r="IA698" s="368"/>
      <c r="IB698" s="368"/>
      <c r="IC698" s="368"/>
      <c r="ID698" s="368"/>
      <c r="IE698" s="368"/>
      <c r="IF698" s="368"/>
      <c r="IG698" s="368"/>
      <c r="IH698" s="368"/>
      <c r="II698" s="368"/>
      <c r="IJ698" s="368"/>
      <c r="IK698" s="368"/>
      <c r="IL698" s="368"/>
      <c r="IM698" s="368"/>
      <c r="IN698" s="368"/>
      <c r="IO698" s="368"/>
      <c r="IP698" s="368"/>
      <c r="IQ698" s="368"/>
      <c r="IR698" s="368"/>
      <c r="IS698" s="368"/>
      <c r="IT698" s="368"/>
      <c r="IU698" s="368"/>
      <c r="IV698" s="368"/>
      <c r="IW698" s="368"/>
      <c r="IX698" s="368"/>
      <c r="IY698" s="368"/>
      <c r="IZ698" s="368"/>
      <c r="JA698" s="368"/>
      <c r="JB698" s="368"/>
      <c r="JC698" s="368"/>
      <c r="JD698" s="368"/>
      <c r="JE698" s="368"/>
      <c r="JF698" s="368"/>
      <c r="JG698" s="368"/>
      <c r="JH698" s="368"/>
      <c r="JI698" s="368"/>
      <c r="JJ698" s="368"/>
      <c r="JK698" s="368"/>
      <c r="JL698" s="368"/>
      <c r="JM698" s="368"/>
      <c r="JN698" s="368"/>
      <c r="JO698" s="368"/>
      <c r="JP698" s="368"/>
      <c r="JQ698" s="368"/>
      <c r="JR698" s="368"/>
      <c r="JS698" s="368"/>
      <c r="JT698" s="368"/>
      <c r="JU698" s="368"/>
      <c r="JV698" s="368"/>
      <c r="JW698" s="368"/>
      <c r="JX698" s="368"/>
      <c r="JY698" s="368"/>
      <c r="JZ698" s="368"/>
      <c r="KA698" s="368"/>
      <c r="KB698" s="368"/>
      <c r="KC698" s="368"/>
      <c r="KD698" s="368"/>
      <c r="KE698" s="368"/>
      <c r="KF698" s="368"/>
      <c r="KG698" s="368"/>
      <c r="KH698" s="368"/>
      <c r="KI698" s="368"/>
      <c r="KJ698" s="368"/>
      <c r="KK698" s="368"/>
      <c r="KL698" s="368"/>
      <c r="KM698" s="368"/>
      <c r="KN698" s="368"/>
      <c r="KO698" s="368"/>
      <c r="KP698" s="368"/>
      <c r="KQ698" s="368"/>
      <c r="KR698" s="368"/>
      <c r="KS698" s="368"/>
      <c r="KT698" s="368"/>
      <c r="KU698" s="368"/>
      <c r="KV698" s="368"/>
      <c r="KW698" s="368"/>
      <c r="KX698" s="368"/>
      <c r="LH698" s="368"/>
      <c r="LI698" s="368"/>
      <c r="LJ698" s="368"/>
      <c r="LK698" s="368"/>
      <c r="LL698" s="368"/>
      <c r="LM698" s="368"/>
      <c r="LN698" s="368"/>
      <c r="LO698" s="368"/>
      <c r="LP698" s="368"/>
      <c r="LQ698" s="368"/>
      <c r="LR698" s="368"/>
      <c r="LS698" s="368"/>
      <c r="LT698" s="368"/>
      <c r="LU698" s="368"/>
      <c r="LV698" s="368"/>
      <c r="LW698" s="368"/>
      <c r="LX698" s="368"/>
      <c r="LY698" s="368"/>
      <c r="LZ698" s="368"/>
      <c r="MA698" s="368"/>
      <c r="MB698" s="368"/>
      <c r="MC698" s="368"/>
      <c r="MD698" s="368"/>
      <c r="ME698" s="368"/>
      <c r="MF698" s="368"/>
      <c r="MG698" s="368"/>
      <c r="MH698" s="368"/>
      <c r="MI698" s="368"/>
      <c r="MJ698" s="368"/>
      <c r="MK698" s="368"/>
      <c r="ML698" s="368"/>
      <c r="MM698" s="368"/>
      <c r="MN698" s="368"/>
      <c r="MO698" s="368"/>
      <c r="MP698" s="368"/>
      <c r="MQ698" s="368"/>
      <c r="MR698" s="368"/>
      <c r="MS698" s="368"/>
      <c r="MT698" s="368"/>
      <c r="MU698" s="368"/>
      <c r="MV698" s="368"/>
      <c r="MW698" s="368"/>
      <c r="MX698" s="368"/>
      <c r="MY698" s="368"/>
      <c r="MZ698" s="368"/>
      <c r="NA698" s="368"/>
      <c r="NB698" s="368"/>
      <c r="NC698" s="368"/>
      <c r="ND698" s="368"/>
      <c r="NE698" s="368"/>
      <c r="NF698" s="368"/>
      <c r="NG698" s="368"/>
      <c r="NH698" s="368"/>
      <c r="NI698" s="368"/>
      <c r="NJ698" s="368"/>
      <c r="NK698" s="368"/>
      <c r="NL698" s="368"/>
      <c r="NM698" s="368"/>
      <c r="NN698" s="368"/>
      <c r="NO698" s="368"/>
      <c r="NP698" s="368"/>
      <c r="NQ698" s="368"/>
      <c r="NR698" s="368"/>
      <c r="NS698" s="368"/>
      <c r="NT698" s="368"/>
      <c r="NU698" s="368"/>
      <c r="NV698" s="368"/>
      <c r="NW698" s="368"/>
      <c r="NX698" s="368"/>
      <c r="NY698" s="368"/>
      <c r="NZ698" s="368"/>
      <c r="OA698" s="368"/>
      <c r="OB698" s="368"/>
      <c r="OC698" s="368"/>
      <c r="OD698" s="368"/>
      <c r="OE698" s="368"/>
      <c r="OF698" s="368"/>
      <c r="OG698" s="368"/>
      <c r="OH698" s="368"/>
      <c r="OI698" s="368"/>
      <c r="OJ698" s="368"/>
      <c r="OK698" s="368"/>
      <c r="OL698" s="368"/>
      <c r="OM698" s="368"/>
      <c r="ON698" s="368"/>
      <c r="OO698" s="368"/>
      <c r="OP698" s="368"/>
      <c r="OQ698" s="368"/>
      <c r="OR698" s="368"/>
      <c r="OS698" s="368"/>
      <c r="OT698" s="368"/>
      <c r="OU698" s="368"/>
      <c r="OV698" s="368"/>
      <c r="OW698" s="368"/>
      <c r="OX698" s="368"/>
      <c r="OY698" s="368"/>
      <c r="OZ698" s="368"/>
      <c r="PA698" s="368"/>
      <c r="PB698" s="368"/>
      <c r="PC698" s="368"/>
      <c r="PD698" s="368"/>
      <c r="PE698" s="368"/>
      <c r="PF698" s="368"/>
      <c r="PG698" s="368"/>
      <c r="PH698" s="368"/>
      <c r="PI698" s="368"/>
      <c r="PJ698" s="368"/>
      <c r="PK698" s="368"/>
      <c r="PL698" s="368"/>
      <c r="PM698" s="368"/>
      <c r="PN698" s="368"/>
      <c r="PO698" s="368"/>
      <c r="PP698" s="368"/>
      <c r="PQ698" s="368"/>
      <c r="PR698" s="368"/>
      <c r="PS698" s="368"/>
      <c r="PT698" s="368"/>
      <c r="PU698" s="368"/>
      <c r="PV698" s="368"/>
      <c r="PW698" s="368"/>
      <c r="PX698" s="368"/>
      <c r="PY698" s="368"/>
      <c r="PZ698" s="368"/>
      <c r="QA698" s="368"/>
      <c r="QB698" s="368"/>
      <c r="QC698" s="368"/>
      <c r="QD698" s="368"/>
      <c r="QE698" s="368"/>
      <c r="QF698" s="368"/>
      <c r="QG698" s="368"/>
      <c r="QH698" s="368"/>
      <c r="QI698" s="368"/>
      <c r="QJ698" s="368"/>
      <c r="QK698" s="368"/>
      <c r="QL698" s="368"/>
      <c r="QM698" s="368"/>
      <c r="QN698" s="368"/>
      <c r="QO698" s="368"/>
      <c r="QP698" s="368"/>
      <c r="QQ698" s="368"/>
      <c r="QR698" s="368"/>
      <c r="QS698" s="368"/>
      <c r="QT698" s="368"/>
      <c r="QU698" s="368"/>
      <c r="QV698" s="368"/>
      <c r="QW698" s="368"/>
      <c r="QX698" s="368"/>
      <c r="QY698" s="368"/>
      <c r="QZ698" s="368"/>
      <c r="RA698" s="368"/>
      <c r="RB698" s="368"/>
      <c r="RC698" s="368"/>
      <c r="RD698" s="368"/>
      <c r="RE698" s="368"/>
      <c r="RF698" s="368"/>
      <c r="RG698" s="368"/>
      <c r="RH698" s="368"/>
      <c r="RI698" s="368"/>
      <c r="RJ698" s="368"/>
      <c r="RK698" s="368"/>
      <c r="RL698" s="368"/>
      <c r="RM698" s="368"/>
      <c r="RN698" s="368"/>
      <c r="RO698" s="368"/>
      <c r="RP698" s="368"/>
      <c r="RQ698" s="368"/>
      <c r="RR698" s="368"/>
      <c r="RS698" s="368"/>
      <c r="RT698" s="368"/>
      <c r="RU698" s="368"/>
      <c r="RV698" s="368"/>
      <c r="RW698" s="368"/>
      <c r="RX698" s="368"/>
      <c r="RY698" s="368"/>
      <c r="RZ698" s="368"/>
      <c r="SA698" s="368"/>
      <c r="SB698" s="368"/>
      <c r="SC698" s="368"/>
      <c r="SD698" s="368"/>
      <c r="SE698" s="368"/>
      <c r="SF698" s="368"/>
      <c r="SG698" s="368"/>
    </row>
    <row r="699" spans="1:501">
      <c r="A699" s="368"/>
      <c r="B699" s="368"/>
      <c r="C699" s="368"/>
      <c r="D699" s="368"/>
      <c r="E699" s="368"/>
      <c r="F699" s="368"/>
      <c r="G699" s="368"/>
      <c r="H699" s="368"/>
      <c r="I699" s="368"/>
      <c r="J699" s="368"/>
      <c r="K699" s="368"/>
      <c r="L699" s="368"/>
      <c r="M699" s="368"/>
      <c r="N699" s="368"/>
      <c r="O699" s="385"/>
      <c r="P699" s="368"/>
      <c r="Q699" s="368"/>
      <c r="R699" s="368"/>
      <c r="S699" s="368"/>
      <c r="T699" s="368"/>
      <c r="U699" s="368"/>
      <c r="V699" s="368"/>
      <c r="W699" s="368"/>
      <c r="X699" s="368"/>
      <c r="Y699" s="368"/>
      <c r="Z699" s="368"/>
      <c r="AA699" s="368"/>
      <c r="AB699" s="368"/>
      <c r="AC699" s="368"/>
      <c r="AD699" s="368"/>
      <c r="AE699" s="368"/>
      <c r="AF699" s="368"/>
      <c r="AG699" s="368"/>
      <c r="AH699" s="368"/>
      <c r="AI699" s="368"/>
      <c r="AJ699" s="368"/>
      <c r="AK699" s="368"/>
      <c r="AL699" s="368"/>
      <c r="AM699" s="368"/>
      <c r="AN699" s="368"/>
      <c r="AO699" s="368"/>
      <c r="AP699" s="368"/>
      <c r="AQ699" s="368"/>
      <c r="AR699" s="368"/>
      <c r="AS699" s="368"/>
      <c r="AT699" s="368"/>
      <c r="AU699" s="368"/>
      <c r="AV699" s="368"/>
      <c r="AW699" s="368"/>
      <c r="AX699" s="368"/>
      <c r="AY699" s="368"/>
      <c r="AZ699" s="368"/>
      <c r="BA699" s="368"/>
      <c r="BB699" s="368"/>
      <c r="BC699" s="368"/>
      <c r="BD699" s="368"/>
      <c r="BE699" s="368"/>
      <c r="BF699" s="368"/>
      <c r="BG699" s="368"/>
      <c r="BH699" s="368"/>
      <c r="BI699" s="368"/>
      <c r="BJ699" s="368"/>
      <c r="BK699" s="368"/>
      <c r="BL699" s="368"/>
      <c r="BM699" s="368"/>
      <c r="BN699" s="368"/>
      <c r="BO699" s="368"/>
      <c r="BP699" s="368"/>
      <c r="BQ699" s="368"/>
      <c r="BR699" s="368"/>
      <c r="BS699" s="368"/>
      <c r="BT699" s="368"/>
      <c r="BU699" s="368"/>
      <c r="BV699" s="368"/>
      <c r="BW699" s="368"/>
      <c r="DV699" s="368"/>
      <c r="DW699" s="368"/>
      <c r="DX699" s="368"/>
      <c r="DY699" s="368"/>
      <c r="DZ699" s="368"/>
      <c r="EA699" s="368"/>
      <c r="EB699" s="368"/>
      <c r="EC699" s="368"/>
      <c r="ED699" s="368"/>
      <c r="EE699" s="368"/>
      <c r="EF699" s="368"/>
      <c r="EG699" s="368"/>
      <c r="EH699" s="368"/>
      <c r="EI699" s="368"/>
      <c r="EJ699" s="368"/>
      <c r="EK699" s="368"/>
      <c r="EL699" s="368"/>
      <c r="EM699" s="368"/>
      <c r="EN699" s="368"/>
      <c r="EO699" s="368"/>
      <c r="EP699" s="368"/>
      <c r="EQ699" s="368"/>
      <c r="ER699" s="368"/>
      <c r="ES699" s="368"/>
      <c r="ET699" s="368"/>
      <c r="EU699" s="368"/>
      <c r="EV699" s="368"/>
      <c r="EW699" s="368"/>
      <c r="EX699" s="368"/>
      <c r="EY699" s="368"/>
      <c r="EZ699" s="368"/>
      <c r="FA699" s="368"/>
      <c r="FB699" s="368"/>
      <c r="FC699" s="368"/>
      <c r="FD699" s="368"/>
      <c r="FE699" s="368"/>
      <c r="FF699" s="368"/>
      <c r="FG699" s="368"/>
      <c r="FH699" s="368"/>
      <c r="FI699" s="368"/>
      <c r="FJ699" s="368"/>
      <c r="FK699" s="368"/>
      <c r="FL699" s="368"/>
      <c r="FM699" s="368"/>
      <c r="FN699" s="368"/>
      <c r="FO699" s="368"/>
      <c r="FP699" s="368"/>
      <c r="FQ699" s="368"/>
      <c r="FR699" s="368"/>
      <c r="FS699" s="368"/>
      <c r="FT699" s="368"/>
      <c r="FU699" s="368"/>
      <c r="FV699" s="368"/>
      <c r="FW699" s="368"/>
      <c r="FX699" s="368"/>
      <c r="FY699" s="368"/>
      <c r="FZ699" s="368"/>
      <c r="GA699" s="368"/>
      <c r="GB699" s="368"/>
      <c r="GC699" s="368"/>
      <c r="GD699" s="368"/>
      <c r="GE699" s="368"/>
      <c r="GF699" s="368"/>
      <c r="GG699" s="368"/>
      <c r="GH699" s="368"/>
      <c r="GI699" s="368"/>
      <c r="GJ699" s="368"/>
      <c r="GK699" s="368"/>
      <c r="GL699" s="368"/>
      <c r="GM699" s="368"/>
      <c r="GN699" s="368"/>
      <c r="GO699" s="368"/>
      <c r="GP699" s="368"/>
      <c r="GQ699" s="368"/>
      <c r="GR699" s="368"/>
      <c r="GS699" s="368"/>
      <c r="GT699" s="368"/>
      <c r="GU699" s="368"/>
      <c r="GV699" s="368"/>
      <c r="GW699" s="368"/>
      <c r="GX699" s="368"/>
      <c r="GY699" s="368"/>
      <c r="GZ699" s="368"/>
      <c r="HA699" s="368"/>
      <c r="HB699" s="368"/>
      <c r="HC699" s="368"/>
      <c r="HD699" s="368"/>
      <c r="HE699" s="368"/>
      <c r="HF699" s="368"/>
      <c r="HG699" s="368"/>
      <c r="HH699" s="368"/>
      <c r="HI699" s="368"/>
      <c r="HJ699" s="368"/>
      <c r="HK699" s="368"/>
      <c r="HL699" s="368"/>
      <c r="HM699" s="368"/>
      <c r="HN699" s="368"/>
      <c r="HO699" s="368"/>
      <c r="HP699" s="368"/>
      <c r="HQ699" s="368"/>
      <c r="HR699" s="368"/>
      <c r="HS699" s="368"/>
      <c r="HT699" s="368"/>
      <c r="HU699" s="368"/>
      <c r="HV699" s="368"/>
      <c r="HW699" s="368"/>
      <c r="HX699" s="368"/>
      <c r="HY699" s="368"/>
      <c r="HZ699" s="368"/>
      <c r="IA699" s="368"/>
      <c r="IB699" s="368"/>
      <c r="IC699" s="368"/>
      <c r="ID699" s="368"/>
      <c r="IE699" s="368"/>
      <c r="IF699" s="368"/>
      <c r="IG699" s="368"/>
      <c r="IH699" s="368"/>
      <c r="II699" s="368"/>
      <c r="IJ699" s="368"/>
      <c r="IK699" s="368"/>
      <c r="IL699" s="368"/>
      <c r="IM699" s="368"/>
      <c r="IN699" s="368"/>
      <c r="IO699" s="368"/>
      <c r="IP699" s="368"/>
      <c r="IQ699" s="368"/>
      <c r="IR699" s="368"/>
      <c r="IS699" s="368"/>
      <c r="IT699" s="368"/>
      <c r="IU699" s="368"/>
      <c r="IV699" s="368"/>
      <c r="IW699" s="368"/>
      <c r="IX699" s="368"/>
      <c r="IY699" s="368"/>
      <c r="IZ699" s="368"/>
      <c r="JA699" s="368"/>
      <c r="JB699" s="368"/>
      <c r="JC699" s="368"/>
      <c r="JD699" s="368"/>
      <c r="JE699" s="368"/>
      <c r="JF699" s="368"/>
      <c r="JG699" s="368"/>
      <c r="JH699" s="368"/>
      <c r="JI699" s="368"/>
      <c r="JJ699" s="368"/>
      <c r="JK699" s="368"/>
      <c r="JL699" s="368"/>
      <c r="JM699" s="368"/>
      <c r="JN699" s="368"/>
      <c r="JO699" s="368"/>
      <c r="JP699" s="368"/>
      <c r="JQ699" s="368"/>
      <c r="JR699" s="368"/>
      <c r="JS699" s="368"/>
      <c r="JT699" s="368"/>
      <c r="JU699" s="368"/>
      <c r="JV699" s="368"/>
      <c r="JW699" s="368"/>
      <c r="JX699" s="368"/>
      <c r="JY699" s="368"/>
      <c r="JZ699" s="368"/>
      <c r="KA699" s="368"/>
      <c r="KB699" s="368"/>
      <c r="KC699" s="368"/>
      <c r="KD699" s="368"/>
      <c r="KE699" s="368"/>
      <c r="KF699" s="368"/>
      <c r="KG699" s="368"/>
      <c r="KH699" s="368"/>
      <c r="KI699" s="368"/>
      <c r="KJ699" s="368"/>
      <c r="KK699" s="368"/>
      <c r="KL699" s="368"/>
      <c r="KM699" s="368"/>
      <c r="KN699" s="368"/>
      <c r="KO699" s="368"/>
      <c r="KP699" s="368"/>
      <c r="KQ699" s="368"/>
      <c r="KR699" s="368"/>
      <c r="KS699" s="368"/>
      <c r="KT699" s="368"/>
      <c r="KU699" s="368"/>
      <c r="KV699" s="368"/>
      <c r="KW699" s="368"/>
      <c r="KX699" s="368"/>
      <c r="LH699" s="368"/>
      <c r="LI699" s="368"/>
      <c r="LJ699" s="368"/>
      <c r="LK699" s="368"/>
      <c r="LL699" s="368"/>
      <c r="LM699" s="368"/>
      <c r="LN699" s="368"/>
      <c r="LO699" s="368"/>
      <c r="LP699" s="368"/>
      <c r="LQ699" s="368"/>
      <c r="LR699" s="368"/>
      <c r="LS699" s="368"/>
      <c r="LT699" s="368"/>
      <c r="LU699" s="368"/>
      <c r="LV699" s="368"/>
      <c r="LW699" s="368"/>
      <c r="LX699" s="368"/>
      <c r="LY699" s="368"/>
      <c r="LZ699" s="368"/>
      <c r="MA699" s="368"/>
      <c r="MB699" s="368"/>
      <c r="MC699" s="368"/>
      <c r="MD699" s="368"/>
      <c r="ME699" s="368"/>
      <c r="MF699" s="368"/>
      <c r="MG699" s="368"/>
      <c r="MH699" s="368"/>
      <c r="MI699" s="368"/>
      <c r="MJ699" s="368"/>
      <c r="MK699" s="368"/>
      <c r="ML699" s="368"/>
      <c r="MM699" s="368"/>
      <c r="MN699" s="368"/>
      <c r="MO699" s="368"/>
      <c r="MP699" s="368"/>
      <c r="MQ699" s="368"/>
      <c r="MR699" s="368"/>
      <c r="MS699" s="368"/>
      <c r="MT699" s="368"/>
      <c r="MU699" s="368"/>
      <c r="MV699" s="368"/>
      <c r="MW699" s="368"/>
      <c r="MX699" s="368"/>
      <c r="MY699" s="368"/>
      <c r="MZ699" s="368"/>
      <c r="NA699" s="368"/>
      <c r="NB699" s="368"/>
      <c r="NC699" s="368"/>
      <c r="ND699" s="368"/>
      <c r="NE699" s="368"/>
      <c r="NF699" s="368"/>
      <c r="NG699" s="368"/>
      <c r="NH699" s="368"/>
      <c r="NI699" s="368"/>
      <c r="NJ699" s="368"/>
      <c r="NK699" s="368"/>
      <c r="NL699" s="368"/>
      <c r="NM699" s="368"/>
      <c r="NN699" s="368"/>
      <c r="NO699" s="368"/>
      <c r="NP699" s="368"/>
      <c r="NQ699" s="368"/>
      <c r="NR699" s="368"/>
      <c r="NS699" s="368"/>
      <c r="NT699" s="368"/>
      <c r="NU699" s="368"/>
      <c r="NV699" s="368"/>
      <c r="NW699" s="368"/>
      <c r="NX699" s="368"/>
      <c r="NY699" s="368"/>
      <c r="NZ699" s="368"/>
      <c r="OA699" s="368"/>
      <c r="OB699" s="368"/>
      <c r="OC699" s="368"/>
      <c r="OD699" s="368"/>
      <c r="OE699" s="368"/>
      <c r="OF699" s="368"/>
      <c r="OG699" s="368"/>
      <c r="OH699" s="368"/>
      <c r="OI699" s="368"/>
      <c r="OJ699" s="368"/>
      <c r="OK699" s="368"/>
      <c r="OL699" s="368"/>
      <c r="OM699" s="368"/>
      <c r="ON699" s="368"/>
      <c r="OO699" s="368"/>
      <c r="OP699" s="368"/>
      <c r="OQ699" s="368"/>
      <c r="OR699" s="368"/>
      <c r="OS699" s="368"/>
      <c r="OT699" s="368"/>
      <c r="OU699" s="368"/>
      <c r="OV699" s="368"/>
      <c r="OW699" s="368"/>
      <c r="OX699" s="368"/>
      <c r="OY699" s="368"/>
      <c r="OZ699" s="368"/>
      <c r="PA699" s="368"/>
      <c r="PB699" s="368"/>
      <c r="PC699" s="368"/>
      <c r="PD699" s="368"/>
      <c r="PE699" s="368"/>
      <c r="PF699" s="368"/>
      <c r="PG699" s="368"/>
      <c r="PH699" s="368"/>
      <c r="PI699" s="368"/>
      <c r="PJ699" s="368"/>
      <c r="PK699" s="368"/>
      <c r="PL699" s="368"/>
      <c r="PM699" s="368"/>
      <c r="PN699" s="368"/>
      <c r="PO699" s="368"/>
      <c r="PP699" s="368"/>
      <c r="PQ699" s="368"/>
      <c r="PR699" s="368"/>
      <c r="PS699" s="368"/>
      <c r="PT699" s="368"/>
      <c r="PU699" s="368"/>
      <c r="PV699" s="368"/>
      <c r="PW699" s="368"/>
      <c r="PX699" s="368"/>
      <c r="PY699" s="368"/>
      <c r="PZ699" s="368"/>
      <c r="QA699" s="368"/>
      <c r="QB699" s="368"/>
      <c r="QC699" s="368"/>
      <c r="QD699" s="368"/>
      <c r="QE699" s="368"/>
      <c r="QF699" s="368"/>
      <c r="QG699" s="368"/>
      <c r="QH699" s="368"/>
      <c r="QI699" s="368"/>
      <c r="QJ699" s="368"/>
      <c r="QK699" s="368"/>
      <c r="QL699" s="368"/>
      <c r="QM699" s="368"/>
      <c r="QN699" s="368"/>
      <c r="QO699" s="368"/>
      <c r="QP699" s="368"/>
      <c r="QQ699" s="368"/>
      <c r="QR699" s="368"/>
      <c r="QS699" s="368"/>
      <c r="QT699" s="368"/>
      <c r="QU699" s="368"/>
      <c r="QV699" s="368"/>
      <c r="QW699" s="368"/>
      <c r="QX699" s="368"/>
      <c r="QY699" s="368"/>
      <c r="QZ699" s="368"/>
      <c r="RA699" s="368"/>
      <c r="RB699" s="368"/>
      <c r="RC699" s="368"/>
      <c r="RD699" s="368"/>
      <c r="RE699" s="368"/>
      <c r="RF699" s="368"/>
      <c r="RG699" s="368"/>
      <c r="RH699" s="368"/>
      <c r="RI699" s="368"/>
      <c r="RJ699" s="368"/>
      <c r="RK699" s="368"/>
      <c r="RL699" s="368"/>
      <c r="RM699" s="368"/>
      <c r="RN699" s="368"/>
      <c r="RO699" s="368"/>
      <c r="RP699" s="368"/>
      <c r="RQ699" s="368"/>
      <c r="RR699" s="368"/>
      <c r="RS699" s="368"/>
      <c r="RT699" s="368"/>
      <c r="RU699" s="368"/>
      <c r="RV699" s="368"/>
      <c r="RW699" s="368"/>
      <c r="RX699" s="368"/>
      <c r="RY699" s="368"/>
      <c r="RZ699" s="368"/>
      <c r="SA699" s="368"/>
      <c r="SB699" s="368"/>
      <c r="SC699" s="368"/>
      <c r="SD699" s="368"/>
      <c r="SE699" s="368"/>
      <c r="SF699" s="368"/>
      <c r="SG699" s="368"/>
    </row>
    <row r="700" spans="1:501">
      <c r="A700" s="368"/>
      <c r="B700" s="368"/>
      <c r="C700" s="368"/>
      <c r="D700" s="368"/>
      <c r="E700" s="368"/>
      <c r="F700" s="368"/>
      <c r="G700" s="368"/>
      <c r="H700" s="368"/>
      <c r="I700" s="368"/>
      <c r="J700" s="368"/>
      <c r="K700" s="368"/>
      <c r="L700" s="368"/>
      <c r="M700" s="368"/>
      <c r="N700" s="368"/>
      <c r="O700" s="385"/>
      <c r="P700" s="368"/>
      <c r="Q700" s="368"/>
      <c r="R700" s="368"/>
      <c r="S700" s="368"/>
      <c r="T700" s="368"/>
      <c r="U700" s="368"/>
      <c r="V700" s="368"/>
      <c r="W700" s="368"/>
      <c r="X700" s="368"/>
      <c r="Y700" s="368"/>
      <c r="Z700" s="368"/>
      <c r="AA700" s="368"/>
      <c r="AB700" s="368"/>
      <c r="AC700" s="368"/>
      <c r="AD700" s="368"/>
      <c r="AE700" s="368"/>
      <c r="AF700" s="368"/>
      <c r="AG700" s="368"/>
      <c r="AH700" s="368"/>
      <c r="AI700" s="368"/>
      <c r="AJ700" s="368"/>
      <c r="AK700" s="368"/>
      <c r="AL700" s="368"/>
      <c r="AM700" s="368"/>
      <c r="AN700" s="368"/>
      <c r="AO700" s="368"/>
      <c r="AP700" s="368"/>
      <c r="AQ700" s="368"/>
      <c r="AR700" s="368"/>
      <c r="AS700" s="368"/>
      <c r="AT700" s="368"/>
      <c r="AU700" s="368"/>
      <c r="AV700" s="368"/>
      <c r="AW700" s="368"/>
      <c r="AX700" s="368"/>
      <c r="AY700" s="368"/>
      <c r="AZ700" s="368"/>
      <c r="BA700" s="368"/>
      <c r="BB700" s="368"/>
      <c r="BC700" s="368"/>
      <c r="BD700" s="368"/>
      <c r="BE700" s="368"/>
      <c r="BF700" s="368"/>
      <c r="BG700" s="368"/>
      <c r="BH700" s="368"/>
      <c r="BI700" s="368"/>
      <c r="BJ700" s="368"/>
      <c r="BK700" s="368"/>
      <c r="BL700" s="368"/>
      <c r="BM700" s="368"/>
      <c r="BN700" s="368"/>
      <c r="BO700" s="368"/>
      <c r="BP700" s="368"/>
      <c r="BQ700" s="368"/>
      <c r="BR700" s="368"/>
      <c r="BS700" s="368"/>
      <c r="BT700" s="368"/>
      <c r="BU700" s="368"/>
      <c r="BV700" s="368"/>
      <c r="BW700" s="368"/>
      <c r="DV700" s="368"/>
      <c r="DW700" s="368"/>
      <c r="DX700" s="368"/>
      <c r="DY700" s="368"/>
      <c r="DZ700" s="368"/>
      <c r="EA700" s="368"/>
      <c r="EB700" s="368"/>
      <c r="EC700" s="368"/>
      <c r="ED700" s="368"/>
      <c r="EE700" s="368"/>
      <c r="EF700" s="368"/>
      <c r="EG700" s="368"/>
      <c r="EH700" s="368"/>
      <c r="EI700" s="368"/>
      <c r="EJ700" s="368"/>
      <c r="EK700" s="368"/>
      <c r="EL700" s="368"/>
      <c r="EM700" s="368"/>
      <c r="EN700" s="368"/>
      <c r="EO700" s="368"/>
      <c r="EP700" s="368"/>
      <c r="EQ700" s="368"/>
      <c r="ER700" s="368"/>
      <c r="ES700" s="368"/>
      <c r="ET700" s="368"/>
      <c r="EU700" s="368"/>
      <c r="EV700" s="368"/>
      <c r="EW700" s="368"/>
      <c r="EX700" s="368"/>
      <c r="EY700" s="368"/>
      <c r="EZ700" s="368"/>
      <c r="FA700" s="368"/>
      <c r="FB700" s="368"/>
      <c r="FC700" s="368"/>
      <c r="FD700" s="368"/>
      <c r="FE700" s="368"/>
      <c r="FF700" s="368"/>
      <c r="FG700" s="368"/>
      <c r="FH700" s="368"/>
      <c r="FI700" s="368"/>
      <c r="FJ700" s="368"/>
      <c r="FK700" s="368"/>
      <c r="FL700" s="368"/>
      <c r="FM700" s="368"/>
      <c r="FN700" s="368"/>
      <c r="FO700" s="368"/>
      <c r="FP700" s="368"/>
      <c r="FQ700" s="368"/>
      <c r="FR700" s="368"/>
      <c r="FS700" s="368"/>
      <c r="FT700" s="368"/>
      <c r="FU700" s="368"/>
      <c r="FV700" s="368"/>
      <c r="FW700" s="368"/>
      <c r="FX700" s="368"/>
      <c r="FY700" s="368"/>
      <c r="FZ700" s="368"/>
      <c r="GA700" s="368"/>
      <c r="GB700" s="368"/>
      <c r="GC700" s="368"/>
      <c r="GD700" s="368"/>
      <c r="GE700" s="368"/>
      <c r="GF700" s="368"/>
      <c r="GG700" s="368"/>
      <c r="GH700" s="368"/>
      <c r="GI700" s="368"/>
      <c r="GJ700" s="368"/>
      <c r="GK700" s="368"/>
      <c r="GL700" s="368"/>
      <c r="GM700" s="368"/>
      <c r="GN700" s="368"/>
      <c r="GO700" s="368"/>
      <c r="GP700" s="368"/>
      <c r="GQ700" s="368"/>
      <c r="GR700" s="368"/>
      <c r="GS700" s="368"/>
      <c r="GT700" s="368"/>
      <c r="GU700" s="368"/>
      <c r="GV700" s="368"/>
      <c r="GW700" s="368"/>
      <c r="GX700" s="368"/>
      <c r="GY700" s="368"/>
      <c r="GZ700" s="368"/>
      <c r="HA700" s="368"/>
      <c r="HB700" s="368"/>
      <c r="HC700" s="368"/>
      <c r="HD700" s="368"/>
      <c r="HE700" s="368"/>
      <c r="HF700" s="368"/>
      <c r="HG700" s="368"/>
      <c r="HH700" s="368"/>
      <c r="HI700" s="368"/>
      <c r="HJ700" s="368"/>
      <c r="HK700" s="368"/>
      <c r="HL700" s="368"/>
      <c r="HM700" s="368"/>
      <c r="HN700" s="368"/>
      <c r="HO700" s="368"/>
      <c r="HP700" s="368"/>
      <c r="HQ700" s="368"/>
      <c r="HR700" s="368"/>
      <c r="HS700" s="368"/>
      <c r="HT700" s="368"/>
      <c r="HU700" s="368"/>
      <c r="HV700" s="368"/>
      <c r="HW700" s="368"/>
      <c r="HX700" s="368"/>
      <c r="HY700" s="368"/>
      <c r="HZ700" s="368"/>
      <c r="IA700" s="368"/>
      <c r="IB700" s="368"/>
      <c r="IC700" s="368"/>
      <c r="ID700" s="368"/>
      <c r="IE700" s="368"/>
      <c r="IF700" s="368"/>
      <c r="IG700" s="368"/>
      <c r="IH700" s="368"/>
      <c r="II700" s="368"/>
      <c r="IJ700" s="368"/>
      <c r="IK700" s="368"/>
      <c r="IL700" s="368"/>
      <c r="IM700" s="368"/>
      <c r="IN700" s="368"/>
      <c r="IO700" s="368"/>
      <c r="IP700" s="368"/>
      <c r="IQ700" s="368"/>
      <c r="IR700" s="368"/>
      <c r="IS700" s="368"/>
      <c r="IT700" s="368"/>
      <c r="IU700" s="368"/>
      <c r="IV700" s="368"/>
      <c r="IW700" s="368"/>
      <c r="IX700" s="368"/>
      <c r="IY700" s="368"/>
      <c r="IZ700" s="368"/>
      <c r="JA700" s="368"/>
      <c r="JB700" s="368"/>
      <c r="JC700" s="368"/>
      <c r="JD700" s="368"/>
      <c r="JE700" s="368"/>
      <c r="JF700" s="368"/>
      <c r="JG700" s="368"/>
      <c r="JH700" s="368"/>
      <c r="JI700" s="368"/>
      <c r="JJ700" s="368"/>
      <c r="JK700" s="368"/>
      <c r="JL700" s="368"/>
      <c r="JM700" s="368"/>
      <c r="JN700" s="368"/>
      <c r="JO700" s="368"/>
      <c r="JP700" s="368"/>
      <c r="JQ700" s="368"/>
      <c r="JR700" s="368"/>
      <c r="JS700" s="368"/>
      <c r="JT700" s="368"/>
      <c r="JU700" s="368"/>
      <c r="JV700" s="368"/>
      <c r="JW700" s="368"/>
      <c r="JX700" s="368"/>
      <c r="JY700" s="368"/>
      <c r="JZ700" s="368"/>
      <c r="KA700" s="368"/>
      <c r="KB700" s="368"/>
      <c r="KC700" s="368"/>
      <c r="KD700" s="368"/>
      <c r="KE700" s="368"/>
      <c r="KF700" s="368"/>
      <c r="KG700" s="368"/>
      <c r="KH700" s="368"/>
      <c r="KI700" s="368"/>
      <c r="KJ700" s="368"/>
      <c r="KK700" s="368"/>
      <c r="KL700" s="368"/>
      <c r="KM700" s="368"/>
      <c r="KN700" s="368"/>
      <c r="KO700" s="368"/>
      <c r="KP700" s="368"/>
      <c r="KQ700" s="368"/>
      <c r="KR700" s="368"/>
      <c r="KS700" s="368"/>
      <c r="KT700" s="368"/>
      <c r="KU700" s="368"/>
      <c r="KV700" s="368"/>
      <c r="KW700" s="368"/>
      <c r="KX700" s="368"/>
      <c r="LH700" s="368"/>
      <c r="LI700" s="368"/>
      <c r="LJ700" s="368"/>
      <c r="LK700" s="368"/>
      <c r="LL700" s="368"/>
      <c r="LM700" s="368"/>
      <c r="LN700" s="368"/>
      <c r="LO700" s="368"/>
      <c r="LP700" s="368"/>
      <c r="LQ700" s="368"/>
      <c r="LR700" s="368"/>
      <c r="LS700" s="368"/>
      <c r="LT700" s="368"/>
      <c r="LU700" s="368"/>
      <c r="LV700" s="368"/>
      <c r="LW700" s="368"/>
      <c r="LX700" s="368"/>
      <c r="LY700" s="368"/>
      <c r="LZ700" s="368"/>
      <c r="MA700" s="368"/>
      <c r="MB700" s="368"/>
      <c r="MC700" s="368"/>
      <c r="MD700" s="368"/>
      <c r="ME700" s="368"/>
      <c r="MF700" s="368"/>
      <c r="MG700" s="368"/>
      <c r="MH700" s="368"/>
      <c r="MI700" s="368"/>
      <c r="MJ700" s="368"/>
      <c r="MK700" s="368"/>
      <c r="ML700" s="368"/>
      <c r="MM700" s="368"/>
      <c r="MN700" s="368"/>
      <c r="MO700" s="368"/>
      <c r="MP700" s="368"/>
      <c r="MQ700" s="368"/>
      <c r="MR700" s="368"/>
      <c r="MS700" s="368"/>
      <c r="MT700" s="368"/>
      <c r="MU700" s="368"/>
      <c r="MV700" s="368"/>
      <c r="MW700" s="368"/>
      <c r="MX700" s="368"/>
      <c r="MY700" s="368"/>
      <c r="MZ700" s="368"/>
      <c r="NA700" s="368"/>
      <c r="NB700" s="368"/>
      <c r="NC700" s="368"/>
      <c r="ND700" s="368"/>
      <c r="NE700" s="368"/>
      <c r="NF700" s="368"/>
      <c r="NG700" s="368"/>
      <c r="NH700" s="368"/>
      <c r="NI700" s="368"/>
      <c r="NJ700" s="368"/>
      <c r="NK700" s="368"/>
      <c r="NL700" s="368"/>
      <c r="NM700" s="368"/>
      <c r="NN700" s="368"/>
      <c r="NO700" s="368"/>
      <c r="NP700" s="368"/>
      <c r="NQ700" s="368"/>
      <c r="NR700" s="368"/>
      <c r="NS700" s="368"/>
      <c r="NT700" s="368"/>
      <c r="NU700" s="368"/>
      <c r="NV700" s="368"/>
      <c r="NW700" s="368"/>
      <c r="NX700" s="368"/>
      <c r="NY700" s="368"/>
      <c r="NZ700" s="368"/>
      <c r="OA700" s="368"/>
      <c r="OB700" s="368"/>
      <c r="OC700" s="368"/>
      <c r="OD700" s="368"/>
      <c r="OE700" s="368"/>
      <c r="OF700" s="368"/>
      <c r="OG700" s="368"/>
      <c r="OH700" s="368"/>
      <c r="OI700" s="368"/>
      <c r="OJ700" s="368"/>
      <c r="OK700" s="368"/>
      <c r="OL700" s="368"/>
      <c r="OM700" s="368"/>
      <c r="ON700" s="368"/>
      <c r="OO700" s="368"/>
      <c r="OP700" s="368"/>
      <c r="OQ700" s="368"/>
      <c r="OR700" s="368"/>
      <c r="OS700" s="368"/>
      <c r="OT700" s="368"/>
      <c r="OU700" s="368"/>
      <c r="OV700" s="368"/>
      <c r="OW700" s="368"/>
      <c r="OX700" s="368"/>
      <c r="OY700" s="368"/>
      <c r="OZ700" s="368"/>
      <c r="PA700" s="368"/>
      <c r="PB700" s="368"/>
      <c r="PC700" s="368"/>
      <c r="PD700" s="368"/>
      <c r="PE700" s="368"/>
      <c r="PF700" s="368"/>
      <c r="PG700" s="368"/>
      <c r="PH700" s="368"/>
      <c r="PI700" s="368"/>
      <c r="PJ700" s="368"/>
      <c r="PK700" s="368"/>
      <c r="PL700" s="368"/>
      <c r="PM700" s="368"/>
      <c r="PN700" s="368"/>
      <c r="PO700" s="368"/>
      <c r="PP700" s="368"/>
      <c r="PQ700" s="368"/>
      <c r="PR700" s="368"/>
      <c r="PS700" s="368"/>
      <c r="PT700" s="368"/>
      <c r="PU700" s="368"/>
      <c r="PV700" s="368"/>
      <c r="PW700" s="368"/>
      <c r="PX700" s="368"/>
      <c r="PY700" s="368"/>
      <c r="PZ700" s="368"/>
      <c r="QA700" s="368"/>
      <c r="QB700" s="368"/>
      <c r="QC700" s="368"/>
      <c r="QD700" s="368"/>
      <c r="QE700" s="368"/>
      <c r="QF700" s="368"/>
      <c r="QG700" s="368"/>
      <c r="QH700" s="368"/>
      <c r="QI700" s="368"/>
      <c r="QJ700" s="368"/>
      <c r="QK700" s="368"/>
      <c r="QL700" s="368"/>
      <c r="QM700" s="368"/>
      <c r="QN700" s="368"/>
      <c r="QO700" s="368"/>
      <c r="QP700" s="368"/>
      <c r="QQ700" s="368"/>
      <c r="QR700" s="368"/>
      <c r="QS700" s="368"/>
      <c r="QT700" s="368"/>
      <c r="QU700" s="368"/>
      <c r="QV700" s="368"/>
      <c r="QW700" s="368"/>
      <c r="QX700" s="368"/>
      <c r="QY700" s="368"/>
      <c r="QZ700" s="368"/>
      <c r="RA700" s="368"/>
      <c r="RB700" s="368"/>
      <c r="RC700" s="368"/>
      <c r="RD700" s="368"/>
      <c r="RE700" s="368"/>
      <c r="RF700" s="368"/>
      <c r="RG700" s="368"/>
      <c r="RH700" s="368"/>
      <c r="RI700" s="368"/>
      <c r="RJ700" s="368"/>
      <c r="RK700" s="368"/>
      <c r="RL700" s="368"/>
      <c r="RM700" s="368"/>
      <c r="RN700" s="368"/>
      <c r="RO700" s="368"/>
      <c r="RP700" s="368"/>
      <c r="RQ700" s="368"/>
      <c r="RR700" s="368"/>
      <c r="RS700" s="368"/>
      <c r="RT700" s="368"/>
      <c r="RU700" s="368"/>
      <c r="RV700" s="368"/>
      <c r="RW700" s="368"/>
      <c r="RX700" s="368"/>
      <c r="RY700" s="368"/>
      <c r="RZ700" s="368"/>
      <c r="SA700" s="368"/>
      <c r="SB700" s="368"/>
      <c r="SC700" s="368"/>
      <c r="SD700" s="368"/>
      <c r="SE700" s="368"/>
      <c r="SF700" s="368"/>
      <c r="SG700" s="368"/>
    </row>
    <row r="701" spans="1:501">
      <c r="A701" s="368"/>
      <c r="B701" s="368"/>
      <c r="C701" s="368"/>
      <c r="D701" s="368"/>
      <c r="E701" s="368"/>
      <c r="F701" s="368"/>
      <c r="G701" s="368"/>
      <c r="H701" s="368"/>
      <c r="I701" s="368"/>
      <c r="J701" s="368"/>
      <c r="K701" s="368"/>
      <c r="L701" s="368"/>
      <c r="M701" s="368"/>
      <c r="N701" s="368"/>
      <c r="O701" s="385"/>
      <c r="P701" s="368"/>
      <c r="Q701" s="368"/>
      <c r="R701" s="368"/>
      <c r="S701" s="368"/>
      <c r="T701" s="368"/>
      <c r="U701" s="368"/>
      <c r="V701" s="368"/>
      <c r="W701" s="368"/>
      <c r="X701" s="368"/>
      <c r="Y701" s="368"/>
      <c r="Z701" s="368"/>
      <c r="AA701" s="368"/>
      <c r="AB701" s="368"/>
      <c r="AC701" s="368"/>
      <c r="AD701" s="368"/>
      <c r="AE701" s="368"/>
      <c r="AF701" s="368"/>
      <c r="AG701" s="368"/>
      <c r="AH701" s="368"/>
      <c r="AI701" s="368"/>
      <c r="AJ701" s="368"/>
      <c r="AK701" s="368"/>
      <c r="AL701" s="368"/>
      <c r="AM701" s="368"/>
      <c r="AN701" s="368"/>
      <c r="AO701" s="368"/>
      <c r="AP701" s="368"/>
      <c r="AQ701" s="368"/>
      <c r="AR701" s="368"/>
      <c r="AS701" s="368"/>
      <c r="AT701" s="368"/>
      <c r="AU701" s="368"/>
      <c r="AV701" s="368"/>
      <c r="AW701" s="368"/>
      <c r="AX701" s="368"/>
      <c r="AY701" s="368"/>
      <c r="AZ701" s="368"/>
      <c r="BA701" s="368"/>
      <c r="BB701" s="368"/>
      <c r="BC701" s="368"/>
      <c r="BD701" s="368"/>
      <c r="BE701" s="368"/>
      <c r="BF701" s="368"/>
      <c r="BG701" s="368"/>
      <c r="BH701" s="368"/>
      <c r="BI701" s="368"/>
      <c r="BJ701" s="368"/>
      <c r="BK701" s="368"/>
      <c r="BL701" s="368"/>
      <c r="BM701" s="368"/>
      <c r="BN701" s="368"/>
      <c r="BO701" s="368"/>
      <c r="BP701" s="368"/>
      <c r="BQ701" s="368"/>
      <c r="BR701" s="368"/>
      <c r="BS701" s="368"/>
      <c r="BT701" s="368"/>
      <c r="BU701" s="368"/>
      <c r="BV701" s="368"/>
      <c r="BW701" s="368"/>
      <c r="DV701" s="368"/>
      <c r="DW701" s="368"/>
      <c r="DX701" s="368"/>
      <c r="DY701" s="368"/>
      <c r="DZ701" s="368"/>
      <c r="EA701" s="368"/>
      <c r="EB701" s="368"/>
      <c r="EC701" s="368"/>
      <c r="ED701" s="368"/>
      <c r="EE701" s="368"/>
      <c r="EF701" s="368"/>
      <c r="EG701" s="368"/>
      <c r="EH701" s="368"/>
      <c r="EI701" s="368"/>
      <c r="EJ701" s="368"/>
      <c r="EK701" s="368"/>
      <c r="EL701" s="368"/>
      <c r="EM701" s="368"/>
      <c r="EN701" s="368"/>
      <c r="EO701" s="368"/>
      <c r="EP701" s="368"/>
      <c r="EQ701" s="368"/>
      <c r="ER701" s="368"/>
      <c r="ES701" s="368"/>
      <c r="ET701" s="368"/>
      <c r="EU701" s="368"/>
      <c r="EV701" s="368"/>
      <c r="EW701" s="368"/>
      <c r="EX701" s="368"/>
      <c r="EY701" s="368"/>
      <c r="EZ701" s="368"/>
      <c r="FA701" s="368"/>
      <c r="FB701" s="368"/>
      <c r="FC701" s="368"/>
      <c r="FD701" s="368"/>
      <c r="FE701" s="368"/>
      <c r="FF701" s="368"/>
      <c r="FG701" s="368"/>
      <c r="FH701" s="368"/>
      <c r="FI701" s="368"/>
      <c r="FJ701" s="368"/>
      <c r="FK701" s="368"/>
      <c r="FL701" s="368"/>
      <c r="FM701" s="368"/>
      <c r="FN701" s="368"/>
      <c r="FO701" s="368"/>
      <c r="FP701" s="368"/>
      <c r="FQ701" s="368"/>
      <c r="FR701" s="368"/>
      <c r="FS701" s="368"/>
      <c r="FT701" s="368"/>
      <c r="FU701" s="368"/>
      <c r="FV701" s="368"/>
      <c r="FW701" s="368"/>
      <c r="FX701" s="368"/>
      <c r="FY701" s="368"/>
      <c r="FZ701" s="368"/>
      <c r="GA701" s="368"/>
      <c r="GB701" s="368"/>
      <c r="GC701" s="368"/>
      <c r="GD701" s="368"/>
      <c r="GE701" s="368"/>
      <c r="GF701" s="368"/>
      <c r="GG701" s="368"/>
      <c r="GH701" s="368"/>
      <c r="GI701" s="368"/>
      <c r="GJ701" s="368"/>
      <c r="GK701" s="368"/>
      <c r="GL701" s="368"/>
      <c r="GM701" s="368"/>
      <c r="GN701" s="368"/>
      <c r="GO701" s="368"/>
      <c r="GP701" s="368"/>
      <c r="GQ701" s="368"/>
      <c r="GR701" s="368"/>
      <c r="GS701" s="368"/>
      <c r="GT701" s="368"/>
      <c r="GU701" s="368"/>
      <c r="GV701" s="368"/>
      <c r="GW701" s="368"/>
      <c r="GX701" s="368"/>
      <c r="GY701" s="368"/>
      <c r="GZ701" s="368"/>
      <c r="HA701" s="368"/>
      <c r="HB701" s="368"/>
      <c r="HC701" s="368"/>
      <c r="HD701" s="368"/>
      <c r="HE701" s="368"/>
      <c r="HF701" s="368"/>
      <c r="HG701" s="368"/>
      <c r="HH701" s="368"/>
      <c r="HI701" s="368"/>
      <c r="HJ701" s="368"/>
      <c r="HK701" s="368"/>
      <c r="HL701" s="368"/>
      <c r="HM701" s="368"/>
      <c r="HN701" s="368"/>
      <c r="HO701" s="368"/>
      <c r="HP701" s="368"/>
      <c r="HQ701" s="368"/>
      <c r="HR701" s="368"/>
      <c r="HS701" s="368"/>
      <c r="HT701" s="368"/>
      <c r="HU701" s="368"/>
      <c r="HV701" s="368"/>
      <c r="HW701" s="368"/>
      <c r="HX701" s="368"/>
      <c r="HY701" s="368"/>
      <c r="HZ701" s="368"/>
      <c r="IA701" s="368"/>
      <c r="IB701" s="368"/>
      <c r="IC701" s="368"/>
      <c r="ID701" s="368"/>
      <c r="IE701" s="368"/>
      <c r="IF701" s="368"/>
      <c r="IG701" s="368"/>
      <c r="IH701" s="368"/>
      <c r="II701" s="368"/>
      <c r="IJ701" s="368"/>
      <c r="IK701" s="368"/>
      <c r="IL701" s="368"/>
      <c r="IM701" s="368"/>
      <c r="IN701" s="368"/>
      <c r="IO701" s="368"/>
      <c r="IP701" s="368"/>
      <c r="IQ701" s="368"/>
      <c r="IR701" s="368"/>
      <c r="IS701" s="368"/>
      <c r="IT701" s="368"/>
      <c r="IU701" s="368"/>
      <c r="IV701" s="368"/>
      <c r="IW701" s="368"/>
      <c r="IX701" s="368"/>
      <c r="IY701" s="368"/>
      <c r="IZ701" s="368"/>
      <c r="JA701" s="368"/>
      <c r="JB701" s="368"/>
      <c r="JC701" s="368"/>
      <c r="JD701" s="368"/>
      <c r="JE701" s="368"/>
      <c r="JF701" s="368"/>
      <c r="JG701" s="368"/>
      <c r="JH701" s="368"/>
      <c r="JI701" s="368"/>
      <c r="JJ701" s="368"/>
      <c r="JK701" s="368"/>
      <c r="JL701" s="368"/>
      <c r="JM701" s="368"/>
      <c r="JN701" s="368"/>
      <c r="JO701" s="368"/>
      <c r="JP701" s="368"/>
      <c r="JQ701" s="368"/>
      <c r="JR701" s="368"/>
      <c r="JS701" s="368"/>
      <c r="JT701" s="368"/>
      <c r="JU701" s="368"/>
      <c r="JV701" s="368"/>
      <c r="JW701" s="368"/>
      <c r="JX701" s="368"/>
      <c r="JY701" s="368"/>
      <c r="JZ701" s="368"/>
      <c r="KA701" s="368"/>
      <c r="KB701" s="368"/>
      <c r="KC701" s="368"/>
      <c r="KD701" s="368"/>
      <c r="KE701" s="368"/>
      <c r="KF701" s="368"/>
      <c r="KG701" s="368"/>
      <c r="KH701" s="368"/>
      <c r="KI701" s="368"/>
      <c r="KJ701" s="368"/>
      <c r="KK701" s="368"/>
      <c r="KL701" s="368"/>
      <c r="KM701" s="368"/>
      <c r="KN701" s="368"/>
      <c r="KO701" s="368"/>
      <c r="KP701" s="368"/>
      <c r="KQ701" s="368"/>
      <c r="KR701" s="368"/>
      <c r="KS701" s="368"/>
      <c r="KT701" s="368"/>
      <c r="KU701" s="368"/>
      <c r="KV701" s="368"/>
      <c r="KW701" s="368"/>
      <c r="KX701" s="368"/>
      <c r="LH701" s="368"/>
      <c r="LI701" s="368"/>
      <c r="LJ701" s="368"/>
      <c r="LK701" s="368"/>
      <c r="LL701" s="368"/>
      <c r="LM701" s="368"/>
      <c r="LN701" s="368"/>
      <c r="LO701" s="368"/>
      <c r="LP701" s="368"/>
      <c r="LQ701" s="368"/>
      <c r="LR701" s="368"/>
      <c r="LS701" s="368"/>
      <c r="LT701" s="368"/>
      <c r="LU701" s="368"/>
      <c r="LV701" s="368"/>
      <c r="LW701" s="368"/>
      <c r="LX701" s="368"/>
      <c r="LY701" s="368"/>
      <c r="LZ701" s="368"/>
      <c r="MA701" s="368"/>
      <c r="MB701" s="368"/>
      <c r="MC701" s="368"/>
      <c r="MD701" s="368"/>
      <c r="ME701" s="368"/>
      <c r="MF701" s="368"/>
      <c r="MG701" s="368"/>
      <c r="MH701" s="368"/>
      <c r="MI701" s="368"/>
      <c r="MJ701" s="368"/>
      <c r="MK701" s="368"/>
      <c r="ML701" s="368"/>
      <c r="MM701" s="368"/>
      <c r="MN701" s="368"/>
      <c r="MO701" s="368"/>
      <c r="MP701" s="368"/>
      <c r="MQ701" s="368"/>
      <c r="MR701" s="368"/>
      <c r="MS701" s="368"/>
      <c r="MT701" s="368"/>
      <c r="MU701" s="368"/>
      <c r="MV701" s="368"/>
      <c r="MW701" s="368"/>
      <c r="MX701" s="368"/>
      <c r="MY701" s="368"/>
      <c r="MZ701" s="368"/>
      <c r="NA701" s="368"/>
      <c r="NB701" s="368"/>
      <c r="NC701" s="368"/>
      <c r="ND701" s="368"/>
      <c r="NE701" s="368"/>
      <c r="NF701" s="368"/>
      <c r="NG701" s="368"/>
      <c r="NH701" s="368"/>
      <c r="NI701" s="368"/>
      <c r="NJ701" s="368"/>
      <c r="NK701" s="368"/>
      <c r="NL701" s="368"/>
      <c r="NM701" s="368"/>
      <c r="NN701" s="368"/>
      <c r="NO701" s="368"/>
      <c r="NP701" s="368"/>
      <c r="NQ701" s="368"/>
      <c r="NR701" s="368"/>
      <c r="NS701" s="368"/>
      <c r="NT701" s="368"/>
      <c r="NU701" s="368"/>
      <c r="NV701" s="368"/>
      <c r="NW701" s="368"/>
      <c r="NX701" s="368"/>
      <c r="NY701" s="368"/>
      <c r="NZ701" s="368"/>
      <c r="OA701" s="368"/>
      <c r="OB701" s="368"/>
      <c r="OC701" s="368"/>
      <c r="OD701" s="368"/>
      <c r="OE701" s="368"/>
      <c r="OF701" s="368"/>
      <c r="OG701" s="368"/>
      <c r="OH701" s="368"/>
      <c r="OI701" s="368"/>
      <c r="OJ701" s="368"/>
      <c r="OK701" s="368"/>
      <c r="OL701" s="368"/>
      <c r="OM701" s="368"/>
      <c r="ON701" s="368"/>
      <c r="OO701" s="368"/>
      <c r="OP701" s="368"/>
      <c r="OQ701" s="368"/>
      <c r="OR701" s="368"/>
      <c r="OS701" s="368"/>
      <c r="OT701" s="368"/>
      <c r="OU701" s="368"/>
      <c r="OV701" s="368"/>
      <c r="OW701" s="368"/>
      <c r="OX701" s="368"/>
      <c r="OY701" s="368"/>
      <c r="OZ701" s="368"/>
      <c r="PA701" s="368"/>
      <c r="PB701" s="368"/>
      <c r="PC701" s="368"/>
      <c r="PD701" s="368"/>
      <c r="PE701" s="368"/>
      <c r="PF701" s="368"/>
      <c r="PG701" s="368"/>
      <c r="PH701" s="368"/>
      <c r="PI701" s="368"/>
      <c r="PJ701" s="368"/>
      <c r="PK701" s="368"/>
      <c r="PL701" s="368"/>
      <c r="PM701" s="368"/>
      <c r="PN701" s="368"/>
      <c r="PO701" s="368"/>
      <c r="PP701" s="368"/>
      <c r="PQ701" s="368"/>
      <c r="PR701" s="368"/>
      <c r="PS701" s="368"/>
      <c r="PT701" s="368"/>
      <c r="PU701" s="368"/>
      <c r="PV701" s="368"/>
      <c r="PW701" s="368"/>
      <c r="PX701" s="368"/>
      <c r="PY701" s="368"/>
      <c r="PZ701" s="368"/>
      <c r="QA701" s="368"/>
      <c r="QB701" s="368"/>
      <c r="QC701" s="368"/>
      <c r="QD701" s="368"/>
      <c r="QE701" s="368"/>
      <c r="QF701" s="368"/>
      <c r="QG701" s="368"/>
      <c r="QH701" s="368"/>
      <c r="QI701" s="368"/>
      <c r="QJ701" s="368"/>
      <c r="QK701" s="368"/>
      <c r="QL701" s="368"/>
      <c r="QM701" s="368"/>
      <c r="QN701" s="368"/>
      <c r="QO701" s="368"/>
      <c r="QP701" s="368"/>
      <c r="QQ701" s="368"/>
      <c r="QR701" s="368"/>
      <c r="QS701" s="368"/>
      <c r="QT701" s="368"/>
      <c r="QU701" s="368"/>
      <c r="QV701" s="368"/>
      <c r="QW701" s="368"/>
      <c r="QX701" s="368"/>
      <c r="QY701" s="368"/>
      <c r="QZ701" s="368"/>
      <c r="RA701" s="368"/>
      <c r="RB701" s="368"/>
      <c r="RC701" s="368"/>
      <c r="RD701" s="368"/>
      <c r="RE701" s="368"/>
      <c r="RF701" s="368"/>
      <c r="RG701" s="368"/>
      <c r="RH701" s="368"/>
      <c r="RI701" s="368"/>
      <c r="RJ701" s="368"/>
      <c r="RK701" s="368"/>
      <c r="RL701" s="368"/>
      <c r="RM701" s="368"/>
      <c r="RN701" s="368"/>
      <c r="RO701" s="368"/>
      <c r="RP701" s="368"/>
      <c r="RQ701" s="368"/>
      <c r="RR701" s="368"/>
      <c r="RS701" s="368"/>
      <c r="RT701" s="368"/>
      <c r="RU701" s="368"/>
      <c r="RV701" s="368"/>
      <c r="RW701" s="368"/>
      <c r="RX701" s="368"/>
      <c r="RY701" s="368"/>
      <c r="RZ701" s="368"/>
      <c r="SA701" s="368"/>
      <c r="SB701" s="368"/>
      <c r="SC701" s="368"/>
      <c r="SD701" s="368"/>
      <c r="SE701" s="368"/>
      <c r="SF701" s="368"/>
      <c r="SG701" s="368"/>
    </row>
    <row r="702" spans="1:501">
      <c r="A702" s="368"/>
      <c r="B702" s="368"/>
      <c r="C702" s="368"/>
      <c r="D702" s="368"/>
      <c r="E702" s="368"/>
      <c r="F702" s="368"/>
      <c r="G702" s="368"/>
      <c r="H702" s="368"/>
      <c r="I702" s="368"/>
      <c r="J702" s="368"/>
      <c r="K702" s="368"/>
      <c r="L702" s="368"/>
      <c r="M702" s="368"/>
      <c r="N702" s="368"/>
      <c r="O702" s="385"/>
      <c r="P702" s="368"/>
      <c r="Q702" s="368"/>
      <c r="R702" s="368"/>
      <c r="S702" s="368"/>
      <c r="T702" s="368"/>
      <c r="U702" s="368"/>
      <c r="V702" s="368"/>
      <c r="W702" s="368"/>
      <c r="X702" s="368"/>
      <c r="Y702" s="368"/>
      <c r="Z702" s="368"/>
      <c r="AA702" s="368"/>
      <c r="AB702" s="368"/>
      <c r="AC702" s="368"/>
      <c r="AD702" s="368"/>
      <c r="AE702" s="368"/>
      <c r="AF702" s="368"/>
      <c r="AG702" s="368"/>
      <c r="AH702" s="368"/>
      <c r="AI702" s="368"/>
      <c r="AJ702" s="368"/>
      <c r="AK702" s="368"/>
      <c r="AL702" s="368"/>
      <c r="AM702" s="368"/>
      <c r="AN702" s="368"/>
      <c r="AO702" s="368"/>
      <c r="AP702" s="368"/>
      <c r="AQ702" s="368"/>
      <c r="AR702" s="368"/>
      <c r="AS702" s="368"/>
      <c r="AT702" s="368"/>
      <c r="AU702" s="368"/>
      <c r="AV702" s="368"/>
      <c r="AW702" s="368"/>
      <c r="AX702" s="368"/>
      <c r="AY702" s="368"/>
      <c r="AZ702" s="368"/>
      <c r="BA702" s="368"/>
      <c r="BB702" s="368"/>
      <c r="BC702" s="368"/>
      <c r="BD702" s="368"/>
      <c r="BE702" s="368"/>
      <c r="BF702" s="368"/>
      <c r="BG702" s="368"/>
      <c r="BH702" s="368"/>
      <c r="BI702" s="368"/>
      <c r="BJ702" s="368"/>
      <c r="BK702" s="368"/>
      <c r="BL702" s="368"/>
      <c r="BM702" s="368"/>
      <c r="BN702" s="368"/>
      <c r="BO702" s="368"/>
      <c r="BP702" s="368"/>
      <c r="BQ702" s="368"/>
      <c r="BR702" s="368"/>
      <c r="BS702" s="368"/>
      <c r="BT702" s="368"/>
      <c r="BU702" s="368"/>
      <c r="BV702" s="368"/>
      <c r="BW702" s="368"/>
      <c r="DV702" s="368"/>
      <c r="DW702" s="368"/>
      <c r="DX702" s="368"/>
      <c r="DY702" s="368"/>
      <c r="DZ702" s="368"/>
      <c r="EA702" s="368"/>
      <c r="EB702" s="368"/>
      <c r="EC702" s="368"/>
      <c r="ED702" s="368"/>
      <c r="EE702" s="368"/>
      <c r="EF702" s="368"/>
      <c r="EG702" s="368"/>
      <c r="EH702" s="368"/>
      <c r="EI702" s="368"/>
      <c r="EJ702" s="368"/>
      <c r="EK702" s="368"/>
      <c r="EL702" s="368"/>
      <c r="EM702" s="368"/>
      <c r="EN702" s="368"/>
      <c r="EO702" s="368"/>
      <c r="EP702" s="368"/>
      <c r="EQ702" s="368"/>
      <c r="ER702" s="368"/>
      <c r="ES702" s="368"/>
      <c r="ET702" s="368"/>
      <c r="EU702" s="368"/>
      <c r="EV702" s="368"/>
      <c r="EW702" s="368"/>
      <c r="EX702" s="368"/>
      <c r="EY702" s="368"/>
      <c r="EZ702" s="368"/>
      <c r="FA702" s="368"/>
      <c r="FB702" s="368"/>
      <c r="FC702" s="368"/>
      <c r="FD702" s="368"/>
      <c r="FE702" s="368"/>
      <c r="FF702" s="368"/>
      <c r="FG702" s="368"/>
      <c r="FH702" s="368"/>
      <c r="FI702" s="368"/>
      <c r="FJ702" s="368"/>
      <c r="FK702" s="368"/>
      <c r="FL702" s="368"/>
      <c r="FM702" s="368"/>
      <c r="FN702" s="368"/>
      <c r="FO702" s="368"/>
      <c r="FP702" s="368"/>
      <c r="FQ702" s="368"/>
      <c r="FR702" s="368"/>
      <c r="FS702" s="368"/>
      <c r="FT702" s="368"/>
      <c r="FU702" s="368"/>
      <c r="FV702" s="368"/>
      <c r="FW702" s="368"/>
      <c r="FX702" s="368"/>
      <c r="FY702" s="368"/>
      <c r="FZ702" s="368"/>
      <c r="GA702" s="368"/>
      <c r="GB702" s="368"/>
      <c r="GC702" s="368"/>
      <c r="GD702" s="368"/>
      <c r="GE702" s="368"/>
      <c r="GF702" s="368"/>
      <c r="GG702" s="368"/>
      <c r="GH702" s="368"/>
      <c r="GI702" s="368"/>
      <c r="GJ702" s="368"/>
      <c r="GK702" s="368"/>
      <c r="GL702" s="368"/>
      <c r="GM702" s="368"/>
      <c r="GN702" s="368"/>
      <c r="GO702" s="368"/>
      <c r="GP702" s="368"/>
      <c r="GQ702" s="368"/>
      <c r="GR702" s="368"/>
      <c r="GS702" s="368"/>
      <c r="GT702" s="368"/>
      <c r="GU702" s="368"/>
      <c r="GV702" s="368"/>
      <c r="GW702" s="368"/>
      <c r="GX702" s="368"/>
      <c r="GY702" s="368"/>
      <c r="GZ702" s="368"/>
      <c r="HA702" s="368"/>
      <c r="HB702" s="368"/>
      <c r="HC702" s="368"/>
      <c r="HD702" s="368"/>
      <c r="HE702" s="368"/>
      <c r="HF702" s="368"/>
      <c r="HG702" s="368"/>
      <c r="HH702" s="368"/>
      <c r="HI702" s="368"/>
      <c r="HJ702" s="368"/>
      <c r="HK702" s="368"/>
      <c r="HL702" s="368"/>
      <c r="HM702" s="368"/>
      <c r="HN702" s="368"/>
      <c r="HO702" s="368"/>
      <c r="HP702" s="368"/>
      <c r="HQ702" s="368"/>
      <c r="HR702" s="368"/>
      <c r="HS702" s="368"/>
      <c r="HT702" s="368"/>
      <c r="HU702" s="368"/>
      <c r="HV702" s="368"/>
      <c r="HW702" s="368"/>
      <c r="HX702" s="368"/>
      <c r="HY702" s="368"/>
      <c r="HZ702" s="368"/>
      <c r="IA702" s="368"/>
      <c r="IB702" s="368"/>
      <c r="IC702" s="368"/>
      <c r="ID702" s="368"/>
      <c r="IE702" s="368"/>
      <c r="IF702" s="368"/>
      <c r="IG702" s="368"/>
      <c r="IH702" s="368"/>
      <c r="II702" s="368"/>
      <c r="IJ702" s="368"/>
      <c r="IK702" s="368"/>
      <c r="IL702" s="368"/>
      <c r="IM702" s="368"/>
      <c r="IN702" s="368"/>
      <c r="IO702" s="368"/>
      <c r="IP702" s="368"/>
      <c r="IQ702" s="368"/>
      <c r="IR702" s="368"/>
      <c r="IS702" s="368"/>
      <c r="IT702" s="368"/>
      <c r="IU702" s="368"/>
      <c r="IV702" s="368"/>
      <c r="IW702" s="368"/>
      <c r="IX702" s="368"/>
      <c r="IY702" s="368"/>
      <c r="IZ702" s="368"/>
      <c r="JA702" s="368"/>
      <c r="JB702" s="368"/>
      <c r="JC702" s="368"/>
      <c r="JD702" s="368"/>
      <c r="JE702" s="368"/>
      <c r="JF702" s="368"/>
      <c r="JG702" s="368"/>
      <c r="JH702" s="368"/>
      <c r="JI702" s="368"/>
      <c r="JJ702" s="368"/>
      <c r="JK702" s="368"/>
      <c r="JL702" s="368"/>
      <c r="JM702" s="368"/>
      <c r="JN702" s="368"/>
      <c r="JO702" s="368"/>
      <c r="JP702" s="368"/>
      <c r="JQ702" s="368"/>
      <c r="JR702" s="368"/>
      <c r="JS702" s="368"/>
      <c r="JT702" s="368"/>
      <c r="JU702" s="368"/>
      <c r="JV702" s="368"/>
      <c r="JW702" s="368"/>
      <c r="JX702" s="368"/>
      <c r="JY702" s="368"/>
      <c r="JZ702" s="368"/>
      <c r="KA702" s="368"/>
      <c r="KB702" s="368"/>
      <c r="KC702" s="368"/>
      <c r="KD702" s="368"/>
      <c r="KE702" s="368"/>
      <c r="KF702" s="368"/>
      <c r="KG702" s="368"/>
      <c r="KH702" s="368"/>
      <c r="KI702" s="368"/>
      <c r="KJ702" s="368"/>
      <c r="KK702" s="368"/>
      <c r="KL702" s="368"/>
      <c r="KM702" s="368"/>
      <c r="KN702" s="368"/>
      <c r="KO702" s="368"/>
      <c r="KP702" s="368"/>
      <c r="KQ702" s="368"/>
      <c r="KR702" s="368"/>
      <c r="KS702" s="368"/>
      <c r="KT702" s="368"/>
      <c r="KU702" s="368"/>
      <c r="KV702" s="368"/>
      <c r="KW702" s="368"/>
      <c r="KX702" s="368"/>
      <c r="LH702" s="368"/>
      <c r="LI702" s="368"/>
      <c r="LJ702" s="368"/>
      <c r="LK702" s="368"/>
      <c r="LL702" s="368"/>
      <c r="LM702" s="368"/>
      <c r="LN702" s="368"/>
      <c r="LO702" s="368"/>
      <c r="LP702" s="368"/>
      <c r="LQ702" s="368"/>
      <c r="LR702" s="368"/>
      <c r="LS702" s="368"/>
      <c r="LT702" s="368"/>
      <c r="LU702" s="368"/>
      <c r="LV702" s="368"/>
      <c r="LW702" s="368"/>
      <c r="LX702" s="368"/>
      <c r="LY702" s="368"/>
      <c r="LZ702" s="368"/>
      <c r="MA702" s="368"/>
      <c r="MB702" s="368"/>
      <c r="MC702" s="368"/>
      <c r="MD702" s="368"/>
      <c r="ME702" s="368"/>
      <c r="MF702" s="368"/>
      <c r="MG702" s="368"/>
      <c r="MH702" s="368"/>
      <c r="MI702" s="368"/>
      <c r="MJ702" s="368"/>
      <c r="MK702" s="368"/>
      <c r="ML702" s="368"/>
      <c r="MM702" s="368"/>
      <c r="MN702" s="368"/>
      <c r="MO702" s="368"/>
      <c r="MP702" s="368"/>
      <c r="MQ702" s="368"/>
      <c r="MR702" s="368"/>
      <c r="MS702" s="368"/>
      <c r="MT702" s="368"/>
      <c r="MU702" s="368"/>
      <c r="MV702" s="368"/>
      <c r="MW702" s="368"/>
      <c r="MX702" s="368"/>
      <c r="MY702" s="368"/>
      <c r="MZ702" s="368"/>
      <c r="NA702" s="368"/>
      <c r="NB702" s="368"/>
      <c r="NC702" s="368"/>
      <c r="ND702" s="368"/>
      <c r="NE702" s="368"/>
      <c r="NF702" s="368"/>
      <c r="NG702" s="368"/>
      <c r="NH702" s="368"/>
      <c r="NI702" s="368"/>
      <c r="NJ702" s="368"/>
      <c r="NK702" s="368"/>
      <c r="NL702" s="368"/>
      <c r="NM702" s="368"/>
      <c r="NN702" s="368"/>
      <c r="NO702" s="368"/>
      <c r="NP702" s="368"/>
      <c r="NQ702" s="368"/>
      <c r="NR702" s="368"/>
      <c r="NS702" s="368"/>
      <c r="NT702" s="368"/>
      <c r="NU702" s="368"/>
      <c r="NV702" s="368"/>
      <c r="NW702" s="368"/>
      <c r="NX702" s="368"/>
      <c r="NY702" s="368"/>
      <c r="NZ702" s="368"/>
      <c r="OA702" s="368"/>
      <c r="OB702" s="368"/>
      <c r="OC702" s="368"/>
      <c r="OD702" s="368"/>
      <c r="OE702" s="368"/>
      <c r="OF702" s="368"/>
      <c r="OG702" s="368"/>
      <c r="OH702" s="368"/>
      <c r="OI702" s="368"/>
      <c r="OJ702" s="368"/>
      <c r="OK702" s="368"/>
      <c r="OL702" s="368"/>
      <c r="OM702" s="368"/>
      <c r="ON702" s="368"/>
      <c r="OO702" s="368"/>
      <c r="OP702" s="368"/>
      <c r="OQ702" s="368"/>
      <c r="OR702" s="368"/>
      <c r="OS702" s="368"/>
      <c r="OT702" s="368"/>
      <c r="OU702" s="368"/>
      <c r="OV702" s="368"/>
      <c r="OW702" s="368"/>
      <c r="OX702" s="368"/>
      <c r="OY702" s="368"/>
      <c r="OZ702" s="368"/>
      <c r="PA702" s="368"/>
      <c r="PB702" s="368"/>
      <c r="PC702" s="368"/>
      <c r="PD702" s="368"/>
      <c r="PE702" s="368"/>
      <c r="PF702" s="368"/>
      <c r="PG702" s="368"/>
      <c r="PH702" s="368"/>
      <c r="PI702" s="368"/>
      <c r="PJ702" s="368"/>
      <c r="PK702" s="368"/>
      <c r="PL702" s="368"/>
      <c r="PM702" s="368"/>
      <c r="PN702" s="368"/>
      <c r="PO702" s="368"/>
      <c r="PP702" s="368"/>
      <c r="PQ702" s="368"/>
      <c r="PR702" s="368"/>
      <c r="PS702" s="368"/>
      <c r="PT702" s="368"/>
      <c r="PU702" s="368"/>
      <c r="PV702" s="368"/>
      <c r="PW702" s="368"/>
      <c r="PX702" s="368"/>
      <c r="PY702" s="368"/>
      <c r="PZ702" s="368"/>
      <c r="QA702" s="368"/>
      <c r="QB702" s="368"/>
      <c r="QC702" s="368"/>
      <c r="QD702" s="368"/>
      <c r="QE702" s="368"/>
      <c r="QF702" s="368"/>
      <c r="QG702" s="368"/>
      <c r="QH702" s="368"/>
      <c r="QI702" s="368"/>
      <c r="QJ702" s="368"/>
      <c r="QK702" s="368"/>
      <c r="QL702" s="368"/>
      <c r="QM702" s="368"/>
      <c r="QN702" s="368"/>
      <c r="QO702" s="368"/>
      <c r="QP702" s="368"/>
      <c r="QQ702" s="368"/>
      <c r="QR702" s="368"/>
      <c r="QS702" s="368"/>
      <c r="QT702" s="368"/>
      <c r="QU702" s="368"/>
      <c r="QV702" s="368"/>
      <c r="QW702" s="368"/>
      <c r="QX702" s="368"/>
      <c r="QY702" s="368"/>
      <c r="QZ702" s="368"/>
      <c r="RA702" s="368"/>
      <c r="RB702" s="368"/>
      <c r="RC702" s="368"/>
      <c r="RD702" s="368"/>
      <c r="RE702" s="368"/>
      <c r="RF702" s="368"/>
      <c r="RG702" s="368"/>
      <c r="RH702" s="368"/>
      <c r="RI702" s="368"/>
      <c r="RJ702" s="368"/>
      <c r="RK702" s="368"/>
      <c r="RL702" s="368"/>
      <c r="RM702" s="368"/>
      <c r="RN702" s="368"/>
      <c r="RO702" s="368"/>
      <c r="RP702" s="368"/>
      <c r="RQ702" s="368"/>
      <c r="RR702" s="368"/>
      <c r="RS702" s="368"/>
      <c r="RT702" s="368"/>
      <c r="RU702" s="368"/>
      <c r="RV702" s="368"/>
      <c r="RW702" s="368"/>
      <c r="RX702" s="368"/>
      <c r="RY702" s="368"/>
      <c r="RZ702" s="368"/>
      <c r="SA702" s="368"/>
      <c r="SB702" s="368"/>
      <c r="SC702" s="368"/>
      <c r="SD702" s="368"/>
      <c r="SE702" s="368"/>
      <c r="SF702" s="368"/>
      <c r="SG702" s="368"/>
    </row>
    <row r="703" spans="1:501">
      <c r="A703" s="368"/>
      <c r="B703" s="368"/>
      <c r="C703" s="368"/>
      <c r="D703" s="368"/>
      <c r="E703" s="368"/>
      <c r="F703" s="368"/>
      <c r="G703" s="368"/>
      <c r="H703" s="368"/>
      <c r="I703" s="368"/>
      <c r="J703" s="368"/>
      <c r="K703" s="368"/>
      <c r="L703" s="368"/>
      <c r="M703" s="368"/>
      <c r="N703" s="368"/>
      <c r="O703" s="385"/>
      <c r="P703" s="368"/>
      <c r="Q703" s="368"/>
      <c r="R703" s="368"/>
      <c r="S703" s="368"/>
      <c r="T703" s="368"/>
      <c r="U703" s="368"/>
      <c r="V703" s="368"/>
      <c r="W703" s="368"/>
      <c r="X703" s="368"/>
      <c r="Y703" s="368"/>
      <c r="Z703" s="368"/>
      <c r="AA703" s="368"/>
      <c r="AB703" s="368"/>
      <c r="AC703" s="368"/>
      <c r="AD703" s="368"/>
      <c r="AE703" s="368"/>
      <c r="AF703" s="368"/>
      <c r="AG703" s="368"/>
      <c r="AH703" s="368"/>
      <c r="AI703" s="368"/>
      <c r="AJ703" s="368"/>
      <c r="AK703" s="368"/>
      <c r="AL703" s="368"/>
      <c r="AM703" s="368"/>
      <c r="AN703" s="368"/>
      <c r="AO703" s="368"/>
      <c r="AP703" s="368"/>
      <c r="AQ703" s="368"/>
      <c r="AR703" s="368"/>
      <c r="AS703" s="368"/>
      <c r="AT703" s="368"/>
      <c r="AU703" s="368"/>
      <c r="AV703" s="368"/>
      <c r="AW703" s="368"/>
      <c r="AX703" s="368"/>
      <c r="AY703" s="368"/>
      <c r="AZ703" s="368"/>
      <c r="BA703" s="368"/>
      <c r="BB703" s="368"/>
      <c r="BC703" s="368"/>
      <c r="BD703" s="368"/>
      <c r="BE703" s="368"/>
      <c r="BF703" s="368"/>
      <c r="BG703" s="368"/>
      <c r="BH703" s="368"/>
      <c r="BI703" s="368"/>
      <c r="BJ703" s="368"/>
      <c r="BK703" s="368"/>
      <c r="BL703" s="368"/>
      <c r="BM703" s="368"/>
      <c r="BN703" s="368"/>
      <c r="BO703" s="368"/>
      <c r="BP703" s="368"/>
      <c r="BQ703" s="368"/>
      <c r="BR703" s="368"/>
      <c r="BS703" s="368"/>
      <c r="BT703" s="368"/>
      <c r="BU703" s="368"/>
      <c r="BV703" s="368"/>
      <c r="BW703" s="368"/>
      <c r="DV703" s="368"/>
      <c r="DW703" s="368"/>
      <c r="DX703" s="368"/>
      <c r="DY703" s="368"/>
      <c r="DZ703" s="368"/>
      <c r="EA703" s="368"/>
      <c r="EB703" s="368"/>
      <c r="EC703" s="368"/>
      <c r="ED703" s="368"/>
      <c r="EE703" s="368"/>
      <c r="EF703" s="368"/>
      <c r="EG703" s="368"/>
      <c r="EH703" s="368"/>
      <c r="EI703" s="368"/>
      <c r="EJ703" s="368"/>
      <c r="EK703" s="368"/>
      <c r="EL703" s="368"/>
      <c r="EM703" s="368"/>
      <c r="EN703" s="368"/>
      <c r="EO703" s="368"/>
      <c r="EP703" s="368"/>
      <c r="EQ703" s="368"/>
      <c r="ER703" s="368"/>
      <c r="ES703" s="368"/>
      <c r="ET703" s="368"/>
      <c r="EU703" s="368"/>
      <c r="EV703" s="368"/>
      <c r="EW703" s="368"/>
      <c r="EX703" s="368"/>
      <c r="EY703" s="368"/>
      <c r="EZ703" s="368"/>
      <c r="FA703" s="368"/>
      <c r="FB703" s="368"/>
      <c r="FC703" s="368"/>
      <c r="FD703" s="368"/>
      <c r="FE703" s="368"/>
      <c r="FF703" s="368"/>
      <c r="FG703" s="368"/>
      <c r="FH703" s="368"/>
      <c r="FI703" s="368"/>
      <c r="FJ703" s="368"/>
      <c r="FK703" s="368"/>
      <c r="FL703" s="368"/>
      <c r="FM703" s="368"/>
      <c r="FN703" s="368"/>
      <c r="FO703" s="368"/>
      <c r="FP703" s="368"/>
      <c r="FQ703" s="368"/>
      <c r="FR703" s="368"/>
      <c r="FS703" s="368"/>
      <c r="FT703" s="368"/>
      <c r="FU703" s="368"/>
      <c r="FV703" s="368"/>
      <c r="FW703" s="368"/>
      <c r="FX703" s="368"/>
      <c r="FY703" s="368"/>
      <c r="FZ703" s="368"/>
      <c r="GA703" s="368"/>
      <c r="GB703" s="368"/>
      <c r="GC703" s="368"/>
      <c r="GD703" s="368"/>
      <c r="GE703" s="368"/>
      <c r="GF703" s="368"/>
      <c r="GG703" s="368"/>
      <c r="GH703" s="368"/>
      <c r="GI703" s="368"/>
      <c r="GJ703" s="368"/>
      <c r="GK703" s="368"/>
      <c r="GL703" s="368"/>
      <c r="GM703" s="368"/>
      <c r="GN703" s="368"/>
      <c r="GO703" s="368"/>
      <c r="GP703" s="368"/>
      <c r="GQ703" s="368"/>
      <c r="GR703" s="368"/>
      <c r="GS703" s="368"/>
      <c r="GT703" s="368"/>
      <c r="GU703" s="368"/>
      <c r="GV703" s="368"/>
      <c r="GW703" s="368"/>
      <c r="GX703" s="368"/>
      <c r="GY703" s="368"/>
      <c r="GZ703" s="368"/>
      <c r="HA703" s="368"/>
      <c r="HB703" s="368"/>
      <c r="HC703" s="368"/>
      <c r="HD703" s="368"/>
      <c r="HE703" s="368"/>
      <c r="HF703" s="368"/>
      <c r="HG703" s="368"/>
      <c r="HH703" s="368"/>
      <c r="HI703" s="368"/>
      <c r="HJ703" s="368"/>
      <c r="HK703" s="368"/>
      <c r="HL703" s="368"/>
      <c r="HM703" s="368"/>
      <c r="HN703" s="368"/>
      <c r="HO703" s="368"/>
      <c r="HP703" s="368"/>
      <c r="HQ703" s="368"/>
      <c r="HR703" s="368"/>
      <c r="HS703" s="368"/>
      <c r="HT703" s="368"/>
      <c r="HU703" s="368"/>
      <c r="HV703" s="368"/>
      <c r="HW703" s="368"/>
      <c r="HX703" s="368"/>
      <c r="HY703" s="368"/>
      <c r="HZ703" s="368"/>
      <c r="IA703" s="368"/>
      <c r="IB703" s="368"/>
      <c r="IC703" s="368"/>
      <c r="ID703" s="368"/>
      <c r="IE703" s="368"/>
      <c r="IF703" s="368"/>
      <c r="IG703" s="368"/>
      <c r="IH703" s="368"/>
      <c r="II703" s="368"/>
      <c r="IJ703" s="368"/>
      <c r="IK703" s="368"/>
      <c r="IL703" s="368"/>
      <c r="IM703" s="368"/>
      <c r="IN703" s="368"/>
      <c r="IO703" s="368"/>
      <c r="IP703" s="368"/>
      <c r="IQ703" s="368"/>
      <c r="IR703" s="368"/>
      <c r="IS703" s="368"/>
      <c r="IT703" s="368"/>
      <c r="IU703" s="368"/>
      <c r="IV703" s="368"/>
      <c r="IW703" s="368"/>
      <c r="IX703" s="368"/>
      <c r="IY703" s="368"/>
      <c r="IZ703" s="368"/>
      <c r="JA703" s="368"/>
      <c r="JB703" s="368"/>
      <c r="JC703" s="368"/>
      <c r="JD703" s="368"/>
      <c r="JE703" s="368"/>
      <c r="JF703" s="368"/>
      <c r="JG703" s="368"/>
      <c r="JH703" s="368"/>
      <c r="JI703" s="368"/>
      <c r="JJ703" s="368"/>
      <c r="JK703" s="368"/>
      <c r="JL703" s="368"/>
      <c r="JM703" s="368"/>
      <c r="JN703" s="368"/>
      <c r="JO703" s="368"/>
      <c r="JP703" s="368"/>
      <c r="JQ703" s="368"/>
      <c r="JR703" s="368"/>
      <c r="JS703" s="368"/>
      <c r="JT703" s="368"/>
      <c r="JU703" s="368"/>
      <c r="JV703" s="368"/>
      <c r="JW703" s="368"/>
      <c r="JX703" s="368"/>
      <c r="JY703" s="368"/>
      <c r="JZ703" s="368"/>
      <c r="KA703" s="368"/>
      <c r="KB703" s="368"/>
      <c r="KC703" s="368"/>
      <c r="KD703" s="368"/>
      <c r="KE703" s="368"/>
      <c r="KF703" s="368"/>
      <c r="KG703" s="368"/>
      <c r="KH703" s="368"/>
      <c r="KI703" s="368"/>
      <c r="KJ703" s="368"/>
      <c r="KK703" s="368"/>
      <c r="KL703" s="368"/>
      <c r="KM703" s="368"/>
      <c r="KN703" s="368"/>
      <c r="KO703" s="368"/>
      <c r="KP703" s="368"/>
      <c r="KQ703" s="368"/>
      <c r="KR703" s="368"/>
      <c r="KS703" s="368"/>
      <c r="KT703" s="368"/>
      <c r="KU703" s="368"/>
      <c r="KV703" s="368"/>
      <c r="KW703" s="368"/>
      <c r="KX703" s="368"/>
      <c r="LH703" s="368"/>
      <c r="LI703" s="368"/>
      <c r="LJ703" s="368"/>
      <c r="LK703" s="368"/>
      <c r="LL703" s="368"/>
      <c r="LM703" s="368"/>
      <c r="LN703" s="368"/>
      <c r="LO703" s="368"/>
      <c r="LP703" s="368"/>
      <c r="LQ703" s="368"/>
      <c r="LR703" s="368"/>
      <c r="LS703" s="368"/>
      <c r="LT703" s="368"/>
      <c r="LU703" s="368"/>
      <c r="LV703" s="368"/>
      <c r="LW703" s="368"/>
      <c r="LX703" s="368"/>
      <c r="LY703" s="368"/>
      <c r="LZ703" s="368"/>
      <c r="MA703" s="368"/>
      <c r="MB703" s="368"/>
      <c r="MC703" s="368"/>
      <c r="MD703" s="368"/>
      <c r="ME703" s="368"/>
      <c r="MF703" s="368"/>
      <c r="MG703" s="368"/>
      <c r="MH703" s="368"/>
      <c r="MI703" s="368"/>
      <c r="MJ703" s="368"/>
      <c r="MK703" s="368"/>
      <c r="ML703" s="368"/>
      <c r="MM703" s="368"/>
      <c r="MN703" s="368"/>
      <c r="MO703" s="368"/>
      <c r="MP703" s="368"/>
      <c r="MQ703" s="368"/>
      <c r="MR703" s="368"/>
      <c r="MS703" s="368"/>
      <c r="MT703" s="368"/>
      <c r="MU703" s="368"/>
      <c r="MV703" s="368"/>
      <c r="MW703" s="368"/>
      <c r="MX703" s="368"/>
      <c r="MY703" s="368"/>
      <c r="MZ703" s="368"/>
      <c r="NA703" s="368"/>
      <c r="NB703" s="368"/>
      <c r="NC703" s="368"/>
      <c r="ND703" s="368"/>
      <c r="NE703" s="368"/>
      <c r="NF703" s="368"/>
      <c r="NG703" s="368"/>
      <c r="NH703" s="368"/>
      <c r="NI703" s="368"/>
      <c r="NJ703" s="368"/>
      <c r="NK703" s="368"/>
      <c r="NL703" s="368"/>
      <c r="NM703" s="368"/>
      <c r="NN703" s="368"/>
      <c r="NO703" s="368"/>
      <c r="NP703" s="368"/>
      <c r="NQ703" s="368"/>
      <c r="NR703" s="368"/>
      <c r="NS703" s="368"/>
      <c r="NT703" s="368"/>
      <c r="NU703" s="368"/>
      <c r="NV703" s="368"/>
      <c r="NW703" s="368"/>
      <c r="NX703" s="368"/>
      <c r="NY703" s="368"/>
      <c r="NZ703" s="368"/>
      <c r="OA703" s="368"/>
      <c r="OB703" s="368"/>
      <c r="OC703" s="368"/>
      <c r="OD703" s="368"/>
      <c r="OE703" s="368"/>
      <c r="OF703" s="368"/>
      <c r="OG703" s="368"/>
      <c r="OH703" s="368"/>
      <c r="OI703" s="368"/>
      <c r="OJ703" s="368"/>
      <c r="OK703" s="368"/>
      <c r="OL703" s="368"/>
      <c r="OM703" s="368"/>
      <c r="ON703" s="368"/>
      <c r="OO703" s="368"/>
      <c r="OP703" s="368"/>
      <c r="OQ703" s="368"/>
      <c r="OR703" s="368"/>
      <c r="OS703" s="368"/>
      <c r="OT703" s="368"/>
      <c r="OU703" s="368"/>
      <c r="OV703" s="368"/>
      <c r="OW703" s="368"/>
      <c r="OX703" s="368"/>
      <c r="OY703" s="368"/>
      <c r="OZ703" s="368"/>
      <c r="PA703" s="368"/>
      <c r="PB703" s="368"/>
      <c r="PC703" s="368"/>
      <c r="PD703" s="368"/>
      <c r="PE703" s="368"/>
      <c r="PF703" s="368"/>
      <c r="PG703" s="368"/>
      <c r="PH703" s="368"/>
      <c r="PI703" s="368"/>
      <c r="PJ703" s="368"/>
      <c r="PK703" s="368"/>
      <c r="PL703" s="368"/>
      <c r="PM703" s="368"/>
      <c r="PN703" s="368"/>
      <c r="PO703" s="368"/>
      <c r="PP703" s="368"/>
      <c r="PQ703" s="368"/>
      <c r="PR703" s="368"/>
      <c r="PS703" s="368"/>
      <c r="PT703" s="368"/>
      <c r="PU703" s="368"/>
      <c r="PV703" s="368"/>
      <c r="PW703" s="368"/>
      <c r="PX703" s="368"/>
      <c r="PY703" s="368"/>
      <c r="PZ703" s="368"/>
      <c r="QA703" s="368"/>
      <c r="QB703" s="368"/>
      <c r="QC703" s="368"/>
      <c r="QD703" s="368"/>
      <c r="QE703" s="368"/>
      <c r="QF703" s="368"/>
      <c r="QG703" s="368"/>
      <c r="QH703" s="368"/>
      <c r="QI703" s="368"/>
      <c r="QJ703" s="368"/>
      <c r="QK703" s="368"/>
      <c r="QL703" s="368"/>
      <c r="QM703" s="368"/>
      <c r="QN703" s="368"/>
      <c r="QO703" s="368"/>
      <c r="QP703" s="368"/>
      <c r="QQ703" s="368"/>
      <c r="QR703" s="368"/>
      <c r="QS703" s="368"/>
      <c r="QT703" s="368"/>
      <c r="QU703" s="368"/>
      <c r="QV703" s="368"/>
      <c r="QW703" s="368"/>
      <c r="QX703" s="368"/>
      <c r="QY703" s="368"/>
      <c r="QZ703" s="368"/>
      <c r="RA703" s="368"/>
      <c r="RB703" s="368"/>
      <c r="RC703" s="368"/>
      <c r="RD703" s="368"/>
      <c r="RE703" s="368"/>
      <c r="RF703" s="368"/>
      <c r="RG703" s="368"/>
      <c r="RH703" s="368"/>
      <c r="RI703" s="368"/>
      <c r="RJ703" s="368"/>
      <c r="RK703" s="368"/>
      <c r="RL703" s="368"/>
      <c r="RM703" s="368"/>
      <c r="RN703" s="368"/>
      <c r="RO703" s="368"/>
      <c r="RP703" s="368"/>
      <c r="RQ703" s="368"/>
      <c r="RR703" s="368"/>
      <c r="RS703" s="368"/>
      <c r="RT703" s="368"/>
      <c r="RU703" s="368"/>
      <c r="RV703" s="368"/>
      <c r="RW703" s="368"/>
      <c r="RX703" s="368"/>
      <c r="RY703" s="368"/>
      <c r="RZ703" s="368"/>
      <c r="SA703" s="368"/>
      <c r="SB703" s="368"/>
      <c r="SC703" s="368"/>
      <c r="SD703" s="368"/>
      <c r="SE703" s="368"/>
      <c r="SF703" s="368"/>
      <c r="SG703" s="368"/>
    </row>
    <row r="704" spans="1:501">
      <c r="A704" s="368"/>
      <c r="B704" s="368"/>
      <c r="C704" s="368"/>
      <c r="D704" s="368"/>
      <c r="E704" s="368"/>
      <c r="F704" s="368"/>
      <c r="G704" s="368"/>
      <c r="H704" s="368"/>
      <c r="I704" s="368"/>
      <c r="J704" s="368"/>
      <c r="K704" s="368"/>
      <c r="L704" s="368"/>
      <c r="M704" s="368"/>
      <c r="N704" s="368"/>
      <c r="O704" s="385"/>
      <c r="P704" s="368"/>
      <c r="Q704" s="368"/>
      <c r="R704" s="368"/>
      <c r="S704" s="368"/>
      <c r="T704" s="368"/>
      <c r="U704" s="368"/>
      <c r="V704" s="368"/>
      <c r="W704" s="368"/>
      <c r="X704" s="368"/>
      <c r="Y704" s="368"/>
      <c r="Z704" s="368"/>
      <c r="AA704" s="368"/>
      <c r="AB704" s="368"/>
      <c r="AC704" s="368"/>
      <c r="AD704" s="368"/>
      <c r="AE704" s="368"/>
      <c r="AF704" s="368"/>
      <c r="AG704" s="368"/>
      <c r="AH704" s="368"/>
      <c r="AI704" s="368"/>
      <c r="AJ704" s="368"/>
      <c r="AK704" s="368"/>
      <c r="AL704" s="368"/>
      <c r="AM704" s="368"/>
      <c r="AN704" s="368"/>
      <c r="AO704" s="368"/>
      <c r="AP704" s="368"/>
      <c r="AQ704" s="368"/>
      <c r="AR704" s="368"/>
      <c r="AS704" s="368"/>
      <c r="AT704" s="368"/>
      <c r="AU704" s="368"/>
      <c r="AV704" s="368"/>
      <c r="AW704" s="368"/>
      <c r="AX704" s="368"/>
      <c r="AY704" s="368"/>
      <c r="AZ704" s="368"/>
      <c r="BA704" s="368"/>
      <c r="BB704" s="368"/>
      <c r="BC704" s="368"/>
      <c r="BD704" s="368"/>
      <c r="BE704" s="368"/>
      <c r="BF704" s="368"/>
      <c r="BG704" s="368"/>
      <c r="BH704" s="368"/>
      <c r="BI704" s="368"/>
      <c r="BJ704" s="368"/>
      <c r="BK704" s="368"/>
      <c r="BL704" s="368"/>
      <c r="BM704" s="368"/>
      <c r="BN704" s="368"/>
      <c r="BO704" s="368"/>
      <c r="BP704" s="368"/>
      <c r="BQ704" s="368"/>
      <c r="BR704" s="368"/>
      <c r="BS704" s="368"/>
      <c r="BT704" s="368"/>
      <c r="BU704" s="368"/>
      <c r="BV704" s="368"/>
      <c r="BW704" s="368"/>
      <c r="DV704" s="368"/>
      <c r="DW704" s="368"/>
      <c r="DX704" s="368"/>
      <c r="DY704" s="368"/>
      <c r="DZ704" s="368"/>
      <c r="EA704" s="368"/>
      <c r="EB704" s="368"/>
      <c r="EC704" s="368"/>
      <c r="ED704" s="368"/>
      <c r="EE704" s="368"/>
      <c r="EF704" s="368"/>
      <c r="EG704" s="368"/>
      <c r="EH704" s="368"/>
      <c r="EI704" s="368"/>
      <c r="EJ704" s="368"/>
      <c r="EK704" s="368"/>
      <c r="EL704" s="368"/>
      <c r="EM704" s="368"/>
      <c r="EN704" s="368"/>
      <c r="EO704" s="368"/>
      <c r="EP704" s="368"/>
      <c r="EQ704" s="368"/>
      <c r="ER704" s="368"/>
      <c r="ES704" s="368"/>
      <c r="ET704" s="368"/>
      <c r="EU704" s="368"/>
      <c r="EV704" s="368"/>
      <c r="EW704" s="368"/>
      <c r="EX704" s="368"/>
      <c r="EY704" s="368"/>
      <c r="EZ704" s="368"/>
      <c r="FA704" s="368"/>
      <c r="FB704" s="368"/>
      <c r="FC704" s="368"/>
      <c r="FD704" s="368"/>
      <c r="FE704" s="368"/>
      <c r="FF704" s="368"/>
      <c r="FG704" s="368"/>
      <c r="FH704" s="368"/>
      <c r="FI704" s="368"/>
      <c r="FJ704" s="368"/>
      <c r="FK704" s="368"/>
      <c r="FL704" s="368"/>
      <c r="FM704" s="368"/>
      <c r="FN704" s="368"/>
      <c r="FO704" s="368"/>
      <c r="FP704" s="368"/>
      <c r="FQ704" s="368"/>
      <c r="FR704" s="368"/>
      <c r="FS704" s="368"/>
      <c r="FT704" s="368"/>
      <c r="FU704" s="368"/>
      <c r="FV704" s="368"/>
      <c r="FW704" s="368"/>
      <c r="FX704" s="368"/>
      <c r="FY704" s="368"/>
      <c r="FZ704" s="368"/>
      <c r="GA704" s="368"/>
      <c r="GB704" s="368"/>
      <c r="GC704" s="368"/>
      <c r="GD704" s="368"/>
      <c r="GE704" s="368"/>
      <c r="GF704" s="368"/>
      <c r="GG704" s="368"/>
      <c r="GH704" s="368"/>
      <c r="GI704" s="368"/>
      <c r="GJ704" s="368"/>
      <c r="GK704" s="368"/>
      <c r="GL704" s="368"/>
      <c r="GM704" s="368"/>
      <c r="GN704" s="368"/>
      <c r="GO704" s="368"/>
      <c r="GP704" s="368"/>
      <c r="GQ704" s="368"/>
      <c r="GR704" s="368"/>
      <c r="GS704" s="368"/>
      <c r="GT704" s="368"/>
      <c r="GU704" s="368"/>
      <c r="GV704" s="368"/>
      <c r="GW704" s="368"/>
      <c r="GX704" s="368"/>
      <c r="GY704" s="368"/>
      <c r="GZ704" s="368"/>
      <c r="HA704" s="368"/>
      <c r="HB704" s="368"/>
      <c r="HC704" s="368"/>
      <c r="HD704" s="368"/>
      <c r="HE704" s="368"/>
      <c r="HF704" s="368"/>
      <c r="HG704" s="368"/>
      <c r="HH704" s="368"/>
      <c r="HI704" s="368"/>
      <c r="HJ704" s="368"/>
      <c r="HK704" s="368"/>
      <c r="HL704" s="368"/>
      <c r="HM704" s="368"/>
      <c r="HN704" s="368"/>
      <c r="HO704" s="368"/>
      <c r="HP704" s="368"/>
      <c r="HQ704" s="368"/>
      <c r="HR704" s="368"/>
      <c r="HS704" s="368"/>
      <c r="HT704" s="368"/>
      <c r="HU704" s="368"/>
      <c r="HV704" s="368"/>
      <c r="HW704" s="368"/>
      <c r="HX704" s="368"/>
      <c r="HY704" s="368"/>
      <c r="HZ704" s="368"/>
      <c r="IA704" s="368"/>
      <c r="IB704" s="368"/>
      <c r="IC704" s="368"/>
      <c r="ID704" s="368"/>
      <c r="IE704" s="368"/>
      <c r="IF704" s="368"/>
      <c r="IG704" s="368"/>
      <c r="IH704" s="368"/>
      <c r="II704" s="368"/>
      <c r="IJ704" s="368"/>
      <c r="IK704" s="368"/>
      <c r="IL704" s="368"/>
      <c r="IM704" s="368"/>
      <c r="IN704" s="368"/>
      <c r="IO704" s="368"/>
      <c r="IP704" s="368"/>
      <c r="IQ704" s="368"/>
      <c r="IR704" s="368"/>
      <c r="IS704" s="368"/>
      <c r="IT704" s="368"/>
      <c r="IU704" s="368"/>
      <c r="IV704" s="368"/>
      <c r="IW704" s="368"/>
      <c r="IX704" s="368"/>
      <c r="IY704" s="368"/>
      <c r="IZ704" s="368"/>
      <c r="JA704" s="368"/>
      <c r="JB704" s="368"/>
      <c r="JC704" s="368"/>
      <c r="JD704" s="368"/>
      <c r="JE704" s="368"/>
      <c r="JF704" s="368"/>
      <c r="JG704" s="368"/>
      <c r="JH704" s="368"/>
      <c r="JI704" s="368"/>
      <c r="JJ704" s="368"/>
      <c r="JK704" s="368"/>
      <c r="JL704" s="368"/>
      <c r="JM704" s="368"/>
      <c r="JN704" s="368"/>
      <c r="JO704" s="368"/>
      <c r="JP704" s="368"/>
      <c r="JQ704" s="368"/>
      <c r="JR704" s="368"/>
      <c r="JS704" s="368"/>
      <c r="JT704" s="368"/>
      <c r="JU704" s="368"/>
      <c r="JV704" s="368"/>
      <c r="JW704" s="368"/>
      <c r="JX704" s="368"/>
      <c r="JY704" s="368"/>
      <c r="JZ704" s="368"/>
      <c r="KA704" s="368"/>
      <c r="KB704" s="368"/>
      <c r="KC704" s="368"/>
      <c r="KD704" s="368"/>
      <c r="KE704" s="368"/>
      <c r="KF704" s="368"/>
      <c r="KG704" s="368"/>
      <c r="KH704" s="368"/>
      <c r="KI704" s="368"/>
      <c r="KJ704" s="368"/>
      <c r="KK704" s="368"/>
      <c r="KL704" s="368"/>
      <c r="KM704" s="368"/>
      <c r="KN704" s="368"/>
      <c r="KO704" s="368"/>
      <c r="KP704" s="368"/>
      <c r="KQ704" s="368"/>
      <c r="KR704" s="368"/>
      <c r="KS704" s="368"/>
      <c r="KT704" s="368"/>
      <c r="KU704" s="368"/>
      <c r="KV704" s="368"/>
      <c r="KW704" s="368"/>
      <c r="KX704" s="368"/>
      <c r="LH704" s="368"/>
      <c r="LI704" s="368"/>
      <c r="LJ704" s="368"/>
      <c r="LK704" s="368"/>
      <c r="LL704" s="368"/>
      <c r="LM704" s="368"/>
      <c r="LN704" s="368"/>
      <c r="LO704" s="368"/>
      <c r="LP704" s="368"/>
      <c r="LQ704" s="368"/>
      <c r="LR704" s="368"/>
      <c r="LS704" s="368"/>
      <c r="LT704" s="368"/>
      <c r="LU704" s="368"/>
      <c r="LV704" s="368"/>
      <c r="LW704" s="368"/>
      <c r="LX704" s="368"/>
      <c r="LY704" s="368"/>
      <c r="LZ704" s="368"/>
      <c r="MA704" s="368"/>
      <c r="MB704" s="368"/>
      <c r="MC704" s="368"/>
      <c r="MD704" s="368"/>
      <c r="ME704" s="368"/>
      <c r="MF704" s="368"/>
      <c r="MG704" s="368"/>
      <c r="MH704" s="368"/>
      <c r="MI704" s="368"/>
      <c r="MJ704" s="368"/>
      <c r="MK704" s="368"/>
      <c r="ML704" s="368"/>
      <c r="MM704" s="368"/>
      <c r="MN704" s="368"/>
      <c r="MO704" s="368"/>
      <c r="MP704" s="368"/>
      <c r="MQ704" s="368"/>
      <c r="MR704" s="368"/>
      <c r="MS704" s="368"/>
      <c r="MT704" s="368"/>
      <c r="MU704" s="368"/>
      <c r="MV704" s="368"/>
      <c r="MW704" s="368"/>
      <c r="MX704" s="368"/>
      <c r="MY704" s="368"/>
      <c r="MZ704" s="368"/>
      <c r="NA704" s="368"/>
      <c r="NB704" s="368"/>
      <c r="NC704" s="368"/>
      <c r="ND704" s="368"/>
      <c r="NE704" s="368"/>
      <c r="NF704" s="368"/>
      <c r="NG704" s="368"/>
      <c r="NH704" s="368"/>
      <c r="NI704" s="368"/>
      <c r="NJ704" s="368"/>
      <c r="NK704" s="368"/>
      <c r="NL704" s="368"/>
      <c r="NM704" s="368"/>
      <c r="NN704" s="368"/>
      <c r="NO704" s="368"/>
      <c r="NP704" s="368"/>
      <c r="NQ704" s="368"/>
      <c r="NR704" s="368"/>
      <c r="NS704" s="368"/>
      <c r="NT704" s="368"/>
      <c r="NU704" s="368"/>
      <c r="NV704" s="368"/>
      <c r="NW704" s="368"/>
      <c r="NX704" s="368"/>
      <c r="NY704" s="368"/>
      <c r="NZ704" s="368"/>
      <c r="OA704" s="368"/>
      <c r="OB704" s="368"/>
      <c r="OC704" s="368"/>
      <c r="OD704" s="368"/>
      <c r="OE704" s="368"/>
      <c r="OF704" s="368"/>
      <c r="OG704" s="368"/>
      <c r="OH704" s="368"/>
      <c r="OI704" s="368"/>
      <c r="OJ704" s="368"/>
      <c r="OK704" s="368"/>
      <c r="OL704" s="368"/>
      <c r="OM704" s="368"/>
      <c r="ON704" s="368"/>
      <c r="OO704" s="368"/>
      <c r="OP704" s="368"/>
      <c r="OQ704" s="368"/>
      <c r="OR704" s="368"/>
      <c r="OS704" s="368"/>
      <c r="OT704" s="368"/>
      <c r="OU704" s="368"/>
      <c r="OV704" s="368"/>
      <c r="OW704" s="368"/>
      <c r="OX704" s="368"/>
      <c r="OY704" s="368"/>
      <c r="OZ704" s="368"/>
      <c r="PA704" s="368"/>
      <c r="PB704" s="368"/>
      <c r="PC704" s="368"/>
      <c r="PD704" s="368"/>
      <c r="PE704" s="368"/>
      <c r="PF704" s="368"/>
      <c r="PG704" s="368"/>
      <c r="PH704" s="368"/>
      <c r="PI704" s="368"/>
      <c r="PJ704" s="368"/>
      <c r="PK704" s="368"/>
      <c r="PL704" s="368"/>
      <c r="PM704" s="368"/>
      <c r="PN704" s="368"/>
      <c r="PO704" s="368"/>
      <c r="PP704" s="368"/>
      <c r="PQ704" s="368"/>
      <c r="PR704" s="368"/>
      <c r="PS704" s="368"/>
      <c r="PT704" s="368"/>
      <c r="PU704" s="368"/>
      <c r="PV704" s="368"/>
      <c r="PW704" s="368"/>
      <c r="PX704" s="368"/>
      <c r="PY704" s="368"/>
      <c r="PZ704" s="368"/>
      <c r="QA704" s="368"/>
      <c r="QB704" s="368"/>
      <c r="QC704" s="368"/>
      <c r="QD704" s="368"/>
      <c r="QE704" s="368"/>
      <c r="QF704" s="368"/>
      <c r="QG704" s="368"/>
      <c r="QH704" s="368"/>
      <c r="QI704" s="368"/>
      <c r="QJ704" s="368"/>
      <c r="QK704" s="368"/>
      <c r="QL704" s="368"/>
      <c r="QM704" s="368"/>
      <c r="QN704" s="368"/>
      <c r="QO704" s="368"/>
      <c r="QP704" s="368"/>
      <c r="QQ704" s="368"/>
      <c r="QR704" s="368"/>
      <c r="QS704" s="368"/>
      <c r="QT704" s="368"/>
      <c r="QU704" s="368"/>
      <c r="QV704" s="368"/>
      <c r="QW704" s="368"/>
      <c r="QX704" s="368"/>
      <c r="QY704" s="368"/>
      <c r="QZ704" s="368"/>
      <c r="RA704" s="368"/>
      <c r="RB704" s="368"/>
      <c r="RC704" s="368"/>
      <c r="RD704" s="368"/>
      <c r="RE704" s="368"/>
      <c r="RF704" s="368"/>
      <c r="RG704" s="368"/>
      <c r="RH704" s="368"/>
      <c r="RI704" s="368"/>
      <c r="RJ704" s="368"/>
      <c r="RK704" s="368"/>
      <c r="RL704" s="368"/>
      <c r="RM704" s="368"/>
      <c r="RN704" s="368"/>
      <c r="RO704" s="368"/>
      <c r="RP704" s="368"/>
      <c r="RQ704" s="368"/>
      <c r="RR704" s="368"/>
      <c r="RS704" s="368"/>
      <c r="RT704" s="368"/>
      <c r="RU704" s="368"/>
      <c r="RV704" s="368"/>
      <c r="RW704" s="368"/>
      <c r="RX704" s="368"/>
      <c r="RY704" s="368"/>
      <c r="RZ704" s="368"/>
      <c r="SA704" s="368"/>
      <c r="SB704" s="368"/>
      <c r="SC704" s="368"/>
      <c r="SD704" s="368"/>
      <c r="SE704" s="368"/>
      <c r="SF704" s="368"/>
      <c r="SG704" s="368"/>
    </row>
    <row r="705" spans="1:501">
      <c r="A705" s="368"/>
      <c r="B705" s="368"/>
      <c r="C705" s="368"/>
      <c r="D705" s="368"/>
      <c r="E705" s="368"/>
      <c r="F705" s="368"/>
      <c r="G705" s="368"/>
      <c r="H705" s="368"/>
      <c r="I705" s="368"/>
      <c r="J705" s="368"/>
      <c r="K705" s="368"/>
      <c r="L705" s="368"/>
      <c r="M705" s="368"/>
      <c r="N705" s="368"/>
      <c r="O705" s="385"/>
      <c r="P705" s="368"/>
      <c r="Q705" s="368"/>
      <c r="R705" s="368"/>
      <c r="S705" s="368"/>
      <c r="T705" s="368"/>
      <c r="U705" s="368"/>
      <c r="V705" s="368"/>
      <c r="W705" s="368"/>
      <c r="X705" s="368"/>
      <c r="Y705" s="368"/>
      <c r="Z705" s="368"/>
      <c r="AA705" s="368"/>
      <c r="AB705" s="368"/>
      <c r="AC705" s="368"/>
      <c r="AD705" s="368"/>
      <c r="AE705" s="368"/>
      <c r="AF705" s="368"/>
      <c r="AG705" s="368"/>
      <c r="AH705" s="368"/>
      <c r="AI705" s="368"/>
      <c r="AJ705" s="368"/>
      <c r="AK705" s="368"/>
      <c r="AL705" s="368"/>
      <c r="AM705" s="368"/>
      <c r="AN705" s="368"/>
      <c r="AO705" s="368"/>
      <c r="AP705" s="368"/>
      <c r="AQ705" s="368"/>
      <c r="AR705" s="368"/>
      <c r="AS705" s="368"/>
      <c r="AT705" s="368"/>
      <c r="AU705" s="368"/>
      <c r="AV705" s="368"/>
      <c r="AW705" s="368"/>
      <c r="AX705" s="368"/>
      <c r="AY705" s="368"/>
      <c r="AZ705" s="368"/>
      <c r="BA705" s="368"/>
      <c r="BB705" s="368"/>
      <c r="BC705" s="368"/>
      <c r="BD705" s="368"/>
      <c r="BE705" s="368"/>
      <c r="BF705" s="368"/>
      <c r="BG705" s="368"/>
      <c r="BH705" s="368"/>
      <c r="BI705" s="368"/>
      <c r="BJ705" s="368"/>
      <c r="BK705" s="368"/>
      <c r="BL705" s="368"/>
      <c r="BM705" s="368"/>
      <c r="BN705" s="368"/>
      <c r="BO705" s="368"/>
      <c r="BP705" s="368"/>
      <c r="BQ705" s="368"/>
      <c r="BR705" s="368"/>
      <c r="BS705" s="368"/>
      <c r="BT705" s="368"/>
      <c r="BU705" s="368"/>
      <c r="BV705" s="368"/>
      <c r="BW705" s="368"/>
      <c r="DV705" s="368"/>
      <c r="DW705" s="368"/>
      <c r="DX705" s="368"/>
      <c r="DY705" s="368"/>
      <c r="DZ705" s="368"/>
      <c r="EA705" s="368"/>
      <c r="EB705" s="368"/>
      <c r="EC705" s="368"/>
      <c r="ED705" s="368"/>
      <c r="EE705" s="368"/>
      <c r="EF705" s="368"/>
      <c r="EG705" s="368"/>
      <c r="EH705" s="368"/>
      <c r="EI705" s="368"/>
      <c r="EJ705" s="368"/>
      <c r="EK705" s="368"/>
      <c r="EL705" s="368"/>
      <c r="EM705" s="368"/>
      <c r="EN705" s="368"/>
      <c r="EO705" s="368"/>
      <c r="EP705" s="368"/>
      <c r="EQ705" s="368"/>
      <c r="ER705" s="368"/>
      <c r="ES705" s="368"/>
      <c r="ET705" s="368"/>
      <c r="EU705" s="368"/>
      <c r="EV705" s="368"/>
      <c r="EW705" s="368"/>
      <c r="EX705" s="368"/>
      <c r="EY705" s="368"/>
      <c r="EZ705" s="368"/>
      <c r="FA705" s="368"/>
      <c r="FB705" s="368"/>
      <c r="FC705" s="368"/>
      <c r="FD705" s="368"/>
      <c r="FE705" s="368"/>
      <c r="FF705" s="368"/>
      <c r="FG705" s="368"/>
      <c r="FH705" s="368"/>
      <c r="FI705" s="368"/>
      <c r="FJ705" s="368"/>
      <c r="FK705" s="368"/>
      <c r="FL705" s="368"/>
      <c r="FM705" s="368"/>
      <c r="FN705" s="368"/>
      <c r="FO705" s="368"/>
      <c r="FP705" s="368"/>
      <c r="FQ705" s="368"/>
      <c r="FR705" s="368"/>
      <c r="FS705" s="368"/>
      <c r="FT705" s="368"/>
      <c r="FU705" s="368"/>
      <c r="FV705" s="368"/>
      <c r="FW705" s="368"/>
      <c r="FX705" s="368"/>
      <c r="FY705" s="368"/>
      <c r="FZ705" s="368"/>
      <c r="GA705" s="368"/>
      <c r="GB705" s="368"/>
      <c r="GC705" s="368"/>
      <c r="GD705" s="368"/>
      <c r="GE705" s="368"/>
      <c r="GF705" s="368"/>
      <c r="GG705" s="368"/>
      <c r="GH705" s="368"/>
      <c r="GI705" s="368"/>
      <c r="GJ705" s="368"/>
      <c r="GK705" s="368"/>
      <c r="GL705" s="368"/>
      <c r="GM705" s="368"/>
      <c r="GN705" s="368"/>
      <c r="GO705" s="368"/>
      <c r="GP705" s="368"/>
      <c r="GQ705" s="368"/>
      <c r="GR705" s="368"/>
      <c r="GS705" s="368"/>
      <c r="GT705" s="368"/>
      <c r="GU705" s="368"/>
      <c r="GV705" s="368"/>
      <c r="GW705" s="368"/>
      <c r="GX705" s="368"/>
      <c r="GY705" s="368"/>
      <c r="GZ705" s="368"/>
      <c r="HA705" s="368"/>
      <c r="HB705" s="368"/>
      <c r="HC705" s="368"/>
      <c r="HD705" s="368"/>
      <c r="HE705" s="368"/>
      <c r="HF705" s="368"/>
      <c r="HG705" s="368"/>
      <c r="HH705" s="368"/>
      <c r="HI705" s="368"/>
      <c r="HJ705" s="368"/>
      <c r="HK705" s="368"/>
      <c r="HL705" s="368"/>
      <c r="HM705" s="368"/>
      <c r="HN705" s="368"/>
      <c r="HO705" s="368"/>
      <c r="HP705" s="368"/>
      <c r="HQ705" s="368"/>
      <c r="HR705" s="368"/>
      <c r="HS705" s="368"/>
      <c r="HT705" s="368"/>
      <c r="HU705" s="368"/>
      <c r="HV705" s="368"/>
      <c r="HW705" s="368"/>
      <c r="HX705" s="368"/>
      <c r="HY705" s="368"/>
      <c r="HZ705" s="368"/>
      <c r="IA705" s="368"/>
      <c r="IB705" s="368"/>
      <c r="IC705" s="368"/>
      <c r="ID705" s="368"/>
      <c r="IE705" s="368"/>
      <c r="IF705" s="368"/>
      <c r="IG705" s="368"/>
      <c r="IH705" s="368"/>
      <c r="II705" s="368"/>
      <c r="IJ705" s="368"/>
      <c r="IK705" s="368"/>
      <c r="IL705" s="368"/>
      <c r="IM705" s="368"/>
      <c r="IN705" s="368"/>
      <c r="IO705" s="368"/>
      <c r="IP705" s="368"/>
      <c r="IQ705" s="368"/>
      <c r="IR705" s="368"/>
      <c r="IS705" s="368"/>
      <c r="IT705" s="368"/>
      <c r="IU705" s="368"/>
      <c r="IV705" s="368"/>
      <c r="IW705" s="368"/>
      <c r="IX705" s="368"/>
      <c r="IY705" s="368"/>
      <c r="IZ705" s="368"/>
      <c r="JA705" s="368"/>
      <c r="JB705" s="368"/>
      <c r="JC705" s="368"/>
      <c r="JD705" s="368"/>
      <c r="JE705" s="368"/>
      <c r="JF705" s="368"/>
      <c r="JG705" s="368"/>
      <c r="JH705" s="368"/>
      <c r="JI705" s="368"/>
      <c r="JJ705" s="368"/>
      <c r="JK705" s="368"/>
      <c r="JL705" s="368"/>
      <c r="JM705" s="368"/>
      <c r="JN705" s="368"/>
      <c r="JO705" s="368"/>
      <c r="JP705" s="368"/>
      <c r="JQ705" s="368"/>
      <c r="JR705" s="368"/>
      <c r="JS705" s="368"/>
      <c r="JT705" s="368"/>
      <c r="JU705" s="368"/>
      <c r="JV705" s="368"/>
      <c r="JW705" s="368"/>
      <c r="JX705" s="368"/>
      <c r="JY705" s="368"/>
      <c r="JZ705" s="368"/>
      <c r="KA705" s="368"/>
      <c r="KB705" s="368"/>
      <c r="KC705" s="368"/>
      <c r="KD705" s="368"/>
      <c r="KE705" s="368"/>
      <c r="KF705" s="368"/>
      <c r="KG705" s="368"/>
      <c r="KH705" s="368"/>
      <c r="KI705" s="368"/>
      <c r="KJ705" s="368"/>
      <c r="KK705" s="368"/>
      <c r="KL705" s="368"/>
      <c r="KM705" s="368"/>
      <c r="KN705" s="368"/>
      <c r="KO705" s="368"/>
      <c r="KP705" s="368"/>
      <c r="KQ705" s="368"/>
      <c r="KR705" s="368"/>
      <c r="KS705" s="368"/>
      <c r="KT705" s="368"/>
      <c r="KU705" s="368"/>
      <c r="KV705" s="368"/>
      <c r="KW705" s="368"/>
      <c r="KX705" s="368"/>
      <c r="LH705" s="368"/>
      <c r="LI705" s="368"/>
      <c r="LJ705" s="368"/>
      <c r="LK705" s="368"/>
      <c r="LL705" s="368"/>
      <c r="LM705" s="368"/>
      <c r="LN705" s="368"/>
      <c r="LO705" s="368"/>
      <c r="LP705" s="368"/>
      <c r="LQ705" s="368"/>
      <c r="LR705" s="368"/>
      <c r="LS705" s="368"/>
      <c r="LT705" s="368"/>
      <c r="LU705" s="368"/>
      <c r="LV705" s="368"/>
      <c r="LW705" s="368"/>
      <c r="LX705" s="368"/>
      <c r="LY705" s="368"/>
      <c r="LZ705" s="368"/>
      <c r="MA705" s="368"/>
      <c r="MB705" s="368"/>
      <c r="MC705" s="368"/>
      <c r="MD705" s="368"/>
      <c r="ME705" s="368"/>
      <c r="MF705" s="368"/>
      <c r="MG705" s="368"/>
      <c r="MH705" s="368"/>
      <c r="MI705" s="368"/>
      <c r="MJ705" s="368"/>
      <c r="MK705" s="368"/>
      <c r="ML705" s="368"/>
      <c r="MM705" s="368"/>
      <c r="MN705" s="368"/>
      <c r="MO705" s="368"/>
      <c r="MP705" s="368"/>
      <c r="MQ705" s="368"/>
      <c r="MR705" s="368"/>
      <c r="MS705" s="368"/>
      <c r="MT705" s="368"/>
      <c r="MU705" s="368"/>
      <c r="MV705" s="368"/>
      <c r="MW705" s="368"/>
      <c r="MX705" s="368"/>
      <c r="MY705" s="368"/>
      <c r="MZ705" s="368"/>
      <c r="NA705" s="368"/>
      <c r="NB705" s="368"/>
      <c r="NC705" s="368"/>
      <c r="ND705" s="368"/>
      <c r="NE705" s="368"/>
      <c r="NF705" s="368"/>
      <c r="NG705" s="368"/>
      <c r="NH705" s="368"/>
      <c r="NI705" s="368"/>
      <c r="NJ705" s="368"/>
      <c r="NK705" s="368"/>
      <c r="NL705" s="368"/>
      <c r="NM705" s="368"/>
      <c r="NN705" s="368"/>
      <c r="NO705" s="368"/>
      <c r="NP705" s="368"/>
      <c r="NQ705" s="368"/>
      <c r="NR705" s="368"/>
      <c r="NS705" s="368"/>
      <c r="NT705" s="368"/>
      <c r="NU705" s="368"/>
      <c r="NV705" s="368"/>
      <c r="NW705" s="368"/>
      <c r="NX705" s="368"/>
      <c r="NY705" s="368"/>
      <c r="NZ705" s="368"/>
      <c r="OA705" s="368"/>
      <c r="OB705" s="368"/>
      <c r="OC705" s="368"/>
      <c r="OD705" s="368"/>
      <c r="OE705" s="368"/>
      <c r="OF705" s="368"/>
      <c r="OG705" s="368"/>
      <c r="OH705" s="368"/>
      <c r="OI705" s="368"/>
      <c r="OJ705" s="368"/>
      <c r="OK705" s="368"/>
      <c r="OL705" s="368"/>
      <c r="OM705" s="368"/>
      <c r="ON705" s="368"/>
      <c r="OO705" s="368"/>
      <c r="OP705" s="368"/>
      <c r="OQ705" s="368"/>
      <c r="OR705" s="368"/>
      <c r="OS705" s="368"/>
      <c r="OT705" s="368"/>
      <c r="OU705" s="368"/>
      <c r="OV705" s="368"/>
      <c r="OW705" s="368"/>
      <c r="OX705" s="368"/>
      <c r="OY705" s="368"/>
      <c r="OZ705" s="368"/>
      <c r="PA705" s="368"/>
      <c r="PB705" s="368"/>
      <c r="PC705" s="368"/>
      <c r="PD705" s="368"/>
      <c r="PE705" s="368"/>
      <c r="PF705" s="368"/>
      <c r="PG705" s="368"/>
      <c r="PH705" s="368"/>
      <c r="PI705" s="368"/>
      <c r="PJ705" s="368"/>
      <c r="PK705" s="368"/>
      <c r="PL705" s="368"/>
      <c r="PM705" s="368"/>
      <c r="PN705" s="368"/>
      <c r="PO705" s="368"/>
      <c r="PP705" s="368"/>
      <c r="PQ705" s="368"/>
      <c r="PR705" s="368"/>
      <c r="PS705" s="368"/>
      <c r="PT705" s="368"/>
      <c r="PU705" s="368"/>
      <c r="PV705" s="368"/>
      <c r="PW705" s="368"/>
      <c r="PX705" s="368"/>
      <c r="PY705" s="368"/>
      <c r="PZ705" s="368"/>
      <c r="QA705" s="368"/>
      <c r="QB705" s="368"/>
      <c r="QC705" s="368"/>
      <c r="QD705" s="368"/>
      <c r="QE705" s="368"/>
      <c r="QF705" s="368"/>
      <c r="QG705" s="368"/>
      <c r="QH705" s="368"/>
      <c r="QI705" s="368"/>
      <c r="QJ705" s="368"/>
      <c r="QK705" s="368"/>
      <c r="QL705" s="368"/>
      <c r="QM705" s="368"/>
      <c r="QN705" s="368"/>
      <c r="QO705" s="368"/>
      <c r="QP705" s="368"/>
      <c r="QQ705" s="368"/>
      <c r="QR705" s="368"/>
      <c r="QS705" s="368"/>
      <c r="QT705" s="368"/>
      <c r="QU705" s="368"/>
      <c r="QV705" s="368"/>
      <c r="QW705" s="368"/>
      <c r="QX705" s="368"/>
      <c r="QY705" s="368"/>
      <c r="QZ705" s="368"/>
      <c r="RA705" s="368"/>
      <c r="RB705" s="368"/>
      <c r="RC705" s="368"/>
      <c r="RD705" s="368"/>
      <c r="RE705" s="368"/>
      <c r="RF705" s="368"/>
      <c r="RG705" s="368"/>
      <c r="RH705" s="368"/>
      <c r="RI705" s="368"/>
      <c r="RJ705" s="368"/>
      <c r="RK705" s="368"/>
      <c r="RL705" s="368"/>
      <c r="RM705" s="368"/>
      <c r="RN705" s="368"/>
      <c r="RO705" s="368"/>
      <c r="RP705" s="368"/>
      <c r="RQ705" s="368"/>
      <c r="RR705" s="368"/>
      <c r="RS705" s="368"/>
      <c r="RT705" s="368"/>
      <c r="RU705" s="368"/>
      <c r="RV705" s="368"/>
      <c r="RW705" s="368"/>
      <c r="RX705" s="368"/>
      <c r="RY705" s="368"/>
      <c r="RZ705" s="368"/>
      <c r="SA705" s="368"/>
      <c r="SB705" s="368"/>
      <c r="SC705" s="368"/>
      <c r="SD705" s="368"/>
      <c r="SE705" s="368"/>
      <c r="SF705" s="368"/>
      <c r="SG705" s="368"/>
    </row>
    <row r="706" spans="1:501">
      <c r="A706" s="368"/>
      <c r="B706" s="368"/>
      <c r="C706" s="368"/>
      <c r="D706" s="368"/>
      <c r="E706" s="368"/>
      <c r="F706" s="368"/>
      <c r="G706" s="368"/>
      <c r="H706" s="368"/>
      <c r="I706" s="368"/>
      <c r="J706" s="368"/>
      <c r="K706" s="368"/>
      <c r="L706" s="368"/>
      <c r="M706" s="368"/>
      <c r="N706" s="368"/>
      <c r="O706" s="385"/>
      <c r="P706" s="368"/>
      <c r="Q706" s="368"/>
      <c r="R706" s="368"/>
      <c r="S706" s="368"/>
      <c r="T706" s="368"/>
      <c r="U706" s="368"/>
      <c r="V706" s="368"/>
      <c r="W706" s="368"/>
      <c r="X706" s="368"/>
      <c r="Y706" s="368"/>
      <c r="Z706" s="368"/>
      <c r="AA706" s="368"/>
      <c r="AB706" s="368"/>
      <c r="AC706" s="368"/>
      <c r="AD706" s="368"/>
      <c r="AE706" s="368"/>
      <c r="AF706" s="368"/>
      <c r="AG706" s="368"/>
      <c r="AH706" s="368"/>
      <c r="AI706" s="368"/>
      <c r="AJ706" s="368"/>
      <c r="AK706" s="368"/>
      <c r="AL706" s="368"/>
      <c r="AM706" s="368"/>
      <c r="AN706" s="368"/>
      <c r="AO706" s="368"/>
      <c r="AP706" s="368"/>
      <c r="AQ706" s="368"/>
      <c r="AR706" s="368"/>
      <c r="AS706" s="368"/>
      <c r="AT706" s="368"/>
      <c r="AU706" s="368"/>
      <c r="AV706" s="368"/>
      <c r="AW706" s="368"/>
      <c r="AX706" s="368"/>
      <c r="AY706" s="368"/>
      <c r="AZ706" s="368"/>
      <c r="BA706" s="368"/>
      <c r="BB706" s="368"/>
      <c r="BC706" s="368"/>
      <c r="BD706" s="368"/>
      <c r="BE706" s="368"/>
      <c r="BF706" s="368"/>
      <c r="BG706" s="368"/>
      <c r="BH706" s="368"/>
      <c r="BI706" s="368"/>
      <c r="BJ706" s="368"/>
      <c r="BK706" s="368"/>
      <c r="BL706" s="368"/>
      <c r="BM706" s="368"/>
      <c r="BN706" s="368"/>
      <c r="BO706" s="368"/>
      <c r="BP706" s="368"/>
      <c r="BQ706" s="368"/>
      <c r="BR706" s="368"/>
      <c r="BS706" s="368"/>
      <c r="BT706" s="368"/>
      <c r="BU706" s="368"/>
      <c r="BV706" s="368"/>
      <c r="BW706" s="368"/>
      <c r="DV706" s="368"/>
      <c r="DW706" s="368"/>
      <c r="DX706" s="368"/>
      <c r="DY706" s="368"/>
      <c r="DZ706" s="368"/>
      <c r="EA706" s="368"/>
      <c r="EB706" s="368"/>
      <c r="EC706" s="368"/>
      <c r="ED706" s="368"/>
      <c r="EE706" s="368"/>
      <c r="EF706" s="368"/>
      <c r="EG706" s="368"/>
      <c r="EH706" s="368"/>
      <c r="EI706" s="368"/>
      <c r="EJ706" s="368"/>
      <c r="EK706" s="368"/>
      <c r="EL706" s="368"/>
      <c r="EM706" s="368"/>
      <c r="EN706" s="368"/>
      <c r="EO706" s="368"/>
      <c r="EP706" s="368"/>
      <c r="EQ706" s="368"/>
      <c r="ER706" s="368"/>
      <c r="ES706" s="368"/>
      <c r="ET706" s="368"/>
      <c r="EU706" s="368"/>
      <c r="EV706" s="368"/>
      <c r="EW706" s="368"/>
      <c r="EX706" s="368"/>
      <c r="EY706" s="368"/>
      <c r="EZ706" s="368"/>
      <c r="FA706" s="368"/>
      <c r="FB706" s="368"/>
      <c r="FC706" s="368"/>
      <c r="FD706" s="368"/>
      <c r="FE706" s="368"/>
      <c r="FF706" s="368"/>
      <c r="FG706" s="368"/>
      <c r="FH706" s="368"/>
      <c r="FI706" s="368"/>
      <c r="FJ706" s="368"/>
      <c r="FK706" s="368"/>
      <c r="FL706" s="368"/>
      <c r="FM706" s="368"/>
      <c r="FN706" s="368"/>
      <c r="FO706" s="368"/>
      <c r="FP706" s="368"/>
      <c r="FQ706" s="368"/>
      <c r="FR706" s="368"/>
      <c r="FS706" s="368"/>
      <c r="FT706" s="368"/>
      <c r="FU706" s="368"/>
      <c r="FV706" s="368"/>
      <c r="FW706" s="368"/>
      <c r="FX706" s="368"/>
      <c r="FY706" s="368"/>
      <c r="FZ706" s="368"/>
      <c r="GA706" s="368"/>
      <c r="GB706" s="368"/>
      <c r="GC706" s="368"/>
      <c r="GD706" s="368"/>
      <c r="GE706" s="368"/>
      <c r="GF706" s="368"/>
      <c r="GG706" s="368"/>
      <c r="GH706" s="368"/>
      <c r="GI706" s="368"/>
      <c r="GJ706" s="368"/>
      <c r="GK706" s="368"/>
      <c r="GL706" s="368"/>
      <c r="GM706" s="368"/>
      <c r="GN706" s="368"/>
      <c r="GO706" s="368"/>
      <c r="GP706" s="368"/>
      <c r="GQ706" s="368"/>
      <c r="GR706" s="368"/>
      <c r="GS706" s="368"/>
      <c r="GT706" s="368"/>
      <c r="GU706" s="368"/>
      <c r="GV706" s="368"/>
      <c r="GW706" s="368"/>
      <c r="GX706" s="368"/>
      <c r="GY706" s="368"/>
      <c r="GZ706" s="368"/>
      <c r="HA706" s="368"/>
      <c r="HB706" s="368"/>
      <c r="HC706" s="368"/>
      <c r="HD706" s="368"/>
      <c r="HE706" s="368"/>
      <c r="HF706" s="368"/>
      <c r="HG706" s="368"/>
      <c r="HH706" s="368"/>
      <c r="HI706" s="368"/>
      <c r="HJ706" s="368"/>
      <c r="HK706" s="368"/>
      <c r="HL706" s="368"/>
      <c r="HM706" s="368"/>
      <c r="HN706" s="368"/>
      <c r="HO706" s="368"/>
      <c r="HP706" s="368"/>
      <c r="HQ706" s="368"/>
      <c r="HR706" s="368"/>
      <c r="HS706" s="368"/>
      <c r="HT706" s="368"/>
      <c r="HU706" s="368"/>
      <c r="HV706" s="368"/>
      <c r="HW706" s="368"/>
      <c r="HX706" s="368"/>
      <c r="HY706" s="368"/>
      <c r="HZ706" s="368"/>
      <c r="IA706" s="368"/>
      <c r="IB706" s="368"/>
      <c r="IC706" s="368"/>
      <c r="ID706" s="368"/>
      <c r="IE706" s="368"/>
      <c r="IF706" s="368"/>
      <c r="IG706" s="368"/>
      <c r="IH706" s="368"/>
      <c r="II706" s="368"/>
      <c r="IJ706" s="368"/>
      <c r="IK706" s="368"/>
      <c r="IL706" s="368"/>
      <c r="IM706" s="368"/>
      <c r="IN706" s="368"/>
      <c r="IO706" s="368"/>
      <c r="IP706" s="368"/>
      <c r="IQ706" s="368"/>
      <c r="IR706" s="368"/>
      <c r="IS706" s="368"/>
      <c r="IT706" s="368"/>
      <c r="IU706" s="368"/>
      <c r="IV706" s="368"/>
      <c r="IW706" s="368"/>
      <c r="IX706" s="368"/>
      <c r="IY706" s="368"/>
      <c r="IZ706" s="368"/>
      <c r="JA706" s="368"/>
      <c r="JB706" s="368"/>
      <c r="JC706" s="368"/>
      <c r="JD706" s="368"/>
      <c r="JE706" s="368"/>
      <c r="JF706" s="368"/>
      <c r="JG706" s="368"/>
      <c r="JH706" s="368"/>
      <c r="JI706" s="368"/>
      <c r="JJ706" s="368"/>
      <c r="JK706" s="368"/>
      <c r="JL706" s="368"/>
      <c r="JM706" s="368"/>
      <c r="JN706" s="368"/>
      <c r="JO706" s="368"/>
      <c r="JP706" s="368"/>
      <c r="JQ706" s="368"/>
      <c r="JR706" s="368"/>
      <c r="JS706" s="368"/>
      <c r="JT706" s="368"/>
      <c r="JU706" s="368"/>
      <c r="JV706" s="368"/>
      <c r="JW706" s="368"/>
      <c r="JX706" s="368"/>
      <c r="JY706" s="368"/>
      <c r="JZ706" s="368"/>
      <c r="KA706" s="368"/>
      <c r="KB706" s="368"/>
      <c r="KC706" s="368"/>
      <c r="KD706" s="368"/>
      <c r="KE706" s="368"/>
      <c r="KF706" s="368"/>
      <c r="KG706" s="368"/>
      <c r="KH706" s="368"/>
      <c r="KI706" s="368"/>
      <c r="KJ706" s="368"/>
      <c r="KK706" s="368"/>
      <c r="KL706" s="368"/>
      <c r="KM706" s="368"/>
      <c r="KN706" s="368"/>
      <c r="KO706" s="368"/>
      <c r="KP706" s="368"/>
      <c r="KQ706" s="368"/>
      <c r="KR706" s="368"/>
      <c r="KS706" s="368"/>
      <c r="KT706" s="368"/>
      <c r="KU706" s="368"/>
      <c r="KV706" s="368"/>
      <c r="KW706" s="368"/>
      <c r="KX706" s="368"/>
      <c r="LH706" s="368"/>
      <c r="LI706" s="368"/>
      <c r="LJ706" s="368"/>
      <c r="LK706" s="368"/>
      <c r="LL706" s="368"/>
      <c r="LM706" s="368"/>
      <c r="LN706" s="368"/>
      <c r="LO706" s="368"/>
      <c r="LP706" s="368"/>
      <c r="LQ706" s="368"/>
      <c r="LR706" s="368"/>
      <c r="LS706" s="368"/>
      <c r="LT706" s="368"/>
      <c r="LU706" s="368"/>
      <c r="LV706" s="368"/>
      <c r="LW706" s="368"/>
      <c r="LX706" s="368"/>
      <c r="LY706" s="368"/>
      <c r="LZ706" s="368"/>
      <c r="MA706" s="368"/>
      <c r="MB706" s="368"/>
      <c r="MC706" s="368"/>
      <c r="MD706" s="368"/>
      <c r="ME706" s="368"/>
      <c r="MF706" s="368"/>
      <c r="MG706" s="368"/>
      <c r="MH706" s="368"/>
      <c r="MI706" s="368"/>
      <c r="MJ706" s="368"/>
      <c r="MK706" s="368"/>
      <c r="ML706" s="368"/>
      <c r="MM706" s="368"/>
      <c r="MN706" s="368"/>
      <c r="MO706" s="368"/>
      <c r="MP706" s="368"/>
      <c r="MQ706" s="368"/>
      <c r="MR706" s="368"/>
      <c r="MS706" s="368"/>
      <c r="MT706" s="368"/>
      <c r="MU706" s="368"/>
      <c r="MV706" s="368"/>
      <c r="MW706" s="368"/>
      <c r="MX706" s="368"/>
      <c r="MY706" s="368"/>
      <c r="MZ706" s="368"/>
      <c r="NA706" s="368"/>
      <c r="NB706" s="368"/>
      <c r="NC706" s="368"/>
      <c r="ND706" s="368"/>
      <c r="NE706" s="368"/>
      <c r="NF706" s="368"/>
      <c r="NG706" s="368"/>
      <c r="NH706" s="368"/>
      <c r="NI706" s="368"/>
      <c r="NJ706" s="368"/>
      <c r="NK706" s="368"/>
      <c r="NL706" s="368"/>
      <c r="NM706" s="368"/>
      <c r="NN706" s="368"/>
      <c r="NO706" s="368"/>
      <c r="NP706" s="368"/>
      <c r="NQ706" s="368"/>
      <c r="NR706" s="368"/>
      <c r="NS706" s="368"/>
      <c r="NT706" s="368"/>
      <c r="NU706" s="368"/>
      <c r="NV706" s="368"/>
      <c r="NW706" s="368"/>
      <c r="NX706" s="368"/>
      <c r="NY706" s="368"/>
      <c r="NZ706" s="368"/>
      <c r="OA706" s="368"/>
      <c r="OB706" s="368"/>
      <c r="OC706" s="368"/>
      <c r="OD706" s="368"/>
      <c r="OE706" s="368"/>
      <c r="OF706" s="368"/>
      <c r="OG706" s="368"/>
      <c r="OH706" s="368"/>
      <c r="OI706" s="368"/>
      <c r="OJ706" s="368"/>
      <c r="OK706" s="368"/>
      <c r="OL706" s="368"/>
      <c r="OM706" s="368"/>
      <c r="ON706" s="368"/>
      <c r="OO706" s="368"/>
      <c r="OP706" s="368"/>
      <c r="OQ706" s="368"/>
      <c r="OR706" s="368"/>
      <c r="OS706" s="368"/>
      <c r="OT706" s="368"/>
      <c r="OU706" s="368"/>
      <c r="OV706" s="368"/>
      <c r="OW706" s="368"/>
      <c r="OX706" s="368"/>
      <c r="OY706" s="368"/>
      <c r="OZ706" s="368"/>
      <c r="PA706" s="368"/>
      <c r="PB706" s="368"/>
      <c r="PC706" s="368"/>
      <c r="PD706" s="368"/>
      <c r="PE706" s="368"/>
      <c r="PF706" s="368"/>
      <c r="PG706" s="368"/>
      <c r="PH706" s="368"/>
      <c r="PI706" s="368"/>
      <c r="PJ706" s="368"/>
      <c r="PK706" s="368"/>
      <c r="PL706" s="368"/>
      <c r="PM706" s="368"/>
      <c r="PN706" s="368"/>
      <c r="PO706" s="368"/>
      <c r="PP706" s="368"/>
      <c r="PQ706" s="368"/>
      <c r="PR706" s="368"/>
      <c r="PS706" s="368"/>
      <c r="PT706" s="368"/>
      <c r="PU706" s="368"/>
      <c r="PV706" s="368"/>
      <c r="PW706" s="368"/>
      <c r="PX706" s="368"/>
      <c r="PY706" s="368"/>
      <c r="PZ706" s="368"/>
      <c r="QA706" s="368"/>
      <c r="QB706" s="368"/>
      <c r="QC706" s="368"/>
      <c r="QD706" s="368"/>
      <c r="QE706" s="368"/>
      <c r="QF706" s="368"/>
      <c r="QG706" s="368"/>
      <c r="QH706" s="368"/>
      <c r="QI706" s="368"/>
      <c r="QJ706" s="368"/>
      <c r="QK706" s="368"/>
      <c r="QL706" s="368"/>
      <c r="QM706" s="368"/>
      <c r="QN706" s="368"/>
      <c r="QO706" s="368"/>
      <c r="QP706" s="368"/>
      <c r="QQ706" s="368"/>
      <c r="QR706" s="368"/>
      <c r="QS706" s="368"/>
      <c r="QT706" s="368"/>
      <c r="QU706" s="368"/>
      <c r="QV706" s="368"/>
      <c r="QW706" s="368"/>
      <c r="QX706" s="368"/>
      <c r="QY706" s="368"/>
      <c r="QZ706" s="368"/>
      <c r="RA706" s="368"/>
      <c r="RB706" s="368"/>
      <c r="RC706" s="368"/>
      <c r="RD706" s="368"/>
      <c r="RE706" s="368"/>
      <c r="RF706" s="368"/>
      <c r="RG706" s="368"/>
      <c r="RH706" s="368"/>
      <c r="RI706" s="368"/>
      <c r="RJ706" s="368"/>
      <c r="RK706" s="368"/>
      <c r="RL706" s="368"/>
      <c r="RM706" s="368"/>
      <c r="RN706" s="368"/>
      <c r="RO706" s="368"/>
      <c r="RP706" s="368"/>
      <c r="RQ706" s="368"/>
      <c r="RR706" s="368"/>
      <c r="RS706" s="368"/>
      <c r="RT706" s="368"/>
      <c r="RU706" s="368"/>
      <c r="RV706" s="368"/>
      <c r="RW706" s="368"/>
      <c r="RX706" s="368"/>
      <c r="RY706" s="368"/>
      <c r="RZ706" s="368"/>
      <c r="SA706" s="368"/>
      <c r="SB706" s="368"/>
      <c r="SC706" s="368"/>
      <c r="SD706" s="368"/>
      <c r="SE706" s="368"/>
      <c r="SF706" s="368"/>
      <c r="SG706" s="368"/>
    </row>
    <row r="707" spans="1:501">
      <c r="A707" s="368"/>
      <c r="B707" s="368"/>
      <c r="C707" s="368"/>
      <c r="D707" s="368"/>
      <c r="E707" s="368"/>
      <c r="F707" s="368"/>
      <c r="G707" s="368"/>
      <c r="H707" s="368"/>
      <c r="I707" s="368"/>
      <c r="J707" s="368"/>
      <c r="K707" s="368"/>
      <c r="L707" s="368"/>
      <c r="M707" s="368"/>
      <c r="N707" s="368"/>
      <c r="O707" s="385"/>
      <c r="P707" s="368"/>
      <c r="Q707" s="368"/>
      <c r="R707" s="368"/>
      <c r="S707" s="368"/>
      <c r="T707" s="368"/>
      <c r="U707" s="368"/>
      <c r="V707" s="368"/>
      <c r="W707" s="368"/>
      <c r="X707" s="368"/>
      <c r="Y707" s="368"/>
      <c r="Z707" s="368"/>
      <c r="AA707" s="368"/>
      <c r="AB707" s="368"/>
      <c r="AC707" s="368"/>
      <c r="AD707" s="368"/>
      <c r="AE707" s="368"/>
      <c r="AF707" s="368"/>
      <c r="AG707" s="368"/>
      <c r="AH707" s="368"/>
      <c r="AI707" s="368"/>
      <c r="AJ707" s="368"/>
      <c r="AK707" s="368"/>
      <c r="AL707" s="368"/>
      <c r="AM707" s="368"/>
      <c r="AN707" s="368"/>
      <c r="AO707" s="368"/>
      <c r="AP707" s="368"/>
      <c r="AQ707" s="368"/>
      <c r="AR707" s="368"/>
      <c r="AS707" s="368"/>
      <c r="AT707" s="368"/>
      <c r="AU707" s="368"/>
      <c r="AV707" s="368"/>
      <c r="AW707" s="368"/>
      <c r="AX707" s="368"/>
      <c r="AY707" s="368"/>
      <c r="AZ707" s="368"/>
      <c r="BA707" s="368"/>
      <c r="BB707" s="368"/>
      <c r="BC707" s="368"/>
      <c r="BD707" s="368"/>
      <c r="BE707" s="368"/>
      <c r="BF707" s="368"/>
      <c r="BG707" s="368"/>
      <c r="BH707" s="368"/>
      <c r="BI707" s="368"/>
      <c r="BJ707" s="368"/>
      <c r="BK707" s="368"/>
      <c r="BL707" s="368"/>
      <c r="BM707" s="368"/>
      <c r="BN707" s="368"/>
      <c r="BO707" s="368"/>
      <c r="BP707" s="368"/>
      <c r="BQ707" s="368"/>
      <c r="BR707" s="368"/>
      <c r="BS707" s="368"/>
      <c r="BT707" s="368"/>
      <c r="BU707" s="368"/>
      <c r="BV707" s="368"/>
      <c r="BW707" s="368"/>
      <c r="DV707" s="368"/>
      <c r="DW707" s="368"/>
      <c r="DX707" s="368"/>
      <c r="DY707" s="368"/>
      <c r="DZ707" s="368"/>
      <c r="EA707" s="368"/>
      <c r="EB707" s="368"/>
      <c r="EC707" s="368"/>
      <c r="ED707" s="368"/>
      <c r="EE707" s="368"/>
      <c r="EF707" s="368"/>
      <c r="EG707" s="368"/>
      <c r="EH707" s="368"/>
      <c r="EI707" s="368"/>
      <c r="EJ707" s="368"/>
      <c r="EK707" s="368"/>
      <c r="EL707" s="368"/>
      <c r="EM707" s="368"/>
      <c r="EN707" s="368"/>
      <c r="EO707" s="368"/>
      <c r="EP707" s="368"/>
      <c r="EQ707" s="368"/>
      <c r="ER707" s="368"/>
      <c r="ES707" s="368"/>
      <c r="ET707" s="368"/>
      <c r="EU707" s="368"/>
      <c r="EV707" s="368"/>
      <c r="EW707" s="368"/>
      <c r="EX707" s="368"/>
      <c r="EY707" s="368"/>
      <c r="EZ707" s="368"/>
      <c r="FA707" s="368"/>
      <c r="FB707" s="368"/>
      <c r="FC707" s="368"/>
      <c r="FD707" s="368"/>
      <c r="FE707" s="368"/>
      <c r="FF707" s="368"/>
      <c r="FG707" s="368"/>
      <c r="FH707" s="368"/>
      <c r="FI707" s="368"/>
      <c r="FJ707" s="368"/>
      <c r="FK707" s="368"/>
      <c r="FL707" s="368"/>
      <c r="FM707" s="368"/>
      <c r="FN707" s="368"/>
      <c r="FO707" s="368"/>
      <c r="FP707" s="368"/>
      <c r="FQ707" s="368"/>
      <c r="FR707" s="368"/>
      <c r="FS707" s="368"/>
      <c r="FT707" s="368"/>
      <c r="FU707" s="368"/>
      <c r="FV707" s="368"/>
      <c r="FW707" s="368"/>
      <c r="FX707" s="368"/>
      <c r="FY707" s="368"/>
      <c r="FZ707" s="368"/>
      <c r="GA707" s="368"/>
      <c r="GB707" s="368"/>
      <c r="GC707" s="368"/>
      <c r="GD707" s="368"/>
      <c r="GE707" s="368"/>
      <c r="GF707" s="368"/>
      <c r="GG707" s="368"/>
      <c r="GH707" s="368"/>
      <c r="GI707" s="368"/>
      <c r="GJ707" s="368"/>
      <c r="GK707" s="368"/>
      <c r="GL707" s="368"/>
      <c r="GM707" s="368"/>
      <c r="GN707" s="368"/>
      <c r="GO707" s="368"/>
      <c r="GP707" s="368"/>
      <c r="GQ707" s="368"/>
      <c r="GR707" s="368"/>
      <c r="GS707" s="368"/>
      <c r="GT707" s="368"/>
      <c r="GU707" s="368"/>
      <c r="GV707" s="368"/>
      <c r="GW707" s="368"/>
      <c r="GX707" s="368"/>
      <c r="GY707" s="368"/>
      <c r="GZ707" s="368"/>
      <c r="HA707" s="368"/>
      <c r="HB707" s="368"/>
      <c r="HC707" s="368"/>
      <c r="HD707" s="368"/>
      <c r="HE707" s="368"/>
      <c r="HF707" s="368"/>
      <c r="HG707" s="368"/>
      <c r="HH707" s="368"/>
      <c r="HI707" s="368"/>
      <c r="HJ707" s="368"/>
      <c r="HK707" s="368"/>
      <c r="HL707" s="368"/>
      <c r="HM707" s="368"/>
      <c r="HN707" s="368"/>
      <c r="HO707" s="368"/>
      <c r="HP707" s="368"/>
      <c r="HQ707" s="368"/>
      <c r="HR707" s="368"/>
      <c r="HS707" s="368"/>
      <c r="HT707" s="368"/>
      <c r="HU707" s="368"/>
      <c r="HV707" s="368"/>
      <c r="HW707" s="368"/>
      <c r="HX707" s="368"/>
      <c r="HY707" s="368"/>
      <c r="HZ707" s="368"/>
      <c r="IA707" s="368"/>
      <c r="IB707" s="368"/>
      <c r="IC707" s="368"/>
      <c r="ID707" s="368"/>
      <c r="IE707" s="368"/>
      <c r="IF707" s="368"/>
      <c r="IG707" s="368"/>
      <c r="IH707" s="368"/>
      <c r="II707" s="368"/>
      <c r="IJ707" s="368"/>
      <c r="IK707" s="368"/>
      <c r="IL707" s="368"/>
      <c r="IM707" s="368"/>
      <c r="IN707" s="368"/>
      <c r="IO707" s="368"/>
      <c r="IP707" s="368"/>
      <c r="IQ707" s="368"/>
      <c r="IR707" s="368"/>
      <c r="IS707" s="368"/>
      <c r="IT707" s="368"/>
      <c r="IU707" s="368"/>
      <c r="IV707" s="368"/>
      <c r="IW707" s="368"/>
      <c r="IX707" s="368"/>
      <c r="IY707" s="368"/>
      <c r="IZ707" s="368"/>
      <c r="JA707" s="368"/>
      <c r="JB707" s="368"/>
      <c r="JC707" s="368"/>
      <c r="JD707" s="368"/>
      <c r="JE707" s="368"/>
      <c r="JF707" s="368"/>
      <c r="JG707" s="368"/>
      <c r="JH707" s="368"/>
      <c r="JI707" s="368"/>
      <c r="JJ707" s="368"/>
      <c r="JK707" s="368"/>
      <c r="JL707" s="368"/>
      <c r="JM707" s="368"/>
      <c r="JN707" s="368"/>
      <c r="JO707" s="368"/>
      <c r="JP707" s="368"/>
      <c r="JQ707" s="368"/>
      <c r="JR707" s="368"/>
      <c r="JS707" s="368"/>
      <c r="JT707" s="368"/>
      <c r="JU707" s="368"/>
      <c r="JV707" s="368"/>
      <c r="JW707" s="368"/>
      <c r="JX707" s="368"/>
      <c r="JY707" s="368"/>
      <c r="JZ707" s="368"/>
      <c r="KA707" s="368"/>
      <c r="KB707" s="368"/>
      <c r="KC707" s="368"/>
      <c r="KD707" s="368"/>
      <c r="KE707" s="368"/>
      <c r="KF707" s="368"/>
      <c r="KG707" s="368"/>
      <c r="KH707" s="368"/>
      <c r="KI707" s="368"/>
      <c r="KJ707" s="368"/>
      <c r="KK707" s="368"/>
      <c r="KL707" s="368"/>
      <c r="KM707" s="368"/>
      <c r="KN707" s="368"/>
      <c r="KO707" s="368"/>
      <c r="KP707" s="368"/>
      <c r="KQ707" s="368"/>
      <c r="KR707" s="368"/>
      <c r="KS707" s="368"/>
      <c r="KT707" s="368"/>
      <c r="KU707" s="368"/>
      <c r="KV707" s="368"/>
      <c r="KW707" s="368"/>
      <c r="KX707" s="368"/>
      <c r="LH707" s="368"/>
      <c r="LI707" s="368"/>
      <c r="LJ707" s="368"/>
      <c r="LK707" s="368"/>
      <c r="LL707" s="368"/>
      <c r="LM707" s="368"/>
      <c r="LN707" s="368"/>
      <c r="LO707" s="368"/>
      <c r="LP707" s="368"/>
      <c r="LQ707" s="368"/>
      <c r="LR707" s="368"/>
      <c r="LS707" s="368"/>
      <c r="LT707" s="368"/>
      <c r="LU707" s="368"/>
      <c r="LV707" s="368"/>
      <c r="LW707" s="368"/>
      <c r="LX707" s="368"/>
      <c r="LY707" s="368"/>
      <c r="LZ707" s="368"/>
      <c r="MA707" s="368"/>
      <c r="MB707" s="368"/>
      <c r="MC707" s="368"/>
      <c r="MD707" s="368"/>
      <c r="ME707" s="368"/>
      <c r="MF707" s="368"/>
      <c r="MG707" s="368"/>
      <c r="MH707" s="368"/>
      <c r="MI707" s="368"/>
      <c r="MJ707" s="368"/>
      <c r="MK707" s="368"/>
      <c r="ML707" s="368"/>
      <c r="MM707" s="368"/>
      <c r="MN707" s="368"/>
      <c r="MO707" s="368"/>
      <c r="MP707" s="368"/>
      <c r="MQ707" s="368"/>
      <c r="MR707" s="368"/>
      <c r="MS707" s="368"/>
      <c r="MT707" s="368"/>
      <c r="MU707" s="368"/>
      <c r="MV707" s="368"/>
      <c r="MW707" s="368"/>
      <c r="MX707" s="368"/>
      <c r="MY707" s="368"/>
      <c r="MZ707" s="368"/>
      <c r="NA707" s="368"/>
      <c r="NB707" s="368"/>
      <c r="NC707" s="368"/>
      <c r="ND707" s="368"/>
      <c r="NE707" s="368"/>
      <c r="NF707" s="368"/>
      <c r="NG707" s="368"/>
      <c r="NH707" s="368"/>
      <c r="NI707" s="368"/>
      <c r="NJ707" s="368"/>
      <c r="NK707" s="368"/>
      <c r="NL707" s="368"/>
      <c r="NM707" s="368"/>
      <c r="NN707" s="368"/>
      <c r="NO707" s="368"/>
      <c r="NP707" s="368"/>
      <c r="NQ707" s="368"/>
      <c r="NR707" s="368"/>
      <c r="NS707" s="368"/>
      <c r="NT707" s="368"/>
      <c r="NU707" s="368"/>
      <c r="NV707" s="368"/>
      <c r="NW707" s="368"/>
      <c r="NX707" s="368"/>
      <c r="NY707" s="368"/>
      <c r="NZ707" s="368"/>
      <c r="OA707" s="368"/>
      <c r="OB707" s="368"/>
      <c r="OC707" s="368"/>
      <c r="OD707" s="368"/>
      <c r="OE707" s="368"/>
      <c r="OF707" s="368"/>
      <c r="OG707" s="368"/>
      <c r="OH707" s="368"/>
      <c r="OI707" s="368"/>
      <c r="OJ707" s="368"/>
      <c r="OK707" s="368"/>
      <c r="OL707" s="368"/>
      <c r="OM707" s="368"/>
      <c r="ON707" s="368"/>
      <c r="OO707" s="368"/>
      <c r="OP707" s="368"/>
      <c r="OQ707" s="368"/>
      <c r="OR707" s="368"/>
      <c r="OS707" s="368"/>
      <c r="OT707" s="368"/>
      <c r="OU707" s="368"/>
      <c r="OV707" s="368"/>
      <c r="OW707" s="368"/>
      <c r="OX707" s="368"/>
      <c r="OY707" s="368"/>
      <c r="OZ707" s="368"/>
      <c r="PA707" s="368"/>
      <c r="PB707" s="368"/>
      <c r="PC707" s="368"/>
      <c r="PD707" s="368"/>
      <c r="PE707" s="368"/>
      <c r="PF707" s="368"/>
      <c r="PG707" s="368"/>
      <c r="PH707" s="368"/>
      <c r="PI707" s="368"/>
      <c r="PJ707" s="368"/>
      <c r="PK707" s="368"/>
      <c r="PL707" s="368"/>
      <c r="PM707" s="368"/>
      <c r="PN707" s="368"/>
      <c r="PO707" s="368"/>
      <c r="PP707" s="368"/>
      <c r="PQ707" s="368"/>
      <c r="PR707" s="368"/>
      <c r="PS707" s="368"/>
      <c r="PT707" s="368"/>
      <c r="PU707" s="368"/>
      <c r="PV707" s="368"/>
      <c r="PW707" s="368"/>
      <c r="PX707" s="368"/>
      <c r="PY707" s="368"/>
      <c r="PZ707" s="368"/>
      <c r="QA707" s="368"/>
      <c r="QB707" s="368"/>
      <c r="QC707" s="368"/>
      <c r="QD707" s="368"/>
      <c r="QE707" s="368"/>
      <c r="QF707" s="368"/>
      <c r="QG707" s="368"/>
      <c r="QH707" s="368"/>
      <c r="QI707" s="368"/>
      <c r="QJ707" s="368"/>
      <c r="QK707" s="368"/>
      <c r="QL707" s="368"/>
      <c r="QM707" s="368"/>
      <c r="QN707" s="368"/>
      <c r="QO707" s="368"/>
      <c r="QP707" s="368"/>
      <c r="QQ707" s="368"/>
      <c r="QR707" s="368"/>
      <c r="QS707" s="368"/>
      <c r="QT707" s="368"/>
      <c r="QU707" s="368"/>
      <c r="QV707" s="368"/>
      <c r="QW707" s="368"/>
      <c r="QX707" s="368"/>
      <c r="QY707" s="368"/>
      <c r="QZ707" s="368"/>
      <c r="RA707" s="368"/>
      <c r="RB707" s="368"/>
      <c r="RC707" s="368"/>
      <c r="RD707" s="368"/>
      <c r="RE707" s="368"/>
      <c r="RF707" s="368"/>
      <c r="RG707" s="368"/>
      <c r="RH707" s="368"/>
      <c r="RI707" s="368"/>
      <c r="RJ707" s="368"/>
      <c r="RK707" s="368"/>
      <c r="RL707" s="368"/>
      <c r="RM707" s="368"/>
      <c r="RN707" s="368"/>
      <c r="RO707" s="368"/>
      <c r="RP707" s="368"/>
      <c r="RQ707" s="368"/>
      <c r="RR707" s="368"/>
      <c r="RS707" s="368"/>
      <c r="RT707" s="368"/>
      <c r="RU707" s="368"/>
      <c r="RV707" s="368"/>
      <c r="RW707" s="368"/>
      <c r="RX707" s="368"/>
      <c r="RY707" s="368"/>
      <c r="RZ707" s="368"/>
      <c r="SA707" s="368"/>
      <c r="SB707" s="368"/>
      <c r="SC707" s="368"/>
      <c r="SD707" s="368"/>
      <c r="SE707" s="368"/>
      <c r="SF707" s="368"/>
      <c r="SG707" s="368"/>
    </row>
    <row r="708" spans="1:501">
      <c r="A708" s="368"/>
      <c r="B708" s="368"/>
      <c r="C708" s="368"/>
      <c r="D708" s="368"/>
      <c r="E708" s="368"/>
      <c r="F708" s="368"/>
      <c r="G708" s="368"/>
      <c r="H708" s="368"/>
      <c r="I708" s="368"/>
      <c r="J708" s="368"/>
      <c r="K708" s="368"/>
      <c r="L708" s="368"/>
      <c r="M708" s="368"/>
      <c r="N708" s="368"/>
      <c r="O708" s="385"/>
      <c r="P708" s="368"/>
      <c r="Q708" s="368"/>
      <c r="R708" s="368"/>
      <c r="S708" s="368"/>
      <c r="T708" s="368"/>
      <c r="U708" s="368"/>
      <c r="V708" s="368"/>
      <c r="W708" s="368"/>
      <c r="X708" s="368"/>
      <c r="Y708" s="368"/>
      <c r="Z708" s="368"/>
      <c r="AA708" s="368"/>
      <c r="AB708" s="368"/>
      <c r="AC708" s="368"/>
      <c r="AD708" s="368"/>
      <c r="AE708" s="368"/>
      <c r="AF708" s="368"/>
      <c r="AG708" s="368"/>
      <c r="AH708" s="368"/>
      <c r="AI708" s="368"/>
      <c r="AJ708" s="368"/>
      <c r="AK708" s="368"/>
      <c r="AL708" s="368"/>
      <c r="AM708" s="368"/>
      <c r="AN708" s="368"/>
      <c r="AO708" s="368"/>
      <c r="AP708" s="368"/>
      <c r="AQ708" s="368"/>
      <c r="AR708" s="368"/>
      <c r="AS708" s="368"/>
      <c r="AT708" s="368"/>
      <c r="AU708" s="368"/>
      <c r="AV708" s="368"/>
      <c r="AW708" s="368"/>
      <c r="AX708" s="368"/>
      <c r="AY708" s="368"/>
      <c r="AZ708" s="368"/>
      <c r="BA708" s="368"/>
      <c r="BB708" s="368"/>
      <c r="BC708" s="368"/>
      <c r="BD708" s="368"/>
      <c r="BE708" s="368"/>
      <c r="BF708" s="368"/>
      <c r="BG708" s="368"/>
      <c r="BH708" s="368"/>
      <c r="BI708" s="368"/>
      <c r="BJ708" s="368"/>
      <c r="BK708" s="368"/>
      <c r="BL708" s="368"/>
      <c r="BM708" s="368"/>
      <c r="BN708" s="368"/>
      <c r="BO708" s="368"/>
      <c r="BP708" s="368"/>
      <c r="BQ708" s="368"/>
      <c r="BR708" s="368"/>
      <c r="BS708" s="368"/>
      <c r="BT708" s="368"/>
      <c r="BU708" s="368"/>
      <c r="BV708" s="368"/>
      <c r="BW708" s="368"/>
      <c r="DV708" s="368"/>
      <c r="DW708" s="368"/>
      <c r="DX708" s="368"/>
      <c r="DY708" s="368"/>
      <c r="DZ708" s="368"/>
      <c r="EA708" s="368"/>
      <c r="EB708" s="368"/>
      <c r="EC708" s="368"/>
      <c r="ED708" s="368"/>
      <c r="EE708" s="368"/>
      <c r="EF708" s="368"/>
      <c r="EG708" s="368"/>
      <c r="EH708" s="368"/>
      <c r="EI708" s="368"/>
      <c r="EJ708" s="368"/>
      <c r="EK708" s="368"/>
      <c r="EL708" s="368"/>
      <c r="EM708" s="368"/>
      <c r="EN708" s="368"/>
      <c r="EO708" s="368"/>
      <c r="EP708" s="368"/>
      <c r="EQ708" s="368"/>
      <c r="ER708" s="368"/>
      <c r="ES708" s="368"/>
      <c r="ET708" s="368"/>
      <c r="EU708" s="368"/>
      <c r="EV708" s="368"/>
      <c r="EW708" s="368"/>
      <c r="EX708" s="368"/>
      <c r="EY708" s="368"/>
      <c r="EZ708" s="368"/>
      <c r="FA708" s="368"/>
      <c r="FB708" s="368"/>
      <c r="FC708" s="368"/>
      <c r="FD708" s="368"/>
      <c r="FE708" s="368"/>
      <c r="FF708" s="368"/>
      <c r="FG708" s="368"/>
      <c r="FH708" s="368"/>
      <c r="FI708" s="368"/>
      <c r="FJ708" s="368"/>
      <c r="FK708" s="368"/>
      <c r="FL708" s="368"/>
      <c r="FM708" s="368"/>
      <c r="FN708" s="368"/>
      <c r="FO708" s="368"/>
      <c r="FP708" s="368"/>
      <c r="FQ708" s="368"/>
      <c r="FR708" s="368"/>
      <c r="FS708" s="368"/>
      <c r="FT708" s="368"/>
      <c r="FU708" s="368"/>
      <c r="FV708" s="368"/>
      <c r="FW708" s="368"/>
      <c r="FX708" s="368"/>
      <c r="FY708" s="368"/>
      <c r="FZ708" s="368"/>
      <c r="GA708" s="368"/>
      <c r="GB708" s="368"/>
      <c r="GC708" s="368"/>
      <c r="GD708" s="368"/>
      <c r="GE708" s="368"/>
      <c r="GF708" s="368"/>
      <c r="GG708" s="368"/>
      <c r="GH708" s="368"/>
      <c r="GI708" s="368"/>
      <c r="GJ708" s="368"/>
      <c r="GK708" s="368"/>
      <c r="GL708" s="368"/>
      <c r="GM708" s="368"/>
      <c r="GN708" s="368"/>
      <c r="GO708" s="368"/>
      <c r="GP708" s="368"/>
      <c r="GQ708" s="368"/>
      <c r="GR708" s="368"/>
      <c r="GS708" s="368"/>
      <c r="GT708" s="368"/>
      <c r="GU708" s="368"/>
      <c r="GV708" s="368"/>
      <c r="GW708" s="368"/>
      <c r="GX708" s="368"/>
      <c r="GY708" s="368"/>
      <c r="GZ708" s="368"/>
      <c r="HA708" s="368"/>
      <c r="HB708" s="368"/>
      <c r="HC708" s="368"/>
      <c r="HD708" s="368"/>
      <c r="HE708" s="368"/>
      <c r="HF708" s="368"/>
      <c r="HG708" s="368"/>
      <c r="HH708" s="368"/>
      <c r="HI708" s="368"/>
      <c r="HJ708" s="368"/>
      <c r="HK708" s="368"/>
      <c r="HL708" s="368"/>
      <c r="HM708" s="368"/>
      <c r="HN708" s="368"/>
      <c r="HO708" s="368"/>
      <c r="HP708" s="368"/>
      <c r="HQ708" s="368"/>
      <c r="HR708" s="368"/>
      <c r="HS708" s="368"/>
      <c r="HT708" s="368"/>
      <c r="HU708" s="368"/>
      <c r="HV708" s="368"/>
      <c r="HW708" s="368"/>
      <c r="HX708" s="368"/>
      <c r="HY708" s="368"/>
      <c r="HZ708" s="368"/>
      <c r="IA708" s="368"/>
      <c r="IB708" s="368"/>
      <c r="IC708" s="368"/>
      <c r="ID708" s="368"/>
      <c r="IE708" s="368"/>
      <c r="IF708" s="368"/>
      <c r="IG708" s="368"/>
      <c r="IH708" s="368"/>
      <c r="II708" s="368"/>
      <c r="IJ708" s="368"/>
      <c r="IK708" s="368"/>
      <c r="IL708" s="368"/>
      <c r="IM708" s="368"/>
      <c r="IN708" s="368"/>
      <c r="IO708" s="368"/>
      <c r="IP708" s="368"/>
      <c r="IQ708" s="368"/>
      <c r="IR708" s="368"/>
      <c r="IS708" s="368"/>
      <c r="IT708" s="368"/>
      <c r="IU708" s="368"/>
      <c r="IV708" s="368"/>
      <c r="IW708" s="368"/>
      <c r="IX708" s="368"/>
      <c r="IY708" s="368"/>
      <c r="IZ708" s="368"/>
      <c r="JA708" s="368"/>
      <c r="JB708" s="368"/>
      <c r="JC708" s="368"/>
      <c r="JD708" s="368"/>
      <c r="JE708" s="368"/>
      <c r="JF708" s="368"/>
      <c r="JG708" s="368"/>
      <c r="JH708" s="368"/>
      <c r="JI708" s="368"/>
      <c r="JJ708" s="368"/>
      <c r="JK708" s="368"/>
      <c r="JL708" s="368"/>
      <c r="JM708" s="368"/>
      <c r="JN708" s="368"/>
      <c r="JO708" s="368"/>
      <c r="JP708" s="368"/>
      <c r="JQ708" s="368"/>
      <c r="JR708" s="368"/>
      <c r="JS708" s="368"/>
      <c r="JT708" s="368"/>
      <c r="JU708" s="368"/>
      <c r="JV708" s="368"/>
      <c r="JW708" s="368"/>
      <c r="JX708" s="368"/>
      <c r="JY708" s="368"/>
      <c r="JZ708" s="368"/>
      <c r="KA708" s="368"/>
      <c r="KB708" s="368"/>
      <c r="KC708" s="368"/>
      <c r="KD708" s="368"/>
      <c r="KE708" s="368"/>
      <c r="KF708" s="368"/>
      <c r="KG708" s="368"/>
      <c r="KH708" s="368"/>
      <c r="KI708" s="368"/>
      <c r="KJ708" s="368"/>
      <c r="KK708" s="368"/>
      <c r="KL708" s="368"/>
      <c r="KM708" s="368"/>
      <c r="KN708" s="368"/>
      <c r="KO708" s="368"/>
      <c r="KP708" s="368"/>
      <c r="KQ708" s="368"/>
      <c r="KR708" s="368"/>
      <c r="KS708" s="368"/>
      <c r="KT708" s="368"/>
      <c r="KU708" s="368"/>
      <c r="KV708" s="368"/>
      <c r="KW708" s="368"/>
      <c r="KX708" s="368"/>
      <c r="LH708" s="368"/>
      <c r="LI708" s="368"/>
      <c r="LJ708" s="368"/>
      <c r="LK708" s="368"/>
      <c r="LL708" s="368"/>
      <c r="LM708" s="368"/>
      <c r="LN708" s="368"/>
      <c r="LO708" s="368"/>
      <c r="LP708" s="368"/>
      <c r="LQ708" s="368"/>
      <c r="LR708" s="368"/>
      <c r="LS708" s="368"/>
      <c r="LT708" s="368"/>
      <c r="LU708" s="368"/>
      <c r="LV708" s="368"/>
      <c r="LW708" s="368"/>
      <c r="LX708" s="368"/>
      <c r="LY708" s="368"/>
      <c r="LZ708" s="368"/>
      <c r="MA708" s="368"/>
      <c r="MB708" s="368"/>
      <c r="MC708" s="368"/>
      <c r="MD708" s="368"/>
      <c r="ME708" s="368"/>
      <c r="MF708" s="368"/>
      <c r="MG708" s="368"/>
      <c r="MH708" s="368"/>
      <c r="MI708" s="368"/>
      <c r="MJ708" s="368"/>
      <c r="MK708" s="368"/>
      <c r="ML708" s="368"/>
      <c r="MM708" s="368"/>
      <c r="MN708" s="368"/>
      <c r="MO708" s="368"/>
      <c r="MP708" s="368"/>
      <c r="MQ708" s="368"/>
      <c r="MR708" s="368"/>
      <c r="MS708" s="368"/>
      <c r="MT708" s="368"/>
      <c r="MU708" s="368"/>
      <c r="MV708" s="368"/>
      <c r="MW708" s="368"/>
      <c r="MX708" s="368"/>
      <c r="MY708" s="368"/>
      <c r="MZ708" s="368"/>
      <c r="NA708" s="368"/>
      <c r="NB708" s="368"/>
      <c r="NC708" s="368"/>
      <c r="ND708" s="368"/>
      <c r="NE708" s="368"/>
      <c r="NF708" s="368"/>
      <c r="NG708" s="368"/>
      <c r="NH708" s="368"/>
      <c r="NI708" s="368"/>
      <c r="NJ708" s="368"/>
      <c r="NK708" s="368"/>
      <c r="NL708" s="368"/>
      <c r="NM708" s="368"/>
      <c r="NN708" s="368"/>
      <c r="NO708" s="368"/>
      <c r="NP708" s="368"/>
      <c r="NQ708" s="368"/>
      <c r="NR708" s="368"/>
      <c r="NS708" s="368"/>
      <c r="NT708" s="368"/>
      <c r="NU708" s="368"/>
      <c r="NV708" s="368"/>
      <c r="NW708" s="368"/>
      <c r="NX708" s="368"/>
      <c r="NY708" s="368"/>
      <c r="NZ708" s="368"/>
      <c r="OA708" s="368"/>
      <c r="OB708" s="368"/>
      <c r="OC708" s="368"/>
      <c r="OD708" s="368"/>
      <c r="OE708" s="368"/>
      <c r="OF708" s="368"/>
      <c r="OG708" s="368"/>
      <c r="OH708" s="368"/>
      <c r="OI708" s="368"/>
      <c r="OJ708" s="368"/>
      <c r="OK708" s="368"/>
      <c r="OL708" s="368"/>
      <c r="OM708" s="368"/>
      <c r="ON708" s="368"/>
      <c r="OO708" s="368"/>
      <c r="OP708" s="368"/>
      <c r="OQ708" s="368"/>
      <c r="OR708" s="368"/>
      <c r="OS708" s="368"/>
      <c r="OT708" s="368"/>
      <c r="OU708" s="368"/>
      <c r="OV708" s="368"/>
      <c r="OW708" s="368"/>
      <c r="OX708" s="368"/>
      <c r="OY708" s="368"/>
      <c r="OZ708" s="368"/>
      <c r="PA708" s="368"/>
      <c r="PB708" s="368"/>
      <c r="PC708" s="368"/>
      <c r="PD708" s="368"/>
      <c r="PE708" s="368"/>
      <c r="PF708" s="368"/>
      <c r="PG708" s="368"/>
      <c r="PH708" s="368"/>
      <c r="PI708" s="368"/>
      <c r="PJ708" s="368"/>
      <c r="PK708" s="368"/>
      <c r="PL708" s="368"/>
      <c r="PM708" s="368"/>
      <c r="PN708" s="368"/>
      <c r="PO708" s="368"/>
      <c r="PP708" s="368"/>
      <c r="PQ708" s="368"/>
      <c r="PR708" s="368"/>
      <c r="PS708" s="368"/>
      <c r="PT708" s="368"/>
      <c r="PU708" s="368"/>
      <c r="PV708" s="368"/>
      <c r="PW708" s="368"/>
      <c r="PX708" s="368"/>
      <c r="PY708" s="368"/>
      <c r="PZ708" s="368"/>
      <c r="QA708" s="368"/>
      <c r="QB708" s="368"/>
      <c r="QC708" s="368"/>
      <c r="QD708" s="368"/>
      <c r="QE708" s="368"/>
      <c r="QF708" s="368"/>
      <c r="QG708" s="368"/>
      <c r="QH708" s="368"/>
      <c r="QI708" s="368"/>
      <c r="QJ708" s="368"/>
      <c r="QK708" s="368"/>
      <c r="QL708" s="368"/>
      <c r="QM708" s="368"/>
      <c r="QN708" s="368"/>
      <c r="QO708" s="368"/>
      <c r="QP708" s="368"/>
      <c r="QQ708" s="368"/>
      <c r="QR708" s="368"/>
      <c r="QS708" s="368"/>
      <c r="QT708" s="368"/>
      <c r="QU708" s="368"/>
      <c r="QV708" s="368"/>
      <c r="QW708" s="368"/>
      <c r="QX708" s="368"/>
      <c r="QY708" s="368"/>
      <c r="QZ708" s="368"/>
      <c r="RA708" s="368"/>
      <c r="RB708" s="368"/>
      <c r="RC708" s="368"/>
      <c r="RD708" s="368"/>
      <c r="RE708" s="368"/>
      <c r="RF708" s="368"/>
      <c r="RG708" s="368"/>
      <c r="RH708" s="368"/>
      <c r="RI708" s="368"/>
      <c r="RJ708" s="368"/>
      <c r="RK708" s="368"/>
      <c r="RL708" s="368"/>
      <c r="RM708" s="368"/>
      <c r="RN708" s="368"/>
      <c r="RO708" s="368"/>
      <c r="RP708" s="368"/>
      <c r="RQ708" s="368"/>
      <c r="RR708" s="368"/>
      <c r="RS708" s="368"/>
      <c r="RT708" s="368"/>
      <c r="RU708" s="368"/>
      <c r="RV708" s="368"/>
      <c r="RW708" s="368"/>
      <c r="RX708" s="368"/>
      <c r="RY708" s="368"/>
      <c r="RZ708" s="368"/>
      <c r="SA708" s="368"/>
      <c r="SB708" s="368"/>
      <c r="SC708" s="368"/>
      <c r="SD708" s="368"/>
      <c r="SE708" s="368"/>
      <c r="SF708" s="368"/>
      <c r="SG708" s="368"/>
    </row>
    <row r="709" spans="1:501">
      <c r="A709" s="368"/>
      <c r="B709" s="368"/>
      <c r="C709" s="368"/>
      <c r="D709" s="368"/>
      <c r="E709" s="368"/>
      <c r="F709" s="368"/>
      <c r="G709" s="368"/>
      <c r="H709" s="368"/>
      <c r="I709" s="368"/>
      <c r="J709" s="368"/>
      <c r="K709" s="368"/>
      <c r="L709" s="368"/>
      <c r="M709" s="368"/>
      <c r="N709" s="368"/>
      <c r="O709" s="385"/>
      <c r="P709" s="368"/>
      <c r="Q709" s="368"/>
      <c r="R709" s="368"/>
      <c r="S709" s="368"/>
      <c r="T709" s="368"/>
      <c r="U709" s="368"/>
      <c r="V709" s="368"/>
      <c r="W709" s="368"/>
      <c r="X709" s="368"/>
      <c r="Y709" s="368"/>
      <c r="Z709" s="368"/>
      <c r="AA709" s="368"/>
      <c r="AB709" s="368"/>
      <c r="AC709" s="368"/>
      <c r="AD709" s="368"/>
      <c r="AE709" s="368"/>
      <c r="AF709" s="368"/>
      <c r="AG709" s="368"/>
      <c r="AH709" s="368"/>
      <c r="AI709" s="368"/>
      <c r="AJ709" s="368"/>
      <c r="AK709" s="368"/>
      <c r="AL709" s="368"/>
      <c r="AM709" s="368"/>
      <c r="AN709" s="368"/>
      <c r="AO709" s="368"/>
      <c r="AP709" s="368"/>
      <c r="AQ709" s="368"/>
      <c r="AR709" s="368"/>
      <c r="AS709" s="368"/>
      <c r="AT709" s="368"/>
      <c r="AU709" s="368"/>
      <c r="AV709" s="368"/>
      <c r="AW709" s="368"/>
      <c r="AX709" s="368"/>
      <c r="AY709" s="368"/>
      <c r="AZ709" s="368"/>
      <c r="BA709" s="368"/>
      <c r="BB709" s="368"/>
      <c r="BC709" s="368"/>
      <c r="BD709" s="368"/>
      <c r="BE709" s="368"/>
      <c r="BF709" s="368"/>
      <c r="BG709" s="368"/>
      <c r="BH709" s="368"/>
      <c r="BI709" s="368"/>
      <c r="BJ709" s="368"/>
      <c r="BK709" s="368"/>
      <c r="BL709" s="368"/>
      <c r="BM709" s="368"/>
      <c r="BN709" s="368"/>
      <c r="BO709" s="368"/>
      <c r="BP709" s="368"/>
      <c r="BQ709" s="368"/>
      <c r="BR709" s="368"/>
      <c r="BS709" s="368"/>
      <c r="BT709" s="368"/>
      <c r="BU709" s="368"/>
      <c r="BV709" s="368"/>
      <c r="BW709" s="368"/>
      <c r="DV709" s="368"/>
      <c r="DW709" s="368"/>
      <c r="DX709" s="368"/>
      <c r="DY709" s="368"/>
      <c r="DZ709" s="368"/>
      <c r="EA709" s="368"/>
      <c r="EB709" s="368"/>
      <c r="EC709" s="368"/>
      <c r="ED709" s="368"/>
      <c r="EE709" s="368"/>
      <c r="EF709" s="368"/>
      <c r="EG709" s="368"/>
      <c r="EH709" s="368"/>
      <c r="EI709" s="368"/>
      <c r="EJ709" s="368"/>
      <c r="EK709" s="368"/>
      <c r="EL709" s="368"/>
      <c r="EM709" s="368"/>
      <c r="EN709" s="368"/>
      <c r="EO709" s="368"/>
      <c r="EP709" s="368"/>
      <c r="EQ709" s="368"/>
      <c r="ER709" s="368"/>
      <c r="ES709" s="368"/>
      <c r="ET709" s="368"/>
      <c r="EU709" s="368"/>
      <c r="EV709" s="368"/>
      <c r="EW709" s="368"/>
      <c r="EX709" s="368"/>
      <c r="EY709" s="368"/>
      <c r="EZ709" s="368"/>
      <c r="FA709" s="368"/>
      <c r="FB709" s="368"/>
      <c r="FC709" s="368"/>
      <c r="FD709" s="368"/>
      <c r="FE709" s="368"/>
      <c r="FF709" s="368"/>
      <c r="FG709" s="368"/>
      <c r="FH709" s="368"/>
      <c r="FI709" s="368"/>
      <c r="FJ709" s="368"/>
      <c r="FK709" s="368"/>
      <c r="FL709" s="368"/>
      <c r="FM709" s="368"/>
      <c r="FN709" s="368"/>
      <c r="FO709" s="368"/>
      <c r="FP709" s="368"/>
      <c r="FQ709" s="368"/>
      <c r="FR709" s="368"/>
      <c r="FS709" s="368"/>
      <c r="FT709" s="368"/>
      <c r="FU709" s="368"/>
      <c r="FV709" s="368"/>
      <c r="FW709" s="368"/>
      <c r="FX709" s="368"/>
      <c r="FY709" s="368"/>
      <c r="FZ709" s="368"/>
      <c r="GA709" s="368"/>
      <c r="GB709" s="368"/>
      <c r="GC709" s="368"/>
      <c r="GD709" s="368"/>
      <c r="GE709" s="368"/>
      <c r="GF709" s="368"/>
      <c r="GG709" s="368"/>
      <c r="GH709" s="368"/>
      <c r="GI709" s="368"/>
      <c r="GJ709" s="368"/>
      <c r="GK709" s="368"/>
      <c r="GL709" s="368"/>
      <c r="GM709" s="368"/>
      <c r="GN709" s="368"/>
      <c r="GO709" s="368"/>
      <c r="GP709" s="368"/>
      <c r="GQ709" s="368"/>
      <c r="GR709" s="368"/>
      <c r="GS709" s="368"/>
      <c r="GT709" s="368"/>
      <c r="GU709" s="368"/>
      <c r="GV709" s="368"/>
      <c r="GW709" s="368"/>
      <c r="GX709" s="368"/>
      <c r="GY709" s="368"/>
      <c r="GZ709" s="368"/>
      <c r="HA709" s="368"/>
      <c r="HB709" s="368"/>
      <c r="HC709" s="368"/>
      <c r="HD709" s="368"/>
      <c r="HE709" s="368"/>
      <c r="HF709" s="368"/>
      <c r="HG709" s="368"/>
      <c r="HH709" s="368"/>
      <c r="HI709" s="368"/>
      <c r="HJ709" s="368"/>
      <c r="HK709" s="368"/>
      <c r="HL709" s="368"/>
      <c r="HM709" s="368"/>
      <c r="HN709" s="368"/>
      <c r="HO709" s="368"/>
      <c r="HP709" s="368"/>
      <c r="HQ709" s="368"/>
      <c r="HR709" s="368"/>
      <c r="HS709" s="368"/>
      <c r="HT709" s="368"/>
      <c r="HU709" s="368"/>
      <c r="HV709" s="368"/>
      <c r="HW709" s="368"/>
      <c r="HX709" s="368"/>
      <c r="HY709" s="368"/>
      <c r="HZ709" s="368"/>
      <c r="IA709" s="368"/>
      <c r="IB709" s="368"/>
      <c r="IC709" s="368"/>
      <c r="ID709" s="368"/>
      <c r="IE709" s="368"/>
      <c r="IF709" s="368"/>
      <c r="IG709" s="368"/>
      <c r="IH709" s="368"/>
      <c r="II709" s="368"/>
      <c r="IJ709" s="368"/>
      <c r="IK709" s="368"/>
      <c r="IL709" s="368"/>
      <c r="IM709" s="368"/>
      <c r="IN709" s="368"/>
      <c r="IO709" s="368"/>
      <c r="IP709" s="368"/>
      <c r="IQ709" s="368"/>
      <c r="IR709" s="368"/>
      <c r="IS709" s="368"/>
      <c r="IT709" s="368"/>
      <c r="IU709" s="368"/>
      <c r="IV709" s="368"/>
      <c r="IW709" s="368"/>
      <c r="IX709" s="368"/>
      <c r="IY709" s="368"/>
      <c r="IZ709" s="368"/>
      <c r="JA709" s="368"/>
      <c r="JB709" s="368"/>
      <c r="JC709" s="368"/>
      <c r="JD709" s="368"/>
      <c r="JE709" s="368"/>
      <c r="JF709" s="368"/>
      <c r="JG709" s="368"/>
      <c r="JH709" s="368"/>
      <c r="JI709" s="368"/>
      <c r="JJ709" s="368"/>
      <c r="JK709" s="368"/>
      <c r="JL709" s="368"/>
      <c r="JM709" s="368"/>
      <c r="JN709" s="368"/>
      <c r="JO709" s="368"/>
      <c r="JP709" s="368"/>
      <c r="JQ709" s="368"/>
      <c r="JR709" s="368"/>
      <c r="JS709" s="368"/>
      <c r="JT709" s="368"/>
      <c r="JU709" s="368"/>
      <c r="JV709" s="368"/>
      <c r="JW709" s="368"/>
      <c r="JX709" s="368"/>
      <c r="JY709" s="368"/>
      <c r="JZ709" s="368"/>
      <c r="KA709" s="368"/>
      <c r="KB709" s="368"/>
      <c r="KC709" s="368"/>
      <c r="KD709" s="368"/>
      <c r="KE709" s="368"/>
      <c r="KF709" s="368"/>
      <c r="KG709" s="368"/>
      <c r="KH709" s="368"/>
      <c r="KI709" s="368"/>
      <c r="KJ709" s="368"/>
      <c r="KK709" s="368"/>
      <c r="KL709" s="368"/>
      <c r="KM709" s="368"/>
      <c r="KN709" s="368"/>
      <c r="KO709" s="368"/>
      <c r="KP709" s="368"/>
      <c r="KQ709" s="368"/>
      <c r="KR709" s="368"/>
      <c r="KS709" s="368"/>
      <c r="KT709" s="368"/>
      <c r="KU709" s="368"/>
      <c r="KV709" s="368"/>
      <c r="KW709" s="368"/>
      <c r="KX709" s="368"/>
      <c r="LH709" s="368"/>
      <c r="LI709" s="368"/>
      <c r="LJ709" s="368"/>
      <c r="LK709" s="368"/>
      <c r="LL709" s="368"/>
      <c r="LM709" s="368"/>
      <c r="LN709" s="368"/>
      <c r="LO709" s="368"/>
      <c r="LP709" s="368"/>
      <c r="LQ709" s="368"/>
      <c r="LR709" s="368"/>
      <c r="LS709" s="368"/>
      <c r="LT709" s="368"/>
      <c r="LU709" s="368"/>
      <c r="LV709" s="368"/>
      <c r="LW709" s="368"/>
      <c r="LX709" s="368"/>
      <c r="LY709" s="368"/>
      <c r="LZ709" s="368"/>
      <c r="MA709" s="368"/>
      <c r="MB709" s="368"/>
      <c r="MC709" s="368"/>
      <c r="MD709" s="368"/>
      <c r="ME709" s="368"/>
      <c r="MF709" s="368"/>
      <c r="MG709" s="368"/>
      <c r="MH709" s="368"/>
      <c r="MI709" s="368"/>
      <c r="MJ709" s="368"/>
      <c r="MK709" s="368"/>
      <c r="ML709" s="368"/>
      <c r="MM709" s="368"/>
      <c r="MN709" s="368"/>
      <c r="MO709" s="368"/>
      <c r="MP709" s="368"/>
      <c r="MQ709" s="368"/>
      <c r="MR709" s="368"/>
      <c r="MS709" s="368"/>
      <c r="MT709" s="368"/>
      <c r="MU709" s="368"/>
      <c r="MV709" s="368"/>
      <c r="MW709" s="368"/>
      <c r="MX709" s="368"/>
      <c r="MY709" s="368"/>
      <c r="MZ709" s="368"/>
      <c r="NA709" s="368"/>
      <c r="NB709" s="368"/>
      <c r="NC709" s="368"/>
      <c r="ND709" s="368"/>
      <c r="NE709" s="368"/>
      <c r="NF709" s="368"/>
      <c r="NG709" s="368"/>
      <c r="NH709" s="368"/>
      <c r="NI709" s="368"/>
      <c r="NJ709" s="368"/>
      <c r="NK709" s="368"/>
      <c r="NL709" s="368"/>
      <c r="NM709" s="368"/>
      <c r="NN709" s="368"/>
      <c r="NO709" s="368"/>
      <c r="NP709" s="368"/>
      <c r="NQ709" s="368"/>
      <c r="NR709" s="368"/>
      <c r="NS709" s="368"/>
      <c r="NT709" s="368"/>
      <c r="NU709" s="368"/>
      <c r="NV709" s="368"/>
      <c r="NW709" s="368"/>
      <c r="NX709" s="368"/>
      <c r="NY709" s="368"/>
      <c r="NZ709" s="368"/>
      <c r="OA709" s="368"/>
      <c r="OB709" s="368"/>
      <c r="OC709" s="368"/>
      <c r="OD709" s="368"/>
      <c r="OE709" s="368"/>
      <c r="OF709" s="368"/>
      <c r="OG709" s="368"/>
      <c r="OH709" s="368"/>
      <c r="OI709" s="368"/>
      <c r="OJ709" s="368"/>
      <c r="OK709" s="368"/>
      <c r="OL709" s="368"/>
      <c r="OM709" s="368"/>
      <c r="ON709" s="368"/>
      <c r="OO709" s="368"/>
      <c r="OP709" s="368"/>
      <c r="OQ709" s="368"/>
      <c r="OR709" s="368"/>
      <c r="OS709" s="368"/>
      <c r="OT709" s="368"/>
      <c r="OU709" s="368"/>
      <c r="OV709" s="368"/>
      <c r="OW709" s="368"/>
      <c r="OX709" s="368"/>
      <c r="OY709" s="368"/>
      <c r="OZ709" s="368"/>
      <c r="PA709" s="368"/>
      <c r="PB709" s="368"/>
      <c r="PC709" s="368"/>
      <c r="PD709" s="368"/>
      <c r="PE709" s="368"/>
      <c r="PF709" s="368"/>
      <c r="PG709" s="368"/>
      <c r="PH709" s="368"/>
      <c r="PI709" s="368"/>
      <c r="PJ709" s="368"/>
      <c r="PK709" s="368"/>
      <c r="PL709" s="368"/>
      <c r="PM709" s="368"/>
      <c r="PN709" s="368"/>
      <c r="PO709" s="368"/>
      <c r="PP709" s="368"/>
      <c r="PQ709" s="368"/>
      <c r="PR709" s="368"/>
      <c r="PS709" s="368"/>
      <c r="PT709" s="368"/>
      <c r="PU709" s="368"/>
      <c r="PV709" s="368"/>
      <c r="PW709" s="368"/>
      <c r="PX709" s="368"/>
      <c r="PY709" s="368"/>
      <c r="PZ709" s="368"/>
      <c r="QA709" s="368"/>
      <c r="QB709" s="368"/>
      <c r="QC709" s="368"/>
      <c r="QD709" s="368"/>
      <c r="QE709" s="368"/>
      <c r="QF709" s="368"/>
      <c r="QG709" s="368"/>
      <c r="QH709" s="368"/>
      <c r="QI709" s="368"/>
      <c r="QJ709" s="368"/>
      <c r="QK709" s="368"/>
      <c r="QL709" s="368"/>
      <c r="QM709" s="368"/>
      <c r="QN709" s="368"/>
      <c r="QO709" s="368"/>
      <c r="QP709" s="368"/>
      <c r="QQ709" s="368"/>
      <c r="QR709" s="368"/>
      <c r="QS709" s="368"/>
      <c r="QT709" s="368"/>
      <c r="QU709" s="368"/>
      <c r="QV709" s="368"/>
      <c r="QW709" s="368"/>
      <c r="QX709" s="368"/>
      <c r="QY709" s="368"/>
      <c r="QZ709" s="368"/>
      <c r="RA709" s="368"/>
      <c r="RB709" s="368"/>
      <c r="RC709" s="368"/>
      <c r="RD709" s="368"/>
      <c r="RE709" s="368"/>
      <c r="RF709" s="368"/>
      <c r="RG709" s="368"/>
      <c r="RH709" s="368"/>
      <c r="RI709" s="368"/>
      <c r="RJ709" s="368"/>
      <c r="RK709" s="368"/>
      <c r="RL709" s="368"/>
      <c r="RM709" s="368"/>
      <c r="RN709" s="368"/>
      <c r="RO709" s="368"/>
      <c r="RP709" s="368"/>
      <c r="RQ709" s="368"/>
      <c r="RR709" s="368"/>
      <c r="RS709" s="368"/>
      <c r="RT709" s="368"/>
      <c r="RU709" s="368"/>
      <c r="RV709" s="368"/>
      <c r="RW709" s="368"/>
      <c r="RX709" s="368"/>
      <c r="RY709" s="368"/>
      <c r="RZ709" s="368"/>
      <c r="SA709" s="368"/>
      <c r="SB709" s="368"/>
      <c r="SC709" s="368"/>
      <c r="SD709" s="368"/>
      <c r="SE709" s="368"/>
      <c r="SF709" s="368"/>
      <c r="SG709" s="368"/>
    </row>
    <row r="710" spans="1:501">
      <c r="A710" s="368"/>
      <c r="B710" s="368"/>
      <c r="C710" s="368"/>
      <c r="D710" s="368"/>
      <c r="E710" s="368"/>
      <c r="F710" s="368"/>
      <c r="G710" s="368"/>
      <c r="H710" s="368"/>
      <c r="I710" s="368"/>
      <c r="J710" s="368"/>
      <c r="K710" s="368"/>
      <c r="L710" s="368"/>
      <c r="M710" s="368"/>
      <c r="N710" s="368"/>
      <c r="O710" s="385"/>
      <c r="P710" s="368"/>
      <c r="Q710" s="368"/>
      <c r="R710" s="368"/>
      <c r="S710" s="368"/>
      <c r="T710" s="368"/>
      <c r="U710" s="368"/>
      <c r="V710" s="368"/>
      <c r="W710" s="368"/>
      <c r="X710" s="368"/>
      <c r="Y710" s="368"/>
      <c r="Z710" s="368"/>
      <c r="AA710" s="368"/>
      <c r="AB710" s="368"/>
      <c r="AC710" s="368"/>
      <c r="AD710" s="368"/>
      <c r="AE710" s="368"/>
      <c r="AF710" s="368"/>
      <c r="AG710" s="368"/>
      <c r="AH710" s="368"/>
      <c r="AI710" s="368"/>
      <c r="AJ710" s="368"/>
      <c r="AK710" s="368"/>
      <c r="AL710" s="368"/>
      <c r="AM710" s="368"/>
      <c r="AN710" s="368"/>
      <c r="AO710" s="368"/>
      <c r="AP710" s="368"/>
      <c r="AQ710" s="368"/>
      <c r="AR710" s="368"/>
      <c r="AS710" s="368"/>
      <c r="AT710" s="368"/>
      <c r="AU710" s="368"/>
      <c r="AV710" s="368"/>
      <c r="AW710" s="368"/>
      <c r="AX710" s="368"/>
      <c r="AY710" s="368"/>
      <c r="AZ710" s="368"/>
      <c r="BA710" s="368"/>
      <c r="BB710" s="368"/>
      <c r="BC710" s="368"/>
      <c r="BD710" s="368"/>
      <c r="BE710" s="368"/>
      <c r="BF710" s="368"/>
      <c r="BG710" s="368"/>
      <c r="BH710" s="368"/>
      <c r="BI710" s="368"/>
      <c r="BJ710" s="368"/>
      <c r="BK710" s="368"/>
      <c r="BL710" s="368"/>
      <c r="BM710" s="368"/>
      <c r="BN710" s="368"/>
      <c r="BO710" s="368"/>
      <c r="BP710" s="368"/>
      <c r="BQ710" s="368"/>
      <c r="BR710" s="368"/>
      <c r="BS710" s="368"/>
      <c r="BT710" s="368"/>
      <c r="BU710" s="368"/>
      <c r="BV710" s="368"/>
      <c r="BW710" s="368"/>
      <c r="DV710" s="368"/>
      <c r="DW710" s="368"/>
      <c r="DX710" s="368"/>
      <c r="DY710" s="368"/>
      <c r="DZ710" s="368"/>
      <c r="EA710" s="368"/>
      <c r="EB710" s="368"/>
      <c r="EC710" s="368"/>
      <c r="ED710" s="368"/>
      <c r="EE710" s="368"/>
      <c r="EF710" s="368"/>
      <c r="EG710" s="368"/>
      <c r="EH710" s="368"/>
      <c r="EI710" s="368"/>
      <c r="EJ710" s="368"/>
      <c r="EK710" s="368"/>
      <c r="EL710" s="368"/>
      <c r="EM710" s="368"/>
      <c r="EN710" s="368"/>
      <c r="EO710" s="368"/>
      <c r="EP710" s="368"/>
      <c r="EQ710" s="368"/>
      <c r="ER710" s="368"/>
      <c r="ES710" s="368"/>
      <c r="ET710" s="368"/>
      <c r="EU710" s="368"/>
      <c r="EV710" s="368"/>
      <c r="EW710" s="368"/>
      <c r="EX710" s="368"/>
      <c r="EY710" s="368"/>
      <c r="EZ710" s="368"/>
      <c r="FA710" s="368"/>
      <c r="FB710" s="368"/>
      <c r="FC710" s="368"/>
      <c r="FD710" s="368"/>
      <c r="FE710" s="368"/>
      <c r="FF710" s="368"/>
      <c r="FG710" s="368"/>
      <c r="FH710" s="368"/>
      <c r="FI710" s="368"/>
      <c r="FJ710" s="368"/>
      <c r="FK710" s="368"/>
      <c r="FL710" s="368"/>
      <c r="FM710" s="368"/>
      <c r="FN710" s="368"/>
      <c r="FO710" s="368"/>
      <c r="FP710" s="368"/>
      <c r="FQ710" s="368"/>
      <c r="FR710" s="368"/>
      <c r="FS710" s="368"/>
      <c r="FT710" s="368"/>
      <c r="FU710" s="368"/>
      <c r="FV710" s="368"/>
      <c r="FW710" s="368"/>
      <c r="FX710" s="368"/>
      <c r="FY710" s="368"/>
      <c r="FZ710" s="368"/>
      <c r="GA710" s="368"/>
      <c r="GB710" s="368"/>
      <c r="GC710" s="368"/>
      <c r="GD710" s="368"/>
      <c r="GE710" s="368"/>
      <c r="GF710" s="368"/>
      <c r="GG710" s="368"/>
      <c r="GH710" s="368"/>
      <c r="GI710" s="368"/>
      <c r="GJ710" s="368"/>
      <c r="GK710" s="368"/>
      <c r="GL710" s="368"/>
      <c r="GM710" s="368"/>
      <c r="GN710" s="368"/>
      <c r="GO710" s="368"/>
      <c r="GP710" s="368"/>
      <c r="GQ710" s="368"/>
      <c r="GR710" s="368"/>
      <c r="GS710" s="368"/>
      <c r="GT710" s="368"/>
      <c r="GU710" s="368"/>
      <c r="GV710" s="368"/>
      <c r="GW710" s="368"/>
      <c r="GX710" s="368"/>
      <c r="GY710" s="368"/>
      <c r="GZ710" s="368"/>
      <c r="HA710" s="368"/>
      <c r="HB710" s="368"/>
      <c r="HC710" s="368"/>
      <c r="HD710" s="368"/>
      <c r="HE710" s="368"/>
      <c r="HF710" s="368"/>
      <c r="HG710" s="368"/>
      <c r="HH710" s="368"/>
      <c r="HI710" s="368"/>
      <c r="HJ710" s="368"/>
      <c r="HK710" s="368"/>
      <c r="HL710" s="368"/>
      <c r="HM710" s="368"/>
      <c r="HN710" s="368"/>
      <c r="HO710" s="368"/>
      <c r="HP710" s="368"/>
      <c r="HQ710" s="368"/>
      <c r="HR710" s="368"/>
      <c r="HS710" s="368"/>
      <c r="HT710" s="368"/>
      <c r="HU710" s="368"/>
      <c r="HV710" s="368"/>
      <c r="HW710" s="368"/>
      <c r="HX710" s="368"/>
      <c r="HY710" s="368"/>
      <c r="HZ710" s="368"/>
      <c r="IA710" s="368"/>
      <c r="IB710" s="368"/>
      <c r="IC710" s="368"/>
      <c r="ID710" s="368"/>
      <c r="IE710" s="368"/>
      <c r="IF710" s="368"/>
      <c r="IG710" s="368"/>
      <c r="IH710" s="368"/>
      <c r="II710" s="368"/>
      <c r="IJ710" s="368"/>
      <c r="IK710" s="368"/>
      <c r="IL710" s="368"/>
      <c r="IM710" s="368"/>
      <c r="IN710" s="368"/>
      <c r="IO710" s="368"/>
      <c r="IP710" s="368"/>
      <c r="IQ710" s="368"/>
      <c r="IR710" s="368"/>
      <c r="IS710" s="368"/>
      <c r="IT710" s="368"/>
      <c r="IU710" s="368"/>
      <c r="IV710" s="368"/>
      <c r="IW710" s="368"/>
      <c r="IX710" s="368"/>
      <c r="IY710" s="368"/>
      <c r="IZ710" s="368"/>
      <c r="JA710" s="368"/>
      <c r="JB710" s="368"/>
      <c r="JC710" s="368"/>
      <c r="JD710" s="368"/>
      <c r="JE710" s="368"/>
      <c r="JF710" s="368"/>
      <c r="JG710" s="368"/>
      <c r="JH710" s="368"/>
      <c r="JI710" s="368"/>
      <c r="JJ710" s="368"/>
      <c r="JK710" s="368"/>
      <c r="JL710" s="368"/>
      <c r="JM710" s="368"/>
      <c r="JN710" s="368"/>
      <c r="JO710" s="368"/>
      <c r="JP710" s="368"/>
      <c r="JQ710" s="368"/>
      <c r="JR710" s="368"/>
      <c r="JS710" s="368"/>
      <c r="JT710" s="368"/>
      <c r="JU710" s="368"/>
      <c r="JV710" s="368"/>
      <c r="JW710" s="368"/>
      <c r="JX710" s="368"/>
      <c r="JY710" s="368"/>
      <c r="JZ710" s="368"/>
      <c r="KA710" s="368"/>
      <c r="KB710" s="368"/>
      <c r="KC710" s="368"/>
      <c r="KD710" s="368"/>
      <c r="KE710" s="368"/>
      <c r="KF710" s="368"/>
      <c r="KG710" s="368"/>
      <c r="KH710" s="368"/>
      <c r="KI710" s="368"/>
      <c r="KJ710" s="368"/>
      <c r="KK710" s="368"/>
      <c r="KL710" s="368"/>
      <c r="KM710" s="368"/>
      <c r="KN710" s="368"/>
      <c r="KO710" s="368"/>
      <c r="KP710" s="368"/>
      <c r="KQ710" s="368"/>
      <c r="KR710" s="368"/>
      <c r="KS710" s="368"/>
      <c r="KT710" s="368"/>
      <c r="KU710" s="368"/>
      <c r="KV710" s="368"/>
      <c r="KW710" s="368"/>
      <c r="KX710" s="368"/>
      <c r="LH710" s="368"/>
      <c r="LI710" s="368"/>
      <c r="LJ710" s="368"/>
      <c r="LK710" s="368"/>
      <c r="LL710" s="368"/>
      <c r="LM710" s="368"/>
      <c r="LN710" s="368"/>
      <c r="LO710" s="368"/>
      <c r="LP710" s="368"/>
      <c r="LQ710" s="368"/>
      <c r="LR710" s="368"/>
      <c r="LS710" s="368"/>
      <c r="LT710" s="368"/>
      <c r="LU710" s="368"/>
      <c r="LV710" s="368"/>
      <c r="LW710" s="368"/>
      <c r="LX710" s="368"/>
      <c r="LY710" s="368"/>
      <c r="LZ710" s="368"/>
      <c r="MA710" s="368"/>
      <c r="MB710" s="368"/>
      <c r="MC710" s="368"/>
      <c r="MD710" s="368"/>
      <c r="ME710" s="368"/>
      <c r="MF710" s="368"/>
      <c r="MG710" s="368"/>
      <c r="MH710" s="368"/>
      <c r="MI710" s="368"/>
      <c r="MJ710" s="368"/>
      <c r="MK710" s="368"/>
      <c r="ML710" s="368"/>
      <c r="MM710" s="368"/>
      <c r="MN710" s="368"/>
      <c r="MO710" s="368"/>
      <c r="MP710" s="368"/>
      <c r="MQ710" s="368"/>
      <c r="MR710" s="368"/>
      <c r="MS710" s="368"/>
      <c r="MT710" s="368"/>
      <c r="MU710" s="368"/>
      <c r="MV710" s="368"/>
      <c r="MW710" s="368"/>
      <c r="MX710" s="368"/>
      <c r="MY710" s="368"/>
      <c r="MZ710" s="368"/>
      <c r="NA710" s="368"/>
      <c r="NB710" s="368"/>
      <c r="NC710" s="368"/>
      <c r="ND710" s="368"/>
      <c r="NE710" s="368"/>
      <c r="NF710" s="368"/>
      <c r="NG710" s="368"/>
      <c r="NH710" s="368"/>
      <c r="NI710" s="368"/>
      <c r="NJ710" s="368"/>
      <c r="NK710" s="368"/>
      <c r="NL710" s="368"/>
      <c r="NM710" s="368"/>
      <c r="NN710" s="368"/>
      <c r="NO710" s="368"/>
      <c r="NP710" s="368"/>
      <c r="NQ710" s="368"/>
      <c r="NR710" s="368"/>
      <c r="NS710" s="368"/>
      <c r="NT710" s="368"/>
      <c r="NU710" s="368"/>
      <c r="NV710" s="368"/>
      <c r="NW710" s="368"/>
      <c r="NX710" s="368"/>
      <c r="NY710" s="368"/>
      <c r="NZ710" s="368"/>
      <c r="OA710" s="368"/>
      <c r="OB710" s="368"/>
      <c r="OC710" s="368"/>
      <c r="OD710" s="368"/>
      <c r="OE710" s="368"/>
      <c r="OF710" s="368"/>
      <c r="OG710" s="368"/>
      <c r="OH710" s="368"/>
      <c r="OI710" s="368"/>
      <c r="OJ710" s="368"/>
      <c r="OK710" s="368"/>
      <c r="OL710" s="368"/>
      <c r="OM710" s="368"/>
      <c r="ON710" s="368"/>
      <c r="OO710" s="368"/>
      <c r="OP710" s="368"/>
      <c r="OQ710" s="368"/>
      <c r="OR710" s="368"/>
      <c r="OS710" s="368"/>
      <c r="OT710" s="368"/>
      <c r="OU710" s="368"/>
      <c r="OV710" s="368"/>
      <c r="OW710" s="368"/>
      <c r="OX710" s="368"/>
      <c r="OY710" s="368"/>
      <c r="OZ710" s="368"/>
      <c r="PA710" s="368"/>
      <c r="PB710" s="368"/>
      <c r="PC710" s="368"/>
      <c r="PD710" s="368"/>
      <c r="PE710" s="368"/>
      <c r="PF710" s="368"/>
      <c r="PG710" s="368"/>
      <c r="PH710" s="368"/>
      <c r="PI710" s="368"/>
      <c r="PJ710" s="368"/>
      <c r="PK710" s="368"/>
      <c r="PL710" s="368"/>
      <c r="PM710" s="368"/>
      <c r="PN710" s="368"/>
      <c r="PO710" s="368"/>
      <c r="PP710" s="368"/>
      <c r="PQ710" s="368"/>
      <c r="PR710" s="368"/>
      <c r="PS710" s="368"/>
      <c r="PT710" s="368"/>
      <c r="PU710" s="368"/>
      <c r="PV710" s="368"/>
      <c r="PW710" s="368"/>
      <c r="PX710" s="368"/>
      <c r="PY710" s="368"/>
      <c r="PZ710" s="368"/>
      <c r="QA710" s="368"/>
      <c r="QB710" s="368"/>
      <c r="QC710" s="368"/>
      <c r="QD710" s="368"/>
      <c r="QE710" s="368"/>
      <c r="QF710" s="368"/>
      <c r="QG710" s="368"/>
      <c r="QH710" s="368"/>
      <c r="QI710" s="368"/>
      <c r="QJ710" s="368"/>
      <c r="QK710" s="368"/>
      <c r="QL710" s="368"/>
      <c r="QM710" s="368"/>
      <c r="QN710" s="368"/>
      <c r="QO710" s="368"/>
      <c r="QP710" s="368"/>
      <c r="QQ710" s="368"/>
      <c r="QR710" s="368"/>
      <c r="QS710" s="368"/>
      <c r="QT710" s="368"/>
      <c r="QU710" s="368"/>
      <c r="QV710" s="368"/>
      <c r="QW710" s="368"/>
      <c r="QX710" s="368"/>
      <c r="QY710" s="368"/>
      <c r="QZ710" s="368"/>
      <c r="RA710" s="368"/>
      <c r="RB710" s="368"/>
      <c r="RC710" s="368"/>
      <c r="RD710" s="368"/>
      <c r="RE710" s="368"/>
      <c r="RF710" s="368"/>
      <c r="RG710" s="368"/>
      <c r="RH710" s="368"/>
      <c r="RI710" s="368"/>
      <c r="RJ710" s="368"/>
      <c r="RK710" s="368"/>
      <c r="RL710" s="368"/>
      <c r="RM710" s="368"/>
      <c r="RN710" s="368"/>
      <c r="RO710" s="368"/>
      <c r="RP710" s="368"/>
      <c r="RQ710" s="368"/>
      <c r="RR710" s="368"/>
      <c r="RS710" s="368"/>
      <c r="RT710" s="368"/>
      <c r="RU710" s="368"/>
      <c r="RV710" s="368"/>
      <c r="RW710" s="368"/>
      <c r="RX710" s="368"/>
      <c r="RY710" s="368"/>
      <c r="RZ710" s="368"/>
      <c r="SA710" s="368"/>
      <c r="SB710" s="368"/>
      <c r="SC710" s="368"/>
      <c r="SD710" s="368"/>
      <c r="SE710" s="368"/>
      <c r="SF710" s="368"/>
      <c r="SG710" s="368"/>
    </row>
    <row r="711" spans="1:501">
      <c r="A711" s="368"/>
      <c r="B711" s="368"/>
      <c r="C711" s="368"/>
      <c r="D711" s="368"/>
      <c r="E711" s="368"/>
      <c r="F711" s="368"/>
      <c r="G711" s="368"/>
      <c r="H711" s="368"/>
      <c r="I711" s="368"/>
      <c r="J711" s="368"/>
      <c r="K711" s="368"/>
      <c r="L711" s="368"/>
      <c r="M711" s="368"/>
      <c r="N711" s="368"/>
      <c r="O711" s="385"/>
      <c r="P711" s="368"/>
      <c r="Q711" s="368"/>
      <c r="R711" s="368"/>
      <c r="S711" s="368"/>
      <c r="T711" s="368"/>
      <c r="U711" s="368"/>
      <c r="V711" s="368"/>
      <c r="W711" s="368"/>
      <c r="X711" s="368"/>
      <c r="Y711" s="368"/>
      <c r="Z711" s="368"/>
      <c r="AA711" s="368"/>
      <c r="AB711" s="368"/>
      <c r="AC711" s="368"/>
      <c r="AD711" s="368"/>
      <c r="AE711" s="368"/>
      <c r="AF711" s="368"/>
      <c r="AG711" s="368"/>
      <c r="AH711" s="368"/>
      <c r="AI711" s="368"/>
      <c r="AJ711" s="368"/>
      <c r="AK711" s="368"/>
      <c r="AL711" s="368"/>
      <c r="AM711" s="368"/>
      <c r="AN711" s="368"/>
      <c r="AO711" s="368"/>
      <c r="AP711" s="368"/>
      <c r="AQ711" s="368"/>
      <c r="AR711" s="368"/>
      <c r="AS711" s="368"/>
      <c r="AT711" s="368"/>
      <c r="AU711" s="368"/>
      <c r="AV711" s="368"/>
      <c r="AW711" s="368"/>
      <c r="AX711" s="368"/>
      <c r="AY711" s="368"/>
      <c r="AZ711" s="368"/>
      <c r="BA711" s="368"/>
      <c r="BB711" s="368"/>
      <c r="BC711" s="368"/>
      <c r="BD711" s="368"/>
      <c r="BE711" s="368"/>
      <c r="BF711" s="368"/>
      <c r="BG711" s="368"/>
      <c r="BH711" s="368"/>
      <c r="BI711" s="368"/>
      <c r="BJ711" s="368"/>
      <c r="BK711" s="368"/>
      <c r="BL711" s="368"/>
      <c r="BM711" s="368"/>
      <c r="BN711" s="368"/>
      <c r="BO711" s="368"/>
      <c r="BP711" s="368"/>
      <c r="BQ711" s="368"/>
      <c r="BR711" s="368"/>
      <c r="BS711" s="368"/>
      <c r="BT711" s="368"/>
      <c r="BU711" s="368"/>
      <c r="BV711" s="368"/>
      <c r="BW711" s="368"/>
      <c r="DV711" s="368"/>
      <c r="DW711" s="368"/>
      <c r="DX711" s="368"/>
      <c r="DY711" s="368"/>
      <c r="DZ711" s="368"/>
      <c r="EA711" s="368"/>
      <c r="EB711" s="368"/>
      <c r="EC711" s="368"/>
      <c r="ED711" s="368"/>
      <c r="EE711" s="368"/>
      <c r="EF711" s="368"/>
      <c r="EG711" s="368"/>
      <c r="EH711" s="368"/>
      <c r="EI711" s="368"/>
      <c r="EJ711" s="368"/>
      <c r="EK711" s="368"/>
      <c r="EL711" s="368"/>
      <c r="EM711" s="368"/>
      <c r="EN711" s="368"/>
      <c r="EO711" s="368"/>
      <c r="EP711" s="368"/>
      <c r="EQ711" s="368"/>
      <c r="ER711" s="368"/>
      <c r="ES711" s="368"/>
      <c r="ET711" s="368"/>
      <c r="EU711" s="368"/>
      <c r="EV711" s="368"/>
      <c r="EW711" s="368"/>
      <c r="EX711" s="368"/>
      <c r="EY711" s="368"/>
      <c r="EZ711" s="368"/>
      <c r="FA711" s="368"/>
      <c r="FB711" s="368"/>
      <c r="FC711" s="368"/>
      <c r="FD711" s="368"/>
      <c r="FE711" s="368"/>
      <c r="FF711" s="368"/>
      <c r="FG711" s="368"/>
      <c r="FH711" s="368"/>
      <c r="FI711" s="368"/>
      <c r="FJ711" s="368"/>
      <c r="FK711" s="368"/>
      <c r="FL711" s="368"/>
      <c r="FM711" s="368"/>
      <c r="FN711" s="368"/>
      <c r="FO711" s="368"/>
      <c r="FP711" s="368"/>
      <c r="FQ711" s="368"/>
      <c r="FR711" s="368"/>
      <c r="FS711" s="368"/>
      <c r="FT711" s="368"/>
      <c r="FU711" s="368"/>
      <c r="FV711" s="368"/>
      <c r="FW711" s="368"/>
      <c r="FX711" s="368"/>
      <c r="FY711" s="368"/>
      <c r="FZ711" s="368"/>
      <c r="GA711" s="368"/>
      <c r="GB711" s="368"/>
      <c r="GC711" s="368"/>
      <c r="GD711" s="368"/>
      <c r="GE711" s="368"/>
      <c r="GF711" s="368"/>
      <c r="GG711" s="368"/>
      <c r="GH711" s="368"/>
      <c r="GI711" s="368"/>
      <c r="GJ711" s="368"/>
      <c r="GK711" s="368"/>
      <c r="GL711" s="368"/>
      <c r="GM711" s="368"/>
      <c r="GN711" s="368"/>
      <c r="GO711" s="368"/>
      <c r="GP711" s="368"/>
      <c r="GQ711" s="368"/>
      <c r="GR711" s="368"/>
      <c r="GS711" s="368"/>
      <c r="GT711" s="368"/>
      <c r="GU711" s="368"/>
      <c r="GV711" s="368"/>
      <c r="GW711" s="368"/>
      <c r="GX711" s="368"/>
      <c r="GY711" s="368"/>
      <c r="GZ711" s="368"/>
      <c r="HA711" s="368"/>
      <c r="HB711" s="368"/>
      <c r="HC711" s="368"/>
      <c r="HD711" s="368"/>
      <c r="HE711" s="368"/>
      <c r="HF711" s="368"/>
      <c r="HG711" s="368"/>
      <c r="HH711" s="368"/>
      <c r="HI711" s="368"/>
      <c r="HJ711" s="368"/>
      <c r="HK711" s="368"/>
      <c r="HL711" s="368"/>
      <c r="HM711" s="368"/>
      <c r="HN711" s="368"/>
      <c r="HO711" s="368"/>
      <c r="HP711" s="368"/>
      <c r="HQ711" s="368"/>
      <c r="HR711" s="368"/>
      <c r="HS711" s="368"/>
      <c r="HT711" s="368"/>
      <c r="HU711" s="368"/>
      <c r="HV711" s="368"/>
      <c r="HW711" s="368"/>
      <c r="HX711" s="368"/>
      <c r="HY711" s="368"/>
      <c r="HZ711" s="368"/>
      <c r="IA711" s="368"/>
      <c r="IB711" s="368"/>
      <c r="IC711" s="368"/>
      <c r="ID711" s="368"/>
      <c r="IE711" s="368"/>
      <c r="IF711" s="368"/>
      <c r="IG711" s="368"/>
      <c r="IH711" s="368"/>
      <c r="II711" s="368"/>
      <c r="IJ711" s="368"/>
      <c r="IK711" s="368"/>
      <c r="IL711" s="368"/>
      <c r="IM711" s="368"/>
      <c r="IN711" s="368"/>
      <c r="IO711" s="368"/>
      <c r="IP711" s="368"/>
      <c r="IQ711" s="368"/>
      <c r="IR711" s="368"/>
      <c r="IS711" s="368"/>
      <c r="IT711" s="368"/>
      <c r="IU711" s="368"/>
      <c r="IV711" s="368"/>
      <c r="IW711" s="368"/>
      <c r="IX711" s="368"/>
      <c r="IY711" s="368"/>
      <c r="IZ711" s="368"/>
      <c r="JA711" s="368"/>
      <c r="JB711" s="368"/>
      <c r="JC711" s="368"/>
      <c r="JD711" s="368"/>
      <c r="JE711" s="368"/>
      <c r="JF711" s="368"/>
      <c r="JG711" s="368"/>
      <c r="JH711" s="368"/>
      <c r="JI711" s="368"/>
      <c r="JJ711" s="368"/>
      <c r="JK711" s="368"/>
      <c r="JL711" s="368"/>
      <c r="JM711" s="368"/>
      <c r="JN711" s="368"/>
      <c r="JO711" s="368"/>
      <c r="JP711" s="368"/>
      <c r="JQ711" s="368"/>
      <c r="JR711" s="368"/>
      <c r="JS711" s="368"/>
      <c r="JT711" s="368"/>
      <c r="JU711" s="368"/>
      <c r="JV711" s="368"/>
      <c r="JW711" s="368"/>
      <c r="JX711" s="368"/>
      <c r="JY711" s="368"/>
      <c r="JZ711" s="368"/>
      <c r="KA711" s="368"/>
      <c r="KB711" s="368"/>
      <c r="KC711" s="368"/>
      <c r="KD711" s="368"/>
      <c r="KE711" s="368"/>
      <c r="KF711" s="368"/>
      <c r="KG711" s="368"/>
      <c r="KH711" s="368"/>
      <c r="KI711" s="368"/>
      <c r="KJ711" s="368"/>
      <c r="KK711" s="368"/>
      <c r="KL711" s="368"/>
      <c r="KM711" s="368"/>
      <c r="KN711" s="368"/>
      <c r="KO711" s="368"/>
      <c r="KP711" s="368"/>
      <c r="KQ711" s="368"/>
      <c r="KR711" s="368"/>
      <c r="KS711" s="368"/>
      <c r="KT711" s="368"/>
      <c r="KU711" s="368"/>
      <c r="KV711" s="368"/>
      <c r="KW711" s="368"/>
      <c r="KX711" s="368"/>
      <c r="LH711" s="368"/>
      <c r="LI711" s="368"/>
      <c r="LJ711" s="368"/>
      <c r="LK711" s="368"/>
      <c r="LL711" s="368"/>
      <c r="LM711" s="368"/>
      <c r="LN711" s="368"/>
      <c r="LO711" s="368"/>
      <c r="LP711" s="368"/>
      <c r="LQ711" s="368"/>
      <c r="LR711" s="368"/>
      <c r="LS711" s="368"/>
      <c r="LT711" s="368"/>
      <c r="LU711" s="368"/>
      <c r="LV711" s="368"/>
      <c r="LW711" s="368"/>
      <c r="LX711" s="368"/>
      <c r="LY711" s="368"/>
      <c r="LZ711" s="368"/>
      <c r="MA711" s="368"/>
      <c r="MB711" s="368"/>
      <c r="MC711" s="368"/>
      <c r="MD711" s="368"/>
      <c r="ME711" s="368"/>
      <c r="MF711" s="368"/>
      <c r="MG711" s="368"/>
      <c r="MH711" s="368"/>
      <c r="MI711" s="368"/>
      <c r="MJ711" s="368"/>
      <c r="MK711" s="368"/>
      <c r="ML711" s="368"/>
      <c r="MM711" s="368"/>
      <c r="MN711" s="368"/>
      <c r="MO711" s="368"/>
      <c r="MP711" s="368"/>
      <c r="MQ711" s="368"/>
      <c r="MR711" s="368"/>
      <c r="MS711" s="368"/>
      <c r="MT711" s="368"/>
      <c r="MU711" s="368"/>
      <c r="MV711" s="368"/>
      <c r="MW711" s="368"/>
      <c r="MX711" s="368"/>
      <c r="MY711" s="368"/>
      <c r="MZ711" s="368"/>
      <c r="NA711" s="368"/>
      <c r="NB711" s="368"/>
      <c r="NC711" s="368"/>
      <c r="ND711" s="368"/>
      <c r="NE711" s="368"/>
      <c r="NF711" s="368"/>
      <c r="NG711" s="368"/>
      <c r="NH711" s="368"/>
      <c r="NI711" s="368"/>
      <c r="NJ711" s="368"/>
      <c r="NK711" s="368"/>
      <c r="NL711" s="368"/>
      <c r="NM711" s="368"/>
      <c r="NN711" s="368"/>
      <c r="NO711" s="368"/>
      <c r="NP711" s="368"/>
      <c r="NQ711" s="368"/>
      <c r="NR711" s="368"/>
      <c r="NS711" s="368"/>
      <c r="NT711" s="368"/>
      <c r="NU711" s="368"/>
      <c r="NV711" s="368"/>
      <c r="NW711" s="368"/>
      <c r="NX711" s="368"/>
      <c r="NY711" s="368"/>
      <c r="NZ711" s="368"/>
      <c r="OA711" s="368"/>
      <c r="OB711" s="368"/>
      <c r="OC711" s="368"/>
      <c r="OD711" s="368"/>
      <c r="OE711" s="368"/>
      <c r="OF711" s="368"/>
      <c r="OG711" s="368"/>
      <c r="OH711" s="368"/>
      <c r="OI711" s="368"/>
      <c r="OJ711" s="368"/>
      <c r="OK711" s="368"/>
      <c r="OL711" s="368"/>
      <c r="OM711" s="368"/>
      <c r="ON711" s="368"/>
      <c r="OO711" s="368"/>
      <c r="OP711" s="368"/>
      <c r="OQ711" s="368"/>
      <c r="OR711" s="368"/>
      <c r="OS711" s="368"/>
      <c r="OT711" s="368"/>
      <c r="OU711" s="368"/>
      <c r="OV711" s="368"/>
      <c r="OW711" s="368"/>
      <c r="OX711" s="368"/>
      <c r="OY711" s="368"/>
      <c r="OZ711" s="368"/>
      <c r="PA711" s="368"/>
      <c r="PB711" s="368"/>
      <c r="PC711" s="368"/>
      <c r="PD711" s="368"/>
      <c r="PE711" s="368"/>
      <c r="PF711" s="368"/>
      <c r="PG711" s="368"/>
      <c r="PH711" s="368"/>
      <c r="PI711" s="368"/>
      <c r="PJ711" s="368"/>
      <c r="PK711" s="368"/>
      <c r="PL711" s="368"/>
      <c r="PM711" s="368"/>
      <c r="PN711" s="368"/>
      <c r="PO711" s="368"/>
      <c r="PP711" s="368"/>
      <c r="PQ711" s="368"/>
      <c r="PR711" s="368"/>
      <c r="PS711" s="368"/>
      <c r="PT711" s="368"/>
      <c r="PU711" s="368"/>
      <c r="PV711" s="368"/>
      <c r="PW711" s="368"/>
      <c r="PX711" s="368"/>
      <c r="PY711" s="368"/>
      <c r="PZ711" s="368"/>
      <c r="QA711" s="368"/>
      <c r="QB711" s="368"/>
      <c r="QC711" s="368"/>
      <c r="QD711" s="368"/>
      <c r="QE711" s="368"/>
      <c r="QF711" s="368"/>
      <c r="QG711" s="368"/>
      <c r="QH711" s="368"/>
      <c r="QI711" s="368"/>
      <c r="QJ711" s="368"/>
      <c r="QK711" s="368"/>
      <c r="QL711" s="368"/>
      <c r="QM711" s="368"/>
      <c r="QN711" s="368"/>
      <c r="QO711" s="368"/>
      <c r="QP711" s="368"/>
      <c r="QQ711" s="368"/>
      <c r="QR711" s="368"/>
      <c r="QS711" s="368"/>
      <c r="QT711" s="368"/>
      <c r="QU711" s="368"/>
      <c r="QV711" s="368"/>
      <c r="QW711" s="368"/>
      <c r="QX711" s="368"/>
      <c r="QY711" s="368"/>
      <c r="QZ711" s="368"/>
      <c r="RA711" s="368"/>
      <c r="RB711" s="368"/>
      <c r="RC711" s="368"/>
      <c r="RD711" s="368"/>
      <c r="RE711" s="368"/>
      <c r="RF711" s="368"/>
      <c r="RG711" s="368"/>
      <c r="RH711" s="368"/>
      <c r="RI711" s="368"/>
      <c r="RJ711" s="368"/>
      <c r="RK711" s="368"/>
      <c r="RL711" s="368"/>
      <c r="RM711" s="368"/>
      <c r="RN711" s="368"/>
      <c r="RO711" s="368"/>
      <c r="RP711" s="368"/>
      <c r="RQ711" s="368"/>
      <c r="RR711" s="368"/>
      <c r="RS711" s="368"/>
      <c r="RT711" s="368"/>
      <c r="RU711" s="368"/>
      <c r="RV711" s="368"/>
      <c r="RW711" s="368"/>
      <c r="RX711" s="368"/>
      <c r="RY711" s="368"/>
      <c r="RZ711" s="368"/>
      <c r="SA711" s="368"/>
      <c r="SB711" s="368"/>
      <c r="SC711" s="368"/>
      <c r="SD711" s="368"/>
      <c r="SE711" s="368"/>
      <c r="SF711" s="368"/>
      <c r="SG711" s="368"/>
    </row>
    <row r="712" spans="1:501">
      <c r="A712" s="368"/>
      <c r="B712" s="368"/>
      <c r="C712" s="368"/>
      <c r="D712" s="368"/>
      <c r="E712" s="368"/>
      <c r="F712" s="368"/>
      <c r="G712" s="368"/>
      <c r="H712" s="368"/>
      <c r="I712" s="368"/>
      <c r="J712" s="368"/>
      <c r="K712" s="368"/>
      <c r="L712" s="368"/>
      <c r="M712" s="368"/>
      <c r="N712" s="368"/>
      <c r="O712" s="385"/>
      <c r="P712" s="368"/>
      <c r="Q712" s="368"/>
      <c r="R712" s="368"/>
      <c r="S712" s="368"/>
      <c r="T712" s="368"/>
      <c r="U712" s="368"/>
      <c r="V712" s="368"/>
      <c r="W712" s="368"/>
      <c r="X712" s="368"/>
      <c r="Y712" s="368"/>
      <c r="Z712" s="368"/>
      <c r="AA712" s="368"/>
      <c r="AB712" s="368"/>
      <c r="AC712" s="368"/>
      <c r="AD712" s="368"/>
      <c r="AE712" s="368"/>
      <c r="AF712" s="368"/>
      <c r="AG712" s="368"/>
      <c r="AH712" s="368"/>
      <c r="AI712" s="368"/>
      <c r="AJ712" s="368"/>
      <c r="AK712" s="368"/>
      <c r="AL712" s="368"/>
      <c r="AM712" s="368"/>
      <c r="AN712" s="368"/>
      <c r="AO712" s="368"/>
      <c r="AP712" s="368"/>
      <c r="AQ712" s="368"/>
      <c r="AR712" s="368"/>
      <c r="AS712" s="368"/>
      <c r="AT712" s="368"/>
      <c r="AU712" s="368"/>
      <c r="AV712" s="368"/>
      <c r="AW712" s="368"/>
      <c r="AX712" s="368"/>
      <c r="AY712" s="368"/>
      <c r="AZ712" s="368"/>
      <c r="BA712" s="368"/>
      <c r="BB712" s="368"/>
      <c r="BC712" s="368"/>
      <c r="BD712" s="368"/>
      <c r="BE712" s="368"/>
      <c r="BF712" s="368"/>
      <c r="BG712" s="368"/>
      <c r="BH712" s="368"/>
      <c r="BI712" s="368"/>
      <c r="BJ712" s="368"/>
      <c r="BK712" s="368"/>
      <c r="BL712" s="368"/>
      <c r="BM712" s="368"/>
      <c r="BN712" s="368"/>
      <c r="BO712" s="368"/>
      <c r="BP712" s="368"/>
      <c r="BQ712" s="368"/>
      <c r="BR712" s="368"/>
      <c r="BS712" s="368"/>
      <c r="BT712" s="368"/>
      <c r="BU712" s="368"/>
      <c r="BV712" s="368"/>
      <c r="BW712" s="368"/>
      <c r="DV712" s="368"/>
      <c r="DW712" s="368"/>
      <c r="DX712" s="368"/>
      <c r="DY712" s="368"/>
      <c r="DZ712" s="368"/>
      <c r="EA712" s="368"/>
      <c r="EB712" s="368"/>
      <c r="EC712" s="368"/>
      <c r="ED712" s="368"/>
      <c r="EE712" s="368"/>
      <c r="EF712" s="368"/>
      <c r="EG712" s="368"/>
      <c r="EH712" s="368"/>
      <c r="EI712" s="368"/>
      <c r="EJ712" s="368"/>
      <c r="EK712" s="368"/>
      <c r="EL712" s="368"/>
      <c r="EM712" s="368"/>
      <c r="EN712" s="368"/>
      <c r="EO712" s="368"/>
      <c r="EP712" s="368"/>
      <c r="EQ712" s="368"/>
      <c r="ER712" s="368"/>
      <c r="ES712" s="368"/>
      <c r="ET712" s="368"/>
      <c r="EU712" s="368"/>
      <c r="EV712" s="368"/>
      <c r="EW712" s="368"/>
      <c r="EX712" s="368"/>
      <c r="EY712" s="368"/>
      <c r="EZ712" s="368"/>
      <c r="FA712" s="368"/>
      <c r="FB712" s="368"/>
      <c r="FC712" s="368"/>
      <c r="FD712" s="368"/>
      <c r="FE712" s="368"/>
      <c r="FF712" s="368"/>
      <c r="FG712" s="368"/>
      <c r="FH712" s="368"/>
      <c r="FI712" s="368"/>
      <c r="FJ712" s="368"/>
      <c r="FK712" s="368"/>
      <c r="FL712" s="368"/>
      <c r="FM712" s="368"/>
      <c r="FN712" s="368"/>
      <c r="FO712" s="368"/>
      <c r="FP712" s="368"/>
      <c r="FQ712" s="368"/>
      <c r="FR712" s="368"/>
      <c r="FS712" s="368"/>
      <c r="FT712" s="368"/>
      <c r="FU712" s="368"/>
      <c r="FV712" s="368"/>
      <c r="FW712" s="368"/>
      <c r="FX712" s="368"/>
      <c r="FY712" s="368"/>
      <c r="FZ712" s="368"/>
      <c r="GA712" s="368"/>
      <c r="GB712" s="368"/>
      <c r="GC712" s="368"/>
      <c r="GD712" s="368"/>
      <c r="GE712" s="368"/>
      <c r="GF712" s="368"/>
      <c r="GG712" s="368"/>
      <c r="GH712" s="368"/>
      <c r="GI712" s="368"/>
      <c r="GJ712" s="368"/>
      <c r="GK712" s="368"/>
      <c r="GL712" s="368"/>
      <c r="GM712" s="368"/>
      <c r="GN712" s="368"/>
      <c r="GO712" s="368"/>
      <c r="GP712" s="368"/>
      <c r="GQ712" s="368"/>
      <c r="GR712" s="368"/>
      <c r="GS712" s="368"/>
      <c r="GT712" s="368"/>
      <c r="GU712" s="368"/>
      <c r="GV712" s="368"/>
      <c r="GW712" s="368"/>
      <c r="GX712" s="368"/>
      <c r="GY712" s="368"/>
      <c r="GZ712" s="368"/>
      <c r="HA712" s="368"/>
      <c r="HB712" s="368"/>
      <c r="HC712" s="368"/>
      <c r="HD712" s="368"/>
      <c r="HE712" s="368"/>
      <c r="HF712" s="368"/>
      <c r="HG712" s="368"/>
      <c r="HH712" s="368"/>
      <c r="HI712" s="368"/>
      <c r="HJ712" s="368"/>
      <c r="HK712" s="368"/>
      <c r="HL712" s="368"/>
      <c r="HM712" s="368"/>
      <c r="HN712" s="368"/>
      <c r="HO712" s="368"/>
      <c r="HP712" s="368"/>
      <c r="HQ712" s="368"/>
      <c r="HR712" s="368"/>
      <c r="HS712" s="368"/>
      <c r="HT712" s="368"/>
      <c r="HU712" s="368"/>
      <c r="HV712" s="368"/>
      <c r="HW712" s="368"/>
      <c r="HX712" s="368"/>
      <c r="HY712" s="368"/>
      <c r="HZ712" s="368"/>
      <c r="IA712" s="368"/>
      <c r="IB712" s="368"/>
      <c r="IC712" s="368"/>
      <c r="ID712" s="368"/>
      <c r="IE712" s="368"/>
      <c r="IF712" s="368"/>
      <c r="IG712" s="368"/>
      <c r="IH712" s="368"/>
      <c r="II712" s="368"/>
      <c r="IJ712" s="368"/>
      <c r="IK712" s="368"/>
      <c r="IL712" s="368"/>
      <c r="IM712" s="368"/>
      <c r="IN712" s="368"/>
      <c r="IO712" s="368"/>
      <c r="IP712" s="368"/>
      <c r="IQ712" s="368"/>
      <c r="IR712" s="368"/>
      <c r="IS712" s="368"/>
      <c r="IT712" s="368"/>
      <c r="IU712" s="368"/>
      <c r="IV712" s="368"/>
      <c r="IW712" s="368"/>
      <c r="IX712" s="368"/>
      <c r="IY712" s="368"/>
      <c r="IZ712" s="368"/>
      <c r="JA712" s="368"/>
      <c r="JB712" s="368"/>
      <c r="JC712" s="368"/>
      <c r="JD712" s="368"/>
      <c r="JE712" s="368"/>
      <c r="JF712" s="368"/>
      <c r="JG712" s="368"/>
      <c r="JH712" s="368"/>
      <c r="JI712" s="368"/>
      <c r="JJ712" s="368"/>
      <c r="JK712" s="368"/>
      <c r="JL712" s="368"/>
      <c r="JM712" s="368"/>
      <c r="JN712" s="368"/>
      <c r="JO712" s="368"/>
      <c r="JP712" s="368"/>
      <c r="JQ712" s="368"/>
      <c r="JR712" s="368"/>
      <c r="JS712" s="368"/>
      <c r="JT712" s="368"/>
      <c r="JU712" s="368"/>
      <c r="JV712" s="368"/>
      <c r="JW712" s="368"/>
      <c r="JX712" s="368"/>
      <c r="JY712" s="368"/>
      <c r="JZ712" s="368"/>
      <c r="KA712" s="368"/>
      <c r="KB712" s="368"/>
      <c r="KC712" s="368"/>
      <c r="KD712" s="368"/>
      <c r="KE712" s="368"/>
      <c r="KF712" s="368"/>
      <c r="KG712" s="368"/>
      <c r="KH712" s="368"/>
      <c r="KI712" s="368"/>
      <c r="KJ712" s="368"/>
      <c r="KK712" s="368"/>
      <c r="KL712" s="368"/>
      <c r="KM712" s="368"/>
      <c r="KN712" s="368"/>
      <c r="KO712" s="368"/>
      <c r="KP712" s="368"/>
      <c r="KQ712" s="368"/>
      <c r="KR712" s="368"/>
      <c r="KS712" s="368"/>
      <c r="KT712" s="368"/>
      <c r="KU712" s="368"/>
      <c r="KV712" s="368"/>
      <c r="KW712" s="368"/>
      <c r="KX712" s="368"/>
      <c r="LH712" s="368"/>
      <c r="LI712" s="368"/>
      <c r="LJ712" s="368"/>
      <c r="LK712" s="368"/>
      <c r="LL712" s="368"/>
      <c r="LM712" s="368"/>
      <c r="LN712" s="368"/>
      <c r="LO712" s="368"/>
      <c r="LP712" s="368"/>
      <c r="LQ712" s="368"/>
      <c r="LR712" s="368"/>
      <c r="LS712" s="368"/>
      <c r="LT712" s="368"/>
      <c r="LU712" s="368"/>
      <c r="LV712" s="368"/>
      <c r="LW712" s="368"/>
      <c r="LX712" s="368"/>
      <c r="LY712" s="368"/>
      <c r="LZ712" s="368"/>
      <c r="MA712" s="368"/>
      <c r="MB712" s="368"/>
      <c r="MC712" s="368"/>
      <c r="MD712" s="368"/>
      <c r="ME712" s="368"/>
      <c r="MF712" s="368"/>
      <c r="MG712" s="368"/>
      <c r="MH712" s="368"/>
      <c r="MI712" s="368"/>
      <c r="MJ712" s="368"/>
      <c r="MK712" s="368"/>
      <c r="ML712" s="368"/>
      <c r="MM712" s="368"/>
      <c r="MN712" s="368"/>
      <c r="MO712" s="368"/>
      <c r="MP712" s="368"/>
      <c r="MQ712" s="368"/>
      <c r="MR712" s="368"/>
      <c r="MS712" s="368"/>
      <c r="MT712" s="368"/>
      <c r="MU712" s="368"/>
      <c r="MV712" s="368"/>
      <c r="MW712" s="368"/>
      <c r="MX712" s="368"/>
      <c r="MY712" s="368"/>
      <c r="MZ712" s="368"/>
      <c r="NA712" s="368"/>
      <c r="NB712" s="368"/>
      <c r="NC712" s="368"/>
      <c r="ND712" s="368"/>
      <c r="NE712" s="368"/>
      <c r="NF712" s="368"/>
      <c r="NG712" s="368"/>
      <c r="NH712" s="368"/>
      <c r="NI712" s="368"/>
      <c r="NJ712" s="368"/>
      <c r="NK712" s="368"/>
      <c r="NL712" s="368"/>
      <c r="NM712" s="368"/>
      <c r="NN712" s="368"/>
      <c r="NO712" s="368"/>
      <c r="NP712" s="368"/>
      <c r="NQ712" s="368"/>
      <c r="NR712" s="368"/>
      <c r="NS712" s="368"/>
      <c r="NT712" s="368"/>
      <c r="NU712" s="368"/>
      <c r="NV712" s="368"/>
      <c r="NW712" s="368"/>
      <c r="NX712" s="368"/>
      <c r="NY712" s="368"/>
      <c r="NZ712" s="368"/>
      <c r="OA712" s="368"/>
      <c r="OB712" s="368"/>
      <c r="OC712" s="368"/>
      <c r="OD712" s="368"/>
      <c r="OE712" s="368"/>
      <c r="OF712" s="368"/>
      <c r="OG712" s="368"/>
      <c r="OH712" s="368"/>
      <c r="OI712" s="368"/>
      <c r="OJ712" s="368"/>
      <c r="OK712" s="368"/>
      <c r="OL712" s="368"/>
      <c r="OM712" s="368"/>
      <c r="ON712" s="368"/>
      <c r="OO712" s="368"/>
      <c r="OP712" s="368"/>
      <c r="OQ712" s="368"/>
      <c r="OR712" s="368"/>
      <c r="OS712" s="368"/>
      <c r="OT712" s="368"/>
      <c r="OU712" s="368"/>
      <c r="OV712" s="368"/>
      <c r="OW712" s="368"/>
      <c r="OX712" s="368"/>
      <c r="OY712" s="368"/>
      <c r="OZ712" s="368"/>
      <c r="PA712" s="368"/>
      <c r="PB712" s="368"/>
      <c r="PC712" s="368"/>
      <c r="PD712" s="368"/>
      <c r="PE712" s="368"/>
      <c r="PF712" s="368"/>
      <c r="PG712" s="368"/>
      <c r="PH712" s="368"/>
      <c r="PI712" s="368"/>
      <c r="PJ712" s="368"/>
      <c r="PK712" s="368"/>
      <c r="PL712" s="368"/>
      <c r="PM712" s="368"/>
      <c r="PN712" s="368"/>
      <c r="PO712" s="368"/>
      <c r="PP712" s="368"/>
      <c r="PQ712" s="368"/>
      <c r="PR712" s="368"/>
      <c r="PS712" s="368"/>
      <c r="PT712" s="368"/>
      <c r="PU712" s="368"/>
      <c r="PV712" s="368"/>
      <c r="PW712" s="368"/>
      <c r="PX712" s="368"/>
      <c r="PY712" s="368"/>
      <c r="PZ712" s="368"/>
      <c r="QA712" s="368"/>
      <c r="QB712" s="368"/>
      <c r="QC712" s="368"/>
      <c r="QD712" s="368"/>
      <c r="QE712" s="368"/>
      <c r="QF712" s="368"/>
      <c r="QG712" s="368"/>
      <c r="QH712" s="368"/>
      <c r="QI712" s="368"/>
      <c r="QJ712" s="368"/>
      <c r="QK712" s="368"/>
      <c r="QL712" s="368"/>
      <c r="QM712" s="368"/>
      <c r="QN712" s="368"/>
      <c r="QO712" s="368"/>
      <c r="QP712" s="368"/>
      <c r="QQ712" s="368"/>
      <c r="QR712" s="368"/>
      <c r="QS712" s="368"/>
      <c r="QT712" s="368"/>
      <c r="QU712" s="368"/>
      <c r="QV712" s="368"/>
      <c r="QW712" s="368"/>
      <c r="QX712" s="368"/>
      <c r="QY712" s="368"/>
      <c r="QZ712" s="368"/>
      <c r="RA712" s="368"/>
      <c r="RB712" s="368"/>
      <c r="RC712" s="368"/>
      <c r="RD712" s="368"/>
      <c r="RE712" s="368"/>
      <c r="RF712" s="368"/>
      <c r="RG712" s="368"/>
      <c r="RH712" s="368"/>
      <c r="RI712" s="368"/>
      <c r="RJ712" s="368"/>
      <c r="RK712" s="368"/>
      <c r="RL712" s="368"/>
      <c r="RM712" s="368"/>
      <c r="RN712" s="368"/>
      <c r="RO712" s="368"/>
      <c r="RP712" s="368"/>
      <c r="RQ712" s="368"/>
      <c r="RR712" s="368"/>
      <c r="RS712" s="368"/>
      <c r="RT712" s="368"/>
      <c r="RU712" s="368"/>
      <c r="RV712" s="368"/>
      <c r="RW712" s="368"/>
      <c r="RX712" s="368"/>
      <c r="RY712" s="368"/>
      <c r="RZ712" s="368"/>
      <c r="SA712" s="368"/>
      <c r="SB712" s="368"/>
      <c r="SC712" s="368"/>
      <c r="SD712" s="368"/>
      <c r="SE712" s="368"/>
      <c r="SF712" s="368"/>
      <c r="SG712" s="368"/>
    </row>
    <row r="713" spans="1:501">
      <c r="A713" s="368"/>
      <c r="B713" s="368"/>
      <c r="C713" s="368"/>
      <c r="D713" s="368"/>
      <c r="E713" s="368"/>
      <c r="F713" s="368"/>
      <c r="G713" s="368"/>
      <c r="H713" s="368"/>
      <c r="I713" s="368"/>
      <c r="J713" s="368"/>
      <c r="K713" s="368"/>
      <c r="L713" s="368"/>
      <c r="M713" s="368"/>
      <c r="N713" s="368"/>
      <c r="O713" s="385"/>
      <c r="P713" s="368"/>
      <c r="Q713" s="368"/>
      <c r="R713" s="368"/>
      <c r="S713" s="368"/>
      <c r="T713" s="368"/>
      <c r="U713" s="368"/>
      <c r="V713" s="368"/>
      <c r="W713" s="368"/>
      <c r="X713" s="368"/>
      <c r="Y713" s="368"/>
      <c r="Z713" s="368"/>
      <c r="AA713" s="368"/>
      <c r="AB713" s="368"/>
      <c r="AC713" s="368"/>
      <c r="AD713" s="368"/>
      <c r="AE713" s="368"/>
      <c r="AF713" s="368"/>
      <c r="AG713" s="368"/>
      <c r="AH713" s="368"/>
      <c r="AI713" s="368"/>
      <c r="AJ713" s="368"/>
      <c r="AK713" s="368"/>
      <c r="AL713" s="368"/>
      <c r="AM713" s="368"/>
      <c r="AN713" s="368"/>
      <c r="AO713" s="368"/>
      <c r="AP713" s="368"/>
      <c r="AQ713" s="368"/>
      <c r="AR713" s="368"/>
      <c r="AS713" s="368"/>
      <c r="AT713" s="368"/>
      <c r="AU713" s="368"/>
      <c r="AV713" s="368"/>
      <c r="AW713" s="368"/>
      <c r="AX713" s="368"/>
      <c r="AY713" s="368"/>
      <c r="AZ713" s="368"/>
      <c r="BA713" s="368"/>
      <c r="BB713" s="368"/>
      <c r="BC713" s="368"/>
      <c r="BD713" s="368"/>
      <c r="BE713" s="368"/>
      <c r="BF713" s="368"/>
      <c r="BG713" s="368"/>
      <c r="BH713" s="368"/>
      <c r="BI713" s="368"/>
      <c r="BJ713" s="368"/>
      <c r="BK713" s="368"/>
      <c r="BL713" s="368"/>
      <c r="BM713" s="368"/>
      <c r="BN713" s="368"/>
      <c r="BO713" s="368"/>
      <c r="BP713" s="368"/>
      <c r="BQ713" s="368"/>
      <c r="BR713" s="368"/>
      <c r="BS713" s="368"/>
      <c r="BT713" s="368"/>
      <c r="BU713" s="368"/>
      <c r="BV713" s="368"/>
      <c r="BW713" s="368"/>
      <c r="DV713" s="368"/>
      <c r="DW713" s="368"/>
      <c r="DX713" s="368"/>
      <c r="DY713" s="368"/>
      <c r="DZ713" s="368"/>
      <c r="EA713" s="368"/>
      <c r="EB713" s="368"/>
      <c r="EC713" s="368"/>
      <c r="ED713" s="368"/>
      <c r="EE713" s="368"/>
      <c r="EF713" s="368"/>
      <c r="EG713" s="368"/>
      <c r="EH713" s="368"/>
      <c r="EI713" s="368"/>
      <c r="EJ713" s="368"/>
      <c r="EK713" s="368"/>
      <c r="EL713" s="368"/>
      <c r="EM713" s="368"/>
      <c r="EN713" s="368"/>
      <c r="EO713" s="368"/>
      <c r="EP713" s="368"/>
      <c r="EQ713" s="368"/>
      <c r="ER713" s="368"/>
      <c r="ES713" s="368"/>
      <c r="ET713" s="368"/>
      <c r="EU713" s="368"/>
      <c r="EV713" s="368"/>
      <c r="EW713" s="368"/>
      <c r="EX713" s="368"/>
      <c r="EY713" s="368"/>
      <c r="EZ713" s="368"/>
      <c r="FA713" s="368"/>
      <c r="FB713" s="368"/>
      <c r="FC713" s="368"/>
      <c r="FD713" s="368"/>
      <c r="FE713" s="368"/>
      <c r="FF713" s="368"/>
      <c r="FG713" s="368"/>
      <c r="FH713" s="368"/>
      <c r="FI713" s="368"/>
      <c r="FJ713" s="368"/>
      <c r="FK713" s="368"/>
      <c r="FL713" s="368"/>
      <c r="FM713" s="368"/>
      <c r="FN713" s="368"/>
      <c r="FO713" s="368"/>
      <c r="FP713" s="368"/>
      <c r="FQ713" s="368"/>
      <c r="FR713" s="368"/>
      <c r="FS713" s="368"/>
      <c r="FT713" s="368"/>
      <c r="FU713" s="368"/>
      <c r="FV713" s="368"/>
      <c r="FW713" s="368"/>
      <c r="FX713" s="368"/>
      <c r="FY713" s="368"/>
      <c r="FZ713" s="368"/>
      <c r="GA713" s="368"/>
      <c r="GB713" s="368"/>
      <c r="GC713" s="368"/>
      <c r="GD713" s="368"/>
      <c r="GE713" s="368"/>
      <c r="GF713" s="368"/>
      <c r="GG713" s="368"/>
      <c r="GH713" s="368"/>
      <c r="GI713" s="368"/>
      <c r="GJ713" s="368"/>
      <c r="GK713" s="368"/>
      <c r="GL713" s="368"/>
      <c r="GM713" s="368"/>
      <c r="GN713" s="368"/>
      <c r="GO713" s="368"/>
      <c r="GP713" s="368"/>
      <c r="GQ713" s="368"/>
      <c r="GR713" s="368"/>
      <c r="GS713" s="368"/>
      <c r="GT713" s="368"/>
      <c r="GU713" s="368"/>
      <c r="GV713" s="368"/>
      <c r="GW713" s="368"/>
      <c r="GX713" s="368"/>
      <c r="GY713" s="368"/>
      <c r="GZ713" s="368"/>
      <c r="HA713" s="368"/>
      <c r="HB713" s="368"/>
      <c r="HC713" s="368"/>
      <c r="HD713" s="368"/>
      <c r="HE713" s="368"/>
      <c r="HF713" s="368"/>
      <c r="HG713" s="368"/>
      <c r="HH713" s="368"/>
      <c r="HI713" s="368"/>
      <c r="HJ713" s="368"/>
      <c r="HK713" s="368"/>
      <c r="HL713" s="368"/>
      <c r="HM713" s="368"/>
      <c r="HN713" s="368"/>
      <c r="HO713" s="368"/>
      <c r="HP713" s="368"/>
      <c r="HQ713" s="368"/>
      <c r="HR713" s="368"/>
      <c r="HS713" s="368"/>
      <c r="HT713" s="368"/>
      <c r="HU713" s="368"/>
      <c r="HV713" s="368"/>
      <c r="HW713" s="368"/>
      <c r="HX713" s="368"/>
      <c r="HY713" s="368"/>
      <c r="HZ713" s="368"/>
      <c r="IA713" s="368"/>
      <c r="IB713" s="368"/>
      <c r="IC713" s="368"/>
      <c r="ID713" s="368"/>
      <c r="IE713" s="368"/>
      <c r="IF713" s="368"/>
      <c r="IG713" s="368"/>
      <c r="IH713" s="368"/>
      <c r="II713" s="368"/>
      <c r="IJ713" s="368"/>
      <c r="IK713" s="368"/>
      <c r="IL713" s="368"/>
      <c r="IM713" s="368"/>
      <c r="IN713" s="368"/>
      <c r="IO713" s="368"/>
      <c r="IP713" s="368"/>
      <c r="IQ713" s="368"/>
      <c r="IR713" s="368"/>
      <c r="IS713" s="368"/>
      <c r="IT713" s="368"/>
      <c r="IU713" s="368"/>
      <c r="IV713" s="368"/>
      <c r="IW713" s="368"/>
      <c r="IX713" s="368"/>
      <c r="IY713" s="368"/>
      <c r="IZ713" s="368"/>
      <c r="JA713" s="368"/>
      <c r="JB713" s="368"/>
      <c r="JC713" s="368"/>
      <c r="JD713" s="368"/>
      <c r="JE713" s="368"/>
      <c r="JF713" s="368"/>
      <c r="JG713" s="368"/>
      <c r="JH713" s="368"/>
      <c r="JI713" s="368"/>
      <c r="JJ713" s="368"/>
      <c r="JK713" s="368"/>
      <c r="JL713" s="368"/>
      <c r="JM713" s="368"/>
      <c r="JN713" s="368"/>
      <c r="JO713" s="368"/>
      <c r="JP713" s="368"/>
      <c r="JQ713" s="368"/>
      <c r="JR713" s="368"/>
      <c r="JS713" s="368"/>
      <c r="JT713" s="368"/>
      <c r="JU713" s="368"/>
      <c r="JV713" s="368"/>
      <c r="JW713" s="368"/>
      <c r="JX713" s="368"/>
      <c r="JY713" s="368"/>
      <c r="JZ713" s="368"/>
      <c r="KA713" s="368"/>
      <c r="KB713" s="368"/>
      <c r="KC713" s="368"/>
      <c r="KD713" s="368"/>
      <c r="KE713" s="368"/>
      <c r="KF713" s="368"/>
      <c r="KG713" s="368"/>
      <c r="KH713" s="368"/>
      <c r="KI713" s="368"/>
      <c r="KJ713" s="368"/>
      <c r="KK713" s="368"/>
      <c r="KL713" s="368"/>
      <c r="KM713" s="368"/>
      <c r="KN713" s="368"/>
      <c r="KO713" s="368"/>
      <c r="KP713" s="368"/>
      <c r="KQ713" s="368"/>
      <c r="KR713" s="368"/>
      <c r="KS713" s="368"/>
      <c r="KT713" s="368"/>
      <c r="KU713" s="368"/>
      <c r="KV713" s="368"/>
      <c r="KW713" s="368"/>
      <c r="KX713" s="368"/>
      <c r="LH713" s="368"/>
      <c r="LI713" s="368"/>
      <c r="LJ713" s="368"/>
      <c r="LK713" s="368"/>
      <c r="LL713" s="368"/>
      <c r="LM713" s="368"/>
      <c r="LN713" s="368"/>
      <c r="LO713" s="368"/>
      <c r="LP713" s="368"/>
      <c r="LQ713" s="368"/>
      <c r="LR713" s="368"/>
      <c r="LS713" s="368"/>
      <c r="LT713" s="368"/>
      <c r="LU713" s="368"/>
      <c r="LV713" s="368"/>
      <c r="LW713" s="368"/>
      <c r="LX713" s="368"/>
      <c r="LY713" s="368"/>
      <c r="LZ713" s="368"/>
      <c r="MA713" s="368"/>
      <c r="MB713" s="368"/>
      <c r="MC713" s="368"/>
      <c r="MD713" s="368"/>
      <c r="ME713" s="368"/>
      <c r="MF713" s="368"/>
      <c r="MG713" s="368"/>
      <c r="MH713" s="368"/>
      <c r="MI713" s="368"/>
      <c r="MJ713" s="368"/>
      <c r="MK713" s="368"/>
      <c r="ML713" s="368"/>
      <c r="MM713" s="368"/>
      <c r="MN713" s="368"/>
      <c r="MO713" s="368"/>
      <c r="MP713" s="368"/>
      <c r="MQ713" s="368"/>
      <c r="MR713" s="368"/>
      <c r="MS713" s="368"/>
      <c r="MT713" s="368"/>
      <c r="MU713" s="368"/>
      <c r="MV713" s="368"/>
      <c r="MW713" s="368"/>
      <c r="MX713" s="368"/>
      <c r="MY713" s="368"/>
      <c r="MZ713" s="368"/>
      <c r="NA713" s="368"/>
      <c r="NB713" s="368"/>
      <c r="NC713" s="368"/>
      <c r="ND713" s="368"/>
      <c r="NE713" s="368"/>
      <c r="NF713" s="368"/>
      <c r="NG713" s="368"/>
      <c r="NH713" s="368"/>
      <c r="NI713" s="368"/>
      <c r="NJ713" s="368"/>
      <c r="NK713" s="368"/>
      <c r="NL713" s="368"/>
      <c r="NM713" s="368"/>
      <c r="NN713" s="368"/>
      <c r="NO713" s="368"/>
      <c r="NP713" s="368"/>
      <c r="NQ713" s="368"/>
      <c r="NR713" s="368"/>
      <c r="NS713" s="368"/>
      <c r="NT713" s="368"/>
      <c r="NU713" s="368"/>
      <c r="NV713" s="368"/>
      <c r="NW713" s="368"/>
      <c r="NX713" s="368"/>
      <c r="NY713" s="368"/>
      <c r="NZ713" s="368"/>
      <c r="OA713" s="368"/>
      <c r="OB713" s="368"/>
      <c r="OC713" s="368"/>
      <c r="OD713" s="368"/>
      <c r="OE713" s="368"/>
      <c r="OF713" s="368"/>
      <c r="OG713" s="368"/>
      <c r="OH713" s="368"/>
      <c r="OI713" s="368"/>
      <c r="OJ713" s="368"/>
      <c r="OK713" s="368"/>
      <c r="OL713" s="368"/>
      <c r="OM713" s="368"/>
      <c r="ON713" s="368"/>
      <c r="OO713" s="368"/>
      <c r="OP713" s="368"/>
      <c r="OQ713" s="368"/>
      <c r="OR713" s="368"/>
      <c r="OS713" s="368"/>
      <c r="OT713" s="368"/>
      <c r="OU713" s="368"/>
      <c r="OV713" s="368"/>
      <c r="OW713" s="368"/>
      <c r="OX713" s="368"/>
      <c r="OY713" s="368"/>
      <c r="OZ713" s="368"/>
      <c r="PA713" s="368"/>
      <c r="PB713" s="368"/>
      <c r="PC713" s="368"/>
      <c r="PD713" s="368"/>
      <c r="PE713" s="368"/>
      <c r="PF713" s="368"/>
      <c r="PG713" s="368"/>
      <c r="PH713" s="368"/>
      <c r="PI713" s="368"/>
      <c r="PJ713" s="368"/>
      <c r="PK713" s="368"/>
      <c r="PL713" s="368"/>
      <c r="PM713" s="368"/>
      <c r="PN713" s="368"/>
      <c r="PO713" s="368"/>
      <c r="PP713" s="368"/>
      <c r="PQ713" s="368"/>
      <c r="PR713" s="368"/>
      <c r="PS713" s="368"/>
      <c r="PT713" s="368"/>
      <c r="PU713" s="368"/>
      <c r="PV713" s="368"/>
      <c r="PW713" s="368"/>
      <c r="PX713" s="368"/>
      <c r="PY713" s="368"/>
      <c r="PZ713" s="368"/>
      <c r="QA713" s="368"/>
      <c r="QB713" s="368"/>
      <c r="QC713" s="368"/>
      <c r="QD713" s="368"/>
      <c r="QE713" s="368"/>
      <c r="QF713" s="368"/>
      <c r="QG713" s="368"/>
      <c r="QH713" s="368"/>
      <c r="QI713" s="368"/>
      <c r="QJ713" s="368"/>
      <c r="QK713" s="368"/>
      <c r="QL713" s="368"/>
      <c r="QM713" s="368"/>
      <c r="QN713" s="368"/>
      <c r="QO713" s="368"/>
      <c r="QP713" s="368"/>
      <c r="QQ713" s="368"/>
      <c r="QR713" s="368"/>
      <c r="QS713" s="368"/>
      <c r="QT713" s="368"/>
      <c r="QU713" s="368"/>
      <c r="QV713" s="368"/>
      <c r="QW713" s="368"/>
      <c r="QX713" s="368"/>
      <c r="QY713" s="368"/>
      <c r="QZ713" s="368"/>
      <c r="RA713" s="368"/>
      <c r="RB713" s="368"/>
      <c r="RC713" s="368"/>
      <c r="RD713" s="368"/>
      <c r="RE713" s="368"/>
      <c r="RF713" s="368"/>
      <c r="RG713" s="368"/>
      <c r="RH713" s="368"/>
      <c r="RI713" s="368"/>
      <c r="RJ713" s="368"/>
      <c r="RK713" s="368"/>
      <c r="RL713" s="368"/>
      <c r="RM713" s="368"/>
      <c r="RN713" s="368"/>
      <c r="RO713" s="368"/>
      <c r="RP713" s="368"/>
      <c r="RQ713" s="368"/>
      <c r="RR713" s="368"/>
      <c r="RS713" s="368"/>
      <c r="RT713" s="368"/>
      <c r="RU713" s="368"/>
      <c r="RV713" s="368"/>
      <c r="RW713" s="368"/>
      <c r="RX713" s="368"/>
      <c r="RY713" s="368"/>
      <c r="RZ713" s="368"/>
      <c r="SA713" s="368"/>
      <c r="SB713" s="368"/>
      <c r="SC713" s="368"/>
      <c r="SD713" s="368"/>
      <c r="SE713" s="368"/>
      <c r="SF713" s="368"/>
      <c r="SG713" s="368"/>
    </row>
    <row r="714" spans="1:501">
      <c r="A714" s="368"/>
      <c r="B714" s="368"/>
      <c r="C714" s="368"/>
      <c r="D714" s="368"/>
      <c r="E714" s="368"/>
      <c r="F714" s="368"/>
      <c r="G714" s="368"/>
      <c r="H714" s="368"/>
      <c r="I714" s="368"/>
      <c r="J714" s="368"/>
      <c r="K714" s="368"/>
      <c r="L714" s="368"/>
      <c r="M714" s="368"/>
      <c r="N714" s="368"/>
      <c r="O714" s="385"/>
      <c r="P714" s="368"/>
      <c r="Q714" s="368"/>
      <c r="R714" s="368"/>
      <c r="S714" s="368"/>
      <c r="T714" s="368"/>
      <c r="U714" s="368"/>
      <c r="V714" s="368"/>
      <c r="W714" s="368"/>
      <c r="X714" s="368"/>
      <c r="Y714" s="368"/>
      <c r="Z714" s="368"/>
      <c r="AA714" s="368"/>
      <c r="AB714" s="368"/>
      <c r="AC714" s="368"/>
      <c r="AD714" s="368"/>
      <c r="AE714" s="368"/>
      <c r="AF714" s="368"/>
      <c r="AG714" s="368"/>
      <c r="AH714" s="368"/>
      <c r="AI714" s="368"/>
      <c r="AJ714" s="368"/>
      <c r="AK714" s="368"/>
      <c r="AL714" s="368"/>
      <c r="AM714" s="368"/>
      <c r="AN714" s="368"/>
      <c r="AO714" s="368"/>
      <c r="AP714" s="368"/>
      <c r="AQ714" s="368"/>
      <c r="AR714" s="368"/>
      <c r="AS714" s="368"/>
      <c r="AT714" s="368"/>
      <c r="AU714" s="368"/>
      <c r="AV714" s="368"/>
      <c r="AW714" s="368"/>
      <c r="AX714" s="368"/>
      <c r="AY714" s="368"/>
      <c r="AZ714" s="368"/>
      <c r="BA714" s="368"/>
      <c r="BB714" s="368"/>
      <c r="BC714" s="368"/>
      <c r="BD714" s="368"/>
      <c r="BE714" s="368"/>
      <c r="BF714" s="368"/>
      <c r="BG714" s="368"/>
      <c r="BH714" s="368"/>
      <c r="BI714" s="368"/>
      <c r="BJ714" s="368"/>
      <c r="BK714" s="368"/>
      <c r="BL714" s="368"/>
      <c r="BM714" s="368"/>
      <c r="BN714" s="368"/>
      <c r="BO714" s="368"/>
      <c r="BP714" s="368"/>
      <c r="BQ714" s="368"/>
      <c r="BR714" s="368"/>
      <c r="BS714" s="368"/>
      <c r="BT714" s="368"/>
      <c r="BU714" s="368"/>
      <c r="BV714" s="368"/>
      <c r="BW714" s="368"/>
      <c r="DV714" s="368"/>
      <c r="DW714" s="368"/>
      <c r="DX714" s="368"/>
      <c r="DY714" s="368"/>
      <c r="DZ714" s="368"/>
      <c r="EA714" s="368"/>
      <c r="EB714" s="368"/>
      <c r="EC714" s="368"/>
      <c r="ED714" s="368"/>
      <c r="EE714" s="368"/>
      <c r="EF714" s="368"/>
      <c r="EG714" s="368"/>
      <c r="EH714" s="368"/>
      <c r="EI714" s="368"/>
      <c r="EJ714" s="368"/>
      <c r="EK714" s="368"/>
      <c r="EL714" s="368"/>
      <c r="EM714" s="368"/>
      <c r="EN714" s="368"/>
      <c r="EO714" s="368"/>
      <c r="EP714" s="368"/>
      <c r="EQ714" s="368"/>
      <c r="ER714" s="368"/>
      <c r="ES714" s="368"/>
      <c r="ET714" s="368"/>
      <c r="EU714" s="368"/>
      <c r="EV714" s="368"/>
      <c r="EW714" s="368"/>
      <c r="EX714" s="368"/>
      <c r="EY714" s="368"/>
      <c r="EZ714" s="368"/>
      <c r="FA714" s="368"/>
      <c r="FB714" s="368"/>
      <c r="FC714" s="368"/>
      <c r="FD714" s="368"/>
      <c r="FE714" s="368"/>
      <c r="FF714" s="368"/>
      <c r="FG714" s="368"/>
      <c r="FH714" s="368"/>
      <c r="FI714" s="368"/>
      <c r="FJ714" s="368"/>
      <c r="FK714" s="368"/>
      <c r="FL714" s="368"/>
      <c r="FM714" s="368"/>
      <c r="FN714" s="368"/>
      <c r="FO714" s="368"/>
      <c r="FP714" s="368"/>
      <c r="FQ714" s="368"/>
      <c r="FR714" s="368"/>
      <c r="FS714" s="368"/>
      <c r="FT714" s="368"/>
      <c r="FU714" s="368"/>
      <c r="FV714" s="368"/>
      <c r="FW714" s="368"/>
      <c r="FX714" s="368"/>
      <c r="FY714" s="368"/>
      <c r="FZ714" s="368"/>
      <c r="GA714" s="368"/>
      <c r="GB714" s="368"/>
      <c r="GC714" s="368"/>
      <c r="GD714" s="368"/>
      <c r="GE714" s="368"/>
      <c r="GF714" s="368"/>
      <c r="GG714" s="368"/>
      <c r="GH714" s="368"/>
      <c r="GI714" s="368"/>
      <c r="GJ714" s="368"/>
      <c r="GK714" s="368"/>
      <c r="GL714" s="368"/>
      <c r="GM714" s="368"/>
      <c r="GN714" s="368"/>
      <c r="GO714" s="368"/>
      <c r="GP714" s="368"/>
      <c r="GQ714" s="368"/>
      <c r="GR714" s="368"/>
      <c r="GS714" s="368"/>
      <c r="GT714" s="368"/>
      <c r="GU714" s="368"/>
      <c r="GV714" s="368"/>
      <c r="GW714" s="368"/>
      <c r="GX714" s="368"/>
      <c r="GY714" s="368"/>
      <c r="GZ714" s="368"/>
      <c r="HA714" s="368"/>
      <c r="HB714" s="368"/>
      <c r="HC714" s="368"/>
      <c r="HD714" s="368"/>
      <c r="HE714" s="368"/>
      <c r="HF714" s="368"/>
      <c r="HG714" s="368"/>
      <c r="HH714" s="368"/>
      <c r="HI714" s="368"/>
      <c r="HJ714" s="368"/>
      <c r="HK714" s="368"/>
      <c r="HL714" s="368"/>
      <c r="HM714" s="368"/>
      <c r="HN714" s="368"/>
      <c r="HO714" s="368"/>
      <c r="HP714" s="368"/>
      <c r="HQ714" s="368"/>
      <c r="HR714" s="368"/>
      <c r="HS714" s="368"/>
      <c r="HT714" s="368"/>
      <c r="HU714" s="368"/>
      <c r="HV714" s="368"/>
      <c r="HW714" s="368"/>
      <c r="HX714" s="368"/>
      <c r="HY714" s="368"/>
      <c r="HZ714" s="368"/>
      <c r="IA714" s="368"/>
      <c r="IB714" s="368"/>
      <c r="IC714" s="368"/>
      <c r="ID714" s="368"/>
      <c r="IE714" s="368"/>
      <c r="IF714" s="368"/>
      <c r="IG714" s="368"/>
      <c r="IH714" s="368"/>
      <c r="II714" s="368"/>
      <c r="IJ714" s="368"/>
      <c r="IK714" s="368"/>
      <c r="IL714" s="368"/>
      <c r="IM714" s="368"/>
      <c r="IN714" s="368"/>
      <c r="IO714" s="368"/>
      <c r="IP714" s="368"/>
      <c r="IQ714" s="368"/>
      <c r="IR714" s="368"/>
      <c r="IS714" s="368"/>
      <c r="IT714" s="368"/>
      <c r="IU714" s="368"/>
      <c r="IV714" s="368"/>
      <c r="IW714" s="368"/>
      <c r="IX714" s="368"/>
      <c r="IY714" s="368"/>
      <c r="IZ714" s="368"/>
      <c r="JA714" s="368"/>
      <c r="JB714" s="368"/>
      <c r="JC714" s="368"/>
      <c r="JD714" s="368"/>
      <c r="JE714" s="368"/>
      <c r="JF714" s="368"/>
      <c r="JG714" s="368"/>
      <c r="JH714" s="368"/>
      <c r="JI714" s="368"/>
      <c r="JJ714" s="368"/>
      <c r="JK714" s="368"/>
      <c r="JL714" s="368"/>
      <c r="JM714" s="368"/>
      <c r="JN714" s="368"/>
      <c r="JO714" s="368"/>
      <c r="JP714" s="368"/>
      <c r="JQ714" s="368"/>
      <c r="JR714" s="368"/>
      <c r="JS714" s="368"/>
      <c r="JT714" s="368"/>
      <c r="JU714" s="368"/>
      <c r="JV714" s="368"/>
      <c r="JW714" s="368"/>
      <c r="JX714" s="368"/>
      <c r="JY714" s="368"/>
      <c r="JZ714" s="368"/>
      <c r="KA714" s="368"/>
      <c r="KB714" s="368"/>
      <c r="KC714" s="368"/>
      <c r="KD714" s="368"/>
      <c r="KE714" s="368"/>
      <c r="KF714" s="368"/>
      <c r="KG714" s="368"/>
      <c r="KH714" s="368"/>
      <c r="KI714" s="368"/>
      <c r="KJ714" s="368"/>
      <c r="KK714" s="368"/>
      <c r="KL714" s="368"/>
      <c r="KM714" s="368"/>
      <c r="KN714" s="368"/>
      <c r="KO714" s="368"/>
      <c r="KP714" s="368"/>
      <c r="KQ714" s="368"/>
      <c r="KR714" s="368"/>
      <c r="KS714" s="368"/>
      <c r="KT714" s="368"/>
      <c r="KU714" s="368"/>
      <c r="KV714" s="368"/>
      <c r="KW714" s="368"/>
      <c r="KX714" s="368"/>
      <c r="LH714" s="368"/>
      <c r="LI714" s="368"/>
      <c r="LJ714" s="368"/>
      <c r="LK714" s="368"/>
      <c r="LL714" s="368"/>
      <c r="LM714" s="368"/>
      <c r="LN714" s="368"/>
      <c r="LO714" s="368"/>
      <c r="LP714" s="368"/>
      <c r="LQ714" s="368"/>
      <c r="LR714" s="368"/>
      <c r="LS714" s="368"/>
      <c r="LT714" s="368"/>
      <c r="LU714" s="368"/>
      <c r="LV714" s="368"/>
      <c r="LW714" s="368"/>
      <c r="LX714" s="368"/>
      <c r="LY714" s="368"/>
      <c r="LZ714" s="368"/>
      <c r="MA714" s="368"/>
      <c r="MB714" s="368"/>
      <c r="MC714" s="368"/>
      <c r="MD714" s="368"/>
      <c r="ME714" s="368"/>
      <c r="MF714" s="368"/>
      <c r="MG714" s="368"/>
      <c r="MH714" s="368"/>
      <c r="MI714" s="368"/>
      <c r="MJ714" s="368"/>
      <c r="MK714" s="368"/>
      <c r="ML714" s="368"/>
      <c r="MM714" s="368"/>
      <c r="MN714" s="368"/>
      <c r="MO714" s="368"/>
      <c r="MP714" s="368"/>
      <c r="MQ714" s="368"/>
      <c r="MR714" s="368"/>
      <c r="MS714" s="368"/>
      <c r="MT714" s="368"/>
      <c r="MU714" s="368"/>
      <c r="MV714" s="368"/>
      <c r="MW714" s="368"/>
      <c r="MX714" s="368"/>
      <c r="MY714" s="368"/>
      <c r="MZ714" s="368"/>
      <c r="NA714" s="368"/>
      <c r="NB714" s="368"/>
      <c r="NC714" s="368"/>
      <c r="ND714" s="368"/>
      <c r="NE714" s="368"/>
      <c r="NF714" s="368"/>
      <c r="NG714" s="368"/>
      <c r="NH714" s="368"/>
      <c r="NI714" s="368"/>
      <c r="NJ714" s="368"/>
      <c r="NK714" s="368"/>
      <c r="NL714" s="368"/>
      <c r="NM714" s="368"/>
      <c r="NN714" s="368"/>
      <c r="NO714" s="368"/>
      <c r="NP714" s="368"/>
      <c r="NQ714" s="368"/>
      <c r="NR714" s="368"/>
      <c r="NS714" s="368"/>
      <c r="NT714" s="368"/>
      <c r="NU714" s="368"/>
      <c r="NV714" s="368"/>
      <c r="NW714" s="368"/>
      <c r="NX714" s="368"/>
      <c r="NY714" s="368"/>
      <c r="NZ714" s="368"/>
      <c r="OA714" s="368"/>
      <c r="OB714" s="368"/>
      <c r="OC714" s="368"/>
      <c r="OD714" s="368"/>
      <c r="OE714" s="368"/>
      <c r="OF714" s="368"/>
      <c r="OG714" s="368"/>
      <c r="OH714" s="368"/>
      <c r="OI714" s="368"/>
      <c r="OJ714" s="368"/>
      <c r="OK714" s="368"/>
      <c r="OL714" s="368"/>
      <c r="OM714" s="368"/>
      <c r="ON714" s="368"/>
      <c r="OO714" s="368"/>
      <c r="OP714" s="368"/>
      <c r="OQ714" s="368"/>
      <c r="OR714" s="368"/>
      <c r="OS714" s="368"/>
      <c r="OT714" s="368"/>
      <c r="OU714" s="368"/>
      <c r="OV714" s="368"/>
      <c r="OW714" s="368"/>
      <c r="OX714" s="368"/>
      <c r="OY714" s="368"/>
      <c r="OZ714" s="368"/>
      <c r="PA714" s="368"/>
      <c r="PB714" s="368"/>
      <c r="PC714" s="368"/>
      <c r="PD714" s="368"/>
      <c r="PE714" s="368"/>
      <c r="PF714" s="368"/>
      <c r="PG714" s="368"/>
      <c r="PH714" s="368"/>
      <c r="PI714" s="368"/>
      <c r="PJ714" s="368"/>
      <c r="PK714" s="368"/>
      <c r="PL714" s="368"/>
      <c r="PM714" s="368"/>
      <c r="PN714" s="368"/>
      <c r="PO714" s="368"/>
      <c r="PP714" s="368"/>
      <c r="PQ714" s="368"/>
      <c r="PR714" s="368"/>
      <c r="PS714" s="368"/>
      <c r="PT714" s="368"/>
      <c r="PU714" s="368"/>
      <c r="PV714" s="368"/>
      <c r="PW714" s="368"/>
      <c r="PX714" s="368"/>
      <c r="PY714" s="368"/>
      <c r="PZ714" s="368"/>
      <c r="QA714" s="368"/>
      <c r="QB714" s="368"/>
      <c r="QC714" s="368"/>
      <c r="QD714" s="368"/>
      <c r="QE714" s="368"/>
      <c r="QF714" s="368"/>
      <c r="QG714" s="368"/>
      <c r="QH714" s="368"/>
      <c r="QI714" s="368"/>
      <c r="QJ714" s="368"/>
      <c r="QK714" s="368"/>
      <c r="QL714" s="368"/>
      <c r="QM714" s="368"/>
      <c r="QN714" s="368"/>
      <c r="QO714" s="368"/>
      <c r="QP714" s="368"/>
      <c r="QQ714" s="368"/>
      <c r="QR714" s="368"/>
      <c r="QS714" s="368"/>
      <c r="QT714" s="368"/>
      <c r="QU714" s="368"/>
      <c r="QV714" s="368"/>
      <c r="QW714" s="368"/>
      <c r="QX714" s="368"/>
      <c r="QY714" s="368"/>
      <c r="QZ714" s="368"/>
      <c r="RA714" s="368"/>
      <c r="RB714" s="368"/>
      <c r="RC714" s="368"/>
      <c r="RD714" s="368"/>
      <c r="RE714" s="368"/>
      <c r="RF714" s="368"/>
      <c r="RG714" s="368"/>
      <c r="RH714" s="368"/>
      <c r="RI714" s="368"/>
      <c r="RJ714" s="368"/>
      <c r="RK714" s="368"/>
      <c r="RL714" s="368"/>
      <c r="RM714" s="368"/>
      <c r="RN714" s="368"/>
      <c r="RO714" s="368"/>
      <c r="RP714" s="368"/>
      <c r="RQ714" s="368"/>
      <c r="RR714" s="368"/>
      <c r="RS714" s="368"/>
      <c r="RT714" s="368"/>
      <c r="RU714" s="368"/>
      <c r="RV714" s="368"/>
      <c r="RW714" s="368"/>
      <c r="RX714" s="368"/>
      <c r="RY714" s="368"/>
      <c r="RZ714" s="368"/>
      <c r="SA714" s="368"/>
      <c r="SB714" s="368"/>
      <c r="SC714" s="368"/>
      <c r="SD714" s="368"/>
      <c r="SE714" s="368"/>
      <c r="SF714" s="368"/>
      <c r="SG714" s="368"/>
    </row>
    <row r="715" spans="1:501">
      <c r="A715" s="368"/>
      <c r="B715" s="368"/>
      <c r="C715" s="368"/>
      <c r="D715" s="368"/>
      <c r="E715" s="368"/>
      <c r="F715" s="368"/>
      <c r="G715" s="368"/>
      <c r="H715" s="368"/>
      <c r="I715" s="368"/>
      <c r="J715" s="368"/>
      <c r="K715" s="368"/>
      <c r="L715" s="368"/>
      <c r="M715" s="368"/>
      <c r="N715" s="368"/>
      <c r="O715" s="385"/>
      <c r="P715" s="368"/>
      <c r="Q715" s="368"/>
      <c r="R715" s="368"/>
      <c r="S715" s="368"/>
      <c r="T715" s="368"/>
      <c r="U715" s="368"/>
      <c r="V715" s="368"/>
      <c r="W715" s="368"/>
      <c r="X715" s="368"/>
      <c r="Y715" s="368"/>
      <c r="Z715" s="368"/>
      <c r="AA715" s="368"/>
      <c r="AB715" s="368"/>
      <c r="AC715" s="368"/>
      <c r="AD715" s="368"/>
      <c r="AE715" s="368"/>
      <c r="AF715" s="368"/>
      <c r="AG715" s="368"/>
      <c r="AH715" s="368"/>
      <c r="AI715" s="368"/>
      <c r="AJ715" s="368"/>
      <c r="AK715" s="368"/>
      <c r="AL715" s="368"/>
      <c r="AM715" s="368"/>
      <c r="AN715" s="368"/>
      <c r="AO715" s="368"/>
      <c r="AP715" s="368"/>
      <c r="AQ715" s="368"/>
      <c r="AR715" s="368"/>
      <c r="AS715" s="368"/>
      <c r="AT715" s="368"/>
      <c r="AU715" s="368"/>
      <c r="AV715" s="368"/>
      <c r="AW715" s="368"/>
      <c r="AX715" s="368"/>
      <c r="AY715" s="368"/>
      <c r="AZ715" s="368"/>
      <c r="BA715" s="368"/>
      <c r="BB715" s="368"/>
      <c r="BC715" s="368"/>
      <c r="BD715" s="368"/>
      <c r="BE715" s="368"/>
      <c r="BF715" s="368"/>
      <c r="BG715" s="368"/>
      <c r="BH715" s="368"/>
      <c r="BI715" s="368"/>
      <c r="BJ715" s="368"/>
      <c r="BK715" s="368"/>
      <c r="BL715" s="368"/>
      <c r="BM715" s="368"/>
      <c r="BN715" s="368"/>
      <c r="BO715" s="368"/>
      <c r="BP715" s="368"/>
      <c r="BQ715" s="368"/>
      <c r="BR715" s="368"/>
      <c r="BS715" s="368"/>
      <c r="BT715" s="368"/>
      <c r="BU715" s="368"/>
      <c r="BV715" s="368"/>
      <c r="BW715" s="368"/>
      <c r="DV715" s="368"/>
      <c r="DW715" s="368"/>
      <c r="DX715" s="368"/>
      <c r="DY715" s="368"/>
      <c r="DZ715" s="368"/>
      <c r="EA715" s="368"/>
      <c r="EB715" s="368"/>
      <c r="EC715" s="368"/>
      <c r="ED715" s="368"/>
      <c r="EE715" s="368"/>
      <c r="EF715" s="368"/>
      <c r="EG715" s="368"/>
      <c r="EH715" s="368"/>
      <c r="EI715" s="368"/>
      <c r="EJ715" s="368"/>
      <c r="EK715" s="368"/>
      <c r="EL715" s="368"/>
      <c r="EM715" s="368"/>
      <c r="EN715" s="368"/>
      <c r="EO715" s="368"/>
      <c r="EP715" s="368"/>
      <c r="EQ715" s="368"/>
      <c r="ER715" s="368"/>
      <c r="ES715" s="368"/>
      <c r="ET715" s="368"/>
      <c r="EU715" s="368"/>
      <c r="EV715" s="368"/>
      <c r="EW715" s="368"/>
      <c r="EX715" s="368"/>
      <c r="EY715" s="368"/>
      <c r="EZ715" s="368"/>
      <c r="FA715" s="368"/>
      <c r="FB715" s="368"/>
      <c r="FC715" s="368"/>
      <c r="FD715" s="368"/>
      <c r="FE715" s="368"/>
      <c r="FF715" s="368"/>
      <c r="FG715" s="368"/>
      <c r="FH715" s="368"/>
      <c r="FI715" s="368"/>
      <c r="FJ715" s="368"/>
      <c r="FK715" s="368"/>
      <c r="FL715" s="368"/>
      <c r="FM715" s="368"/>
      <c r="FN715" s="368"/>
      <c r="FO715" s="368"/>
      <c r="FP715" s="368"/>
      <c r="FQ715" s="368"/>
      <c r="FR715" s="368"/>
      <c r="FS715" s="368"/>
      <c r="FT715" s="368"/>
      <c r="FU715" s="368"/>
      <c r="FV715" s="368"/>
      <c r="FW715" s="368"/>
      <c r="FX715" s="368"/>
      <c r="FY715" s="368"/>
      <c r="FZ715" s="368"/>
      <c r="GA715" s="368"/>
      <c r="GB715" s="368"/>
      <c r="GC715" s="368"/>
      <c r="GD715" s="368"/>
      <c r="GE715" s="368"/>
      <c r="GF715" s="368"/>
      <c r="GG715" s="368"/>
      <c r="GH715" s="368"/>
      <c r="GI715" s="368"/>
      <c r="GJ715" s="368"/>
      <c r="GK715" s="368"/>
      <c r="GL715" s="368"/>
      <c r="GM715" s="368"/>
      <c r="GN715" s="368"/>
      <c r="GO715" s="368"/>
      <c r="GP715" s="368"/>
      <c r="GQ715" s="368"/>
      <c r="GR715" s="368"/>
      <c r="GS715" s="368"/>
      <c r="GT715" s="368"/>
      <c r="GU715" s="368"/>
      <c r="GV715" s="368"/>
      <c r="GW715" s="368"/>
      <c r="GX715" s="368"/>
      <c r="GY715" s="368"/>
      <c r="GZ715" s="368"/>
      <c r="HA715" s="368"/>
      <c r="HB715" s="368"/>
      <c r="HC715" s="368"/>
      <c r="HD715" s="368"/>
      <c r="HE715" s="368"/>
      <c r="HF715" s="368"/>
      <c r="HG715" s="368"/>
      <c r="HH715" s="368"/>
      <c r="HI715" s="368"/>
      <c r="HJ715" s="368"/>
      <c r="HK715" s="368"/>
      <c r="HL715" s="368"/>
      <c r="HM715" s="368"/>
      <c r="HN715" s="368"/>
      <c r="HO715" s="368"/>
      <c r="HP715" s="368"/>
      <c r="HQ715" s="368"/>
      <c r="HR715" s="368"/>
      <c r="HS715" s="368"/>
      <c r="HT715" s="368"/>
      <c r="HU715" s="368"/>
      <c r="HV715" s="368"/>
      <c r="HW715" s="368"/>
      <c r="HX715" s="368"/>
      <c r="HY715" s="368"/>
      <c r="HZ715" s="368"/>
      <c r="IA715" s="368"/>
      <c r="IB715" s="368"/>
      <c r="IC715" s="368"/>
      <c r="ID715" s="368"/>
      <c r="IE715" s="368"/>
      <c r="IF715" s="368"/>
      <c r="IG715" s="368"/>
      <c r="IH715" s="368"/>
      <c r="II715" s="368"/>
      <c r="IJ715" s="368"/>
      <c r="IK715" s="368"/>
      <c r="IL715" s="368"/>
      <c r="IM715" s="368"/>
      <c r="IN715" s="368"/>
      <c r="IO715" s="368"/>
      <c r="IP715" s="368"/>
      <c r="IQ715" s="368"/>
      <c r="IR715" s="368"/>
      <c r="IS715" s="368"/>
      <c r="IT715" s="368"/>
      <c r="IU715" s="368"/>
      <c r="IV715" s="368"/>
      <c r="IW715" s="368"/>
      <c r="IX715" s="368"/>
      <c r="IY715" s="368"/>
      <c r="IZ715" s="368"/>
      <c r="JA715" s="368"/>
      <c r="JB715" s="368"/>
      <c r="JC715" s="368"/>
      <c r="JD715" s="368"/>
      <c r="JE715" s="368"/>
      <c r="JF715" s="368"/>
      <c r="JG715" s="368"/>
      <c r="JH715" s="368"/>
      <c r="JI715" s="368"/>
      <c r="JJ715" s="368"/>
      <c r="JK715" s="368"/>
      <c r="JL715" s="368"/>
      <c r="JM715" s="368"/>
      <c r="JN715" s="368"/>
      <c r="JO715" s="368"/>
      <c r="JP715" s="368"/>
      <c r="JQ715" s="368"/>
      <c r="JR715" s="368"/>
      <c r="JS715" s="368"/>
      <c r="JT715" s="368"/>
      <c r="JU715" s="368"/>
      <c r="JV715" s="368"/>
      <c r="JW715" s="368"/>
      <c r="JX715" s="368"/>
      <c r="JY715" s="368"/>
      <c r="JZ715" s="368"/>
      <c r="KA715" s="368"/>
      <c r="KB715" s="368"/>
      <c r="KC715" s="368"/>
      <c r="KD715" s="368"/>
      <c r="KE715" s="368"/>
      <c r="KF715" s="368"/>
      <c r="KG715" s="368"/>
      <c r="KH715" s="368"/>
      <c r="KI715" s="368"/>
      <c r="KJ715" s="368"/>
      <c r="KK715" s="368"/>
      <c r="KL715" s="368"/>
      <c r="KM715" s="368"/>
      <c r="KN715" s="368"/>
      <c r="KO715" s="368"/>
      <c r="KP715" s="368"/>
      <c r="KQ715" s="368"/>
      <c r="KR715" s="368"/>
      <c r="KS715" s="368"/>
      <c r="KT715" s="368"/>
      <c r="KU715" s="368"/>
      <c r="KV715" s="368"/>
      <c r="KW715" s="368"/>
      <c r="KX715" s="368"/>
      <c r="LH715" s="368"/>
      <c r="LI715" s="368"/>
      <c r="LJ715" s="368"/>
      <c r="LK715" s="368"/>
      <c r="LL715" s="368"/>
      <c r="LM715" s="368"/>
      <c r="LN715" s="368"/>
      <c r="LO715" s="368"/>
      <c r="LP715" s="368"/>
      <c r="LQ715" s="368"/>
      <c r="LR715" s="368"/>
      <c r="LS715" s="368"/>
      <c r="LT715" s="368"/>
      <c r="LU715" s="368"/>
      <c r="LV715" s="368"/>
      <c r="LW715" s="368"/>
      <c r="LX715" s="368"/>
      <c r="LY715" s="368"/>
      <c r="LZ715" s="368"/>
      <c r="MA715" s="368"/>
      <c r="MB715" s="368"/>
      <c r="MC715" s="368"/>
      <c r="MD715" s="368"/>
      <c r="ME715" s="368"/>
      <c r="MF715" s="368"/>
      <c r="MG715" s="368"/>
      <c r="MH715" s="368"/>
      <c r="MI715" s="368"/>
      <c r="MJ715" s="368"/>
      <c r="MK715" s="368"/>
      <c r="ML715" s="368"/>
      <c r="MM715" s="368"/>
      <c r="MN715" s="368"/>
      <c r="MO715" s="368"/>
      <c r="MP715" s="368"/>
      <c r="MQ715" s="368"/>
      <c r="MR715" s="368"/>
      <c r="MS715" s="368"/>
      <c r="MT715" s="368"/>
      <c r="MU715" s="368"/>
      <c r="MV715" s="368"/>
      <c r="MW715" s="368"/>
      <c r="MX715" s="368"/>
      <c r="MY715" s="368"/>
      <c r="MZ715" s="368"/>
      <c r="NA715" s="368"/>
      <c r="NB715" s="368"/>
      <c r="NC715" s="368"/>
      <c r="ND715" s="368"/>
      <c r="NE715" s="368"/>
      <c r="NF715" s="368"/>
      <c r="NG715" s="368"/>
      <c r="NH715" s="368"/>
      <c r="NI715" s="368"/>
      <c r="NJ715" s="368"/>
      <c r="NK715" s="368"/>
      <c r="NL715" s="368"/>
      <c r="NM715" s="368"/>
      <c r="NN715" s="368"/>
      <c r="NO715" s="368"/>
      <c r="NP715" s="368"/>
      <c r="NQ715" s="368"/>
      <c r="NR715" s="368"/>
      <c r="NS715" s="368"/>
      <c r="NT715" s="368"/>
      <c r="NU715" s="368"/>
      <c r="NV715" s="368"/>
      <c r="NW715" s="368"/>
      <c r="NX715" s="368"/>
      <c r="NY715" s="368"/>
      <c r="NZ715" s="368"/>
      <c r="OA715" s="368"/>
      <c r="OB715" s="368"/>
      <c r="OC715" s="368"/>
      <c r="OD715" s="368"/>
      <c r="OE715" s="368"/>
      <c r="OF715" s="368"/>
      <c r="OG715" s="368"/>
      <c r="OH715" s="368"/>
      <c r="OI715" s="368"/>
      <c r="OJ715" s="368"/>
      <c r="OK715" s="368"/>
      <c r="OL715" s="368"/>
      <c r="OM715" s="368"/>
      <c r="ON715" s="368"/>
      <c r="OO715" s="368"/>
      <c r="OP715" s="368"/>
      <c r="OQ715" s="368"/>
      <c r="OR715" s="368"/>
      <c r="OS715" s="368"/>
      <c r="OT715" s="368"/>
      <c r="OU715" s="368"/>
      <c r="OV715" s="368"/>
      <c r="OW715" s="368"/>
      <c r="OX715" s="368"/>
      <c r="OY715" s="368"/>
      <c r="OZ715" s="368"/>
      <c r="PA715" s="368"/>
      <c r="PB715" s="368"/>
      <c r="PC715" s="368"/>
      <c r="PD715" s="368"/>
      <c r="PE715" s="368"/>
      <c r="PF715" s="368"/>
      <c r="PG715" s="368"/>
      <c r="PH715" s="368"/>
      <c r="PI715" s="368"/>
      <c r="PJ715" s="368"/>
      <c r="PK715" s="368"/>
      <c r="PL715" s="368"/>
      <c r="PM715" s="368"/>
      <c r="PN715" s="368"/>
      <c r="PO715" s="368"/>
      <c r="PP715" s="368"/>
      <c r="PQ715" s="368"/>
      <c r="PR715" s="368"/>
      <c r="PS715" s="368"/>
      <c r="PT715" s="368"/>
      <c r="PU715" s="368"/>
      <c r="PV715" s="368"/>
      <c r="PW715" s="368"/>
      <c r="PX715" s="368"/>
      <c r="PY715" s="368"/>
      <c r="PZ715" s="368"/>
      <c r="QA715" s="368"/>
      <c r="QB715" s="368"/>
      <c r="QC715" s="368"/>
      <c r="QD715" s="368"/>
      <c r="QE715" s="368"/>
      <c r="QF715" s="368"/>
      <c r="QG715" s="368"/>
      <c r="QH715" s="368"/>
      <c r="QI715" s="368"/>
      <c r="QJ715" s="368"/>
      <c r="QK715" s="368"/>
      <c r="QL715" s="368"/>
      <c r="QM715" s="368"/>
      <c r="QN715" s="368"/>
      <c r="QO715" s="368"/>
      <c r="QP715" s="368"/>
      <c r="QQ715" s="368"/>
      <c r="QR715" s="368"/>
      <c r="QS715" s="368"/>
      <c r="QT715" s="368"/>
      <c r="QU715" s="368"/>
      <c r="QV715" s="368"/>
      <c r="QW715" s="368"/>
      <c r="QX715" s="368"/>
      <c r="QY715" s="368"/>
      <c r="QZ715" s="368"/>
      <c r="RA715" s="368"/>
      <c r="RB715" s="368"/>
      <c r="RC715" s="368"/>
      <c r="RD715" s="368"/>
      <c r="RE715" s="368"/>
      <c r="RF715" s="368"/>
      <c r="RG715" s="368"/>
      <c r="RH715" s="368"/>
      <c r="RI715" s="368"/>
      <c r="RJ715" s="368"/>
      <c r="RK715" s="368"/>
      <c r="RL715" s="368"/>
      <c r="RM715" s="368"/>
      <c r="RN715" s="368"/>
      <c r="RO715" s="368"/>
      <c r="RP715" s="368"/>
      <c r="RQ715" s="368"/>
      <c r="RR715" s="368"/>
      <c r="RS715" s="368"/>
      <c r="RT715" s="368"/>
      <c r="RU715" s="368"/>
      <c r="RV715" s="368"/>
      <c r="RW715" s="368"/>
      <c r="RX715" s="368"/>
      <c r="RY715" s="368"/>
      <c r="RZ715" s="368"/>
      <c r="SA715" s="368"/>
      <c r="SB715" s="368"/>
      <c r="SC715" s="368"/>
      <c r="SD715" s="368"/>
      <c r="SE715" s="368"/>
      <c r="SF715" s="368"/>
      <c r="SG715" s="368"/>
    </row>
    <row r="716" spans="1:501">
      <c r="A716" s="368"/>
      <c r="B716" s="368"/>
      <c r="C716" s="368"/>
      <c r="D716" s="368"/>
      <c r="E716" s="368"/>
      <c r="F716" s="368"/>
      <c r="G716" s="368"/>
      <c r="H716" s="368"/>
      <c r="I716" s="368"/>
      <c r="J716" s="368"/>
      <c r="K716" s="368"/>
      <c r="L716" s="368"/>
      <c r="M716" s="368"/>
      <c r="N716" s="368"/>
      <c r="O716" s="385"/>
      <c r="P716" s="368"/>
      <c r="Q716" s="368"/>
      <c r="R716" s="368"/>
      <c r="S716" s="368"/>
      <c r="T716" s="368"/>
      <c r="U716" s="368"/>
      <c r="V716" s="368"/>
      <c r="W716" s="368"/>
      <c r="X716" s="368"/>
      <c r="Y716" s="368"/>
      <c r="Z716" s="368"/>
      <c r="AA716" s="368"/>
      <c r="AB716" s="368"/>
      <c r="AC716" s="368"/>
      <c r="AD716" s="368"/>
      <c r="AE716" s="368"/>
      <c r="AF716" s="368"/>
      <c r="AG716" s="368"/>
      <c r="AH716" s="368"/>
      <c r="AI716" s="368"/>
      <c r="AJ716" s="368"/>
      <c r="AK716" s="368"/>
      <c r="AL716" s="368"/>
      <c r="AM716" s="368"/>
      <c r="AN716" s="368"/>
      <c r="AO716" s="368"/>
      <c r="AP716" s="368"/>
      <c r="AQ716" s="368"/>
      <c r="AR716" s="368"/>
      <c r="AS716" s="368"/>
      <c r="AT716" s="368"/>
      <c r="AU716" s="368"/>
      <c r="AV716" s="368"/>
      <c r="AW716" s="368"/>
      <c r="AX716" s="368"/>
      <c r="AY716" s="368"/>
      <c r="AZ716" s="368"/>
      <c r="BA716" s="368"/>
      <c r="BB716" s="368"/>
      <c r="BC716" s="368"/>
      <c r="BD716" s="368"/>
      <c r="BE716" s="368"/>
      <c r="BF716" s="368"/>
      <c r="BG716" s="368"/>
      <c r="BH716" s="368"/>
      <c r="BI716" s="368"/>
      <c r="BJ716" s="368"/>
      <c r="BK716" s="368"/>
      <c r="BL716" s="368"/>
      <c r="BM716" s="368"/>
      <c r="BN716" s="368"/>
      <c r="BO716" s="368"/>
      <c r="BP716" s="368"/>
      <c r="BQ716" s="368"/>
      <c r="BR716" s="368"/>
      <c r="BS716" s="368"/>
      <c r="BT716" s="368"/>
      <c r="BU716" s="368"/>
      <c r="BV716" s="368"/>
      <c r="BW716" s="368"/>
      <c r="DV716" s="368"/>
      <c r="DW716" s="368"/>
      <c r="DX716" s="368"/>
      <c r="DY716" s="368"/>
      <c r="DZ716" s="368"/>
      <c r="EA716" s="368"/>
      <c r="EB716" s="368"/>
      <c r="EC716" s="368"/>
      <c r="ED716" s="368"/>
      <c r="EE716" s="368"/>
      <c r="EF716" s="368"/>
      <c r="EG716" s="368"/>
      <c r="EH716" s="368"/>
      <c r="EI716" s="368"/>
      <c r="EJ716" s="368"/>
      <c r="EK716" s="368"/>
      <c r="EL716" s="368"/>
      <c r="EM716" s="368"/>
      <c r="EN716" s="368"/>
      <c r="EO716" s="368"/>
      <c r="EP716" s="368"/>
      <c r="EQ716" s="368"/>
      <c r="ER716" s="368"/>
      <c r="ES716" s="368"/>
      <c r="ET716" s="368"/>
      <c r="EU716" s="368"/>
      <c r="EV716" s="368"/>
      <c r="EW716" s="368"/>
      <c r="EX716" s="368"/>
      <c r="EY716" s="368"/>
      <c r="EZ716" s="368"/>
      <c r="FA716" s="368"/>
      <c r="FB716" s="368"/>
      <c r="FC716" s="368"/>
      <c r="FD716" s="368"/>
      <c r="FE716" s="368"/>
      <c r="FF716" s="368"/>
      <c r="FG716" s="368"/>
      <c r="FH716" s="368"/>
      <c r="FI716" s="368"/>
      <c r="FJ716" s="368"/>
      <c r="FK716" s="368"/>
      <c r="FL716" s="368"/>
      <c r="FM716" s="368"/>
      <c r="FN716" s="368"/>
      <c r="FO716" s="368"/>
      <c r="FP716" s="368"/>
      <c r="FQ716" s="368"/>
      <c r="FR716" s="368"/>
      <c r="FS716" s="368"/>
      <c r="FT716" s="368"/>
      <c r="FU716" s="368"/>
      <c r="FV716" s="368"/>
      <c r="FW716" s="368"/>
      <c r="FX716" s="368"/>
      <c r="FY716" s="368"/>
      <c r="FZ716" s="368"/>
      <c r="GA716" s="368"/>
      <c r="GB716" s="368"/>
      <c r="GC716" s="368"/>
      <c r="GD716" s="368"/>
      <c r="GE716" s="368"/>
      <c r="GF716" s="368"/>
      <c r="GG716" s="368"/>
      <c r="GH716" s="368"/>
      <c r="GI716" s="368"/>
      <c r="GJ716" s="368"/>
      <c r="GK716" s="368"/>
      <c r="GL716" s="368"/>
      <c r="GM716" s="368"/>
      <c r="GN716" s="368"/>
      <c r="GO716" s="368"/>
      <c r="GP716" s="368"/>
      <c r="GQ716" s="368"/>
      <c r="GR716" s="368"/>
      <c r="GS716" s="368"/>
      <c r="GT716" s="368"/>
      <c r="GU716" s="368"/>
      <c r="GV716" s="368"/>
      <c r="GW716" s="368"/>
      <c r="GX716" s="368"/>
      <c r="GY716" s="368"/>
      <c r="GZ716" s="368"/>
      <c r="HA716" s="368"/>
      <c r="HB716" s="368"/>
      <c r="HC716" s="368"/>
      <c r="HD716" s="368"/>
      <c r="HE716" s="368"/>
      <c r="HF716" s="368"/>
      <c r="HG716" s="368"/>
      <c r="HH716" s="368"/>
      <c r="HI716" s="368"/>
      <c r="HJ716" s="368"/>
      <c r="HK716" s="368"/>
      <c r="HL716" s="368"/>
      <c r="HM716" s="368"/>
      <c r="HN716" s="368"/>
      <c r="HO716" s="368"/>
      <c r="HP716" s="368"/>
      <c r="HQ716" s="368"/>
      <c r="HR716" s="368"/>
      <c r="HS716" s="368"/>
      <c r="HT716" s="368"/>
      <c r="HU716" s="368"/>
      <c r="HV716" s="368"/>
      <c r="HW716" s="368"/>
      <c r="HX716" s="368"/>
      <c r="HY716" s="368"/>
      <c r="HZ716" s="368"/>
      <c r="IA716" s="368"/>
      <c r="IB716" s="368"/>
      <c r="IC716" s="368"/>
      <c r="ID716" s="368"/>
      <c r="IE716" s="368"/>
      <c r="IF716" s="368"/>
      <c r="IG716" s="368"/>
      <c r="IH716" s="368"/>
      <c r="II716" s="368"/>
      <c r="IJ716" s="368"/>
      <c r="IK716" s="368"/>
      <c r="IL716" s="368"/>
      <c r="IM716" s="368"/>
      <c r="IN716" s="368"/>
      <c r="IO716" s="368"/>
      <c r="IP716" s="368"/>
      <c r="IQ716" s="368"/>
      <c r="IR716" s="368"/>
      <c r="IS716" s="368"/>
      <c r="IT716" s="368"/>
      <c r="IU716" s="368"/>
      <c r="IV716" s="368"/>
      <c r="IW716" s="368"/>
      <c r="IX716" s="368"/>
      <c r="IY716" s="368"/>
      <c r="IZ716" s="368"/>
      <c r="JA716" s="368"/>
      <c r="JB716" s="368"/>
      <c r="JC716" s="368"/>
      <c r="JD716" s="368"/>
      <c r="JE716" s="368"/>
      <c r="JF716" s="368"/>
      <c r="JG716" s="368"/>
      <c r="JH716" s="368"/>
      <c r="JI716" s="368"/>
      <c r="JJ716" s="368"/>
      <c r="JK716" s="368"/>
      <c r="JL716" s="368"/>
      <c r="JM716" s="368"/>
      <c r="JN716" s="368"/>
      <c r="JO716" s="368"/>
      <c r="JP716" s="368"/>
      <c r="JQ716" s="368"/>
      <c r="JR716" s="368"/>
      <c r="JS716" s="368"/>
      <c r="JT716" s="368"/>
      <c r="JU716" s="368"/>
      <c r="JV716" s="368"/>
      <c r="JW716" s="368"/>
      <c r="JX716" s="368"/>
      <c r="JY716" s="368"/>
      <c r="JZ716" s="368"/>
      <c r="KA716" s="368"/>
      <c r="KB716" s="368"/>
      <c r="KC716" s="368"/>
      <c r="KD716" s="368"/>
      <c r="KE716" s="368"/>
      <c r="KF716" s="368"/>
      <c r="KG716" s="368"/>
      <c r="KH716" s="368"/>
      <c r="KI716" s="368"/>
      <c r="KJ716" s="368"/>
      <c r="KK716" s="368"/>
      <c r="KL716" s="368"/>
      <c r="KM716" s="368"/>
      <c r="KN716" s="368"/>
      <c r="KO716" s="368"/>
      <c r="KP716" s="368"/>
      <c r="KQ716" s="368"/>
      <c r="KR716" s="368"/>
      <c r="KS716" s="368"/>
      <c r="KT716" s="368"/>
      <c r="KU716" s="368"/>
      <c r="KV716" s="368"/>
      <c r="KW716" s="368"/>
      <c r="KX716" s="368"/>
      <c r="LH716" s="368"/>
      <c r="LI716" s="368"/>
      <c r="LJ716" s="368"/>
      <c r="LK716" s="368"/>
      <c r="LL716" s="368"/>
      <c r="LM716" s="368"/>
      <c r="LN716" s="368"/>
      <c r="LO716" s="368"/>
      <c r="LP716" s="368"/>
      <c r="LQ716" s="368"/>
      <c r="LR716" s="368"/>
      <c r="LS716" s="368"/>
      <c r="LT716" s="368"/>
      <c r="LU716" s="368"/>
      <c r="LV716" s="368"/>
      <c r="LW716" s="368"/>
      <c r="LX716" s="368"/>
      <c r="LY716" s="368"/>
      <c r="LZ716" s="368"/>
      <c r="MA716" s="368"/>
      <c r="MB716" s="368"/>
      <c r="MC716" s="368"/>
      <c r="MD716" s="368"/>
      <c r="ME716" s="368"/>
      <c r="MF716" s="368"/>
      <c r="MG716" s="368"/>
      <c r="MH716" s="368"/>
      <c r="MI716" s="368"/>
      <c r="MJ716" s="368"/>
      <c r="MK716" s="368"/>
      <c r="ML716" s="368"/>
      <c r="MM716" s="368"/>
      <c r="MN716" s="368"/>
      <c r="MO716" s="368"/>
      <c r="MP716" s="368"/>
      <c r="MQ716" s="368"/>
      <c r="MR716" s="368"/>
      <c r="MS716" s="368"/>
      <c r="MT716" s="368"/>
      <c r="MU716" s="368"/>
      <c r="MV716" s="368"/>
      <c r="MW716" s="368"/>
      <c r="MX716" s="368"/>
      <c r="MY716" s="368"/>
      <c r="MZ716" s="368"/>
      <c r="NA716" s="368"/>
      <c r="NB716" s="368"/>
      <c r="NC716" s="368"/>
      <c r="ND716" s="368"/>
      <c r="NE716" s="368"/>
      <c r="NF716" s="368"/>
      <c r="NG716" s="368"/>
      <c r="NH716" s="368"/>
      <c r="NI716" s="368"/>
      <c r="NJ716" s="368"/>
      <c r="NK716" s="368"/>
      <c r="NL716" s="368"/>
      <c r="NM716" s="368"/>
      <c r="NN716" s="368"/>
      <c r="NO716" s="368"/>
      <c r="NP716" s="368"/>
      <c r="NQ716" s="368"/>
      <c r="NR716" s="368"/>
      <c r="NS716" s="368"/>
      <c r="NT716" s="368"/>
      <c r="NU716" s="368"/>
      <c r="NV716" s="368"/>
      <c r="NW716" s="368"/>
      <c r="NX716" s="368"/>
      <c r="NY716" s="368"/>
      <c r="NZ716" s="368"/>
      <c r="OA716" s="368"/>
      <c r="OB716" s="368"/>
      <c r="OC716" s="368"/>
      <c r="OD716" s="368"/>
      <c r="OE716" s="368"/>
      <c r="OF716" s="368"/>
      <c r="OG716" s="368"/>
      <c r="OH716" s="368"/>
      <c r="OI716" s="368"/>
      <c r="OJ716" s="368"/>
      <c r="OK716" s="368"/>
      <c r="OL716" s="368"/>
      <c r="OM716" s="368"/>
      <c r="ON716" s="368"/>
      <c r="OO716" s="368"/>
      <c r="OP716" s="368"/>
      <c r="OQ716" s="368"/>
      <c r="OR716" s="368"/>
      <c r="OS716" s="368"/>
      <c r="OT716" s="368"/>
      <c r="OU716" s="368"/>
      <c r="OV716" s="368"/>
      <c r="OW716" s="368"/>
      <c r="OX716" s="368"/>
      <c r="OY716" s="368"/>
      <c r="OZ716" s="368"/>
      <c r="PA716" s="368"/>
      <c r="PB716" s="368"/>
      <c r="PC716" s="368"/>
      <c r="PD716" s="368"/>
      <c r="PE716" s="368"/>
      <c r="PF716" s="368"/>
      <c r="PG716" s="368"/>
      <c r="PH716" s="368"/>
      <c r="PI716" s="368"/>
      <c r="PJ716" s="368"/>
      <c r="PK716" s="368"/>
      <c r="PL716" s="368"/>
      <c r="PM716" s="368"/>
      <c r="PN716" s="368"/>
      <c r="PO716" s="368"/>
      <c r="PP716" s="368"/>
      <c r="PQ716" s="368"/>
      <c r="PR716" s="368"/>
      <c r="PS716" s="368"/>
      <c r="PT716" s="368"/>
      <c r="PU716" s="368"/>
      <c r="PV716" s="368"/>
      <c r="PW716" s="368"/>
      <c r="PX716" s="368"/>
      <c r="PY716" s="368"/>
      <c r="PZ716" s="368"/>
      <c r="QA716" s="368"/>
      <c r="QB716" s="368"/>
      <c r="QC716" s="368"/>
      <c r="QD716" s="368"/>
      <c r="QE716" s="368"/>
      <c r="QF716" s="368"/>
      <c r="QG716" s="368"/>
      <c r="QH716" s="368"/>
      <c r="QI716" s="368"/>
      <c r="QJ716" s="368"/>
      <c r="QK716" s="368"/>
      <c r="QL716" s="368"/>
      <c r="QM716" s="368"/>
      <c r="QN716" s="368"/>
      <c r="QO716" s="368"/>
      <c r="QP716" s="368"/>
      <c r="QQ716" s="368"/>
      <c r="QR716" s="368"/>
      <c r="QS716" s="368"/>
      <c r="QT716" s="368"/>
      <c r="QU716" s="368"/>
      <c r="QV716" s="368"/>
      <c r="QW716" s="368"/>
      <c r="QX716" s="368"/>
      <c r="QY716" s="368"/>
      <c r="QZ716" s="368"/>
      <c r="RA716" s="368"/>
      <c r="RB716" s="368"/>
      <c r="RC716" s="368"/>
      <c r="RD716" s="368"/>
      <c r="RE716" s="368"/>
      <c r="RF716" s="368"/>
      <c r="RG716" s="368"/>
      <c r="RH716" s="368"/>
      <c r="RI716" s="368"/>
      <c r="RJ716" s="368"/>
      <c r="RK716" s="368"/>
      <c r="RL716" s="368"/>
      <c r="RM716" s="368"/>
      <c r="RN716" s="368"/>
      <c r="RO716" s="368"/>
      <c r="RP716" s="368"/>
      <c r="RQ716" s="368"/>
      <c r="RR716" s="368"/>
      <c r="RS716" s="368"/>
      <c r="RT716" s="368"/>
      <c r="RU716" s="368"/>
      <c r="RV716" s="368"/>
      <c r="RW716" s="368"/>
      <c r="RX716" s="368"/>
      <c r="RY716" s="368"/>
      <c r="RZ716" s="368"/>
      <c r="SA716" s="368"/>
      <c r="SB716" s="368"/>
      <c r="SC716" s="368"/>
      <c r="SD716" s="368"/>
      <c r="SE716" s="368"/>
      <c r="SF716" s="368"/>
      <c r="SG716" s="368"/>
    </row>
    <row r="717" spans="1:501">
      <c r="A717" s="368"/>
      <c r="B717" s="368"/>
      <c r="C717" s="368"/>
      <c r="D717" s="368"/>
      <c r="E717" s="368"/>
      <c r="F717" s="368"/>
      <c r="G717" s="368"/>
      <c r="H717" s="368"/>
      <c r="I717" s="368"/>
      <c r="J717" s="368"/>
      <c r="K717" s="368"/>
      <c r="L717" s="368"/>
      <c r="M717" s="368"/>
      <c r="N717" s="368"/>
      <c r="O717" s="385"/>
      <c r="P717" s="368"/>
      <c r="Q717" s="368"/>
      <c r="R717" s="368"/>
      <c r="S717" s="368"/>
      <c r="T717" s="368"/>
      <c r="U717" s="368"/>
      <c r="V717" s="368"/>
      <c r="W717" s="368"/>
      <c r="X717" s="368"/>
      <c r="Y717" s="368"/>
      <c r="Z717" s="368"/>
      <c r="AA717" s="368"/>
      <c r="AB717" s="368"/>
      <c r="AC717" s="368"/>
      <c r="AD717" s="368"/>
      <c r="AE717" s="368"/>
      <c r="AF717" s="368"/>
      <c r="AG717" s="368"/>
      <c r="AH717" s="368"/>
      <c r="AI717" s="368"/>
      <c r="AJ717" s="368"/>
      <c r="AK717" s="368"/>
      <c r="AL717" s="368"/>
      <c r="AM717" s="368"/>
      <c r="AN717" s="368"/>
      <c r="AO717" s="368"/>
      <c r="AP717" s="368"/>
      <c r="AQ717" s="368"/>
      <c r="AR717" s="368"/>
      <c r="AS717" s="368"/>
      <c r="AT717" s="368"/>
      <c r="AU717" s="368"/>
      <c r="AV717" s="368"/>
      <c r="AW717" s="368"/>
      <c r="AX717" s="368"/>
      <c r="AY717" s="368"/>
      <c r="AZ717" s="368"/>
      <c r="BA717" s="368"/>
      <c r="BB717" s="368"/>
      <c r="BC717" s="368"/>
      <c r="BD717" s="368"/>
      <c r="BE717" s="368"/>
      <c r="BF717" s="368"/>
      <c r="BG717" s="368"/>
      <c r="BH717" s="368"/>
      <c r="BI717" s="368"/>
      <c r="BJ717" s="368"/>
      <c r="BK717" s="368"/>
      <c r="BL717" s="368"/>
      <c r="BM717" s="368"/>
      <c r="BN717" s="368"/>
      <c r="BO717" s="368"/>
      <c r="BP717" s="368"/>
      <c r="BQ717" s="368"/>
      <c r="BR717" s="368"/>
      <c r="BS717" s="368"/>
      <c r="BT717" s="368"/>
      <c r="BU717" s="368"/>
      <c r="BV717" s="368"/>
      <c r="BW717" s="368"/>
      <c r="DV717" s="368"/>
      <c r="DW717" s="368"/>
      <c r="DX717" s="368"/>
      <c r="DY717" s="368"/>
      <c r="DZ717" s="368"/>
      <c r="EA717" s="368"/>
      <c r="EB717" s="368"/>
      <c r="EC717" s="368"/>
      <c r="ED717" s="368"/>
      <c r="EE717" s="368"/>
      <c r="EF717" s="368"/>
      <c r="EG717" s="368"/>
      <c r="EH717" s="368"/>
      <c r="EI717" s="368"/>
      <c r="EJ717" s="368"/>
      <c r="EK717" s="368"/>
      <c r="EL717" s="368"/>
      <c r="EM717" s="368"/>
      <c r="EN717" s="368"/>
      <c r="EO717" s="368"/>
      <c r="EP717" s="368"/>
      <c r="EQ717" s="368"/>
      <c r="ER717" s="368"/>
      <c r="ES717" s="368"/>
      <c r="ET717" s="368"/>
      <c r="EU717" s="368"/>
      <c r="EV717" s="368"/>
      <c r="EW717" s="368"/>
      <c r="EX717" s="368"/>
      <c r="EY717" s="368"/>
      <c r="EZ717" s="368"/>
      <c r="FA717" s="368"/>
      <c r="FB717" s="368"/>
      <c r="FC717" s="368"/>
      <c r="FD717" s="368"/>
      <c r="FE717" s="368"/>
      <c r="FF717" s="368"/>
      <c r="FG717" s="368"/>
      <c r="FH717" s="368"/>
      <c r="FI717" s="368"/>
      <c r="FJ717" s="368"/>
      <c r="FK717" s="368"/>
      <c r="FL717" s="368"/>
      <c r="FM717" s="368"/>
      <c r="FN717" s="368"/>
      <c r="FO717" s="368"/>
      <c r="FP717" s="368"/>
      <c r="FQ717" s="368"/>
      <c r="FR717" s="368"/>
      <c r="FS717" s="368"/>
      <c r="FT717" s="368"/>
      <c r="FU717" s="368"/>
      <c r="FV717" s="368"/>
      <c r="FW717" s="368"/>
      <c r="FX717" s="368"/>
      <c r="FY717" s="368"/>
      <c r="FZ717" s="368"/>
      <c r="GA717" s="368"/>
      <c r="GB717" s="368"/>
      <c r="GC717" s="368"/>
      <c r="GD717" s="368"/>
      <c r="GE717" s="368"/>
      <c r="GF717" s="368"/>
      <c r="GG717" s="368"/>
      <c r="GH717" s="368"/>
      <c r="GI717" s="368"/>
      <c r="GJ717" s="368"/>
      <c r="GK717" s="368"/>
      <c r="GL717" s="368"/>
      <c r="GM717" s="368"/>
      <c r="GN717" s="368"/>
      <c r="GO717" s="368"/>
      <c r="GP717" s="368"/>
      <c r="GQ717" s="368"/>
      <c r="GR717" s="368"/>
      <c r="GS717" s="368"/>
      <c r="GT717" s="368"/>
      <c r="GU717" s="368"/>
      <c r="GV717" s="368"/>
      <c r="GW717" s="368"/>
      <c r="GX717" s="368"/>
      <c r="GY717" s="368"/>
      <c r="GZ717" s="368"/>
      <c r="HA717" s="368"/>
      <c r="HB717" s="368"/>
      <c r="HC717" s="368"/>
      <c r="HD717" s="368"/>
      <c r="HE717" s="368"/>
      <c r="HF717" s="368"/>
      <c r="HG717" s="368"/>
      <c r="HH717" s="368"/>
      <c r="HI717" s="368"/>
      <c r="HJ717" s="368"/>
      <c r="HK717" s="368"/>
      <c r="HL717" s="368"/>
      <c r="HM717" s="368"/>
      <c r="HN717" s="368"/>
      <c r="HO717" s="368"/>
      <c r="HP717" s="368"/>
      <c r="HQ717" s="368"/>
      <c r="HR717" s="368"/>
      <c r="HS717" s="368"/>
      <c r="HT717" s="368"/>
      <c r="HU717" s="368"/>
      <c r="HV717" s="368"/>
      <c r="HW717" s="368"/>
      <c r="HX717" s="368"/>
      <c r="HY717" s="368"/>
      <c r="HZ717" s="368"/>
      <c r="IA717" s="368"/>
      <c r="IB717" s="368"/>
      <c r="IC717" s="368"/>
      <c r="ID717" s="368"/>
      <c r="IE717" s="368"/>
      <c r="IF717" s="368"/>
      <c r="IG717" s="368"/>
      <c r="IH717" s="368"/>
      <c r="II717" s="368"/>
      <c r="IJ717" s="368"/>
      <c r="IK717" s="368"/>
      <c r="IL717" s="368"/>
      <c r="IM717" s="368"/>
      <c r="IN717" s="368"/>
      <c r="IO717" s="368"/>
      <c r="IP717" s="368"/>
      <c r="IQ717" s="368"/>
      <c r="IR717" s="368"/>
      <c r="IS717" s="368"/>
      <c r="IT717" s="368"/>
      <c r="IU717" s="368"/>
      <c r="IV717" s="368"/>
      <c r="IW717" s="368"/>
      <c r="IX717" s="368"/>
      <c r="IY717" s="368"/>
      <c r="IZ717" s="368"/>
      <c r="JA717" s="368"/>
      <c r="JB717" s="368"/>
      <c r="JC717" s="368"/>
      <c r="JD717" s="368"/>
      <c r="JE717" s="368"/>
      <c r="JF717" s="368"/>
      <c r="JG717" s="368"/>
      <c r="JH717" s="368"/>
      <c r="JI717" s="368"/>
      <c r="JJ717" s="368"/>
      <c r="JK717" s="368"/>
      <c r="JL717" s="368"/>
      <c r="JM717" s="368"/>
      <c r="JN717" s="368"/>
      <c r="JO717" s="368"/>
      <c r="JP717" s="368"/>
      <c r="JQ717" s="368"/>
      <c r="JR717" s="368"/>
      <c r="JS717" s="368"/>
      <c r="JT717" s="368"/>
      <c r="JU717" s="368"/>
      <c r="JV717" s="368"/>
      <c r="JW717" s="368"/>
      <c r="JX717" s="368"/>
      <c r="JY717" s="368"/>
      <c r="JZ717" s="368"/>
      <c r="KA717" s="368"/>
      <c r="KB717" s="368"/>
      <c r="KC717" s="368"/>
      <c r="KD717" s="368"/>
      <c r="KE717" s="368"/>
      <c r="KF717" s="368"/>
      <c r="KG717" s="368"/>
      <c r="KH717" s="368"/>
      <c r="KI717" s="368"/>
      <c r="KJ717" s="368"/>
      <c r="KK717" s="368"/>
      <c r="KL717" s="368"/>
      <c r="KM717" s="368"/>
      <c r="KN717" s="368"/>
      <c r="KO717" s="368"/>
      <c r="KP717" s="368"/>
      <c r="KQ717" s="368"/>
      <c r="KR717" s="368"/>
      <c r="KS717" s="368"/>
      <c r="KT717" s="368"/>
      <c r="KU717" s="368"/>
      <c r="KV717" s="368"/>
      <c r="KW717" s="368"/>
      <c r="KX717" s="368"/>
      <c r="LH717" s="368"/>
      <c r="LI717" s="368"/>
      <c r="LJ717" s="368"/>
      <c r="LK717" s="368"/>
      <c r="LL717" s="368"/>
      <c r="LM717" s="368"/>
      <c r="LN717" s="368"/>
      <c r="LO717" s="368"/>
      <c r="LP717" s="368"/>
      <c r="LQ717" s="368"/>
      <c r="LR717" s="368"/>
      <c r="LS717" s="368"/>
      <c r="LT717" s="368"/>
      <c r="LU717" s="368"/>
      <c r="LV717" s="368"/>
      <c r="LW717" s="368"/>
      <c r="LX717" s="368"/>
      <c r="LY717" s="368"/>
      <c r="LZ717" s="368"/>
      <c r="MA717" s="368"/>
      <c r="MB717" s="368"/>
      <c r="MC717" s="368"/>
      <c r="MD717" s="368"/>
      <c r="ME717" s="368"/>
      <c r="MF717" s="368"/>
      <c r="MG717" s="368"/>
      <c r="MH717" s="368"/>
      <c r="MI717" s="368"/>
      <c r="MJ717" s="368"/>
      <c r="MK717" s="368"/>
      <c r="ML717" s="368"/>
      <c r="MM717" s="368"/>
      <c r="MN717" s="368"/>
      <c r="MO717" s="368"/>
      <c r="MP717" s="368"/>
      <c r="MQ717" s="368"/>
      <c r="MR717" s="368"/>
      <c r="MS717" s="368"/>
      <c r="MT717" s="368"/>
      <c r="MU717" s="368"/>
      <c r="MV717" s="368"/>
      <c r="MW717" s="368"/>
      <c r="MX717" s="368"/>
      <c r="MY717" s="368"/>
      <c r="MZ717" s="368"/>
      <c r="NA717" s="368"/>
      <c r="NB717" s="368"/>
      <c r="NC717" s="368"/>
      <c r="ND717" s="368"/>
      <c r="NE717" s="368"/>
      <c r="NF717" s="368"/>
      <c r="NG717" s="368"/>
      <c r="NH717" s="368"/>
      <c r="NI717" s="368"/>
      <c r="NJ717" s="368"/>
      <c r="NK717" s="368"/>
      <c r="NL717" s="368"/>
      <c r="NM717" s="368"/>
      <c r="NN717" s="368"/>
      <c r="NO717" s="368"/>
      <c r="NP717" s="368"/>
      <c r="NQ717" s="368"/>
      <c r="NR717" s="368"/>
      <c r="NS717" s="368"/>
      <c r="NT717" s="368"/>
      <c r="NU717" s="368"/>
      <c r="NV717" s="368"/>
      <c r="NW717" s="368"/>
      <c r="NX717" s="368"/>
      <c r="NY717" s="368"/>
      <c r="NZ717" s="368"/>
      <c r="OA717" s="368"/>
      <c r="OB717" s="368"/>
      <c r="OC717" s="368"/>
      <c r="OD717" s="368"/>
      <c r="OE717" s="368"/>
      <c r="OF717" s="368"/>
      <c r="OG717" s="368"/>
      <c r="OH717" s="368"/>
      <c r="OI717" s="368"/>
      <c r="OJ717" s="368"/>
      <c r="OK717" s="368"/>
      <c r="OL717" s="368"/>
      <c r="OM717" s="368"/>
      <c r="ON717" s="368"/>
      <c r="OO717" s="368"/>
      <c r="OP717" s="368"/>
      <c r="OQ717" s="368"/>
      <c r="OR717" s="368"/>
      <c r="OS717" s="368"/>
      <c r="OT717" s="368"/>
      <c r="OU717" s="368"/>
      <c r="OV717" s="368"/>
      <c r="OW717" s="368"/>
      <c r="OX717" s="368"/>
      <c r="OY717" s="368"/>
      <c r="OZ717" s="368"/>
      <c r="PA717" s="368"/>
      <c r="PB717" s="368"/>
      <c r="PC717" s="368"/>
      <c r="PD717" s="368"/>
      <c r="PE717" s="368"/>
      <c r="PF717" s="368"/>
      <c r="PG717" s="368"/>
      <c r="PH717" s="368"/>
      <c r="PI717" s="368"/>
      <c r="PJ717" s="368"/>
      <c r="PK717" s="368"/>
      <c r="PL717" s="368"/>
      <c r="PM717" s="368"/>
      <c r="PN717" s="368"/>
      <c r="PO717" s="368"/>
      <c r="PP717" s="368"/>
      <c r="PQ717" s="368"/>
      <c r="PR717" s="368"/>
      <c r="PS717" s="368"/>
      <c r="PT717" s="368"/>
      <c r="PU717" s="368"/>
      <c r="PV717" s="368"/>
      <c r="PW717" s="368"/>
      <c r="PX717" s="368"/>
      <c r="PY717" s="368"/>
      <c r="PZ717" s="368"/>
      <c r="QA717" s="368"/>
      <c r="QB717" s="368"/>
      <c r="QC717" s="368"/>
      <c r="QD717" s="368"/>
      <c r="QE717" s="368"/>
      <c r="QF717" s="368"/>
      <c r="QG717" s="368"/>
      <c r="QH717" s="368"/>
      <c r="QI717" s="368"/>
      <c r="QJ717" s="368"/>
      <c r="QK717" s="368"/>
      <c r="QL717" s="368"/>
      <c r="QM717" s="368"/>
      <c r="QN717" s="368"/>
      <c r="QO717" s="368"/>
      <c r="QP717" s="368"/>
      <c r="QQ717" s="368"/>
      <c r="QR717" s="368"/>
      <c r="QS717" s="368"/>
      <c r="QT717" s="368"/>
      <c r="QU717" s="368"/>
      <c r="QV717" s="368"/>
      <c r="QW717" s="368"/>
      <c r="QX717" s="368"/>
      <c r="QY717" s="368"/>
      <c r="QZ717" s="368"/>
      <c r="RA717" s="368"/>
      <c r="RB717" s="368"/>
      <c r="RC717" s="368"/>
      <c r="RD717" s="368"/>
      <c r="RE717" s="368"/>
      <c r="RF717" s="368"/>
      <c r="RG717" s="368"/>
      <c r="RH717" s="368"/>
      <c r="RI717" s="368"/>
      <c r="RJ717" s="368"/>
      <c r="RK717" s="368"/>
      <c r="RL717" s="368"/>
      <c r="RM717" s="368"/>
      <c r="RN717" s="368"/>
      <c r="RO717" s="368"/>
      <c r="RP717" s="368"/>
      <c r="RQ717" s="368"/>
      <c r="RR717" s="368"/>
      <c r="RS717" s="368"/>
      <c r="RT717" s="368"/>
      <c r="RU717" s="368"/>
      <c r="RV717" s="368"/>
      <c r="RW717" s="368"/>
      <c r="RX717" s="368"/>
      <c r="RY717" s="368"/>
      <c r="RZ717" s="368"/>
      <c r="SA717" s="368"/>
      <c r="SB717" s="368"/>
      <c r="SC717" s="368"/>
      <c r="SD717" s="368"/>
      <c r="SE717" s="368"/>
      <c r="SF717" s="368"/>
      <c r="SG717" s="368"/>
    </row>
    <row r="718" spans="1:501">
      <c r="A718" s="368"/>
      <c r="B718" s="368"/>
      <c r="C718" s="368"/>
      <c r="D718" s="368"/>
      <c r="E718" s="368"/>
      <c r="F718" s="368"/>
      <c r="G718" s="368"/>
      <c r="H718" s="368"/>
      <c r="I718" s="368"/>
      <c r="J718" s="368"/>
      <c r="K718" s="368"/>
      <c r="L718" s="368"/>
      <c r="M718" s="368"/>
      <c r="N718" s="368"/>
      <c r="O718" s="385"/>
      <c r="P718" s="368"/>
      <c r="Q718" s="368"/>
      <c r="R718" s="368"/>
      <c r="S718" s="368"/>
      <c r="T718" s="368"/>
      <c r="U718" s="368"/>
      <c r="V718" s="368"/>
      <c r="W718" s="368"/>
      <c r="X718" s="368"/>
      <c r="Y718" s="368"/>
      <c r="Z718" s="368"/>
      <c r="AA718" s="368"/>
      <c r="AB718" s="368"/>
      <c r="AC718" s="368"/>
      <c r="AD718" s="368"/>
      <c r="AE718" s="368"/>
      <c r="AF718" s="368"/>
      <c r="AG718" s="368"/>
      <c r="AH718" s="368"/>
      <c r="AI718" s="368"/>
      <c r="AJ718" s="368"/>
      <c r="AK718" s="368"/>
      <c r="AL718" s="368"/>
      <c r="AM718" s="368"/>
      <c r="AN718" s="368"/>
      <c r="AO718" s="368"/>
      <c r="AP718" s="368"/>
      <c r="AQ718" s="368"/>
      <c r="AR718" s="368"/>
      <c r="AS718" s="368"/>
      <c r="AT718" s="368"/>
      <c r="AU718" s="368"/>
      <c r="AV718" s="368"/>
      <c r="AW718" s="368"/>
      <c r="AX718" s="368"/>
      <c r="AY718" s="368"/>
      <c r="AZ718" s="368"/>
      <c r="BA718" s="368"/>
      <c r="BB718" s="368"/>
      <c r="BC718" s="368"/>
      <c r="BD718" s="368"/>
      <c r="BE718" s="368"/>
      <c r="BF718" s="368"/>
      <c r="BG718" s="368"/>
      <c r="BH718" s="368"/>
      <c r="BI718" s="368"/>
      <c r="BJ718" s="368"/>
      <c r="BK718" s="368"/>
      <c r="BL718" s="368"/>
      <c r="BM718" s="368"/>
      <c r="BN718" s="368"/>
      <c r="BO718" s="368"/>
      <c r="BP718" s="368"/>
      <c r="BQ718" s="368"/>
      <c r="BR718" s="368"/>
      <c r="BS718" s="368"/>
      <c r="BT718" s="368"/>
      <c r="BU718" s="368"/>
      <c r="BV718" s="368"/>
      <c r="BW718" s="368"/>
      <c r="DV718" s="368"/>
      <c r="DW718" s="368"/>
      <c r="DX718" s="368"/>
      <c r="DY718" s="368"/>
      <c r="DZ718" s="368"/>
      <c r="EA718" s="368"/>
      <c r="EB718" s="368"/>
      <c r="EC718" s="368"/>
      <c r="ED718" s="368"/>
      <c r="EE718" s="368"/>
      <c r="EF718" s="368"/>
      <c r="EG718" s="368"/>
      <c r="EH718" s="368"/>
      <c r="EI718" s="368"/>
      <c r="EJ718" s="368"/>
      <c r="EK718" s="368"/>
      <c r="EL718" s="368"/>
      <c r="EM718" s="368"/>
      <c r="EN718" s="368"/>
      <c r="EO718" s="368"/>
      <c r="EP718" s="368"/>
      <c r="EQ718" s="368"/>
      <c r="ER718" s="368"/>
      <c r="ES718" s="368"/>
      <c r="ET718" s="368"/>
      <c r="EU718" s="368"/>
      <c r="EV718" s="368"/>
      <c r="EW718" s="368"/>
      <c r="EX718" s="368"/>
      <c r="EY718" s="368"/>
      <c r="EZ718" s="368"/>
      <c r="FA718" s="368"/>
      <c r="FB718" s="368"/>
      <c r="FC718" s="368"/>
      <c r="FD718" s="368"/>
      <c r="FE718" s="368"/>
      <c r="FF718" s="368"/>
      <c r="FG718" s="368"/>
      <c r="FH718" s="368"/>
      <c r="FI718" s="368"/>
      <c r="FJ718" s="368"/>
      <c r="FK718" s="368"/>
      <c r="FL718" s="368"/>
      <c r="FM718" s="368"/>
      <c r="FN718" s="368"/>
      <c r="FO718" s="368"/>
      <c r="FP718" s="368"/>
      <c r="FQ718" s="368"/>
      <c r="FR718" s="368"/>
      <c r="FS718" s="368"/>
      <c r="FT718" s="368"/>
      <c r="FU718" s="368"/>
      <c r="FV718" s="368"/>
      <c r="FW718" s="368"/>
      <c r="FX718" s="368"/>
      <c r="FY718" s="368"/>
      <c r="FZ718" s="368"/>
      <c r="GA718" s="368"/>
      <c r="GB718" s="368"/>
      <c r="GC718" s="368"/>
      <c r="GD718" s="368"/>
      <c r="GE718" s="368"/>
      <c r="GF718" s="368"/>
      <c r="GG718" s="368"/>
      <c r="GH718" s="368"/>
      <c r="GI718" s="368"/>
      <c r="GJ718" s="368"/>
      <c r="GK718" s="368"/>
      <c r="GL718" s="368"/>
      <c r="GM718" s="368"/>
      <c r="GN718" s="368"/>
      <c r="GO718" s="368"/>
      <c r="GP718" s="368"/>
      <c r="GQ718" s="368"/>
      <c r="GR718" s="368"/>
      <c r="GS718" s="368"/>
      <c r="GT718" s="368"/>
      <c r="GU718" s="368"/>
      <c r="GV718" s="368"/>
      <c r="GW718" s="368"/>
      <c r="GX718" s="368"/>
      <c r="GY718" s="368"/>
      <c r="GZ718" s="368"/>
      <c r="HA718" s="368"/>
      <c r="HB718" s="368"/>
      <c r="HC718" s="368"/>
      <c r="HD718" s="368"/>
      <c r="HE718" s="368"/>
      <c r="HF718" s="368"/>
      <c r="HG718" s="368"/>
      <c r="HH718" s="368"/>
      <c r="HI718" s="368"/>
      <c r="HJ718" s="368"/>
      <c r="HK718" s="368"/>
      <c r="HL718" s="368"/>
      <c r="HM718" s="368"/>
      <c r="HN718" s="368"/>
      <c r="HO718" s="368"/>
      <c r="HP718" s="368"/>
      <c r="HQ718" s="368"/>
      <c r="HR718" s="368"/>
      <c r="HS718" s="368"/>
      <c r="HT718" s="368"/>
      <c r="HU718" s="368"/>
      <c r="HV718" s="368"/>
      <c r="HW718" s="368"/>
      <c r="HX718" s="368"/>
      <c r="HY718" s="368"/>
      <c r="HZ718" s="368"/>
      <c r="IA718" s="368"/>
      <c r="IB718" s="368"/>
      <c r="IC718" s="368"/>
      <c r="ID718" s="368"/>
      <c r="IE718" s="368"/>
      <c r="IF718" s="368"/>
      <c r="IG718" s="368"/>
      <c r="IH718" s="368"/>
      <c r="II718" s="368"/>
      <c r="IJ718" s="368"/>
      <c r="IK718" s="368"/>
      <c r="IL718" s="368"/>
      <c r="IM718" s="368"/>
      <c r="IN718" s="368"/>
      <c r="IO718" s="368"/>
      <c r="IP718" s="368"/>
      <c r="IQ718" s="368"/>
      <c r="IR718" s="368"/>
      <c r="IS718" s="368"/>
      <c r="IT718" s="368"/>
      <c r="IU718" s="368"/>
      <c r="IV718" s="368"/>
      <c r="IW718" s="368"/>
      <c r="IX718" s="368"/>
      <c r="IY718" s="368"/>
      <c r="IZ718" s="368"/>
      <c r="JA718" s="368"/>
      <c r="JB718" s="368"/>
      <c r="JC718" s="368"/>
      <c r="JD718" s="368"/>
      <c r="JE718" s="368"/>
      <c r="JF718" s="368"/>
      <c r="JG718" s="368"/>
      <c r="JH718" s="368"/>
      <c r="JI718" s="368"/>
      <c r="JJ718" s="368"/>
      <c r="JK718" s="368"/>
      <c r="JL718" s="368"/>
      <c r="JM718" s="368"/>
      <c r="JN718" s="368"/>
      <c r="JO718" s="368"/>
      <c r="JP718" s="368"/>
      <c r="JQ718" s="368"/>
      <c r="JR718" s="368"/>
      <c r="JS718" s="368"/>
      <c r="JT718" s="368"/>
      <c r="JU718" s="368"/>
      <c r="JV718" s="368"/>
      <c r="JW718" s="368"/>
      <c r="JX718" s="368"/>
      <c r="JY718" s="368"/>
      <c r="JZ718" s="368"/>
      <c r="KA718" s="368"/>
      <c r="KB718" s="368"/>
      <c r="KC718" s="368"/>
      <c r="KD718" s="368"/>
      <c r="KE718" s="368"/>
      <c r="KF718" s="368"/>
      <c r="KG718" s="368"/>
      <c r="KH718" s="368"/>
      <c r="KI718" s="368"/>
      <c r="KJ718" s="368"/>
      <c r="KK718" s="368"/>
      <c r="KL718" s="368"/>
      <c r="KM718" s="368"/>
      <c r="KN718" s="368"/>
      <c r="KO718" s="368"/>
      <c r="KP718" s="368"/>
      <c r="KQ718" s="368"/>
      <c r="KR718" s="368"/>
      <c r="KS718" s="368"/>
      <c r="KT718" s="368"/>
      <c r="KU718" s="368"/>
      <c r="KV718" s="368"/>
      <c r="KW718" s="368"/>
      <c r="KX718" s="368"/>
      <c r="LH718" s="368"/>
      <c r="LI718" s="368"/>
      <c r="LJ718" s="368"/>
      <c r="LK718" s="368"/>
      <c r="LL718" s="368"/>
      <c r="LM718" s="368"/>
      <c r="LN718" s="368"/>
      <c r="LO718" s="368"/>
      <c r="LP718" s="368"/>
      <c r="LQ718" s="368"/>
      <c r="LR718" s="368"/>
      <c r="LS718" s="368"/>
      <c r="LT718" s="368"/>
      <c r="LU718" s="368"/>
      <c r="LV718" s="368"/>
      <c r="LW718" s="368"/>
      <c r="LX718" s="368"/>
      <c r="LY718" s="368"/>
      <c r="LZ718" s="368"/>
      <c r="MA718" s="368"/>
      <c r="MB718" s="368"/>
      <c r="MC718" s="368"/>
      <c r="MD718" s="368"/>
      <c r="ME718" s="368"/>
      <c r="MF718" s="368"/>
      <c r="MG718" s="368"/>
      <c r="MH718" s="368"/>
      <c r="MI718" s="368"/>
      <c r="MJ718" s="368"/>
      <c r="MK718" s="368"/>
      <c r="ML718" s="368"/>
      <c r="MM718" s="368"/>
      <c r="MN718" s="368"/>
      <c r="MO718" s="368"/>
      <c r="MP718" s="368"/>
      <c r="MQ718" s="368"/>
      <c r="MR718" s="368"/>
      <c r="MS718" s="368"/>
      <c r="MT718" s="368"/>
      <c r="MU718" s="368"/>
      <c r="MV718" s="368"/>
      <c r="MW718" s="368"/>
      <c r="MX718" s="368"/>
      <c r="MY718" s="368"/>
      <c r="MZ718" s="368"/>
      <c r="NA718" s="368"/>
      <c r="NB718" s="368"/>
      <c r="NC718" s="368"/>
      <c r="ND718" s="368"/>
      <c r="NE718" s="368"/>
      <c r="NF718" s="368"/>
      <c r="NG718" s="368"/>
      <c r="NH718" s="368"/>
      <c r="NI718" s="368"/>
      <c r="NJ718" s="368"/>
      <c r="NK718" s="368"/>
      <c r="NL718" s="368"/>
      <c r="NM718" s="368"/>
      <c r="NN718" s="368"/>
      <c r="NO718" s="368"/>
      <c r="NP718" s="368"/>
      <c r="NQ718" s="368"/>
      <c r="NR718" s="368"/>
      <c r="NS718" s="368"/>
      <c r="NT718" s="368"/>
      <c r="NU718" s="368"/>
      <c r="NV718" s="368"/>
      <c r="NW718" s="368"/>
      <c r="NX718" s="368"/>
      <c r="NY718" s="368"/>
      <c r="NZ718" s="368"/>
      <c r="OA718" s="368"/>
      <c r="OB718" s="368"/>
      <c r="OC718" s="368"/>
      <c r="OD718" s="368"/>
      <c r="OE718" s="368"/>
      <c r="OF718" s="368"/>
      <c r="OG718" s="368"/>
      <c r="OH718" s="368"/>
      <c r="OI718" s="368"/>
      <c r="OJ718" s="368"/>
      <c r="OK718" s="368"/>
      <c r="OL718" s="368"/>
      <c r="OM718" s="368"/>
      <c r="ON718" s="368"/>
      <c r="OO718" s="368"/>
      <c r="OP718" s="368"/>
      <c r="OQ718" s="368"/>
      <c r="OR718" s="368"/>
      <c r="OS718" s="368"/>
      <c r="OT718" s="368"/>
      <c r="OU718" s="368"/>
      <c r="OV718" s="368"/>
      <c r="OW718" s="368"/>
      <c r="OX718" s="368"/>
      <c r="OY718" s="368"/>
      <c r="OZ718" s="368"/>
      <c r="PA718" s="368"/>
      <c r="PB718" s="368"/>
      <c r="PC718" s="368"/>
      <c r="PD718" s="368"/>
      <c r="PE718" s="368"/>
      <c r="PF718" s="368"/>
      <c r="PG718" s="368"/>
      <c r="PH718" s="368"/>
      <c r="PI718" s="368"/>
      <c r="PJ718" s="368"/>
      <c r="PK718" s="368"/>
      <c r="PL718" s="368"/>
      <c r="PM718" s="368"/>
      <c r="PN718" s="368"/>
      <c r="PO718" s="368"/>
      <c r="PP718" s="368"/>
      <c r="PQ718" s="368"/>
      <c r="PR718" s="368"/>
      <c r="PS718" s="368"/>
      <c r="PT718" s="368"/>
      <c r="PU718" s="368"/>
      <c r="PV718" s="368"/>
      <c r="PW718" s="368"/>
      <c r="PX718" s="368"/>
      <c r="PY718" s="368"/>
      <c r="PZ718" s="368"/>
      <c r="QA718" s="368"/>
      <c r="QB718" s="368"/>
      <c r="QC718" s="368"/>
      <c r="QD718" s="368"/>
      <c r="QE718" s="368"/>
      <c r="QF718" s="368"/>
      <c r="QG718" s="368"/>
      <c r="QH718" s="368"/>
      <c r="QI718" s="368"/>
      <c r="QJ718" s="368"/>
      <c r="QK718" s="368"/>
      <c r="QL718" s="368"/>
      <c r="QM718" s="368"/>
      <c r="QN718" s="368"/>
      <c r="QO718" s="368"/>
      <c r="QP718" s="368"/>
      <c r="QQ718" s="368"/>
      <c r="QR718" s="368"/>
      <c r="QS718" s="368"/>
      <c r="QT718" s="368"/>
      <c r="QU718" s="368"/>
      <c r="QV718" s="368"/>
      <c r="QW718" s="368"/>
      <c r="QX718" s="368"/>
      <c r="QY718" s="368"/>
      <c r="QZ718" s="368"/>
      <c r="RA718" s="368"/>
      <c r="RB718" s="368"/>
      <c r="RC718" s="368"/>
      <c r="RD718" s="368"/>
      <c r="RE718" s="368"/>
      <c r="RF718" s="368"/>
      <c r="RG718" s="368"/>
      <c r="RH718" s="368"/>
      <c r="RI718" s="368"/>
      <c r="RJ718" s="368"/>
      <c r="RK718" s="368"/>
      <c r="RL718" s="368"/>
      <c r="RM718" s="368"/>
      <c r="RN718" s="368"/>
      <c r="RO718" s="368"/>
      <c r="RP718" s="368"/>
      <c r="RQ718" s="368"/>
      <c r="RR718" s="368"/>
      <c r="RS718" s="368"/>
      <c r="RT718" s="368"/>
      <c r="RU718" s="368"/>
      <c r="RV718" s="368"/>
      <c r="RW718" s="368"/>
      <c r="RX718" s="368"/>
      <c r="RY718" s="368"/>
      <c r="RZ718" s="368"/>
      <c r="SA718" s="368"/>
      <c r="SB718" s="368"/>
      <c r="SC718" s="368"/>
      <c r="SD718" s="368"/>
      <c r="SE718" s="368"/>
      <c r="SF718" s="368"/>
      <c r="SG718" s="368"/>
    </row>
    <row r="719" spans="1:501">
      <c r="A719" s="368"/>
      <c r="B719" s="368"/>
      <c r="C719" s="368"/>
      <c r="D719" s="368"/>
      <c r="E719" s="368"/>
      <c r="F719" s="368"/>
      <c r="G719" s="368"/>
      <c r="H719" s="368"/>
      <c r="I719" s="368"/>
      <c r="J719" s="368"/>
      <c r="K719" s="368"/>
      <c r="L719" s="368"/>
      <c r="M719" s="368"/>
      <c r="N719" s="368"/>
      <c r="O719" s="385"/>
      <c r="P719" s="368"/>
      <c r="Q719" s="368"/>
      <c r="R719" s="368"/>
      <c r="S719" s="368"/>
      <c r="T719" s="368"/>
      <c r="U719" s="368"/>
      <c r="V719" s="368"/>
      <c r="W719" s="368"/>
      <c r="X719" s="368"/>
      <c r="Y719" s="368"/>
      <c r="Z719" s="368"/>
      <c r="AA719" s="368"/>
      <c r="AB719" s="368"/>
      <c r="AC719" s="368"/>
      <c r="AD719" s="368"/>
      <c r="AE719" s="368"/>
      <c r="AF719" s="368"/>
      <c r="AG719" s="368"/>
      <c r="AH719" s="368"/>
      <c r="AI719" s="368"/>
      <c r="AJ719" s="368"/>
      <c r="AK719" s="368"/>
      <c r="AL719" s="368"/>
      <c r="AM719" s="368"/>
      <c r="AN719" s="368"/>
      <c r="AO719" s="368"/>
      <c r="AP719" s="368"/>
      <c r="AQ719" s="368"/>
      <c r="AR719" s="368"/>
      <c r="AS719" s="368"/>
      <c r="AT719" s="368"/>
      <c r="AU719" s="368"/>
      <c r="AV719" s="368"/>
      <c r="AW719" s="368"/>
      <c r="AX719" s="368"/>
      <c r="AY719" s="368"/>
      <c r="AZ719" s="368"/>
      <c r="BA719" s="368"/>
      <c r="BB719" s="368"/>
      <c r="BC719" s="368"/>
      <c r="BD719" s="368"/>
      <c r="BE719" s="368"/>
      <c r="BF719" s="368"/>
      <c r="BG719" s="368"/>
      <c r="BH719" s="368"/>
      <c r="BI719" s="368"/>
      <c r="BJ719" s="368"/>
      <c r="BK719" s="368"/>
      <c r="BL719" s="368"/>
      <c r="BM719" s="368"/>
      <c r="BN719" s="368"/>
      <c r="BO719" s="368"/>
      <c r="BP719" s="368"/>
      <c r="BQ719" s="368"/>
      <c r="BR719" s="368"/>
      <c r="BS719" s="368"/>
      <c r="BT719" s="368"/>
      <c r="BU719" s="368"/>
      <c r="BV719" s="368"/>
      <c r="BW719" s="368"/>
      <c r="DV719" s="368"/>
      <c r="DW719" s="368"/>
      <c r="DX719" s="368"/>
      <c r="DY719" s="368"/>
      <c r="DZ719" s="368"/>
      <c r="EA719" s="368"/>
      <c r="EB719" s="368"/>
      <c r="EC719" s="368"/>
      <c r="ED719" s="368"/>
      <c r="EE719" s="368"/>
      <c r="EF719" s="368"/>
      <c r="EG719" s="368"/>
      <c r="EH719" s="368"/>
      <c r="EI719" s="368"/>
      <c r="EJ719" s="368"/>
      <c r="EK719" s="368"/>
      <c r="EL719" s="368"/>
      <c r="EM719" s="368"/>
      <c r="EN719" s="368"/>
      <c r="EO719" s="368"/>
      <c r="EP719" s="368"/>
      <c r="EQ719" s="368"/>
      <c r="ER719" s="368"/>
      <c r="ES719" s="368"/>
      <c r="ET719" s="368"/>
      <c r="EU719" s="368"/>
      <c r="EV719" s="368"/>
      <c r="EW719" s="368"/>
      <c r="EX719" s="368"/>
      <c r="EY719" s="368"/>
      <c r="EZ719" s="368"/>
      <c r="FA719" s="368"/>
      <c r="FB719" s="368"/>
      <c r="FC719" s="368"/>
      <c r="FD719" s="368"/>
      <c r="FE719" s="368"/>
      <c r="FF719" s="368"/>
      <c r="FG719" s="368"/>
      <c r="FH719" s="368"/>
      <c r="FI719" s="368"/>
      <c r="FJ719" s="368"/>
      <c r="FK719" s="368"/>
      <c r="FL719" s="368"/>
      <c r="FM719" s="368"/>
      <c r="FN719" s="368"/>
      <c r="FO719" s="368"/>
      <c r="FP719" s="368"/>
      <c r="FQ719" s="368"/>
      <c r="FR719" s="368"/>
      <c r="FS719" s="368"/>
      <c r="FT719" s="368"/>
      <c r="FU719" s="368"/>
      <c r="FV719" s="368"/>
      <c r="FW719" s="368"/>
      <c r="FX719" s="368"/>
      <c r="FY719" s="368"/>
      <c r="FZ719" s="368"/>
      <c r="GA719" s="368"/>
      <c r="GB719" s="368"/>
      <c r="GC719" s="368"/>
      <c r="GD719" s="368"/>
      <c r="GE719" s="368"/>
      <c r="GF719" s="368"/>
      <c r="GG719" s="368"/>
      <c r="GH719" s="368"/>
      <c r="GI719" s="368"/>
      <c r="GJ719" s="368"/>
      <c r="GK719" s="368"/>
      <c r="GL719" s="368"/>
      <c r="GM719" s="368"/>
      <c r="GN719" s="368"/>
      <c r="GO719" s="368"/>
      <c r="GP719" s="368"/>
      <c r="GQ719" s="368"/>
      <c r="GR719" s="368"/>
      <c r="GS719" s="368"/>
      <c r="GT719" s="368"/>
      <c r="GU719" s="368"/>
      <c r="GV719" s="368"/>
      <c r="GW719" s="368"/>
      <c r="GX719" s="368"/>
      <c r="GY719" s="368"/>
      <c r="GZ719" s="368"/>
      <c r="HA719" s="368"/>
      <c r="HB719" s="368"/>
      <c r="HC719" s="368"/>
      <c r="HD719" s="368"/>
      <c r="HE719" s="368"/>
      <c r="HF719" s="368"/>
      <c r="HG719" s="368"/>
      <c r="HH719" s="368"/>
      <c r="HI719" s="368"/>
      <c r="HJ719" s="368"/>
      <c r="HK719" s="368"/>
      <c r="HL719" s="368"/>
      <c r="HM719" s="368"/>
      <c r="HN719" s="368"/>
      <c r="HO719" s="368"/>
      <c r="HP719" s="368"/>
      <c r="HQ719" s="368"/>
      <c r="HR719" s="368"/>
      <c r="HS719" s="368"/>
      <c r="HT719" s="368"/>
      <c r="HU719" s="368"/>
      <c r="HV719" s="368"/>
      <c r="HW719" s="368"/>
      <c r="HX719" s="368"/>
      <c r="HY719" s="368"/>
      <c r="HZ719" s="368"/>
      <c r="IA719" s="368"/>
      <c r="IB719" s="368"/>
      <c r="IC719" s="368"/>
      <c r="ID719" s="368"/>
      <c r="IE719" s="368"/>
      <c r="IF719" s="368"/>
      <c r="IG719" s="368"/>
      <c r="IH719" s="368"/>
      <c r="II719" s="368"/>
      <c r="IJ719" s="368"/>
      <c r="IK719" s="368"/>
      <c r="IL719" s="368"/>
      <c r="IM719" s="368"/>
      <c r="IN719" s="368"/>
      <c r="IO719" s="368"/>
      <c r="IP719" s="368"/>
      <c r="IQ719" s="368"/>
      <c r="IR719" s="368"/>
      <c r="IS719" s="368"/>
      <c r="IT719" s="368"/>
      <c r="IU719" s="368"/>
      <c r="IV719" s="368"/>
      <c r="IW719" s="368"/>
      <c r="IX719" s="368"/>
      <c r="IY719" s="368"/>
      <c r="IZ719" s="368"/>
      <c r="JA719" s="368"/>
      <c r="JB719" s="368"/>
      <c r="JC719" s="368"/>
      <c r="JD719" s="368"/>
      <c r="JE719" s="368"/>
      <c r="JF719" s="368"/>
      <c r="JG719" s="368"/>
      <c r="JH719" s="368"/>
      <c r="JI719" s="368"/>
      <c r="JJ719" s="368"/>
      <c r="JK719" s="368"/>
      <c r="JL719" s="368"/>
      <c r="JM719" s="368"/>
      <c r="JN719" s="368"/>
      <c r="JO719" s="368"/>
      <c r="JP719" s="368"/>
      <c r="JQ719" s="368"/>
      <c r="JR719" s="368"/>
      <c r="JS719" s="368"/>
      <c r="JT719" s="368"/>
      <c r="JU719" s="368"/>
      <c r="JV719" s="368"/>
      <c r="JW719" s="368"/>
      <c r="JX719" s="368"/>
      <c r="JY719" s="368"/>
      <c r="JZ719" s="368"/>
      <c r="KA719" s="368"/>
      <c r="KB719" s="368"/>
      <c r="KC719" s="368"/>
      <c r="KD719" s="368"/>
      <c r="KE719" s="368"/>
      <c r="KF719" s="368"/>
      <c r="KG719" s="368"/>
      <c r="KH719" s="368"/>
      <c r="KI719" s="368"/>
      <c r="KJ719" s="368"/>
      <c r="KK719" s="368"/>
      <c r="KL719" s="368"/>
      <c r="KM719" s="368"/>
      <c r="KN719" s="368"/>
      <c r="KO719" s="368"/>
      <c r="KP719" s="368"/>
      <c r="KQ719" s="368"/>
      <c r="KR719" s="368"/>
      <c r="KS719" s="368"/>
      <c r="KT719" s="368"/>
      <c r="KU719" s="368"/>
      <c r="KV719" s="368"/>
      <c r="KW719" s="368"/>
      <c r="KX719" s="368"/>
      <c r="LH719" s="368"/>
      <c r="LI719" s="368"/>
      <c r="LJ719" s="368"/>
      <c r="LK719" s="368"/>
      <c r="LL719" s="368"/>
      <c r="LM719" s="368"/>
      <c r="LN719" s="368"/>
      <c r="LO719" s="368"/>
      <c r="LP719" s="368"/>
      <c r="LQ719" s="368"/>
      <c r="LR719" s="368"/>
      <c r="LS719" s="368"/>
      <c r="LT719" s="368"/>
      <c r="LU719" s="368"/>
      <c r="LV719" s="368"/>
      <c r="LW719" s="368"/>
      <c r="LX719" s="368"/>
      <c r="LY719" s="368"/>
      <c r="LZ719" s="368"/>
      <c r="MA719" s="368"/>
      <c r="MB719" s="368"/>
      <c r="MC719" s="368"/>
      <c r="MD719" s="368"/>
      <c r="ME719" s="368"/>
      <c r="MF719" s="368"/>
      <c r="MG719" s="368"/>
      <c r="MH719" s="368"/>
      <c r="MI719" s="368"/>
      <c r="MJ719" s="368"/>
      <c r="MK719" s="368"/>
      <c r="ML719" s="368"/>
      <c r="MM719" s="368"/>
      <c r="MN719" s="368"/>
      <c r="MO719" s="368"/>
      <c r="MP719" s="368"/>
      <c r="MQ719" s="368"/>
      <c r="MR719" s="368"/>
      <c r="MS719" s="368"/>
      <c r="MT719" s="368"/>
      <c r="MU719" s="368"/>
      <c r="MV719" s="368"/>
      <c r="MW719" s="368"/>
      <c r="MX719" s="368"/>
      <c r="MY719" s="368"/>
      <c r="MZ719" s="368"/>
      <c r="NA719" s="368"/>
      <c r="NB719" s="368"/>
      <c r="NC719" s="368"/>
      <c r="ND719" s="368"/>
      <c r="NE719" s="368"/>
      <c r="NF719" s="368"/>
      <c r="NG719" s="368"/>
      <c r="NH719" s="368"/>
      <c r="NI719" s="368"/>
      <c r="NJ719" s="368"/>
      <c r="NK719" s="368"/>
      <c r="NL719" s="368"/>
      <c r="NM719" s="368"/>
      <c r="NN719" s="368"/>
      <c r="NO719" s="368"/>
      <c r="NP719" s="368"/>
      <c r="NQ719" s="368"/>
      <c r="NR719" s="368"/>
      <c r="NS719" s="368"/>
      <c r="NT719" s="368"/>
      <c r="NU719" s="368"/>
      <c r="NV719" s="368"/>
      <c r="NW719" s="368"/>
      <c r="NX719" s="368"/>
      <c r="NY719" s="368"/>
      <c r="NZ719" s="368"/>
      <c r="OA719" s="368"/>
      <c r="OB719" s="368"/>
      <c r="OC719" s="368"/>
      <c r="OD719" s="368"/>
      <c r="OE719" s="368"/>
      <c r="OF719" s="368"/>
      <c r="OG719" s="368"/>
      <c r="OH719" s="368"/>
      <c r="OI719" s="368"/>
      <c r="OJ719" s="368"/>
      <c r="OK719" s="368"/>
      <c r="OL719" s="368"/>
      <c r="OM719" s="368"/>
      <c r="ON719" s="368"/>
      <c r="OO719" s="368"/>
      <c r="OP719" s="368"/>
      <c r="OQ719" s="368"/>
      <c r="OR719" s="368"/>
      <c r="OS719" s="368"/>
      <c r="OT719" s="368"/>
      <c r="OU719" s="368"/>
      <c r="OV719" s="368"/>
      <c r="OW719" s="368"/>
      <c r="OX719" s="368"/>
      <c r="OY719" s="368"/>
      <c r="OZ719" s="368"/>
      <c r="PA719" s="368"/>
      <c r="PB719" s="368"/>
      <c r="PC719" s="368"/>
      <c r="PD719" s="368"/>
      <c r="PE719" s="368"/>
      <c r="PF719" s="368"/>
      <c r="PG719" s="368"/>
      <c r="PH719" s="368"/>
      <c r="PI719" s="368"/>
      <c r="PJ719" s="368"/>
      <c r="PK719" s="368"/>
      <c r="PL719" s="368"/>
      <c r="PM719" s="368"/>
      <c r="PN719" s="368"/>
      <c r="PO719" s="368"/>
      <c r="PP719" s="368"/>
      <c r="PQ719" s="368"/>
      <c r="PR719" s="368"/>
      <c r="PS719" s="368"/>
      <c r="PT719" s="368"/>
      <c r="PU719" s="368"/>
      <c r="PV719" s="368"/>
      <c r="PW719" s="368"/>
      <c r="PX719" s="368"/>
      <c r="PY719" s="368"/>
      <c r="PZ719" s="368"/>
      <c r="QA719" s="368"/>
      <c r="QB719" s="368"/>
      <c r="QC719" s="368"/>
      <c r="QD719" s="368"/>
      <c r="QE719" s="368"/>
      <c r="QF719" s="368"/>
      <c r="QG719" s="368"/>
      <c r="QH719" s="368"/>
      <c r="QI719" s="368"/>
      <c r="QJ719" s="368"/>
      <c r="QK719" s="368"/>
      <c r="QL719" s="368"/>
      <c r="QM719" s="368"/>
      <c r="QN719" s="368"/>
      <c r="QO719" s="368"/>
      <c r="QP719" s="368"/>
      <c r="QQ719" s="368"/>
      <c r="QR719" s="368"/>
      <c r="QS719" s="368"/>
      <c r="QT719" s="368"/>
      <c r="QU719" s="368"/>
      <c r="QV719" s="368"/>
      <c r="QW719" s="368"/>
      <c r="QX719" s="368"/>
      <c r="QY719" s="368"/>
      <c r="QZ719" s="368"/>
      <c r="RA719" s="368"/>
      <c r="RB719" s="368"/>
      <c r="RC719" s="368"/>
      <c r="RD719" s="368"/>
      <c r="RE719" s="368"/>
      <c r="RF719" s="368"/>
      <c r="RG719" s="368"/>
      <c r="RH719" s="368"/>
      <c r="RI719" s="368"/>
      <c r="RJ719" s="368"/>
      <c r="RK719" s="368"/>
      <c r="RL719" s="368"/>
      <c r="RM719" s="368"/>
      <c r="RN719" s="368"/>
      <c r="RO719" s="368"/>
      <c r="RP719" s="368"/>
      <c r="RQ719" s="368"/>
      <c r="RR719" s="368"/>
      <c r="RS719" s="368"/>
      <c r="RT719" s="368"/>
      <c r="RU719" s="368"/>
      <c r="RV719" s="368"/>
      <c r="RW719" s="368"/>
      <c r="RX719" s="368"/>
      <c r="RY719" s="368"/>
      <c r="RZ719" s="368"/>
      <c r="SA719" s="368"/>
      <c r="SB719" s="368"/>
      <c r="SC719" s="368"/>
      <c r="SD719" s="368"/>
      <c r="SE719" s="368"/>
      <c r="SF719" s="368"/>
      <c r="SG719" s="368"/>
    </row>
    <row r="720" spans="1:501">
      <c r="A720" s="368"/>
      <c r="B720" s="368"/>
      <c r="C720" s="368"/>
      <c r="D720" s="368"/>
      <c r="E720" s="368"/>
      <c r="F720" s="368"/>
      <c r="G720" s="368"/>
      <c r="H720" s="368"/>
      <c r="I720" s="368"/>
      <c r="J720" s="368"/>
      <c r="K720" s="368"/>
      <c r="L720" s="368"/>
      <c r="M720" s="368"/>
      <c r="N720" s="368"/>
      <c r="O720" s="385"/>
      <c r="P720" s="368"/>
      <c r="Q720" s="368"/>
      <c r="R720" s="368"/>
      <c r="S720" s="368"/>
      <c r="T720" s="368"/>
      <c r="U720" s="368"/>
      <c r="V720" s="368"/>
      <c r="W720" s="368"/>
      <c r="X720" s="368"/>
      <c r="Y720" s="368"/>
      <c r="Z720" s="368"/>
      <c r="AA720" s="368"/>
      <c r="AB720" s="368"/>
      <c r="AC720" s="368"/>
      <c r="AD720" s="368"/>
      <c r="AE720" s="368"/>
      <c r="AF720" s="368"/>
      <c r="AG720" s="368"/>
      <c r="AH720" s="368"/>
      <c r="AI720" s="368"/>
      <c r="AJ720" s="368"/>
      <c r="AK720" s="368"/>
      <c r="AL720" s="368"/>
      <c r="AM720" s="368"/>
      <c r="AN720" s="368"/>
      <c r="AO720" s="368"/>
      <c r="AP720" s="368"/>
      <c r="AQ720" s="368"/>
      <c r="AR720" s="368"/>
      <c r="AS720" s="368"/>
      <c r="AT720" s="368"/>
      <c r="AU720" s="368"/>
      <c r="AV720" s="368"/>
      <c r="AW720" s="368"/>
      <c r="AX720" s="368"/>
      <c r="AY720" s="368"/>
      <c r="AZ720" s="368"/>
      <c r="BA720" s="368"/>
      <c r="BB720" s="368"/>
      <c r="BC720" s="368"/>
      <c r="BD720" s="368"/>
      <c r="BE720" s="368"/>
      <c r="BF720" s="368"/>
      <c r="BG720" s="368"/>
      <c r="BH720" s="368"/>
      <c r="BI720" s="368"/>
      <c r="BJ720" s="368"/>
      <c r="BK720" s="368"/>
      <c r="BL720" s="368"/>
      <c r="BM720" s="368"/>
      <c r="BN720" s="368"/>
      <c r="BO720" s="368"/>
      <c r="BP720" s="368"/>
      <c r="BQ720" s="368"/>
      <c r="BR720" s="368"/>
      <c r="BS720" s="368"/>
      <c r="BT720" s="368"/>
      <c r="BU720" s="368"/>
      <c r="BV720" s="368"/>
      <c r="BW720" s="368"/>
      <c r="DV720" s="368"/>
      <c r="DW720" s="368"/>
      <c r="DX720" s="368"/>
      <c r="DY720" s="368"/>
      <c r="DZ720" s="368"/>
      <c r="EA720" s="368"/>
      <c r="EB720" s="368"/>
      <c r="EC720" s="368"/>
      <c r="ED720" s="368"/>
      <c r="EE720" s="368"/>
      <c r="EF720" s="368"/>
      <c r="EG720" s="368"/>
      <c r="EH720" s="368"/>
      <c r="EI720" s="368"/>
      <c r="EJ720" s="368"/>
      <c r="EK720" s="368"/>
      <c r="EL720" s="368"/>
      <c r="EM720" s="368"/>
      <c r="EN720" s="368"/>
      <c r="EO720" s="368"/>
      <c r="EP720" s="368"/>
      <c r="EQ720" s="368"/>
      <c r="ER720" s="368"/>
      <c r="ES720" s="368"/>
      <c r="ET720" s="368"/>
      <c r="EU720" s="368"/>
      <c r="EV720" s="368"/>
      <c r="EW720" s="368"/>
      <c r="EX720" s="368"/>
      <c r="EY720" s="368"/>
      <c r="EZ720" s="368"/>
      <c r="FA720" s="368"/>
      <c r="FB720" s="368"/>
      <c r="FC720" s="368"/>
      <c r="FD720" s="368"/>
      <c r="FE720" s="368"/>
      <c r="FF720" s="368"/>
      <c r="FG720" s="368"/>
      <c r="FH720" s="368"/>
      <c r="FI720" s="368"/>
      <c r="FJ720" s="368"/>
      <c r="FK720" s="368"/>
      <c r="FL720" s="368"/>
      <c r="FM720" s="368"/>
      <c r="FN720" s="368"/>
      <c r="FO720" s="368"/>
      <c r="FP720" s="368"/>
      <c r="FQ720" s="368"/>
      <c r="FR720" s="368"/>
      <c r="FS720" s="368"/>
      <c r="FT720" s="368"/>
      <c r="FU720" s="368"/>
      <c r="FV720" s="368"/>
      <c r="FW720" s="368"/>
      <c r="FX720" s="368"/>
      <c r="FY720" s="368"/>
      <c r="FZ720" s="368"/>
      <c r="GA720" s="368"/>
      <c r="GB720" s="368"/>
      <c r="GC720" s="368"/>
      <c r="GD720" s="368"/>
      <c r="GE720" s="368"/>
      <c r="GF720" s="368"/>
      <c r="GG720" s="368"/>
      <c r="GH720" s="368"/>
      <c r="GI720" s="368"/>
      <c r="GJ720" s="368"/>
      <c r="GK720" s="368"/>
      <c r="GL720" s="368"/>
      <c r="GM720" s="368"/>
      <c r="GN720" s="368"/>
      <c r="GO720" s="368"/>
      <c r="GP720" s="368"/>
      <c r="GQ720" s="368"/>
      <c r="GR720" s="368"/>
      <c r="GS720" s="368"/>
      <c r="GT720" s="368"/>
      <c r="GU720" s="368"/>
      <c r="GV720" s="368"/>
      <c r="GW720" s="368"/>
      <c r="GX720" s="368"/>
      <c r="GY720" s="368"/>
      <c r="GZ720" s="368"/>
      <c r="HA720" s="368"/>
      <c r="HB720" s="368"/>
      <c r="HC720" s="368"/>
      <c r="HD720" s="368"/>
      <c r="HE720" s="368"/>
      <c r="HF720" s="368"/>
      <c r="HG720" s="368"/>
      <c r="HH720" s="368"/>
      <c r="HI720" s="368"/>
      <c r="HJ720" s="368"/>
      <c r="HK720" s="368"/>
      <c r="HL720" s="368"/>
      <c r="HM720" s="368"/>
      <c r="HN720" s="368"/>
      <c r="HO720" s="368"/>
      <c r="HP720" s="368"/>
      <c r="HQ720" s="368"/>
      <c r="HR720" s="368"/>
      <c r="HS720" s="368"/>
      <c r="HT720" s="368"/>
      <c r="HU720" s="368"/>
      <c r="HV720" s="368"/>
      <c r="HW720" s="368"/>
      <c r="HX720" s="368"/>
      <c r="HY720" s="368"/>
      <c r="HZ720" s="368"/>
      <c r="IA720" s="368"/>
      <c r="IB720" s="368"/>
      <c r="IC720" s="368"/>
      <c r="ID720" s="368"/>
      <c r="IE720" s="368"/>
      <c r="IF720" s="368"/>
      <c r="IG720" s="368"/>
      <c r="IH720" s="368"/>
      <c r="II720" s="368"/>
      <c r="IJ720" s="368"/>
      <c r="IK720" s="368"/>
      <c r="IL720" s="368"/>
      <c r="IM720" s="368"/>
      <c r="IN720" s="368"/>
      <c r="IO720" s="368"/>
      <c r="IP720" s="368"/>
      <c r="IQ720" s="368"/>
      <c r="IR720" s="368"/>
      <c r="IS720" s="368"/>
      <c r="IT720" s="368"/>
      <c r="IU720" s="368"/>
      <c r="IV720" s="368"/>
      <c r="IW720" s="368"/>
      <c r="IX720" s="368"/>
      <c r="IY720" s="368"/>
      <c r="IZ720" s="368"/>
      <c r="JA720" s="368"/>
      <c r="JB720" s="368"/>
      <c r="JC720" s="368"/>
      <c r="JD720" s="368"/>
      <c r="JE720" s="368"/>
      <c r="JF720" s="368"/>
      <c r="JG720" s="368"/>
      <c r="JH720" s="368"/>
      <c r="JI720" s="368"/>
      <c r="JJ720" s="368"/>
      <c r="JK720" s="368"/>
      <c r="JL720" s="368"/>
      <c r="JM720" s="368"/>
      <c r="JN720" s="368"/>
      <c r="JO720" s="368"/>
      <c r="JP720" s="368"/>
      <c r="JQ720" s="368"/>
      <c r="JR720" s="368"/>
      <c r="JS720" s="368"/>
      <c r="JT720" s="368"/>
      <c r="JU720" s="368"/>
      <c r="JV720" s="368"/>
      <c r="JW720" s="368"/>
      <c r="JX720" s="368"/>
      <c r="JY720" s="368"/>
      <c r="JZ720" s="368"/>
      <c r="KA720" s="368"/>
      <c r="KB720" s="368"/>
      <c r="KC720" s="368"/>
      <c r="KD720" s="368"/>
      <c r="KE720" s="368"/>
      <c r="KF720" s="368"/>
      <c r="KG720" s="368"/>
      <c r="KH720" s="368"/>
      <c r="KI720" s="368"/>
      <c r="KJ720" s="368"/>
      <c r="KK720" s="368"/>
      <c r="KL720" s="368"/>
      <c r="KM720" s="368"/>
      <c r="KN720" s="368"/>
      <c r="KO720" s="368"/>
      <c r="KP720" s="368"/>
      <c r="KQ720" s="368"/>
      <c r="KR720" s="368"/>
      <c r="KS720" s="368"/>
      <c r="KT720" s="368"/>
      <c r="KU720" s="368"/>
      <c r="KV720" s="368"/>
      <c r="KW720" s="368"/>
      <c r="KX720" s="368"/>
      <c r="LH720" s="368"/>
      <c r="LI720" s="368"/>
      <c r="LJ720" s="368"/>
      <c r="LK720" s="368"/>
      <c r="LL720" s="368"/>
      <c r="LM720" s="368"/>
      <c r="LN720" s="368"/>
      <c r="LO720" s="368"/>
      <c r="LP720" s="368"/>
      <c r="LQ720" s="368"/>
      <c r="LR720" s="368"/>
      <c r="LS720" s="368"/>
      <c r="LT720" s="368"/>
      <c r="LU720" s="368"/>
      <c r="LV720" s="368"/>
      <c r="LW720" s="368"/>
      <c r="LX720" s="368"/>
      <c r="LY720" s="368"/>
      <c r="LZ720" s="368"/>
      <c r="MA720" s="368"/>
      <c r="MB720" s="368"/>
      <c r="MC720" s="368"/>
      <c r="MD720" s="368"/>
      <c r="ME720" s="368"/>
      <c r="MF720" s="368"/>
      <c r="MG720" s="368"/>
      <c r="MH720" s="368"/>
      <c r="MI720" s="368"/>
      <c r="MJ720" s="368"/>
      <c r="MK720" s="368"/>
      <c r="ML720" s="368"/>
      <c r="MM720" s="368"/>
      <c r="MN720" s="368"/>
      <c r="MO720" s="368"/>
      <c r="MP720" s="368"/>
      <c r="MQ720" s="368"/>
      <c r="MR720" s="368"/>
      <c r="MS720" s="368"/>
      <c r="MT720" s="368"/>
      <c r="MU720" s="368"/>
      <c r="MV720" s="368"/>
      <c r="MW720" s="368"/>
      <c r="MX720" s="368"/>
      <c r="MY720" s="368"/>
      <c r="MZ720" s="368"/>
      <c r="NA720" s="368"/>
      <c r="NB720" s="368"/>
      <c r="NC720" s="368"/>
      <c r="ND720" s="368"/>
      <c r="NE720" s="368"/>
      <c r="NF720" s="368"/>
      <c r="NG720" s="368"/>
      <c r="NH720" s="368"/>
      <c r="NI720" s="368"/>
      <c r="NJ720" s="368"/>
      <c r="NK720" s="368"/>
      <c r="NL720" s="368"/>
      <c r="NM720" s="368"/>
      <c r="NN720" s="368"/>
      <c r="NO720" s="368"/>
      <c r="NP720" s="368"/>
      <c r="NQ720" s="368"/>
      <c r="NR720" s="368"/>
      <c r="NS720" s="368"/>
      <c r="NT720" s="368"/>
      <c r="NU720" s="368"/>
      <c r="NV720" s="368"/>
      <c r="NW720" s="368"/>
      <c r="NX720" s="368"/>
      <c r="NY720" s="368"/>
      <c r="NZ720" s="368"/>
      <c r="OA720" s="368"/>
      <c r="OB720" s="368"/>
      <c r="OC720" s="368"/>
      <c r="OD720" s="368"/>
      <c r="OE720" s="368"/>
      <c r="OF720" s="368"/>
      <c r="OG720" s="368"/>
      <c r="OH720" s="368"/>
      <c r="OI720" s="368"/>
      <c r="OJ720" s="368"/>
      <c r="OK720" s="368"/>
      <c r="OL720" s="368"/>
      <c r="OM720" s="368"/>
      <c r="ON720" s="368"/>
      <c r="OO720" s="368"/>
      <c r="OP720" s="368"/>
      <c r="OQ720" s="368"/>
      <c r="OR720" s="368"/>
      <c r="OS720" s="368"/>
      <c r="OT720" s="368"/>
      <c r="OU720" s="368"/>
      <c r="OV720" s="368"/>
      <c r="OW720" s="368"/>
      <c r="OX720" s="368"/>
      <c r="OY720" s="368"/>
      <c r="OZ720" s="368"/>
      <c r="PA720" s="368"/>
      <c r="PB720" s="368"/>
      <c r="PC720" s="368"/>
      <c r="PD720" s="368"/>
      <c r="PE720" s="368"/>
      <c r="PF720" s="368"/>
      <c r="PG720" s="368"/>
      <c r="PH720" s="368"/>
      <c r="PI720" s="368"/>
      <c r="PJ720" s="368"/>
      <c r="PK720" s="368"/>
      <c r="PL720" s="368"/>
      <c r="PM720" s="368"/>
      <c r="PN720" s="368"/>
      <c r="PO720" s="368"/>
      <c r="PP720" s="368"/>
      <c r="PQ720" s="368"/>
      <c r="PR720" s="368"/>
      <c r="PS720" s="368"/>
      <c r="PT720" s="368"/>
      <c r="PU720" s="368"/>
      <c r="PV720" s="368"/>
      <c r="PW720" s="368"/>
      <c r="PX720" s="368"/>
      <c r="PY720" s="368"/>
      <c r="PZ720" s="368"/>
      <c r="QA720" s="368"/>
      <c r="QB720" s="368"/>
      <c r="QC720" s="368"/>
      <c r="QD720" s="368"/>
      <c r="QE720" s="368"/>
      <c r="QF720" s="368"/>
      <c r="QG720" s="368"/>
      <c r="QH720" s="368"/>
      <c r="QI720" s="368"/>
      <c r="QJ720" s="368"/>
      <c r="QK720" s="368"/>
      <c r="QL720" s="368"/>
      <c r="QM720" s="368"/>
      <c r="QN720" s="368"/>
      <c r="QO720" s="368"/>
      <c r="QP720" s="368"/>
      <c r="QQ720" s="368"/>
      <c r="QR720" s="368"/>
      <c r="QS720" s="368"/>
      <c r="QT720" s="368"/>
      <c r="QU720" s="368"/>
      <c r="QV720" s="368"/>
      <c r="QW720" s="368"/>
      <c r="QX720" s="368"/>
      <c r="QY720" s="368"/>
      <c r="QZ720" s="368"/>
      <c r="RA720" s="368"/>
      <c r="RB720" s="368"/>
      <c r="RC720" s="368"/>
      <c r="RD720" s="368"/>
      <c r="RE720" s="368"/>
      <c r="RF720" s="368"/>
      <c r="RG720" s="368"/>
      <c r="RH720" s="368"/>
      <c r="RI720" s="368"/>
      <c r="RJ720" s="368"/>
      <c r="RK720" s="368"/>
      <c r="RL720" s="368"/>
      <c r="RM720" s="368"/>
      <c r="RN720" s="368"/>
      <c r="RO720" s="368"/>
      <c r="RP720" s="368"/>
      <c r="RQ720" s="368"/>
      <c r="RR720" s="368"/>
      <c r="RS720" s="368"/>
      <c r="RT720" s="368"/>
      <c r="RU720" s="368"/>
      <c r="RV720" s="368"/>
      <c r="RW720" s="368"/>
      <c r="RX720" s="368"/>
      <c r="RY720" s="368"/>
      <c r="RZ720" s="368"/>
      <c r="SA720" s="368"/>
      <c r="SB720" s="368"/>
      <c r="SC720" s="368"/>
      <c r="SD720" s="368"/>
      <c r="SE720" s="368"/>
      <c r="SF720" s="368"/>
      <c r="SG720" s="368"/>
    </row>
    <row r="721" spans="1:501">
      <c r="A721" s="368"/>
      <c r="B721" s="368"/>
      <c r="C721" s="368"/>
      <c r="D721" s="368"/>
      <c r="E721" s="368"/>
      <c r="F721" s="368"/>
      <c r="G721" s="368"/>
      <c r="H721" s="368"/>
      <c r="I721" s="368"/>
      <c r="J721" s="368"/>
      <c r="K721" s="368"/>
      <c r="L721" s="368"/>
      <c r="M721" s="368"/>
      <c r="N721" s="368"/>
      <c r="O721" s="385"/>
      <c r="P721" s="368"/>
      <c r="Q721" s="368"/>
      <c r="R721" s="368"/>
      <c r="S721" s="368"/>
      <c r="T721" s="368"/>
      <c r="U721" s="368"/>
      <c r="V721" s="368"/>
      <c r="W721" s="368"/>
      <c r="X721" s="368"/>
      <c r="Y721" s="368"/>
      <c r="Z721" s="368"/>
      <c r="AA721" s="368"/>
      <c r="AB721" s="368"/>
      <c r="AC721" s="368"/>
      <c r="AD721" s="368"/>
      <c r="AE721" s="368"/>
      <c r="AF721" s="368"/>
      <c r="AG721" s="368"/>
      <c r="AH721" s="368"/>
      <c r="AI721" s="368"/>
      <c r="AJ721" s="368"/>
      <c r="AK721" s="368"/>
      <c r="AL721" s="368"/>
      <c r="AM721" s="368"/>
      <c r="AN721" s="368"/>
      <c r="AO721" s="368"/>
      <c r="AP721" s="368"/>
      <c r="AQ721" s="368"/>
      <c r="AR721" s="368"/>
      <c r="AS721" s="368"/>
      <c r="AT721" s="368"/>
      <c r="AU721" s="368"/>
      <c r="AV721" s="368"/>
      <c r="AW721" s="368"/>
      <c r="AX721" s="368"/>
      <c r="AY721" s="368"/>
      <c r="AZ721" s="368"/>
      <c r="BA721" s="368"/>
      <c r="BB721" s="368"/>
      <c r="BC721" s="368"/>
      <c r="BD721" s="368"/>
      <c r="BE721" s="368"/>
      <c r="BF721" s="368"/>
      <c r="BG721" s="368"/>
      <c r="BH721" s="368"/>
      <c r="BI721" s="368"/>
      <c r="BJ721" s="368"/>
      <c r="BK721" s="368"/>
      <c r="BL721" s="368"/>
      <c r="BM721" s="368"/>
      <c r="BN721" s="368"/>
      <c r="BO721" s="368"/>
      <c r="BP721" s="368"/>
      <c r="BQ721" s="368"/>
      <c r="BR721" s="368"/>
      <c r="BS721" s="368"/>
      <c r="BT721" s="368"/>
      <c r="BU721" s="368"/>
      <c r="BV721" s="368"/>
      <c r="BW721" s="368"/>
      <c r="DV721" s="368"/>
      <c r="DW721" s="368"/>
      <c r="DX721" s="368"/>
      <c r="DY721" s="368"/>
      <c r="DZ721" s="368"/>
      <c r="EA721" s="368"/>
      <c r="EB721" s="368"/>
      <c r="EC721" s="368"/>
      <c r="ED721" s="368"/>
      <c r="EE721" s="368"/>
      <c r="EF721" s="368"/>
      <c r="EG721" s="368"/>
      <c r="EH721" s="368"/>
      <c r="EI721" s="368"/>
      <c r="EJ721" s="368"/>
      <c r="EK721" s="368"/>
      <c r="EL721" s="368"/>
      <c r="EM721" s="368"/>
      <c r="EN721" s="368"/>
      <c r="EO721" s="368"/>
      <c r="EP721" s="368"/>
      <c r="EQ721" s="368"/>
      <c r="ER721" s="368"/>
      <c r="ES721" s="368"/>
      <c r="ET721" s="368"/>
      <c r="EU721" s="368"/>
      <c r="EV721" s="368"/>
      <c r="EW721" s="368"/>
      <c r="EX721" s="368"/>
      <c r="EY721" s="368"/>
      <c r="EZ721" s="368"/>
      <c r="FA721" s="368"/>
      <c r="FB721" s="368"/>
      <c r="FC721" s="368"/>
      <c r="FD721" s="368"/>
      <c r="FE721" s="368"/>
      <c r="FF721" s="368"/>
      <c r="FG721" s="368"/>
      <c r="FH721" s="368"/>
      <c r="FI721" s="368"/>
      <c r="FJ721" s="368"/>
      <c r="FK721" s="368"/>
      <c r="FL721" s="368"/>
      <c r="FM721" s="368"/>
      <c r="FN721" s="368"/>
      <c r="FO721" s="368"/>
      <c r="FP721" s="368"/>
      <c r="FQ721" s="368"/>
      <c r="FR721" s="368"/>
      <c r="FS721" s="368"/>
      <c r="FT721" s="368"/>
      <c r="FU721" s="368"/>
      <c r="FV721" s="368"/>
      <c r="FW721" s="368"/>
      <c r="FX721" s="368"/>
      <c r="FY721" s="368"/>
      <c r="FZ721" s="368"/>
      <c r="GA721" s="368"/>
      <c r="GB721" s="368"/>
      <c r="GC721" s="368"/>
      <c r="GD721" s="368"/>
      <c r="GE721" s="368"/>
      <c r="GF721" s="368"/>
      <c r="GG721" s="368"/>
      <c r="GH721" s="368"/>
      <c r="GI721" s="368"/>
      <c r="GJ721" s="368"/>
      <c r="GK721" s="368"/>
      <c r="GL721" s="368"/>
      <c r="GM721" s="368"/>
      <c r="GN721" s="368"/>
      <c r="GO721" s="368"/>
      <c r="GP721" s="368"/>
      <c r="GQ721" s="368"/>
      <c r="GR721" s="368"/>
      <c r="GS721" s="368"/>
      <c r="GT721" s="368"/>
      <c r="GU721" s="368"/>
      <c r="GV721" s="368"/>
      <c r="GW721" s="368"/>
      <c r="GX721" s="368"/>
      <c r="GY721" s="368"/>
      <c r="GZ721" s="368"/>
      <c r="HA721" s="368"/>
      <c r="HB721" s="368"/>
      <c r="HC721" s="368"/>
      <c r="HD721" s="368"/>
      <c r="HE721" s="368"/>
      <c r="HF721" s="368"/>
      <c r="HG721" s="368"/>
      <c r="HH721" s="368"/>
      <c r="HI721" s="368"/>
      <c r="HJ721" s="368"/>
      <c r="HK721" s="368"/>
      <c r="HL721" s="368"/>
      <c r="HM721" s="368"/>
      <c r="HN721" s="368"/>
      <c r="HO721" s="368"/>
      <c r="HP721" s="368"/>
      <c r="HQ721" s="368"/>
      <c r="HR721" s="368"/>
      <c r="HS721" s="368"/>
      <c r="HT721" s="368"/>
      <c r="HU721" s="368"/>
      <c r="HV721" s="368"/>
      <c r="HW721" s="368"/>
      <c r="HX721" s="368"/>
      <c r="HY721" s="368"/>
      <c r="HZ721" s="368"/>
      <c r="IA721" s="368"/>
      <c r="IB721" s="368"/>
      <c r="IC721" s="368"/>
      <c r="ID721" s="368"/>
      <c r="IE721" s="368"/>
      <c r="IF721" s="368"/>
      <c r="IG721" s="368"/>
      <c r="IH721" s="368"/>
      <c r="II721" s="368"/>
      <c r="IJ721" s="368"/>
      <c r="IK721" s="368"/>
      <c r="IL721" s="368"/>
      <c r="IM721" s="368"/>
      <c r="IN721" s="368"/>
      <c r="IO721" s="368"/>
      <c r="IP721" s="368"/>
      <c r="IQ721" s="368"/>
      <c r="IR721" s="368"/>
      <c r="IS721" s="368"/>
      <c r="IT721" s="368"/>
      <c r="IU721" s="368"/>
      <c r="IV721" s="368"/>
      <c r="IW721" s="368"/>
      <c r="IX721" s="368"/>
      <c r="IY721" s="368"/>
      <c r="IZ721" s="368"/>
      <c r="JA721" s="368"/>
      <c r="JB721" s="368"/>
      <c r="JC721" s="368"/>
      <c r="JD721" s="368"/>
      <c r="JE721" s="368"/>
      <c r="JF721" s="368"/>
      <c r="JG721" s="368"/>
      <c r="JH721" s="368"/>
      <c r="JI721" s="368"/>
      <c r="JJ721" s="368"/>
      <c r="JK721" s="368"/>
      <c r="JL721" s="368"/>
      <c r="JM721" s="368"/>
      <c r="JN721" s="368"/>
      <c r="JO721" s="368"/>
      <c r="JP721" s="368"/>
      <c r="JQ721" s="368"/>
      <c r="JR721" s="368"/>
      <c r="JS721" s="368"/>
      <c r="JT721" s="368"/>
      <c r="JU721" s="368"/>
      <c r="JV721" s="368"/>
      <c r="JW721" s="368"/>
      <c r="JX721" s="368"/>
      <c r="JY721" s="368"/>
      <c r="JZ721" s="368"/>
      <c r="KA721" s="368"/>
      <c r="KB721" s="368"/>
      <c r="KC721" s="368"/>
      <c r="KD721" s="368"/>
      <c r="KE721" s="368"/>
      <c r="KF721" s="368"/>
      <c r="KG721" s="368"/>
      <c r="KH721" s="368"/>
      <c r="KI721" s="368"/>
      <c r="KJ721" s="368"/>
      <c r="KK721" s="368"/>
      <c r="KL721" s="368"/>
      <c r="KM721" s="368"/>
      <c r="KN721" s="368"/>
      <c r="KO721" s="368"/>
      <c r="KP721" s="368"/>
      <c r="KQ721" s="368"/>
      <c r="KR721" s="368"/>
      <c r="KS721" s="368"/>
      <c r="KT721" s="368"/>
      <c r="KU721" s="368"/>
      <c r="KV721" s="368"/>
      <c r="KW721" s="368"/>
      <c r="KX721" s="368"/>
      <c r="LH721" s="368"/>
      <c r="LI721" s="368"/>
      <c r="LJ721" s="368"/>
      <c r="LK721" s="368"/>
      <c r="LL721" s="368"/>
      <c r="LM721" s="368"/>
      <c r="LN721" s="368"/>
      <c r="LO721" s="368"/>
      <c r="LP721" s="368"/>
      <c r="LQ721" s="368"/>
      <c r="LR721" s="368"/>
      <c r="LS721" s="368"/>
      <c r="LT721" s="368"/>
      <c r="LU721" s="368"/>
      <c r="LV721" s="368"/>
      <c r="LW721" s="368"/>
      <c r="LX721" s="368"/>
      <c r="LY721" s="368"/>
      <c r="LZ721" s="368"/>
      <c r="MA721" s="368"/>
      <c r="MB721" s="368"/>
      <c r="MC721" s="368"/>
      <c r="MD721" s="368"/>
      <c r="ME721" s="368"/>
      <c r="MF721" s="368"/>
      <c r="MG721" s="368"/>
      <c r="MH721" s="368"/>
      <c r="MI721" s="368"/>
      <c r="MJ721" s="368"/>
      <c r="MK721" s="368"/>
      <c r="ML721" s="368"/>
      <c r="MM721" s="368"/>
      <c r="MN721" s="368"/>
      <c r="MO721" s="368"/>
      <c r="MP721" s="368"/>
      <c r="MQ721" s="368"/>
      <c r="MR721" s="368"/>
      <c r="MS721" s="368"/>
      <c r="MT721" s="368"/>
      <c r="MU721" s="368"/>
      <c r="MV721" s="368"/>
      <c r="MW721" s="368"/>
      <c r="MX721" s="368"/>
      <c r="MY721" s="368"/>
      <c r="MZ721" s="368"/>
      <c r="NA721" s="368"/>
      <c r="NB721" s="368"/>
      <c r="NC721" s="368"/>
      <c r="ND721" s="368"/>
      <c r="NE721" s="368"/>
      <c r="NF721" s="368"/>
      <c r="NG721" s="368"/>
      <c r="NH721" s="368"/>
      <c r="NI721" s="368"/>
      <c r="NJ721" s="368"/>
      <c r="NK721" s="368"/>
      <c r="NL721" s="368"/>
      <c r="NM721" s="368"/>
      <c r="NN721" s="368"/>
      <c r="NO721" s="368"/>
      <c r="NP721" s="368"/>
      <c r="NQ721" s="368"/>
      <c r="NR721" s="368"/>
      <c r="NS721" s="368"/>
      <c r="NT721" s="368"/>
      <c r="NU721" s="368"/>
      <c r="NV721" s="368"/>
      <c r="NW721" s="368"/>
      <c r="NX721" s="368"/>
      <c r="NY721" s="368"/>
      <c r="NZ721" s="368"/>
      <c r="OA721" s="368"/>
      <c r="OB721" s="368"/>
      <c r="OC721" s="368"/>
      <c r="OD721" s="368"/>
      <c r="OE721" s="368"/>
      <c r="OF721" s="368"/>
      <c r="OG721" s="368"/>
      <c r="OH721" s="368"/>
      <c r="OI721" s="368"/>
      <c r="OJ721" s="368"/>
      <c r="OK721" s="368"/>
      <c r="OL721" s="368"/>
      <c r="OM721" s="368"/>
      <c r="ON721" s="368"/>
      <c r="OO721" s="368"/>
      <c r="OP721" s="368"/>
      <c r="OQ721" s="368"/>
      <c r="OR721" s="368"/>
      <c r="OS721" s="368"/>
      <c r="OT721" s="368"/>
      <c r="OU721" s="368"/>
      <c r="OV721" s="368"/>
      <c r="OW721" s="368"/>
      <c r="OX721" s="368"/>
      <c r="OY721" s="368"/>
      <c r="OZ721" s="368"/>
      <c r="PA721" s="368"/>
      <c r="PB721" s="368"/>
      <c r="PC721" s="368"/>
      <c r="PD721" s="368"/>
      <c r="PE721" s="368"/>
      <c r="PF721" s="368"/>
      <c r="PG721" s="368"/>
      <c r="PH721" s="368"/>
      <c r="PI721" s="368"/>
      <c r="PJ721" s="368"/>
      <c r="PK721" s="368"/>
      <c r="PL721" s="368"/>
      <c r="PM721" s="368"/>
      <c r="PN721" s="368"/>
      <c r="PO721" s="368"/>
      <c r="PP721" s="368"/>
      <c r="PQ721" s="368"/>
      <c r="PR721" s="368"/>
      <c r="PS721" s="368"/>
      <c r="PT721" s="368"/>
      <c r="PU721" s="368"/>
      <c r="PV721" s="368"/>
      <c r="PW721" s="368"/>
      <c r="PX721" s="368"/>
      <c r="PY721" s="368"/>
      <c r="PZ721" s="368"/>
      <c r="QA721" s="368"/>
      <c r="QB721" s="368"/>
      <c r="QC721" s="368"/>
      <c r="QD721" s="368"/>
      <c r="QE721" s="368"/>
      <c r="QF721" s="368"/>
      <c r="QG721" s="368"/>
      <c r="QH721" s="368"/>
      <c r="QI721" s="368"/>
      <c r="QJ721" s="368"/>
      <c r="QK721" s="368"/>
      <c r="QL721" s="368"/>
      <c r="QM721" s="368"/>
      <c r="QN721" s="368"/>
      <c r="QO721" s="368"/>
      <c r="QP721" s="368"/>
      <c r="QQ721" s="368"/>
      <c r="QR721" s="368"/>
      <c r="QS721" s="368"/>
      <c r="QT721" s="368"/>
      <c r="QU721" s="368"/>
      <c r="QV721" s="368"/>
      <c r="QW721" s="368"/>
      <c r="QX721" s="368"/>
      <c r="QY721" s="368"/>
      <c r="QZ721" s="368"/>
      <c r="RA721" s="368"/>
      <c r="RB721" s="368"/>
      <c r="RC721" s="368"/>
      <c r="RD721" s="368"/>
      <c r="RE721" s="368"/>
      <c r="RF721" s="368"/>
      <c r="RG721" s="368"/>
      <c r="RH721" s="368"/>
      <c r="RI721" s="368"/>
      <c r="RJ721" s="368"/>
      <c r="RK721" s="368"/>
      <c r="RL721" s="368"/>
      <c r="RM721" s="368"/>
      <c r="RN721" s="368"/>
      <c r="RO721" s="368"/>
      <c r="RP721" s="368"/>
      <c r="RQ721" s="368"/>
      <c r="RR721" s="368"/>
      <c r="RS721" s="368"/>
      <c r="RT721" s="368"/>
      <c r="RU721" s="368"/>
      <c r="RV721" s="368"/>
      <c r="RW721" s="368"/>
      <c r="RX721" s="368"/>
      <c r="RY721" s="368"/>
      <c r="RZ721" s="368"/>
      <c r="SA721" s="368"/>
      <c r="SB721" s="368"/>
      <c r="SC721" s="368"/>
      <c r="SD721" s="368"/>
      <c r="SE721" s="368"/>
      <c r="SF721" s="368"/>
      <c r="SG721" s="368"/>
    </row>
    <row r="722" spans="1:501">
      <c r="A722" s="368"/>
      <c r="B722" s="368"/>
      <c r="C722" s="368"/>
      <c r="D722" s="368"/>
      <c r="E722" s="368"/>
      <c r="F722" s="368"/>
      <c r="G722" s="368"/>
      <c r="H722" s="368"/>
      <c r="I722" s="368"/>
      <c r="J722" s="368"/>
      <c r="K722" s="368"/>
      <c r="L722" s="368"/>
      <c r="M722" s="368"/>
      <c r="N722" s="368"/>
      <c r="O722" s="385"/>
      <c r="P722" s="368"/>
      <c r="Q722" s="368"/>
      <c r="R722" s="368"/>
      <c r="S722" s="368"/>
      <c r="T722" s="368"/>
      <c r="U722" s="368"/>
      <c r="V722" s="368"/>
      <c r="W722" s="368"/>
      <c r="X722" s="368"/>
      <c r="Y722" s="368"/>
      <c r="Z722" s="368"/>
      <c r="AA722" s="368"/>
      <c r="AB722" s="368"/>
      <c r="AC722" s="368"/>
      <c r="AD722" s="368"/>
      <c r="AE722" s="368"/>
      <c r="AF722" s="368"/>
      <c r="AG722" s="368"/>
      <c r="AH722" s="368"/>
      <c r="AI722" s="368"/>
      <c r="AJ722" s="368"/>
      <c r="AK722" s="368"/>
      <c r="AL722" s="368"/>
      <c r="AM722" s="368"/>
      <c r="AN722" s="368"/>
      <c r="AO722" s="368"/>
      <c r="AP722" s="368"/>
      <c r="AQ722" s="368"/>
      <c r="AR722" s="368"/>
      <c r="AS722" s="368"/>
      <c r="AT722" s="368"/>
      <c r="AU722" s="368"/>
      <c r="AV722" s="368"/>
      <c r="AW722" s="368"/>
      <c r="AX722" s="368"/>
      <c r="AY722" s="368"/>
      <c r="AZ722" s="368"/>
      <c r="BA722" s="368"/>
      <c r="BB722" s="368"/>
      <c r="BC722" s="368"/>
      <c r="BD722" s="368"/>
      <c r="BE722" s="368"/>
      <c r="BF722" s="368"/>
      <c r="BG722" s="368"/>
      <c r="BH722" s="368"/>
      <c r="BI722" s="368"/>
      <c r="BJ722" s="368"/>
      <c r="BK722" s="368"/>
      <c r="BL722" s="368"/>
      <c r="BM722" s="368"/>
      <c r="BN722" s="368"/>
      <c r="BO722" s="368"/>
      <c r="BP722" s="368"/>
      <c r="BQ722" s="368"/>
      <c r="BR722" s="368"/>
      <c r="BS722" s="368"/>
      <c r="BT722" s="368"/>
      <c r="BU722" s="368"/>
      <c r="BV722" s="368"/>
      <c r="BW722" s="368"/>
      <c r="DV722" s="368"/>
      <c r="DW722" s="368"/>
      <c r="DX722" s="368"/>
      <c r="DY722" s="368"/>
      <c r="DZ722" s="368"/>
      <c r="EA722" s="368"/>
      <c r="EB722" s="368"/>
      <c r="EC722" s="368"/>
      <c r="ED722" s="368"/>
      <c r="EE722" s="368"/>
      <c r="EF722" s="368"/>
      <c r="EG722" s="368"/>
      <c r="EH722" s="368"/>
      <c r="EI722" s="368"/>
      <c r="EJ722" s="368"/>
      <c r="EK722" s="368"/>
      <c r="EL722" s="368"/>
      <c r="EM722" s="368"/>
      <c r="EN722" s="368"/>
      <c r="EO722" s="368"/>
      <c r="EP722" s="368"/>
      <c r="EQ722" s="368"/>
      <c r="ER722" s="368"/>
      <c r="ES722" s="368"/>
      <c r="ET722" s="368"/>
      <c r="EU722" s="368"/>
      <c r="EV722" s="368"/>
      <c r="EW722" s="368"/>
      <c r="EX722" s="368"/>
      <c r="EY722" s="368"/>
      <c r="EZ722" s="368"/>
      <c r="FA722" s="368"/>
      <c r="FB722" s="368"/>
      <c r="FC722" s="368"/>
      <c r="FD722" s="368"/>
      <c r="FE722" s="368"/>
      <c r="FF722" s="368"/>
      <c r="FG722" s="368"/>
      <c r="FH722" s="368"/>
      <c r="FI722" s="368"/>
      <c r="FJ722" s="368"/>
      <c r="FK722" s="368"/>
      <c r="FL722" s="368"/>
      <c r="FM722" s="368"/>
      <c r="FN722" s="368"/>
      <c r="FO722" s="368"/>
      <c r="FP722" s="368"/>
      <c r="FQ722" s="368"/>
      <c r="FR722" s="368"/>
      <c r="FS722" s="368"/>
      <c r="FT722" s="368"/>
      <c r="FU722" s="368"/>
      <c r="FV722" s="368"/>
      <c r="FW722" s="368"/>
      <c r="FX722" s="368"/>
      <c r="FY722" s="368"/>
      <c r="FZ722" s="368"/>
      <c r="GA722" s="368"/>
      <c r="GB722" s="368"/>
      <c r="GC722" s="368"/>
      <c r="GD722" s="368"/>
      <c r="GE722" s="368"/>
      <c r="GF722" s="368"/>
      <c r="GG722" s="368"/>
      <c r="GH722" s="368"/>
      <c r="GI722" s="368"/>
      <c r="GJ722" s="368"/>
      <c r="GK722" s="368"/>
      <c r="GL722" s="368"/>
      <c r="GM722" s="368"/>
      <c r="GN722" s="368"/>
      <c r="GO722" s="368"/>
      <c r="GP722" s="368"/>
      <c r="GQ722" s="368"/>
      <c r="GR722" s="368"/>
      <c r="GS722" s="368"/>
      <c r="GT722" s="368"/>
      <c r="GU722" s="368"/>
      <c r="GV722" s="368"/>
      <c r="GW722" s="368"/>
      <c r="GX722" s="368"/>
      <c r="GY722" s="368"/>
      <c r="GZ722" s="368"/>
      <c r="HA722" s="368"/>
      <c r="HB722" s="368"/>
      <c r="HC722" s="368"/>
      <c r="HD722" s="368"/>
      <c r="HE722" s="368"/>
      <c r="HF722" s="368"/>
      <c r="HG722" s="368"/>
      <c r="HH722" s="368"/>
      <c r="HI722" s="368"/>
      <c r="HJ722" s="368"/>
      <c r="HK722" s="368"/>
      <c r="HL722" s="368"/>
      <c r="HM722" s="368"/>
      <c r="HN722" s="368"/>
      <c r="HO722" s="368"/>
      <c r="HP722" s="368"/>
      <c r="HQ722" s="368"/>
      <c r="HR722" s="368"/>
      <c r="HS722" s="368"/>
      <c r="HT722" s="368"/>
      <c r="HU722" s="368"/>
      <c r="HV722" s="368"/>
      <c r="HW722" s="368"/>
      <c r="HX722" s="368"/>
      <c r="HY722" s="368"/>
      <c r="HZ722" s="368"/>
      <c r="IA722" s="368"/>
      <c r="IB722" s="368"/>
      <c r="IC722" s="368"/>
      <c r="ID722" s="368"/>
      <c r="IE722" s="368"/>
      <c r="IF722" s="368"/>
      <c r="IG722" s="368"/>
      <c r="IH722" s="368"/>
      <c r="II722" s="368"/>
      <c r="IJ722" s="368"/>
      <c r="IK722" s="368"/>
      <c r="IL722" s="368"/>
      <c r="IM722" s="368"/>
      <c r="IN722" s="368"/>
      <c r="IO722" s="368"/>
      <c r="IP722" s="368"/>
      <c r="IQ722" s="368"/>
      <c r="IR722" s="368"/>
      <c r="IS722" s="368"/>
      <c r="IT722" s="368"/>
      <c r="IU722" s="368"/>
      <c r="IV722" s="368"/>
      <c r="IW722" s="368"/>
      <c r="IX722" s="368"/>
      <c r="IY722" s="368"/>
      <c r="IZ722" s="368"/>
      <c r="JA722" s="368"/>
      <c r="JB722" s="368"/>
      <c r="JC722" s="368"/>
      <c r="JD722" s="368"/>
      <c r="JE722" s="368"/>
      <c r="JF722" s="368"/>
      <c r="JG722" s="368"/>
      <c r="JH722" s="368"/>
      <c r="JI722" s="368"/>
      <c r="JJ722" s="368"/>
      <c r="JK722" s="368"/>
      <c r="JL722" s="368"/>
      <c r="JM722" s="368"/>
      <c r="JN722" s="368"/>
      <c r="JO722" s="368"/>
      <c r="JP722" s="368"/>
      <c r="JQ722" s="368"/>
      <c r="JR722" s="368"/>
      <c r="JS722" s="368"/>
      <c r="JT722" s="368"/>
      <c r="JU722" s="368"/>
      <c r="JV722" s="368"/>
      <c r="JW722" s="368"/>
      <c r="JX722" s="368"/>
      <c r="JY722" s="368"/>
      <c r="JZ722" s="368"/>
      <c r="KA722" s="368"/>
      <c r="KB722" s="368"/>
      <c r="KC722" s="368"/>
      <c r="KD722" s="368"/>
      <c r="KE722" s="368"/>
      <c r="KF722" s="368"/>
      <c r="KG722" s="368"/>
      <c r="KH722" s="368"/>
      <c r="KI722" s="368"/>
      <c r="KJ722" s="368"/>
      <c r="KK722" s="368"/>
      <c r="KL722" s="368"/>
      <c r="KM722" s="368"/>
      <c r="KN722" s="368"/>
      <c r="KO722" s="368"/>
      <c r="KP722" s="368"/>
      <c r="KQ722" s="368"/>
      <c r="KR722" s="368"/>
      <c r="KS722" s="368"/>
      <c r="KT722" s="368"/>
      <c r="KU722" s="368"/>
      <c r="KV722" s="368"/>
      <c r="KW722" s="368"/>
      <c r="KX722" s="368"/>
      <c r="LH722" s="368"/>
      <c r="LI722" s="368"/>
      <c r="LJ722" s="368"/>
      <c r="LK722" s="368"/>
      <c r="LL722" s="368"/>
      <c r="LM722" s="368"/>
      <c r="LN722" s="368"/>
      <c r="LO722" s="368"/>
      <c r="LP722" s="368"/>
      <c r="LQ722" s="368"/>
      <c r="LR722" s="368"/>
      <c r="LS722" s="368"/>
      <c r="LT722" s="368"/>
      <c r="LU722" s="368"/>
      <c r="LV722" s="368"/>
      <c r="LW722" s="368"/>
      <c r="LX722" s="368"/>
      <c r="LY722" s="368"/>
      <c r="LZ722" s="368"/>
      <c r="MA722" s="368"/>
      <c r="MB722" s="368"/>
      <c r="MC722" s="368"/>
      <c r="MD722" s="368"/>
      <c r="ME722" s="368"/>
      <c r="MF722" s="368"/>
      <c r="MG722" s="368"/>
      <c r="MH722" s="368"/>
      <c r="MI722" s="368"/>
      <c r="MJ722" s="368"/>
      <c r="MK722" s="368"/>
      <c r="ML722" s="368"/>
      <c r="MM722" s="368"/>
      <c r="MN722" s="368"/>
      <c r="MO722" s="368"/>
      <c r="MP722" s="368"/>
      <c r="MQ722" s="368"/>
      <c r="MR722" s="368"/>
      <c r="MS722" s="368"/>
      <c r="MT722" s="368"/>
      <c r="MU722" s="368"/>
      <c r="MV722" s="368"/>
      <c r="MW722" s="368"/>
      <c r="MX722" s="368"/>
      <c r="MY722" s="368"/>
      <c r="MZ722" s="368"/>
      <c r="NA722" s="368"/>
      <c r="NB722" s="368"/>
      <c r="NC722" s="368"/>
      <c r="ND722" s="368"/>
      <c r="NE722" s="368"/>
      <c r="NF722" s="368"/>
      <c r="NG722" s="368"/>
      <c r="NH722" s="368"/>
      <c r="NI722" s="368"/>
      <c r="NJ722" s="368"/>
      <c r="NK722" s="368"/>
      <c r="NL722" s="368"/>
      <c r="NM722" s="368"/>
      <c r="NN722" s="368"/>
      <c r="NO722" s="368"/>
      <c r="NP722" s="368"/>
      <c r="NQ722" s="368"/>
      <c r="NR722" s="368"/>
      <c r="NS722" s="368"/>
      <c r="NT722" s="368"/>
      <c r="NU722" s="368"/>
      <c r="NV722" s="368"/>
      <c r="NW722" s="368"/>
      <c r="NX722" s="368"/>
      <c r="NY722" s="368"/>
      <c r="NZ722" s="368"/>
      <c r="OA722" s="368"/>
      <c r="OB722" s="368"/>
      <c r="OC722" s="368"/>
      <c r="OD722" s="368"/>
      <c r="OE722" s="368"/>
      <c r="OF722" s="368"/>
      <c r="OG722" s="368"/>
      <c r="OH722" s="368"/>
      <c r="OI722" s="368"/>
      <c r="OJ722" s="368"/>
      <c r="OK722" s="368"/>
      <c r="OL722" s="368"/>
      <c r="OM722" s="368"/>
      <c r="ON722" s="368"/>
      <c r="OO722" s="368"/>
      <c r="OP722" s="368"/>
      <c r="OQ722" s="368"/>
      <c r="OR722" s="368"/>
      <c r="OS722" s="368"/>
      <c r="OT722" s="368"/>
      <c r="OU722" s="368"/>
      <c r="OV722" s="368"/>
      <c r="OW722" s="368"/>
      <c r="OX722" s="368"/>
      <c r="OY722" s="368"/>
      <c r="OZ722" s="368"/>
      <c r="PA722" s="368"/>
      <c r="PB722" s="368"/>
      <c r="PC722" s="368"/>
      <c r="PD722" s="368"/>
      <c r="PE722" s="368"/>
      <c r="PF722" s="368"/>
      <c r="PG722" s="368"/>
      <c r="PH722" s="368"/>
      <c r="PI722" s="368"/>
      <c r="PJ722" s="368"/>
      <c r="PK722" s="368"/>
      <c r="PL722" s="368"/>
      <c r="PM722" s="368"/>
      <c r="PN722" s="368"/>
      <c r="PO722" s="368"/>
      <c r="PP722" s="368"/>
      <c r="PQ722" s="368"/>
      <c r="PR722" s="368"/>
      <c r="PS722" s="368"/>
      <c r="PT722" s="368"/>
      <c r="PU722" s="368"/>
      <c r="PV722" s="368"/>
      <c r="PW722" s="368"/>
      <c r="PX722" s="368"/>
      <c r="PY722" s="368"/>
      <c r="PZ722" s="368"/>
      <c r="QA722" s="368"/>
      <c r="QB722" s="368"/>
      <c r="QC722" s="368"/>
      <c r="QD722" s="368"/>
      <c r="QE722" s="368"/>
      <c r="QF722" s="368"/>
      <c r="QG722" s="368"/>
      <c r="QH722" s="368"/>
      <c r="QI722" s="368"/>
      <c r="QJ722" s="368"/>
      <c r="QK722" s="368"/>
      <c r="QL722" s="368"/>
      <c r="QM722" s="368"/>
      <c r="QN722" s="368"/>
      <c r="QO722" s="368"/>
      <c r="QP722" s="368"/>
      <c r="QQ722" s="368"/>
      <c r="QR722" s="368"/>
      <c r="QS722" s="368"/>
      <c r="QT722" s="368"/>
      <c r="QU722" s="368"/>
      <c r="QV722" s="368"/>
      <c r="QW722" s="368"/>
      <c r="QX722" s="368"/>
      <c r="QY722" s="368"/>
      <c r="QZ722" s="368"/>
      <c r="RA722" s="368"/>
      <c r="RB722" s="368"/>
      <c r="RC722" s="368"/>
      <c r="RD722" s="368"/>
      <c r="RE722" s="368"/>
      <c r="RF722" s="368"/>
      <c r="RG722" s="368"/>
      <c r="RH722" s="368"/>
      <c r="RI722" s="368"/>
      <c r="RJ722" s="368"/>
      <c r="RK722" s="368"/>
      <c r="RL722" s="368"/>
      <c r="RM722" s="368"/>
      <c r="RN722" s="368"/>
      <c r="RO722" s="368"/>
      <c r="RP722" s="368"/>
      <c r="RQ722" s="368"/>
      <c r="RR722" s="368"/>
      <c r="RS722" s="368"/>
      <c r="RT722" s="368"/>
      <c r="RU722" s="368"/>
      <c r="RV722" s="368"/>
      <c r="RW722" s="368"/>
      <c r="RX722" s="368"/>
      <c r="RY722" s="368"/>
      <c r="RZ722" s="368"/>
      <c r="SA722" s="368"/>
      <c r="SB722" s="368"/>
      <c r="SC722" s="368"/>
      <c r="SD722" s="368"/>
      <c r="SE722" s="368"/>
      <c r="SF722" s="368"/>
      <c r="SG722" s="368"/>
    </row>
    <row r="723" spans="1:501">
      <c r="A723" s="368"/>
      <c r="B723" s="368"/>
      <c r="C723" s="368"/>
      <c r="D723" s="368"/>
      <c r="E723" s="368"/>
      <c r="F723" s="368"/>
      <c r="G723" s="368"/>
      <c r="H723" s="368"/>
      <c r="I723" s="368"/>
      <c r="J723" s="368"/>
      <c r="K723" s="368"/>
      <c r="L723" s="368"/>
      <c r="M723" s="368"/>
      <c r="N723" s="368"/>
      <c r="O723" s="385"/>
      <c r="P723" s="368"/>
      <c r="Q723" s="368"/>
      <c r="R723" s="368"/>
      <c r="S723" s="368"/>
      <c r="T723" s="368"/>
      <c r="U723" s="368"/>
      <c r="V723" s="368"/>
      <c r="W723" s="368"/>
      <c r="X723" s="368"/>
      <c r="Y723" s="368"/>
      <c r="Z723" s="368"/>
      <c r="AA723" s="368"/>
      <c r="AB723" s="368"/>
      <c r="AC723" s="368"/>
      <c r="AD723" s="368"/>
      <c r="AE723" s="368"/>
      <c r="AF723" s="368"/>
      <c r="AG723" s="368"/>
      <c r="AH723" s="368"/>
      <c r="AI723" s="368"/>
      <c r="AJ723" s="368"/>
      <c r="AK723" s="368"/>
      <c r="AL723" s="368"/>
      <c r="AM723" s="368"/>
      <c r="AN723" s="368"/>
      <c r="AO723" s="368"/>
      <c r="AP723" s="368"/>
      <c r="AQ723" s="368"/>
      <c r="AR723" s="368"/>
      <c r="AS723" s="368"/>
      <c r="AT723" s="368"/>
      <c r="AU723" s="368"/>
      <c r="AV723" s="368"/>
      <c r="AW723" s="368"/>
      <c r="AX723" s="368"/>
      <c r="AY723" s="368"/>
      <c r="AZ723" s="368"/>
      <c r="BA723" s="368"/>
      <c r="BB723" s="368"/>
      <c r="BC723" s="368"/>
      <c r="BD723" s="368"/>
      <c r="BE723" s="368"/>
      <c r="BF723" s="368"/>
      <c r="BG723" s="368"/>
      <c r="BH723" s="368"/>
      <c r="BI723" s="368"/>
      <c r="BJ723" s="368"/>
      <c r="BK723" s="368"/>
      <c r="BL723" s="368"/>
      <c r="BM723" s="368"/>
      <c r="BN723" s="368"/>
      <c r="BO723" s="368"/>
      <c r="BP723" s="368"/>
      <c r="BQ723" s="368"/>
      <c r="BR723" s="368"/>
      <c r="BS723" s="368"/>
      <c r="BT723" s="368"/>
      <c r="BU723" s="368"/>
      <c r="BV723" s="368"/>
      <c r="BW723" s="368"/>
      <c r="DV723" s="368"/>
      <c r="DW723" s="368"/>
      <c r="DX723" s="368"/>
      <c r="DY723" s="368"/>
      <c r="DZ723" s="368"/>
      <c r="EA723" s="368"/>
      <c r="EB723" s="368"/>
      <c r="EC723" s="368"/>
      <c r="ED723" s="368"/>
      <c r="EE723" s="368"/>
      <c r="EF723" s="368"/>
      <c r="EG723" s="368"/>
      <c r="EH723" s="368"/>
      <c r="EI723" s="368"/>
      <c r="EJ723" s="368"/>
      <c r="EK723" s="368"/>
      <c r="EL723" s="368"/>
      <c r="EM723" s="368"/>
      <c r="EN723" s="368"/>
      <c r="EO723" s="368"/>
      <c r="EP723" s="368"/>
      <c r="EQ723" s="368"/>
      <c r="ER723" s="368"/>
      <c r="ES723" s="368"/>
      <c r="ET723" s="368"/>
      <c r="EU723" s="368"/>
      <c r="EV723" s="368"/>
      <c r="EW723" s="368"/>
      <c r="EX723" s="368"/>
      <c r="EY723" s="368"/>
      <c r="EZ723" s="368"/>
      <c r="FA723" s="368"/>
      <c r="FB723" s="368"/>
      <c r="FC723" s="368"/>
      <c r="FD723" s="368"/>
      <c r="FE723" s="368"/>
      <c r="FF723" s="368"/>
      <c r="FG723" s="368"/>
      <c r="FH723" s="368"/>
      <c r="FI723" s="368"/>
      <c r="FJ723" s="368"/>
      <c r="FK723" s="368"/>
      <c r="FL723" s="368"/>
      <c r="FM723" s="368"/>
      <c r="FN723" s="368"/>
      <c r="FO723" s="368"/>
      <c r="FP723" s="368"/>
      <c r="FQ723" s="368"/>
      <c r="FR723" s="368"/>
      <c r="FS723" s="368"/>
      <c r="FT723" s="368"/>
      <c r="FU723" s="368"/>
      <c r="FV723" s="368"/>
      <c r="FW723" s="368"/>
      <c r="FX723" s="368"/>
      <c r="FY723" s="368"/>
      <c r="FZ723" s="368"/>
      <c r="GA723" s="368"/>
      <c r="GB723" s="368"/>
      <c r="GC723" s="368"/>
      <c r="GD723" s="368"/>
      <c r="GE723" s="368"/>
      <c r="GF723" s="368"/>
      <c r="GG723" s="368"/>
      <c r="GH723" s="368"/>
      <c r="GI723" s="368"/>
      <c r="GJ723" s="368"/>
      <c r="GK723" s="368"/>
      <c r="GL723" s="368"/>
      <c r="GM723" s="368"/>
      <c r="GN723" s="368"/>
      <c r="GO723" s="368"/>
      <c r="GP723" s="368"/>
      <c r="GQ723" s="368"/>
      <c r="GR723" s="368"/>
      <c r="GS723" s="368"/>
      <c r="GT723" s="368"/>
      <c r="GU723" s="368"/>
      <c r="GV723" s="368"/>
      <c r="GW723" s="368"/>
      <c r="GX723" s="368"/>
      <c r="GY723" s="368"/>
      <c r="GZ723" s="368"/>
      <c r="HA723" s="368"/>
      <c r="HB723" s="368"/>
      <c r="HC723" s="368"/>
      <c r="HD723" s="368"/>
      <c r="HE723" s="368"/>
      <c r="HF723" s="368"/>
      <c r="HG723" s="368"/>
      <c r="HH723" s="368"/>
      <c r="HI723" s="368"/>
      <c r="HJ723" s="368"/>
      <c r="HK723" s="368"/>
      <c r="HL723" s="368"/>
      <c r="HM723" s="368"/>
      <c r="HN723" s="368"/>
      <c r="HO723" s="368"/>
      <c r="HP723" s="368"/>
      <c r="HQ723" s="368"/>
      <c r="HR723" s="368"/>
      <c r="HS723" s="368"/>
      <c r="HT723" s="368"/>
      <c r="HU723" s="368"/>
      <c r="HV723" s="368"/>
      <c r="HW723" s="368"/>
      <c r="HX723" s="368"/>
      <c r="HY723" s="368"/>
      <c r="HZ723" s="368"/>
      <c r="IA723" s="368"/>
      <c r="IB723" s="368"/>
      <c r="IC723" s="368"/>
      <c r="ID723" s="368"/>
      <c r="IE723" s="368"/>
      <c r="IF723" s="368"/>
      <c r="IG723" s="368"/>
      <c r="IH723" s="368"/>
      <c r="II723" s="368"/>
      <c r="IJ723" s="368"/>
      <c r="IK723" s="368"/>
      <c r="IL723" s="368"/>
      <c r="IM723" s="368"/>
      <c r="IN723" s="368"/>
      <c r="IO723" s="368"/>
      <c r="IP723" s="368"/>
      <c r="IQ723" s="368"/>
      <c r="IR723" s="368"/>
      <c r="IS723" s="368"/>
      <c r="IT723" s="368"/>
      <c r="IU723" s="368"/>
      <c r="IV723" s="368"/>
      <c r="IW723" s="368"/>
      <c r="IX723" s="368"/>
      <c r="IY723" s="368"/>
      <c r="IZ723" s="368"/>
      <c r="JA723" s="368"/>
      <c r="JB723" s="368"/>
      <c r="JC723" s="368"/>
      <c r="JD723" s="368"/>
      <c r="JE723" s="368"/>
      <c r="JF723" s="368"/>
      <c r="JG723" s="368"/>
      <c r="JH723" s="368"/>
      <c r="JI723" s="368"/>
      <c r="JJ723" s="368"/>
      <c r="JK723" s="368"/>
      <c r="JL723" s="368"/>
      <c r="JM723" s="368"/>
      <c r="JN723" s="368"/>
      <c r="JO723" s="368"/>
      <c r="JP723" s="368"/>
      <c r="JQ723" s="368"/>
      <c r="JR723" s="368"/>
      <c r="JS723" s="368"/>
      <c r="JT723" s="368"/>
      <c r="JU723" s="368"/>
      <c r="JV723" s="368"/>
      <c r="JW723" s="368"/>
      <c r="JX723" s="368"/>
      <c r="JY723" s="368"/>
      <c r="JZ723" s="368"/>
      <c r="KA723" s="368"/>
      <c r="KB723" s="368"/>
      <c r="KC723" s="368"/>
      <c r="KD723" s="368"/>
      <c r="KE723" s="368"/>
      <c r="KF723" s="368"/>
      <c r="KG723" s="368"/>
      <c r="KH723" s="368"/>
      <c r="KI723" s="368"/>
      <c r="KJ723" s="368"/>
      <c r="KK723" s="368"/>
      <c r="KL723" s="368"/>
      <c r="KM723" s="368"/>
      <c r="KN723" s="368"/>
      <c r="KO723" s="368"/>
      <c r="KP723" s="368"/>
      <c r="KQ723" s="368"/>
      <c r="KR723" s="368"/>
      <c r="KS723" s="368"/>
      <c r="KT723" s="368"/>
      <c r="KU723" s="368"/>
      <c r="KV723" s="368"/>
      <c r="KW723" s="368"/>
      <c r="KX723" s="368"/>
      <c r="LH723" s="368"/>
      <c r="LI723" s="368"/>
      <c r="LJ723" s="368"/>
      <c r="LK723" s="368"/>
      <c r="LL723" s="368"/>
      <c r="LM723" s="368"/>
      <c r="LN723" s="368"/>
      <c r="LO723" s="368"/>
      <c r="LP723" s="368"/>
      <c r="LQ723" s="368"/>
      <c r="LR723" s="368"/>
      <c r="LS723" s="368"/>
      <c r="LT723" s="368"/>
      <c r="LU723" s="368"/>
      <c r="LV723" s="368"/>
      <c r="LW723" s="368"/>
      <c r="LX723" s="368"/>
      <c r="LY723" s="368"/>
      <c r="LZ723" s="368"/>
      <c r="MA723" s="368"/>
      <c r="MB723" s="368"/>
      <c r="MC723" s="368"/>
      <c r="MD723" s="368"/>
      <c r="ME723" s="368"/>
      <c r="MF723" s="368"/>
      <c r="MG723" s="368"/>
      <c r="MH723" s="368"/>
      <c r="MI723" s="368"/>
      <c r="MJ723" s="368"/>
      <c r="MK723" s="368"/>
      <c r="ML723" s="368"/>
      <c r="MM723" s="368"/>
      <c r="MN723" s="368"/>
      <c r="MO723" s="368"/>
      <c r="MP723" s="368"/>
      <c r="MQ723" s="368"/>
      <c r="MR723" s="368"/>
      <c r="MS723" s="368"/>
      <c r="MT723" s="368"/>
      <c r="MU723" s="368"/>
      <c r="MV723" s="368"/>
      <c r="MW723" s="368"/>
      <c r="MX723" s="368"/>
      <c r="MY723" s="368"/>
      <c r="MZ723" s="368"/>
      <c r="NA723" s="368"/>
      <c r="NB723" s="368"/>
      <c r="NC723" s="368"/>
      <c r="ND723" s="368"/>
      <c r="NE723" s="368"/>
      <c r="NF723" s="368"/>
      <c r="NG723" s="368"/>
      <c r="NH723" s="368"/>
      <c r="NI723" s="368"/>
      <c r="NJ723" s="368"/>
      <c r="NK723" s="368"/>
      <c r="NL723" s="368"/>
      <c r="NM723" s="368"/>
      <c r="NN723" s="368"/>
      <c r="NO723" s="368"/>
      <c r="NP723" s="368"/>
      <c r="NQ723" s="368"/>
      <c r="NR723" s="368"/>
      <c r="NS723" s="368"/>
      <c r="NT723" s="368"/>
      <c r="NU723" s="368"/>
      <c r="NV723" s="368"/>
      <c r="NW723" s="368"/>
      <c r="NX723" s="368"/>
      <c r="NY723" s="368"/>
      <c r="NZ723" s="368"/>
      <c r="OA723" s="368"/>
      <c r="OB723" s="368"/>
      <c r="OC723" s="368"/>
      <c r="OD723" s="368"/>
      <c r="OE723" s="368"/>
      <c r="OF723" s="368"/>
      <c r="OG723" s="368"/>
      <c r="OH723" s="368"/>
      <c r="OI723" s="368"/>
      <c r="OJ723" s="368"/>
      <c r="OK723" s="368"/>
      <c r="OL723" s="368"/>
      <c r="OM723" s="368"/>
      <c r="ON723" s="368"/>
      <c r="OO723" s="368"/>
      <c r="OP723" s="368"/>
      <c r="OQ723" s="368"/>
      <c r="OR723" s="368"/>
      <c r="OS723" s="368"/>
      <c r="OT723" s="368"/>
      <c r="OU723" s="368"/>
      <c r="OV723" s="368"/>
      <c r="OW723" s="368"/>
      <c r="OX723" s="368"/>
      <c r="OY723" s="368"/>
      <c r="OZ723" s="368"/>
      <c r="PA723" s="368"/>
      <c r="PB723" s="368"/>
      <c r="PC723" s="368"/>
      <c r="PD723" s="368"/>
      <c r="PE723" s="368"/>
      <c r="PF723" s="368"/>
      <c r="PG723" s="368"/>
      <c r="PH723" s="368"/>
      <c r="PI723" s="368"/>
      <c r="PJ723" s="368"/>
      <c r="PK723" s="368"/>
      <c r="PL723" s="368"/>
      <c r="PM723" s="368"/>
      <c r="PN723" s="368"/>
      <c r="PO723" s="368"/>
      <c r="PP723" s="368"/>
      <c r="PQ723" s="368"/>
      <c r="PR723" s="368"/>
      <c r="PS723" s="368"/>
      <c r="PT723" s="368"/>
      <c r="PU723" s="368"/>
      <c r="PV723" s="368"/>
      <c r="PW723" s="368"/>
      <c r="PX723" s="368"/>
      <c r="PY723" s="368"/>
      <c r="PZ723" s="368"/>
      <c r="QA723" s="368"/>
      <c r="QB723" s="368"/>
      <c r="QC723" s="368"/>
      <c r="QD723" s="368"/>
      <c r="QE723" s="368"/>
      <c r="QF723" s="368"/>
      <c r="QG723" s="368"/>
      <c r="QH723" s="368"/>
      <c r="QI723" s="368"/>
      <c r="QJ723" s="368"/>
      <c r="QK723" s="368"/>
      <c r="QL723" s="368"/>
      <c r="QM723" s="368"/>
      <c r="QN723" s="368"/>
      <c r="QO723" s="368"/>
      <c r="QP723" s="368"/>
      <c r="QQ723" s="368"/>
      <c r="QR723" s="368"/>
      <c r="QS723" s="368"/>
      <c r="QT723" s="368"/>
      <c r="QU723" s="368"/>
      <c r="QV723" s="368"/>
      <c r="QW723" s="368"/>
      <c r="QX723" s="368"/>
      <c r="QY723" s="368"/>
      <c r="QZ723" s="368"/>
      <c r="RA723" s="368"/>
      <c r="RB723" s="368"/>
      <c r="RC723" s="368"/>
      <c r="RD723" s="368"/>
      <c r="RE723" s="368"/>
      <c r="RF723" s="368"/>
      <c r="RG723" s="368"/>
      <c r="RH723" s="368"/>
      <c r="RI723" s="368"/>
      <c r="RJ723" s="368"/>
      <c r="RK723" s="368"/>
      <c r="RL723" s="368"/>
      <c r="RM723" s="368"/>
      <c r="RN723" s="368"/>
      <c r="RO723" s="368"/>
      <c r="RP723" s="368"/>
      <c r="RQ723" s="368"/>
      <c r="RR723" s="368"/>
      <c r="RS723" s="368"/>
      <c r="RT723" s="368"/>
      <c r="RU723" s="368"/>
      <c r="RV723" s="368"/>
      <c r="RW723" s="368"/>
      <c r="RX723" s="368"/>
      <c r="RY723" s="368"/>
      <c r="RZ723" s="368"/>
      <c r="SA723" s="368"/>
      <c r="SB723" s="368"/>
      <c r="SC723" s="368"/>
      <c r="SD723" s="368"/>
      <c r="SE723" s="368"/>
      <c r="SF723" s="368"/>
      <c r="SG723" s="368"/>
    </row>
    <row r="724" spans="1:501">
      <c r="A724" s="368"/>
      <c r="B724" s="368"/>
      <c r="C724" s="368"/>
      <c r="D724" s="368"/>
      <c r="E724" s="368"/>
      <c r="F724" s="368"/>
      <c r="G724" s="368"/>
      <c r="H724" s="368"/>
      <c r="I724" s="368"/>
      <c r="J724" s="368"/>
      <c r="K724" s="368"/>
      <c r="L724" s="368"/>
      <c r="M724" s="368"/>
      <c r="N724" s="368"/>
      <c r="O724" s="385"/>
      <c r="P724" s="368"/>
      <c r="Q724" s="368"/>
      <c r="R724" s="368"/>
      <c r="S724" s="368"/>
      <c r="T724" s="368"/>
      <c r="U724" s="368"/>
      <c r="V724" s="368"/>
      <c r="W724" s="368"/>
      <c r="X724" s="368"/>
      <c r="Y724" s="368"/>
      <c r="Z724" s="368"/>
      <c r="AA724" s="368"/>
      <c r="AB724" s="368"/>
      <c r="AC724" s="368"/>
      <c r="AD724" s="368"/>
      <c r="AE724" s="368"/>
      <c r="AF724" s="368"/>
      <c r="AG724" s="368"/>
      <c r="AH724" s="368"/>
      <c r="AI724" s="368"/>
      <c r="AJ724" s="368"/>
      <c r="AK724" s="368"/>
      <c r="AL724" s="368"/>
      <c r="AM724" s="368"/>
      <c r="AN724" s="368"/>
      <c r="AO724" s="368"/>
      <c r="AP724" s="368"/>
      <c r="AQ724" s="368"/>
      <c r="AR724" s="368"/>
      <c r="AS724" s="368"/>
      <c r="AT724" s="368"/>
      <c r="AU724" s="368"/>
      <c r="AV724" s="368"/>
      <c r="AW724" s="368"/>
      <c r="AX724" s="368"/>
      <c r="AY724" s="368"/>
      <c r="AZ724" s="368"/>
      <c r="BA724" s="368"/>
      <c r="BB724" s="368"/>
      <c r="BC724" s="368"/>
      <c r="BD724" s="368"/>
      <c r="BE724" s="368"/>
      <c r="BF724" s="368"/>
      <c r="BG724" s="368"/>
      <c r="BH724" s="368"/>
      <c r="BI724" s="368"/>
      <c r="BJ724" s="368"/>
      <c r="BK724" s="368"/>
      <c r="BL724" s="368"/>
      <c r="BM724" s="368"/>
      <c r="BN724" s="368"/>
      <c r="BO724" s="368"/>
      <c r="BP724" s="368"/>
      <c r="BQ724" s="368"/>
      <c r="BR724" s="368"/>
      <c r="BS724" s="368"/>
      <c r="BT724" s="368"/>
      <c r="BU724" s="368"/>
      <c r="BV724" s="368"/>
      <c r="BW724" s="368"/>
      <c r="DV724" s="368"/>
      <c r="DW724" s="368"/>
      <c r="DX724" s="368"/>
      <c r="DY724" s="368"/>
      <c r="DZ724" s="368"/>
      <c r="EA724" s="368"/>
      <c r="EB724" s="368"/>
      <c r="EC724" s="368"/>
      <c r="ED724" s="368"/>
      <c r="EE724" s="368"/>
      <c r="EF724" s="368"/>
      <c r="EG724" s="368"/>
      <c r="EH724" s="368"/>
      <c r="EI724" s="368"/>
      <c r="EJ724" s="368"/>
      <c r="EK724" s="368"/>
      <c r="EL724" s="368"/>
      <c r="EM724" s="368"/>
      <c r="EN724" s="368"/>
      <c r="EO724" s="368"/>
      <c r="EP724" s="368"/>
      <c r="EQ724" s="368"/>
      <c r="ER724" s="368"/>
      <c r="ES724" s="368"/>
      <c r="ET724" s="368"/>
      <c r="EU724" s="368"/>
      <c r="EV724" s="368"/>
      <c r="EW724" s="368"/>
      <c r="EX724" s="368"/>
      <c r="EY724" s="368"/>
      <c r="EZ724" s="368"/>
      <c r="FA724" s="368"/>
      <c r="FB724" s="368"/>
      <c r="FC724" s="368"/>
      <c r="FD724" s="368"/>
      <c r="FE724" s="368"/>
      <c r="FF724" s="368"/>
      <c r="FG724" s="368"/>
      <c r="FH724" s="368"/>
      <c r="FI724" s="368"/>
      <c r="FJ724" s="368"/>
      <c r="FK724" s="368"/>
      <c r="FL724" s="368"/>
      <c r="FM724" s="368"/>
      <c r="FN724" s="368"/>
      <c r="FO724" s="368"/>
      <c r="FP724" s="368"/>
      <c r="FQ724" s="368"/>
      <c r="FR724" s="368"/>
      <c r="FS724" s="368"/>
      <c r="FT724" s="368"/>
      <c r="FU724" s="368"/>
      <c r="FV724" s="368"/>
      <c r="FW724" s="368"/>
      <c r="FX724" s="368"/>
      <c r="FY724" s="368"/>
      <c r="FZ724" s="368"/>
      <c r="GA724" s="368"/>
      <c r="GB724" s="368"/>
      <c r="GC724" s="368"/>
      <c r="GD724" s="368"/>
      <c r="GE724" s="368"/>
      <c r="GF724" s="368"/>
      <c r="GG724" s="368"/>
      <c r="GH724" s="368"/>
      <c r="GI724" s="368"/>
      <c r="GJ724" s="368"/>
      <c r="GK724" s="368"/>
      <c r="GL724" s="368"/>
      <c r="GM724" s="368"/>
      <c r="GN724" s="368"/>
      <c r="GO724" s="368"/>
      <c r="GP724" s="368"/>
      <c r="GQ724" s="368"/>
      <c r="GR724" s="368"/>
      <c r="GS724" s="368"/>
      <c r="GT724" s="368"/>
      <c r="GU724" s="368"/>
      <c r="GV724" s="368"/>
      <c r="GW724" s="368"/>
      <c r="GX724" s="368"/>
      <c r="GY724" s="368"/>
      <c r="GZ724" s="368"/>
      <c r="HA724" s="368"/>
      <c r="HB724" s="368"/>
      <c r="HC724" s="368"/>
      <c r="HD724" s="368"/>
      <c r="HE724" s="368"/>
      <c r="HF724" s="368"/>
      <c r="HG724" s="368"/>
      <c r="HH724" s="368"/>
      <c r="HI724" s="368"/>
      <c r="HJ724" s="368"/>
      <c r="HK724" s="368"/>
      <c r="HL724" s="368"/>
      <c r="HM724" s="368"/>
      <c r="HN724" s="368"/>
      <c r="HO724" s="368"/>
      <c r="HP724" s="368"/>
      <c r="HQ724" s="368"/>
      <c r="HR724" s="368"/>
      <c r="HS724" s="368"/>
      <c r="HT724" s="368"/>
      <c r="HU724" s="368"/>
      <c r="HV724" s="368"/>
      <c r="HW724" s="368"/>
      <c r="HX724" s="368"/>
      <c r="HY724" s="368"/>
      <c r="HZ724" s="368"/>
      <c r="IA724" s="368"/>
      <c r="IB724" s="368"/>
      <c r="IC724" s="368"/>
      <c r="ID724" s="368"/>
      <c r="IE724" s="368"/>
      <c r="IF724" s="368"/>
      <c r="IG724" s="368"/>
      <c r="IH724" s="368"/>
      <c r="II724" s="368"/>
      <c r="IJ724" s="368"/>
      <c r="IK724" s="368"/>
      <c r="IL724" s="368"/>
      <c r="IM724" s="368"/>
      <c r="IN724" s="368"/>
      <c r="IO724" s="368"/>
      <c r="IP724" s="368"/>
      <c r="IQ724" s="368"/>
      <c r="IR724" s="368"/>
      <c r="IS724" s="368"/>
      <c r="IT724" s="368"/>
      <c r="IU724" s="368"/>
      <c r="IV724" s="368"/>
      <c r="IW724" s="368"/>
      <c r="IX724" s="368"/>
      <c r="IY724" s="368"/>
      <c r="IZ724" s="368"/>
      <c r="JA724" s="368"/>
      <c r="JB724" s="368"/>
      <c r="JC724" s="368"/>
      <c r="JD724" s="368"/>
      <c r="JE724" s="368"/>
      <c r="JF724" s="368"/>
      <c r="JG724" s="368"/>
      <c r="JH724" s="368"/>
      <c r="JI724" s="368"/>
      <c r="JJ724" s="368"/>
      <c r="JK724" s="368"/>
      <c r="JL724" s="368"/>
      <c r="JM724" s="368"/>
      <c r="JN724" s="368"/>
      <c r="JO724" s="368"/>
      <c r="JP724" s="368"/>
      <c r="JQ724" s="368"/>
      <c r="JR724" s="368"/>
      <c r="JS724" s="368"/>
      <c r="JT724" s="368"/>
      <c r="JU724" s="368"/>
      <c r="JV724" s="368"/>
      <c r="JW724" s="368"/>
      <c r="JX724" s="368"/>
      <c r="JY724" s="368"/>
      <c r="JZ724" s="368"/>
      <c r="KA724" s="368"/>
      <c r="KB724" s="368"/>
      <c r="KC724" s="368"/>
      <c r="KD724" s="368"/>
      <c r="KE724" s="368"/>
      <c r="KF724" s="368"/>
      <c r="KG724" s="368"/>
      <c r="KH724" s="368"/>
      <c r="KI724" s="368"/>
      <c r="KJ724" s="368"/>
      <c r="KK724" s="368"/>
      <c r="KL724" s="368"/>
      <c r="KM724" s="368"/>
      <c r="KN724" s="368"/>
      <c r="KO724" s="368"/>
      <c r="KP724" s="368"/>
      <c r="KQ724" s="368"/>
      <c r="KR724" s="368"/>
      <c r="KS724" s="368"/>
      <c r="KT724" s="368"/>
      <c r="KU724" s="368"/>
      <c r="KV724" s="368"/>
      <c r="KW724" s="368"/>
      <c r="KX724" s="368"/>
      <c r="LH724" s="368"/>
      <c r="LI724" s="368"/>
      <c r="LJ724" s="368"/>
      <c r="LK724" s="368"/>
      <c r="LL724" s="368"/>
      <c r="LM724" s="368"/>
      <c r="LN724" s="368"/>
      <c r="LO724" s="368"/>
      <c r="LP724" s="368"/>
      <c r="LQ724" s="368"/>
      <c r="LR724" s="368"/>
      <c r="LS724" s="368"/>
      <c r="LT724" s="368"/>
      <c r="LU724" s="368"/>
      <c r="LV724" s="368"/>
      <c r="LW724" s="368"/>
      <c r="LX724" s="368"/>
      <c r="LY724" s="368"/>
      <c r="LZ724" s="368"/>
      <c r="MA724" s="368"/>
      <c r="MB724" s="368"/>
      <c r="MC724" s="368"/>
      <c r="MD724" s="368"/>
      <c r="ME724" s="368"/>
      <c r="MF724" s="368"/>
      <c r="MG724" s="368"/>
      <c r="MH724" s="368"/>
      <c r="MI724" s="368"/>
      <c r="MJ724" s="368"/>
      <c r="MK724" s="368"/>
      <c r="ML724" s="368"/>
      <c r="MM724" s="368"/>
      <c r="MN724" s="368"/>
      <c r="MO724" s="368"/>
      <c r="MP724" s="368"/>
      <c r="MQ724" s="368"/>
      <c r="MR724" s="368"/>
      <c r="MS724" s="368"/>
      <c r="MT724" s="368"/>
      <c r="MU724" s="368"/>
      <c r="MV724" s="368"/>
      <c r="MW724" s="368"/>
      <c r="MX724" s="368"/>
      <c r="MY724" s="368"/>
      <c r="MZ724" s="368"/>
      <c r="NA724" s="368"/>
      <c r="NB724" s="368"/>
      <c r="NC724" s="368"/>
      <c r="ND724" s="368"/>
      <c r="NE724" s="368"/>
      <c r="NF724" s="368"/>
      <c r="NG724" s="368"/>
      <c r="NH724" s="368"/>
      <c r="NI724" s="368"/>
      <c r="NJ724" s="368"/>
      <c r="NK724" s="368"/>
      <c r="NL724" s="368"/>
      <c r="NM724" s="368"/>
      <c r="NN724" s="368"/>
      <c r="NO724" s="368"/>
      <c r="NP724" s="368"/>
      <c r="NQ724" s="368"/>
      <c r="NR724" s="368"/>
      <c r="NS724" s="368"/>
      <c r="NT724" s="368"/>
      <c r="NU724" s="368"/>
      <c r="NV724" s="368"/>
      <c r="NW724" s="368"/>
      <c r="NX724" s="368"/>
      <c r="NY724" s="368"/>
      <c r="NZ724" s="368"/>
      <c r="OA724" s="368"/>
      <c r="OB724" s="368"/>
      <c r="OC724" s="368"/>
      <c r="OD724" s="368"/>
      <c r="OE724" s="368"/>
      <c r="OF724" s="368"/>
      <c r="OG724" s="368"/>
      <c r="OH724" s="368"/>
      <c r="OI724" s="368"/>
      <c r="OJ724" s="368"/>
      <c r="OK724" s="368"/>
      <c r="OL724" s="368"/>
      <c r="OM724" s="368"/>
      <c r="ON724" s="368"/>
      <c r="OO724" s="368"/>
      <c r="OP724" s="368"/>
      <c r="OQ724" s="368"/>
      <c r="OR724" s="368"/>
      <c r="OS724" s="368"/>
      <c r="OT724" s="368"/>
      <c r="OU724" s="368"/>
      <c r="OV724" s="368"/>
      <c r="OW724" s="368"/>
      <c r="OX724" s="368"/>
      <c r="OY724" s="368"/>
      <c r="OZ724" s="368"/>
      <c r="PA724" s="368"/>
      <c r="PB724" s="368"/>
      <c r="PC724" s="368"/>
      <c r="PD724" s="368"/>
      <c r="PE724" s="368"/>
      <c r="PF724" s="368"/>
      <c r="PG724" s="368"/>
      <c r="PH724" s="368"/>
      <c r="PI724" s="368"/>
      <c r="PJ724" s="368"/>
      <c r="PK724" s="368"/>
      <c r="PL724" s="368"/>
      <c r="PM724" s="368"/>
      <c r="PN724" s="368"/>
      <c r="PO724" s="368"/>
      <c r="PP724" s="368"/>
      <c r="PQ724" s="368"/>
      <c r="PR724" s="368"/>
      <c r="PS724" s="368"/>
      <c r="PT724" s="368"/>
      <c r="PU724" s="368"/>
      <c r="PV724" s="368"/>
      <c r="PW724" s="368"/>
      <c r="PX724" s="368"/>
      <c r="PY724" s="368"/>
      <c r="PZ724" s="368"/>
      <c r="QA724" s="368"/>
      <c r="QB724" s="368"/>
      <c r="QC724" s="368"/>
      <c r="QD724" s="368"/>
      <c r="QE724" s="368"/>
      <c r="QF724" s="368"/>
      <c r="QG724" s="368"/>
      <c r="QH724" s="368"/>
      <c r="QI724" s="368"/>
      <c r="QJ724" s="368"/>
      <c r="QK724" s="368"/>
      <c r="QL724" s="368"/>
      <c r="QM724" s="368"/>
      <c r="QN724" s="368"/>
      <c r="QO724" s="368"/>
      <c r="QP724" s="368"/>
      <c r="QQ724" s="368"/>
      <c r="QR724" s="368"/>
      <c r="QS724" s="368"/>
      <c r="QT724" s="368"/>
      <c r="QU724" s="368"/>
      <c r="QV724" s="368"/>
      <c r="QW724" s="368"/>
      <c r="QX724" s="368"/>
      <c r="QY724" s="368"/>
      <c r="QZ724" s="368"/>
      <c r="RA724" s="368"/>
      <c r="RB724" s="368"/>
      <c r="RC724" s="368"/>
      <c r="RD724" s="368"/>
      <c r="RE724" s="368"/>
      <c r="RF724" s="368"/>
      <c r="RG724" s="368"/>
      <c r="RH724" s="368"/>
      <c r="RI724" s="368"/>
      <c r="RJ724" s="368"/>
      <c r="RK724" s="368"/>
      <c r="RL724" s="368"/>
      <c r="RM724" s="368"/>
      <c r="RN724" s="368"/>
      <c r="RO724" s="368"/>
      <c r="RP724" s="368"/>
      <c r="RQ724" s="368"/>
      <c r="RR724" s="368"/>
      <c r="RS724" s="368"/>
      <c r="RT724" s="368"/>
      <c r="RU724" s="368"/>
      <c r="RV724" s="368"/>
      <c r="RW724" s="368"/>
      <c r="RX724" s="368"/>
      <c r="RY724" s="368"/>
      <c r="RZ724" s="368"/>
      <c r="SA724" s="368"/>
      <c r="SB724" s="368"/>
      <c r="SC724" s="368"/>
      <c r="SD724" s="368"/>
      <c r="SE724" s="368"/>
      <c r="SF724" s="368"/>
      <c r="SG724" s="368"/>
    </row>
    <row r="725" spans="1:501">
      <c r="A725" s="368"/>
      <c r="B725" s="368"/>
      <c r="C725" s="368"/>
      <c r="D725" s="368"/>
      <c r="E725" s="368"/>
      <c r="F725" s="368"/>
      <c r="G725" s="368"/>
      <c r="H725" s="368"/>
      <c r="I725" s="368"/>
      <c r="J725" s="368"/>
      <c r="K725" s="368"/>
      <c r="L725" s="368"/>
      <c r="M725" s="368"/>
      <c r="N725" s="368"/>
      <c r="O725" s="385"/>
      <c r="P725" s="368"/>
      <c r="Q725" s="368"/>
      <c r="R725" s="368"/>
      <c r="S725" s="368"/>
      <c r="T725" s="368"/>
      <c r="U725" s="368"/>
      <c r="V725" s="368"/>
      <c r="W725" s="368"/>
      <c r="X725" s="368"/>
      <c r="Y725" s="368"/>
      <c r="Z725" s="368"/>
      <c r="AA725" s="368"/>
      <c r="AB725" s="368"/>
      <c r="AC725" s="368"/>
      <c r="AD725" s="368"/>
      <c r="AE725" s="368"/>
      <c r="AF725" s="368"/>
      <c r="AG725" s="368"/>
      <c r="AH725" s="368"/>
      <c r="AI725" s="368"/>
      <c r="AJ725" s="368"/>
      <c r="AK725" s="368"/>
      <c r="AL725" s="368"/>
      <c r="AM725" s="368"/>
      <c r="AN725" s="368"/>
      <c r="AO725" s="368"/>
      <c r="AP725" s="368"/>
      <c r="AQ725" s="368"/>
      <c r="AR725" s="368"/>
      <c r="AS725" s="368"/>
      <c r="AT725" s="368"/>
      <c r="AU725" s="368"/>
      <c r="AV725" s="368"/>
      <c r="AW725" s="368"/>
      <c r="AX725" s="368"/>
      <c r="AY725" s="368"/>
      <c r="AZ725" s="368"/>
      <c r="BA725" s="368"/>
      <c r="BB725" s="368"/>
      <c r="BC725" s="368"/>
      <c r="BD725" s="368"/>
      <c r="BE725" s="368"/>
      <c r="BF725" s="368"/>
      <c r="BG725" s="368"/>
      <c r="BH725" s="368"/>
      <c r="BI725" s="368"/>
      <c r="BJ725" s="368"/>
      <c r="BK725" s="368"/>
      <c r="BL725" s="368"/>
      <c r="BM725" s="368"/>
      <c r="BN725" s="368"/>
      <c r="BO725" s="368"/>
      <c r="BP725" s="368"/>
      <c r="BQ725" s="368"/>
      <c r="BR725" s="368"/>
      <c r="BS725" s="368"/>
      <c r="BT725" s="368"/>
      <c r="BU725" s="368"/>
      <c r="BV725" s="368"/>
      <c r="BW725" s="368"/>
      <c r="DV725" s="368"/>
      <c r="DW725" s="368"/>
      <c r="DX725" s="368"/>
      <c r="DY725" s="368"/>
      <c r="DZ725" s="368"/>
      <c r="EA725" s="368"/>
      <c r="EB725" s="368"/>
      <c r="EC725" s="368"/>
      <c r="ED725" s="368"/>
      <c r="EE725" s="368"/>
      <c r="EF725" s="368"/>
      <c r="EG725" s="368"/>
      <c r="EH725" s="368"/>
      <c r="EI725" s="368"/>
      <c r="EJ725" s="368"/>
      <c r="EK725" s="368"/>
      <c r="EL725" s="368"/>
      <c r="EM725" s="368"/>
      <c r="EN725" s="368"/>
      <c r="EO725" s="368"/>
      <c r="EP725" s="368"/>
      <c r="EQ725" s="368"/>
      <c r="ER725" s="368"/>
      <c r="ES725" s="368"/>
      <c r="ET725" s="368"/>
      <c r="EU725" s="368"/>
      <c r="EV725" s="368"/>
      <c r="EW725" s="368"/>
      <c r="EX725" s="368"/>
      <c r="EY725" s="368"/>
      <c r="EZ725" s="368"/>
      <c r="FA725" s="368"/>
      <c r="FB725" s="368"/>
      <c r="FC725" s="368"/>
      <c r="FD725" s="368"/>
      <c r="FE725" s="368"/>
      <c r="FF725" s="368"/>
      <c r="FG725" s="368"/>
      <c r="FH725" s="368"/>
      <c r="FI725" s="368"/>
      <c r="FJ725" s="368"/>
      <c r="FK725" s="368"/>
      <c r="FL725" s="368"/>
      <c r="FM725" s="368"/>
      <c r="FN725" s="368"/>
      <c r="FO725" s="368"/>
      <c r="FP725" s="368"/>
      <c r="FQ725" s="368"/>
      <c r="FR725" s="368"/>
      <c r="FS725" s="368"/>
      <c r="FT725" s="368"/>
      <c r="FU725" s="368"/>
      <c r="FV725" s="368"/>
      <c r="FW725" s="368"/>
      <c r="FX725" s="368"/>
      <c r="FY725" s="368"/>
      <c r="FZ725" s="368"/>
      <c r="GA725" s="368"/>
      <c r="GB725" s="368"/>
      <c r="GC725" s="368"/>
      <c r="GD725" s="368"/>
      <c r="GE725" s="368"/>
      <c r="GF725" s="368"/>
      <c r="GG725" s="368"/>
      <c r="GH725" s="368"/>
      <c r="GI725" s="368"/>
      <c r="GJ725" s="368"/>
      <c r="GK725" s="368"/>
      <c r="GL725" s="368"/>
      <c r="GM725" s="368"/>
      <c r="GN725" s="368"/>
      <c r="GO725" s="368"/>
      <c r="GP725" s="368"/>
      <c r="GQ725" s="368"/>
      <c r="GR725" s="368"/>
      <c r="GS725" s="368"/>
      <c r="GT725" s="368"/>
      <c r="GU725" s="368"/>
      <c r="GV725" s="368"/>
      <c r="GW725" s="368"/>
      <c r="GX725" s="368"/>
      <c r="GY725" s="368"/>
      <c r="GZ725" s="368"/>
      <c r="HA725" s="368"/>
      <c r="HB725" s="368"/>
      <c r="HC725" s="368"/>
      <c r="HD725" s="368"/>
      <c r="HE725" s="368"/>
      <c r="HF725" s="368"/>
      <c r="HG725" s="368"/>
      <c r="HH725" s="368"/>
      <c r="HI725" s="368"/>
      <c r="HJ725" s="368"/>
      <c r="HK725" s="368"/>
      <c r="HL725" s="368"/>
      <c r="HM725" s="368"/>
      <c r="HN725" s="368"/>
      <c r="HO725" s="368"/>
      <c r="HP725" s="368"/>
      <c r="HQ725" s="368"/>
      <c r="HR725" s="368"/>
      <c r="HS725" s="368"/>
      <c r="HT725" s="368"/>
      <c r="HU725" s="368"/>
      <c r="HV725" s="368"/>
      <c r="HW725" s="368"/>
      <c r="HX725" s="368"/>
      <c r="HY725" s="368"/>
      <c r="HZ725" s="368"/>
      <c r="IA725" s="368"/>
      <c r="IB725" s="368"/>
      <c r="IC725" s="368"/>
      <c r="ID725" s="368"/>
      <c r="IE725" s="368"/>
      <c r="IF725" s="368"/>
      <c r="IG725" s="368"/>
      <c r="IH725" s="368"/>
      <c r="II725" s="368"/>
      <c r="IJ725" s="368"/>
      <c r="IK725" s="368"/>
      <c r="IL725" s="368"/>
      <c r="IM725" s="368"/>
      <c r="IN725" s="368"/>
      <c r="IO725" s="368"/>
      <c r="IP725" s="368"/>
      <c r="IQ725" s="368"/>
      <c r="IR725" s="368"/>
      <c r="IS725" s="368"/>
      <c r="IT725" s="368"/>
      <c r="IU725" s="368"/>
      <c r="IV725" s="368"/>
      <c r="IW725" s="368"/>
      <c r="IX725" s="368"/>
      <c r="IY725" s="368"/>
      <c r="IZ725" s="368"/>
      <c r="JA725" s="368"/>
      <c r="JB725" s="368"/>
      <c r="JC725" s="368"/>
      <c r="JD725" s="368"/>
      <c r="JE725" s="368"/>
      <c r="JF725" s="368"/>
      <c r="JG725" s="368"/>
      <c r="JH725" s="368"/>
      <c r="JI725" s="368"/>
      <c r="JJ725" s="368"/>
      <c r="JK725" s="368"/>
      <c r="JL725" s="368"/>
      <c r="JM725" s="368"/>
      <c r="JN725" s="368"/>
      <c r="JO725" s="368"/>
      <c r="JP725" s="368"/>
      <c r="JQ725" s="368"/>
      <c r="JR725" s="368"/>
      <c r="JS725" s="368"/>
      <c r="JT725" s="368"/>
      <c r="JU725" s="368"/>
      <c r="JV725" s="368"/>
      <c r="JW725" s="368"/>
      <c r="JX725" s="368"/>
      <c r="JY725" s="368"/>
      <c r="JZ725" s="368"/>
      <c r="KA725" s="368"/>
      <c r="KB725" s="368"/>
      <c r="KC725" s="368"/>
      <c r="KD725" s="368"/>
      <c r="KE725" s="368"/>
      <c r="KF725" s="368"/>
      <c r="KG725" s="368"/>
      <c r="KH725" s="368"/>
      <c r="KI725" s="368"/>
      <c r="KJ725" s="368"/>
      <c r="KK725" s="368"/>
      <c r="KL725" s="368"/>
      <c r="KM725" s="368"/>
      <c r="KN725" s="368"/>
      <c r="KO725" s="368"/>
      <c r="KP725" s="368"/>
      <c r="KQ725" s="368"/>
      <c r="KR725" s="368"/>
      <c r="KS725" s="368"/>
      <c r="KT725" s="368"/>
      <c r="KU725" s="368"/>
      <c r="KV725" s="368"/>
      <c r="KW725" s="368"/>
      <c r="KX725" s="368"/>
      <c r="LH725" s="368"/>
      <c r="LI725" s="368"/>
      <c r="LJ725" s="368"/>
      <c r="LK725" s="368"/>
      <c r="LL725" s="368"/>
      <c r="LM725" s="368"/>
      <c r="LN725" s="368"/>
      <c r="LO725" s="368"/>
      <c r="LP725" s="368"/>
      <c r="LQ725" s="368"/>
      <c r="LR725" s="368"/>
      <c r="LS725" s="368"/>
      <c r="LT725" s="368"/>
      <c r="LU725" s="368"/>
      <c r="LV725" s="368"/>
      <c r="LW725" s="368"/>
      <c r="LX725" s="368"/>
      <c r="LY725" s="368"/>
      <c r="LZ725" s="368"/>
      <c r="MA725" s="368"/>
      <c r="MB725" s="368"/>
      <c r="MC725" s="368"/>
      <c r="MD725" s="368"/>
      <c r="ME725" s="368"/>
      <c r="MF725" s="368"/>
      <c r="MG725" s="368"/>
      <c r="MH725" s="368"/>
      <c r="MI725" s="368"/>
      <c r="MJ725" s="368"/>
      <c r="MK725" s="368"/>
      <c r="ML725" s="368"/>
      <c r="MM725" s="368"/>
      <c r="MN725" s="368"/>
      <c r="MO725" s="368"/>
      <c r="MP725" s="368"/>
      <c r="MQ725" s="368"/>
      <c r="MR725" s="368"/>
      <c r="MS725" s="368"/>
      <c r="MT725" s="368"/>
      <c r="MU725" s="368"/>
      <c r="MV725" s="368"/>
      <c r="MW725" s="368"/>
      <c r="MX725" s="368"/>
      <c r="MY725" s="368"/>
      <c r="MZ725" s="368"/>
      <c r="NA725" s="368"/>
      <c r="NB725" s="368"/>
      <c r="NC725" s="368"/>
      <c r="ND725" s="368"/>
      <c r="NE725" s="368"/>
      <c r="NF725" s="368"/>
      <c r="NG725" s="368"/>
      <c r="NH725" s="368"/>
      <c r="NI725" s="368"/>
      <c r="NJ725" s="368"/>
      <c r="NK725" s="368"/>
      <c r="NL725" s="368"/>
      <c r="NM725" s="368"/>
      <c r="NN725" s="368"/>
      <c r="NO725" s="368"/>
      <c r="NP725" s="368"/>
      <c r="NQ725" s="368"/>
      <c r="NR725" s="368"/>
      <c r="NS725" s="368"/>
      <c r="NT725" s="368"/>
      <c r="NU725" s="368"/>
      <c r="NV725" s="368"/>
      <c r="NW725" s="368"/>
      <c r="NX725" s="368"/>
      <c r="NY725" s="368"/>
      <c r="NZ725" s="368"/>
      <c r="OA725" s="368"/>
      <c r="OB725" s="368"/>
      <c r="OC725" s="368"/>
      <c r="OD725" s="368"/>
      <c r="OE725" s="368"/>
      <c r="OF725" s="368"/>
      <c r="OG725" s="368"/>
      <c r="OH725" s="368"/>
      <c r="OI725" s="368"/>
      <c r="OJ725" s="368"/>
      <c r="OK725" s="368"/>
      <c r="OL725" s="368"/>
      <c r="OM725" s="368"/>
      <c r="ON725" s="368"/>
      <c r="OO725" s="368"/>
      <c r="OP725" s="368"/>
      <c r="OQ725" s="368"/>
      <c r="OR725" s="368"/>
      <c r="OS725" s="368"/>
      <c r="OT725" s="368"/>
      <c r="OU725" s="368"/>
      <c r="OV725" s="368"/>
      <c r="OW725" s="368"/>
      <c r="OX725" s="368"/>
      <c r="OY725" s="368"/>
      <c r="OZ725" s="368"/>
      <c r="PA725" s="368"/>
      <c r="PB725" s="368"/>
      <c r="PC725" s="368"/>
      <c r="PD725" s="368"/>
      <c r="PE725" s="368"/>
      <c r="PF725" s="368"/>
      <c r="PG725" s="368"/>
      <c r="PH725" s="368"/>
      <c r="PI725" s="368"/>
      <c r="PJ725" s="368"/>
      <c r="PK725" s="368"/>
      <c r="PL725" s="368"/>
      <c r="PM725" s="368"/>
      <c r="PN725" s="368"/>
      <c r="PO725" s="368"/>
      <c r="PP725" s="368"/>
      <c r="PQ725" s="368"/>
      <c r="PR725" s="368"/>
      <c r="PS725" s="368"/>
      <c r="PT725" s="368"/>
      <c r="PU725" s="368"/>
      <c r="PV725" s="368"/>
      <c r="PW725" s="368"/>
      <c r="PX725" s="368"/>
      <c r="PY725" s="368"/>
      <c r="PZ725" s="368"/>
      <c r="QA725" s="368"/>
      <c r="QB725" s="368"/>
      <c r="QC725" s="368"/>
      <c r="QD725" s="368"/>
      <c r="QE725" s="368"/>
      <c r="QF725" s="368"/>
      <c r="QG725" s="368"/>
      <c r="QH725" s="368"/>
      <c r="QI725" s="368"/>
      <c r="QJ725" s="368"/>
      <c r="QK725" s="368"/>
      <c r="QL725" s="368"/>
      <c r="QM725" s="368"/>
      <c r="QN725" s="368"/>
      <c r="QO725" s="368"/>
      <c r="QP725" s="368"/>
      <c r="QQ725" s="368"/>
      <c r="QR725" s="368"/>
      <c r="QS725" s="368"/>
      <c r="QT725" s="368"/>
      <c r="QU725" s="368"/>
      <c r="QV725" s="368"/>
      <c r="QW725" s="368"/>
      <c r="QX725" s="368"/>
      <c r="QY725" s="368"/>
      <c r="QZ725" s="368"/>
      <c r="RA725" s="368"/>
      <c r="RB725" s="368"/>
      <c r="RC725" s="368"/>
      <c r="RD725" s="368"/>
      <c r="RE725" s="368"/>
      <c r="RF725" s="368"/>
      <c r="RG725" s="368"/>
      <c r="RH725" s="368"/>
      <c r="RI725" s="368"/>
      <c r="RJ725" s="368"/>
      <c r="RK725" s="368"/>
      <c r="RL725" s="368"/>
      <c r="RM725" s="368"/>
      <c r="RN725" s="368"/>
      <c r="RO725" s="368"/>
      <c r="RP725" s="368"/>
      <c r="RQ725" s="368"/>
      <c r="RR725" s="368"/>
      <c r="RS725" s="368"/>
      <c r="RT725" s="368"/>
      <c r="RU725" s="368"/>
      <c r="RV725" s="368"/>
      <c r="RW725" s="368"/>
      <c r="RX725" s="368"/>
      <c r="RY725" s="368"/>
      <c r="RZ725" s="368"/>
      <c r="SA725" s="368"/>
      <c r="SB725" s="368"/>
      <c r="SC725" s="368"/>
      <c r="SD725" s="368"/>
      <c r="SE725" s="368"/>
      <c r="SF725" s="368"/>
      <c r="SG725" s="368"/>
    </row>
    <row r="726" spans="1:501">
      <c r="A726" s="368"/>
      <c r="B726" s="368"/>
      <c r="C726" s="368"/>
      <c r="D726" s="368"/>
      <c r="E726" s="368"/>
      <c r="F726" s="368"/>
      <c r="G726" s="368"/>
      <c r="H726" s="368"/>
      <c r="I726" s="368"/>
      <c r="J726" s="368"/>
      <c r="K726" s="368"/>
      <c r="L726" s="368"/>
      <c r="M726" s="368"/>
      <c r="N726" s="368"/>
      <c r="O726" s="385"/>
      <c r="P726" s="368"/>
      <c r="Q726" s="368"/>
      <c r="R726" s="368"/>
      <c r="S726" s="368"/>
      <c r="T726" s="368"/>
      <c r="U726" s="368"/>
      <c r="V726" s="368"/>
      <c r="W726" s="368"/>
      <c r="X726" s="368"/>
      <c r="Y726" s="368"/>
      <c r="Z726" s="368"/>
      <c r="AA726" s="368"/>
      <c r="AB726" s="368"/>
      <c r="AC726" s="368"/>
      <c r="AD726" s="368"/>
      <c r="AE726" s="368"/>
      <c r="AF726" s="368"/>
      <c r="AG726" s="368"/>
      <c r="AH726" s="368"/>
      <c r="AI726" s="368"/>
      <c r="AJ726" s="368"/>
      <c r="AK726" s="368"/>
      <c r="AL726" s="368"/>
      <c r="AM726" s="368"/>
      <c r="AN726" s="368"/>
      <c r="AO726" s="368"/>
      <c r="AP726" s="368"/>
      <c r="AQ726" s="368"/>
      <c r="AR726" s="368"/>
      <c r="AS726" s="368"/>
      <c r="AT726" s="368"/>
      <c r="AU726" s="368"/>
      <c r="AV726" s="368"/>
      <c r="AW726" s="368"/>
      <c r="AX726" s="368"/>
      <c r="AY726" s="368"/>
      <c r="AZ726" s="368"/>
      <c r="BA726" s="368"/>
      <c r="BB726" s="368"/>
      <c r="BC726" s="368"/>
      <c r="BD726" s="368"/>
      <c r="BE726" s="368"/>
      <c r="BF726" s="368"/>
      <c r="BG726" s="368"/>
      <c r="BH726" s="368"/>
      <c r="BI726" s="368"/>
      <c r="BJ726" s="368"/>
      <c r="BK726" s="368"/>
      <c r="BL726" s="368"/>
      <c r="BM726" s="368"/>
      <c r="BN726" s="368"/>
      <c r="BO726" s="368"/>
      <c r="BP726" s="368"/>
      <c r="BQ726" s="368"/>
      <c r="BR726" s="368"/>
      <c r="BS726" s="368"/>
      <c r="BT726" s="368"/>
      <c r="BU726" s="368"/>
      <c r="BV726" s="368"/>
      <c r="BW726" s="368"/>
      <c r="DV726" s="368"/>
      <c r="DW726" s="368"/>
      <c r="DX726" s="368"/>
      <c r="DY726" s="368"/>
      <c r="DZ726" s="368"/>
      <c r="EA726" s="368"/>
      <c r="EB726" s="368"/>
      <c r="EC726" s="368"/>
      <c r="ED726" s="368"/>
      <c r="EE726" s="368"/>
      <c r="EF726" s="368"/>
      <c r="EG726" s="368"/>
      <c r="EH726" s="368"/>
      <c r="EI726" s="368"/>
      <c r="EJ726" s="368"/>
      <c r="EK726" s="368"/>
      <c r="EL726" s="368"/>
      <c r="EM726" s="368"/>
      <c r="EN726" s="368"/>
      <c r="EO726" s="368"/>
      <c r="EP726" s="368"/>
      <c r="EQ726" s="368"/>
      <c r="ER726" s="368"/>
      <c r="ES726" s="368"/>
      <c r="ET726" s="368"/>
      <c r="EU726" s="368"/>
      <c r="EV726" s="368"/>
      <c r="EW726" s="368"/>
      <c r="EX726" s="368"/>
      <c r="EY726" s="368"/>
      <c r="EZ726" s="368"/>
      <c r="FA726" s="368"/>
      <c r="FB726" s="368"/>
      <c r="FC726" s="368"/>
      <c r="FD726" s="368"/>
      <c r="FE726" s="368"/>
      <c r="FF726" s="368"/>
      <c r="FG726" s="368"/>
      <c r="FH726" s="368"/>
      <c r="FI726" s="368"/>
      <c r="FJ726" s="368"/>
      <c r="FK726" s="368"/>
      <c r="FL726" s="368"/>
      <c r="FM726" s="368"/>
      <c r="FN726" s="368"/>
      <c r="FO726" s="368"/>
      <c r="FP726" s="368"/>
      <c r="FQ726" s="368"/>
      <c r="FR726" s="368"/>
      <c r="FS726" s="368"/>
      <c r="FT726" s="368"/>
      <c r="FU726" s="368"/>
      <c r="FV726" s="368"/>
      <c r="FW726" s="368"/>
      <c r="FX726" s="368"/>
      <c r="FY726" s="368"/>
      <c r="FZ726" s="368"/>
      <c r="GA726" s="368"/>
      <c r="GB726" s="368"/>
      <c r="GC726" s="368"/>
      <c r="GD726" s="368"/>
      <c r="GE726" s="368"/>
      <c r="GF726" s="368"/>
      <c r="GG726" s="368"/>
      <c r="GH726" s="368"/>
      <c r="GI726" s="368"/>
      <c r="GJ726" s="368"/>
      <c r="GK726" s="368"/>
      <c r="GL726" s="368"/>
      <c r="GM726" s="368"/>
      <c r="GN726" s="368"/>
      <c r="GO726" s="368"/>
      <c r="GP726" s="368"/>
      <c r="GQ726" s="368"/>
      <c r="GR726" s="368"/>
      <c r="GS726" s="368"/>
      <c r="GT726" s="368"/>
      <c r="GU726" s="368"/>
      <c r="GV726" s="368"/>
      <c r="GW726" s="368"/>
      <c r="GX726" s="368"/>
      <c r="GY726" s="368"/>
      <c r="GZ726" s="368"/>
      <c r="HA726" s="368"/>
      <c r="HB726" s="368"/>
      <c r="HC726" s="368"/>
      <c r="HD726" s="368"/>
      <c r="HE726" s="368"/>
      <c r="HF726" s="368"/>
      <c r="HG726" s="368"/>
      <c r="HH726" s="368"/>
      <c r="HI726" s="368"/>
      <c r="HJ726" s="368"/>
      <c r="HK726" s="368"/>
      <c r="HL726" s="368"/>
      <c r="HM726" s="368"/>
      <c r="HN726" s="368"/>
      <c r="HO726" s="368"/>
      <c r="HP726" s="368"/>
      <c r="HQ726" s="368"/>
      <c r="HR726" s="368"/>
      <c r="HS726" s="368"/>
      <c r="HT726" s="368"/>
      <c r="HU726" s="368"/>
      <c r="HV726" s="368"/>
      <c r="HW726" s="368"/>
      <c r="HX726" s="368"/>
      <c r="HY726" s="368"/>
      <c r="HZ726" s="368"/>
      <c r="IA726" s="368"/>
      <c r="IB726" s="368"/>
      <c r="IC726" s="368"/>
      <c r="ID726" s="368"/>
      <c r="IE726" s="368"/>
      <c r="IF726" s="368"/>
      <c r="IG726" s="368"/>
      <c r="IH726" s="368"/>
      <c r="II726" s="368"/>
      <c r="IJ726" s="368"/>
      <c r="IK726" s="368"/>
      <c r="IL726" s="368"/>
      <c r="IM726" s="368"/>
      <c r="IN726" s="368"/>
      <c r="IO726" s="368"/>
      <c r="IP726" s="368"/>
      <c r="IQ726" s="368"/>
      <c r="IR726" s="368"/>
      <c r="IS726" s="368"/>
      <c r="IT726" s="368"/>
      <c r="IU726" s="368"/>
      <c r="IV726" s="368"/>
      <c r="IW726" s="368"/>
      <c r="IX726" s="368"/>
      <c r="IY726" s="368"/>
      <c r="IZ726" s="368"/>
      <c r="JA726" s="368"/>
      <c r="JB726" s="368"/>
      <c r="JC726" s="368"/>
      <c r="JD726" s="368"/>
      <c r="JE726" s="368"/>
      <c r="JF726" s="368"/>
      <c r="JG726" s="368"/>
      <c r="JH726" s="368"/>
      <c r="JI726" s="368"/>
      <c r="JJ726" s="368"/>
      <c r="JK726" s="368"/>
      <c r="JL726" s="368"/>
      <c r="JM726" s="368"/>
      <c r="JN726" s="368"/>
      <c r="JO726" s="368"/>
      <c r="JP726" s="368"/>
      <c r="JQ726" s="368"/>
      <c r="JR726" s="368"/>
      <c r="JS726" s="368"/>
      <c r="JT726" s="368"/>
      <c r="JU726" s="368"/>
      <c r="JV726" s="368"/>
      <c r="JW726" s="368"/>
      <c r="JX726" s="368"/>
      <c r="JY726" s="368"/>
      <c r="JZ726" s="368"/>
      <c r="KA726" s="368"/>
      <c r="KB726" s="368"/>
      <c r="KC726" s="368"/>
      <c r="KD726" s="368"/>
      <c r="KE726" s="368"/>
      <c r="KF726" s="368"/>
      <c r="KG726" s="368"/>
      <c r="KH726" s="368"/>
      <c r="KI726" s="368"/>
      <c r="KJ726" s="368"/>
      <c r="KK726" s="368"/>
      <c r="KL726" s="368"/>
      <c r="KM726" s="368"/>
      <c r="KN726" s="368"/>
      <c r="KO726" s="368"/>
      <c r="KP726" s="368"/>
      <c r="KQ726" s="368"/>
      <c r="KR726" s="368"/>
      <c r="KS726" s="368"/>
      <c r="KT726" s="368"/>
      <c r="KU726" s="368"/>
      <c r="KV726" s="368"/>
      <c r="KW726" s="368"/>
      <c r="KX726" s="368"/>
      <c r="LH726" s="368"/>
      <c r="LI726" s="368"/>
      <c r="LJ726" s="368"/>
      <c r="LK726" s="368"/>
      <c r="LL726" s="368"/>
      <c r="LM726" s="368"/>
      <c r="LN726" s="368"/>
      <c r="LO726" s="368"/>
      <c r="LP726" s="368"/>
      <c r="LQ726" s="368"/>
      <c r="LR726" s="368"/>
      <c r="LS726" s="368"/>
      <c r="LT726" s="368"/>
      <c r="LU726" s="368"/>
      <c r="LV726" s="368"/>
      <c r="LW726" s="368"/>
      <c r="LX726" s="368"/>
      <c r="LY726" s="368"/>
      <c r="LZ726" s="368"/>
      <c r="MA726" s="368"/>
      <c r="MB726" s="368"/>
      <c r="MC726" s="368"/>
      <c r="MD726" s="368"/>
      <c r="ME726" s="368"/>
      <c r="MF726" s="368"/>
      <c r="MG726" s="368"/>
      <c r="MH726" s="368"/>
      <c r="MI726" s="368"/>
      <c r="MJ726" s="368"/>
      <c r="MK726" s="368"/>
      <c r="ML726" s="368"/>
      <c r="MM726" s="368"/>
      <c r="MN726" s="368"/>
      <c r="MO726" s="368"/>
      <c r="MP726" s="368"/>
      <c r="MQ726" s="368"/>
      <c r="MR726" s="368"/>
      <c r="MS726" s="368"/>
      <c r="MT726" s="368"/>
      <c r="MU726" s="368"/>
      <c r="MV726" s="368"/>
      <c r="MW726" s="368"/>
      <c r="MX726" s="368"/>
      <c r="MY726" s="368"/>
      <c r="MZ726" s="368"/>
      <c r="NA726" s="368"/>
      <c r="NB726" s="368"/>
      <c r="NC726" s="368"/>
      <c r="ND726" s="368"/>
      <c r="NE726" s="368"/>
      <c r="NF726" s="368"/>
      <c r="NG726" s="368"/>
      <c r="NH726" s="368"/>
      <c r="NI726" s="368"/>
      <c r="NJ726" s="368"/>
      <c r="NK726" s="368"/>
      <c r="NL726" s="368"/>
      <c r="NM726" s="368"/>
      <c r="NN726" s="368"/>
      <c r="NO726" s="368"/>
      <c r="NP726" s="368"/>
      <c r="NQ726" s="368"/>
      <c r="NR726" s="368"/>
      <c r="NS726" s="368"/>
      <c r="NT726" s="368"/>
      <c r="NU726" s="368"/>
      <c r="NV726" s="368"/>
      <c r="NW726" s="368"/>
      <c r="NX726" s="368"/>
      <c r="NY726" s="368"/>
      <c r="NZ726" s="368"/>
      <c r="OA726" s="368"/>
      <c r="OB726" s="368"/>
      <c r="OC726" s="368"/>
      <c r="OD726" s="368"/>
      <c r="OE726" s="368"/>
      <c r="OF726" s="368"/>
      <c r="OG726" s="368"/>
      <c r="OH726" s="368"/>
      <c r="OI726" s="368"/>
      <c r="OJ726" s="368"/>
      <c r="OK726" s="368"/>
      <c r="OL726" s="368"/>
      <c r="OM726" s="368"/>
      <c r="ON726" s="368"/>
      <c r="OO726" s="368"/>
      <c r="OP726" s="368"/>
      <c r="OQ726" s="368"/>
      <c r="OR726" s="368"/>
      <c r="OS726" s="368"/>
      <c r="OT726" s="368"/>
      <c r="OU726" s="368"/>
      <c r="OV726" s="368"/>
      <c r="OW726" s="368"/>
      <c r="OX726" s="368"/>
      <c r="OY726" s="368"/>
      <c r="OZ726" s="368"/>
      <c r="PA726" s="368"/>
      <c r="PB726" s="368"/>
      <c r="PC726" s="368"/>
      <c r="PD726" s="368"/>
      <c r="PE726" s="368"/>
      <c r="PF726" s="368"/>
      <c r="PG726" s="368"/>
      <c r="PH726" s="368"/>
      <c r="PI726" s="368"/>
      <c r="PJ726" s="368"/>
      <c r="PK726" s="368"/>
      <c r="PL726" s="368"/>
      <c r="PM726" s="368"/>
      <c r="PN726" s="368"/>
      <c r="PO726" s="368"/>
      <c r="PP726" s="368"/>
      <c r="PQ726" s="368"/>
      <c r="PR726" s="368"/>
      <c r="PS726" s="368"/>
      <c r="PT726" s="368"/>
      <c r="PU726" s="368"/>
      <c r="PV726" s="368"/>
      <c r="PW726" s="368"/>
      <c r="PX726" s="368"/>
      <c r="PY726" s="368"/>
      <c r="PZ726" s="368"/>
      <c r="QA726" s="368"/>
      <c r="QB726" s="368"/>
      <c r="QC726" s="368"/>
      <c r="QD726" s="368"/>
      <c r="QE726" s="368"/>
      <c r="QF726" s="368"/>
      <c r="QG726" s="368"/>
      <c r="QH726" s="368"/>
      <c r="QI726" s="368"/>
      <c r="QJ726" s="368"/>
      <c r="QK726" s="368"/>
      <c r="QL726" s="368"/>
      <c r="QM726" s="368"/>
      <c r="QN726" s="368"/>
      <c r="QO726" s="368"/>
      <c r="QP726" s="368"/>
      <c r="QQ726" s="368"/>
      <c r="QR726" s="368"/>
      <c r="QS726" s="368"/>
      <c r="QT726" s="368"/>
      <c r="QU726" s="368"/>
      <c r="QV726" s="368"/>
      <c r="QW726" s="368"/>
      <c r="QX726" s="368"/>
      <c r="QY726" s="368"/>
      <c r="QZ726" s="368"/>
      <c r="RA726" s="368"/>
      <c r="RB726" s="368"/>
      <c r="RC726" s="368"/>
      <c r="RD726" s="368"/>
      <c r="RE726" s="368"/>
      <c r="RF726" s="368"/>
      <c r="RG726" s="368"/>
      <c r="RH726" s="368"/>
      <c r="RI726" s="368"/>
      <c r="RJ726" s="368"/>
      <c r="RK726" s="368"/>
      <c r="RL726" s="368"/>
      <c r="RM726" s="368"/>
      <c r="RN726" s="368"/>
      <c r="RO726" s="368"/>
      <c r="RP726" s="368"/>
      <c r="RQ726" s="368"/>
      <c r="RR726" s="368"/>
      <c r="RS726" s="368"/>
      <c r="RT726" s="368"/>
      <c r="RU726" s="368"/>
      <c r="RV726" s="368"/>
      <c r="RW726" s="368"/>
      <c r="RX726" s="368"/>
      <c r="RY726" s="368"/>
      <c r="RZ726" s="368"/>
      <c r="SA726" s="368"/>
      <c r="SB726" s="368"/>
      <c r="SC726" s="368"/>
      <c r="SD726" s="368"/>
      <c r="SE726" s="368"/>
      <c r="SF726" s="368"/>
      <c r="SG726" s="368"/>
    </row>
    <row r="727" spans="1:501">
      <c r="A727" s="368"/>
      <c r="B727" s="368"/>
      <c r="C727" s="368"/>
      <c r="D727" s="368"/>
      <c r="E727" s="368"/>
      <c r="F727" s="368"/>
      <c r="G727" s="368"/>
      <c r="H727" s="368"/>
      <c r="I727" s="368"/>
      <c r="J727" s="368"/>
      <c r="K727" s="368"/>
      <c r="L727" s="368"/>
      <c r="M727" s="368"/>
      <c r="N727" s="368"/>
      <c r="O727" s="385"/>
      <c r="P727" s="368"/>
      <c r="Q727" s="368"/>
      <c r="R727" s="368"/>
      <c r="S727" s="368"/>
      <c r="T727" s="368"/>
      <c r="U727" s="368"/>
      <c r="V727" s="368"/>
      <c r="W727" s="368"/>
      <c r="X727" s="368"/>
      <c r="Y727" s="368"/>
      <c r="Z727" s="368"/>
      <c r="AA727" s="368"/>
      <c r="AB727" s="368"/>
      <c r="AC727" s="368"/>
      <c r="AD727" s="368"/>
      <c r="AE727" s="368"/>
      <c r="AF727" s="368"/>
      <c r="AG727" s="368"/>
      <c r="AH727" s="368"/>
      <c r="AI727" s="368"/>
      <c r="AJ727" s="368"/>
      <c r="AK727" s="368"/>
      <c r="AL727" s="368"/>
      <c r="AM727" s="368"/>
      <c r="AN727" s="368"/>
      <c r="AO727" s="368"/>
      <c r="AP727" s="368"/>
      <c r="AQ727" s="368"/>
      <c r="AR727" s="368"/>
      <c r="AS727" s="368"/>
      <c r="AT727" s="368"/>
      <c r="AU727" s="368"/>
      <c r="AV727" s="368"/>
      <c r="AW727" s="368"/>
      <c r="AX727" s="368"/>
      <c r="AY727" s="368"/>
      <c r="AZ727" s="368"/>
      <c r="BA727" s="368"/>
      <c r="BB727" s="368"/>
      <c r="BC727" s="368"/>
      <c r="BD727" s="368"/>
      <c r="BE727" s="368"/>
      <c r="BF727" s="368"/>
      <c r="BG727" s="368"/>
      <c r="BH727" s="368"/>
      <c r="BI727" s="368"/>
      <c r="BJ727" s="368"/>
      <c r="BK727" s="368"/>
      <c r="BL727" s="368"/>
      <c r="BM727" s="368"/>
      <c r="BN727" s="368"/>
      <c r="BO727" s="368"/>
      <c r="BP727" s="368"/>
      <c r="BQ727" s="368"/>
      <c r="BR727" s="368"/>
      <c r="BS727" s="368"/>
      <c r="BT727" s="368"/>
      <c r="BU727" s="368"/>
      <c r="BV727" s="368"/>
      <c r="BW727" s="368"/>
      <c r="DV727" s="368"/>
      <c r="DW727" s="368"/>
      <c r="DX727" s="368"/>
      <c r="DY727" s="368"/>
      <c r="DZ727" s="368"/>
      <c r="EA727" s="368"/>
      <c r="EB727" s="368"/>
      <c r="EC727" s="368"/>
      <c r="ED727" s="368"/>
      <c r="EE727" s="368"/>
      <c r="EF727" s="368"/>
      <c r="EG727" s="368"/>
      <c r="EH727" s="368"/>
      <c r="EI727" s="368"/>
      <c r="EJ727" s="368"/>
      <c r="EK727" s="368"/>
      <c r="EL727" s="368"/>
      <c r="EM727" s="368"/>
      <c r="EN727" s="368"/>
      <c r="EO727" s="368"/>
      <c r="EP727" s="368"/>
      <c r="EQ727" s="368"/>
      <c r="ER727" s="368"/>
      <c r="ES727" s="368"/>
      <c r="ET727" s="368"/>
      <c r="EU727" s="368"/>
      <c r="EV727" s="368"/>
      <c r="EW727" s="368"/>
      <c r="EX727" s="368"/>
      <c r="EY727" s="368"/>
      <c r="EZ727" s="368"/>
      <c r="FA727" s="368"/>
      <c r="FB727" s="368"/>
      <c r="FC727" s="368"/>
      <c r="FD727" s="368"/>
      <c r="FE727" s="368"/>
      <c r="FF727" s="368"/>
      <c r="FG727" s="368"/>
      <c r="FH727" s="368"/>
      <c r="FI727" s="368"/>
      <c r="FJ727" s="368"/>
      <c r="FK727" s="368"/>
      <c r="FL727" s="368"/>
      <c r="FM727" s="368"/>
      <c r="FN727" s="368"/>
      <c r="FO727" s="368"/>
      <c r="FP727" s="368"/>
      <c r="FQ727" s="368"/>
      <c r="FR727" s="368"/>
      <c r="FS727" s="368"/>
      <c r="FT727" s="368"/>
      <c r="FU727" s="368"/>
      <c r="FV727" s="368"/>
      <c r="FW727" s="368"/>
      <c r="FX727" s="368"/>
      <c r="FY727" s="368"/>
      <c r="FZ727" s="368"/>
      <c r="GA727" s="368"/>
      <c r="GB727" s="368"/>
      <c r="GC727" s="368"/>
      <c r="GD727" s="368"/>
      <c r="GE727" s="368"/>
      <c r="GF727" s="368"/>
      <c r="GG727" s="368"/>
      <c r="GH727" s="368"/>
      <c r="GI727" s="368"/>
      <c r="GJ727" s="368"/>
      <c r="GK727" s="368"/>
      <c r="GL727" s="368"/>
      <c r="GM727" s="368"/>
      <c r="GN727" s="368"/>
      <c r="GO727" s="368"/>
      <c r="GP727" s="368"/>
      <c r="GQ727" s="368"/>
      <c r="GR727" s="368"/>
      <c r="GS727" s="368"/>
      <c r="GT727" s="368"/>
      <c r="GU727" s="368"/>
      <c r="GV727" s="368"/>
      <c r="GW727" s="368"/>
      <c r="GX727" s="368"/>
      <c r="GY727" s="368"/>
      <c r="GZ727" s="368"/>
      <c r="HA727" s="368"/>
      <c r="HB727" s="368"/>
      <c r="HC727" s="368"/>
      <c r="HD727" s="368"/>
      <c r="HE727" s="368"/>
      <c r="HF727" s="368"/>
      <c r="HG727" s="368"/>
      <c r="HH727" s="368"/>
      <c r="HI727" s="368"/>
      <c r="HJ727" s="368"/>
      <c r="HK727" s="368"/>
      <c r="HL727" s="368"/>
      <c r="HM727" s="368"/>
      <c r="HN727" s="368"/>
      <c r="HO727" s="368"/>
      <c r="HP727" s="368"/>
      <c r="HQ727" s="368"/>
      <c r="HR727" s="368"/>
      <c r="HS727" s="368"/>
      <c r="HT727" s="368"/>
      <c r="HU727" s="368"/>
      <c r="HV727" s="368"/>
      <c r="HW727" s="368"/>
      <c r="HX727" s="368"/>
      <c r="HY727" s="368"/>
      <c r="HZ727" s="368"/>
      <c r="IA727" s="368"/>
      <c r="IB727" s="368"/>
      <c r="IC727" s="368"/>
      <c r="ID727" s="368"/>
      <c r="IE727" s="368"/>
      <c r="IF727" s="368"/>
      <c r="IG727" s="368"/>
      <c r="IH727" s="368"/>
      <c r="II727" s="368"/>
      <c r="IJ727" s="368"/>
      <c r="IK727" s="368"/>
      <c r="IL727" s="368"/>
      <c r="IM727" s="368"/>
      <c r="IN727" s="368"/>
      <c r="IO727" s="368"/>
      <c r="IP727" s="368"/>
      <c r="IQ727" s="368"/>
      <c r="IR727" s="368"/>
      <c r="IS727" s="368"/>
      <c r="IT727" s="368"/>
      <c r="IU727" s="368"/>
      <c r="IV727" s="368"/>
      <c r="IW727" s="368"/>
      <c r="IX727" s="368"/>
      <c r="IY727" s="368"/>
      <c r="IZ727" s="368"/>
      <c r="JA727" s="368"/>
      <c r="JB727" s="368"/>
      <c r="JC727" s="368"/>
      <c r="JD727" s="368"/>
      <c r="JE727" s="368"/>
      <c r="JF727" s="368"/>
      <c r="JG727" s="368"/>
      <c r="JH727" s="368"/>
      <c r="JI727" s="368"/>
      <c r="JJ727" s="368"/>
      <c r="JK727" s="368"/>
      <c r="JL727" s="368"/>
      <c r="JM727" s="368"/>
      <c r="JN727" s="368"/>
      <c r="JO727" s="368"/>
      <c r="JP727" s="368"/>
      <c r="JQ727" s="368"/>
      <c r="JR727" s="368"/>
      <c r="JS727" s="368"/>
      <c r="JT727" s="368"/>
      <c r="JU727" s="368"/>
      <c r="JV727" s="368"/>
      <c r="JW727" s="368"/>
      <c r="JX727" s="368"/>
      <c r="JY727" s="368"/>
      <c r="JZ727" s="368"/>
      <c r="KA727" s="368"/>
      <c r="KB727" s="368"/>
      <c r="KC727" s="368"/>
      <c r="KD727" s="368"/>
      <c r="KE727" s="368"/>
      <c r="KF727" s="368"/>
      <c r="KG727" s="368"/>
      <c r="KH727" s="368"/>
      <c r="KI727" s="368"/>
      <c r="KJ727" s="368"/>
      <c r="KK727" s="368"/>
      <c r="KL727" s="368"/>
      <c r="KM727" s="368"/>
      <c r="KN727" s="368"/>
      <c r="KO727" s="368"/>
      <c r="KP727" s="368"/>
      <c r="KQ727" s="368"/>
      <c r="KR727" s="368"/>
      <c r="KS727" s="368"/>
      <c r="KT727" s="368"/>
      <c r="KU727" s="368"/>
      <c r="KV727" s="368"/>
      <c r="KW727" s="368"/>
      <c r="KX727" s="368"/>
      <c r="LH727" s="368"/>
      <c r="LI727" s="368"/>
      <c r="LJ727" s="368"/>
      <c r="LK727" s="368"/>
      <c r="LL727" s="368"/>
      <c r="LM727" s="368"/>
      <c r="LN727" s="368"/>
      <c r="LO727" s="368"/>
      <c r="LP727" s="368"/>
      <c r="LQ727" s="368"/>
      <c r="LR727" s="368"/>
      <c r="LS727" s="368"/>
      <c r="LT727" s="368"/>
      <c r="LU727" s="368"/>
      <c r="LV727" s="368"/>
      <c r="LW727" s="368"/>
      <c r="LX727" s="368"/>
      <c r="LY727" s="368"/>
      <c r="LZ727" s="368"/>
      <c r="MA727" s="368"/>
      <c r="MB727" s="368"/>
      <c r="MC727" s="368"/>
      <c r="MD727" s="368"/>
      <c r="ME727" s="368"/>
      <c r="MF727" s="368"/>
      <c r="MG727" s="368"/>
      <c r="MH727" s="368"/>
      <c r="MI727" s="368"/>
      <c r="MJ727" s="368"/>
      <c r="MK727" s="368"/>
      <c r="ML727" s="368"/>
      <c r="MM727" s="368"/>
      <c r="MN727" s="368"/>
      <c r="MO727" s="368"/>
      <c r="MP727" s="368"/>
      <c r="MQ727" s="368"/>
      <c r="MR727" s="368"/>
      <c r="MS727" s="368"/>
      <c r="MT727" s="368"/>
      <c r="MU727" s="368"/>
      <c r="MV727" s="368"/>
      <c r="MW727" s="368"/>
      <c r="MX727" s="368"/>
      <c r="MY727" s="368"/>
      <c r="MZ727" s="368"/>
      <c r="NA727" s="368"/>
      <c r="NB727" s="368"/>
      <c r="NC727" s="368"/>
      <c r="ND727" s="368"/>
      <c r="NE727" s="368"/>
      <c r="NF727" s="368"/>
      <c r="NG727" s="368"/>
      <c r="NH727" s="368"/>
      <c r="NI727" s="368"/>
      <c r="NJ727" s="368"/>
      <c r="NK727" s="368"/>
      <c r="NL727" s="368"/>
      <c r="NM727" s="368"/>
      <c r="NN727" s="368"/>
      <c r="NO727" s="368"/>
      <c r="NP727" s="368"/>
      <c r="NQ727" s="368"/>
      <c r="NR727" s="368"/>
      <c r="NS727" s="368"/>
      <c r="NT727" s="368"/>
      <c r="NU727" s="368"/>
      <c r="NV727" s="368"/>
      <c r="NW727" s="368"/>
      <c r="NX727" s="368"/>
      <c r="NY727" s="368"/>
      <c r="NZ727" s="368"/>
      <c r="OA727" s="368"/>
      <c r="OB727" s="368"/>
      <c r="OC727" s="368"/>
      <c r="OD727" s="368"/>
      <c r="OE727" s="368"/>
      <c r="OF727" s="368"/>
      <c r="OG727" s="368"/>
      <c r="OH727" s="368"/>
      <c r="OI727" s="368"/>
      <c r="OJ727" s="368"/>
      <c r="OK727" s="368"/>
      <c r="OL727" s="368"/>
      <c r="OM727" s="368"/>
      <c r="ON727" s="368"/>
      <c r="OO727" s="368"/>
      <c r="OP727" s="368"/>
      <c r="OQ727" s="368"/>
      <c r="OR727" s="368"/>
      <c r="OS727" s="368"/>
      <c r="OT727" s="368"/>
      <c r="OU727" s="368"/>
      <c r="OV727" s="368"/>
      <c r="OW727" s="368"/>
      <c r="OX727" s="368"/>
      <c r="OY727" s="368"/>
      <c r="OZ727" s="368"/>
      <c r="PA727" s="368"/>
      <c r="PB727" s="368"/>
      <c r="PC727" s="368"/>
      <c r="PD727" s="368"/>
      <c r="PE727" s="368"/>
      <c r="PF727" s="368"/>
      <c r="PG727" s="368"/>
      <c r="PH727" s="368"/>
      <c r="PI727" s="368"/>
      <c r="PJ727" s="368"/>
      <c r="PK727" s="368"/>
      <c r="PL727" s="368"/>
      <c r="PM727" s="368"/>
      <c r="PN727" s="368"/>
      <c r="PO727" s="368"/>
      <c r="PP727" s="368"/>
      <c r="PQ727" s="368"/>
      <c r="PR727" s="368"/>
      <c r="PS727" s="368"/>
      <c r="PT727" s="368"/>
      <c r="PU727" s="368"/>
      <c r="PV727" s="368"/>
      <c r="PW727" s="368"/>
      <c r="PX727" s="368"/>
      <c r="PY727" s="368"/>
      <c r="PZ727" s="368"/>
      <c r="QA727" s="368"/>
      <c r="QB727" s="368"/>
      <c r="QC727" s="368"/>
      <c r="QD727" s="368"/>
      <c r="QE727" s="368"/>
      <c r="QF727" s="368"/>
      <c r="QG727" s="368"/>
      <c r="QH727" s="368"/>
      <c r="QI727" s="368"/>
      <c r="QJ727" s="368"/>
      <c r="QK727" s="368"/>
      <c r="QL727" s="368"/>
      <c r="QM727" s="368"/>
      <c r="QN727" s="368"/>
      <c r="QO727" s="368"/>
      <c r="QP727" s="368"/>
      <c r="QQ727" s="368"/>
      <c r="QR727" s="368"/>
      <c r="QS727" s="368"/>
      <c r="QT727" s="368"/>
      <c r="QU727" s="368"/>
      <c r="QV727" s="368"/>
      <c r="QW727" s="368"/>
      <c r="QX727" s="368"/>
      <c r="QY727" s="368"/>
      <c r="QZ727" s="368"/>
      <c r="RA727" s="368"/>
      <c r="RB727" s="368"/>
      <c r="RC727" s="368"/>
      <c r="RD727" s="368"/>
      <c r="RE727" s="368"/>
      <c r="RF727" s="368"/>
      <c r="RG727" s="368"/>
      <c r="RH727" s="368"/>
      <c r="RI727" s="368"/>
      <c r="RJ727" s="368"/>
      <c r="RK727" s="368"/>
      <c r="RL727" s="368"/>
      <c r="RM727" s="368"/>
      <c r="RN727" s="368"/>
      <c r="RO727" s="368"/>
      <c r="RP727" s="368"/>
      <c r="RQ727" s="368"/>
      <c r="RR727" s="368"/>
      <c r="RS727" s="368"/>
      <c r="RT727" s="368"/>
      <c r="RU727" s="368"/>
      <c r="RV727" s="368"/>
      <c r="RW727" s="368"/>
      <c r="RX727" s="368"/>
      <c r="RY727" s="368"/>
      <c r="RZ727" s="368"/>
      <c r="SA727" s="368"/>
      <c r="SB727" s="368"/>
      <c r="SC727" s="368"/>
      <c r="SD727" s="368"/>
      <c r="SE727" s="368"/>
      <c r="SF727" s="368"/>
      <c r="SG727" s="368"/>
    </row>
    <row r="728" spans="1:501">
      <c r="A728" s="368"/>
      <c r="B728" s="368"/>
      <c r="C728" s="368"/>
      <c r="D728" s="368"/>
      <c r="E728" s="368"/>
      <c r="F728" s="368"/>
      <c r="G728" s="368"/>
      <c r="H728" s="368"/>
      <c r="I728" s="368"/>
      <c r="J728" s="368"/>
      <c r="K728" s="368"/>
      <c r="L728" s="368"/>
      <c r="M728" s="368"/>
      <c r="N728" s="368"/>
      <c r="O728" s="385"/>
      <c r="P728" s="368"/>
      <c r="Q728" s="368"/>
      <c r="R728" s="368"/>
      <c r="S728" s="368"/>
      <c r="T728" s="368"/>
      <c r="U728" s="368"/>
      <c r="V728" s="368"/>
      <c r="W728" s="368"/>
      <c r="X728" s="368"/>
      <c r="Y728" s="368"/>
      <c r="Z728" s="368"/>
      <c r="AA728" s="368"/>
      <c r="AB728" s="368"/>
      <c r="AC728" s="368"/>
      <c r="AD728" s="368"/>
      <c r="AE728" s="368"/>
      <c r="AF728" s="368"/>
      <c r="AG728" s="368"/>
      <c r="AH728" s="368"/>
      <c r="AI728" s="368"/>
      <c r="AJ728" s="368"/>
      <c r="AK728" s="368"/>
      <c r="AL728" s="368"/>
      <c r="AM728" s="368"/>
      <c r="AN728" s="368"/>
      <c r="AO728" s="368"/>
      <c r="AP728" s="368"/>
      <c r="AQ728" s="368"/>
      <c r="AR728" s="368"/>
      <c r="AS728" s="368"/>
      <c r="AT728" s="368"/>
      <c r="AU728" s="368"/>
      <c r="AV728" s="368"/>
      <c r="AW728" s="368"/>
      <c r="AX728" s="368"/>
      <c r="AY728" s="368"/>
      <c r="AZ728" s="368"/>
      <c r="BA728" s="368"/>
      <c r="BB728" s="368"/>
      <c r="BC728" s="368"/>
      <c r="BD728" s="368"/>
      <c r="BE728" s="368"/>
      <c r="BF728" s="368"/>
      <c r="BG728" s="368"/>
      <c r="BH728" s="368"/>
      <c r="BI728" s="368"/>
      <c r="BJ728" s="368"/>
      <c r="BK728" s="368"/>
      <c r="BL728" s="368"/>
      <c r="BM728" s="368"/>
      <c r="BN728" s="368"/>
      <c r="BO728" s="368"/>
      <c r="BP728" s="368"/>
      <c r="BQ728" s="368"/>
      <c r="BR728" s="368"/>
      <c r="BS728" s="368"/>
      <c r="BT728" s="368"/>
      <c r="BU728" s="368"/>
      <c r="BV728" s="368"/>
      <c r="BW728" s="368"/>
      <c r="DV728" s="368"/>
      <c r="DW728" s="368"/>
      <c r="DX728" s="368"/>
      <c r="DY728" s="368"/>
      <c r="DZ728" s="368"/>
      <c r="EA728" s="368"/>
      <c r="EB728" s="368"/>
      <c r="EC728" s="368"/>
      <c r="ED728" s="368"/>
      <c r="EE728" s="368"/>
      <c r="EF728" s="368"/>
      <c r="EG728" s="368"/>
      <c r="EH728" s="368"/>
      <c r="EI728" s="368"/>
      <c r="EJ728" s="368"/>
      <c r="EK728" s="368"/>
      <c r="EL728" s="368"/>
      <c r="EM728" s="368"/>
      <c r="EN728" s="368"/>
      <c r="EO728" s="368"/>
      <c r="EP728" s="368"/>
      <c r="EQ728" s="368"/>
      <c r="ER728" s="368"/>
      <c r="ES728" s="368"/>
      <c r="ET728" s="368"/>
      <c r="EU728" s="368"/>
      <c r="EV728" s="368"/>
      <c r="EW728" s="368"/>
      <c r="EX728" s="368"/>
      <c r="EY728" s="368"/>
      <c r="EZ728" s="368"/>
      <c r="FA728" s="368"/>
      <c r="FB728" s="368"/>
      <c r="FC728" s="368"/>
      <c r="FD728" s="368"/>
      <c r="FE728" s="368"/>
      <c r="FF728" s="368"/>
      <c r="FG728" s="368"/>
      <c r="FH728" s="368"/>
      <c r="FI728" s="368"/>
      <c r="FJ728" s="368"/>
      <c r="FK728" s="368"/>
      <c r="FL728" s="368"/>
      <c r="FM728" s="368"/>
      <c r="FN728" s="368"/>
      <c r="FO728" s="368"/>
      <c r="FP728" s="368"/>
      <c r="FQ728" s="368"/>
      <c r="FR728" s="368"/>
      <c r="FS728" s="368"/>
      <c r="FT728" s="368"/>
      <c r="FU728" s="368"/>
      <c r="FV728" s="368"/>
      <c r="FW728" s="368"/>
      <c r="FX728" s="368"/>
      <c r="FY728" s="368"/>
      <c r="FZ728" s="368"/>
      <c r="GA728" s="368"/>
      <c r="GB728" s="368"/>
      <c r="GC728" s="368"/>
      <c r="GD728" s="368"/>
      <c r="GE728" s="368"/>
      <c r="GF728" s="368"/>
      <c r="GG728" s="368"/>
      <c r="GH728" s="368"/>
      <c r="GI728" s="368"/>
      <c r="GJ728" s="368"/>
      <c r="GK728" s="368"/>
      <c r="GL728" s="368"/>
      <c r="GM728" s="368"/>
      <c r="GN728" s="368"/>
      <c r="GO728" s="368"/>
      <c r="GP728" s="368"/>
      <c r="GQ728" s="368"/>
      <c r="GR728" s="368"/>
      <c r="GS728" s="368"/>
      <c r="GT728" s="368"/>
      <c r="GU728" s="368"/>
      <c r="GV728" s="368"/>
      <c r="GW728" s="368"/>
      <c r="GX728" s="368"/>
      <c r="GY728" s="368"/>
      <c r="GZ728" s="368"/>
      <c r="HA728" s="368"/>
      <c r="HB728" s="368"/>
      <c r="HC728" s="368"/>
      <c r="HD728" s="368"/>
      <c r="HE728" s="368"/>
      <c r="HF728" s="368"/>
      <c r="HG728" s="368"/>
      <c r="HH728" s="368"/>
      <c r="HI728" s="368"/>
      <c r="HJ728" s="368"/>
      <c r="HK728" s="368"/>
      <c r="HL728" s="368"/>
      <c r="HM728" s="368"/>
      <c r="HN728" s="368"/>
      <c r="HO728" s="368"/>
      <c r="HP728" s="368"/>
      <c r="HQ728" s="368"/>
      <c r="HR728" s="368"/>
      <c r="HS728" s="368"/>
      <c r="HT728" s="368"/>
      <c r="HU728" s="368"/>
      <c r="HV728" s="368"/>
      <c r="HW728" s="368"/>
      <c r="HX728" s="368"/>
      <c r="HY728" s="368"/>
      <c r="HZ728" s="368"/>
      <c r="IA728" s="368"/>
      <c r="IB728" s="368"/>
      <c r="IC728" s="368"/>
      <c r="ID728" s="368"/>
      <c r="IE728" s="368"/>
      <c r="IF728" s="368"/>
      <c r="IG728" s="368"/>
      <c r="IH728" s="368"/>
      <c r="II728" s="368"/>
      <c r="IJ728" s="368"/>
      <c r="IK728" s="368"/>
      <c r="IL728" s="368"/>
      <c r="IM728" s="368"/>
      <c r="IN728" s="368"/>
      <c r="IO728" s="368"/>
      <c r="IP728" s="368"/>
      <c r="IQ728" s="368"/>
      <c r="IR728" s="368"/>
      <c r="IS728" s="368"/>
      <c r="IT728" s="368"/>
      <c r="IU728" s="368"/>
      <c r="IV728" s="368"/>
      <c r="IW728" s="368"/>
      <c r="IX728" s="368"/>
      <c r="IY728" s="368"/>
      <c r="IZ728" s="368"/>
      <c r="JA728" s="368"/>
      <c r="JB728" s="368"/>
      <c r="JC728" s="368"/>
      <c r="JD728" s="368"/>
      <c r="JE728" s="368"/>
      <c r="JF728" s="368"/>
      <c r="JG728" s="368"/>
      <c r="JH728" s="368"/>
      <c r="JI728" s="368"/>
      <c r="JJ728" s="368"/>
      <c r="JK728" s="368"/>
      <c r="JL728" s="368"/>
      <c r="JM728" s="368"/>
      <c r="JN728" s="368"/>
      <c r="JO728" s="368"/>
      <c r="JP728" s="368"/>
      <c r="JQ728" s="368"/>
      <c r="JR728" s="368"/>
      <c r="JS728" s="368"/>
      <c r="JT728" s="368"/>
      <c r="JU728" s="368"/>
      <c r="JV728" s="368"/>
      <c r="JW728" s="368"/>
      <c r="JX728" s="368"/>
      <c r="JY728" s="368"/>
      <c r="JZ728" s="368"/>
      <c r="KA728" s="368"/>
      <c r="KB728" s="368"/>
      <c r="KC728" s="368"/>
      <c r="KD728" s="368"/>
      <c r="KE728" s="368"/>
      <c r="KF728" s="368"/>
      <c r="KG728" s="368"/>
      <c r="KH728" s="368"/>
      <c r="KI728" s="368"/>
      <c r="KJ728" s="368"/>
      <c r="KK728" s="368"/>
      <c r="KL728" s="368"/>
      <c r="KM728" s="368"/>
      <c r="KN728" s="368"/>
      <c r="KO728" s="368"/>
      <c r="KP728" s="368"/>
      <c r="KQ728" s="368"/>
      <c r="KR728" s="368"/>
      <c r="KS728" s="368"/>
      <c r="KT728" s="368"/>
      <c r="KU728" s="368"/>
      <c r="KV728" s="368"/>
      <c r="KW728" s="368"/>
      <c r="KX728" s="368"/>
      <c r="LH728" s="368"/>
      <c r="LI728" s="368"/>
      <c r="LJ728" s="368"/>
      <c r="LK728" s="368"/>
      <c r="LL728" s="368"/>
      <c r="LM728" s="368"/>
      <c r="LN728" s="368"/>
      <c r="LO728" s="368"/>
      <c r="LP728" s="368"/>
      <c r="LQ728" s="368"/>
      <c r="LR728" s="368"/>
      <c r="LS728" s="368"/>
      <c r="LT728" s="368"/>
      <c r="LU728" s="368"/>
      <c r="LV728" s="368"/>
      <c r="LW728" s="368"/>
      <c r="LX728" s="368"/>
      <c r="LY728" s="368"/>
      <c r="LZ728" s="368"/>
      <c r="MA728" s="368"/>
      <c r="MB728" s="368"/>
      <c r="MC728" s="368"/>
      <c r="MD728" s="368"/>
      <c r="ME728" s="368"/>
      <c r="MF728" s="368"/>
      <c r="MG728" s="368"/>
      <c r="MH728" s="368"/>
      <c r="MI728" s="368"/>
      <c r="MJ728" s="368"/>
      <c r="MK728" s="368"/>
      <c r="ML728" s="368"/>
      <c r="MM728" s="368"/>
      <c r="MN728" s="368"/>
      <c r="MO728" s="368"/>
      <c r="MP728" s="368"/>
      <c r="MQ728" s="368"/>
      <c r="MR728" s="368"/>
      <c r="MS728" s="368"/>
      <c r="MT728" s="368"/>
      <c r="MU728" s="368"/>
      <c r="MV728" s="368"/>
      <c r="MW728" s="368"/>
      <c r="MX728" s="368"/>
      <c r="MY728" s="368"/>
      <c r="MZ728" s="368"/>
      <c r="NA728" s="368"/>
      <c r="NB728" s="368"/>
      <c r="NC728" s="368"/>
      <c r="ND728" s="368"/>
      <c r="NE728" s="368"/>
      <c r="NF728" s="368"/>
      <c r="NG728" s="368"/>
      <c r="NH728" s="368"/>
      <c r="NI728" s="368"/>
      <c r="NJ728" s="368"/>
      <c r="NK728" s="368"/>
      <c r="NL728" s="368"/>
      <c r="NM728" s="368"/>
      <c r="NN728" s="368"/>
      <c r="NO728" s="368"/>
      <c r="NP728" s="368"/>
      <c r="NQ728" s="368"/>
      <c r="NR728" s="368"/>
      <c r="NS728" s="368"/>
      <c r="NT728" s="368"/>
      <c r="NU728" s="368"/>
      <c r="NV728" s="368"/>
      <c r="NW728" s="368"/>
      <c r="NX728" s="368"/>
      <c r="NY728" s="368"/>
      <c r="NZ728" s="368"/>
      <c r="OA728" s="368"/>
      <c r="OB728" s="368"/>
      <c r="OC728" s="368"/>
      <c r="OD728" s="368"/>
      <c r="OE728" s="368"/>
      <c r="OF728" s="368"/>
      <c r="OG728" s="368"/>
      <c r="OH728" s="368"/>
      <c r="OI728" s="368"/>
      <c r="OJ728" s="368"/>
      <c r="OK728" s="368"/>
      <c r="OL728" s="368"/>
      <c r="OM728" s="368"/>
      <c r="ON728" s="368"/>
      <c r="OO728" s="368"/>
      <c r="OP728" s="368"/>
      <c r="OQ728" s="368"/>
      <c r="OR728" s="368"/>
      <c r="OS728" s="368"/>
      <c r="OT728" s="368"/>
      <c r="OU728" s="368"/>
      <c r="OV728" s="368"/>
      <c r="OW728" s="368"/>
      <c r="OX728" s="368"/>
      <c r="OY728" s="368"/>
      <c r="OZ728" s="368"/>
      <c r="PA728" s="368"/>
      <c r="PB728" s="368"/>
      <c r="PC728" s="368"/>
      <c r="PD728" s="368"/>
      <c r="PE728" s="368"/>
      <c r="PF728" s="368"/>
      <c r="PG728" s="368"/>
      <c r="PH728" s="368"/>
      <c r="PI728" s="368"/>
      <c r="PJ728" s="368"/>
      <c r="PK728" s="368"/>
      <c r="PL728" s="368"/>
      <c r="PM728" s="368"/>
      <c r="PN728" s="368"/>
      <c r="PO728" s="368"/>
      <c r="PP728" s="368"/>
      <c r="PQ728" s="368"/>
      <c r="PR728" s="368"/>
      <c r="PS728" s="368"/>
      <c r="PT728" s="368"/>
      <c r="PU728" s="368"/>
      <c r="PV728" s="368"/>
      <c r="PW728" s="368"/>
      <c r="PX728" s="368"/>
      <c r="PY728" s="368"/>
      <c r="PZ728" s="368"/>
      <c r="QA728" s="368"/>
      <c r="QB728" s="368"/>
      <c r="QC728" s="368"/>
      <c r="QD728" s="368"/>
      <c r="QE728" s="368"/>
      <c r="QF728" s="368"/>
      <c r="QG728" s="368"/>
      <c r="QH728" s="368"/>
      <c r="QI728" s="368"/>
      <c r="QJ728" s="368"/>
      <c r="QK728" s="368"/>
      <c r="QL728" s="368"/>
      <c r="QM728" s="368"/>
      <c r="QN728" s="368"/>
      <c r="QO728" s="368"/>
      <c r="QP728" s="368"/>
      <c r="QQ728" s="368"/>
      <c r="QR728" s="368"/>
      <c r="QS728" s="368"/>
      <c r="QT728" s="368"/>
      <c r="QU728" s="368"/>
      <c r="QV728" s="368"/>
      <c r="QW728" s="368"/>
      <c r="QX728" s="368"/>
      <c r="QY728" s="368"/>
      <c r="QZ728" s="368"/>
      <c r="RA728" s="368"/>
      <c r="RB728" s="368"/>
      <c r="RC728" s="368"/>
      <c r="RD728" s="368"/>
      <c r="RE728" s="368"/>
      <c r="RF728" s="368"/>
      <c r="RG728" s="368"/>
      <c r="RH728" s="368"/>
      <c r="RI728" s="368"/>
      <c r="RJ728" s="368"/>
      <c r="RK728" s="368"/>
      <c r="RL728" s="368"/>
      <c r="RM728" s="368"/>
      <c r="RN728" s="368"/>
      <c r="RO728" s="368"/>
      <c r="RP728" s="368"/>
      <c r="RQ728" s="368"/>
      <c r="RR728" s="368"/>
      <c r="RS728" s="368"/>
      <c r="RT728" s="368"/>
      <c r="RU728" s="368"/>
      <c r="RV728" s="368"/>
      <c r="RW728" s="368"/>
      <c r="RX728" s="368"/>
      <c r="RY728" s="368"/>
      <c r="RZ728" s="368"/>
      <c r="SA728" s="368"/>
      <c r="SB728" s="368"/>
      <c r="SC728" s="368"/>
      <c r="SD728" s="368"/>
      <c r="SE728" s="368"/>
      <c r="SF728" s="368"/>
      <c r="SG728" s="368"/>
    </row>
    <row r="729" spans="1:501">
      <c r="A729" s="368"/>
      <c r="B729" s="368"/>
      <c r="C729" s="368"/>
      <c r="D729" s="368"/>
      <c r="E729" s="368"/>
      <c r="F729" s="368"/>
      <c r="G729" s="368"/>
      <c r="H729" s="368"/>
      <c r="I729" s="368"/>
      <c r="J729" s="368"/>
      <c r="K729" s="368"/>
      <c r="L729" s="368"/>
      <c r="M729" s="368"/>
      <c r="N729" s="368"/>
      <c r="O729" s="385"/>
      <c r="P729" s="368"/>
      <c r="Q729" s="368"/>
      <c r="R729" s="368"/>
      <c r="S729" s="368"/>
      <c r="T729" s="368"/>
      <c r="U729" s="368"/>
      <c r="V729" s="368"/>
      <c r="W729" s="368"/>
      <c r="X729" s="368"/>
      <c r="Y729" s="368"/>
      <c r="Z729" s="368"/>
      <c r="AA729" s="368"/>
      <c r="AB729" s="368"/>
      <c r="AC729" s="368"/>
      <c r="AD729" s="368"/>
      <c r="AE729" s="368"/>
      <c r="AF729" s="368"/>
      <c r="AG729" s="368"/>
      <c r="AH729" s="368"/>
      <c r="AI729" s="368"/>
      <c r="AJ729" s="368"/>
      <c r="AK729" s="368"/>
      <c r="AL729" s="368"/>
      <c r="AM729" s="368"/>
      <c r="AN729" s="368"/>
      <c r="AO729" s="368"/>
      <c r="AP729" s="368"/>
      <c r="AQ729" s="368"/>
      <c r="AR729" s="368"/>
      <c r="AS729" s="368"/>
      <c r="AT729" s="368"/>
      <c r="AU729" s="368"/>
      <c r="AV729" s="368"/>
      <c r="AW729" s="368"/>
      <c r="AX729" s="368"/>
      <c r="AY729" s="368"/>
      <c r="AZ729" s="368"/>
      <c r="BA729" s="368"/>
      <c r="BB729" s="368"/>
      <c r="BC729" s="368"/>
      <c r="BD729" s="368"/>
      <c r="BE729" s="368"/>
      <c r="BF729" s="368"/>
      <c r="BG729" s="368"/>
      <c r="BH729" s="368"/>
      <c r="BI729" s="368"/>
      <c r="BJ729" s="368"/>
      <c r="BK729" s="368"/>
      <c r="BL729" s="368"/>
      <c r="BM729" s="368"/>
      <c r="BN729" s="368"/>
      <c r="BO729" s="368"/>
      <c r="BP729" s="368"/>
      <c r="BQ729" s="368"/>
      <c r="BR729" s="368"/>
      <c r="BS729" s="368"/>
      <c r="BT729" s="368"/>
      <c r="BU729" s="368"/>
      <c r="BV729" s="368"/>
      <c r="BW729" s="368"/>
      <c r="DV729" s="368"/>
      <c r="DW729" s="368"/>
      <c r="DX729" s="368"/>
      <c r="DY729" s="368"/>
      <c r="DZ729" s="368"/>
      <c r="EA729" s="368"/>
      <c r="EB729" s="368"/>
      <c r="EC729" s="368"/>
      <c r="ED729" s="368"/>
      <c r="EE729" s="368"/>
      <c r="EF729" s="368"/>
      <c r="EG729" s="368"/>
      <c r="EH729" s="368"/>
      <c r="EI729" s="368"/>
      <c r="EJ729" s="368"/>
      <c r="EK729" s="368"/>
      <c r="EL729" s="368"/>
      <c r="EM729" s="368"/>
      <c r="EN729" s="368"/>
      <c r="EO729" s="368"/>
      <c r="EP729" s="368"/>
      <c r="EQ729" s="368"/>
      <c r="ER729" s="368"/>
      <c r="ES729" s="368"/>
      <c r="ET729" s="368"/>
      <c r="EU729" s="368"/>
      <c r="EV729" s="368"/>
      <c r="EW729" s="368"/>
      <c r="EX729" s="368"/>
      <c r="EY729" s="368"/>
      <c r="EZ729" s="368"/>
      <c r="FA729" s="368"/>
      <c r="FB729" s="368"/>
      <c r="FC729" s="368"/>
      <c r="FD729" s="368"/>
      <c r="FE729" s="368"/>
      <c r="FF729" s="368"/>
      <c r="FG729" s="368"/>
      <c r="FH729" s="368"/>
      <c r="FI729" s="368"/>
      <c r="FJ729" s="368"/>
      <c r="FK729" s="368"/>
      <c r="FL729" s="368"/>
      <c r="FM729" s="368"/>
      <c r="FN729" s="368"/>
      <c r="FO729" s="368"/>
      <c r="FP729" s="368"/>
      <c r="FQ729" s="368"/>
      <c r="FR729" s="368"/>
      <c r="FS729" s="368"/>
      <c r="FT729" s="368"/>
      <c r="FU729" s="368"/>
      <c r="FV729" s="368"/>
      <c r="FW729" s="368"/>
      <c r="FX729" s="368"/>
      <c r="FY729" s="368"/>
      <c r="FZ729" s="368"/>
      <c r="GA729" s="368"/>
      <c r="GB729" s="368"/>
      <c r="GC729" s="368"/>
      <c r="GD729" s="368"/>
      <c r="GE729" s="368"/>
      <c r="GF729" s="368"/>
      <c r="GG729" s="368"/>
      <c r="GH729" s="368"/>
      <c r="GI729" s="368"/>
      <c r="GJ729" s="368"/>
      <c r="GK729" s="368"/>
      <c r="GL729" s="368"/>
      <c r="GM729" s="368"/>
      <c r="GN729" s="368"/>
      <c r="GO729" s="368"/>
      <c r="GP729" s="368"/>
      <c r="GQ729" s="368"/>
      <c r="GR729" s="368"/>
      <c r="GS729" s="368"/>
      <c r="GT729" s="368"/>
      <c r="GU729" s="368"/>
      <c r="GV729" s="368"/>
      <c r="GW729" s="368"/>
      <c r="GX729" s="368"/>
      <c r="GY729" s="368"/>
      <c r="GZ729" s="368"/>
      <c r="HA729" s="368"/>
      <c r="HB729" s="368"/>
      <c r="HC729" s="368"/>
      <c r="HD729" s="368"/>
      <c r="HE729" s="368"/>
      <c r="HF729" s="368"/>
      <c r="HG729" s="368"/>
      <c r="HH729" s="368"/>
      <c r="HI729" s="368"/>
      <c r="HJ729" s="368"/>
      <c r="HK729" s="368"/>
      <c r="HL729" s="368"/>
      <c r="HM729" s="368"/>
      <c r="HN729" s="368"/>
      <c r="HO729" s="368"/>
      <c r="HP729" s="368"/>
      <c r="HQ729" s="368"/>
      <c r="HR729" s="368"/>
      <c r="HS729" s="368"/>
      <c r="HT729" s="368"/>
      <c r="HU729" s="368"/>
      <c r="HV729" s="368"/>
      <c r="HW729" s="368"/>
      <c r="HX729" s="368"/>
      <c r="HY729" s="368"/>
      <c r="HZ729" s="368"/>
      <c r="IA729" s="368"/>
      <c r="IB729" s="368"/>
      <c r="IC729" s="368"/>
      <c r="ID729" s="368"/>
      <c r="IE729" s="368"/>
      <c r="IF729" s="368"/>
      <c r="IG729" s="368"/>
      <c r="IH729" s="368"/>
      <c r="II729" s="368"/>
      <c r="IJ729" s="368"/>
      <c r="IK729" s="368"/>
      <c r="IL729" s="368"/>
      <c r="IM729" s="368"/>
      <c r="IN729" s="368"/>
      <c r="IO729" s="368"/>
      <c r="IP729" s="368"/>
      <c r="IQ729" s="368"/>
      <c r="IR729" s="368"/>
      <c r="IS729" s="368"/>
      <c r="IT729" s="368"/>
      <c r="IU729" s="368"/>
      <c r="IV729" s="368"/>
      <c r="IW729" s="368"/>
      <c r="IX729" s="368"/>
      <c r="IY729" s="368"/>
      <c r="IZ729" s="368"/>
      <c r="JA729" s="368"/>
      <c r="JB729" s="368"/>
      <c r="JC729" s="368"/>
      <c r="JD729" s="368"/>
      <c r="JE729" s="368"/>
      <c r="JF729" s="368"/>
      <c r="JG729" s="368"/>
      <c r="JH729" s="368"/>
      <c r="JI729" s="368"/>
      <c r="JJ729" s="368"/>
      <c r="JK729" s="368"/>
      <c r="JL729" s="368"/>
      <c r="JM729" s="368"/>
      <c r="JN729" s="368"/>
      <c r="JO729" s="368"/>
      <c r="JP729" s="368"/>
      <c r="JQ729" s="368"/>
      <c r="JR729" s="368"/>
      <c r="JS729" s="368"/>
      <c r="JT729" s="368"/>
      <c r="JU729" s="368"/>
      <c r="JV729" s="368"/>
      <c r="JW729" s="368"/>
      <c r="JX729" s="368"/>
      <c r="JY729" s="368"/>
      <c r="JZ729" s="368"/>
      <c r="KA729" s="368"/>
      <c r="KB729" s="368"/>
      <c r="KC729" s="368"/>
      <c r="KD729" s="368"/>
      <c r="KE729" s="368"/>
      <c r="KF729" s="368"/>
      <c r="KG729" s="368"/>
      <c r="KH729" s="368"/>
      <c r="KI729" s="368"/>
      <c r="KJ729" s="368"/>
      <c r="KK729" s="368"/>
      <c r="KL729" s="368"/>
      <c r="KM729" s="368"/>
      <c r="KN729" s="368"/>
      <c r="KO729" s="368"/>
      <c r="KP729" s="368"/>
      <c r="KQ729" s="368"/>
      <c r="KR729" s="368"/>
      <c r="KS729" s="368"/>
      <c r="KT729" s="368"/>
      <c r="KU729" s="368"/>
      <c r="KV729" s="368"/>
      <c r="KW729" s="368"/>
      <c r="KX729" s="368"/>
      <c r="LH729" s="368"/>
      <c r="LI729" s="368"/>
      <c r="LJ729" s="368"/>
      <c r="LK729" s="368"/>
      <c r="LL729" s="368"/>
      <c r="LM729" s="368"/>
      <c r="LN729" s="368"/>
      <c r="LO729" s="368"/>
      <c r="LP729" s="368"/>
      <c r="LQ729" s="368"/>
      <c r="LR729" s="368"/>
      <c r="LS729" s="368"/>
      <c r="LT729" s="368"/>
      <c r="LU729" s="368"/>
      <c r="LV729" s="368"/>
      <c r="LW729" s="368"/>
      <c r="LX729" s="368"/>
      <c r="LY729" s="368"/>
      <c r="LZ729" s="368"/>
      <c r="MA729" s="368"/>
      <c r="MB729" s="368"/>
      <c r="MC729" s="368"/>
      <c r="MD729" s="368"/>
      <c r="ME729" s="368"/>
      <c r="MF729" s="368"/>
      <c r="MG729" s="368"/>
      <c r="MH729" s="368"/>
      <c r="MI729" s="368"/>
      <c r="MJ729" s="368"/>
      <c r="MK729" s="368"/>
      <c r="ML729" s="368"/>
      <c r="MM729" s="368"/>
      <c r="MN729" s="368"/>
      <c r="MO729" s="368"/>
      <c r="MP729" s="368"/>
      <c r="MQ729" s="368"/>
      <c r="MR729" s="368"/>
      <c r="MS729" s="368"/>
      <c r="MT729" s="368"/>
      <c r="MU729" s="368"/>
      <c r="MV729" s="368"/>
      <c r="MW729" s="368"/>
      <c r="MX729" s="368"/>
      <c r="MY729" s="368"/>
      <c r="MZ729" s="368"/>
      <c r="NA729" s="368"/>
      <c r="NB729" s="368"/>
      <c r="NC729" s="368"/>
      <c r="ND729" s="368"/>
      <c r="NE729" s="368"/>
      <c r="NF729" s="368"/>
      <c r="NG729" s="368"/>
      <c r="NH729" s="368"/>
      <c r="NI729" s="368"/>
      <c r="NJ729" s="368"/>
      <c r="NK729" s="368"/>
      <c r="NL729" s="368"/>
      <c r="NM729" s="368"/>
      <c r="NN729" s="368"/>
      <c r="NO729" s="368"/>
      <c r="NP729" s="368"/>
      <c r="NQ729" s="368"/>
      <c r="NR729" s="368"/>
      <c r="NS729" s="368"/>
      <c r="NT729" s="368"/>
      <c r="NU729" s="368"/>
      <c r="NV729" s="368"/>
      <c r="NW729" s="368"/>
      <c r="NX729" s="368"/>
      <c r="NY729" s="368"/>
      <c r="NZ729" s="368"/>
      <c r="OA729" s="368"/>
      <c r="OB729" s="368"/>
      <c r="OC729" s="368"/>
      <c r="OD729" s="368"/>
      <c r="OE729" s="368"/>
      <c r="OF729" s="368"/>
      <c r="OG729" s="368"/>
      <c r="OH729" s="368"/>
      <c r="OI729" s="368"/>
      <c r="OJ729" s="368"/>
      <c r="OK729" s="368"/>
      <c r="OL729" s="368"/>
      <c r="OM729" s="368"/>
      <c r="ON729" s="368"/>
      <c r="OO729" s="368"/>
      <c r="OP729" s="368"/>
      <c r="OQ729" s="368"/>
      <c r="OR729" s="368"/>
      <c r="OS729" s="368"/>
      <c r="OT729" s="368"/>
      <c r="OU729" s="368"/>
      <c r="OV729" s="368"/>
      <c r="OW729" s="368"/>
      <c r="OX729" s="368"/>
      <c r="OY729" s="368"/>
      <c r="OZ729" s="368"/>
      <c r="PA729" s="368"/>
      <c r="PB729" s="368"/>
      <c r="PC729" s="368"/>
      <c r="PD729" s="368"/>
      <c r="PE729" s="368"/>
      <c r="PF729" s="368"/>
      <c r="PG729" s="368"/>
      <c r="PH729" s="368"/>
      <c r="PI729" s="368"/>
      <c r="PJ729" s="368"/>
      <c r="PK729" s="368"/>
      <c r="PL729" s="368"/>
      <c r="PM729" s="368"/>
      <c r="PN729" s="368"/>
      <c r="PO729" s="368"/>
      <c r="PP729" s="368"/>
      <c r="PQ729" s="368"/>
      <c r="PR729" s="368"/>
      <c r="PS729" s="368"/>
      <c r="PT729" s="368"/>
      <c r="PU729" s="368"/>
      <c r="PV729" s="368"/>
      <c r="PW729" s="368"/>
      <c r="PX729" s="368"/>
      <c r="PY729" s="368"/>
      <c r="PZ729" s="368"/>
      <c r="QA729" s="368"/>
      <c r="QB729" s="368"/>
      <c r="QC729" s="368"/>
      <c r="QD729" s="368"/>
      <c r="QE729" s="368"/>
      <c r="QF729" s="368"/>
      <c r="QG729" s="368"/>
      <c r="QH729" s="368"/>
      <c r="QI729" s="368"/>
      <c r="QJ729" s="368"/>
      <c r="QK729" s="368"/>
      <c r="QL729" s="368"/>
      <c r="QM729" s="368"/>
      <c r="QN729" s="368"/>
      <c r="QO729" s="368"/>
      <c r="QP729" s="368"/>
      <c r="QQ729" s="368"/>
      <c r="QR729" s="368"/>
      <c r="QS729" s="368"/>
      <c r="QT729" s="368"/>
      <c r="QU729" s="368"/>
      <c r="QV729" s="368"/>
      <c r="QW729" s="368"/>
      <c r="QX729" s="368"/>
      <c r="QY729" s="368"/>
      <c r="QZ729" s="368"/>
      <c r="RA729" s="368"/>
      <c r="RB729" s="368"/>
      <c r="RC729" s="368"/>
      <c r="RD729" s="368"/>
      <c r="RE729" s="368"/>
      <c r="RF729" s="368"/>
      <c r="RG729" s="368"/>
      <c r="RH729" s="368"/>
      <c r="RI729" s="368"/>
      <c r="RJ729" s="368"/>
      <c r="RK729" s="368"/>
      <c r="RL729" s="368"/>
      <c r="RM729" s="368"/>
      <c r="RN729" s="368"/>
      <c r="RO729" s="368"/>
      <c r="RP729" s="368"/>
      <c r="RQ729" s="368"/>
      <c r="RR729" s="368"/>
      <c r="RS729" s="368"/>
      <c r="RT729" s="368"/>
      <c r="RU729" s="368"/>
      <c r="RV729" s="368"/>
      <c r="RW729" s="368"/>
      <c r="RX729" s="368"/>
      <c r="RY729" s="368"/>
      <c r="RZ729" s="368"/>
      <c r="SA729" s="368"/>
      <c r="SB729" s="368"/>
      <c r="SC729" s="368"/>
      <c r="SD729" s="368"/>
      <c r="SE729" s="368"/>
      <c r="SF729" s="368"/>
      <c r="SG729" s="368"/>
    </row>
    <row r="730" spans="1:501">
      <c r="A730" s="368"/>
      <c r="B730" s="368"/>
      <c r="C730" s="368"/>
      <c r="D730" s="368"/>
      <c r="E730" s="368"/>
      <c r="F730" s="368"/>
      <c r="G730" s="368"/>
      <c r="H730" s="368"/>
      <c r="I730" s="368"/>
      <c r="J730" s="368"/>
      <c r="K730" s="368"/>
      <c r="L730" s="368"/>
      <c r="M730" s="368"/>
      <c r="N730" s="368"/>
      <c r="O730" s="385"/>
      <c r="P730" s="368"/>
      <c r="Q730" s="368"/>
      <c r="R730" s="368"/>
      <c r="S730" s="368"/>
      <c r="T730" s="368"/>
      <c r="U730" s="368"/>
      <c r="V730" s="368"/>
      <c r="W730" s="368"/>
      <c r="X730" s="368"/>
      <c r="Y730" s="368"/>
      <c r="Z730" s="368"/>
      <c r="AA730" s="368"/>
      <c r="AB730" s="368"/>
      <c r="AC730" s="368"/>
      <c r="AD730" s="368"/>
      <c r="AE730" s="368"/>
      <c r="AF730" s="368"/>
      <c r="AG730" s="368"/>
      <c r="AH730" s="368"/>
      <c r="AI730" s="368"/>
      <c r="AJ730" s="368"/>
      <c r="AK730" s="368"/>
      <c r="AL730" s="368"/>
      <c r="AM730" s="368"/>
      <c r="AN730" s="368"/>
      <c r="AO730" s="368"/>
      <c r="AP730" s="368"/>
      <c r="AQ730" s="368"/>
      <c r="AR730" s="368"/>
      <c r="AS730" s="368"/>
      <c r="AT730" s="368"/>
      <c r="AU730" s="368"/>
      <c r="AV730" s="368"/>
      <c r="AW730" s="368"/>
      <c r="AX730" s="368"/>
      <c r="AY730" s="368"/>
      <c r="AZ730" s="368"/>
      <c r="BA730" s="368"/>
      <c r="BB730" s="368"/>
      <c r="BC730" s="368"/>
      <c r="BD730" s="368"/>
      <c r="BE730" s="368"/>
      <c r="BF730" s="368"/>
      <c r="BG730" s="368"/>
      <c r="BH730" s="368"/>
      <c r="BI730" s="368"/>
      <c r="BJ730" s="368"/>
      <c r="BK730" s="368"/>
      <c r="BL730" s="368"/>
      <c r="BM730" s="368"/>
      <c r="BN730" s="368"/>
      <c r="BO730" s="368"/>
      <c r="BP730" s="368"/>
      <c r="BQ730" s="368"/>
      <c r="BR730" s="368"/>
      <c r="BS730" s="368"/>
      <c r="BT730" s="368"/>
      <c r="BU730" s="368"/>
      <c r="BV730" s="368"/>
      <c r="BW730" s="368"/>
      <c r="DV730" s="368"/>
      <c r="DW730" s="368"/>
      <c r="DX730" s="368"/>
      <c r="DY730" s="368"/>
      <c r="DZ730" s="368"/>
      <c r="EA730" s="368"/>
      <c r="EB730" s="368"/>
      <c r="EC730" s="368"/>
      <c r="ED730" s="368"/>
      <c r="EE730" s="368"/>
      <c r="EF730" s="368"/>
      <c r="EG730" s="368"/>
      <c r="EH730" s="368"/>
      <c r="EI730" s="368"/>
      <c r="EJ730" s="368"/>
      <c r="EK730" s="368"/>
      <c r="EL730" s="368"/>
      <c r="EM730" s="368"/>
      <c r="EN730" s="368"/>
      <c r="EO730" s="368"/>
      <c r="EP730" s="368"/>
      <c r="EQ730" s="368"/>
      <c r="ER730" s="368"/>
      <c r="ES730" s="368"/>
      <c r="ET730" s="368"/>
      <c r="EU730" s="368"/>
      <c r="EV730" s="368"/>
      <c r="EW730" s="368"/>
      <c r="EX730" s="368"/>
      <c r="EY730" s="368"/>
      <c r="EZ730" s="368"/>
      <c r="FA730" s="368"/>
      <c r="FB730" s="368"/>
      <c r="FC730" s="368"/>
      <c r="FD730" s="368"/>
      <c r="FE730" s="368"/>
      <c r="FF730" s="368"/>
      <c r="FG730" s="368"/>
      <c r="FH730" s="368"/>
      <c r="FI730" s="368"/>
      <c r="FJ730" s="368"/>
      <c r="FK730" s="368"/>
      <c r="FL730" s="368"/>
      <c r="FM730" s="368"/>
      <c r="FN730" s="368"/>
      <c r="FO730" s="368"/>
      <c r="FP730" s="368"/>
      <c r="FQ730" s="368"/>
      <c r="FR730" s="368"/>
      <c r="FS730" s="368"/>
      <c r="FT730" s="368"/>
      <c r="FU730" s="368"/>
      <c r="FV730" s="368"/>
      <c r="FW730" s="368"/>
      <c r="FX730" s="368"/>
      <c r="FY730" s="368"/>
      <c r="FZ730" s="368"/>
      <c r="GA730" s="368"/>
      <c r="GB730" s="368"/>
      <c r="GC730" s="368"/>
      <c r="GD730" s="368"/>
      <c r="GE730" s="368"/>
      <c r="GF730" s="368"/>
      <c r="GG730" s="368"/>
      <c r="GH730" s="368"/>
      <c r="GI730" s="368"/>
      <c r="GJ730" s="368"/>
      <c r="GK730" s="368"/>
      <c r="GL730" s="368"/>
      <c r="GM730" s="368"/>
      <c r="GN730" s="368"/>
      <c r="GO730" s="368"/>
      <c r="GP730" s="368"/>
      <c r="GQ730" s="368"/>
      <c r="GR730" s="368"/>
      <c r="GS730" s="368"/>
      <c r="GT730" s="368"/>
      <c r="GU730" s="368"/>
      <c r="GV730" s="368"/>
      <c r="GW730" s="368"/>
      <c r="GX730" s="368"/>
      <c r="GY730" s="368"/>
      <c r="GZ730" s="368"/>
      <c r="HA730" s="368"/>
      <c r="HB730" s="368"/>
      <c r="HC730" s="368"/>
      <c r="HD730" s="368"/>
      <c r="HE730" s="368"/>
      <c r="HF730" s="368"/>
      <c r="HG730" s="368"/>
      <c r="HH730" s="368"/>
      <c r="HI730" s="368"/>
      <c r="HJ730" s="368"/>
      <c r="HK730" s="368"/>
      <c r="HL730" s="368"/>
      <c r="HM730" s="368"/>
      <c r="HN730" s="368"/>
      <c r="HO730" s="368"/>
      <c r="HP730" s="368"/>
      <c r="HQ730" s="368"/>
      <c r="HR730" s="368"/>
      <c r="HS730" s="368"/>
      <c r="HT730" s="368"/>
      <c r="HU730" s="368"/>
      <c r="HV730" s="368"/>
      <c r="HW730" s="368"/>
      <c r="HX730" s="368"/>
      <c r="HY730" s="368"/>
      <c r="HZ730" s="368"/>
      <c r="IA730" s="368"/>
      <c r="IB730" s="368"/>
      <c r="IC730" s="368"/>
      <c r="ID730" s="368"/>
      <c r="IE730" s="368"/>
      <c r="IF730" s="368"/>
      <c r="IG730" s="368"/>
      <c r="IH730" s="368"/>
      <c r="II730" s="368"/>
      <c r="IJ730" s="368"/>
      <c r="IK730" s="368"/>
      <c r="IL730" s="368"/>
      <c r="IM730" s="368"/>
      <c r="IN730" s="368"/>
      <c r="IO730" s="368"/>
      <c r="IP730" s="368"/>
      <c r="IQ730" s="368"/>
      <c r="IR730" s="368"/>
      <c r="IS730" s="368"/>
      <c r="IT730" s="368"/>
      <c r="IU730" s="368"/>
      <c r="IV730" s="368"/>
      <c r="IW730" s="368"/>
      <c r="IX730" s="368"/>
      <c r="IY730" s="368"/>
      <c r="IZ730" s="368"/>
      <c r="JA730" s="368"/>
      <c r="JB730" s="368"/>
      <c r="JC730" s="368"/>
      <c r="JD730" s="368"/>
      <c r="JE730" s="368"/>
      <c r="JF730" s="368"/>
      <c r="JG730" s="368"/>
      <c r="JH730" s="368"/>
      <c r="JI730" s="368"/>
      <c r="JJ730" s="368"/>
      <c r="JK730" s="368"/>
      <c r="JL730" s="368"/>
      <c r="JM730" s="368"/>
      <c r="JN730" s="368"/>
      <c r="JO730" s="368"/>
      <c r="JP730" s="368"/>
      <c r="JQ730" s="368"/>
      <c r="JR730" s="368"/>
      <c r="JS730" s="368"/>
      <c r="JT730" s="368"/>
      <c r="JU730" s="368"/>
      <c r="JV730" s="368"/>
      <c r="JW730" s="368"/>
      <c r="JX730" s="368"/>
      <c r="JY730" s="368"/>
      <c r="JZ730" s="368"/>
      <c r="KA730" s="368"/>
      <c r="KB730" s="368"/>
      <c r="KC730" s="368"/>
      <c r="KD730" s="368"/>
      <c r="KE730" s="368"/>
      <c r="KF730" s="368"/>
      <c r="KG730" s="368"/>
      <c r="KH730" s="368"/>
      <c r="KI730" s="368"/>
      <c r="KJ730" s="368"/>
      <c r="KK730" s="368"/>
      <c r="KL730" s="368"/>
      <c r="KM730" s="368"/>
      <c r="KN730" s="368"/>
      <c r="KO730" s="368"/>
      <c r="KP730" s="368"/>
      <c r="KQ730" s="368"/>
      <c r="KR730" s="368"/>
      <c r="KS730" s="368"/>
      <c r="KT730" s="368"/>
      <c r="KU730" s="368"/>
      <c r="KV730" s="368"/>
      <c r="KW730" s="368"/>
      <c r="KX730" s="368"/>
      <c r="LH730" s="368"/>
      <c r="LI730" s="368"/>
      <c r="LJ730" s="368"/>
      <c r="LK730" s="368"/>
      <c r="LL730" s="368"/>
      <c r="LM730" s="368"/>
      <c r="LN730" s="368"/>
      <c r="LO730" s="368"/>
      <c r="LP730" s="368"/>
      <c r="LQ730" s="368"/>
      <c r="LR730" s="368"/>
      <c r="LS730" s="368"/>
      <c r="LT730" s="368"/>
      <c r="LU730" s="368"/>
      <c r="LV730" s="368"/>
      <c r="LW730" s="368"/>
      <c r="LX730" s="368"/>
      <c r="LY730" s="368"/>
      <c r="LZ730" s="368"/>
      <c r="MA730" s="368"/>
      <c r="MB730" s="368"/>
      <c r="MC730" s="368"/>
      <c r="MD730" s="368"/>
      <c r="ME730" s="368"/>
      <c r="MF730" s="368"/>
      <c r="MG730" s="368"/>
      <c r="MH730" s="368"/>
      <c r="MI730" s="368"/>
      <c r="MJ730" s="368"/>
      <c r="MK730" s="368"/>
      <c r="ML730" s="368"/>
      <c r="MM730" s="368"/>
      <c r="MN730" s="368"/>
      <c r="MO730" s="368"/>
      <c r="MP730" s="368"/>
      <c r="MQ730" s="368"/>
      <c r="MR730" s="368"/>
      <c r="MS730" s="368"/>
      <c r="MT730" s="368"/>
      <c r="MU730" s="368"/>
      <c r="MV730" s="368"/>
      <c r="MW730" s="368"/>
      <c r="MX730" s="368"/>
      <c r="MY730" s="368"/>
      <c r="MZ730" s="368"/>
      <c r="NA730" s="368"/>
      <c r="NB730" s="368"/>
      <c r="NC730" s="368"/>
      <c r="ND730" s="368"/>
      <c r="NE730" s="368"/>
      <c r="NF730" s="368"/>
      <c r="NG730" s="368"/>
      <c r="NH730" s="368"/>
      <c r="NI730" s="368"/>
      <c r="NJ730" s="368"/>
      <c r="NK730" s="368"/>
      <c r="NL730" s="368"/>
      <c r="NM730" s="368"/>
      <c r="NN730" s="368"/>
      <c r="NO730" s="368"/>
      <c r="NP730" s="368"/>
      <c r="NQ730" s="368"/>
      <c r="NR730" s="368"/>
      <c r="NS730" s="368"/>
      <c r="NT730" s="368"/>
      <c r="NU730" s="368"/>
      <c r="NV730" s="368"/>
      <c r="NW730" s="368"/>
      <c r="NX730" s="368"/>
      <c r="NY730" s="368"/>
      <c r="NZ730" s="368"/>
      <c r="OA730" s="368"/>
      <c r="OB730" s="368"/>
      <c r="OC730" s="368"/>
      <c r="OD730" s="368"/>
      <c r="OE730" s="368"/>
      <c r="OF730" s="368"/>
      <c r="OG730" s="368"/>
      <c r="OH730" s="368"/>
      <c r="OI730" s="368"/>
      <c r="OJ730" s="368"/>
      <c r="OK730" s="368"/>
      <c r="OL730" s="368"/>
      <c r="OM730" s="368"/>
      <c r="ON730" s="368"/>
      <c r="OO730" s="368"/>
      <c r="OP730" s="368"/>
      <c r="OQ730" s="368"/>
      <c r="OR730" s="368"/>
      <c r="OS730" s="368"/>
      <c r="OT730" s="368"/>
      <c r="OU730" s="368"/>
      <c r="OV730" s="368"/>
      <c r="OW730" s="368"/>
      <c r="OX730" s="368"/>
      <c r="OY730" s="368"/>
      <c r="OZ730" s="368"/>
      <c r="PA730" s="368"/>
      <c r="PB730" s="368"/>
      <c r="PC730" s="368"/>
      <c r="PD730" s="368"/>
      <c r="PE730" s="368"/>
      <c r="PF730" s="368"/>
      <c r="PG730" s="368"/>
      <c r="PH730" s="368"/>
      <c r="PI730" s="368"/>
      <c r="PJ730" s="368"/>
      <c r="PK730" s="368"/>
      <c r="PL730" s="368"/>
      <c r="PM730" s="368"/>
      <c r="PN730" s="368"/>
      <c r="PO730" s="368"/>
      <c r="PP730" s="368"/>
      <c r="PQ730" s="368"/>
      <c r="PR730" s="368"/>
      <c r="PS730" s="368"/>
      <c r="PT730" s="368"/>
      <c r="PU730" s="368"/>
      <c r="PV730" s="368"/>
      <c r="PW730" s="368"/>
      <c r="PX730" s="368"/>
      <c r="PY730" s="368"/>
      <c r="PZ730" s="368"/>
      <c r="QA730" s="368"/>
      <c r="QB730" s="368"/>
      <c r="QC730" s="368"/>
      <c r="QD730" s="368"/>
      <c r="QE730" s="368"/>
      <c r="QF730" s="368"/>
      <c r="QG730" s="368"/>
      <c r="QH730" s="368"/>
      <c r="QI730" s="368"/>
      <c r="QJ730" s="368"/>
      <c r="QK730" s="368"/>
      <c r="QL730" s="368"/>
      <c r="QM730" s="368"/>
      <c r="QN730" s="368"/>
      <c r="QO730" s="368"/>
      <c r="QP730" s="368"/>
      <c r="QQ730" s="368"/>
      <c r="QR730" s="368"/>
      <c r="QS730" s="368"/>
      <c r="QT730" s="368"/>
      <c r="QU730" s="368"/>
      <c r="QV730" s="368"/>
      <c r="QW730" s="368"/>
      <c r="QX730" s="368"/>
      <c r="QY730" s="368"/>
      <c r="QZ730" s="368"/>
      <c r="RA730" s="368"/>
      <c r="RB730" s="368"/>
      <c r="RC730" s="368"/>
      <c r="RD730" s="368"/>
      <c r="RE730" s="368"/>
      <c r="RF730" s="368"/>
      <c r="RG730" s="368"/>
      <c r="RH730" s="368"/>
      <c r="RI730" s="368"/>
      <c r="RJ730" s="368"/>
      <c r="RK730" s="368"/>
      <c r="RL730" s="368"/>
      <c r="RM730" s="368"/>
      <c r="RN730" s="368"/>
      <c r="RO730" s="368"/>
      <c r="RP730" s="368"/>
      <c r="RQ730" s="368"/>
      <c r="RR730" s="368"/>
      <c r="RS730" s="368"/>
      <c r="RT730" s="368"/>
      <c r="RU730" s="368"/>
      <c r="RV730" s="368"/>
      <c r="RW730" s="368"/>
      <c r="RX730" s="368"/>
      <c r="RY730" s="368"/>
      <c r="RZ730" s="368"/>
      <c r="SA730" s="368"/>
      <c r="SB730" s="368"/>
      <c r="SC730" s="368"/>
      <c r="SD730" s="368"/>
      <c r="SE730" s="368"/>
      <c r="SF730" s="368"/>
      <c r="SG730" s="368"/>
    </row>
    <row r="731" spans="1:501">
      <c r="A731" s="368"/>
      <c r="B731" s="368"/>
      <c r="C731" s="368"/>
      <c r="D731" s="368"/>
      <c r="E731" s="368"/>
      <c r="F731" s="368"/>
      <c r="G731" s="368"/>
      <c r="H731" s="368"/>
      <c r="I731" s="368"/>
      <c r="J731" s="368"/>
      <c r="K731" s="368"/>
      <c r="L731" s="368"/>
      <c r="M731" s="368"/>
      <c r="N731" s="368"/>
      <c r="O731" s="385"/>
      <c r="P731" s="368"/>
      <c r="Q731" s="368"/>
      <c r="R731" s="368"/>
      <c r="S731" s="368"/>
      <c r="T731" s="368"/>
      <c r="U731" s="368"/>
      <c r="V731" s="368"/>
      <c r="W731" s="368"/>
      <c r="X731" s="368"/>
      <c r="Y731" s="368"/>
      <c r="Z731" s="368"/>
      <c r="AA731" s="368"/>
      <c r="AB731" s="368"/>
      <c r="AC731" s="368"/>
      <c r="AD731" s="368"/>
      <c r="AE731" s="368"/>
      <c r="AF731" s="368"/>
      <c r="AG731" s="368"/>
      <c r="AH731" s="368"/>
      <c r="AI731" s="368"/>
      <c r="AJ731" s="368"/>
      <c r="AK731" s="368"/>
      <c r="AL731" s="368"/>
      <c r="AM731" s="368"/>
      <c r="AN731" s="368"/>
      <c r="AO731" s="368"/>
      <c r="AP731" s="368"/>
      <c r="AQ731" s="368"/>
      <c r="AR731" s="368"/>
      <c r="AS731" s="368"/>
      <c r="AT731" s="368"/>
      <c r="AU731" s="368"/>
      <c r="AV731" s="368"/>
      <c r="AW731" s="368"/>
      <c r="AX731" s="368"/>
      <c r="AY731" s="368"/>
      <c r="AZ731" s="368"/>
      <c r="BA731" s="368"/>
      <c r="BB731" s="368"/>
      <c r="BC731" s="368"/>
      <c r="BD731" s="368"/>
      <c r="BE731" s="368"/>
      <c r="BF731" s="368"/>
      <c r="BG731" s="368"/>
      <c r="BH731" s="368"/>
      <c r="BI731" s="368"/>
      <c r="BJ731" s="368"/>
      <c r="BK731" s="368"/>
      <c r="BL731" s="368"/>
      <c r="BM731" s="368"/>
      <c r="BN731" s="368"/>
      <c r="BO731" s="368"/>
      <c r="BP731" s="368"/>
      <c r="BQ731" s="368"/>
      <c r="BR731" s="368"/>
      <c r="BS731" s="368"/>
      <c r="BT731" s="368"/>
      <c r="BU731" s="368"/>
      <c r="BV731" s="368"/>
      <c r="BW731" s="368"/>
      <c r="DV731" s="368"/>
      <c r="DW731" s="368"/>
      <c r="DX731" s="368"/>
      <c r="DY731" s="368"/>
      <c r="DZ731" s="368"/>
      <c r="EA731" s="368"/>
      <c r="EB731" s="368"/>
      <c r="EC731" s="368"/>
      <c r="ED731" s="368"/>
      <c r="EE731" s="368"/>
      <c r="EF731" s="368"/>
      <c r="EG731" s="368"/>
      <c r="EH731" s="368"/>
      <c r="EI731" s="368"/>
      <c r="EJ731" s="368"/>
      <c r="EK731" s="368"/>
      <c r="EL731" s="368"/>
      <c r="EM731" s="368"/>
      <c r="EN731" s="368"/>
      <c r="EO731" s="368"/>
      <c r="EP731" s="368"/>
      <c r="EQ731" s="368"/>
      <c r="ER731" s="368"/>
      <c r="ES731" s="368"/>
      <c r="ET731" s="368"/>
      <c r="EU731" s="368"/>
      <c r="EV731" s="368"/>
      <c r="EW731" s="368"/>
      <c r="EX731" s="368"/>
      <c r="EY731" s="368"/>
      <c r="EZ731" s="368"/>
      <c r="FA731" s="368"/>
      <c r="FB731" s="368"/>
      <c r="FC731" s="368"/>
      <c r="FD731" s="368"/>
      <c r="FE731" s="368"/>
      <c r="FF731" s="368"/>
      <c r="FG731" s="368"/>
      <c r="FH731" s="368"/>
      <c r="FI731" s="368"/>
      <c r="FJ731" s="368"/>
      <c r="FK731" s="368"/>
      <c r="FL731" s="368"/>
      <c r="FM731" s="368"/>
      <c r="FN731" s="368"/>
      <c r="FO731" s="368"/>
      <c r="FP731" s="368"/>
      <c r="FQ731" s="368"/>
      <c r="FR731" s="368"/>
      <c r="FS731" s="368"/>
      <c r="FT731" s="368"/>
      <c r="FU731" s="368"/>
      <c r="FV731" s="368"/>
      <c r="FW731" s="368"/>
      <c r="FX731" s="368"/>
      <c r="FY731" s="368"/>
      <c r="FZ731" s="368"/>
      <c r="GA731" s="368"/>
      <c r="GB731" s="368"/>
      <c r="GC731" s="368"/>
      <c r="GD731" s="368"/>
      <c r="GE731" s="368"/>
      <c r="GF731" s="368"/>
      <c r="GG731" s="368"/>
      <c r="GH731" s="368"/>
      <c r="GI731" s="368"/>
      <c r="GJ731" s="368"/>
      <c r="GK731" s="368"/>
      <c r="GL731" s="368"/>
      <c r="GM731" s="368"/>
      <c r="GN731" s="368"/>
      <c r="GO731" s="368"/>
      <c r="GP731" s="368"/>
      <c r="GQ731" s="368"/>
      <c r="GR731" s="368"/>
      <c r="GS731" s="368"/>
      <c r="GT731" s="368"/>
      <c r="GU731" s="368"/>
      <c r="GV731" s="368"/>
      <c r="GW731" s="368"/>
      <c r="GX731" s="368"/>
      <c r="GY731" s="368"/>
      <c r="GZ731" s="368"/>
      <c r="HA731" s="368"/>
      <c r="HB731" s="368"/>
      <c r="HC731" s="368"/>
      <c r="HD731" s="368"/>
      <c r="HE731" s="368"/>
      <c r="HF731" s="368"/>
      <c r="HG731" s="368"/>
      <c r="HH731" s="368"/>
      <c r="HI731" s="368"/>
      <c r="HJ731" s="368"/>
      <c r="HK731" s="368"/>
      <c r="HL731" s="368"/>
      <c r="HM731" s="368"/>
      <c r="HN731" s="368"/>
      <c r="HO731" s="368"/>
      <c r="HP731" s="368"/>
      <c r="HQ731" s="368"/>
      <c r="HR731" s="368"/>
      <c r="HS731" s="368"/>
      <c r="HT731" s="368"/>
      <c r="HU731" s="368"/>
      <c r="HV731" s="368"/>
      <c r="HW731" s="368"/>
      <c r="HX731" s="368"/>
      <c r="HY731" s="368"/>
      <c r="HZ731" s="368"/>
      <c r="IA731" s="368"/>
      <c r="IB731" s="368"/>
      <c r="IC731" s="368"/>
      <c r="ID731" s="368"/>
      <c r="IE731" s="368"/>
      <c r="IF731" s="368"/>
      <c r="IG731" s="368"/>
      <c r="IH731" s="368"/>
      <c r="II731" s="368"/>
      <c r="IJ731" s="368"/>
      <c r="IK731" s="368"/>
      <c r="IL731" s="368"/>
      <c r="IM731" s="368"/>
      <c r="IN731" s="368"/>
      <c r="IO731" s="368"/>
      <c r="IP731" s="368"/>
      <c r="IQ731" s="368"/>
      <c r="IR731" s="368"/>
      <c r="IS731" s="368"/>
      <c r="IT731" s="368"/>
      <c r="IU731" s="368"/>
      <c r="IV731" s="368"/>
      <c r="IW731" s="368"/>
      <c r="IX731" s="368"/>
      <c r="IY731" s="368"/>
      <c r="IZ731" s="368"/>
      <c r="JA731" s="368"/>
      <c r="JB731" s="368"/>
      <c r="JC731" s="368"/>
      <c r="JD731" s="368"/>
      <c r="JE731" s="368"/>
      <c r="JF731" s="368"/>
      <c r="JG731" s="368"/>
      <c r="JH731" s="368"/>
      <c r="JI731" s="368"/>
      <c r="JJ731" s="368"/>
      <c r="JK731" s="368"/>
      <c r="JL731" s="368"/>
      <c r="JM731" s="368"/>
      <c r="JN731" s="368"/>
      <c r="JO731" s="368"/>
      <c r="JP731" s="368"/>
      <c r="JQ731" s="368"/>
      <c r="JR731" s="368"/>
      <c r="JS731" s="368"/>
      <c r="JT731" s="368"/>
      <c r="JU731" s="368"/>
      <c r="JV731" s="368"/>
      <c r="JW731" s="368"/>
      <c r="JX731" s="368"/>
      <c r="JY731" s="368"/>
      <c r="JZ731" s="368"/>
      <c r="KA731" s="368"/>
      <c r="KB731" s="368"/>
      <c r="KC731" s="368"/>
      <c r="KD731" s="368"/>
      <c r="KE731" s="368"/>
      <c r="KF731" s="368"/>
      <c r="KG731" s="368"/>
      <c r="KH731" s="368"/>
      <c r="KI731" s="368"/>
      <c r="KJ731" s="368"/>
      <c r="KK731" s="368"/>
      <c r="KL731" s="368"/>
      <c r="KM731" s="368"/>
      <c r="KN731" s="368"/>
      <c r="KO731" s="368"/>
      <c r="KP731" s="368"/>
      <c r="KQ731" s="368"/>
      <c r="KR731" s="368"/>
      <c r="KS731" s="368"/>
      <c r="KT731" s="368"/>
      <c r="KU731" s="368"/>
      <c r="KV731" s="368"/>
      <c r="KW731" s="368"/>
      <c r="KX731" s="368"/>
      <c r="LH731" s="368"/>
      <c r="LI731" s="368"/>
      <c r="LJ731" s="368"/>
      <c r="LK731" s="368"/>
      <c r="LL731" s="368"/>
      <c r="LM731" s="368"/>
      <c r="LN731" s="368"/>
      <c r="LO731" s="368"/>
      <c r="LP731" s="368"/>
      <c r="LQ731" s="368"/>
      <c r="LR731" s="368"/>
      <c r="LS731" s="368"/>
      <c r="LT731" s="368"/>
      <c r="LU731" s="368"/>
      <c r="LV731" s="368"/>
      <c r="LW731" s="368"/>
      <c r="LX731" s="368"/>
      <c r="LY731" s="368"/>
      <c r="LZ731" s="368"/>
      <c r="MA731" s="368"/>
      <c r="MB731" s="368"/>
      <c r="MC731" s="368"/>
      <c r="MD731" s="368"/>
      <c r="ME731" s="368"/>
      <c r="MF731" s="368"/>
      <c r="MG731" s="368"/>
      <c r="MH731" s="368"/>
      <c r="MI731" s="368"/>
      <c r="MJ731" s="368"/>
      <c r="MK731" s="368"/>
      <c r="ML731" s="368"/>
      <c r="MM731" s="368"/>
      <c r="MN731" s="368"/>
      <c r="MO731" s="368"/>
      <c r="MP731" s="368"/>
      <c r="MQ731" s="368"/>
      <c r="MR731" s="368"/>
      <c r="MS731" s="368"/>
      <c r="MT731" s="368"/>
      <c r="MU731" s="368"/>
      <c r="MV731" s="368"/>
      <c r="MW731" s="368"/>
      <c r="MX731" s="368"/>
      <c r="MY731" s="368"/>
      <c r="MZ731" s="368"/>
      <c r="NA731" s="368"/>
      <c r="NB731" s="368"/>
      <c r="NC731" s="368"/>
      <c r="ND731" s="368"/>
      <c r="NE731" s="368"/>
      <c r="NF731" s="368"/>
      <c r="NG731" s="368"/>
      <c r="NH731" s="368"/>
      <c r="NI731" s="368"/>
      <c r="NJ731" s="368"/>
      <c r="NK731" s="368"/>
      <c r="NL731" s="368"/>
      <c r="NM731" s="368"/>
      <c r="NN731" s="368"/>
      <c r="NO731" s="368"/>
      <c r="NP731" s="368"/>
      <c r="NQ731" s="368"/>
      <c r="NR731" s="368"/>
      <c r="NS731" s="368"/>
      <c r="NT731" s="368"/>
      <c r="NU731" s="368"/>
      <c r="NV731" s="368"/>
      <c r="NW731" s="368"/>
      <c r="NX731" s="368"/>
      <c r="NY731" s="368"/>
      <c r="NZ731" s="368"/>
      <c r="OA731" s="368"/>
      <c r="OB731" s="368"/>
      <c r="OC731" s="368"/>
      <c r="OD731" s="368"/>
      <c r="OE731" s="368"/>
      <c r="OF731" s="368"/>
      <c r="OG731" s="368"/>
      <c r="OH731" s="368"/>
      <c r="OI731" s="368"/>
      <c r="OJ731" s="368"/>
      <c r="OK731" s="368"/>
      <c r="OL731" s="368"/>
      <c r="OM731" s="368"/>
      <c r="ON731" s="368"/>
      <c r="OO731" s="368"/>
      <c r="OP731" s="368"/>
      <c r="OQ731" s="368"/>
      <c r="OR731" s="368"/>
      <c r="OS731" s="368"/>
      <c r="OT731" s="368"/>
      <c r="OU731" s="368"/>
      <c r="OV731" s="368"/>
      <c r="OW731" s="368"/>
      <c r="OX731" s="368"/>
      <c r="OY731" s="368"/>
      <c r="OZ731" s="368"/>
      <c r="PA731" s="368"/>
      <c r="PB731" s="368"/>
      <c r="PC731" s="368"/>
      <c r="PD731" s="368"/>
      <c r="PE731" s="368"/>
      <c r="PF731" s="368"/>
      <c r="PG731" s="368"/>
      <c r="PH731" s="368"/>
      <c r="PI731" s="368"/>
      <c r="PJ731" s="368"/>
      <c r="PK731" s="368"/>
      <c r="PL731" s="368"/>
      <c r="PM731" s="368"/>
      <c r="PN731" s="368"/>
      <c r="PO731" s="368"/>
      <c r="PP731" s="368"/>
      <c r="PQ731" s="368"/>
      <c r="PR731" s="368"/>
      <c r="PS731" s="368"/>
      <c r="PT731" s="368"/>
      <c r="PU731" s="368"/>
      <c r="PV731" s="368"/>
      <c r="PW731" s="368"/>
      <c r="PX731" s="368"/>
      <c r="PY731" s="368"/>
      <c r="PZ731" s="368"/>
      <c r="QA731" s="368"/>
      <c r="QB731" s="368"/>
      <c r="QC731" s="368"/>
      <c r="QD731" s="368"/>
      <c r="QE731" s="368"/>
      <c r="QF731" s="368"/>
      <c r="QG731" s="368"/>
      <c r="QH731" s="368"/>
      <c r="QI731" s="368"/>
      <c r="QJ731" s="368"/>
      <c r="QK731" s="368"/>
      <c r="QL731" s="368"/>
      <c r="QM731" s="368"/>
      <c r="QN731" s="368"/>
      <c r="QO731" s="368"/>
      <c r="QP731" s="368"/>
      <c r="QQ731" s="368"/>
      <c r="QR731" s="368"/>
      <c r="QS731" s="368"/>
      <c r="QT731" s="368"/>
      <c r="QU731" s="368"/>
      <c r="QV731" s="368"/>
      <c r="QW731" s="368"/>
      <c r="QX731" s="368"/>
      <c r="QY731" s="368"/>
      <c r="QZ731" s="368"/>
      <c r="RA731" s="368"/>
      <c r="RB731" s="368"/>
      <c r="RC731" s="368"/>
      <c r="RD731" s="368"/>
      <c r="RE731" s="368"/>
      <c r="RF731" s="368"/>
      <c r="RG731" s="368"/>
      <c r="RH731" s="368"/>
      <c r="RI731" s="368"/>
      <c r="RJ731" s="368"/>
      <c r="RK731" s="368"/>
      <c r="RL731" s="368"/>
      <c r="RM731" s="368"/>
      <c r="RN731" s="368"/>
      <c r="RO731" s="368"/>
      <c r="RP731" s="368"/>
      <c r="RQ731" s="368"/>
      <c r="RR731" s="368"/>
      <c r="RS731" s="368"/>
      <c r="RT731" s="368"/>
      <c r="RU731" s="368"/>
      <c r="RV731" s="368"/>
      <c r="RW731" s="368"/>
      <c r="RX731" s="368"/>
      <c r="RY731" s="368"/>
      <c r="RZ731" s="368"/>
      <c r="SA731" s="368"/>
      <c r="SB731" s="368"/>
      <c r="SC731" s="368"/>
      <c r="SD731" s="368"/>
      <c r="SE731" s="368"/>
      <c r="SF731" s="368"/>
      <c r="SG731" s="368"/>
    </row>
    <row r="732" spans="1:501">
      <c r="A732" s="368"/>
      <c r="B732" s="368"/>
      <c r="C732" s="368"/>
      <c r="D732" s="368"/>
      <c r="E732" s="368"/>
      <c r="F732" s="368"/>
      <c r="G732" s="368"/>
      <c r="H732" s="368"/>
      <c r="I732" s="368"/>
      <c r="J732" s="368"/>
      <c r="K732" s="368"/>
      <c r="L732" s="368"/>
      <c r="M732" s="368"/>
      <c r="N732" s="368"/>
      <c r="O732" s="385"/>
      <c r="P732" s="368"/>
      <c r="Q732" s="368"/>
      <c r="R732" s="368"/>
      <c r="S732" s="368"/>
      <c r="T732" s="368"/>
      <c r="U732" s="368"/>
      <c r="V732" s="368"/>
      <c r="W732" s="368"/>
      <c r="X732" s="368"/>
      <c r="Y732" s="368"/>
      <c r="Z732" s="368"/>
      <c r="AA732" s="368"/>
      <c r="AB732" s="368"/>
      <c r="AC732" s="368"/>
      <c r="AD732" s="368"/>
      <c r="AE732" s="368"/>
      <c r="AF732" s="368"/>
      <c r="AG732" s="368"/>
      <c r="AH732" s="368"/>
      <c r="AI732" s="368"/>
      <c r="AJ732" s="368"/>
      <c r="AK732" s="368"/>
      <c r="AL732" s="368"/>
      <c r="AM732" s="368"/>
      <c r="AN732" s="368"/>
      <c r="AO732" s="368"/>
      <c r="AP732" s="368"/>
      <c r="AQ732" s="368"/>
      <c r="AR732" s="368"/>
      <c r="AS732" s="368"/>
      <c r="AT732" s="368"/>
      <c r="AU732" s="368"/>
      <c r="AV732" s="368"/>
      <c r="AW732" s="368"/>
      <c r="AX732" s="368"/>
      <c r="AY732" s="368"/>
      <c r="AZ732" s="368"/>
      <c r="BA732" s="368"/>
      <c r="BB732" s="368"/>
      <c r="BC732" s="368"/>
      <c r="BD732" s="368"/>
      <c r="BE732" s="368"/>
      <c r="BF732" s="368"/>
      <c r="BG732" s="368"/>
      <c r="BH732" s="368"/>
      <c r="BI732" s="368"/>
      <c r="BJ732" s="368"/>
      <c r="BK732" s="368"/>
      <c r="BL732" s="368"/>
      <c r="BM732" s="368"/>
      <c r="BN732" s="368"/>
      <c r="BO732" s="368"/>
      <c r="BP732" s="368"/>
      <c r="BQ732" s="368"/>
      <c r="BR732" s="368"/>
      <c r="BS732" s="368"/>
      <c r="BT732" s="368"/>
      <c r="BU732" s="368"/>
      <c r="BV732" s="368"/>
      <c r="BW732" s="368"/>
      <c r="DV732" s="368"/>
      <c r="DW732" s="368"/>
      <c r="DX732" s="368"/>
      <c r="DY732" s="368"/>
      <c r="DZ732" s="368"/>
      <c r="EA732" s="368"/>
      <c r="EB732" s="368"/>
      <c r="EC732" s="368"/>
      <c r="ED732" s="368"/>
      <c r="EE732" s="368"/>
      <c r="EF732" s="368"/>
      <c r="EG732" s="368"/>
      <c r="EH732" s="368"/>
      <c r="EI732" s="368"/>
      <c r="EJ732" s="368"/>
      <c r="EK732" s="368"/>
      <c r="EL732" s="368"/>
      <c r="EM732" s="368"/>
      <c r="EN732" s="368"/>
      <c r="EO732" s="368"/>
      <c r="EP732" s="368"/>
      <c r="EQ732" s="368"/>
      <c r="ER732" s="368"/>
      <c r="ES732" s="368"/>
      <c r="ET732" s="368"/>
      <c r="EU732" s="368"/>
      <c r="EV732" s="368"/>
      <c r="EW732" s="368"/>
      <c r="EX732" s="368"/>
      <c r="EY732" s="368"/>
      <c r="EZ732" s="368"/>
      <c r="FA732" s="368"/>
      <c r="FB732" s="368"/>
      <c r="FC732" s="368"/>
      <c r="FD732" s="368"/>
      <c r="FE732" s="368"/>
      <c r="FF732" s="368"/>
      <c r="FG732" s="368"/>
      <c r="FH732" s="368"/>
      <c r="FI732" s="368"/>
      <c r="FJ732" s="368"/>
      <c r="FK732" s="368"/>
      <c r="FL732" s="368"/>
      <c r="FM732" s="368"/>
      <c r="FN732" s="368"/>
      <c r="FO732" s="368"/>
      <c r="FP732" s="368"/>
      <c r="FQ732" s="368"/>
      <c r="FR732" s="368"/>
      <c r="FS732" s="368"/>
      <c r="FT732" s="368"/>
      <c r="FU732" s="368"/>
      <c r="FV732" s="368"/>
      <c r="FW732" s="368"/>
      <c r="FX732" s="368"/>
      <c r="FY732" s="368"/>
      <c r="FZ732" s="368"/>
      <c r="GA732" s="368"/>
      <c r="GB732" s="368"/>
      <c r="GC732" s="368"/>
      <c r="GD732" s="368"/>
      <c r="GE732" s="368"/>
      <c r="GF732" s="368"/>
      <c r="GG732" s="368"/>
      <c r="GH732" s="368"/>
      <c r="GI732" s="368"/>
      <c r="GJ732" s="368"/>
      <c r="GK732" s="368"/>
      <c r="GL732" s="368"/>
      <c r="GM732" s="368"/>
      <c r="GN732" s="368"/>
      <c r="GO732" s="368"/>
      <c r="GP732" s="368"/>
      <c r="GQ732" s="368"/>
      <c r="GR732" s="368"/>
      <c r="GS732" s="368"/>
      <c r="GT732" s="368"/>
      <c r="GU732" s="368"/>
      <c r="GV732" s="368"/>
      <c r="GW732" s="368"/>
      <c r="GX732" s="368"/>
      <c r="GY732" s="368"/>
      <c r="GZ732" s="368"/>
      <c r="HA732" s="368"/>
      <c r="HB732" s="368"/>
      <c r="HC732" s="368"/>
      <c r="HD732" s="368"/>
      <c r="HE732" s="368"/>
      <c r="HF732" s="368"/>
      <c r="HG732" s="368"/>
      <c r="HH732" s="368"/>
      <c r="HI732" s="368"/>
      <c r="HJ732" s="368"/>
      <c r="HK732" s="368"/>
      <c r="HL732" s="368"/>
      <c r="HM732" s="368"/>
      <c r="HN732" s="368"/>
      <c r="HO732" s="368"/>
      <c r="HP732" s="368"/>
      <c r="HQ732" s="368"/>
      <c r="HR732" s="368"/>
      <c r="HS732" s="368"/>
      <c r="HT732" s="368"/>
      <c r="HU732" s="368"/>
      <c r="HV732" s="368"/>
      <c r="HW732" s="368"/>
      <c r="HX732" s="368"/>
      <c r="HY732" s="368"/>
      <c r="HZ732" s="368"/>
      <c r="IA732" s="368"/>
      <c r="IB732" s="368"/>
      <c r="IC732" s="368"/>
      <c r="ID732" s="368"/>
      <c r="IE732" s="368"/>
      <c r="IF732" s="368"/>
      <c r="IG732" s="368"/>
      <c r="IH732" s="368"/>
      <c r="II732" s="368"/>
      <c r="IJ732" s="368"/>
      <c r="IK732" s="368"/>
      <c r="IL732" s="368"/>
      <c r="IM732" s="368"/>
      <c r="IN732" s="368"/>
      <c r="IO732" s="368"/>
      <c r="IP732" s="368"/>
      <c r="IQ732" s="368"/>
      <c r="IR732" s="368"/>
      <c r="IS732" s="368"/>
      <c r="IT732" s="368"/>
      <c r="IU732" s="368"/>
      <c r="IV732" s="368"/>
      <c r="IW732" s="368"/>
      <c r="IX732" s="368"/>
      <c r="IY732" s="368"/>
      <c r="IZ732" s="368"/>
      <c r="JA732" s="368"/>
      <c r="JB732" s="368"/>
      <c r="JC732" s="368"/>
      <c r="JD732" s="368"/>
      <c r="JE732" s="368"/>
      <c r="JF732" s="368"/>
      <c r="JG732" s="368"/>
      <c r="JH732" s="368"/>
      <c r="JI732" s="368"/>
      <c r="JJ732" s="368"/>
      <c r="JK732" s="368"/>
      <c r="JL732" s="368"/>
      <c r="JM732" s="368"/>
      <c r="JN732" s="368"/>
      <c r="JO732" s="368"/>
      <c r="JP732" s="368"/>
      <c r="JQ732" s="368"/>
      <c r="JR732" s="368"/>
      <c r="JS732" s="368"/>
      <c r="JT732" s="368"/>
      <c r="JU732" s="368"/>
      <c r="JV732" s="368"/>
      <c r="JW732" s="368"/>
      <c r="JX732" s="368"/>
      <c r="JY732" s="368"/>
      <c r="JZ732" s="368"/>
      <c r="KA732" s="368"/>
      <c r="KB732" s="368"/>
      <c r="KC732" s="368"/>
      <c r="KD732" s="368"/>
      <c r="KE732" s="368"/>
      <c r="KF732" s="368"/>
      <c r="KG732" s="368"/>
      <c r="KH732" s="368"/>
      <c r="KI732" s="368"/>
      <c r="KJ732" s="368"/>
      <c r="KK732" s="368"/>
      <c r="KL732" s="368"/>
      <c r="KM732" s="368"/>
      <c r="KN732" s="368"/>
      <c r="KO732" s="368"/>
      <c r="KP732" s="368"/>
      <c r="KQ732" s="368"/>
      <c r="KR732" s="368"/>
      <c r="KS732" s="368"/>
      <c r="KT732" s="368"/>
      <c r="KU732" s="368"/>
      <c r="KV732" s="368"/>
      <c r="KW732" s="368"/>
      <c r="KX732" s="368"/>
      <c r="LH732" s="368"/>
      <c r="LI732" s="368"/>
      <c r="LJ732" s="368"/>
      <c r="LK732" s="368"/>
      <c r="LL732" s="368"/>
      <c r="LM732" s="368"/>
      <c r="LN732" s="368"/>
      <c r="LO732" s="368"/>
      <c r="LP732" s="368"/>
      <c r="LQ732" s="368"/>
      <c r="LR732" s="368"/>
      <c r="LS732" s="368"/>
      <c r="LT732" s="368"/>
      <c r="LU732" s="368"/>
      <c r="LV732" s="368"/>
      <c r="LW732" s="368"/>
      <c r="LX732" s="368"/>
      <c r="LY732" s="368"/>
      <c r="LZ732" s="368"/>
      <c r="MA732" s="368"/>
      <c r="MB732" s="368"/>
      <c r="MC732" s="368"/>
      <c r="MD732" s="368"/>
      <c r="ME732" s="368"/>
      <c r="MF732" s="368"/>
      <c r="MG732" s="368"/>
      <c r="MH732" s="368"/>
      <c r="MI732" s="368"/>
      <c r="MJ732" s="368"/>
      <c r="MK732" s="368"/>
      <c r="ML732" s="368"/>
      <c r="MM732" s="368"/>
      <c r="MN732" s="368"/>
      <c r="MO732" s="368"/>
      <c r="MP732" s="368"/>
      <c r="MQ732" s="368"/>
      <c r="MR732" s="368"/>
      <c r="MS732" s="368"/>
      <c r="MT732" s="368"/>
      <c r="MU732" s="368"/>
      <c r="MV732" s="368"/>
      <c r="MW732" s="368"/>
      <c r="MX732" s="368"/>
      <c r="MY732" s="368"/>
      <c r="MZ732" s="368"/>
      <c r="NA732" s="368"/>
      <c r="NB732" s="368"/>
      <c r="NC732" s="368"/>
      <c r="ND732" s="368"/>
      <c r="NE732" s="368"/>
      <c r="NF732" s="368"/>
      <c r="NG732" s="368"/>
      <c r="NH732" s="368"/>
      <c r="NI732" s="368"/>
      <c r="NJ732" s="368"/>
      <c r="NK732" s="368"/>
      <c r="NL732" s="368"/>
      <c r="NM732" s="368"/>
      <c r="NN732" s="368"/>
      <c r="NO732" s="368"/>
      <c r="NP732" s="368"/>
      <c r="NQ732" s="368"/>
      <c r="NR732" s="368"/>
      <c r="NS732" s="368"/>
      <c r="NT732" s="368"/>
      <c r="NU732" s="368"/>
      <c r="NV732" s="368"/>
      <c r="NW732" s="368"/>
      <c r="NX732" s="368"/>
      <c r="NY732" s="368"/>
      <c r="NZ732" s="368"/>
      <c r="OA732" s="368"/>
      <c r="OB732" s="368"/>
      <c r="OC732" s="368"/>
      <c r="OD732" s="368"/>
      <c r="OE732" s="368"/>
      <c r="OF732" s="368"/>
      <c r="OG732" s="368"/>
      <c r="OH732" s="368"/>
      <c r="OI732" s="368"/>
      <c r="OJ732" s="368"/>
      <c r="OK732" s="368"/>
      <c r="OL732" s="368"/>
      <c r="OM732" s="368"/>
      <c r="ON732" s="368"/>
      <c r="OO732" s="368"/>
      <c r="OP732" s="368"/>
      <c r="OQ732" s="368"/>
      <c r="OR732" s="368"/>
      <c r="OS732" s="368"/>
      <c r="OT732" s="368"/>
      <c r="OU732" s="368"/>
      <c r="OV732" s="368"/>
      <c r="OW732" s="368"/>
      <c r="OX732" s="368"/>
      <c r="OY732" s="368"/>
      <c r="OZ732" s="368"/>
      <c r="PA732" s="368"/>
      <c r="PB732" s="368"/>
      <c r="PC732" s="368"/>
      <c r="PD732" s="368"/>
      <c r="PE732" s="368"/>
      <c r="PF732" s="368"/>
      <c r="PG732" s="368"/>
      <c r="PH732" s="368"/>
      <c r="PI732" s="368"/>
      <c r="PJ732" s="368"/>
      <c r="PK732" s="368"/>
      <c r="PL732" s="368"/>
      <c r="PM732" s="368"/>
      <c r="PN732" s="368"/>
      <c r="PO732" s="368"/>
      <c r="PP732" s="368"/>
      <c r="PQ732" s="368"/>
      <c r="PR732" s="368"/>
      <c r="PS732" s="368"/>
      <c r="PT732" s="368"/>
      <c r="PU732" s="368"/>
      <c r="PV732" s="368"/>
      <c r="PW732" s="368"/>
      <c r="PX732" s="368"/>
      <c r="PY732" s="368"/>
      <c r="PZ732" s="368"/>
      <c r="QA732" s="368"/>
      <c r="QB732" s="368"/>
      <c r="QC732" s="368"/>
      <c r="QD732" s="368"/>
      <c r="QE732" s="368"/>
      <c r="QF732" s="368"/>
      <c r="QG732" s="368"/>
      <c r="QH732" s="368"/>
      <c r="QI732" s="368"/>
      <c r="QJ732" s="368"/>
      <c r="QK732" s="368"/>
      <c r="QL732" s="368"/>
      <c r="QM732" s="368"/>
      <c r="QN732" s="368"/>
      <c r="QO732" s="368"/>
      <c r="QP732" s="368"/>
      <c r="QQ732" s="368"/>
      <c r="QR732" s="368"/>
      <c r="QS732" s="368"/>
      <c r="QT732" s="368"/>
      <c r="QU732" s="368"/>
      <c r="QV732" s="368"/>
      <c r="QW732" s="368"/>
      <c r="QX732" s="368"/>
      <c r="QY732" s="368"/>
      <c r="QZ732" s="368"/>
      <c r="RA732" s="368"/>
      <c r="RB732" s="368"/>
      <c r="RC732" s="368"/>
      <c r="RD732" s="368"/>
      <c r="RE732" s="368"/>
      <c r="RF732" s="368"/>
      <c r="RG732" s="368"/>
      <c r="RH732" s="368"/>
      <c r="RI732" s="368"/>
      <c r="RJ732" s="368"/>
      <c r="RK732" s="368"/>
      <c r="RL732" s="368"/>
      <c r="RM732" s="368"/>
      <c r="RN732" s="368"/>
      <c r="RO732" s="368"/>
      <c r="RP732" s="368"/>
      <c r="RQ732" s="368"/>
      <c r="RR732" s="368"/>
      <c r="RS732" s="368"/>
      <c r="RT732" s="368"/>
      <c r="RU732" s="368"/>
      <c r="RV732" s="368"/>
      <c r="RW732" s="368"/>
      <c r="RX732" s="368"/>
      <c r="RY732" s="368"/>
      <c r="RZ732" s="368"/>
      <c r="SA732" s="368"/>
      <c r="SB732" s="368"/>
      <c r="SC732" s="368"/>
      <c r="SD732" s="368"/>
      <c r="SE732" s="368"/>
      <c r="SF732" s="368"/>
      <c r="SG732" s="368"/>
    </row>
    <row r="733" spans="1:501">
      <c r="A733" s="368"/>
      <c r="B733" s="368"/>
      <c r="C733" s="368"/>
      <c r="D733" s="368"/>
      <c r="E733" s="368"/>
      <c r="F733" s="368"/>
      <c r="G733" s="368"/>
      <c r="H733" s="368"/>
      <c r="I733" s="368"/>
      <c r="J733" s="368"/>
      <c r="K733" s="368"/>
      <c r="L733" s="368"/>
      <c r="M733" s="368"/>
      <c r="N733" s="368"/>
      <c r="O733" s="385"/>
      <c r="P733" s="368"/>
      <c r="Q733" s="368"/>
      <c r="R733" s="368"/>
      <c r="S733" s="368"/>
      <c r="T733" s="368"/>
      <c r="U733" s="368"/>
      <c r="V733" s="368"/>
      <c r="W733" s="368"/>
      <c r="X733" s="368"/>
      <c r="Y733" s="368"/>
      <c r="Z733" s="368"/>
      <c r="AA733" s="368"/>
      <c r="AB733" s="368"/>
      <c r="AC733" s="368"/>
      <c r="AD733" s="368"/>
      <c r="AE733" s="368"/>
      <c r="AF733" s="368"/>
      <c r="AG733" s="368"/>
      <c r="AH733" s="368"/>
      <c r="AI733" s="368"/>
      <c r="AJ733" s="368"/>
      <c r="AK733" s="368"/>
      <c r="AL733" s="368"/>
      <c r="AM733" s="368"/>
      <c r="AN733" s="368"/>
      <c r="AO733" s="368"/>
      <c r="AP733" s="368"/>
      <c r="AQ733" s="368"/>
      <c r="AR733" s="368"/>
      <c r="AS733" s="368"/>
      <c r="AT733" s="368"/>
      <c r="AU733" s="368"/>
      <c r="AV733" s="368"/>
      <c r="AW733" s="368"/>
      <c r="AX733" s="368"/>
      <c r="AY733" s="368"/>
      <c r="AZ733" s="368"/>
      <c r="BA733" s="368"/>
      <c r="BB733" s="368"/>
      <c r="BC733" s="368"/>
      <c r="BD733" s="368"/>
      <c r="BE733" s="368"/>
      <c r="BF733" s="368"/>
      <c r="BG733" s="368"/>
      <c r="BH733" s="368"/>
      <c r="BI733" s="368"/>
      <c r="BJ733" s="368"/>
      <c r="BK733" s="368"/>
      <c r="BL733" s="368"/>
      <c r="BM733" s="368"/>
      <c r="BN733" s="368"/>
      <c r="BO733" s="368"/>
      <c r="BP733" s="368"/>
      <c r="BQ733" s="368"/>
      <c r="BR733" s="368"/>
      <c r="BS733" s="368"/>
      <c r="BT733" s="368"/>
      <c r="BU733" s="368"/>
      <c r="BV733" s="368"/>
      <c r="BW733" s="368"/>
      <c r="DV733" s="368"/>
      <c r="DW733" s="368"/>
      <c r="DX733" s="368"/>
      <c r="DY733" s="368"/>
      <c r="DZ733" s="368"/>
      <c r="EA733" s="368"/>
      <c r="EB733" s="368"/>
      <c r="EC733" s="368"/>
      <c r="ED733" s="368"/>
      <c r="EE733" s="368"/>
      <c r="EF733" s="368"/>
      <c r="EG733" s="368"/>
      <c r="EH733" s="368"/>
      <c r="EI733" s="368"/>
      <c r="EJ733" s="368"/>
      <c r="EK733" s="368"/>
      <c r="EL733" s="368"/>
      <c r="EM733" s="368"/>
      <c r="EN733" s="368"/>
      <c r="EO733" s="368"/>
      <c r="EP733" s="368"/>
      <c r="EQ733" s="368"/>
      <c r="ER733" s="368"/>
      <c r="ES733" s="368"/>
      <c r="ET733" s="368"/>
      <c r="EU733" s="368"/>
      <c r="EV733" s="368"/>
      <c r="EW733" s="368"/>
      <c r="EX733" s="368"/>
      <c r="EY733" s="368"/>
      <c r="EZ733" s="368"/>
      <c r="FA733" s="368"/>
      <c r="FB733" s="368"/>
      <c r="FC733" s="368"/>
      <c r="FD733" s="368"/>
      <c r="FE733" s="368"/>
      <c r="FF733" s="368"/>
      <c r="FG733" s="368"/>
      <c r="FH733" s="368"/>
      <c r="FI733" s="368"/>
      <c r="FJ733" s="368"/>
      <c r="FK733" s="368"/>
      <c r="FL733" s="368"/>
      <c r="FM733" s="368"/>
      <c r="FN733" s="368"/>
      <c r="FO733" s="368"/>
      <c r="FP733" s="368"/>
      <c r="FQ733" s="368"/>
      <c r="FR733" s="368"/>
      <c r="FS733" s="368"/>
      <c r="FT733" s="368"/>
      <c r="FU733" s="368"/>
      <c r="FV733" s="368"/>
      <c r="FW733" s="368"/>
      <c r="FX733" s="368"/>
      <c r="FY733" s="368"/>
      <c r="FZ733" s="368"/>
      <c r="GA733" s="368"/>
      <c r="GB733" s="368"/>
      <c r="GC733" s="368"/>
      <c r="GD733" s="368"/>
      <c r="GE733" s="368"/>
      <c r="GF733" s="368"/>
      <c r="GG733" s="368"/>
      <c r="GH733" s="368"/>
      <c r="GI733" s="368"/>
      <c r="GJ733" s="368"/>
      <c r="GK733" s="368"/>
      <c r="GL733" s="368"/>
      <c r="GM733" s="368"/>
      <c r="GN733" s="368"/>
      <c r="GO733" s="368"/>
      <c r="GP733" s="368"/>
      <c r="GQ733" s="368"/>
      <c r="GR733" s="368"/>
      <c r="GS733" s="368"/>
      <c r="GT733" s="368"/>
      <c r="GU733" s="368"/>
      <c r="GV733" s="368"/>
      <c r="GW733" s="368"/>
      <c r="GX733" s="368"/>
      <c r="GY733" s="368"/>
      <c r="GZ733" s="368"/>
      <c r="HA733" s="368"/>
      <c r="HB733" s="368"/>
      <c r="HC733" s="368"/>
      <c r="HD733" s="368"/>
      <c r="HE733" s="368"/>
      <c r="HF733" s="368"/>
      <c r="HG733" s="368"/>
      <c r="HH733" s="368"/>
      <c r="HI733" s="368"/>
      <c r="HJ733" s="368"/>
      <c r="HK733" s="368"/>
      <c r="HL733" s="368"/>
      <c r="HM733" s="368"/>
      <c r="HN733" s="368"/>
      <c r="HO733" s="368"/>
      <c r="HP733" s="368"/>
      <c r="HQ733" s="368"/>
      <c r="HR733" s="368"/>
      <c r="HS733" s="368"/>
      <c r="HT733" s="368"/>
      <c r="HU733" s="368"/>
      <c r="HV733" s="368"/>
      <c r="HW733" s="368"/>
      <c r="HX733" s="368"/>
      <c r="HY733" s="368"/>
      <c r="HZ733" s="368"/>
      <c r="IA733" s="368"/>
      <c r="IB733" s="368"/>
      <c r="IC733" s="368"/>
      <c r="ID733" s="368"/>
      <c r="IE733" s="368"/>
      <c r="IF733" s="368"/>
      <c r="IG733" s="368"/>
      <c r="IH733" s="368"/>
      <c r="II733" s="368"/>
      <c r="IJ733" s="368"/>
      <c r="IK733" s="368"/>
      <c r="IL733" s="368"/>
      <c r="IM733" s="368"/>
      <c r="IN733" s="368"/>
      <c r="IO733" s="368"/>
      <c r="IP733" s="368"/>
      <c r="IQ733" s="368"/>
      <c r="IR733" s="368"/>
      <c r="IS733" s="368"/>
      <c r="IT733" s="368"/>
      <c r="IU733" s="368"/>
      <c r="IV733" s="368"/>
      <c r="IW733" s="368"/>
      <c r="IX733" s="368"/>
      <c r="IY733" s="368"/>
      <c r="IZ733" s="368"/>
      <c r="JA733" s="368"/>
      <c r="JB733" s="368"/>
      <c r="JC733" s="368"/>
      <c r="JD733" s="368"/>
      <c r="JE733" s="368"/>
      <c r="JF733" s="368"/>
      <c r="JG733" s="368"/>
      <c r="JH733" s="368"/>
      <c r="JI733" s="368"/>
      <c r="JJ733" s="368"/>
      <c r="JK733" s="368"/>
      <c r="JL733" s="368"/>
      <c r="JM733" s="368"/>
      <c r="JN733" s="368"/>
      <c r="JO733" s="368"/>
      <c r="JP733" s="368"/>
      <c r="JQ733" s="368"/>
      <c r="JR733" s="368"/>
      <c r="JS733" s="368"/>
      <c r="JT733" s="368"/>
      <c r="JU733" s="368"/>
      <c r="JV733" s="368"/>
      <c r="JW733" s="368"/>
      <c r="JX733" s="368"/>
      <c r="JY733" s="368"/>
      <c r="JZ733" s="368"/>
      <c r="KA733" s="368"/>
      <c r="KB733" s="368"/>
      <c r="KC733" s="368"/>
      <c r="KD733" s="368"/>
      <c r="KE733" s="368"/>
      <c r="KF733" s="368"/>
      <c r="KG733" s="368"/>
      <c r="KH733" s="368"/>
      <c r="KI733" s="368"/>
      <c r="KJ733" s="368"/>
      <c r="KK733" s="368"/>
      <c r="KL733" s="368"/>
      <c r="KM733" s="368"/>
      <c r="KN733" s="368"/>
      <c r="KO733" s="368"/>
      <c r="KP733" s="368"/>
      <c r="KQ733" s="368"/>
      <c r="KR733" s="368"/>
      <c r="KS733" s="368"/>
      <c r="KT733" s="368"/>
      <c r="KU733" s="368"/>
      <c r="KV733" s="368"/>
      <c r="KW733" s="368"/>
      <c r="KX733" s="368"/>
      <c r="LH733" s="368"/>
      <c r="LI733" s="368"/>
      <c r="LJ733" s="368"/>
      <c r="LK733" s="368"/>
      <c r="LL733" s="368"/>
      <c r="LM733" s="368"/>
      <c r="LN733" s="368"/>
      <c r="LO733" s="368"/>
      <c r="LP733" s="368"/>
      <c r="LQ733" s="368"/>
      <c r="LR733" s="368"/>
      <c r="LS733" s="368"/>
      <c r="LT733" s="368"/>
      <c r="LU733" s="368"/>
      <c r="LV733" s="368"/>
      <c r="LW733" s="368"/>
      <c r="LX733" s="368"/>
      <c r="LY733" s="368"/>
      <c r="LZ733" s="368"/>
      <c r="MA733" s="368"/>
      <c r="MB733" s="368"/>
      <c r="MC733" s="368"/>
      <c r="MD733" s="368"/>
      <c r="ME733" s="368"/>
      <c r="MF733" s="368"/>
      <c r="MG733" s="368"/>
      <c r="MH733" s="368"/>
      <c r="MI733" s="368"/>
      <c r="MJ733" s="368"/>
      <c r="MK733" s="368"/>
      <c r="ML733" s="368"/>
      <c r="MM733" s="368"/>
      <c r="MN733" s="368"/>
      <c r="MO733" s="368"/>
      <c r="MP733" s="368"/>
      <c r="MQ733" s="368"/>
      <c r="MR733" s="368"/>
      <c r="MS733" s="368"/>
      <c r="MT733" s="368"/>
      <c r="MU733" s="368"/>
      <c r="MV733" s="368"/>
      <c r="MW733" s="368"/>
      <c r="MX733" s="368"/>
      <c r="MY733" s="368"/>
      <c r="MZ733" s="368"/>
      <c r="NA733" s="368"/>
      <c r="NB733" s="368"/>
      <c r="NC733" s="368"/>
      <c r="ND733" s="368"/>
      <c r="NE733" s="368"/>
      <c r="NF733" s="368"/>
      <c r="NG733" s="368"/>
      <c r="NH733" s="368"/>
      <c r="NI733" s="368"/>
      <c r="NJ733" s="368"/>
      <c r="NK733" s="368"/>
      <c r="NL733" s="368"/>
      <c r="NM733" s="368"/>
      <c r="NN733" s="368"/>
      <c r="NO733" s="368"/>
      <c r="NP733" s="368"/>
      <c r="NQ733" s="368"/>
      <c r="NR733" s="368"/>
      <c r="NS733" s="368"/>
      <c r="NT733" s="368"/>
      <c r="NU733" s="368"/>
      <c r="NV733" s="368"/>
      <c r="NW733" s="368"/>
      <c r="NX733" s="368"/>
      <c r="NY733" s="368"/>
      <c r="NZ733" s="368"/>
      <c r="OA733" s="368"/>
      <c r="OB733" s="368"/>
      <c r="OC733" s="368"/>
      <c r="OD733" s="368"/>
      <c r="OE733" s="368"/>
      <c r="OF733" s="368"/>
      <c r="OG733" s="368"/>
      <c r="OH733" s="368"/>
      <c r="OI733" s="368"/>
      <c r="OJ733" s="368"/>
      <c r="OK733" s="368"/>
      <c r="OL733" s="368"/>
      <c r="OM733" s="368"/>
      <c r="ON733" s="368"/>
      <c r="OO733" s="368"/>
      <c r="OP733" s="368"/>
      <c r="OQ733" s="368"/>
      <c r="OR733" s="368"/>
      <c r="OS733" s="368"/>
      <c r="OT733" s="368"/>
      <c r="OU733" s="368"/>
      <c r="OV733" s="368"/>
      <c r="OW733" s="368"/>
      <c r="OX733" s="368"/>
      <c r="OY733" s="368"/>
      <c r="OZ733" s="368"/>
      <c r="PA733" s="368"/>
      <c r="PB733" s="368"/>
      <c r="PC733" s="368"/>
      <c r="PD733" s="368"/>
      <c r="PE733" s="368"/>
      <c r="PF733" s="368"/>
      <c r="PG733" s="368"/>
      <c r="PH733" s="368"/>
      <c r="PI733" s="368"/>
      <c r="PJ733" s="368"/>
      <c r="PK733" s="368"/>
      <c r="PL733" s="368"/>
      <c r="PM733" s="368"/>
      <c r="PN733" s="368"/>
      <c r="PO733" s="368"/>
      <c r="PP733" s="368"/>
      <c r="PQ733" s="368"/>
      <c r="PR733" s="368"/>
      <c r="PS733" s="368"/>
      <c r="PT733" s="368"/>
      <c r="PU733" s="368"/>
      <c r="PV733" s="368"/>
      <c r="PW733" s="368"/>
      <c r="PX733" s="368"/>
      <c r="PY733" s="368"/>
      <c r="PZ733" s="368"/>
      <c r="QA733" s="368"/>
      <c r="QB733" s="368"/>
      <c r="QC733" s="368"/>
      <c r="QD733" s="368"/>
      <c r="QE733" s="368"/>
      <c r="QF733" s="368"/>
      <c r="QG733" s="368"/>
      <c r="QH733" s="368"/>
      <c r="QI733" s="368"/>
      <c r="QJ733" s="368"/>
      <c r="QK733" s="368"/>
      <c r="QL733" s="368"/>
      <c r="QM733" s="368"/>
      <c r="QN733" s="368"/>
      <c r="QO733" s="368"/>
      <c r="QP733" s="368"/>
      <c r="QQ733" s="368"/>
      <c r="QR733" s="368"/>
      <c r="QS733" s="368"/>
      <c r="QT733" s="368"/>
      <c r="QU733" s="368"/>
      <c r="QV733" s="368"/>
      <c r="QW733" s="368"/>
      <c r="QX733" s="368"/>
      <c r="QY733" s="368"/>
      <c r="QZ733" s="368"/>
      <c r="RA733" s="368"/>
      <c r="RB733" s="368"/>
      <c r="RC733" s="368"/>
      <c r="RD733" s="368"/>
      <c r="RE733" s="368"/>
      <c r="RF733" s="368"/>
      <c r="RG733" s="368"/>
      <c r="RH733" s="368"/>
      <c r="RI733" s="368"/>
      <c r="RJ733" s="368"/>
      <c r="RK733" s="368"/>
      <c r="RL733" s="368"/>
      <c r="RM733" s="368"/>
      <c r="RN733" s="368"/>
      <c r="RO733" s="368"/>
      <c r="RP733" s="368"/>
      <c r="RQ733" s="368"/>
      <c r="RR733" s="368"/>
      <c r="RS733" s="368"/>
      <c r="RT733" s="368"/>
      <c r="RU733" s="368"/>
      <c r="RV733" s="368"/>
      <c r="RW733" s="368"/>
      <c r="RX733" s="368"/>
      <c r="RY733" s="368"/>
      <c r="RZ733" s="368"/>
      <c r="SA733" s="368"/>
      <c r="SB733" s="368"/>
      <c r="SC733" s="368"/>
      <c r="SD733" s="368"/>
      <c r="SE733" s="368"/>
      <c r="SF733" s="368"/>
      <c r="SG733" s="368"/>
    </row>
    <row r="734" spans="1:501">
      <c r="A734" s="368"/>
      <c r="B734" s="368"/>
      <c r="C734" s="368"/>
      <c r="D734" s="368"/>
      <c r="E734" s="368"/>
      <c r="F734" s="368"/>
      <c r="G734" s="368"/>
      <c r="H734" s="368"/>
      <c r="I734" s="368"/>
      <c r="J734" s="368"/>
      <c r="K734" s="368"/>
      <c r="L734" s="368"/>
      <c r="M734" s="368"/>
      <c r="N734" s="368"/>
      <c r="O734" s="385"/>
      <c r="P734" s="368"/>
      <c r="Q734" s="368"/>
      <c r="R734" s="368"/>
      <c r="S734" s="368"/>
      <c r="T734" s="368"/>
      <c r="U734" s="368"/>
      <c r="V734" s="368"/>
      <c r="W734" s="368"/>
      <c r="X734" s="368"/>
      <c r="Y734" s="368"/>
      <c r="Z734" s="368"/>
      <c r="AA734" s="368"/>
      <c r="AB734" s="368"/>
      <c r="AC734" s="368"/>
      <c r="AD734" s="368"/>
      <c r="AE734" s="368"/>
      <c r="AF734" s="368"/>
      <c r="AG734" s="368"/>
      <c r="AH734" s="368"/>
      <c r="AI734" s="368"/>
      <c r="AJ734" s="368"/>
      <c r="AK734" s="368"/>
      <c r="AL734" s="368"/>
      <c r="AM734" s="368"/>
      <c r="AN734" s="368"/>
      <c r="AO734" s="368"/>
      <c r="AP734" s="368"/>
      <c r="AQ734" s="368"/>
      <c r="AR734" s="368"/>
      <c r="AS734" s="368"/>
      <c r="AT734" s="368"/>
      <c r="AU734" s="368"/>
      <c r="AV734" s="368"/>
      <c r="AW734" s="368"/>
      <c r="AX734" s="368"/>
      <c r="AY734" s="368"/>
      <c r="AZ734" s="368"/>
      <c r="BA734" s="368"/>
      <c r="BB734" s="368"/>
      <c r="BC734" s="368"/>
      <c r="BD734" s="368"/>
      <c r="BE734" s="368"/>
      <c r="BF734" s="368"/>
      <c r="BG734" s="368"/>
      <c r="BH734" s="368"/>
      <c r="BI734" s="368"/>
      <c r="BJ734" s="368"/>
      <c r="BK734" s="368"/>
      <c r="BL734" s="368"/>
      <c r="BM734" s="368"/>
      <c r="BN734" s="368"/>
      <c r="BO734" s="368"/>
      <c r="BP734" s="368"/>
      <c r="BQ734" s="368"/>
      <c r="BR734" s="368"/>
      <c r="BS734" s="368"/>
      <c r="BT734" s="368"/>
      <c r="BU734" s="368"/>
      <c r="BV734" s="368"/>
      <c r="BW734" s="368"/>
      <c r="DV734" s="368"/>
      <c r="DW734" s="368"/>
      <c r="DX734" s="368"/>
      <c r="DY734" s="368"/>
      <c r="DZ734" s="368"/>
      <c r="EA734" s="368"/>
      <c r="EB734" s="368"/>
      <c r="EC734" s="368"/>
      <c r="ED734" s="368"/>
      <c r="EE734" s="368"/>
      <c r="EF734" s="368"/>
      <c r="EG734" s="368"/>
      <c r="EH734" s="368"/>
      <c r="EI734" s="368"/>
      <c r="EJ734" s="368"/>
      <c r="EK734" s="368"/>
      <c r="EL734" s="368"/>
      <c r="EM734" s="368"/>
      <c r="EN734" s="368"/>
      <c r="EO734" s="368"/>
      <c r="EP734" s="368"/>
      <c r="EQ734" s="368"/>
      <c r="ER734" s="368"/>
      <c r="ES734" s="368"/>
      <c r="ET734" s="368"/>
      <c r="EU734" s="368"/>
      <c r="EV734" s="368"/>
      <c r="EW734" s="368"/>
      <c r="EX734" s="368"/>
      <c r="EY734" s="368"/>
      <c r="EZ734" s="368"/>
      <c r="FA734" s="368"/>
      <c r="FB734" s="368"/>
      <c r="FC734" s="368"/>
      <c r="FD734" s="368"/>
      <c r="FE734" s="368"/>
      <c r="FF734" s="368"/>
      <c r="FG734" s="368"/>
      <c r="FH734" s="368"/>
      <c r="FI734" s="368"/>
      <c r="FJ734" s="368"/>
      <c r="FK734" s="368"/>
      <c r="FL734" s="368"/>
      <c r="FM734" s="368"/>
      <c r="FN734" s="368"/>
      <c r="FO734" s="368"/>
      <c r="FP734" s="368"/>
      <c r="FQ734" s="368"/>
      <c r="FR734" s="368"/>
      <c r="FS734" s="368"/>
      <c r="FT734" s="368"/>
      <c r="FU734" s="368"/>
      <c r="FV734" s="368"/>
      <c r="FW734" s="368"/>
      <c r="FX734" s="368"/>
      <c r="FY734" s="368"/>
      <c r="FZ734" s="368"/>
      <c r="GA734" s="368"/>
      <c r="GB734" s="368"/>
      <c r="GC734" s="368"/>
      <c r="GD734" s="368"/>
      <c r="GE734" s="368"/>
      <c r="GF734" s="368"/>
      <c r="GG734" s="368"/>
      <c r="GH734" s="368"/>
      <c r="GI734" s="368"/>
      <c r="GJ734" s="368"/>
      <c r="GK734" s="368"/>
      <c r="GL734" s="368"/>
      <c r="GM734" s="368"/>
      <c r="GN734" s="368"/>
      <c r="GO734" s="368"/>
      <c r="GP734" s="368"/>
      <c r="GQ734" s="368"/>
      <c r="GR734" s="368"/>
      <c r="GS734" s="368"/>
      <c r="GT734" s="368"/>
      <c r="GU734" s="368"/>
      <c r="GV734" s="368"/>
      <c r="GW734" s="368"/>
      <c r="GX734" s="368"/>
      <c r="GY734" s="368"/>
      <c r="GZ734" s="368"/>
      <c r="HA734" s="368"/>
      <c r="HB734" s="368"/>
      <c r="HC734" s="368"/>
      <c r="HD734" s="368"/>
      <c r="HE734" s="368"/>
      <c r="HF734" s="368"/>
      <c r="HG734" s="368"/>
      <c r="HH734" s="368"/>
      <c r="HI734" s="368"/>
      <c r="HJ734" s="368"/>
      <c r="HK734" s="368"/>
      <c r="HL734" s="368"/>
      <c r="HM734" s="368"/>
      <c r="HN734" s="368"/>
      <c r="HO734" s="368"/>
      <c r="HP734" s="368"/>
      <c r="HQ734" s="368"/>
      <c r="HR734" s="368"/>
      <c r="HS734" s="368"/>
      <c r="HT734" s="368"/>
      <c r="HU734" s="368"/>
      <c r="HV734" s="368"/>
      <c r="HW734" s="368"/>
      <c r="HX734" s="368"/>
      <c r="HY734" s="368"/>
      <c r="HZ734" s="368"/>
      <c r="IA734" s="368"/>
      <c r="IB734" s="368"/>
      <c r="IC734" s="368"/>
      <c r="ID734" s="368"/>
      <c r="IE734" s="368"/>
      <c r="IF734" s="368"/>
      <c r="IG734" s="368"/>
      <c r="IH734" s="368"/>
      <c r="II734" s="368"/>
      <c r="IJ734" s="368"/>
      <c r="IK734" s="368"/>
      <c r="IL734" s="368"/>
      <c r="IM734" s="368"/>
      <c r="IN734" s="368"/>
      <c r="IO734" s="368"/>
      <c r="IP734" s="368"/>
      <c r="IQ734" s="368"/>
      <c r="IR734" s="368"/>
      <c r="IS734" s="368"/>
      <c r="IT734" s="368"/>
      <c r="IU734" s="368"/>
      <c r="IV734" s="368"/>
      <c r="IW734" s="368"/>
      <c r="IX734" s="368"/>
      <c r="IY734" s="368"/>
      <c r="IZ734" s="368"/>
      <c r="JA734" s="368"/>
      <c r="JB734" s="368"/>
      <c r="JC734" s="368"/>
      <c r="JD734" s="368"/>
      <c r="JE734" s="368"/>
      <c r="JF734" s="368"/>
      <c r="JG734" s="368"/>
      <c r="JH734" s="368"/>
      <c r="JI734" s="368"/>
      <c r="JJ734" s="368"/>
      <c r="JK734" s="368"/>
      <c r="JL734" s="368"/>
      <c r="JM734" s="368"/>
      <c r="JN734" s="368"/>
      <c r="JO734" s="368"/>
      <c r="JP734" s="368"/>
      <c r="JQ734" s="368"/>
      <c r="JR734" s="368"/>
      <c r="JS734" s="368"/>
      <c r="JT734" s="368"/>
      <c r="JU734" s="368"/>
      <c r="JV734" s="368"/>
      <c r="JW734" s="368"/>
      <c r="JX734" s="368"/>
      <c r="JY734" s="368"/>
      <c r="JZ734" s="368"/>
      <c r="KA734" s="368"/>
      <c r="KB734" s="368"/>
      <c r="KC734" s="368"/>
      <c r="KD734" s="368"/>
      <c r="KE734" s="368"/>
      <c r="KF734" s="368"/>
      <c r="KG734" s="368"/>
      <c r="KH734" s="368"/>
      <c r="KI734" s="368"/>
      <c r="KJ734" s="368"/>
      <c r="KK734" s="368"/>
      <c r="KL734" s="368"/>
      <c r="KM734" s="368"/>
      <c r="KN734" s="368"/>
      <c r="KO734" s="368"/>
      <c r="KP734" s="368"/>
      <c r="KQ734" s="368"/>
      <c r="KR734" s="368"/>
      <c r="KS734" s="368"/>
      <c r="KT734" s="368"/>
      <c r="KU734" s="368"/>
      <c r="KV734" s="368"/>
      <c r="KW734" s="368"/>
      <c r="KX734" s="368"/>
      <c r="LH734" s="368"/>
      <c r="LI734" s="368"/>
      <c r="LJ734" s="368"/>
      <c r="LK734" s="368"/>
      <c r="LL734" s="368"/>
      <c r="LM734" s="368"/>
      <c r="LN734" s="368"/>
      <c r="LO734" s="368"/>
      <c r="LP734" s="368"/>
      <c r="LQ734" s="368"/>
      <c r="LR734" s="368"/>
      <c r="LS734" s="368"/>
      <c r="LT734" s="368"/>
      <c r="LU734" s="368"/>
      <c r="LV734" s="368"/>
      <c r="LW734" s="368"/>
      <c r="LX734" s="368"/>
      <c r="LY734" s="368"/>
      <c r="LZ734" s="368"/>
      <c r="MA734" s="368"/>
      <c r="MB734" s="368"/>
      <c r="MC734" s="368"/>
      <c r="MD734" s="368"/>
      <c r="ME734" s="368"/>
      <c r="MF734" s="368"/>
      <c r="MG734" s="368"/>
      <c r="MH734" s="368"/>
      <c r="MI734" s="368"/>
      <c r="MJ734" s="368"/>
      <c r="MK734" s="368"/>
      <c r="ML734" s="368"/>
      <c r="MM734" s="368"/>
      <c r="MN734" s="368"/>
      <c r="MO734" s="368"/>
      <c r="MP734" s="368"/>
      <c r="MQ734" s="368"/>
      <c r="MR734" s="368"/>
      <c r="MS734" s="368"/>
      <c r="MT734" s="368"/>
      <c r="MU734" s="368"/>
      <c r="MV734" s="368"/>
      <c r="MW734" s="368"/>
      <c r="MX734" s="368"/>
      <c r="MY734" s="368"/>
      <c r="MZ734" s="368"/>
      <c r="NA734" s="368"/>
      <c r="NB734" s="368"/>
      <c r="NC734" s="368"/>
      <c r="ND734" s="368"/>
      <c r="NE734" s="368"/>
      <c r="NF734" s="368"/>
      <c r="NG734" s="368"/>
      <c r="NH734" s="368"/>
      <c r="NI734" s="368"/>
      <c r="NJ734" s="368"/>
      <c r="NK734" s="368"/>
      <c r="NL734" s="368"/>
      <c r="NM734" s="368"/>
      <c r="NN734" s="368"/>
      <c r="NO734" s="368"/>
      <c r="NP734" s="368"/>
      <c r="NQ734" s="368"/>
      <c r="NR734" s="368"/>
      <c r="NS734" s="368"/>
      <c r="NT734" s="368"/>
      <c r="NU734" s="368"/>
      <c r="NV734" s="368"/>
      <c r="NW734" s="368"/>
      <c r="NX734" s="368"/>
      <c r="NY734" s="368"/>
      <c r="NZ734" s="368"/>
      <c r="OA734" s="368"/>
      <c r="OB734" s="368"/>
      <c r="OC734" s="368"/>
      <c r="OD734" s="368"/>
      <c r="OE734" s="368"/>
      <c r="OF734" s="368"/>
      <c r="OG734" s="368"/>
      <c r="OH734" s="368"/>
      <c r="OI734" s="368"/>
      <c r="OJ734" s="368"/>
      <c r="OK734" s="368"/>
      <c r="OL734" s="368"/>
      <c r="OM734" s="368"/>
      <c r="ON734" s="368"/>
      <c r="OO734" s="368"/>
      <c r="OP734" s="368"/>
      <c r="OQ734" s="368"/>
      <c r="OR734" s="368"/>
      <c r="OS734" s="368"/>
      <c r="OT734" s="368"/>
      <c r="OU734" s="368"/>
      <c r="OV734" s="368"/>
      <c r="OW734" s="368"/>
      <c r="OX734" s="368"/>
      <c r="OY734" s="368"/>
      <c r="OZ734" s="368"/>
      <c r="PA734" s="368"/>
      <c r="PB734" s="368"/>
      <c r="PC734" s="368"/>
      <c r="PD734" s="368"/>
      <c r="PE734" s="368"/>
      <c r="PF734" s="368"/>
      <c r="PG734" s="368"/>
      <c r="PH734" s="368"/>
      <c r="PI734" s="368"/>
      <c r="PJ734" s="368"/>
      <c r="PK734" s="368"/>
      <c r="PL734" s="368"/>
      <c r="PM734" s="368"/>
      <c r="PN734" s="368"/>
      <c r="PO734" s="368"/>
      <c r="PP734" s="368"/>
      <c r="PQ734" s="368"/>
      <c r="PR734" s="368"/>
      <c r="PS734" s="368"/>
      <c r="PT734" s="368"/>
      <c r="PU734" s="368"/>
      <c r="PV734" s="368"/>
      <c r="PW734" s="368"/>
      <c r="PX734" s="368"/>
      <c r="PY734" s="368"/>
      <c r="PZ734" s="368"/>
      <c r="QA734" s="368"/>
      <c r="QB734" s="368"/>
      <c r="QC734" s="368"/>
      <c r="QD734" s="368"/>
      <c r="QE734" s="368"/>
      <c r="QF734" s="368"/>
      <c r="QG734" s="368"/>
      <c r="QH734" s="368"/>
      <c r="QI734" s="368"/>
      <c r="QJ734" s="368"/>
      <c r="QK734" s="368"/>
      <c r="QL734" s="368"/>
      <c r="QM734" s="368"/>
      <c r="QN734" s="368"/>
      <c r="QO734" s="368"/>
      <c r="QP734" s="368"/>
      <c r="QQ734" s="368"/>
      <c r="QR734" s="368"/>
      <c r="QS734" s="368"/>
      <c r="QT734" s="368"/>
      <c r="QU734" s="368"/>
      <c r="QV734" s="368"/>
      <c r="QW734" s="368"/>
      <c r="QX734" s="368"/>
      <c r="QY734" s="368"/>
      <c r="QZ734" s="368"/>
      <c r="RA734" s="368"/>
      <c r="RB734" s="368"/>
      <c r="RC734" s="368"/>
      <c r="RD734" s="368"/>
      <c r="RE734" s="368"/>
      <c r="RF734" s="368"/>
      <c r="RG734" s="368"/>
      <c r="RH734" s="368"/>
      <c r="RI734" s="368"/>
      <c r="RJ734" s="368"/>
      <c r="RK734" s="368"/>
      <c r="RL734" s="368"/>
      <c r="RM734" s="368"/>
      <c r="RN734" s="368"/>
      <c r="RO734" s="368"/>
      <c r="RP734" s="368"/>
      <c r="RQ734" s="368"/>
      <c r="RR734" s="368"/>
      <c r="RS734" s="368"/>
      <c r="RT734" s="368"/>
      <c r="RU734" s="368"/>
      <c r="RV734" s="368"/>
      <c r="RW734" s="368"/>
      <c r="RX734" s="368"/>
      <c r="RY734" s="368"/>
      <c r="RZ734" s="368"/>
      <c r="SA734" s="368"/>
      <c r="SB734" s="368"/>
      <c r="SC734" s="368"/>
      <c r="SD734" s="368"/>
      <c r="SE734" s="368"/>
      <c r="SF734" s="368"/>
      <c r="SG734" s="368"/>
    </row>
    <row r="735" spans="1:501">
      <c r="A735" s="368"/>
      <c r="B735" s="368"/>
      <c r="C735" s="368"/>
      <c r="D735" s="368"/>
      <c r="E735" s="368"/>
      <c r="F735" s="368"/>
      <c r="G735" s="368"/>
      <c r="H735" s="368"/>
      <c r="I735" s="368"/>
      <c r="J735" s="368"/>
      <c r="K735" s="368"/>
      <c r="L735" s="368"/>
      <c r="M735" s="368"/>
      <c r="N735" s="368"/>
      <c r="O735" s="385"/>
      <c r="P735" s="368"/>
      <c r="Q735" s="368"/>
      <c r="R735" s="368"/>
      <c r="S735" s="368"/>
      <c r="T735" s="368"/>
      <c r="U735" s="368"/>
      <c r="V735" s="368"/>
      <c r="W735" s="368"/>
      <c r="X735" s="368"/>
      <c r="Y735" s="368"/>
      <c r="Z735" s="368"/>
      <c r="AA735" s="368"/>
      <c r="AB735" s="368"/>
      <c r="AC735" s="368"/>
      <c r="AD735" s="368"/>
      <c r="AE735" s="368"/>
      <c r="AF735" s="368"/>
      <c r="AG735" s="368"/>
      <c r="AH735" s="368"/>
      <c r="AI735" s="368"/>
      <c r="AJ735" s="368"/>
      <c r="AK735" s="368"/>
      <c r="AL735" s="368"/>
      <c r="AM735" s="368"/>
      <c r="AN735" s="368"/>
      <c r="AO735" s="368"/>
      <c r="AP735" s="368"/>
      <c r="AQ735" s="368"/>
      <c r="AR735" s="368"/>
      <c r="AS735" s="368"/>
      <c r="AT735" s="368"/>
      <c r="AU735" s="368"/>
      <c r="AV735" s="368"/>
      <c r="AW735" s="368"/>
      <c r="AX735" s="368"/>
      <c r="AY735" s="368"/>
      <c r="AZ735" s="368"/>
      <c r="BA735" s="368"/>
      <c r="BB735" s="368"/>
      <c r="BC735" s="368"/>
      <c r="BD735" s="368"/>
      <c r="BE735" s="368"/>
      <c r="BF735" s="368"/>
      <c r="BG735" s="368"/>
      <c r="BH735" s="368"/>
      <c r="BI735" s="368"/>
      <c r="BJ735" s="368"/>
      <c r="BK735" s="368"/>
      <c r="BL735" s="368"/>
      <c r="BM735" s="368"/>
      <c r="BN735" s="368"/>
      <c r="BO735" s="368"/>
      <c r="BP735" s="368"/>
      <c r="BQ735" s="368"/>
      <c r="BR735" s="368"/>
      <c r="BS735" s="368"/>
      <c r="BT735" s="368"/>
      <c r="BU735" s="368"/>
      <c r="BV735" s="368"/>
      <c r="BW735" s="368"/>
      <c r="DV735" s="368"/>
      <c r="DW735" s="368"/>
      <c r="DX735" s="368"/>
      <c r="DY735" s="368"/>
      <c r="DZ735" s="368"/>
      <c r="EA735" s="368"/>
      <c r="EB735" s="368"/>
      <c r="EC735" s="368"/>
      <c r="ED735" s="368"/>
      <c r="EE735" s="368"/>
      <c r="EF735" s="368"/>
      <c r="EG735" s="368"/>
      <c r="EH735" s="368"/>
      <c r="EI735" s="368"/>
      <c r="EJ735" s="368"/>
      <c r="EK735" s="368"/>
      <c r="EL735" s="368"/>
      <c r="EM735" s="368"/>
      <c r="EN735" s="368"/>
      <c r="EO735" s="368"/>
      <c r="EP735" s="368"/>
      <c r="EQ735" s="368"/>
      <c r="ER735" s="368"/>
      <c r="ES735" s="368"/>
      <c r="ET735" s="368"/>
      <c r="EU735" s="368"/>
      <c r="EV735" s="368"/>
      <c r="EW735" s="368"/>
      <c r="EX735" s="368"/>
      <c r="EY735" s="368"/>
      <c r="EZ735" s="368"/>
      <c r="FA735" s="368"/>
      <c r="FB735" s="368"/>
      <c r="FC735" s="368"/>
      <c r="FD735" s="368"/>
      <c r="FE735" s="368"/>
      <c r="FF735" s="368"/>
      <c r="FG735" s="368"/>
      <c r="FH735" s="368"/>
      <c r="FI735" s="368"/>
      <c r="FJ735" s="368"/>
      <c r="FK735" s="368"/>
      <c r="FL735" s="368"/>
      <c r="FM735" s="368"/>
      <c r="FN735" s="368"/>
      <c r="FO735" s="368"/>
      <c r="FP735" s="368"/>
      <c r="FQ735" s="368"/>
      <c r="FR735" s="368"/>
      <c r="FS735" s="368"/>
      <c r="FT735" s="368"/>
      <c r="FU735" s="368"/>
      <c r="FV735" s="368"/>
      <c r="FW735" s="368"/>
      <c r="FX735" s="368"/>
      <c r="FY735" s="368"/>
      <c r="FZ735" s="368"/>
      <c r="GA735" s="368"/>
      <c r="GB735" s="368"/>
      <c r="GC735" s="368"/>
      <c r="GD735" s="368"/>
      <c r="GE735" s="368"/>
      <c r="GF735" s="368"/>
      <c r="GG735" s="368"/>
      <c r="GH735" s="368"/>
      <c r="GI735" s="368"/>
      <c r="GJ735" s="368"/>
      <c r="GK735" s="368"/>
      <c r="GL735" s="368"/>
      <c r="GM735" s="368"/>
      <c r="GN735" s="368"/>
      <c r="GO735" s="368"/>
      <c r="GP735" s="368"/>
      <c r="GQ735" s="368"/>
      <c r="GR735" s="368"/>
      <c r="GS735" s="368"/>
      <c r="GT735" s="368"/>
      <c r="GU735" s="368"/>
      <c r="GV735" s="368"/>
      <c r="GW735" s="368"/>
      <c r="GX735" s="368"/>
      <c r="GY735" s="368"/>
      <c r="GZ735" s="368"/>
      <c r="HA735" s="368"/>
      <c r="HB735" s="368"/>
      <c r="HC735" s="368"/>
      <c r="HD735" s="368"/>
      <c r="HE735" s="368"/>
      <c r="HF735" s="368"/>
      <c r="HG735" s="368"/>
      <c r="HH735" s="368"/>
      <c r="HI735" s="368"/>
      <c r="HJ735" s="368"/>
      <c r="HK735" s="368"/>
      <c r="HL735" s="368"/>
      <c r="HM735" s="368"/>
      <c r="HN735" s="368"/>
      <c r="HO735" s="368"/>
      <c r="HP735" s="368"/>
      <c r="HQ735" s="368"/>
      <c r="HR735" s="368"/>
      <c r="HS735" s="368"/>
      <c r="HT735" s="368"/>
      <c r="HU735" s="368"/>
      <c r="HV735" s="368"/>
      <c r="HW735" s="368"/>
      <c r="HX735" s="368"/>
      <c r="HY735" s="368"/>
      <c r="HZ735" s="368"/>
      <c r="IA735" s="368"/>
      <c r="IB735" s="368"/>
      <c r="IC735" s="368"/>
      <c r="ID735" s="368"/>
      <c r="IE735" s="368"/>
      <c r="IF735" s="368"/>
      <c r="IG735" s="368"/>
      <c r="IH735" s="368"/>
      <c r="II735" s="368"/>
      <c r="IJ735" s="368"/>
      <c r="IK735" s="368"/>
      <c r="IL735" s="368"/>
      <c r="IM735" s="368"/>
      <c r="IN735" s="368"/>
      <c r="IO735" s="368"/>
      <c r="IP735" s="368"/>
      <c r="IQ735" s="368"/>
      <c r="IR735" s="368"/>
      <c r="IS735" s="368"/>
      <c r="IT735" s="368"/>
      <c r="IU735" s="368"/>
      <c r="IV735" s="368"/>
      <c r="IW735" s="368"/>
      <c r="IX735" s="368"/>
      <c r="IY735" s="368"/>
      <c r="IZ735" s="368"/>
      <c r="JA735" s="368"/>
      <c r="JB735" s="368"/>
      <c r="JC735" s="368"/>
      <c r="JD735" s="368"/>
      <c r="JE735" s="368"/>
      <c r="JF735" s="368"/>
      <c r="JG735" s="368"/>
      <c r="JH735" s="368"/>
      <c r="JI735" s="368"/>
      <c r="JJ735" s="368"/>
      <c r="JK735" s="368"/>
      <c r="JL735" s="368"/>
      <c r="JM735" s="368"/>
      <c r="JN735" s="368"/>
      <c r="JO735" s="368"/>
      <c r="JP735" s="368"/>
      <c r="JQ735" s="368"/>
      <c r="JR735" s="368"/>
      <c r="JS735" s="368"/>
      <c r="JT735" s="368"/>
      <c r="JU735" s="368"/>
      <c r="JV735" s="368"/>
      <c r="JW735" s="368"/>
      <c r="JX735" s="368"/>
      <c r="JY735" s="368"/>
      <c r="JZ735" s="368"/>
      <c r="KA735" s="368"/>
      <c r="KB735" s="368"/>
      <c r="KC735" s="368"/>
      <c r="KD735" s="368"/>
      <c r="KE735" s="368"/>
      <c r="KF735" s="368"/>
      <c r="KG735" s="368"/>
      <c r="KH735" s="368"/>
      <c r="KI735" s="368"/>
      <c r="KJ735" s="368"/>
      <c r="KK735" s="368"/>
      <c r="KL735" s="368"/>
      <c r="KM735" s="368"/>
      <c r="KN735" s="368"/>
      <c r="KO735" s="368"/>
      <c r="KP735" s="368"/>
      <c r="KQ735" s="368"/>
      <c r="KR735" s="368"/>
      <c r="KS735" s="368"/>
      <c r="KT735" s="368"/>
      <c r="KU735" s="368"/>
      <c r="KV735" s="368"/>
      <c r="KW735" s="368"/>
      <c r="KX735" s="368"/>
      <c r="LH735" s="368"/>
      <c r="LI735" s="368"/>
      <c r="LJ735" s="368"/>
      <c r="LK735" s="368"/>
      <c r="LL735" s="368"/>
      <c r="LM735" s="368"/>
      <c r="LN735" s="368"/>
      <c r="LO735" s="368"/>
      <c r="LP735" s="368"/>
      <c r="LQ735" s="368"/>
      <c r="LR735" s="368"/>
      <c r="LS735" s="368"/>
      <c r="LT735" s="368"/>
      <c r="LU735" s="368"/>
      <c r="LV735" s="368"/>
      <c r="LW735" s="368"/>
      <c r="LX735" s="368"/>
      <c r="LY735" s="368"/>
      <c r="LZ735" s="368"/>
      <c r="MA735" s="368"/>
      <c r="MB735" s="368"/>
      <c r="MC735" s="368"/>
      <c r="MD735" s="368"/>
      <c r="ME735" s="368"/>
      <c r="MF735" s="368"/>
      <c r="MG735" s="368"/>
      <c r="MH735" s="368"/>
      <c r="MI735" s="368"/>
      <c r="MJ735" s="368"/>
      <c r="MK735" s="368"/>
      <c r="ML735" s="368"/>
      <c r="MM735" s="368"/>
      <c r="MN735" s="368"/>
      <c r="MO735" s="368"/>
      <c r="MP735" s="368"/>
      <c r="MQ735" s="368"/>
      <c r="MR735" s="368"/>
      <c r="MS735" s="368"/>
      <c r="MT735" s="368"/>
      <c r="MU735" s="368"/>
      <c r="MV735" s="368"/>
      <c r="MW735" s="368"/>
      <c r="MX735" s="368"/>
      <c r="MY735" s="368"/>
      <c r="MZ735" s="368"/>
      <c r="NA735" s="368"/>
      <c r="NB735" s="368"/>
      <c r="NC735" s="368"/>
      <c r="ND735" s="368"/>
      <c r="NE735" s="368"/>
      <c r="NF735" s="368"/>
      <c r="NG735" s="368"/>
      <c r="NH735" s="368"/>
      <c r="NI735" s="368"/>
      <c r="NJ735" s="368"/>
      <c r="NK735" s="368"/>
      <c r="NL735" s="368"/>
      <c r="NM735" s="368"/>
      <c r="NN735" s="368"/>
      <c r="NO735" s="368"/>
      <c r="NP735" s="368"/>
      <c r="NQ735" s="368"/>
      <c r="NR735" s="368"/>
      <c r="NS735" s="368"/>
      <c r="NT735" s="368"/>
      <c r="NU735" s="368"/>
      <c r="NV735" s="368"/>
      <c r="NW735" s="368"/>
      <c r="NX735" s="368"/>
      <c r="NY735" s="368"/>
      <c r="NZ735" s="368"/>
      <c r="OA735" s="368"/>
      <c r="OB735" s="368"/>
      <c r="OC735" s="368"/>
      <c r="OD735" s="368"/>
      <c r="OE735" s="368"/>
      <c r="OF735" s="368"/>
      <c r="OG735" s="368"/>
      <c r="OH735" s="368"/>
      <c r="OI735" s="368"/>
      <c r="OJ735" s="368"/>
      <c r="OK735" s="368"/>
      <c r="OL735" s="368"/>
      <c r="OM735" s="368"/>
      <c r="ON735" s="368"/>
      <c r="OO735" s="368"/>
      <c r="OP735" s="368"/>
      <c r="OQ735" s="368"/>
      <c r="OR735" s="368"/>
      <c r="OS735" s="368"/>
      <c r="OT735" s="368"/>
      <c r="OU735" s="368"/>
      <c r="OV735" s="368"/>
      <c r="OW735" s="368"/>
      <c r="OX735" s="368"/>
      <c r="OY735" s="368"/>
      <c r="OZ735" s="368"/>
      <c r="PA735" s="368"/>
      <c r="PB735" s="368"/>
      <c r="PC735" s="368"/>
      <c r="PD735" s="368"/>
      <c r="PE735" s="368"/>
      <c r="PF735" s="368"/>
      <c r="PG735" s="368"/>
      <c r="PH735" s="368"/>
      <c r="PI735" s="368"/>
      <c r="PJ735" s="368"/>
      <c r="PK735" s="368"/>
      <c r="PL735" s="368"/>
      <c r="PM735" s="368"/>
      <c r="PN735" s="368"/>
      <c r="PO735" s="368"/>
      <c r="PP735" s="368"/>
      <c r="PQ735" s="368"/>
      <c r="PR735" s="368"/>
      <c r="PS735" s="368"/>
      <c r="PT735" s="368"/>
      <c r="PU735" s="368"/>
      <c r="PV735" s="368"/>
      <c r="PW735" s="368"/>
      <c r="PX735" s="368"/>
      <c r="PY735" s="368"/>
      <c r="PZ735" s="368"/>
      <c r="QA735" s="368"/>
      <c r="QB735" s="368"/>
      <c r="QC735" s="368"/>
      <c r="QD735" s="368"/>
      <c r="QE735" s="368"/>
      <c r="QF735" s="368"/>
      <c r="QG735" s="368"/>
      <c r="QH735" s="368"/>
      <c r="QI735" s="368"/>
      <c r="QJ735" s="368"/>
      <c r="QK735" s="368"/>
      <c r="QL735" s="368"/>
      <c r="QM735" s="368"/>
      <c r="QN735" s="368"/>
      <c r="QO735" s="368"/>
      <c r="QP735" s="368"/>
      <c r="QQ735" s="368"/>
      <c r="QR735" s="368"/>
      <c r="QS735" s="368"/>
      <c r="QT735" s="368"/>
      <c r="QU735" s="368"/>
      <c r="QV735" s="368"/>
      <c r="QW735" s="368"/>
      <c r="QX735" s="368"/>
      <c r="QY735" s="368"/>
      <c r="QZ735" s="368"/>
      <c r="RA735" s="368"/>
      <c r="RB735" s="368"/>
      <c r="RC735" s="368"/>
      <c r="RD735" s="368"/>
      <c r="RE735" s="368"/>
      <c r="RF735" s="368"/>
      <c r="RG735" s="368"/>
      <c r="RH735" s="368"/>
      <c r="RI735" s="368"/>
      <c r="RJ735" s="368"/>
      <c r="RK735" s="368"/>
      <c r="RL735" s="368"/>
      <c r="RM735" s="368"/>
      <c r="RN735" s="368"/>
      <c r="RO735" s="368"/>
      <c r="RP735" s="368"/>
      <c r="RQ735" s="368"/>
      <c r="RR735" s="368"/>
      <c r="RS735" s="368"/>
      <c r="RT735" s="368"/>
      <c r="RU735" s="368"/>
      <c r="RV735" s="368"/>
      <c r="RW735" s="368"/>
      <c r="RX735" s="368"/>
      <c r="RY735" s="368"/>
      <c r="RZ735" s="368"/>
      <c r="SA735" s="368"/>
      <c r="SB735" s="368"/>
      <c r="SC735" s="368"/>
      <c r="SD735" s="368"/>
      <c r="SE735" s="368"/>
      <c r="SF735" s="368"/>
      <c r="SG735" s="368"/>
    </row>
    <row r="736" spans="1:501">
      <c r="A736" s="368"/>
      <c r="B736" s="368"/>
      <c r="C736" s="368"/>
      <c r="D736" s="368"/>
      <c r="E736" s="368"/>
      <c r="F736" s="368"/>
      <c r="G736" s="368"/>
      <c r="H736" s="368"/>
      <c r="I736" s="368"/>
      <c r="J736" s="368"/>
      <c r="K736" s="368"/>
      <c r="L736" s="368"/>
      <c r="M736" s="368"/>
      <c r="N736" s="368"/>
      <c r="O736" s="385"/>
      <c r="P736" s="368"/>
      <c r="Q736" s="368"/>
      <c r="R736" s="368"/>
      <c r="S736" s="368"/>
      <c r="T736" s="368"/>
      <c r="U736" s="368"/>
      <c r="V736" s="368"/>
      <c r="W736" s="368"/>
      <c r="X736" s="368"/>
      <c r="Y736" s="368"/>
      <c r="Z736" s="368"/>
      <c r="AA736" s="368"/>
      <c r="AB736" s="368"/>
      <c r="AC736" s="368"/>
      <c r="AD736" s="368"/>
      <c r="AE736" s="368"/>
      <c r="AF736" s="368"/>
      <c r="AG736" s="368"/>
      <c r="AH736" s="368"/>
      <c r="AI736" s="368"/>
      <c r="AJ736" s="368"/>
      <c r="AK736" s="368"/>
      <c r="AL736" s="368"/>
      <c r="AM736" s="368"/>
      <c r="AN736" s="368"/>
      <c r="AO736" s="368"/>
      <c r="AP736" s="368"/>
      <c r="AQ736" s="368"/>
      <c r="AR736" s="368"/>
      <c r="AS736" s="368"/>
      <c r="AT736" s="368"/>
      <c r="AU736" s="368"/>
      <c r="AV736" s="368"/>
      <c r="AW736" s="368"/>
      <c r="AX736" s="368"/>
      <c r="AY736" s="368"/>
      <c r="AZ736" s="368"/>
      <c r="BA736" s="368"/>
      <c r="BB736" s="368"/>
      <c r="BC736" s="368"/>
      <c r="BD736" s="368"/>
      <c r="BE736" s="368"/>
      <c r="BF736" s="368"/>
      <c r="BG736" s="368"/>
      <c r="BH736" s="368"/>
      <c r="BI736" s="368"/>
      <c r="BJ736" s="368"/>
      <c r="BK736" s="368"/>
      <c r="BL736" s="368"/>
      <c r="BM736" s="368"/>
      <c r="BN736" s="368"/>
      <c r="BO736" s="368"/>
      <c r="BP736" s="368"/>
      <c r="BQ736" s="368"/>
      <c r="BR736" s="368"/>
      <c r="BS736" s="368"/>
      <c r="BT736" s="368"/>
      <c r="BU736" s="368"/>
      <c r="BV736" s="368"/>
      <c r="BW736" s="368"/>
      <c r="DV736" s="368"/>
      <c r="DW736" s="368"/>
      <c r="DX736" s="368"/>
      <c r="DY736" s="368"/>
      <c r="DZ736" s="368"/>
      <c r="EA736" s="368"/>
      <c r="EB736" s="368"/>
      <c r="EC736" s="368"/>
      <c r="ED736" s="368"/>
      <c r="EE736" s="368"/>
      <c r="EF736" s="368"/>
      <c r="EG736" s="368"/>
      <c r="EH736" s="368"/>
      <c r="EI736" s="368"/>
      <c r="EJ736" s="368"/>
      <c r="EK736" s="368"/>
      <c r="EL736" s="368"/>
      <c r="EM736" s="368"/>
      <c r="EN736" s="368"/>
      <c r="EO736" s="368"/>
      <c r="EP736" s="368"/>
      <c r="EQ736" s="368"/>
      <c r="ER736" s="368"/>
      <c r="ES736" s="368"/>
      <c r="ET736" s="368"/>
      <c r="EU736" s="368"/>
      <c r="EV736" s="368"/>
      <c r="EW736" s="368"/>
      <c r="EX736" s="368"/>
      <c r="EY736" s="368"/>
      <c r="EZ736" s="368"/>
      <c r="FA736" s="368"/>
      <c r="FB736" s="368"/>
      <c r="FC736" s="368"/>
      <c r="FD736" s="368"/>
      <c r="FE736" s="368"/>
      <c r="FF736" s="368"/>
      <c r="FG736" s="368"/>
      <c r="FH736" s="368"/>
      <c r="FI736" s="368"/>
      <c r="FJ736" s="368"/>
      <c r="FK736" s="368"/>
      <c r="FL736" s="368"/>
      <c r="FM736" s="368"/>
      <c r="FN736" s="368"/>
      <c r="FO736" s="368"/>
      <c r="FP736" s="368"/>
      <c r="FQ736" s="368"/>
      <c r="FR736" s="368"/>
      <c r="FS736" s="368"/>
      <c r="FT736" s="368"/>
      <c r="FU736" s="368"/>
      <c r="FV736" s="368"/>
      <c r="FW736" s="368"/>
      <c r="FX736" s="368"/>
      <c r="FY736" s="368"/>
      <c r="FZ736" s="368"/>
      <c r="GA736" s="368"/>
      <c r="GB736" s="368"/>
      <c r="GC736" s="368"/>
      <c r="GD736" s="368"/>
      <c r="GE736" s="368"/>
      <c r="GF736" s="368"/>
      <c r="GG736" s="368"/>
      <c r="GH736" s="368"/>
      <c r="GI736" s="368"/>
      <c r="GJ736" s="368"/>
      <c r="GK736" s="368"/>
      <c r="GL736" s="368"/>
      <c r="GM736" s="368"/>
      <c r="GN736" s="368"/>
      <c r="GO736" s="368"/>
      <c r="GP736" s="368"/>
      <c r="GQ736" s="368"/>
      <c r="GR736" s="368"/>
      <c r="GS736" s="368"/>
      <c r="GT736" s="368"/>
      <c r="GU736" s="368"/>
      <c r="GV736" s="368"/>
      <c r="GW736" s="368"/>
      <c r="GX736" s="368"/>
      <c r="GY736" s="368"/>
      <c r="GZ736" s="368"/>
      <c r="HA736" s="368"/>
      <c r="HB736" s="368"/>
      <c r="HC736" s="368"/>
      <c r="HD736" s="368"/>
      <c r="HE736" s="368"/>
      <c r="HF736" s="368"/>
      <c r="HG736" s="368"/>
      <c r="HH736" s="368"/>
      <c r="HI736" s="368"/>
      <c r="HJ736" s="368"/>
      <c r="HK736" s="368"/>
      <c r="HL736" s="368"/>
      <c r="HM736" s="368"/>
      <c r="HN736" s="368"/>
      <c r="HO736" s="368"/>
      <c r="HP736" s="368"/>
      <c r="HQ736" s="368"/>
      <c r="HR736" s="368"/>
      <c r="HS736" s="368"/>
      <c r="HT736" s="368"/>
      <c r="HU736" s="368"/>
      <c r="HV736" s="368"/>
      <c r="HW736" s="368"/>
      <c r="HX736" s="368"/>
      <c r="HY736" s="368"/>
      <c r="HZ736" s="368"/>
      <c r="IA736" s="368"/>
      <c r="IB736" s="368"/>
      <c r="IC736" s="368"/>
      <c r="ID736" s="368"/>
      <c r="IE736" s="368"/>
      <c r="IF736" s="368"/>
      <c r="IG736" s="368"/>
      <c r="IH736" s="368"/>
      <c r="II736" s="368"/>
      <c r="IJ736" s="368"/>
      <c r="IK736" s="368"/>
      <c r="IL736" s="368"/>
      <c r="IM736" s="368"/>
      <c r="IN736" s="368"/>
      <c r="IO736" s="368"/>
      <c r="IP736" s="368"/>
      <c r="IQ736" s="368"/>
      <c r="IR736" s="368"/>
      <c r="IS736" s="368"/>
      <c r="IT736" s="368"/>
      <c r="IU736" s="368"/>
      <c r="IV736" s="368"/>
      <c r="IW736" s="368"/>
      <c r="IX736" s="368"/>
      <c r="IY736" s="368"/>
      <c r="IZ736" s="368"/>
      <c r="JA736" s="368"/>
      <c r="JB736" s="368"/>
      <c r="JC736" s="368"/>
      <c r="JD736" s="368"/>
      <c r="JE736" s="368"/>
      <c r="JF736" s="368"/>
      <c r="JG736" s="368"/>
      <c r="JH736" s="368"/>
      <c r="JI736" s="368"/>
      <c r="JJ736" s="368"/>
      <c r="JK736" s="368"/>
      <c r="JL736" s="368"/>
      <c r="JM736" s="368"/>
      <c r="JN736" s="368"/>
      <c r="JO736" s="368"/>
      <c r="JP736" s="368"/>
      <c r="JQ736" s="368"/>
      <c r="JR736" s="368"/>
      <c r="JS736" s="368"/>
      <c r="JT736" s="368"/>
      <c r="JU736" s="368"/>
      <c r="JV736" s="368"/>
      <c r="JW736" s="368"/>
      <c r="JX736" s="368"/>
      <c r="JY736" s="368"/>
      <c r="JZ736" s="368"/>
      <c r="KA736" s="368"/>
      <c r="KB736" s="368"/>
      <c r="KC736" s="368"/>
      <c r="KD736" s="368"/>
      <c r="KE736" s="368"/>
      <c r="KF736" s="368"/>
      <c r="KG736" s="368"/>
      <c r="KH736" s="368"/>
      <c r="KI736" s="368"/>
      <c r="KJ736" s="368"/>
      <c r="KK736" s="368"/>
      <c r="KL736" s="368"/>
      <c r="KM736" s="368"/>
      <c r="KN736" s="368"/>
      <c r="KO736" s="368"/>
      <c r="KP736" s="368"/>
      <c r="KQ736" s="368"/>
      <c r="KR736" s="368"/>
      <c r="KS736" s="368"/>
      <c r="KT736" s="368"/>
      <c r="KU736" s="368"/>
      <c r="KV736" s="368"/>
      <c r="KW736" s="368"/>
      <c r="KX736" s="368"/>
      <c r="LH736" s="368"/>
      <c r="LI736" s="368"/>
      <c r="LJ736" s="368"/>
      <c r="LK736" s="368"/>
      <c r="LL736" s="368"/>
      <c r="LM736" s="368"/>
      <c r="LN736" s="368"/>
      <c r="LO736" s="368"/>
      <c r="LP736" s="368"/>
      <c r="LQ736" s="368"/>
      <c r="LR736" s="368"/>
      <c r="LS736" s="368"/>
      <c r="LT736" s="368"/>
      <c r="LU736" s="368"/>
      <c r="LV736" s="368"/>
      <c r="LW736" s="368"/>
      <c r="LX736" s="368"/>
      <c r="LY736" s="368"/>
      <c r="LZ736" s="368"/>
      <c r="MA736" s="368"/>
      <c r="MB736" s="368"/>
      <c r="MC736" s="368"/>
      <c r="MD736" s="368"/>
      <c r="ME736" s="368"/>
      <c r="MF736" s="368"/>
      <c r="MG736" s="368"/>
      <c r="MH736" s="368"/>
      <c r="MI736" s="368"/>
      <c r="MJ736" s="368"/>
      <c r="MK736" s="368"/>
      <c r="ML736" s="368"/>
      <c r="MM736" s="368"/>
      <c r="MN736" s="368"/>
      <c r="MO736" s="368"/>
      <c r="MP736" s="368"/>
      <c r="MQ736" s="368"/>
      <c r="MR736" s="368"/>
      <c r="MS736" s="368"/>
      <c r="MT736" s="368"/>
      <c r="MU736" s="368"/>
      <c r="MV736" s="368"/>
      <c r="MW736" s="368"/>
      <c r="MX736" s="368"/>
      <c r="MY736" s="368"/>
      <c r="MZ736" s="368"/>
      <c r="NA736" s="368"/>
      <c r="NB736" s="368"/>
      <c r="NC736" s="368"/>
      <c r="ND736" s="368"/>
      <c r="NE736" s="368"/>
      <c r="NF736" s="368"/>
      <c r="NG736" s="368"/>
      <c r="NH736" s="368"/>
      <c r="NI736" s="368"/>
      <c r="NJ736" s="368"/>
      <c r="NK736" s="368"/>
      <c r="NL736" s="368"/>
      <c r="NM736" s="368"/>
      <c r="NN736" s="368"/>
      <c r="NO736" s="368"/>
      <c r="NP736" s="368"/>
      <c r="NQ736" s="368"/>
      <c r="NR736" s="368"/>
      <c r="NS736" s="368"/>
      <c r="NT736" s="368"/>
      <c r="NU736" s="368"/>
      <c r="NV736" s="368"/>
      <c r="NW736" s="368"/>
      <c r="NX736" s="368"/>
      <c r="NY736" s="368"/>
      <c r="NZ736" s="368"/>
      <c r="OA736" s="368"/>
      <c r="OB736" s="368"/>
      <c r="OC736" s="368"/>
      <c r="OD736" s="368"/>
      <c r="OE736" s="368"/>
      <c r="OF736" s="368"/>
      <c r="OG736" s="368"/>
      <c r="OH736" s="368"/>
      <c r="OI736" s="368"/>
      <c r="OJ736" s="368"/>
      <c r="OK736" s="368"/>
      <c r="OL736" s="368"/>
      <c r="OM736" s="368"/>
      <c r="ON736" s="368"/>
      <c r="OO736" s="368"/>
      <c r="OP736" s="368"/>
      <c r="OQ736" s="368"/>
      <c r="OR736" s="368"/>
      <c r="OS736" s="368"/>
      <c r="OT736" s="368"/>
      <c r="OU736" s="368"/>
      <c r="OV736" s="368"/>
      <c r="OW736" s="368"/>
      <c r="OX736" s="368"/>
      <c r="OY736" s="368"/>
      <c r="OZ736" s="368"/>
      <c r="PA736" s="368"/>
      <c r="PB736" s="368"/>
      <c r="PC736" s="368"/>
      <c r="PD736" s="368"/>
      <c r="PE736" s="368"/>
      <c r="PF736" s="368"/>
      <c r="PG736" s="368"/>
      <c r="PH736" s="368"/>
      <c r="PI736" s="368"/>
      <c r="PJ736" s="368"/>
      <c r="PK736" s="368"/>
      <c r="PL736" s="368"/>
      <c r="PM736" s="368"/>
      <c r="PN736" s="368"/>
      <c r="PO736" s="368"/>
      <c r="PP736" s="368"/>
      <c r="PQ736" s="368"/>
      <c r="PR736" s="368"/>
      <c r="PS736" s="368"/>
      <c r="PT736" s="368"/>
      <c r="PU736" s="368"/>
      <c r="PV736" s="368"/>
      <c r="PW736" s="368"/>
      <c r="PX736" s="368"/>
      <c r="PY736" s="368"/>
      <c r="PZ736" s="368"/>
      <c r="QA736" s="368"/>
      <c r="QB736" s="368"/>
      <c r="QC736" s="368"/>
      <c r="QD736" s="368"/>
      <c r="QE736" s="368"/>
      <c r="QF736" s="368"/>
      <c r="QG736" s="368"/>
      <c r="QH736" s="368"/>
      <c r="QI736" s="368"/>
      <c r="QJ736" s="368"/>
      <c r="QK736" s="368"/>
      <c r="QL736" s="368"/>
      <c r="QM736" s="368"/>
      <c r="QN736" s="368"/>
      <c r="QO736" s="368"/>
      <c r="QP736" s="368"/>
      <c r="QQ736" s="368"/>
      <c r="QR736" s="368"/>
      <c r="QS736" s="368"/>
      <c r="QT736" s="368"/>
      <c r="QU736" s="368"/>
      <c r="QV736" s="368"/>
      <c r="QW736" s="368"/>
      <c r="QX736" s="368"/>
      <c r="QY736" s="368"/>
      <c r="QZ736" s="368"/>
      <c r="RA736" s="368"/>
      <c r="RB736" s="368"/>
      <c r="RC736" s="368"/>
      <c r="RD736" s="368"/>
      <c r="RE736" s="368"/>
      <c r="RF736" s="368"/>
      <c r="RG736" s="368"/>
      <c r="RH736" s="368"/>
      <c r="RI736" s="368"/>
      <c r="RJ736" s="368"/>
      <c r="RK736" s="368"/>
      <c r="RL736" s="368"/>
      <c r="RM736" s="368"/>
      <c r="RN736" s="368"/>
      <c r="RO736" s="368"/>
      <c r="RP736" s="368"/>
      <c r="RQ736" s="368"/>
      <c r="RR736" s="368"/>
      <c r="RS736" s="368"/>
      <c r="RT736" s="368"/>
      <c r="RU736" s="368"/>
      <c r="RV736" s="368"/>
      <c r="RW736" s="368"/>
      <c r="RX736" s="368"/>
      <c r="RY736" s="368"/>
      <c r="RZ736" s="368"/>
      <c r="SA736" s="368"/>
      <c r="SB736" s="368"/>
      <c r="SC736" s="368"/>
      <c r="SD736" s="368"/>
      <c r="SE736" s="368"/>
      <c r="SF736" s="368"/>
      <c r="SG736" s="368"/>
    </row>
    <row r="737" spans="1:501">
      <c r="A737" s="368"/>
      <c r="B737" s="368"/>
      <c r="C737" s="368"/>
      <c r="D737" s="368"/>
      <c r="E737" s="368"/>
      <c r="F737" s="368"/>
      <c r="G737" s="368"/>
      <c r="H737" s="368"/>
      <c r="I737" s="368"/>
      <c r="J737" s="368"/>
      <c r="K737" s="368"/>
      <c r="L737" s="368"/>
      <c r="M737" s="368"/>
      <c r="N737" s="368"/>
      <c r="O737" s="385"/>
      <c r="P737" s="368"/>
      <c r="Q737" s="368"/>
      <c r="R737" s="368"/>
      <c r="S737" s="368"/>
      <c r="T737" s="368"/>
      <c r="U737" s="368"/>
      <c r="V737" s="368"/>
      <c r="W737" s="368"/>
      <c r="X737" s="368"/>
      <c r="Y737" s="368"/>
      <c r="Z737" s="368"/>
      <c r="AA737" s="368"/>
      <c r="AB737" s="368"/>
      <c r="AC737" s="368"/>
      <c r="AD737" s="368"/>
      <c r="AE737" s="368"/>
      <c r="AF737" s="368"/>
      <c r="AG737" s="368"/>
      <c r="AH737" s="368"/>
      <c r="AI737" s="368"/>
      <c r="AJ737" s="368"/>
      <c r="AK737" s="368"/>
      <c r="AL737" s="368"/>
      <c r="AM737" s="368"/>
      <c r="AN737" s="368"/>
      <c r="AO737" s="368"/>
      <c r="AP737" s="368"/>
      <c r="AQ737" s="368"/>
      <c r="AR737" s="368"/>
      <c r="AS737" s="368"/>
      <c r="AT737" s="368"/>
      <c r="AU737" s="368"/>
      <c r="AV737" s="368"/>
      <c r="AW737" s="368"/>
      <c r="AX737" s="368"/>
      <c r="AY737" s="368"/>
      <c r="AZ737" s="368"/>
      <c r="BA737" s="368"/>
      <c r="BB737" s="368"/>
      <c r="BC737" s="368"/>
      <c r="BD737" s="368"/>
      <c r="BE737" s="368"/>
      <c r="BF737" s="368"/>
      <c r="BG737" s="368"/>
      <c r="BH737" s="368"/>
      <c r="BI737" s="368"/>
      <c r="BJ737" s="368"/>
      <c r="BK737" s="368"/>
      <c r="BL737" s="368"/>
      <c r="BM737" s="368"/>
      <c r="BN737" s="368"/>
      <c r="BO737" s="368"/>
      <c r="BP737" s="368"/>
      <c r="BQ737" s="368"/>
      <c r="BR737" s="368"/>
      <c r="BS737" s="368"/>
      <c r="BT737" s="368"/>
      <c r="BU737" s="368"/>
      <c r="BV737" s="368"/>
      <c r="BW737" s="368"/>
      <c r="DV737" s="368"/>
      <c r="DW737" s="368"/>
      <c r="DX737" s="368"/>
      <c r="DY737" s="368"/>
      <c r="DZ737" s="368"/>
      <c r="EA737" s="368"/>
      <c r="EB737" s="368"/>
      <c r="EC737" s="368"/>
      <c r="ED737" s="368"/>
      <c r="EE737" s="368"/>
      <c r="EF737" s="368"/>
      <c r="EG737" s="368"/>
      <c r="EH737" s="368"/>
      <c r="EI737" s="368"/>
      <c r="EJ737" s="368"/>
      <c r="EK737" s="368"/>
      <c r="EL737" s="368"/>
      <c r="EM737" s="368"/>
      <c r="EN737" s="368"/>
      <c r="EO737" s="368"/>
      <c r="EP737" s="368"/>
      <c r="EQ737" s="368"/>
      <c r="ER737" s="368"/>
      <c r="ES737" s="368"/>
      <c r="ET737" s="368"/>
      <c r="EU737" s="368"/>
      <c r="EV737" s="368"/>
      <c r="EW737" s="368"/>
      <c r="EX737" s="368"/>
      <c r="EY737" s="368"/>
      <c r="EZ737" s="368"/>
      <c r="FA737" s="368"/>
      <c r="FB737" s="368"/>
      <c r="FC737" s="368"/>
      <c r="FD737" s="368"/>
      <c r="FE737" s="368"/>
      <c r="FF737" s="368"/>
      <c r="FG737" s="368"/>
      <c r="FH737" s="368"/>
      <c r="FI737" s="368"/>
      <c r="FJ737" s="368"/>
      <c r="FK737" s="368"/>
      <c r="FL737" s="368"/>
      <c r="FM737" s="368"/>
      <c r="FN737" s="368"/>
      <c r="FO737" s="368"/>
      <c r="FP737" s="368"/>
      <c r="FQ737" s="368"/>
      <c r="FR737" s="368"/>
      <c r="FS737" s="368"/>
      <c r="FT737" s="368"/>
      <c r="FU737" s="368"/>
      <c r="FV737" s="368"/>
      <c r="FW737" s="368"/>
      <c r="FX737" s="368"/>
      <c r="FY737" s="368"/>
      <c r="FZ737" s="368"/>
      <c r="GA737" s="368"/>
      <c r="GB737" s="368"/>
      <c r="GC737" s="368"/>
      <c r="GD737" s="368"/>
      <c r="GE737" s="368"/>
      <c r="GF737" s="368"/>
      <c r="GG737" s="368"/>
      <c r="GH737" s="368"/>
      <c r="GI737" s="368"/>
      <c r="GJ737" s="368"/>
      <c r="GK737" s="368"/>
      <c r="GL737" s="368"/>
      <c r="GM737" s="368"/>
      <c r="GN737" s="368"/>
      <c r="GO737" s="368"/>
      <c r="GP737" s="368"/>
      <c r="GQ737" s="368"/>
      <c r="GR737" s="368"/>
      <c r="GS737" s="368"/>
      <c r="GT737" s="368"/>
      <c r="GU737" s="368"/>
      <c r="GV737" s="368"/>
      <c r="GW737" s="368"/>
      <c r="GX737" s="368"/>
      <c r="GY737" s="368"/>
      <c r="GZ737" s="368"/>
      <c r="HA737" s="368"/>
      <c r="HB737" s="368"/>
      <c r="HC737" s="368"/>
      <c r="HD737" s="368"/>
      <c r="HE737" s="368"/>
      <c r="HF737" s="368"/>
      <c r="HG737" s="368"/>
      <c r="HH737" s="368"/>
      <c r="HI737" s="368"/>
      <c r="HJ737" s="368"/>
      <c r="HK737" s="368"/>
      <c r="HL737" s="368"/>
      <c r="HM737" s="368"/>
      <c r="HN737" s="368"/>
      <c r="HO737" s="368"/>
      <c r="HP737" s="368"/>
      <c r="HQ737" s="368"/>
      <c r="HR737" s="368"/>
      <c r="HS737" s="368"/>
      <c r="HT737" s="368"/>
      <c r="HU737" s="368"/>
      <c r="HV737" s="368"/>
      <c r="HW737" s="368"/>
      <c r="HX737" s="368"/>
      <c r="HY737" s="368"/>
      <c r="HZ737" s="368"/>
      <c r="IA737" s="368"/>
      <c r="IB737" s="368"/>
      <c r="IC737" s="368"/>
      <c r="ID737" s="368"/>
      <c r="IE737" s="368"/>
      <c r="IF737" s="368"/>
      <c r="IG737" s="368"/>
      <c r="IH737" s="368"/>
      <c r="II737" s="368"/>
      <c r="IJ737" s="368"/>
      <c r="IK737" s="368"/>
      <c r="IL737" s="368"/>
      <c r="IM737" s="368"/>
      <c r="IN737" s="368"/>
      <c r="IO737" s="368"/>
      <c r="IP737" s="368"/>
      <c r="IQ737" s="368"/>
      <c r="IR737" s="368"/>
      <c r="IS737" s="368"/>
      <c r="IT737" s="368"/>
      <c r="IU737" s="368"/>
      <c r="IV737" s="368"/>
      <c r="IW737" s="368"/>
      <c r="IX737" s="368"/>
      <c r="IY737" s="368"/>
      <c r="IZ737" s="368"/>
      <c r="JA737" s="368"/>
      <c r="JB737" s="368"/>
      <c r="JC737" s="368"/>
      <c r="JD737" s="368"/>
      <c r="JE737" s="368"/>
      <c r="JF737" s="368"/>
      <c r="JG737" s="368"/>
      <c r="JH737" s="368"/>
      <c r="JI737" s="368"/>
      <c r="JJ737" s="368"/>
      <c r="JK737" s="368"/>
      <c r="JL737" s="368"/>
      <c r="JM737" s="368"/>
      <c r="JN737" s="368"/>
      <c r="JO737" s="368"/>
      <c r="JP737" s="368"/>
      <c r="JQ737" s="368"/>
      <c r="JR737" s="368"/>
      <c r="JS737" s="368"/>
      <c r="JT737" s="368"/>
      <c r="JU737" s="368"/>
      <c r="JV737" s="368"/>
      <c r="JW737" s="368"/>
      <c r="JX737" s="368"/>
      <c r="JY737" s="368"/>
      <c r="JZ737" s="368"/>
      <c r="KA737" s="368"/>
      <c r="KB737" s="368"/>
      <c r="KC737" s="368"/>
      <c r="KD737" s="368"/>
      <c r="KE737" s="368"/>
      <c r="KF737" s="368"/>
      <c r="KG737" s="368"/>
      <c r="KH737" s="368"/>
      <c r="KI737" s="368"/>
      <c r="KJ737" s="368"/>
      <c r="KK737" s="368"/>
      <c r="KL737" s="368"/>
      <c r="KM737" s="368"/>
      <c r="KN737" s="368"/>
      <c r="KO737" s="368"/>
      <c r="KP737" s="368"/>
      <c r="KQ737" s="368"/>
      <c r="KR737" s="368"/>
      <c r="KS737" s="368"/>
      <c r="KT737" s="368"/>
      <c r="KU737" s="368"/>
      <c r="KV737" s="368"/>
      <c r="KW737" s="368"/>
      <c r="KX737" s="368"/>
      <c r="LH737" s="368"/>
      <c r="LI737" s="368"/>
      <c r="LJ737" s="368"/>
      <c r="LK737" s="368"/>
      <c r="LL737" s="368"/>
      <c r="LM737" s="368"/>
      <c r="LN737" s="368"/>
      <c r="LO737" s="368"/>
      <c r="LP737" s="368"/>
      <c r="LQ737" s="368"/>
      <c r="LR737" s="368"/>
      <c r="LS737" s="368"/>
      <c r="LT737" s="368"/>
      <c r="LU737" s="368"/>
      <c r="LV737" s="368"/>
      <c r="LW737" s="368"/>
      <c r="LX737" s="368"/>
      <c r="LY737" s="368"/>
      <c r="LZ737" s="368"/>
      <c r="MA737" s="368"/>
      <c r="MB737" s="368"/>
      <c r="MC737" s="368"/>
      <c r="MD737" s="368"/>
      <c r="ME737" s="368"/>
      <c r="MF737" s="368"/>
      <c r="MG737" s="368"/>
      <c r="MH737" s="368"/>
      <c r="MI737" s="368"/>
      <c r="MJ737" s="368"/>
      <c r="MK737" s="368"/>
      <c r="ML737" s="368"/>
      <c r="MM737" s="368"/>
      <c r="MN737" s="368"/>
      <c r="MO737" s="368"/>
      <c r="MP737" s="368"/>
      <c r="MQ737" s="368"/>
      <c r="MR737" s="368"/>
      <c r="MS737" s="368"/>
      <c r="MT737" s="368"/>
      <c r="MU737" s="368"/>
      <c r="MV737" s="368"/>
      <c r="MW737" s="368"/>
      <c r="MX737" s="368"/>
      <c r="MY737" s="368"/>
      <c r="MZ737" s="368"/>
      <c r="NA737" s="368"/>
      <c r="NB737" s="368"/>
      <c r="NC737" s="368"/>
      <c r="ND737" s="368"/>
      <c r="NE737" s="368"/>
      <c r="NF737" s="368"/>
      <c r="NG737" s="368"/>
      <c r="NH737" s="368"/>
      <c r="NI737" s="368"/>
      <c r="NJ737" s="368"/>
      <c r="NK737" s="368"/>
      <c r="NL737" s="368"/>
      <c r="NM737" s="368"/>
      <c r="NN737" s="368"/>
      <c r="NO737" s="368"/>
      <c r="NP737" s="368"/>
      <c r="NQ737" s="368"/>
      <c r="NR737" s="368"/>
      <c r="NS737" s="368"/>
      <c r="NT737" s="368"/>
      <c r="NU737" s="368"/>
      <c r="NV737" s="368"/>
      <c r="NW737" s="368"/>
      <c r="NX737" s="368"/>
      <c r="NY737" s="368"/>
      <c r="NZ737" s="368"/>
      <c r="OA737" s="368"/>
      <c r="OB737" s="368"/>
      <c r="OC737" s="368"/>
      <c r="OD737" s="368"/>
      <c r="OE737" s="368"/>
      <c r="OF737" s="368"/>
      <c r="OG737" s="368"/>
      <c r="OH737" s="368"/>
      <c r="OI737" s="368"/>
      <c r="OJ737" s="368"/>
      <c r="OK737" s="368"/>
      <c r="OL737" s="368"/>
      <c r="OM737" s="368"/>
      <c r="ON737" s="368"/>
      <c r="OO737" s="368"/>
      <c r="OP737" s="368"/>
      <c r="OQ737" s="368"/>
      <c r="OR737" s="368"/>
      <c r="OS737" s="368"/>
      <c r="OT737" s="368"/>
      <c r="OU737" s="368"/>
      <c r="OV737" s="368"/>
      <c r="OW737" s="368"/>
      <c r="OX737" s="368"/>
      <c r="OY737" s="368"/>
      <c r="OZ737" s="368"/>
      <c r="PA737" s="368"/>
      <c r="PB737" s="368"/>
      <c r="PC737" s="368"/>
      <c r="PD737" s="368"/>
      <c r="PE737" s="368"/>
      <c r="PF737" s="368"/>
      <c r="PG737" s="368"/>
      <c r="PH737" s="368"/>
      <c r="PI737" s="368"/>
      <c r="PJ737" s="368"/>
      <c r="PK737" s="368"/>
      <c r="PL737" s="368"/>
      <c r="PM737" s="368"/>
      <c r="PN737" s="368"/>
      <c r="PO737" s="368"/>
      <c r="PP737" s="368"/>
      <c r="PQ737" s="368"/>
      <c r="PR737" s="368"/>
      <c r="PS737" s="368"/>
      <c r="PT737" s="368"/>
      <c r="PU737" s="368"/>
      <c r="PV737" s="368"/>
      <c r="PW737" s="368"/>
      <c r="PX737" s="368"/>
      <c r="PY737" s="368"/>
      <c r="PZ737" s="368"/>
      <c r="QA737" s="368"/>
      <c r="QB737" s="368"/>
      <c r="QC737" s="368"/>
      <c r="QD737" s="368"/>
      <c r="QE737" s="368"/>
      <c r="QF737" s="368"/>
      <c r="QG737" s="368"/>
      <c r="QH737" s="368"/>
      <c r="QI737" s="368"/>
      <c r="QJ737" s="368"/>
      <c r="QK737" s="368"/>
      <c r="QL737" s="368"/>
      <c r="QM737" s="368"/>
      <c r="QN737" s="368"/>
      <c r="QO737" s="368"/>
      <c r="QP737" s="368"/>
      <c r="QQ737" s="368"/>
      <c r="QR737" s="368"/>
      <c r="QS737" s="368"/>
      <c r="QT737" s="368"/>
      <c r="QU737" s="368"/>
      <c r="QV737" s="368"/>
      <c r="QW737" s="368"/>
      <c r="QX737" s="368"/>
      <c r="QY737" s="368"/>
      <c r="QZ737" s="368"/>
      <c r="RA737" s="368"/>
      <c r="RB737" s="368"/>
      <c r="RC737" s="368"/>
      <c r="RD737" s="368"/>
      <c r="RE737" s="368"/>
      <c r="RF737" s="368"/>
      <c r="RG737" s="368"/>
      <c r="RH737" s="368"/>
      <c r="RI737" s="368"/>
      <c r="RJ737" s="368"/>
      <c r="RK737" s="368"/>
      <c r="RL737" s="368"/>
      <c r="RM737" s="368"/>
      <c r="RN737" s="368"/>
      <c r="RO737" s="368"/>
      <c r="RP737" s="368"/>
      <c r="RQ737" s="368"/>
      <c r="RR737" s="368"/>
      <c r="RS737" s="368"/>
      <c r="RT737" s="368"/>
      <c r="RU737" s="368"/>
      <c r="RV737" s="368"/>
      <c r="RW737" s="368"/>
      <c r="RX737" s="368"/>
      <c r="RY737" s="368"/>
      <c r="RZ737" s="368"/>
      <c r="SA737" s="368"/>
      <c r="SB737" s="368"/>
      <c r="SC737" s="368"/>
      <c r="SD737" s="368"/>
      <c r="SE737" s="368"/>
      <c r="SF737" s="368"/>
      <c r="SG737" s="368"/>
    </row>
    <row r="738" spans="1:501">
      <c r="A738" s="368"/>
      <c r="B738" s="368"/>
      <c r="C738" s="368"/>
      <c r="D738" s="368"/>
      <c r="E738" s="368"/>
      <c r="F738" s="368"/>
      <c r="G738" s="368"/>
      <c r="H738" s="368"/>
      <c r="I738" s="368"/>
      <c r="J738" s="368"/>
      <c r="K738" s="368"/>
      <c r="L738" s="368"/>
      <c r="M738" s="368"/>
      <c r="N738" s="368"/>
      <c r="O738" s="385"/>
      <c r="P738" s="368"/>
      <c r="Q738" s="368"/>
      <c r="R738" s="368"/>
      <c r="S738" s="368"/>
      <c r="T738" s="368"/>
      <c r="U738" s="368"/>
      <c r="V738" s="368"/>
      <c r="W738" s="368"/>
      <c r="X738" s="368"/>
      <c r="Y738" s="368"/>
      <c r="Z738" s="368"/>
      <c r="AA738" s="368"/>
      <c r="AB738" s="368"/>
      <c r="AC738" s="368"/>
      <c r="AD738" s="368"/>
      <c r="AE738" s="368"/>
      <c r="AF738" s="368"/>
      <c r="AG738" s="368"/>
      <c r="AH738" s="368"/>
      <c r="AI738" s="368"/>
      <c r="AJ738" s="368"/>
      <c r="AK738" s="368"/>
      <c r="AL738" s="368"/>
      <c r="AM738" s="368"/>
      <c r="AN738" s="368"/>
      <c r="AO738" s="368"/>
      <c r="AP738" s="368"/>
      <c r="AQ738" s="368"/>
      <c r="AR738" s="368"/>
      <c r="AS738" s="368"/>
      <c r="AT738" s="368"/>
      <c r="AU738" s="368"/>
      <c r="AV738" s="368"/>
      <c r="AW738" s="368"/>
      <c r="AX738" s="368"/>
      <c r="AY738" s="368"/>
      <c r="AZ738" s="368"/>
      <c r="BA738" s="368"/>
      <c r="BB738" s="368"/>
      <c r="BC738" s="368"/>
      <c r="BD738" s="368"/>
      <c r="BE738" s="368"/>
      <c r="BF738" s="368"/>
      <c r="BG738" s="368"/>
      <c r="BH738" s="368"/>
      <c r="BI738" s="368"/>
      <c r="BJ738" s="368"/>
      <c r="BK738" s="368"/>
      <c r="BL738" s="368"/>
      <c r="BM738" s="368"/>
      <c r="BN738" s="368"/>
      <c r="BO738" s="368"/>
      <c r="BP738" s="368"/>
      <c r="BQ738" s="368"/>
      <c r="BR738" s="368"/>
      <c r="BS738" s="368"/>
      <c r="BT738" s="368"/>
      <c r="BU738" s="368"/>
      <c r="BV738" s="368"/>
      <c r="BW738" s="368"/>
      <c r="DV738" s="368"/>
      <c r="DW738" s="368"/>
      <c r="DX738" s="368"/>
      <c r="DY738" s="368"/>
      <c r="DZ738" s="368"/>
      <c r="EA738" s="368"/>
      <c r="EB738" s="368"/>
      <c r="EC738" s="368"/>
      <c r="ED738" s="368"/>
      <c r="EE738" s="368"/>
      <c r="EF738" s="368"/>
      <c r="EG738" s="368"/>
      <c r="EH738" s="368"/>
      <c r="EI738" s="368"/>
      <c r="EJ738" s="368"/>
      <c r="EK738" s="368"/>
      <c r="EL738" s="368"/>
      <c r="EM738" s="368"/>
      <c r="EN738" s="368"/>
      <c r="EO738" s="368"/>
      <c r="EP738" s="368"/>
      <c r="EQ738" s="368"/>
      <c r="ER738" s="368"/>
      <c r="ES738" s="368"/>
      <c r="ET738" s="368"/>
      <c r="EU738" s="368"/>
      <c r="EV738" s="368"/>
      <c r="EW738" s="368"/>
      <c r="EX738" s="368"/>
      <c r="EY738" s="368"/>
      <c r="EZ738" s="368"/>
      <c r="FA738" s="368"/>
      <c r="FB738" s="368"/>
      <c r="FC738" s="368"/>
      <c r="FD738" s="368"/>
      <c r="FE738" s="368"/>
      <c r="FF738" s="368"/>
      <c r="FG738" s="368"/>
      <c r="FH738" s="368"/>
      <c r="FI738" s="368"/>
      <c r="FJ738" s="368"/>
      <c r="FK738" s="368"/>
      <c r="FL738" s="368"/>
      <c r="FM738" s="368"/>
      <c r="FN738" s="368"/>
      <c r="FO738" s="368"/>
      <c r="FP738" s="368"/>
      <c r="FQ738" s="368"/>
      <c r="FR738" s="368"/>
      <c r="FS738" s="368"/>
      <c r="FT738" s="368"/>
      <c r="FU738" s="368"/>
      <c r="FV738" s="368"/>
      <c r="FW738" s="368"/>
      <c r="FX738" s="368"/>
      <c r="FY738" s="368"/>
      <c r="FZ738" s="368"/>
      <c r="GA738" s="368"/>
      <c r="GB738" s="368"/>
      <c r="GC738" s="368"/>
      <c r="GD738" s="368"/>
      <c r="GE738" s="368"/>
      <c r="GF738" s="368"/>
      <c r="GG738" s="368"/>
      <c r="GH738" s="368"/>
      <c r="GI738" s="368"/>
      <c r="GJ738" s="368"/>
      <c r="GK738" s="368"/>
      <c r="GL738" s="368"/>
      <c r="GM738" s="368"/>
      <c r="GN738" s="368"/>
      <c r="GO738" s="368"/>
      <c r="GP738" s="368"/>
      <c r="GQ738" s="368"/>
      <c r="GR738" s="368"/>
      <c r="GS738" s="368"/>
      <c r="GT738" s="368"/>
      <c r="GU738" s="368"/>
      <c r="GV738" s="368"/>
      <c r="GW738" s="368"/>
      <c r="GX738" s="368"/>
      <c r="GY738" s="368"/>
      <c r="GZ738" s="368"/>
      <c r="HA738" s="368"/>
      <c r="HB738" s="368"/>
      <c r="HC738" s="368"/>
      <c r="HD738" s="368"/>
      <c r="HE738" s="368"/>
      <c r="HF738" s="368"/>
      <c r="HG738" s="368"/>
      <c r="HH738" s="368"/>
      <c r="HI738" s="368"/>
      <c r="HJ738" s="368"/>
      <c r="HK738" s="368"/>
      <c r="HL738" s="368"/>
      <c r="HM738" s="368"/>
      <c r="HN738" s="368"/>
      <c r="HO738" s="368"/>
      <c r="HP738" s="368"/>
      <c r="HQ738" s="368"/>
      <c r="HR738" s="368"/>
      <c r="HS738" s="368"/>
      <c r="HT738" s="368"/>
      <c r="HU738" s="368"/>
      <c r="HV738" s="368"/>
      <c r="HW738" s="368"/>
      <c r="HX738" s="368"/>
      <c r="HY738" s="368"/>
      <c r="HZ738" s="368"/>
      <c r="IA738" s="368"/>
      <c r="IB738" s="368"/>
      <c r="IC738" s="368"/>
      <c r="ID738" s="368"/>
      <c r="IE738" s="368"/>
      <c r="IF738" s="368"/>
      <c r="IG738" s="368"/>
      <c r="IH738" s="368"/>
      <c r="II738" s="368"/>
      <c r="IJ738" s="368"/>
      <c r="IK738" s="368"/>
      <c r="IL738" s="368"/>
      <c r="IM738" s="368"/>
      <c r="IN738" s="368"/>
      <c r="IO738" s="368"/>
      <c r="IP738" s="368"/>
      <c r="IQ738" s="368"/>
      <c r="IR738" s="368"/>
      <c r="IS738" s="368"/>
      <c r="IT738" s="368"/>
      <c r="IU738" s="368"/>
      <c r="IV738" s="368"/>
      <c r="IW738" s="368"/>
      <c r="IX738" s="368"/>
      <c r="IY738" s="368"/>
      <c r="IZ738" s="368"/>
      <c r="JA738" s="368"/>
      <c r="JB738" s="368"/>
      <c r="JC738" s="368"/>
      <c r="JD738" s="368"/>
      <c r="JE738" s="368"/>
      <c r="JF738" s="368"/>
      <c r="JG738" s="368"/>
      <c r="JH738" s="368"/>
      <c r="JI738" s="368"/>
      <c r="JJ738" s="368"/>
      <c r="JK738" s="368"/>
      <c r="JL738" s="368"/>
      <c r="JM738" s="368"/>
      <c r="JN738" s="368"/>
      <c r="JO738" s="368"/>
      <c r="JP738" s="368"/>
      <c r="JQ738" s="368"/>
      <c r="JR738" s="368"/>
      <c r="JS738" s="368"/>
      <c r="JT738" s="368"/>
      <c r="JU738" s="368"/>
      <c r="JV738" s="368"/>
      <c r="JW738" s="368"/>
      <c r="JX738" s="368"/>
      <c r="JY738" s="368"/>
      <c r="JZ738" s="368"/>
      <c r="KA738" s="368"/>
      <c r="KB738" s="368"/>
      <c r="KC738" s="368"/>
      <c r="KD738" s="368"/>
      <c r="KE738" s="368"/>
      <c r="KF738" s="368"/>
      <c r="KG738" s="368"/>
      <c r="KH738" s="368"/>
      <c r="KI738" s="368"/>
      <c r="KJ738" s="368"/>
      <c r="KK738" s="368"/>
      <c r="KL738" s="368"/>
      <c r="KM738" s="368"/>
      <c r="KN738" s="368"/>
      <c r="KO738" s="368"/>
      <c r="KP738" s="368"/>
      <c r="KQ738" s="368"/>
      <c r="KR738" s="368"/>
      <c r="KS738" s="368"/>
      <c r="KT738" s="368"/>
      <c r="KU738" s="368"/>
      <c r="KV738" s="368"/>
      <c r="KW738" s="368"/>
      <c r="KX738" s="368"/>
      <c r="LH738" s="368"/>
      <c r="LI738" s="368"/>
      <c r="LJ738" s="368"/>
      <c r="LK738" s="368"/>
      <c r="LL738" s="368"/>
      <c r="LM738" s="368"/>
      <c r="LN738" s="368"/>
      <c r="LO738" s="368"/>
      <c r="LP738" s="368"/>
      <c r="LQ738" s="368"/>
      <c r="LR738" s="368"/>
      <c r="LS738" s="368"/>
      <c r="LT738" s="368"/>
      <c r="LU738" s="368"/>
      <c r="LV738" s="368"/>
      <c r="LW738" s="368"/>
      <c r="LX738" s="368"/>
      <c r="LY738" s="368"/>
      <c r="LZ738" s="368"/>
      <c r="MA738" s="368"/>
      <c r="MB738" s="368"/>
      <c r="MC738" s="368"/>
      <c r="MD738" s="368"/>
      <c r="ME738" s="368"/>
      <c r="MF738" s="368"/>
      <c r="MG738" s="368"/>
      <c r="MH738" s="368"/>
      <c r="MI738" s="368"/>
      <c r="MJ738" s="368"/>
      <c r="MK738" s="368"/>
      <c r="ML738" s="368"/>
      <c r="MM738" s="368"/>
      <c r="MN738" s="368"/>
      <c r="MO738" s="368"/>
      <c r="MP738" s="368"/>
      <c r="MQ738" s="368"/>
      <c r="MR738" s="368"/>
      <c r="MS738" s="368"/>
      <c r="MT738" s="368"/>
      <c r="MU738" s="368"/>
      <c r="MV738" s="368"/>
      <c r="MW738" s="368"/>
      <c r="MX738" s="368"/>
      <c r="MY738" s="368"/>
      <c r="MZ738" s="368"/>
      <c r="NA738" s="368"/>
      <c r="NB738" s="368"/>
      <c r="NC738" s="368"/>
      <c r="ND738" s="368"/>
      <c r="NE738" s="368"/>
      <c r="NF738" s="368"/>
      <c r="NG738" s="368"/>
      <c r="NH738" s="368"/>
      <c r="NI738" s="368"/>
      <c r="NJ738" s="368"/>
      <c r="NK738" s="368"/>
      <c r="NL738" s="368"/>
      <c r="NM738" s="368"/>
      <c r="NN738" s="368"/>
      <c r="NO738" s="368"/>
      <c r="NP738" s="368"/>
      <c r="NQ738" s="368"/>
      <c r="NR738" s="368"/>
      <c r="NS738" s="368"/>
      <c r="NT738" s="368"/>
      <c r="NU738" s="368"/>
      <c r="NV738" s="368"/>
      <c r="NW738" s="368"/>
      <c r="NX738" s="368"/>
      <c r="NY738" s="368"/>
      <c r="NZ738" s="368"/>
      <c r="OA738" s="368"/>
      <c r="OB738" s="368"/>
      <c r="OC738" s="368"/>
      <c r="OD738" s="368"/>
      <c r="OE738" s="368"/>
      <c r="OF738" s="368"/>
      <c r="OG738" s="368"/>
      <c r="OH738" s="368"/>
      <c r="OI738" s="368"/>
      <c r="OJ738" s="368"/>
      <c r="OK738" s="368"/>
      <c r="OL738" s="368"/>
      <c r="OM738" s="368"/>
      <c r="ON738" s="368"/>
      <c r="OO738" s="368"/>
      <c r="OP738" s="368"/>
      <c r="OQ738" s="368"/>
      <c r="OR738" s="368"/>
      <c r="OS738" s="368"/>
      <c r="OT738" s="368"/>
      <c r="OU738" s="368"/>
      <c r="OV738" s="368"/>
      <c r="OW738" s="368"/>
      <c r="OX738" s="368"/>
      <c r="OY738" s="368"/>
      <c r="OZ738" s="368"/>
      <c r="PA738" s="368"/>
      <c r="PB738" s="368"/>
      <c r="PC738" s="368"/>
      <c r="PD738" s="368"/>
      <c r="PE738" s="368"/>
      <c r="PF738" s="368"/>
      <c r="PG738" s="368"/>
      <c r="PH738" s="368"/>
      <c r="PI738" s="368"/>
      <c r="PJ738" s="368"/>
      <c r="PK738" s="368"/>
      <c r="PL738" s="368"/>
      <c r="PM738" s="368"/>
      <c r="PN738" s="368"/>
      <c r="PO738" s="368"/>
      <c r="PP738" s="368"/>
      <c r="PQ738" s="368"/>
      <c r="PR738" s="368"/>
      <c r="PS738" s="368"/>
      <c r="PT738" s="368"/>
      <c r="PU738" s="368"/>
      <c r="PV738" s="368"/>
      <c r="PW738" s="368"/>
      <c r="PX738" s="368"/>
      <c r="PY738" s="368"/>
      <c r="PZ738" s="368"/>
      <c r="QA738" s="368"/>
      <c r="QB738" s="368"/>
      <c r="QC738" s="368"/>
      <c r="QD738" s="368"/>
      <c r="QE738" s="368"/>
      <c r="QF738" s="368"/>
      <c r="QG738" s="368"/>
      <c r="QH738" s="368"/>
      <c r="QI738" s="368"/>
      <c r="QJ738" s="368"/>
      <c r="QK738" s="368"/>
      <c r="QL738" s="368"/>
      <c r="QM738" s="368"/>
      <c r="QN738" s="368"/>
      <c r="QO738" s="368"/>
      <c r="QP738" s="368"/>
      <c r="QQ738" s="368"/>
      <c r="QR738" s="368"/>
      <c r="QS738" s="368"/>
      <c r="QT738" s="368"/>
      <c r="QU738" s="368"/>
      <c r="QV738" s="368"/>
      <c r="QW738" s="368"/>
      <c r="QX738" s="368"/>
      <c r="QY738" s="368"/>
      <c r="QZ738" s="368"/>
      <c r="RA738" s="368"/>
      <c r="RB738" s="368"/>
      <c r="RC738" s="368"/>
      <c r="RD738" s="368"/>
      <c r="RE738" s="368"/>
      <c r="RF738" s="368"/>
      <c r="RG738" s="368"/>
      <c r="RH738" s="368"/>
      <c r="RI738" s="368"/>
      <c r="RJ738" s="368"/>
      <c r="RK738" s="368"/>
      <c r="RL738" s="368"/>
      <c r="RM738" s="368"/>
      <c r="RN738" s="368"/>
      <c r="RO738" s="368"/>
      <c r="RP738" s="368"/>
      <c r="RQ738" s="368"/>
      <c r="RR738" s="368"/>
      <c r="RS738" s="368"/>
      <c r="RT738" s="368"/>
      <c r="RU738" s="368"/>
      <c r="RV738" s="368"/>
      <c r="RW738" s="368"/>
      <c r="RX738" s="368"/>
      <c r="RY738" s="368"/>
      <c r="RZ738" s="368"/>
      <c r="SA738" s="368"/>
      <c r="SB738" s="368"/>
      <c r="SC738" s="368"/>
      <c r="SD738" s="368"/>
      <c r="SE738" s="368"/>
      <c r="SF738" s="368"/>
      <c r="SG738" s="368"/>
    </row>
    <row r="739" spans="1:501">
      <c r="A739" s="368"/>
      <c r="B739" s="368"/>
      <c r="C739" s="368"/>
      <c r="D739" s="368"/>
      <c r="E739" s="368"/>
      <c r="F739" s="368"/>
      <c r="G739" s="368"/>
      <c r="H739" s="368"/>
      <c r="I739" s="368"/>
      <c r="J739" s="368"/>
      <c r="K739" s="368"/>
      <c r="L739" s="368"/>
      <c r="M739" s="368"/>
      <c r="N739" s="368"/>
      <c r="O739" s="385"/>
      <c r="P739" s="368"/>
      <c r="Q739" s="368"/>
      <c r="R739" s="368"/>
      <c r="S739" s="368"/>
      <c r="T739" s="368"/>
      <c r="U739" s="368"/>
      <c r="V739" s="368"/>
      <c r="W739" s="368"/>
      <c r="X739" s="368"/>
      <c r="Y739" s="368"/>
      <c r="Z739" s="368"/>
      <c r="AA739" s="368"/>
      <c r="AB739" s="368"/>
      <c r="AC739" s="368"/>
      <c r="AD739" s="368"/>
      <c r="AE739" s="368"/>
      <c r="AF739" s="368"/>
      <c r="AG739" s="368"/>
      <c r="AH739" s="368"/>
      <c r="AI739" s="368"/>
      <c r="AJ739" s="368"/>
      <c r="AK739" s="368"/>
      <c r="AL739" s="368"/>
      <c r="AM739" s="368"/>
      <c r="AN739" s="368"/>
      <c r="AO739" s="368"/>
      <c r="AP739" s="368"/>
      <c r="AQ739" s="368"/>
      <c r="AR739" s="368"/>
      <c r="AS739" s="368"/>
      <c r="AT739" s="368"/>
      <c r="AU739" s="368"/>
      <c r="AV739" s="368"/>
      <c r="AW739" s="368"/>
      <c r="AX739" s="368"/>
      <c r="AY739" s="368"/>
      <c r="AZ739" s="368"/>
      <c r="BA739" s="368"/>
      <c r="BB739" s="368"/>
      <c r="BC739" s="368"/>
      <c r="BD739" s="368"/>
      <c r="BE739" s="368"/>
      <c r="BF739" s="368"/>
      <c r="BG739" s="368"/>
      <c r="BH739" s="368"/>
      <c r="BI739" s="368"/>
      <c r="BJ739" s="368"/>
      <c r="BK739" s="368"/>
      <c r="BL739" s="368"/>
      <c r="BM739" s="368"/>
      <c r="BN739" s="368"/>
      <c r="BO739" s="368"/>
      <c r="BP739" s="368"/>
      <c r="BQ739" s="368"/>
      <c r="BR739" s="368"/>
      <c r="BS739" s="368"/>
      <c r="BT739" s="368"/>
      <c r="BU739" s="368"/>
      <c r="BV739" s="368"/>
      <c r="BW739" s="368"/>
      <c r="DV739" s="368"/>
      <c r="DW739" s="368"/>
      <c r="DX739" s="368"/>
      <c r="DY739" s="368"/>
      <c r="DZ739" s="368"/>
      <c r="EA739" s="368"/>
      <c r="EB739" s="368"/>
      <c r="EC739" s="368"/>
      <c r="ED739" s="368"/>
      <c r="EE739" s="368"/>
      <c r="EF739" s="368"/>
      <c r="EG739" s="368"/>
      <c r="EH739" s="368"/>
      <c r="EI739" s="368"/>
      <c r="EJ739" s="368"/>
      <c r="EK739" s="368"/>
      <c r="EL739" s="368"/>
      <c r="EM739" s="368"/>
      <c r="EN739" s="368"/>
      <c r="EO739" s="368"/>
      <c r="EP739" s="368"/>
      <c r="EQ739" s="368"/>
      <c r="ER739" s="368"/>
      <c r="ES739" s="368"/>
      <c r="ET739" s="368"/>
      <c r="EU739" s="368"/>
      <c r="EV739" s="368"/>
      <c r="EW739" s="368"/>
      <c r="EX739" s="368"/>
      <c r="EY739" s="368"/>
      <c r="EZ739" s="368"/>
      <c r="FA739" s="368"/>
      <c r="FB739" s="368"/>
      <c r="FC739" s="368"/>
      <c r="FD739" s="368"/>
      <c r="FE739" s="368"/>
      <c r="FF739" s="368"/>
      <c r="FG739" s="368"/>
      <c r="FH739" s="368"/>
      <c r="FI739" s="368"/>
      <c r="FJ739" s="368"/>
      <c r="FK739" s="368"/>
      <c r="FL739" s="368"/>
      <c r="FM739" s="368"/>
      <c r="FN739" s="368"/>
      <c r="FO739" s="368"/>
      <c r="FP739" s="368"/>
      <c r="FQ739" s="368"/>
      <c r="FR739" s="368"/>
      <c r="FS739" s="368"/>
      <c r="FT739" s="368"/>
      <c r="FU739" s="368"/>
      <c r="FV739" s="368"/>
      <c r="FW739" s="368"/>
      <c r="FX739" s="368"/>
      <c r="FY739" s="368"/>
      <c r="FZ739" s="368"/>
      <c r="GA739" s="368"/>
      <c r="GB739" s="368"/>
      <c r="GC739" s="368"/>
      <c r="GD739" s="368"/>
      <c r="GE739" s="368"/>
      <c r="GF739" s="368"/>
      <c r="GG739" s="368"/>
      <c r="GH739" s="368"/>
      <c r="GI739" s="368"/>
      <c r="GJ739" s="368"/>
      <c r="GK739" s="368"/>
      <c r="GL739" s="368"/>
      <c r="GM739" s="368"/>
      <c r="GN739" s="368"/>
      <c r="GO739" s="368"/>
      <c r="GP739" s="368"/>
      <c r="GQ739" s="368"/>
      <c r="GR739" s="368"/>
      <c r="GS739" s="368"/>
      <c r="GT739" s="368"/>
      <c r="GU739" s="368"/>
      <c r="GV739" s="368"/>
      <c r="GW739" s="368"/>
      <c r="GX739" s="368"/>
      <c r="GY739" s="368"/>
      <c r="GZ739" s="368"/>
      <c r="HA739" s="368"/>
      <c r="HB739" s="368"/>
      <c r="HC739" s="368"/>
      <c r="HD739" s="368"/>
      <c r="HE739" s="368"/>
      <c r="HF739" s="368"/>
      <c r="HG739" s="368"/>
      <c r="HH739" s="368"/>
      <c r="HI739" s="368"/>
      <c r="HJ739" s="368"/>
      <c r="HK739" s="368"/>
      <c r="HL739" s="368"/>
      <c r="HM739" s="368"/>
      <c r="HN739" s="368"/>
      <c r="HO739" s="368"/>
      <c r="HP739" s="368"/>
      <c r="HQ739" s="368"/>
      <c r="HR739" s="368"/>
      <c r="HS739" s="368"/>
      <c r="HT739" s="368"/>
      <c r="HU739" s="368"/>
      <c r="HV739" s="368"/>
      <c r="HW739" s="368"/>
      <c r="HX739" s="368"/>
      <c r="HY739" s="368"/>
      <c r="HZ739" s="368"/>
      <c r="IA739" s="368"/>
      <c r="IB739" s="368"/>
      <c r="IC739" s="368"/>
      <c r="ID739" s="368"/>
      <c r="IE739" s="368"/>
      <c r="IF739" s="368"/>
      <c r="IG739" s="368"/>
      <c r="IH739" s="368"/>
      <c r="II739" s="368"/>
      <c r="IJ739" s="368"/>
      <c r="IK739" s="368"/>
      <c r="IL739" s="368"/>
      <c r="IM739" s="368"/>
      <c r="IN739" s="368"/>
      <c r="IO739" s="368"/>
      <c r="IP739" s="368"/>
      <c r="IQ739" s="368"/>
      <c r="IR739" s="368"/>
      <c r="IS739" s="368"/>
      <c r="IT739" s="368"/>
      <c r="IU739" s="368"/>
      <c r="IV739" s="368"/>
      <c r="IW739" s="368"/>
      <c r="IX739" s="368"/>
      <c r="IY739" s="368"/>
      <c r="IZ739" s="368"/>
      <c r="JA739" s="368"/>
      <c r="JB739" s="368"/>
      <c r="JC739" s="368"/>
      <c r="JD739" s="368"/>
      <c r="JE739" s="368"/>
      <c r="JF739" s="368"/>
      <c r="JG739" s="368"/>
      <c r="JH739" s="368"/>
      <c r="JI739" s="368"/>
      <c r="JJ739" s="368"/>
      <c r="JK739" s="368"/>
      <c r="JL739" s="368"/>
      <c r="JM739" s="368"/>
      <c r="JN739" s="368"/>
      <c r="JO739" s="368"/>
      <c r="JP739" s="368"/>
      <c r="JQ739" s="368"/>
      <c r="JR739" s="368"/>
      <c r="JS739" s="368"/>
      <c r="JT739" s="368"/>
      <c r="JU739" s="368"/>
      <c r="JV739" s="368"/>
      <c r="JW739" s="368"/>
      <c r="JX739" s="368"/>
      <c r="JY739" s="368"/>
      <c r="JZ739" s="368"/>
      <c r="KA739" s="368"/>
      <c r="KB739" s="368"/>
      <c r="KC739" s="368"/>
      <c r="KD739" s="368"/>
      <c r="KE739" s="368"/>
      <c r="KF739" s="368"/>
      <c r="KG739" s="368"/>
      <c r="KH739" s="368"/>
      <c r="KI739" s="368"/>
      <c r="KJ739" s="368"/>
      <c r="KK739" s="368"/>
      <c r="KL739" s="368"/>
      <c r="KM739" s="368"/>
      <c r="KN739" s="368"/>
      <c r="KO739" s="368"/>
      <c r="KP739" s="368"/>
      <c r="KQ739" s="368"/>
      <c r="KR739" s="368"/>
      <c r="KS739" s="368"/>
      <c r="KT739" s="368"/>
      <c r="KU739" s="368"/>
      <c r="KV739" s="368"/>
      <c r="KW739" s="368"/>
      <c r="KX739" s="368"/>
      <c r="LH739" s="368"/>
      <c r="LI739" s="368"/>
      <c r="LJ739" s="368"/>
      <c r="LK739" s="368"/>
      <c r="LL739" s="368"/>
      <c r="LM739" s="368"/>
      <c r="LN739" s="368"/>
      <c r="LO739" s="368"/>
      <c r="LP739" s="368"/>
      <c r="LQ739" s="368"/>
      <c r="LR739" s="368"/>
      <c r="LS739" s="368"/>
      <c r="LT739" s="368"/>
      <c r="LU739" s="368"/>
      <c r="LV739" s="368"/>
      <c r="LW739" s="368"/>
      <c r="LX739" s="368"/>
      <c r="LY739" s="368"/>
      <c r="LZ739" s="368"/>
      <c r="MA739" s="368"/>
      <c r="MB739" s="368"/>
      <c r="MC739" s="368"/>
      <c r="MD739" s="368"/>
      <c r="ME739" s="368"/>
      <c r="MF739" s="368"/>
      <c r="MG739" s="368"/>
      <c r="MH739" s="368"/>
      <c r="MI739" s="368"/>
      <c r="MJ739" s="368"/>
      <c r="MK739" s="368"/>
      <c r="ML739" s="368"/>
      <c r="MM739" s="368"/>
      <c r="MN739" s="368"/>
      <c r="MO739" s="368"/>
      <c r="MP739" s="368"/>
      <c r="MQ739" s="368"/>
      <c r="MR739" s="368"/>
      <c r="MS739" s="368"/>
      <c r="MT739" s="368"/>
      <c r="MU739" s="368"/>
      <c r="MV739" s="368"/>
      <c r="MW739" s="368"/>
      <c r="MX739" s="368"/>
      <c r="MY739" s="368"/>
      <c r="MZ739" s="368"/>
      <c r="NA739" s="368"/>
      <c r="NB739" s="368"/>
      <c r="NC739" s="368"/>
      <c r="ND739" s="368"/>
      <c r="NE739" s="368"/>
      <c r="NF739" s="368"/>
      <c r="NG739" s="368"/>
      <c r="NH739" s="368"/>
      <c r="NI739" s="368"/>
      <c r="NJ739" s="368"/>
      <c r="NK739" s="368"/>
      <c r="NL739" s="368"/>
      <c r="NM739" s="368"/>
      <c r="NN739" s="368"/>
      <c r="NO739" s="368"/>
      <c r="NP739" s="368"/>
      <c r="NQ739" s="368"/>
      <c r="NR739" s="368"/>
      <c r="NS739" s="368"/>
      <c r="NT739" s="368"/>
      <c r="NU739" s="368"/>
      <c r="NV739" s="368"/>
      <c r="NW739" s="368"/>
      <c r="NX739" s="368"/>
      <c r="NY739" s="368"/>
      <c r="NZ739" s="368"/>
      <c r="OA739" s="368"/>
      <c r="OB739" s="368"/>
      <c r="OC739" s="368"/>
      <c r="OD739" s="368"/>
      <c r="OE739" s="368"/>
      <c r="OF739" s="368"/>
      <c r="OG739" s="368"/>
      <c r="OH739" s="368"/>
      <c r="OI739" s="368"/>
      <c r="OJ739" s="368"/>
      <c r="OK739" s="368"/>
      <c r="OL739" s="368"/>
      <c r="OM739" s="368"/>
      <c r="ON739" s="368"/>
      <c r="OO739" s="368"/>
      <c r="OP739" s="368"/>
      <c r="OQ739" s="368"/>
      <c r="OR739" s="368"/>
      <c r="OS739" s="368"/>
      <c r="OT739" s="368"/>
      <c r="OU739" s="368"/>
      <c r="OV739" s="368"/>
      <c r="OW739" s="368"/>
      <c r="OX739" s="368"/>
      <c r="OY739" s="368"/>
      <c r="OZ739" s="368"/>
      <c r="PA739" s="368"/>
      <c r="PB739" s="368"/>
      <c r="PC739" s="368"/>
      <c r="PD739" s="368"/>
      <c r="PE739" s="368"/>
      <c r="PF739" s="368"/>
      <c r="PG739" s="368"/>
      <c r="PH739" s="368"/>
      <c r="PI739" s="368"/>
      <c r="PJ739" s="368"/>
      <c r="PK739" s="368"/>
      <c r="PL739" s="368"/>
      <c r="PM739" s="368"/>
      <c r="PN739" s="368"/>
      <c r="PO739" s="368"/>
      <c r="PP739" s="368"/>
      <c r="PQ739" s="368"/>
      <c r="PR739" s="368"/>
      <c r="PS739" s="368"/>
      <c r="PT739" s="368"/>
      <c r="PU739" s="368"/>
      <c r="PV739" s="368"/>
      <c r="PW739" s="368"/>
      <c r="PX739" s="368"/>
      <c r="PY739" s="368"/>
      <c r="PZ739" s="368"/>
      <c r="QA739" s="368"/>
      <c r="QB739" s="368"/>
      <c r="QC739" s="368"/>
      <c r="QD739" s="368"/>
      <c r="QE739" s="368"/>
      <c r="QF739" s="368"/>
      <c r="QG739" s="368"/>
      <c r="QH739" s="368"/>
      <c r="QI739" s="368"/>
      <c r="QJ739" s="368"/>
      <c r="QK739" s="368"/>
      <c r="QL739" s="368"/>
      <c r="QM739" s="368"/>
      <c r="QN739" s="368"/>
      <c r="QO739" s="368"/>
      <c r="QP739" s="368"/>
      <c r="QQ739" s="368"/>
      <c r="QR739" s="368"/>
      <c r="QS739" s="368"/>
      <c r="QT739" s="368"/>
      <c r="QU739" s="368"/>
      <c r="QV739" s="368"/>
      <c r="QW739" s="368"/>
      <c r="QX739" s="368"/>
      <c r="QY739" s="368"/>
      <c r="QZ739" s="368"/>
      <c r="RA739" s="368"/>
      <c r="RB739" s="368"/>
      <c r="RC739" s="368"/>
      <c r="RD739" s="368"/>
      <c r="RE739" s="368"/>
      <c r="RF739" s="368"/>
      <c r="RG739" s="368"/>
      <c r="RH739" s="368"/>
      <c r="RI739" s="368"/>
      <c r="RJ739" s="368"/>
      <c r="RK739" s="368"/>
      <c r="RL739" s="368"/>
      <c r="RM739" s="368"/>
      <c r="RN739" s="368"/>
      <c r="RO739" s="368"/>
      <c r="RP739" s="368"/>
      <c r="RQ739" s="368"/>
      <c r="RR739" s="368"/>
      <c r="RS739" s="368"/>
      <c r="RT739" s="368"/>
      <c r="RU739" s="368"/>
      <c r="RV739" s="368"/>
      <c r="RW739" s="368"/>
      <c r="RX739" s="368"/>
      <c r="RY739" s="368"/>
      <c r="RZ739" s="368"/>
      <c r="SA739" s="368"/>
      <c r="SB739" s="368"/>
      <c r="SC739" s="368"/>
      <c r="SD739" s="368"/>
      <c r="SE739" s="368"/>
      <c r="SF739" s="368"/>
      <c r="SG739" s="368"/>
    </row>
    <row r="740" spans="1:501">
      <c r="A740" s="368"/>
      <c r="B740" s="368"/>
      <c r="C740" s="368"/>
      <c r="D740" s="368"/>
      <c r="E740" s="368"/>
      <c r="F740" s="368"/>
      <c r="G740" s="368"/>
      <c r="H740" s="368"/>
      <c r="I740" s="368"/>
      <c r="J740" s="368"/>
      <c r="K740" s="368"/>
      <c r="L740" s="368"/>
      <c r="M740" s="368"/>
      <c r="N740" s="368"/>
      <c r="O740" s="385"/>
      <c r="P740" s="368"/>
      <c r="Q740" s="368"/>
      <c r="R740" s="368"/>
      <c r="S740" s="368"/>
      <c r="T740" s="368"/>
      <c r="U740" s="368"/>
      <c r="V740" s="368"/>
      <c r="W740" s="368"/>
      <c r="X740" s="368"/>
      <c r="Y740" s="368"/>
      <c r="Z740" s="368"/>
      <c r="AA740" s="368"/>
      <c r="AB740" s="368"/>
      <c r="AC740" s="368"/>
      <c r="AD740" s="368"/>
      <c r="AE740" s="368"/>
      <c r="AF740" s="368"/>
      <c r="AG740" s="368"/>
      <c r="AH740" s="368"/>
      <c r="AI740" s="368"/>
      <c r="AJ740" s="368"/>
      <c r="AK740" s="368"/>
      <c r="AL740" s="368"/>
      <c r="AM740" s="368"/>
      <c r="AN740" s="368"/>
      <c r="AO740" s="368"/>
      <c r="AP740" s="368"/>
      <c r="AQ740" s="368"/>
      <c r="AR740" s="368"/>
      <c r="AS740" s="368"/>
      <c r="AT740" s="368"/>
      <c r="AU740" s="368"/>
      <c r="AV740" s="368"/>
      <c r="AW740" s="368"/>
      <c r="AX740" s="368"/>
      <c r="AY740" s="368"/>
      <c r="AZ740" s="368"/>
      <c r="BA740" s="368"/>
      <c r="BB740" s="368"/>
      <c r="BC740" s="368"/>
      <c r="BD740" s="368"/>
      <c r="BE740" s="368"/>
      <c r="BF740" s="368"/>
      <c r="BG740" s="368"/>
      <c r="BH740" s="368"/>
      <c r="BI740" s="368"/>
      <c r="BJ740" s="368"/>
      <c r="BK740" s="368"/>
      <c r="BL740" s="368"/>
      <c r="BM740" s="368"/>
      <c r="BN740" s="368"/>
      <c r="BO740" s="368"/>
      <c r="BP740" s="368"/>
      <c r="BQ740" s="368"/>
      <c r="BR740" s="368"/>
      <c r="BS740" s="368"/>
      <c r="BT740" s="368"/>
      <c r="BU740" s="368"/>
      <c r="BV740" s="368"/>
      <c r="BW740" s="368"/>
      <c r="DV740" s="368"/>
      <c r="DW740" s="368"/>
      <c r="DX740" s="368"/>
      <c r="DY740" s="368"/>
      <c r="DZ740" s="368"/>
      <c r="EA740" s="368"/>
      <c r="EB740" s="368"/>
      <c r="EC740" s="368"/>
      <c r="ED740" s="368"/>
      <c r="EE740" s="368"/>
      <c r="EF740" s="368"/>
      <c r="EG740" s="368"/>
      <c r="EH740" s="368"/>
      <c r="EI740" s="368"/>
      <c r="EJ740" s="368"/>
      <c r="EK740" s="368"/>
      <c r="EL740" s="368"/>
      <c r="EM740" s="368"/>
      <c r="EN740" s="368"/>
      <c r="EO740" s="368"/>
      <c r="EP740" s="368"/>
      <c r="EQ740" s="368"/>
      <c r="ER740" s="368"/>
      <c r="ES740" s="368"/>
      <c r="ET740" s="368"/>
      <c r="EU740" s="368"/>
      <c r="EV740" s="368"/>
      <c r="EW740" s="368"/>
      <c r="EX740" s="368"/>
      <c r="EY740" s="368"/>
      <c r="EZ740" s="368"/>
      <c r="FA740" s="368"/>
      <c r="FB740" s="368"/>
      <c r="FC740" s="368"/>
      <c r="FD740" s="368"/>
      <c r="FE740" s="368"/>
      <c r="FF740" s="368"/>
      <c r="FG740" s="368"/>
      <c r="FH740" s="368"/>
      <c r="FI740" s="368"/>
      <c r="FJ740" s="368"/>
      <c r="FK740" s="368"/>
      <c r="FL740" s="368"/>
      <c r="FM740" s="368"/>
      <c r="FN740" s="368"/>
      <c r="FO740" s="368"/>
      <c r="FP740" s="368"/>
      <c r="FQ740" s="368"/>
      <c r="FR740" s="368"/>
      <c r="FS740" s="368"/>
      <c r="FT740" s="368"/>
      <c r="FU740" s="368"/>
      <c r="FV740" s="368"/>
      <c r="FW740" s="368"/>
      <c r="FX740" s="368"/>
      <c r="FY740" s="368"/>
      <c r="FZ740" s="368"/>
      <c r="GA740" s="368"/>
      <c r="GB740" s="368"/>
      <c r="GC740" s="368"/>
      <c r="GD740" s="368"/>
      <c r="GE740" s="368"/>
      <c r="GF740" s="368"/>
      <c r="GG740" s="368"/>
      <c r="GH740" s="368"/>
      <c r="GI740" s="368"/>
      <c r="GJ740" s="368"/>
      <c r="GK740" s="368"/>
      <c r="GL740" s="368"/>
      <c r="GM740" s="368"/>
      <c r="GN740" s="368"/>
      <c r="GO740" s="368"/>
      <c r="GP740" s="368"/>
      <c r="GQ740" s="368"/>
      <c r="GR740" s="368"/>
      <c r="GS740" s="368"/>
      <c r="GT740" s="368"/>
      <c r="GU740" s="368"/>
      <c r="GV740" s="368"/>
      <c r="GW740" s="368"/>
      <c r="GX740" s="368"/>
      <c r="GY740" s="368"/>
      <c r="GZ740" s="368"/>
      <c r="HA740" s="368"/>
      <c r="HB740" s="368"/>
      <c r="HC740" s="368"/>
      <c r="HD740" s="368"/>
      <c r="HE740" s="368"/>
      <c r="HF740" s="368"/>
      <c r="HG740" s="368"/>
      <c r="HH740" s="368"/>
      <c r="HI740" s="368"/>
      <c r="HJ740" s="368"/>
      <c r="HK740" s="368"/>
      <c r="HL740" s="368"/>
      <c r="HM740" s="368"/>
      <c r="HN740" s="368"/>
      <c r="HO740" s="368"/>
      <c r="HP740" s="368"/>
      <c r="HQ740" s="368"/>
      <c r="HR740" s="368"/>
      <c r="HS740" s="368"/>
      <c r="HT740" s="368"/>
      <c r="HU740" s="368"/>
      <c r="HV740" s="368"/>
      <c r="HW740" s="368"/>
      <c r="HX740" s="368"/>
      <c r="HY740" s="368"/>
      <c r="HZ740" s="368"/>
      <c r="IA740" s="368"/>
      <c r="IB740" s="368"/>
      <c r="IC740" s="368"/>
      <c r="ID740" s="368"/>
      <c r="IE740" s="368"/>
      <c r="IF740" s="368"/>
      <c r="IG740" s="368"/>
      <c r="IH740" s="368"/>
      <c r="II740" s="368"/>
      <c r="IJ740" s="368"/>
      <c r="IK740" s="368"/>
      <c r="IL740" s="368"/>
      <c r="IM740" s="368"/>
      <c r="IN740" s="368"/>
      <c r="IO740" s="368"/>
      <c r="IP740" s="368"/>
      <c r="IQ740" s="368"/>
      <c r="IR740" s="368"/>
      <c r="IS740" s="368"/>
      <c r="IT740" s="368"/>
      <c r="IU740" s="368"/>
      <c r="IV740" s="368"/>
      <c r="IW740" s="368"/>
      <c r="IX740" s="368"/>
      <c r="IY740" s="368"/>
      <c r="IZ740" s="368"/>
      <c r="JA740" s="368"/>
      <c r="JB740" s="368"/>
      <c r="JC740" s="368"/>
      <c r="JD740" s="368"/>
      <c r="JE740" s="368"/>
      <c r="JF740" s="368"/>
      <c r="JG740" s="368"/>
      <c r="JH740" s="368"/>
      <c r="JI740" s="368"/>
      <c r="JJ740" s="368"/>
      <c r="JK740" s="368"/>
      <c r="JL740" s="368"/>
      <c r="JM740" s="368"/>
      <c r="JN740" s="368"/>
      <c r="JO740" s="368"/>
      <c r="JP740" s="368"/>
      <c r="JQ740" s="368"/>
      <c r="JR740" s="368"/>
      <c r="JS740" s="368"/>
      <c r="JT740" s="368"/>
      <c r="JU740" s="368"/>
      <c r="JV740" s="368"/>
      <c r="JW740" s="368"/>
      <c r="JX740" s="368"/>
      <c r="JY740" s="368"/>
      <c r="JZ740" s="368"/>
      <c r="KA740" s="368"/>
      <c r="KB740" s="368"/>
      <c r="KC740" s="368"/>
      <c r="KD740" s="368"/>
      <c r="KE740" s="368"/>
      <c r="KF740" s="368"/>
      <c r="KG740" s="368"/>
      <c r="KH740" s="368"/>
      <c r="KI740" s="368"/>
      <c r="KJ740" s="368"/>
      <c r="KK740" s="368"/>
      <c r="KL740" s="368"/>
      <c r="KM740" s="368"/>
      <c r="KN740" s="368"/>
      <c r="KO740" s="368"/>
      <c r="KP740" s="368"/>
      <c r="KQ740" s="368"/>
      <c r="KR740" s="368"/>
      <c r="KS740" s="368"/>
      <c r="KT740" s="368"/>
      <c r="KU740" s="368"/>
      <c r="KV740" s="368"/>
      <c r="KW740" s="368"/>
      <c r="KX740" s="368"/>
      <c r="LH740" s="368"/>
      <c r="LI740" s="368"/>
      <c r="LJ740" s="368"/>
      <c r="LK740" s="368"/>
      <c r="LL740" s="368"/>
      <c r="LM740" s="368"/>
      <c r="LN740" s="368"/>
      <c r="LO740" s="368"/>
      <c r="LP740" s="368"/>
      <c r="LQ740" s="368"/>
      <c r="LR740" s="368"/>
      <c r="LS740" s="368"/>
      <c r="LT740" s="368"/>
      <c r="LU740" s="368"/>
      <c r="LV740" s="368"/>
      <c r="LW740" s="368"/>
      <c r="LX740" s="368"/>
      <c r="LY740" s="368"/>
      <c r="LZ740" s="368"/>
      <c r="MA740" s="368"/>
      <c r="MB740" s="368"/>
      <c r="MC740" s="368"/>
      <c r="MD740" s="368"/>
      <c r="ME740" s="368"/>
      <c r="MF740" s="368"/>
      <c r="MG740" s="368"/>
      <c r="MH740" s="368"/>
      <c r="MI740" s="368"/>
      <c r="MJ740" s="368"/>
      <c r="MK740" s="368"/>
      <c r="ML740" s="368"/>
      <c r="MM740" s="368"/>
      <c r="MN740" s="368"/>
      <c r="MO740" s="368"/>
      <c r="MP740" s="368"/>
      <c r="MQ740" s="368"/>
      <c r="MR740" s="368"/>
      <c r="MS740" s="368"/>
      <c r="MT740" s="368"/>
      <c r="MU740" s="368"/>
      <c r="MV740" s="368"/>
      <c r="MW740" s="368"/>
      <c r="MX740" s="368"/>
      <c r="MY740" s="368"/>
      <c r="MZ740" s="368"/>
      <c r="NA740" s="368"/>
      <c r="NB740" s="368"/>
      <c r="NC740" s="368"/>
      <c r="ND740" s="368"/>
      <c r="NE740" s="368"/>
      <c r="NF740" s="368"/>
      <c r="NG740" s="368"/>
      <c r="NH740" s="368"/>
      <c r="NI740" s="368"/>
      <c r="NJ740" s="368"/>
      <c r="NK740" s="368"/>
      <c r="NL740" s="368"/>
      <c r="NM740" s="368"/>
      <c r="NN740" s="368"/>
      <c r="NO740" s="368"/>
      <c r="NP740" s="368"/>
      <c r="NQ740" s="368"/>
      <c r="NR740" s="368"/>
      <c r="NS740" s="368"/>
      <c r="NT740" s="368"/>
      <c r="NU740" s="368"/>
      <c r="NV740" s="368"/>
      <c r="NW740" s="368"/>
      <c r="NX740" s="368"/>
      <c r="NY740" s="368"/>
      <c r="NZ740" s="368"/>
      <c r="OA740" s="368"/>
      <c r="OB740" s="368"/>
      <c r="OC740" s="368"/>
      <c r="OD740" s="368"/>
      <c r="OE740" s="368"/>
      <c r="OF740" s="368"/>
      <c r="OG740" s="368"/>
      <c r="OH740" s="368"/>
      <c r="OI740" s="368"/>
      <c r="OJ740" s="368"/>
      <c r="OK740" s="368"/>
      <c r="OL740" s="368"/>
      <c r="OM740" s="368"/>
      <c r="ON740" s="368"/>
      <c r="OO740" s="368"/>
      <c r="OP740" s="368"/>
      <c r="OQ740" s="368"/>
      <c r="OR740" s="368"/>
      <c r="OS740" s="368"/>
      <c r="OT740" s="368"/>
      <c r="OU740" s="368"/>
      <c r="OV740" s="368"/>
      <c r="OW740" s="368"/>
      <c r="OX740" s="368"/>
      <c r="OY740" s="368"/>
      <c r="OZ740" s="368"/>
      <c r="PA740" s="368"/>
      <c r="PB740" s="368"/>
      <c r="PC740" s="368"/>
      <c r="PD740" s="368"/>
      <c r="PE740" s="368"/>
      <c r="PF740" s="368"/>
      <c r="PG740" s="368"/>
      <c r="PH740" s="368"/>
      <c r="PI740" s="368"/>
      <c r="PJ740" s="368"/>
      <c r="PK740" s="368"/>
      <c r="PL740" s="368"/>
      <c r="PM740" s="368"/>
      <c r="PN740" s="368"/>
      <c r="PO740" s="368"/>
      <c r="PP740" s="368"/>
      <c r="PQ740" s="368"/>
      <c r="PR740" s="368"/>
      <c r="PS740" s="368"/>
      <c r="PT740" s="368"/>
      <c r="PU740" s="368"/>
      <c r="PV740" s="368"/>
      <c r="PW740" s="368"/>
      <c r="PX740" s="368"/>
      <c r="PY740" s="368"/>
      <c r="PZ740" s="368"/>
      <c r="QA740" s="368"/>
      <c r="QB740" s="368"/>
      <c r="QC740" s="368"/>
      <c r="QD740" s="368"/>
      <c r="QE740" s="368"/>
      <c r="QF740" s="368"/>
      <c r="QG740" s="368"/>
      <c r="QH740" s="368"/>
      <c r="QI740" s="368"/>
      <c r="QJ740" s="368"/>
      <c r="QK740" s="368"/>
      <c r="QL740" s="368"/>
      <c r="QM740" s="368"/>
      <c r="QN740" s="368"/>
      <c r="QO740" s="368"/>
      <c r="QP740" s="368"/>
      <c r="QQ740" s="368"/>
      <c r="QR740" s="368"/>
      <c r="QS740" s="368"/>
      <c r="QT740" s="368"/>
      <c r="QU740" s="368"/>
      <c r="QV740" s="368"/>
      <c r="QW740" s="368"/>
      <c r="QX740" s="368"/>
      <c r="QY740" s="368"/>
      <c r="QZ740" s="368"/>
      <c r="RA740" s="368"/>
      <c r="RB740" s="368"/>
      <c r="RC740" s="368"/>
      <c r="RD740" s="368"/>
      <c r="RE740" s="368"/>
      <c r="RF740" s="368"/>
      <c r="RG740" s="368"/>
      <c r="RH740" s="368"/>
      <c r="RI740" s="368"/>
      <c r="RJ740" s="368"/>
      <c r="RK740" s="368"/>
      <c r="RL740" s="368"/>
      <c r="RM740" s="368"/>
      <c r="RN740" s="368"/>
      <c r="RO740" s="368"/>
      <c r="RP740" s="368"/>
      <c r="RQ740" s="368"/>
      <c r="RR740" s="368"/>
      <c r="RS740" s="368"/>
      <c r="RT740" s="368"/>
      <c r="RU740" s="368"/>
      <c r="RV740" s="368"/>
      <c r="RW740" s="368"/>
      <c r="RX740" s="368"/>
      <c r="RY740" s="368"/>
      <c r="RZ740" s="368"/>
      <c r="SA740" s="368"/>
      <c r="SB740" s="368"/>
      <c r="SC740" s="368"/>
      <c r="SD740" s="368"/>
      <c r="SE740" s="368"/>
      <c r="SF740" s="368"/>
      <c r="SG740" s="368"/>
    </row>
    <row r="741" spans="1:501">
      <c r="A741" s="368"/>
      <c r="B741" s="368"/>
      <c r="C741" s="368"/>
      <c r="D741" s="368"/>
      <c r="E741" s="368"/>
      <c r="F741" s="368"/>
      <c r="G741" s="368"/>
      <c r="H741" s="368"/>
      <c r="I741" s="368"/>
      <c r="J741" s="368"/>
      <c r="K741" s="368"/>
      <c r="L741" s="368"/>
      <c r="M741" s="368"/>
      <c r="N741" s="368"/>
      <c r="O741" s="385"/>
      <c r="P741" s="368"/>
      <c r="Q741" s="368"/>
      <c r="R741" s="368"/>
      <c r="S741" s="368"/>
      <c r="T741" s="368"/>
      <c r="U741" s="368"/>
      <c r="V741" s="368"/>
      <c r="W741" s="368"/>
      <c r="X741" s="368"/>
      <c r="Y741" s="368"/>
      <c r="Z741" s="368"/>
      <c r="AA741" s="368"/>
      <c r="AB741" s="368"/>
      <c r="AC741" s="368"/>
      <c r="AD741" s="368"/>
      <c r="AE741" s="368"/>
      <c r="AF741" s="368"/>
      <c r="AG741" s="368"/>
      <c r="AH741" s="368"/>
      <c r="AI741" s="368"/>
      <c r="AJ741" s="368"/>
      <c r="AK741" s="368"/>
      <c r="AL741" s="368"/>
      <c r="AM741" s="368"/>
      <c r="AN741" s="368"/>
      <c r="AO741" s="368"/>
      <c r="AP741" s="368"/>
      <c r="AQ741" s="368"/>
      <c r="AR741" s="368"/>
      <c r="AS741" s="368"/>
      <c r="AT741" s="368"/>
      <c r="AU741" s="368"/>
      <c r="AV741" s="368"/>
      <c r="AW741" s="368"/>
      <c r="AX741" s="368"/>
      <c r="AY741" s="368"/>
      <c r="AZ741" s="368"/>
      <c r="BA741" s="368"/>
      <c r="BB741" s="368"/>
      <c r="BC741" s="368"/>
      <c r="BD741" s="368"/>
      <c r="BE741" s="368"/>
      <c r="BF741" s="368"/>
      <c r="BG741" s="368"/>
      <c r="BH741" s="368"/>
      <c r="BI741" s="368"/>
      <c r="BJ741" s="368"/>
      <c r="BK741" s="368"/>
      <c r="BL741" s="368"/>
      <c r="BM741" s="368"/>
      <c r="BN741" s="368"/>
      <c r="BO741" s="368"/>
      <c r="BP741" s="368"/>
      <c r="BQ741" s="368"/>
      <c r="BR741" s="368"/>
      <c r="BS741" s="368"/>
      <c r="BT741" s="368"/>
      <c r="BU741" s="368"/>
      <c r="BV741" s="368"/>
      <c r="BW741" s="368"/>
      <c r="DV741" s="368"/>
      <c r="DW741" s="368"/>
      <c r="DX741" s="368"/>
      <c r="DY741" s="368"/>
      <c r="DZ741" s="368"/>
      <c r="EA741" s="368"/>
      <c r="EB741" s="368"/>
      <c r="EC741" s="368"/>
      <c r="ED741" s="368"/>
      <c r="EE741" s="368"/>
      <c r="EF741" s="368"/>
      <c r="EG741" s="368"/>
      <c r="EH741" s="368"/>
      <c r="EI741" s="368"/>
      <c r="EJ741" s="368"/>
      <c r="EK741" s="368"/>
      <c r="EL741" s="368"/>
      <c r="EM741" s="368"/>
      <c r="EN741" s="368"/>
      <c r="EO741" s="368"/>
      <c r="EP741" s="368"/>
      <c r="EQ741" s="368"/>
      <c r="ER741" s="368"/>
      <c r="ES741" s="368"/>
      <c r="ET741" s="368"/>
      <c r="EU741" s="368"/>
      <c r="EV741" s="368"/>
      <c r="EW741" s="368"/>
      <c r="EX741" s="368"/>
      <c r="EY741" s="368"/>
      <c r="EZ741" s="368"/>
      <c r="FA741" s="368"/>
      <c r="FB741" s="368"/>
      <c r="FC741" s="368"/>
      <c r="FD741" s="368"/>
      <c r="FE741" s="368"/>
      <c r="FF741" s="368"/>
      <c r="FG741" s="368"/>
      <c r="FH741" s="368"/>
      <c r="FI741" s="368"/>
      <c r="FJ741" s="368"/>
      <c r="FK741" s="368"/>
      <c r="FL741" s="368"/>
      <c r="FM741" s="368"/>
      <c r="FN741" s="368"/>
      <c r="FO741" s="368"/>
      <c r="FP741" s="368"/>
      <c r="FQ741" s="368"/>
      <c r="FR741" s="368"/>
      <c r="FS741" s="368"/>
      <c r="FT741" s="368"/>
      <c r="FU741" s="368"/>
      <c r="FV741" s="368"/>
      <c r="FW741" s="368"/>
      <c r="FX741" s="368"/>
      <c r="FY741" s="368"/>
      <c r="FZ741" s="368"/>
      <c r="GA741" s="368"/>
      <c r="GB741" s="368"/>
      <c r="GC741" s="368"/>
      <c r="GD741" s="368"/>
      <c r="GE741" s="368"/>
      <c r="GF741" s="368"/>
      <c r="GG741" s="368"/>
      <c r="GH741" s="368"/>
      <c r="GI741" s="368"/>
      <c r="GJ741" s="368"/>
      <c r="GK741" s="368"/>
      <c r="GL741" s="368"/>
      <c r="GM741" s="368"/>
      <c r="GN741" s="368"/>
      <c r="GO741" s="368"/>
      <c r="GP741" s="368"/>
      <c r="GQ741" s="368"/>
      <c r="GR741" s="368"/>
      <c r="GS741" s="368"/>
      <c r="GT741" s="368"/>
      <c r="GU741" s="368"/>
      <c r="GV741" s="368"/>
      <c r="GW741" s="368"/>
      <c r="GX741" s="368"/>
      <c r="GY741" s="368"/>
      <c r="GZ741" s="368"/>
      <c r="HA741" s="368"/>
      <c r="HB741" s="368"/>
      <c r="HC741" s="368"/>
      <c r="HD741" s="368"/>
      <c r="HE741" s="368"/>
      <c r="HF741" s="368"/>
      <c r="HG741" s="368"/>
      <c r="HH741" s="368"/>
      <c r="HI741" s="368"/>
      <c r="HJ741" s="368"/>
      <c r="HK741" s="368"/>
      <c r="HL741" s="368"/>
      <c r="HM741" s="368"/>
      <c r="HN741" s="368"/>
      <c r="HO741" s="368"/>
      <c r="HP741" s="368"/>
      <c r="HQ741" s="368"/>
      <c r="HR741" s="368"/>
      <c r="HS741" s="368"/>
      <c r="HT741" s="368"/>
      <c r="HU741" s="368"/>
      <c r="HV741" s="368"/>
      <c r="HW741" s="368"/>
      <c r="HX741" s="368"/>
      <c r="HY741" s="368"/>
      <c r="HZ741" s="368"/>
      <c r="IA741" s="368"/>
      <c r="IB741" s="368"/>
      <c r="IC741" s="368"/>
      <c r="ID741" s="368"/>
      <c r="IE741" s="368"/>
      <c r="IF741" s="368"/>
      <c r="IG741" s="368"/>
      <c r="IH741" s="368"/>
      <c r="II741" s="368"/>
      <c r="IJ741" s="368"/>
      <c r="IK741" s="368"/>
      <c r="IL741" s="368"/>
      <c r="IM741" s="368"/>
      <c r="IN741" s="368"/>
      <c r="IO741" s="368"/>
      <c r="IP741" s="368"/>
      <c r="IQ741" s="368"/>
      <c r="IR741" s="368"/>
      <c r="IS741" s="368"/>
      <c r="IT741" s="368"/>
      <c r="IU741" s="368"/>
      <c r="IV741" s="368"/>
      <c r="IW741" s="368"/>
      <c r="IX741" s="368"/>
      <c r="IY741" s="368"/>
      <c r="IZ741" s="368"/>
      <c r="JA741" s="368"/>
      <c r="JB741" s="368"/>
      <c r="JC741" s="368"/>
      <c r="JD741" s="368"/>
      <c r="JE741" s="368"/>
      <c r="JF741" s="368"/>
      <c r="JG741" s="368"/>
      <c r="JH741" s="368"/>
      <c r="JI741" s="368"/>
      <c r="JJ741" s="368"/>
      <c r="JK741" s="368"/>
      <c r="JL741" s="368"/>
      <c r="JM741" s="368"/>
      <c r="JN741" s="368"/>
      <c r="JO741" s="368"/>
      <c r="JP741" s="368"/>
      <c r="JQ741" s="368"/>
      <c r="JR741" s="368"/>
      <c r="JS741" s="368"/>
      <c r="JT741" s="368"/>
      <c r="JU741" s="368"/>
      <c r="JV741" s="368"/>
      <c r="JW741" s="368"/>
      <c r="JX741" s="368"/>
      <c r="JY741" s="368"/>
      <c r="JZ741" s="368"/>
      <c r="KA741" s="368"/>
      <c r="KB741" s="368"/>
      <c r="KC741" s="368"/>
      <c r="KD741" s="368"/>
      <c r="KE741" s="368"/>
      <c r="KF741" s="368"/>
      <c r="KG741" s="368"/>
      <c r="KH741" s="368"/>
      <c r="KI741" s="368"/>
      <c r="KJ741" s="368"/>
      <c r="KK741" s="368"/>
      <c r="KL741" s="368"/>
      <c r="KM741" s="368"/>
      <c r="KN741" s="368"/>
      <c r="KO741" s="368"/>
      <c r="KP741" s="368"/>
      <c r="KQ741" s="368"/>
      <c r="KR741" s="368"/>
      <c r="KS741" s="368"/>
      <c r="KT741" s="368"/>
      <c r="KU741" s="368"/>
      <c r="KV741" s="368"/>
      <c r="KW741" s="368"/>
      <c r="KX741" s="368"/>
      <c r="LH741" s="368"/>
      <c r="LI741" s="368"/>
      <c r="LJ741" s="368"/>
      <c r="LK741" s="368"/>
      <c r="LL741" s="368"/>
      <c r="LM741" s="368"/>
      <c r="LN741" s="368"/>
      <c r="LO741" s="368"/>
      <c r="LP741" s="368"/>
      <c r="LQ741" s="368"/>
      <c r="LR741" s="368"/>
      <c r="LS741" s="368"/>
      <c r="LT741" s="368"/>
      <c r="LU741" s="368"/>
      <c r="LV741" s="368"/>
      <c r="LW741" s="368"/>
      <c r="LX741" s="368"/>
      <c r="LY741" s="368"/>
      <c r="LZ741" s="368"/>
      <c r="MA741" s="368"/>
      <c r="MB741" s="368"/>
      <c r="MC741" s="368"/>
      <c r="MD741" s="368"/>
      <c r="ME741" s="368"/>
      <c r="MF741" s="368"/>
      <c r="MG741" s="368"/>
      <c r="MH741" s="368"/>
      <c r="MI741" s="368"/>
      <c r="MJ741" s="368"/>
      <c r="MK741" s="368"/>
      <c r="ML741" s="368"/>
      <c r="MM741" s="368"/>
      <c r="MN741" s="368"/>
      <c r="MO741" s="368"/>
      <c r="MP741" s="368"/>
      <c r="MQ741" s="368"/>
      <c r="MR741" s="368"/>
      <c r="MS741" s="368"/>
      <c r="MT741" s="368"/>
      <c r="MU741" s="368"/>
      <c r="MV741" s="368"/>
      <c r="MW741" s="368"/>
      <c r="MX741" s="368"/>
      <c r="MY741" s="368"/>
      <c r="MZ741" s="368"/>
      <c r="NA741" s="368"/>
      <c r="NB741" s="368"/>
      <c r="NC741" s="368"/>
      <c r="ND741" s="368"/>
      <c r="NE741" s="368"/>
      <c r="NF741" s="368"/>
      <c r="NG741" s="368"/>
      <c r="NH741" s="368"/>
      <c r="NI741" s="368"/>
      <c r="NJ741" s="368"/>
      <c r="NK741" s="368"/>
      <c r="NL741" s="368"/>
      <c r="NM741" s="368"/>
      <c r="NN741" s="368"/>
      <c r="NO741" s="368"/>
      <c r="NP741" s="368"/>
      <c r="NQ741" s="368"/>
      <c r="NR741" s="368"/>
      <c r="NS741" s="368"/>
      <c r="NT741" s="368"/>
      <c r="NU741" s="368"/>
      <c r="NV741" s="368"/>
      <c r="NW741" s="368"/>
      <c r="NX741" s="368"/>
      <c r="NY741" s="368"/>
      <c r="NZ741" s="368"/>
      <c r="OA741" s="368"/>
      <c r="OB741" s="368"/>
      <c r="OC741" s="368"/>
      <c r="OD741" s="368"/>
      <c r="OE741" s="368"/>
      <c r="OF741" s="368"/>
      <c r="OG741" s="368"/>
      <c r="OH741" s="368"/>
      <c r="OI741" s="368"/>
      <c r="OJ741" s="368"/>
      <c r="OK741" s="368"/>
      <c r="OL741" s="368"/>
      <c r="OM741" s="368"/>
      <c r="ON741" s="368"/>
      <c r="OO741" s="368"/>
      <c r="OP741" s="368"/>
      <c r="OQ741" s="368"/>
      <c r="OR741" s="368"/>
      <c r="OS741" s="368"/>
      <c r="OT741" s="368"/>
      <c r="OU741" s="368"/>
      <c r="OV741" s="368"/>
      <c r="OW741" s="368"/>
      <c r="OX741" s="368"/>
      <c r="OY741" s="368"/>
      <c r="OZ741" s="368"/>
      <c r="PA741" s="368"/>
      <c r="PB741" s="368"/>
      <c r="PC741" s="368"/>
      <c r="PD741" s="368"/>
      <c r="PE741" s="368"/>
      <c r="PF741" s="368"/>
      <c r="PG741" s="368"/>
      <c r="PH741" s="368"/>
      <c r="PI741" s="368"/>
      <c r="PJ741" s="368"/>
      <c r="PK741" s="368"/>
      <c r="PL741" s="368"/>
      <c r="PM741" s="368"/>
      <c r="PN741" s="368"/>
      <c r="PO741" s="368"/>
      <c r="PP741" s="368"/>
      <c r="PQ741" s="368"/>
      <c r="PR741" s="368"/>
      <c r="PS741" s="368"/>
      <c r="PT741" s="368"/>
      <c r="PU741" s="368"/>
      <c r="PV741" s="368"/>
      <c r="PW741" s="368"/>
      <c r="PX741" s="368"/>
      <c r="PY741" s="368"/>
      <c r="PZ741" s="368"/>
      <c r="QA741" s="368"/>
      <c r="QB741" s="368"/>
      <c r="QC741" s="368"/>
      <c r="QD741" s="368"/>
      <c r="QE741" s="368"/>
      <c r="QF741" s="368"/>
      <c r="QG741" s="368"/>
      <c r="QH741" s="368"/>
      <c r="QI741" s="368"/>
      <c r="QJ741" s="368"/>
      <c r="QK741" s="368"/>
      <c r="QL741" s="368"/>
      <c r="QM741" s="368"/>
      <c r="QN741" s="368"/>
      <c r="QO741" s="368"/>
      <c r="QP741" s="368"/>
      <c r="QQ741" s="368"/>
      <c r="QR741" s="368"/>
      <c r="QS741" s="368"/>
      <c r="QT741" s="368"/>
      <c r="QU741" s="368"/>
      <c r="QV741" s="368"/>
      <c r="QW741" s="368"/>
      <c r="QX741" s="368"/>
      <c r="QY741" s="368"/>
      <c r="QZ741" s="368"/>
      <c r="RA741" s="368"/>
      <c r="RB741" s="368"/>
      <c r="RC741" s="368"/>
      <c r="RD741" s="368"/>
      <c r="RE741" s="368"/>
      <c r="RF741" s="368"/>
      <c r="RG741" s="368"/>
      <c r="RH741" s="368"/>
      <c r="RI741" s="368"/>
      <c r="RJ741" s="368"/>
      <c r="RK741" s="368"/>
      <c r="RL741" s="368"/>
      <c r="RM741" s="368"/>
      <c r="RN741" s="368"/>
      <c r="RO741" s="368"/>
      <c r="RP741" s="368"/>
      <c r="RQ741" s="368"/>
      <c r="RR741" s="368"/>
      <c r="RS741" s="368"/>
      <c r="RT741" s="368"/>
      <c r="RU741" s="368"/>
      <c r="RV741" s="368"/>
      <c r="RW741" s="368"/>
      <c r="RX741" s="368"/>
      <c r="RY741" s="368"/>
      <c r="RZ741" s="368"/>
      <c r="SA741" s="368"/>
      <c r="SB741" s="368"/>
      <c r="SC741" s="368"/>
      <c r="SD741" s="368"/>
      <c r="SE741" s="368"/>
      <c r="SF741" s="368"/>
      <c r="SG741" s="368"/>
    </row>
    <row r="742" spans="1:501">
      <c r="A742" s="368"/>
      <c r="B742" s="368"/>
      <c r="C742" s="368"/>
      <c r="D742" s="368"/>
      <c r="E742" s="368"/>
      <c r="F742" s="368"/>
      <c r="G742" s="368"/>
      <c r="H742" s="368"/>
      <c r="I742" s="368"/>
      <c r="J742" s="368"/>
      <c r="K742" s="368"/>
      <c r="L742" s="368"/>
      <c r="M742" s="368"/>
      <c r="N742" s="368"/>
      <c r="O742" s="385"/>
      <c r="P742" s="368"/>
      <c r="Q742" s="368"/>
      <c r="R742" s="368"/>
      <c r="S742" s="368"/>
      <c r="T742" s="368"/>
      <c r="U742" s="368"/>
      <c r="V742" s="368"/>
      <c r="W742" s="368"/>
      <c r="X742" s="368"/>
      <c r="Y742" s="368"/>
      <c r="Z742" s="368"/>
      <c r="AA742" s="368"/>
      <c r="AB742" s="368"/>
      <c r="AC742" s="368"/>
      <c r="AD742" s="368"/>
      <c r="AE742" s="368"/>
      <c r="AF742" s="368"/>
      <c r="AG742" s="368"/>
      <c r="AH742" s="368"/>
      <c r="AI742" s="368"/>
      <c r="AJ742" s="368"/>
      <c r="AK742" s="368"/>
      <c r="AL742" s="368"/>
      <c r="AM742" s="368"/>
      <c r="AN742" s="368"/>
      <c r="AO742" s="368"/>
      <c r="AP742" s="368"/>
      <c r="AQ742" s="368"/>
      <c r="AR742" s="368"/>
      <c r="AS742" s="368"/>
      <c r="AT742" s="368"/>
      <c r="AU742" s="368"/>
      <c r="AV742" s="368"/>
      <c r="AW742" s="368"/>
      <c r="AX742" s="368"/>
      <c r="AY742" s="368"/>
      <c r="AZ742" s="368"/>
      <c r="BA742" s="368"/>
      <c r="BB742" s="368"/>
      <c r="BC742" s="368"/>
      <c r="BD742" s="368"/>
      <c r="BE742" s="368"/>
      <c r="BF742" s="368"/>
      <c r="BG742" s="368"/>
      <c r="BH742" s="368"/>
      <c r="BI742" s="368"/>
      <c r="BJ742" s="368"/>
      <c r="BK742" s="368"/>
      <c r="BL742" s="368"/>
      <c r="BM742" s="368"/>
      <c r="BN742" s="368"/>
      <c r="BO742" s="368"/>
      <c r="BP742" s="368"/>
      <c r="BQ742" s="368"/>
      <c r="BR742" s="368"/>
      <c r="BS742" s="368"/>
      <c r="BT742" s="368"/>
      <c r="BU742" s="368"/>
      <c r="BV742" s="368"/>
      <c r="BW742" s="368"/>
      <c r="DV742" s="368"/>
      <c r="DW742" s="368"/>
      <c r="DX742" s="368"/>
      <c r="DY742" s="368"/>
      <c r="DZ742" s="368"/>
      <c r="EA742" s="368"/>
      <c r="EB742" s="368"/>
      <c r="EC742" s="368"/>
      <c r="ED742" s="368"/>
      <c r="EE742" s="368"/>
      <c r="EF742" s="368"/>
      <c r="EG742" s="368"/>
      <c r="EH742" s="368"/>
      <c r="EI742" s="368"/>
      <c r="EJ742" s="368"/>
      <c r="EK742" s="368"/>
      <c r="EL742" s="368"/>
      <c r="EM742" s="368"/>
      <c r="EN742" s="368"/>
      <c r="EO742" s="368"/>
      <c r="EP742" s="368"/>
      <c r="EQ742" s="368"/>
      <c r="ER742" s="368"/>
      <c r="ES742" s="368"/>
      <c r="ET742" s="368"/>
      <c r="EU742" s="368"/>
      <c r="EV742" s="368"/>
      <c r="EW742" s="368"/>
      <c r="EX742" s="368"/>
      <c r="EY742" s="368"/>
      <c r="EZ742" s="368"/>
      <c r="FA742" s="368"/>
      <c r="FB742" s="368"/>
      <c r="FC742" s="368"/>
      <c r="FD742" s="368"/>
      <c r="FE742" s="368"/>
      <c r="FF742" s="368"/>
      <c r="FG742" s="368"/>
      <c r="FH742" s="368"/>
      <c r="FI742" s="368"/>
      <c r="FJ742" s="368"/>
      <c r="FK742" s="368"/>
      <c r="FL742" s="368"/>
      <c r="FM742" s="368"/>
      <c r="FN742" s="368"/>
      <c r="FO742" s="368"/>
      <c r="FP742" s="368"/>
      <c r="FQ742" s="368"/>
      <c r="FR742" s="368"/>
      <c r="FS742" s="368"/>
      <c r="FT742" s="368"/>
      <c r="FU742" s="368"/>
      <c r="FV742" s="368"/>
      <c r="FW742" s="368"/>
      <c r="FX742" s="368"/>
      <c r="FY742" s="368"/>
      <c r="FZ742" s="368"/>
      <c r="GA742" s="368"/>
      <c r="GB742" s="368"/>
      <c r="GC742" s="368"/>
      <c r="GD742" s="368"/>
      <c r="GE742" s="368"/>
      <c r="GF742" s="368"/>
      <c r="GG742" s="368"/>
      <c r="GH742" s="368"/>
      <c r="GI742" s="368"/>
      <c r="GJ742" s="368"/>
      <c r="GK742" s="368"/>
      <c r="GL742" s="368"/>
      <c r="GM742" s="368"/>
      <c r="GN742" s="368"/>
      <c r="GO742" s="368"/>
      <c r="GP742" s="368"/>
      <c r="GQ742" s="368"/>
      <c r="GR742" s="368"/>
      <c r="GS742" s="368"/>
      <c r="GT742" s="368"/>
      <c r="GU742" s="368"/>
      <c r="GV742" s="368"/>
      <c r="GW742" s="368"/>
      <c r="GX742" s="368"/>
      <c r="GY742" s="368"/>
      <c r="GZ742" s="368"/>
      <c r="HA742" s="368"/>
      <c r="HB742" s="368"/>
      <c r="HC742" s="368"/>
      <c r="HD742" s="368"/>
      <c r="HE742" s="368"/>
      <c r="HF742" s="368"/>
      <c r="HG742" s="368"/>
      <c r="HH742" s="368"/>
      <c r="HI742" s="368"/>
      <c r="HJ742" s="368"/>
      <c r="HK742" s="368"/>
      <c r="HL742" s="368"/>
      <c r="HM742" s="368"/>
      <c r="HN742" s="368"/>
      <c r="HO742" s="368"/>
      <c r="HP742" s="368"/>
      <c r="HQ742" s="368"/>
      <c r="HR742" s="368"/>
      <c r="HS742" s="368"/>
      <c r="HT742" s="368"/>
      <c r="HU742" s="368"/>
      <c r="HV742" s="368"/>
      <c r="HW742" s="368"/>
      <c r="HX742" s="368"/>
      <c r="HY742" s="368"/>
      <c r="HZ742" s="368"/>
      <c r="IA742" s="368"/>
      <c r="IB742" s="368"/>
      <c r="IC742" s="368"/>
      <c r="ID742" s="368"/>
      <c r="IE742" s="368"/>
      <c r="IF742" s="368"/>
      <c r="IG742" s="368"/>
      <c r="IH742" s="368"/>
      <c r="II742" s="368"/>
      <c r="IJ742" s="368"/>
      <c r="IK742" s="368"/>
      <c r="IL742" s="368"/>
      <c r="IM742" s="368"/>
      <c r="IN742" s="368"/>
      <c r="IO742" s="368"/>
      <c r="IP742" s="368"/>
      <c r="IQ742" s="368"/>
      <c r="IR742" s="368"/>
      <c r="IS742" s="368"/>
      <c r="IT742" s="368"/>
      <c r="IU742" s="368"/>
      <c r="IV742" s="368"/>
      <c r="IW742" s="368"/>
      <c r="IX742" s="368"/>
      <c r="IY742" s="368"/>
      <c r="IZ742" s="368"/>
      <c r="JA742" s="368"/>
      <c r="JB742" s="368"/>
      <c r="JC742" s="368"/>
      <c r="JD742" s="368"/>
      <c r="JE742" s="368"/>
      <c r="JF742" s="368"/>
      <c r="JG742" s="368"/>
      <c r="JH742" s="368"/>
      <c r="JI742" s="368"/>
      <c r="JJ742" s="368"/>
      <c r="JK742" s="368"/>
      <c r="JL742" s="368"/>
      <c r="JM742" s="368"/>
      <c r="JN742" s="368"/>
      <c r="JO742" s="368"/>
      <c r="JP742" s="368"/>
      <c r="JQ742" s="368"/>
      <c r="JR742" s="368"/>
      <c r="JS742" s="368"/>
      <c r="JT742" s="368"/>
      <c r="JU742" s="368"/>
      <c r="JV742" s="368"/>
      <c r="JW742" s="368"/>
      <c r="JX742" s="368"/>
      <c r="JY742" s="368"/>
      <c r="JZ742" s="368"/>
      <c r="KA742" s="368"/>
      <c r="KB742" s="368"/>
      <c r="KC742" s="368"/>
      <c r="KD742" s="368"/>
      <c r="KE742" s="368"/>
      <c r="KF742" s="368"/>
      <c r="KG742" s="368"/>
      <c r="KH742" s="368"/>
      <c r="KI742" s="368"/>
      <c r="KJ742" s="368"/>
      <c r="KK742" s="368"/>
      <c r="KL742" s="368"/>
      <c r="KM742" s="368"/>
      <c r="KN742" s="368"/>
      <c r="KO742" s="368"/>
      <c r="KP742" s="368"/>
      <c r="KQ742" s="368"/>
      <c r="KR742" s="368"/>
      <c r="KS742" s="368"/>
      <c r="KT742" s="368"/>
      <c r="KU742" s="368"/>
      <c r="KV742" s="368"/>
      <c r="KW742" s="368"/>
      <c r="KX742" s="368"/>
      <c r="LH742" s="368"/>
      <c r="LI742" s="368"/>
      <c r="LJ742" s="368"/>
      <c r="LK742" s="368"/>
      <c r="LL742" s="368"/>
      <c r="LM742" s="368"/>
      <c r="LN742" s="368"/>
      <c r="LO742" s="368"/>
      <c r="LP742" s="368"/>
      <c r="LQ742" s="368"/>
      <c r="LR742" s="368"/>
      <c r="LS742" s="368"/>
      <c r="LT742" s="368"/>
      <c r="LU742" s="368"/>
      <c r="LV742" s="368"/>
      <c r="LW742" s="368"/>
      <c r="LX742" s="368"/>
      <c r="LY742" s="368"/>
      <c r="LZ742" s="368"/>
      <c r="MA742" s="368"/>
      <c r="MB742" s="368"/>
      <c r="MC742" s="368"/>
      <c r="MD742" s="368"/>
      <c r="ME742" s="368"/>
      <c r="MF742" s="368"/>
      <c r="MG742" s="368"/>
      <c r="MH742" s="368"/>
      <c r="MI742" s="368"/>
      <c r="MJ742" s="368"/>
      <c r="MK742" s="368"/>
      <c r="ML742" s="368"/>
      <c r="MM742" s="368"/>
      <c r="MN742" s="368"/>
      <c r="MO742" s="368"/>
      <c r="MP742" s="368"/>
      <c r="MQ742" s="368"/>
      <c r="MR742" s="368"/>
      <c r="MS742" s="368"/>
      <c r="MT742" s="368"/>
      <c r="MU742" s="368"/>
      <c r="MV742" s="368"/>
      <c r="MW742" s="368"/>
      <c r="MX742" s="368"/>
      <c r="MY742" s="368"/>
      <c r="MZ742" s="368"/>
      <c r="NA742" s="368"/>
      <c r="NB742" s="368"/>
      <c r="NC742" s="368"/>
      <c r="ND742" s="368"/>
      <c r="NE742" s="368"/>
      <c r="NF742" s="368"/>
      <c r="NG742" s="368"/>
      <c r="NH742" s="368"/>
      <c r="NI742" s="368"/>
      <c r="NJ742" s="368"/>
      <c r="NK742" s="368"/>
      <c r="NL742" s="368"/>
      <c r="NM742" s="368"/>
      <c r="NN742" s="368"/>
      <c r="NO742" s="368"/>
      <c r="NP742" s="368"/>
      <c r="NQ742" s="368"/>
      <c r="NR742" s="368"/>
      <c r="NS742" s="368"/>
      <c r="NT742" s="368"/>
      <c r="NU742" s="368"/>
      <c r="NV742" s="368"/>
      <c r="NW742" s="368"/>
      <c r="NX742" s="368"/>
      <c r="NY742" s="368"/>
      <c r="NZ742" s="368"/>
      <c r="OA742" s="368"/>
      <c r="OB742" s="368"/>
      <c r="OC742" s="368"/>
      <c r="OD742" s="368"/>
      <c r="OE742" s="368"/>
      <c r="OF742" s="368"/>
      <c r="OG742" s="368"/>
      <c r="OH742" s="368"/>
      <c r="OI742" s="368"/>
      <c r="OJ742" s="368"/>
      <c r="OK742" s="368"/>
      <c r="OL742" s="368"/>
      <c r="OM742" s="368"/>
      <c r="ON742" s="368"/>
      <c r="OO742" s="368"/>
      <c r="OP742" s="368"/>
      <c r="OQ742" s="368"/>
      <c r="OR742" s="368"/>
      <c r="OS742" s="368"/>
      <c r="OT742" s="368"/>
      <c r="OU742" s="368"/>
      <c r="OV742" s="368"/>
      <c r="OW742" s="368"/>
      <c r="OX742" s="368"/>
      <c r="OY742" s="368"/>
      <c r="OZ742" s="368"/>
      <c r="PA742" s="368"/>
      <c r="PB742" s="368"/>
      <c r="PC742" s="368"/>
      <c r="PD742" s="368"/>
      <c r="PE742" s="368"/>
      <c r="PF742" s="368"/>
      <c r="PG742" s="368"/>
      <c r="PH742" s="368"/>
      <c r="PI742" s="368"/>
      <c r="PJ742" s="368"/>
      <c r="PK742" s="368"/>
      <c r="PL742" s="368"/>
      <c r="PM742" s="368"/>
      <c r="PN742" s="368"/>
      <c r="PO742" s="368"/>
      <c r="PP742" s="368"/>
      <c r="PQ742" s="368"/>
      <c r="PR742" s="368"/>
      <c r="PS742" s="368"/>
      <c r="PT742" s="368"/>
      <c r="PU742" s="368"/>
      <c r="PV742" s="368"/>
      <c r="PW742" s="368"/>
      <c r="PX742" s="368"/>
      <c r="PY742" s="368"/>
      <c r="PZ742" s="368"/>
      <c r="QA742" s="368"/>
      <c r="QB742" s="368"/>
      <c r="QC742" s="368"/>
      <c r="QD742" s="368"/>
      <c r="QE742" s="368"/>
      <c r="QF742" s="368"/>
      <c r="QG742" s="368"/>
      <c r="QH742" s="368"/>
      <c r="QI742" s="368"/>
      <c r="QJ742" s="368"/>
      <c r="QK742" s="368"/>
      <c r="QL742" s="368"/>
      <c r="QM742" s="368"/>
      <c r="QN742" s="368"/>
      <c r="QO742" s="368"/>
      <c r="QP742" s="368"/>
      <c r="QQ742" s="368"/>
      <c r="QR742" s="368"/>
      <c r="QS742" s="368"/>
      <c r="QT742" s="368"/>
      <c r="QU742" s="368"/>
      <c r="QV742" s="368"/>
      <c r="QW742" s="368"/>
      <c r="QX742" s="368"/>
      <c r="QY742" s="368"/>
      <c r="QZ742" s="368"/>
      <c r="RA742" s="368"/>
      <c r="RB742" s="368"/>
      <c r="RC742" s="368"/>
      <c r="RD742" s="368"/>
      <c r="RE742" s="368"/>
      <c r="RF742" s="368"/>
      <c r="RG742" s="368"/>
      <c r="RH742" s="368"/>
      <c r="RI742" s="368"/>
      <c r="RJ742" s="368"/>
      <c r="RK742" s="368"/>
      <c r="RL742" s="368"/>
      <c r="RM742" s="368"/>
      <c r="RN742" s="368"/>
      <c r="RO742" s="368"/>
      <c r="RP742" s="368"/>
      <c r="RQ742" s="368"/>
      <c r="RR742" s="368"/>
      <c r="RS742" s="368"/>
      <c r="RT742" s="368"/>
      <c r="RU742" s="368"/>
      <c r="RV742" s="368"/>
      <c r="RW742" s="368"/>
      <c r="RX742" s="368"/>
      <c r="RY742" s="368"/>
      <c r="RZ742" s="368"/>
      <c r="SA742" s="368"/>
      <c r="SB742" s="368"/>
      <c r="SC742" s="368"/>
      <c r="SD742" s="368"/>
      <c r="SE742" s="368"/>
      <c r="SF742" s="368"/>
      <c r="SG742" s="368"/>
    </row>
    <row r="743" spans="1:501">
      <c r="A743" s="368"/>
      <c r="B743" s="368"/>
      <c r="C743" s="368"/>
      <c r="D743" s="368"/>
      <c r="E743" s="368"/>
      <c r="F743" s="368"/>
      <c r="G743" s="368"/>
      <c r="H743" s="368"/>
      <c r="I743" s="368"/>
      <c r="J743" s="368"/>
      <c r="K743" s="368"/>
      <c r="L743" s="368"/>
      <c r="M743" s="368"/>
      <c r="N743" s="368"/>
      <c r="O743" s="385"/>
      <c r="P743" s="368"/>
      <c r="Q743" s="368"/>
      <c r="R743" s="368"/>
      <c r="S743" s="368"/>
      <c r="T743" s="368"/>
      <c r="U743" s="368"/>
      <c r="V743" s="368"/>
      <c r="W743" s="368"/>
      <c r="X743" s="368"/>
      <c r="Y743" s="368"/>
      <c r="Z743" s="368"/>
      <c r="AA743" s="368"/>
      <c r="AB743" s="368"/>
      <c r="AC743" s="368"/>
      <c r="AD743" s="368"/>
      <c r="AE743" s="368"/>
      <c r="AF743" s="368"/>
      <c r="AG743" s="368"/>
      <c r="AH743" s="368"/>
      <c r="AI743" s="368"/>
      <c r="AJ743" s="368"/>
      <c r="AK743" s="368"/>
      <c r="AL743" s="368"/>
      <c r="AM743" s="368"/>
      <c r="AN743" s="368"/>
      <c r="AO743" s="368"/>
      <c r="AP743" s="368"/>
      <c r="AQ743" s="368"/>
      <c r="AR743" s="368"/>
      <c r="AS743" s="368"/>
      <c r="AT743" s="368"/>
      <c r="AU743" s="368"/>
      <c r="AV743" s="368"/>
      <c r="AW743" s="368"/>
      <c r="AX743" s="368"/>
      <c r="AY743" s="368"/>
      <c r="AZ743" s="368"/>
      <c r="BA743" s="368"/>
      <c r="BB743" s="368"/>
      <c r="BC743" s="368"/>
      <c r="BD743" s="368"/>
      <c r="BE743" s="368"/>
      <c r="BF743" s="368"/>
      <c r="BG743" s="368"/>
      <c r="BH743" s="368"/>
      <c r="BI743" s="368"/>
      <c r="BJ743" s="368"/>
      <c r="BK743" s="368"/>
      <c r="BL743" s="368"/>
      <c r="BM743" s="368"/>
      <c r="BN743" s="368"/>
      <c r="BO743" s="368"/>
      <c r="BP743" s="368"/>
      <c r="BQ743" s="368"/>
      <c r="BR743" s="368"/>
      <c r="BS743" s="368"/>
      <c r="BT743" s="368"/>
      <c r="BU743" s="368"/>
      <c r="BV743" s="368"/>
      <c r="BW743" s="368"/>
      <c r="DV743" s="368"/>
      <c r="DW743" s="368"/>
      <c r="DX743" s="368"/>
      <c r="DY743" s="368"/>
      <c r="DZ743" s="368"/>
      <c r="EA743" s="368"/>
      <c r="EB743" s="368"/>
      <c r="EC743" s="368"/>
      <c r="ED743" s="368"/>
      <c r="EE743" s="368"/>
      <c r="EF743" s="368"/>
      <c r="EG743" s="368"/>
      <c r="EH743" s="368"/>
      <c r="EI743" s="368"/>
      <c r="EJ743" s="368"/>
      <c r="EK743" s="368"/>
      <c r="EL743" s="368"/>
      <c r="EM743" s="368"/>
      <c r="EN743" s="368"/>
      <c r="EO743" s="368"/>
      <c r="EP743" s="368"/>
      <c r="EQ743" s="368"/>
      <c r="ER743" s="368"/>
      <c r="ES743" s="368"/>
      <c r="ET743" s="368"/>
      <c r="EU743" s="368"/>
      <c r="EV743" s="368"/>
      <c r="EW743" s="368"/>
      <c r="EX743" s="368"/>
      <c r="EY743" s="368"/>
      <c r="EZ743" s="368"/>
      <c r="FA743" s="368"/>
      <c r="FB743" s="368"/>
      <c r="FC743" s="368"/>
      <c r="FD743" s="368"/>
      <c r="FE743" s="368"/>
      <c r="FF743" s="368"/>
      <c r="FG743" s="368"/>
      <c r="FH743" s="368"/>
      <c r="FI743" s="368"/>
      <c r="FJ743" s="368"/>
      <c r="FK743" s="368"/>
      <c r="FL743" s="368"/>
      <c r="FM743" s="368"/>
      <c r="FN743" s="368"/>
      <c r="FO743" s="368"/>
      <c r="FP743" s="368"/>
      <c r="FQ743" s="368"/>
      <c r="FR743" s="368"/>
      <c r="FS743" s="368"/>
      <c r="FT743" s="368"/>
      <c r="FU743" s="368"/>
      <c r="FV743" s="368"/>
      <c r="FW743" s="368"/>
      <c r="FX743" s="368"/>
      <c r="FY743" s="368"/>
      <c r="FZ743" s="368"/>
      <c r="GA743" s="368"/>
      <c r="GB743" s="368"/>
      <c r="GC743" s="368"/>
      <c r="GD743" s="368"/>
      <c r="GE743" s="368"/>
      <c r="GF743" s="368"/>
      <c r="GG743" s="368"/>
      <c r="GH743" s="368"/>
      <c r="GI743" s="368"/>
      <c r="GJ743" s="368"/>
      <c r="GK743" s="368"/>
      <c r="GL743" s="368"/>
      <c r="GM743" s="368"/>
      <c r="GN743" s="368"/>
      <c r="GO743" s="368"/>
      <c r="GP743" s="368"/>
      <c r="GQ743" s="368"/>
      <c r="GR743" s="368"/>
      <c r="GS743" s="368"/>
      <c r="GT743" s="368"/>
      <c r="GU743" s="368"/>
      <c r="GV743" s="368"/>
      <c r="GW743" s="368"/>
      <c r="GX743" s="368"/>
      <c r="GY743" s="368"/>
      <c r="GZ743" s="368"/>
      <c r="HA743" s="368"/>
      <c r="HB743" s="368"/>
      <c r="HC743" s="368"/>
      <c r="HD743" s="368"/>
      <c r="HE743" s="368"/>
      <c r="HF743" s="368"/>
      <c r="HG743" s="368"/>
      <c r="HH743" s="368"/>
      <c r="HI743" s="368"/>
      <c r="HJ743" s="368"/>
      <c r="HK743" s="368"/>
      <c r="HL743" s="368"/>
      <c r="HM743" s="368"/>
      <c r="HN743" s="368"/>
      <c r="HO743" s="368"/>
      <c r="HP743" s="368"/>
      <c r="HQ743" s="368"/>
      <c r="HR743" s="368"/>
      <c r="HS743" s="368"/>
      <c r="HT743" s="368"/>
      <c r="HU743" s="368"/>
      <c r="HV743" s="368"/>
      <c r="HW743" s="368"/>
      <c r="HX743" s="368"/>
      <c r="HY743" s="368"/>
      <c r="HZ743" s="368"/>
      <c r="IA743" s="368"/>
      <c r="IB743" s="368"/>
      <c r="IC743" s="368"/>
      <c r="ID743" s="368"/>
      <c r="IE743" s="368"/>
      <c r="IF743" s="368"/>
      <c r="IG743" s="368"/>
      <c r="IH743" s="368"/>
      <c r="II743" s="368"/>
      <c r="IJ743" s="368"/>
      <c r="IK743" s="368"/>
      <c r="IL743" s="368"/>
      <c r="IM743" s="368"/>
      <c r="IN743" s="368"/>
      <c r="IO743" s="368"/>
      <c r="IP743" s="368"/>
      <c r="IQ743" s="368"/>
      <c r="IR743" s="368"/>
      <c r="IS743" s="368"/>
      <c r="IT743" s="368"/>
      <c r="IU743" s="368"/>
      <c r="IV743" s="368"/>
      <c r="IW743" s="368"/>
      <c r="IX743" s="368"/>
      <c r="IY743" s="368"/>
      <c r="IZ743" s="368"/>
      <c r="JA743" s="368"/>
      <c r="JB743" s="368"/>
      <c r="JC743" s="368"/>
      <c r="JD743" s="368"/>
      <c r="JE743" s="368"/>
      <c r="JF743" s="368"/>
      <c r="JG743" s="368"/>
      <c r="JH743" s="368"/>
      <c r="JI743" s="368"/>
      <c r="JJ743" s="368"/>
      <c r="JK743" s="368"/>
      <c r="JL743" s="368"/>
      <c r="JM743" s="368"/>
      <c r="JN743" s="368"/>
      <c r="JO743" s="368"/>
      <c r="JP743" s="368"/>
      <c r="JQ743" s="368"/>
      <c r="JR743" s="368"/>
      <c r="JS743" s="368"/>
      <c r="JT743" s="368"/>
      <c r="JU743" s="368"/>
      <c r="JV743" s="368"/>
      <c r="JW743" s="368"/>
      <c r="JX743" s="368"/>
      <c r="JY743" s="368"/>
      <c r="JZ743" s="368"/>
      <c r="KA743" s="368"/>
      <c r="KB743" s="368"/>
      <c r="KC743" s="368"/>
      <c r="KD743" s="368"/>
      <c r="KE743" s="368"/>
      <c r="KF743" s="368"/>
      <c r="KG743" s="368"/>
      <c r="KH743" s="368"/>
      <c r="KI743" s="368"/>
      <c r="KJ743" s="368"/>
      <c r="KK743" s="368"/>
      <c r="KL743" s="368"/>
      <c r="KM743" s="368"/>
      <c r="KN743" s="368"/>
      <c r="KO743" s="368"/>
      <c r="KP743" s="368"/>
      <c r="KQ743" s="368"/>
      <c r="KR743" s="368"/>
      <c r="KS743" s="368"/>
      <c r="KT743" s="368"/>
      <c r="KU743" s="368"/>
      <c r="KV743" s="368"/>
      <c r="KW743" s="368"/>
      <c r="KX743" s="368"/>
      <c r="LH743" s="368"/>
      <c r="LI743" s="368"/>
      <c r="LJ743" s="368"/>
      <c r="LK743" s="368"/>
      <c r="LL743" s="368"/>
      <c r="LM743" s="368"/>
      <c r="LN743" s="368"/>
      <c r="LO743" s="368"/>
      <c r="LP743" s="368"/>
      <c r="LQ743" s="368"/>
      <c r="LR743" s="368"/>
      <c r="LS743" s="368"/>
      <c r="LT743" s="368"/>
      <c r="LU743" s="368"/>
      <c r="LV743" s="368"/>
      <c r="LW743" s="368"/>
      <c r="LX743" s="368"/>
      <c r="LY743" s="368"/>
      <c r="LZ743" s="368"/>
      <c r="MA743" s="368"/>
      <c r="MB743" s="368"/>
      <c r="MC743" s="368"/>
      <c r="MD743" s="368"/>
      <c r="ME743" s="368"/>
      <c r="MF743" s="368"/>
      <c r="MG743" s="368"/>
      <c r="MH743" s="368"/>
      <c r="MI743" s="368"/>
      <c r="MJ743" s="368"/>
      <c r="MK743" s="368"/>
      <c r="ML743" s="368"/>
      <c r="MM743" s="368"/>
      <c r="MN743" s="368"/>
      <c r="MO743" s="368"/>
      <c r="MP743" s="368"/>
      <c r="MQ743" s="368"/>
      <c r="MR743" s="368"/>
      <c r="MS743" s="368"/>
      <c r="MT743" s="368"/>
      <c r="MU743" s="368"/>
      <c r="MV743" s="368"/>
      <c r="MW743" s="368"/>
      <c r="MX743" s="368"/>
      <c r="MY743" s="368"/>
      <c r="MZ743" s="368"/>
      <c r="NA743" s="368"/>
      <c r="NB743" s="368"/>
      <c r="NC743" s="368"/>
      <c r="ND743" s="368"/>
      <c r="NE743" s="368"/>
      <c r="NF743" s="368"/>
      <c r="NG743" s="368"/>
      <c r="NH743" s="368"/>
      <c r="NI743" s="368"/>
      <c r="NJ743" s="368"/>
      <c r="NK743" s="368"/>
      <c r="NL743" s="368"/>
      <c r="NM743" s="368"/>
      <c r="NN743" s="368"/>
      <c r="NO743" s="368"/>
      <c r="NP743" s="368"/>
      <c r="NQ743" s="368"/>
      <c r="NR743" s="368"/>
      <c r="NS743" s="368"/>
      <c r="NT743" s="368"/>
      <c r="NU743" s="368"/>
      <c r="NV743" s="368"/>
      <c r="NW743" s="368"/>
      <c r="NX743" s="368"/>
      <c r="NY743" s="368"/>
      <c r="NZ743" s="368"/>
      <c r="OA743" s="368"/>
      <c r="OB743" s="368"/>
      <c r="OC743" s="368"/>
      <c r="OD743" s="368"/>
      <c r="OE743" s="368"/>
      <c r="OF743" s="368"/>
      <c r="OG743" s="368"/>
      <c r="OH743" s="368"/>
      <c r="OI743" s="368"/>
      <c r="OJ743" s="368"/>
      <c r="OK743" s="368"/>
      <c r="OL743" s="368"/>
      <c r="OM743" s="368"/>
      <c r="ON743" s="368"/>
      <c r="OO743" s="368"/>
      <c r="OP743" s="368"/>
      <c r="OQ743" s="368"/>
      <c r="OR743" s="368"/>
      <c r="OS743" s="368"/>
      <c r="OT743" s="368"/>
      <c r="OU743" s="368"/>
      <c r="OV743" s="368"/>
      <c r="OW743" s="368"/>
      <c r="OX743" s="368"/>
      <c r="OY743" s="368"/>
      <c r="OZ743" s="368"/>
      <c r="PA743" s="368"/>
      <c r="PB743" s="368"/>
      <c r="PC743" s="368"/>
      <c r="PD743" s="368"/>
      <c r="PE743" s="368"/>
      <c r="PF743" s="368"/>
      <c r="PG743" s="368"/>
      <c r="PH743" s="368"/>
      <c r="PI743" s="368"/>
      <c r="PJ743" s="368"/>
      <c r="PK743" s="368"/>
      <c r="PL743" s="368"/>
      <c r="PM743" s="368"/>
      <c r="PN743" s="368"/>
      <c r="PO743" s="368"/>
      <c r="PP743" s="368"/>
      <c r="PQ743" s="368"/>
      <c r="PR743" s="368"/>
      <c r="PS743" s="368"/>
      <c r="PT743" s="368"/>
      <c r="PU743" s="368"/>
      <c r="PV743" s="368"/>
      <c r="PW743" s="368"/>
      <c r="PX743" s="368"/>
      <c r="PY743" s="368"/>
      <c r="PZ743" s="368"/>
      <c r="QA743" s="368"/>
      <c r="QB743" s="368"/>
      <c r="QC743" s="368"/>
      <c r="QD743" s="368"/>
      <c r="QE743" s="368"/>
      <c r="QF743" s="368"/>
      <c r="QG743" s="368"/>
      <c r="QH743" s="368"/>
      <c r="QI743" s="368"/>
      <c r="QJ743" s="368"/>
      <c r="QK743" s="368"/>
      <c r="QL743" s="368"/>
      <c r="QM743" s="368"/>
      <c r="QN743" s="368"/>
      <c r="QO743" s="368"/>
      <c r="QP743" s="368"/>
      <c r="QQ743" s="368"/>
      <c r="QR743" s="368"/>
      <c r="QS743" s="368"/>
      <c r="QT743" s="368"/>
      <c r="QU743" s="368"/>
      <c r="QV743" s="368"/>
      <c r="QW743" s="368"/>
      <c r="QX743" s="368"/>
      <c r="QY743" s="368"/>
      <c r="QZ743" s="368"/>
      <c r="RA743" s="368"/>
      <c r="RB743" s="368"/>
      <c r="RC743" s="368"/>
      <c r="RD743" s="368"/>
      <c r="RE743" s="368"/>
      <c r="RF743" s="368"/>
      <c r="RG743" s="368"/>
      <c r="RH743" s="368"/>
      <c r="RI743" s="368"/>
      <c r="RJ743" s="368"/>
      <c r="RK743" s="368"/>
      <c r="RL743" s="368"/>
      <c r="RM743" s="368"/>
      <c r="RN743" s="368"/>
      <c r="RO743" s="368"/>
      <c r="RP743" s="368"/>
      <c r="RQ743" s="368"/>
      <c r="RR743" s="368"/>
      <c r="RS743" s="368"/>
      <c r="RT743" s="368"/>
      <c r="RU743" s="368"/>
      <c r="RV743" s="368"/>
      <c r="RW743" s="368"/>
      <c r="RX743" s="368"/>
      <c r="RY743" s="368"/>
      <c r="RZ743" s="368"/>
      <c r="SA743" s="368"/>
      <c r="SB743" s="368"/>
      <c r="SC743" s="368"/>
      <c r="SD743" s="368"/>
      <c r="SE743" s="368"/>
      <c r="SF743" s="368"/>
      <c r="SG743" s="368"/>
    </row>
    <row r="744" spans="1:501">
      <c r="A744" s="368"/>
      <c r="B744" s="368"/>
      <c r="C744" s="368"/>
      <c r="D744" s="368"/>
      <c r="E744" s="368"/>
      <c r="F744" s="368"/>
      <c r="G744" s="368"/>
      <c r="H744" s="368"/>
      <c r="I744" s="368"/>
      <c r="J744" s="368"/>
      <c r="K744" s="368"/>
      <c r="L744" s="368"/>
      <c r="M744" s="368"/>
      <c r="N744" s="368"/>
      <c r="O744" s="385"/>
      <c r="P744" s="368"/>
      <c r="Q744" s="368"/>
      <c r="R744" s="368"/>
      <c r="S744" s="368"/>
      <c r="T744" s="368"/>
      <c r="U744" s="368"/>
      <c r="V744" s="368"/>
      <c r="W744" s="368"/>
      <c r="X744" s="368"/>
      <c r="Y744" s="368"/>
      <c r="Z744" s="368"/>
      <c r="AA744" s="368"/>
      <c r="AB744" s="368"/>
      <c r="AC744" s="368"/>
      <c r="AD744" s="368"/>
      <c r="AE744" s="368"/>
      <c r="AF744" s="368"/>
      <c r="AG744" s="368"/>
      <c r="AH744" s="368"/>
      <c r="AI744" s="368"/>
      <c r="AJ744" s="368"/>
      <c r="AK744" s="368"/>
      <c r="AL744" s="368"/>
      <c r="AM744" s="368"/>
      <c r="AN744" s="368"/>
      <c r="AO744" s="368"/>
      <c r="AP744" s="368"/>
      <c r="AQ744" s="368"/>
      <c r="AR744" s="368"/>
      <c r="AS744" s="368"/>
      <c r="AT744" s="368"/>
      <c r="AU744" s="368"/>
      <c r="AV744" s="368"/>
      <c r="AW744" s="368"/>
      <c r="AX744" s="368"/>
      <c r="AY744" s="368"/>
      <c r="AZ744" s="368"/>
      <c r="BA744" s="368"/>
      <c r="BB744" s="368"/>
      <c r="BC744" s="368"/>
      <c r="BD744" s="368"/>
      <c r="BE744" s="368"/>
      <c r="BF744" s="368"/>
      <c r="BG744" s="368"/>
      <c r="BH744" s="368"/>
      <c r="BI744" s="368"/>
      <c r="BJ744" s="368"/>
      <c r="BK744" s="368"/>
      <c r="BL744" s="368"/>
      <c r="BM744" s="368"/>
      <c r="BN744" s="368"/>
      <c r="BO744" s="368"/>
      <c r="BP744" s="368"/>
      <c r="BQ744" s="368"/>
      <c r="BR744" s="368"/>
      <c r="BS744" s="368"/>
      <c r="BT744" s="368"/>
      <c r="BU744" s="368"/>
      <c r="BV744" s="368"/>
      <c r="BW744" s="368"/>
      <c r="DV744" s="368"/>
      <c r="DW744" s="368"/>
      <c r="DX744" s="368"/>
      <c r="DY744" s="368"/>
      <c r="DZ744" s="368"/>
      <c r="EA744" s="368"/>
      <c r="EB744" s="368"/>
      <c r="EC744" s="368"/>
      <c r="ED744" s="368"/>
      <c r="EE744" s="368"/>
      <c r="EF744" s="368"/>
      <c r="EG744" s="368"/>
      <c r="EH744" s="368"/>
      <c r="EI744" s="368"/>
      <c r="EJ744" s="368"/>
      <c r="EK744" s="368"/>
      <c r="EL744" s="368"/>
      <c r="EM744" s="368"/>
      <c r="EN744" s="368"/>
      <c r="EO744" s="368"/>
      <c r="EP744" s="368"/>
      <c r="EQ744" s="368"/>
      <c r="ER744" s="368"/>
      <c r="ES744" s="368"/>
      <c r="ET744" s="368"/>
      <c r="EU744" s="368"/>
      <c r="EV744" s="368"/>
      <c r="EW744" s="368"/>
      <c r="EX744" s="368"/>
      <c r="EY744" s="368"/>
      <c r="EZ744" s="368"/>
      <c r="FA744" s="368"/>
      <c r="FB744" s="368"/>
      <c r="FC744" s="368"/>
      <c r="FD744" s="368"/>
      <c r="FE744" s="368"/>
      <c r="FF744" s="368"/>
      <c r="FG744" s="368"/>
      <c r="FH744" s="368"/>
      <c r="FI744" s="368"/>
      <c r="FJ744" s="368"/>
      <c r="FK744" s="368"/>
      <c r="FL744" s="368"/>
      <c r="FM744" s="368"/>
      <c r="FN744" s="368"/>
      <c r="FO744" s="368"/>
      <c r="FP744" s="368"/>
      <c r="FQ744" s="368"/>
      <c r="FR744" s="368"/>
      <c r="FS744" s="368"/>
      <c r="FT744" s="368"/>
      <c r="FU744" s="368"/>
      <c r="FV744" s="368"/>
      <c r="FW744" s="368"/>
      <c r="FX744" s="368"/>
      <c r="FY744" s="368"/>
      <c r="FZ744" s="368"/>
      <c r="GA744" s="368"/>
      <c r="GB744" s="368"/>
      <c r="GC744" s="368"/>
      <c r="GD744" s="368"/>
      <c r="GE744" s="368"/>
      <c r="GF744" s="368"/>
      <c r="GG744" s="368"/>
      <c r="GH744" s="368"/>
      <c r="GI744" s="368"/>
      <c r="GJ744" s="368"/>
      <c r="GK744" s="368"/>
      <c r="GL744" s="368"/>
      <c r="GM744" s="368"/>
      <c r="GN744" s="368"/>
      <c r="GO744" s="368"/>
      <c r="GP744" s="368"/>
      <c r="GQ744" s="368"/>
      <c r="GR744" s="368"/>
      <c r="GS744" s="368"/>
      <c r="GT744" s="368"/>
      <c r="GU744" s="368"/>
      <c r="GV744" s="368"/>
      <c r="GW744" s="368"/>
      <c r="GX744" s="368"/>
      <c r="GY744" s="368"/>
      <c r="GZ744" s="368"/>
      <c r="HA744" s="368"/>
      <c r="HB744" s="368"/>
      <c r="HC744" s="368"/>
      <c r="HD744" s="368"/>
      <c r="HE744" s="368"/>
      <c r="HF744" s="368"/>
      <c r="HG744" s="368"/>
      <c r="HH744" s="368"/>
      <c r="HI744" s="368"/>
      <c r="HJ744" s="368"/>
      <c r="HK744" s="368"/>
      <c r="HL744" s="368"/>
      <c r="HM744" s="368"/>
      <c r="HN744" s="368"/>
      <c r="HO744" s="368"/>
      <c r="HP744" s="368"/>
      <c r="HQ744" s="368"/>
      <c r="HR744" s="368"/>
      <c r="HS744" s="368"/>
      <c r="HT744" s="368"/>
      <c r="HU744" s="368"/>
      <c r="HV744" s="368"/>
      <c r="HW744" s="368"/>
      <c r="HX744" s="368"/>
      <c r="HY744" s="368"/>
      <c r="HZ744" s="368"/>
      <c r="IA744" s="368"/>
      <c r="IB744" s="368"/>
      <c r="IC744" s="368"/>
      <c r="ID744" s="368"/>
      <c r="IE744" s="368"/>
      <c r="IF744" s="368"/>
      <c r="IG744" s="368"/>
      <c r="IH744" s="368"/>
      <c r="II744" s="368"/>
      <c r="IJ744" s="368"/>
      <c r="IK744" s="368"/>
      <c r="IL744" s="368"/>
      <c r="IM744" s="368"/>
      <c r="IN744" s="368"/>
      <c r="IO744" s="368"/>
      <c r="IP744" s="368"/>
      <c r="IQ744" s="368"/>
      <c r="IR744" s="368"/>
      <c r="IS744" s="368"/>
      <c r="IT744" s="368"/>
      <c r="IU744" s="368"/>
      <c r="IV744" s="368"/>
      <c r="IW744" s="368"/>
      <c r="IX744" s="368"/>
      <c r="IY744" s="368"/>
      <c r="IZ744" s="368"/>
      <c r="JA744" s="368"/>
      <c r="JB744" s="368"/>
      <c r="JC744" s="368"/>
      <c r="JD744" s="368"/>
      <c r="JE744" s="368"/>
      <c r="JF744" s="368"/>
      <c r="JG744" s="368"/>
      <c r="JH744" s="368"/>
      <c r="JI744" s="368"/>
      <c r="JJ744" s="368"/>
      <c r="JK744" s="368"/>
      <c r="JL744" s="368"/>
      <c r="JM744" s="368"/>
      <c r="JN744" s="368"/>
      <c r="JO744" s="368"/>
      <c r="JP744" s="368"/>
      <c r="JQ744" s="368"/>
      <c r="JR744" s="368"/>
      <c r="JS744" s="368"/>
      <c r="JT744" s="368"/>
      <c r="JU744" s="368"/>
      <c r="JV744" s="368"/>
      <c r="JW744" s="368"/>
      <c r="JX744" s="368"/>
      <c r="JY744" s="368"/>
      <c r="JZ744" s="368"/>
      <c r="KA744" s="368"/>
      <c r="KB744" s="368"/>
      <c r="KC744" s="368"/>
      <c r="KD744" s="368"/>
      <c r="KE744" s="368"/>
      <c r="KF744" s="368"/>
      <c r="KG744" s="368"/>
      <c r="KH744" s="368"/>
      <c r="KI744" s="368"/>
      <c r="KJ744" s="368"/>
      <c r="KK744" s="368"/>
      <c r="KL744" s="368"/>
      <c r="KM744" s="368"/>
      <c r="KN744" s="368"/>
      <c r="KO744" s="368"/>
      <c r="KP744" s="368"/>
      <c r="KQ744" s="368"/>
      <c r="KR744" s="368"/>
      <c r="KS744" s="368"/>
      <c r="KT744" s="368"/>
      <c r="KU744" s="368"/>
      <c r="KV744" s="368"/>
      <c r="KW744" s="368"/>
      <c r="KX744" s="368"/>
      <c r="LH744" s="368"/>
      <c r="LI744" s="368"/>
      <c r="LJ744" s="368"/>
      <c r="LK744" s="368"/>
      <c r="LL744" s="368"/>
      <c r="LM744" s="368"/>
      <c r="LN744" s="368"/>
      <c r="LO744" s="368"/>
      <c r="LP744" s="368"/>
      <c r="LQ744" s="368"/>
      <c r="LR744" s="368"/>
      <c r="LS744" s="368"/>
      <c r="LT744" s="368"/>
      <c r="LU744" s="368"/>
      <c r="LV744" s="368"/>
      <c r="LW744" s="368"/>
      <c r="LX744" s="368"/>
      <c r="LY744" s="368"/>
      <c r="LZ744" s="368"/>
      <c r="MA744" s="368"/>
      <c r="MB744" s="368"/>
      <c r="MC744" s="368"/>
      <c r="MD744" s="368"/>
      <c r="ME744" s="368"/>
      <c r="MF744" s="368"/>
      <c r="MG744" s="368"/>
      <c r="MH744" s="368"/>
      <c r="MI744" s="368"/>
      <c r="MJ744" s="368"/>
      <c r="MK744" s="368"/>
      <c r="ML744" s="368"/>
      <c r="MM744" s="368"/>
      <c r="MN744" s="368"/>
      <c r="MO744" s="368"/>
      <c r="MP744" s="368"/>
      <c r="MQ744" s="368"/>
      <c r="MR744" s="368"/>
      <c r="MS744" s="368"/>
      <c r="MT744" s="368"/>
      <c r="MU744" s="368"/>
      <c r="MV744" s="368"/>
      <c r="MW744" s="368"/>
      <c r="MX744" s="368"/>
      <c r="MY744" s="368"/>
      <c r="MZ744" s="368"/>
      <c r="NA744" s="368"/>
      <c r="NB744" s="368"/>
      <c r="NC744" s="368"/>
      <c r="ND744" s="368"/>
      <c r="NE744" s="368"/>
      <c r="NF744" s="368"/>
      <c r="NG744" s="368"/>
      <c r="NH744" s="368"/>
      <c r="NI744" s="368"/>
      <c r="NJ744" s="368"/>
      <c r="NK744" s="368"/>
      <c r="NL744" s="368"/>
      <c r="NM744" s="368"/>
      <c r="NN744" s="368"/>
      <c r="NO744" s="368"/>
      <c r="NP744" s="368"/>
      <c r="NQ744" s="368"/>
      <c r="NR744" s="368"/>
      <c r="NS744" s="368"/>
      <c r="NT744" s="368"/>
      <c r="NU744" s="368"/>
      <c r="NV744" s="368"/>
      <c r="NW744" s="368"/>
      <c r="NX744" s="368"/>
      <c r="NY744" s="368"/>
      <c r="NZ744" s="368"/>
      <c r="OA744" s="368"/>
      <c r="OB744" s="368"/>
      <c r="OC744" s="368"/>
      <c r="OD744" s="368"/>
      <c r="OE744" s="368"/>
      <c r="OF744" s="368"/>
      <c r="OG744" s="368"/>
      <c r="OH744" s="368"/>
      <c r="OI744" s="368"/>
      <c r="OJ744" s="368"/>
      <c r="OK744" s="368"/>
      <c r="OL744" s="368"/>
      <c r="OM744" s="368"/>
      <c r="ON744" s="368"/>
      <c r="OO744" s="368"/>
      <c r="OP744" s="368"/>
      <c r="OQ744" s="368"/>
      <c r="OR744" s="368"/>
      <c r="OS744" s="368"/>
      <c r="OT744" s="368"/>
      <c r="OU744" s="368"/>
      <c r="OV744" s="368"/>
      <c r="OW744" s="368"/>
      <c r="OX744" s="368"/>
      <c r="OY744" s="368"/>
      <c r="OZ744" s="368"/>
      <c r="PA744" s="368"/>
      <c r="PB744" s="368"/>
      <c r="PC744" s="368"/>
      <c r="PD744" s="368"/>
      <c r="PE744" s="368"/>
      <c r="PF744" s="368"/>
      <c r="PG744" s="368"/>
      <c r="PH744" s="368"/>
      <c r="PI744" s="368"/>
      <c r="PJ744" s="368"/>
      <c r="PK744" s="368"/>
      <c r="PL744" s="368"/>
      <c r="PM744" s="368"/>
      <c r="PN744" s="368"/>
      <c r="PO744" s="368"/>
      <c r="PP744" s="368"/>
      <c r="PQ744" s="368"/>
      <c r="PR744" s="368"/>
      <c r="PS744" s="368"/>
      <c r="PT744" s="368"/>
      <c r="PU744" s="368"/>
      <c r="PV744" s="368"/>
      <c r="PW744" s="368"/>
      <c r="PX744" s="368"/>
      <c r="PY744" s="368"/>
      <c r="PZ744" s="368"/>
      <c r="QA744" s="368"/>
      <c r="QB744" s="368"/>
      <c r="QC744" s="368"/>
      <c r="QD744" s="368"/>
      <c r="QE744" s="368"/>
      <c r="QF744" s="368"/>
      <c r="QG744" s="368"/>
      <c r="QH744" s="368"/>
      <c r="QI744" s="368"/>
      <c r="QJ744" s="368"/>
      <c r="QK744" s="368"/>
      <c r="QL744" s="368"/>
      <c r="QM744" s="368"/>
      <c r="QN744" s="368"/>
      <c r="QO744" s="368"/>
      <c r="QP744" s="368"/>
      <c r="QQ744" s="368"/>
      <c r="QR744" s="368"/>
      <c r="QS744" s="368"/>
      <c r="QT744" s="368"/>
      <c r="QU744" s="368"/>
      <c r="QV744" s="368"/>
      <c r="QW744" s="368"/>
      <c r="QX744" s="368"/>
      <c r="QY744" s="368"/>
      <c r="QZ744" s="368"/>
      <c r="RA744" s="368"/>
      <c r="RB744" s="368"/>
      <c r="RC744" s="368"/>
      <c r="RD744" s="368"/>
      <c r="RE744" s="368"/>
      <c r="RF744" s="368"/>
      <c r="RG744" s="368"/>
      <c r="RH744" s="368"/>
      <c r="RI744" s="368"/>
      <c r="RJ744" s="368"/>
      <c r="RK744" s="368"/>
      <c r="RL744" s="368"/>
      <c r="RM744" s="368"/>
      <c r="RN744" s="368"/>
      <c r="RO744" s="368"/>
      <c r="RP744" s="368"/>
      <c r="RQ744" s="368"/>
      <c r="RR744" s="368"/>
      <c r="RS744" s="368"/>
      <c r="RT744" s="368"/>
      <c r="RU744" s="368"/>
      <c r="RV744" s="368"/>
      <c r="RW744" s="368"/>
      <c r="RX744" s="368"/>
      <c r="RY744" s="368"/>
      <c r="RZ744" s="368"/>
      <c r="SA744" s="368"/>
      <c r="SB744" s="368"/>
      <c r="SC744" s="368"/>
      <c r="SD744" s="368"/>
      <c r="SE744" s="368"/>
      <c r="SF744" s="368"/>
      <c r="SG744" s="368"/>
    </row>
    <row r="745" spans="1:501">
      <c r="A745" s="368"/>
      <c r="B745" s="368"/>
      <c r="C745" s="368"/>
      <c r="D745" s="368"/>
      <c r="E745" s="368"/>
      <c r="F745" s="368"/>
      <c r="G745" s="368"/>
      <c r="H745" s="368"/>
      <c r="I745" s="368"/>
      <c r="J745" s="368"/>
      <c r="K745" s="368"/>
      <c r="L745" s="368"/>
      <c r="M745" s="368"/>
      <c r="N745" s="368"/>
      <c r="O745" s="385"/>
      <c r="P745" s="368"/>
      <c r="Q745" s="368"/>
      <c r="R745" s="368"/>
      <c r="S745" s="368"/>
      <c r="T745" s="368"/>
      <c r="U745" s="368"/>
      <c r="V745" s="368"/>
      <c r="W745" s="368"/>
      <c r="X745" s="368"/>
      <c r="Y745" s="368"/>
      <c r="Z745" s="368"/>
      <c r="AA745" s="368"/>
      <c r="AB745" s="368"/>
      <c r="AC745" s="368"/>
      <c r="AD745" s="368"/>
      <c r="AE745" s="368"/>
      <c r="AF745" s="368"/>
      <c r="AG745" s="368"/>
      <c r="AH745" s="368"/>
      <c r="AI745" s="368"/>
      <c r="AJ745" s="368"/>
      <c r="AK745" s="368"/>
      <c r="AL745" s="368"/>
      <c r="AM745" s="368"/>
      <c r="AN745" s="368"/>
      <c r="AO745" s="368"/>
      <c r="AP745" s="368"/>
      <c r="AQ745" s="368"/>
      <c r="AR745" s="368"/>
      <c r="AS745" s="368"/>
      <c r="AT745" s="368"/>
      <c r="AU745" s="368"/>
      <c r="AV745" s="368"/>
      <c r="AW745" s="368"/>
      <c r="AX745" s="368"/>
      <c r="AY745" s="368"/>
      <c r="AZ745" s="368"/>
      <c r="BA745" s="368"/>
      <c r="BB745" s="368"/>
      <c r="BC745" s="368"/>
      <c r="BD745" s="368"/>
      <c r="BE745" s="368"/>
      <c r="BF745" s="368"/>
      <c r="BG745" s="368"/>
      <c r="BH745" s="368"/>
      <c r="BI745" s="368"/>
      <c r="BJ745" s="368"/>
      <c r="BK745" s="368"/>
      <c r="BL745" s="368"/>
      <c r="BM745" s="368"/>
      <c r="BN745" s="368"/>
      <c r="BO745" s="368"/>
      <c r="BP745" s="368"/>
      <c r="BQ745" s="368"/>
      <c r="BR745" s="368"/>
      <c r="BS745" s="368"/>
      <c r="BT745" s="368"/>
      <c r="BU745" s="368"/>
      <c r="BV745" s="368"/>
      <c r="BW745" s="368"/>
      <c r="DV745" s="368"/>
      <c r="DW745" s="368"/>
      <c r="DX745" s="368"/>
      <c r="DY745" s="368"/>
      <c r="DZ745" s="368"/>
      <c r="EA745" s="368"/>
      <c r="EB745" s="368"/>
      <c r="EC745" s="368"/>
      <c r="ED745" s="368"/>
      <c r="EE745" s="368"/>
      <c r="EF745" s="368"/>
      <c r="EG745" s="368"/>
      <c r="EH745" s="368"/>
      <c r="EI745" s="368"/>
      <c r="EJ745" s="368"/>
      <c r="EK745" s="368"/>
      <c r="EL745" s="368"/>
      <c r="EM745" s="368"/>
      <c r="EN745" s="368"/>
      <c r="EO745" s="368"/>
      <c r="EP745" s="368"/>
      <c r="EQ745" s="368"/>
      <c r="ER745" s="368"/>
      <c r="ES745" s="368"/>
      <c r="ET745" s="368"/>
      <c r="EU745" s="368"/>
      <c r="EV745" s="368"/>
      <c r="EW745" s="368"/>
      <c r="EX745" s="368"/>
      <c r="EY745" s="368"/>
      <c r="EZ745" s="368"/>
      <c r="FA745" s="368"/>
      <c r="FB745" s="368"/>
      <c r="FC745" s="368"/>
      <c r="FD745" s="368"/>
      <c r="FE745" s="368"/>
      <c r="FF745" s="368"/>
      <c r="FG745" s="368"/>
      <c r="FH745" s="368"/>
      <c r="FI745" s="368"/>
      <c r="FJ745" s="368"/>
      <c r="FK745" s="368"/>
      <c r="FL745" s="368"/>
      <c r="FM745" s="368"/>
      <c r="FN745" s="368"/>
      <c r="FO745" s="368"/>
      <c r="FP745" s="368"/>
      <c r="FQ745" s="368"/>
      <c r="FR745" s="368"/>
      <c r="FS745" s="368"/>
      <c r="FT745" s="368"/>
      <c r="FU745" s="368"/>
      <c r="FV745" s="368"/>
      <c r="FW745" s="368"/>
      <c r="FX745" s="368"/>
      <c r="FY745" s="368"/>
      <c r="FZ745" s="368"/>
      <c r="GA745" s="368"/>
      <c r="GB745" s="368"/>
      <c r="GC745" s="368"/>
      <c r="GD745" s="368"/>
      <c r="GE745" s="368"/>
      <c r="GF745" s="368"/>
      <c r="GG745" s="368"/>
      <c r="GH745" s="368"/>
      <c r="GI745" s="368"/>
      <c r="GJ745" s="368"/>
      <c r="GK745" s="368"/>
      <c r="GL745" s="368"/>
      <c r="GM745" s="368"/>
      <c r="GN745" s="368"/>
      <c r="GO745" s="368"/>
      <c r="GP745" s="368"/>
      <c r="GQ745" s="368"/>
      <c r="GR745" s="368"/>
      <c r="GS745" s="368"/>
      <c r="GT745" s="368"/>
      <c r="GU745" s="368"/>
      <c r="GV745" s="368"/>
      <c r="GW745" s="368"/>
      <c r="GX745" s="368"/>
      <c r="GY745" s="368"/>
      <c r="GZ745" s="368"/>
      <c r="HA745" s="368"/>
      <c r="HB745" s="368"/>
      <c r="HC745" s="368"/>
      <c r="HD745" s="368"/>
      <c r="HE745" s="368"/>
      <c r="HF745" s="368"/>
      <c r="HG745" s="368"/>
      <c r="HH745" s="368"/>
      <c r="HI745" s="368"/>
      <c r="HJ745" s="368"/>
      <c r="HK745" s="368"/>
      <c r="HL745" s="368"/>
      <c r="HM745" s="368"/>
      <c r="HN745" s="368"/>
      <c r="HO745" s="368"/>
      <c r="HP745" s="368"/>
      <c r="HQ745" s="368"/>
      <c r="HR745" s="368"/>
      <c r="HS745" s="368"/>
      <c r="HT745" s="368"/>
      <c r="HU745" s="368"/>
      <c r="HV745" s="368"/>
      <c r="HW745" s="368"/>
      <c r="HX745" s="368"/>
      <c r="HY745" s="368"/>
      <c r="HZ745" s="368"/>
      <c r="IA745" s="368"/>
      <c r="IB745" s="368"/>
      <c r="IC745" s="368"/>
      <c r="ID745" s="368"/>
      <c r="IE745" s="368"/>
      <c r="IF745" s="368"/>
      <c r="IG745" s="368"/>
      <c r="IH745" s="368"/>
      <c r="II745" s="368"/>
      <c r="IJ745" s="368"/>
      <c r="IK745" s="368"/>
      <c r="IL745" s="368"/>
      <c r="IM745" s="368"/>
      <c r="IN745" s="368"/>
      <c r="IO745" s="368"/>
      <c r="IP745" s="368"/>
      <c r="IQ745" s="368"/>
      <c r="IR745" s="368"/>
      <c r="IS745" s="368"/>
      <c r="IT745" s="368"/>
      <c r="IU745" s="368"/>
      <c r="IV745" s="368"/>
      <c r="IW745" s="368"/>
      <c r="IX745" s="368"/>
      <c r="IY745" s="368"/>
      <c r="IZ745" s="368"/>
      <c r="JA745" s="368"/>
      <c r="JB745" s="368"/>
      <c r="JC745" s="368"/>
      <c r="JD745" s="368"/>
      <c r="JE745" s="368"/>
      <c r="JF745" s="368"/>
      <c r="JG745" s="368"/>
      <c r="JH745" s="368"/>
      <c r="JI745" s="368"/>
      <c r="JJ745" s="368"/>
      <c r="JK745" s="368"/>
      <c r="JL745" s="368"/>
      <c r="JM745" s="368"/>
      <c r="JN745" s="368"/>
      <c r="JO745" s="368"/>
      <c r="JP745" s="368"/>
      <c r="JQ745" s="368"/>
      <c r="JR745" s="368"/>
      <c r="JS745" s="368"/>
      <c r="JT745" s="368"/>
      <c r="JU745" s="368"/>
      <c r="JV745" s="368"/>
      <c r="JW745" s="368"/>
      <c r="JX745" s="368"/>
      <c r="JY745" s="368"/>
      <c r="JZ745" s="368"/>
      <c r="KA745" s="368"/>
      <c r="KB745" s="368"/>
      <c r="KC745" s="368"/>
      <c r="KD745" s="368"/>
      <c r="KE745" s="368"/>
      <c r="KF745" s="368"/>
      <c r="KG745" s="368"/>
      <c r="KH745" s="368"/>
      <c r="KI745" s="368"/>
      <c r="KJ745" s="368"/>
      <c r="KK745" s="368"/>
      <c r="KL745" s="368"/>
      <c r="KM745" s="368"/>
      <c r="KN745" s="368"/>
      <c r="KO745" s="368"/>
      <c r="KP745" s="368"/>
      <c r="KQ745" s="368"/>
      <c r="KR745" s="368"/>
      <c r="KS745" s="368"/>
      <c r="KT745" s="368"/>
      <c r="KU745" s="368"/>
      <c r="KV745" s="368"/>
      <c r="KW745" s="368"/>
      <c r="KX745" s="368"/>
      <c r="LH745" s="368"/>
      <c r="LI745" s="368"/>
      <c r="LJ745" s="368"/>
      <c r="LK745" s="368"/>
      <c r="LL745" s="368"/>
      <c r="LM745" s="368"/>
      <c r="LN745" s="368"/>
      <c r="LO745" s="368"/>
      <c r="LP745" s="368"/>
      <c r="LQ745" s="368"/>
      <c r="LR745" s="368"/>
      <c r="LS745" s="368"/>
      <c r="LT745" s="368"/>
      <c r="LU745" s="368"/>
      <c r="LV745" s="368"/>
      <c r="LW745" s="368"/>
      <c r="LX745" s="368"/>
      <c r="LY745" s="368"/>
      <c r="LZ745" s="368"/>
      <c r="MA745" s="368"/>
      <c r="MB745" s="368"/>
      <c r="MC745" s="368"/>
      <c r="MD745" s="368"/>
      <c r="ME745" s="368"/>
      <c r="MF745" s="368"/>
      <c r="MG745" s="368"/>
      <c r="MH745" s="368"/>
      <c r="MI745" s="368"/>
      <c r="MJ745" s="368"/>
      <c r="MK745" s="368"/>
      <c r="ML745" s="368"/>
      <c r="MM745" s="368"/>
      <c r="MN745" s="368"/>
      <c r="MO745" s="368"/>
      <c r="MP745" s="368"/>
      <c r="MQ745" s="368"/>
      <c r="MR745" s="368"/>
      <c r="MS745" s="368"/>
      <c r="MT745" s="368"/>
      <c r="MU745" s="368"/>
      <c r="MV745" s="368"/>
      <c r="MW745" s="368"/>
      <c r="MX745" s="368"/>
      <c r="MY745" s="368"/>
      <c r="MZ745" s="368"/>
      <c r="NA745" s="368"/>
      <c r="NB745" s="368"/>
      <c r="NC745" s="368"/>
      <c r="ND745" s="368"/>
      <c r="NE745" s="368"/>
      <c r="NF745" s="368"/>
      <c r="NG745" s="368"/>
      <c r="NH745" s="368"/>
      <c r="NI745" s="368"/>
      <c r="NJ745" s="368"/>
      <c r="NK745" s="368"/>
      <c r="NL745" s="368"/>
      <c r="NM745" s="368"/>
      <c r="NN745" s="368"/>
      <c r="NO745" s="368"/>
      <c r="NP745" s="368"/>
      <c r="NQ745" s="368"/>
      <c r="NR745" s="368"/>
      <c r="NS745" s="368"/>
      <c r="NT745" s="368"/>
      <c r="NU745" s="368"/>
      <c r="NV745" s="368"/>
      <c r="NW745" s="368"/>
      <c r="NX745" s="368"/>
      <c r="NY745" s="368"/>
      <c r="NZ745" s="368"/>
      <c r="OA745" s="368"/>
      <c r="OB745" s="368"/>
      <c r="OC745" s="368"/>
      <c r="OD745" s="368"/>
      <c r="OE745" s="368"/>
      <c r="OF745" s="368"/>
      <c r="OG745" s="368"/>
      <c r="OH745" s="368"/>
      <c r="OI745" s="368"/>
      <c r="OJ745" s="368"/>
      <c r="OK745" s="368"/>
      <c r="OL745" s="368"/>
      <c r="OM745" s="368"/>
      <c r="ON745" s="368"/>
      <c r="OO745" s="368"/>
      <c r="OP745" s="368"/>
      <c r="OQ745" s="368"/>
      <c r="OR745" s="368"/>
      <c r="OS745" s="368"/>
      <c r="OT745" s="368"/>
      <c r="OU745" s="368"/>
      <c r="OV745" s="368"/>
      <c r="OW745" s="368"/>
      <c r="OX745" s="368"/>
      <c r="OY745" s="368"/>
      <c r="OZ745" s="368"/>
      <c r="PA745" s="368"/>
      <c r="PB745" s="368"/>
      <c r="PC745" s="368"/>
      <c r="PD745" s="368"/>
      <c r="PE745" s="368"/>
      <c r="PF745" s="368"/>
      <c r="PG745" s="368"/>
      <c r="PH745" s="368"/>
      <c r="PI745" s="368"/>
      <c r="PJ745" s="368"/>
      <c r="PK745" s="368"/>
      <c r="PL745" s="368"/>
      <c r="PM745" s="368"/>
      <c r="PN745" s="368"/>
      <c r="PO745" s="368"/>
      <c r="PP745" s="368"/>
      <c r="PQ745" s="368"/>
      <c r="PR745" s="368"/>
      <c r="PS745" s="368"/>
      <c r="PT745" s="368"/>
      <c r="PU745" s="368"/>
      <c r="PV745" s="368"/>
      <c r="PW745" s="368"/>
      <c r="PX745" s="368"/>
      <c r="PY745" s="368"/>
      <c r="PZ745" s="368"/>
      <c r="QA745" s="368"/>
      <c r="QB745" s="368"/>
      <c r="QC745" s="368"/>
      <c r="QD745" s="368"/>
      <c r="QE745" s="368"/>
      <c r="QF745" s="368"/>
      <c r="QG745" s="368"/>
      <c r="QH745" s="368"/>
      <c r="QI745" s="368"/>
      <c r="QJ745" s="368"/>
      <c r="QK745" s="368"/>
      <c r="QL745" s="368"/>
      <c r="QM745" s="368"/>
      <c r="QN745" s="368"/>
      <c r="QO745" s="368"/>
      <c r="QP745" s="368"/>
      <c r="QQ745" s="368"/>
      <c r="QR745" s="368"/>
      <c r="QS745" s="368"/>
      <c r="QT745" s="368"/>
      <c r="QU745" s="368"/>
      <c r="QV745" s="368"/>
      <c r="QW745" s="368"/>
      <c r="QX745" s="368"/>
      <c r="QY745" s="368"/>
      <c r="QZ745" s="368"/>
      <c r="RA745" s="368"/>
      <c r="RB745" s="368"/>
      <c r="RC745" s="368"/>
      <c r="RD745" s="368"/>
      <c r="RE745" s="368"/>
      <c r="RF745" s="368"/>
      <c r="RG745" s="368"/>
      <c r="RH745" s="368"/>
      <c r="RI745" s="368"/>
      <c r="RJ745" s="368"/>
      <c r="RK745" s="368"/>
      <c r="RL745" s="368"/>
      <c r="RM745" s="368"/>
      <c r="RN745" s="368"/>
      <c r="RO745" s="368"/>
      <c r="RP745" s="368"/>
      <c r="RQ745" s="368"/>
      <c r="RR745" s="368"/>
      <c r="RS745" s="368"/>
      <c r="RT745" s="368"/>
      <c r="RU745" s="368"/>
      <c r="RV745" s="368"/>
      <c r="RW745" s="368"/>
      <c r="RX745" s="368"/>
      <c r="RY745" s="368"/>
      <c r="RZ745" s="368"/>
      <c r="SA745" s="368"/>
      <c r="SB745" s="368"/>
      <c r="SC745" s="368"/>
      <c r="SD745" s="368"/>
      <c r="SE745" s="368"/>
      <c r="SF745" s="368"/>
      <c r="SG745" s="368"/>
    </row>
    <row r="746" spans="1:501">
      <c r="A746" s="368"/>
      <c r="B746" s="368"/>
      <c r="C746" s="368"/>
      <c r="D746" s="368"/>
      <c r="E746" s="368"/>
      <c r="F746" s="368"/>
      <c r="G746" s="368"/>
      <c r="H746" s="368"/>
      <c r="I746" s="368"/>
      <c r="J746" s="368"/>
      <c r="K746" s="368"/>
      <c r="L746" s="368"/>
      <c r="M746" s="368"/>
      <c r="N746" s="368"/>
      <c r="O746" s="385"/>
      <c r="P746" s="368"/>
      <c r="Q746" s="368"/>
      <c r="R746" s="368"/>
      <c r="S746" s="368"/>
      <c r="T746" s="368"/>
      <c r="U746" s="368"/>
      <c r="V746" s="368"/>
      <c r="W746" s="368"/>
      <c r="X746" s="368"/>
      <c r="Y746" s="368"/>
      <c r="Z746" s="368"/>
      <c r="AA746" s="368"/>
      <c r="AB746" s="368"/>
      <c r="AC746" s="368"/>
      <c r="AD746" s="368"/>
      <c r="AE746" s="368"/>
      <c r="AF746" s="368"/>
      <c r="AG746" s="368"/>
      <c r="AH746" s="368"/>
      <c r="AI746" s="368"/>
      <c r="AJ746" s="368"/>
      <c r="AK746" s="368"/>
      <c r="AL746" s="368"/>
      <c r="AM746" s="368"/>
      <c r="AN746" s="368"/>
      <c r="AO746" s="368"/>
      <c r="AP746" s="368"/>
      <c r="AQ746" s="368"/>
      <c r="AR746" s="368"/>
      <c r="AS746" s="368"/>
      <c r="AT746" s="368"/>
      <c r="AU746" s="368"/>
      <c r="AV746" s="368"/>
      <c r="AW746" s="368"/>
      <c r="AX746" s="368"/>
      <c r="AY746" s="368"/>
      <c r="AZ746" s="368"/>
      <c r="BA746" s="368"/>
      <c r="BB746" s="368"/>
      <c r="BC746" s="368"/>
      <c r="BD746" s="368"/>
      <c r="BE746" s="368"/>
      <c r="BF746" s="368"/>
      <c r="BG746" s="368"/>
      <c r="BH746" s="368"/>
      <c r="BI746" s="368"/>
      <c r="BJ746" s="368"/>
      <c r="BK746" s="368"/>
      <c r="BL746" s="368"/>
      <c r="BM746" s="368"/>
      <c r="BN746" s="368"/>
      <c r="BO746" s="368"/>
      <c r="BP746" s="368"/>
      <c r="BQ746" s="368"/>
      <c r="BR746" s="368"/>
      <c r="BS746" s="368"/>
      <c r="BT746" s="368"/>
      <c r="BU746" s="368"/>
      <c r="BV746" s="368"/>
      <c r="BW746" s="368"/>
      <c r="DV746" s="368"/>
      <c r="DW746" s="368"/>
      <c r="DX746" s="368"/>
      <c r="DY746" s="368"/>
      <c r="DZ746" s="368"/>
      <c r="EA746" s="368"/>
      <c r="EB746" s="368"/>
      <c r="EC746" s="368"/>
      <c r="ED746" s="368"/>
      <c r="EE746" s="368"/>
      <c r="EF746" s="368"/>
      <c r="EG746" s="368"/>
      <c r="EH746" s="368"/>
      <c r="EI746" s="368"/>
      <c r="EJ746" s="368"/>
      <c r="EK746" s="368"/>
      <c r="EL746" s="368"/>
      <c r="EM746" s="368"/>
      <c r="EN746" s="368"/>
      <c r="EO746" s="368"/>
      <c r="EP746" s="368"/>
      <c r="EQ746" s="368"/>
      <c r="ER746" s="368"/>
      <c r="ES746" s="368"/>
      <c r="ET746" s="368"/>
      <c r="EU746" s="368"/>
      <c r="EV746" s="368"/>
      <c r="EW746" s="368"/>
      <c r="EX746" s="368"/>
      <c r="EY746" s="368"/>
      <c r="EZ746" s="368"/>
      <c r="FA746" s="368"/>
      <c r="FB746" s="368"/>
      <c r="FC746" s="368"/>
      <c r="FD746" s="368"/>
      <c r="FE746" s="368"/>
      <c r="FF746" s="368"/>
      <c r="FG746" s="368"/>
      <c r="FH746" s="368"/>
      <c r="FI746" s="368"/>
      <c r="FJ746" s="368"/>
      <c r="FK746" s="368"/>
      <c r="FL746" s="368"/>
      <c r="FM746" s="368"/>
      <c r="FN746" s="368"/>
      <c r="FO746" s="368"/>
      <c r="FP746" s="368"/>
      <c r="FQ746" s="368"/>
      <c r="FR746" s="368"/>
      <c r="FS746" s="368"/>
      <c r="FT746" s="368"/>
      <c r="FU746" s="368"/>
      <c r="FV746" s="368"/>
      <c r="FW746" s="368"/>
      <c r="FX746" s="368"/>
      <c r="FY746" s="368"/>
      <c r="FZ746" s="368"/>
      <c r="GA746" s="368"/>
      <c r="GB746" s="368"/>
      <c r="GC746" s="368"/>
      <c r="GD746" s="368"/>
      <c r="GE746" s="368"/>
      <c r="GF746" s="368"/>
      <c r="GG746" s="368"/>
      <c r="GH746" s="368"/>
      <c r="GI746" s="368"/>
      <c r="GJ746" s="368"/>
      <c r="GK746" s="368"/>
      <c r="GL746" s="368"/>
      <c r="GM746" s="368"/>
      <c r="GN746" s="368"/>
      <c r="GO746" s="368"/>
      <c r="GP746" s="368"/>
      <c r="GQ746" s="368"/>
      <c r="GR746" s="368"/>
      <c r="GS746" s="368"/>
      <c r="GT746" s="368"/>
      <c r="GU746" s="368"/>
      <c r="GV746" s="368"/>
      <c r="GW746" s="368"/>
      <c r="GX746" s="368"/>
      <c r="GY746" s="368"/>
      <c r="GZ746" s="368"/>
      <c r="HA746" s="368"/>
      <c r="HB746" s="368"/>
      <c r="HC746" s="368"/>
      <c r="HD746" s="368"/>
      <c r="HE746" s="368"/>
      <c r="HF746" s="368"/>
      <c r="HG746" s="368"/>
      <c r="HH746" s="368"/>
      <c r="HI746" s="368"/>
      <c r="HJ746" s="368"/>
      <c r="HK746" s="368"/>
      <c r="HL746" s="368"/>
      <c r="HM746" s="368"/>
      <c r="HN746" s="368"/>
      <c r="HO746" s="368"/>
      <c r="HP746" s="368"/>
      <c r="HQ746" s="368"/>
      <c r="HR746" s="368"/>
      <c r="HS746" s="368"/>
      <c r="HT746" s="368"/>
      <c r="HU746" s="368"/>
      <c r="HV746" s="368"/>
      <c r="HW746" s="368"/>
      <c r="HX746" s="368"/>
      <c r="HY746" s="368"/>
      <c r="HZ746" s="368"/>
      <c r="IA746" s="368"/>
      <c r="IB746" s="368"/>
      <c r="IC746" s="368"/>
      <c r="ID746" s="368"/>
      <c r="IE746" s="368"/>
      <c r="IF746" s="368"/>
      <c r="IG746" s="368"/>
      <c r="IH746" s="368"/>
      <c r="II746" s="368"/>
      <c r="IJ746" s="368"/>
      <c r="IK746" s="368"/>
      <c r="IL746" s="368"/>
      <c r="IM746" s="368"/>
      <c r="IN746" s="368"/>
      <c r="IO746" s="368"/>
      <c r="IP746" s="368"/>
      <c r="IQ746" s="368"/>
      <c r="IR746" s="368"/>
      <c r="IS746" s="368"/>
      <c r="IT746" s="368"/>
      <c r="IU746" s="368"/>
      <c r="IV746" s="368"/>
      <c r="IW746" s="368"/>
      <c r="IX746" s="368"/>
      <c r="IY746" s="368"/>
      <c r="IZ746" s="368"/>
      <c r="JA746" s="368"/>
      <c r="JB746" s="368"/>
      <c r="JC746" s="368"/>
      <c r="JD746" s="368"/>
      <c r="JE746" s="368"/>
      <c r="JF746" s="368"/>
      <c r="JG746" s="368"/>
      <c r="JH746" s="368"/>
      <c r="JI746" s="368"/>
      <c r="JJ746" s="368"/>
      <c r="JK746" s="368"/>
      <c r="JL746" s="368"/>
      <c r="JM746" s="368"/>
      <c r="JN746" s="368"/>
      <c r="JO746" s="368"/>
      <c r="JP746" s="368"/>
      <c r="JQ746" s="368"/>
      <c r="JR746" s="368"/>
      <c r="JS746" s="368"/>
      <c r="JT746" s="368"/>
      <c r="JU746" s="368"/>
      <c r="JV746" s="368"/>
      <c r="JW746" s="368"/>
      <c r="JX746" s="368"/>
      <c r="JY746" s="368"/>
      <c r="JZ746" s="368"/>
      <c r="KA746" s="368"/>
      <c r="KB746" s="368"/>
      <c r="KC746" s="368"/>
      <c r="KD746" s="368"/>
      <c r="KE746" s="368"/>
      <c r="KF746" s="368"/>
      <c r="KG746" s="368"/>
      <c r="KH746" s="368"/>
      <c r="KI746" s="368"/>
      <c r="KJ746" s="368"/>
      <c r="KK746" s="368"/>
      <c r="KL746" s="368"/>
      <c r="KM746" s="368"/>
      <c r="KN746" s="368"/>
      <c r="KO746" s="368"/>
      <c r="KP746" s="368"/>
      <c r="KQ746" s="368"/>
      <c r="KR746" s="368"/>
      <c r="KS746" s="368"/>
      <c r="KT746" s="368"/>
      <c r="KU746" s="368"/>
      <c r="KV746" s="368"/>
      <c r="KW746" s="368"/>
      <c r="KX746" s="368"/>
      <c r="LH746" s="368"/>
      <c r="LI746" s="368"/>
      <c r="LJ746" s="368"/>
      <c r="LK746" s="368"/>
      <c r="LL746" s="368"/>
      <c r="LM746" s="368"/>
      <c r="LN746" s="368"/>
      <c r="LO746" s="368"/>
      <c r="LP746" s="368"/>
      <c r="LQ746" s="368"/>
      <c r="LR746" s="368"/>
      <c r="LS746" s="368"/>
      <c r="LT746" s="368"/>
      <c r="LU746" s="368"/>
      <c r="LV746" s="368"/>
      <c r="LW746" s="368"/>
      <c r="LX746" s="368"/>
      <c r="LY746" s="368"/>
      <c r="LZ746" s="368"/>
      <c r="MA746" s="368"/>
      <c r="MB746" s="368"/>
      <c r="MC746" s="368"/>
      <c r="MD746" s="368"/>
      <c r="ME746" s="368"/>
      <c r="MF746" s="368"/>
      <c r="MG746" s="368"/>
      <c r="MH746" s="368"/>
      <c r="MI746" s="368"/>
      <c r="MJ746" s="368"/>
      <c r="MK746" s="368"/>
      <c r="ML746" s="368"/>
      <c r="MM746" s="368"/>
      <c r="MN746" s="368"/>
      <c r="MO746" s="368"/>
      <c r="MP746" s="368"/>
      <c r="MQ746" s="368"/>
      <c r="MR746" s="368"/>
      <c r="MS746" s="368"/>
      <c r="MT746" s="368"/>
      <c r="MU746" s="368"/>
      <c r="MV746" s="368"/>
      <c r="MW746" s="368"/>
      <c r="MX746" s="368"/>
      <c r="MY746" s="368"/>
      <c r="MZ746" s="368"/>
      <c r="NA746" s="368"/>
      <c r="NB746" s="368"/>
      <c r="NC746" s="368"/>
      <c r="ND746" s="368"/>
      <c r="NE746" s="368"/>
      <c r="NF746" s="368"/>
      <c r="NG746" s="368"/>
      <c r="NH746" s="368"/>
      <c r="NI746" s="368"/>
      <c r="NJ746" s="368"/>
      <c r="NK746" s="368"/>
      <c r="NL746" s="368"/>
      <c r="NM746" s="368"/>
      <c r="NN746" s="368"/>
      <c r="NO746" s="368"/>
      <c r="NP746" s="368"/>
      <c r="NQ746" s="368"/>
      <c r="NR746" s="368"/>
      <c r="NS746" s="368"/>
      <c r="NT746" s="368"/>
      <c r="NU746" s="368"/>
      <c r="NV746" s="368"/>
      <c r="NW746" s="368"/>
      <c r="NX746" s="368"/>
      <c r="NY746" s="368"/>
      <c r="NZ746" s="368"/>
      <c r="OA746" s="368"/>
      <c r="OB746" s="368"/>
      <c r="OC746" s="368"/>
      <c r="OD746" s="368"/>
      <c r="OE746" s="368"/>
      <c r="OF746" s="368"/>
      <c r="OG746" s="368"/>
      <c r="OH746" s="368"/>
      <c r="OI746" s="368"/>
      <c r="OJ746" s="368"/>
      <c r="OK746" s="368"/>
      <c r="OL746" s="368"/>
      <c r="OM746" s="368"/>
      <c r="ON746" s="368"/>
      <c r="OO746" s="368"/>
      <c r="OP746" s="368"/>
      <c r="OQ746" s="368"/>
      <c r="OR746" s="368"/>
      <c r="OS746" s="368"/>
      <c r="OT746" s="368"/>
      <c r="OU746" s="368"/>
      <c r="OV746" s="368"/>
      <c r="OW746" s="368"/>
      <c r="OX746" s="368"/>
      <c r="OY746" s="368"/>
      <c r="OZ746" s="368"/>
      <c r="PA746" s="368"/>
      <c r="PB746" s="368"/>
      <c r="PC746" s="368"/>
      <c r="PD746" s="368"/>
      <c r="PE746" s="368"/>
      <c r="PF746" s="368"/>
      <c r="PG746" s="368"/>
      <c r="PH746" s="368"/>
      <c r="PI746" s="368"/>
      <c r="PJ746" s="368"/>
      <c r="PK746" s="368"/>
      <c r="PL746" s="368"/>
      <c r="PM746" s="368"/>
      <c r="PN746" s="368"/>
      <c r="PO746" s="368"/>
      <c r="PP746" s="368"/>
      <c r="PQ746" s="368"/>
      <c r="PR746" s="368"/>
      <c r="PS746" s="368"/>
      <c r="PT746" s="368"/>
      <c r="PU746" s="368"/>
      <c r="PV746" s="368"/>
      <c r="PW746" s="368"/>
      <c r="PX746" s="368"/>
      <c r="PY746" s="368"/>
      <c r="PZ746" s="368"/>
      <c r="QA746" s="368"/>
      <c r="QB746" s="368"/>
      <c r="QC746" s="368"/>
      <c r="QD746" s="368"/>
      <c r="QE746" s="368"/>
      <c r="QF746" s="368"/>
      <c r="QG746" s="368"/>
      <c r="QH746" s="368"/>
      <c r="QI746" s="368"/>
      <c r="QJ746" s="368"/>
      <c r="QK746" s="368"/>
      <c r="QL746" s="368"/>
      <c r="QM746" s="368"/>
      <c r="QN746" s="368"/>
      <c r="QO746" s="368"/>
      <c r="QP746" s="368"/>
      <c r="QQ746" s="368"/>
      <c r="QR746" s="368"/>
      <c r="QS746" s="368"/>
      <c r="QT746" s="368"/>
      <c r="QU746" s="368"/>
      <c r="QV746" s="368"/>
      <c r="QW746" s="368"/>
      <c r="QX746" s="368"/>
      <c r="QY746" s="368"/>
      <c r="QZ746" s="368"/>
      <c r="RA746" s="368"/>
      <c r="RB746" s="368"/>
      <c r="RC746" s="368"/>
      <c r="RD746" s="368"/>
      <c r="RE746" s="368"/>
      <c r="RF746" s="368"/>
      <c r="RG746" s="368"/>
      <c r="RH746" s="368"/>
      <c r="RI746" s="368"/>
      <c r="RJ746" s="368"/>
      <c r="RK746" s="368"/>
      <c r="RL746" s="368"/>
      <c r="RM746" s="368"/>
      <c r="RN746" s="368"/>
      <c r="RO746" s="368"/>
      <c r="RP746" s="368"/>
      <c r="RQ746" s="368"/>
      <c r="RR746" s="368"/>
      <c r="RS746" s="368"/>
      <c r="RT746" s="368"/>
      <c r="RU746" s="368"/>
      <c r="RV746" s="368"/>
      <c r="RW746" s="368"/>
      <c r="RX746" s="368"/>
      <c r="RY746" s="368"/>
      <c r="RZ746" s="368"/>
      <c r="SA746" s="368"/>
      <c r="SB746" s="368"/>
      <c r="SC746" s="368"/>
      <c r="SD746" s="368"/>
      <c r="SE746" s="368"/>
      <c r="SF746" s="368"/>
      <c r="SG746" s="368"/>
    </row>
    <row r="747" spans="1:501">
      <c r="A747" s="368"/>
      <c r="B747" s="368"/>
      <c r="C747" s="368"/>
      <c r="D747" s="368"/>
      <c r="E747" s="368"/>
      <c r="F747" s="368"/>
      <c r="G747" s="368"/>
      <c r="H747" s="368"/>
      <c r="I747" s="368"/>
      <c r="J747" s="368"/>
      <c r="K747" s="368"/>
      <c r="L747" s="368"/>
      <c r="M747" s="368"/>
      <c r="N747" s="368"/>
      <c r="O747" s="385"/>
      <c r="P747" s="368"/>
      <c r="Q747" s="368"/>
      <c r="R747" s="368"/>
      <c r="S747" s="368"/>
      <c r="T747" s="368"/>
      <c r="U747" s="368"/>
      <c r="V747" s="368"/>
      <c r="W747" s="368"/>
      <c r="X747" s="368"/>
      <c r="Y747" s="368"/>
      <c r="Z747" s="368"/>
      <c r="AA747" s="368"/>
      <c r="AB747" s="368"/>
      <c r="AC747" s="368"/>
      <c r="AD747" s="368"/>
      <c r="AE747" s="368"/>
      <c r="AF747" s="368"/>
      <c r="AG747" s="368"/>
      <c r="AH747" s="368"/>
      <c r="AI747" s="368"/>
      <c r="AJ747" s="368"/>
      <c r="AK747" s="368"/>
      <c r="AL747" s="368"/>
      <c r="AM747" s="368"/>
      <c r="AN747" s="368"/>
      <c r="AO747" s="368"/>
      <c r="AP747" s="368"/>
      <c r="AQ747" s="368"/>
      <c r="AR747" s="368"/>
      <c r="AS747" s="368"/>
      <c r="AT747" s="368"/>
      <c r="AU747" s="368"/>
      <c r="AV747" s="368"/>
      <c r="AW747" s="368"/>
      <c r="AX747" s="368"/>
      <c r="AY747" s="368"/>
      <c r="AZ747" s="368"/>
      <c r="BA747" s="368"/>
      <c r="BB747" s="368"/>
      <c r="BC747" s="368"/>
      <c r="BD747" s="368"/>
      <c r="BE747" s="368"/>
      <c r="BF747" s="368"/>
      <c r="BG747" s="368"/>
      <c r="BH747" s="368"/>
      <c r="BI747" s="368"/>
      <c r="BJ747" s="368"/>
      <c r="BK747" s="368"/>
      <c r="BL747" s="368"/>
      <c r="BM747" s="368"/>
      <c r="BN747" s="368"/>
      <c r="BO747" s="368"/>
      <c r="BP747" s="368"/>
      <c r="BQ747" s="368"/>
      <c r="BR747" s="368"/>
      <c r="BS747" s="368"/>
      <c r="BT747" s="368"/>
      <c r="BU747" s="368"/>
      <c r="BV747" s="368"/>
      <c r="BW747" s="368"/>
      <c r="DV747" s="368"/>
      <c r="DW747" s="368"/>
      <c r="DX747" s="368"/>
      <c r="DY747" s="368"/>
      <c r="DZ747" s="368"/>
      <c r="EA747" s="368"/>
      <c r="EB747" s="368"/>
      <c r="EC747" s="368"/>
      <c r="ED747" s="368"/>
      <c r="EE747" s="368"/>
      <c r="EF747" s="368"/>
      <c r="EG747" s="368"/>
      <c r="EH747" s="368"/>
      <c r="EI747" s="368"/>
      <c r="EJ747" s="368"/>
      <c r="EK747" s="368"/>
      <c r="EL747" s="368"/>
      <c r="EM747" s="368"/>
      <c r="EN747" s="368"/>
      <c r="EO747" s="368"/>
      <c r="EP747" s="368"/>
      <c r="EQ747" s="368"/>
      <c r="ER747" s="368"/>
      <c r="ES747" s="368"/>
      <c r="ET747" s="368"/>
      <c r="EU747" s="368"/>
      <c r="EV747" s="368"/>
      <c r="EW747" s="368"/>
      <c r="EX747" s="368"/>
      <c r="EY747" s="368"/>
      <c r="EZ747" s="368"/>
      <c r="FA747" s="368"/>
      <c r="FB747" s="368"/>
      <c r="FC747" s="368"/>
      <c r="FD747" s="368"/>
      <c r="FE747" s="368"/>
      <c r="FF747" s="368"/>
      <c r="FG747" s="368"/>
      <c r="FH747" s="368"/>
      <c r="FI747" s="368"/>
      <c r="FJ747" s="368"/>
      <c r="FK747" s="368"/>
      <c r="FL747" s="368"/>
      <c r="FM747" s="368"/>
      <c r="FN747" s="368"/>
      <c r="FO747" s="368"/>
      <c r="FP747" s="368"/>
      <c r="FQ747" s="368"/>
      <c r="FR747" s="368"/>
      <c r="FS747" s="368"/>
      <c r="FT747" s="368"/>
      <c r="FU747" s="368"/>
      <c r="FV747" s="368"/>
      <c r="FW747" s="368"/>
      <c r="FX747" s="368"/>
      <c r="FY747" s="368"/>
      <c r="FZ747" s="368"/>
      <c r="GA747" s="368"/>
      <c r="GB747" s="368"/>
      <c r="GC747" s="368"/>
      <c r="GD747" s="368"/>
      <c r="GE747" s="368"/>
      <c r="GF747" s="368"/>
      <c r="GG747" s="368"/>
      <c r="GH747" s="368"/>
      <c r="GI747" s="368"/>
      <c r="GJ747" s="368"/>
      <c r="GK747" s="368"/>
      <c r="GL747" s="368"/>
      <c r="GM747" s="368"/>
      <c r="GN747" s="368"/>
      <c r="GO747" s="368"/>
      <c r="GP747" s="368"/>
      <c r="GQ747" s="368"/>
      <c r="GR747" s="368"/>
      <c r="GS747" s="368"/>
      <c r="GT747" s="368"/>
      <c r="GU747" s="368"/>
      <c r="GV747" s="368"/>
      <c r="GW747" s="368"/>
      <c r="GX747" s="368"/>
      <c r="GY747" s="368"/>
      <c r="GZ747" s="368"/>
      <c r="HA747" s="368"/>
      <c r="HB747" s="368"/>
      <c r="HC747" s="368"/>
      <c r="HD747" s="368"/>
      <c r="HE747" s="368"/>
      <c r="HF747" s="368"/>
      <c r="HG747" s="368"/>
      <c r="HH747" s="368"/>
      <c r="HI747" s="368"/>
      <c r="HJ747" s="368"/>
      <c r="HK747" s="368"/>
      <c r="HL747" s="368"/>
      <c r="HM747" s="368"/>
      <c r="HN747" s="368"/>
      <c r="HO747" s="368"/>
      <c r="HP747" s="368"/>
      <c r="HQ747" s="368"/>
      <c r="HR747" s="368"/>
      <c r="HS747" s="368"/>
      <c r="HT747" s="368"/>
      <c r="HU747" s="368"/>
      <c r="HV747" s="368"/>
      <c r="HW747" s="368"/>
      <c r="HX747" s="368"/>
      <c r="HY747" s="368"/>
      <c r="HZ747" s="368"/>
      <c r="IA747" s="368"/>
      <c r="IB747" s="368"/>
      <c r="IC747" s="368"/>
      <c r="ID747" s="368"/>
      <c r="IE747" s="368"/>
      <c r="IF747" s="368"/>
      <c r="IG747" s="368"/>
      <c r="IH747" s="368"/>
      <c r="II747" s="368"/>
      <c r="IJ747" s="368"/>
      <c r="IK747" s="368"/>
      <c r="IL747" s="368"/>
      <c r="IM747" s="368"/>
      <c r="IN747" s="368"/>
      <c r="IO747" s="368"/>
      <c r="IP747" s="368"/>
      <c r="IQ747" s="368"/>
      <c r="IR747" s="368"/>
      <c r="IS747" s="368"/>
      <c r="IT747" s="368"/>
      <c r="IU747" s="368"/>
      <c r="IV747" s="368"/>
      <c r="IW747" s="368"/>
      <c r="IX747" s="368"/>
      <c r="IY747" s="368"/>
      <c r="IZ747" s="368"/>
      <c r="JA747" s="368"/>
      <c r="JB747" s="368"/>
      <c r="JC747" s="368"/>
      <c r="JD747" s="368"/>
      <c r="JE747" s="368"/>
      <c r="JF747" s="368"/>
      <c r="JG747" s="368"/>
      <c r="JH747" s="368"/>
      <c r="JI747" s="368"/>
      <c r="JJ747" s="368"/>
      <c r="JK747" s="368"/>
      <c r="JL747" s="368"/>
      <c r="JM747" s="368"/>
      <c r="JN747" s="368"/>
      <c r="JO747" s="368"/>
      <c r="JP747" s="368"/>
      <c r="JQ747" s="368"/>
      <c r="JR747" s="368"/>
      <c r="JS747" s="368"/>
      <c r="JT747" s="368"/>
      <c r="JU747" s="368"/>
      <c r="JV747" s="368"/>
      <c r="JW747" s="368"/>
      <c r="JX747" s="368"/>
      <c r="JY747" s="368"/>
      <c r="JZ747" s="368"/>
      <c r="KA747" s="368"/>
      <c r="KB747" s="368"/>
      <c r="KC747" s="368"/>
      <c r="KD747" s="368"/>
      <c r="KE747" s="368"/>
      <c r="KF747" s="368"/>
      <c r="KG747" s="368"/>
      <c r="KH747" s="368"/>
      <c r="KI747" s="368"/>
      <c r="KJ747" s="368"/>
      <c r="KK747" s="368"/>
      <c r="KL747" s="368"/>
      <c r="KM747" s="368"/>
      <c r="KN747" s="368"/>
      <c r="KO747" s="368"/>
      <c r="KP747" s="368"/>
      <c r="KQ747" s="368"/>
      <c r="KR747" s="368"/>
      <c r="KS747" s="368"/>
      <c r="KT747" s="368"/>
      <c r="KU747" s="368"/>
      <c r="KV747" s="368"/>
      <c r="KW747" s="368"/>
      <c r="KX747" s="368"/>
      <c r="LH747" s="368"/>
      <c r="LI747" s="368"/>
      <c r="LJ747" s="368"/>
      <c r="LK747" s="368"/>
      <c r="LL747" s="368"/>
      <c r="LM747" s="368"/>
      <c r="LN747" s="368"/>
      <c r="LO747" s="368"/>
      <c r="LP747" s="368"/>
      <c r="LQ747" s="368"/>
      <c r="LR747" s="368"/>
      <c r="LS747" s="368"/>
      <c r="LT747" s="368"/>
      <c r="LU747" s="368"/>
      <c r="LV747" s="368"/>
      <c r="LW747" s="368"/>
      <c r="LX747" s="368"/>
      <c r="LY747" s="368"/>
      <c r="LZ747" s="368"/>
      <c r="MA747" s="368"/>
      <c r="MB747" s="368"/>
      <c r="MC747" s="368"/>
      <c r="MD747" s="368"/>
      <c r="ME747" s="368"/>
      <c r="MF747" s="368"/>
      <c r="MG747" s="368"/>
      <c r="MH747" s="368"/>
      <c r="MI747" s="368"/>
      <c r="MJ747" s="368"/>
      <c r="MK747" s="368"/>
      <c r="ML747" s="368"/>
      <c r="MM747" s="368"/>
      <c r="MN747" s="368"/>
      <c r="MO747" s="368"/>
      <c r="MP747" s="368"/>
      <c r="MQ747" s="368"/>
      <c r="MR747" s="368"/>
      <c r="MS747" s="368"/>
      <c r="MT747" s="368"/>
      <c r="MU747" s="368"/>
      <c r="MV747" s="368"/>
      <c r="MW747" s="368"/>
      <c r="MX747" s="368"/>
      <c r="MY747" s="368"/>
      <c r="MZ747" s="368"/>
      <c r="NA747" s="368"/>
      <c r="NB747" s="368"/>
      <c r="NC747" s="368"/>
      <c r="ND747" s="368"/>
      <c r="NE747" s="368"/>
      <c r="NF747" s="368"/>
      <c r="NG747" s="368"/>
      <c r="NH747" s="368"/>
      <c r="NI747" s="368"/>
      <c r="NJ747" s="368"/>
      <c r="NK747" s="368"/>
      <c r="NL747" s="368"/>
      <c r="NM747" s="368"/>
      <c r="NN747" s="368"/>
      <c r="NO747" s="368"/>
      <c r="NP747" s="368"/>
      <c r="NQ747" s="368"/>
      <c r="NR747" s="368"/>
      <c r="NS747" s="368"/>
      <c r="NT747" s="368"/>
      <c r="NU747" s="368"/>
      <c r="NV747" s="368"/>
      <c r="NW747" s="368"/>
      <c r="NX747" s="368"/>
      <c r="NY747" s="368"/>
      <c r="NZ747" s="368"/>
      <c r="OA747" s="368"/>
      <c r="OB747" s="368"/>
      <c r="OC747" s="368"/>
      <c r="OD747" s="368"/>
      <c r="OE747" s="368"/>
      <c r="OF747" s="368"/>
      <c r="OG747" s="368"/>
      <c r="OH747" s="368"/>
      <c r="OI747" s="368"/>
      <c r="OJ747" s="368"/>
      <c r="OK747" s="368"/>
      <c r="OL747" s="368"/>
      <c r="OM747" s="368"/>
      <c r="ON747" s="368"/>
      <c r="OO747" s="368"/>
      <c r="OP747" s="368"/>
      <c r="OQ747" s="368"/>
      <c r="OR747" s="368"/>
      <c r="OS747" s="368"/>
      <c r="OT747" s="368"/>
      <c r="OU747" s="368"/>
      <c r="OV747" s="368"/>
      <c r="OW747" s="368"/>
      <c r="OX747" s="368"/>
      <c r="OY747" s="368"/>
      <c r="OZ747" s="368"/>
      <c r="PA747" s="368"/>
      <c r="PB747" s="368"/>
      <c r="PC747" s="368"/>
      <c r="PD747" s="368"/>
      <c r="PE747" s="368"/>
      <c r="PF747" s="368"/>
      <c r="PG747" s="368"/>
      <c r="PH747" s="368"/>
      <c r="PI747" s="368"/>
      <c r="PJ747" s="368"/>
      <c r="PK747" s="368"/>
      <c r="PL747" s="368"/>
      <c r="PM747" s="368"/>
      <c r="PN747" s="368"/>
      <c r="PO747" s="368"/>
      <c r="PP747" s="368"/>
      <c r="PQ747" s="368"/>
      <c r="PR747" s="368"/>
      <c r="PS747" s="368"/>
      <c r="PT747" s="368"/>
      <c r="PU747" s="368"/>
      <c r="PV747" s="368"/>
      <c r="PW747" s="368"/>
      <c r="PX747" s="368"/>
      <c r="PY747" s="368"/>
      <c r="PZ747" s="368"/>
      <c r="QA747" s="368"/>
      <c r="QB747" s="368"/>
      <c r="QC747" s="368"/>
      <c r="QD747" s="368"/>
      <c r="QE747" s="368"/>
      <c r="QF747" s="368"/>
      <c r="QG747" s="368"/>
      <c r="QH747" s="368"/>
      <c r="QI747" s="368"/>
      <c r="QJ747" s="368"/>
      <c r="QK747" s="368"/>
      <c r="QL747" s="368"/>
      <c r="QM747" s="368"/>
      <c r="QN747" s="368"/>
      <c r="QO747" s="368"/>
      <c r="QP747" s="368"/>
      <c r="QQ747" s="368"/>
      <c r="QR747" s="368"/>
      <c r="QS747" s="368"/>
      <c r="QT747" s="368"/>
      <c r="QU747" s="368"/>
      <c r="QV747" s="368"/>
      <c r="QW747" s="368"/>
      <c r="QX747" s="368"/>
      <c r="QY747" s="368"/>
      <c r="QZ747" s="368"/>
      <c r="RA747" s="368"/>
      <c r="RB747" s="368"/>
      <c r="RC747" s="368"/>
      <c r="RD747" s="368"/>
      <c r="RE747" s="368"/>
      <c r="RF747" s="368"/>
      <c r="RG747" s="368"/>
      <c r="RH747" s="368"/>
      <c r="RI747" s="368"/>
      <c r="RJ747" s="368"/>
      <c r="RK747" s="368"/>
      <c r="RL747" s="368"/>
      <c r="RM747" s="368"/>
      <c r="RN747" s="368"/>
      <c r="RO747" s="368"/>
      <c r="RP747" s="368"/>
      <c r="RQ747" s="368"/>
      <c r="RR747" s="368"/>
      <c r="RS747" s="368"/>
      <c r="RT747" s="368"/>
      <c r="RU747" s="368"/>
      <c r="RV747" s="368"/>
      <c r="RW747" s="368"/>
      <c r="RX747" s="368"/>
      <c r="RY747" s="368"/>
      <c r="RZ747" s="368"/>
      <c r="SA747" s="368"/>
      <c r="SB747" s="368"/>
      <c r="SC747" s="368"/>
      <c r="SD747" s="368"/>
      <c r="SE747" s="368"/>
      <c r="SF747" s="368"/>
      <c r="SG747" s="368"/>
    </row>
    <row r="748" spans="1:501">
      <c r="A748" s="368"/>
      <c r="B748" s="368"/>
      <c r="C748" s="368"/>
      <c r="D748" s="368"/>
      <c r="E748" s="368"/>
      <c r="F748" s="368"/>
      <c r="G748" s="368"/>
      <c r="H748" s="368"/>
      <c r="I748" s="368"/>
      <c r="J748" s="368"/>
      <c r="K748" s="368"/>
      <c r="L748" s="368"/>
      <c r="M748" s="368"/>
      <c r="N748" s="368"/>
      <c r="O748" s="385"/>
      <c r="P748" s="368"/>
      <c r="Q748" s="368"/>
      <c r="R748" s="368"/>
      <c r="S748" s="368"/>
      <c r="T748" s="368"/>
      <c r="U748" s="368"/>
      <c r="V748" s="368"/>
      <c r="W748" s="368"/>
      <c r="X748" s="368"/>
      <c r="Y748" s="368"/>
      <c r="Z748" s="368"/>
      <c r="AA748" s="368"/>
      <c r="AB748" s="368"/>
      <c r="AC748" s="368"/>
      <c r="AD748" s="368"/>
      <c r="AE748" s="368"/>
      <c r="AF748" s="368"/>
      <c r="AG748" s="368"/>
      <c r="AH748" s="368"/>
      <c r="AI748" s="368"/>
      <c r="AJ748" s="368"/>
      <c r="AK748" s="368"/>
      <c r="AL748" s="368"/>
      <c r="AM748" s="368"/>
      <c r="AN748" s="368"/>
      <c r="AO748" s="368"/>
      <c r="AP748" s="368"/>
      <c r="AQ748" s="368"/>
      <c r="AR748" s="368"/>
      <c r="AS748" s="368"/>
      <c r="AT748" s="368"/>
      <c r="AU748" s="368"/>
      <c r="AV748" s="368"/>
      <c r="AW748" s="368"/>
      <c r="AX748" s="368"/>
      <c r="AY748" s="368"/>
      <c r="AZ748" s="368"/>
      <c r="BA748" s="368"/>
      <c r="BB748" s="368"/>
      <c r="BC748" s="368"/>
      <c r="BD748" s="368"/>
      <c r="BE748" s="368"/>
      <c r="BF748" s="368"/>
      <c r="BG748" s="368"/>
      <c r="BH748" s="368"/>
      <c r="BI748" s="368"/>
      <c r="BJ748" s="368"/>
      <c r="BK748" s="368"/>
      <c r="BL748" s="368"/>
      <c r="BM748" s="368"/>
      <c r="BN748" s="368"/>
      <c r="BO748" s="368"/>
      <c r="BP748" s="368"/>
      <c r="BQ748" s="368"/>
      <c r="BR748" s="368"/>
      <c r="BS748" s="368"/>
      <c r="BT748" s="368"/>
      <c r="BU748" s="368"/>
      <c r="BV748" s="368"/>
      <c r="BW748" s="368"/>
      <c r="DV748" s="368"/>
      <c r="DW748" s="368"/>
      <c r="DX748" s="368"/>
      <c r="DY748" s="368"/>
      <c r="DZ748" s="368"/>
      <c r="EA748" s="368"/>
      <c r="EB748" s="368"/>
      <c r="EC748" s="368"/>
      <c r="ED748" s="368"/>
      <c r="EE748" s="368"/>
      <c r="EF748" s="368"/>
      <c r="EG748" s="368"/>
      <c r="EH748" s="368"/>
      <c r="EI748" s="368"/>
      <c r="EJ748" s="368"/>
      <c r="EK748" s="368"/>
      <c r="EL748" s="368"/>
      <c r="EM748" s="368"/>
      <c r="EN748" s="368"/>
      <c r="EO748" s="368"/>
      <c r="EP748" s="368"/>
      <c r="EQ748" s="368"/>
      <c r="ER748" s="368"/>
      <c r="ES748" s="368"/>
      <c r="ET748" s="368"/>
      <c r="EU748" s="368"/>
      <c r="EV748" s="368"/>
      <c r="EW748" s="368"/>
      <c r="EX748" s="368"/>
      <c r="EY748" s="368"/>
      <c r="EZ748" s="368"/>
      <c r="FA748" s="368"/>
      <c r="FB748" s="368"/>
      <c r="FC748" s="368"/>
      <c r="FD748" s="368"/>
      <c r="FE748" s="368"/>
      <c r="FF748" s="368"/>
      <c r="FG748" s="368"/>
      <c r="FH748" s="368"/>
      <c r="FI748" s="368"/>
      <c r="FJ748" s="368"/>
      <c r="FK748" s="368"/>
      <c r="FL748" s="368"/>
      <c r="FM748" s="368"/>
      <c r="FN748" s="368"/>
      <c r="FO748" s="368"/>
      <c r="FP748" s="368"/>
      <c r="FQ748" s="368"/>
      <c r="FR748" s="368"/>
      <c r="FS748" s="368"/>
      <c r="FT748" s="368"/>
      <c r="FU748" s="368"/>
      <c r="FV748" s="368"/>
      <c r="FW748" s="368"/>
      <c r="FX748" s="368"/>
      <c r="FY748" s="368"/>
      <c r="FZ748" s="368"/>
      <c r="GA748" s="368"/>
      <c r="GB748" s="368"/>
      <c r="GC748" s="368"/>
      <c r="GD748" s="368"/>
      <c r="GE748" s="368"/>
      <c r="GF748" s="368"/>
      <c r="GG748" s="368"/>
      <c r="GH748" s="368"/>
      <c r="GI748" s="368"/>
      <c r="GJ748" s="368"/>
      <c r="GK748" s="368"/>
      <c r="GL748" s="368"/>
      <c r="GM748" s="368"/>
      <c r="GN748" s="368"/>
      <c r="GO748" s="368"/>
      <c r="GP748" s="368"/>
      <c r="GQ748" s="368"/>
      <c r="GR748" s="368"/>
      <c r="GS748" s="368"/>
      <c r="GT748" s="368"/>
      <c r="GU748" s="368"/>
      <c r="GV748" s="368"/>
      <c r="GW748" s="368"/>
      <c r="GX748" s="368"/>
      <c r="GY748" s="368"/>
      <c r="GZ748" s="368"/>
      <c r="HA748" s="368"/>
      <c r="HB748" s="368"/>
      <c r="HC748" s="368"/>
      <c r="HD748" s="368"/>
      <c r="HE748" s="368"/>
      <c r="HF748" s="368"/>
      <c r="HG748" s="368"/>
      <c r="HH748" s="368"/>
      <c r="HI748" s="368"/>
      <c r="HJ748" s="368"/>
      <c r="HK748" s="368"/>
      <c r="HL748" s="368"/>
      <c r="HM748" s="368"/>
      <c r="HN748" s="368"/>
      <c r="HO748" s="368"/>
      <c r="HP748" s="368"/>
      <c r="HQ748" s="368"/>
      <c r="HR748" s="368"/>
      <c r="HS748" s="368"/>
      <c r="HT748" s="368"/>
      <c r="HU748" s="368"/>
      <c r="HV748" s="368"/>
      <c r="HW748" s="368"/>
      <c r="HX748" s="368"/>
      <c r="HY748" s="368"/>
      <c r="HZ748" s="368"/>
      <c r="IA748" s="368"/>
      <c r="IB748" s="368"/>
      <c r="IC748" s="368"/>
      <c r="ID748" s="368"/>
      <c r="IE748" s="368"/>
      <c r="IF748" s="368"/>
      <c r="IG748" s="368"/>
      <c r="IH748" s="368"/>
      <c r="II748" s="368"/>
      <c r="IJ748" s="368"/>
      <c r="IK748" s="368"/>
      <c r="IL748" s="368"/>
      <c r="IM748" s="368"/>
      <c r="IN748" s="368"/>
      <c r="IO748" s="368"/>
      <c r="IP748" s="368"/>
      <c r="IQ748" s="368"/>
      <c r="IR748" s="368"/>
      <c r="IS748" s="368"/>
      <c r="IT748" s="368"/>
      <c r="IU748" s="368"/>
      <c r="IV748" s="368"/>
      <c r="IW748" s="368"/>
      <c r="IX748" s="368"/>
      <c r="IY748" s="368"/>
      <c r="IZ748" s="368"/>
      <c r="JA748" s="368"/>
      <c r="JB748" s="368"/>
      <c r="JC748" s="368"/>
      <c r="JD748" s="368"/>
      <c r="JE748" s="368"/>
      <c r="JF748" s="368"/>
      <c r="JG748" s="368"/>
      <c r="JH748" s="368"/>
      <c r="JI748" s="368"/>
      <c r="JJ748" s="368"/>
      <c r="JK748" s="368"/>
      <c r="JL748" s="368"/>
      <c r="JM748" s="368"/>
      <c r="JN748" s="368"/>
      <c r="JO748" s="368"/>
      <c r="JP748" s="368"/>
      <c r="JQ748" s="368"/>
      <c r="JR748" s="368"/>
      <c r="JS748" s="368"/>
      <c r="JT748" s="368"/>
      <c r="JU748" s="368"/>
      <c r="JV748" s="368"/>
      <c r="JW748" s="368"/>
      <c r="JX748" s="368"/>
      <c r="JY748" s="368"/>
      <c r="JZ748" s="368"/>
      <c r="KA748" s="368"/>
      <c r="KB748" s="368"/>
      <c r="KC748" s="368"/>
      <c r="KD748" s="368"/>
      <c r="KE748" s="368"/>
      <c r="KF748" s="368"/>
      <c r="KG748" s="368"/>
      <c r="KH748" s="368"/>
      <c r="KI748" s="368"/>
      <c r="KJ748" s="368"/>
      <c r="KK748" s="368"/>
      <c r="KL748" s="368"/>
      <c r="KM748" s="368"/>
      <c r="KN748" s="368"/>
      <c r="KO748" s="368"/>
      <c r="KP748" s="368"/>
      <c r="KQ748" s="368"/>
      <c r="KR748" s="368"/>
      <c r="KS748" s="368"/>
      <c r="KT748" s="368"/>
      <c r="KU748" s="368"/>
      <c r="KV748" s="368"/>
      <c r="KW748" s="368"/>
      <c r="KX748" s="368"/>
      <c r="LH748" s="368"/>
      <c r="LI748" s="368"/>
      <c r="LJ748" s="368"/>
      <c r="LK748" s="368"/>
      <c r="LL748" s="368"/>
      <c r="LM748" s="368"/>
      <c r="LN748" s="368"/>
      <c r="LO748" s="368"/>
      <c r="LP748" s="368"/>
      <c r="LQ748" s="368"/>
      <c r="LR748" s="368"/>
      <c r="LS748" s="368"/>
      <c r="LT748" s="368"/>
      <c r="LU748" s="368"/>
      <c r="LV748" s="368"/>
      <c r="LW748" s="368"/>
      <c r="LX748" s="368"/>
      <c r="LY748" s="368"/>
      <c r="LZ748" s="368"/>
      <c r="MA748" s="368"/>
      <c r="MB748" s="368"/>
      <c r="MC748" s="368"/>
      <c r="MD748" s="368"/>
      <c r="ME748" s="368"/>
      <c r="MF748" s="368"/>
      <c r="MG748" s="368"/>
      <c r="MH748" s="368"/>
      <c r="MI748" s="368"/>
      <c r="MJ748" s="368"/>
      <c r="MK748" s="368"/>
      <c r="ML748" s="368"/>
      <c r="MM748" s="368"/>
      <c r="MN748" s="368"/>
      <c r="MO748" s="368"/>
      <c r="MP748" s="368"/>
      <c r="MQ748" s="368"/>
      <c r="MR748" s="368"/>
      <c r="MS748" s="368"/>
      <c r="MT748" s="368"/>
      <c r="MU748" s="368"/>
      <c r="MV748" s="368"/>
      <c r="MW748" s="368"/>
      <c r="MX748" s="368"/>
      <c r="MY748" s="368"/>
      <c r="MZ748" s="368"/>
      <c r="NA748" s="368"/>
      <c r="NB748" s="368"/>
      <c r="NC748" s="368"/>
      <c r="ND748" s="368"/>
      <c r="NE748" s="368"/>
      <c r="NF748" s="368"/>
      <c r="NG748" s="368"/>
      <c r="NH748" s="368"/>
      <c r="NI748" s="368"/>
      <c r="NJ748" s="368"/>
      <c r="NK748" s="368"/>
      <c r="NL748" s="368"/>
      <c r="NM748" s="368"/>
      <c r="NN748" s="368"/>
      <c r="NO748" s="368"/>
      <c r="NP748" s="368"/>
      <c r="NQ748" s="368"/>
      <c r="NR748" s="368"/>
      <c r="NS748" s="368"/>
      <c r="NT748" s="368"/>
      <c r="NU748" s="368"/>
      <c r="NV748" s="368"/>
      <c r="NW748" s="368"/>
      <c r="NX748" s="368"/>
      <c r="NY748" s="368"/>
      <c r="NZ748" s="368"/>
      <c r="OA748" s="368"/>
      <c r="OB748" s="368"/>
      <c r="OC748" s="368"/>
      <c r="OD748" s="368"/>
      <c r="OE748" s="368"/>
      <c r="OF748" s="368"/>
      <c r="OG748" s="368"/>
      <c r="OH748" s="368"/>
      <c r="OI748" s="368"/>
      <c r="OJ748" s="368"/>
      <c r="OK748" s="368"/>
      <c r="OL748" s="368"/>
      <c r="OM748" s="368"/>
      <c r="ON748" s="368"/>
      <c r="OO748" s="368"/>
      <c r="OP748" s="368"/>
      <c r="OQ748" s="368"/>
      <c r="OR748" s="368"/>
      <c r="OS748" s="368"/>
      <c r="OT748" s="368"/>
      <c r="OU748" s="368"/>
      <c r="OV748" s="368"/>
      <c r="OW748" s="368"/>
      <c r="OX748" s="368"/>
      <c r="OY748" s="368"/>
      <c r="OZ748" s="368"/>
      <c r="PA748" s="368"/>
      <c r="PB748" s="368"/>
      <c r="PC748" s="368"/>
      <c r="PD748" s="368"/>
      <c r="PE748" s="368"/>
      <c r="PF748" s="368"/>
      <c r="PG748" s="368"/>
      <c r="PH748" s="368"/>
      <c r="PI748" s="368"/>
      <c r="PJ748" s="368"/>
      <c r="PK748" s="368"/>
      <c r="PL748" s="368"/>
      <c r="PM748" s="368"/>
      <c r="PN748" s="368"/>
      <c r="PO748" s="368"/>
      <c r="PP748" s="368"/>
      <c r="PQ748" s="368"/>
      <c r="PR748" s="368"/>
      <c r="PS748" s="368"/>
      <c r="PT748" s="368"/>
      <c r="PU748" s="368"/>
      <c r="PV748" s="368"/>
      <c r="PW748" s="368"/>
      <c r="PX748" s="368"/>
      <c r="PY748" s="368"/>
      <c r="PZ748" s="368"/>
      <c r="QA748" s="368"/>
      <c r="QB748" s="368"/>
      <c r="QC748" s="368"/>
      <c r="QD748" s="368"/>
      <c r="QE748" s="368"/>
      <c r="QF748" s="368"/>
      <c r="QG748" s="368"/>
      <c r="QH748" s="368"/>
      <c r="QI748" s="368"/>
      <c r="QJ748" s="368"/>
      <c r="QK748" s="368"/>
      <c r="QL748" s="368"/>
      <c r="QM748" s="368"/>
      <c r="QN748" s="368"/>
      <c r="QO748" s="368"/>
      <c r="QP748" s="368"/>
      <c r="QQ748" s="368"/>
      <c r="QR748" s="368"/>
      <c r="QS748" s="368"/>
      <c r="QT748" s="368"/>
      <c r="QU748" s="368"/>
      <c r="QV748" s="368"/>
      <c r="QW748" s="368"/>
      <c r="QX748" s="368"/>
      <c r="QY748" s="368"/>
      <c r="QZ748" s="368"/>
      <c r="RA748" s="368"/>
      <c r="RB748" s="368"/>
      <c r="RC748" s="368"/>
      <c r="RD748" s="368"/>
      <c r="RE748" s="368"/>
      <c r="RF748" s="368"/>
      <c r="RG748" s="368"/>
      <c r="RH748" s="368"/>
      <c r="RI748" s="368"/>
      <c r="RJ748" s="368"/>
      <c r="RK748" s="368"/>
      <c r="RL748" s="368"/>
      <c r="RM748" s="368"/>
      <c r="RN748" s="368"/>
      <c r="RO748" s="368"/>
      <c r="RP748" s="368"/>
      <c r="RQ748" s="368"/>
      <c r="RR748" s="368"/>
      <c r="RS748" s="368"/>
      <c r="RT748" s="368"/>
      <c r="RU748" s="368"/>
      <c r="RV748" s="368"/>
      <c r="RW748" s="368"/>
      <c r="RX748" s="368"/>
      <c r="RY748" s="368"/>
      <c r="RZ748" s="368"/>
      <c r="SA748" s="368"/>
      <c r="SB748" s="368"/>
      <c r="SC748" s="368"/>
      <c r="SD748" s="368"/>
      <c r="SE748" s="368"/>
      <c r="SF748" s="368"/>
      <c r="SG748" s="368"/>
    </row>
    <row r="749" spans="1:501">
      <c r="A749" s="368"/>
      <c r="B749" s="368"/>
      <c r="C749" s="368"/>
      <c r="D749" s="368"/>
      <c r="E749" s="368"/>
      <c r="F749" s="368"/>
      <c r="G749" s="368"/>
      <c r="H749" s="368"/>
      <c r="I749" s="368"/>
      <c r="J749" s="368"/>
      <c r="K749" s="368"/>
      <c r="L749" s="368"/>
      <c r="M749" s="368"/>
      <c r="N749" s="368"/>
      <c r="O749" s="385"/>
      <c r="P749" s="368"/>
      <c r="Q749" s="368"/>
      <c r="R749" s="368"/>
      <c r="S749" s="368"/>
      <c r="T749" s="368"/>
      <c r="U749" s="368"/>
      <c r="V749" s="368"/>
      <c r="W749" s="368"/>
      <c r="X749" s="368"/>
      <c r="Y749" s="368"/>
      <c r="Z749" s="368"/>
      <c r="AA749" s="368"/>
      <c r="AB749" s="368"/>
      <c r="AC749" s="368"/>
      <c r="AD749" s="368"/>
      <c r="AE749" s="368"/>
      <c r="AF749" s="368"/>
      <c r="AG749" s="368"/>
      <c r="AH749" s="368"/>
      <c r="AI749" s="368"/>
      <c r="AJ749" s="368"/>
      <c r="AK749" s="368"/>
      <c r="AL749" s="368"/>
      <c r="AM749" s="368"/>
      <c r="AN749" s="368"/>
      <c r="AO749" s="368"/>
      <c r="AP749" s="368"/>
      <c r="AQ749" s="368"/>
      <c r="AR749" s="368"/>
      <c r="AS749" s="368"/>
      <c r="AT749" s="368"/>
      <c r="AU749" s="368"/>
      <c r="AV749" s="368"/>
      <c r="AW749" s="368"/>
      <c r="AX749" s="368"/>
      <c r="AY749" s="368"/>
      <c r="AZ749" s="368"/>
      <c r="BA749" s="368"/>
      <c r="BB749" s="368"/>
      <c r="BC749" s="368"/>
      <c r="BD749" s="368"/>
      <c r="BE749" s="368"/>
      <c r="BF749" s="368"/>
      <c r="BG749" s="368"/>
      <c r="BH749" s="368"/>
      <c r="BI749" s="368"/>
      <c r="BJ749" s="368"/>
      <c r="BK749" s="368"/>
      <c r="BL749" s="368"/>
      <c r="BM749" s="368"/>
      <c r="BN749" s="368"/>
      <c r="BO749" s="368"/>
      <c r="BP749" s="368"/>
      <c r="BQ749" s="368"/>
      <c r="BR749" s="368"/>
      <c r="BS749" s="368"/>
      <c r="BT749" s="368"/>
      <c r="BU749" s="368"/>
      <c r="BV749" s="368"/>
      <c r="BW749" s="368"/>
      <c r="DV749" s="368"/>
      <c r="DW749" s="368"/>
      <c r="DX749" s="368"/>
      <c r="DY749" s="368"/>
      <c r="DZ749" s="368"/>
      <c r="EA749" s="368"/>
      <c r="EB749" s="368"/>
      <c r="EC749" s="368"/>
      <c r="ED749" s="368"/>
      <c r="EE749" s="368"/>
      <c r="EF749" s="368"/>
      <c r="EG749" s="368"/>
      <c r="EH749" s="368"/>
      <c r="EI749" s="368"/>
      <c r="EJ749" s="368"/>
      <c r="EK749" s="368"/>
      <c r="EL749" s="368"/>
      <c r="EM749" s="368"/>
      <c r="EN749" s="368"/>
      <c r="EO749" s="368"/>
      <c r="EP749" s="368"/>
      <c r="EQ749" s="368"/>
      <c r="ER749" s="368"/>
      <c r="ES749" s="368"/>
      <c r="ET749" s="368"/>
      <c r="EU749" s="368"/>
      <c r="EV749" s="368"/>
      <c r="EW749" s="368"/>
      <c r="EX749" s="368"/>
      <c r="EY749" s="368"/>
      <c r="EZ749" s="368"/>
      <c r="FA749" s="368"/>
      <c r="FB749" s="368"/>
      <c r="FC749" s="368"/>
      <c r="FD749" s="368"/>
      <c r="FE749" s="368"/>
      <c r="FF749" s="368"/>
      <c r="FG749" s="368"/>
      <c r="FH749" s="368"/>
      <c r="FI749" s="368"/>
      <c r="FJ749" s="368"/>
      <c r="FK749" s="368"/>
      <c r="FL749" s="368"/>
      <c r="FM749" s="368"/>
      <c r="FN749" s="368"/>
      <c r="FO749" s="368"/>
      <c r="FP749" s="368"/>
      <c r="FQ749" s="368"/>
      <c r="FR749" s="368"/>
      <c r="FS749" s="368"/>
      <c r="FT749" s="368"/>
      <c r="FU749" s="368"/>
      <c r="FV749" s="368"/>
      <c r="FW749" s="368"/>
      <c r="FX749" s="368"/>
      <c r="FY749" s="368"/>
      <c r="FZ749" s="368"/>
      <c r="GA749" s="368"/>
      <c r="GB749" s="368"/>
      <c r="GC749" s="368"/>
      <c r="GD749" s="368"/>
      <c r="GE749" s="368"/>
      <c r="GF749" s="368"/>
      <c r="GG749" s="368"/>
      <c r="GH749" s="368"/>
      <c r="GI749" s="368"/>
      <c r="GJ749" s="368"/>
      <c r="GK749" s="368"/>
      <c r="GL749" s="368"/>
      <c r="GM749" s="368"/>
      <c r="GN749" s="368"/>
      <c r="GO749" s="368"/>
      <c r="GP749" s="368"/>
      <c r="GQ749" s="368"/>
      <c r="GR749" s="368"/>
      <c r="GS749" s="368"/>
      <c r="GT749" s="368"/>
      <c r="GU749" s="368"/>
      <c r="GV749" s="368"/>
      <c r="GW749" s="368"/>
      <c r="GX749" s="368"/>
      <c r="GY749" s="368"/>
      <c r="GZ749" s="368"/>
      <c r="HA749" s="368"/>
      <c r="HB749" s="368"/>
      <c r="HC749" s="368"/>
      <c r="HD749" s="368"/>
      <c r="HE749" s="368"/>
      <c r="HF749" s="368"/>
      <c r="HG749" s="368"/>
      <c r="HH749" s="368"/>
      <c r="HI749" s="368"/>
      <c r="HJ749" s="368"/>
      <c r="HK749" s="368"/>
      <c r="HL749" s="368"/>
      <c r="HM749" s="368"/>
      <c r="HN749" s="368"/>
      <c r="HO749" s="368"/>
      <c r="HP749" s="368"/>
      <c r="HQ749" s="368"/>
      <c r="HR749" s="368"/>
      <c r="HS749" s="368"/>
      <c r="HT749" s="368"/>
      <c r="HU749" s="368"/>
      <c r="HV749" s="368"/>
      <c r="HW749" s="368"/>
      <c r="HX749" s="368"/>
      <c r="HY749" s="368"/>
      <c r="HZ749" s="368"/>
      <c r="IA749" s="368"/>
      <c r="IB749" s="368"/>
      <c r="IC749" s="368"/>
      <c r="ID749" s="368"/>
      <c r="IE749" s="368"/>
      <c r="IF749" s="368"/>
      <c r="IG749" s="368"/>
      <c r="IH749" s="368"/>
      <c r="II749" s="368"/>
      <c r="IJ749" s="368"/>
      <c r="IK749" s="368"/>
      <c r="IL749" s="368"/>
      <c r="IM749" s="368"/>
      <c r="IN749" s="368"/>
      <c r="IO749" s="368"/>
      <c r="IP749" s="368"/>
      <c r="IQ749" s="368"/>
      <c r="IR749" s="368"/>
      <c r="IS749" s="368"/>
      <c r="IT749" s="368"/>
      <c r="IU749" s="368"/>
      <c r="IV749" s="368"/>
      <c r="IW749" s="368"/>
      <c r="IX749" s="368"/>
      <c r="IY749" s="368"/>
      <c r="IZ749" s="368"/>
      <c r="JA749" s="368"/>
      <c r="JB749" s="368"/>
      <c r="JC749" s="368"/>
      <c r="JD749" s="368"/>
      <c r="JE749" s="368"/>
      <c r="JF749" s="368"/>
      <c r="JG749" s="368"/>
      <c r="JH749" s="368"/>
      <c r="JI749" s="368"/>
      <c r="JJ749" s="368"/>
      <c r="JK749" s="368"/>
      <c r="JL749" s="368"/>
      <c r="JM749" s="368"/>
      <c r="JN749" s="368"/>
      <c r="JO749" s="368"/>
      <c r="JP749" s="368"/>
      <c r="JQ749" s="368"/>
      <c r="JR749" s="368"/>
      <c r="JS749" s="368"/>
      <c r="JT749" s="368"/>
      <c r="JU749" s="368"/>
      <c r="JV749" s="368"/>
      <c r="JW749" s="368"/>
      <c r="JX749" s="368"/>
      <c r="JY749" s="368"/>
      <c r="JZ749" s="368"/>
      <c r="KA749" s="368"/>
      <c r="KB749" s="368"/>
      <c r="KC749" s="368"/>
      <c r="KD749" s="368"/>
      <c r="KE749" s="368"/>
      <c r="KF749" s="368"/>
      <c r="KG749" s="368"/>
      <c r="KH749" s="368"/>
      <c r="KI749" s="368"/>
      <c r="KJ749" s="368"/>
      <c r="KK749" s="368"/>
      <c r="KL749" s="368"/>
      <c r="KM749" s="368"/>
      <c r="KN749" s="368"/>
      <c r="KO749" s="368"/>
      <c r="KP749" s="368"/>
      <c r="KQ749" s="368"/>
      <c r="KR749" s="368"/>
      <c r="KS749" s="368"/>
      <c r="KT749" s="368"/>
      <c r="KU749" s="368"/>
      <c r="KV749" s="368"/>
      <c r="KW749" s="368"/>
      <c r="KX749" s="368"/>
      <c r="LH749" s="368"/>
      <c r="LI749" s="368"/>
      <c r="LJ749" s="368"/>
      <c r="LK749" s="368"/>
      <c r="LL749" s="368"/>
      <c r="LM749" s="368"/>
      <c r="LN749" s="368"/>
      <c r="LO749" s="368"/>
      <c r="LP749" s="368"/>
      <c r="LQ749" s="368"/>
      <c r="LR749" s="368"/>
      <c r="LS749" s="368"/>
      <c r="LT749" s="368"/>
      <c r="LU749" s="368"/>
      <c r="LV749" s="368"/>
      <c r="LW749" s="368"/>
      <c r="LX749" s="368"/>
      <c r="LY749" s="368"/>
      <c r="LZ749" s="368"/>
      <c r="MA749" s="368"/>
      <c r="MB749" s="368"/>
      <c r="MC749" s="368"/>
      <c r="MD749" s="368"/>
      <c r="ME749" s="368"/>
      <c r="MF749" s="368"/>
      <c r="MG749" s="368"/>
      <c r="MH749" s="368"/>
      <c r="MI749" s="368"/>
      <c r="MJ749" s="368"/>
      <c r="MK749" s="368"/>
      <c r="ML749" s="368"/>
      <c r="MM749" s="368"/>
      <c r="MN749" s="368"/>
      <c r="MO749" s="368"/>
      <c r="MP749" s="368"/>
      <c r="MQ749" s="368"/>
      <c r="MR749" s="368"/>
      <c r="MS749" s="368"/>
      <c r="MT749" s="368"/>
      <c r="MU749" s="368"/>
      <c r="MV749" s="368"/>
      <c r="MW749" s="368"/>
      <c r="MX749" s="368"/>
      <c r="MY749" s="368"/>
      <c r="MZ749" s="368"/>
      <c r="NA749" s="368"/>
      <c r="NB749" s="368"/>
      <c r="NC749" s="368"/>
      <c r="ND749" s="368"/>
      <c r="NE749" s="368"/>
      <c r="NF749" s="368"/>
      <c r="NG749" s="368"/>
      <c r="NH749" s="368"/>
      <c r="NI749" s="368"/>
      <c r="NJ749" s="368"/>
      <c r="NK749" s="368"/>
      <c r="NL749" s="368"/>
      <c r="NM749" s="368"/>
      <c r="NN749" s="368"/>
      <c r="NO749" s="368"/>
      <c r="NP749" s="368"/>
      <c r="NQ749" s="368"/>
      <c r="NR749" s="368"/>
      <c r="NS749" s="368"/>
      <c r="NT749" s="368"/>
      <c r="NU749" s="368"/>
      <c r="NV749" s="368"/>
      <c r="NW749" s="368"/>
      <c r="NX749" s="368"/>
      <c r="NY749" s="368"/>
      <c r="NZ749" s="368"/>
      <c r="OA749" s="368"/>
      <c r="OB749" s="368"/>
      <c r="OC749" s="368"/>
      <c r="OD749" s="368"/>
      <c r="OE749" s="368"/>
      <c r="OF749" s="368"/>
      <c r="OG749" s="368"/>
      <c r="OH749" s="368"/>
      <c r="OI749" s="368"/>
      <c r="OJ749" s="368"/>
      <c r="OK749" s="368"/>
      <c r="OL749" s="368"/>
      <c r="OM749" s="368"/>
      <c r="ON749" s="368"/>
      <c r="OO749" s="368"/>
      <c r="OP749" s="368"/>
      <c r="OQ749" s="368"/>
      <c r="OR749" s="368"/>
      <c r="OS749" s="368"/>
      <c r="OT749" s="368"/>
      <c r="OU749" s="368"/>
      <c r="OV749" s="368"/>
      <c r="OW749" s="368"/>
      <c r="OX749" s="368"/>
      <c r="OY749" s="368"/>
      <c r="OZ749" s="368"/>
      <c r="PA749" s="368"/>
      <c r="PB749" s="368"/>
      <c r="PC749" s="368"/>
      <c r="PD749" s="368"/>
      <c r="PE749" s="368"/>
      <c r="PF749" s="368"/>
      <c r="PG749" s="368"/>
      <c r="PH749" s="368"/>
      <c r="PI749" s="368"/>
      <c r="PJ749" s="368"/>
      <c r="PK749" s="368"/>
      <c r="PL749" s="368"/>
      <c r="PM749" s="368"/>
      <c r="PN749" s="368"/>
      <c r="PO749" s="368"/>
      <c r="PP749" s="368"/>
      <c r="PQ749" s="368"/>
      <c r="PR749" s="368"/>
      <c r="PS749" s="368"/>
      <c r="PT749" s="368"/>
      <c r="PU749" s="368"/>
      <c r="PV749" s="368"/>
      <c r="PW749" s="368"/>
      <c r="PX749" s="368"/>
      <c r="PY749" s="368"/>
      <c r="PZ749" s="368"/>
      <c r="QA749" s="368"/>
      <c r="QB749" s="368"/>
      <c r="QC749" s="368"/>
      <c r="QD749" s="368"/>
      <c r="QE749" s="368"/>
      <c r="QF749" s="368"/>
      <c r="QG749" s="368"/>
      <c r="QH749" s="368"/>
      <c r="QI749" s="368"/>
      <c r="QJ749" s="368"/>
      <c r="QK749" s="368"/>
      <c r="QL749" s="368"/>
      <c r="QM749" s="368"/>
      <c r="QN749" s="368"/>
      <c r="QO749" s="368"/>
      <c r="QP749" s="368"/>
      <c r="QQ749" s="368"/>
      <c r="QR749" s="368"/>
      <c r="QS749" s="368"/>
      <c r="QT749" s="368"/>
      <c r="QU749" s="368"/>
      <c r="QV749" s="368"/>
      <c r="QW749" s="368"/>
      <c r="QX749" s="368"/>
      <c r="QY749" s="368"/>
      <c r="QZ749" s="368"/>
      <c r="RA749" s="368"/>
      <c r="RB749" s="368"/>
      <c r="RC749" s="368"/>
      <c r="RD749" s="368"/>
      <c r="RE749" s="368"/>
      <c r="RF749" s="368"/>
      <c r="RG749" s="368"/>
      <c r="RH749" s="368"/>
      <c r="RI749" s="368"/>
      <c r="RJ749" s="368"/>
      <c r="RK749" s="368"/>
      <c r="RL749" s="368"/>
      <c r="RM749" s="368"/>
      <c r="RN749" s="368"/>
      <c r="RO749" s="368"/>
      <c r="RP749" s="368"/>
      <c r="RQ749" s="368"/>
      <c r="RR749" s="368"/>
      <c r="RS749" s="368"/>
      <c r="RT749" s="368"/>
      <c r="RU749" s="368"/>
      <c r="RV749" s="368"/>
      <c r="RW749" s="368"/>
      <c r="RX749" s="368"/>
      <c r="RY749" s="368"/>
      <c r="RZ749" s="368"/>
      <c r="SA749" s="368"/>
      <c r="SB749" s="368"/>
      <c r="SC749" s="368"/>
      <c r="SD749" s="368"/>
      <c r="SE749" s="368"/>
      <c r="SF749" s="368"/>
      <c r="SG749" s="368"/>
    </row>
    <row r="750" spans="1:501">
      <c r="A750" s="368"/>
      <c r="B750" s="368"/>
      <c r="C750" s="368"/>
      <c r="D750" s="368"/>
      <c r="E750" s="368"/>
      <c r="F750" s="368"/>
      <c r="G750" s="368"/>
      <c r="H750" s="368"/>
      <c r="I750" s="368"/>
      <c r="J750" s="368"/>
      <c r="K750" s="368"/>
      <c r="L750" s="368"/>
      <c r="M750" s="368"/>
      <c r="N750" s="368"/>
      <c r="O750" s="385"/>
      <c r="P750" s="368"/>
      <c r="Q750" s="368"/>
      <c r="R750" s="368"/>
      <c r="S750" s="368"/>
      <c r="T750" s="368"/>
      <c r="U750" s="368"/>
      <c r="V750" s="368"/>
      <c r="W750" s="368"/>
      <c r="X750" s="368"/>
      <c r="Y750" s="368"/>
      <c r="Z750" s="368"/>
      <c r="AA750" s="368"/>
      <c r="AB750" s="368"/>
      <c r="AC750" s="368"/>
      <c r="AD750" s="368"/>
      <c r="AE750" s="368"/>
      <c r="AF750" s="368"/>
      <c r="AG750" s="368"/>
      <c r="AH750" s="368"/>
      <c r="AI750" s="368"/>
      <c r="AJ750" s="368"/>
      <c r="AK750" s="368"/>
      <c r="AL750" s="368"/>
      <c r="AM750" s="368"/>
      <c r="AN750" s="368"/>
      <c r="AO750" s="368"/>
      <c r="AP750" s="368"/>
      <c r="AQ750" s="368"/>
      <c r="AR750" s="368"/>
      <c r="AS750" s="368"/>
      <c r="AT750" s="368"/>
      <c r="AU750" s="368"/>
      <c r="AV750" s="368"/>
      <c r="AW750" s="368"/>
      <c r="AX750" s="368"/>
      <c r="AY750" s="368"/>
      <c r="AZ750" s="368"/>
      <c r="BA750" s="368"/>
      <c r="BB750" s="368"/>
      <c r="BC750" s="368"/>
      <c r="BD750" s="368"/>
      <c r="BE750" s="368"/>
      <c r="BF750" s="368"/>
      <c r="BG750" s="368"/>
      <c r="BH750" s="368"/>
      <c r="BI750" s="368"/>
      <c r="BJ750" s="368"/>
      <c r="BK750" s="368"/>
      <c r="BL750" s="368"/>
      <c r="BM750" s="368"/>
      <c r="BN750" s="368"/>
      <c r="BO750" s="368"/>
      <c r="BP750" s="368"/>
      <c r="BQ750" s="368"/>
      <c r="BR750" s="368"/>
      <c r="BS750" s="368"/>
      <c r="BT750" s="368"/>
      <c r="BU750" s="368"/>
      <c r="BV750" s="368"/>
      <c r="BW750" s="368"/>
      <c r="DV750" s="368"/>
      <c r="DW750" s="368"/>
      <c r="DX750" s="368"/>
      <c r="DY750" s="368"/>
      <c r="DZ750" s="368"/>
      <c r="EA750" s="368"/>
      <c r="EB750" s="368"/>
      <c r="EC750" s="368"/>
      <c r="ED750" s="368"/>
      <c r="EE750" s="368"/>
      <c r="EF750" s="368"/>
      <c r="EG750" s="368"/>
      <c r="EH750" s="368"/>
      <c r="EI750" s="368"/>
      <c r="EJ750" s="368"/>
      <c r="EK750" s="368"/>
      <c r="EL750" s="368"/>
      <c r="EM750" s="368"/>
      <c r="EN750" s="368"/>
      <c r="EO750" s="368"/>
      <c r="EP750" s="368"/>
      <c r="EQ750" s="368"/>
      <c r="ER750" s="368"/>
      <c r="ES750" s="368"/>
      <c r="ET750" s="368"/>
      <c r="EU750" s="368"/>
      <c r="EV750" s="368"/>
      <c r="EW750" s="368"/>
      <c r="EX750" s="368"/>
      <c r="EY750" s="368"/>
      <c r="EZ750" s="368"/>
      <c r="FA750" s="368"/>
      <c r="FB750" s="368"/>
      <c r="FC750" s="368"/>
      <c r="FD750" s="368"/>
      <c r="FE750" s="368"/>
      <c r="FF750" s="368"/>
      <c r="FG750" s="368"/>
      <c r="FH750" s="368"/>
      <c r="FI750" s="368"/>
      <c r="FJ750" s="368"/>
      <c r="FK750" s="368"/>
      <c r="FL750" s="368"/>
      <c r="FM750" s="368"/>
      <c r="FN750" s="368"/>
      <c r="FO750" s="368"/>
      <c r="FP750" s="368"/>
      <c r="FQ750" s="368"/>
      <c r="FR750" s="368"/>
      <c r="FS750" s="368"/>
      <c r="FT750" s="368"/>
      <c r="FU750" s="368"/>
      <c r="FV750" s="368"/>
      <c r="FW750" s="368"/>
      <c r="FX750" s="368"/>
      <c r="FY750" s="368"/>
      <c r="FZ750" s="368"/>
      <c r="GA750" s="368"/>
      <c r="GB750" s="368"/>
      <c r="GC750" s="368"/>
      <c r="GD750" s="368"/>
      <c r="GE750" s="368"/>
      <c r="GF750" s="368"/>
      <c r="GG750" s="368"/>
      <c r="GH750" s="368"/>
      <c r="GI750" s="368"/>
      <c r="GJ750" s="368"/>
      <c r="GK750" s="368"/>
      <c r="GL750" s="368"/>
      <c r="GM750" s="368"/>
      <c r="GN750" s="368"/>
      <c r="GO750" s="368"/>
      <c r="GP750" s="368"/>
      <c r="GQ750" s="368"/>
      <c r="GR750" s="368"/>
      <c r="GS750" s="368"/>
      <c r="GT750" s="368"/>
      <c r="GU750" s="368"/>
      <c r="GV750" s="368"/>
      <c r="GW750" s="368"/>
      <c r="GX750" s="368"/>
      <c r="GY750" s="368"/>
      <c r="GZ750" s="368"/>
      <c r="HA750" s="368"/>
      <c r="HB750" s="368"/>
      <c r="HC750" s="368"/>
      <c r="HD750" s="368"/>
      <c r="HE750" s="368"/>
      <c r="HF750" s="368"/>
      <c r="HG750" s="368"/>
      <c r="HH750" s="368"/>
      <c r="HI750" s="368"/>
      <c r="HJ750" s="368"/>
      <c r="HK750" s="368"/>
      <c r="HL750" s="368"/>
      <c r="HM750" s="368"/>
      <c r="HN750" s="368"/>
      <c r="HO750" s="368"/>
      <c r="HP750" s="368"/>
      <c r="HQ750" s="368"/>
      <c r="HR750" s="368"/>
      <c r="HS750" s="368"/>
      <c r="HT750" s="368"/>
      <c r="HU750" s="368"/>
      <c r="HV750" s="368"/>
      <c r="HW750" s="368"/>
      <c r="HX750" s="368"/>
      <c r="HY750" s="368"/>
      <c r="HZ750" s="368"/>
      <c r="IA750" s="368"/>
      <c r="IB750" s="368"/>
      <c r="IC750" s="368"/>
      <c r="ID750" s="368"/>
      <c r="IE750" s="368"/>
      <c r="IF750" s="368"/>
      <c r="IG750" s="368"/>
      <c r="IH750" s="368"/>
      <c r="II750" s="368"/>
      <c r="IJ750" s="368"/>
      <c r="IK750" s="368"/>
      <c r="IL750" s="368"/>
      <c r="IM750" s="368"/>
      <c r="IN750" s="368"/>
      <c r="IO750" s="368"/>
      <c r="IP750" s="368"/>
      <c r="IQ750" s="368"/>
      <c r="IR750" s="368"/>
      <c r="IS750" s="368"/>
      <c r="IT750" s="368"/>
      <c r="IU750" s="368"/>
      <c r="IV750" s="368"/>
      <c r="IW750" s="368"/>
      <c r="IX750" s="368"/>
      <c r="IY750" s="368"/>
      <c r="IZ750" s="368"/>
      <c r="JA750" s="368"/>
      <c r="JB750" s="368"/>
      <c r="JC750" s="368"/>
      <c r="JD750" s="368"/>
      <c r="JE750" s="368"/>
      <c r="JF750" s="368"/>
      <c r="JG750" s="368"/>
      <c r="JH750" s="368"/>
      <c r="JI750" s="368"/>
      <c r="JJ750" s="368"/>
      <c r="JK750" s="368"/>
      <c r="JL750" s="368"/>
      <c r="JM750" s="368"/>
      <c r="JN750" s="368"/>
      <c r="JO750" s="368"/>
      <c r="JP750" s="368"/>
      <c r="JQ750" s="368"/>
      <c r="JR750" s="368"/>
      <c r="JS750" s="368"/>
      <c r="JT750" s="368"/>
      <c r="JU750" s="368"/>
      <c r="JV750" s="368"/>
      <c r="JW750" s="368"/>
      <c r="JX750" s="368"/>
      <c r="JY750" s="368"/>
      <c r="JZ750" s="368"/>
      <c r="KA750" s="368"/>
      <c r="KB750" s="368"/>
      <c r="KC750" s="368"/>
      <c r="KD750" s="368"/>
      <c r="KE750" s="368"/>
      <c r="KF750" s="368"/>
      <c r="KG750" s="368"/>
      <c r="KH750" s="368"/>
      <c r="KI750" s="368"/>
      <c r="KJ750" s="368"/>
      <c r="KK750" s="368"/>
      <c r="KL750" s="368"/>
      <c r="KM750" s="368"/>
      <c r="KN750" s="368"/>
      <c r="KO750" s="368"/>
      <c r="KP750" s="368"/>
      <c r="KQ750" s="368"/>
      <c r="KR750" s="368"/>
      <c r="KS750" s="368"/>
      <c r="KT750" s="368"/>
      <c r="KU750" s="368"/>
      <c r="KV750" s="368"/>
      <c r="KW750" s="368"/>
      <c r="KX750" s="368"/>
      <c r="LH750" s="368"/>
      <c r="LI750" s="368"/>
      <c r="LJ750" s="368"/>
      <c r="LK750" s="368"/>
      <c r="LL750" s="368"/>
      <c r="LM750" s="368"/>
      <c r="LN750" s="368"/>
      <c r="LO750" s="368"/>
      <c r="LP750" s="368"/>
      <c r="LQ750" s="368"/>
      <c r="LR750" s="368"/>
      <c r="LS750" s="368"/>
      <c r="LT750" s="368"/>
      <c r="LU750" s="368"/>
      <c r="LV750" s="368"/>
      <c r="LW750" s="368"/>
      <c r="LX750" s="368"/>
      <c r="LY750" s="368"/>
      <c r="LZ750" s="368"/>
      <c r="MA750" s="368"/>
      <c r="MB750" s="368"/>
      <c r="MC750" s="368"/>
      <c r="MD750" s="368"/>
      <c r="ME750" s="368"/>
      <c r="MF750" s="368"/>
      <c r="MG750" s="368"/>
      <c r="MH750" s="368"/>
      <c r="MI750" s="368"/>
      <c r="MJ750" s="368"/>
      <c r="MK750" s="368"/>
      <c r="ML750" s="368"/>
      <c r="MM750" s="368"/>
      <c r="MN750" s="368"/>
      <c r="MO750" s="368"/>
      <c r="MP750" s="368"/>
      <c r="MQ750" s="368"/>
      <c r="MR750" s="368"/>
      <c r="MS750" s="368"/>
      <c r="MT750" s="368"/>
      <c r="MU750" s="368"/>
      <c r="MV750" s="368"/>
      <c r="MW750" s="368"/>
      <c r="MX750" s="368"/>
      <c r="MY750" s="368"/>
      <c r="MZ750" s="368"/>
      <c r="NA750" s="368"/>
      <c r="NB750" s="368"/>
      <c r="NC750" s="368"/>
      <c r="ND750" s="368"/>
      <c r="NE750" s="368"/>
      <c r="NF750" s="368"/>
      <c r="NG750" s="368"/>
      <c r="NH750" s="368"/>
      <c r="NI750" s="368"/>
      <c r="NJ750" s="368"/>
      <c r="NK750" s="368"/>
      <c r="NL750" s="368"/>
      <c r="NM750" s="368"/>
      <c r="NN750" s="368"/>
      <c r="NO750" s="368"/>
      <c r="NP750" s="368"/>
      <c r="NQ750" s="368"/>
      <c r="NR750" s="368"/>
      <c r="NS750" s="368"/>
      <c r="NT750" s="368"/>
      <c r="NU750" s="368"/>
      <c r="NV750" s="368"/>
      <c r="NW750" s="368"/>
      <c r="NX750" s="368"/>
      <c r="NY750" s="368"/>
      <c r="NZ750" s="368"/>
      <c r="OA750" s="368"/>
      <c r="OB750" s="368"/>
      <c r="OC750" s="368"/>
      <c r="OD750" s="368"/>
      <c r="OE750" s="368"/>
      <c r="OF750" s="368"/>
      <c r="OG750" s="368"/>
      <c r="OH750" s="368"/>
      <c r="OI750" s="368"/>
      <c r="OJ750" s="368"/>
      <c r="OK750" s="368"/>
      <c r="OL750" s="368"/>
      <c r="OM750" s="368"/>
      <c r="ON750" s="368"/>
      <c r="OO750" s="368"/>
      <c r="OP750" s="368"/>
      <c r="OQ750" s="368"/>
      <c r="OR750" s="368"/>
      <c r="OS750" s="368"/>
      <c r="OT750" s="368"/>
      <c r="OU750" s="368"/>
      <c r="OV750" s="368"/>
      <c r="OW750" s="368"/>
      <c r="OX750" s="368"/>
      <c r="OY750" s="368"/>
      <c r="OZ750" s="368"/>
      <c r="PA750" s="368"/>
      <c r="PB750" s="368"/>
      <c r="PC750" s="368"/>
      <c r="PD750" s="368"/>
      <c r="PE750" s="368"/>
      <c r="PF750" s="368"/>
      <c r="PG750" s="368"/>
      <c r="PH750" s="368"/>
      <c r="PI750" s="368"/>
      <c r="PJ750" s="368"/>
      <c r="PK750" s="368"/>
      <c r="PL750" s="368"/>
      <c r="PM750" s="368"/>
      <c r="PN750" s="368"/>
      <c r="PO750" s="368"/>
      <c r="PP750" s="368"/>
      <c r="PQ750" s="368"/>
      <c r="PR750" s="368"/>
      <c r="PS750" s="368"/>
      <c r="PT750" s="368"/>
      <c r="PU750" s="368"/>
      <c r="PV750" s="368"/>
      <c r="PW750" s="368"/>
      <c r="PX750" s="368"/>
      <c r="PY750" s="368"/>
      <c r="PZ750" s="368"/>
      <c r="QA750" s="368"/>
      <c r="QB750" s="368"/>
      <c r="QC750" s="368"/>
      <c r="QD750" s="368"/>
      <c r="QE750" s="368"/>
      <c r="QF750" s="368"/>
      <c r="QG750" s="368"/>
      <c r="QH750" s="368"/>
      <c r="QI750" s="368"/>
      <c r="QJ750" s="368"/>
      <c r="QK750" s="368"/>
      <c r="QL750" s="368"/>
      <c r="QM750" s="368"/>
      <c r="QN750" s="368"/>
      <c r="QO750" s="368"/>
      <c r="QP750" s="368"/>
      <c r="QQ750" s="368"/>
      <c r="QR750" s="368"/>
      <c r="QS750" s="368"/>
      <c r="QT750" s="368"/>
      <c r="QU750" s="368"/>
      <c r="QV750" s="368"/>
      <c r="QW750" s="368"/>
      <c r="QX750" s="368"/>
      <c r="QY750" s="368"/>
      <c r="QZ750" s="368"/>
      <c r="RA750" s="368"/>
      <c r="RB750" s="368"/>
      <c r="RC750" s="368"/>
      <c r="RD750" s="368"/>
      <c r="RE750" s="368"/>
      <c r="RF750" s="368"/>
      <c r="RG750" s="368"/>
      <c r="RH750" s="368"/>
      <c r="RI750" s="368"/>
      <c r="RJ750" s="368"/>
      <c r="RK750" s="368"/>
      <c r="RL750" s="368"/>
      <c r="RM750" s="368"/>
      <c r="RN750" s="368"/>
      <c r="RO750" s="368"/>
      <c r="RP750" s="368"/>
      <c r="RQ750" s="368"/>
      <c r="RR750" s="368"/>
      <c r="RS750" s="368"/>
      <c r="RT750" s="368"/>
      <c r="RU750" s="368"/>
      <c r="RV750" s="368"/>
      <c r="RW750" s="368"/>
      <c r="RX750" s="368"/>
      <c r="RY750" s="368"/>
      <c r="RZ750" s="368"/>
      <c r="SA750" s="368"/>
      <c r="SB750" s="368"/>
      <c r="SC750" s="368"/>
      <c r="SD750" s="368"/>
      <c r="SE750" s="368"/>
      <c r="SF750" s="368"/>
      <c r="SG750" s="368"/>
    </row>
    <row r="751" spans="1:501">
      <c r="A751" s="368"/>
      <c r="B751" s="368"/>
      <c r="C751" s="368"/>
      <c r="D751" s="368"/>
      <c r="E751" s="368"/>
      <c r="F751" s="368"/>
      <c r="G751" s="368"/>
      <c r="H751" s="368"/>
      <c r="I751" s="368"/>
      <c r="J751" s="368"/>
      <c r="K751" s="368"/>
      <c r="L751" s="368"/>
      <c r="M751" s="368"/>
      <c r="N751" s="368"/>
      <c r="O751" s="385"/>
      <c r="P751" s="368"/>
      <c r="Q751" s="368"/>
      <c r="R751" s="368"/>
      <c r="S751" s="368"/>
      <c r="T751" s="368"/>
      <c r="U751" s="368"/>
      <c r="V751" s="368"/>
      <c r="W751" s="368"/>
      <c r="X751" s="368"/>
      <c r="Y751" s="368"/>
      <c r="Z751" s="368"/>
      <c r="AA751" s="368"/>
      <c r="AB751" s="368"/>
      <c r="AC751" s="368"/>
      <c r="AD751" s="368"/>
      <c r="AE751" s="368"/>
      <c r="AF751" s="368"/>
      <c r="AG751" s="368"/>
      <c r="AH751" s="368"/>
      <c r="AI751" s="368"/>
      <c r="AJ751" s="368"/>
      <c r="AK751" s="368"/>
      <c r="AL751" s="368"/>
      <c r="AM751" s="368"/>
      <c r="AN751" s="368"/>
      <c r="AO751" s="368"/>
      <c r="AP751" s="368"/>
      <c r="AQ751" s="368"/>
      <c r="AR751" s="368"/>
      <c r="AS751" s="368"/>
      <c r="AT751" s="368"/>
      <c r="AU751" s="368"/>
      <c r="AV751" s="368"/>
      <c r="AW751" s="368"/>
      <c r="AX751" s="368"/>
      <c r="AY751" s="368"/>
      <c r="AZ751" s="368"/>
      <c r="BA751" s="368"/>
      <c r="BB751" s="368"/>
      <c r="BC751" s="368"/>
      <c r="BD751" s="368"/>
      <c r="BE751" s="368"/>
      <c r="BF751" s="368"/>
      <c r="BG751" s="368"/>
      <c r="BH751" s="368"/>
      <c r="BI751" s="368"/>
      <c r="BJ751" s="368"/>
      <c r="BK751" s="368"/>
      <c r="BL751" s="368"/>
      <c r="BM751" s="368"/>
      <c r="BN751" s="368"/>
      <c r="BO751" s="368"/>
      <c r="BP751" s="368"/>
      <c r="BQ751" s="368"/>
      <c r="BR751" s="368"/>
      <c r="BS751" s="368"/>
      <c r="BT751" s="368"/>
      <c r="BU751" s="368"/>
      <c r="BV751" s="368"/>
      <c r="BW751" s="368"/>
      <c r="DV751" s="368"/>
      <c r="DW751" s="368"/>
      <c r="DX751" s="368"/>
      <c r="DY751" s="368"/>
      <c r="DZ751" s="368"/>
      <c r="EA751" s="368"/>
      <c r="EB751" s="368"/>
      <c r="EC751" s="368"/>
      <c r="ED751" s="368"/>
      <c r="EE751" s="368"/>
      <c r="EF751" s="368"/>
      <c r="EG751" s="368"/>
      <c r="EH751" s="368"/>
      <c r="EI751" s="368"/>
      <c r="EJ751" s="368"/>
      <c r="EK751" s="368"/>
      <c r="EL751" s="368"/>
      <c r="EM751" s="368"/>
      <c r="EN751" s="368"/>
      <c r="EO751" s="368"/>
      <c r="EP751" s="368"/>
      <c r="EQ751" s="368"/>
      <c r="ER751" s="368"/>
      <c r="ES751" s="368"/>
      <c r="ET751" s="368"/>
      <c r="EU751" s="368"/>
      <c r="EV751" s="368"/>
      <c r="EW751" s="368"/>
      <c r="EX751" s="368"/>
      <c r="EY751" s="368"/>
      <c r="EZ751" s="368"/>
      <c r="FA751" s="368"/>
      <c r="FB751" s="368"/>
      <c r="FC751" s="368"/>
      <c r="FD751" s="368"/>
      <c r="FE751" s="368"/>
      <c r="FF751" s="368"/>
      <c r="FG751" s="368"/>
      <c r="FH751" s="368"/>
      <c r="FI751" s="368"/>
      <c r="FJ751" s="368"/>
      <c r="FK751" s="368"/>
      <c r="FL751" s="368"/>
      <c r="FM751" s="368"/>
      <c r="FN751" s="368"/>
      <c r="FO751" s="368"/>
      <c r="FP751" s="368"/>
      <c r="FQ751" s="368"/>
      <c r="FR751" s="368"/>
      <c r="FS751" s="368"/>
      <c r="FT751" s="368"/>
      <c r="FU751" s="368"/>
      <c r="FV751" s="368"/>
      <c r="FW751" s="368"/>
      <c r="FX751" s="368"/>
      <c r="FY751" s="368"/>
      <c r="FZ751" s="368"/>
      <c r="GA751" s="368"/>
      <c r="GB751" s="368"/>
      <c r="GC751" s="368"/>
      <c r="GD751" s="368"/>
      <c r="GE751" s="368"/>
      <c r="GF751" s="368"/>
      <c r="GG751" s="368"/>
      <c r="GH751" s="368"/>
      <c r="GI751" s="368"/>
      <c r="GJ751" s="368"/>
      <c r="GK751" s="368"/>
      <c r="GL751" s="368"/>
      <c r="GM751" s="368"/>
      <c r="GN751" s="368"/>
      <c r="GO751" s="368"/>
      <c r="GP751" s="368"/>
      <c r="GQ751" s="368"/>
      <c r="GR751" s="368"/>
      <c r="GS751" s="368"/>
      <c r="GT751" s="368"/>
      <c r="GU751" s="368"/>
      <c r="GV751" s="368"/>
      <c r="GW751" s="368"/>
      <c r="GX751" s="368"/>
      <c r="GY751" s="368"/>
      <c r="GZ751" s="368"/>
      <c r="HA751" s="368"/>
      <c r="HB751" s="368"/>
      <c r="HC751" s="368"/>
      <c r="HD751" s="368"/>
      <c r="HE751" s="368"/>
      <c r="HF751" s="368"/>
      <c r="HG751" s="368"/>
      <c r="HH751" s="368"/>
      <c r="HI751" s="368"/>
      <c r="HJ751" s="368"/>
      <c r="HK751" s="368"/>
      <c r="HL751" s="368"/>
      <c r="HM751" s="368"/>
      <c r="HN751" s="368"/>
      <c r="HO751" s="368"/>
      <c r="HP751" s="368"/>
      <c r="HQ751" s="368"/>
      <c r="HR751" s="368"/>
      <c r="HS751" s="368"/>
      <c r="HT751" s="368"/>
      <c r="HU751" s="368"/>
      <c r="HV751" s="368"/>
      <c r="HW751" s="368"/>
      <c r="HX751" s="368"/>
      <c r="HY751" s="368"/>
      <c r="HZ751" s="368"/>
      <c r="IA751" s="368"/>
      <c r="IB751" s="368"/>
      <c r="IC751" s="368"/>
      <c r="ID751" s="368"/>
      <c r="IE751" s="368"/>
      <c r="IF751" s="368"/>
      <c r="IG751" s="368"/>
      <c r="IH751" s="368"/>
      <c r="II751" s="368"/>
      <c r="IJ751" s="368"/>
      <c r="IK751" s="368"/>
      <c r="IL751" s="368"/>
      <c r="IM751" s="368"/>
      <c r="IN751" s="368"/>
      <c r="IO751" s="368"/>
      <c r="IP751" s="368"/>
      <c r="IQ751" s="368"/>
      <c r="IR751" s="368"/>
      <c r="IS751" s="368"/>
      <c r="IT751" s="368"/>
      <c r="IU751" s="368"/>
      <c r="IV751" s="368"/>
      <c r="IW751" s="368"/>
      <c r="IX751" s="368"/>
      <c r="IY751" s="368"/>
      <c r="IZ751" s="368"/>
      <c r="JA751" s="368"/>
      <c r="JB751" s="368"/>
      <c r="JC751" s="368"/>
      <c r="JD751" s="368"/>
      <c r="JE751" s="368"/>
      <c r="JF751" s="368"/>
      <c r="JG751" s="368"/>
      <c r="JH751" s="368"/>
      <c r="JI751" s="368"/>
      <c r="JJ751" s="368"/>
      <c r="JK751" s="368"/>
      <c r="JL751" s="368"/>
      <c r="JM751" s="368"/>
      <c r="JN751" s="368"/>
      <c r="JO751" s="368"/>
      <c r="JP751" s="368"/>
      <c r="JQ751" s="368"/>
      <c r="JR751" s="368"/>
      <c r="JS751" s="368"/>
      <c r="JT751" s="368"/>
      <c r="JU751" s="368"/>
      <c r="JV751" s="368"/>
      <c r="JW751" s="368"/>
      <c r="JX751" s="368"/>
      <c r="JY751" s="368"/>
      <c r="JZ751" s="368"/>
      <c r="KA751" s="368"/>
      <c r="KB751" s="368"/>
      <c r="KC751" s="368"/>
      <c r="KD751" s="368"/>
      <c r="KE751" s="368"/>
      <c r="KF751" s="368"/>
      <c r="KG751" s="368"/>
      <c r="KH751" s="368"/>
      <c r="KI751" s="368"/>
      <c r="KJ751" s="368"/>
      <c r="KK751" s="368"/>
      <c r="KL751" s="368"/>
      <c r="KM751" s="368"/>
      <c r="KN751" s="368"/>
      <c r="KO751" s="368"/>
      <c r="KP751" s="368"/>
      <c r="KQ751" s="368"/>
      <c r="KR751" s="368"/>
      <c r="KS751" s="368"/>
      <c r="KT751" s="368"/>
      <c r="KU751" s="368"/>
      <c r="KV751" s="368"/>
      <c r="KW751" s="368"/>
      <c r="KX751" s="368"/>
      <c r="LH751" s="368"/>
      <c r="LI751" s="368"/>
      <c r="LJ751" s="368"/>
      <c r="LK751" s="368"/>
      <c r="LL751" s="368"/>
      <c r="LM751" s="368"/>
      <c r="LN751" s="368"/>
      <c r="LO751" s="368"/>
      <c r="LP751" s="368"/>
      <c r="LQ751" s="368"/>
      <c r="LR751" s="368"/>
      <c r="LS751" s="368"/>
      <c r="LT751" s="368"/>
      <c r="LU751" s="368"/>
      <c r="LV751" s="368"/>
      <c r="LW751" s="368"/>
      <c r="LX751" s="368"/>
      <c r="LY751" s="368"/>
      <c r="LZ751" s="368"/>
      <c r="MA751" s="368"/>
      <c r="MB751" s="368"/>
      <c r="MC751" s="368"/>
      <c r="MD751" s="368"/>
      <c r="ME751" s="368"/>
      <c r="MF751" s="368"/>
      <c r="MG751" s="368"/>
      <c r="MH751" s="368"/>
      <c r="MI751" s="368"/>
      <c r="MJ751" s="368"/>
      <c r="MK751" s="368"/>
      <c r="ML751" s="368"/>
      <c r="MM751" s="368"/>
      <c r="MN751" s="368"/>
      <c r="MO751" s="368"/>
      <c r="MP751" s="368"/>
      <c r="MQ751" s="368"/>
      <c r="MR751" s="368"/>
      <c r="MS751" s="368"/>
      <c r="MT751" s="368"/>
      <c r="MU751" s="368"/>
      <c r="MV751" s="368"/>
      <c r="MW751" s="368"/>
      <c r="MX751" s="368"/>
      <c r="MY751" s="368"/>
      <c r="MZ751" s="368"/>
      <c r="NA751" s="368"/>
      <c r="NB751" s="368"/>
      <c r="NC751" s="368"/>
      <c r="ND751" s="368"/>
      <c r="NE751" s="368"/>
      <c r="NF751" s="368"/>
      <c r="NG751" s="368"/>
      <c r="NH751" s="368"/>
      <c r="NI751" s="368"/>
      <c r="NJ751" s="368"/>
      <c r="NK751" s="368"/>
      <c r="NL751" s="368"/>
      <c r="NM751" s="368"/>
      <c r="NN751" s="368"/>
      <c r="NO751" s="368"/>
      <c r="NP751" s="368"/>
      <c r="NQ751" s="368"/>
      <c r="NR751" s="368"/>
      <c r="NS751" s="368"/>
      <c r="NT751" s="368"/>
      <c r="NU751" s="368"/>
      <c r="NV751" s="368"/>
      <c r="NW751" s="368"/>
      <c r="NX751" s="368"/>
      <c r="NY751" s="368"/>
      <c r="NZ751" s="368"/>
      <c r="OA751" s="368"/>
      <c r="OB751" s="368"/>
      <c r="OC751" s="368"/>
      <c r="OD751" s="368"/>
      <c r="OE751" s="368"/>
      <c r="OF751" s="368"/>
      <c r="OG751" s="368"/>
      <c r="OH751" s="368"/>
      <c r="OI751" s="368"/>
      <c r="OJ751" s="368"/>
      <c r="OK751" s="368"/>
      <c r="OL751" s="368"/>
      <c r="OM751" s="368"/>
      <c r="ON751" s="368"/>
      <c r="OO751" s="368"/>
      <c r="OP751" s="368"/>
      <c r="OQ751" s="368"/>
      <c r="OR751" s="368"/>
      <c r="OS751" s="368"/>
      <c r="OT751" s="368"/>
      <c r="OU751" s="368"/>
      <c r="OV751" s="368"/>
      <c r="OW751" s="368"/>
      <c r="OX751" s="368"/>
      <c r="OY751" s="368"/>
      <c r="OZ751" s="368"/>
      <c r="PA751" s="368"/>
      <c r="PB751" s="368"/>
      <c r="PC751" s="368"/>
      <c r="PD751" s="368"/>
      <c r="PE751" s="368"/>
      <c r="PF751" s="368"/>
      <c r="PG751" s="368"/>
      <c r="PH751" s="368"/>
      <c r="PI751" s="368"/>
      <c r="PJ751" s="368"/>
      <c r="PK751" s="368"/>
      <c r="PL751" s="368"/>
      <c r="PM751" s="368"/>
      <c r="PN751" s="368"/>
      <c r="PO751" s="368"/>
      <c r="PP751" s="368"/>
      <c r="PQ751" s="368"/>
      <c r="PR751" s="368"/>
      <c r="PS751" s="368"/>
      <c r="PT751" s="368"/>
      <c r="PU751" s="368"/>
      <c r="PV751" s="368"/>
      <c r="PW751" s="368"/>
      <c r="PX751" s="368"/>
      <c r="PY751" s="368"/>
      <c r="PZ751" s="368"/>
      <c r="QA751" s="368"/>
      <c r="QB751" s="368"/>
      <c r="QC751" s="368"/>
      <c r="QD751" s="368"/>
      <c r="QE751" s="368"/>
      <c r="QF751" s="368"/>
      <c r="QG751" s="368"/>
      <c r="QH751" s="368"/>
      <c r="QI751" s="368"/>
      <c r="QJ751" s="368"/>
      <c r="QK751" s="368"/>
      <c r="QL751" s="368"/>
      <c r="QM751" s="368"/>
      <c r="QN751" s="368"/>
      <c r="QO751" s="368"/>
      <c r="QP751" s="368"/>
      <c r="QQ751" s="368"/>
      <c r="QR751" s="368"/>
      <c r="QS751" s="368"/>
      <c r="QT751" s="368"/>
      <c r="QU751" s="368"/>
      <c r="QV751" s="368"/>
      <c r="QW751" s="368"/>
      <c r="QX751" s="368"/>
      <c r="QY751" s="368"/>
      <c r="QZ751" s="368"/>
      <c r="RA751" s="368"/>
      <c r="RB751" s="368"/>
      <c r="RC751" s="368"/>
      <c r="RD751" s="368"/>
      <c r="RE751" s="368"/>
      <c r="RF751" s="368"/>
      <c r="RG751" s="368"/>
      <c r="RH751" s="368"/>
      <c r="RI751" s="368"/>
      <c r="RJ751" s="368"/>
      <c r="RK751" s="368"/>
      <c r="RL751" s="368"/>
      <c r="RM751" s="368"/>
      <c r="RN751" s="368"/>
      <c r="RO751" s="368"/>
      <c r="RP751" s="368"/>
      <c r="RQ751" s="368"/>
      <c r="RR751" s="368"/>
      <c r="RS751" s="368"/>
      <c r="RT751" s="368"/>
      <c r="RU751" s="368"/>
      <c r="RV751" s="368"/>
      <c r="RW751" s="368"/>
      <c r="RX751" s="368"/>
      <c r="RY751" s="368"/>
      <c r="RZ751" s="368"/>
      <c r="SA751" s="368"/>
      <c r="SB751" s="368"/>
      <c r="SC751" s="368"/>
      <c r="SD751" s="368"/>
      <c r="SE751" s="368"/>
      <c r="SF751" s="368"/>
      <c r="SG751" s="368"/>
    </row>
    <row r="752" spans="1:501">
      <c r="A752" s="368"/>
      <c r="B752" s="368"/>
      <c r="C752" s="368"/>
      <c r="D752" s="368"/>
      <c r="E752" s="368"/>
      <c r="F752" s="368"/>
      <c r="G752" s="368"/>
      <c r="H752" s="368"/>
      <c r="I752" s="368"/>
      <c r="J752" s="368"/>
      <c r="K752" s="368"/>
      <c r="L752" s="368"/>
      <c r="M752" s="368"/>
      <c r="N752" s="368"/>
      <c r="O752" s="385"/>
      <c r="P752" s="368"/>
      <c r="Q752" s="368"/>
      <c r="R752" s="368"/>
      <c r="S752" s="368"/>
      <c r="T752" s="368"/>
      <c r="U752" s="368"/>
      <c r="V752" s="368"/>
      <c r="W752" s="368"/>
      <c r="X752" s="368"/>
      <c r="Y752" s="368"/>
      <c r="Z752" s="368"/>
      <c r="AA752" s="368"/>
      <c r="AB752" s="368"/>
      <c r="AC752" s="368"/>
      <c r="AD752" s="368"/>
      <c r="AE752" s="368"/>
      <c r="AF752" s="368"/>
      <c r="AG752" s="368"/>
      <c r="AH752" s="368"/>
      <c r="AI752" s="368"/>
      <c r="AJ752" s="368"/>
      <c r="AK752" s="368"/>
      <c r="AL752" s="368"/>
      <c r="AM752" s="368"/>
      <c r="AN752" s="368"/>
      <c r="AO752" s="368"/>
      <c r="AP752" s="368"/>
      <c r="AQ752" s="368"/>
      <c r="AR752" s="368"/>
      <c r="AS752" s="368"/>
      <c r="AT752" s="368"/>
      <c r="AU752" s="368"/>
      <c r="AV752" s="368"/>
      <c r="AW752" s="368"/>
      <c r="AX752" s="368"/>
      <c r="AY752" s="368"/>
      <c r="AZ752" s="368"/>
      <c r="BA752" s="368"/>
      <c r="BB752" s="368"/>
      <c r="BC752" s="368"/>
      <c r="BD752" s="368"/>
      <c r="BE752" s="368"/>
      <c r="BF752" s="368"/>
      <c r="BG752" s="368"/>
      <c r="BH752" s="368"/>
      <c r="BI752" s="368"/>
      <c r="BJ752" s="368"/>
      <c r="BK752" s="368"/>
      <c r="BL752" s="368"/>
      <c r="BM752" s="368"/>
      <c r="BN752" s="368"/>
      <c r="BO752" s="368"/>
      <c r="BP752" s="368"/>
      <c r="BQ752" s="368"/>
      <c r="BR752" s="368"/>
      <c r="BS752" s="368"/>
      <c r="BT752" s="368"/>
      <c r="BU752" s="368"/>
      <c r="BV752" s="368"/>
      <c r="BW752" s="368"/>
      <c r="DV752" s="368"/>
      <c r="DW752" s="368"/>
      <c r="DX752" s="368"/>
      <c r="DY752" s="368"/>
      <c r="DZ752" s="368"/>
      <c r="EA752" s="368"/>
      <c r="EB752" s="368"/>
      <c r="EC752" s="368"/>
      <c r="ED752" s="368"/>
      <c r="EE752" s="368"/>
      <c r="EF752" s="368"/>
      <c r="EG752" s="368"/>
      <c r="EH752" s="368"/>
      <c r="EI752" s="368"/>
      <c r="EJ752" s="368"/>
      <c r="EK752" s="368"/>
      <c r="EL752" s="368"/>
      <c r="EM752" s="368"/>
      <c r="EN752" s="368"/>
      <c r="EO752" s="368"/>
      <c r="EP752" s="368"/>
      <c r="EQ752" s="368"/>
      <c r="ER752" s="368"/>
      <c r="ES752" s="368"/>
      <c r="ET752" s="368"/>
      <c r="EU752" s="368"/>
      <c r="EV752" s="368"/>
      <c r="EW752" s="368"/>
      <c r="EX752" s="368"/>
      <c r="EY752" s="368"/>
      <c r="EZ752" s="368"/>
      <c r="FA752" s="368"/>
      <c r="FB752" s="368"/>
      <c r="FC752" s="368"/>
      <c r="FD752" s="368"/>
      <c r="FE752" s="368"/>
      <c r="FF752" s="368"/>
      <c r="FG752" s="368"/>
      <c r="FH752" s="368"/>
      <c r="FI752" s="368"/>
      <c r="FJ752" s="368"/>
      <c r="FK752" s="368"/>
      <c r="FL752" s="368"/>
      <c r="FM752" s="368"/>
      <c r="FN752" s="368"/>
      <c r="FO752" s="368"/>
      <c r="FP752" s="368"/>
      <c r="FQ752" s="368"/>
      <c r="FR752" s="368"/>
      <c r="FS752" s="368"/>
      <c r="FT752" s="368"/>
      <c r="FU752" s="368"/>
      <c r="FV752" s="368"/>
      <c r="FW752" s="368"/>
      <c r="FX752" s="368"/>
      <c r="FY752" s="368"/>
      <c r="FZ752" s="368"/>
      <c r="GA752" s="368"/>
      <c r="GB752" s="368"/>
      <c r="GC752" s="368"/>
      <c r="GD752" s="368"/>
      <c r="GE752" s="368"/>
      <c r="GF752" s="368"/>
      <c r="GG752" s="368"/>
      <c r="GH752" s="368"/>
      <c r="GI752" s="368"/>
      <c r="GJ752" s="368"/>
      <c r="GK752" s="368"/>
      <c r="GL752" s="368"/>
      <c r="GM752" s="368"/>
      <c r="GN752" s="368"/>
      <c r="GO752" s="368"/>
      <c r="GP752" s="368"/>
      <c r="GQ752" s="368"/>
      <c r="GR752" s="368"/>
      <c r="GS752" s="368"/>
      <c r="GT752" s="368"/>
      <c r="GU752" s="368"/>
      <c r="GV752" s="368"/>
      <c r="GW752" s="368"/>
      <c r="GX752" s="368"/>
      <c r="GY752" s="368"/>
      <c r="GZ752" s="368"/>
      <c r="HA752" s="368"/>
      <c r="HB752" s="368"/>
      <c r="HC752" s="368"/>
      <c r="HD752" s="368"/>
      <c r="HE752" s="368"/>
      <c r="HF752" s="368"/>
      <c r="HG752" s="368"/>
      <c r="HH752" s="368"/>
      <c r="HI752" s="368"/>
      <c r="HJ752" s="368"/>
      <c r="HK752" s="368"/>
      <c r="HL752" s="368"/>
      <c r="HM752" s="368"/>
      <c r="HN752" s="368"/>
      <c r="HO752" s="368"/>
      <c r="HP752" s="368"/>
      <c r="HQ752" s="368"/>
      <c r="HR752" s="368"/>
      <c r="HS752" s="368"/>
      <c r="HT752" s="368"/>
      <c r="HU752" s="368"/>
      <c r="HV752" s="368"/>
      <c r="HW752" s="368"/>
      <c r="HX752" s="368"/>
      <c r="HY752" s="368"/>
      <c r="HZ752" s="368"/>
      <c r="IA752" s="368"/>
      <c r="IB752" s="368"/>
      <c r="IC752" s="368"/>
      <c r="ID752" s="368"/>
      <c r="IE752" s="368"/>
      <c r="IF752" s="368"/>
      <c r="IG752" s="368"/>
      <c r="IH752" s="368"/>
      <c r="II752" s="368"/>
      <c r="IJ752" s="368"/>
      <c r="IK752" s="368"/>
      <c r="IL752" s="368"/>
      <c r="IM752" s="368"/>
      <c r="IN752" s="368"/>
      <c r="IO752" s="368"/>
      <c r="IP752" s="368"/>
      <c r="IQ752" s="368"/>
      <c r="IR752" s="368"/>
      <c r="IS752" s="368"/>
      <c r="IT752" s="368"/>
      <c r="IU752" s="368"/>
      <c r="IV752" s="368"/>
      <c r="IW752" s="368"/>
      <c r="IX752" s="368"/>
      <c r="IY752" s="368"/>
      <c r="IZ752" s="368"/>
      <c r="JA752" s="368"/>
      <c r="JB752" s="368"/>
      <c r="JC752" s="368"/>
      <c r="JD752" s="368"/>
      <c r="JE752" s="368"/>
      <c r="JF752" s="368"/>
      <c r="JG752" s="368"/>
      <c r="JH752" s="368"/>
      <c r="JI752" s="368"/>
      <c r="JJ752" s="368"/>
      <c r="JK752" s="368"/>
      <c r="JL752" s="368"/>
      <c r="JM752" s="368"/>
      <c r="JN752" s="368"/>
      <c r="JO752" s="368"/>
      <c r="JP752" s="368"/>
      <c r="JQ752" s="368"/>
      <c r="JR752" s="368"/>
      <c r="JS752" s="368"/>
      <c r="JT752" s="368"/>
      <c r="JU752" s="368"/>
      <c r="JV752" s="368"/>
      <c r="JW752" s="368"/>
      <c r="JX752" s="368"/>
      <c r="JY752" s="368"/>
      <c r="JZ752" s="368"/>
      <c r="KA752" s="368"/>
      <c r="KB752" s="368"/>
      <c r="KC752" s="368"/>
      <c r="KD752" s="368"/>
      <c r="KE752" s="368"/>
      <c r="KF752" s="368"/>
      <c r="KG752" s="368"/>
      <c r="KH752" s="368"/>
      <c r="KI752" s="368"/>
      <c r="KJ752" s="368"/>
      <c r="KK752" s="368"/>
      <c r="KL752" s="368"/>
      <c r="KM752" s="368"/>
      <c r="KN752" s="368"/>
      <c r="KO752" s="368"/>
      <c r="KP752" s="368"/>
      <c r="KQ752" s="368"/>
      <c r="KR752" s="368"/>
      <c r="KS752" s="368"/>
      <c r="KT752" s="368"/>
      <c r="KU752" s="368"/>
      <c r="KV752" s="368"/>
      <c r="KW752" s="368"/>
      <c r="KX752" s="368"/>
      <c r="LH752" s="368"/>
      <c r="LI752" s="368"/>
      <c r="LJ752" s="368"/>
      <c r="LK752" s="368"/>
      <c r="LL752" s="368"/>
      <c r="LM752" s="368"/>
      <c r="LN752" s="368"/>
      <c r="LO752" s="368"/>
      <c r="LP752" s="368"/>
      <c r="LQ752" s="368"/>
      <c r="LR752" s="368"/>
      <c r="LS752" s="368"/>
      <c r="LT752" s="368"/>
      <c r="LU752" s="368"/>
      <c r="LV752" s="368"/>
      <c r="LW752" s="368"/>
      <c r="LX752" s="368"/>
      <c r="LY752" s="368"/>
      <c r="LZ752" s="368"/>
      <c r="MA752" s="368"/>
      <c r="MB752" s="368"/>
      <c r="MC752" s="368"/>
      <c r="MD752" s="368"/>
      <c r="ME752" s="368"/>
      <c r="MF752" s="368"/>
      <c r="MG752" s="368"/>
      <c r="MH752" s="368"/>
      <c r="MI752" s="368"/>
      <c r="MJ752" s="368"/>
      <c r="MK752" s="368"/>
      <c r="ML752" s="368"/>
      <c r="MM752" s="368"/>
      <c r="MN752" s="368"/>
      <c r="MO752" s="368"/>
      <c r="MP752" s="368"/>
      <c r="MQ752" s="368"/>
      <c r="MR752" s="368"/>
      <c r="MS752" s="368"/>
      <c r="MT752" s="368"/>
      <c r="MU752" s="368"/>
      <c r="MV752" s="368"/>
      <c r="MW752" s="368"/>
      <c r="MX752" s="368"/>
      <c r="MY752" s="368"/>
      <c r="MZ752" s="368"/>
      <c r="NA752" s="368"/>
      <c r="NB752" s="368"/>
      <c r="NC752" s="368"/>
      <c r="ND752" s="368"/>
      <c r="NE752" s="368"/>
      <c r="NF752" s="368"/>
      <c r="NG752" s="368"/>
      <c r="NH752" s="368"/>
      <c r="NI752" s="368"/>
      <c r="NJ752" s="368"/>
      <c r="NK752" s="368"/>
      <c r="NL752" s="368"/>
      <c r="NM752" s="368"/>
      <c r="NN752" s="368"/>
      <c r="NO752" s="368"/>
      <c r="NP752" s="368"/>
      <c r="NQ752" s="368"/>
      <c r="NR752" s="368"/>
      <c r="NS752" s="368"/>
      <c r="NT752" s="368"/>
      <c r="NU752" s="368"/>
      <c r="NV752" s="368"/>
      <c r="NW752" s="368"/>
      <c r="NX752" s="368"/>
      <c r="NY752" s="368"/>
      <c r="NZ752" s="368"/>
      <c r="OA752" s="368"/>
      <c r="OB752" s="368"/>
      <c r="OC752" s="368"/>
      <c r="OD752" s="368"/>
      <c r="OE752" s="368"/>
      <c r="OF752" s="368"/>
      <c r="OG752" s="368"/>
      <c r="OH752" s="368"/>
      <c r="OI752" s="368"/>
      <c r="OJ752" s="368"/>
      <c r="OK752" s="368"/>
      <c r="OL752" s="368"/>
      <c r="OM752" s="368"/>
      <c r="ON752" s="368"/>
      <c r="OO752" s="368"/>
      <c r="OP752" s="368"/>
      <c r="OQ752" s="368"/>
      <c r="OR752" s="368"/>
      <c r="OS752" s="368"/>
      <c r="OT752" s="368"/>
      <c r="OU752" s="368"/>
      <c r="OV752" s="368"/>
      <c r="OW752" s="368"/>
      <c r="OX752" s="368"/>
      <c r="OY752" s="368"/>
      <c r="OZ752" s="368"/>
      <c r="PA752" s="368"/>
      <c r="PB752" s="368"/>
      <c r="PC752" s="368"/>
      <c r="PD752" s="368"/>
      <c r="PE752" s="368"/>
      <c r="PF752" s="368"/>
      <c r="PG752" s="368"/>
      <c r="PH752" s="368"/>
      <c r="PI752" s="368"/>
      <c r="PJ752" s="368"/>
      <c r="PK752" s="368"/>
      <c r="PL752" s="368"/>
      <c r="PM752" s="368"/>
      <c r="PN752" s="368"/>
      <c r="PO752" s="368"/>
      <c r="PP752" s="368"/>
      <c r="PQ752" s="368"/>
      <c r="PR752" s="368"/>
      <c r="PS752" s="368"/>
      <c r="PT752" s="368"/>
      <c r="PU752" s="368"/>
      <c r="PV752" s="368"/>
      <c r="PW752" s="368"/>
      <c r="PX752" s="368"/>
      <c r="PY752" s="368"/>
      <c r="PZ752" s="368"/>
      <c r="QA752" s="368"/>
      <c r="QB752" s="368"/>
      <c r="QC752" s="368"/>
      <c r="QD752" s="368"/>
      <c r="QE752" s="368"/>
      <c r="QF752" s="368"/>
      <c r="QG752" s="368"/>
      <c r="QH752" s="368"/>
      <c r="QI752" s="368"/>
      <c r="QJ752" s="368"/>
      <c r="QK752" s="368"/>
      <c r="QL752" s="368"/>
      <c r="QM752" s="368"/>
      <c r="QN752" s="368"/>
      <c r="QO752" s="368"/>
      <c r="QP752" s="368"/>
      <c r="QQ752" s="368"/>
      <c r="QR752" s="368"/>
      <c r="QS752" s="368"/>
      <c r="QT752" s="368"/>
      <c r="QU752" s="368"/>
      <c r="QV752" s="368"/>
      <c r="QW752" s="368"/>
      <c r="QX752" s="368"/>
      <c r="QY752" s="368"/>
      <c r="QZ752" s="368"/>
      <c r="RA752" s="368"/>
      <c r="RB752" s="368"/>
      <c r="RC752" s="368"/>
      <c r="RD752" s="368"/>
      <c r="RE752" s="368"/>
      <c r="RF752" s="368"/>
      <c r="RG752" s="368"/>
      <c r="RH752" s="368"/>
      <c r="RI752" s="368"/>
      <c r="RJ752" s="368"/>
      <c r="RK752" s="368"/>
      <c r="RL752" s="368"/>
      <c r="RM752" s="368"/>
      <c r="RN752" s="368"/>
      <c r="RO752" s="368"/>
      <c r="RP752" s="368"/>
      <c r="RQ752" s="368"/>
      <c r="RR752" s="368"/>
      <c r="RS752" s="368"/>
      <c r="RT752" s="368"/>
      <c r="RU752" s="368"/>
      <c r="RV752" s="368"/>
      <c r="RW752" s="368"/>
      <c r="RX752" s="368"/>
      <c r="RY752" s="368"/>
      <c r="RZ752" s="368"/>
      <c r="SA752" s="368"/>
      <c r="SB752" s="368"/>
      <c r="SC752" s="368"/>
      <c r="SD752" s="368"/>
      <c r="SE752" s="368"/>
      <c r="SF752" s="368"/>
      <c r="SG752" s="368"/>
    </row>
    <row r="753" spans="1:501">
      <c r="A753" s="368"/>
      <c r="B753" s="368"/>
      <c r="C753" s="368"/>
      <c r="D753" s="368"/>
      <c r="E753" s="368"/>
      <c r="F753" s="368"/>
      <c r="G753" s="368"/>
      <c r="H753" s="368"/>
      <c r="I753" s="368"/>
      <c r="J753" s="368"/>
      <c r="K753" s="368"/>
      <c r="L753" s="368"/>
      <c r="M753" s="368"/>
      <c r="N753" s="368"/>
      <c r="O753" s="385"/>
      <c r="P753" s="368"/>
      <c r="Q753" s="368"/>
      <c r="R753" s="368"/>
      <c r="S753" s="368"/>
      <c r="T753" s="368"/>
      <c r="U753" s="368"/>
      <c r="V753" s="368"/>
      <c r="W753" s="368"/>
      <c r="X753" s="368"/>
      <c r="Y753" s="368"/>
      <c r="Z753" s="368"/>
      <c r="AA753" s="368"/>
      <c r="AB753" s="368"/>
      <c r="AC753" s="368"/>
      <c r="AD753" s="368"/>
      <c r="AE753" s="368"/>
      <c r="AF753" s="368"/>
      <c r="AG753" s="368"/>
      <c r="AH753" s="368"/>
      <c r="AI753" s="368"/>
      <c r="AJ753" s="368"/>
      <c r="AK753" s="368"/>
      <c r="AL753" s="368"/>
      <c r="AM753" s="368"/>
      <c r="AN753" s="368"/>
      <c r="AO753" s="368"/>
      <c r="AP753" s="368"/>
      <c r="AQ753" s="368"/>
      <c r="AR753" s="368"/>
      <c r="AS753" s="368"/>
      <c r="AT753" s="368"/>
      <c r="AU753" s="368"/>
      <c r="AV753" s="368"/>
      <c r="AW753" s="368"/>
      <c r="AX753" s="368"/>
      <c r="AY753" s="368"/>
      <c r="AZ753" s="368"/>
      <c r="BA753" s="368"/>
      <c r="BB753" s="368"/>
      <c r="BC753" s="368"/>
      <c r="BD753" s="368"/>
      <c r="BE753" s="368"/>
      <c r="BF753" s="368"/>
      <c r="BG753" s="368"/>
      <c r="BH753" s="368"/>
      <c r="BI753" s="368"/>
      <c r="BJ753" s="368"/>
      <c r="BK753" s="368"/>
      <c r="BL753" s="368"/>
      <c r="BM753" s="368"/>
      <c r="BN753" s="368"/>
      <c r="BO753" s="368"/>
      <c r="BP753" s="368"/>
      <c r="BQ753" s="368"/>
      <c r="BR753" s="368"/>
      <c r="BS753" s="368"/>
      <c r="BT753" s="368"/>
      <c r="BU753" s="368"/>
      <c r="BV753" s="368"/>
      <c r="BW753" s="368"/>
      <c r="DV753" s="368"/>
      <c r="DW753" s="368"/>
      <c r="DX753" s="368"/>
      <c r="DY753" s="368"/>
      <c r="DZ753" s="368"/>
      <c r="EA753" s="368"/>
      <c r="EB753" s="368"/>
      <c r="EC753" s="368"/>
      <c r="ED753" s="368"/>
      <c r="EE753" s="368"/>
      <c r="EF753" s="368"/>
      <c r="EG753" s="368"/>
      <c r="EH753" s="368"/>
      <c r="EI753" s="368"/>
      <c r="EJ753" s="368"/>
      <c r="EK753" s="368"/>
      <c r="EL753" s="368"/>
      <c r="EM753" s="368"/>
      <c r="EN753" s="368"/>
      <c r="EO753" s="368"/>
      <c r="EP753" s="368"/>
      <c r="EQ753" s="368"/>
      <c r="ER753" s="368"/>
      <c r="ES753" s="368"/>
      <c r="ET753" s="368"/>
      <c r="EU753" s="368"/>
      <c r="EV753" s="368"/>
      <c r="EW753" s="368"/>
      <c r="EX753" s="368"/>
      <c r="EY753" s="368"/>
      <c r="EZ753" s="368"/>
      <c r="FA753" s="368"/>
      <c r="FB753" s="368"/>
      <c r="FC753" s="368"/>
      <c r="FD753" s="368"/>
      <c r="FE753" s="368"/>
      <c r="FF753" s="368"/>
      <c r="FG753" s="368"/>
      <c r="FH753" s="368"/>
      <c r="FI753" s="368"/>
      <c r="FJ753" s="368"/>
      <c r="FK753" s="368"/>
      <c r="FL753" s="368"/>
      <c r="FM753" s="368"/>
      <c r="FN753" s="368"/>
      <c r="FO753" s="368"/>
      <c r="FP753" s="368"/>
      <c r="FQ753" s="368"/>
      <c r="FR753" s="368"/>
      <c r="FS753" s="368"/>
      <c r="FT753" s="368"/>
      <c r="FU753" s="368"/>
      <c r="FV753" s="368"/>
      <c r="FW753" s="368"/>
      <c r="FX753" s="368"/>
      <c r="FY753" s="368"/>
      <c r="FZ753" s="368"/>
      <c r="GA753" s="368"/>
      <c r="GB753" s="368"/>
      <c r="GC753" s="368"/>
      <c r="GD753" s="368"/>
      <c r="GE753" s="368"/>
      <c r="GF753" s="368"/>
      <c r="GG753" s="368"/>
      <c r="GH753" s="368"/>
      <c r="GI753" s="368"/>
      <c r="GJ753" s="368"/>
      <c r="GK753" s="368"/>
      <c r="GL753" s="368"/>
      <c r="GM753" s="368"/>
      <c r="GN753" s="368"/>
      <c r="GO753" s="368"/>
      <c r="GP753" s="368"/>
      <c r="GQ753" s="368"/>
      <c r="GR753" s="368"/>
      <c r="GS753" s="368"/>
      <c r="GT753" s="368"/>
      <c r="GU753" s="368"/>
      <c r="GV753" s="368"/>
      <c r="GW753" s="368"/>
      <c r="GX753" s="368"/>
      <c r="GY753" s="368"/>
      <c r="GZ753" s="368"/>
      <c r="HA753" s="368"/>
      <c r="HB753" s="368"/>
      <c r="HC753" s="368"/>
      <c r="HD753" s="368"/>
      <c r="HE753" s="368"/>
      <c r="HF753" s="368"/>
      <c r="HG753" s="368"/>
      <c r="HH753" s="368"/>
      <c r="HI753" s="368"/>
      <c r="HJ753" s="368"/>
      <c r="HK753" s="368"/>
      <c r="HL753" s="368"/>
      <c r="HM753" s="368"/>
      <c r="HN753" s="368"/>
      <c r="HO753" s="368"/>
      <c r="HP753" s="368"/>
      <c r="HQ753" s="368"/>
      <c r="HR753" s="368"/>
      <c r="HS753" s="368"/>
      <c r="HT753" s="368"/>
      <c r="HU753" s="368"/>
      <c r="HV753" s="368"/>
      <c r="HW753" s="368"/>
      <c r="HX753" s="368"/>
      <c r="HY753" s="368"/>
      <c r="HZ753" s="368"/>
      <c r="IA753" s="368"/>
      <c r="IB753" s="368"/>
      <c r="IC753" s="368"/>
      <c r="ID753" s="368"/>
      <c r="IE753" s="368"/>
      <c r="IF753" s="368"/>
      <c r="IG753" s="368"/>
      <c r="IH753" s="368"/>
      <c r="II753" s="368"/>
      <c r="IJ753" s="368"/>
      <c r="IK753" s="368"/>
      <c r="IL753" s="368"/>
      <c r="IM753" s="368"/>
      <c r="IN753" s="368"/>
      <c r="IO753" s="368"/>
      <c r="IP753" s="368"/>
      <c r="IQ753" s="368"/>
      <c r="IR753" s="368"/>
      <c r="IS753" s="368"/>
      <c r="IT753" s="368"/>
      <c r="IU753" s="368"/>
      <c r="IV753" s="368"/>
      <c r="IW753" s="368"/>
      <c r="IX753" s="368"/>
      <c r="IY753" s="368"/>
      <c r="IZ753" s="368"/>
      <c r="JA753" s="368"/>
      <c r="JB753" s="368"/>
      <c r="JC753" s="368"/>
      <c r="JD753" s="368"/>
      <c r="JE753" s="368"/>
      <c r="JF753" s="368"/>
      <c r="JG753" s="368"/>
      <c r="JH753" s="368"/>
      <c r="JI753" s="368"/>
      <c r="JJ753" s="368"/>
      <c r="JK753" s="368"/>
      <c r="JL753" s="368"/>
      <c r="JM753" s="368"/>
      <c r="JN753" s="368"/>
      <c r="JO753" s="368"/>
      <c r="JP753" s="368"/>
      <c r="JQ753" s="368"/>
      <c r="JR753" s="368"/>
      <c r="JS753" s="368"/>
      <c r="JT753" s="368"/>
      <c r="JU753" s="368"/>
      <c r="JV753" s="368"/>
      <c r="JW753" s="368"/>
      <c r="JX753" s="368"/>
      <c r="JY753" s="368"/>
      <c r="JZ753" s="368"/>
      <c r="KA753" s="368"/>
      <c r="KB753" s="368"/>
      <c r="KC753" s="368"/>
      <c r="KD753" s="368"/>
      <c r="KE753" s="368"/>
      <c r="KF753" s="368"/>
      <c r="KG753" s="368"/>
      <c r="KH753" s="368"/>
      <c r="KI753" s="368"/>
      <c r="KJ753" s="368"/>
      <c r="KK753" s="368"/>
      <c r="KL753" s="368"/>
      <c r="KM753" s="368"/>
      <c r="KN753" s="368"/>
      <c r="KO753" s="368"/>
      <c r="KP753" s="368"/>
      <c r="KQ753" s="368"/>
      <c r="KR753" s="368"/>
      <c r="KS753" s="368"/>
      <c r="KT753" s="368"/>
      <c r="KU753" s="368"/>
      <c r="KV753" s="368"/>
      <c r="KW753" s="368"/>
      <c r="KX753" s="368"/>
      <c r="LH753" s="368"/>
      <c r="LI753" s="368"/>
      <c r="LJ753" s="368"/>
      <c r="LK753" s="368"/>
      <c r="LL753" s="368"/>
      <c r="LM753" s="368"/>
      <c r="LN753" s="368"/>
      <c r="LO753" s="368"/>
      <c r="LP753" s="368"/>
      <c r="LQ753" s="368"/>
      <c r="LR753" s="368"/>
      <c r="LS753" s="368"/>
      <c r="LT753" s="368"/>
      <c r="LU753" s="368"/>
      <c r="LV753" s="368"/>
      <c r="LW753" s="368"/>
      <c r="LX753" s="368"/>
      <c r="LY753" s="368"/>
      <c r="LZ753" s="368"/>
      <c r="MA753" s="368"/>
      <c r="MB753" s="368"/>
      <c r="MC753" s="368"/>
      <c r="MD753" s="368"/>
      <c r="ME753" s="368"/>
      <c r="MF753" s="368"/>
      <c r="MG753" s="368"/>
      <c r="MH753" s="368"/>
      <c r="MI753" s="368"/>
      <c r="MJ753" s="368"/>
      <c r="MK753" s="368"/>
      <c r="ML753" s="368"/>
      <c r="MM753" s="368"/>
      <c r="MN753" s="368"/>
      <c r="MO753" s="368"/>
      <c r="MP753" s="368"/>
      <c r="MQ753" s="368"/>
      <c r="MR753" s="368"/>
      <c r="MS753" s="368"/>
      <c r="MT753" s="368"/>
      <c r="MU753" s="368"/>
      <c r="MV753" s="368"/>
      <c r="MW753" s="368"/>
      <c r="MX753" s="368"/>
      <c r="MY753" s="368"/>
      <c r="MZ753" s="368"/>
      <c r="NA753" s="368"/>
      <c r="NB753" s="368"/>
      <c r="NC753" s="368"/>
      <c r="ND753" s="368"/>
      <c r="NE753" s="368"/>
      <c r="NF753" s="368"/>
      <c r="NG753" s="368"/>
      <c r="NH753" s="368"/>
      <c r="NI753" s="368"/>
      <c r="NJ753" s="368"/>
      <c r="NK753" s="368"/>
      <c r="NL753" s="368"/>
      <c r="NM753" s="368"/>
      <c r="NN753" s="368"/>
      <c r="NO753" s="368"/>
      <c r="NP753" s="368"/>
      <c r="NQ753" s="368"/>
      <c r="NR753" s="368"/>
      <c r="NS753" s="368"/>
      <c r="NT753" s="368"/>
      <c r="NU753" s="368"/>
      <c r="NV753" s="368"/>
      <c r="NW753" s="368"/>
      <c r="NX753" s="368"/>
      <c r="NY753" s="368"/>
      <c r="NZ753" s="368"/>
      <c r="OA753" s="368"/>
      <c r="OB753" s="368"/>
      <c r="OC753" s="368"/>
      <c r="OD753" s="368"/>
      <c r="OE753" s="368"/>
      <c r="OF753" s="368"/>
      <c r="OG753" s="368"/>
      <c r="OH753" s="368"/>
      <c r="OI753" s="368"/>
      <c r="OJ753" s="368"/>
      <c r="OK753" s="368"/>
      <c r="OL753" s="368"/>
      <c r="OM753" s="368"/>
      <c r="ON753" s="368"/>
      <c r="OO753" s="368"/>
      <c r="OP753" s="368"/>
      <c r="OQ753" s="368"/>
      <c r="OR753" s="368"/>
      <c r="OS753" s="368"/>
      <c r="OT753" s="368"/>
      <c r="OU753" s="368"/>
      <c r="OV753" s="368"/>
      <c r="OW753" s="368"/>
      <c r="OX753" s="368"/>
      <c r="OY753" s="368"/>
      <c r="OZ753" s="368"/>
      <c r="PA753" s="368"/>
      <c r="PB753" s="368"/>
      <c r="PC753" s="368"/>
      <c r="PD753" s="368"/>
      <c r="PE753" s="368"/>
      <c r="PF753" s="368"/>
      <c r="PG753" s="368"/>
      <c r="PH753" s="368"/>
      <c r="PI753" s="368"/>
      <c r="PJ753" s="368"/>
      <c r="PK753" s="368"/>
      <c r="PL753" s="368"/>
      <c r="PM753" s="368"/>
      <c r="PN753" s="368"/>
      <c r="PO753" s="368"/>
      <c r="PP753" s="368"/>
      <c r="PQ753" s="368"/>
      <c r="PR753" s="368"/>
      <c r="PS753" s="368"/>
      <c r="PT753" s="368"/>
      <c r="PU753" s="368"/>
      <c r="PV753" s="368"/>
      <c r="PW753" s="368"/>
      <c r="PX753" s="368"/>
      <c r="PY753" s="368"/>
      <c r="PZ753" s="368"/>
      <c r="QA753" s="368"/>
      <c r="QB753" s="368"/>
      <c r="QC753" s="368"/>
      <c r="QD753" s="368"/>
      <c r="QE753" s="368"/>
      <c r="QF753" s="368"/>
      <c r="QG753" s="368"/>
      <c r="QH753" s="368"/>
      <c r="QI753" s="368"/>
      <c r="QJ753" s="368"/>
      <c r="QK753" s="368"/>
      <c r="QL753" s="368"/>
      <c r="QM753" s="368"/>
      <c r="QN753" s="368"/>
      <c r="QO753" s="368"/>
      <c r="QP753" s="368"/>
      <c r="QQ753" s="368"/>
      <c r="QR753" s="368"/>
      <c r="QS753" s="368"/>
      <c r="QT753" s="368"/>
      <c r="QU753" s="368"/>
      <c r="QV753" s="368"/>
      <c r="QW753" s="368"/>
      <c r="QX753" s="368"/>
      <c r="QY753" s="368"/>
      <c r="QZ753" s="368"/>
      <c r="RA753" s="368"/>
      <c r="RB753" s="368"/>
      <c r="RC753" s="368"/>
      <c r="RD753" s="368"/>
      <c r="RE753" s="368"/>
      <c r="RF753" s="368"/>
      <c r="RG753" s="368"/>
      <c r="RH753" s="368"/>
      <c r="RI753" s="368"/>
      <c r="RJ753" s="368"/>
      <c r="RK753" s="368"/>
      <c r="RL753" s="368"/>
      <c r="RM753" s="368"/>
      <c r="RN753" s="368"/>
      <c r="RO753" s="368"/>
      <c r="RP753" s="368"/>
      <c r="RQ753" s="368"/>
      <c r="RR753" s="368"/>
      <c r="RS753" s="368"/>
      <c r="RT753" s="368"/>
      <c r="RU753" s="368"/>
      <c r="RV753" s="368"/>
      <c r="RW753" s="368"/>
      <c r="RX753" s="368"/>
      <c r="RY753" s="368"/>
      <c r="RZ753" s="368"/>
      <c r="SA753" s="368"/>
      <c r="SB753" s="368"/>
      <c r="SC753" s="368"/>
      <c r="SD753" s="368"/>
      <c r="SE753" s="368"/>
      <c r="SF753" s="368"/>
      <c r="SG753" s="368"/>
    </row>
    <row r="754" spans="1:501">
      <c r="A754" s="368"/>
      <c r="B754" s="368"/>
      <c r="C754" s="368"/>
      <c r="D754" s="368"/>
      <c r="E754" s="368"/>
      <c r="F754" s="368"/>
      <c r="G754" s="368"/>
      <c r="H754" s="368"/>
      <c r="I754" s="368"/>
      <c r="J754" s="368"/>
      <c r="K754" s="368"/>
      <c r="L754" s="368"/>
      <c r="M754" s="368"/>
      <c r="N754" s="368"/>
      <c r="O754" s="385"/>
      <c r="P754" s="368"/>
      <c r="Q754" s="368"/>
      <c r="R754" s="368"/>
      <c r="S754" s="368"/>
      <c r="T754" s="368"/>
      <c r="U754" s="368"/>
      <c r="V754" s="368"/>
      <c r="W754" s="368"/>
      <c r="X754" s="368"/>
      <c r="Y754" s="368"/>
      <c r="Z754" s="368"/>
      <c r="AA754" s="368"/>
      <c r="AB754" s="368"/>
      <c r="AC754" s="368"/>
      <c r="AD754" s="368"/>
      <c r="AE754" s="368"/>
      <c r="AF754" s="368"/>
      <c r="AG754" s="368"/>
      <c r="AH754" s="368"/>
      <c r="AI754" s="368"/>
      <c r="AJ754" s="368"/>
      <c r="AK754" s="368"/>
      <c r="AL754" s="368"/>
      <c r="AM754" s="368"/>
      <c r="AN754" s="368"/>
      <c r="AO754" s="368"/>
      <c r="AP754" s="368"/>
      <c r="AQ754" s="368"/>
      <c r="AR754" s="368"/>
      <c r="AS754" s="368"/>
      <c r="AT754" s="368"/>
      <c r="AU754" s="368"/>
      <c r="AV754" s="368"/>
      <c r="AW754" s="368"/>
      <c r="AX754" s="368"/>
      <c r="AY754" s="368"/>
      <c r="AZ754" s="368"/>
      <c r="BA754" s="368"/>
      <c r="BB754" s="368"/>
      <c r="BC754" s="368"/>
      <c r="BD754" s="368"/>
      <c r="BE754" s="368"/>
      <c r="BF754" s="368"/>
      <c r="BG754" s="368"/>
      <c r="BH754" s="368"/>
      <c r="BI754" s="368"/>
      <c r="BJ754" s="368"/>
      <c r="BK754" s="368"/>
      <c r="BL754" s="368"/>
      <c r="BM754" s="368"/>
      <c r="BN754" s="368"/>
      <c r="BO754" s="368"/>
      <c r="BP754" s="368"/>
      <c r="BQ754" s="368"/>
      <c r="BR754" s="368"/>
      <c r="BS754" s="368"/>
      <c r="BT754" s="368"/>
      <c r="BU754" s="368"/>
      <c r="BV754" s="368"/>
      <c r="BW754" s="368"/>
      <c r="DV754" s="368"/>
      <c r="DW754" s="368"/>
      <c r="DX754" s="368"/>
      <c r="DY754" s="368"/>
      <c r="DZ754" s="368"/>
      <c r="EA754" s="368"/>
      <c r="EB754" s="368"/>
      <c r="EC754" s="368"/>
      <c r="ED754" s="368"/>
      <c r="EE754" s="368"/>
      <c r="EF754" s="368"/>
      <c r="EG754" s="368"/>
      <c r="EH754" s="368"/>
      <c r="EI754" s="368"/>
      <c r="EJ754" s="368"/>
      <c r="EK754" s="368"/>
      <c r="EL754" s="368"/>
      <c r="EM754" s="368"/>
      <c r="EN754" s="368"/>
      <c r="EO754" s="368"/>
      <c r="EP754" s="368"/>
      <c r="EQ754" s="368"/>
      <c r="ER754" s="368"/>
      <c r="ES754" s="368"/>
      <c r="ET754" s="368"/>
      <c r="EU754" s="368"/>
      <c r="EV754" s="368"/>
      <c r="EW754" s="368"/>
      <c r="EX754" s="368"/>
      <c r="EY754" s="368"/>
      <c r="EZ754" s="368"/>
      <c r="FA754" s="368"/>
      <c r="FB754" s="368"/>
      <c r="FC754" s="368"/>
      <c r="FD754" s="368"/>
      <c r="FE754" s="368"/>
      <c r="FF754" s="368"/>
      <c r="FG754" s="368"/>
      <c r="FH754" s="368"/>
      <c r="FI754" s="368"/>
      <c r="FJ754" s="368"/>
      <c r="FK754" s="368"/>
      <c r="FL754" s="368"/>
      <c r="FM754" s="368"/>
      <c r="FN754" s="368"/>
      <c r="FO754" s="368"/>
      <c r="FP754" s="368"/>
      <c r="FQ754" s="368"/>
      <c r="FR754" s="368"/>
      <c r="FS754" s="368"/>
      <c r="FT754" s="368"/>
      <c r="FU754" s="368"/>
      <c r="FV754" s="368"/>
      <c r="FW754" s="368"/>
      <c r="FX754" s="368"/>
      <c r="FY754" s="368"/>
      <c r="FZ754" s="368"/>
      <c r="GA754" s="368"/>
      <c r="GB754" s="368"/>
      <c r="GC754" s="368"/>
      <c r="GD754" s="368"/>
      <c r="GE754" s="368"/>
      <c r="GF754" s="368"/>
      <c r="GG754" s="368"/>
      <c r="GH754" s="368"/>
      <c r="GI754" s="368"/>
      <c r="GJ754" s="368"/>
      <c r="GK754" s="368"/>
      <c r="GL754" s="368"/>
      <c r="GM754" s="368"/>
      <c r="GN754" s="368"/>
      <c r="GO754" s="368"/>
      <c r="GP754" s="368"/>
      <c r="GQ754" s="368"/>
      <c r="GR754" s="368"/>
      <c r="GS754" s="368"/>
      <c r="GT754" s="368"/>
      <c r="GU754" s="368"/>
      <c r="GV754" s="368"/>
      <c r="GW754" s="368"/>
      <c r="GX754" s="368"/>
      <c r="GY754" s="368"/>
      <c r="GZ754" s="368"/>
      <c r="HA754" s="368"/>
      <c r="HB754" s="368"/>
      <c r="HC754" s="368"/>
      <c r="HD754" s="368"/>
      <c r="HE754" s="368"/>
      <c r="HF754" s="368"/>
      <c r="HG754" s="368"/>
      <c r="HH754" s="368"/>
      <c r="HI754" s="368"/>
      <c r="HJ754" s="368"/>
      <c r="HK754" s="368"/>
      <c r="HL754" s="368"/>
      <c r="HM754" s="368"/>
      <c r="HN754" s="368"/>
      <c r="HO754" s="368"/>
      <c r="HP754" s="368"/>
      <c r="HQ754" s="368"/>
      <c r="HR754" s="368"/>
      <c r="HS754" s="368"/>
      <c r="HT754" s="368"/>
      <c r="HU754" s="368"/>
      <c r="HV754" s="368"/>
      <c r="HW754" s="368"/>
      <c r="HX754" s="368"/>
      <c r="HY754" s="368"/>
      <c r="HZ754" s="368"/>
      <c r="IA754" s="368"/>
      <c r="IB754" s="368"/>
      <c r="IC754" s="368"/>
      <c r="ID754" s="368"/>
      <c r="IE754" s="368"/>
      <c r="IF754" s="368"/>
      <c r="IG754" s="368"/>
      <c r="IH754" s="368"/>
      <c r="II754" s="368"/>
      <c r="IJ754" s="368"/>
      <c r="IK754" s="368"/>
      <c r="IL754" s="368"/>
      <c r="IM754" s="368"/>
      <c r="IN754" s="368"/>
      <c r="IO754" s="368"/>
      <c r="IP754" s="368"/>
      <c r="IQ754" s="368"/>
      <c r="IR754" s="368"/>
      <c r="IS754" s="368"/>
      <c r="IT754" s="368"/>
      <c r="IU754" s="368"/>
      <c r="IV754" s="368"/>
      <c r="IW754" s="368"/>
      <c r="IX754" s="368"/>
      <c r="IY754" s="368"/>
      <c r="IZ754" s="368"/>
      <c r="JA754" s="368"/>
      <c r="JB754" s="368"/>
      <c r="JC754" s="368"/>
      <c r="JD754" s="368"/>
      <c r="JE754" s="368"/>
      <c r="JF754" s="368"/>
      <c r="JG754" s="368"/>
      <c r="JH754" s="368"/>
      <c r="JI754" s="368"/>
      <c r="JJ754" s="368"/>
      <c r="JK754" s="368"/>
      <c r="JL754" s="368"/>
      <c r="JM754" s="368"/>
      <c r="JN754" s="368"/>
      <c r="JO754" s="368"/>
      <c r="JP754" s="368"/>
      <c r="JQ754" s="368"/>
      <c r="JR754" s="368"/>
      <c r="JS754" s="368"/>
      <c r="JT754" s="368"/>
      <c r="JU754" s="368"/>
      <c r="JV754" s="368"/>
      <c r="JW754" s="368"/>
      <c r="JX754" s="368"/>
      <c r="JY754" s="368"/>
      <c r="JZ754" s="368"/>
      <c r="KA754" s="368"/>
      <c r="KB754" s="368"/>
      <c r="KC754" s="368"/>
      <c r="KD754" s="368"/>
      <c r="KE754" s="368"/>
      <c r="KF754" s="368"/>
      <c r="KG754" s="368"/>
      <c r="KH754" s="368"/>
      <c r="KI754" s="368"/>
      <c r="KJ754" s="368"/>
      <c r="KK754" s="368"/>
      <c r="KL754" s="368"/>
      <c r="KM754" s="368"/>
      <c r="KN754" s="368"/>
      <c r="KO754" s="368"/>
      <c r="KP754" s="368"/>
      <c r="KQ754" s="368"/>
      <c r="KR754" s="368"/>
      <c r="KS754" s="368"/>
      <c r="KT754" s="368"/>
      <c r="KU754" s="368"/>
      <c r="KV754" s="368"/>
      <c r="KW754" s="368"/>
      <c r="KX754" s="368"/>
      <c r="LH754" s="368"/>
      <c r="LI754" s="368"/>
      <c r="LJ754" s="368"/>
      <c r="LK754" s="368"/>
      <c r="LL754" s="368"/>
      <c r="LM754" s="368"/>
      <c r="LN754" s="368"/>
      <c r="LO754" s="368"/>
      <c r="LP754" s="368"/>
      <c r="LQ754" s="368"/>
      <c r="LR754" s="368"/>
      <c r="LS754" s="368"/>
      <c r="LT754" s="368"/>
      <c r="LU754" s="368"/>
      <c r="LV754" s="368"/>
      <c r="LW754" s="368"/>
      <c r="LX754" s="368"/>
      <c r="LY754" s="368"/>
      <c r="LZ754" s="368"/>
      <c r="MA754" s="368"/>
      <c r="MB754" s="368"/>
      <c r="MC754" s="368"/>
      <c r="MD754" s="368"/>
      <c r="ME754" s="368"/>
      <c r="MF754" s="368"/>
      <c r="MG754" s="368"/>
      <c r="MH754" s="368"/>
      <c r="MI754" s="368"/>
      <c r="MJ754" s="368"/>
      <c r="MK754" s="368"/>
      <c r="ML754" s="368"/>
      <c r="MM754" s="368"/>
      <c r="MN754" s="368"/>
      <c r="MO754" s="368"/>
      <c r="MP754" s="368"/>
      <c r="MQ754" s="368"/>
      <c r="MR754" s="368"/>
      <c r="MS754" s="368"/>
      <c r="MT754" s="368"/>
      <c r="MU754" s="368"/>
      <c r="MV754" s="368"/>
      <c r="MW754" s="368"/>
      <c r="MX754" s="368"/>
      <c r="MY754" s="368"/>
      <c r="MZ754" s="368"/>
      <c r="NA754" s="368"/>
      <c r="NB754" s="368"/>
      <c r="NC754" s="368"/>
      <c r="ND754" s="368"/>
      <c r="NE754" s="368"/>
      <c r="NF754" s="368"/>
      <c r="NG754" s="368"/>
      <c r="NH754" s="368"/>
      <c r="NI754" s="368"/>
      <c r="NJ754" s="368"/>
      <c r="NK754" s="368"/>
      <c r="NL754" s="368"/>
      <c r="NM754" s="368"/>
      <c r="NN754" s="368"/>
      <c r="NO754" s="368"/>
      <c r="NP754" s="368"/>
      <c r="NQ754" s="368"/>
      <c r="NR754" s="368"/>
      <c r="NS754" s="368"/>
      <c r="NT754" s="368"/>
      <c r="NU754" s="368"/>
      <c r="NV754" s="368"/>
      <c r="NW754" s="368"/>
      <c r="NX754" s="368"/>
      <c r="NY754" s="368"/>
      <c r="NZ754" s="368"/>
      <c r="OA754" s="368"/>
      <c r="OB754" s="368"/>
      <c r="OC754" s="368"/>
      <c r="OD754" s="368"/>
      <c r="OE754" s="368"/>
      <c r="OF754" s="368"/>
      <c r="OG754" s="368"/>
      <c r="OH754" s="368"/>
      <c r="OI754" s="368"/>
      <c r="OJ754" s="368"/>
      <c r="OK754" s="368"/>
      <c r="OL754" s="368"/>
      <c r="OM754" s="368"/>
      <c r="ON754" s="368"/>
      <c r="OO754" s="368"/>
      <c r="OP754" s="368"/>
      <c r="OQ754" s="368"/>
      <c r="OR754" s="368"/>
      <c r="OS754" s="368"/>
      <c r="OT754" s="368"/>
      <c r="OU754" s="368"/>
      <c r="OV754" s="368"/>
      <c r="OW754" s="368"/>
      <c r="OX754" s="368"/>
      <c r="OY754" s="368"/>
      <c r="OZ754" s="368"/>
      <c r="PA754" s="368"/>
      <c r="PB754" s="368"/>
      <c r="PC754" s="368"/>
      <c r="PD754" s="368"/>
      <c r="PE754" s="368"/>
      <c r="PF754" s="368"/>
      <c r="PG754" s="368"/>
      <c r="PH754" s="368"/>
      <c r="PI754" s="368"/>
      <c r="PJ754" s="368"/>
      <c r="PK754" s="368"/>
      <c r="PL754" s="368"/>
      <c r="PM754" s="368"/>
      <c r="PN754" s="368"/>
      <c r="PO754" s="368"/>
      <c r="PP754" s="368"/>
      <c r="PQ754" s="368"/>
      <c r="PR754" s="368"/>
      <c r="PS754" s="368"/>
      <c r="PT754" s="368"/>
      <c r="PU754" s="368"/>
      <c r="PV754" s="368"/>
      <c r="PW754" s="368"/>
      <c r="PX754" s="368"/>
      <c r="PY754" s="368"/>
      <c r="PZ754" s="368"/>
      <c r="QA754" s="368"/>
      <c r="QB754" s="368"/>
      <c r="QC754" s="368"/>
      <c r="QD754" s="368"/>
      <c r="QE754" s="368"/>
      <c r="QF754" s="368"/>
      <c r="QG754" s="368"/>
      <c r="QH754" s="368"/>
      <c r="QI754" s="368"/>
      <c r="QJ754" s="368"/>
      <c r="QK754" s="368"/>
      <c r="QL754" s="368"/>
      <c r="QM754" s="368"/>
      <c r="QN754" s="368"/>
      <c r="QO754" s="368"/>
      <c r="QP754" s="368"/>
      <c r="QQ754" s="368"/>
      <c r="QR754" s="368"/>
      <c r="QS754" s="368"/>
      <c r="QT754" s="368"/>
      <c r="QU754" s="368"/>
      <c r="QV754" s="368"/>
      <c r="QW754" s="368"/>
      <c r="QX754" s="368"/>
      <c r="QY754" s="368"/>
      <c r="QZ754" s="368"/>
      <c r="RA754" s="368"/>
      <c r="RB754" s="368"/>
      <c r="RC754" s="368"/>
      <c r="RD754" s="368"/>
      <c r="RE754" s="368"/>
      <c r="RF754" s="368"/>
      <c r="RG754" s="368"/>
      <c r="RH754" s="368"/>
      <c r="RI754" s="368"/>
      <c r="RJ754" s="368"/>
      <c r="RK754" s="368"/>
      <c r="RL754" s="368"/>
      <c r="RM754" s="368"/>
      <c r="RN754" s="368"/>
      <c r="RO754" s="368"/>
      <c r="RP754" s="368"/>
      <c r="RQ754" s="368"/>
      <c r="RR754" s="368"/>
      <c r="RS754" s="368"/>
      <c r="RT754" s="368"/>
      <c r="RU754" s="368"/>
      <c r="RV754" s="368"/>
      <c r="RW754" s="368"/>
      <c r="RX754" s="368"/>
      <c r="RY754" s="368"/>
      <c r="RZ754" s="368"/>
      <c r="SA754" s="368"/>
      <c r="SB754" s="368"/>
      <c r="SC754" s="368"/>
      <c r="SD754" s="368"/>
      <c r="SE754" s="368"/>
      <c r="SF754" s="368"/>
      <c r="SG754" s="368"/>
    </row>
    <row r="755" spans="1:501">
      <c r="A755" s="368"/>
      <c r="B755" s="368"/>
      <c r="C755" s="368"/>
      <c r="D755" s="368"/>
      <c r="E755" s="368"/>
      <c r="F755" s="368"/>
      <c r="G755" s="368"/>
      <c r="H755" s="368"/>
      <c r="I755" s="368"/>
      <c r="J755" s="368"/>
      <c r="K755" s="368"/>
      <c r="L755" s="368"/>
      <c r="M755" s="368"/>
      <c r="N755" s="368"/>
      <c r="O755" s="385"/>
      <c r="P755" s="368"/>
      <c r="Q755" s="368"/>
      <c r="R755" s="368"/>
      <c r="S755" s="368"/>
      <c r="T755" s="368"/>
      <c r="U755" s="368"/>
      <c r="V755" s="368"/>
      <c r="W755" s="368"/>
      <c r="X755" s="368"/>
      <c r="Y755" s="368"/>
      <c r="Z755" s="368"/>
      <c r="AA755" s="368"/>
      <c r="AB755" s="368"/>
      <c r="AC755" s="368"/>
      <c r="AD755" s="368"/>
      <c r="AE755" s="368"/>
      <c r="AF755" s="368"/>
      <c r="AG755" s="368"/>
      <c r="AH755" s="368"/>
      <c r="AI755" s="368"/>
      <c r="AJ755" s="368"/>
      <c r="AK755" s="368"/>
      <c r="AL755" s="368"/>
      <c r="AM755" s="368"/>
      <c r="AN755" s="368"/>
      <c r="AO755" s="368"/>
      <c r="AP755" s="368"/>
      <c r="AQ755" s="368"/>
      <c r="AR755" s="368"/>
      <c r="AS755" s="368"/>
      <c r="AT755" s="368"/>
      <c r="AU755" s="368"/>
      <c r="AV755" s="368"/>
      <c r="AW755" s="368"/>
      <c r="AX755" s="368"/>
      <c r="AY755" s="368"/>
      <c r="AZ755" s="368"/>
      <c r="BA755" s="368"/>
      <c r="BB755" s="368"/>
      <c r="BC755" s="368"/>
      <c r="BD755" s="368"/>
      <c r="BE755" s="368"/>
      <c r="BF755" s="368"/>
      <c r="BG755" s="368"/>
      <c r="BH755" s="368"/>
      <c r="BI755" s="368"/>
      <c r="BJ755" s="368"/>
      <c r="BK755" s="368"/>
      <c r="BL755" s="368"/>
      <c r="BM755" s="368"/>
      <c r="BN755" s="368"/>
      <c r="BO755" s="368"/>
      <c r="BP755" s="368"/>
      <c r="BQ755" s="368"/>
      <c r="BR755" s="368"/>
      <c r="BS755" s="368"/>
      <c r="BT755" s="368"/>
      <c r="BU755" s="368"/>
      <c r="BV755" s="368"/>
      <c r="BW755" s="368"/>
      <c r="DV755" s="368"/>
      <c r="DW755" s="368"/>
      <c r="DX755" s="368"/>
      <c r="DY755" s="368"/>
      <c r="DZ755" s="368"/>
      <c r="EA755" s="368"/>
      <c r="EB755" s="368"/>
      <c r="EC755" s="368"/>
      <c r="ED755" s="368"/>
      <c r="EE755" s="368"/>
      <c r="EF755" s="368"/>
      <c r="EG755" s="368"/>
      <c r="EH755" s="368"/>
      <c r="EI755" s="368"/>
      <c r="EJ755" s="368"/>
      <c r="EK755" s="368"/>
      <c r="EL755" s="368"/>
      <c r="EM755" s="368"/>
      <c r="EN755" s="368"/>
      <c r="EO755" s="368"/>
      <c r="EP755" s="368"/>
      <c r="EQ755" s="368"/>
      <c r="ER755" s="368"/>
      <c r="ES755" s="368"/>
      <c r="ET755" s="368"/>
      <c r="EU755" s="368"/>
      <c r="EV755" s="368"/>
      <c r="EW755" s="368"/>
      <c r="EX755" s="368"/>
      <c r="EY755" s="368"/>
      <c r="EZ755" s="368"/>
      <c r="FA755" s="368"/>
      <c r="FB755" s="368"/>
      <c r="FC755" s="368"/>
      <c r="FD755" s="368"/>
      <c r="FE755" s="368"/>
      <c r="FF755" s="368"/>
      <c r="FG755" s="368"/>
      <c r="FH755" s="368"/>
      <c r="FI755" s="368"/>
      <c r="FJ755" s="368"/>
      <c r="FK755" s="368"/>
      <c r="FL755" s="368"/>
      <c r="FM755" s="368"/>
      <c r="FN755" s="368"/>
      <c r="FO755" s="368"/>
      <c r="FP755" s="368"/>
      <c r="FQ755" s="368"/>
      <c r="FR755" s="368"/>
      <c r="FS755" s="368"/>
      <c r="FT755" s="368"/>
      <c r="FU755" s="368"/>
      <c r="FV755" s="368"/>
      <c r="FW755" s="368"/>
      <c r="FX755" s="368"/>
      <c r="FY755" s="368"/>
      <c r="FZ755" s="368"/>
      <c r="GA755" s="368"/>
      <c r="GB755" s="368"/>
      <c r="GC755" s="368"/>
      <c r="GD755" s="368"/>
      <c r="GE755" s="368"/>
      <c r="GF755" s="368"/>
      <c r="GG755" s="368"/>
      <c r="GH755" s="368"/>
      <c r="GI755" s="368"/>
      <c r="GJ755" s="368"/>
      <c r="GK755" s="368"/>
      <c r="GL755" s="368"/>
      <c r="GM755" s="368"/>
      <c r="GN755" s="368"/>
      <c r="GO755" s="368"/>
      <c r="GP755" s="368"/>
      <c r="GQ755" s="368"/>
      <c r="GR755" s="368"/>
      <c r="GS755" s="368"/>
      <c r="GT755" s="368"/>
      <c r="GU755" s="368"/>
      <c r="GV755" s="368"/>
      <c r="GW755" s="368"/>
      <c r="GX755" s="368"/>
      <c r="GY755" s="368"/>
      <c r="GZ755" s="368"/>
      <c r="HA755" s="368"/>
      <c r="HB755" s="368"/>
      <c r="HC755" s="368"/>
      <c r="HD755" s="368"/>
      <c r="HE755" s="368"/>
      <c r="HF755" s="368"/>
      <c r="HG755" s="368"/>
      <c r="HH755" s="368"/>
      <c r="HI755" s="368"/>
      <c r="HJ755" s="368"/>
      <c r="HK755" s="368"/>
      <c r="HL755" s="368"/>
      <c r="HM755" s="368"/>
      <c r="HN755" s="368"/>
      <c r="HO755" s="368"/>
      <c r="HP755" s="368"/>
      <c r="HQ755" s="368"/>
      <c r="HR755" s="368"/>
      <c r="HS755" s="368"/>
      <c r="HT755" s="368"/>
      <c r="HU755" s="368"/>
      <c r="HV755" s="368"/>
      <c r="HW755" s="368"/>
      <c r="HX755" s="368"/>
      <c r="HY755" s="368"/>
      <c r="HZ755" s="368"/>
      <c r="IA755" s="368"/>
      <c r="IB755" s="368"/>
      <c r="IC755" s="368"/>
      <c r="ID755" s="368"/>
      <c r="IE755" s="368"/>
      <c r="IF755" s="368"/>
      <c r="IG755" s="368"/>
      <c r="IH755" s="368"/>
      <c r="II755" s="368"/>
      <c r="IJ755" s="368"/>
      <c r="IK755" s="368"/>
      <c r="IL755" s="368"/>
      <c r="IM755" s="368"/>
      <c r="IN755" s="368"/>
      <c r="IO755" s="368"/>
      <c r="IP755" s="368"/>
      <c r="IQ755" s="368"/>
      <c r="IR755" s="368"/>
      <c r="IS755" s="368"/>
      <c r="IT755" s="368"/>
      <c r="IU755" s="368"/>
      <c r="IV755" s="368"/>
      <c r="IW755" s="368"/>
      <c r="IX755" s="368"/>
      <c r="IY755" s="368"/>
      <c r="IZ755" s="368"/>
      <c r="JA755" s="368"/>
      <c r="JB755" s="368"/>
      <c r="JC755" s="368"/>
      <c r="JD755" s="368"/>
      <c r="JE755" s="368"/>
      <c r="JF755" s="368"/>
      <c r="JG755" s="368"/>
      <c r="JH755" s="368"/>
      <c r="JI755" s="368"/>
      <c r="JJ755" s="368"/>
      <c r="JK755" s="368"/>
      <c r="JL755" s="368"/>
      <c r="JM755" s="368"/>
      <c r="JN755" s="368"/>
      <c r="JO755" s="368"/>
      <c r="JP755" s="368"/>
      <c r="JQ755" s="368"/>
      <c r="JR755" s="368"/>
      <c r="JS755" s="368"/>
      <c r="JT755" s="368"/>
      <c r="JU755" s="368"/>
      <c r="JV755" s="368"/>
      <c r="JW755" s="368"/>
      <c r="JX755" s="368"/>
      <c r="JY755" s="368"/>
      <c r="JZ755" s="368"/>
      <c r="KA755" s="368"/>
      <c r="KB755" s="368"/>
      <c r="KC755" s="368"/>
      <c r="KD755" s="368"/>
      <c r="KE755" s="368"/>
      <c r="KF755" s="368"/>
      <c r="KG755" s="368"/>
      <c r="KH755" s="368"/>
      <c r="KI755" s="368"/>
      <c r="KJ755" s="368"/>
      <c r="KK755" s="368"/>
      <c r="KL755" s="368"/>
      <c r="KM755" s="368"/>
      <c r="KN755" s="368"/>
      <c r="KO755" s="368"/>
      <c r="KP755" s="368"/>
      <c r="KQ755" s="368"/>
      <c r="KR755" s="368"/>
      <c r="KS755" s="368"/>
      <c r="KT755" s="368"/>
      <c r="KU755" s="368"/>
      <c r="KV755" s="368"/>
      <c r="KW755" s="368"/>
      <c r="KX755" s="368"/>
      <c r="LH755" s="368"/>
      <c r="LI755" s="368"/>
      <c r="LJ755" s="368"/>
      <c r="LK755" s="368"/>
      <c r="LL755" s="368"/>
      <c r="LM755" s="368"/>
      <c r="LN755" s="368"/>
      <c r="LO755" s="368"/>
      <c r="LP755" s="368"/>
      <c r="LQ755" s="368"/>
      <c r="LR755" s="368"/>
      <c r="LS755" s="368"/>
      <c r="LT755" s="368"/>
      <c r="LU755" s="368"/>
      <c r="LV755" s="368"/>
      <c r="LW755" s="368"/>
      <c r="LX755" s="368"/>
      <c r="LY755" s="368"/>
      <c r="LZ755" s="368"/>
      <c r="MA755" s="368"/>
      <c r="MB755" s="368"/>
      <c r="MC755" s="368"/>
      <c r="MD755" s="368"/>
      <c r="ME755" s="368"/>
      <c r="MF755" s="368"/>
      <c r="MG755" s="368"/>
      <c r="MH755" s="368"/>
      <c r="MI755" s="368"/>
      <c r="MJ755" s="368"/>
      <c r="MK755" s="368"/>
      <c r="ML755" s="368"/>
      <c r="MM755" s="368"/>
      <c r="MN755" s="368"/>
      <c r="MO755" s="368"/>
      <c r="MP755" s="368"/>
      <c r="MQ755" s="368"/>
      <c r="MR755" s="368"/>
      <c r="MS755" s="368"/>
      <c r="MT755" s="368"/>
      <c r="MU755" s="368"/>
      <c r="MV755" s="368"/>
      <c r="MW755" s="368"/>
      <c r="MX755" s="368"/>
      <c r="MY755" s="368"/>
      <c r="MZ755" s="368"/>
      <c r="NA755" s="368"/>
      <c r="NB755" s="368"/>
      <c r="NC755" s="368"/>
      <c r="ND755" s="368"/>
      <c r="NE755" s="368"/>
      <c r="NF755" s="368"/>
      <c r="NG755" s="368"/>
      <c r="NH755" s="368"/>
      <c r="NI755" s="368"/>
      <c r="NJ755" s="368"/>
      <c r="NK755" s="368"/>
      <c r="NL755" s="368"/>
      <c r="NM755" s="368"/>
      <c r="NN755" s="368"/>
      <c r="NO755" s="368"/>
      <c r="NP755" s="368"/>
      <c r="NQ755" s="368"/>
      <c r="NR755" s="368"/>
      <c r="NS755" s="368"/>
      <c r="NT755" s="368"/>
      <c r="NU755" s="368"/>
      <c r="NV755" s="368"/>
      <c r="NW755" s="368"/>
      <c r="NX755" s="368"/>
      <c r="NY755" s="368"/>
      <c r="NZ755" s="368"/>
      <c r="OA755" s="368"/>
      <c r="OB755" s="368"/>
      <c r="OC755" s="368"/>
      <c r="OD755" s="368"/>
      <c r="OE755" s="368"/>
      <c r="OF755" s="368"/>
      <c r="OG755" s="368"/>
      <c r="OH755" s="368"/>
      <c r="OI755" s="368"/>
      <c r="OJ755" s="368"/>
      <c r="OK755" s="368"/>
      <c r="OL755" s="368"/>
      <c r="OM755" s="368"/>
      <c r="ON755" s="368"/>
      <c r="OO755" s="368"/>
      <c r="OP755" s="368"/>
      <c r="OQ755" s="368"/>
      <c r="OR755" s="368"/>
      <c r="OS755" s="368"/>
      <c r="OT755" s="368"/>
      <c r="OU755" s="368"/>
      <c r="OV755" s="368"/>
      <c r="OW755" s="368"/>
      <c r="OX755" s="368"/>
      <c r="OY755" s="368"/>
      <c r="OZ755" s="368"/>
      <c r="PA755" s="368"/>
      <c r="PB755" s="368"/>
      <c r="PC755" s="368"/>
      <c r="PD755" s="368"/>
      <c r="PE755" s="368"/>
      <c r="PF755" s="368"/>
      <c r="PG755" s="368"/>
      <c r="PH755" s="368"/>
      <c r="PI755" s="368"/>
      <c r="PJ755" s="368"/>
      <c r="PK755" s="368"/>
      <c r="PL755" s="368"/>
      <c r="PM755" s="368"/>
      <c r="PN755" s="368"/>
      <c r="PO755" s="368"/>
      <c r="PP755" s="368"/>
      <c r="PQ755" s="368"/>
      <c r="PR755" s="368"/>
      <c r="PS755" s="368"/>
      <c r="PT755" s="368"/>
      <c r="PU755" s="368"/>
      <c r="PV755" s="368"/>
      <c r="PW755" s="368"/>
      <c r="PX755" s="368"/>
      <c r="PY755" s="368"/>
      <c r="PZ755" s="368"/>
      <c r="QA755" s="368"/>
      <c r="QB755" s="368"/>
      <c r="QC755" s="368"/>
      <c r="QD755" s="368"/>
      <c r="QE755" s="368"/>
      <c r="QF755" s="368"/>
      <c r="QG755" s="368"/>
      <c r="QH755" s="368"/>
      <c r="QI755" s="368"/>
      <c r="QJ755" s="368"/>
      <c r="QK755" s="368"/>
      <c r="QL755" s="368"/>
      <c r="QM755" s="368"/>
      <c r="QN755" s="368"/>
      <c r="QO755" s="368"/>
      <c r="QP755" s="368"/>
      <c r="QQ755" s="368"/>
      <c r="QR755" s="368"/>
      <c r="QS755" s="368"/>
      <c r="QT755" s="368"/>
      <c r="QU755" s="368"/>
      <c r="QV755" s="368"/>
      <c r="QW755" s="368"/>
      <c r="QX755" s="368"/>
      <c r="QY755" s="368"/>
      <c r="QZ755" s="368"/>
      <c r="RA755" s="368"/>
      <c r="RB755" s="368"/>
      <c r="RC755" s="368"/>
      <c r="RD755" s="368"/>
      <c r="RE755" s="368"/>
      <c r="RF755" s="368"/>
      <c r="RG755" s="368"/>
      <c r="RH755" s="368"/>
      <c r="RI755" s="368"/>
      <c r="RJ755" s="368"/>
      <c r="RK755" s="368"/>
      <c r="RL755" s="368"/>
      <c r="RM755" s="368"/>
      <c r="RN755" s="368"/>
      <c r="RO755" s="368"/>
      <c r="RP755" s="368"/>
      <c r="RQ755" s="368"/>
      <c r="RR755" s="368"/>
      <c r="RS755" s="368"/>
      <c r="RT755" s="368"/>
      <c r="RU755" s="368"/>
      <c r="RV755" s="368"/>
      <c r="RW755" s="368"/>
      <c r="RX755" s="368"/>
      <c r="RY755" s="368"/>
      <c r="RZ755" s="368"/>
      <c r="SA755" s="368"/>
      <c r="SB755" s="368"/>
      <c r="SC755" s="368"/>
      <c r="SD755" s="368"/>
      <c r="SE755" s="368"/>
      <c r="SF755" s="368"/>
      <c r="SG755" s="368"/>
    </row>
    <row r="756" spans="1:501">
      <c r="A756" s="368"/>
      <c r="B756" s="368"/>
      <c r="C756" s="368"/>
      <c r="D756" s="368"/>
      <c r="E756" s="368"/>
      <c r="F756" s="368"/>
      <c r="G756" s="368"/>
      <c r="H756" s="368"/>
      <c r="I756" s="368"/>
      <c r="J756" s="368"/>
      <c r="K756" s="368"/>
      <c r="L756" s="368"/>
      <c r="M756" s="368"/>
      <c r="N756" s="368"/>
      <c r="O756" s="385"/>
      <c r="P756" s="368"/>
      <c r="Q756" s="368"/>
      <c r="R756" s="368"/>
      <c r="S756" s="368"/>
      <c r="T756" s="368"/>
      <c r="U756" s="368"/>
      <c r="V756" s="368"/>
      <c r="W756" s="368"/>
      <c r="X756" s="368"/>
      <c r="Y756" s="368"/>
      <c r="Z756" s="368"/>
      <c r="AA756" s="368"/>
      <c r="AB756" s="368"/>
      <c r="AC756" s="368"/>
      <c r="AD756" s="368"/>
      <c r="AE756" s="368"/>
      <c r="AF756" s="368"/>
      <c r="AG756" s="368"/>
      <c r="AH756" s="368"/>
      <c r="AI756" s="368"/>
      <c r="AJ756" s="368"/>
      <c r="AK756" s="368"/>
      <c r="AL756" s="368"/>
      <c r="AM756" s="368"/>
      <c r="AN756" s="368"/>
      <c r="AO756" s="368"/>
      <c r="AP756" s="368"/>
      <c r="AQ756" s="368"/>
      <c r="AR756" s="368"/>
      <c r="AS756" s="368"/>
      <c r="AT756" s="368"/>
      <c r="AU756" s="368"/>
      <c r="AV756" s="368"/>
      <c r="AW756" s="368"/>
      <c r="AX756" s="368"/>
      <c r="AY756" s="368"/>
      <c r="AZ756" s="368"/>
      <c r="BA756" s="368"/>
      <c r="BB756" s="368"/>
      <c r="BC756" s="368"/>
      <c r="BD756" s="368"/>
      <c r="BE756" s="368"/>
      <c r="BF756" s="368"/>
      <c r="BG756" s="368"/>
      <c r="BH756" s="368"/>
      <c r="BI756" s="368"/>
      <c r="BJ756" s="368"/>
      <c r="BK756" s="368"/>
      <c r="BL756" s="368"/>
      <c r="BM756" s="368"/>
      <c r="BN756" s="368"/>
      <c r="BO756" s="368"/>
      <c r="BP756" s="368"/>
      <c r="BQ756" s="368"/>
      <c r="BR756" s="368"/>
      <c r="BS756" s="368"/>
      <c r="BT756" s="368"/>
      <c r="BU756" s="368"/>
      <c r="BV756" s="368"/>
      <c r="BW756" s="368"/>
      <c r="DV756" s="368"/>
      <c r="DW756" s="368"/>
      <c r="DX756" s="368"/>
      <c r="DY756" s="368"/>
      <c r="DZ756" s="368"/>
      <c r="EA756" s="368"/>
      <c r="EB756" s="368"/>
      <c r="EC756" s="368"/>
      <c r="ED756" s="368"/>
      <c r="EE756" s="368"/>
      <c r="EF756" s="368"/>
      <c r="EG756" s="368"/>
      <c r="EH756" s="368"/>
      <c r="EI756" s="368"/>
      <c r="EJ756" s="368"/>
      <c r="EK756" s="368"/>
      <c r="EL756" s="368"/>
      <c r="EM756" s="368"/>
      <c r="EN756" s="368"/>
      <c r="EO756" s="368"/>
      <c r="EP756" s="368"/>
      <c r="EQ756" s="368"/>
      <c r="ER756" s="368"/>
      <c r="ES756" s="368"/>
      <c r="ET756" s="368"/>
      <c r="EU756" s="368"/>
      <c r="EV756" s="368"/>
      <c r="EW756" s="368"/>
      <c r="EX756" s="368"/>
      <c r="EY756" s="368"/>
      <c r="EZ756" s="368"/>
      <c r="FA756" s="368"/>
      <c r="FB756" s="368"/>
      <c r="FC756" s="368"/>
      <c r="FD756" s="368"/>
      <c r="FE756" s="368"/>
      <c r="FF756" s="368"/>
      <c r="FG756" s="368"/>
      <c r="FH756" s="368"/>
      <c r="FI756" s="368"/>
      <c r="FJ756" s="368"/>
      <c r="FK756" s="368"/>
      <c r="FL756" s="368"/>
      <c r="FM756" s="368"/>
      <c r="FN756" s="368"/>
      <c r="FO756" s="368"/>
      <c r="FP756" s="368"/>
      <c r="FQ756" s="368"/>
      <c r="FR756" s="368"/>
      <c r="FS756" s="368"/>
      <c r="FT756" s="368"/>
      <c r="FU756" s="368"/>
      <c r="FV756" s="368"/>
      <c r="FW756" s="368"/>
      <c r="FX756" s="368"/>
      <c r="FY756" s="368"/>
      <c r="FZ756" s="368"/>
      <c r="GA756" s="368"/>
      <c r="GB756" s="368"/>
      <c r="GC756" s="368"/>
      <c r="GD756" s="368"/>
      <c r="GE756" s="368"/>
      <c r="GF756" s="368"/>
      <c r="GG756" s="368"/>
      <c r="GH756" s="368"/>
      <c r="GI756" s="368"/>
      <c r="GJ756" s="368"/>
      <c r="GK756" s="368"/>
      <c r="GL756" s="368"/>
      <c r="GM756" s="368"/>
      <c r="GN756" s="368"/>
      <c r="GO756" s="368"/>
      <c r="GP756" s="368"/>
      <c r="GQ756" s="368"/>
      <c r="GR756" s="368"/>
      <c r="GS756" s="368"/>
      <c r="GT756" s="368"/>
      <c r="GU756" s="368"/>
      <c r="GV756" s="368"/>
      <c r="GW756" s="368"/>
      <c r="GX756" s="368"/>
      <c r="GY756" s="368"/>
      <c r="GZ756" s="368"/>
      <c r="HA756" s="368"/>
      <c r="HB756" s="368"/>
      <c r="HC756" s="368"/>
      <c r="HD756" s="368"/>
      <c r="HE756" s="368"/>
      <c r="HF756" s="368"/>
      <c r="HG756" s="368"/>
      <c r="HH756" s="368"/>
      <c r="HI756" s="368"/>
      <c r="HJ756" s="368"/>
      <c r="HK756" s="368"/>
      <c r="HL756" s="368"/>
      <c r="HM756" s="368"/>
      <c r="HN756" s="368"/>
      <c r="HO756" s="368"/>
      <c r="HP756" s="368"/>
      <c r="HQ756" s="368"/>
      <c r="HR756" s="368"/>
      <c r="HS756" s="368"/>
      <c r="HT756" s="368"/>
      <c r="HU756" s="368"/>
      <c r="HV756" s="368"/>
      <c r="HW756" s="368"/>
      <c r="HX756" s="368"/>
      <c r="HY756" s="368"/>
      <c r="HZ756" s="368"/>
      <c r="IA756" s="368"/>
      <c r="IB756" s="368"/>
      <c r="IC756" s="368"/>
      <c r="ID756" s="368"/>
      <c r="IE756" s="368"/>
      <c r="IF756" s="368"/>
      <c r="IG756" s="368"/>
      <c r="IH756" s="368"/>
      <c r="II756" s="368"/>
      <c r="IJ756" s="368"/>
      <c r="IK756" s="368"/>
      <c r="IL756" s="368"/>
      <c r="IM756" s="368"/>
      <c r="IN756" s="368"/>
      <c r="IO756" s="368"/>
      <c r="IP756" s="368"/>
      <c r="IQ756" s="368"/>
      <c r="IR756" s="368"/>
      <c r="IS756" s="368"/>
      <c r="IT756" s="368"/>
      <c r="IU756" s="368"/>
      <c r="IV756" s="368"/>
      <c r="IW756" s="368"/>
      <c r="IX756" s="368"/>
      <c r="IY756" s="368"/>
      <c r="IZ756" s="368"/>
      <c r="JA756" s="368"/>
      <c r="JB756" s="368"/>
      <c r="JC756" s="368"/>
      <c r="JD756" s="368"/>
      <c r="JE756" s="368"/>
      <c r="JF756" s="368"/>
      <c r="JG756" s="368"/>
      <c r="JH756" s="368"/>
      <c r="JI756" s="368"/>
      <c r="JJ756" s="368"/>
      <c r="JK756" s="368"/>
      <c r="JL756" s="368"/>
      <c r="JM756" s="368"/>
      <c r="JN756" s="368"/>
      <c r="JO756" s="368"/>
      <c r="JP756" s="368"/>
      <c r="JQ756" s="368"/>
      <c r="JR756" s="368"/>
      <c r="JS756" s="368"/>
      <c r="JT756" s="368"/>
      <c r="JU756" s="368"/>
      <c r="JV756" s="368"/>
      <c r="JW756" s="368"/>
      <c r="JX756" s="368"/>
      <c r="JY756" s="368"/>
      <c r="JZ756" s="368"/>
      <c r="KA756" s="368"/>
      <c r="KB756" s="368"/>
      <c r="KC756" s="368"/>
      <c r="KD756" s="368"/>
      <c r="KE756" s="368"/>
      <c r="KF756" s="368"/>
      <c r="KG756" s="368"/>
      <c r="KH756" s="368"/>
      <c r="KI756" s="368"/>
      <c r="KJ756" s="368"/>
      <c r="KK756" s="368"/>
      <c r="KL756" s="368"/>
      <c r="KM756" s="368"/>
      <c r="KN756" s="368"/>
      <c r="KO756" s="368"/>
      <c r="KP756" s="368"/>
      <c r="KQ756" s="368"/>
      <c r="KR756" s="368"/>
      <c r="KS756" s="368"/>
      <c r="KT756" s="368"/>
      <c r="KU756" s="368"/>
      <c r="KV756" s="368"/>
      <c r="KW756" s="368"/>
      <c r="KX756" s="368"/>
      <c r="LH756" s="368"/>
      <c r="LI756" s="368"/>
      <c r="LJ756" s="368"/>
      <c r="LK756" s="368"/>
      <c r="LL756" s="368"/>
      <c r="LM756" s="368"/>
      <c r="LN756" s="368"/>
      <c r="LO756" s="368"/>
      <c r="LP756" s="368"/>
      <c r="LQ756" s="368"/>
      <c r="LR756" s="368"/>
      <c r="LS756" s="368"/>
      <c r="LT756" s="368"/>
      <c r="LU756" s="368"/>
      <c r="LV756" s="368"/>
      <c r="LW756" s="368"/>
      <c r="LX756" s="368"/>
      <c r="LY756" s="368"/>
      <c r="LZ756" s="368"/>
      <c r="MA756" s="368"/>
      <c r="MB756" s="368"/>
      <c r="MC756" s="368"/>
      <c r="MD756" s="368"/>
      <c r="ME756" s="368"/>
      <c r="MF756" s="368"/>
      <c r="MG756" s="368"/>
      <c r="MH756" s="368"/>
      <c r="MI756" s="368"/>
      <c r="MJ756" s="368"/>
      <c r="MK756" s="368"/>
      <c r="ML756" s="368"/>
      <c r="MM756" s="368"/>
      <c r="MN756" s="368"/>
      <c r="MO756" s="368"/>
      <c r="MP756" s="368"/>
      <c r="MQ756" s="368"/>
      <c r="MR756" s="368"/>
      <c r="MS756" s="368"/>
      <c r="MT756" s="368"/>
      <c r="MU756" s="368"/>
      <c r="MV756" s="368"/>
      <c r="MW756" s="368"/>
      <c r="MX756" s="368"/>
      <c r="MY756" s="368"/>
      <c r="MZ756" s="368"/>
      <c r="NA756" s="368"/>
      <c r="NB756" s="368"/>
      <c r="NC756" s="368"/>
      <c r="ND756" s="368"/>
      <c r="NE756" s="368"/>
      <c r="NF756" s="368"/>
      <c r="NG756" s="368"/>
      <c r="NH756" s="368"/>
      <c r="NI756" s="368"/>
      <c r="NJ756" s="368"/>
      <c r="NK756" s="368"/>
      <c r="NL756" s="368"/>
      <c r="NM756" s="368"/>
      <c r="NN756" s="368"/>
      <c r="NO756" s="368"/>
      <c r="NP756" s="368"/>
      <c r="NQ756" s="368"/>
      <c r="NR756" s="368"/>
      <c r="NS756" s="368"/>
      <c r="NT756" s="368"/>
      <c r="NU756" s="368"/>
      <c r="NV756" s="368"/>
      <c r="NW756" s="368"/>
      <c r="NX756" s="368"/>
      <c r="NY756" s="368"/>
      <c r="NZ756" s="368"/>
      <c r="OA756" s="368"/>
      <c r="OB756" s="368"/>
      <c r="OC756" s="368"/>
      <c r="OD756" s="368"/>
      <c r="OE756" s="368"/>
      <c r="OF756" s="368"/>
      <c r="OG756" s="368"/>
      <c r="OH756" s="368"/>
      <c r="OI756" s="368"/>
      <c r="OJ756" s="368"/>
      <c r="OK756" s="368"/>
      <c r="OL756" s="368"/>
      <c r="OM756" s="368"/>
      <c r="ON756" s="368"/>
      <c r="OO756" s="368"/>
      <c r="OP756" s="368"/>
      <c r="OQ756" s="368"/>
      <c r="OR756" s="368"/>
      <c r="OS756" s="368"/>
      <c r="OT756" s="368"/>
      <c r="OU756" s="368"/>
      <c r="OV756" s="368"/>
      <c r="OW756" s="368"/>
      <c r="OX756" s="368"/>
      <c r="OY756" s="368"/>
      <c r="OZ756" s="368"/>
      <c r="PA756" s="368"/>
      <c r="PB756" s="368"/>
      <c r="PC756" s="368"/>
      <c r="PD756" s="368"/>
      <c r="PE756" s="368"/>
      <c r="PF756" s="368"/>
      <c r="PG756" s="368"/>
      <c r="PH756" s="368"/>
      <c r="PI756" s="368"/>
      <c r="PJ756" s="368"/>
      <c r="PK756" s="368"/>
      <c r="PL756" s="368"/>
      <c r="PM756" s="368"/>
      <c r="PN756" s="368"/>
      <c r="PO756" s="368"/>
      <c r="PP756" s="368"/>
      <c r="PQ756" s="368"/>
      <c r="PR756" s="368"/>
      <c r="PS756" s="368"/>
      <c r="PT756" s="368"/>
      <c r="PU756" s="368"/>
      <c r="PV756" s="368"/>
      <c r="PW756" s="368"/>
      <c r="PX756" s="368"/>
      <c r="PY756" s="368"/>
      <c r="PZ756" s="368"/>
      <c r="QA756" s="368"/>
      <c r="QB756" s="368"/>
      <c r="QC756" s="368"/>
      <c r="QD756" s="368"/>
      <c r="QE756" s="368"/>
      <c r="QF756" s="368"/>
      <c r="QG756" s="368"/>
      <c r="QH756" s="368"/>
      <c r="QI756" s="368"/>
      <c r="QJ756" s="368"/>
      <c r="QK756" s="368"/>
      <c r="QL756" s="368"/>
      <c r="QM756" s="368"/>
      <c r="QN756" s="368"/>
      <c r="QO756" s="368"/>
      <c r="QP756" s="368"/>
      <c r="QQ756" s="368"/>
      <c r="QR756" s="368"/>
      <c r="QS756" s="368"/>
      <c r="QT756" s="368"/>
      <c r="QU756" s="368"/>
      <c r="QV756" s="368"/>
      <c r="QW756" s="368"/>
      <c r="QX756" s="368"/>
      <c r="QY756" s="368"/>
      <c r="QZ756" s="368"/>
      <c r="RA756" s="368"/>
      <c r="RB756" s="368"/>
      <c r="RC756" s="368"/>
      <c r="RD756" s="368"/>
      <c r="RE756" s="368"/>
      <c r="RF756" s="368"/>
      <c r="RG756" s="368"/>
      <c r="RH756" s="368"/>
      <c r="RI756" s="368"/>
      <c r="RJ756" s="368"/>
      <c r="RK756" s="368"/>
      <c r="RL756" s="368"/>
      <c r="RM756" s="368"/>
      <c r="RN756" s="368"/>
      <c r="RO756" s="368"/>
      <c r="RP756" s="368"/>
      <c r="RQ756" s="368"/>
      <c r="RR756" s="368"/>
      <c r="RS756" s="368"/>
      <c r="RT756" s="368"/>
      <c r="RU756" s="368"/>
      <c r="RV756" s="368"/>
      <c r="RW756" s="368"/>
      <c r="RX756" s="368"/>
      <c r="RY756" s="368"/>
      <c r="RZ756" s="368"/>
      <c r="SA756" s="368"/>
      <c r="SB756" s="368"/>
      <c r="SC756" s="368"/>
      <c r="SD756" s="368"/>
      <c r="SE756" s="368"/>
      <c r="SF756" s="368"/>
      <c r="SG756" s="368"/>
    </row>
    <row r="757" spans="1:501">
      <c r="A757" s="368"/>
      <c r="B757" s="368"/>
      <c r="C757" s="368"/>
      <c r="D757" s="368"/>
      <c r="E757" s="368"/>
      <c r="F757" s="368"/>
      <c r="G757" s="368"/>
      <c r="H757" s="368"/>
      <c r="I757" s="368"/>
      <c r="J757" s="368"/>
      <c r="K757" s="368"/>
      <c r="L757" s="368"/>
      <c r="M757" s="368"/>
      <c r="N757" s="368"/>
      <c r="O757" s="385"/>
      <c r="P757" s="368"/>
      <c r="Q757" s="368"/>
      <c r="R757" s="368"/>
      <c r="S757" s="368"/>
      <c r="T757" s="368"/>
      <c r="U757" s="368"/>
      <c r="V757" s="368"/>
      <c r="W757" s="368"/>
      <c r="X757" s="368"/>
      <c r="Y757" s="368"/>
      <c r="Z757" s="368"/>
      <c r="AA757" s="368"/>
      <c r="AB757" s="368"/>
      <c r="AC757" s="368"/>
      <c r="AD757" s="368"/>
      <c r="AE757" s="368"/>
      <c r="AF757" s="368"/>
      <c r="AG757" s="368"/>
      <c r="AH757" s="368"/>
      <c r="AI757" s="368"/>
      <c r="AJ757" s="368"/>
      <c r="AK757" s="368"/>
      <c r="AL757" s="368"/>
      <c r="AM757" s="368"/>
      <c r="AN757" s="368"/>
      <c r="AO757" s="368"/>
      <c r="AP757" s="368"/>
      <c r="AQ757" s="368"/>
      <c r="AR757" s="368"/>
      <c r="AS757" s="368"/>
      <c r="AT757" s="368"/>
      <c r="AU757" s="368"/>
      <c r="AV757" s="368"/>
      <c r="AW757" s="368"/>
      <c r="AX757" s="368"/>
      <c r="AY757" s="368"/>
      <c r="AZ757" s="368"/>
      <c r="BA757" s="368"/>
      <c r="BB757" s="368"/>
      <c r="BC757" s="368"/>
      <c r="BD757" s="368"/>
      <c r="BE757" s="368"/>
      <c r="BF757" s="368"/>
      <c r="BG757" s="368"/>
      <c r="BH757" s="368"/>
      <c r="BI757" s="368"/>
      <c r="BJ757" s="368"/>
      <c r="BK757" s="368"/>
      <c r="BL757" s="368"/>
      <c r="BM757" s="368"/>
      <c r="BN757" s="368"/>
      <c r="BO757" s="368"/>
      <c r="BP757" s="368"/>
      <c r="BQ757" s="368"/>
      <c r="BR757" s="368"/>
      <c r="BS757" s="368"/>
      <c r="BT757" s="368"/>
      <c r="BU757" s="368"/>
      <c r="BV757" s="368"/>
      <c r="BW757" s="368"/>
      <c r="DV757" s="368"/>
      <c r="DW757" s="368"/>
      <c r="DX757" s="368"/>
      <c r="DY757" s="368"/>
      <c r="DZ757" s="368"/>
      <c r="EA757" s="368"/>
      <c r="EB757" s="368"/>
      <c r="EC757" s="368"/>
      <c r="ED757" s="368"/>
      <c r="EE757" s="368"/>
      <c r="EF757" s="368"/>
      <c r="EG757" s="368"/>
      <c r="EH757" s="368"/>
      <c r="EI757" s="368"/>
      <c r="EJ757" s="368"/>
      <c r="EK757" s="368"/>
      <c r="EL757" s="368"/>
      <c r="EM757" s="368"/>
      <c r="EN757" s="368"/>
      <c r="EO757" s="368"/>
      <c r="EP757" s="368"/>
      <c r="EQ757" s="368"/>
      <c r="ER757" s="368"/>
      <c r="ES757" s="368"/>
      <c r="ET757" s="368"/>
      <c r="EU757" s="368"/>
      <c r="EV757" s="368"/>
      <c r="EW757" s="368"/>
      <c r="EX757" s="368"/>
      <c r="EY757" s="368"/>
      <c r="EZ757" s="368"/>
      <c r="FA757" s="368"/>
      <c r="FB757" s="368"/>
      <c r="FC757" s="368"/>
      <c r="FD757" s="368"/>
      <c r="FE757" s="368"/>
      <c r="FF757" s="368"/>
      <c r="FG757" s="368"/>
      <c r="FH757" s="368"/>
      <c r="FI757" s="368"/>
      <c r="FJ757" s="368"/>
      <c r="FK757" s="368"/>
      <c r="FL757" s="368"/>
      <c r="FM757" s="368"/>
      <c r="FN757" s="368"/>
      <c r="FO757" s="368"/>
      <c r="FP757" s="368"/>
      <c r="FQ757" s="368"/>
      <c r="FR757" s="368"/>
      <c r="FS757" s="368"/>
      <c r="FT757" s="368"/>
      <c r="FU757" s="368"/>
      <c r="FV757" s="368"/>
      <c r="FW757" s="368"/>
      <c r="FX757" s="368"/>
      <c r="FY757" s="368"/>
      <c r="FZ757" s="368"/>
      <c r="GA757" s="368"/>
      <c r="GB757" s="368"/>
      <c r="GC757" s="368"/>
      <c r="GD757" s="368"/>
      <c r="GE757" s="368"/>
      <c r="GF757" s="368"/>
      <c r="GG757" s="368"/>
      <c r="GH757" s="368"/>
      <c r="GI757" s="368"/>
      <c r="GJ757" s="368"/>
      <c r="GK757" s="368"/>
      <c r="GL757" s="368"/>
      <c r="GM757" s="368"/>
      <c r="GN757" s="368"/>
      <c r="GO757" s="368"/>
      <c r="GP757" s="368"/>
      <c r="GQ757" s="368"/>
      <c r="GR757" s="368"/>
      <c r="GS757" s="368"/>
      <c r="GT757" s="368"/>
      <c r="GU757" s="368"/>
      <c r="GV757" s="368"/>
      <c r="GW757" s="368"/>
      <c r="GX757" s="368"/>
      <c r="GY757" s="368"/>
      <c r="GZ757" s="368"/>
      <c r="HA757" s="368"/>
      <c r="HB757" s="368"/>
      <c r="HC757" s="368"/>
      <c r="HD757" s="368"/>
      <c r="HE757" s="368"/>
      <c r="HF757" s="368"/>
      <c r="HG757" s="368"/>
      <c r="HH757" s="368"/>
      <c r="HI757" s="368"/>
      <c r="HJ757" s="368"/>
      <c r="HK757" s="368"/>
      <c r="HL757" s="368"/>
      <c r="HM757" s="368"/>
      <c r="HN757" s="368"/>
      <c r="HO757" s="368"/>
      <c r="HP757" s="368"/>
      <c r="HQ757" s="368"/>
      <c r="HR757" s="368"/>
      <c r="HS757" s="368"/>
      <c r="HT757" s="368"/>
      <c r="HU757" s="368"/>
      <c r="HV757" s="368"/>
      <c r="HW757" s="368"/>
      <c r="HX757" s="368"/>
      <c r="HY757" s="368"/>
      <c r="HZ757" s="368"/>
      <c r="IA757" s="368"/>
      <c r="IB757" s="368"/>
      <c r="IC757" s="368"/>
      <c r="ID757" s="368"/>
      <c r="IE757" s="368"/>
      <c r="IF757" s="368"/>
      <c r="IG757" s="368"/>
      <c r="IH757" s="368"/>
      <c r="II757" s="368"/>
      <c r="IJ757" s="368"/>
      <c r="IK757" s="368"/>
      <c r="IL757" s="368"/>
      <c r="IM757" s="368"/>
      <c r="IN757" s="368"/>
      <c r="IO757" s="368"/>
      <c r="IP757" s="368"/>
      <c r="IQ757" s="368"/>
      <c r="IR757" s="368"/>
      <c r="IS757" s="368"/>
      <c r="IT757" s="368"/>
      <c r="IU757" s="368"/>
      <c r="IV757" s="368"/>
      <c r="IW757" s="368"/>
      <c r="IX757" s="368"/>
      <c r="IY757" s="368"/>
      <c r="IZ757" s="368"/>
      <c r="JA757" s="368"/>
      <c r="JB757" s="368"/>
      <c r="JC757" s="368"/>
      <c r="JD757" s="368"/>
      <c r="JE757" s="368"/>
      <c r="JF757" s="368"/>
      <c r="JG757" s="368"/>
      <c r="JH757" s="368"/>
      <c r="JI757" s="368"/>
      <c r="JJ757" s="368"/>
      <c r="JK757" s="368"/>
      <c r="JL757" s="368"/>
      <c r="JM757" s="368"/>
      <c r="JN757" s="368"/>
      <c r="JO757" s="368"/>
      <c r="JP757" s="368"/>
      <c r="JQ757" s="368"/>
      <c r="JR757" s="368"/>
      <c r="JS757" s="368"/>
      <c r="JT757" s="368"/>
      <c r="JU757" s="368"/>
      <c r="JV757" s="368"/>
      <c r="JW757" s="368"/>
      <c r="JX757" s="368"/>
      <c r="JY757" s="368"/>
      <c r="JZ757" s="368"/>
      <c r="KA757" s="368"/>
      <c r="KB757" s="368"/>
      <c r="KC757" s="368"/>
      <c r="KD757" s="368"/>
      <c r="KE757" s="368"/>
      <c r="KF757" s="368"/>
      <c r="KG757" s="368"/>
      <c r="KH757" s="368"/>
      <c r="KI757" s="368"/>
      <c r="KJ757" s="368"/>
      <c r="KK757" s="368"/>
      <c r="KL757" s="368"/>
      <c r="KM757" s="368"/>
      <c r="KN757" s="368"/>
      <c r="KO757" s="368"/>
      <c r="KP757" s="368"/>
      <c r="KQ757" s="368"/>
      <c r="KR757" s="368"/>
      <c r="KS757" s="368"/>
      <c r="KT757" s="368"/>
      <c r="KU757" s="368"/>
      <c r="KV757" s="368"/>
      <c r="KW757" s="368"/>
      <c r="KX757" s="368"/>
      <c r="LH757" s="368"/>
      <c r="LI757" s="368"/>
      <c r="LJ757" s="368"/>
      <c r="LK757" s="368"/>
      <c r="LL757" s="368"/>
      <c r="LM757" s="368"/>
      <c r="LN757" s="368"/>
      <c r="LO757" s="368"/>
      <c r="LP757" s="368"/>
      <c r="LQ757" s="368"/>
      <c r="LR757" s="368"/>
      <c r="LS757" s="368"/>
      <c r="LT757" s="368"/>
      <c r="LU757" s="368"/>
      <c r="LV757" s="368"/>
      <c r="LW757" s="368"/>
      <c r="LX757" s="368"/>
      <c r="LY757" s="368"/>
      <c r="LZ757" s="368"/>
      <c r="MA757" s="368"/>
      <c r="MB757" s="368"/>
      <c r="MC757" s="368"/>
      <c r="MD757" s="368"/>
      <c r="ME757" s="368"/>
      <c r="MF757" s="368"/>
      <c r="MG757" s="368"/>
      <c r="MH757" s="368"/>
      <c r="MI757" s="368"/>
      <c r="MJ757" s="368"/>
      <c r="MK757" s="368"/>
      <c r="ML757" s="368"/>
      <c r="MM757" s="368"/>
      <c r="MN757" s="368"/>
      <c r="MO757" s="368"/>
      <c r="MP757" s="368"/>
      <c r="MQ757" s="368"/>
      <c r="MR757" s="368"/>
      <c r="MS757" s="368"/>
      <c r="MT757" s="368"/>
      <c r="MU757" s="368"/>
      <c r="MV757" s="368"/>
      <c r="MW757" s="368"/>
      <c r="MX757" s="368"/>
      <c r="MY757" s="368"/>
      <c r="MZ757" s="368"/>
      <c r="NA757" s="368"/>
      <c r="NB757" s="368"/>
      <c r="NC757" s="368"/>
      <c r="ND757" s="368"/>
      <c r="NE757" s="368"/>
      <c r="NF757" s="368"/>
      <c r="NG757" s="368"/>
      <c r="NH757" s="368"/>
      <c r="NI757" s="368"/>
      <c r="NJ757" s="368"/>
      <c r="NK757" s="368"/>
      <c r="NL757" s="368"/>
      <c r="NM757" s="368"/>
      <c r="NN757" s="368"/>
      <c r="NO757" s="368"/>
      <c r="NP757" s="368"/>
      <c r="NQ757" s="368"/>
      <c r="NR757" s="368"/>
      <c r="NS757" s="368"/>
      <c r="NT757" s="368"/>
      <c r="NU757" s="368"/>
      <c r="NV757" s="368"/>
      <c r="NW757" s="368"/>
      <c r="NX757" s="368"/>
      <c r="NY757" s="368"/>
      <c r="NZ757" s="368"/>
      <c r="OA757" s="368"/>
      <c r="OB757" s="368"/>
      <c r="OC757" s="368"/>
      <c r="OD757" s="368"/>
      <c r="OE757" s="368"/>
      <c r="OF757" s="368"/>
      <c r="OG757" s="368"/>
      <c r="OH757" s="368"/>
      <c r="OI757" s="368"/>
      <c r="OJ757" s="368"/>
      <c r="OK757" s="368"/>
      <c r="OL757" s="368"/>
      <c r="OM757" s="368"/>
      <c r="ON757" s="368"/>
      <c r="OO757" s="368"/>
      <c r="OP757" s="368"/>
      <c r="OQ757" s="368"/>
      <c r="OR757" s="368"/>
      <c r="OS757" s="368"/>
      <c r="OT757" s="368"/>
      <c r="OU757" s="368"/>
      <c r="OV757" s="368"/>
      <c r="OW757" s="368"/>
      <c r="OX757" s="368"/>
      <c r="OY757" s="368"/>
      <c r="OZ757" s="368"/>
      <c r="PA757" s="368"/>
      <c r="PB757" s="368"/>
      <c r="PC757" s="368"/>
      <c r="PD757" s="368"/>
      <c r="PE757" s="368"/>
      <c r="PF757" s="368"/>
      <c r="PG757" s="368"/>
      <c r="PH757" s="368"/>
      <c r="PI757" s="368"/>
      <c r="PJ757" s="368"/>
      <c r="PK757" s="368"/>
      <c r="PL757" s="368"/>
      <c r="PM757" s="368"/>
      <c r="PN757" s="368"/>
      <c r="PO757" s="368"/>
      <c r="PP757" s="368"/>
      <c r="PQ757" s="368"/>
      <c r="PR757" s="368"/>
      <c r="PS757" s="368"/>
      <c r="PT757" s="368"/>
      <c r="PU757" s="368"/>
      <c r="PV757" s="368"/>
      <c r="PW757" s="368"/>
      <c r="PX757" s="368"/>
      <c r="PY757" s="368"/>
      <c r="PZ757" s="368"/>
      <c r="QA757" s="368"/>
      <c r="QB757" s="368"/>
      <c r="QC757" s="368"/>
      <c r="QD757" s="368"/>
      <c r="QE757" s="368"/>
      <c r="QF757" s="368"/>
      <c r="QG757" s="368"/>
      <c r="QH757" s="368"/>
      <c r="QI757" s="368"/>
      <c r="QJ757" s="368"/>
      <c r="QK757" s="368"/>
      <c r="QL757" s="368"/>
      <c r="QM757" s="368"/>
      <c r="QN757" s="368"/>
      <c r="QO757" s="368"/>
      <c r="QP757" s="368"/>
      <c r="QQ757" s="368"/>
      <c r="QR757" s="368"/>
      <c r="QS757" s="368"/>
      <c r="QT757" s="368"/>
      <c r="QU757" s="368"/>
      <c r="QV757" s="368"/>
      <c r="QW757" s="368"/>
      <c r="QX757" s="368"/>
      <c r="QY757" s="368"/>
      <c r="QZ757" s="368"/>
      <c r="RA757" s="368"/>
      <c r="RB757" s="368"/>
      <c r="RC757" s="368"/>
      <c r="RD757" s="368"/>
      <c r="RE757" s="368"/>
      <c r="RF757" s="368"/>
      <c r="RG757" s="368"/>
      <c r="RH757" s="368"/>
      <c r="RI757" s="368"/>
      <c r="RJ757" s="368"/>
      <c r="RK757" s="368"/>
      <c r="RL757" s="368"/>
      <c r="RM757" s="368"/>
      <c r="RN757" s="368"/>
      <c r="RO757" s="368"/>
      <c r="RP757" s="368"/>
      <c r="RQ757" s="368"/>
      <c r="RR757" s="368"/>
      <c r="RS757" s="368"/>
      <c r="RT757" s="368"/>
      <c r="RU757" s="368"/>
      <c r="RV757" s="368"/>
      <c r="RW757" s="368"/>
      <c r="RX757" s="368"/>
      <c r="RY757" s="368"/>
      <c r="RZ757" s="368"/>
      <c r="SA757" s="368"/>
      <c r="SB757" s="368"/>
      <c r="SC757" s="368"/>
      <c r="SD757" s="368"/>
      <c r="SE757" s="368"/>
      <c r="SF757" s="368"/>
      <c r="SG757" s="368"/>
    </row>
    <row r="758" spans="1:501">
      <c r="A758" s="368"/>
      <c r="B758" s="368"/>
      <c r="C758" s="368"/>
      <c r="D758" s="368"/>
      <c r="E758" s="368"/>
      <c r="F758" s="368"/>
      <c r="G758" s="368"/>
      <c r="H758" s="368"/>
      <c r="I758" s="368"/>
      <c r="J758" s="368"/>
      <c r="K758" s="368"/>
      <c r="L758" s="368"/>
      <c r="M758" s="368"/>
      <c r="N758" s="368"/>
      <c r="O758" s="385"/>
      <c r="P758" s="368"/>
      <c r="Q758" s="368"/>
      <c r="R758" s="368"/>
      <c r="S758" s="368"/>
      <c r="T758" s="368"/>
      <c r="U758" s="368"/>
      <c r="V758" s="368"/>
      <c r="W758" s="368"/>
      <c r="X758" s="368"/>
      <c r="Y758" s="368"/>
      <c r="Z758" s="368"/>
      <c r="AA758" s="368"/>
      <c r="AB758" s="368"/>
      <c r="AC758" s="368"/>
      <c r="AD758" s="368"/>
      <c r="AE758" s="368"/>
      <c r="AF758" s="368"/>
      <c r="AG758" s="368"/>
      <c r="AH758" s="368"/>
      <c r="AI758" s="368"/>
      <c r="AJ758" s="368"/>
      <c r="AK758" s="368"/>
      <c r="AL758" s="368"/>
      <c r="AM758" s="368"/>
      <c r="AN758" s="368"/>
      <c r="AO758" s="368"/>
      <c r="AP758" s="368"/>
      <c r="AQ758" s="368"/>
      <c r="AR758" s="368"/>
      <c r="AS758" s="368"/>
      <c r="AT758" s="368"/>
      <c r="AU758" s="368"/>
      <c r="AV758" s="368"/>
      <c r="AW758" s="368"/>
      <c r="AX758" s="368"/>
      <c r="AY758" s="368"/>
      <c r="AZ758" s="368"/>
      <c r="BA758" s="368"/>
      <c r="BB758" s="368"/>
      <c r="BC758" s="368"/>
      <c r="BD758" s="368"/>
      <c r="BE758" s="368"/>
      <c r="BF758" s="368"/>
      <c r="BG758" s="368"/>
      <c r="BH758" s="368"/>
      <c r="BI758" s="368"/>
      <c r="BJ758" s="368"/>
      <c r="BK758" s="368"/>
      <c r="BL758" s="368"/>
      <c r="BM758" s="368"/>
      <c r="BN758" s="368"/>
      <c r="BO758" s="368"/>
      <c r="BP758" s="368"/>
      <c r="BQ758" s="368"/>
      <c r="BR758" s="368"/>
      <c r="BS758" s="368"/>
      <c r="BT758" s="368"/>
      <c r="BU758" s="368"/>
      <c r="BV758" s="368"/>
      <c r="BW758" s="368"/>
      <c r="DV758" s="368"/>
      <c r="DW758" s="368"/>
      <c r="DX758" s="368"/>
      <c r="DY758" s="368"/>
      <c r="DZ758" s="368"/>
      <c r="EA758" s="368"/>
      <c r="EB758" s="368"/>
      <c r="EC758" s="368"/>
      <c r="ED758" s="368"/>
      <c r="EE758" s="368"/>
      <c r="EF758" s="368"/>
      <c r="EG758" s="368"/>
      <c r="EH758" s="368"/>
      <c r="EI758" s="368"/>
      <c r="EJ758" s="368"/>
      <c r="EK758" s="368"/>
      <c r="EL758" s="368"/>
      <c r="EM758" s="368"/>
      <c r="EN758" s="368"/>
      <c r="EO758" s="368"/>
      <c r="EP758" s="368"/>
      <c r="EQ758" s="368"/>
      <c r="ER758" s="368"/>
      <c r="ES758" s="368"/>
      <c r="ET758" s="368"/>
      <c r="EU758" s="368"/>
      <c r="EV758" s="368"/>
      <c r="EW758" s="368"/>
      <c r="EX758" s="368"/>
      <c r="EY758" s="368"/>
      <c r="EZ758" s="368"/>
      <c r="FA758" s="368"/>
      <c r="FB758" s="368"/>
      <c r="FC758" s="368"/>
      <c r="FD758" s="368"/>
      <c r="FE758" s="368"/>
      <c r="FF758" s="368"/>
      <c r="FG758" s="368"/>
      <c r="FH758" s="368"/>
      <c r="FI758" s="368"/>
      <c r="FJ758" s="368"/>
      <c r="FK758" s="368"/>
      <c r="FL758" s="368"/>
      <c r="FM758" s="368"/>
      <c r="FN758" s="368"/>
      <c r="FO758" s="368"/>
      <c r="FP758" s="368"/>
      <c r="FQ758" s="368"/>
      <c r="FR758" s="368"/>
      <c r="FS758" s="368"/>
      <c r="FT758" s="368"/>
      <c r="FU758" s="368"/>
      <c r="FV758" s="368"/>
      <c r="FW758" s="368"/>
      <c r="FX758" s="368"/>
      <c r="FY758" s="368"/>
      <c r="FZ758" s="368"/>
      <c r="GA758" s="368"/>
      <c r="GB758" s="368"/>
      <c r="GC758" s="368"/>
      <c r="GD758" s="368"/>
      <c r="GE758" s="368"/>
      <c r="GF758" s="368"/>
      <c r="GG758" s="368"/>
      <c r="GH758" s="368"/>
      <c r="GI758" s="368"/>
      <c r="GJ758" s="368"/>
      <c r="GK758" s="368"/>
      <c r="GL758" s="368"/>
      <c r="GM758" s="368"/>
      <c r="GN758" s="368"/>
      <c r="GO758" s="368"/>
      <c r="GP758" s="368"/>
      <c r="GQ758" s="368"/>
      <c r="GR758" s="368"/>
      <c r="GS758" s="368"/>
      <c r="GT758" s="368"/>
      <c r="GU758" s="368"/>
      <c r="GV758" s="368"/>
      <c r="GW758" s="368"/>
      <c r="GX758" s="368"/>
      <c r="GY758" s="368"/>
      <c r="GZ758" s="368"/>
      <c r="HA758" s="368"/>
      <c r="HB758" s="368"/>
      <c r="HC758" s="368"/>
      <c r="HD758" s="368"/>
      <c r="HE758" s="368"/>
      <c r="HF758" s="368"/>
      <c r="HG758" s="368"/>
      <c r="HH758" s="368"/>
      <c r="HI758" s="368"/>
      <c r="HJ758" s="368"/>
      <c r="HK758" s="368"/>
      <c r="HL758" s="368"/>
      <c r="HM758" s="368"/>
      <c r="HN758" s="368"/>
      <c r="HO758" s="368"/>
      <c r="HP758" s="368"/>
      <c r="HQ758" s="368"/>
      <c r="HR758" s="368"/>
      <c r="HS758" s="368"/>
      <c r="HT758" s="368"/>
      <c r="HU758" s="368"/>
      <c r="HV758" s="368"/>
      <c r="HW758" s="368"/>
      <c r="HX758" s="368"/>
      <c r="HY758" s="368"/>
      <c r="HZ758" s="368"/>
      <c r="IA758" s="368"/>
      <c r="IB758" s="368"/>
      <c r="IC758" s="368"/>
      <c r="ID758" s="368"/>
      <c r="IE758" s="368"/>
      <c r="IF758" s="368"/>
      <c r="IG758" s="368"/>
      <c r="IH758" s="368"/>
      <c r="II758" s="368"/>
      <c r="IJ758" s="368"/>
      <c r="IK758" s="368"/>
      <c r="IL758" s="368"/>
      <c r="IM758" s="368"/>
      <c r="IN758" s="368"/>
      <c r="IO758" s="368"/>
      <c r="IP758" s="368"/>
      <c r="IQ758" s="368"/>
      <c r="IR758" s="368"/>
      <c r="IS758" s="368"/>
      <c r="IT758" s="368"/>
      <c r="IU758" s="368"/>
      <c r="IV758" s="368"/>
      <c r="IW758" s="368"/>
      <c r="IX758" s="368"/>
      <c r="IY758" s="368"/>
      <c r="IZ758" s="368"/>
      <c r="JA758" s="368"/>
      <c r="JB758" s="368"/>
      <c r="JC758" s="368"/>
      <c r="JD758" s="368"/>
      <c r="JE758" s="368"/>
      <c r="JF758" s="368"/>
      <c r="JG758" s="368"/>
      <c r="JH758" s="368"/>
      <c r="JI758" s="368"/>
      <c r="JJ758" s="368"/>
      <c r="JK758" s="368"/>
      <c r="JL758" s="368"/>
      <c r="JM758" s="368"/>
      <c r="JN758" s="368"/>
      <c r="JO758" s="368"/>
      <c r="JP758" s="368"/>
      <c r="JQ758" s="368"/>
      <c r="JR758" s="368"/>
      <c r="JS758" s="368"/>
      <c r="JT758" s="368"/>
      <c r="JU758" s="368"/>
      <c r="JV758" s="368"/>
      <c r="JW758" s="368"/>
      <c r="JX758" s="368"/>
      <c r="JY758" s="368"/>
      <c r="JZ758" s="368"/>
      <c r="KA758" s="368"/>
      <c r="KB758" s="368"/>
      <c r="KC758" s="368"/>
      <c r="KD758" s="368"/>
      <c r="KE758" s="368"/>
      <c r="KF758" s="368"/>
      <c r="KG758" s="368"/>
      <c r="KH758" s="368"/>
      <c r="KI758" s="368"/>
      <c r="KJ758" s="368"/>
      <c r="KK758" s="368"/>
      <c r="KL758" s="368"/>
      <c r="KM758" s="368"/>
      <c r="KN758" s="368"/>
      <c r="KO758" s="368"/>
      <c r="KP758" s="368"/>
      <c r="KQ758" s="368"/>
      <c r="KR758" s="368"/>
      <c r="KS758" s="368"/>
      <c r="KT758" s="368"/>
      <c r="KU758" s="368"/>
      <c r="KV758" s="368"/>
      <c r="KW758" s="368"/>
      <c r="KX758" s="368"/>
      <c r="LH758" s="368"/>
      <c r="LI758" s="368"/>
      <c r="LJ758" s="368"/>
      <c r="LK758" s="368"/>
      <c r="LL758" s="368"/>
      <c r="LM758" s="368"/>
      <c r="LN758" s="368"/>
      <c r="LO758" s="368"/>
      <c r="LP758" s="368"/>
      <c r="LQ758" s="368"/>
      <c r="LR758" s="368"/>
      <c r="LS758" s="368"/>
      <c r="LT758" s="368"/>
      <c r="LU758" s="368"/>
      <c r="LV758" s="368"/>
      <c r="LW758" s="368"/>
      <c r="LX758" s="368"/>
      <c r="LY758" s="368"/>
      <c r="LZ758" s="368"/>
      <c r="MA758" s="368"/>
      <c r="MB758" s="368"/>
      <c r="MC758" s="368"/>
      <c r="MD758" s="368"/>
      <c r="ME758" s="368"/>
      <c r="MF758" s="368"/>
      <c r="MG758" s="368"/>
      <c r="MH758" s="368"/>
      <c r="MI758" s="368"/>
      <c r="MJ758" s="368"/>
      <c r="MK758" s="368"/>
      <c r="ML758" s="368"/>
      <c r="MM758" s="368"/>
      <c r="MN758" s="368"/>
      <c r="MO758" s="368"/>
      <c r="MP758" s="368"/>
      <c r="MQ758" s="368"/>
      <c r="MR758" s="368"/>
      <c r="MS758" s="368"/>
      <c r="MT758" s="368"/>
      <c r="MU758" s="368"/>
      <c r="MV758" s="368"/>
      <c r="MW758" s="368"/>
      <c r="MX758" s="368"/>
      <c r="MY758" s="368"/>
      <c r="MZ758" s="368"/>
      <c r="NA758" s="368"/>
      <c r="NB758" s="368"/>
      <c r="NC758" s="368"/>
      <c r="ND758" s="368"/>
      <c r="NE758" s="368"/>
      <c r="NF758" s="368"/>
      <c r="NG758" s="368"/>
      <c r="NH758" s="368"/>
      <c r="NI758" s="368"/>
      <c r="NJ758" s="368"/>
      <c r="NK758" s="368"/>
      <c r="NL758" s="368"/>
      <c r="NM758" s="368"/>
      <c r="NN758" s="368"/>
      <c r="NO758" s="368"/>
      <c r="NP758" s="368"/>
      <c r="NQ758" s="368"/>
      <c r="NR758" s="368"/>
      <c r="NS758" s="368"/>
      <c r="NT758" s="368"/>
      <c r="NU758" s="368"/>
      <c r="NV758" s="368"/>
      <c r="NW758" s="368"/>
      <c r="NX758" s="368"/>
      <c r="NY758" s="368"/>
      <c r="NZ758" s="368"/>
      <c r="OA758" s="368"/>
      <c r="OB758" s="368"/>
      <c r="OC758" s="368"/>
      <c r="OD758" s="368"/>
      <c r="OE758" s="368"/>
      <c r="OF758" s="368"/>
      <c r="OG758" s="368"/>
      <c r="OH758" s="368"/>
      <c r="OI758" s="368"/>
      <c r="OJ758" s="368"/>
      <c r="OK758" s="368"/>
      <c r="OL758" s="368"/>
      <c r="OM758" s="368"/>
      <c r="ON758" s="368"/>
      <c r="OO758" s="368"/>
      <c r="OP758" s="368"/>
      <c r="OQ758" s="368"/>
      <c r="OR758" s="368"/>
      <c r="OS758" s="368"/>
      <c r="OT758" s="368"/>
      <c r="OU758" s="368"/>
      <c r="OV758" s="368"/>
      <c r="OW758" s="368"/>
      <c r="OX758" s="368"/>
      <c r="OY758" s="368"/>
      <c r="OZ758" s="368"/>
      <c r="PA758" s="368"/>
      <c r="PB758" s="368"/>
      <c r="PC758" s="368"/>
      <c r="PD758" s="368"/>
      <c r="PE758" s="368"/>
      <c r="PF758" s="368"/>
      <c r="PG758" s="368"/>
      <c r="PH758" s="368"/>
      <c r="PI758" s="368"/>
      <c r="PJ758" s="368"/>
      <c r="PK758" s="368"/>
      <c r="PL758" s="368"/>
      <c r="PM758" s="368"/>
      <c r="PN758" s="368"/>
      <c r="PO758" s="368"/>
      <c r="PP758" s="368"/>
      <c r="PQ758" s="368"/>
      <c r="PR758" s="368"/>
      <c r="PS758" s="368"/>
      <c r="PT758" s="368"/>
      <c r="PU758" s="368"/>
      <c r="PV758" s="368"/>
      <c r="PW758" s="368"/>
      <c r="PX758" s="368"/>
      <c r="PY758" s="368"/>
      <c r="PZ758" s="368"/>
      <c r="QA758" s="368"/>
      <c r="QB758" s="368"/>
      <c r="QC758" s="368"/>
      <c r="QD758" s="368"/>
      <c r="QE758" s="368"/>
      <c r="QF758" s="368"/>
      <c r="QG758" s="368"/>
      <c r="QH758" s="368"/>
      <c r="QI758" s="368"/>
      <c r="QJ758" s="368"/>
      <c r="QK758" s="368"/>
      <c r="QL758" s="368"/>
      <c r="QM758" s="368"/>
      <c r="QN758" s="368"/>
      <c r="QO758" s="368"/>
      <c r="QP758" s="368"/>
      <c r="QQ758" s="368"/>
      <c r="QR758" s="368"/>
      <c r="QS758" s="368"/>
      <c r="QT758" s="368"/>
      <c r="QU758" s="368"/>
      <c r="QV758" s="368"/>
      <c r="QW758" s="368"/>
      <c r="QX758" s="368"/>
      <c r="QY758" s="368"/>
      <c r="QZ758" s="368"/>
      <c r="RA758" s="368"/>
      <c r="RB758" s="368"/>
      <c r="RC758" s="368"/>
      <c r="RD758" s="368"/>
      <c r="RE758" s="368"/>
      <c r="RF758" s="368"/>
      <c r="RG758" s="368"/>
      <c r="RH758" s="368"/>
      <c r="RI758" s="368"/>
      <c r="RJ758" s="368"/>
      <c r="RK758" s="368"/>
      <c r="RL758" s="368"/>
      <c r="RM758" s="368"/>
      <c r="RN758" s="368"/>
      <c r="RO758" s="368"/>
      <c r="RP758" s="368"/>
      <c r="RQ758" s="368"/>
      <c r="RR758" s="368"/>
      <c r="RS758" s="368"/>
      <c r="RT758" s="368"/>
      <c r="RU758" s="368"/>
      <c r="RV758" s="368"/>
      <c r="RW758" s="368"/>
      <c r="RX758" s="368"/>
      <c r="RY758" s="368"/>
      <c r="RZ758" s="368"/>
      <c r="SA758" s="368"/>
      <c r="SB758" s="368"/>
      <c r="SC758" s="368"/>
      <c r="SD758" s="368"/>
      <c r="SE758" s="368"/>
      <c r="SF758" s="368"/>
      <c r="SG758" s="368"/>
    </row>
    <row r="759" spans="1:501">
      <c r="A759" s="368"/>
      <c r="B759" s="368"/>
      <c r="C759" s="368"/>
      <c r="D759" s="368"/>
      <c r="E759" s="368"/>
      <c r="F759" s="368"/>
      <c r="G759" s="368"/>
      <c r="H759" s="368"/>
      <c r="I759" s="368"/>
      <c r="J759" s="368"/>
      <c r="K759" s="368"/>
      <c r="L759" s="368"/>
      <c r="M759" s="368"/>
      <c r="N759" s="368"/>
      <c r="O759" s="385"/>
      <c r="P759" s="368"/>
      <c r="Q759" s="368"/>
      <c r="R759" s="368"/>
      <c r="S759" s="368"/>
      <c r="T759" s="368"/>
      <c r="U759" s="368"/>
      <c r="V759" s="368"/>
      <c r="W759" s="368"/>
      <c r="X759" s="368"/>
      <c r="Y759" s="368"/>
      <c r="Z759" s="368"/>
      <c r="AA759" s="368"/>
      <c r="AB759" s="368"/>
      <c r="AC759" s="368"/>
      <c r="AD759" s="368"/>
      <c r="AE759" s="368"/>
      <c r="AF759" s="368"/>
      <c r="AG759" s="368"/>
      <c r="AH759" s="368"/>
      <c r="AI759" s="368"/>
      <c r="AJ759" s="368"/>
      <c r="AK759" s="368"/>
      <c r="AL759" s="368"/>
      <c r="AM759" s="368"/>
      <c r="AN759" s="368"/>
      <c r="AO759" s="368"/>
      <c r="AP759" s="368"/>
      <c r="AQ759" s="368"/>
      <c r="AR759" s="368"/>
      <c r="AS759" s="368"/>
      <c r="AT759" s="368"/>
      <c r="AU759" s="368"/>
      <c r="AV759" s="368"/>
      <c r="AW759" s="368"/>
      <c r="AX759" s="368"/>
      <c r="AY759" s="368"/>
      <c r="AZ759" s="368"/>
      <c r="BA759" s="368"/>
      <c r="BB759" s="368"/>
      <c r="BC759" s="368"/>
      <c r="BD759" s="368"/>
      <c r="BE759" s="368"/>
      <c r="BF759" s="368"/>
      <c r="BG759" s="368"/>
      <c r="BH759" s="368"/>
      <c r="BI759" s="368"/>
      <c r="BJ759" s="368"/>
      <c r="BK759" s="368"/>
      <c r="BL759" s="368"/>
      <c r="BM759" s="368"/>
      <c r="BN759" s="368"/>
      <c r="BO759" s="368"/>
      <c r="BP759" s="368"/>
      <c r="BQ759" s="368"/>
      <c r="BR759" s="368"/>
      <c r="BS759" s="368"/>
      <c r="BT759" s="368"/>
      <c r="BU759" s="368"/>
      <c r="BV759" s="368"/>
      <c r="BW759" s="368"/>
      <c r="DV759" s="368"/>
      <c r="DW759" s="368"/>
      <c r="DX759" s="368"/>
      <c r="DY759" s="368"/>
      <c r="DZ759" s="368"/>
      <c r="EA759" s="368"/>
      <c r="EB759" s="368"/>
      <c r="EC759" s="368"/>
      <c r="ED759" s="368"/>
      <c r="EE759" s="368"/>
      <c r="EF759" s="368"/>
      <c r="EG759" s="368"/>
      <c r="EH759" s="368"/>
      <c r="EI759" s="368"/>
      <c r="EJ759" s="368"/>
      <c r="EK759" s="368"/>
      <c r="EL759" s="368"/>
      <c r="EM759" s="368"/>
      <c r="EN759" s="368"/>
      <c r="EO759" s="368"/>
      <c r="EP759" s="368"/>
      <c r="EQ759" s="368"/>
      <c r="ER759" s="368"/>
      <c r="ES759" s="368"/>
      <c r="ET759" s="368"/>
      <c r="EU759" s="368"/>
      <c r="EV759" s="368"/>
      <c r="EW759" s="368"/>
      <c r="EX759" s="368"/>
      <c r="EY759" s="368"/>
      <c r="EZ759" s="368"/>
      <c r="FA759" s="368"/>
      <c r="FB759" s="368"/>
      <c r="FC759" s="368"/>
      <c r="FD759" s="368"/>
      <c r="FE759" s="368"/>
      <c r="FF759" s="368"/>
      <c r="FG759" s="368"/>
      <c r="FH759" s="368"/>
      <c r="FI759" s="368"/>
      <c r="FJ759" s="368"/>
      <c r="FK759" s="368"/>
      <c r="FL759" s="368"/>
      <c r="FM759" s="368"/>
      <c r="FN759" s="368"/>
      <c r="FO759" s="368"/>
      <c r="FP759" s="368"/>
      <c r="FQ759" s="368"/>
      <c r="FR759" s="368"/>
      <c r="FS759" s="368"/>
      <c r="FT759" s="368"/>
      <c r="FU759" s="368"/>
      <c r="FV759" s="368"/>
      <c r="FW759" s="368"/>
      <c r="FX759" s="368"/>
      <c r="FY759" s="368"/>
      <c r="FZ759" s="368"/>
      <c r="GA759" s="368"/>
      <c r="GB759" s="368"/>
      <c r="GC759" s="368"/>
      <c r="GD759" s="368"/>
      <c r="GE759" s="368"/>
      <c r="GF759" s="368"/>
      <c r="GG759" s="368"/>
      <c r="GH759" s="368"/>
      <c r="GI759" s="368"/>
      <c r="GJ759" s="368"/>
      <c r="GK759" s="368"/>
      <c r="GL759" s="368"/>
      <c r="GM759" s="368"/>
      <c r="GN759" s="368"/>
      <c r="GO759" s="368"/>
      <c r="GP759" s="368"/>
      <c r="GQ759" s="368"/>
      <c r="GR759" s="368"/>
      <c r="GS759" s="368"/>
      <c r="GT759" s="368"/>
      <c r="GU759" s="368"/>
      <c r="GV759" s="368"/>
      <c r="GW759" s="368"/>
      <c r="GX759" s="368"/>
      <c r="GY759" s="368"/>
      <c r="GZ759" s="368"/>
      <c r="HA759" s="368"/>
      <c r="HB759" s="368"/>
      <c r="HC759" s="368"/>
      <c r="HD759" s="368"/>
      <c r="HE759" s="368"/>
      <c r="HF759" s="368"/>
      <c r="HG759" s="368"/>
      <c r="HH759" s="368"/>
      <c r="HI759" s="368"/>
      <c r="HJ759" s="368"/>
      <c r="HK759" s="368"/>
      <c r="HL759" s="368"/>
      <c r="HM759" s="368"/>
      <c r="HN759" s="368"/>
      <c r="HO759" s="368"/>
      <c r="HP759" s="368"/>
      <c r="HQ759" s="368"/>
      <c r="HR759" s="368"/>
      <c r="HS759" s="368"/>
      <c r="HT759" s="368"/>
      <c r="HU759" s="368"/>
      <c r="HV759" s="368"/>
      <c r="HW759" s="368"/>
      <c r="HX759" s="368"/>
      <c r="HY759" s="368"/>
      <c r="HZ759" s="368"/>
      <c r="IA759" s="368"/>
      <c r="IB759" s="368"/>
      <c r="IC759" s="368"/>
      <c r="ID759" s="368"/>
      <c r="IE759" s="368"/>
      <c r="IF759" s="368"/>
      <c r="IG759" s="368"/>
      <c r="IH759" s="368"/>
      <c r="II759" s="368"/>
      <c r="IJ759" s="368"/>
      <c r="IK759" s="368"/>
      <c r="IL759" s="368"/>
      <c r="IM759" s="368"/>
      <c r="IN759" s="368"/>
      <c r="IO759" s="368"/>
      <c r="IP759" s="368"/>
      <c r="IQ759" s="368"/>
      <c r="IR759" s="368"/>
      <c r="IS759" s="368"/>
      <c r="IT759" s="368"/>
      <c r="IU759" s="368"/>
      <c r="IV759" s="368"/>
      <c r="IW759" s="368"/>
      <c r="IX759" s="368"/>
      <c r="IY759" s="368"/>
      <c r="IZ759" s="368"/>
      <c r="JA759" s="368"/>
      <c r="JB759" s="368"/>
      <c r="JC759" s="368"/>
      <c r="JD759" s="368"/>
      <c r="JE759" s="368"/>
      <c r="JF759" s="368"/>
      <c r="JG759" s="368"/>
      <c r="JH759" s="368"/>
      <c r="JI759" s="368"/>
      <c r="JJ759" s="368"/>
      <c r="JK759" s="368"/>
      <c r="JL759" s="368"/>
      <c r="JM759" s="368"/>
      <c r="JN759" s="368"/>
      <c r="JO759" s="368"/>
      <c r="JP759" s="368"/>
      <c r="JQ759" s="368"/>
      <c r="JR759" s="368"/>
      <c r="JS759" s="368"/>
      <c r="JT759" s="368"/>
      <c r="JU759" s="368"/>
      <c r="JV759" s="368"/>
      <c r="JW759" s="368"/>
      <c r="JX759" s="368"/>
      <c r="JY759" s="368"/>
      <c r="JZ759" s="368"/>
      <c r="KA759" s="368"/>
      <c r="KB759" s="368"/>
      <c r="KC759" s="368"/>
      <c r="KD759" s="368"/>
      <c r="KE759" s="368"/>
      <c r="KF759" s="368"/>
      <c r="KG759" s="368"/>
      <c r="KH759" s="368"/>
      <c r="KI759" s="368"/>
      <c r="KJ759" s="368"/>
      <c r="KK759" s="368"/>
      <c r="KL759" s="368"/>
      <c r="KM759" s="368"/>
      <c r="KN759" s="368"/>
      <c r="KO759" s="368"/>
      <c r="KP759" s="368"/>
      <c r="KQ759" s="368"/>
      <c r="KR759" s="368"/>
      <c r="KS759" s="368"/>
      <c r="KT759" s="368"/>
      <c r="KU759" s="368"/>
      <c r="KV759" s="368"/>
      <c r="KW759" s="368"/>
      <c r="KX759" s="368"/>
      <c r="LH759" s="368"/>
      <c r="LI759" s="368"/>
      <c r="LJ759" s="368"/>
      <c r="LK759" s="368"/>
      <c r="LL759" s="368"/>
      <c r="LM759" s="368"/>
      <c r="LN759" s="368"/>
      <c r="LO759" s="368"/>
      <c r="LP759" s="368"/>
      <c r="LQ759" s="368"/>
      <c r="LR759" s="368"/>
      <c r="LS759" s="368"/>
      <c r="LT759" s="368"/>
      <c r="LU759" s="368"/>
      <c r="LV759" s="368"/>
      <c r="LW759" s="368"/>
      <c r="LX759" s="368"/>
      <c r="LY759" s="368"/>
      <c r="LZ759" s="368"/>
      <c r="MA759" s="368"/>
      <c r="MB759" s="368"/>
      <c r="MC759" s="368"/>
      <c r="MD759" s="368"/>
      <c r="ME759" s="368"/>
      <c r="MF759" s="368"/>
      <c r="MG759" s="368"/>
      <c r="MH759" s="368"/>
      <c r="MI759" s="368"/>
      <c r="MJ759" s="368"/>
      <c r="MK759" s="368"/>
      <c r="ML759" s="368"/>
      <c r="MM759" s="368"/>
      <c r="MN759" s="368"/>
      <c r="MO759" s="368"/>
      <c r="MP759" s="368"/>
      <c r="MQ759" s="368"/>
      <c r="MR759" s="368"/>
      <c r="MS759" s="368"/>
      <c r="MT759" s="368"/>
      <c r="MU759" s="368"/>
      <c r="MV759" s="368"/>
      <c r="MW759" s="368"/>
      <c r="MX759" s="368"/>
      <c r="MY759" s="368"/>
      <c r="MZ759" s="368"/>
      <c r="NA759" s="368"/>
      <c r="NB759" s="368"/>
      <c r="NC759" s="368"/>
      <c r="ND759" s="368"/>
      <c r="NE759" s="368"/>
      <c r="NF759" s="368"/>
      <c r="NG759" s="368"/>
      <c r="NH759" s="368"/>
      <c r="NI759" s="368"/>
      <c r="NJ759" s="368"/>
      <c r="NK759" s="368"/>
      <c r="NL759" s="368"/>
      <c r="NM759" s="368"/>
      <c r="NN759" s="368"/>
      <c r="NO759" s="368"/>
      <c r="NP759" s="368"/>
      <c r="NQ759" s="368"/>
      <c r="NR759" s="368"/>
      <c r="NS759" s="368"/>
      <c r="NT759" s="368"/>
      <c r="NU759" s="368"/>
      <c r="NV759" s="368"/>
      <c r="NW759" s="368"/>
      <c r="NX759" s="368"/>
      <c r="NY759" s="368"/>
      <c r="NZ759" s="368"/>
      <c r="OA759" s="368"/>
      <c r="OB759" s="368"/>
      <c r="OC759" s="368"/>
      <c r="OD759" s="368"/>
      <c r="OE759" s="368"/>
      <c r="OF759" s="368"/>
      <c r="OG759" s="368"/>
      <c r="OH759" s="368"/>
      <c r="OI759" s="368"/>
      <c r="OJ759" s="368"/>
      <c r="OK759" s="368"/>
      <c r="OL759" s="368"/>
      <c r="OM759" s="368"/>
      <c r="ON759" s="368"/>
      <c r="OO759" s="368"/>
      <c r="OP759" s="368"/>
      <c r="OQ759" s="368"/>
      <c r="OR759" s="368"/>
      <c r="OS759" s="368"/>
      <c r="OT759" s="368"/>
      <c r="OU759" s="368"/>
      <c r="OV759" s="368"/>
      <c r="OW759" s="368"/>
      <c r="OX759" s="368"/>
      <c r="OY759" s="368"/>
      <c r="OZ759" s="368"/>
      <c r="PA759" s="368"/>
      <c r="PB759" s="368"/>
      <c r="PC759" s="368"/>
      <c r="PD759" s="368"/>
      <c r="PE759" s="368"/>
      <c r="PF759" s="368"/>
      <c r="PG759" s="368"/>
      <c r="PH759" s="368"/>
      <c r="PI759" s="368"/>
      <c r="PJ759" s="368"/>
      <c r="PK759" s="368"/>
      <c r="PL759" s="368"/>
      <c r="PM759" s="368"/>
      <c r="PN759" s="368"/>
      <c r="PO759" s="368"/>
      <c r="PP759" s="368"/>
      <c r="PQ759" s="368"/>
      <c r="PR759" s="368"/>
      <c r="PS759" s="368"/>
      <c r="PT759" s="368"/>
      <c r="PU759" s="368"/>
      <c r="PV759" s="368"/>
      <c r="PW759" s="368"/>
      <c r="PX759" s="368"/>
      <c r="PY759" s="368"/>
      <c r="PZ759" s="368"/>
      <c r="QA759" s="368"/>
      <c r="QB759" s="368"/>
      <c r="QC759" s="368"/>
      <c r="QD759" s="368"/>
      <c r="QE759" s="368"/>
      <c r="QF759" s="368"/>
      <c r="QG759" s="368"/>
      <c r="QH759" s="368"/>
      <c r="QI759" s="368"/>
      <c r="QJ759" s="368"/>
      <c r="QK759" s="368"/>
      <c r="QL759" s="368"/>
      <c r="QM759" s="368"/>
      <c r="QN759" s="368"/>
      <c r="QO759" s="368"/>
      <c r="QP759" s="368"/>
      <c r="QQ759" s="368"/>
      <c r="QR759" s="368"/>
      <c r="QS759" s="368"/>
      <c r="QT759" s="368"/>
      <c r="QU759" s="368"/>
      <c r="QV759" s="368"/>
      <c r="QW759" s="368"/>
      <c r="QX759" s="368"/>
      <c r="QY759" s="368"/>
      <c r="QZ759" s="368"/>
      <c r="RA759" s="368"/>
      <c r="RB759" s="368"/>
      <c r="RC759" s="368"/>
      <c r="RD759" s="368"/>
      <c r="RE759" s="368"/>
      <c r="RF759" s="368"/>
      <c r="RG759" s="368"/>
      <c r="RH759" s="368"/>
      <c r="RI759" s="368"/>
      <c r="RJ759" s="368"/>
      <c r="RK759" s="368"/>
      <c r="RL759" s="368"/>
      <c r="RM759" s="368"/>
      <c r="RN759" s="368"/>
      <c r="RO759" s="368"/>
      <c r="RP759" s="368"/>
      <c r="RQ759" s="368"/>
      <c r="RR759" s="368"/>
      <c r="RS759" s="368"/>
      <c r="RT759" s="368"/>
      <c r="RU759" s="368"/>
      <c r="RV759" s="368"/>
      <c r="RW759" s="368"/>
      <c r="RX759" s="368"/>
      <c r="RY759" s="368"/>
      <c r="RZ759" s="368"/>
      <c r="SA759" s="368"/>
      <c r="SB759" s="368"/>
      <c r="SC759" s="368"/>
      <c r="SD759" s="368"/>
      <c r="SE759" s="368"/>
      <c r="SF759" s="368"/>
      <c r="SG759" s="368"/>
    </row>
    <row r="760" spans="1:501">
      <c r="A760" s="368"/>
      <c r="B760" s="368"/>
      <c r="C760" s="368"/>
      <c r="D760" s="368"/>
      <c r="E760" s="368"/>
      <c r="F760" s="368"/>
      <c r="G760" s="368"/>
      <c r="H760" s="368"/>
      <c r="I760" s="368"/>
      <c r="J760" s="368"/>
      <c r="K760" s="368"/>
      <c r="L760" s="368"/>
      <c r="M760" s="368"/>
      <c r="N760" s="368"/>
      <c r="O760" s="385"/>
      <c r="P760" s="368"/>
      <c r="Q760" s="368"/>
      <c r="R760" s="368"/>
      <c r="S760" s="368"/>
      <c r="T760" s="368"/>
      <c r="U760" s="368"/>
      <c r="V760" s="368"/>
      <c r="W760" s="368"/>
      <c r="X760" s="368"/>
      <c r="Y760" s="368"/>
      <c r="Z760" s="368"/>
      <c r="AA760" s="368"/>
      <c r="AB760" s="368"/>
      <c r="AC760" s="368"/>
      <c r="AD760" s="368"/>
      <c r="AE760" s="368"/>
      <c r="AF760" s="368"/>
      <c r="AG760" s="368"/>
      <c r="AH760" s="368"/>
      <c r="AI760" s="368"/>
      <c r="AJ760" s="368"/>
      <c r="AK760" s="368"/>
      <c r="AL760" s="368"/>
      <c r="AM760" s="368"/>
      <c r="AN760" s="368"/>
      <c r="AO760" s="368"/>
      <c r="AP760" s="368"/>
      <c r="AQ760" s="368"/>
      <c r="AR760" s="368"/>
      <c r="AS760" s="368"/>
      <c r="AT760" s="368"/>
      <c r="AU760" s="368"/>
      <c r="AV760" s="368"/>
      <c r="AW760" s="368"/>
      <c r="AX760" s="368"/>
      <c r="AY760" s="368"/>
      <c r="AZ760" s="368"/>
      <c r="BA760" s="368"/>
      <c r="BB760" s="368"/>
      <c r="BC760" s="368"/>
      <c r="BD760" s="368"/>
      <c r="BE760" s="368"/>
      <c r="BF760" s="368"/>
      <c r="BG760" s="368"/>
      <c r="BH760" s="368"/>
      <c r="BI760" s="368"/>
      <c r="BJ760" s="368"/>
      <c r="BK760" s="368"/>
      <c r="BL760" s="368"/>
      <c r="BM760" s="368"/>
      <c r="BN760" s="368"/>
      <c r="BO760" s="368"/>
      <c r="BP760" s="368"/>
      <c r="BQ760" s="368"/>
      <c r="BR760" s="368"/>
      <c r="BS760" s="368"/>
      <c r="BT760" s="368"/>
      <c r="BU760" s="368"/>
      <c r="BV760" s="368"/>
      <c r="BW760" s="368"/>
      <c r="DV760" s="368"/>
      <c r="DW760" s="368"/>
      <c r="DX760" s="368"/>
      <c r="DY760" s="368"/>
      <c r="DZ760" s="368"/>
      <c r="EA760" s="368"/>
      <c r="EB760" s="368"/>
      <c r="EC760" s="368"/>
      <c r="ED760" s="368"/>
      <c r="EE760" s="368"/>
      <c r="EF760" s="368"/>
      <c r="EG760" s="368"/>
      <c r="EH760" s="368"/>
      <c r="EI760" s="368"/>
      <c r="EJ760" s="368"/>
      <c r="EK760" s="368"/>
      <c r="EL760" s="368"/>
      <c r="EM760" s="368"/>
      <c r="EN760" s="368"/>
      <c r="EO760" s="368"/>
      <c r="EP760" s="368"/>
      <c r="EQ760" s="368"/>
      <c r="ER760" s="368"/>
      <c r="ES760" s="368"/>
      <c r="ET760" s="368"/>
      <c r="EU760" s="368"/>
      <c r="EV760" s="368"/>
      <c r="EW760" s="368"/>
      <c r="EX760" s="368"/>
      <c r="EY760" s="368"/>
      <c r="EZ760" s="368"/>
      <c r="FA760" s="368"/>
      <c r="FB760" s="368"/>
      <c r="FC760" s="368"/>
      <c r="FD760" s="368"/>
      <c r="FE760" s="368"/>
      <c r="FF760" s="368"/>
      <c r="FG760" s="368"/>
      <c r="FH760" s="368"/>
      <c r="FI760" s="368"/>
      <c r="FJ760" s="368"/>
      <c r="FK760" s="368"/>
      <c r="FL760" s="368"/>
      <c r="FM760" s="368"/>
      <c r="FN760" s="368"/>
      <c r="FO760" s="368"/>
      <c r="FP760" s="368"/>
      <c r="FQ760" s="368"/>
      <c r="FR760" s="368"/>
      <c r="FS760" s="368"/>
      <c r="FT760" s="368"/>
      <c r="FU760" s="368"/>
      <c r="FV760" s="368"/>
      <c r="FW760" s="368"/>
      <c r="FX760" s="368"/>
      <c r="FY760" s="368"/>
      <c r="FZ760" s="368"/>
      <c r="GA760" s="368"/>
      <c r="GB760" s="368"/>
      <c r="GC760" s="368"/>
      <c r="GD760" s="368"/>
      <c r="GE760" s="368"/>
      <c r="GF760" s="368"/>
      <c r="GG760" s="368"/>
      <c r="GH760" s="368"/>
      <c r="GI760" s="368"/>
      <c r="GJ760" s="368"/>
      <c r="GK760" s="368"/>
      <c r="GL760" s="368"/>
      <c r="GM760" s="368"/>
      <c r="GN760" s="368"/>
      <c r="GO760" s="368"/>
      <c r="GP760" s="368"/>
      <c r="GQ760" s="368"/>
      <c r="GR760" s="368"/>
      <c r="GS760" s="368"/>
      <c r="GT760" s="368"/>
      <c r="GU760" s="368"/>
      <c r="GV760" s="368"/>
      <c r="GW760" s="368"/>
      <c r="GX760" s="368"/>
      <c r="GY760" s="368"/>
      <c r="GZ760" s="368"/>
      <c r="HA760" s="368"/>
      <c r="HB760" s="368"/>
      <c r="HC760" s="368"/>
      <c r="HD760" s="368"/>
      <c r="HE760" s="368"/>
      <c r="HF760" s="368"/>
      <c r="HG760" s="368"/>
      <c r="HH760" s="368"/>
      <c r="HI760" s="368"/>
      <c r="HJ760" s="368"/>
      <c r="HK760" s="368"/>
      <c r="HL760" s="368"/>
      <c r="HM760" s="368"/>
      <c r="HN760" s="368"/>
      <c r="HO760" s="368"/>
      <c r="HP760" s="368"/>
      <c r="HQ760" s="368"/>
      <c r="HR760" s="368"/>
      <c r="HS760" s="368"/>
      <c r="HT760" s="368"/>
      <c r="HU760" s="368"/>
      <c r="HV760" s="368"/>
      <c r="HW760" s="368"/>
      <c r="HX760" s="368"/>
      <c r="HY760" s="368"/>
      <c r="HZ760" s="368"/>
      <c r="IA760" s="368"/>
      <c r="IB760" s="368"/>
      <c r="IC760" s="368"/>
      <c r="ID760" s="368"/>
      <c r="IE760" s="368"/>
      <c r="IF760" s="368"/>
      <c r="IG760" s="368"/>
      <c r="IH760" s="368"/>
      <c r="II760" s="368"/>
      <c r="IJ760" s="368"/>
      <c r="IK760" s="368"/>
      <c r="IL760" s="368"/>
      <c r="IM760" s="368"/>
      <c r="IN760" s="368"/>
      <c r="IO760" s="368"/>
      <c r="IP760" s="368"/>
      <c r="IQ760" s="368"/>
      <c r="IR760" s="368"/>
      <c r="IS760" s="368"/>
      <c r="IT760" s="368"/>
      <c r="IU760" s="368"/>
      <c r="IV760" s="368"/>
      <c r="IW760" s="368"/>
      <c r="IX760" s="368"/>
      <c r="IY760" s="368"/>
      <c r="IZ760" s="368"/>
      <c r="JA760" s="368"/>
      <c r="JB760" s="368"/>
      <c r="JC760" s="368"/>
      <c r="JD760" s="368"/>
      <c r="JE760" s="368"/>
      <c r="JF760" s="368"/>
      <c r="JG760" s="368"/>
      <c r="JH760" s="368"/>
      <c r="JI760" s="368"/>
      <c r="JJ760" s="368"/>
      <c r="JK760" s="368"/>
      <c r="JL760" s="368"/>
      <c r="JM760" s="368"/>
      <c r="JN760" s="368"/>
      <c r="JO760" s="368"/>
      <c r="JP760" s="368"/>
      <c r="JQ760" s="368"/>
      <c r="JR760" s="368"/>
      <c r="JS760" s="368"/>
      <c r="JT760" s="368"/>
      <c r="JU760" s="368"/>
      <c r="JV760" s="368"/>
      <c r="JW760" s="368"/>
      <c r="JX760" s="368"/>
      <c r="JY760" s="368"/>
      <c r="JZ760" s="368"/>
      <c r="KA760" s="368"/>
      <c r="KB760" s="368"/>
      <c r="KC760" s="368"/>
      <c r="KD760" s="368"/>
      <c r="KE760" s="368"/>
      <c r="KF760" s="368"/>
      <c r="KG760" s="368"/>
      <c r="KH760" s="368"/>
      <c r="KI760" s="368"/>
      <c r="KJ760" s="368"/>
      <c r="KK760" s="368"/>
      <c r="KL760" s="368"/>
      <c r="KM760" s="368"/>
      <c r="KN760" s="368"/>
      <c r="KO760" s="368"/>
      <c r="KP760" s="368"/>
      <c r="KQ760" s="368"/>
      <c r="KR760" s="368"/>
      <c r="KS760" s="368"/>
      <c r="KT760" s="368"/>
      <c r="KU760" s="368"/>
      <c r="KV760" s="368"/>
      <c r="KW760" s="368"/>
      <c r="KX760" s="368"/>
      <c r="LH760" s="368"/>
      <c r="LI760" s="368"/>
      <c r="LJ760" s="368"/>
      <c r="LK760" s="368"/>
      <c r="LL760" s="368"/>
      <c r="LM760" s="368"/>
      <c r="LN760" s="368"/>
      <c r="LO760" s="368"/>
      <c r="LP760" s="368"/>
      <c r="LQ760" s="368"/>
      <c r="LR760" s="368"/>
      <c r="LS760" s="368"/>
      <c r="LT760" s="368"/>
      <c r="LU760" s="368"/>
      <c r="LV760" s="368"/>
      <c r="LW760" s="368"/>
      <c r="LX760" s="368"/>
      <c r="LY760" s="368"/>
      <c r="LZ760" s="368"/>
      <c r="MA760" s="368"/>
      <c r="MB760" s="368"/>
      <c r="MC760" s="368"/>
      <c r="MD760" s="368"/>
      <c r="ME760" s="368"/>
      <c r="MF760" s="368"/>
      <c r="MG760" s="368"/>
      <c r="MH760" s="368"/>
      <c r="MI760" s="368"/>
      <c r="MJ760" s="368"/>
      <c r="MK760" s="368"/>
      <c r="ML760" s="368"/>
      <c r="MM760" s="368"/>
      <c r="MN760" s="368"/>
      <c r="MO760" s="368"/>
      <c r="MP760" s="368"/>
      <c r="MQ760" s="368"/>
      <c r="MR760" s="368"/>
      <c r="MS760" s="368"/>
      <c r="MT760" s="368"/>
      <c r="MU760" s="368"/>
      <c r="MV760" s="368"/>
      <c r="MW760" s="368"/>
      <c r="MX760" s="368"/>
      <c r="MY760" s="368"/>
      <c r="MZ760" s="368"/>
      <c r="NA760" s="368"/>
      <c r="NB760" s="368"/>
      <c r="NC760" s="368"/>
      <c r="ND760" s="368"/>
      <c r="NE760" s="368"/>
      <c r="NF760" s="368"/>
      <c r="NG760" s="368"/>
      <c r="NH760" s="368"/>
      <c r="NI760" s="368"/>
      <c r="NJ760" s="368"/>
      <c r="NK760" s="368"/>
      <c r="NL760" s="368"/>
      <c r="NM760" s="368"/>
      <c r="NN760" s="368"/>
      <c r="NO760" s="368"/>
      <c r="NP760" s="368"/>
      <c r="NQ760" s="368"/>
      <c r="NR760" s="368"/>
      <c r="NS760" s="368"/>
      <c r="NT760" s="368"/>
      <c r="NU760" s="368"/>
      <c r="NV760" s="368"/>
      <c r="NW760" s="368"/>
      <c r="NX760" s="368"/>
      <c r="NY760" s="368"/>
      <c r="NZ760" s="368"/>
      <c r="OA760" s="368"/>
      <c r="OB760" s="368"/>
      <c r="OC760" s="368"/>
      <c r="OD760" s="368"/>
      <c r="OE760" s="368"/>
      <c r="OF760" s="368"/>
      <c r="OG760" s="368"/>
      <c r="OH760" s="368"/>
      <c r="OI760" s="368"/>
      <c r="OJ760" s="368"/>
      <c r="OK760" s="368"/>
      <c r="OL760" s="368"/>
      <c r="OM760" s="368"/>
      <c r="ON760" s="368"/>
      <c r="OO760" s="368"/>
      <c r="OP760" s="368"/>
      <c r="OQ760" s="368"/>
      <c r="OR760" s="368"/>
      <c r="OS760" s="368"/>
      <c r="OT760" s="368"/>
      <c r="OU760" s="368"/>
      <c r="OV760" s="368"/>
      <c r="OW760" s="368"/>
      <c r="OX760" s="368"/>
      <c r="OY760" s="368"/>
      <c r="OZ760" s="368"/>
      <c r="PA760" s="368"/>
      <c r="PB760" s="368"/>
      <c r="PC760" s="368"/>
      <c r="PD760" s="368"/>
      <c r="PE760" s="368"/>
      <c r="PF760" s="368"/>
      <c r="PG760" s="368"/>
      <c r="PH760" s="368"/>
      <c r="PI760" s="368"/>
      <c r="PJ760" s="368"/>
      <c r="PK760" s="368"/>
      <c r="PL760" s="368"/>
      <c r="PM760" s="368"/>
      <c r="PN760" s="368"/>
      <c r="PO760" s="368"/>
      <c r="PP760" s="368"/>
      <c r="PQ760" s="368"/>
      <c r="PR760" s="368"/>
      <c r="PS760" s="368"/>
      <c r="PT760" s="368"/>
      <c r="PU760" s="368"/>
      <c r="PV760" s="368"/>
      <c r="PW760" s="368"/>
      <c r="PX760" s="368"/>
      <c r="PY760" s="368"/>
      <c r="PZ760" s="368"/>
      <c r="QA760" s="368"/>
      <c r="QB760" s="368"/>
      <c r="QC760" s="368"/>
      <c r="QD760" s="368"/>
      <c r="QE760" s="368"/>
      <c r="QF760" s="368"/>
      <c r="QG760" s="368"/>
      <c r="QH760" s="368"/>
      <c r="QI760" s="368"/>
      <c r="QJ760" s="368"/>
      <c r="QK760" s="368"/>
      <c r="QL760" s="368"/>
      <c r="QM760" s="368"/>
      <c r="QN760" s="368"/>
      <c r="QO760" s="368"/>
      <c r="QP760" s="368"/>
      <c r="QQ760" s="368"/>
      <c r="QR760" s="368"/>
      <c r="QS760" s="368"/>
      <c r="QT760" s="368"/>
      <c r="QU760" s="368"/>
      <c r="QV760" s="368"/>
      <c r="QW760" s="368"/>
      <c r="QX760" s="368"/>
      <c r="QY760" s="368"/>
      <c r="QZ760" s="368"/>
      <c r="RA760" s="368"/>
      <c r="RB760" s="368"/>
      <c r="RC760" s="368"/>
      <c r="RD760" s="368"/>
      <c r="RE760" s="368"/>
      <c r="RF760" s="368"/>
      <c r="RG760" s="368"/>
      <c r="RH760" s="368"/>
      <c r="RI760" s="368"/>
      <c r="RJ760" s="368"/>
      <c r="RK760" s="368"/>
      <c r="RL760" s="368"/>
      <c r="RM760" s="368"/>
      <c r="RN760" s="368"/>
      <c r="RO760" s="368"/>
      <c r="RP760" s="368"/>
      <c r="RQ760" s="368"/>
      <c r="RR760" s="368"/>
      <c r="RS760" s="368"/>
      <c r="RT760" s="368"/>
      <c r="RU760" s="368"/>
      <c r="RV760" s="368"/>
      <c r="RW760" s="368"/>
      <c r="RX760" s="368"/>
      <c r="RY760" s="368"/>
      <c r="RZ760" s="368"/>
      <c r="SA760" s="368"/>
      <c r="SB760" s="368"/>
      <c r="SC760" s="368"/>
      <c r="SD760" s="368"/>
      <c r="SE760" s="368"/>
      <c r="SF760" s="368"/>
      <c r="SG760" s="368"/>
    </row>
    <row r="761" spans="1:501">
      <c r="A761" s="368"/>
      <c r="B761" s="368"/>
      <c r="C761" s="368"/>
      <c r="D761" s="368"/>
      <c r="E761" s="368"/>
      <c r="F761" s="368"/>
      <c r="G761" s="368"/>
      <c r="H761" s="368"/>
      <c r="I761" s="368"/>
      <c r="J761" s="368"/>
      <c r="K761" s="368"/>
      <c r="L761" s="368"/>
      <c r="M761" s="368"/>
      <c r="N761" s="368"/>
      <c r="O761" s="385"/>
      <c r="P761" s="368"/>
      <c r="Q761" s="368"/>
      <c r="R761" s="368"/>
      <c r="S761" s="368"/>
      <c r="T761" s="368"/>
      <c r="U761" s="368"/>
      <c r="V761" s="368"/>
      <c r="W761" s="368"/>
      <c r="X761" s="368"/>
      <c r="Y761" s="368"/>
      <c r="Z761" s="368"/>
      <c r="AA761" s="368"/>
      <c r="AB761" s="368"/>
      <c r="AC761" s="368"/>
      <c r="AD761" s="368"/>
      <c r="AE761" s="368"/>
      <c r="AF761" s="368"/>
      <c r="AG761" s="368"/>
      <c r="AH761" s="368"/>
      <c r="AI761" s="368"/>
      <c r="AJ761" s="368"/>
      <c r="AK761" s="368"/>
      <c r="AL761" s="368"/>
      <c r="AM761" s="368"/>
      <c r="AN761" s="368"/>
      <c r="AO761" s="368"/>
      <c r="AP761" s="368"/>
      <c r="AQ761" s="368"/>
      <c r="AR761" s="368"/>
      <c r="AS761" s="368"/>
      <c r="AT761" s="368"/>
      <c r="AU761" s="368"/>
      <c r="AV761" s="368"/>
      <c r="AW761" s="368"/>
      <c r="AX761" s="368"/>
      <c r="AY761" s="368"/>
      <c r="AZ761" s="368"/>
      <c r="BA761" s="368"/>
      <c r="BB761" s="368"/>
      <c r="BC761" s="368"/>
      <c r="BD761" s="368"/>
      <c r="BE761" s="368"/>
      <c r="BF761" s="368"/>
      <c r="BG761" s="368"/>
      <c r="BH761" s="368"/>
      <c r="BI761" s="368"/>
      <c r="BJ761" s="368"/>
      <c r="BK761" s="368"/>
      <c r="BL761" s="368"/>
      <c r="BM761" s="368"/>
      <c r="BN761" s="368"/>
      <c r="BO761" s="368"/>
      <c r="BP761" s="368"/>
      <c r="BQ761" s="368"/>
      <c r="BR761" s="368"/>
      <c r="BS761" s="368"/>
      <c r="BT761" s="368"/>
      <c r="BU761" s="368"/>
      <c r="BV761" s="368"/>
      <c r="BW761" s="368"/>
      <c r="DV761" s="368"/>
      <c r="DW761" s="368"/>
      <c r="DX761" s="368"/>
      <c r="DY761" s="368"/>
      <c r="DZ761" s="368"/>
      <c r="EA761" s="368"/>
      <c r="EB761" s="368"/>
      <c r="EC761" s="368"/>
      <c r="ED761" s="368"/>
      <c r="EE761" s="368"/>
      <c r="EF761" s="368"/>
      <c r="EG761" s="368"/>
      <c r="EH761" s="368"/>
      <c r="EI761" s="368"/>
      <c r="EJ761" s="368"/>
      <c r="EK761" s="368"/>
      <c r="EL761" s="368"/>
      <c r="EM761" s="368"/>
      <c r="EN761" s="368"/>
      <c r="EO761" s="368"/>
      <c r="EP761" s="368"/>
      <c r="EQ761" s="368"/>
      <c r="ER761" s="368"/>
      <c r="ES761" s="368"/>
      <c r="ET761" s="368"/>
      <c r="EU761" s="368"/>
      <c r="EV761" s="368"/>
      <c r="EW761" s="368"/>
      <c r="EX761" s="368"/>
      <c r="EY761" s="368"/>
      <c r="EZ761" s="368"/>
      <c r="FA761" s="368"/>
      <c r="FB761" s="368"/>
      <c r="FC761" s="368"/>
      <c r="FD761" s="368"/>
      <c r="FE761" s="368"/>
      <c r="FF761" s="368"/>
      <c r="FG761" s="368"/>
      <c r="FH761" s="368"/>
      <c r="FI761" s="368"/>
      <c r="FJ761" s="368"/>
      <c r="FK761" s="368"/>
      <c r="FL761" s="368"/>
      <c r="FM761" s="368"/>
      <c r="FN761" s="368"/>
      <c r="FO761" s="368"/>
      <c r="FP761" s="368"/>
      <c r="FQ761" s="368"/>
      <c r="FR761" s="368"/>
      <c r="FS761" s="368"/>
      <c r="FT761" s="368"/>
      <c r="FU761" s="368"/>
      <c r="FV761" s="368"/>
      <c r="FW761" s="368"/>
      <c r="FX761" s="368"/>
      <c r="FY761" s="368"/>
      <c r="FZ761" s="368"/>
      <c r="GA761" s="368"/>
      <c r="GB761" s="368"/>
      <c r="GC761" s="368"/>
      <c r="GD761" s="368"/>
      <c r="GE761" s="368"/>
      <c r="GF761" s="368"/>
      <c r="GG761" s="368"/>
      <c r="GH761" s="368"/>
      <c r="GI761" s="368"/>
      <c r="GJ761" s="368"/>
      <c r="GK761" s="368"/>
      <c r="GL761" s="368"/>
      <c r="GM761" s="368"/>
      <c r="GN761" s="368"/>
      <c r="GO761" s="368"/>
      <c r="GP761" s="368"/>
      <c r="GQ761" s="368"/>
      <c r="GR761" s="368"/>
      <c r="GS761" s="368"/>
      <c r="GT761" s="368"/>
      <c r="GU761" s="368"/>
      <c r="GV761" s="368"/>
      <c r="GW761" s="368"/>
      <c r="GX761" s="368"/>
      <c r="GY761" s="368"/>
      <c r="GZ761" s="368"/>
      <c r="HA761" s="368"/>
      <c r="HB761" s="368"/>
      <c r="HC761" s="368"/>
      <c r="HD761" s="368"/>
      <c r="HE761" s="368"/>
      <c r="HF761" s="368"/>
      <c r="HG761" s="368"/>
      <c r="HH761" s="368"/>
      <c r="HI761" s="368"/>
      <c r="HJ761" s="368"/>
      <c r="HK761" s="368"/>
      <c r="HL761" s="368"/>
      <c r="HM761" s="368"/>
      <c r="HN761" s="368"/>
      <c r="HO761" s="368"/>
      <c r="HP761" s="368"/>
      <c r="HQ761" s="368"/>
      <c r="HR761" s="368"/>
      <c r="HS761" s="368"/>
      <c r="HT761" s="368"/>
      <c r="HU761" s="368"/>
      <c r="HV761" s="368"/>
      <c r="HW761" s="368"/>
      <c r="HX761" s="368"/>
      <c r="HY761" s="368"/>
      <c r="HZ761" s="368"/>
      <c r="IA761" s="368"/>
      <c r="IB761" s="368"/>
      <c r="IC761" s="368"/>
      <c r="ID761" s="368"/>
      <c r="IE761" s="368"/>
      <c r="IF761" s="368"/>
      <c r="IG761" s="368"/>
      <c r="IH761" s="368"/>
      <c r="II761" s="368"/>
      <c r="IJ761" s="368"/>
      <c r="IK761" s="368"/>
      <c r="IL761" s="368"/>
      <c r="IM761" s="368"/>
      <c r="IN761" s="368"/>
      <c r="IO761" s="368"/>
      <c r="IP761" s="368"/>
      <c r="IQ761" s="368"/>
      <c r="IR761" s="368"/>
      <c r="IS761" s="368"/>
      <c r="IT761" s="368"/>
      <c r="IU761" s="368"/>
      <c r="IV761" s="368"/>
      <c r="IW761" s="368"/>
      <c r="IX761" s="368"/>
      <c r="IY761" s="368"/>
      <c r="IZ761" s="368"/>
      <c r="JA761" s="368"/>
      <c r="JB761" s="368"/>
      <c r="JC761" s="368"/>
      <c r="JD761" s="368"/>
      <c r="JE761" s="368"/>
      <c r="JF761" s="368"/>
      <c r="JG761" s="368"/>
      <c r="JH761" s="368"/>
      <c r="JI761" s="368"/>
      <c r="JJ761" s="368"/>
      <c r="JK761" s="368"/>
      <c r="JL761" s="368"/>
      <c r="JM761" s="368"/>
      <c r="JN761" s="368"/>
      <c r="JO761" s="368"/>
      <c r="JP761" s="368"/>
      <c r="JQ761" s="368"/>
      <c r="JR761" s="368"/>
      <c r="JS761" s="368"/>
      <c r="JT761" s="368"/>
      <c r="JU761" s="368"/>
      <c r="JV761" s="368"/>
      <c r="JW761" s="368"/>
      <c r="JX761" s="368"/>
      <c r="JY761" s="368"/>
      <c r="JZ761" s="368"/>
      <c r="KA761" s="368"/>
      <c r="KB761" s="368"/>
      <c r="KC761" s="368"/>
      <c r="KD761" s="368"/>
      <c r="KE761" s="368"/>
      <c r="KF761" s="368"/>
      <c r="KG761" s="368"/>
      <c r="KH761" s="368"/>
      <c r="KI761" s="368"/>
      <c r="KJ761" s="368"/>
      <c r="KK761" s="368"/>
      <c r="KL761" s="368"/>
      <c r="KM761" s="368"/>
      <c r="KN761" s="368"/>
      <c r="KO761" s="368"/>
      <c r="KP761" s="368"/>
      <c r="KQ761" s="368"/>
      <c r="KR761" s="368"/>
      <c r="KS761" s="368"/>
      <c r="KT761" s="368"/>
      <c r="KU761" s="368"/>
      <c r="KV761" s="368"/>
      <c r="KW761" s="368"/>
      <c r="KX761" s="368"/>
      <c r="LH761" s="368"/>
      <c r="LI761" s="368"/>
      <c r="LJ761" s="368"/>
      <c r="LK761" s="368"/>
      <c r="LL761" s="368"/>
      <c r="LM761" s="368"/>
      <c r="LN761" s="368"/>
      <c r="LO761" s="368"/>
      <c r="LP761" s="368"/>
      <c r="LQ761" s="368"/>
      <c r="LR761" s="368"/>
      <c r="LS761" s="368"/>
      <c r="LT761" s="368"/>
      <c r="LU761" s="368"/>
      <c r="LV761" s="368"/>
      <c r="LW761" s="368"/>
      <c r="LX761" s="368"/>
      <c r="LY761" s="368"/>
      <c r="LZ761" s="368"/>
      <c r="MA761" s="368"/>
      <c r="MB761" s="368"/>
      <c r="MC761" s="368"/>
      <c r="MD761" s="368"/>
      <c r="ME761" s="368"/>
      <c r="MF761" s="368"/>
      <c r="MG761" s="368"/>
      <c r="MH761" s="368"/>
      <c r="MI761" s="368"/>
      <c r="MJ761" s="368"/>
      <c r="MK761" s="368"/>
      <c r="ML761" s="368"/>
      <c r="MM761" s="368"/>
      <c r="MN761" s="368"/>
      <c r="MO761" s="368"/>
      <c r="MP761" s="368"/>
      <c r="MQ761" s="368"/>
      <c r="MR761" s="368"/>
      <c r="MS761" s="368"/>
      <c r="MT761" s="368"/>
      <c r="MU761" s="368"/>
      <c r="MV761" s="368"/>
      <c r="MW761" s="368"/>
      <c r="MX761" s="368"/>
      <c r="MY761" s="368"/>
      <c r="MZ761" s="368"/>
      <c r="NA761" s="368"/>
      <c r="NB761" s="368"/>
      <c r="NC761" s="368"/>
      <c r="ND761" s="368"/>
      <c r="NE761" s="368"/>
      <c r="NF761" s="368"/>
      <c r="NG761" s="368"/>
      <c r="NH761" s="368"/>
      <c r="NI761" s="368"/>
      <c r="NJ761" s="368"/>
      <c r="NK761" s="368"/>
      <c r="NL761" s="368"/>
      <c r="NM761" s="368"/>
      <c r="NN761" s="368"/>
      <c r="NO761" s="368"/>
      <c r="NP761" s="368"/>
      <c r="NQ761" s="368"/>
      <c r="NR761" s="368"/>
      <c r="NS761" s="368"/>
      <c r="NT761" s="368"/>
      <c r="NU761" s="368"/>
      <c r="NV761" s="368"/>
      <c r="NW761" s="368"/>
      <c r="NX761" s="368"/>
      <c r="NY761" s="368"/>
      <c r="NZ761" s="368"/>
      <c r="OA761" s="368"/>
      <c r="OB761" s="368"/>
      <c r="OC761" s="368"/>
      <c r="OD761" s="368"/>
      <c r="OE761" s="368"/>
      <c r="OF761" s="368"/>
      <c r="OG761" s="368"/>
      <c r="OH761" s="368"/>
      <c r="OI761" s="368"/>
      <c r="OJ761" s="368"/>
      <c r="OK761" s="368"/>
      <c r="OL761" s="368"/>
      <c r="OM761" s="368"/>
      <c r="ON761" s="368"/>
      <c r="OO761" s="368"/>
      <c r="OP761" s="368"/>
      <c r="OQ761" s="368"/>
      <c r="OR761" s="368"/>
      <c r="OS761" s="368"/>
      <c r="OT761" s="368"/>
      <c r="OU761" s="368"/>
      <c r="OV761" s="368"/>
      <c r="OW761" s="368"/>
      <c r="OX761" s="368"/>
      <c r="OY761" s="368"/>
      <c r="OZ761" s="368"/>
      <c r="PA761" s="368"/>
      <c r="PB761" s="368"/>
      <c r="PC761" s="368"/>
      <c r="PD761" s="368"/>
      <c r="PE761" s="368"/>
      <c r="PF761" s="368"/>
      <c r="PG761" s="368"/>
      <c r="PH761" s="368"/>
      <c r="PI761" s="368"/>
      <c r="PJ761" s="368"/>
      <c r="PK761" s="368"/>
      <c r="PL761" s="368"/>
      <c r="PM761" s="368"/>
      <c r="PN761" s="368"/>
      <c r="PO761" s="368"/>
      <c r="PP761" s="368"/>
      <c r="PQ761" s="368"/>
      <c r="PR761" s="368"/>
      <c r="PS761" s="368"/>
      <c r="PT761" s="368"/>
      <c r="PU761" s="368"/>
      <c r="PV761" s="368"/>
      <c r="PW761" s="368"/>
      <c r="PX761" s="368"/>
      <c r="PY761" s="368"/>
      <c r="PZ761" s="368"/>
      <c r="QA761" s="368"/>
      <c r="QB761" s="368"/>
      <c r="QC761" s="368"/>
      <c r="QD761" s="368"/>
      <c r="QE761" s="368"/>
      <c r="QF761" s="368"/>
      <c r="QG761" s="368"/>
      <c r="QH761" s="368"/>
      <c r="QI761" s="368"/>
      <c r="QJ761" s="368"/>
      <c r="QK761" s="368"/>
      <c r="QL761" s="368"/>
      <c r="QM761" s="368"/>
      <c r="QN761" s="368"/>
      <c r="QO761" s="368"/>
      <c r="QP761" s="368"/>
      <c r="QQ761" s="368"/>
      <c r="QR761" s="368"/>
      <c r="QS761" s="368"/>
      <c r="QT761" s="368"/>
      <c r="QU761" s="368"/>
      <c r="QV761" s="368"/>
      <c r="QW761" s="368"/>
      <c r="QX761" s="368"/>
      <c r="QY761" s="368"/>
      <c r="QZ761" s="368"/>
      <c r="RA761" s="368"/>
      <c r="RB761" s="368"/>
      <c r="RC761" s="368"/>
      <c r="RD761" s="368"/>
      <c r="RE761" s="368"/>
      <c r="RF761" s="368"/>
      <c r="RG761" s="368"/>
      <c r="RH761" s="368"/>
      <c r="RI761" s="368"/>
      <c r="RJ761" s="368"/>
      <c r="RK761" s="368"/>
      <c r="RL761" s="368"/>
      <c r="RM761" s="368"/>
      <c r="RN761" s="368"/>
      <c r="RO761" s="368"/>
      <c r="RP761" s="368"/>
      <c r="RQ761" s="368"/>
      <c r="RR761" s="368"/>
      <c r="RS761" s="368"/>
      <c r="RT761" s="368"/>
      <c r="RU761" s="368"/>
      <c r="RV761" s="368"/>
      <c r="RW761" s="368"/>
      <c r="RX761" s="368"/>
      <c r="RY761" s="368"/>
      <c r="RZ761" s="368"/>
      <c r="SA761" s="368"/>
      <c r="SB761" s="368"/>
      <c r="SC761" s="368"/>
      <c r="SD761" s="368"/>
      <c r="SE761" s="368"/>
      <c r="SF761" s="368"/>
      <c r="SG761" s="368"/>
    </row>
    <row r="762" spans="1:501">
      <c r="A762" s="368"/>
      <c r="B762" s="368"/>
      <c r="C762" s="368"/>
      <c r="D762" s="368"/>
      <c r="E762" s="368"/>
      <c r="F762" s="368"/>
      <c r="G762" s="368"/>
      <c r="H762" s="368"/>
      <c r="I762" s="368"/>
      <c r="J762" s="368"/>
      <c r="K762" s="368"/>
      <c r="L762" s="368"/>
      <c r="M762" s="368"/>
      <c r="N762" s="368"/>
      <c r="O762" s="385"/>
      <c r="P762" s="368"/>
      <c r="Q762" s="368"/>
      <c r="R762" s="368"/>
      <c r="S762" s="368"/>
      <c r="T762" s="368"/>
      <c r="U762" s="368"/>
      <c r="V762" s="368"/>
      <c r="W762" s="368"/>
      <c r="X762" s="368"/>
      <c r="Y762" s="368"/>
      <c r="Z762" s="368"/>
      <c r="AA762" s="368"/>
      <c r="AB762" s="368"/>
      <c r="AC762" s="368"/>
      <c r="AD762" s="368"/>
      <c r="AE762" s="368"/>
      <c r="AF762" s="368"/>
      <c r="AG762" s="368"/>
      <c r="AH762" s="368"/>
      <c r="AI762" s="368"/>
      <c r="AJ762" s="368"/>
      <c r="AK762" s="368"/>
      <c r="AL762" s="368"/>
      <c r="AM762" s="368"/>
      <c r="AN762" s="368"/>
      <c r="AO762" s="368"/>
      <c r="AP762" s="368"/>
      <c r="AQ762" s="368"/>
      <c r="AR762" s="368"/>
      <c r="AS762" s="368"/>
      <c r="AT762" s="368"/>
      <c r="AU762" s="368"/>
      <c r="AV762" s="368"/>
      <c r="AW762" s="368"/>
      <c r="AX762" s="368"/>
      <c r="AY762" s="368"/>
      <c r="AZ762" s="368"/>
      <c r="BA762" s="368"/>
      <c r="BB762" s="368"/>
      <c r="BC762" s="368"/>
      <c r="BD762" s="368"/>
      <c r="BE762" s="368"/>
      <c r="BF762" s="368"/>
      <c r="BG762" s="368"/>
      <c r="BH762" s="368"/>
      <c r="BI762" s="368"/>
      <c r="BJ762" s="368"/>
      <c r="BK762" s="368"/>
      <c r="BL762" s="368"/>
      <c r="BM762" s="368"/>
      <c r="BN762" s="368"/>
      <c r="BO762" s="368"/>
      <c r="BP762" s="368"/>
      <c r="BQ762" s="368"/>
      <c r="BR762" s="368"/>
      <c r="BS762" s="368"/>
      <c r="BT762" s="368"/>
      <c r="BU762" s="368"/>
      <c r="BV762" s="368"/>
      <c r="BW762" s="368"/>
      <c r="DV762" s="368"/>
      <c r="DW762" s="368"/>
      <c r="DX762" s="368"/>
      <c r="DY762" s="368"/>
      <c r="DZ762" s="368"/>
      <c r="EA762" s="368"/>
      <c r="EB762" s="368"/>
      <c r="EC762" s="368"/>
      <c r="ED762" s="368"/>
      <c r="EE762" s="368"/>
      <c r="EF762" s="368"/>
      <c r="EG762" s="368"/>
      <c r="EH762" s="368"/>
      <c r="EI762" s="368"/>
      <c r="EJ762" s="368"/>
      <c r="EK762" s="368"/>
      <c r="EL762" s="368"/>
      <c r="EM762" s="368"/>
      <c r="EN762" s="368"/>
      <c r="EO762" s="368"/>
      <c r="EP762" s="368"/>
      <c r="EQ762" s="368"/>
      <c r="ER762" s="368"/>
      <c r="ES762" s="368"/>
      <c r="ET762" s="368"/>
      <c r="EU762" s="368"/>
      <c r="EV762" s="368"/>
      <c r="EW762" s="368"/>
      <c r="EX762" s="368"/>
      <c r="EY762" s="368"/>
      <c r="EZ762" s="368"/>
      <c r="FA762" s="368"/>
      <c r="FB762" s="368"/>
      <c r="FC762" s="368"/>
      <c r="FD762" s="368"/>
      <c r="FE762" s="368"/>
      <c r="FF762" s="368"/>
      <c r="FG762" s="368"/>
      <c r="FH762" s="368"/>
      <c r="FI762" s="368"/>
      <c r="FJ762" s="368"/>
      <c r="FK762" s="368"/>
      <c r="FL762" s="368"/>
      <c r="FM762" s="368"/>
      <c r="FN762" s="368"/>
      <c r="FO762" s="368"/>
      <c r="FP762" s="368"/>
      <c r="FQ762" s="368"/>
      <c r="FR762" s="368"/>
      <c r="FS762" s="368"/>
      <c r="FT762" s="368"/>
      <c r="FU762" s="368"/>
      <c r="FV762" s="368"/>
      <c r="FW762" s="368"/>
      <c r="FX762" s="368"/>
      <c r="FY762" s="368"/>
      <c r="FZ762" s="368"/>
      <c r="GA762" s="368"/>
      <c r="GB762" s="368"/>
      <c r="GC762" s="368"/>
      <c r="GD762" s="368"/>
      <c r="GE762" s="368"/>
      <c r="GF762" s="368"/>
      <c r="GG762" s="368"/>
      <c r="GH762" s="368"/>
      <c r="GI762" s="368"/>
      <c r="GJ762" s="368"/>
      <c r="GK762" s="368"/>
      <c r="GL762" s="368"/>
      <c r="GM762" s="368"/>
      <c r="GN762" s="368"/>
      <c r="GO762" s="368"/>
      <c r="GP762" s="368"/>
      <c r="GQ762" s="368"/>
      <c r="GR762" s="368"/>
      <c r="GS762" s="368"/>
      <c r="GT762" s="368"/>
      <c r="GU762" s="368"/>
      <c r="GV762" s="368"/>
      <c r="GW762" s="368"/>
      <c r="GX762" s="368"/>
      <c r="GY762" s="368"/>
      <c r="GZ762" s="368"/>
      <c r="HA762" s="368"/>
      <c r="HB762" s="368"/>
      <c r="HC762" s="368"/>
      <c r="HD762" s="368"/>
      <c r="HE762" s="368"/>
      <c r="HF762" s="368"/>
      <c r="HG762" s="368"/>
      <c r="HH762" s="368"/>
      <c r="HI762" s="368"/>
      <c r="HJ762" s="368"/>
      <c r="HK762" s="368"/>
      <c r="HL762" s="368"/>
      <c r="HM762" s="368"/>
      <c r="HN762" s="368"/>
      <c r="HO762" s="368"/>
      <c r="HP762" s="368"/>
      <c r="HQ762" s="368"/>
      <c r="HR762" s="368"/>
      <c r="HS762" s="368"/>
      <c r="HT762" s="368"/>
      <c r="HU762" s="368"/>
      <c r="HV762" s="368"/>
      <c r="HW762" s="368"/>
      <c r="HX762" s="368"/>
      <c r="HY762" s="368"/>
      <c r="HZ762" s="368"/>
      <c r="IA762" s="368"/>
      <c r="IB762" s="368"/>
      <c r="IC762" s="368"/>
      <c r="ID762" s="368"/>
      <c r="IE762" s="368"/>
      <c r="IF762" s="368"/>
      <c r="IG762" s="368"/>
      <c r="IH762" s="368"/>
      <c r="II762" s="368"/>
      <c r="IJ762" s="368"/>
      <c r="IK762" s="368"/>
      <c r="IL762" s="368"/>
      <c r="IM762" s="368"/>
      <c r="IN762" s="368"/>
      <c r="IO762" s="368"/>
      <c r="IP762" s="368"/>
      <c r="IQ762" s="368"/>
      <c r="IR762" s="368"/>
      <c r="IS762" s="368"/>
      <c r="IT762" s="368"/>
      <c r="IU762" s="368"/>
      <c r="IV762" s="368"/>
      <c r="IW762" s="368"/>
      <c r="IX762" s="368"/>
      <c r="IY762" s="368"/>
      <c r="IZ762" s="368"/>
      <c r="JA762" s="368"/>
      <c r="JB762" s="368"/>
      <c r="JC762" s="368"/>
      <c r="JD762" s="368"/>
      <c r="JE762" s="368"/>
      <c r="JF762" s="368"/>
      <c r="JG762" s="368"/>
      <c r="JH762" s="368"/>
      <c r="JI762" s="368"/>
      <c r="JJ762" s="368"/>
      <c r="JK762" s="368"/>
      <c r="JL762" s="368"/>
      <c r="JM762" s="368"/>
      <c r="JN762" s="368"/>
      <c r="JO762" s="368"/>
      <c r="JP762" s="368"/>
      <c r="JQ762" s="368"/>
      <c r="JR762" s="368"/>
      <c r="JS762" s="368"/>
      <c r="JT762" s="368"/>
      <c r="JU762" s="368"/>
      <c r="JV762" s="368"/>
      <c r="JW762" s="368"/>
      <c r="JX762" s="368"/>
      <c r="JY762" s="368"/>
      <c r="JZ762" s="368"/>
      <c r="KA762" s="368"/>
      <c r="KB762" s="368"/>
      <c r="KC762" s="368"/>
      <c r="KD762" s="368"/>
      <c r="KE762" s="368"/>
      <c r="KF762" s="368"/>
      <c r="KG762" s="368"/>
      <c r="KH762" s="368"/>
      <c r="KI762" s="368"/>
      <c r="KJ762" s="368"/>
      <c r="KK762" s="368"/>
      <c r="KL762" s="368"/>
      <c r="KM762" s="368"/>
      <c r="KN762" s="368"/>
      <c r="KO762" s="368"/>
      <c r="KP762" s="368"/>
      <c r="KQ762" s="368"/>
      <c r="KR762" s="368"/>
      <c r="KS762" s="368"/>
      <c r="KT762" s="368"/>
      <c r="KU762" s="368"/>
      <c r="KV762" s="368"/>
      <c r="KW762" s="368"/>
      <c r="KX762" s="368"/>
      <c r="LH762" s="368"/>
      <c r="LI762" s="368"/>
      <c r="LJ762" s="368"/>
      <c r="LK762" s="368"/>
      <c r="LL762" s="368"/>
      <c r="LM762" s="368"/>
      <c r="LN762" s="368"/>
      <c r="LO762" s="368"/>
      <c r="LP762" s="368"/>
      <c r="LQ762" s="368"/>
      <c r="LR762" s="368"/>
      <c r="LS762" s="368"/>
      <c r="LT762" s="368"/>
      <c r="LU762" s="368"/>
      <c r="LV762" s="368"/>
      <c r="LW762" s="368"/>
      <c r="LX762" s="368"/>
      <c r="LY762" s="368"/>
      <c r="LZ762" s="368"/>
      <c r="MA762" s="368"/>
      <c r="MB762" s="368"/>
      <c r="MC762" s="368"/>
      <c r="MD762" s="368"/>
      <c r="ME762" s="368"/>
      <c r="MF762" s="368"/>
      <c r="MG762" s="368"/>
      <c r="MH762" s="368"/>
      <c r="MI762" s="368"/>
      <c r="MJ762" s="368"/>
      <c r="MK762" s="368"/>
      <c r="ML762" s="368"/>
      <c r="MM762" s="368"/>
      <c r="MN762" s="368"/>
      <c r="MO762" s="368"/>
      <c r="MP762" s="368"/>
      <c r="MQ762" s="368"/>
      <c r="MR762" s="368"/>
      <c r="MS762" s="368"/>
      <c r="MT762" s="368"/>
      <c r="MU762" s="368"/>
      <c r="MV762" s="368"/>
      <c r="MW762" s="368"/>
      <c r="MX762" s="368"/>
      <c r="MY762" s="368"/>
      <c r="MZ762" s="368"/>
      <c r="NA762" s="368"/>
      <c r="NB762" s="368"/>
      <c r="NC762" s="368"/>
      <c r="ND762" s="368"/>
      <c r="NE762" s="368"/>
      <c r="NF762" s="368"/>
      <c r="NG762" s="368"/>
      <c r="NH762" s="368"/>
      <c r="NI762" s="368"/>
      <c r="NJ762" s="368"/>
      <c r="NK762" s="368"/>
      <c r="NL762" s="368"/>
      <c r="NM762" s="368"/>
      <c r="NN762" s="368"/>
      <c r="NO762" s="368"/>
      <c r="NP762" s="368"/>
      <c r="NQ762" s="368"/>
      <c r="NR762" s="368"/>
      <c r="NS762" s="368"/>
      <c r="NT762" s="368"/>
      <c r="NU762" s="368"/>
      <c r="NV762" s="368"/>
      <c r="NW762" s="368"/>
      <c r="NX762" s="368"/>
      <c r="NY762" s="368"/>
      <c r="NZ762" s="368"/>
      <c r="OA762" s="368"/>
      <c r="OB762" s="368"/>
      <c r="OC762" s="368"/>
      <c r="OD762" s="368"/>
      <c r="OE762" s="368"/>
      <c r="OF762" s="368"/>
      <c r="OG762" s="368"/>
      <c r="OH762" s="368"/>
      <c r="OI762" s="368"/>
      <c r="OJ762" s="368"/>
      <c r="OK762" s="368"/>
      <c r="OL762" s="368"/>
      <c r="OM762" s="368"/>
      <c r="ON762" s="368"/>
      <c r="OO762" s="368"/>
      <c r="OP762" s="368"/>
      <c r="OQ762" s="368"/>
      <c r="OR762" s="368"/>
      <c r="OS762" s="368"/>
      <c r="OT762" s="368"/>
      <c r="OU762" s="368"/>
      <c r="OV762" s="368"/>
      <c r="OW762" s="368"/>
      <c r="OX762" s="368"/>
      <c r="OY762" s="368"/>
      <c r="OZ762" s="368"/>
      <c r="PA762" s="368"/>
      <c r="PB762" s="368"/>
      <c r="PC762" s="368"/>
      <c r="PD762" s="368"/>
      <c r="PE762" s="368"/>
      <c r="PF762" s="368"/>
      <c r="PG762" s="368"/>
      <c r="PH762" s="368"/>
      <c r="PI762" s="368"/>
      <c r="PJ762" s="368"/>
      <c r="PK762" s="368"/>
      <c r="PL762" s="368"/>
      <c r="PM762" s="368"/>
      <c r="PN762" s="368"/>
      <c r="PO762" s="368"/>
      <c r="PP762" s="368"/>
      <c r="PQ762" s="368"/>
      <c r="PR762" s="368"/>
      <c r="PS762" s="368"/>
      <c r="PT762" s="368"/>
      <c r="PU762" s="368"/>
      <c r="PV762" s="368"/>
      <c r="PW762" s="368"/>
      <c r="PX762" s="368"/>
      <c r="PY762" s="368"/>
      <c r="PZ762" s="368"/>
      <c r="QA762" s="368"/>
      <c r="QB762" s="368"/>
      <c r="QC762" s="368"/>
      <c r="QD762" s="368"/>
      <c r="QE762" s="368"/>
      <c r="QF762" s="368"/>
      <c r="QG762" s="368"/>
      <c r="QH762" s="368"/>
      <c r="QI762" s="368"/>
      <c r="QJ762" s="368"/>
      <c r="QK762" s="368"/>
      <c r="QL762" s="368"/>
      <c r="QM762" s="368"/>
      <c r="QN762" s="368"/>
      <c r="QO762" s="368"/>
      <c r="QP762" s="368"/>
      <c r="QQ762" s="368"/>
      <c r="QR762" s="368"/>
      <c r="QS762" s="368"/>
      <c r="QT762" s="368"/>
      <c r="QU762" s="368"/>
      <c r="QV762" s="368"/>
      <c r="QW762" s="368"/>
      <c r="QX762" s="368"/>
      <c r="QY762" s="368"/>
      <c r="QZ762" s="368"/>
      <c r="RA762" s="368"/>
      <c r="RB762" s="368"/>
      <c r="RC762" s="368"/>
      <c r="RD762" s="368"/>
      <c r="RE762" s="368"/>
      <c r="RF762" s="368"/>
      <c r="RG762" s="368"/>
      <c r="RH762" s="368"/>
      <c r="RI762" s="368"/>
      <c r="RJ762" s="368"/>
      <c r="RK762" s="368"/>
      <c r="RL762" s="368"/>
      <c r="RM762" s="368"/>
      <c r="RN762" s="368"/>
      <c r="RO762" s="368"/>
      <c r="RP762" s="368"/>
      <c r="RQ762" s="368"/>
      <c r="RR762" s="368"/>
      <c r="RS762" s="368"/>
      <c r="RT762" s="368"/>
      <c r="RU762" s="368"/>
      <c r="RV762" s="368"/>
      <c r="RW762" s="368"/>
      <c r="RX762" s="368"/>
      <c r="RY762" s="368"/>
      <c r="RZ762" s="368"/>
      <c r="SA762" s="368"/>
      <c r="SB762" s="368"/>
      <c r="SC762" s="368"/>
      <c r="SD762" s="368"/>
      <c r="SE762" s="368"/>
      <c r="SF762" s="368"/>
      <c r="SG762" s="368"/>
    </row>
    <row r="763" spans="1:501">
      <c r="A763" s="368"/>
      <c r="B763" s="368"/>
      <c r="C763" s="368"/>
      <c r="D763" s="368"/>
      <c r="E763" s="368"/>
      <c r="F763" s="368"/>
      <c r="G763" s="368"/>
      <c r="H763" s="368"/>
      <c r="I763" s="368"/>
      <c r="J763" s="368"/>
      <c r="K763" s="368"/>
      <c r="L763" s="368"/>
      <c r="M763" s="368"/>
      <c r="N763" s="368"/>
      <c r="O763" s="385"/>
      <c r="P763" s="368"/>
      <c r="Q763" s="368"/>
      <c r="R763" s="368"/>
      <c r="S763" s="368"/>
      <c r="T763" s="368"/>
      <c r="U763" s="368"/>
      <c r="V763" s="368"/>
      <c r="W763" s="368"/>
      <c r="X763" s="368"/>
      <c r="Y763" s="368"/>
      <c r="Z763" s="368"/>
      <c r="AA763" s="368"/>
      <c r="AB763" s="368"/>
      <c r="AC763" s="368"/>
      <c r="AD763" s="368"/>
      <c r="AE763" s="368"/>
      <c r="AF763" s="368"/>
      <c r="AG763" s="368"/>
      <c r="AH763" s="368"/>
      <c r="AI763" s="368"/>
      <c r="AJ763" s="368"/>
      <c r="AK763" s="368"/>
      <c r="AL763" s="368"/>
      <c r="AM763" s="368"/>
      <c r="AN763" s="368"/>
      <c r="AO763" s="368"/>
      <c r="AP763" s="368"/>
      <c r="AQ763" s="368"/>
      <c r="AR763" s="368"/>
      <c r="AS763" s="368"/>
      <c r="AT763" s="368"/>
      <c r="AU763" s="368"/>
      <c r="AV763" s="368"/>
      <c r="AW763" s="368"/>
      <c r="AX763" s="368"/>
      <c r="AY763" s="368"/>
      <c r="AZ763" s="368"/>
      <c r="BA763" s="368"/>
      <c r="BB763" s="368"/>
      <c r="BC763" s="368"/>
      <c r="BD763" s="368"/>
      <c r="BE763" s="368"/>
      <c r="BF763" s="368"/>
      <c r="BG763" s="368"/>
      <c r="BH763" s="368"/>
      <c r="BI763" s="368"/>
      <c r="BJ763" s="368"/>
      <c r="BK763" s="368"/>
      <c r="BL763" s="368"/>
      <c r="BM763" s="368"/>
      <c r="BN763" s="368"/>
      <c r="BO763" s="368"/>
      <c r="BP763" s="368"/>
      <c r="BQ763" s="368"/>
      <c r="BR763" s="368"/>
      <c r="BS763" s="368"/>
      <c r="BT763" s="368"/>
      <c r="BU763" s="368"/>
      <c r="BV763" s="368"/>
      <c r="BW763" s="368"/>
      <c r="DV763" s="368"/>
      <c r="DW763" s="368"/>
      <c r="DX763" s="368"/>
      <c r="DY763" s="368"/>
      <c r="DZ763" s="368"/>
      <c r="EA763" s="368"/>
      <c r="EB763" s="368"/>
      <c r="EC763" s="368"/>
      <c r="ED763" s="368"/>
      <c r="EE763" s="368"/>
      <c r="EF763" s="368"/>
      <c r="EG763" s="368"/>
      <c r="EH763" s="368"/>
      <c r="EI763" s="368"/>
      <c r="EJ763" s="368"/>
      <c r="EK763" s="368"/>
      <c r="EL763" s="368"/>
      <c r="EM763" s="368"/>
      <c r="EN763" s="368"/>
      <c r="EO763" s="368"/>
      <c r="EP763" s="368"/>
      <c r="EQ763" s="368"/>
      <c r="ER763" s="368"/>
      <c r="ES763" s="368"/>
      <c r="ET763" s="368"/>
      <c r="EU763" s="368"/>
      <c r="EV763" s="368"/>
      <c r="EW763" s="368"/>
      <c r="EX763" s="368"/>
      <c r="EY763" s="368"/>
      <c r="EZ763" s="368"/>
      <c r="FA763" s="368"/>
      <c r="FB763" s="368"/>
      <c r="FC763" s="368"/>
      <c r="FD763" s="368"/>
      <c r="FE763" s="368"/>
      <c r="FF763" s="368"/>
      <c r="FG763" s="368"/>
      <c r="FH763" s="368"/>
      <c r="FI763" s="368"/>
      <c r="FJ763" s="368"/>
      <c r="FK763" s="368"/>
      <c r="FL763" s="368"/>
      <c r="FM763" s="368"/>
      <c r="FN763" s="368"/>
      <c r="FO763" s="368"/>
      <c r="FP763" s="368"/>
      <c r="FQ763" s="368"/>
      <c r="FR763" s="368"/>
      <c r="FS763" s="368"/>
      <c r="FT763" s="368"/>
      <c r="FU763" s="368"/>
      <c r="FV763" s="368"/>
      <c r="FW763" s="368"/>
      <c r="FX763" s="368"/>
      <c r="FY763" s="368"/>
      <c r="FZ763" s="368"/>
      <c r="GA763" s="368"/>
      <c r="GB763" s="368"/>
      <c r="GC763" s="368"/>
      <c r="GD763" s="368"/>
      <c r="GE763" s="368"/>
      <c r="GF763" s="368"/>
      <c r="GG763" s="368"/>
      <c r="GH763" s="368"/>
      <c r="GI763" s="368"/>
      <c r="GJ763" s="368"/>
      <c r="GK763" s="368"/>
      <c r="GL763" s="368"/>
      <c r="GM763" s="368"/>
      <c r="GN763" s="368"/>
      <c r="GO763" s="368"/>
      <c r="GP763" s="368"/>
      <c r="GQ763" s="368"/>
      <c r="GR763" s="368"/>
      <c r="GS763" s="368"/>
      <c r="GT763" s="368"/>
      <c r="GU763" s="368"/>
      <c r="GV763" s="368"/>
      <c r="GW763" s="368"/>
      <c r="GX763" s="368"/>
      <c r="GY763" s="368"/>
      <c r="GZ763" s="368"/>
      <c r="HA763" s="368"/>
      <c r="HB763" s="368"/>
      <c r="HC763" s="368"/>
      <c r="HD763" s="368"/>
      <c r="HE763" s="368"/>
      <c r="HF763" s="368"/>
      <c r="HG763" s="368"/>
      <c r="HH763" s="368"/>
      <c r="HI763" s="368"/>
      <c r="HJ763" s="368"/>
      <c r="HK763" s="368"/>
      <c r="HL763" s="368"/>
      <c r="HM763" s="368"/>
      <c r="HN763" s="368"/>
      <c r="HO763" s="368"/>
      <c r="HP763" s="368"/>
      <c r="HQ763" s="368"/>
      <c r="HR763" s="368"/>
      <c r="HS763" s="368"/>
      <c r="HT763" s="368"/>
      <c r="HU763" s="368"/>
      <c r="HV763" s="368"/>
      <c r="HW763" s="368"/>
      <c r="HX763" s="368"/>
      <c r="HY763" s="368"/>
      <c r="HZ763" s="368"/>
      <c r="IA763" s="368"/>
      <c r="IB763" s="368"/>
      <c r="IC763" s="368"/>
      <c r="ID763" s="368"/>
      <c r="IE763" s="368"/>
      <c r="IF763" s="368"/>
      <c r="IG763" s="368"/>
      <c r="IH763" s="368"/>
      <c r="II763" s="368"/>
      <c r="IJ763" s="368"/>
      <c r="IK763" s="368"/>
      <c r="IL763" s="368"/>
      <c r="IM763" s="368"/>
      <c r="IN763" s="368"/>
      <c r="IO763" s="368"/>
      <c r="IP763" s="368"/>
      <c r="IQ763" s="368"/>
      <c r="IR763" s="368"/>
      <c r="IS763" s="368"/>
      <c r="IT763" s="368"/>
      <c r="IU763" s="368"/>
      <c r="IV763" s="368"/>
      <c r="IW763" s="368"/>
      <c r="IX763" s="368"/>
      <c r="IY763" s="368"/>
      <c r="IZ763" s="368"/>
      <c r="JA763" s="368"/>
      <c r="JB763" s="368"/>
      <c r="JC763" s="368"/>
      <c r="JD763" s="368"/>
      <c r="JE763" s="368"/>
      <c r="JF763" s="368"/>
      <c r="JG763" s="368"/>
      <c r="JH763" s="368"/>
      <c r="JI763" s="368"/>
      <c r="JJ763" s="368"/>
      <c r="JK763" s="368"/>
      <c r="JL763" s="368"/>
      <c r="JM763" s="368"/>
      <c r="JN763" s="368"/>
      <c r="JO763" s="368"/>
      <c r="JP763" s="368"/>
      <c r="JQ763" s="368"/>
      <c r="JR763" s="368"/>
      <c r="JS763" s="368"/>
      <c r="JT763" s="368"/>
      <c r="JU763" s="368"/>
      <c r="JV763" s="368"/>
      <c r="JW763" s="368"/>
      <c r="JX763" s="368"/>
      <c r="JY763" s="368"/>
      <c r="JZ763" s="368"/>
      <c r="KA763" s="368"/>
      <c r="KB763" s="368"/>
      <c r="KC763" s="368"/>
      <c r="KD763" s="368"/>
      <c r="KE763" s="368"/>
      <c r="KF763" s="368"/>
      <c r="KG763" s="368"/>
      <c r="KH763" s="368"/>
      <c r="KI763" s="368"/>
      <c r="KJ763" s="368"/>
      <c r="KK763" s="368"/>
      <c r="KL763" s="368"/>
      <c r="KM763" s="368"/>
      <c r="KN763" s="368"/>
      <c r="KO763" s="368"/>
      <c r="KP763" s="368"/>
      <c r="KQ763" s="368"/>
      <c r="KR763" s="368"/>
      <c r="KS763" s="368"/>
      <c r="KT763" s="368"/>
      <c r="KU763" s="368"/>
      <c r="KV763" s="368"/>
      <c r="KW763" s="368"/>
      <c r="KX763" s="368"/>
      <c r="LH763" s="368"/>
      <c r="LI763" s="368"/>
      <c r="LJ763" s="368"/>
      <c r="LK763" s="368"/>
      <c r="LL763" s="368"/>
      <c r="LM763" s="368"/>
      <c r="LN763" s="368"/>
      <c r="LO763" s="368"/>
      <c r="LP763" s="368"/>
      <c r="LQ763" s="368"/>
      <c r="LR763" s="368"/>
      <c r="LS763" s="368"/>
      <c r="LT763" s="368"/>
      <c r="LU763" s="368"/>
      <c r="LV763" s="368"/>
      <c r="LW763" s="368"/>
      <c r="LX763" s="368"/>
      <c r="LY763" s="368"/>
      <c r="LZ763" s="368"/>
      <c r="MA763" s="368"/>
      <c r="MB763" s="368"/>
      <c r="MC763" s="368"/>
      <c r="MD763" s="368"/>
      <c r="ME763" s="368"/>
      <c r="MF763" s="368"/>
      <c r="MG763" s="368"/>
      <c r="MH763" s="368"/>
      <c r="MI763" s="368"/>
      <c r="MJ763" s="368"/>
      <c r="MK763" s="368"/>
      <c r="ML763" s="368"/>
      <c r="MM763" s="368"/>
      <c r="MN763" s="368"/>
      <c r="MO763" s="368"/>
      <c r="MP763" s="368"/>
      <c r="MQ763" s="368"/>
      <c r="MR763" s="368"/>
      <c r="MS763" s="368"/>
      <c r="MT763" s="368"/>
      <c r="MU763" s="368"/>
      <c r="MV763" s="368"/>
      <c r="MW763" s="368"/>
      <c r="MX763" s="368"/>
      <c r="MY763" s="368"/>
      <c r="MZ763" s="368"/>
      <c r="NA763" s="368"/>
      <c r="NB763" s="368"/>
      <c r="NC763" s="368"/>
      <c r="ND763" s="368"/>
      <c r="NE763" s="368"/>
      <c r="NF763" s="368"/>
      <c r="NG763" s="368"/>
      <c r="NH763" s="368"/>
      <c r="NI763" s="368"/>
      <c r="NJ763" s="368"/>
      <c r="NK763" s="368"/>
      <c r="NL763" s="368"/>
      <c r="NM763" s="368"/>
      <c r="NN763" s="368"/>
      <c r="NO763" s="368"/>
      <c r="NP763" s="368"/>
      <c r="NQ763" s="368"/>
      <c r="NR763" s="368"/>
      <c r="NS763" s="368"/>
      <c r="NT763" s="368"/>
      <c r="NU763" s="368"/>
      <c r="NV763" s="368"/>
      <c r="NW763" s="368"/>
      <c r="NX763" s="368"/>
      <c r="NY763" s="368"/>
      <c r="NZ763" s="368"/>
      <c r="OA763" s="368"/>
      <c r="OB763" s="368"/>
      <c r="OC763" s="368"/>
      <c r="OD763" s="368"/>
      <c r="OE763" s="368"/>
      <c r="OF763" s="368"/>
      <c r="OG763" s="368"/>
      <c r="OH763" s="368"/>
      <c r="OI763" s="368"/>
      <c r="OJ763" s="368"/>
      <c r="OK763" s="368"/>
      <c r="OL763" s="368"/>
      <c r="OM763" s="368"/>
      <c r="ON763" s="368"/>
      <c r="OO763" s="368"/>
      <c r="OP763" s="368"/>
      <c r="OQ763" s="368"/>
      <c r="OR763" s="368"/>
      <c r="OS763" s="368"/>
      <c r="OT763" s="368"/>
      <c r="OU763" s="368"/>
      <c r="OV763" s="368"/>
      <c r="OW763" s="368"/>
      <c r="OX763" s="368"/>
      <c r="OY763" s="368"/>
      <c r="OZ763" s="368"/>
      <c r="PA763" s="368"/>
      <c r="PB763" s="368"/>
      <c r="PC763" s="368"/>
      <c r="PD763" s="368"/>
      <c r="PE763" s="368"/>
      <c r="PF763" s="368"/>
      <c r="PG763" s="368"/>
      <c r="PH763" s="368"/>
      <c r="PI763" s="368"/>
      <c r="PJ763" s="368"/>
      <c r="PK763" s="368"/>
      <c r="PL763" s="368"/>
      <c r="PM763" s="368"/>
      <c r="PN763" s="368"/>
      <c r="PO763" s="368"/>
      <c r="PP763" s="368"/>
      <c r="PQ763" s="368"/>
      <c r="PR763" s="368"/>
      <c r="PS763" s="368"/>
      <c r="PT763" s="368"/>
      <c r="PU763" s="368"/>
      <c r="PV763" s="368"/>
      <c r="PW763" s="368"/>
      <c r="PX763" s="368"/>
      <c r="PY763" s="368"/>
      <c r="PZ763" s="368"/>
      <c r="QA763" s="368"/>
      <c r="QB763" s="368"/>
      <c r="QC763" s="368"/>
      <c r="QD763" s="368"/>
      <c r="QE763" s="368"/>
      <c r="QF763" s="368"/>
      <c r="QG763" s="368"/>
      <c r="QH763" s="368"/>
      <c r="QI763" s="368"/>
      <c r="QJ763" s="368"/>
      <c r="QK763" s="368"/>
      <c r="QL763" s="368"/>
      <c r="QM763" s="368"/>
      <c r="QN763" s="368"/>
      <c r="QO763" s="368"/>
      <c r="QP763" s="368"/>
      <c r="QQ763" s="368"/>
      <c r="QR763" s="368"/>
      <c r="QS763" s="368"/>
      <c r="QT763" s="368"/>
      <c r="QU763" s="368"/>
      <c r="QV763" s="368"/>
      <c r="QW763" s="368"/>
      <c r="QX763" s="368"/>
      <c r="QY763" s="368"/>
      <c r="QZ763" s="368"/>
      <c r="RA763" s="368"/>
      <c r="RB763" s="368"/>
      <c r="RC763" s="368"/>
      <c r="RD763" s="368"/>
      <c r="RE763" s="368"/>
      <c r="RF763" s="368"/>
      <c r="RG763" s="368"/>
      <c r="RH763" s="368"/>
      <c r="RI763" s="368"/>
      <c r="RJ763" s="368"/>
      <c r="RK763" s="368"/>
      <c r="RL763" s="368"/>
      <c r="RM763" s="368"/>
      <c r="RN763" s="368"/>
      <c r="RO763" s="368"/>
      <c r="RP763" s="368"/>
      <c r="RQ763" s="368"/>
      <c r="RR763" s="368"/>
      <c r="RS763" s="368"/>
      <c r="RT763" s="368"/>
      <c r="RU763" s="368"/>
      <c r="RV763" s="368"/>
      <c r="RW763" s="368"/>
      <c r="RX763" s="368"/>
      <c r="RY763" s="368"/>
      <c r="RZ763" s="368"/>
      <c r="SA763" s="368"/>
      <c r="SB763" s="368"/>
      <c r="SC763" s="368"/>
      <c r="SD763" s="368"/>
      <c r="SE763" s="368"/>
      <c r="SF763" s="368"/>
      <c r="SG763" s="368"/>
    </row>
    <row r="764" spans="1:501">
      <c r="A764" s="368"/>
      <c r="B764" s="368"/>
      <c r="C764" s="368"/>
      <c r="D764" s="368"/>
      <c r="E764" s="368"/>
      <c r="F764" s="368"/>
      <c r="G764" s="368"/>
      <c r="H764" s="368"/>
      <c r="I764" s="368"/>
      <c r="J764" s="368"/>
      <c r="K764" s="368"/>
      <c r="L764" s="368"/>
      <c r="M764" s="368"/>
      <c r="N764" s="368"/>
      <c r="O764" s="385"/>
      <c r="P764" s="368"/>
      <c r="Q764" s="368"/>
      <c r="R764" s="368"/>
      <c r="S764" s="368"/>
      <c r="T764" s="368"/>
      <c r="U764" s="368"/>
      <c r="V764" s="368"/>
      <c r="W764" s="368"/>
      <c r="X764" s="368"/>
      <c r="Y764" s="368"/>
      <c r="Z764" s="368"/>
      <c r="AA764" s="368"/>
      <c r="AB764" s="368"/>
      <c r="AC764" s="368"/>
      <c r="AD764" s="368"/>
      <c r="AE764" s="368"/>
      <c r="AF764" s="368"/>
      <c r="AG764" s="368"/>
      <c r="AH764" s="368"/>
      <c r="AI764" s="368"/>
      <c r="AJ764" s="368"/>
      <c r="AK764" s="368"/>
      <c r="AL764" s="368"/>
      <c r="AM764" s="368"/>
      <c r="AN764" s="368"/>
      <c r="AO764" s="368"/>
      <c r="AP764" s="368"/>
      <c r="AQ764" s="368"/>
      <c r="AR764" s="368"/>
      <c r="AS764" s="368"/>
      <c r="AT764" s="368"/>
      <c r="AU764" s="368"/>
      <c r="AV764" s="368"/>
      <c r="AW764" s="368"/>
      <c r="AX764" s="368"/>
      <c r="AY764" s="368"/>
      <c r="AZ764" s="368"/>
      <c r="BA764" s="368"/>
      <c r="BB764" s="368"/>
      <c r="BC764" s="368"/>
      <c r="BD764" s="368"/>
      <c r="BE764" s="368"/>
      <c r="BF764" s="368"/>
      <c r="BG764" s="368"/>
      <c r="BH764" s="368"/>
      <c r="BI764" s="368"/>
      <c r="BJ764" s="368"/>
      <c r="BK764" s="368"/>
      <c r="BL764" s="368"/>
      <c r="BM764" s="368"/>
      <c r="BN764" s="368"/>
      <c r="BO764" s="368"/>
      <c r="BP764" s="368"/>
      <c r="BQ764" s="368"/>
      <c r="BR764" s="368"/>
      <c r="BS764" s="368"/>
      <c r="BT764" s="368"/>
      <c r="BU764" s="368"/>
      <c r="BV764" s="368"/>
      <c r="BW764" s="368"/>
      <c r="DV764" s="368"/>
      <c r="DW764" s="368"/>
      <c r="DX764" s="368"/>
      <c r="DY764" s="368"/>
      <c r="DZ764" s="368"/>
      <c r="EA764" s="368"/>
      <c r="EB764" s="368"/>
      <c r="EC764" s="368"/>
      <c r="ED764" s="368"/>
      <c r="EE764" s="368"/>
      <c r="EF764" s="368"/>
      <c r="EG764" s="368"/>
      <c r="EH764" s="368"/>
      <c r="EI764" s="368"/>
      <c r="EJ764" s="368"/>
      <c r="EK764" s="368"/>
      <c r="EL764" s="368"/>
      <c r="EM764" s="368"/>
      <c r="EN764" s="368"/>
      <c r="EO764" s="368"/>
      <c r="EP764" s="368"/>
      <c r="EQ764" s="368"/>
      <c r="ER764" s="368"/>
      <c r="ES764" s="368"/>
      <c r="ET764" s="368"/>
      <c r="EU764" s="368"/>
      <c r="EV764" s="368"/>
      <c r="EW764" s="368"/>
      <c r="EX764" s="368"/>
      <c r="EY764" s="368"/>
      <c r="EZ764" s="368"/>
      <c r="FA764" s="368"/>
      <c r="FB764" s="368"/>
      <c r="FC764" s="368"/>
      <c r="FD764" s="368"/>
      <c r="FE764" s="368"/>
      <c r="FF764" s="368"/>
      <c r="FG764" s="368"/>
      <c r="FH764" s="368"/>
      <c r="FI764" s="368"/>
      <c r="FJ764" s="368"/>
      <c r="FK764" s="368"/>
      <c r="FL764" s="368"/>
      <c r="FM764" s="368"/>
      <c r="FN764" s="368"/>
      <c r="FO764" s="368"/>
      <c r="FP764" s="368"/>
      <c r="FQ764" s="368"/>
      <c r="FR764" s="368"/>
      <c r="FS764" s="368"/>
      <c r="FT764" s="368"/>
      <c r="FU764" s="368"/>
      <c r="FV764" s="368"/>
      <c r="FW764" s="368"/>
      <c r="FX764" s="368"/>
      <c r="FY764" s="368"/>
      <c r="FZ764" s="368"/>
      <c r="GA764" s="368"/>
      <c r="GB764" s="368"/>
      <c r="GC764" s="368"/>
      <c r="GD764" s="368"/>
      <c r="GE764" s="368"/>
      <c r="GF764" s="368"/>
      <c r="GG764" s="368"/>
      <c r="GH764" s="368"/>
      <c r="GI764" s="368"/>
      <c r="GJ764" s="368"/>
      <c r="GK764" s="368"/>
      <c r="GL764" s="368"/>
      <c r="GM764" s="368"/>
      <c r="GN764" s="368"/>
      <c r="GO764" s="368"/>
      <c r="GP764" s="368"/>
      <c r="GQ764" s="368"/>
      <c r="GR764" s="368"/>
      <c r="GS764" s="368"/>
      <c r="GT764" s="368"/>
      <c r="GU764" s="368"/>
      <c r="GV764" s="368"/>
      <c r="GW764" s="368"/>
      <c r="GX764" s="368"/>
      <c r="GY764" s="368"/>
      <c r="GZ764" s="368"/>
      <c r="HA764" s="368"/>
      <c r="HB764" s="368"/>
      <c r="HC764" s="368"/>
      <c r="HD764" s="368"/>
      <c r="HE764" s="368"/>
      <c r="HF764" s="368"/>
      <c r="HG764" s="368"/>
      <c r="HH764" s="368"/>
      <c r="HI764" s="368"/>
      <c r="HJ764" s="368"/>
      <c r="HK764" s="368"/>
      <c r="HL764" s="368"/>
      <c r="HM764" s="368"/>
      <c r="HN764" s="368"/>
      <c r="HO764" s="368"/>
      <c r="HP764" s="368"/>
      <c r="HQ764" s="368"/>
      <c r="HR764" s="368"/>
      <c r="HS764" s="368"/>
      <c r="HT764" s="368"/>
      <c r="HU764" s="368"/>
      <c r="HV764" s="368"/>
      <c r="HW764" s="368"/>
      <c r="HX764" s="368"/>
      <c r="HY764" s="368"/>
      <c r="HZ764" s="368"/>
      <c r="IA764" s="368"/>
      <c r="IB764" s="368"/>
      <c r="IC764" s="368"/>
      <c r="ID764" s="368"/>
      <c r="IE764" s="368"/>
      <c r="IF764" s="368"/>
      <c r="IG764" s="368"/>
      <c r="IH764" s="368"/>
      <c r="II764" s="368"/>
      <c r="IJ764" s="368"/>
      <c r="IK764" s="368"/>
      <c r="IL764" s="368"/>
      <c r="IM764" s="368"/>
      <c r="IN764" s="368"/>
      <c r="IO764" s="368"/>
      <c r="IP764" s="368"/>
      <c r="IQ764" s="368"/>
      <c r="IR764" s="368"/>
      <c r="IS764" s="368"/>
      <c r="IT764" s="368"/>
      <c r="IU764" s="368"/>
      <c r="IV764" s="368"/>
      <c r="IW764" s="368"/>
      <c r="IX764" s="368"/>
      <c r="IY764" s="368"/>
      <c r="IZ764" s="368"/>
      <c r="JA764" s="368"/>
      <c r="JB764" s="368"/>
      <c r="JC764" s="368"/>
      <c r="JD764" s="368"/>
      <c r="JE764" s="368"/>
      <c r="JF764" s="368"/>
      <c r="JG764" s="368"/>
      <c r="JH764" s="368"/>
      <c r="JI764" s="368"/>
      <c r="JJ764" s="368"/>
      <c r="JK764" s="368"/>
      <c r="JL764" s="368"/>
      <c r="JM764" s="368"/>
      <c r="JN764" s="368"/>
      <c r="JO764" s="368"/>
      <c r="JP764" s="368"/>
      <c r="JQ764" s="368"/>
      <c r="JR764" s="368"/>
      <c r="JS764" s="368"/>
      <c r="JT764" s="368"/>
      <c r="JU764" s="368"/>
      <c r="JV764" s="368"/>
      <c r="JW764" s="368"/>
      <c r="JX764" s="368"/>
      <c r="JY764" s="368"/>
      <c r="JZ764" s="368"/>
      <c r="KA764" s="368"/>
      <c r="KB764" s="368"/>
      <c r="KC764" s="368"/>
      <c r="KD764" s="368"/>
      <c r="KE764" s="368"/>
      <c r="KF764" s="368"/>
      <c r="KG764" s="368"/>
      <c r="KH764" s="368"/>
      <c r="KI764" s="368"/>
      <c r="KJ764" s="368"/>
      <c r="KK764" s="368"/>
      <c r="KL764" s="368"/>
      <c r="KM764" s="368"/>
      <c r="KN764" s="368"/>
      <c r="KO764" s="368"/>
      <c r="KP764" s="368"/>
      <c r="KQ764" s="368"/>
      <c r="KR764" s="368"/>
      <c r="KS764" s="368"/>
      <c r="KT764" s="368"/>
      <c r="KU764" s="368"/>
      <c r="KV764" s="368"/>
      <c r="KW764" s="368"/>
      <c r="KX764" s="368"/>
      <c r="LH764" s="368"/>
      <c r="LI764" s="368"/>
      <c r="LJ764" s="368"/>
      <c r="LK764" s="368"/>
      <c r="LL764" s="368"/>
      <c r="LM764" s="368"/>
      <c r="LN764" s="368"/>
      <c r="LO764" s="368"/>
      <c r="LP764" s="368"/>
      <c r="LQ764" s="368"/>
      <c r="LR764" s="368"/>
      <c r="LS764" s="368"/>
      <c r="LT764" s="368"/>
      <c r="LU764" s="368"/>
      <c r="LV764" s="368"/>
      <c r="LW764" s="368"/>
      <c r="LX764" s="368"/>
      <c r="LY764" s="368"/>
      <c r="LZ764" s="368"/>
      <c r="MA764" s="368"/>
      <c r="MB764" s="368"/>
      <c r="MC764" s="368"/>
      <c r="MD764" s="368"/>
      <c r="ME764" s="368"/>
      <c r="MF764" s="368"/>
      <c r="MG764" s="368"/>
      <c r="MH764" s="368"/>
      <c r="MI764" s="368"/>
      <c r="MJ764" s="368"/>
      <c r="MK764" s="368"/>
      <c r="ML764" s="368"/>
      <c r="MM764" s="368"/>
      <c r="MN764" s="368"/>
      <c r="MO764" s="368"/>
      <c r="MP764" s="368"/>
      <c r="MQ764" s="368"/>
      <c r="MR764" s="368"/>
      <c r="MS764" s="368"/>
      <c r="MT764" s="368"/>
      <c r="MU764" s="368"/>
      <c r="MV764" s="368"/>
      <c r="MW764" s="368"/>
      <c r="MX764" s="368"/>
      <c r="MY764" s="368"/>
      <c r="MZ764" s="368"/>
      <c r="NA764" s="368"/>
      <c r="NB764" s="368"/>
      <c r="NC764" s="368"/>
      <c r="ND764" s="368"/>
      <c r="NE764" s="368"/>
      <c r="NF764" s="368"/>
      <c r="NG764" s="368"/>
      <c r="NH764" s="368"/>
      <c r="NI764" s="368"/>
      <c r="NJ764" s="368"/>
      <c r="NK764" s="368"/>
      <c r="NL764" s="368"/>
      <c r="NM764" s="368"/>
      <c r="NN764" s="368"/>
      <c r="NO764" s="368"/>
      <c r="NP764" s="368"/>
      <c r="NQ764" s="368"/>
      <c r="NR764" s="368"/>
      <c r="NS764" s="368"/>
      <c r="NT764" s="368"/>
      <c r="NU764" s="368"/>
      <c r="NV764" s="368"/>
      <c r="NW764" s="368"/>
      <c r="NX764" s="368"/>
      <c r="NY764" s="368"/>
      <c r="NZ764" s="368"/>
      <c r="OA764" s="368"/>
      <c r="OB764" s="368"/>
      <c r="OC764" s="368"/>
      <c r="OD764" s="368"/>
      <c r="OE764" s="368"/>
      <c r="OF764" s="368"/>
      <c r="OG764" s="368"/>
      <c r="OH764" s="368"/>
      <c r="OI764" s="368"/>
      <c r="OJ764" s="368"/>
      <c r="OK764" s="368"/>
      <c r="OL764" s="368"/>
      <c r="OM764" s="368"/>
      <c r="ON764" s="368"/>
      <c r="OO764" s="368"/>
      <c r="OP764" s="368"/>
      <c r="OQ764" s="368"/>
      <c r="OR764" s="368"/>
      <c r="OS764" s="368"/>
      <c r="OT764" s="368"/>
      <c r="OU764" s="368"/>
      <c r="OV764" s="368"/>
      <c r="OW764" s="368"/>
      <c r="OX764" s="368"/>
      <c r="OY764" s="368"/>
      <c r="OZ764" s="368"/>
      <c r="PA764" s="368"/>
      <c r="PB764" s="368"/>
      <c r="PC764" s="368"/>
      <c r="PD764" s="368"/>
      <c r="PE764" s="368"/>
      <c r="PF764" s="368"/>
      <c r="PG764" s="368"/>
      <c r="PH764" s="368"/>
      <c r="PI764" s="368"/>
      <c r="PJ764" s="368"/>
      <c r="PK764" s="368"/>
      <c r="PL764" s="368"/>
      <c r="PM764" s="368"/>
      <c r="PN764" s="368"/>
      <c r="PO764" s="368"/>
      <c r="PP764" s="368"/>
      <c r="PQ764" s="368"/>
      <c r="PR764" s="368"/>
      <c r="PS764" s="368"/>
      <c r="PT764" s="368"/>
      <c r="PU764" s="368"/>
      <c r="PV764" s="368"/>
      <c r="PW764" s="368"/>
      <c r="PX764" s="368"/>
      <c r="PY764" s="368"/>
      <c r="PZ764" s="368"/>
      <c r="QA764" s="368"/>
      <c r="QB764" s="368"/>
      <c r="QC764" s="368"/>
      <c r="QD764" s="368"/>
      <c r="QE764" s="368"/>
      <c r="QF764" s="368"/>
      <c r="QG764" s="368"/>
      <c r="QH764" s="368"/>
      <c r="QI764" s="368"/>
      <c r="QJ764" s="368"/>
      <c r="QK764" s="368"/>
      <c r="QL764" s="368"/>
      <c r="QM764" s="368"/>
      <c r="QN764" s="368"/>
      <c r="QO764" s="368"/>
      <c r="QP764" s="368"/>
      <c r="QQ764" s="368"/>
      <c r="QR764" s="368"/>
      <c r="QS764" s="368"/>
      <c r="QT764" s="368"/>
      <c r="QU764" s="368"/>
      <c r="QV764" s="368"/>
      <c r="QW764" s="368"/>
      <c r="QX764" s="368"/>
      <c r="QY764" s="368"/>
      <c r="QZ764" s="368"/>
      <c r="RA764" s="368"/>
      <c r="RB764" s="368"/>
      <c r="RC764" s="368"/>
      <c r="RD764" s="368"/>
      <c r="RE764" s="368"/>
      <c r="RF764" s="368"/>
      <c r="RG764" s="368"/>
      <c r="RH764" s="368"/>
      <c r="RI764" s="368"/>
      <c r="RJ764" s="368"/>
      <c r="RK764" s="368"/>
      <c r="RL764" s="368"/>
      <c r="RM764" s="368"/>
      <c r="RN764" s="368"/>
      <c r="RO764" s="368"/>
      <c r="RP764" s="368"/>
      <c r="RQ764" s="368"/>
      <c r="RR764" s="368"/>
      <c r="RS764" s="368"/>
      <c r="RT764" s="368"/>
      <c r="RU764" s="368"/>
      <c r="RV764" s="368"/>
      <c r="RW764" s="368"/>
      <c r="RX764" s="368"/>
      <c r="RY764" s="368"/>
      <c r="RZ764" s="368"/>
      <c r="SA764" s="368"/>
      <c r="SB764" s="368"/>
      <c r="SC764" s="368"/>
      <c r="SD764" s="368"/>
      <c r="SE764" s="368"/>
      <c r="SF764" s="368"/>
      <c r="SG764" s="368"/>
    </row>
    <row r="765" spans="1:501">
      <c r="A765" s="368"/>
      <c r="B765" s="368"/>
      <c r="C765" s="368"/>
      <c r="D765" s="368"/>
      <c r="E765" s="368"/>
      <c r="F765" s="368"/>
      <c r="G765" s="368"/>
      <c r="H765" s="368"/>
      <c r="I765" s="368"/>
      <c r="J765" s="368"/>
      <c r="K765" s="368"/>
      <c r="L765" s="368"/>
      <c r="M765" s="368"/>
      <c r="N765" s="368"/>
      <c r="O765" s="385"/>
      <c r="P765" s="368"/>
      <c r="Q765" s="368"/>
      <c r="R765" s="368"/>
      <c r="S765" s="368"/>
      <c r="T765" s="368"/>
      <c r="U765" s="368"/>
      <c r="V765" s="368"/>
      <c r="W765" s="368"/>
      <c r="X765" s="368"/>
      <c r="Y765" s="368"/>
      <c r="Z765" s="368"/>
      <c r="AA765" s="368"/>
      <c r="AB765" s="368"/>
      <c r="AC765" s="368"/>
      <c r="AD765" s="368"/>
      <c r="AE765" s="368"/>
      <c r="AF765" s="368"/>
      <c r="AG765" s="368"/>
      <c r="AH765" s="368"/>
      <c r="AI765" s="368"/>
      <c r="AJ765" s="368"/>
      <c r="AK765" s="368"/>
      <c r="AL765" s="368"/>
      <c r="AM765" s="368"/>
      <c r="AN765" s="368"/>
      <c r="AO765" s="368"/>
      <c r="AP765" s="368"/>
      <c r="AQ765" s="368"/>
      <c r="AR765" s="368"/>
      <c r="AS765" s="368"/>
      <c r="AT765" s="368"/>
      <c r="AU765" s="368"/>
      <c r="AV765" s="368"/>
      <c r="AW765" s="368"/>
      <c r="AX765" s="368"/>
      <c r="AY765" s="368"/>
      <c r="AZ765" s="368"/>
      <c r="BA765" s="368"/>
      <c r="BB765" s="368"/>
      <c r="BC765" s="368"/>
      <c r="BD765" s="368"/>
      <c r="BE765" s="368"/>
      <c r="BF765" s="368"/>
      <c r="BG765" s="368"/>
      <c r="BH765" s="368"/>
      <c r="BI765" s="368"/>
      <c r="BJ765" s="368"/>
      <c r="BK765" s="368"/>
      <c r="BL765" s="368"/>
      <c r="BM765" s="368"/>
      <c r="BN765" s="368"/>
      <c r="BO765" s="368"/>
      <c r="BP765" s="368"/>
      <c r="BQ765" s="368"/>
      <c r="BR765" s="368"/>
      <c r="BS765" s="368"/>
      <c r="BT765" s="368"/>
      <c r="BU765" s="368"/>
      <c r="BV765" s="368"/>
      <c r="BW765" s="368"/>
      <c r="DV765" s="368"/>
      <c r="DW765" s="368"/>
      <c r="DX765" s="368"/>
      <c r="DY765" s="368"/>
      <c r="DZ765" s="368"/>
      <c r="EA765" s="368"/>
      <c r="EB765" s="368"/>
      <c r="EC765" s="368"/>
      <c r="ED765" s="368"/>
      <c r="EE765" s="368"/>
      <c r="EF765" s="368"/>
      <c r="EG765" s="368"/>
      <c r="EH765" s="368"/>
      <c r="EI765" s="368"/>
      <c r="EJ765" s="368"/>
      <c r="EK765" s="368"/>
      <c r="EL765" s="368"/>
      <c r="EM765" s="368"/>
      <c r="EN765" s="368"/>
      <c r="EO765" s="368"/>
      <c r="EP765" s="368"/>
      <c r="EQ765" s="368"/>
      <c r="ER765" s="368"/>
      <c r="ES765" s="368"/>
      <c r="ET765" s="368"/>
      <c r="EU765" s="368"/>
      <c r="EV765" s="368"/>
      <c r="EW765" s="368"/>
      <c r="EX765" s="368"/>
      <c r="EY765" s="368"/>
      <c r="EZ765" s="368"/>
      <c r="FA765" s="368"/>
      <c r="FB765" s="368"/>
      <c r="FC765" s="368"/>
      <c r="FD765" s="368"/>
      <c r="FE765" s="368"/>
      <c r="FF765" s="368"/>
      <c r="FG765" s="368"/>
      <c r="FH765" s="368"/>
      <c r="FI765" s="368"/>
      <c r="FJ765" s="368"/>
      <c r="FK765" s="368"/>
      <c r="FL765" s="368"/>
      <c r="FM765" s="368"/>
      <c r="FN765" s="368"/>
      <c r="FO765" s="368"/>
      <c r="FP765" s="368"/>
      <c r="FQ765" s="368"/>
      <c r="FR765" s="368"/>
      <c r="FS765" s="368"/>
      <c r="FT765" s="368"/>
      <c r="FU765" s="368"/>
      <c r="FV765" s="368"/>
      <c r="FW765" s="368"/>
      <c r="FX765" s="368"/>
      <c r="FY765" s="368"/>
      <c r="FZ765" s="368"/>
      <c r="GA765" s="368"/>
      <c r="GB765" s="368"/>
      <c r="GC765" s="368"/>
      <c r="GD765" s="368"/>
      <c r="GE765" s="368"/>
      <c r="GF765" s="368"/>
      <c r="GG765" s="368"/>
      <c r="GH765" s="368"/>
      <c r="GI765" s="368"/>
      <c r="GJ765" s="368"/>
      <c r="GK765" s="368"/>
      <c r="GL765" s="368"/>
      <c r="GM765" s="368"/>
      <c r="GN765" s="368"/>
      <c r="GO765" s="368"/>
      <c r="GP765" s="368"/>
      <c r="GQ765" s="368"/>
      <c r="GR765" s="368"/>
      <c r="GS765" s="368"/>
      <c r="GT765" s="368"/>
      <c r="GU765" s="368"/>
      <c r="GV765" s="368"/>
      <c r="GW765" s="368"/>
      <c r="GX765" s="368"/>
      <c r="GY765" s="368"/>
      <c r="GZ765" s="368"/>
      <c r="HA765" s="368"/>
      <c r="HB765" s="368"/>
      <c r="HC765" s="368"/>
      <c r="HD765" s="368"/>
      <c r="HE765" s="368"/>
      <c r="HF765" s="368"/>
      <c r="HG765" s="368"/>
      <c r="HH765" s="368"/>
      <c r="HI765" s="368"/>
      <c r="HJ765" s="368"/>
      <c r="HK765" s="368"/>
      <c r="HL765" s="368"/>
      <c r="HM765" s="368"/>
      <c r="HN765" s="368"/>
      <c r="HO765" s="368"/>
      <c r="HP765" s="368"/>
      <c r="HQ765" s="368"/>
      <c r="HR765" s="368"/>
      <c r="HS765" s="368"/>
      <c r="HT765" s="368"/>
      <c r="HU765" s="368"/>
      <c r="HV765" s="368"/>
      <c r="HW765" s="368"/>
      <c r="HX765" s="368"/>
      <c r="HY765" s="368"/>
      <c r="HZ765" s="368"/>
      <c r="IA765" s="368"/>
      <c r="IB765" s="368"/>
      <c r="IC765" s="368"/>
      <c r="ID765" s="368"/>
      <c r="IE765" s="368"/>
      <c r="IF765" s="368"/>
      <c r="IG765" s="368"/>
      <c r="IH765" s="368"/>
      <c r="II765" s="368"/>
      <c r="IJ765" s="368"/>
      <c r="IK765" s="368"/>
      <c r="IL765" s="368"/>
      <c r="IM765" s="368"/>
      <c r="IN765" s="368"/>
      <c r="IO765" s="368"/>
      <c r="IP765" s="368"/>
      <c r="IQ765" s="368"/>
      <c r="IR765" s="368"/>
      <c r="IS765" s="368"/>
      <c r="IT765" s="368"/>
      <c r="IU765" s="368"/>
      <c r="IV765" s="368"/>
      <c r="IW765" s="368"/>
      <c r="IX765" s="368"/>
      <c r="IY765" s="368"/>
      <c r="IZ765" s="368"/>
      <c r="JA765" s="368"/>
      <c r="JB765" s="368"/>
      <c r="JC765" s="368"/>
      <c r="JD765" s="368"/>
      <c r="JE765" s="368"/>
      <c r="JF765" s="368"/>
      <c r="JG765" s="368"/>
      <c r="JH765" s="368"/>
      <c r="JI765" s="368"/>
      <c r="JJ765" s="368"/>
      <c r="JK765" s="368"/>
      <c r="JL765" s="368"/>
      <c r="JM765" s="368"/>
      <c r="JN765" s="368"/>
      <c r="JO765" s="368"/>
      <c r="JP765" s="368"/>
      <c r="JQ765" s="368"/>
      <c r="JR765" s="368"/>
      <c r="JS765" s="368"/>
      <c r="JT765" s="368"/>
      <c r="JU765" s="368"/>
      <c r="JV765" s="368"/>
      <c r="JW765" s="368"/>
      <c r="JX765" s="368"/>
      <c r="JY765" s="368"/>
      <c r="JZ765" s="368"/>
      <c r="KA765" s="368"/>
      <c r="KB765" s="368"/>
      <c r="KC765" s="368"/>
      <c r="KD765" s="368"/>
      <c r="KE765" s="368"/>
      <c r="KF765" s="368"/>
      <c r="KG765" s="368"/>
      <c r="KH765" s="368"/>
      <c r="KI765" s="368"/>
      <c r="KJ765" s="368"/>
      <c r="KK765" s="368"/>
      <c r="KL765" s="368"/>
      <c r="KM765" s="368"/>
      <c r="KN765" s="368"/>
      <c r="KO765" s="368"/>
      <c r="KP765" s="368"/>
      <c r="KQ765" s="368"/>
      <c r="KR765" s="368"/>
      <c r="KS765" s="368"/>
      <c r="KT765" s="368"/>
      <c r="KU765" s="368"/>
      <c r="KV765" s="368"/>
      <c r="KW765" s="368"/>
      <c r="KX765" s="368"/>
      <c r="LH765" s="368"/>
      <c r="LI765" s="368"/>
      <c r="LJ765" s="368"/>
      <c r="LK765" s="368"/>
      <c r="LL765" s="368"/>
      <c r="LM765" s="368"/>
      <c r="LN765" s="368"/>
      <c r="LO765" s="368"/>
      <c r="LP765" s="368"/>
      <c r="LQ765" s="368"/>
      <c r="LR765" s="368"/>
      <c r="LS765" s="368"/>
      <c r="LT765" s="368"/>
      <c r="LU765" s="368"/>
      <c r="LV765" s="368"/>
      <c r="LW765" s="368"/>
      <c r="LX765" s="368"/>
      <c r="LY765" s="368"/>
      <c r="LZ765" s="368"/>
      <c r="MA765" s="368"/>
      <c r="MB765" s="368"/>
      <c r="MC765" s="368"/>
      <c r="MD765" s="368"/>
      <c r="ME765" s="368"/>
      <c r="MF765" s="368"/>
      <c r="MG765" s="368"/>
      <c r="MH765" s="368"/>
      <c r="MI765" s="368"/>
      <c r="MJ765" s="368"/>
      <c r="MK765" s="368"/>
      <c r="ML765" s="368"/>
      <c r="MM765" s="368"/>
      <c r="MN765" s="368"/>
      <c r="MO765" s="368"/>
      <c r="MP765" s="368"/>
      <c r="MQ765" s="368"/>
      <c r="MR765" s="368"/>
      <c r="MS765" s="368"/>
      <c r="MT765" s="368"/>
      <c r="MU765" s="368"/>
      <c r="MV765" s="368"/>
      <c r="MW765" s="368"/>
      <c r="MX765" s="368"/>
      <c r="MY765" s="368"/>
      <c r="MZ765" s="368"/>
      <c r="NA765" s="368"/>
      <c r="NB765" s="368"/>
      <c r="NC765" s="368"/>
      <c r="ND765" s="368"/>
      <c r="NE765" s="368"/>
      <c r="NF765" s="368"/>
      <c r="NG765" s="368"/>
      <c r="NH765" s="368"/>
      <c r="NI765" s="368"/>
      <c r="NJ765" s="368"/>
      <c r="NK765" s="368"/>
      <c r="NL765" s="368"/>
      <c r="NM765" s="368"/>
      <c r="NN765" s="368"/>
      <c r="NO765" s="368"/>
      <c r="NP765" s="368"/>
      <c r="NQ765" s="368"/>
      <c r="NR765" s="368"/>
      <c r="NS765" s="368"/>
      <c r="NT765" s="368"/>
      <c r="NU765" s="368"/>
      <c r="NV765" s="368"/>
      <c r="NW765" s="368"/>
      <c r="NX765" s="368"/>
      <c r="NY765" s="368"/>
      <c r="NZ765" s="368"/>
      <c r="OA765" s="368"/>
      <c r="OB765" s="368"/>
      <c r="OC765" s="368"/>
      <c r="OD765" s="368"/>
      <c r="OE765" s="368"/>
      <c r="OF765" s="368"/>
      <c r="OG765" s="368"/>
      <c r="OH765" s="368"/>
      <c r="OI765" s="368"/>
      <c r="OJ765" s="368"/>
      <c r="OK765" s="368"/>
      <c r="OL765" s="368"/>
      <c r="OM765" s="368"/>
      <c r="ON765" s="368"/>
      <c r="OO765" s="368"/>
      <c r="OP765" s="368"/>
      <c r="OQ765" s="368"/>
      <c r="OR765" s="368"/>
      <c r="OS765" s="368"/>
      <c r="OT765" s="368"/>
      <c r="OU765" s="368"/>
      <c r="OV765" s="368"/>
      <c r="OW765" s="368"/>
      <c r="OX765" s="368"/>
      <c r="OY765" s="368"/>
      <c r="OZ765" s="368"/>
      <c r="PA765" s="368"/>
      <c r="PB765" s="368"/>
      <c r="PC765" s="368"/>
      <c r="PD765" s="368"/>
      <c r="PE765" s="368"/>
      <c r="PF765" s="368"/>
      <c r="PG765" s="368"/>
      <c r="PH765" s="368"/>
      <c r="PI765" s="368"/>
      <c r="PJ765" s="368"/>
      <c r="PK765" s="368"/>
      <c r="PL765" s="368"/>
      <c r="PM765" s="368"/>
      <c r="PN765" s="368"/>
      <c r="PO765" s="368"/>
      <c r="PP765" s="368"/>
      <c r="PQ765" s="368"/>
      <c r="PR765" s="368"/>
      <c r="PS765" s="368"/>
      <c r="PT765" s="368"/>
      <c r="PU765" s="368"/>
      <c r="PV765" s="368"/>
      <c r="PW765" s="368"/>
      <c r="PX765" s="368"/>
      <c r="PY765" s="368"/>
      <c r="PZ765" s="368"/>
      <c r="QA765" s="368"/>
      <c r="QB765" s="368"/>
      <c r="QC765" s="368"/>
      <c r="QD765" s="368"/>
      <c r="QE765" s="368"/>
      <c r="QF765" s="368"/>
      <c r="QG765" s="368"/>
      <c r="QH765" s="368"/>
      <c r="QI765" s="368"/>
      <c r="QJ765" s="368"/>
      <c r="QK765" s="368"/>
      <c r="QL765" s="368"/>
      <c r="QM765" s="368"/>
      <c r="QN765" s="368"/>
      <c r="QO765" s="368"/>
      <c r="QP765" s="368"/>
      <c r="QQ765" s="368"/>
      <c r="QR765" s="368"/>
      <c r="QS765" s="368"/>
      <c r="QT765" s="368"/>
      <c r="QU765" s="368"/>
      <c r="QV765" s="368"/>
      <c r="QW765" s="368"/>
      <c r="QX765" s="368"/>
      <c r="QY765" s="368"/>
      <c r="QZ765" s="368"/>
      <c r="RA765" s="368"/>
      <c r="RB765" s="368"/>
      <c r="RC765" s="368"/>
      <c r="RD765" s="368"/>
      <c r="RE765" s="368"/>
      <c r="RF765" s="368"/>
      <c r="RG765" s="368"/>
      <c r="RH765" s="368"/>
      <c r="RI765" s="368"/>
      <c r="RJ765" s="368"/>
      <c r="RK765" s="368"/>
      <c r="RL765" s="368"/>
      <c r="RM765" s="368"/>
      <c r="RN765" s="368"/>
      <c r="RO765" s="368"/>
      <c r="RP765" s="368"/>
      <c r="RQ765" s="368"/>
      <c r="RR765" s="368"/>
      <c r="RS765" s="368"/>
      <c r="RT765" s="368"/>
      <c r="RU765" s="368"/>
      <c r="RV765" s="368"/>
      <c r="RW765" s="368"/>
      <c r="RX765" s="368"/>
      <c r="RY765" s="368"/>
      <c r="RZ765" s="368"/>
      <c r="SA765" s="368"/>
      <c r="SB765" s="368"/>
      <c r="SC765" s="368"/>
      <c r="SD765" s="368"/>
      <c r="SE765" s="368"/>
      <c r="SF765" s="368"/>
      <c r="SG765" s="368"/>
    </row>
    <row r="766" spans="1:501">
      <c r="A766" s="368"/>
      <c r="B766" s="368"/>
      <c r="C766" s="368"/>
      <c r="D766" s="368"/>
      <c r="E766" s="368"/>
      <c r="F766" s="368"/>
      <c r="G766" s="368"/>
      <c r="H766" s="368"/>
      <c r="I766" s="368"/>
      <c r="J766" s="368"/>
      <c r="K766" s="368"/>
      <c r="L766" s="368"/>
      <c r="M766" s="368"/>
      <c r="N766" s="368"/>
      <c r="O766" s="385"/>
      <c r="P766" s="368"/>
      <c r="Q766" s="368"/>
      <c r="R766" s="368"/>
      <c r="S766" s="368"/>
      <c r="T766" s="368"/>
      <c r="U766" s="368"/>
      <c r="V766" s="368"/>
      <c r="W766" s="368"/>
      <c r="X766" s="368"/>
      <c r="Y766" s="368"/>
      <c r="Z766" s="368"/>
      <c r="AA766" s="368"/>
      <c r="AB766" s="368"/>
      <c r="AC766" s="368"/>
      <c r="AD766" s="368"/>
      <c r="AE766" s="368"/>
      <c r="AF766" s="368"/>
      <c r="AG766" s="368"/>
      <c r="AH766" s="368"/>
      <c r="AI766" s="368"/>
      <c r="AJ766" s="368"/>
      <c r="AK766" s="368"/>
      <c r="AL766" s="368"/>
      <c r="AM766" s="368"/>
      <c r="AN766" s="368"/>
      <c r="AO766" s="368"/>
      <c r="AP766" s="368"/>
      <c r="AQ766" s="368"/>
      <c r="AR766" s="368"/>
      <c r="AS766" s="368"/>
      <c r="AT766" s="368"/>
      <c r="AU766" s="368"/>
      <c r="AV766" s="368"/>
      <c r="AW766" s="368"/>
      <c r="AX766" s="368"/>
      <c r="AY766" s="368"/>
      <c r="AZ766" s="368"/>
      <c r="BA766" s="368"/>
      <c r="BB766" s="368"/>
      <c r="BC766" s="368"/>
      <c r="BD766" s="368"/>
      <c r="BE766" s="368"/>
      <c r="BF766" s="368"/>
      <c r="BG766" s="368"/>
      <c r="BH766" s="368"/>
      <c r="BI766" s="368"/>
      <c r="BJ766" s="368"/>
      <c r="BK766" s="368"/>
      <c r="BL766" s="368"/>
      <c r="BM766" s="368"/>
      <c r="BN766" s="368"/>
      <c r="BO766" s="368"/>
      <c r="BP766" s="368"/>
      <c r="BQ766" s="368"/>
      <c r="BR766" s="368"/>
      <c r="BS766" s="368"/>
      <c r="BT766" s="368"/>
      <c r="BU766" s="368"/>
      <c r="BV766" s="368"/>
      <c r="BW766" s="368"/>
      <c r="DV766" s="368"/>
      <c r="DW766" s="368"/>
      <c r="DX766" s="368"/>
      <c r="DY766" s="368"/>
      <c r="DZ766" s="368"/>
      <c r="EA766" s="368"/>
      <c r="EB766" s="368"/>
      <c r="EC766" s="368"/>
      <c r="ED766" s="368"/>
      <c r="EE766" s="368"/>
      <c r="EF766" s="368"/>
      <c r="EG766" s="368"/>
      <c r="EH766" s="368"/>
      <c r="EI766" s="368"/>
      <c r="EJ766" s="368"/>
      <c r="EK766" s="368"/>
      <c r="EL766" s="368"/>
      <c r="EM766" s="368"/>
      <c r="EN766" s="368"/>
      <c r="EO766" s="368"/>
      <c r="EP766" s="368"/>
      <c r="EQ766" s="368"/>
      <c r="ER766" s="368"/>
      <c r="ES766" s="368"/>
      <c r="ET766" s="368"/>
      <c r="EU766" s="368"/>
      <c r="EV766" s="368"/>
      <c r="EW766" s="368"/>
      <c r="EX766" s="368"/>
      <c r="EY766" s="368"/>
      <c r="EZ766" s="368"/>
      <c r="FA766" s="368"/>
      <c r="FB766" s="368"/>
      <c r="FC766" s="368"/>
      <c r="FD766" s="368"/>
      <c r="FE766" s="368"/>
      <c r="FF766" s="368"/>
      <c r="FG766" s="368"/>
      <c r="FH766" s="368"/>
      <c r="FI766" s="368"/>
      <c r="FJ766" s="368"/>
      <c r="FK766" s="368"/>
      <c r="FL766" s="368"/>
      <c r="FM766" s="368"/>
      <c r="FN766" s="368"/>
      <c r="FO766" s="368"/>
      <c r="FP766" s="368"/>
      <c r="FQ766" s="368"/>
      <c r="FR766" s="368"/>
      <c r="FS766" s="368"/>
      <c r="FT766" s="368"/>
      <c r="FU766" s="368"/>
      <c r="FV766" s="368"/>
      <c r="FW766" s="368"/>
      <c r="FX766" s="368"/>
      <c r="FY766" s="368"/>
      <c r="FZ766" s="368"/>
      <c r="GA766" s="368"/>
      <c r="GB766" s="368"/>
      <c r="GC766" s="368"/>
      <c r="GD766" s="368"/>
      <c r="GE766" s="368"/>
      <c r="GF766" s="368"/>
      <c r="GG766" s="368"/>
      <c r="GH766" s="368"/>
      <c r="GI766" s="368"/>
      <c r="GJ766" s="368"/>
      <c r="GK766" s="368"/>
      <c r="GL766" s="368"/>
      <c r="GM766" s="368"/>
      <c r="GN766" s="368"/>
      <c r="GO766" s="368"/>
      <c r="GP766" s="368"/>
      <c r="GQ766" s="368"/>
      <c r="GR766" s="368"/>
      <c r="GS766" s="368"/>
      <c r="GT766" s="368"/>
      <c r="GU766" s="368"/>
      <c r="GV766" s="368"/>
      <c r="GW766" s="368"/>
      <c r="GX766" s="368"/>
      <c r="GY766" s="368"/>
      <c r="GZ766" s="368"/>
      <c r="HA766" s="368"/>
      <c r="HB766" s="368"/>
      <c r="HC766" s="368"/>
      <c r="HD766" s="368"/>
      <c r="HE766" s="368"/>
      <c r="HF766" s="368"/>
      <c r="HG766" s="368"/>
      <c r="HH766" s="368"/>
      <c r="HI766" s="368"/>
      <c r="HJ766" s="368"/>
      <c r="HK766" s="368"/>
      <c r="HL766" s="368"/>
      <c r="HM766" s="368"/>
      <c r="HN766" s="368"/>
      <c r="HO766" s="368"/>
      <c r="HP766" s="368"/>
      <c r="HQ766" s="368"/>
      <c r="HR766" s="368"/>
      <c r="HS766" s="368"/>
      <c r="HT766" s="368"/>
      <c r="HU766" s="368"/>
      <c r="HV766" s="368"/>
      <c r="HW766" s="368"/>
      <c r="HX766" s="368"/>
      <c r="HY766" s="368"/>
      <c r="HZ766" s="368"/>
      <c r="IA766" s="368"/>
      <c r="IB766" s="368"/>
      <c r="IC766" s="368"/>
      <c r="ID766" s="368"/>
      <c r="IE766" s="368"/>
      <c r="IF766" s="368"/>
      <c r="IG766" s="368"/>
      <c r="IH766" s="368"/>
      <c r="II766" s="368"/>
      <c r="IJ766" s="368"/>
      <c r="IK766" s="368"/>
      <c r="IL766" s="368"/>
      <c r="IM766" s="368"/>
      <c r="IN766" s="368"/>
      <c r="IO766" s="368"/>
      <c r="IP766" s="368"/>
      <c r="IQ766" s="368"/>
      <c r="IR766" s="368"/>
      <c r="IS766" s="368"/>
      <c r="IT766" s="368"/>
      <c r="IU766" s="368"/>
      <c r="IV766" s="368"/>
      <c r="IW766" s="368"/>
      <c r="IX766" s="368"/>
      <c r="IY766" s="368"/>
      <c r="IZ766" s="368"/>
      <c r="JA766" s="368"/>
      <c r="JB766" s="368"/>
      <c r="JC766" s="368"/>
      <c r="JD766" s="368"/>
      <c r="JE766" s="368"/>
      <c r="JF766" s="368"/>
      <c r="JG766" s="368"/>
      <c r="JH766" s="368"/>
      <c r="JI766" s="368"/>
      <c r="JJ766" s="368"/>
      <c r="JK766" s="368"/>
      <c r="JL766" s="368"/>
      <c r="JM766" s="368"/>
      <c r="JN766" s="368"/>
      <c r="JO766" s="368"/>
      <c r="JP766" s="368"/>
      <c r="JQ766" s="368"/>
      <c r="JR766" s="368"/>
      <c r="JS766" s="368"/>
      <c r="JT766" s="368"/>
      <c r="JU766" s="368"/>
      <c r="JV766" s="368"/>
      <c r="JW766" s="368"/>
      <c r="JX766" s="368"/>
      <c r="JY766" s="368"/>
      <c r="JZ766" s="368"/>
      <c r="KA766" s="368"/>
      <c r="KB766" s="368"/>
      <c r="KC766" s="368"/>
      <c r="KD766" s="368"/>
      <c r="KE766" s="368"/>
      <c r="KF766" s="368"/>
      <c r="KG766" s="368"/>
      <c r="KH766" s="368"/>
      <c r="KI766" s="368"/>
      <c r="KJ766" s="368"/>
      <c r="KK766" s="368"/>
      <c r="KL766" s="368"/>
      <c r="KM766" s="368"/>
      <c r="KN766" s="368"/>
      <c r="KO766" s="368"/>
      <c r="KP766" s="368"/>
      <c r="KQ766" s="368"/>
      <c r="KR766" s="368"/>
      <c r="KS766" s="368"/>
      <c r="KT766" s="368"/>
      <c r="KU766" s="368"/>
      <c r="KV766" s="368"/>
      <c r="KW766" s="368"/>
      <c r="KX766" s="368"/>
      <c r="LH766" s="368"/>
      <c r="LI766" s="368"/>
      <c r="LJ766" s="368"/>
      <c r="LK766" s="368"/>
      <c r="LL766" s="368"/>
      <c r="LM766" s="368"/>
      <c r="LN766" s="368"/>
      <c r="LO766" s="368"/>
      <c r="LP766" s="368"/>
      <c r="LQ766" s="368"/>
      <c r="LR766" s="368"/>
      <c r="LS766" s="368"/>
      <c r="LT766" s="368"/>
      <c r="LU766" s="368"/>
      <c r="LV766" s="368"/>
      <c r="LW766" s="368"/>
      <c r="LX766" s="368"/>
      <c r="LY766" s="368"/>
      <c r="LZ766" s="368"/>
      <c r="MA766" s="368"/>
      <c r="MB766" s="368"/>
      <c r="MC766" s="368"/>
      <c r="MD766" s="368"/>
      <c r="ME766" s="368"/>
      <c r="MF766" s="368"/>
      <c r="MG766" s="368"/>
      <c r="MH766" s="368"/>
      <c r="MI766" s="368"/>
      <c r="MJ766" s="368"/>
      <c r="MK766" s="368"/>
      <c r="ML766" s="368"/>
      <c r="MM766" s="368"/>
      <c r="MN766" s="368"/>
      <c r="MO766" s="368"/>
      <c r="MP766" s="368"/>
      <c r="MQ766" s="368"/>
      <c r="MR766" s="368"/>
      <c r="MS766" s="368"/>
      <c r="MT766" s="368"/>
      <c r="MU766" s="368"/>
      <c r="MV766" s="368"/>
      <c r="MW766" s="368"/>
      <c r="MX766" s="368"/>
      <c r="MY766" s="368"/>
      <c r="MZ766" s="368"/>
      <c r="NA766" s="368"/>
      <c r="NB766" s="368"/>
      <c r="NC766" s="368"/>
      <c r="ND766" s="368"/>
      <c r="NE766" s="368"/>
      <c r="NF766" s="368"/>
      <c r="NG766" s="368"/>
      <c r="NH766" s="368"/>
      <c r="NI766" s="368"/>
      <c r="NJ766" s="368"/>
      <c r="NK766" s="368"/>
      <c r="NL766" s="368"/>
      <c r="NM766" s="368"/>
      <c r="NN766" s="368"/>
      <c r="NO766" s="368"/>
      <c r="NP766" s="368"/>
      <c r="NQ766" s="368"/>
      <c r="NR766" s="368"/>
      <c r="NS766" s="368"/>
      <c r="NT766" s="368"/>
      <c r="NU766" s="368"/>
      <c r="NV766" s="368"/>
      <c r="NW766" s="368"/>
      <c r="NX766" s="368"/>
      <c r="NY766" s="368"/>
      <c r="NZ766" s="368"/>
      <c r="OA766" s="368"/>
      <c r="OB766" s="368"/>
      <c r="OC766" s="368"/>
      <c r="OD766" s="368"/>
      <c r="OE766" s="368"/>
      <c r="OF766" s="368"/>
      <c r="OG766" s="368"/>
      <c r="OH766" s="368"/>
      <c r="OI766" s="368"/>
      <c r="OJ766" s="368"/>
      <c r="OK766" s="368"/>
      <c r="OL766" s="368"/>
      <c r="OM766" s="368"/>
      <c r="ON766" s="368"/>
      <c r="OO766" s="368"/>
      <c r="OP766" s="368"/>
      <c r="OQ766" s="368"/>
      <c r="OR766" s="368"/>
      <c r="OS766" s="368"/>
      <c r="OT766" s="368"/>
      <c r="OU766" s="368"/>
      <c r="OV766" s="368"/>
      <c r="OW766" s="368"/>
      <c r="OX766" s="368"/>
      <c r="OY766" s="368"/>
      <c r="OZ766" s="368"/>
      <c r="PA766" s="368"/>
      <c r="PB766" s="368"/>
      <c r="PC766" s="368"/>
      <c r="PD766" s="368"/>
      <c r="PE766" s="368"/>
      <c r="PF766" s="368"/>
      <c r="PG766" s="368"/>
      <c r="PH766" s="368"/>
      <c r="PI766" s="368"/>
      <c r="PJ766" s="368"/>
      <c r="PK766" s="368"/>
      <c r="PL766" s="368"/>
      <c r="PM766" s="368"/>
      <c r="PN766" s="368"/>
      <c r="PO766" s="368"/>
      <c r="PP766" s="368"/>
      <c r="PQ766" s="368"/>
      <c r="PR766" s="368"/>
      <c r="PS766" s="368"/>
      <c r="PT766" s="368"/>
      <c r="PU766" s="368"/>
      <c r="PV766" s="368"/>
      <c r="PW766" s="368"/>
      <c r="PX766" s="368"/>
      <c r="PY766" s="368"/>
      <c r="PZ766" s="368"/>
      <c r="QA766" s="368"/>
      <c r="QB766" s="368"/>
      <c r="QC766" s="368"/>
      <c r="QD766" s="368"/>
      <c r="QE766" s="368"/>
      <c r="QF766" s="368"/>
      <c r="QG766" s="368"/>
      <c r="QH766" s="368"/>
      <c r="QI766" s="368"/>
      <c r="QJ766" s="368"/>
      <c r="QK766" s="368"/>
      <c r="QL766" s="368"/>
      <c r="QM766" s="368"/>
      <c r="QN766" s="368"/>
      <c r="QO766" s="368"/>
      <c r="QP766" s="368"/>
      <c r="QQ766" s="368"/>
      <c r="QR766" s="368"/>
      <c r="QS766" s="368"/>
      <c r="QT766" s="368"/>
      <c r="QU766" s="368"/>
      <c r="QV766" s="368"/>
      <c r="QW766" s="368"/>
      <c r="QX766" s="368"/>
      <c r="QY766" s="368"/>
      <c r="QZ766" s="368"/>
      <c r="RA766" s="368"/>
      <c r="RB766" s="368"/>
      <c r="RC766" s="368"/>
      <c r="RD766" s="368"/>
      <c r="RE766" s="368"/>
      <c r="RF766" s="368"/>
      <c r="RG766" s="368"/>
      <c r="RH766" s="368"/>
      <c r="RI766" s="368"/>
      <c r="RJ766" s="368"/>
      <c r="RK766" s="368"/>
      <c r="RL766" s="368"/>
      <c r="RM766" s="368"/>
      <c r="RN766" s="368"/>
      <c r="RO766" s="368"/>
      <c r="RP766" s="368"/>
      <c r="RQ766" s="368"/>
      <c r="RR766" s="368"/>
      <c r="RS766" s="368"/>
      <c r="RT766" s="368"/>
      <c r="RU766" s="368"/>
      <c r="RV766" s="368"/>
      <c r="RW766" s="368"/>
      <c r="RX766" s="368"/>
      <c r="RY766" s="368"/>
      <c r="RZ766" s="368"/>
      <c r="SA766" s="368"/>
      <c r="SB766" s="368"/>
      <c r="SC766" s="368"/>
      <c r="SD766" s="368"/>
      <c r="SE766" s="368"/>
      <c r="SF766" s="368"/>
      <c r="SG766" s="368"/>
    </row>
    <row r="767" spans="1:501">
      <c r="A767" s="368"/>
      <c r="B767" s="368"/>
      <c r="C767" s="368"/>
      <c r="D767" s="368"/>
      <c r="E767" s="368"/>
      <c r="F767" s="368"/>
      <c r="G767" s="368"/>
      <c r="H767" s="368"/>
      <c r="I767" s="368"/>
      <c r="J767" s="368"/>
      <c r="K767" s="368"/>
      <c r="L767" s="368"/>
      <c r="M767" s="368"/>
      <c r="N767" s="368"/>
      <c r="O767" s="385"/>
      <c r="P767" s="368"/>
      <c r="Q767" s="368"/>
      <c r="R767" s="368"/>
      <c r="S767" s="368"/>
      <c r="T767" s="368"/>
      <c r="U767" s="368"/>
      <c r="V767" s="368"/>
      <c r="W767" s="368"/>
      <c r="X767" s="368"/>
      <c r="Y767" s="368"/>
      <c r="Z767" s="368"/>
      <c r="AA767" s="368"/>
      <c r="AB767" s="368"/>
      <c r="AC767" s="368"/>
      <c r="AD767" s="368"/>
      <c r="AE767" s="368"/>
      <c r="AF767" s="368"/>
      <c r="AG767" s="368"/>
      <c r="AH767" s="368"/>
      <c r="AI767" s="368"/>
      <c r="AJ767" s="368"/>
      <c r="AK767" s="368"/>
      <c r="AL767" s="368"/>
      <c r="AM767" s="368"/>
      <c r="AN767" s="368"/>
      <c r="AO767" s="368"/>
      <c r="AP767" s="368"/>
      <c r="AQ767" s="368"/>
      <c r="AR767" s="368"/>
      <c r="AS767" s="368"/>
      <c r="AT767" s="368"/>
      <c r="AU767" s="368"/>
      <c r="AV767" s="368"/>
      <c r="AW767" s="368"/>
      <c r="AX767" s="368"/>
      <c r="AY767" s="368"/>
      <c r="AZ767" s="368"/>
      <c r="BA767" s="368"/>
      <c r="BB767" s="368"/>
      <c r="BC767" s="368"/>
      <c r="BD767" s="368"/>
      <c r="BE767" s="368"/>
      <c r="BF767" s="368"/>
      <c r="BG767" s="368"/>
      <c r="BH767" s="368"/>
      <c r="BI767" s="368"/>
      <c r="BJ767" s="368"/>
      <c r="BK767" s="368"/>
      <c r="BL767" s="368"/>
      <c r="BM767" s="368"/>
      <c r="BN767" s="368"/>
      <c r="BO767" s="368"/>
      <c r="BP767" s="368"/>
      <c r="BQ767" s="368"/>
      <c r="BR767" s="368"/>
      <c r="BS767" s="368"/>
      <c r="BT767" s="368"/>
      <c r="BU767" s="368"/>
      <c r="BV767" s="368"/>
      <c r="BW767" s="368"/>
      <c r="DV767" s="368"/>
      <c r="DW767" s="368"/>
      <c r="DX767" s="368"/>
      <c r="DY767" s="368"/>
      <c r="DZ767" s="368"/>
      <c r="EA767" s="368"/>
      <c r="EB767" s="368"/>
      <c r="EC767" s="368"/>
      <c r="ED767" s="368"/>
      <c r="EE767" s="368"/>
      <c r="EF767" s="368"/>
      <c r="EG767" s="368"/>
      <c r="EH767" s="368"/>
      <c r="EI767" s="368"/>
      <c r="EJ767" s="368"/>
      <c r="EK767" s="368"/>
      <c r="EL767" s="368"/>
      <c r="EM767" s="368"/>
      <c r="EN767" s="368"/>
      <c r="EO767" s="368"/>
      <c r="EP767" s="368"/>
      <c r="EQ767" s="368"/>
      <c r="ER767" s="368"/>
      <c r="ES767" s="368"/>
      <c r="ET767" s="368"/>
      <c r="EU767" s="368"/>
      <c r="EV767" s="368"/>
      <c r="EW767" s="368"/>
      <c r="EX767" s="368"/>
      <c r="EY767" s="368"/>
      <c r="EZ767" s="368"/>
      <c r="FA767" s="368"/>
      <c r="FB767" s="368"/>
      <c r="FC767" s="368"/>
      <c r="FD767" s="368"/>
      <c r="FE767" s="368"/>
      <c r="FF767" s="368"/>
      <c r="FG767" s="368"/>
      <c r="FH767" s="368"/>
      <c r="FI767" s="368"/>
      <c r="FJ767" s="368"/>
      <c r="FK767" s="368"/>
      <c r="FL767" s="368"/>
      <c r="FM767" s="368"/>
      <c r="FN767" s="368"/>
      <c r="FO767" s="368"/>
      <c r="FP767" s="368"/>
      <c r="FQ767" s="368"/>
      <c r="FR767" s="368"/>
      <c r="FS767" s="368"/>
      <c r="FT767" s="368"/>
      <c r="FU767" s="368"/>
      <c r="FV767" s="368"/>
      <c r="FW767" s="368"/>
      <c r="FX767" s="368"/>
      <c r="FY767" s="368"/>
      <c r="FZ767" s="368"/>
      <c r="GA767" s="368"/>
      <c r="GB767" s="368"/>
      <c r="GC767" s="368"/>
      <c r="GD767" s="368"/>
      <c r="GE767" s="368"/>
      <c r="GF767" s="368"/>
      <c r="GG767" s="368"/>
      <c r="GH767" s="368"/>
      <c r="GI767" s="368"/>
      <c r="GJ767" s="368"/>
      <c r="GK767" s="368"/>
      <c r="GL767" s="368"/>
      <c r="GM767" s="368"/>
      <c r="GN767" s="368"/>
      <c r="GO767" s="368"/>
      <c r="GP767" s="368"/>
      <c r="GQ767" s="368"/>
      <c r="GR767" s="368"/>
      <c r="GS767" s="368"/>
      <c r="GT767" s="368"/>
      <c r="GU767" s="368"/>
      <c r="GV767" s="368"/>
      <c r="GW767" s="368"/>
      <c r="GX767" s="368"/>
      <c r="GY767" s="368"/>
      <c r="GZ767" s="368"/>
      <c r="HA767" s="368"/>
      <c r="HB767" s="368"/>
      <c r="HC767" s="368"/>
      <c r="HD767" s="368"/>
      <c r="HE767" s="368"/>
      <c r="HF767" s="368"/>
      <c r="HG767" s="368"/>
      <c r="HH767" s="368"/>
      <c r="HI767" s="368"/>
      <c r="HJ767" s="368"/>
      <c r="HK767" s="368"/>
      <c r="HL767" s="368"/>
      <c r="HM767" s="368"/>
      <c r="HN767" s="368"/>
      <c r="HO767" s="368"/>
      <c r="HP767" s="368"/>
      <c r="HQ767" s="368"/>
      <c r="HR767" s="368"/>
      <c r="HS767" s="368"/>
      <c r="HT767" s="368"/>
      <c r="HU767" s="368"/>
      <c r="HV767" s="368"/>
      <c r="HW767" s="368"/>
      <c r="HX767" s="368"/>
      <c r="HY767" s="368"/>
      <c r="HZ767" s="368"/>
      <c r="IA767" s="368"/>
      <c r="IB767" s="368"/>
      <c r="IC767" s="368"/>
      <c r="ID767" s="368"/>
      <c r="IE767" s="368"/>
      <c r="IF767" s="368"/>
      <c r="IG767" s="368"/>
      <c r="IH767" s="368"/>
      <c r="II767" s="368"/>
      <c r="IJ767" s="368"/>
      <c r="IK767" s="368"/>
      <c r="IL767" s="368"/>
      <c r="IM767" s="368"/>
      <c r="IN767" s="368"/>
      <c r="IO767" s="368"/>
      <c r="IP767" s="368"/>
      <c r="IQ767" s="368"/>
      <c r="IR767" s="368"/>
      <c r="IS767" s="368"/>
      <c r="IT767" s="368"/>
      <c r="IU767" s="368"/>
      <c r="IV767" s="368"/>
      <c r="IW767" s="368"/>
      <c r="IX767" s="368"/>
      <c r="IY767" s="368"/>
      <c r="IZ767" s="368"/>
      <c r="JA767" s="368"/>
      <c r="JB767" s="368"/>
      <c r="JC767" s="368"/>
      <c r="JD767" s="368"/>
      <c r="JE767" s="368"/>
      <c r="JF767" s="368"/>
      <c r="JG767" s="368"/>
      <c r="JH767" s="368"/>
      <c r="JI767" s="368"/>
      <c r="JJ767" s="368"/>
      <c r="JK767" s="368"/>
      <c r="JL767" s="368"/>
      <c r="JM767" s="368"/>
      <c r="JN767" s="368"/>
      <c r="JO767" s="368"/>
      <c r="JP767" s="368"/>
      <c r="JQ767" s="368"/>
      <c r="JR767" s="368"/>
      <c r="JS767" s="368"/>
      <c r="JT767" s="368"/>
      <c r="JU767" s="368"/>
      <c r="JV767" s="368"/>
      <c r="JW767" s="368"/>
      <c r="JX767" s="368"/>
      <c r="JY767" s="368"/>
      <c r="JZ767" s="368"/>
      <c r="KA767" s="368"/>
      <c r="KB767" s="368"/>
      <c r="KC767" s="368"/>
      <c r="KD767" s="368"/>
      <c r="KE767" s="368"/>
      <c r="KF767" s="368"/>
      <c r="KG767" s="368"/>
      <c r="KH767" s="368"/>
      <c r="KI767" s="368"/>
      <c r="KJ767" s="368"/>
      <c r="KK767" s="368"/>
      <c r="KL767" s="368"/>
      <c r="KM767" s="368"/>
      <c r="KN767" s="368"/>
      <c r="KO767" s="368"/>
      <c r="KP767" s="368"/>
      <c r="KQ767" s="368"/>
      <c r="KR767" s="368"/>
      <c r="KS767" s="368"/>
      <c r="KT767" s="368"/>
      <c r="KU767" s="368"/>
      <c r="KV767" s="368"/>
      <c r="KW767" s="368"/>
      <c r="KX767" s="368"/>
      <c r="LH767" s="368"/>
      <c r="LI767" s="368"/>
      <c r="LJ767" s="368"/>
      <c r="LK767" s="368"/>
      <c r="LL767" s="368"/>
      <c r="LM767" s="368"/>
      <c r="LN767" s="368"/>
      <c r="LO767" s="368"/>
      <c r="LP767" s="368"/>
      <c r="LQ767" s="368"/>
      <c r="LR767" s="368"/>
      <c r="LS767" s="368"/>
      <c r="LT767" s="368"/>
      <c r="LU767" s="368"/>
      <c r="LV767" s="368"/>
      <c r="LW767" s="368"/>
      <c r="LX767" s="368"/>
      <c r="LY767" s="368"/>
      <c r="LZ767" s="368"/>
      <c r="MA767" s="368"/>
      <c r="MB767" s="368"/>
      <c r="MC767" s="368"/>
      <c r="MD767" s="368"/>
      <c r="ME767" s="368"/>
      <c r="MF767" s="368"/>
      <c r="MG767" s="368"/>
      <c r="MH767" s="368"/>
      <c r="MI767" s="368"/>
      <c r="MJ767" s="368"/>
      <c r="MK767" s="368"/>
      <c r="ML767" s="368"/>
      <c r="MM767" s="368"/>
      <c r="MN767" s="368"/>
      <c r="MO767" s="368"/>
      <c r="MP767" s="368"/>
      <c r="MQ767" s="368"/>
      <c r="MR767" s="368"/>
      <c r="MS767" s="368"/>
      <c r="MT767" s="368"/>
      <c r="MU767" s="368"/>
      <c r="MV767" s="368"/>
      <c r="MW767" s="368"/>
      <c r="MX767" s="368"/>
      <c r="MY767" s="368"/>
      <c r="MZ767" s="368"/>
      <c r="NA767" s="368"/>
      <c r="NB767" s="368"/>
      <c r="NC767" s="368"/>
      <c r="ND767" s="368"/>
      <c r="NE767" s="368"/>
      <c r="NF767" s="368"/>
      <c r="NG767" s="368"/>
      <c r="NH767" s="368"/>
      <c r="NI767" s="368"/>
      <c r="NJ767" s="368"/>
      <c r="NK767" s="368"/>
      <c r="NL767" s="368"/>
      <c r="NM767" s="368"/>
      <c r="NN767" s="368"/>
      <c r="NO767" s="368"/>
      <c r="NP767" s="368"/>
      <c r="NQ767" s="368"/>
      <c r="NR767" s="368"/>
      <c r="NS767" s="368"/>
      <c r="NT767" s="368"/>
      <c r="NU767" s="368"/>
      <c r="NV767" s="368"/>
      <c r="NW767" s="368"/>
      <c r="NX767" s="368"/>
      <c r="NY767" s="368"/>
      <c r="NZ767" s="368"/>
      <c r="OA767" s="368"/>
      <c r="OB767" s="368"/>
      <c r="OC767" s="368"/>
      <c r="OD767" s="368"/>
      <c r="OE767" s="368"/>
      <c r="OF767" s="368"/>
      <c r="OG767" s="368"/>
      <c r="OH767" s="368"/>
      <c r="OI767" s="368"/>
      <c r="OJ767" s="368"/>
      <c r="OK767" s="368"/>
      <c r="OL767" s="368"/>
      <c r="OM767" s="368"/>
      <c r="ON767" s="368"/>
      <c r="OO767" s="368"/>
      <c r="OP767" s="368"/>
      <c r="OQ767" s="368"/>
      <c r="OR767" s="368"/>
      <c r="OS767" s="368"/>
      <c r="OT767" s="368"/>
      <c r="OU767" s="368"/>
      <c r="OV767" s="368"/>
      <c r="OW767" s="368"/>
      <c r="OX767" s="368"/>
      <c r="OY767" s="368"/>
      <c r="OZ767" s="368"/>
      <c r="PA767" s="368"/>
      <c r="PB767" s="368"/>
      <c r="PC767" s="368"/>
      <c r="PD767" s="368"/>
      <c r="PE767" s="368"/>
      <c r="PF767" s="368"/>
      <c r="PG767" s="368"/>
      <c r="PH767" s="368"/>
      <c r="PI767" s="368"/>
      <c r="PJ767" s="368"/>
      <c r="PK767" s="368"/>
      <c r="PL767" s="368"/>
      <c r="PM767" s="368"/>
      <c r="PN767" s="368"/>
      <c r="PO767" s="368"/>
      <c r="PP767" s="368"/>
      <c r="PQ767" s="368"/>
      <c r="PR767" s="368"/>
      <c r="PS767" s="368"/>
      <c r="PT767" s="368"/>
      <c r="PU767" s="368"/>
      <c r="PV767" s="368"/>
      <c r="PW767" s="368"/>
      <c r="PX767" s="368"/>
      <c r="PY767" s="368"/>
      <c r="PZ767" s="368"/>
      <c r="QA767" s="368"/>
      <c r="QB767" s="368"/>
      <c r="QC767" s="368"/>
      <c r="QD767" s="368"/>
      <c r="QE767" s="368"/>
      <c r="QF767" s="368"/>
      <c r="QG767" s="368"/>
      <c r="QH767" s="368"/>
      <c r="QI767" s="368"/>
      <c r="QJ767" s="368"/>
      <c r="QK767" s="368"/>
      <c r="QL767" s="368"/>
      <c r="QM767" s="368"/>
      <c r="QN767" s="368"/>
      <c r="QO767" s="368"/>
      <c r="QP767" s="368"/>
      <c r="QQ767" s="368"/>
      <c r="QR767" s="368"/>
      <c r="QS767" s="368"/>
      <c r="QT767" s="368"/>
      <c r="QU767" s="368"/>
      <c r="QV767" s="368"/>
      <c r="QW767" s="368"/>
      <c r="QX767" s="368"/>
      <c r="QY767" s="368"/>
      <c r="QZ767" s="368"/>
      <c r="RA767" s="368"/>
      <c r="RB767" s="368"/>
      <c r="RC767" s="368"/>
      <c r="RD767" s="368"/>
      <c r="RE767" s="368"/>
      <c r="RF767" s="368"/>
      <c r="RG767" s="368"/>
      <c r="RH767" s="368"/>
      <c r="RI767" s="368"/>
      <c r="RJ767" s="368"/>
      <c r="RK767" s="368"/>
      <c r="RL767" s="368"/>
      <c r="RM767" s="368"/>
      <c r="RN767" s="368"/>
      <c r="RO767" s="368"/>
      <c r="RP767" s="368"/>
      <c r="RQ767" s="368"/>
      <c r="RR767" s="368"/>
      <c r="RS767" s="368"/>
      <c r="RT767" s="368"/>
      <c r="RU767" s="368"/>
      <c r="RV767" s="368"/>
      <c r="RW767" s="368"/>
      <c r="RX767" s="368"/>
      <c r="RY767" s="368"/>
      <c r="RZ767" s="368"/>
      <c r="SA767" s="368"/>
      <c r="SB767" s="368"/>
      <c r="SC767" s="368"/>
      <c r="SD767" s="368"/>
      <c r="SE767" s="368"/>
      <c r="SF767" s="368"/>
      <c r="SG767" s="368"/>
    </row>
    <row r="768" spans="1:501">
      <c r="A768" s="368"/>
      <c r="B768" s="368"/>
      <c r="C768" s="368"/>
      <c r="D768" s="368"/>
      <c r="E768" s="368"/>
      <c r="F768" s="368"/>
      <c r="G768" s="368"/>
      <c r="H768" s="368"/>
      <c r="I768" s="368"/>
      <c r="J768" s="368"/>
      <c r="K768" s="368"/>
      <c r="L768" s="368"/>
      <c r="M768" s="368"/>
      <c r="N768" s="368"/>
      <c r="O768" s="385"/>
      <c r="P768" s="368"/>
      <c r="Q768" s="368"/>
      <c r="R768" s="368"/>
      <c r="S768" s="368"/>
      <c r="T768" s="368"/>
      <c r="U768" s="368"/>
      <c r="V768" s="368"/>
      <c r="W768" s="368"/>
      <c r="X768" s="368"/>
      <c r="Y768" s="368"/>
      <c r="Z768" s="368"/>
      <c r="AA768" s="368"/>
      <c r="AB768" s="368"/>
      <c r="AC768" s="368"/>
      <c r="AD768" s="368"/>
      <c r="AE768" s="368"/>
      <c r="AF768" s="368"/>
      <c r="AG768" s="368"/>
      <c r="AH768" s="368"/>
      <c r="AI768" s="368"/>
      <c r="AJ768" s="368"/>
      <c r="AK768" s="368"/>
      <c r="AL768" s="368"/>
      <c r="AM768" s="368"/>
      <c r="AN768" s="368"/>
      <c r="AO768" s="368"/>
      <c r="AP768" s="368"/>
      <c r="AQ768" s="368"/>
      <c r="AR768" s="368"/>
      <c r="AS768" s="368"/>
      <c r="AT768" s="368"/>
      <c r="AU768" s="368"/>
      <c r="AV768" s="368"/>
      <c r="AW768" s="368"/>
      <c r="AX768" s="368"/>
      <c r="AY768" s="368"/>
      <c r="AZ768" s="368"/>
      <c r="BA768" s="368"/>
      <c r="BB768" s="368"/>
      <c r="BC768" s="368"/>
      <c r="BD768" s="368"/>
      <c r="BE768" s="368"/>
      <c r="BF768" s="368"/>
      <c r="BG768" s="368"/>
      <c r="BH768" s="368"/>
      <c r="BI768" s="368"/>
      <c r="BJ768" s="368"/>
      <c r="BK768" s="368"/>
      <c r="BL768" s="368"/>
      <c r="BM768" s="368"/>
      <c r="BN768" s="368"/>
      <c r="BO768" s="368"/>
      <c r="BP768" s="368"/>
      <c r="BQ768" s="368"/>
      <c r="BR768" s="368"/>
      <c r="BS768" s="368"/>
      <c r="BT768" s="368"/>
      <c r="BU768" s="368"/>
      <c r="BV768" s="368"/>
      <c r="BW768" s="368"/>
      <c r="DV768" s="368"/>
      <c r="DW768" s="368"/>
      <c r="DX768" s="368"/>
      <c r="DY768" s="368"/>
      <c r="DZ768" s="368"/>
      <c r="EA768" s="368"/>
      <c r="EB768" s="368"/>
      <c r="EC768" s="368"/>
      <c r="ED768" s="368"/>
      <c r="EE768" s="368"/>
      <c r="EF768" s="368"/>
      <c r="EG768" s="368"/>
      <c r="EH768" s="368"/>
      <c r="EI768" s="368"/>
      <c r="EJ768" s="368"/>
      <c r="EK768" s="368"/>
      <c r="EL768" s="368"/>
      <c r="EM768" s="368"/>
      <c r="EN768" s="368"/>
      <c r="EO768" s="368"/>
      <c r="EP768" s="368"/>
      <c r="EQ768" s="368"/>
      <c r="ER768" s="368"/>
      <c r="ES768" s="368"/>
      <c r="ET768" s="368"/>
      <c r="EU768" s="368"/>
      <c r="EV768" s="368"/>
      <c r="EW768" s="368"/>
      <c r="EX768" s="368"/>
      <c r="EY768" s="368"/>
      <c r="EZ768" s="368"/>
      <c r="FA768" s="368"/>
      <c r="FB768" s="368"/>
      <c r="FC768" s="368"/>
      <c r="FD768" s="368"/>
      <c r="FE768" s="368"/>
      <c r="FF768" s="368"/>
      <c r="FG768" s="368"/>
      <c r="FH768" s="368"/>
      <c r="FI768" s="368"/>
      <c r="FJ768" s="368"/>
      <c r="FK768" s="368"/>
      <c r="FL768" s="368"/>
      <c r="FM768" s="368"/>
      <c r="FN768" s="368"/>
      <c r="FO768" s="368"/>
      <c r="FP768" s="368"/>
      <c r="FQ768" s="368"/>
      <c r="FR768" s="368"/>
      <c r="FS768" s="368"/>
      <c r="FT768" s="368"/>
      <c r="FU768" s="368"/>
      <c r="FV768" s="368"/>
      <c r="FW768" s="368"/>
      <c r="FX768" s="368"/>
      <c r="FY768" s="368"/>
      <c r="FZ768" s="368"/>
      <c r="GA768" s="368"/>
      <c r="GB768" s="368"/>
      <c r="GC768" s="368"/>
      <c r="GD768" s="368"/>
      <c r="GE768" s="368"/>
      <c r="GF768" s="368"/>
      <c r="GG768" s="368"/>
      <c r="GH768" s="368"/>
      <c r="GI768" s="368"/>
      <c r="GJ768" s="368"/>
      <c r="GK768" s="368"/>
      <c r="GL768" s="368"/>
      <c r="GM768" s="368"/>
      <c r="GN768" s="368"/>
      <c r="GO768" s="368"/>
      <c r="GP768" s="368"/>
      <c r="GQ768" s="368"/>
      <c r="GR768" s="368"/>
      <c r="GS768" s="368"/>
      <c r="GT768" s="368"/>
      <c r="GU768" s="368"/>
      <c r="GV768" s="368"/>
      <c r="GW768" s="368"/>
      <c r="GX768" s="368"/>
      <c r="GY768" s="368"/>
      <c r="GZ768" s="368"/>
      <c r="HA768" s="368"/>
      <c r="HB768" s="368"/>
      <c r="HC768" s="368"/>
      <c r="HD768" s="368"/>
      <c r="HE768" s="368"/>
      <c r="HF768" s="368"/>
      <c r="HG768" s="368"/>
      <c r="HH768" s="368"/>
      <c r="HI768" s="368"/>
      <c r="HJ768" s="368"/>
      <c r="HK768" s="368"/>
      <c r="HL768" s="368"/>
      <c r="HM768" s="368"/>
      <c r="HN768" s="368"/>
      <c r="HO768" s="368"/>
      <c r="HP768" s="368"/>
      <c r="HQ768" s="368"/>
      <c r="HR768" s="368"/>
      <c r="HS768" s="368"/>
      <c r="HT768" s="368"/>
      <c r="HU768" s="368"/>
      <c r="HV768" s="368"/>
      <c r="HW768" s="368"/>
      <c r="HX768" s="368"/>
      <c r="HY768" s="368"/>
      <c r="HZ768" s="368"/>
      <c r="IA768" s="368"/>
      <c r="IB768" s="368"/>
      <c r="IC768" s="368"/>
      <c r="ID768" s="368"/>
      <c r="IE768" s="368"/>
      <c r="IF768" s="368"/>
      <c r="IG768" s="368"/>
      <c r="IH768" s="368"/>
      <c r="II768" s="368"/>
      <c r="IJ768" s="368"/>
      <c r="IK768" s="368"/>
      <c r="IL768" s="368"/>
      <c r="IM768" s="368"/>
      <c r="IN768" s="368"/>
      <c r="IO768" s="368"/>
      <c r="IP768" s="368"/>
      <c r="IQ768" s="368"/>
      <c r="IR768" s="368"/>
      <c r="IS768" s="368"/>
      <c r="IT768" s="368"/>
      <c r="IU768" s="368"/>
      <c r="IV768" s="368"/>
      <c r="IW768" s="368"/>
      <c r="IX768" s="368"/>
      <c r="IY768" s="368"/>
      <c r="IZ768" s="368"/>
      <c r="JA768" s="368"/>
      <c r="JB768" s="368"/>
      <c r="JC768" s="368"/>
      <c r="JD768" s="368"/>
      <c r="JE768" s="368"/>
      <c r="JF768" s="368"/>
      <c r="JG768" s="368"/>
      <c r="JH768" s="368"/>
      <c r="JI768" s="368"/>
      <c r="JJ768" s="368"/>
      <c r="JK768" s="368"/>
      <c r="JL768" s="368"/>
      <c r="JM768" s="368"/>
      <c r="JN768" s="368"/>
      <c r="JO768" s="368"/>
      <c r="JP768" s="368"/>
      <c r="JQ768" s="368"/>
      <c r="JR768" s="368"/>
      <c r="JS768" s="368"/>
      <c r="JT768" s="368"/>
      <c r="JU768" s="368"/>
      <c r="JV768" s="368"/>
      <c r="JW768" s="368"/>
      <c r="JX768" s="368"/>
      <c r="JY768" s="368"/>
      <c r="JZ768" s="368"/>
      <c r="KA768" s="368"/>
      <c r="KB768" s="368"/>
      <c r="KC768" s="368"/>
      <c r="KD768" s="368"/>
      <c r="KE768" s="368"/>
      <c r="KF768" s="368"/>
      <c r="KG768" s="368"/>
      <c r="KH768" s="368"/>
      <c r="KI768" s="368"/>
      <c r="KJ768" s="368"/>
      <c r="KK768" s="368"/>
      <c r="KL768" s="368"/>
      <c r="KM768" s="368"/>
      <c r="KN768" s="368"/>
      <c r="KO768" s="368"/>
      <c r="KP768" s="368"/>
      <c r="KQ768" s="368"/>
      <c r="KR768" s="368"/>
      <c r="KS768" s="368"/>
      <c r="KT768" s="368"/>
      <c r="KU768" s="368"/>
      <c r="KV768" s="368"/>
      <c r="KW768" s="368"/>
      <c r="KX768" s="368"/>
      <c r="LH768" s="368"/>
      <c r="LI768" s="368"/>
      <c r="LJ768" s="368"/>
      <c r="LK768" s="368"/>
      <c r="LL768" s="368"/>
      <c r="LM768" s="368"/>
      <c r="LN768" s="368"/>
      <c r="LO768" s="368"/>
      <c r="LP768" s="368"/>
      <c r="LQ768" s="368"/>
      <c r="LR768" s="368"/>
      <c r="LS768" s="368"/>
      <c r="LT768" s="368"/>
      <c r="LU768" s="368"/>
      <c r="LV768" s="368"/>
      <c r="LW768" s="368"/>
      <c r="LX768" s="368"/>
      <c r="LY768" s="368"/>
      <c r="LZ768" s="368"/>
      <c r="MA768" s="368"/>
      <c r="MB768" s="368"/>
      <c r="MC768" s="368"/>
      <c r="MD768" s="368"/>
      <c r="ME768" s="368"/>
      <c r="MF768" s="368"/>
      <c r="MG768" s="368"/>
      <c r="MH768" s="368"/>
      <c r="MI768" s="368"/>
      <c r="MJ768" s="368"/>
      <c r="MK768" s="368"/>
      <c r="ML768" s="368"/>
      <c r="MM768" s="368"/>
      <c r="MN768" s="368"/>
      <c r="MO768" s="368"/>
      <c r="MP768" s="368"/>
      <c r="MQ768" s="368"/>
      <c r="MR768" s="368"/>
      <c r="MS768" s="368"/>
      <c r="MT768" s="368"/>
      <c r="MU768" s="368"/>
      <c r="MV768" s="368"/>
      <c r="MW768" s="368"/>
      <c r="MX768" s="368"/>
      <c r="MY768" s="368"/>
      <c r="MZ768" s="368"/>
      <c r="NA768" s="368"/>
      <c r="NB768" s="368"/>
      <c r="NC768" s="368"/>
      <c r="ND768" s="368"/>
      <c r="NE768" s="368"/>
      <c r="NF768" s="368"/>
      <c r="NG768" s="368"/>
      <c r="NH768" s="368"/>
      <c r="NI768" s="368"/>
      <c r="NJ768" s="368"/>
      <c r="NK768" s="368"/>
      <c r="NL768" s="368"/>
      <c r="NM768" s="368"/>
      <c r="NN768" s="368"/>
      <c r="NO768" s="368"/>
      <c r="NP768" s="368"/>
      <c r="NQ768" s="368"/>
      <c r="NR768" s="368"/>
      <c r="NS768" s="368"/>
      <c r="NT768" s="368"/>
      <c r="NU768" s="368"/>
      <c r="NV768" s="368"/>
      <c r="NW768" s="368"/>
      <c r="NX768" s="368"/>
      <c r="NY768" s="368"/>
      <c r="NZ768" s="368"/>
      <c r="OA768" s="368"/>
      <c r="OB768" s="368"/>
      <c r="OC768" s="368"/>
      <c r="OD768" s="368"/>
      <c r="OE768" s="368"/>
      <c r="OF768" s="368"/>
      <c r="OG768" s="368"/>
      <c r="OH768" s="368"/>
      <c r="OI768" s="368"/>
      <c r="OJ768" s="368"/>
      <c r="OK768" s="368"/>
      <c r="OL768" s="368"/>
      <c r="OM768" s="368"/>
      <c r="ON768" s="368"/>
      <c r="OO768" s="368"/>
      <c r="OP768" s="368"/>
      <c r="OQ768" s="368"/>
      <c r="OR768" s="368"/>
      <c r="OS768" s="368"/>
      <c r="OT768" s="368"/>
      <c r="OU768" s="368"/>
      <c r="OV768" s="368"/>
      <c r="OW768" s="368"/>
      <c r="OX768" s="368"/>
      <c r="OY768" s="368"/>
      <c r="OZ768" s="368"/>
      <c r="PA768" s="368"/>
      <c r="PB768" s="368"/>
      <c r="PC768" s="368"/>
      <c r="PD768" s="368"/>
      <c r="PE768" s="368"/>
      <c r="PF768" s="368"/>
      <c r="PG768" s="368"/>
      <c r="PH768" s="368"/>
      <c r="PI768" s="368"/>
      <c r="PJ768" s="368"/>
      <c r="PK768" s="368"/>
      <c r="PL768" s="368"/>
      <c r="PM768" s="368"/>
      <c r="PN768" s="368"/>
      <c r="PO768" s="368"/>
      <c r="PP768" s="368"/>
      <c r="PQ768" s="368"/>
      <c r="PR768" s="368"/>
      <c r="PS768" s="368"/>
      <c r="PT768" s="368"/>
      <c r="PU768" s="368"/>
      <c r="PV768" s="368"/>
      <c r="PW768" s="368"/>
      <c r="PX768" s="368"/>
      <c r="PY768" s="368"/>
      <c r="PZ768" s="368"/>
      <c r="QA768" s="368"/>
      <c r="QB768" s="368"/>
      <c r="QC768" s="368"/>
      <c r="QD768" s="368"/>
      <c r="QE768" s="368"/>
      <c r="QF768" s="368"/>
      <c r="QG768" s="368"/>
      <c r="QH768" s="368"/>
      <c r="QI768" s="368"/>
      <c r="QJ768" s="368"/>
      <c r="QK768" s="368"/>
      <c r="QL768" s="368"/>
      <c r="QM768" s="368"/>
      <c r="QN768" s="368"/>
      <c r="QO768" s="368"/>
      <c r="QP768" s="368"/>
      <c r="QQ768" s="368"/>
      <c r="QR768" s="368"/>
      <c r="QS768" s="368"/>
      <c r="QT768" s="368"/>
      <c r="QU768" s="368"/>
      <c r="QV768" s="368"/>
      <c r="QW768" s="368"/>
      <c r="QX768" s="368"/>
      <c r="QY768" s="368"/>
      <c r="QZ768" s="368"/>
      <c r="RA768" s="368"/>
      <c r="RB768" s="368"/>
      <c r="RC768" s="368"/>
      <c r="RD768" s="368"/>
      <c r="RE768" s="368"/>
      <c r="RF768" s="368"/>
      <c r="RG768" s="368"/>
      <c r="RH768" s="368"/>
      <c r="RI768" s="368"/>
      <c r="RJ768" s="368"/>
      <c r="RK768" s="368"/>
      <c r="RL768" s="368"/>
      <c r="RM768" s="368"/>
      <c r="RN768" s="368"/>
      <c r="RO768" s="368"/>
      <c r="RP768" s="368"/>
      <c r="RQ768" s="368"/>
      <c r="RR768" s="368"/>
      <c r="RS768" s="368"/>
      <c r="RT768" s="368"/>
      <c r="RU768" s="368"/>
      <c r="RV768" s="368"/>
      <c r="RW768" s="368"/>
      <c r="RX768" s="368"/>
      <c r="RY768" s="368"/>
      <c r="RZ768" s="368"/>
      <c r="SA768" s="368"/>
      <c r="SB768" s="368"/>
      <c r="SC768" s="368"/>
      <c r="SD768" s="368"/>
      <c r="SE768" s="368"/>
      <c r="SF768" s="368"/>
      <c r="SG768" s="368"/>
    </row>
    <row r="769" spans="1:501">
      <c r="A769" s="368"/>
      <c r="B769" s="368"/>
      <c r="C769" s="368"/>
      <c r="D769" s="368"/>
      <c r="E769" s="368"/>
      <c r="F769" s="368"/>
      <c r="G769" s="368"/>
      <c r="H769" s="368"/>
      <c r="I769" s="368"/>
      <c r="J769" s="368"/>
      <c r="K769" s="368"/>
      <c r="L769" s="368"/>
      <c r="M769" s="368"/>
      <c r="N769" s="368"/>
      <c r="O769" s="385"/>
      <c r="P769" s="368"/>
      <c r="Q769" s="368"/>
      <c r="R769" s="368"/>
      <c r="S769" s="368"/>
      <c r="T769" s="368"/>
      <c r="U769" s="368"/>
      <c r="V769" s="368"/>
      <c r="W769" s="368"/>
      <c r="X769" s="368"/>
      <c r="Y769" s="368"/>
      <c r="Z769" s="368"/>
      <c r="AA769" s="368"/>
      <c r="AB769" s="368"/>
      <c r="AC769" s="368"/>
      <c r="AD769" s="368"/>
      <c r="AE769" s="368"/>
      <c r="AF769" s="368"/>
      <c r="AG769" s="368"/>
      <c r="AH769" s="368"/>
      <c r="AI769" s="368"/>
      <c r="AJ769" s="368"/>
      <c r="AK769" s="368"/>
      <c r="AL769" s="368"/>
      <c r="AM769" s="368"/>
      <c r="AN769" s="368"/>
      <c r="AO769" s="368"/>
      <c r="AP769" s="368"/>
      <c r="AQ769" s="368"/>
      <c r="AR769" s="368"/>
      <c r="AS769" s="368"/>
      <c r="AT769" s="368"/>
      <c r="AU769" s="368"/>
      <c r="AV769" s="368"/>
      <c r="AW769" s="368"/>
      <c r="AX769" s="368"/>
      <c r="AY769" s="368"/>
      <c r="AZ769" s="368"/>
      <c r="BA769" s="368"/>
      <c r="BB769" s="368"/>
      <c r="BC769" s="368"/>
      <c r="BD769" s="368"/>
      <c r="BE769" s="368"/>
      <c r="BF769" s="368"/>
      <c r="BG769" s="368"/>
      <c r="BH769" s="368"/>
      <c r="BI769" s="368"/>
      <c r="BJ769" s="368"/>
      <c r="BK769" s="368"/>
      <c r="BL769" s="368"/>
      <c r="BM769" s="368"/>
      <c r="BN769" s="368"/>
      <c r="BO769" s="368"/>
      <c r="BP769" s="368"/>
      <c r="BQ769" s="368"/>
      <c r="BR769" s="368"/>
      <c r="BS769" s="368"/>
      <c r="BT769" s="368"/>
      <c r="BU769" s="368"/>
      <c r="BV769" s="368"/>
      <c r="BW769" s="368"/>
      <c r="DV769" s="368"/>
      <c r="DW769" s="368"/>
      <c r="DX769" s="368"/>
      <c r="DY769" s="368"/>
      <c r="DZ769" s="368"/>
      <c r="EA769" s="368"/>
      <c r="EB769" s="368"/>
      <c r="EC769" s="368"/>
      <c r="ED769" s="368"/>
      <c r="EE769" s="368"/>
      <c r="EF769" s="368"/>
      <c r="EG769" s="368"/>
      <c r="EH769" s="368"/>
      <c r="EI769" s="368"/>
      <c r="EJ769" s="368"/>
      <c r="EK769" s="368"/>
      <c r="EL769" s="368"/>
      <c r="EM769" s="368"/>
      <c r="EN769" s="368"/>
      <c r="EO769" s="368"/>
      <c r="EP769" s="368"/>
      <c r="EQ769" s="368"/>
      <c r="ER769" s="368"/>
      <c r="ES769" s="368"/>
      <c r="ET769" s="368"/>
      <c r="EU769" s="368"/>
      <c r="EV769" s="368"/>
      <c r="EW769" s="368"/>
      <c r="EX769" s="368"/>
      <c r="EY769" s="368"/>
      <c r="EZ769" s="368"/>
      <c r="FA769" s="368"/>
      <c r="FB769" s="368"/>
      <c r="FC769" s="368"/>
      <c r="FD769" s="368"/>
      <c r="FE769" s="368"/>
      <c r="FF769" s="368"/>
      <c r="FG769" s="368"/>
      <c r="FH769" s="368"/>
      <c r="FI769" s="368"/>
      <c r="FJ769" s="368"/>
      <c r="FK769" s="368"/>
      <c r="FL769" s="368"/>
      <c r="FM769" s="368"/>
      <c r="FN769" s="368"/>
      <c r="FO769" s="368"/>
      <c r="FP769" s="368"/>
      <c r="FQ769" s="368"/>
      <c r="FR769" s="368"/>
      <c r="FS769" s="368"/>
      <c r="FT769" s="368"/>
      <c r="FU769" s="368"/>
      <c r="FV769" s="368"/>
      <c r="FW769" s="368"/>
      <c r="FX769" s="368"/>
      <c r="FY769" s="368"/>
      <c r="FZ769" s="368"/>
      <c r="GA769" s="368"/>
      <c r="GB769" s="368"/>
      <c r="GC769" s="368"/>
      <c r="GD769" s="368"/>
      <c r="GE769" s="368"/>
      <c r="GF769" s="368"/>
      <c r="GG769" s="368"/>
      <c r="GH769" s="368"/>
      <c r="GI769" s="368"/>
      <c r="GJ769" s="368"/>
      <c r="GK769" s="368"/>
      <c r="GL769" s="368"/>
      <c r="GM769" s="368"/>
      <c r="GN769" s="368"/>
      <c r="GO769" s="368"/>
      <c r="GP769" s="368"/>
      <c r="GQ769" s="368"/>
      <c r="GR769" s="368"/>
      <c r="GS769" s="368"/>
      <c r="GT769" s="368"/>
      <c r="GU769" s="368"/>
      <c r="GV769" s="368"/>
      <c r="GW769" s="368"/>
      <c r="GX769" s="368"/>
      <c r="GY769" s="368"/>
      <c r="GZ769" s="368"/>
      <c r="HA769" s="368"/>
      <c r="HB769" s="368"/>
      <c r="HC769" s="368"/>
      <c r="HD769" s="368"/>
      <c r="HE769" s="368"/>
      <c r="HF769" s="368"/>
      <c r="HG769" s="368"/>
      <c r="HH769" s="368"/>
      <c r="HI769" s="368"/>
      <c r="HJ769" s="368"/>
      <c r="HK769" s="368"/>
      <c r="HL769" s="368"/>
      <c r="HM769" s="368"/>
      <c r="HN769" s="368"/>
      <c r="HO769" s="368"/>
      <c r="HP769" s="368"/>
      <c r="HQ769" s="368"/>
      <c r="HR769" s="368"/>
      <c r="HS769" s="368"/>
      <c r="HT769" s="368"/>
      <c r="HU769" s="368"/>
      <c r="HV769" s="368"/>
      <c r="HW769" s="368"/>
      <c r="HX769" s="368"/>
      <c r="HY769" s="368"/>
      <c r="HZ769" s="368"/>
      <c r="IA769" s="368"/>
      <c r="IB769" s="368"/>
      <c r="IC769" s="368"/>
      <c r="ID769" s="368"/>
      <c r="IE769" s="368"/>
      <c r="IF769" s="368"/>
      <c r="IG769" s="368"/>
      <c r="IH769" s="368"/>
      <c r="II769" s="368"/>
      <c r="IJ769" s="368"/>
      <c r="IK769" s="368"/>
      <c r="IL769" s="368"/>
      <c r="IM769" s="368"/>
      <c r="IN769" s="368"/>
      <c r="IO769" s="368"/>
      <c r="IP769" s="368"/>
      <c r="IQ769" s="368"/>
      <c r="IR769" s="368"/>
      <c r="IS769" s="368"/>
      <c r="IT769" s="368"/>
      <c r="IU769" s="368"/>
      <c r="IV769" s="368"/>
      <c r="IW769" s="368"/>
      <c r="IX769" s="368"/>
      <c r="IY769" s="368"/>
      <c r="IZ769" s="368"/>
      <c r="JA769" s="368"/>
      <c r="JB769" s="368"/>
      <c r="JC769" s="368"/>
      <c r="JD769" s="368"/>
      <c r="JE769" s="368"/>
      <c r="JF769" s="368"/>
      <c r="JG769" s="368"/>
      <c r="JH769" s="368"/>
      <c r="JI769" s="368"/>
      <c r="JJ769" s="368"/>
      <c r="JK769" s="368"/>
      <c r="JL769" s="368"/>
      <c r="JM769" s="368"/>
      <c r="JN769" s="368"/>
      <c r="JO769" s="368"/>
      <c r="JP769" s="368"/>
      <c r="JQ769" s="368"/>
      <c r="JR769" s="368"/>
      <c r="JS769" s="368"/>
      <c r="JT769" s="368"/>
      <c r="JU769" s="368"/>
      <c r="JV769" s="368"/>
      <c r="JW769" s="368"/>
      <c r="JX769" s="368"/>
      <c r="JY769" s="368"/>
      <c r="JZ769" s="368"/>
      <c r="KA769" s="368"/>
      <c r="KB769" s="368"/>
      <c r="KC769" s="368"/>
      <c r="KD769" s="368"/>
      <c r="KE769" s="368"/>
      <c r="KF769" s="368"/>
      <c r="KG769" s="368"/>
      <c r="KH769" s="368"/>
      <c r="KI769" s="368"/>
      <c r="KJ769" s="368"/>
      <c r="KK769" s="368"/>
      <c r="KL769" s="368"/>
      <c r="KM769" s="368"/>
      <c r="KN769" s="368"/>
      <c r="KO769" s="368"/>
      <c r="KP769" s="368"/>
      <c r="KQ769" s="368"/>
      <c r="KR769" s="368"/>
      <c r="KS769" s="368"/>
      <c r="KT769" s="368"/>
      <c r="KU769" s="368"/>
      <c r="KV769" s="368"/>
      <c r="KW769" s="368"/>
      <c r="KX769" s="368"/>
      <c r="LH769" s="368"/>
      <c r="LI769" s="368"/>
      <c r="LJ769" s="368"/>
      <c r="LK769" s="368"/>
      <c r="LL769" s="368"/>
      <c r="LM769" s="368"/>
      <c r="LN769" s="368"/>
      <c r="LO769" s="368"/>
      <c r="LP769" s="368"/>
      <c r="LQ769" s="368"/>
      <c r="LR769" s="368"/>
      <c r="LS769" s="368"/>
      <c r="LT769" s="368"/>
      <c r="LU769" s="368"/>
      <c r="LV769" s="368"/>
      <c r="LW769" s="368"/>
      <c r="LX769" s="368"/>
      <c r="LY769" s="368"/>
      <c r="LZ769" s="368"/>
      <c r="MA769" s="368"/>
      <c r="MB769" s="368"/>
      <c r="MC769" s="368"/>
      <c r="MD769" s="368"/>
      <c r="ME769" s="368"/>
      <c r="MF769" s="368"/>
      <c r="MG769" s="368"/>
      <c r="MH769" s="368"/>
      <c r="MI769" s="368"/>
      <c r="MJ769" s="368"/>
      <c r="MK769" s="368"/>
      <c r="ML769" s="368"/>
      <c r="MM769" s="368"/>
      <c r="MN769" s="368"/>
      <c r="MO769" s="368"/>
      <c r="MP769" s="368"/>
      <c r="MQ769" s="368"/>
      <c r="MR769" s="368"/>
      <c r="MS769" s="368"/>
      <c r="MT769" s="368"/>
      <c r="MU769" s="368"/>
      <c r="MV769" s="368"/>
      <c r="MW769" s="368"/>
      <c r="MX769" s="368"/>
      <c r="MY769" s="368"/>
      <c r="MZ769" s="368"/>
      <c r="NA769" s="368"/>
      <c r="NB769" s="368"/>
      <c r="NC769" s="368"/>
      <c r="ND769" s="368"/>
      <c r="NE769" s="368"/>
      <c r="NF769" s="368"/>
      <c r="NG769" s="368"/>
      <c r="NH769" s="368"/>
      <c r="NI769" s="368"/>
      <c r="NJ769" s="368"/>
      <c r="NK769" s="368"/>
      <c r="NL769" s="368"/>
      <c r="NM769" s="368"/>
      <c r="NN769" s="368"/>
      <c r="NO769" s="368"/>
      <c r="NP769" s="368"/>
      <c r="NQ769" s="368"/>
      <c r="NR769" s="368"/>
      <c r="NS769" s="368"/>
      <c r="NT769" s="368"/>
      <c r="NU769" s="368"/>
      <c r="NV769" s="368"/>
      <c r="NW769" s="368"/>
      <c r="NX769" s="368"/>
      <c r="NY769" s="368"/>
      <c r="NZ769" s="368"/>
      <c r="OA769" s="368"/>
      <c r="OB769" s="368"/>
      <c r="OC769" s="368"/>
      <c r="OD769" s="368"/>
      <c r="OE769" s="368"/>
      <c r="OF769" s="368"/>
      <c r="OG769" s="368"/>
      <c r="OH769" s="368"/>
      <c r="OI769" s="368"/>
      <c r="OJ769" s="368"/>
      <c r="OK769" s="368"/>
      <c r="OL769" s="368"/>
      <c r="OM769" s="368"/>
      <c r="ON769" s="368"/>
      <c r="OO769" s="368"/>
      <c r="OP769" s="368"/>
      <c r="OQ769" s="368"/>
      <c r="OR769" s="368"/>
      <c r="OS769" s="368"/>
      <c r="OT769" s="368"/>
      <c r="OU769" s="368"/>
      <c r="OV769" s="368"/>
      <c r="OW769" s="368"/>
      <c r="OX769" s="368"/>
      <c r="OY769" s="368"/>
      <c r="OZ769" s="368"/>
      <c r="PA769" s="368"/>
      <c r="PB769" s="368"/>
      <c r="PC769" s="368"/>
      <c r="PD769" s="368"/>
      <c r="PE769" s="368"/>
      <c r="PF769" s="368"/>
      <c r="PG769" s="368"/>
      <c r="PH769" s="368"/>
      <c r="PI769" s="368"/>
      <c r="PJ769" s="368"/>
      <c r="PK769" s="368"/>
      <c r="PL769" s="368"/>
      <c r="PM769" s="368"/>
      <c r="PN769" s="368"/>
      <c r="PO769" s="368"/>
      <c r="PP769" s="368"/>
      <c r="PQ769" s="368"/>
      <c r="PR769" s="368"/>
      <c r="PS769" s="368"/>
      <c r="PT769" s="368"/>
      <c r="PU769" s="368"/>
      <c r="PV769" s="368"/>
      <c r="PW769" s="368"/>
      <c r="PX769" s="368"/>
      <c r="PY769" s="368"/>
      <c r="PZ769" s="368"/>
      <c r="QA769" s="368"/>
      <c r="QB769" s="368"/>
      <c r="QC769" s="368"/>
      <c r="QD769" s="368"/>
      <c r="QE769" s="368"/>
      <c r="QF769" s="368"/>
      <c r="QG769" s="368"/>
      <c r="QH769" s="368"/>
      <c r="QI769" s="368"/>
      <c r="QJ769" s="368"/>
      <c r="QK769" s="368"/>
      <c r="QL769" s="368"/>
      <c r="QM769" s="368"/>
      <c r="QN769" s="368"/>
      <c r="QO769" s="368"/>
      <c r="QP769" s="368"/>
      <c r="QQ769" s="368"/>
      <c r="QR769" s="368"/>
      <c r="QS769" s="368"/>
      <c r="QT769" s="368"/>
      <c r="QU769" s="368"/>
      <c r="QV769" s="368"/>
      <c r="QW769" s="368"/>
      <c r="QX769" s="368"/>
      <c r="QY769" s="368"/>
      <c r="QZ769" s="368"/>
      <c r="RA769" s="368"/>
      <c r="RB769" s="368"/>
      <c r="RC769" s="368"/>
      <c r="RD769" s="368"/>
      <c r="RE769" s="368"/>
      <c r="RF769" s="368"/>
      <c r="RG769" s="368"/>
      <c r="RH769" s="368"/>
      <c r="RI769" s="368"/>
      <c r="RJ769" s="368"/>
      <c r="RK769" s="368"/>
      <c r="RL769" s="368"/>
      <c r="RM769" s="368"/>
      <c r="RN769" s="368"/>
      <c r="RO769" s="368"/>
      <c r="RP769" s="368"/>
      <c r="RQ769" s="368"/>
      <c r="RR769" s="368"/>
      <c r="RS769" s="368"/>
      <c r="RT769" s="368"/>
      <c r="RU769" s="368"/>
      <c r="RV769" s="368"/>
      <c r="RW769" s="368"/>
      <c r="RX769" s="368"/>
      <c r="RY769" s="368"/>
      <c r="RZ769" s="368"/>
      <c r="SA769" s="368"/>
      <c r="SB769" s="368"/>
      <c r="SC769" s="368"/>
      <c r="SD769" s="368"/>
      <c r="SE769" s="368"/>
      <c r="SF769" s="368"/>
      <c r="SG769" s="368"/>
    </row>
    <row r="770" spans="1:501">
      <c r="A770" s="368"/>
      <c r="B770" s="368"/>
      <c r="C770" s="368"/>
      <c r="D770" s="368"/>
      <c r="E770" s="368"/>
      <c r="F770" s="368"/>
      <c r="G770" s="368"/>
      <c r="H770" s="368"/>
      <c r="I770" s="368"/>
      <c r="J770" s="368"/>
      <c r="K770" s="368"/>
      <c r="L770" s="368"/>
      <c r="M770" s="368"/>
      <c r="N770" s="368"/>
      <c r="O770" s="385"/>
      <c r="P770" s="368"/>
      <c r="Q770" s="368"/>
      <c r="R770" s="368"/>
      <c r="S770" s="368"/>
      <c r="T770" s="368"/>
      <c r="U770" s="368"/>
      <c r="V770" s="368"/>
      <c r="W770" s="368"/>
      <c r="X770" s="368"/>
      <c r="Y770" s="368"/>
      <c r="Z770" s="368"/>
      <c r="AA770" s="368"/>
      <c r="AB770" s="368"/>
      <c r="AC770" s="368"/>
      <c r="AD770" s="368"/>
      <c r="AE770" s="368"/>
      <c r="AF770" s="368"/>
      <c r="AG770" s="368"/>
      <c r="AH770" s="368"/>
      <c r="AI770" s="368"/>
      <c r="AJ770" s="368"/>
      <c r="AK770" s="368"/>
      <c r="AL770" s="368"/>
      <c r="AM770" s="368"/>
      <c r="AN770" s="368"/>
      <c r="AO770" s="368"/>
      <c r="AP770" s="368"/>
      <c r="AQ770" s="368"/>
      <c r="AR770" s="368"/>
      <c r="AS770" s="368"/>
      <c r="AT770" s="368"/>
      <c r="AU770" s="368"/>
      <c r="AV770" s="368"/>
      <c r="AW770" s="368"/>
      <c r="AX770" s="368"/>
      <c r="AY770" s="368"/>
      <c r="AZ770" s="368"/>
      <c r="BA770" s="368"/>
      <c r="BB770" s="368"/>
      <c r="BC770" s="368"/>
      <c r="BD770" s="368"/>
      <c r="BE770" s="368"/>
      <c r="BF770" s="368"/>
      <c r="BG770" s="368"/>
      <c r="BH770" s="368"/>
      <c r="BI770" s="368"/>
      <c r="BJ770" s="368"/>
      <c r="BK770" s="368"/>
      <c r="BL770" s="368"/>
      <c r="BM770" s="368"/>
      <c r="BN770" s="368"/>
      <c r="BO770" s="368"/>
      <c r="BP770" s="368"/>
      <c r="BQ770" s="368"/>
      <c r="BR770" s="368"/>
      <c r="BS770" s="368"/>
      <c r="BT770" s="368"/>
      <c r="BU770" s="368"/>
      <c r="BV770" s="368"/>
      <c r="BW770" s="368"/>
      <c r="DV770" s="368"/>
      <c r="DW770" s="368"/>
      <c r="DX770" s="368"/>
      <c r="DY770" s="368"/>
      <c r="DZ770" s="368"/>
      <c r="EA770" s="368"/>
      <c r="EB770" s="368"/>
      <c r="EC770" s="368"/>
      <c r="ED770" s="368"/>
      <c r="EE770" s="368"/>
      <c r="EF770" s="368"/>
      <c r="EG770" s="368"/>
      <c r="EH770" s="368"/>
      <c r="EI770" s="368"/>
      <c r="EJ770" s="368"/>
      <c r="EK770" s="368"/>
      <c r="EL770" s="368"/>
      <c r="EM770" s="368"/>
      <c r="EN770" s="368"/>
      <c r="EO770" s="368"/>
      <c r="EP770" s="368"/>
      <c r="EQ770" s="368"/>
      <c r="ER770" s="368"/>
      <c r="ES770" s="368"/>
      <c r="ET770" s="368"/>
      <c r="EU770" s="368"/>
      <c r="EV770" s="368"/>
      <c r="EW770" s="368"/>
      <c r="EX770" s="368"/>
      <c r="EY770" s="368"/>
      <c r="EZ770" s="368"/>
      <c r="FA770" s="368"/>
      <c r="FB770" s="368"/>
      <c r="FC770" s="368"/>
      <c r="FD770" s="368"/>
      <c r="FE770" s="368"/>
      <c r="FF770" s="368"/>
      <c r="FG770" s="368"/>
      <c r="FH770" s="368"/>
      <c r="FI770" s="368"/>
      <c r="FJ770" s="368"/>
      <c r="FK770" s="368"/>
      <c r="FL770" s="368"/>
      <c r="FM770" s="368"/>
      <c r="FN770" s="368"/>
      <c r="FO770" s="368"/>
      <c r="FP770" s="368"/>
      <c r="FQ770" s="368"/>
      <c r="FR770" s="368"/>
      <c r="FS770" s="368"/>
      <c r="FT770" s="368"/>
      <c r="FU770" s="368"/>
      <c r="FV770" s="368"/>
      <c r="FW770" s="368"/>
      <c r="FX770" s="368"/>
      <c r="FY770" s="368"/>
      <c r="FZ770" s="368"/>
      <c r="GA770" s="368"/>
      <c r="GB770" s="368"/>
      <c r="GC770" s="368"/>
      <c r="GD770" s="368"/>
      <c r="GE770" s="368"/>
      <c r="GF770" s="368"/>
      <c r="GG770" s="368"/>
      <c r="GH770" s="368"/>
      <c r="GI770" s="368"/>
      <c r="GJ770" s="368"/>
      <c r="GK770" s="368"/>
      <c r="GL770" s="368"/>
      <c r="GM770" s="368"/>
      <c r="GN770" s="368"/>
      <c r="GO770" s="368"/>
      <c r="GP770" s="368"/>
      <c r="GQ770" s="368"/>
      <c r="GR770" s="368"/>
      <c r="GS770" s="368"/>
      <c r="GT770" s="368"/>
      <c r="GU770" s="368"/>
      <c r="GV770" s="368"/>
      <c r="GW770" s="368"/>
      <c r="GX770" s="368"/>
      <c r="GY770" s="368"/>
      <c r="GZ770" s="368"/>
      <c r="HA770" s="368"/>
      <c r="HB770" s="368"/>
      <c r="HC770" s="368"/>
      <c r="HD770" s="368"/>
      <c r="HE770" s="368"/>
      <c r="HF770" s="368"/>
      <c r="HG770" s="368"/>
      <c r="HH770" s="368"/>
      <c r="HI770" s="368"/>
      <c r="HJ770" s="368"/>
      <c r="HK770" s="368"/>
      <c r="HL770" s="368"/>
      <c r="HM770" s="368"/>
      <c r="HN770" s="368"/>
      <c r="HO770" s="368"/>
      <c r="HP770" s="368"/>
      <c r="HQ770" s="368"/>
      <c r="HR770" s="368"/>
      <c r="HS770" s="368"/>
      <c r="HT770" s="368"/>
      <c r="HU770" s="368"/>
      <c r="HV770" s="368"/>
      <c r="HW770" s="368"/>
      <c r="HX770" s="368"/>
      <c r="HY770" s="368"/>
      <c r="HZ770" s="368"/>
      <c r="IA770" s="368"/>
      <c r="IB770" s="368"/>
      <c r="IC770" s="368"/>
      <c r="ID770" s="368"/>
      <c r="IE770" s="368"/>
      <c r="IF770" s="368"/>
      <c r="IG770" s="368"/>
      <c r="IH770" s="368"/>
      <c r="II770" s="368"/>
      <c r="IJ770" s="368"/>
      <c r="IK770" s="368"/>
      <c r="IL770" s="368"/>
      <c r="IM770" s="368"/>
      <c r="IN770" s="368"/>
      <c r="IO770" s="368"/>
      <c r="IP770" s="368"/>
      <c r="IQ770" s="368"/>
      <c r="IR770" s="368"/>
      <c r="IS770" s="368"/>
      <c r="IT770" s="368"/>
      <c r="IU770" s="368"/>
      <c r="IV770" s="368"/>
      <c r="IW770" s="368"/>
      <c r="IX770" s="368"/>
      <c r="IY770" s="368"/>
      <c r="IZ770" s="368"/>
      <c r="JA770" s="368"/>
      <c r="JB770" s="368"/>
      <c r="JC770" s="368"/>
      <c r="JD770" s="368"/>
      <c r="JE770" s="368"/>
      <c r="JF770" s="368"/>
      <c r="JG770" s="368"/>
      <c r="JH770" s="368"/>
      <c r="JI770" s="368"/>
      <c r="JJ770" s="368"/>
      <c r="JK770" s="368"/>
      <c r="JL770" s="368"/>
      <c r="JM770" s="368"/>
      <c r="JN770" s="368"/>
      <c r="JO770" s="368"/>
      <c r="JP770" s="368"/>
      <c r="JQ770" s="368"/>
      <c r="JR770" s="368"/>
      <c r="JS770" s="368"/>
      <c r="JT770" s="368"/>
      <c r="JU770" s="368"/>
      <c r="JV770" s="368"/>
      <c r="JW770" s="368"/>
      <c r="JX770" s="368"/>
      <c r="JY770" s="368"/>
      <c r="JZ770" s="368"/>
      <c r="KA770" s="368"/>
      <c r="KB770" s="368"/>
      <c r="KC770" s="368"/>
      <c r="KD770" s="368"/>
      <c r="KE770" s="368"/>
      <c r="KF770" s="368"/>
      <c r="KG770" s="368"/>
      <c r="KH770" s="368"/>
      <c r="KI770" s="368"/>
      <c r="KJ770" s="368"/>
      <c r="KK770" s="368"/>
      <c r="KL770" s="368"/>
      <c r="KM770" s="368"/>
      <c r="KN770" s="368"/>
      <c r="KO770" s="368"/>
      <c r="KP770" s="368"/>
      <c r="KQ770" s="368"/>
      <c r="KR770" s="368"/>
      <c r="KS770" s="368"/>
      <c r="KT770" s="368"/>
      <c r="KU770" s="368"/>
      <c r="KV770" s="368"/>
      <c r="KW770" s="368"/>
      <c r="KX770" s="368"/>
      <c r="LH770" s="368"/>
      <c r="LI770" s="368"/>
      <c r="LJ770" s="368"/>
      <c r="LK770" s="368"/>
      <c r="LL770" s="368"/>
      <c r="LM770" s="368"/>
      <c r="LN770" s="368"/>
      <c r="LO770" s="368"/>
      <c r="LP770" s="368"/>
      <c r="LQ770" s="368"/>
      <c r="LR770" s="368"/>
      <c r="LS770" s="368"/>
      <c r="LT770" s="368"/>
      <c r="LU770" s="368"/>
      <c r="LV770" s="368"/>
      <c r="LW770" s="368"/>
      <c r="LX770" s="368"/>
      <c r="LY770" s="368"/>
      <c r="LZ770" s="368"/>
      <c r="MA770" s="368"/>
      <c r="MB770" s="368"/>
      <c r="MC770" s="368"/>
      <c r="MD770" s="368"/>
      <c r="ME770" s="368"/>
      <c r="MF770" s="368"/>
      <c r="MG770" s="368"/>
      <c r="MH770" s="368"/>
      <c r="MI770" s="368"/>
      <c r="MJ770" s="368"/>
      <c r="MK770" s="368"/>
      <c r="ML770" s="368"/>
      <c r="MM770" s="368"/>
      <c r="MN770" s="368"/>
      <c r="MO770" s="368"/>
      <c r="MP770" s="368"/>
      <c r="MQ770" s="368"/>
      <c r="MR770" s="368"/>
      <c r="MS770" s="368"/>
      <c r="MT770" s="368"/>
      <c r="MU770" s="368"/>
      <c r="MV770" s="368"/>
      <c r="MW770" s="368"/>
      <c r="MX770" s="368"/>
      <c r="MY770" s="368"/>
      <c r="MZ770" s="368"/>
      <c r="NA770" s="368"/>
      <c r="NB770" s="368"/>
      <c r="NC770" s="368"/>
      <c r="ND770" s="368"/>
      <c r="NE770" s="368"/>
      <c r="NF770" s="368"/>
      <c r="NG770" s="368"/>
      <c r="NH770" s="368"/>
      <c r="NI770" s="368"/>
      <c r="NJ770" s="368"/>
      <c r="NK770" s="368"/>
      <c r="NL770" s="368"/>
      <c r="NM770" s="368"/>
      <c r="NN770" s="368"/>
      <c r="NO770" s="368"/>
      <c r="NP770" s="368"/>
      <c r="NQ770" s="368"/>
      <c r="NR770" s="368"/>
      <c r="NS770" s="368"/>
      <c r="NT770" s="368"/>
      <c r="NU770" s="368"/>
      <c r="NV770" s="368"/>
      <c r="NW770" s="368"/>
      <c r="NX770" s="368"/>
      <c r="NY770" s="368"/>
      <c r="NZ770" s="368"/>
      <c r="OA770" s="368"/>
      <c r="OB770" s="368"/>
      <c r="OC770" s="368"/>
      <c r="OD770" s="368"/>
      <c r="OE770" s="368"/>
      <c r="OF770" s="368"/>
      <c r="OG770" s="368"/>
      <c r="OH770" s="368"/>
      <c r="OI770" s="368"/>
      <c r="OJ770" s="368"/>
      <c r="OK770" s="368"/>
      <c r="OL770" s="368"/>
      <c r="OM770" s="368"/>
      <c r="ON770" s="368"/>
      <c r="OO770" s="368"/>
      <c r="OP770" s="368"/>
      <c r="OQ770" s="368"/>
      <c r="OR770" s="368"/>
      <c r="OS770" s="368"/>
      <c r="OT770" s="368"/>
      <c r="OU770" s="368"/>
      <c r="OV770" s="368"/>
      <c r="OW770" s="368"/>
      <c r="OX770" s="368"/>
      <c r="OY770" s="368"/>
      <c r="OZ770" s="368"/>
      <c r="PA770" s="368"/>
      <c r="PB770" s="368"/>
      <c r="PC770" s="368"/>
      <c r="PD770" s="368"/>
      <c r="PE770" s="368"/>
      <c r="PF770" s="368"/>
      <c r="PG770" s="368"/>
      <c r="PH770" s="368"/>
      <c r="PI770" s="368"/>
      <c r="PJ770" s="368"/>
      <c r="PK770" s="368"/>
      <c r="PL770" s="368"/>
      <c r="PM770" s="368"/>
      <c r="PN770" s="368"/>
      <c r="PO770" s="368"/>
      <c r="PP770" s="368"/>
      <c r="PQ770" s="368"/>
      <c r="PR770" s="368"/>
      <c r="PS770" s="368"/>
      <c r="PT770" s="368"/>
      <c r="PU770" s="368"/>
      <c r="PV770" s="368"/>
      <c r="PW770" s="368"/>
      <c r="PX770" s="368"/>
      <c r="PY770" s="368"/>
      <c r="PZ770" s="368"/>
      <c r="QA770" s="368"/>
      <c r="QB770" s="368"/>
      <c r="QC770" s="368"/>
      <c r="QD770" s="368"/>
      <c r="QE770" s="368"/>
      <c r="QF770" s="368"/>
      <c r="QG770" s="368"/>
      <c r="QH770" s="368"/>
      <c r="QI770" s="368"/>
      <c r="QJ770" s="368"/>
      <c r="QK770" s="368"/>
      <c r="QL770" s="368"/>
      <c r="QM770" s="368"/>
      <c r="QN770" s="368"/>
      <c r="QO770" s="368"/>
      <c r="QP770" s="368"/>
      <c r="QQ770" s="368"/>
      <c r="QR770" s="368"/>
      <c r="QS770" s="368"/>
      <c r="QT770" s="368"/>
      <c r="QU770" s="368"/>
      <c r="QV770" s="368"/>
      <c r="QW770" s="368"/>
      <c r="QX770" s="368"/>
      <c r="QY770" s="368"/>
      <c r="QZ770" s="368"/>
      <c r="RA770" s="368"/>
      <c r="RB770" s="368"/>
      <c r="RC770" s="368"/>
      <c r="RD770" s="368"/>
      <c r="RE770" s="368"/>
      <c r="RF770" s="368"/>
      <c r="RG770" s="368"/>
      <c r="RH770" s="368"/>
      <c r="RI770" s="368"/>
      <c r="RJ770" s="368"/>
      <c r="RK770" s="368"/>
      <c r="RL770" s="368"/>
      <c r="RM770" s="368"/>
      <c r="RN770" s="368"/>
      <c r="RO770" s="368"/>
      <c r="RP770" s="368"/>
      <c r="RQ770" s="368"/>
      <c r="RR770" s="368"/>
      <c r="RS770" s="368"/>
      <c r="RT770" s="368"/>
      <c r="RU770" s="368"/>
      <c r="RV770" s="368"/>
      <c r="RW770" s="368"/>
      <c r="RX770" s="368"/>
      <c r="RY770" s="368"/>
      <c r="RZ770" s="368"/>
      <c r="SA770" s="368"/>
      <c r="SB770" s="368"/>
      <c r="SC770" s="368"/>
      <c r="SD770" s="368"/>
      <c r="SE770" s="368"/>
      <c r="SF770" s="368"/>
      <c r="SG770" s="368"/>
    </row>
    <row r="771" spans="1:501">
      <c r="A771" s="368"/>
      <c r="B771" s="368"/>
      <c r="C771" s="368"/>
      <c r="D771" s="368"/>
      <c r="E771" s="368"/>
      <c r="F771" s="368"/>
      <c r="G771" s="368"/>
      <c r="H771" s="368"/>
      <c r="I771" s="368"/>
      <c r="J771" s="368"/>
      <c r="K771" s="368"/>
      <c r="L771" s="368"/>
      <c r="M771" s="368"/>
      <c r="N771" s="368"/>
      <c r="O771" s="385"/>
      <c r="P771" s="368"/>
      <c r="Q771" s="368"/>
      <c r="R771" s="368"/>
      <c r="S771" s="368"/>
      <c r="T771" s="368"/>
      <c r="U771" s="368"/>
      <c r="V771" s="368"/>
      <c r="W771" s="368"/>
      <c r="X771" s="368"/>
      <c r="Y771" s="368"/>
      <c r="Z771" s="368"/>
      <c r="AA771" s="368"/>
      <c r="AB771" s="368"/>
      <c r="AC771" s="368"/>
      <c r="AD771" s="368"/>
      <c r="AE771" s="368"/>
      <c r="AF771" s="368"/>
      <c r="AG771" s="368"/>
      <c r="AH771" s="368"/>
      <c r="AI771" s="368"/>
      <c r="AJ771" s="368"/>
      <c r="AK771" s="368"/>
      <c r="AL771" s="368"/>
      <c r="AM771" s="368"/>
      <c r="AN771" s="368"/>
      <c r="AO771" s="368"/>
      <c r="AP771" s="368"/>
      <c r="AQ771" s="368"/>
      <c r="AR771" s="368"/>
      <c r="AS771" s="368"/>
      <c r="AT771" s="368"/>
      <c r="AU771" s="368"/>
      <c r="AV771" s="368"/>
      <c r="AW771" s="368"/>
      <c r="AX771" s="368"/>
      <c r="AY771" s="368"/>
      <c r="AZ771" s="368"/>
      <c r="BA771" s="368"/>
      <c r="BB771" s="368"/>
      <c r="BC771" s="368"/>
      <c r="BD771" s="368"/>
      <c r="BE771" s="368"/>
      <c r="BF771" s="368"/>
      <c r="BG771" s="368"/>
      <c r="BH771" s="368"/>
      <c r="BI771" s="368"/>
      <c r="BJ771" s="368"/>
      <c r="BK771" s="368"/>
      <c r="BL771" s="368"/>
      <c r="BM771" s="368"/>
      <c r="BN771" s="368"/>
      <c r="BO771" s="368"/>
      <c r="BP771" s="368"/>
      <c r="BQ771" s="368"/>
      <c r="BR771" s="368"/>
      <c r="BS771" s="368"/>
      <c r="BT771" s="368"/>
      <c r="BU771" s="368"/>
      <c r="BV771" s="368"/>
      <c r="BW771" s="368"/>
      <c r="DV771" s="368"/>
      <c r="DW771" s="368"/>
      <c r="DX771" s="368"/>
      <c r="DY771" s="368"/>
      <c r="DZ771" s="368"/>
      <c r="EA771" s="368"/>
      <c r="EB771" s="368"/>
      <c r="EC771" s="368"/>
      <c r="ED771" s="368"/>
      <c r="EE771" s="368"/>
      <c r="EF771" s="368"/>
      <c r="EG771" s="368"/>
      <c r="EH771" s="368"/>
      <c r="EI771" s="368"/>
      <c r="EJ771" s="368"/>
      <c r="EK771" s="368"/>
      <c r="EL771" s="368"/>
      <c r="EM771" s="368"/>
      <c r="EN771" s="368"/>
      <c r="EO771" s="368"/>
      <c r="EP771" s="368"/>
      <c r="EQ771" s="368"/>
      <c r="ER771" s="368"/>
      <c r="ES771" s="368"/>
      <c r="ET771" s="368"/>
      <c r="EU771" s="368"/>
      <c r="EV771" s="368"/>
      <c r="EW771" s="368"/>
      <c r="EX771" s="368"/>
      <c r="EY771" s="368"/>
      <c r="EZ771" s="368"/>
      <c r="FA771" s="368"/>
      <c r="FB771" s="368"/>
      <c r="FC771" s="368"/>
      <c r="FD771" s="368"/>
      <c r="FE771" s="368"/>
      <c r="FF771" s="368"/>
      <c r="FG771" s="368"/>
      <c r="FH771" s="368"/>
      <c r="FI771" s="368"/>
      <c r="FJ771" s="368"/>
      <c r="FK771" s="368"/>
      <c r="FL771" s="368"/>
      <c r="FM771" s="368"/>
      <c r="FN771" s="368"/>
      <c r="FO771" s="368"/>
      <c r="FP771" s="368"/>
      <c r="FQ771" s="368"/>
      <c r="FR771" s="368"/>
      <c r="FS771" s="368"/>
      <c r="FT771" s="368"/>
      <c r="FU771" s="368"/>
      <c r="FV771" s="368"/>
      <c r="FW771" s="368"/>
      <c r="FX771" s="368"/>
      <c r="FY771" s="368"/>
      <c r="FZ771" s="368"/>
      <c r="GA771" s="368"/>
      <c r="GB771" s="368"/>
      <c r="GC771" s="368"/>
      <c r="GD771" s="368"/>
      <c r="GE771" s="368"/>
      <c r="GF771" s="368"/>
      <c r="GG771" s="368"/>
      <c r="GH771" s="368"/>
      <c r="GI771" s="368"/>
      <c r="GJ771" s="368"/>
      <c r="GK771" s="368"/>
      <c r="GL771" s="368"/>
      <c r="GM771" s="368"/>
      <c r="GN771" s="368"/>
      <c r="GO771" s="368"/>
      <c r="GP771" s="368"/>
      <c r="GQ771" s="368"/>
      <c r="GR771" s="368"/>
      <c r="GS771" s="368"/>
      <c r="GT771" s="368"/>
      <c r="GU771" s="368"/>
      <c r="GV771" s="368"/>
      <c r="GW771" s="368"/>
      <c r="GX771" s="368"/>
      <c r="GY771" s="368"/>
      <c r="GZ771" s="368"/>
      <c r="HA771" s="368"/>
      <c r="HB771" s="368"/>
      <c r="HC771" s="368"/>
      <c r="HD771" s="368"/>
      <c r="HE771" s="368"/>
      <c r="HF771" s="368"/>
      <c r="HG771" s="368"/>
      <c r="HH771" s="368"/>
      <c r="HI771" s="368"/>
      <c r="HJ771" s="368"/>
      <c r="HK771" s="368"/>
      <c r="HL771" s="368"/>
      <c r="HM771" s="368"/>
      <c r="HN771" s="368"/>
      <c r="HO771" s="368"/>
      <c r="HP771" s="368"/>
      <c r="HQ771" s="368"/>
      <c r="HR771" s="368"/>
      <c r="HS771" s="368"/>
      <c r="HT771" s="368"/>
      <c r="HU771" s="368"/>
      <c r="HV771" s="368"/>
      <c r="HW771" s="368"/>
      <c r="HX771" s="368"/>
      <c r="HY771" s="368"/>
      <c r="HZ771" s="368"/>
      <c r="IA771" s="368"/>
      <c r="IB771" s="368"/>
      <c r="IC771" s="368"/>
      <c r="ID771" s="368"/>
      <c r="IE771" s="368"/>
      <c r="IF771" s="368"/>
      <c r="IG771" s="368"/>
      <c r="IH771" s="368"/>
      <c r="II771" s="368"/>
      <c r="IJ771" s="368"/>
      <c r="IK771" s="368"/>
      <c r="IL771" s="368"/>
      <c r="IM771" s="368"/>
      <c r="IN771" s="368"/>
      <c r="IO771" s="368"/>
      <c r="IP771" s="368"/>
      <c r="IQ771" s="368"/>
      <c r="IR771" s="368"/>
      <c r="IS771" s="368"/>
      <c r="IT771" s="368"/>
      <c r="IU771" s="368"/>
      <c r="IV771" s="368"/>
      <c r="IW771" s="368"/>
      <c r="IX771" s="368"/>
      <c r="IY771" s="368"/>
      <c r="IZ771" s="368"/>
      <c r="JA771" s="368"/>
      <c r="JB771" s="368"/>
      <c r="JC771" s="368"/>
      <c r="JD771" s="368"/>
      <c r="JE771" s="368"/>
      <c r="JF771" s="368"/>
      <c r="JG771" s="368"/>
      <c r="JH771" s="368"/>
      <c r="JI771" s="368"/>
      <c r="JJ771" s="368"/>
      <c r="JK771" s="368"/>
      <c r="JL771" s="368"/>
      <c r="JM771" s="368"/>
      <c r="JN771" s="368"/>
      <c r="JO771" s="368"/>
      <c r="JP771" s="368"/>
      <c r="JQ771" s="368"/>
      <c r="JR771" s="368"/>
      <c r="JS771" s="368"/>
      <c r="JT771" s="368"/>
      <c r="JU771" s="368"/>
      <c r="JV771" s="368"/>
      <c r="JW771" s="368"/>
      <c r="JX771" s="368"/>
      <c r="JY771" s="368"/>
      <c r="JZ771" s="368"/>
      <c r="KA771" s="368"/>
      <c r="KB771" s="368"/>
      <c r="KC771" s="368"/>
      <c r="KD771" s="368"/>
      <c r="KE771" s="368"/>
      <c r="KF771" s="368"/>
      <c r="KG771" s="368"/>
      <c r="KH771" s="368"/>
      <c r="KI771" s="368"/>
      <c r="KJ771" s="368"/>
      <c r="KK771" s="368"/>
      <c r="KL771" s="368"/>
      <c r="KM771" s="368"/>
      <c r="KN771" s="368"/>
      <c r="KO771" s="368"/>
      <c r="KP771" s="368"/>
      <c r="KQ771" s="368"/>
      <c r="KR771" s="368"/>
      <c r="KS771" s="368"/>
      <c r="KT771" s="368"/>
      <c r="KU771" s="368"/>
      <c r="KV771" s="368"/>
      <c r="KW771" s="368"/>
      <c r="KX771" s="368"/>
      <c r="LH771" s="368"/>
      <c r="LI771" s="368"/>
      <c r="LJ771" s="368"/>
      <c r="LK771" s="368"/>
      <c r="LL771" s="368"/>
      <c r="LM771" s="368"/>
      <c r="LN771" s="368"/>
      <c r="LO771" s="368"/>
      <c r="LP771" s="368"/>
      <c r="LQ771" s="368"/>
      <c r="LR771" s="368"/>
      <c r="LS771" s="368"/>
      <c r="LT771" s="368"/>
      <c r="LU771" s="368"/>
      <c r="LV771" s="368"/>
      <c r="LW771" s="368"/>
      <c r="LX771" s="368"/>
      <c r="LY771" s="368"/>
      <c r="LZ771" s="368"/>
      <c r="MA771" s="368"/>
      <c r="MB771" s="368"/>
      <c r="MC771" s="368"/>
      <c r="MD771" s="368"/>
      <c r="ME771" s="368"/>
      <c r="MF771" s="368"/>
      <c r="MG771" s="368"/>
      <c r="MH771" s="368"/>
      <c r="MI771" s="368"/>
      <c r="MJ771" s="368"/>
      <c r="MK771" s="368"/>
      <c r="ML771" s="368"/>
      <c r="MM771" s="368"/>
      <c r="MN771" s="368"/>
      <c r="MO771" s="368"/>
      <c r="MP771" s="368"/>
      <c r="MQ771" s="368"/>
      <c r="MR771" s="368"/>
      <c r="MS771" s="368"/>
      <c r="MT771" s="368"/>
      <c r="MU771" s="368"/>
      <c r="MV771" s="368"/>
      <c r="MW771" s="368"/>
      <c r="MX771" s="368"/>
      <c r="MY771" s="368"/>
      <c r="MZ771" s="368"/>
      <c r="NA771" s="368"/>
      <c r="NB771" s="368"/>
      <c r="NC771" s="368"/>
      <c r="ND771" s="368"/>
      <c r="NE771" s="368"/>
      <c r="NF771" s="368"/>
      <c r="NG771" s="368"/>
      <c r="NH771" s="368"/>
      <c r="NI771" s="368"/>
      <c r="NJ771" s="368"/>
      <c r="NK771" s="368"/>
      <c r="NL771" s="368"/>
      <c r="NM771" s="368"/>
      <c r="NN771" s="368"/>
      <c r="NO771" s="368"/>
      <c r="NP771" s="368"/>
      <c r="NQ771" s="368"/>
      <c r="NR771" s="368"/>
      <c r="NS771" s="368"/>
      <c r="NT771" s="368"/>
      <c r="NU771" s="368"/>
      <c r="NV771" s="368"/>
      <c r="NW771" s="368"/>
      <c r="NX771" s="368"/>
      <c r="NY771" s="368"/>
      <c r="NZ771" s="368"/>
      <c r="OA771" s="368"/>
      <c r="OB771" s="368"/>
      <c r="OC771" s="368"/>
      <c r="OD771" s="368"/>
      <c r="OE771" s="368"/>
      <c r="OF771" s="368"/>
      <c r="OG771" s="368"/>
      <c r="OH771" s="368"/>
      <c r="OI771" s="368"/>
      <c r="OJ771" s="368"/>
      <c r="OK771" s="368"/>
      <c r="OL771" s="368"/>
      <c r="OM771" s="368"/>
      <c r="ON771" s="368"/>
      <c r="OO771" s="368"/>
      <c r="OP771" s="368"/>
      <c r="OQ771" s="368"/>
      <c r="OR771" s="368"/>
      <c r="OS771" s="368"/>
      <c r="OT771" s="368"/>
      <c r="OU771" s="368"/>
      <c r="OV771" s="368"/>
      <c r="OW771" s="368"/>
      <c r="OX771" s="368"/>
      <c r="OY771" s="368"/>
      <c r="OZ771" s="368"/>
      <c r="PA771" s="368"/>
      <c r="PB771" s="368"/>
      <c r="PC771" s="368"/>
      <c r="PD771" s="368"/>
      <c r="PE771" s="368"/>
      <c r="PF771" s="368"/>
      <c r="PG771" s="368"/>
      <c r="PH771" s="368"/>
      <c r="PI771" s="368"/>
      <c r="PJ771" s="368"/>
      <c r="PK771" s="368"/>
      <c r="PL771" s="368"/>
      <c r="PM771" s="368"/>
      <c r="PN771" s="368"/>
      <c r="PO771" s="368"/>
      <c r="PP771" s="368"/>
      <c r="PQ771" s="368"/>
      <c r="PR771" s="368"/>
      <c r="PS771" s="368"/>
      <c r="PT771" s="368"/>
      <c r="PU771" s="368"/>
      <c r="PV771" s="368"/>
      <c r="PW771" s="368"/>
      <c r="PX771" s="368"/>
      <c r="PY771" s="368"/>
      <c r="PZ771" s="368"/>
      <c r="QA771" s="368"/>
      <c r="QB771" s="368"/>
      <c r="QC771" s="368"/>
      <c r="QD771" s="368"/>
      <c r="QE771" s="368"/>
      <c r="QF771" s="368"/>
      <c r="QG771" s="368"/>
      <c r="QH771" s="368"/>
      <c r="QI771" s="368"/>
      <c r="QJ771" s="368"/>
      <c r="QK771" s="368"/>
      <c r="QL771" s="368"/>
      <c r="QM771" s="368"/>
      <c r="QN771" s="368"/>
      <c r="QO771" s="368"/>
      <c r="QP771" s="368"/>
      <c r="QQ771" s="368"/>
      <c r="QR771" s="368"/>
      <c r="QS771" s="368"/>
      <c r="QT771" s="368"/>
      <c r="QU771" s="368"/>
      <c r="QV771" s="368"/>
      <c r="QW771" s="368"/>
      <c r="QX771" s="368"/>
      <c r="QY771" s="368"/>
      <c r="QZ771" s="368"/>
      <c r="RA771" s="368"/>
      <c r="RB771" s="368"/>
      <c r="RC771" s="368"/>
      <c r="RD771" s="368"/>
      <c r="RE771" s="368"/>
      <c r="RF771" s="368"/>
      <c r="RG771" s="368"/>
      <c r="RH771" s="368"/>
      <c r="RI771" s="368"/>
      <c r="RJ771" s="368"/>
      <c r="RK771" s="368"/>
      <c r="RL771" s="368"/>
      <c r="RM771" s="368"/>
      <c r="RN771" s="368"/>
      <c r="RO771" s="368"/>
      <c r="RP771" s="368"/>
      <c r="RQ771" s="368"/>
      <c r="RR771" s="368"/>
      <c r="RS771" s="368"/>
      <c r="RT771" s="368"/>
      <c r="RU771" s="368"/>
      <c r="RV771" s="368"/>
      <c r="RW771" s="368"/>
      <c r="RX771" s="368"/>
      <c r="RY771" s="368"/>
      <c r="RZ771" s="368"/>
      <c r="SA771" s="368"/>
      <c r="SB771" s="368"/>
      <c r="SC771" s="368"/>
      <c r="SD771" s="368"/>
      <c r="SE771" s="368"/>
      <c r="SF771" s="368"/>
      <c r="SG771" s="368"/>
    </row>
    <row r="772" spans="1:501">
      <c r="A772" s="368"/>
      <c r="B772" s="368"/>
      <c r="C772" s="368"/>
      <c r="D772" s="368"/>
      <c r="E772" s="368"/>
      <c r="F772" s="368"/>
      <c r="G772" s="368"/>
      <c r="H772" s="368"/>
      <c r="I772" s="368"/>
      <c r="J772" s="368"/>
      <c r="K772" s="368"/>
      <c r="L772" s="368"/>
      <c r="M772" s="368"/>
      <c r="N772" s="368"/>
      <c r="O772" s="385"/>
      <c r="P772" s="368"/>
      <c r="Q772" s="368"/>
      <c r="R772" s="368"/>
      <c r="S772" s="368"/>
      <c r="T772" s="368"/>
      <c r="U772" s="368"/>
      <c r="V772" s="368"/>
      <c r="W772" s="368"/>
      <c r="X772" s="368"/>
      <c r="Y772" s="368"/>
      <c r="Z772" s="368"/>
      <c r="AA772" s="368"/>
      <c r="AB772" s="368"/>
      <c r="AC772" s="368"/>
      <c r="AD772" s="368"/>
      <c r="AE772" s="368"/>
      <c r="AF772" s="368"/>
      <c r="AG772" s="368"/>
      <c r="AH772" s="368"/>
      <c r="AI772" s="368"/>
      <c r="AJ772" s="368"/>
      <c r="AK772" s="368"/>
      <c r="AL772" s="368"/>
      <c r="AM772" s="368"/>
      <c r="AN772" s="368"/>
      <c r="AO772" s="368"/>
      <c r="AP772" s="368"/>
      <c r="AQ772" s="368"/>
      <c r="AR772" s="368"/>
      <c r="AS772" s="368"/>
      <c r="AT772" s="368"/>
      <c r="AU772" s="368"/>
      <c r="AV772" s="368"/>
      <c r="AW772" s="368"/>
      <c r="AX772" s="368"/>
      <c r="AY772" s="368"/>
      <c r="AZ772" s="368"/>
      <c r="BA772" s="368"/>
      <c r="BB772" s="368"/>
      <c r="BC772" s="368"/>
      <c r="BD772" s="368"/>
      <c r="BE772" s="368"/>
      <c r="BF772" s="368"/>
      <c r="BG772" s="368"/>
      <c r="BH772" s="368"/>
      <c r="BI772" s="368"/>
      <c r="BJ772" s="368"/>
      <c r="BK772" s="368"/>
      <c r="BL772" s="368"/>
      <c r="BM772" s="368"/>
      <c r="BN772" s="368"/>
      <c r="BO772" s="368"/>
      <c r="BP772" s="368"/>
      <c r="BQ772" s="368"/>
      <c r="BR772" s="368"/>
      <c r="BS772" s="368"/>
      <c r="BT772" s="368"/>
      <c r="BU772" s="368"/>
      <c r="BV772" s="368"/>
      <c r="BW772" s="368"/>
      <c r="DV772" s="368"/>
      <c r="DW772" s="368"/>
      <c r="DX772" s="368"/>
      <c r="DY772" s="368"/>
      <c r="DZ772" s="368"/>
      <c r="EA772" s="368"/>
      <c r="EB772" s="368"/>
      <c r="EC772" s="368"/>
      <c r="ED772" s="368"/>
      <c r="EE772" s="368"/>
      <c r="EF772" s="368"/>
      <c r="EG772" s="368"/>
      <c r="EH772" s="368"/>
      <c r="EI772" s="368"/>
      <c r="EJ772" s="368"/>
      <c r="EK772" s="368"/>
      <c r="EL772" s="368"/>
      <c r="EM772" s="368"/>
      <c r="EN772" s="368"/>
      <c r="EO772" s="368"/>
      <c r="EP772" s="368"/>
      <c r="EQ772" s="368"/>
      <c r="ER772" s="368"/>
      <c r="ES772" s="368"/>
      <c r="ET772" s="368"/>
      <c r="EU772" s="368"/>
      <c r="EV772" s="368"/>
      <c r="EW772" s="368"/>
      <c r="EX772" s="368"/>
      <c r="EY772" s="368"/>
      <c r="EZ772" s="368"/>
      <c r="FA772" s="368"/>
      <c r="FB772" s="368"/>
      <c r="FC772" s="368"/>
      <c r="FD772" s="368"/>
      <c r="FE772" s="368"/>
      <c r="FF772" s="368"/>
      <c r="FG772" s="368"/>
      <c r="FH772" s="368"/>
      <c r="FI772" s="368"/>
      <c r="FJ772" s="368"/>
      <c r="FK772" s="368"/>
      <c r="FL772" s="368"/>
      <c r="FM772" s="368"/>
      <c r="FN772" s="368"/>
      <c r="FO772" s="368"/>
      <c r="FP772" s="368"/>
      <c r="FQ772" s="368"/>
      <c r="FR772" s="368"/>
      <c r="FS772" s="368"/>
      <c r="FT772" s="368"/>
      <c r="FU772" s="368"/>
      <c r="FV772" s="368"/>
      <c r="FW772" s="368"/>
      <c r="FX772" s="368"/>
      <c r="FY772" s="368"/>
      <c r="FZ772" s="368"/>
      <c r="GA772" s="368"/>
      <c r="GB772" s="368"/>
      <c r="GC772" s="368"/>
      <c r="GD772" s="368"/>
      <c r="GE772" s="368"/>
      <c r="GF772" s="368"/>
      <c r="GG772" s="368"/>
      <c r="GH772" s="368"/>
      <c r="GI772" s="368"/>
      <c r="GJ772" s="368"/>
      <c r="GK772" s="368"/>
      <c r="GL772" s="368"/>
      <c r="GM772" s="368"/>
      <c r="GN772" s="368"/>
      <c r="GO772" s="368"/>
      <c r="GP772" s="368"/>
      <c r="GQ772" s="368"/>
      <c r="GR772" s="368"/>
      <c r="GS772" s="368"/>
      <c r="GT772" s="368"/>
      <c r="GU772" s="368"/>
      <c r="GV772" s="368"/>
      <c r="GW772" s="368"/>
      <c r="GX772" s="368"/>
      <c r="GY772" s="368"/>
      <c r="GZ772" s="368"/>
      <c r="HA772" s="368"/>
      <c r="HB772" s="368"/>
      <c r="HC772" s="368"/>
      <c r="HD772" s="368"/>
      <c r="HE772" s="368"/>
      <c r="HF772" s="368"/>
      <c r="HG772" s="368"/>
      <c r="HH772" s="368"/>
      <c r="HI772" s="368"/>
      <c r="HJ772" s="368"/>
      <c r="HK772" s="368"/>
      <c r="HL772" s="368"/>
      <c r="HM772" s="368"/>
      <c r="HN772" s="368"/>
      <c r="HO772" s="368"/>
      <c r="HP772" s="368"/>
      <c r="HQ772" s="368"/>
      <c r="HR772" s="368"/>
      <c r="HS772" s="368"/>
      <c r="HT772" s="368"/>
      <c r="HU772" s="368"/>
      <c r="HV772" s="368"/>
      <c r="HW772" s="368"/>
      <c r="HX772" s="368"/>
      <c r="HY772" s="368"/>
      <c r="HZ772" s="368"/>
      <c r="IA772" s="368"/>
      <c r="IB772" s="368"/>
      <c r="IC772" s="368"/>
      <c r="ID772" s="368"/>
      <c r="IE772" s="368"/>
      <c r="IF772" s="368"/>
      <c r="IG772" s="368"/>
      <c r="IH772" s="368"/>
      <c r="II772" s="368"/>
      <c r="IJ772" s="368"/>
      <c r="IK772" s="368"/>
      <c r="IL772" s="368"/>
      <c r="IM772" s="368"/>
      <c r="IN772" s="368"/>
      <c r="IO772" s="368"/>
      <c r="IP772" s="368"/>
      <c r="IQ772" s="368"/>
      <c r="IR772" s="368"/>
      <c r="IS772" s="368"/>
      <c r="IT772" s="368"/>
      <c r="IU772" s="368"/>
      <c r="IV772" s="368"/>
      <c r="IW772" s="368"/>
      <c r="IX772" s="368"/>
      <c r="IY772" s="368"/>
      <c r="IZ772" s="368"/>
      <c r="JA772" s="368"/>
      <c r="JB772" s="368"/>
      <c r="JC772" s="368"/>
      <c r="JD772" s="368"/>
      <c r="JE772" s="368"/>
      <c r="JF772" s="368"/>
      <c r="JG772" s="368"/>
      <c r="JH772" s="368"/>
      <c r="JI772" s="368"/>
      <c r="JJ772" s="368"/>
      <c r="JK772" s="368"/>
      <c r="JL772" s="368"/>
      <c r="JM772" s="368"/>
      <c r="JN772" s="368"/>
      <c r="JO772" s="368"/>
      <c r="JP772" s="368"/>
      <c r="JQ772" s="368"/>
      <c r="JR772" s="368"/>
      <c r="JS772" s="368"/>
      <c r="JT772" s="368"/>
      <c r="JU772" s="368"/>
      <c r="JV772" s="368"/>
      <c r="JW772" s="368"/>
      <c r="JX772" s="368"/>
      <c r="JY772" s="368"/>
      <c r="JZ772" s="368"/>
      <c r="KA772" s="368"/>
      <c r="KB772" s="368"/>
      <c r="KC772" s="368"/>
      <c r="KD772" s="368"/>
      <c r="KE772" s="368"/>
      <c r="KF772" s="368"/>
      <c r="KG772" s="368"/>
      <c r="KH772" s="368"/>
      <c r="KI772" s="368"/>
      <c r="KJ772" s="368"/>
      <c r="KK772" s="368"/>
      <c r="KL772" s="368"/>
      <c r="KM772" s="368"/>
      <c r="KN772" s="368"/>
      <c r="KO772" s="368"/>
      <c r="KP772" s="368"/>
      <c r="KQ772" s="368"/>
      <c r="KR772" s="368"/>
      <c r="KS772" s="368"/>
      <c r="KT772" s="368"/>
      <c r="KU772" s="368"/>
      <c r="KV772" s="368"/>
      <c r="KW772" s="368"/>
      <c r="KX772" s="368"/>
      <c r="LH772" s="368"/>
      <c r="LI772" s="368"/>
      <c r="LJ772" s="368"/>
      <c r="LK772" s="368"/>
      <c r="LL772" s="368"/>
      <c r="LM772" s="368"/>
      <c r="LN772" s="368"/>
      <c r="LO772" s="368"/>
      <c r="LP772" s="368"/>
      <c r="LQ772" s="368"/>
      <c r="LR772" s="368"/>
      <c r="LS772" s="368"/>
      <c r="LT772" s="368"/>
      <c r="LU772" s="368"/>
      <c r="LV772" s="368"/>
      <c r="LW772" s="368"/>
      <c r="LX772" s="368"/>
      <c r="LY772" s="368"/>
      <c r="LZ772" s="368"/>
      <c r="MA772" s="368"/>
      <c r="MB772" s="368"/>
      <c r="MC772" s="368"/>
      <c r="MD772" s="368"/>
      <c r="ME772" s="368"/>
      <c r="MF772" s="368"/>
      <c r="MG772" s="368"/>
      <c r="MH772" s="368"/>
      <c r="MI772" s="368"/>
      <c r="MJ772" s="368"/>
      <c r="MK772" s="368"/>
      <c r="ML772" s="368"/>
      <c r="MM772" s="368"/>
      <c r="MN772" s="368"/>
      <c r="MO772" s="368"/>
      <c r="MP772" s="368"/>
      <c r="MQ772" s="368"/>
      <c r="MR772" s="368"/>
      <c r="MS772" s="368"/>
      <c r="MT772" s="368"/>
      <c r="MU772" s="368"/>
      <c r="MV772" s="368"/>
      <c r="MW772" s="368"/>
      <c r="MX772" s="368"/>
      <c r="MY772" s="368"/>
      <c r="MZ772" s="368"/>
      <c r="NA772" s="368"/>
      <c r="NB772" s="368"/>
      <c r="NC772" s="368"/>
      <c r="ND772" s="368"/>
      <c r="NE772" s="368"/>
      <c r="NF772" s="368"/>
      <c r="NG772" s="368"/>
      <c r="NH772" s="368"/>
      <c r="NI772" s="368"/>
      <c r="NJ772" s="368"/>
      <c r="NK772" s="368"/>
      <c r="NL772" s="368"/>
      <c r="NM772" s="368"/>
      <c r="NN772" s="368"/>
      <c r="NO772" s="368"/>
      <c r="NP772" s="368"/>
      <c r="NQ772" s="368"/>
      <c r="NR772" s="368"/>
      <c r="NS772" s="368"/>
      <c r="NT772" s="368"/>
      <c r="NU772" s="368"/>
      <c r="NV772" s="368"/>
      <c r="NW772" s="368"/>
      <c r="NX772" s="368"/>
      <c r="NY772" s="368"/>
      <c r="NZ772" s="368"/>
      <c r="OA772" s="368"/>
      <c r="OB772" s="368"/>
      <c r="OC772" s="368"/>
      <c r="OD772" s="368"/>
      <c r="OE772" s="368"/>
      <c r="OF772" s="368"/>
      <c r="OG772" s="368"/>
      <c r="OH772" s="368"/>
      <c r="OI772" s="368"/>
      <c r="OJ772" s="368"/>
      <c r="OK772" s="368"/>
      <c r="OL772" s="368"/>
      <c r="OM772" s="368"/>
      <c r="ON772" s="368"/>
      <c r="OO772" s="368"/>
      <c r="OP772" s="368"/>
      <c r="OQ772" s="368"/>
      <c r="OR772" s="368"/>
      <c r="OS772" s="368"/>
      <c r="OT772" s="368"/>
      <c r="OU772" s="368"/>
      <c r="OV772" s="368"/>
      <c r="OW772" s="368"/>
      <c r="OX772" s="368"/>
      <c r="OY772" s="368"/>
      <c r="OZ772" s="368"/>
      <c r="PA772" s="368"/>
      <c r="PB772" s="368"/>
      <c r="PC772" s="368"/>
      <c r="PD772" s="368"/>
      <c r="PE772" s="368"/>
      <c r="PF772" s="368"/>
      <c r="PG772" s="368"/>
      <c r="PH772" s="368"/>
      <c r="PI772" s="368"/>
      <c r="PJ772" s="368"/>
      <c r="PK772" s="368"/>
      <c r="PL772" s="368"/>
      <c r="PM772" s="368"/>
      <c r="PN772" s="368"/>
      <c r="PO772" s="368"/>
      <c r="PP772" s="368"/>
      <c r="PQ772" s="368"/>
      <c r="PR772" s="368"/>
      <c r="PS772" s="368"/>
      <c r="PT772" s="368"/>
      <c r="PU772" s="368"/>
      <c r="PV772" s="368"/>
      <c r="PW772" s="368"/>
      <c r="PX772" s="368"/>
      <c r="PY772" s="368"/>
      <c r="PZ772" s="368"/>
      <c r="QA772" s="368"/>
      <c r="QB772" s="368"/>
      <c r="QC772" s="368"/>
      <c r="QD772" s="368"/>
      <c r="QE772" s="368"/>
      <c r="QF772" s="368"/>
      <c r="QG772" s="368"/>
      <c r="QH772" s="368"/>
      <c r="QI772" s="368"/>
      <c r="QJ772" s="368"/>
      <c r="QK772" s="368"/>
      <c r="QL772" s="368"/>
      <c r="QM772" s="368"/>
      <c r="QN772" s="368"/>
      <c r="QO772" s="368"/>
      <c r="QP772" s="368"/>
      <c r="QQ772" s="368"/>
      <c r="QR772" s="368"/>
      <c r="QS772" s="368"/>
      <c r="QT772" s="368"/>
      <c r="QU772" s="368"/>
      <c r="QV772" s="368"/>
      <c r="QW772" s="368"/>
      <c r="QX772" s="368"/>
      <c r="QY772" s="368"/>
      <c r="QZ772" s="368"/>
      <c r="RA772" s="368"/>
      <c r="RB772" s="368"/>
      <c r="RC772" s="368"/>
      <c r="RD772" s="368"/>
      <c r="RE772" s="368"/>
      <c r="RF772" s="368"/>
      <c r="RG772" s="368"/>
      <c r="RH772" s="368"/>
      <c r="RI772" s="368"/>
      <c r="RJ772" s="368"/>
      <c r="RK772" s="368"/>
      <c r="RL772" s="368"/>
      <c r="RM772" s="368"/>
      <c r="RN772" s="368"/>
      <c r="RO772" s="368"/>
      <c r="RP772" s="368"/>
      <c r="RQ772" s="368"/>
      <c r="RR772" s="368"/>
      <c r="RS772" s="368"/>
      <c r="RT772" s="368"/>
      <c r="RU772" s="368"/>
      <c r="RV772" s="368"/>
      <c r="RW772" s="368"/>
      <c r="RX772" s="368"/>
      <c r="RY772" s="368"/>
      <c r="RZ772" s="368"/>
      <c r="SA772" s="368"/>
      <c r="SB772" s="368"/>
      <c r="SC772" s="368"/>
      <c r="SD772" s="368"/>
      <c r="SE772" s="368"/>
      <c r="SF772" s="368"/>
      <c r="SG772" s="368"/>
    </row>
    <row r="773" spans="1:501">
      <c r="A773" s="368"/>
      <c r="B773" s="368"/>
      <c r="C773" s="368"/>
      <c r="D773" s="368"/>
      <c r="E773" s="368"/>
      <c r="F773" s="368"/>
      <c r="G773" s="368"/>
      <c r="H773" s="368"/>
      <c r="I773" s="368"/>
      <c r="J773" s="368"/>
      <c r="K773" s="368"/>
      <c r="L773" s="368"/>
      <c r="M773" s="368"/>
      <c r="N773" s="368"/>
      <c r="O773" s="385"/>
      <c r="P773" s="368"/>
      <c r="Q773" s="368"/>
      <c r="R773" s="368"/>
      <c r="S773" s="368"/>
      <c r="T773" s="368"/>
      <c r="U773" s="368"/>
      <c r="V773" s="368"/>
      <c r="W773" s="368"/>
      <c r="X773" s="368"/>
      <c r="Y773" s="368"/>
      <c r="Z773" s="368"/>
      <c r="AA773" s="368"/>
      <c r="AB773" s="368"/>
      <c r="AC773" s="368"/>
      <c r="AD773" s="368"/>
      <c r="AE773" s="368"/>
      <c r="AF773" s="368"/>
      <c r="AG773" s="368"/>
      <c r="AH773" s="368"/>
      <c r="AI773" s="368"/>
      <c r="AJ773" s="368"/>
      <c r="AK773" s="368"/>
      <c r="AL773" s="368"/>
      <c r="AM773" s="368"/>
      <c r="AN773" s="368"/>
      <c r="AO773" s="368"/>
      <c r="AP773" s="368"/>
      <c r="AQ773" s="368"/>
      <c r="AR773" s="368"/>
      <c r="AS773" s="368"/>
      <c r="AT773" s="368"/>
      <c r="AU773" s="368"/>
      <c r="AV773" s="368"/>
      <c r="AW773" s="368"/>
      <c r="AX773" s="368"/>
      <c r="AY773" s="368"/>
      <c r="AZ773" s="368"/>
      <c r="BA773" s="368"/>
      <c r="BB773" s="368"/>
      <c r="BC773" s="368"/>
      <c r="BD773" s="368"/>
      <c r="BE773" s="368"/>
      <c r="BF773" s="368"/>
      <c r="BG773" s="368"/>
      <c r="BH773" s="368"/>
      <c r="BI773" s="368"/>
      <c r="BJ773" s="368"/>
      <c r="BK773" s="368"/>
      <c r="BL773" s="368"/>
      <c r="BM773" s="368"/>
      <c r="BN773" s="368"/>
      <c r="BO773" s="368"/>
      <c r="BP773" s="368"/>
      <c r="BQ773" s="368"/>
      <c r="BR773" s="368"/>
      <c r="BS773" s="368"/>
      <c r="BT773" s="368"/>
      <c r="BU773" s="368"/>
      <c r="BV773" s="368"/>
      <c r="BW773" s="368"/>
      <c r="DV773" s="368"/>
      <c r="DW773" s="368"/>
      <c r="DX773" s="368"/>
      <c r="DY773" s="368"/>
      <c r="DZ773" s="368"/>
      <c r="EA773" s="368"/>
      <c r="EB773" s="368"/>
      <c r="EC773" s="368"/>
      <c r="ED773" s="368"/>
      <c r="EE773" s="368"/>
      <c r="EF773" s="368"/>
      <c r="EG773" s="368"/>
      <c r="EH773" s="368"/>
      <c r="EI773" s="368"/>
      <c r="EJ773" s="368"/>
      <c r="EK773" s="368"/>
      <c r="EL773" s="368"/>
      <c r="EM773" s="368"/>
      <c r="EN773" s="368"/>
      <c r="EO773" s="368"/>
      <c r="EP773" s="368"/>
      <c r="EQ773" s="368"/>
      <c r="ER773" s="368"/>
      <c r="ES773" s="368"/>
      <c r="ET773" s="368"/>
      <c r="EU773" s="368"/>
      <c r="EV773" s="368"/>
      <c r="EW773" s="368"/>
      <c r="EX773" s="368"/>
      <c r="EY773" s="368"/>
      <c r="EZ773" s="368"/>
      <c r="FA773" s="368"/>
      <c r="FB773" s="368"/>
      <c r="FC773" s="368"/>
      <c r="FD773" s="368"/>
      <c r="FE773" s="368"/>
      <c r="FF773" s="368"/>
      <c r="FG773" s="368"/>
      <c r="FH773" s="368"/>
      <c r="FI773" s="368"/>
      <c r="FJ773" s="368"/>
      <c r="FK773" s="368"/>
      <c r="FL773" s="368"/>
      <c r="FM773" s="368"/>
      <c r="FN773" s="368"/>
      <c r="FO773" s="368"/>
      <c r="FP773" s="368"/>
      <c r="FQ773" s="368"/>
      <c r="FR773" s="368"/>
      <c r="FS773" s="368"/>
      <c r="FT773" s="368"/>
      <c r="FU773" s="368"/>
      <c r="FV773" s="368"/>
      <c r="FW773" s="368"/>
      <c r="FX773" s="368"/>
      <c r="FY773" s="368"/>
      <c r="FZ773" s="368"/>
      <c r="GA773" s="368"/>
      <c r="GB773" s="368"/>
      <c r="GC773" s="368"/>
      <c r="GD773" s="368"/>
      <c r="GE773" s="368"/>
      <c r="GF773" s="368"/>
      <c r="GG773" s="368"/>
      <c r="GH773" s="368"/>
      <c r="GI773" s="368"/>
      <c r="GJ773" s="368"/>
      <c r="GK773" s="368"/>
      <c r="GL773" s="368"/>
      <c r="GM773" s="368"/>
      <c r="GN773" s="368"/>
      <c r="GO773" s="368"/>
      <c r="GP773" s="368"/>
      <c r="GQ773" s="368"/>
      <c r="GR773" s="368"/>
      <c r="GS773" s="368"/>
      <c r="GT773" s="368"/>
      <c r="GU773" s="368"/>
      <c r="GV773" s="368"/>
      <c r="GW773" s="368"/>
      <c r="GX773" s="368"/>
      <c r="GY773" s="368"/>
      <c r="GZ773" s="368"/>
      <c r="HA773" s="368"/>
      <c r="HB773" s="368"/>
      <c r="HC773" s="368"/>
      <c r="HD773" s="368"/>
      <c r="HE773" s="368"/>
      <c r="HF773" s="368"/>
      <c r="HG773" s="368"/>
      <c r="HH773" s="368"/>
      <c r="HI773" s="368"/>
      <c r="HJ773" s="368"/>
      <c r="HK773" s="368"/>
      <c r="HL773" s="368"/>
      <c r="HM773" s="368"/>
      <c r="HN773" s="368"/>
      <c r="HO773" s="368"/>
      <c r="HP773" s="368"/>
      <c r="HQ773" s="368"/>
      <c r="HR773" s="368"/>
      <c r="HS773" s="368"/>
      <c r="HT773" s="368"/>
      <c r="HU773" s="368"/>
      <c r="HV773" s="368"/>
      <c r="HW773" s="368"/>
      <c r="HX773" s="368"/>
      <c r="HY773" s="368"/>
      <c r="HZ773" s="368"/>
      <c r="IA773" s="368"/>
      <c r="IB773" s="368"/>
      <c r="IC773" s="368"/>
      <c r="ID773" s="368"/>
      <c r="IE773" s="368"/>
      <c r="IF773" s="368"/>
      <c r="IG773" s="368"/>
      <c r="IH773" s="368"/>
      <c r="II773" s="368"/>
      <c r="IJ773" s="368"/>
      <c r="IK773" s="368"/>
      <c r="IL773" s="368"/>
      <c r="IM773" s="368"/>
      <c r="IN773" s="368"/>
      <c r="IO773" s="368"/>
      <c r="IP773" s="368"/>
      <c r="IQ773" s="368"/>
      <c r="IR773" s="368"/>
      <c r="IS773" s="368"/>
      <c r="IT773" s="368"/>
      <c r="IU773" s="368"/>
      <c r="IV773" s="368"/>
      <c r="IW773" s="368"/>
      <c r="IX773" s="368"/>
      <c r="IY773" s="368"/>
      <c r="IZ773" s="368"/>
      <c r="JA773" s="368"/>
      <c r="JB773" s="368"/>
      <c r="JC773" s="368"/>
      <c r="JD773" s="368"/>
      <c r="JE773" s="368"/>
      <c r="JF773" s="368"/>
      <c r="JG773" s="368"/>
      <c r="JH773" s="368"/>
      <c r="JI773" s="368"/>
      <c r="JJ773" s="368"/>
      <c r="JK773" s="368"/>
      <c r="JL773" s="368"/>
      <c r="JM773" s="368"/>
      <c r="JN773" s="368"/>
      <c r="JO773" s="368"/>
      <c r="JP773" s="368"/>
      <c r="JQ773" s="368"/>
      <c r="JR773" s="368"/>
      <c r="JS773" s="368"/>
      <c r="JT773" s="368"/>
      <c r="JU773" s="368"/>
      <c r="JV773" s="368"/>
      <c r="JW773" s="368"/>
      <c r="JX773" s="368"/>
      <c r="JY773" s="368"/>
      <c r="JZ773" s="368"/>
      <c r="KA773" s="368"/>
      <c r="KB773" s="368"/>
      <c r="KC773" s="368"/>
      <c r="KD773" s="368"/>
      <c r="KE773" s="368"/>
      <c r="KF773" s="368"/>
      <c r="KG773" s="368"/>
      <c r="KH773" s="368"/>
      <c r="KI773" s="368"/>
      <c r="KJ773" s="368"/>
      <c r="KK773" s="368"/>
      <c r="KL773" s="368"/>
      <c r="KM773" s="368"/>
      <c r="KN773" s="368"/>
      <c r="KO773" s="368"/>
      <c r="KP773" s="368"/>
      <c r="KQ773" s="368"/>
      <c r="KR773" s="368"/>
      <c r="KS773" s="368"/>
      <c r="KT773" s="368"/>
      <c r="KU773" s="368"/>
      <c r="KV773" s="368"/>
      <c r="KW773" s="368"/>
      <c r="KX773" s="368"/>
      <c r="LH773" s="368"/>
      <c r="LI773" s="368"/>
      <c r="LJ773" s="368"/>
      <c r="LK773" s="368"/>
      <c r="LL773" s="368"/>
      <c r="LM773" s="368"/>
      <c r="LN773" s="368"/>
      <c r="LO773" s="368"/>
      <c r="LP773" s="368"/>
      <c r="LQ773" s="368"/>
      <c r="LR773" s="368"/>
      <c r="LS773" s="368"/>
      <c r="LT773" s="368"/>
      <c r="LU773" s="368"/>
      <c r="LV773" s="368"/>
      <c r="LW773" s="368"/>
      <c r="LX773" s="368"/>
      <c r="LY773" s="368"/>
      <c r="LZ773" s="368"/>
      <c r="MA773" s="368"/>
      <c r="MB773" s="368"/>
      <c r="MC773" s="368"/>
      <c r="MD773" s="368"/>
      <c r="ME773" s="368"/>
      <c r="MF773" s="368"/>
      <c r="MG773" s="368"/>
      <c r="MH773" s="368"/>
      <c r="MI773" s="368"/>
      <c r="MJ773" s="368"/>
      <c r="MK773" s="368"/>
      <c r="ML773" s="368"/>
      <c r="MM773" s="368"/>
      <c r="MN773" s="368"/>
      <c r="MO773" s="368"/>
      <c r="MP773" s="368"/>
      <c r="MQ773" s="368"/>
      <c r="MR773" s="368"/>
      <c r="MS773" s="368"/>
      <c r="MT773" s="368"/>
      <c r="MU773" s="368"/>
      <c r="MV773" s="368"/>
      <c r="MW773" s="368"/>
      <c r="MX773" s="368"/>
      <c r="MY773" s="368"/>
      <c r="MZ773" s="368"/>
      <c r="NA773" s="368"/>
      <c r="NB773" s="368"/>
      <c r="NC773" s="368"/>
      <c r="ND773" s="368"/>
      <c r="NE773" s="368"/>
      <c r="NF773" s="368"/>
      <c r="NG773" s="368"/>
      <c r="NH773" s="368"/>
      <c r="NI773" s="368"/>
      <c r="NJ773" s="368"/>
      <c r="NK773" s="368"/>
      <c r="NL773" s="368"/>
      <c r="NM773" s="368"/>
      <c r="NN773" s="368"/>
      <c r="NO773" s="368"/>
      <c r="NP773" s="368"/>
      <c r="NQ773" s="368"/>
      <c r="NR773" s="368"/>
      <c r="NS773" s="368"/>
      <c r="NT773" s="368"/>
      <c r="NU773" s="368"/>
      <c r="NV773" s="368"/>
      <c r="NW773" s="368"/>
      <c r="NX773" s="368"/>
      <c r="NY773" s="368"/>
      <c r="NZ773" s="368"/>
      <c r="OA773" s="368"/>
      <c r="OB773" s="368"/>
      <c r="OC773" s="368"/>
      <c r="OD773" s="368"/>
      <c r="OE773" s="368"/>
      <c r="OF773" s="368"/>
      <c r="OG773" s="368"/>
      <c r="OH773" s="368"/>
      <c r="OI773" s="368"/>
      <c r="OJ773" s="368"/>
      <c r="OK773" s="368"/>
      <c r="OL773" s="368"/>
      <c r="OM773" s="368"/>
      <c r="ON773" s="368"/>
      <c r="OO773" s="368"/>
      <c r="OP773" s="368"/>
      <c r="OQ773" s="368"/>
      <c r="OR773" s="368"/>
      <c r="OS773" s="368"/>
      <c r="OT773" s="368"/>
      <c r="OU773" s="368"/>
      <c r="OV773" s="368"/>
      <c r="OW773" s="368"/>
      <c r="OX773" s="368"/>
      <c r="OY773" s="368"/>
      <c r="OZ773" s="368"/>
      <c r="PA773" s="368"/>
      <c r="PB773" s="368"/>
      <c r="PC773" s="368"/>
      <c r="PD773" s="368"/>
      <c r="PE773" s="368"/>
      <c r="PF773" s="368"/>
      <c r="PG773" s="368"/>
      <c r="PH773" s="368"/>
      <c r="PI773" s="368"/>
      <c r="PJ773" s="368"/>
      <c r="PK773" s="368"/>
      <c r="PL773" s="368"/>
      <c r="PM773" s="368"/>
      <c r="PN773" s="368"/>
      <c r="PO773" s="368"/>
      <c r="PP773" s="368"/>
      <c r="PQ773" s="368"/>
      <c r="PR773" s="368"/>
      <c r="PS773" s="368"/>
      <c r="PT773" s="368"/>
      <c r="PU773" s="368"/>
      <c r="PV773" s="368"/>
      <c r="PW773" s="368"/>
      <c r="PX773" s="368"/>
      <c r="PY773" s="368"/>
      <c r="PZ773" s="368"/>
      <c r="QA773" s="368"/>
      <c r="QB773" s="368"/>
      <c r="QC773" s="368"/>
      <c r="QD773" s="368"/>
      <c r="QE773" s="368"/>
      <c r="QF773" s="368"/>
      <c r="QG773" s="368"/>
      <c r="QH773" s="368"/>
      <c r="QI773" s="368"/>
      <c r="QJ773" s="368"/>
      <c r="QK773" s="368"/>
      <c r="QL773" s="368"/>
      <c r="QM773" s="368"/>
      <c r="QN773" s="368"/>
      <c r="QO773" s="368"/>
      <c r="QP773" s="368"/>
      <c r="QQ773" s="368"/>
      <c r="QR773" s="368"/>
      <c r="QS773" s="368"/>
      <c r="QT773" s="368"/>
      <c r="QU773" s="368"/>
      <c r="QV773" s="368"/>
      <c r="QW773" s="368"/>
      <c r="QX773" s="368"/>
      <c r="QY773" s="368"/>
      <c r="QZ773" s="368"/>
      <c r="RA773" s="368"/>
      <c r="RB773" s="368"/>
      <c r="RC773" s="368"/>
      <c r="RD773" s="368"/>
      <c r="RE773" s="368"/>
      <c r="RF773" s="368"/>
      <c r="RG773" s="368"/>
      <c r="RH773" s="368"/>
      <c r="RI773" s="368"/>
      <c r="RJ773" s="368"/>
      <c r="RK773" s="368"/>
      <c r="RL773" s="368"/>
      <c r="RM773" s="368"/>
      <c r="RN773" s="368"/>
      <c r="RO773" s="368"/>
      <c r="RP773" s="368"/>
      <c r="RQ773" s="368"/>
      <c r="RR773" s="368"/>
      <c r="RS773" s="368"/>
      <c r="RT773" s="368"/>
      <c r="RU773" s="368"/>
      <c r="RV773" s="368"/>
      <c r="RW773" s="368"/>
      <c r="RX773" s="368"/>
      <c r="RY773" s="368"/>
      <c r="RZ773" s="368"/>
      <c r="SA773" s="368"/>
      <c r="SB773" s="368"/>
      <c r="SC773" s="368"/>
      <c r="SD773" s="368"/>
      <c r="SE773" s="368"/>
      <c r="SF773" s="368"/>
      <c r="SG773" s="368"/>
    </row>
    <row r="774" spans="1:501">
      <c r="A774" s="368"/>
      <c r="B774" s="368"/>
      <c r="C774" s="368"/>
      <c r="D774" s="368"/>
      <c r="E774" s="368"/>
      <c r="F774" s="368"/>
      <c r="G774" s="368"/>
      <c r="H774" s="368"/>
      <c r="I774" s="368"/>
      <c r="J774" s="368"/>
      <c r="K774" s="368"/>
      <c r="L774" s="368"/>
      <c r="M774" s="368"/>
      <c r="N774" s="368"/>
      <c r="O774" s="385"/>
      <c r="P774" s="368"/>
      <c r="Q774" s="368"/>
      <c r="R774" s="368"/>
      <c r="S774" s="368"/>
      <c r="T774" s="368"/>
      <c r="U774" s="368"/>
      <c r="V774" s="368"/>
      <c r="W774" s="368"/>
      <c r="X774" s="368"/>
      <c r="Y774" s="368"/>
      <c r="Z774" s="368"/>
      <c r="AA774" s="368"/>
      <c r="AB774" s="368"/>
      <c r="AC774" s="368"/>
      <c r="AD774" s="368"/>
      <c r="AE774" s="368"/>
      <c r="AF774" s="368"/>
      <c r="AG774" s="368"/>
      <c r="AH774" s="368"/>
      <c r="AI774" s="368"/>
      <c r="AJ774" s="368"/>
      <c r="AK774" s="368"/>
      <c r="AL774" s="368"/>
      <c r="AM774" s="368"/>
      <c r="AN774" s="368"/>
      <c r="AO774" s="368"/>
      <c r="AP774" s="368"/>
      <c r="AQ774" s="368"/>
      <c r="AR774" s="368"/>
      <c r="AS774" s="368"/>
      <c r="AT774" s="368"/>
      <c r="AU774" s="368"/>
      <c r="AV774" s="368"/>
      <c r="AW774" s="368"/>
      <c r="AX774" s="368"/>
      <c r="AY774" s="368"/>
      <c r="AZ774" s="368"/>
      <c r="BA774" s="368"/>
      <c r="BB774" s="368"/>
      <c r="BC774" s="368"/>
      <c r="BD774" s="368"/>
      <c r="BE774" s="368"/>
      <c r="BF774" s="368"/>
      <c r="BG774" s="368"/>
      <c r="BH774" s="368"/>
      <c r="BI774" s="368"/>
      <c r="BJ774" s="368"/>
      <c r="BK774" s="368"/>
      <c r="BL774" s="368"/>
      <c r="BM774" s="368"/>
      <c r="BN774" s="368"/>
      <c r="BO774" s="368"/>
      <c r="BP774" s="368"/>
      <c r="BQ774" s="368"/>
      <c r="BR774" s="368"/>
      <c r="BS774" s="368"/>
      <c r="BT774" s="368"/>
      <c r="BU774" s="368"/>
      <c r="BV774" s="368"/>
      <c r="BW774" s="368"/>
      <c r="DV774" s="368"/>
      <c r="DW774" s="368"/>
      <c r="DX774" s="368"/>
      <c r="DY774" s="368"/>
      <c r="DZ774" s="368"/>
      <c r="EA774" s="368"/>
      <c r="EB774" s="368"/>
      <c r="EC774" s="368"/>
      <c r="ED774" s="368"/>
      <c r="EE774" s="368"/>
      <c r="EF774" s="368"/>
      <c r="EG774" s="368"/>
      <c r="EH774" s="368"/>
      <c r="EI774" s="368"/>
      <c r="EJ774" s="368"/>
      <c r="EK774" s="368"/>
      <c r="EL774" s="368"/>
      <c r="EM774" s="368"/>
      <c r="EN774" s="368"/>
      <c r="EO774" s="368"/>
      <c r="EP774" s="368"/>
      <c r="EQ774" s="368"/>
      <c r="ER774" s="368"/>
      <c r="ES774" s="368"/>
      <c r="ET774" s="368"/>
      <c r="EU774" s="368"/>
      <c r="EV774" s="368"/>
      <c r="EW774" s="368"/>
      <c r="EX774" s="368"/>
      <c r="EY774" s="368"/>
      <c r="EZ774" s="368"/>
      <c r="FA774" s="368"/>
      <c r="FB774" s="368"/>
      <c r="FC774" s="368"/>
      <c r="FD774" s="368"/>
      <c r="FE774" s="368"/>
      <c r="FF774" s="368"/>
      <c r="FG774" s="368"/>
      <c r="FH774" s="368"/>
      <c r="FI774" s="368"/>
      <c r="FJ774" s="368"/>
      <c r="FK774" s="368"/>
      <c r="FL774" s="368"/>
      <c r="FM774" s="368"/>
      <c r="FN774" s="368"/>
      <c r="FO774" s="368"/>
      <c r="FP774" s="368"/>
      <c r="FQ774" s="368"/>
      <c r="FR774" s="368"/>
      <c r="FS774" s="368"/>
      <c r="FT774" s="368"/>
      <c r="FU774" s="368"/>
      <c r="FV774" s="368"/>
      <c r="FW774" s="368"/>
      <c r="FX774" s="368"/>
      <c r="FY774" s="368"/>
      <c r="FZ774" s="368"/>
      <c r="GA774" s="368"/>
      <c r="GB774" s="368"/>
      <c r="GC774" s="368"/>
      <c r="GD774" s="368"/>
      <c r="GE774" s="368"/>
      <c r="GF774" s="368"/>
      <c r="GG774" s="368"/>
      <c r="GH774" s="368"/>
      <c r="GI774" s="368"/>
      <c r="GJ774" s="368"/>
      <c r="GK774" s="368"/>
      <c r="GL774" s="368"/>
      <c r="GM774" s="368"/>
      <c r="GN774" s="368"/>
      <c r="GO774" s="368"/>
      <c r="GP774" s="368"/>
      <c r="GQ774" s="368"/>
      <c r="GR774" s="368"/>
      <c r="GS774" s="368"/>
      <c r="GT774" s="368"/>
      <c r="GU774" s="368"/>
      <c r="GV774" s="368"/>
      <c r="GW774" s="368"/>
      <c r="GX774" s="368"/>
      <c r="GY774" s="368"/>
      <c r="GZ774" s="368"/>
      <c r="HA774" s="368"/>
      <c r="HB774" s="368"/>
      <c r="HC774" s="368"/>
      <c r="HD774" s="368"/>
      <c r="HE774" s="368"/>
      <c r="HF774" s="368"/>
      <c r="HG774" s="368"/>
      <c r="HH774" s="368"/>
      <c r="HI774" s="368"/>
      <c r="HJ774" s="368"/>
      <c r="HK774" s="368"/>
      <c r="HL774" s="368"/>
      <c r="HM774" s="368"/>
      <c r="HN774" s="368"/>
      <c r="HO774" s="368"/>
      <c r="HP774" s="368"/>
      <c r="HQ774" s="368"/>
      <c r="HR774" s="368"/>
      <c r="HS774" s="368"/>
      <c r="HT774" s="368"/>
      <c r="HU774" s="368"/>
      <c r="HV774" s="368"/>
      <c r="HW774" s="368"/>
      <c r="HX774" s="368"/>
      <c r="HY774" s="368"/>
      <c r="HZ774" s="368"/>
      <c r="IA774" s="368"/>
      <c r="IB774" s="368"/>
      <c r="IC774" s="368"/>
      <c r="ID774" s="368"/>
      <c r="IE774" s="368"/>
      <c r="IF774" s="368"/>
      <c r="IG774" s="368"/>
      <c r="IH774" s="368"/>
      <c r="II774" s="368"/>
      <c r="IJ774" s="368"/>
      <c r="IK774" s="368"/>
      <c r="IL774" s="368"/>
      <c r="IM774" s="368"/>
      <c r="IN774" s="368"/>
      <c r="IO774" s="368"/>
      <c r="IP774" s="368"/>
      <c r="IQ774" s="368"/>
      <c r="IR774" s="368"/>
      <c r="IS774" s="368"/>
      <c r="IT774" s="368"/>
      <c r="IU774" s="368"/>
      <c r="IV774" s="368"/>
      <c r="IW774" s="368"/>
      <c r="IX774" s="368"/>
      <c r="IY774" s="368"/>
      <c r="IZ774" s="368"/>
      <c r="JA774" s="368"/>
      <c r="JB774" s="368"/>
      <c r="JC774" s="368"/>
      <c r="JD774" s="368"/>
      <c r="JE774" s="368"/>
      <c r="JF774" s="368"/>
      <c r="JG774" s="368"/>
      <c r="JH774" s="368"/>
      <c r="JI774" s="368"/>
      <c r="JJ774" s="368"/>
      <c r="JK774" s="368"/>
      <c r="JL774" s="368"/>
      <c r="JM774" s="368"/>
      <c r="JN774" s="368"/>
      <c r="JO774" s="368"/>
      <c r="JP774" s="368"/>
      <c r="JQ774" s="368"/>
      <c r="JR774" s="368"/>
      <c r="JS774" s="368"/>
      <c r="JT774" s="368"/>
      <c r="JU774" s="368"/>
      <c r="JV774" s="368"/>
      <c r="JW774" s="368"/>
      <c r="JX774" s="368"/>
      <c r="JY774" s="368"/>
      <c r="JZ774" s="368"/>
      <c r="KA774" s="368"/>
      <c r="KB774" s="368"/>
      <c r="KC774" s="368"/>
      <c r="KD774" s="368"/>
      <c r="KE774" s="368"/>
      <c r="KF774" s="368"/>
      <c r="KG774" s="368"/>
      <c r="KH774" s="368"/>
      <c r="KI774" s="368"/>
      <c r="KJ774" s="368"/>
      <c r="KK774" s="368"/>
      <c r="KL774" s="368"/>
      <c r="KM774" s="368"/>
      <c r="KN774" s="368"/>
      <c r="KO774" s="368"/>
      <c r="KP774" s="368"/>
      <c r="KQ774" s="368"/>
      <c r="KR774" s="368"/>
      <c r="KS774" s="368"/>
      <c r="KT774" s="368"/>
      <c r="KU774" s="368"/>
      <c r="KV774" s="368"/>
      <c r="KW774" s="368"/>
      <c r="KX774" s="368"/>
      <c r="LH774" s="368"/>
      <c r="LI774" s="368"/>
      <c r="LJ774" s="368"/>
      <c r="LK774" s="368"/>
      <c r="LL774" s="368"/>
      <c r="LM774" s="368"/>
      <c r="LN774" s="368"/>
      <c r="LO774" s="368"/>
      <c r="LP774" s="368"/>
      <c r="LQ774" s="368"/>
      <c r="LR774" s="368"/>
      <c r="LS774" s="368"/>
      <c r="LT774" s="368"/>
      <c r="LU774" s="368"/>
      <c r="LV774" s="368"/>
      <c r="LW774" s="368"/>
      <c r="LX774" s="368"/>
      <c r="LY774" s="368"/>
      <c r="LZ774" s="368"/>
      <c r="MA774" s="368"/>
      <c r="MB774" s="368"/>
      <c r="MC774" s="368"/>
      <c r="MD774" s="368"/>
      <c r="ME774" s="368"/>
      <c r="MF774" s="368"/>
      <c r="MG774" s="368"/>
      <c r="MH774" s="368"/>
      <c r="MI774" s="368"/>
      <c r="MJ774" s="368"/>
      <c r="MK774" s="368"/>
      <c r="ML774" s="368"/>
      <c r="MM774" s="368"/>
      <c r="MN774" s="368"/>
      <c r="MO774" s="368"/>
      <c r="MP774" s="368"/>
      <c r="MQ774" s="368"/>
      <c r="MR774" s="368"/>
      <c r="MS774" s="368"/>
      <c r="MT774" s="368"/>
      <c r="MU774" s="368"/>
      <c r="MV774" s="368"/>
      <c r="MW774" s="368"/>
      <c r="MX774" s="368"/>
      <c r="MY774" s="368"/>
      <c r="MZ774" s="368"/>
      <c r="NA774" s="368"/>
      <c r="NB774" s="368"/>
      <c r="NC774" s="368"/>
      <c r="ND774" s="368"/>
      <c r="NE774" s="368"/>
      <c r="NF774" s="368"/>
      <c r="NG774" s="368"/>
      <c r="NH774" s="368"/>
      <c r="NI774" s="368"/>
      <c r="NJ774" s="368"/>
      <c r="NK774" s="368"/>
      <c r="NL774" s="368"/>
      <c r="NM774" s="368"/>
      <c r="NN774" s="368"/>
      <c r="NO774" s="368"/>
      <c r="NP774" s="368"/>
      <c r="NQ774" s="368"/>
      <c r="NR774" s="368"/>
      <c r="NS774" s="368"/>
      <c r="NT774" s="368"/>
      <c r="NU774" s="368"/>
      <c r="NV774" s="368"/>
      <c r="NW774" s="368"/>
      <c r="NX774" s="368"/>
      <c r="NY774" s="368"/>
      <c r="NZ774" s="368"/>
      <c r="OA774" s="368"/>
      <c r="OB774" s="368"/>
      <c r="OC774" s="368"/>
      <c r="OD774" s="368"/>
      <c r="OE774" s="368"/>
      <c r="OF774" s="368"/>
      <c r="OG774" s="368"/>
      <c r="OH774" s="368"/>
      <c r="OI774" s="368"/>
      <c r="OJ774" s="368"/>
      <c r="OK774" s="368"/>
      <c r="OL774" s="368"/>
      <c r="OM774" s="368"/>
      <c r="ON774" s="368"/>
      <c r="OO774" s="368"/>
      <c r="OP774" s="368"/>
      <c r="OQ774" s="368"/>
      <c r="OR774" s="368"/>
      <c r="OS774" s="368"/>
      <c r="OT774" s="368"/>
      <c r="OU774" s="368"/>
      <c r="OV774" s="368"/>
      <c r="OW774" s="368"/>
      <c r="OX774" s="368"/>
      <c r="OY774" s="368"/>
      <c r="OZ774" s="368"/>
      <c r="PA774" s="368"/>
      <c r="PB774" s="368"/>
      <c r="PC774" s="368"/>
      <c r="PD774" s="368"/>
      <c r="PE774" s="368"/>
      <c r="PF774" s="368"/>
      <c r="PG774" s="368"/>
      <c r="PH774" s="368"/>
      <c r="PI774" s="368"/>
      <c r="PJ774" s="368"/>
      <c r="PK774" s="368"/>
      <c r="PL774" s="368"/>
      <c r="PM774" s="368"/>
      <c r="PN774" s="368"/>
      <c r="PO774" s="368"/>
      <c r="PP774" s="368"/>
      <c r="PQ774" s="368"/>
      <c r="PR774" s="368"/>
      <c r="PS774" s="368"/>
      <c r="PT774" s="368"/>
      <c r="PU774" s="368"/>
      <c r="PV774" s="368"/>
      <c r="PW774" s="368"/>
      <c r="PX774" s="368"/>
      <c r="PY774" s="368"/>
      <c r="PZ774" s="368"/>
      <c r="QA774" s="368"/>
      <c r="QB774" s="368"/>
      <c r="QC774" s="368"/>
      <c r="QD774" s="368"/>
      <c r="QE774" s="368"/>
      <c r="QF774" s="368"/>
      <c r="QG774" s="368"/>
      <c r="QH774" s="368"/>
      <c r="QI774" s="368"/>
      <c r="QJ774" s="368"/>
      <c r="QK774" s="368"/>
      <c r="QL774" s="368"/>
      <c r="QM774" s="368"/>
      <c r="QN774" s="368"/>
      <c r="QO774" s="368"/>
      <c r="QP774" s="368"/>
      <c r="QQ774" s="368"/>
      <c r="QR774" s="368"/>
      <c r="QS774" s="368"/>
      <c r="QT774" s="368"/>
      <c r="QU774" s="368"/>
      <c r="QV774" s="368"/>
      <c r="QW774" s="368"/>
      <c r="QX774" s="368"/>
      <c r="QY774" s="368"/>
      <c r="QZ774" s="368"/>
      <c r="RA774" s="368"/>
      <c r="RB774" s="368"/>
      <c r="RC774" s="368"/>
      <c r="RD774" s="368"/>
      <c r="RE774" s="368"/>
      <c r="RF774" s="368"/>
      <c r="RG774" s="368"/>
      <c r="RH774" s="368"/>
      <c r="RI774" s="368"/>
      <c r="RJ774" s="368"/>
      <c r="RK774" s="368"/>
      <c r="RL774" s="368"/>
      <c r="RM774" s="368"/>
      <c r="RN774" s="368"/>
      <c r="RO774" s="368"/>
      <c r="RP774" s="368"/>
      <c r="RQ774" s="368"/>
      <c r="RR774" s="368"/>
      <c r="RS774" s="368"/>
      <c r="RT774" s="368"/>
      <c r="RU774" s="368"/>
      <c r="RV774" s="368"/>
      <c r="RW774" s="368"/>
      <c r="RX774" s="368"/>
      <c r="RY774" s="368"/>
      <c r="RZ774" s="368"/>
      <c r="SA774" s="368"/>
      <c r="SB774" s="368"/>
      <c r="SC774" s="368"/>
      <c r="SD774" s="368"/>
      <c r="SE774" s="368"/>
      <c r="SF774" s="368"/>
      <c r="SG774" s="368"/>
    </row>
    <row r="775" spans="1:501">
      <c r="A775" s="368"/>
      <c r="B775" s="368"/>
      <c r="C775" s="368"/>
      <c r="D775" s="368"/>
      <c r="E775" s="368"/>
      <c r="F775" s="368"/>
      <c r="G775" s="368"/>
      <c r="H775" s="368"/>
      <c r="I775" s="368"/>
      <c r="J775" s="368"/>
      <c r="K775" s="368"/>
      <c r="L775" s="368"/>
      <c r="M775" s="368"/>
      <c r="N775" s="368"/>
      <c r="O775" s="385"/>
      <c r="P775" s="368"/>
      <c r="Q775" s="368"/>
      <c r="R775" s="368"/>
      <c r="S775" s="368"/>
      <c r="T775" s="368"/>
      <c r="U775" s="368"/>
      <c r="V775" s="368"/>
      <c r="W775" s="368"/>
      <c r="X775" s="368"/>
      <c r="Y775" s="368"/>
      <c r="Z775" s="368"/>
      <c r="AA775" s="368"/>
      <c r="AB775" s="368"/>
      <c r="AC775" s="368"/>
      <c r="AD775" s="368"/>
      <c r="AE775" s="368"/>
      <c r="AF775" s="368"/>
      <c r="AG775" s="368"/>
      <c r="AH775" s="368"/>
      <c r="AI775" s="368"/>
      <c r="AJ775" s="368"/>
      <c r="AK775" s="368"/>
      <c r="AL775" s="368"/>
      <c r="AM775" s="368"/>
      <c r="AN775" s="368"/>
      <c r="AO775" s="368"/>
      <c r="AP775" s="368"/>
      <c r="AQ775" s="368"/>
      <c r="AR775" s="368"/>
      <c r="AS775" s="368"/>
      <c r="AT775" s="368"/>
      <c r="AU775" s="368"/>
      <c r="AV775" s="368"/>
      <c r="AW775" s="368"/>
      <c r="AX775" s="368"/>
      <c r="AY775" s="368"/>
      <c r="AZ775" s="368"/>
      <c r="BA775" s="368"/>
      <c r="BB775" s="368"/>
      <c r="BC775" s="368"/>
      <c r="BD775" s="368"/>
      <c r="BE775" s="368"/>
      <c r="BF775" s="368"/>
      <c r="BG775" s="368"/>
      <c r="BH775" s="368"/>
      <c r="BI775" s="368"/>
      <c r="BJ775" s="368"/>
      <c r="BK775" s="368"/>
      <c r="BL775" s="368"/>
      <c r="BM775" s="368"/>
      <c r="BN775" s="368"/>
      <c r="BO775" s="368"/>
      <c r="BP775" s="368"/>
      <c r="BQ775" s="368"/>
      <c r="BR775" s="368"/>
      <c r="BS775" s="368"/>
      <c r="BT775" s="368"/>
      <c r="BU775" s="368"/>
      <c r="BV775" s="368"/>
      <c r="BW775" s="368"/>
      <c r="DV775" s="368"/>
      <c r="DW775" s="368"/>
      <c r="DX775" s="368"/>
      <c r="DY775" s="368"/>
      <c r="DZ775" s="368"/>
      <c r="EA775" s="368"/>
      <c r="EB775" s="368"/>
      <c r="EC775" s="368"/>
      <c r="ED775" s="368"/>
      <c r="EE775" s="368"/>
      <c r="EF775" s="368"/>
      <c r="EG775" s="368"/>
      <c r="EH775" s="368"/>
      <c r="EI775" s="368"/>
      <c r="EJ775" s="368"/>
      <c r="EK775" s="368"/>
      <c r="EL775" s="368"/>
      <c r="EM775" s="368"/>
      <c r="EN775" s="368"/>
      <c r="EO775" s="368"/>
      <c r="EP775" s="368"/>
      <c r="EQ775" s="368"/>
      <c r="ER775" s="368"/>
      <c r="ES775" s="368"/>
      <c r="ET775" s="368"/>
      <c r="EU775" s="368"/>
      <c r="EV775" s="368"/>
      <c r="EW775" s="368"/>
      <c r="EX775" s="368"/>
      <c r="EY775" s="368"/>
      <c r="EZ775" s="368"/>
      <c r="FA775" s="368"/>
      <c r="FB775" s="368"/>
      <c r="FC775" s="368"/>
      <c r="FD775" s="368"/>
      <c r="FE775" s="368"/>
      <c r="FF775" s="368"/>
      <c r="FG775" s="368"/>
      <c r="FH775" s="368"/>
      <c r="FI775" s="368"/>
      <c r="FJ775" s="368"/>
      <c r="FK775" s="368"/>
      <c r="FL775" s="368"/>
      <c r="FM775" s="368"/>
      <c r="FN775" s="368"/>
      <c r="FO775" s="368"/>
      <c r="FP775" s="368"/>
      <c r="FQ775" s="368"/>
      <c r="FR775" s="368"/>
      <c r="FS775" s="368"/>
      <c r="FT775" s="368"/>
      <c r="FU775" s="368"/>
      <c r="FV775" s="368"/>
      <c r="FW775" s="368"/>
      <c r="FX775" s="368"/>
      <c r="FY775" s="368"/>
      <c r="FZ775" s="368"/>
      <c r="GA775" s="368"/>
      <c r="GB775" s="368"/>
      <c r="GC775" s="368"/>
      <c r="GD775" s="368"/>
      <c r="GE775" s="368"/>
      <c r="GF775" s="368"/>
      <c r="GG775" s="368"/>
      <c r="GH775" s="368"/>
      <c r="GI775" s="368"/>
      <c r="GJ775" s="368"/>
      <c r="GK775" s="368"/>
      <c r="GL775" s="368"/>
      <c r="GM775" s="368"/>
      <c r="GN775" s="368"/>
      <c r="GO775" s="368"/>
      <c r="GP775" s="368"/>
      <c r="GQ775" s="368"/>
      <c r="GR775" s="368"/>
      <c r="GS775" s="368"/>
      <c r="GT775" s="368"/>
      <c r="GU775" s="368"/>
      <c r="GV775" s="368"/>
      <c r="GW775" s="368"/>
      <c r="GX775" s="368"/>
      <c r="GY775" s="368"/>
      <c r="GZ775" s="368"/>
      <c r="HA775" s="368"/>
      <c r="HB775" s="368"/>
      <c r="HC775" s="368"/>
      <c r="HD775" s="368"/>
      <c r="HE775" s="368"/>
      <c r="HF775" s="368"/>
      <c r="HG775" s="368"/>
      <c r="HH775" s="368"/>
      <c r="HI775" s="368"/>
      <c r="HJ775" s="368"/>
      <c r="HK775" s="368"/>
      <c r="HL775" s="368"/>
      <c r="HM775" s="368"/>
      <c r="HN775" s="368"/>
      <c r="HO775" s="368"/>
      <c r="HP775" s="368"/>
      <c r="HQ775" s="368"/>
      <c r="HR775" s="368"/>
      <c r="HS775" s="368"/>
      <c r="HT775" s="368"/>
      <c r="HU775" s="368"/>
      <c r="HV775" s="368"/>
      <c r="HW775" s="368"/>
      <c r="HX775" s="368"/>
      <c r="HY775" s="368"/>
      <c r="HZ775" s="368"/>
      <c r="IA775" s="368"/>
      <c r="IB775" s="368"/>
      <c r="IC775" s="368"/>
      <c r="ID775" s="368"/>
      <c r="IE775" s="368"/>
      <c r="IF775" s="368"/>
      <c r="IG775" s="368"/>
      <c r="IH775" s="368"/>
      <c r="II775" s="368"/>
      <c r="IJ775" s="368"/>
      <c r="IK775" s="368"/>
      <c r="IL775" s="368"/>
      <c r="IM775" s="368"/>
      <c r="IN775" s="368"/>
      <c r="IO775" s="368"/>
      <c r="IP775" s="368"/>
      <c r="IQ775" s="368"/>
      <c r="IR775" s="368"/>
      <c r="IS775" s="368"/>
      <c r="IT775" s="368"/>
      <c r="IU775" s="368"/>
      <c r="IV775" s="368"/>
      <c r="IW775" s="368"/>
      <c r="IX775" s="368"/>
      <c r="IY775" s="368"/>
      <c r="IZ775" s="368"/>
      <c r="JA775" s="368"/>
      <c r="JB775" s="368"/>
      <c r="JC775" s="368"/>
      <c r="JD775" s="368"/>
      <c r="JE775" s="368"/>
      <c r="JF775" s="368"/>
      <c r="JG775" s="368"/>
      <c r="JH775" s="368"/>
      <c r="JI775" s="368"/>
      <c r="JJ775" s="368"/>
      <c r="JK775" s="368"/>
      <c r="JL775" s="368"/>
      <c r="JM775" s="368"/>
      <c r="JN775" s="368"/>
      <c r="JO775" s="368"/>
      <c r="JP775" s="368"/>
      <c r="JQ775" s="368"/>
      <c r="JR775" s="368"/>
      <c r="JS775" s="368"/>
      <c r="JT775" s="368"/>
      <c r="JU775" s="368"/>
      <c r="JV775" s="368"/>
      <c r="JW775" s="368"/>
      <c r="JX775" s="368"/>
      <c r="JY775" s="368"/>
      <c r="JZ775" s="368"/>
      <c r="KA775" s="368"/>
      <c r="KB775" s="368"/>
      <c r="KC775" s="368"/>
      <c r="KD775" s="368"/>
      <c r="KE775" s="368"/>
      <c r="KF775" s="368"/>
      <c r="KG775" s="368"/>
      <c r="KH775" s="368"/>
      <c r="KI775" s="368"/>
      <c r="KJ775" s="368"/>
      <c r="KK775" s="368"/>
      <c r="KL775" s="368"/>
      <c r="KM775" s="368"/>
      <c r="KN775" s="368"/>
      <c r="KO775" s="368"/>
      <c r="KP775" s="368"/>
      <c r="KQ775" s="368"/>
      <c r="KR775" s="368"/>
      <c r="KS775" s="368"/>
      <c r="KT775" s="368"/>
      <c r="KU775" s="368"/>
      <c r="KV775" s="368"/>
      <c r="KW775" s="368"/>
      <c r="KX775" s="368"/>
      <c r="LH775" s="368"/>
      <c r="LI775" s="368"/>
      <c r="LJ775" s="368"/>
      <c r="LK775" s="368"/>
      <c r="LL775" s="368"/>
      <c r="LM775" s="368"/>
      <c r="LN775" s="368"/>
      <c r="LO775" s="368"/>
      <c r="LP775" s="368"/>
      <c r="LQ775" s="368"/>
      <c r="LR775" s="368"/>
      <c r="LS775" s="368"/>
      <c r="LT775" s="368"/>
      <c r="LU775" s="368"/>
      <c r="LV775" s="368"/>
      <c r="LW775" s="368"/>
      <c r="LX775" s="368"/>
      <c r="LY775" s="368"/>
      <c r="LZ775" s="368"/>
      <c r="MA775" s="368"/>
      <c r="MB775" s="368"/>
      <c r="MC775" s="368"/>
      <c r="MD775" s="368"/>
      <c r="ME775" s="368"/>
      <c r="MF775" s="368"/>
      <c r="MG775" s="368"/>
      <c r="MH775" s="368"/>
      <c r="MI775" s="368"/>
      <c r="MJ775" s="368"/>
      <c r="MK775" s="368"/>
      <c r="ML775" s="368"/>
      <c r="MM775" s="368"/>
      <c r="MN775" s="368"/>
      <c r="MO775" s="368"/>
      <c r="MP775" s="368"/>
      <c r="MQ775" s="368"/>
      <c r="MR775" s="368"/>
      <c r="MS775" s="368"/>
      <c r="MT775" s="368"/>
      <c r="MU775" s="368"/>
      <c r="MV775" s="368"/>
      <c r="MW775" s="368"/>
      <c r="MX775" s="368"/>
      <c r="MY775" s="368"/>
      <c r="MZ775" s="368"/>
      <c r="NA775" s="368"/>
      <c r="NB775" s="368"/>
      <c r="NC775" s="368"/>
      <c r="ND775" s="368"/>
      <c r="NE775" s="368"/>
      <c r="NF775" s="368"/>
      <c r="NG775" s="368"/>
      <c r="NH775" s="368"/>
      <c r="NI775" s="368"/>
      <c r="NJ775" s="368"/>
      <c r="NK775" s="368"/>
      <c r="NL775" s="368"/>
      <c r="NM775" s="368"/>
      <c r="NN775" s="368"/>
      <c r="NO775" s="368"/>
      <c r="NP775" s="368"/>
      <c r="NQ775" s="368"/>
      <c r="NR775" s="368"/>
      <c r="NS775" s="368"/>
      <c r="NT775" s="368"/>
      <c r="NU775" s="368"/>
      <c r="NV775" s="368"/>
      <c r="NW775" s="368"/>
      <c r="NX775" s="368"/>
      <c r="NY775" s="368"/>
      <c r="NZ775" s="368"/>
      <c r="OA775" s="368"/>
      <c r="OB775" s="368"/>
      <c r="OC775" s="368"/>
      <c r="OD775" s="368"/>
      <c r="OE775" s="368"/>
      <c r="OF775" s="368"/>
      <c r="OG775" s="368"/>
      <c r="OH775" s="368"/>
      <c r="OI775" s="368"/>
      <c r="OJ775" s="368"/>
      <c r="OK775" s="368"/>
      <c r="OL775" s="368"/>
      <c r="OM775" s="368"/>
      <c r="ON775" s="368"/>
      <c r="OO775" s="368"/>
      <c r="OP775" s="368"/>
      <c r="OQ775" s="368"/>
      <c r="OR775" s="368"/>
      <c r="OS775" s="368"/>
      <c r="OT775" s="368"/>
      <c r="OU775" s="368"/>
      <c r="OV775" s="368"/>
      <c r="OW775" s="368"/>
      <c r="OX775" s="368"/>
      <c r="OY775" s="368"/>
      <c r="OZ775" s="368"/>
      <c r="PA775" s="368"/>
      <c r="PB775" s="368"/>
      <c r="PC775" s="368"/>
      <c r="PD775" s="368"/>
      <c r="PE775" s="368"/>
      <c r="PF775" s="368"/>
      <c r="PG775" s="368"/>
      <c r="PH775" s="368"/>
      <c r="PI775" s="368"/>
      <c r="PJ775" s="368"/>
      <c r="PK775" s="368"/>
      <c r="PL775" s="368"/>
      <c r="PM775" s="368"/>
      <c r="PN775" s="368"/>
      <c r="PO775" s="368"/>
      <c r="PP775" s="368"/>
      <c r="PQ775" s="368"/>
      <c r="PR775" s="368"/>
      <c r="PS775" s="368"/>
      <c r="PT775" s="368"/>
      <c r="PU775" s="368"/>
      <c r="PV775" s="368"/>
      <c r="PW775" s="368"/>
      <c r="PX775" s="368"/>
      <c r="PY775" s="368"/>
      <c r="PZ775" s="368"/>
      <c r="QA775" s="368"/>
      <c r="QB775" s="368"/>
      <c r="QC775" s="368"/>
      <c r="QD775" s="368"/>
      <c r="QE775" s="368"/>
      <c r="QF775" s="368"/>
      <c r="QG775" s="368"/>
      <c r="QH775" s="368"/>
      <c r="QI775" s="368"/>
      <c r="QJ775" s="368"/>
      <c r="QK775" s="368"/>
      <c r="QL775" s="368"/>
      <c r="QM775" s="368"/>
      <c r="QN775" s="368"/>
      <c r="QO775" s="368"/>
      <c r="QP775" s="368"/>
      <c r="QQ775" s="368"/>
      <c r="QR775" s="368"/>
      <c r="QS775" s="368"/>
      <c r="QT775" s="368"/>
      <c r="QU775" s="368"/>
      <c r="QV775" s="368"/>
      <c r="QW775" s="368"/>
      <c r="QX775" s="368"/>
      <c r="QY775" s="368"/>
      <c r="QZ775" s="368"/>
      <c r="RA775" s="368"/>
      <c r="RB775" s="368"/>
      <c r="RC775" s="368"/>
      <c r="RD775" s="368"/>
      <c r="RE775" s="368"/>
      <c r="RF775" s="368"/>
      <c r="RG775" s="368"/>
      <c r="RH775" s="368"/>
      <c r="RI775" s="368"/>
      <c r="RJ775" s="368"/>
      <c r="RK775" s="368"/>
      <c r="RL775" s="368"/>
      <c r="RM775" s="368"/>
      <c r="RN775" s="368"/>
      <c r="RO775" s="368"/>
      <c r="RP775" s="368"/>
      <c r="RQ775" s="368"/>
      <c r="RR775" s="368"/>
      <c r="RS775" s="368"/>
      <c r="RT775" s="368"/>
      <c r="RU775" s="368"/>
      <c r="RV775" s="368"/>
      <c r="RW775" s="368"/>
      <c r="RX775" s="368"/>
      <c r="RY775" s="368"/>
      <c r="RZ775" s="368"/>
      <c r="SA775" s="368"/>
      <c r="SB775" s="368"/>
      <c r="SC775" s="368"/>
      <c r="SD775" s="368"/>
      <c r="SE775" s="368"/>
      <c r="SF775" s="368"/>
      <c r="SG775" s="368"/>
    </row>
    <row r="776" spans="1:501">
      <c r="A776" s="368"/>
      <c r="B776" s="368"/>
      <c r="C776" s="368"/>
      <c r="D776" s="368"/>
      <c r="E776" s="368"/>
      <c r="F776" s="368"/>
      <c r="G776" s="368"/>
      <c r="H776" s="368"/>
      <c r="I776" s="368"/>
      <c r="J776" s="368"/>
      <c r="K776" s="368"/>
      <c r="L776" s="368"/>
      <c r="M776" s="368"/>
      <c r="N776" s="368"/>
      <c r="O776" s="385"/>
      <c r="P776" s="368"/>
      <c r="Q776" s="368"/>
      <c r="R776" s="368"/>
      <c r="S776" s="368"/>
      <c r="T776" s="368"/>
      <c r="U776" s="368"/>
      <c r="V776" s="368"/>
      <c r="W776" s="368"/>
      <c r="X776" s="368"/>
      <c r="Y776" s="368"/>
      <c r="Z776" s="368"/>
      <c r="AA776" s="368"/>
      <c r="AB776" s="368"/>
      <c r="AC776" s="368"/>
      <c r="AD776" s="368"/>
      <c r="AE776" s="368"/>
      <c r="AF776" s="368"/>
      <c r="AG776" s="368"/>
      <c r="AH776" s="368"/>
      <c r="AI776" s="368"/>
      <c r="AJ776" s="368"/>
      <c r="AK776" s="368"/>
      <c r="AL776" s="368"/>
      <c r="AM776" s="368"/>
      <c r="AN776" s="368"/>
      <c r="AO776" s="368"/>
      <c r="AP776" s="368"/>
      <c r="AQ776" s="368"/>
      <c r="AR776" s="368"/>
      <c r="AS776" s="368"/>
      <c r="AT776" s="368"/>
      <c r="AU776" s="368"/>
      <c r="AV776" s="368"/>
      <c r="AW776" s="368"/>
      <c r="AX776" s="368"/>
      <c r="AY776" s="368"/>
      <c r="AZ776" s="368"/>
      <c r="BA776" s="368"/>
      <c r="BB776" s="368"/>
      <c r="BC776" s="368"/>
      <c r="BD776" s="368"/>
      <c r="BE776" s="368"/>
      <c r="BF776" s="368"/>
      <c r="BG776" s="368"/>
      <c r="BH776" s="368"/>
      <c r="BI776" s="368"/>
      <c r="BJ776" s="368"/>
      <c r="BK776" s="368"/>
      <c r="BL776" s="368"/>
      <c r="BM776" s="368"/>
      <c r="BN776" s="368"/>
      <c r="BO776" s="368"/>
      <c r="BP776" s="368"/>
      <c r="BQ776" s="368"/>
      <c r="BR776" s="368"/>
      <c r="BS776" s="368"/>
      <c r="BT776" s="368"/>
      <c r="BU776" s="368"/>
      <c r="BV776" s="368"/>
      <c r="BW776" s="368"/>
      <c r="DV776" s="368"/>
      <c r="DW776" s="368"/>
      <c r="DX776" s="368"/>
      <c r="DY776" s="368"/>
      <c r="DZ776" s="368"/>
      <c r="EA776" s="368"/>
      <c r="EB776" s="368"/>
      <c r="EC776" s="368"/>
      <c r="ED776" s="368"/>
      <c r="EE776" s="368"/>
      <c r="EF776" s="368"/>
      <c r="EG776" s="368"/>
      <c r="EH776" s="368"/>
      <c r="EI776" s="368"/>
      <c r="EJ776" s="368"/>
      <c r="EK776" s="368"/>
      <c r="EL776" s="368"/>
      <c r="EM776" s="368"/>
      <c r="EN776" s="368"/>
      <c r="EO776" s="368"/>
      <c r="EP776" s="368"/>
      <c r="EQ776" s="368"/>
      <c r="ER776" s="368"/>
      <c r="ES776" s="368"/>
      <c r="ET776" s="368"/>
      <c r="EU776" s="368"/>
      <c r="EV776" s="368"/>
      <c r="EW776" s="368"/>
      <c r="EX776" s="368"/>
      <c r="EY776" s="368"/>
      <c r="EZ776" s="368"/>
      <c r="FA776" s="368"/>
      <c r="FB776" s="368"/>
      <c r="FC776" s="368"/>
      <c r="FD776" s="368"/>
      <c r="FE776" s="368"/>
      <c r="FF776" s="368"/>
      <c r="FG776" s="368"/>
      <c r="FH776" s="368"/>
      <c r="FI776" s="368"/>
      <c r="FJ776" s="368"/>
      <c r="FK776" s="368"/>
      <c r="FL776" s="368"/>
      <c r="FM776" s="368"/>
      <c r="FN776" s="368"/>
      <c r="FO776" s="368"/>
      <c r="FP776" s="368"/>
      <c r="FQ776" s="368"/>
      <c r="FR776" s="368"/>
      <c r="FS776" s="368"/>
      <c r="FT776" s="368"/>
      <c r="FU776" s="368"/>
      <c r="FV776" s="368"/>
      <c r="FW776" s="368"/>
      <c r="FX776" s="368"/>
      <c r="FY776" s="368"/>
      <c r="FZ776" s="368"/>
      <c r="GA776" s="368"/>
      <c r="GB776" s="368"/>
      <c r="GC776" s="368"/>
      <c r="GD776" s="368"/>
      <c r="GE776" s="368"/>
      <c r="GF776" s="368"/>
      <c r="GG776" s="368"/>
      <c r="GH776" s="368"/>
      <c r="GI776" s="368"/>
      <c r="GJ776" s="368"/>
      <c r="GK776" s="368"/>
      <c r="GL776" s="368"/>
      <c r="GM776" s="368"/>
      <c r="GN776" s="368"/>
      <c r="GO776" s="368"/>
      <c r="GP776" s="368"/>
      <c r="GQ776" s="368"/>
      <c r="GR776" s="368"/>
      <c r="GS776" s="368"/>
      <c r="GT776" s="368"/>
      <c r="GU776" s="368"/>
      <c r="GV776" s="368"/>
      <c r="GW776" s="368"/>
      <c r="GX776" s="368"/>
      <c r="GY776" s="368"/>
      <c r="GZ776" s="368"/>
      <c r="HA776" s="368"/>
      <c r="HB776" s="368"/>
      <c r="HC776" s="368"/>
      <c r="HD776" s="368"/>
      <c r="HE776" s="368"/>
      <c r="HF776" s="368"/>
      <c r="HG776" s="368"/>
      <c r="HH776" s="368"/>
      <c r="HI776" s="368"/>
      <c r="HJ776" s="368"/>
      <c r="HK776" s="368"/>
      <c r="HL776" s="368"/>
      <c r="HM776" s="368"/>
      <c r="HN776" s="368"/>
      <c r="HO776" s="368"/>
      <c r="HP776" s="368"/>
      <c r="HQ776" s="368"/>
      <c r="HR776" s="368"/>
      <c r="HS776" s="368"/>
      <c r="HT776" s="368"/>
      <c r="HU776" s="368"/>
      <c r="HV776" s="368"/>
      <c r="HW776" s="368"/>
      <c r="HX776" s="368"/>
      <c r="HY776" s="368"/>
      <c r="HZ776" s="368"/>
      <c r="IA776" s="368"/>
      <c r="IB776" s="368"/>
      <c r="IC776" s="368"/>
      <c r="ID776" s="368"/>
      <c r="IE776" s="368"/>
      <c r="IF776" s="368"/>
      <c r="IG776" s="368"/>
      <c r="IH776" s="368"/>
      <c r="II776" s="368"/>
      <c r="IJ776" s="368"/>
      <c r="IK776" s="368"/>
      <c r="IL776" s="368"/>
      <c r="IM776" s="368"/>
      <c r="IN776" s="368"/>
      <c r="IO776" s="368"/>
      <c r="IP776" s="368"/>
      <c r="IQ776" s="368"/>
      <c r="IR776" s="368"/>
      <c r="IS776" s="368"/>
      <c r="IT776" s="368"/>
      <c r="IU776" s="368"/>
      <c r="IV776" s="368"/>
      <c r="IW776" s="368"/>
      <c r="IX776" s="368"/>
      <c r="IY776" s="368"/>
      <c r="IZ776" s="368"/>
      <c r="JA776" s="368"/>
      <c r="JB776" s="368"/>
      <c r="JC776" s="368"/>
      <c r="JD776" s="368"/>
      <c r="JE776" s="368"/>
      <c r="JF776" s="368"/>
      <c r="JG776" s="368"/>
      <c r="JH776" s="368"/>
      <c r="JI776" s="368"/>
      <c r="JJ776" s="368"/>
      <c r="JK776" s="368"/>
      <c r="JL776" s="368"/>
      <c r="JM776" s="368"/>
      <c r="JN776" s="368"/>
      <c r="JO776" s="368"/>
      <c r="JP776" s="368"/>
      <c r="JQ776" s="368"/>
      <c r="JR776" s="368"/>
      <c r="JS776" s="368"/>
      <c r="JT776" s="368"/>
      <c r="JU776" s="368"/>
      <c r="JV776" s="368"/>
      <c r="JW776" s="368"/>
      <c r="JX776" s="368"/>
      <c r="JY776" s="368"/>
      <c r="JZ776" s="368"/>
      <c r="KA776" s="368"/>
      <c r="KB776" s="368"/>
      <c r="KC776" s="368"/>
      <c r="KD776" s="368"/>
      <c r="KE776" s="368"/>
      <c r="KF776" s="368"/>
      <c r="KG776" s="368"/>
      <c r="KH776" s="368"/>
      <c r="KI776" s="368"/>
      <c r="KJ776" s="368"/>
      <c r="KK776" s="368"/>
      <c r="KL776" s="368"/>
      <c r="KM776" s="368"/>
      <c r="KN776" s="368"/>
      <c r="KO776" s="368"/>
      <c r="KP776" s="368"/>
      <c r="KQ776" s="368"/>
      <c r="KR776" s="368"/>
      <c r="KS776" s="368"/>
      <c r="KT776" s="368"/>
      <c r="KU776" s="368"/>
      <c r="KV776" s="368"/>
      <c r="KW776" s="368"/>
      <c r="KX776" s="368"/>
      <c r="LH776" s="368"/>
      <c r="LI776" s="368"/>
      <c r="LJ776" s="368"/>
      <c r="LK776" s="368"/>
      <c r="LL776" s="368"/>
      <c r="LM776" s="368"/>
      <c r="LN776" s="368"/>
      <c r="LO776" s="368"/>
      <c r="LP776" s="368"/>
      <c r="LQ776" s="368"/>
      <c r="LR776" s="368"/>
      <c r="LS776" s="368"/>
      <c r="LT776" s="368"/>
      <c r="LU776" s="368"/>
      <c r="LV776" s="368"/>
      <c r="LW776" s="368"/>
      <c r="LX776" s="368"/>
      <c r="LY776" s="368"/>
      <c r="LZ776" s="368"/>
      <c r="MA776" s="368"/>
      <c r="MB776" s="368"/>
      <c r="MC776" s="368"/>
      <c r="MD776" s="368"/>
      <c r="ME776" s="368"/>
      <c r="MF776" s="368"/>
      <c r="MG776" s="368"/>
      <c r="MH776" s="368"/>
      <c r="MI776" s="368"/>
      <c r="MJ776" s="368"/>
      <c r="MK776" s="368"/>
      <c r="ML776" s="368"/>
      <c r="MM776" s="368"/>
      <c r="MN776" s="368"/>
      <c r="MO776" s="368"/>
      <c r="MP776" s="368"/>
      <c r="MQ776" s="368"/>
      <c r="MR776" s="368"/>
      <c r="MS776" s="368"/>
      <c r="MT776" s="368"/>
      <c r="MU776" s="368"/>
      <c r="MV776" s="368"/>
      <c r="MW776" s="368"/>
      <c r="MX776" s="368"/>
      <c r="MY776" s="368"/>
      <c r="MZ776" s="368"/>
      <c r="NA776" s="368"/>
      <c r="NB776" s="368"/>
      <c r="NC776" s="368"/>
      <c r="ND776" s="368"/>
      <c r="NE776" s="368"/>
      <c r="NF776" s="368"/>
      <c r="NG776" s="368"/>
      <c r="NH776" s="368"/>
      <c r="NI776" s="368"/>
      <c r="NJ776" s="368"/>
      <c r="NK776" s="368"/>
      <c r="NL776" s="368"/>
      <c r="NM776" s="368"/>
      <c r="NN776" s="368"/>
      <c r="NO776" s="368"/>
      <c r="NP776" s="368"/>
      <c r="NQ776" s="368"/>
      <c r="NR776" s="368"/>
      <c r="NS776" s="368"/>
      <c r="NT776" s="368"/>
      <c r="NU776" s="368"/>
      <c r="NV776" s="368"/>
      <c r="NW776" s="368"/>
      <c r="NX776" s="368"/>
      <c r="NY776" s="368"/>
      <c r="NZ776" s="368"/>
      <c r="OA776" s="368"/>
      <c r="OB776" s="368"/>
      <c r="OC776" s="368"/>
      <c r="OD776" s="368"/>
      <c r="OE776" s="368"/>
      <c r="OF776" s="368"/>
      <c r="OG776" s="368"/>
      <c r="OH776" s="368"/>
      <c r="OI776" s="368"/>
      <c r="OJ776" s="368"/>
      <c r="OK776" s="368"/>
      <c r="OL776" s="368"/>
      <c r="OM776" s="368"/>
      <c r="ON776" s="368"/>
      <c r="OO776" s="368"/>
      <c r="OP776" s="368"/>
      <c r="OQ776" s="368"/>
      <c r="OR776" s="368"/>
      <c r="OS776" s="368"/>
      <c r="OT776" s="368"/>
      <c r="OU776" s="368"/>
      <c r="OV776" s="368"/>
      <c r="OW776" s="368"/>
      <c r="OX776" s="368"/>
      <c r="OY776" s="368"/>
      <c r="OZ776" s="368"/>
      <c r="PA776" s="368"/>
      <c r="PB776" s="368"/>
      <c r="PC776" s="368"/>
      <c r="PD776" s="368"/>
      <c r="PE776" s="368"/>
      <c r="PF776" s="368"/>
      <c r="PG776" s="368"/>
      <c r="PH776" s="368"/>
      <c r="PI776" s="368"/>
      <c r="PJ776" s="368"/>
      <c r="PK776" s="368"/>
      <c r="PL776" s="368"/>
      <c r="PM776" s="368"/>
      <c r="PN776" s="368"/>
      <c r="PO776" s="368"/>
      <c r="PP776" s="368"/>
      <c r="PQ776" s="368"/>
      <c r="PR776" s="368"/>
      <c r="PS776" s="368"/>
      <c r="PT776" s="368"/>
      <c r="PU776" s="368"/>
      <c r="PV776" s="368"/>
      <c r="PW776" s="368"/>
      <c r="PX776" s="368"/>
      <c r="PY776" s="368"/>
      <c r="PZ776" s="368"/>
      <c r="QA776" s="368"/>
      <c r="QB776" s="368"/>
      <c r="QC776" s="368"/>
      <c r="QD776" s="368"/>
      <c r="QE776" s="368"/>
      <c r="QF776" s="368"/>
      <c r="QG776" s="368"/>
      <c r="QH776" s="368"/>
      <c r="QI776" s="368"/>
      <c r="QJ776" s="368"/>
      <c r="QK776" s="368"/>
      <c r="QL776" s="368"/>
      <c r="QM776" s="368"/>
      <c r="QN776" s="368"/>
      <c r="QO776" s="368"/>
      <c r="QP776" s="368"/>
      <c r="QQ776" s="368"/>
      <c r="QR776" s="368"/>
      <c r="QS776" s="368"/>
      <c r="QT776" s="368"/>
      <c r="QU776" s="368"/>
      <c r="QV776" s="368"/>
      <c r="QW776" s="368"/>
      <c r="QX776" s="368"/>
      <c r="QY776" s="368"/>
      <c r="QZ776" s="368"/>
      <c r="RA776" s="368"/>
      <c r="RB776" s="368"/>
      <c r="RC776" s="368"/>
      <c r="RD776" s="368"/>
      <c r="RE776" s="368"/>
      <c r="RF776" s="368"/>
      <c r="RG776" s="368"/>
      <c r="RH776" s="368"/>
      <c r="RI776" s="368"/>
      <c r="RJ776" s="368"/>
      <c r="RK776" s="368"/>
      <c r="RL776" s="368"/>
      <c r="RM776" s="368"/>
      <c r="RN776" s="368"/>
      <c r="RO776" s="368"/>
      <c r="RP776" s="368"/>
      <c r="RQ776" s="368"/>
      <c r="RR776" s="368"/>
      <c r="RS776" s="368"/>
      <c r="RT776" s="368"/>
      <c r="RU776" s="368"/>
      <c r="RV776" s="368"/>
      <c r="RW776" s="368"/>
      <c r="RX776" s="368"/>
      <c r="RY776" s="368"/>
      <c r="RZ776" s="368"/>
      <c r="SA776" s="368"/>
      <c r="SB776" s="368"/>
      <c r="SC776" s="368"/>
      <c r="SD776" s="368"/>
      <c r="SE776" s="368"/>
      <c r="SF776" s="368"/>
      <c r="SG776" s="368"/>
    </row>
    <row r="777" spans="1:501">
      <c r="A777" s="368"/>
      <c r="B777" s="368"/>
      <c r="C777" s="368"/>
      <c r="D777" s="368"/>
      <c r="E777" s="368"/>
      <c r="F777" s="368"/>
      <c r="G777" s="368"/>
      <c r="H777" s="368"/>
      <c r="I777" s="368"/>
      <c r="J777" s="368"/>
      <c r="K777" s="368"/>
      <c r="L777" s="368"/>
      <c r="M777" s="368"/>
      <c r="N777" s="368"/>
      <c r="O777" s="385"/>
      <c r="P777" s="368"/>
      <c r="Q777" s="368"/>
      <c r="R777" s="368"/>
      <c r="S777" s="368"/>
      <c r="T777" s="368"/>
      <c r="U777" s="368"/>
      <c r="V777" s="368"/>
      <c r="W777" s="368"/>
      <c r="X777" s="368"/>
      <c r="Y777" s="368"/>
      <c r="Z777" s="368"/>
      <c r="AA777" s="368"/>
      <c r="AB777" s="368"/>
      <c r="AC777" s="368"/>
      <c r="AD777" s="368"/>
      <c r="AE777" s="368"/>
      <c r="AF777" s="368"/>
      <c r="AG777" s="368"/>
      <c r="AH777" s="368"/>
      <c r="AI777" s="368"/>
      <c r="AJ777" s="368"/>
      <c r="AK777" s="368"/>
      <c r="AL777" s="368"/>
      <c r="AM777" s="368"/>
      <c r="AN777" s="368"/>
      <c r="AO777" s="368"/>
      <c r="AP777" s="368"/>
      <c r="AQ777" s="368"/>
      <c r="AR777" s="368"/>
      <c r="AS777" s="368"/>
      <c r="AT777" s="368"/>
      <c r="AU777" s="368"/>
      <c r="AV777" s="368"/>
      <c r="AW777" s="368"/>
      <c r="AX777" s="368"/>
      <c r="AY777" s="368"/>
      <c r="AZ777" s="368"/>
      <c r="BA777" s="368"/>
      <c r="BB777" s="368"/>
      <c r="BC777" s="368"/>
      <c r="BD777" s="368"/>
      <c r="BE777" s="368"/>
      <c r="BF777" s="368"/>
      <c r="BG777" s="368"/>
      <c r="BH777" s="368"/>
      <c r="BI777" s="368"/>
      <c r="BJ777" s="368"/>
      <c r="BK777" s="368"/>
      <c r="BL777" s="368"/>
      <c r="BM777" s="368"/>
      <c r="BN777" s="368"/>
      <c r="BO777" s="368"/>
      <c r="BP777" s="368"/>
      <c r="BQ777" s="368"/>
      <c r="BR777" s="368"/>
      <c r="BS777" s="368"/>
      <c r="BT777" s="368"/>
      <c r="BU777" s="368"/>
      <c r="BV777" s="368"/>
      <c r="BW777" s="368"/>
      <c r="DV777" s="368"/>
      <c r="DW777" s="368"/>
      <c r="DX777" s="368"/>
      <c r="DY777" s="368"/>
      <c r="DZ777" s="368"/>
      <c r="EA777" s="368"/>
      <c r="EB777" s="368"/>
      <c r="EC777" s="368"/>
      <c r="ED777" s="368"/>
      <c r="EE777" s="368"/>
      <c r="EF777" s="368"/>
      <c r="EG777" s="368"/>
      <c r="EH777" s="368"/>
      <c r="EI777" s="368"/>
      <c r="EJ777" s="368"/>
      <c r="EK777" s="368"/>
      <c r="EL777" s="368"/>
      <c r="EM777" s="368"/>
      <c r="EN777" s="368"/>
      <c r="EO777" s="368"/>
      <c r="EP777" s="368"/>
      <c r="EQ777" s="368"/>
      <c r="ER777" s="368"/>
      <c r="ES777" s="368"/>
      <c r="ET777" s="368"/>
      <c r="EU777" s="368"/>
      <c r="EV777" s="368"/>
      <c r="EW777" s="368"/>
      <c r="EX777" s="368"/>
      <c r="EY777" s="368"/>
      <c r="EZ777" s="368"/>
      <c r="FA777" s="368"/>
      <c r="FB777" s="368"/>
      <c r="FC777" s="368"/>
      <c r="FD777" s="368"/>
      <c r="FE777" s="368"/>
      <c r="FF777" s="368"/>
      <c r="FG777" s="368"/>
      <c r="FH777" s="368"/>
      <c r="FI777" s="368"/>
      <c r="FJ777" s="368"/>
      <c r="FK777" s="368"/>
      <c r="FL777" s="368"/>
      <c r="FM777" s="368"/>
      <c r="FN777" s="368"/>
      <c r="FO777" s="368"/>
      <c r="FP777" s="368"/>
      <c r="FQ777" s="368"/>
      <c r="FR777" s="368"/>
      <c r="FS777" s="368"/>
      <c r="FT777" s="368"/>
      <c r="FU777" s="368"/>
      <c r="FV777" s="368"/>
      <c r="FW777" s="368"/>
      <c r="FX777" s="368"/>
      <c r="FY777" s="368"/>
      <c r="FZ777" s="368"/>
      <c r="GA777" s="368"/>
      <c r="GB777" s="368"/>
      <c r="GC777" s="368"/>
      <c r="GD777" s="368"/>
      <c r="GE777" s="368"/>
      <c r="GF777" s="368"/>
      <c r="GG777" s="368"/>
      <c r="GH777" s="368"/>
      <c r="GI777" s="368"/>
      <c r="GJ777" s="368"/>
      <c r="GK777" s="368"/>
      <c r="GL777" s="368"/>
      <c r="GM777" s="368"/>
      <c r="GN777" s="368"/>
      <c r="GO777" s="368"/>
      <c r="GP777" s="368"/>
      <c r="GQ777" s="368"/>
      <c r="GR777" s="368"/>
      <c r="GS777" s="368"/>
      <c r="GT777" s="368"/>
      <c r="GU777" s="368"/>
      <c r="GV777" s="368"/>
      <c r="GW777" s="368"/>
      <c r="GX777" s="368"/>
      <c r="GY777" s="368"/>
      <c r="GZ777" s="368"/>
      <c r="HA777" s="368"/>
      <c r="HB777" s="368"/>
      <c r="HC777" s="368"/>
      <c r="HD777" s="368"/>
      <c r="HE777" s="368"/>
      <c r="HF777" s="368"/>
      <c r="HG777" s="368"/>
      <c r="HH777" s="368"/>
      <c r="HI777" s="368"/>
      <c r="HJ777" s="368"/>
      <c r="HK777" s="368"/>
      <c r="HL777" s="368"/>
      <c r="HM777" s="368"/>
      <c r="HN777" s="368"/>
      <c r="HO777" s="368"/>
      <c r="HP777" s="368"/>
      <c r="HQ777" s="368"/>
      <c r="HR777" s="368"/>
      <c r="HS777" s="368"/>
      <c r="HT777" s="368"/>
      <c r="HU777" s="368"/>
      <c r="HV777" s="368"/>
      <c r="HW777" s="368"/>
      <c r="HX777" s="368"/>
      <c r="HY777" s="368"/>
      <c r="HZ777" s="368"/>
      <c r="IA777" s="368"/>
      <c r="IB777" s="368"/>
      <c r="IC777" s="368"/>
      <c r="ID777" s="368"/>
      <c r="IE777" s="368"/>
      <c r="IF777" s="368"/>
      <c r="IG777" s="368"/>
      <c r="IH777" s="368"/>
      <c r="II777" s="368"/>
      <c r="IJ777" s="368"/>
      <c r="IK777" s="368"/>
      <c r="IL777" s="368"/>
      <c r="IM777" s="368"/>
      <c r="IN777" s="368"/>
      <c r="IO777" s="368"/>
      <c r="IP777" s="368"/>
      <c r="IQ777" s="368"/>
      <c r="IR777" s="368"/>
      <c r="IS777" s="368"/>
      <c r="IT777" s="368"/>
      <c r="IU777" s="368"/>
      <c r="IV777" s="368"/>
      <c r="IW777" s="368"/>
      <c r="IX777" s="368"/>
      <c r="IY777" s="368"/>
      <c r="IZ777" s="368"/>
      <c r="JA777" s="368"/>
      <c r="JB777" s="368"/>
      <c r="JC777" s="368"/>
      <c r="JD777" s="368"/>
      <c r="JE777" s="368"/>
      <c r="JF777" s="368"/>
      <c r="JG777" s="368"/>
      <c r="JH777" s="368"/>
      <c r="JI777" s="368"/>
      <c r="JJ777" s="368"/>
      <c r="JK777" s="368"/>
      <c r="JL777" s="368"/>
      <c r="JM777" s="368"/>
      <c r="JN777" s="368"/>
      <c r="JO777" s="368"/>
      <c r="JP777" s="368"/>
      <c r="JQ777" s="368"/>
      <c r="JR777" s="368"/>
      <c r="JS777" s="368"/>
      <c r="JT777" s="368"/>
      <c r="JU777" s="368"/>
      <c r="JV777" s="368"/>
      <c r="JW777" s="368"/>
      <c r="JX777" s="368"/>
      <c r="JY777" s="368"/>
      <c r="JZ777" s="368"/>
      <c r="KA777" s="368"/>
      <c r="KB777" s="368"/>
      <c r="KC777" s="368"/>
      <c r="KD777" s="368"/>
      <c r="KE777" s="368"/>
      <c r="KF777" s="368"/>
      <c r="KG777" s="368"/>
      <c r="KH777" s="368"/>
      <c r="KI777" s="368"/>
      <c r="KJ777" s="368"/>
      <c r="KK777" s="368"/>
      <c r="KL777" s="368"/>
      <c r="KM777" s="368"/>
      <c r="KN777" s="368"/>
      <c r="KO777" s="368"/>
      <c r="KP777" s="368"/>
      <c r="KQ777" s="368"/>
      <c r="KR777" s="368"/>
      <c r="KS777" s="368"/>
      <c r="KT777" s="368"/>
      <c r="KU777" s="368"/>
      <c r="KV777" s="368"/>
      <c r="KW777" s="368"/>
      <c r="KX777" s="368"/>
      <c r="LH777" s="368"/>
      <c r="LI777" s="368"/>
      <c r="LJ777" s="368"/>
      <c r="LK777" s="368"/>
      <c r="LL777" s="368"/>
      <c r="LM777" s="368"/>
      <c r="LN777" s="368"/>
      <c r="LO777" s="368"/>
      <c r="LP777" s="368"/>
      <c r="LQ777" s="368"/>
      <c r="LR777" s="368"/>
      <c r="LS777" s="368"/>
      <c r="LT777" s="368"/>
      <c r="LU777" s="368"/>
      <c r="LV777" s="368"/>
      <c r="LW777" s="368"/>
      <c r="LX777" s="368"/>
      <c r="LY777" s="368"/>
      <c r="LZ777" s="368"/>
      <c r="MA777" s="368"/>
      <c r="MB777" s="368"/>
      <c r="MC777" s="368"/>
      <c r="MD777" s="368"/>
      <c r="ME777" s="368"/>
      <c r="MF777" s="368"/>
      <c r="MG777" s="368"/>
      <c r="MH777" s="368"/>
      <c r="MI777" s="368"/>
      <c r="MJ777" s="368"/>
      <c r="MK777" s="368"/>
      <c r="ML777" s="368"/>
      <c r="MM777" s="368"/>
      <c r="MN777" s="368"/>
      <c r="MO777" s="368"/>
      <c r="MP777" s="368"/>
      <c r="MQ777" s="368"/>
      <c r="MR777" s="368"/>
      <c r="MS777" s="368"/>
      <c r="MT777" s="368"/>
      <c r="MU777" s="368"/>
      <c r="MV777" s="368"/>
      <c r="MW777" s="368"/>
      <c r="MX777" s="368"/>
      <c r="MY777" s="368"/>
      <c r="MZ777" s="368"/>
      <c r="NA777" s="368"/>
      <c r="NB777" s="368"/>
      <c r="NC777" s="368"/>
      <c r="ND777" s="368"/>
      <c r="NE777" s="368"/>
      <c r="NF777" s="368"/>
      <c r="NG777" s="368"/>
      <c r="NH777" s="368"/>
      <c r="NI777" s="368"/>
      <c r="NJ777" s="368"/>
      <c r="NK777" s="368"/>
      <c r="NL777" s="368"/>
      <c r="NM777" s="368"/>
      <c r="NN777" s="368"/>
      <c r="NO777" s="368"/>
      <c r="NP777" s="368"/>
      <c r="NQ777" s="368"/>
      <c r="NR777" s="368"/>
      <c r="NS777" s="368"/>
      <c r="NT777" s="368"/>
      <c r="NU777" s="368"/>
      <c r="NV777" s="368"/>
      <c r="NW777" s="368"/>
      <c r="NX777" s="368"/>
      <c r="NY777" s="368"/>
      <c r="NZ777" s="368"/>
      <c r="OA777" s="368"/>
      <c r="OB777" s="368"/>
      <c r="OC777" s="368"/>
      <c r="OD777" s="368"/>
      <c r="OE777" s="368"/>
      <c r="OF777" s="368"/>
      <c r="OG777" s="368"/>
      <c r="OH777" s="368"/>
      <c r="OI777" s="368"/>
      <c r="OJ777" s="368"/>
      <c r="OK777" s="368"/>
      <c r="OL777" s="368"/>
      <c r="OM777" s="368"/>
      <c r="ON777" s="368"/>
      <c r="OO777" s="368"/>
      <c r="OP777" s="368"/>
      <c r="OQ777" s="368"/>
      <c r="OR777" s="368"/>
      <c r="OS777" s="368"/>
      <c r="OT777" s="368"/>
      <c r="OU777" s="368"/>
      <c r="OV777" s="368"/>
      <c r="OW777" s="368"/>
      <c r="OX777" s="368"/>
      <c r="OY777" s="368"/>
      <c r="OZ777" s="368"/>
      <c r="PA777" s="368"/>
      <c r="PB777" s="368"/>
      <c r="PC777" s="368"/>
      <c r="PD777" s="368"/>
      <c r="PE777" s="368"/>
      <c r="PF777" s="368"/>
      <c r="PG777" s="368"/>
      <c r="PH777" s="368"/>
      <c r="PI777" s="368"/>
      <c r="PJ777" s="368"/>
      <c r="PK777" s="368"/>
      <c r="PL777" s="368"/>
      <c r="PM777" s="368"/>
      <c r="PN777" s="368"/>
      <c r="PO777" s="368"/>
      <c r="PP777" s="368"/>
      <c r="PQ777" s="368"/>
      <c r="PR777" s="368"/>
      <c r="PS777" s="368"/>
      <c r="PT777" s="368"/>
      <c r="PU777" s="368"/>
      <c r="PV777" s="368"/>
      <c r="PW777" s="368"/>
      <c r="PX777" s="368"/>
      <c r="PY777" s="368"/>
      <c r="PZ777" s="368"/>
      <c r="QA777" s="368"/>
      <c r="QB777" s="368"/>
      <c r="QC777" s="368"/>
      <c r="QD777" s="368"/>
      <c r="QE777" s="368"/>
      <c r="QF777" s="368"/>
      <c r="QG777" s="368"/>
      <c r="QH777" s="368"/>
      <c r="QI777" s="368"/>
      <c r="QJ777" s="368"/>
      <c r="QK777" s="368"/>
      <c r="QL777" s="368"/>
      <c r="QM777" s="368"/>
      <c r="QN777" s="368"/>
      <c r="QO777" s="368"/>
      <c r="QP777" s="368"/>
      <c r="QQ777" s="368"/>
      <c r="QR777" s="368"/>
      <c r="QS777" s="368"/>
      <c r="QT777" s="368"/>
      <c r="QU777" s="368"/>
      <c r="QV777" s="368"/>
      <c r="QW777" s="368"/>
      <c r="QX777" s="368"/>
      <c r="QY777" s="368"/>
      <c r="QZ777" s="368"/>
      <c r="RA777" s="368"/>
      <c r="RB777" s="368"/>
      <c r="RC777" s="368"/>
      <c r="RD777" s="368"/>
      <c r="RE777" s="368"/>
      <c r="RF777" s="368"/>
      <c r="RG777" s="368"/>
      <c r="RH777" s="368"/>
      <c r="RI777" s="368"/>
      <c r="RJ777" s="368"/>
      <c r="RK777" s="368"/>
      <c r="RL777" s="368"/>
      <c r="RM777" s="368"/>
      <c r="RN777" s="368"/>
      <c r="RO777" s="368"/>
      <c r="RP777" s="368"/>
      <c r="RQ777" s="368"/>
      <c r="RR777" s="368"/>
      <c r="RS777" s="368"/>
      <c r="RT777" s="368"/>
      <c r="RU777" s="368"/>
      <c r="RV777" s="368"/>
      <c r="RW777" s="368"/>
      <c r="RX777" s="368"/>
      <c r="RY777" s="368"/>
      <c r="RZ777" s="368"/>
      <c r="SA777" s="368"/>
      <c r="SB777" s="368"/>
      <c r="SC777" s="368"/>
      <c r="SD777" s="368"/>
      <c r="SE777" s="368"/>
      <c r="SF777" s="368"/>
      <c r="SG777" s="368"/>
    </row>
    <row r="778" spans="1:501">
      <c r="A778" s="368"/>
      <c r="B778" s="368"/>
      <c r="C778" s="368"/>
      <c r="D778" s="368"/>
      <c r="E778" s="368"/>
      <c r="F778" s="368"/>
      <c r="G778" s="368"/>
      <c r="H778" s="368"/>
      <c r="I778" s="368"/>
      <c r="J778" s="368"/>
      <c r="K778" s="368"/>
      <c r="L778" s="368"/>
      <c r="M778" s="368"/>
      <c r="N778" s="368"/>
      <c r="O778" s="385"/>
      <c r="P778" s="368"/>
      <c r="Q778" s="368"/>
      <c r="R778" s="368"/>
      <c r="S778" s="368"/>
      <c r="T778" s="368"/>
      <c r="U778" s="368"/>
      <c r="V778" s="368"/>
      <c r="W778" s="368"/>
      <c r="X778" s="368"/>
      <c r="Y778" s="368"/>
      <c r="Z778" s="368"/>
      <c r="AA778" s="368"/>
      <c r="AB778" s="368"/>
      <c r="AC778" s="368"/>
      <c r="AD778" s="368"/>
      <c r="AE778" s="368"/>
      <c r="AF778" s="368"/>
      <c r="AG778" s="368"/>
      <c r="AH778" s="368"/>
      <c r="AI778" s="368"/>
      <c r="AJ778" s="368"/>
      <c r="AK778" s="368"/>
      <c r="AL778" s="368"/>
      <c r="AM778" s="368"/>
      <c r="AN778" s="368"/>
      <c r="AO778" s="368"/>
      <c r="AP778" s="368"/>
      <c r="AQ778" s="368"/>
      <c r="AR778" s="368"/>
      <c r="AS778" s="368"/>
      <c r="AT778" s="368"/>
      <c r="AU778" s="368"/>
      <c r="AV778" s="368"/>
      <c r="AW778" s="368"/>
      <c r="AX778" s="368"/>
      <c r="AY778" s="368"/>
      <c r="AZ778" s="368"/>
      <c r="BA778" s="368"/>
      <c r="BB778" s="368"/>
      <c r="BC778" s="368"/>
      <c r="BD778" s="368"/>
      <c r="BE778" s="368"/>
      <c r="BF778" s="368"/>
      <c r="BG778" s="368"/>
      <c r="BH778" s="368"/>
      <c r="BI778" s="368"/>
      <c r="BJ778" s="368"/>
      <c r="BK778" s="368"/>
      <c r="BL778" s="368"/>
      <c r="BM778" s="368"/>
      <c r="BN778" s="368"/>
      <c r="BO778" s="368"/>
      <c r="BP778" s="368"/>
      <c r="BQ778" s="368"/>
      <c r="BR778" s="368"/>
      <c r="BS778" s="368"/>
      <c r="BT778" s="368"/>
      <c r="BU778" s="368"/>
      <c r="BV778" s="368"/>
      <c r="BW778" s="368"/>
      <c r="DV778" s="368"/>
      <c r="DW778" s="368"/>
      <c r="DX778" s="368"/>
      <c r="DY778" s="368"/>
      <c r="DZ778" s="368"/>
      <c r="EA778" s="368"/>
      <c r="EB778" s="368"/>
      <c r="EC778" s="368"/>
      <c r="ED778" s="368"/>
      <c r="EE778" s="368"/>
      <c r="EF778" s="368"/>
      <c r="EG778" s="368"/>
      <c r="EH778" s="368"/>
      <c r="EI778" s="368"/>
      <c r="EJ778" s="368"/>
      <c r="EK778" s="368"/>
      <c r="EL778" s="368"/>
      <c r="EM778" s="368"/>
      <c r="EN778" s="368"/>
      <c r="EO778" s="368"/>
      <c r="EP778" s="368"/>
      <c r="EQ778" s="368"/>
      <c r="ER778" s="368"/>
      <c r="ES778" s="368"/>
      <c r="ET778" s="368"/>
      <c r="EU778" s="368"/>
      <c r="EV778" s="368"/>
      <c r="EW778" s="368"/>
      <c r="EX778" s="368"/>
      <c r="EY778" s="368"/>
      <c r="EZ778" s="368"/>
      <c r="FA778" s="368"/>
      <c r="FB778" s="368"/>
      <c r="FC778" s="368"/>
      <c r="FD778" s="368"/>
      <c r="FE778" s="368"/>
      <c r="FF778" s="368"/>
      <c r="FG778" s="368"/>
      <c r="FH778" s="368"/>
      <c r="FI778" s="368"/>
      <c r="FJ778" s="368"/>
      <c r="FK778" s="368"/>
      <c r="FL778" s="368"/>
      <c r="FM778" s="368"/>
      <c r="FN778" s="368"/>
      <c r="FO778" s="368"/>
      <c r="FP778" s="368"/>
      <c r="FQ778" s="368"/>
      <c r="FR778" s="368"/>
      <c r="FS778" s="368"/>
      <c r="FT778" s="368"/>
      <c r="FU778" s="368"/>
      <c r="FV778" s="368"/>
      <c r="FW778" s="368"/>
      <c r="FX778" s="368"/>
      <c r="FY778" s="368"/>
      <c r="FZ778" s="368"/>
      <c r="GA778" s="368"/>
      <c r="GB778" s="368"/>
      <c r="GC778" s="368"/>
      <c r="GD778" s="368"/>
      <c r="GE778" s="368"/>
      <c r="GF778" s="368"/>
      <c r="GG778" s="368"/>
      <c r="GH778" s="368"/>
      <c r="GI778" s="368"/>
      <c r="GJ778" s="368"/>
      <c r="GK778" s="368"/>
      <c r="GL778" s="368"/>
      <c r="GM778" s="368"/>
      <c r="GN778" s="368"/>
      <c r="GO778" s="368"/>
      <c r="GP778" s="368"/>
      <c r="GQ778" s="368"/>
      <c r="GR778" s="368"/>
      <c r="GS778" s="368"/>
      <c r="GT778" s="368"/>
      <c r="GU778" s="368"/>
      <c r="GV778" s="368"/>
      <c r="GW778" s="368"/>
      <c r="GX778" s="368"/>
      <c r="GY778" s="368"/>
      <c r="GZ778" s="368"/>
      <c r="HA778" s="368"/>
      <c r="HB778" s="368"/>
      <c r="HC778" s="368"/>
      <c r="HD778" s="368"/>
      <c r="HE778" s="368"/>
      <c r="HF778" s="368"/>
      <c r="HG778" s="368"/>
      <c r="HH778" s="368"/>
      <c r="HI778" s="368"/>
      <c r="HJ778" s="368"/>
      <c r="HK778" s="368"/>
      <c r="HL778" s="368"/>
      <c r="HM778" s="368"/>
      <c r="HN778" s="368"/>
      <c r="HO778" s="368"/>
      <c r="HP778" s="368"/>
      <c r="HQ778" s="368"/>
      <c r="HR778" s="368"/>
      <c r="HS778" s="368"/>
      <c r="HT778" s="368"/>
      <c r="HU778" s="368"/>
      <c r="HV778" s="368"/>
      <c r="HW778" s="368"/>
      <c r="HX778" s="368"/>
      <c r="HY778" s="368"/>
      <c r="HZ778" s="368"/>
      <c r="IA778" s="368"/>
      <c r="IB778" s="368"/>
      <c r="IC778" s="368"/>
      <c r="ID778" s="368"/>
      <c r="IE778" s="368"/>
      <c r="IF778" s="368"/>
      <c r="IG778" s="368"/>
      <c r="IH778" s="368"/>
      <c r="II778" s="368"/>
      <c r="IJ778" s="368"/>
      <c r="IK778" s="368"/>
      <c r="IL778" s="368"/>
      <c r="IM778" s="368"/>
      <c r="IN778" s="368"/>
      <c r="IO778" s="368"/>
      <c r="IP778" s="368"/>
      <c r="IQ778" s="368"/>
      <c r="IR778" s="368"/>
      <c r="IS778" s="368"/>
      <c r="IT778" s="368"/>
      <c r="IU778" s="368"/>
      <c r="IV778" s="368"/>
      <c r="IW778" s="368"/>
      <c r="IX778" s="368"/>
      <c r="IY778" s="368"/>
      <c r="IZ778" s="368"/>
      <c r="JA778" s="368"/>
      <c r="JB778" s="368"/>
      <c r="JC778" s="368"/>
      <c r="JD778" s="368"/>
      <c r="JE778" s="368"/>
      <c r="JF778" s="368"/>
      <c r="JG778" s="368"/>
      <c r="JH778" s="368"/>
      <c r="JI778" s="368"/>
      <c r="JJ778" s="368"/>
      <c r="JK778" s="368"/>
      <c r="JL778" s="368"/>
      <c r="JM778" s="368"/>
      <c r="JN778" s="368"/>
      <c r="JO778" s="368"/>
      <c r="JP778" s="368"/>
      <c r="JQ778" s="368"/>
      <c r="JR778" s="368"/>
      <c r="JS778" s="368"/>
      <c r="JT778" s="368"/>
      <c r="JU778" s="368"/>
      <c r="JV778" s="368"/>
      <c r="JW778" s="368"/>
      <c r="JX778" s="368"/>
      <c r="JY778" s="368"/>
      <c r="JZ778" s="368"/>
      <c r="KA778" s="368"/>
      <c r="KB778" s="368"/>
      <c r="KC778" s="368"/>
      <c r="KD778" s="368"/>
      <c r="KE778" s="368"/>
      <c r="KF778" s="368"/>
      <c r="KG778" s="368"/>
      <c r="KH778" s="368"/>
      <c r="KI778" s="368"/>
      <c r="KJ778" s="368"/>
      <c r="KK778" s="368"/>
      <c r="KL778" s="368"/>
      <c r="KM778" s="368"/>
      <c r="KN778" s="368"/>
      <c r="KO778" s="368"/>
      <c r="KP778" s="368"/>
      <c r="KQ778" s="368"/>
      <c r="KR778" s="368"/>
      <c r="KS778" s="368"/>
      <c r="KT778" s="368"/>
      <c r="KU778" s="368"/>
      <c r="KV778" s="368"/>
      <c r="KW778" s="368"/>
      <c r="KX778" s="368"/>
      <c r="LH778" s="368"/>
      <c r="LI778" s="368"/>
      <c r="LJ778" s="368"/>
      <c r="LK778" s="368"/>
      <c r="LL778" s="368"/>
      <c r="LM778" s="368"/>
      <c r="LN778" s="368"/>
      <c r="LO778" s="368"/>
      <c r="LP778" s="368"/>
      <c r="LQ778" s="368"/>
      <c r="LR778" s="368"/>
      <c r="LS778" s="368"/>
      <c r="LT778" s="368"/>
      <c r="LU778" s="368"/>
      <c r="LV778" s="368"/>
      <c r="LW778" s="368"/>
      <c r="LX778" s="368"/>
      <c r="LY778" s="368"/>
      <c r="LZ778" s="368"/>
      <c r="MA778" s="368"/>
      <c r="MB778" s="368"/>
      <c r="MC778" s="368"/>
      <c r="MD778" s="368"/>
      <c r="ME778" s="368"/>
      <c r="MF778" s="368"/>
      <c r="MG778" s="368"/>
      <c r="MH778" s="368"/>
      <c r="MI778" s="368"/>
      <c r="MJ778" s="368"/>
      <c r="MK778" s="368"/>
      <c r="ML778" s="368"/>
      <c r="MM778" s="368"/>
      <c r="MN778" s="368"/>
      <c r="MO778" s="368"/>
      <c r="MP778" s="368"/>
      <c r="MQ778" s="368"/>
      <c r="MR778" s="368"/>
      <c r="MS778" s="368"/>
      <c r="MT778" s="368"/>
      <c r="MU778" s="368"/>
      <c r="MV778" s="368"/>
      <c r="MW778" s="368"/>
      <c r="MX778" s="368"/>
      <c r="MY778" s="368"/>
      <c r="MZ778" s="368"/>
      <c r="NA778" s="368"/>
      <c r="NB778" s="368"/>
      <c r="NC778" s="368"/>
      <c r="ND778" s="368"/>
      <c r="NE778" s="368"/>
      <c r="NF778" s="368"/>
      <c r="NG778" s="368"/>
      <c r="NH778" s="368"/>
      <c r="NI778" s="368"/>
      <c r="NJ778" s="368"/>
      <c r="NK778" s="368"/>
      <c r="NL778" s="368"/>
      <c r="NM778" s="368"/>
      <c r="NN778" s="368"/>
      <c r="NO778" s="368"/>
      <c r="NP778" s="368"/>
      <c r="NQ778" s="368"/>
      <c r="NR778" s="368"/>
      <c r="NS778" s="368"/>
      <c r="NT778" s="368"/>
      <c r="NU778" s="368"/>
      <c r="NV778" s="368"/>
      <c r="NW778" s="368"/>
      <c r="NX778" s="368"/>
      <c r="NY778" s="368"/>
      <c r="NZ778" s="368"/>
      <c r="OA778" s="368"/>
      <c r="OB778" s="368"/>
      <c r="OC778" s="368"/>
      <c r="OD778" s="368"/>
      <c r="OE778" s="368"/>
      <c r="OF778" s="368"/>
      <c r="OG778" s="368"/>
      <c r="OH778" s="368"/>
      <c r="OI778" s="368"/>
      <c r="OJ778" s="368"/>
      <c r="OK778" s="368"/>
      <c r="OL778" s="368"/>
      <c r="OM778" s="368"/>
      <c r="ON778" s="368"/>
      <c r="OO778" s="368"/>
      <c r="OP778" s="368"/>
      <c r="OQ778" s="368"/>
      <c r="OR778" s="368"/>
      <c r="OS778" s="368"/>
      <c r="OT778" s="368"/>
      <c r="OU778" s="368"/>
      <c r="OV778" s="368"/>
      <c r="OW778" s="368"/>
      <c r="OX778" s="368"/>
      <c r="OY778" s="368"/>
      <c r="OZ778" s="368"/>
      <c r="PA778" s="368"/>
      <c r="PB778" s="368"/>
      <c r="PC778" s="368"/>
      <c r="PD778" s="368"/>
      <c r="PE778" s="368"/>
      <c r="PF778" s="368"/>
      <c r="PG778" s="368"/>
      <c r="PH778" s="368"/>
      <c r="PI778" s="368"/>
      <c r="PJ778" s="368"/>
      <c r="PK778" s="368"/>
      <c r="PL778" s="368"/>
      <c r="PM778" s="368"/>
      <c r="PN778" s="368"/>
      <c r="PO778" s="368"/>
      <c r="PP778" s="368"/>
      <c r="PQ778" s="368"/>
      <c r="PR778" s="368"/>
      <c r="PS778" s="368"/>
      <c r="PT778" s="368"/>
      <c r="PU778" s="368"/>
      <c r="PV778" s="368"/>
      <c r="PW778" s="368"/>
      <c r="PX778" s="368"/>
      <c r="PY778" s="368"/>
      <c r="PZ778" s="368"/>
      <c r="QA778" s="368"/>
      <c r="QB778" s="368"/>
      <c r="QC778" s="368"/>
      <c r="QD778" s="368"/>
      <c r="QE778" s="368"/>
      <c r="QF778" s="368"/>
      <c r="QG778" s="368"/>
      <c r="QH778" s="368"/>
      <c r="QI778" s="368"/>
      <c r="QJ778" s="368"/>
      <c r="QK778" s="368"/>
      <c r="QL778" s="368"/>
      <c r="QM778" s="368"/>
      <c r="QN778" s="368"/>
      <c r="QO778" s="368"/>
      <c r="QP778" s="368"/>
      <c r="QQ778" s="368"/>
      <c r="QR778" s="368"/>
      <c r="QS778" s="368"/>
      <c r="QT778" s="368"/>
      <c r="QU778" s="368"/>
      <c r="QV778" s="368"/>
      <c r="QW778" s="368"/>
      <c r="QX778" s="368"/>
      <c r="QY778" s="368"/>
      <c r="QZ778" s="368"/>
      <c r="RA778" s="368"/>
      <c r="RB778" s="368"/>
      <c r="RC778" s="368"/>
      <c r="RD778" s="368"/>
      <c r="RE778" s="368"/>
      <c r="RF778" s="368"/>
      <c r="RG778" s="368"/>
      <c r="RH778" s="368"/>
      <c r="RI778" s="368"/>
      <c r="RJ778" s="368"/>
      <c r="RK778" s="368"/>
      <c r="RL778" s="368"/>
      <c r="RM778" s="368"/>
      <c r="RN778" s="368"/>
      <c r="RO778" s="368"/>
      <c r="RP778" s="368"/>
      <c r="RQ778" s="368"/>
      <c r="RR778" s="368"/>
      <c r="RS778" s="368"/>
      <c r="RT778" s="368"/>
      <c r="RU778" s="368"/>
      <c r="RV778" s="368"/>
      <c r="RW778" s="368"/>
      <c r="RX778" s="368"/>
      <c r="RY778" s="368"/>
      <c r="RZ778" s="368"/>
      <c r="SA778" s="368"/>
      <c r="SB778" s="368"/>
      <c r="SC778" s="368"/>
      <c r="SD778" s="368"/>
      <c r="SE778" s="368"/>
      <c r="SF778" s="368"/>
      <c r="SG778" s="368"/>
    </row>
    <row r="779" spans="1:501">
      <c r="A779" s="368"/>
      <c r="B779" s="368"/>
      <c r="C779" s="368"/>
      <c r="D779" s="368"/>
      <c r="E779" s="368"/>
      <c r="F779" s="368"/>
      <c r="G779" s="368"/>
      <c r="H779" s="368"/>
      <c r="I779" s="368"/>
      <c r="J779" s="368"/>
      <c r="K779" s="368"/>
      <c r="L779" s="368"/>
      <c r="M779" s="368"/>
      <c r="N779" s="368"/>
      <c r="O779" s="385"/>
      <c r="P779" s="368"/>
      <c r="Q779" s="368"/>
      <c r="R779" s="368"/>
      <c r="S779" s="368"/>
      <c r="T779" s="368"/>
      <c r="U779" s="368"/>
      <c r="V779" s="368"/>
      <c r="W779" s="368"/>
      <c r="X779" s="368"/>
      <c r="Y779" s="368"/>
      <c r="Z779" s="368"/>
      <c r="AA779" s="368"/>
      <c r="AB779" s="368"/>
      <c r="AC779" s="368"/>
      <c r="AD779" s="368"/>
      <c r="AE779" s="368"/>
      <c r="AF779" s="368"/>
      <c r="AG779" s="368"/>
      <c r="AH779" s="368"/>
      <c r="AI779" s="368"/>
      <c r="AJ779" s="368"/>
      <c r="AK779" s="368"/>
      <c r="AL779" s="368"/>
      <c r="AM779" s="368"/>
      <c r="AN779" s="368"/>
      <c r="AO779" s="368"/>
      <c r="AP779" s="368"/>
      <c r="AQ779" s="368"/>
      <c r="AR779" s="368"/>
      <c r="AS779" s="368"/>
      <c r="AT779" s="368"/>
      <c r="AU779" s="368"/>
      <c r="AV779" s="368"/>
      <c r="AW779" s="368"/>
      <c r="AX779" s="368"/>
      <c r="AY779" s="368"/>
      <c r="AZ779" s="368"/>
      <c r="BA779" s="368"/>
      <c r="BB779" s="368"/>
      <c r="BC779" s="368"/>
      <c r="BD779" s="368"/>
      <c r="BE779" s="368"/>
      <c r="BF779" s="368"/>
      <c r="BG779" s="368"/>
      <c r="BH779" s="368"/>
      <c r="BI779" s="368"/>
      <c r="BJ779" s="368"/>
      <c r="BK779" s="368"/>
      <c r="BL779" s="368"/>
      <c r="BM779" s="368"/>
      <c r="BN779" s="368"/>
      <c r="BO779" s="368"/>
      <c r="BP779" s="368"/>
      <c r="BQ779" s="368"/>
      <c r="BR779" s="368"/>
      <c r="BS779" s="368"/>
      <c r="BT779" s="368"/>
      <c r="BU779" s="368"/>
      <c r="BV779" s="368"/>
      <c r="BW779" s="368"/>
      <c r="DV779" s="368"/>
      <c r="DW779" s="368"/>
      <c r="DX779" s="368"/>
      <c r="DY779" s="368"/>
      <c r="DZ779" s="368"/>
      <c r="EA779" s="368"/>
      <c r="EB779" s="368"/>
      <c r="EC779" s="368"/>
      <c r="ED779" s="368"/>
      <c r="EE779" s="368"/>
      <c r="EF779" s="368"/>
      <c r="EG779" s="368"/>
      <c r="EH779" s="368"/>
      <c r="EI779" s="368"/>
      <c r="EJ779" s="368"/>
      <c r="EK779" s="368"/>
      <c r="EL779" s="368"/>
      <c r="EM779" s="368"/>
      <c r="EN779" s="368"/>
      <c r="EO779" s="368"/>
      <c r="EP779" s="368"/>
      <c r="EQ779" s="368"/>
      <c r="ER779" s="368"/>
      <c r="ES779" s="368"/>
      <c r="ET779" s="368"/>
      <c r="EU779" s="368"/>
      <c r="EV779" s="368"/>
      <c r="EW779" s="368"/>
      <c r="EX779" s="368"/>
      <c r="EY779" s="368"/>
      <c r="EZ779" s="368"/>
      <c r="FA779" s="368"/>
      <c r="FB779" s="368"/>
      <c r="FC779" s="368"/>
      <c r="FD779" s="368"/>
      <c r="FE779" s="368"/>
      <c r="FF779" s="368"/>
      <c r="FG779" s="368"/>
      <c r="FH779" s="368"/>
      <c r="FI779" s="368"/>
      <c r="FJ779" s="368"/>
      <c r="FK779" s="368"/>
      <c r="FL779" s="368"/>
      <c r="FM779" s="368"/>
      <c r="FN779" s="368"/>
      <c r="FO779" s="368"/>
      <c r="FP779" s="368"/>
      <c r="FQ779" s="368"/>
      <c r="FR779" s="368"/>
      <c r="FS779" s="368"/>
      <c r="FT779" s="368"/>
      <c r="FU779" s="368"/>
      <c r="FV779" s="368"/>
      <c r="FW779" s="368"/>
      <c r="FX779" s="368"/>
      <c r="FY779" s="368"/>
      <c r="FZ779" s="368"/>
      <c r="GA779" s="368"/>
      <c r="GB779" s="368"/>
      <c r="GC779" s="368"/>
      <c r="GD779" s="368"/>
      <c r="GE779" s="368"/>
      <c r="GF779" s="368"/>
      <c r="GG779" s="368"/>
      <c r="GH779" s="368"/>
      <c r="GI779" s="368"/>
      <c r="GJ779" s="368"/>
      <c r="GK779" s="368"/>
      <c r="GL779" s="368"/>
      <c r="GM779" s="368"/>
      <c r="GN779" s="368"/>
      <c r="GO779" s="368"/>
      <c r="GP779" s="368"/>
      <c r="GQ779" s="368"/>
      <c r="GR779" s="368"/>
      <c r="GS779" s="368"/>
      <c r="GT779" s="368"/>
      <c r="GU779" s="368"/>
      <c r="GV779" s="368"/>
      <c r="GW779" s="368"/>
      <c r="GX779" s="368"/>
      <c r="GY779" s="368"/>
      <c r="GZ779" s="368"/>
      <c r="HA779" s="368"/>
      <c r="HB779" s="368"/>
      <c r="HC779" s="368"/>
      <c r="HD779" s="368"/>
      <c r="HE779" s="368"/>
      <c r="HF779" s="368"/>
      <c r="HG779" s="368"/>
      <c r="HH779" s="368"/>
      <c r="HI779" s="368"/>
      <c r="HJ779" s="368"/>
      <c r="HK779" s="368"/>
      <c r="HL779" s="368"/>
      <c r="HM779" s="368"/>
      <c r="HN779" s="368"/>
      <c r="HO779" s="368"/>
      <c r="HP779" s="368"/>
      <c r="HQ779" s="368"/>
      <c r="HR779" s="368"/>
      <c r="HS779" s="368"/>
      <c r="HT779" s="368"/>
      <c r="HU779" s="368"/>
      <c r="HV779" s="368"/>
      <c r="HW779" s="368"/>
      <c r="HX779" s="368"/>
      <c r="HY779" s="368"/>
      <c r="HZ779" s="368"/>
      <c r="IA779" s="368"/>
      <c r="IB779" s="368"/>
      <c r="IC779" s="368"/>
      <c r="ID779" s="368"/>
      <c r="IE779" s="368"/>
      <c r="IF779" s="368"/>
      <c r="IG779" s="368"/>
      <c r="IH779" s="368"/>
      <c r="II779" s="368"/>
      <c r="IJ779" s="368"/>
      <c r="IK779" s="368"/>
      <c r="IL779" s="368"/>
      <c r="IM779" s="368"/>
      <c r="IN779" s="368"/>
      <c r="IO779" s="368"/>
      <c r="IP779" s="368"/>
      <c r="IQ779" s="368"/>
      <c r="IR779" s="368"/>
      <c r="IS779" s="368"/>
      <c r="IT779" s="368"/>
      <c r="IU779" s="368"/>
      <c r="IV779" s="368"/>
      <c r="IW779" s="368"/>
      <c r="IX779" s="368"/>
      <c r="IY779" s="368"/>
      <c r="IZ779" s="368"/>
      <c r="JA779" s="368"/>
      <c r="JB779" s="368"/>
      <c r="JC779" s="368"/>
      <c r="JD779" s="368"/>
      <c r="JE779" s="368"/>
      <c r="JF779" s="368"/>
      <c r="JG779" s="368"/>
      <c r="JH779" s="368"/>
      <c r="JI779" s="368"/>
      <c r="JJ779" s="368"/>
      <c r="JK779" s="368"/>
      <c r="JL779" s="368"/>
      <c r="JM779" s="368"/>
      <c r="JN779" s="368"/>
      <c r="JO779" s="368"/>
      <c r="JP779" s="368"/>
      <c r="JQ779" s="368"/>
      <c r="JR779" s="368"/>
      <c r="JS779" s="368"/>
      <c r="JT779" s="368"/>
      <c r="JU779" s="368"/>
      <c r="JV779" s="368"/>
      <c r="JW779" s="368"/>
      <c r="JX779" s="368"/>
      <c r="JY779" s="368"/>
      <c r="JZ779" s="368"/>
      <c r="KA779" s="368"/>
      <c r="KB779" s="368"/>
      <c r="KC779" s="368"/>
      <c r="KD779" s="368"/>
      <c r="KE779" s="368"/>
      <c r="KF779" s="368"/>
      <c r="KG779" s="368"/>
      <c r="KH779" s="368"/>
      <c r="KI779" s="368"/>
      <c r="KJ779" s="368"/>
      <c r="KK779" s="368"/>
      <c r="KL779" s="368"/>
      <c r="KM779" s="368"/>
      <c r="KN779" s="368"/>
      <c r="KO779" s="368"/>
      <c r="KP779" s="368"/>
      <c r="KQ779" s="368"/>
      <c r="KR779" s="368"/>
      <c r="KS779" s="368"/>
      <c r="KT779" s="368"/>
      <c r="KU779" s="368"/>
      <c r="KV779" s="368"/>
      <c r="KW779" s="368"/>
      <c r="KX779" s="368"/>
      <c r="LH779" s="368"/>
      <c r="LI779" s="368"/>
      <c r="LJ779" s="368"/>
      <c r="LK779" s="368"/>
      <c r="LL779" s="368"/>
      <c r="LM779" s="368"/>
      <c r="LN779" s="368"/>
      <c r="LO779" s="368"/>
      <c r="LP779" s="368"/>
      <c r="LQ779" s="368"/>
      <c r="LR779" s="368"/>
      <c r="LS779" s="368"/>
      <c r="LT779" s="368"/>
      <c r="LU779" s="368"/>
      <c r="LV779" s="368"/>
      <c r="LW779" s="368"/>
      <c r="LX779" s="368"/>
      <c r="LY779" s="368"/>
      <c r="LZ779" s="368"/>
      <c r="MA779" s="368"/>
      <c r="MB779" s="368"/>
      <c r="MC779" s="368"/>
      <c r="MD779" s="368"/>
      <c r="ME779" s="368"/>
      <c r="MF779" s="368"/>
      <c r="MG779" s="368"/>
      <c r="MH779" s="368"/>
      <c r="MI779" s="368"/>
      <c r="MJ779" s="368"/>
      <c r="MK779" s="368"/>
      <c r="ML779" s="368"/>
      <c r="MM779" s="368"/>
      <c r="MN779" s="368"/>
      <c r="MO779" s="368"/>
      <c r="MP779" s="368"/>
      <c r="MQ779" s="368"/>
      <c r="MR779" s="368"/>
      <c r="MS779" s="368"/>
      <c r="MT779" s="368"/>
      <c r="MU779" s="368"/>
      <c r="MV779" s="368"/>
      <c r="MW779" s="368"/>
      <c r="MX779" s="368"/>
      <c r="MY779" s="368"/>
      <c r="MZ779" s="368"/>
      <c r="NA779" s="368"/>
      <c r="NB779" s="368"/>
      <c r="NC779" s="368"/>
      <c r="ND779" s="368"/>
      <c r="NE779" s="368"/>
      <c r="NF779" s="368"/>
      <c r="NG779" s="368"/>
      <c r="NH779" s="368"/>
      <c r="NI779" s="368"/>
      <c r="NJ779" s="368"/>
      <c r="NK779" s="368"/>
      <c r="NL779" s="368"/>
      <c r="NM779" s="368"/>
      <c r="NN779" s="368"/>
      <c r="NO779" s="368"/>
      <c r="NP779" s="368"/>
      <c r="NQ779" s="368"/>
      <c r="NR779" s="368"/>
      <c r="NS779" s="368"/>
      <c r="NT779" s="368"/>
      <c r="NU779" s="368"/>
      <c r="NV779" s="368"/>
      <c r="NW779" s="368"/>
      <c r="NX779" s="368"/>
      <c r="NY779" s="368"/>
      <c r="NZ779" s="368"/>
      <c r="OA779" s="368"/>
      <c r="OB779" s="368"/>
      <c r="OC779" s="368"/>
      <c r="OD779" s="368"/>
      <c r="OE779" s="368"/>
      <c r="OF779" s="368"/>
      <c r="OG779" s="368"/>
      <c r="OH779" s="368"/>
      <c r="OI779" s="368"/>
      <c r="OJ779" s="368"/>
      <c r="OK779" s="368"/>
      <c r="OL779" s="368"/>
      <c r="OM779" s="368"/>
      <c r="ON779" s="368"/>
      <c r="OO779" s="368"/>
      <c r="OP779" s="368"/>
      <c r="OQ779" s="368"/>
      <c r="OR779" s="368"/>
      <c r="OS779" s="368"/>
      <c r="OT779" s="368"/>
      <c r="OU779" s="368"/>
      <c r="OV779" s="368"/>
      <c r="OW779" s="368"/>
      <c r="OX779" s="368"/>
      <c r="OY779" s="368"/>
      <c r="OZ779" s="368"/>
      <c r="PA779" s="368"/>
      <c r="PB779" s="368"/>
      <c r="PC779" s="368"/>
      <c r="PD779" s="368"/>
      <c r="PE779" s="368"/>
      <c r="PF779" s="368"/>
      <c r="PG779" s="368"/>
      <c r="PH779" s="368"/>
      <c r="PI779" s="368"/>
      <c r="PJ779" s="368"/>
      <c r="PK779" s="368"/>
      <c r="PL779" s="368"/>
      <c r="PM779" s="368"/>
      <c r="PN779" s="368"/>
      <c r="PO779" s="368"/>
      <c r="PP779" s="368"/>
      <c r="PQ779" s="368"/>
      <c r="PR779" s="368"/>
      <c r="PS779" s="368"/>
      <c r="PT779" s="368"/>
      <c r="PU779" s="368"/>
      <c r="PV779" s="368"/>
      <c r="PW779" s="368"/>
      <c r="PX779" s="368"/>
      <c r="PY779" s="368"/>
      <c r="PZ779" s="368"/>
      <c r="QA779" s="368"/>
      <c r="QB779" s="368"/>
      <c r="QC779" s="368"/>
      <c r="QD779" s="368"/>
      <c r="QE779" s="368"/>
      <c r="QF779" s="368"/>
      <c r="QG779" s="368"/>
      <c r="QH779" s="368"/>
      <c r="QI779" s="368"/>
      <c r="QJ779" s="368"/>
      <c r="QK779" s="368"/>
      <c r="QL779" s="368"/>
      <c r="QM779" s="368"/>
      <c r="QN779" s="368"/>
      <c r="QO779" s="368"/>
      <c r="QP779" s="368"/>
      <c r="QQ779" s="368"/>
      <c r="QR779" s="368"/>
      <c r="QS779" s="368"/>
      <c r="QT779" s="368"/>
      <c r="QU779" s="368"/>
      <c r="QV779" s="368"/>
      <c r="QW779" s="368"/>
      <c r="QX779" s="368"/>
      <c r="QY779" s="368"/>
      <c r="QZ779" s="368"/>
      <c r="RA779" s="368"/>
      <c r="RB779" s="368"/>
      <c r="RC779" s="368"/>
      <c r="RD779" s="368"/>
      <c r="RE779" s="368"/>
      <c r="RF779" s="368"/>
      <c r="RG779" s="368"/>
      <c r="RH779" s="368"/>
      <c r="RI779" s="368"/>
      <c r="RJ779" s="368"/>
      <c r="RK779" s="368"/>
      <c r="RL779" s="368"/>
      <c r="RM779" s="368"/>
      <c r="RN779" s="368"/>
      <c r="RO779" s="368"/>
      <c r="RP779" s="368"/>
      <c r="RQ779" s="368"/>
      <c r="RR779" s="368"/>
      <c r="RS779" s="368"/>
      <c r="RT779" s="368"/>
      <c r="RU779" s="368"/>
      <c r="RV779" s="368"/>
      <c r="RW779" s="368"/>
      <c r="RX779" s="368"/>
      <c r="RY779" s="368"/>
      <c r="RZ779" s="368"/>
      <c r="SA779" s="368"/>
      <c r="SB779" s="368"/>
      <c r="SC779" s="368"/>
      <c r="SD779" s="368"/>
      <c r="SE779" s="368"/>
      <c r="SF779" s="368"/>
      <c r="SG779" s="368"/>
    </row>
    <row r="780" spans="1:501">
      <c r="A780" s="368"/>
      <c r="B780" s="368"/>
      <c r="C780" s="368"/>
      <c r="D780" s="368"/>
      <c r="E780" s="368"/>
      <c r="F780" s="368"/>
      <c r="G780" s="368"/>
      <c r="H780" s="368"/>
      <c r="I780" s="368"/>
      <c r="J780" s="368"/>
      <c r="K780" s="368"/>
      <c r="L780" s="368"/>
      <c r="M780" s="368"/>
      <c r="N780" s="368"/>
      <c r="O780" s="385"/>
      <c r="P780" s="368"/>
      <c r="Q780" s="368"/>
      <c r="R780" s="368"/>
      <c r="S780" s="368"/>
      <c r="T780" s="368"/>
      <c r="U780" s="368"/>
      <c r="V780" s="368"/>
      <c r="W780" s="368"/>
      <c r="X780" s="368"/>
      <c r="Y780" s="368"/>
      <c r="Z780" s="368"/>
      <c r="AA780" s="368"/>
      <c r="AB780" s="368"/>
      <c r="AC780" s="368"/>
      <c r="AD780" s="368"/>
      <c r="AE780" s="368"/>
      <c r="AF780" s="368"/>
      <c r="AG780" s="368"/>
      <c r="AH780" s="368"/>
      <c r="AI780" s="368"/>
      <c r="AJ780" s="368"/>
      <c r="AK780" s="368"/>
      <c r="AL780" s="368"/>
      <c r="AM780" s="368"/>
      <c r="AN780" s="368"/>
      <c r="AO780" s="368"/>
      <c r="AP780" s="368"/>
      <c r="AQ780" s="368"/>
      <c r="AR780" s="368"/>
      <c r="AS780" s="368"/>
      <c r="AT780" s="368"/>
      <c r="AU780" s="368"/>
      <c r="AV780" s="368"/>
      <c r="AW780" s="368"/>
      <c r="AX780" s="368"/>
      <c r="AY780" s="368"/>
      <c r="AZ780" s="368"/>
      <c r="BA780" s="368"/>
      <c r="BB780" s="368"/>
      <c r="BC780" s="368"/>
      <c r="BD780" s="368"/>
      <c r="BE780" s="368"/>
      <c r="BF780" s="368"/>
      <c r="BG780" s="368"/>
      <c r="BH780" s="368"/>
      <c r="BI780" s="368"/>
      <c r="BJ780" s="368"/>
      <c r="BK780" s="368"/>
      <c r="BL780" s="368"/>
      <c r="BM780" s="368"/>
      <c r="BN780" s="368"/>
      <c r="BO780" s="368"/>
      <c r="BP780" s="368"/>
      <c r="BQ780" s="368"/>
      <c r="BR780" s="368"/>
      <c r="BS780" s="368"/>
      <c r="BT780" s="368"/>
      <c r="BU780" s="368"/>
      <c r="BV780" s="368"/>
      <c r="BW780" s="368"/>
      <c r="DV780" s="368"/>
      <c r="DW780" s="368"/>
      <c r="DX780" s="368"/>
      <c r="DY780" s="368"/>
      <c r="DZ780" s="368"/>
      <c r="EA780" s="368"/>
      <c r="EB780" s="368"/>
      <c r="EC780" s="368"/>
      <c r="ED780" s="368"/>
      <c r="EE780" s="368"/>
      <c r="EF780" s="368"/>
      <c r="EG780" s="368"/>
      <c r="EH780" s="368"/>
      <c r="EI780" s="368"/>
      <c r="EJ780" s="368"/>
      <c r="EK780" s="368"/>
      <c r="EL780" s="368"/>
      <c r="EM780" s="368"/>
      <c r="EN780" s="368"/>
      <c r="EO780" s="368"/>
      <c r="EP780" s="368"/>
      <c r="EQ780" s="368"/>
      <c r="ER780" s="368"/>
      <c r="ES780" s="368"/>
      <c r="ET780" s="368"/>
      <c r="EU780" s="368"/>
      <c r="EV780" s="368"/>
      <c r="EW780" s="368"/>
      <c r="EX780" s="368"/>
      <c r="EY780" s="368"/>
      <c r="EZ780" s="368"/>
      <c r="FA780" s="368"/>
      <c r="FB780" s="368"/>
      <c r="FC780" s="368"/>
      <c r="FD780" s="368"/>
      <c r="FE780" s="368"/>
      <c r="FF780" s="368"/>
      <c r="FG780" s="368"/>
      <c r="FH780" s="368"/>
      <c r="FI780" s="368"/>
      <c r="FJ780" s="368"/>
      <c r="FK780" s="368"/>
      <c r="FL780" s="368"/>
      <c r="FM780" s="368"/>
      <c r="FN780" s="368"/>
      <c r="FO780" s="368"/>
      <c r="FP780" s="368"/>
      <c r="FQ780" s="368"/>
      <c r="FR780" s="368"/>
      <c r="FS780" s="368"/>
      <c r="FT780" s="368"/>
      <c r="FU780" s="368"/>
      <c r="FV780" s="368"/>
      <c r="FW780" s="368"/>
      <c r="FX780" s="368"/>
      <c r="FY780" s="368"/>
      <c r="FZ780" s="368"/>
      <c r="GA780" s="368"/>
      <c r="GB780" s="368"/>
      <c r="GC780" s="368"/>
      <c r="GD780" s="368"/>
      <c r="GE780" s="368"/>
      <c r="GF780" s="368"/>
      <c r="GG780" s="368"/>
      <c r="GH780" s="368"/>
      <c r="GI780" s="368"/>
      <c r="GJ780" s="368"/>
      <c r="GK780" s="368"/>
      <c r="GL780" s="368"/>
      <c r="GM780" s="368"/>
      <c r="GN780" s="368"/>
      <c r="GO780" s="368"/>
      <c r="GP780" s="368"/>
      <c r="GQ780" s="368"/>
      <c r="GR780" s="368"/>
      <c r="GS780" s="368"/>
      <c r="GT780" s="368"/>
      <c r="GU780" s="368"/>
      <c r="GV780" s="368"/>
      <c r="GW780" s="368"/>
      <c r="GX780" s="368"/>
      <c r="GY780" s="368"/>
      <c r="GZ780" s="368"/>
      <c r="HA780" s="368"/>
      <c r="HB780" s="368"/>
      <c r="HC780" s="368"/>
      <c r="HD780" s="368"/>
      <c r="HE780" s="368"/>
      <c r="HF780" s="368"/>
      <c r="HG780" s="368"/>
      <c r="HH780" s="368"/>
      <c r="HI780" s="368"/>
      <c r="HJ780" s="368"/>
      <c r="HK780" s="368"/>
      <c r="HL780" s="368"/>
      <c r="HM780" s="368"/>
      <c r="HN780" s="368"/>
      <c r="HO780" s="368"/>
      <c r="HP780" s="368"/>
      <c r="HQ780" s="368"/>
      <c r="HR780" s="368"/>
      <c r="HS780" s="368"/>
      <c r="HT780" s="368"/>
      <c r="HU780" s="368"/>
      <c r="HV780" s="368"/>
      <c r="HW780" s="368"/>
      <c r="HX780" s="368"/>
      <c r="HY780" s="368"/>
      <c r="HZ780" s="368"/>
      <c r="IA780" s="368"/>
      <c r="IB780" s="368"/>
      <c r="IC780" s="368"/>
      <c r="ID780" s="368"/>
      <c r="IE780" s="368"/>
      <c r="IF780" s="368"/>
      <c r="IG780" s="368"/>
      <c r="IH780" s="368"/>
      <c r="II780" s="368"/>
      <c r="IJ780" s="368"/>
      <c r="IK780" s="368"/>
      <c r="IL780" s="368"/>
      <c r="IM780" s="368"/>
      <c r="IN780" s="368"/>
      <c r="IO780" s="368"/>
      <c r="IP780" s="368"/>
      <c r="IQ780" s="368"/>
      <c r="IR780" s="368"/>
      <c r="IS780" s="368"/>
      <c r="IT780" s="368"/>
      <c r="IU780" s="368"/>
      <c r="IV780" s="368"/>
      <c r="IW780" s="368"/>
      <c r="IX780" s="368"/>
      <c r="IY780" s="368"/>
      <c r="IZ780" s="368"/>
      <c r="JA780" s="368"/>
      <c r="JB780" s="368"/>
      <c r="JC780" s="368"/>
      <c r="JD780" s="368"/>
      <c r="JE780" s="368"/>
      <c r="JF780" s="368"/>
      <c r="JG780" s="368"/>
      <c r="JH780" s="368"/>
      <c r="JI780" s="368"/>
      <c r="JJ780" s="368"/>
      <c r="JK780" s="368"/>
      <c r="JL780" s="368"/>
      <c r="JM780" s="368"/>
      <c r="JN780" s="368"/>
      <c r="JO780" s="368"/>
      <c r="JP780" s="368"/>
      <c r="JQ780" s="368"/>
      <c r="JR780" s="368"/>
      <c r="JS780" s="368"/>
      <c r="JT780" s="368"/>
      <c r="JU780" s="368"/>
      <c r="JV780" s="368"/>
      <c r="JW780" s="368"/>
      <c r="JX780" s="368"/>
      <c r="JY780" s="368"/>
      <c r="JZ780" s="368"/>
      <c r="KA780" s="368"/>
      <c r="KB780" s="368"/>
      <c r="KC780" s="368"/>
      <c r="KD780" s="368"/>
      <c r="KE780" s="368"/>
      <c r="KF780" s="368"/>
      <c r="KG780" s="368"/>
      <c r="KH780" s="368"/>
      <c r="KI780" s="368"/>
      <c r="KJ780" s="368"/>
      <c r="KK780" s="368"/>
      <c r="KL780" s="368"/>
      <c r="KM780" s="368"/>
      <c r="KN780" s="368"/>
      <c r="KO780" s="368"/>
      <c r="KP780" s="368"/>
      <c r="KQ780" s="368"/>
      <c r="KR780" s="368"/>
      <c r="KS780" s="368"/>
      <c r="KT780" s="368"/>
      <c r="KU780" s="368"/>
      <c r="KV780" s="368"/>
      <c r="KW780" s="368"/>
      <c r="KX780" s="368"/>
      <c r="LH780" s="368"/>
      <c r="LI780" s="368"/>
      <c r="LJ780" s="368"/>
      <c r="LK780" s="368"/>
      <c r="LL780" s="368"/>
      <c r="LM780" s="368"/>
      <c r="LN780" s="368"/>
      <c r="LO780" s="368"/>
      <c r="LP780" s="368"/>
      <c r="LQ780" s="368"/>
      <c r="LR780" s="368"/>
      <c r="LS780" s="368"/>
      <c r="LT780" s="368"/>
      <c r="LU780" s="368"/>
      <c r="LV780" s="368"/>
      <c r="LW780" s="368"/>
      <c r="LX780" s="368"/>
      <c r="LY780" s="368"/>
      <c r="LZ780" s="368"/>
      <c r="MA780" s="368"/>
      <c r="MB780" s="368"/>
      <c r="MC780" s="368"/>
      <c r="MD780" s="368"/>
      <c r="ME780" s="368"/>
      <c r="MF780" s="368"/>
      <c r="MG780" s="368"/>
      <c r="MH780" s="368"/>
      <c r="MI780" s="368"/>
      <c r="MJ780" s="368"/>
      <c r="MK780" s="368"/>
      <c r="ML780" s="368"/>
      <c r="MM780" s="368"/>
      <c r="MN780" s="368"/>
      <c r="MO780" s="368"/>
      <c r="MP780" s="368"/>
      <c r="MQ780" s="368"/>
      <c r="MR780" s="368"/>
      <c r="MS780" s="368"/>
      <c r="MT780" s="368"/>
      <c r="MU780" s="368"/>
      <c r="MV780" s="368"/>
      <c r="MW780" s="368"/>
      <c r="MX780" s="368"/>
      <c r="MY780" s="368"/>
      <c r="MZ780" s="368"/>
      <c r="NA780" s="368"/>
      <c r="NB780" s="368"/>
      <c r="NC780" s="368"/>
      <c r="ND780" s="368"/>
      <c r="NE780" s="368"/>
      <c r="NF780" s="368"/>
      <c r="NG780" s="368"/>
      <c r="NH780" s="368"/>
      <c r="NI780" s="368"/>
      <c r="NJ780" s="368"/>
      <c r="NK780" s="368"/>
      <c r="NL780" s="368"/>
      <c r="NM780" s="368"/>
      <c r="NN780" s="368"/>
      <c r="NO780" s="368"/>
      <c r="NP780" s="368"/>
      <c r="NQ780" s="368"/>
      <c r="NR780" s="368"/>
      <c r="NS780" s="368"/>
      <c r="NT780" s="368"/>
      <c r="NU780" s="368"/>
      <c r="NV780" s="368"/>
      <c r="NW780" s="368"/>
      <c r="NX780" s="368"/>
      <c r="NY780" s="368"/>
      <c r="NZ780" s="368"/>
      <c r="OA780" s="368"/>
      <c r="OB780" s="368"/>
      <c r="OC780" s="368"/>
      <c r="OD780" s="368"/>
      <c r="OE780" s="368"/>
      <c r="OF780" s="368"/>
      <c r="OG780" s="368"/>
      <c r="OH780" s="368"/>
      <c r="OI780" s="368"/>
      <c r="OJ780" s="368"/>
      <c r="OK780" s="368"/>
      <c r="OL780" s="368"/>
      <c r="OM780" s="368"/>
      <c r="ON780" s="368"/>
      <c r="OO780" s="368"/>
      <c r="OP780" s="368"/>
      <c r="OQ780" s="368"/>
      <c r="OR780" s="368"/>
      <c r="OS780" s="368"/>
      <c r="OT780" s="368"/>
      <c r="OU780" s="368"/>
      <c r="OV780" s="368"/>
      <c r="OW780" s="368"/>
      <c r="OX780" s="368"/>
      <c r="OY780" s="368"/>
      <c r="OZ780" s="368"/>
      <c r="PA780" s="368"/>
      <c r="PB780" s="368"/>
      <c r="PC780" s="368"/>
      <c r="PD780" s="368"/>
      <c r="PE780" s="368"/>
      <c r="PF780" s="368"/>
      <c r="PG780" s="368"/>
      <c r="PH780" s="368"/>
      <c r="PI780" s="368"/>
      <c r="PJ780" s="368"/>
      <c r="PK780" s="368"/>
      <c r="PL780" s="368"/>
      <c r="PM780" s="368"/>
      <c r="PN780" s="368"/>
      <c r="PO780" s="368"/>
      <c r="PP780" s="368"/>
      <c r="PQ780" s="368"/>
      <c r="PR780" s="368"/>
      <c r="PS780" s="368"/>
      <c r="PT780" s="368"/>
      <c r="PU780" s="368"/>
      <c r="PV780" s="368"/>
      <c r="PW780" s="368"/>
      <c r="PX780" s="368"/>
      <c r="PY780" s="368"/>
      <c r="PZ780" s="368"/>
      <c r="QA780" s="368"/>
      <c r="QB780" s="368"/>
      <c r="QC780" s="368"/>
      <c r="QD780" s="368"/>
      <c r="QE780" s="368"/>
      <c r="QF780" s="368"/>
      <c r="QG780" s="368"/>
      <c r="QH780" s="368"/>
      <c r="QI780" s="368"/>
      <c r="QJ780" s="368"/>
      <c r="QK780" s="368"/>
      <c r="QL780" s="368"/>
      <c r="QM780" s="368"/>
      <c r="QN780" s="368"/>
      <c r="QO780" s="368"/>
      <c r="QP780" s="368"/>
      <c r="QQ780" s="368"/>
      <c r="QR780" s="368"/>
      <c r="QS780" s="368"/>
      <c r="QT780" s="368"/>
      <c r="QU780" s="368"/>
      <c r="QV780" s="368"/>
      <c r="QW780" s="368"/>
      <c r="QX780" s="368"/>
      <c r="QY780" s="368"/>
      <c r="QZ780" s="368"/>
      <c r="RA780" s="368"/>
      <c r="RB780" s="368"/>
      <c r="RC780" s="368"/>
      <c r="RD780" s="368"/>
      <c r="RE780" s="368"/>
      <c r="RF780" s="368"/>
      <c r="RG780" s="368"/>
      <c r="RH780" s="368"/>
      <c r="RI780" s="368"/>
      <c r="RJ780" s="368"/>
      <c r="RK780" s="368"/>
      <c r="RL780" s="368"/>
      <c r="RM780" s="368"/>
      <c r="RN780" s="368"/>
      <c r="RO780" s="368"/>
      <c r="RP780" s="368"/>
      <c r="RQ780" s="368"/>
      <c r="RR780" s="368"/>
      <c r="RS780" s="368"/>
      <c r="RT780" s="368"/>
      <c r="RU780" s="368"/>
      <c r="RV780" s="368"/>
      <c r="RW780" s="368"/>
      <c r="RX780" s="368"/>
      <c r="RY780" s="368"/>
      <c r="RZ780" s="368"/>
      <c r="SA780" s="368"/>
      <c r="SB780" s="368"/>
      <c r="SC780" s="368"/>
      <c r="SD780" s="368"/>
      <c r="SE780" s="368"/>
      <c r="SF780" s="368"/>
      <c r="SG780" s="368"/>
    </row>
    <row r="781" spans="1:501">
      <c r="A781" s="368"/>
      <c r="B781" s="368"/>
      <c r="C781" s="368"/>
      <c r="D781" s="368"/>
      <c r="E781" s="368"/>
      <c r="F781" s="368"/>
      <c r="G781" s="368"/>
      <c r="H781" s="368"/>
      <c r="I781" s="368"/>
      <c r="J781" s="368"/>
      <c r="K781" s="368"/>
      <c r="L781" s="368"/>
      <c r="M781" s="368"/>
      <c r="N781" s="368"/>
      <c r="O781" s="385"/>
      <c r="P781" s="368"/>
      <c r="Q781" s="368"/>
      <c r="R781" s="368"/>
      <c r="S781" s="368"/>
      <c r="T781" s="368"/>
      <c r="U781" s="368"/>
      <c r="V781" s="368"/>
      <c r="W781" s="368"/>
      <c r="X781" s="368"/>
      <c r="Y781" s="368"/>
      <c r="Z781" s="368"/>
      <c r="AA781" s="368"/>
      <c r="AB781" s="368"/>
      <c r="AC781" s="368"/>
      <c r="AD781" s="368"/>
      <c r="AE781" s="368"/>
      <c r="AF781" s="368"/>
      <c r="AG781" s="368"/>
      <c r="AH781" s="368"/>
      <c r="AI781" s="368"/>
      <c r="AJ781" s="368"/>
      <c r="AK781" s="368"/>
      <c r="AL781" s="368"/>
      <c r="AM781" s="368"/>
      <c r="AN781" s="368"/>
      <c r="AO781" s="368"/>
      <c r="AP781" s="368"/>
      <c r="AQ781" s="368"/>
      <c r="AR781" s="368"/>
      <c r="AS781" s="368"/>
      <c r="AT781" s="368"/>
      <c r="AU781" s="368"/>
      <c r="AV781" s="368"/>
      <c r="AW781" s="368"/>
      <c r="AX781" s="368"/>
      <c r="AY781" s="368"/>
      <c r="AZ781" s="368"/>
      <c r="BA781" s="368"/>
      <c r="BB781" s="368"/>
      <c r="BC781" s="368"/>
      <c r="BD781" s="368"/>
      <c r="BE781" s="368"/>
      <c r="BF781" s="368"/>
      <c r="BG781" s="368"/>
      <c r="BH781" s="368"/>
      <c r="BI781" s="368"/>
      <c r="BJ781" s="368"/>
      <c r="BK781" s="368"/>
      <c r="BL781" s="368"/>
      <c r="BM781" s="368"/>
      <c r="BN781" s="368"/>
      <c r="BO781" s="368"/>
      <c r="BP781" s="368"/>
      <c r="BQ781" s="368"/>
      <c r="BR781" s="368"/>
      <c r="BS781" s="368"/>
      <c r="BT781" s="368"/>
      <c r="BU781" s="368"/>
      <c r="BV781" s="368"/>
      <c r="BW781" s="368"/>
      <c r="DV781" s="368"/>
      <c r="DW781" s="368"/>
      <c r="DX781" s="368"/>
      <c r="DY781" s="368"/>
      <c r="DZ781" s="368"/>
      <c r="EA781" s="368"/>
      <c r="EB781" s="368"/>
      <c r="EC781" s="368"/>
      <c r="ED781" s="368"/>
      <c r="EE781" s="368"/>
      <c r="EF781" s="368"/>
      <c r="EG781" s="368"/>
      <c r="EH781" s="368"/>
      <c r="EI781" s="368"/>
      <c r="EJ781" s="368"/>
      <c r="EK781" s="368"/>
      <c r="EL781" s="368"/>
      <c r="EM781" s="368"/>
      <c r="EN781" s="368"/>
      <c r="EO781" s="368"/>
      <c r="EP781" s="368"/>
      <c r="EQ781" s="368"/>
      <c r="ER781" s="368"/>
      <c r="ES781" s="368"/>
      <c r="ET781" s="368"/>
      <c r="EU781" s="368"/>
      <c r="EV781" s="368"/>
      <c r="EW781" s="368"/>
      <c r="EX781" s="368"/>
      <c r="EY781" s="368"/>
      <c r="EZ781" s="368"/>
      <c r="FA781" s="368"/>
      <c r="FB781" s="368"/>
      <c r="FC781" s="368"/>
      <c r="FD781" s="368"/>
      <c r="FE781" s="368"/>
      <c r="FF781" s="368"/>
      <c r="FG781" s="368"/>
      <c r="FH781" s="368"/>
      <c r="FI781" s="368"/>
      <c r="FJ781" s="368"/>
      <c r="FK781" s="368"/>
      <c r="FL781" s="368"/>
      <c r="FM781" s="368"/>
      <c r="FN781" s="368"/>
      <c r="FO781" s="368"/>
      <c r="FP781" s="368"/>
      <c r="FQ781" s="368"/>
      <c r="FR781" s="368"/>
      <c r="FS781" s="368"/>
      <c r="FT781" s="368"/>
      <c r="FU781" s="368"/>
      <c r="FV781" s="368"/>
      <c r="FW781" s="368"/>
      <c r="FX781" s="368"/>
      <c r="FY781" s="368"/>
      <c r="FZ781" s="368"/>
      <c r="GA781" s="368"/>
      <c r="GB781" s="368"/>
      <c r="GC781" s="368"/>
      <c r="GD781" s="368"/>
      <c r="GE781" s="368"/>
      <c r="GF781" s="368"/>
      <c r="GG781" s="368"/>
      <c r="GH781" s="368"/>
      <c r="GI781" s="368"/>
      <c r="GJ781" s="368"/>
      <c r="GK781" s="368"/>
      <c r="GL781" s="368"/>
      <c r="GM781" s="368"/>
      <c r="GN781" s="368"/>
      <c r="GO781" s="368"/>
      <c r="GP781" s="368"/>
      <c r="GQ781" s="368"/>
      <c r="GR781" s="368"/>
      <c r="GS781" s="368"/>
      <c r="GT781" s="368"/>
      <c r="GU781" s="368"/>
      <c r="GV781" s="368"/>
      <c r="GW781" s="368"/>
      <c r="GX781" s="368"/>
      <c r="GY781" s="368"/>
      <c r="GZ781" s="368"/>
      <c r="HA781" s="368"/>
      <c r="HB781" s="368"/>
      <c r="HC781" s="368"/>
      <c r="HD781" s="368"/>
      <c r="HE781" s="368"/>
      <c r="HF781" s="368"/>
      <c r="HG781" s="368"/>
      <c r="HH781" s="368"/>
      <c r="HI781" s="368"/>
      <c r="HJ781" s="368"/>
      <c r="HK781" s="368"/>
      <c r="HL781" s="368"/>
      <c r="HM781" s="368"/>
      <c r="HN781" s="368"/>
      <c r="HO781" s="368"/>
      <c r="HP781" s="368"/>
      <c r="HQ781" s="368"/>
      <c r="HR781" s="368"/>
      <c r="HS781" s="368"/>
      <c r="HT781" s="368"/>
      <c r="HU781" s="368"/>
      <c r="HV781" s="368"/>
      <c r="HW781" s="368"/>
      <c r="HX781" s="368"/>
      <c r="HY781" s="368"/>
      <c r="HZ781" s="368"/>
      <c r="IA781" s="368"/>
      <c r="IB781" s="368"/>
      <c r="IC781" s="368"/>
      <c r="ID781" s="368"/>
      <c r="IE781" s="368"/>
      <c r="IF781" s="368"/>
      <c r="IG781" s="368"/>
      <c r="IH781" s="368"/>
      <c r="II781" s="368"/>
      <c r="IJ781" s="368"/>
      <c r="IK781" s="368"/>
      <c r="IL781" s="368"/>
      <c r="IM781" s="368"/>
      <c r="IN781" s="368"/>
      <c r="IO781" s="368"/>
      <c r="IP781" s="368"/>
      <c r="IQ781" s="368"/>
      <c r="IR781" s="368"/>
      <c r="IS781" s="368"/>
      <c r="IT781" s="368"/>
      <c r="IU781" s="368"/>
      <c r="IV781" s="368"/>
      <c r="IW781" s="368"/>
      <c r="IX781" s="368"/>
      <c r="IY781" s="368"/>
      <c r="IZ781" s="368"/>
      <c r="JA781" s="368"/>
      <c r="JB781" s="368"/>
      <c r="JC781" s="368"/>
      <c r="JD781" s="368"/>
      <c r="JE781" s="368"/>
      <c r="JF781" s="368"/>
      <c r="JG781" s="368"/>
      <c r="JH781" s="368"/>
      <c r="JI781" s="368"/>
      <c r="JJ781" s="368"/>
      <c r="JK781" s="368"/>
      <c r="JL781" s="368"/>
      <c r="JM781" s="368"/>
      <c r="JN781" s="368"/>
      <c r="JO781" s="368"/>
      <c r="JP781" s="368"/>
      <c r="JQ781" s="368"/>
      <c r="JR781" s="368"/>
      <c r="JS781" s="368"/>
      <c r="JT781" s="368"/>
      <c r="JU781" s="368"/>
      <c r="JV781" s="368"/>
      <c r="JW781" s="368"/>
      <c r="JX781" s="368"/>
      <c r="JY781" s="368"/>
      <c r="JZ781" s="368"/>
      <c r="KA781" s="368"/>
      <c r="KB781" s="368"/>
      <c r="KC781" s="368"/>
      <c r="KD781" s="368"/>
      <c r="KE781" s="368"/>
      <c r="KF781" s="368"/>
      <c r="KG781" s="368"/>
      <c r="KH781" s="368"/>
      <c r="KI781" s="368"/>
      <c r="KJ781" s="368"/>
      <c r="KK781" s="368"/>
      <c r="KL781" s="368"/>
      <c r="KM781" s="368"/>
      <c r="KN781" s="368"/>
      <c r="KO781" s="368"/>
      <c r="KP781" s="368"/>
      <c r="KQ781" s="368"/>
      <c r="KR781" s="368"/>
      <c r="KS781" s="368"/>
      <c r="KT781" s="368"/>
      <c r="KU781" s="368"/>
      <c r="KV781" s="368"/>
      <c r="KW781" s="368"/>
      <c r="KX781" s="368"/>
      <c r="LH781" s="368"/>
      <c r="LI781" s="368"/>
      <c r="LJ781" s="368"/>
      <c r="LK781" s="368"/>
      <c r="LL781" s="368"/>
      <c r="LM781" s="368"/>
      <c r="LN781" s="368"/>
      <c r="LO781" s="368"/>
      <c r="LP781" s="368"/>
      <c r="LQ781" s="368"/>
      <c r="LR781" s="368"/>
      <c r="LS781" s="368"/>
      <c r="LT781" s="368"/>
      <c r="LU781" s="368"/>
      <c r="LV781" s="368"/>
      <c r="LW781" s="368"/>
      <c r="LX781" s="368"/>
      <c r="LY781" s="368"/>
      <c r="LZ781" s="368"/>
      <c r="MA781" s="368"/>
      <c r="MB781" s="368"/>
      <c r="MC781" s="368"/>
      <c r="MD781" s="368"/>
      <c r="ME781" s="368"/>
      <c r="MF781" s="368"/>
      <c r="MG781" s="368"/>
      <c r="MH781" s="368"/>
      <c r="MI781" s="368"/>
      <c r="MJ781" s="368"/>
      <c r="MK781" s="368"/>
      <c r="ML781" s="368"/>
      <c r="MM781" s="368"/>
      <c r="MN781" s="368"/>
      <c r="MO781" s="368"/>
      <c r="MP781" s="368"/>
      <c r="MQ781" s="368"/>
      <c r="MR781" s="368"/>
      <c r="MS781" s="368"/>
      <c r="MT781" s="368"/>
      <c r="MU781" s="368"/>
      <c r="MV781" s="368"/>
      <c r="MW781" s="368"/>
      <c r="MX781" s="368"/>
      <c r="MY781" s="368"/>
      <c r="MZ781" s="368"/>
      <c r="NA781" s="368"/>
      <c r="NB781" s="368"/>
      <c r="NC781" s="368"/>
      <c r="ND781" s="368"/>
      <c r="NE781" s="368"/>
      <c r="NF781" s="368"/>
      <c r="NG781" s="368"/>
      <c r="NH781" s="368"/>
      <c r="NI781" s="368"/>
      <c r="NJ781" s="368"/>
      <c r="NK781" s="368"/>
      <c r="NL781" s="368"/>
      <c r="NM781" s="368"/>
      <c r="NN781" s="368"/>
      <c r="NO781" s="368"/>
      <c r="NP781" s="368"/>
      <c r="NQ781" s="368"/>
      <c r="NR781" s="368"/>
      <c r="NS781" s="368"/>
      <c r="NT781" s="368"/>
      <c r="NU781" s="368"/>
      <c r="NV781" s="368"/>
      <c r="NW781" s="368"/>
      <c r="NX781" s="368"/>
      <c r="NY781" s="368"/>
      <c r="NZ781" s="368"/>
      <c r="OA781" s="368"/>
      <c r="OB781" s="368"/>
      <c r="OC781" s="368"/>
      <c r="OD781" s="368"/>
      <c r="OE781" s="368"/>
      <c r="OF781" s="368"/>
      <c r="OG781" s="368"/>
      <c r="OH781" s="368"/>
      <c r="OI781" s="368"/>
      <c r="OJ781" s="368"/>
      <c r="OK781" s="368"/>
      <c r="OL781" s="368"/>
      <c r="OM781" s="368"/>
      <c r="ON781" s="368"/>
      <c r="OO781" s="368"/>
      <c r="OP781" s="368"/>
      <c r="OQ781" s="368"/>
      <c r="OR781" s="368"/>
      <c r="OS781" s="368"/>
      <c r="OT781" s="368"/>
      <c r="OU781" s="368"/>
      <c r="OV781" s="368"/>
      <c r="OW781" s="368"/>
      <c r="OX781" s="368"/>
      <c r="OY781" s="368"/>
      <c r="OZ781" s="368"/>
      <c r="PA781" s="368"/>
      <c r="PB781" s="368"/>
      <c r="PC781" s="368"/>
      <c r="PD781" s="368"/>
      <c r="PE781" s="368"/>
      <c r="PF781" s="368"/>
      <c r="PG781" s="368"/>
      <c r="PH781" s="368"/>
      <c r="PI781" s="368"/>
      <c r="PJ781" s="368"/>
      <c r="PK781" s="368"/>
      <c r="PL781" s="368"/>
      <c r="PM781" s="368"/>
      <c r="PN781" s="368"/>
      <c r="PO781" s="368"/>
      <c r="PP781" s="368"/>
      <c r="PQ781" s="368"/>
      <c r="PR781" s="368"/>
      <c r="PS781" s="368"/>
      <c r="PT781" s="368"/>
      <c r="PU781" s="368"/>
      <c r="PV781" s="368"/>
      <c r="PW781" s="368"/>
      <c r="PX781" s="368"/>
      <c r="PY781" s="368"/>
      <c r="PZ781" s="368"/>
      <c r="QA781" s="368"/>
      <c r="QB781" s="368"/>
      <c r="QC781" s="368"/>
      <c r="QD781" s="368"/>
      <c r="QE781" s="368"/>
      <c r="QF781" s="368"/>
      <c r="QG781" s="368"/>
      <c r="QH781" s="368"/>
      <c r="QI781" s="368"/>
      <c r="QJ781" s="368"/>
      <c r="QK781" s="368"/>
      <c r="QL781" s="368"/>
      <c r="QM781" s="368"/>
      <c r="QN781" s="368"/>
      <c r="QO781" s="368"/>
      <c r="QP781" s="368"/>
      <c r="QQ781" s="368"/>
      <c r="QR781" s="368"/>
      <c r="QS781" s="368"/>
      <c r="QT781" s="368"/>
      <c r="QU781" s="368"/>
      <c r="QV781" s="368"/>
      <c r="QW781" s="368"/>
      <c r="QX781" s="368"/>
      <c r="QY781" s="368"/>
      <c r="QZ781" s="368"/>
      <c r="RA781" s="368"/>
      <c r="RB781" s="368"/>
      <c r="RC781" s="368"/>
      <c r="RD781" s="368"/>
      <c r="RE781" s="368"/>
      <c r="RF781" s="368"/>
      <c r="RG781" s="368"/>
      <c r="RH781" s="368"/>
      <c r="RI781" s="368"/>
      <c r="RJ781" s="368"/>
      <c r="RK781" s="368"/>
      <c r="RL781" s="368"/>
      <c r="RM781" s="368"/>
      <c r="RN781" s="368"/>
      <c r="RO781" s="368"/>
      <c r="RP781" s="368"/>
      <c r="RQ781" s="368"/>
      <c r="RR781" s="368"/>
      <c r="RS781" s="368"/>
      <c r="RT781" s="368"/>
      <c r="RU781" s="368"/>
      <c r="RV781" s="368"/>
      <c r="RW781" s="368"/>
      <c r="RX781" s="368"/>
      <c r="RY781" s="368"/>
      <c r="RZ781" s="368"/>
      <c r="SA781" s="368"/>
      <c r="SB781" s="368"/>
      <c r="SC781" s="368"/>
      <c r="SD781" s="368"/>
      <c r="SE781" s="368"/>
      <c r="SF781" s="368"/>
      <c r="SG781" s="368"/>
    </row>
    <row r="782" spans="1:501">
      <c r="A782" s="368"/>
      <c r="B782" s="368"/>
      <c r="C782" s="368"/>
      <c r="D782" s="368"/>
      <c r="E782" s="368"/>
      <c r="F782" s="368"/>
      <c r="G782" s="368"/>
      <c r="H782" s="368"/>
      <c r="I782" s="368"/>
      <c r="J782" s="368"/>
      <c r="K782" s="368"/>
      <c r="L782" s="368"/>
      <c r="M782" s="368"/>
      <c r="N782" s="368"/>
      <c r="O782" s="385"/>
      <c r="P782" s="368"/>
      <c r="Q782" s="368"/>
      <c r="R782" s="368"/>
      <c r="S782" s="368"/>
      <c r="T782" s="368"/>
      <c r="U782" s="368"/>
      <c r="V782" s="368"/>
      <c r="W782" s="368"/>
      <c r="X782" s="368"/>
      <c r="Y782" s="368"/>
      <c r="Z782" s="368"/>
      <c r="AA782" s="368"/>
      <c r="AB782" s="368"/>
      <c r="AC782" s="368"/>
      <c r="AD782" s="368"/>
      <c r="AE782" s="368"/>
      <c r="AF782" s="368"/>
      <c r="AG782" s="368"/>
      <c r="AH782" s="368"/>
      <c r="AI782" s="368"/>
      <c r="AJ782" s="368"/>
      <c r="AK782" s="368"/>
      <c r="AL782" s="368"/>
      <c r="AM782" s="368"/>
      <c r="AN782" s="368"/>
      <c r="AO782" s="368"/>
      <c r="AP782" s="368"/>
      <c r="AQ782" s="368"/>
      <c r="AR782" s="368"/>
      <c r="AS782" s="368"/>
      <c r="AT782" s="368"/>
      <c r="AU782" s="368"/>
      <c r="AV782" s="368"/>
      <c r="AW782" s="368"/>
      <c r="AX782" s="368"/>
      <c r="AY782" s="368"/>
      <c r="AZ782" s="368"/>
      <c r="BA782" s="368"/>
      <c r="BB782" s="368"/>
      <c r="BC782" s="368"/>
      <c r="BD782" s="368"/>
      <c r="BE782" s="368"/>
      <c r="BF782" s="368"/>
      <c r="BG782" s="368"/>
      <c r="BH782" s="368"/>
      <c r="BI782" s="368"/>
      <c r="BJ782" s="368"/>
      <c r="BK782" s="368"/>
      <c r="BL782" s="368"/>
      <c r="BM782" s="368"/>
      <c r="BN782" s="368"/>
      <c r="BO782" s="368"/>
      <c r="BP782" s="368"/>
      <c r="BQ782" s="368"/>
      <c r="BR782" s="368"/>
      <c r="BS782" s="368"/>
      <c r="BT782" s="368"/>
      <c r="BU782" s="368"/>
      <c r="BV782" s="368"/>
      <c r="BW782" s="368"/>
      <c r="DV782" s="368"/>
      <c r="DW782" s="368"/>
      <c r="DX782" s="368"/>
      <c r="DY782" s="368"/>
      <c r="DZ782" s="368"/>
      <c r="EA782" s="368"/>
      <c r="EB782" s="368"/>
      <c r="EC782" s="368"/>
      <c r="ED782" s="368"/>
      <c r="EE782" s="368"/>
      <c r="EF782" s="368"/>
      <c r="EG782" s="368"/>
      <c r="EH782" s="368"/>
      <c r="EI782" s="368"/>
      <c r="EJ782" s="368"/>
      <c r="EK782" s="368"/>
      <c r="EL782" s="368"/>
      <c r="EM782" s="368"/>
      <c r="EN782" s="368"/>
      <c r="EO782" s="368"/>
      <c r="EP782" s="368"/>
      <c r="EQ782" s="368"/>
      <c r="ER782" s="368"/>
      <c r="ES782" s="368"/>
      <c r="ET782" s="368"/>
      <c r="EU782" s="368"/>
      <c r="EV782" s="368"/>
      <c r="EW782" s="368"/>
      <c r="EX782" s="368"/>
      <c r="EY782" s="368"/>
      <c r="EZ782" s="368"/>
      <c r="FA782" s="368"/>
      <c r="FB782" s="368"/>
      <c r="FC782" s="368"/>
      <c r="FD782" s="368"/>
      <c r="FE782" s="368"/>
      <c r="FF782" s="368"/>
      <c r="FG782" s="368"/>
      <c r="FH782" s="368"/>
      <c r="FI782" s="368"/>
      <c r="FJ782" s="368"/>
      <c r="FK782" s="368"/>
      <c r="FL782" s="368"/>
      <c r="FM782" s="368"/>
      <c r="FN782" s="368"/>
      <c r="FO782" s="368"/>
      <c r="FP782" s="368"/>
      <c r="FQ782" s="368"/>
      <c r="FR782" s="368"/>
      <c r="FS782" s="368"/>
      <c r="FT782" s="368"/>
      <c r="FU782" s="368"/>
      <c r="FV782" s="368"/>
      <c r="FW782" s="368"/>
      <c r="FX782" s="368"/>
      <c r="FY782" s="368"/>
      <c r="FZ782" s="368"/>
      <c r="GA782" s="368"/>
      <c r="GB782" s="368"/>
      <c r="GC782" s="368"/>
      <c r="GD782" s="368"/>
      <c r="GE782" s="368"/>
      <c r="GF782" s="368"/>
      <c r="GG782" s="368"/>
      <c r="GH782" s="368"/>
      <c r="GI782" s="368"/>
      <c r="GJ782" s="368"/>
      <c r="GK782" s="368"/>
      <c r="GL782" s="368"/>
      <c r="GM782" s="368"/>
      <c r="GN782" s="368"/>
      <c r="GO782" s="368"/>
      <c r="GP782" s="368"/>
      <c r="GQ782" s="368"/>
      <c r="GR782" s="368"/>
      <c r="GS782" s="368"/>
      <c r="GT782" s="368"/>
      <c r="GU782" s="368"/>
      <c r="GV782" s="368"/>
      <c r="GW782" s="368"/>
      <c r="GX782" s="368"/>
      <c r="GY782" s="368"/>
      <c r="GZ782" s="368"/>
      <c r="HA782" s="368"/>
      <c r="HB782" s="368"/>
      <c r="HC782" s="368"/>
      <c r="HD782" s="368"/>
      <c r="HE782" s="368"/>
      <c r="HF782" s="368"/>
      <c r="HG782" s="368"/>
      <c r="HH782" s="368"/>
      <c r="HI782" s="368"/>
      <c r="HJ782" s="368"/>
      <c r="HK782" s="368"/>
      <c r="HL782" s="368"/>
      <c r="HM782" s="368"/>
      <c r="HN782" s="368"/>
      <c r="HO782" s="368"/>
      <c r="HP782" s="368"/>
      <c r="HQ782" s="368"/>
      <c r="HR782" s="368"/>
      <c r="HS782" s="368"/>
      <c r="HT782" s="368"/>
      <c r="HU782" s="368"/>
      <c r="HV782" s="368"/>
      <c r="HW782" s="368"/>
      <c r="HX782" s="368"/>
      <c r="HY782" s="368"/>
      <c r="HZ782" s="368"/>
      <c r="IA782" s="368"/>
      <c r="IB782" s="368"/>
      <c r="IC782" s="368"/>
      <c r="ID782" s="368"/>
      <c r="IE782" s="368"/>
      <c r="IF782" s="368"/>
      <c r="IG782" s="368"/>
      <c r="IH782" s="368"/>
      <c r="II782" s="368"/>
      <c r="IJ782" s="368"/>
      <c r="IK782" s="368"/>
      <c r="IL782" s="368"/>
      <c r="IM782" s="368"/>
      <c r="IN782" s="368"/>
      <c r="IO782" s="368"/>
      <c r="IP782" s="368"/>
      <c r="IQ782" s="368"/>
      <c r="IR782" s="368"/>
      <c r="IS782" s="368"/>
      <c r="IT782" s="368"/>
      <c r="IU782" s="368"/>
      <c r="IV782" s="368"/>
      <c r="IW782" s="368"/>
      <c r="IX782" s="368"/>
      <c r="IY782" s="368"/>
      <c r="IZ782" s="368"/>
      <c r="JA782" s="368"/>
      <c r="JB782" s="368"/>
      <c r="JC782" s="368"/>
      <c r="JD782" s="368"/>
      <c r="JE782" s="368"/>
      <c r="JF782" s="368"/>
      <c r="JG782" s="368"/>
      <c r="JH782" s="368"/>
      <c r="JI782" s="368"/>
      <c r="JJ782" s="368"/>
      <c r="JK782" s="368"/>
      <c r="JL782" s="368"/>
      <c r="JM782" s="368"/>
      <c r="JN782" s="368"/>
      <c r="JO782" s="368"/>
      <c r="JP782" s="368"/>
      <c r="JQ782" s="368"/>
      <c r="JR782" s="368"/>
      <c r="JS782" s="368"/>
      <c r="JT782" s="368"/>
      <c r="JU782" s="368"/>
      <c r="JV782" s="368"/>
      <c r="JW782" s="368"/>
      <c r="JX782" s="368"/>
      <c r="JY782" s="368"/>
      <c r="JZ782" s="368"/>
      <c r="KA782" s="368"/>
      <c r="KB782" s="368"/>
      <c r="KC782" s="368"/>
      <c r="KD782" s="368"/>
      <c r="KE782" s="368"/>
      <c r="KF782" s="368"/>
      <c r="KG782" s="368"/>
      <c r="KH782" s="368"/>
      <c r="KI782" s="368"/>
      <c r="KJ782" s="368"/>
      <c r="KK782" s="368"/>
      <c r="KL782" s="368"/>
      <c r="KM782" s="368"/>
      <c r="KN782" s="368"/>
      <c r="KO782" s="368"/>
      <c r="KP782" s="368"/>
      <c r="KQ782" s="368"/>
      <c r="KR782" s="368"/>
      <c r="KS782" s="368"/>
      <c r="KT782" s="368"/>
      <c r="KU782" s="368"/>
      <c r="KV782" s="368"/>
      <c r="KW782" s="368"/>
      <c r="KX782" s="368"/>
      <c r="LH782" s="368"/>
      <c r="LI782" s="368"/>
      <c r="LJ782" s="368"/>
      <c r="LK782" s="368"/>
      <c r="LL782" s="368"/>
      <c r="LM782" s="368"/>
      <c r="LN782" s="368"/>
      <c r="LO782" s="368"/>
      <c r="LP782" s="368"/>
      <c r="LQ782" s="368"/>
      <c r="LR782" s="368"/>
      <c r="LS782" s="368"/>
      <c r="LT782" s="368"/>
      <c r="LU782" s="368"/>
      <c r="LV782" s="368"/>
      <c r="LW782" s="368"/>
      <c r="LX782" s="368"/>
      <c r="LY782" s="368"/>
      <c r="LZ782" s="368"/>
      <c r="MA782" s="368"/>
      <c r="MB782" s="368"/>
      <c r="MC782" s="368"/>
      <c r="MD782" s="368"/>
      <c r="ME782" s="368"/>
      <c r="MF782" s="368"/>
      <c r="MG782" s="368"/>
      <c r="MH782" s="368"/>
      <c r="MI782" s="368"/>
      <c r="MJ782" s="368"/>
      <c r="MK782" s="368"/>
      <c r="ML782" s="368"/>
      <c r="MM782" s="368"/>
      <c r="MN782" s="368"/>
      <c r="MO782" s="368"/>
      <c r="MP782" s="368"/>
      <c r="MQ782" s="368"/>
      <c r="MR782" s="368"/>
      <c r="MS782" s="368"/>
      <c r="MT782" s="368"/>
      <c r="MU782" s="368"/>
      <c r="MV782" s="368"/>
      <c r="MW782" s="368"/>
      <c r="MX782" s="368"/>
      <c r="MY782" s="368"/>
      <c r="MZ782" s="368"/>
      <c r="NA782" s="368"/>
      <c r="NB782" s="368"/>
      <c r="NC782" s="368"/>
      <c r="ND782" s="368"/>
      <c r="NE782" s="368"/>
      <c r="NF782" s="368"/>
      <c r="NG782" s="368"/>
      <c r="NH782" s="368"/>
      <c r="NI782" s="368"/>
      <c r="NJ782" s="368"/>
      <c r="NK782" s="368"/>
      <c r="NL782" s="368"/>
      <c r="NM782" s="368"/>
      <c r="NN782" s="368"/>
      <c r="NO782" s="368"/>
      <c r="NP782" s="368"/>
      <c r="NQ782" s="368"/>
      <c r="NR782" s="368"/>
      <c r="NS782" s="368"/>
      <c r="NT782" s="368"/>
      <c r="NU782" s="368"/>
      <c r="NV782" s="368"/>
      <c r="NW782" s="368"/>
      <c r="NX782" s="368"/>
      <c r="NY782" s="368"/>
      <c r="NZ782" s="368"/>
      <c r="OA782" s="368"/>
      <c r="OB782" s="368"/>
      <c r="OC782" s="368"/>
      <c r="OD782" s="368"/>
      <c r="OE782" s="368"/>
      <c r="OF782" s="368"/>
      <c r="OG782" s="368"/>
      <c r="OH782" s="368"/>
      <c r="OI782" s="368"/>
      <c r="OJ782" s="368"/>
      <c r="OK782" s="368"/>
      <c r="OL782" s="368"/>
      <c r="OM782" s="368"/>
      <c r="ON782" s="368"/>
      <c r="OO782" s="368"/>
      <c r="OP782" s="368"/>
      <c r="OQ782" s="368"/>
      <c r="OR782" s="368"/>
      <c r="OS782" s="368"/>
      <c r="OT782" s="368"/>
      <c r="OU782" s="368"/>
      <c r="OV782" s="368"/>
      <c r="OW782" s="368"/>
      <c r="OX782" s="368"/>
      <c r="OY782" s="368"/>
      <c r="OZ782" s="368"/>
      <c r="PA782" s="368"/>
      <c r="PB782" s="368"/>
      <c r="PC782" s="368"/>
      <c r="PD782" s="368"/>
      <c r="PE782" s="368"/>
      <c r="PF782" s="368"/>
      <c r="PG782" s="368"/>
      <c r="PH782" s="368"/>
      <c r="PI782" s="368"/>
      <c r="PJ782" s="368"/>
      <c r="PK782" s="368"/>
      <c r="PL782" s="368"/>
      <c r="PM782" s="368"/>
      <c r="PN782" s="368"/>
      <c r="PO782" s="368"/>
      <c r="PP782" s="368"/>
      <c r="PQ782" s="368"/>
      <c r="PR782" s="368"/>
      <c r="PS782" s="368"/>
      <c r="PT782" s="368"/>
      <c r="PU782" s="368"/>
      <c r="PV782" s="368"/>
      <c r="PW782" s="368"/>
      <c r="PX782" s="368"/>
      <c r="PY782" s="368"/>
      <c r="PZ782" s="368"/>
      <c r="QA782" s="368"/>
      <c r="QB782" s="368"/>
      <c r="QC782" s="368"/>
      <c r="QD782" s="368"/>
      <c r="QE782" s="368"/>
      <c r="QF782" s="368"/>
      <c r="QG782" s="368"/>
      <c r="QH782" s="368"/>
      <c r="QI782" s="368"/>
      <c r="QJ782" s="368"/>
      <c r="QK782" s="368"/>
      <c r="QL782" s="368"/>
      <c r="QM782" s="368"/>
      <c r="QN782" s="368"/>
      <c r="QO782" s="368"/>
      <c r="QP782" s="368"/>
      <c r="QQ782" s="368"/>
      <c r="QR782" s="368"/>
      <c r="QS782" s="368"/>
      <c r="QT782" s="368"/>
      <c r="QU782" s="368"/>
      <c r="QV782" s="368"/>
      <c r="QW782" s="368"/>
      <c r="QX782" s="368"/>
      <c r="QY782" s="368"/>
      <c r="QZ782" s="368"/>
      <c r="RA782" s="368"/>
      <c r="RB782" s="368"/>
      <c r="RC782" s="368"/>
      <c r="RD782" s="368"/>
      <c r="RE782" s="368"/>
      <c r="RF782" s="368"/>
      <c r="RG782" s="368"/>
      <c r="RH782" s="368"/>
      <c r="RI782" s="368"/>
      <c r="RJ782" s="368"/>
      <c r="RK782" s="368"/>
      <c r="RL782" s="368"/>
      <c r="RM782" s="368"/>
      <c r="RN782" s="368"/>
      <c r="RO782" s="368"/>
      <c r="RP782" s="368"/>
      <c r="RQ782" s="368"/>
      <c r="RR782" s="368"/>
      <c r="RS782" s="368"/>
      <c r="RT782" s="368"/>
      <c r="RU782" s="368"/>
      <c r="RV782" s="368"/>
      <c r="RW782" s="368"/>
      <c r="RX782" s="368"/>
      <c r="RY782" s="368"/>
      <c r="RZ782" s="368"/>
      <c r="SA782" s="368"/>
      <c r="SB782" s="368"/>
      <c r="SC782" s="368"/>
      <c r="SD782" s="368"/>
      <c r="SE782" s="368"/>
      <c r="SF782" s="368"/>
      <c r="SG782" s="368"/>
    </row>
    <row r="783" spans="1:501">
      <c r="A783" s="368"/>
      <c r="B783" s="368"/>
      <c r="C783" s="368"/>
      <c r="D783" s="368"/>
      <c r="E783" s="368"/>
      <c r="F783" s="368"/>
      <c r="G783" s="368"/>
      <c r="H783" s="368"/>
      <c r="I783" s="368"/>
      <c r="J783" s="368"/>
      <c r="K783" s="368"/>
      <c r="L783" s="368"/>
      <c r="M783" s="368"/>
      <c r="N783" s="368"/>
      <c r="O783" s="385"/>
      <c r="P783" s="368"/>
      <c r="Q783" s="368"/>
      <c r="R783" s="368"/>
      <c r="S783" s="368"/>
      <c r="T783" s="368"/>
      <c r="U783" s="368"/>
      <c r="V783" s="368"/>
      <c r="W783" s="368"/>
      <c r="X783" s="368"/>
      <c r="Y783" s="368"/>
      <c r="Z783" s="368"/>
      <c r="AA783" s="368"/>
      <c r="AB783" s="368"/>
      <c r="AC783" s="368"/>
      <c r="AD783" s="368"/>
      <c r="AE783" s="368"/>
      <c r="AF783" s="368"/>
      <c r="AG783" s="368"/>
      <c r="AH783" s="368"/>
      <c r="AI783" s="368"/>
      <c r="AJ783" s="368"/>
      <c r="AK783" s="368"/>
      <c r="AL783" s="368"/>
      <c r="AM783" s="368"/>
      <c r="AN783" s="368"/>
      <c r="AO783" s="368"/>
      <c r="AP783" s="368"/>
      <c r="AQ783" s="368"/>
      <c r="AR783" s="368"/>
      <c r="AS783" s="368"/>
      <c r="AT783" s="368"/>
      <c r="AU783" s="368"/>
      <c r="AV783" s="368"/>
      <c r="AW783" s="368"/>
      <c r="AX783" s="368"/>
      <c r="AY783" s="368"/>
      <c r="AZ783" s="368"/>
      <c r="BA783" s="368"/>
      <c r="BB783" s="368"/>
      <c r="BC783" s="368"/>
      <c r="BD783" s="368"/>
      <c r="BE783" s="368"/>
      <c r="BF783" s="368"/>
      <c r="BG783" s="368"/>
      <c r="BH783" s="368"/>
      <c r="BI783" s="368"/>
      <c r="BJ783" s="368"/>
      <c r="BK783" s="368"/>
      <c r="BL783" s="368"/>
      <c r="BM783" s="368"/>
      <c r="BN783" s="368"/>
      <c r="BO783" s="368"/>
      <c r="BP783" s="368"/>
      <c r="BQ783" s="368"/>
      <c r="BR783" s="368"/>
      <c r="BS783" s="368"/>
      <c r="BT783" s="368"/>
      <c r="BU783" s="368"/>
      <c r="BV783" s="368"/>
      <c r="BW783" s="368"/>
      <c r="DV783" s="368"/>
      <c r="DW783" s="368"/>
      <c r="DX783" s="368"/>
      <c r="DY783" s="368"/>
      <c r="DZ783" s="368"/>
      <c r="EA783" s="368"/>
      <c r="EB783" s="368"/>
      <c r="EC783" s="368"/>
      <c r="ED783" s="368"/>
      <c r="EE783" s="368"/>
      <c r="EF783" s="368"/>
      <c r="EG783" s="368"/>
      <c r="EH783" s="368"/>
      <c r="EI783" s="368"/>
      <c r="EJ783" s="368"/>
      <c r="EK783" s="368"/>
      <c r="EL783" s="368"/>
      <c r="EM783" s="368"/>
      <c r="EN783" s="368"/>
      <c r="EO783" s="368"/>
      <c r="EP783" s="368"/>
      <c r="EQ783" s="368"/>
      <c r="ER783" s="368"/>
      <c r="ES783" s="368"/>
      <c r="ET783" s="368"/>
      <c r="EU783" s="368"/>
      <c r="EV783" s="368"/>
      <c r="EW783" s="368"/>
      <c r="EX783" s="368"/>
      <c r="EY783" s="368"/>
      <c r="EZ783" s="368"/>
      <c r="FA783" s="368"/>
      <c r="FB783" s="368"/>
      <c r="FC783" s="368"/>
      <c r="FD783" s="368"/>
      <c r="FE783" s="368"/>
      <c r="FF783" s="368"/>
      <c r="FG783" s="368"/>
      <c r="FH783" s="368"/>
      <c r="FI783" s="368"/>
      <c r="FJ783" s="368"/>
      <c r="FK783" s="368"/>
      <c r="FL783" s="368"/>
      <c r="FM783" s="368"/>
      <c r="FN783" s="368"/>
      <c r="FO783" s="368"/>
      <c r="FP783" s="368"/>
      <c r="FQ783" s="368"/>
      <c r="FR783" s="368"/>
      <c r="FS783" s="368"/>
      <c r="FT783" s="368"/>
      <c r="FU783" s="368"/>
      <c r="FV783" s="368"/>
      <c r="FW783" s="368"/>
      <c r="FX783" s="368"/>
      <c r="FY783" s="368"/>
      <c r="FZ783" s="368"/>
      <c r="GA783" s="368"/>
      <c r="GB783" s="368"/>
      <c r="GC783" s="368"/>
      <c r="GD783" s="368"/>
      <c r="GE783" s="368"/>
      <c r="GF783" s="368"/>
      <c r="GG783" s="368"/>
      <c r="GH783" s="368"/>
      <c r="GI783" s="368"/>
      <c r="GJ783" s="368"/>
      <c r="GK783" s="368"/>
      <c r="GL783" s="368"/>
      <c r="GM783" s="368"/>
      <c r="GN783" s="368"/>
      <c r="GO783" s="368"/>
      <c r="GP783" s="368"/>
      <c r="GQ783" s="368"/>
      <c r="GR783" s="368"/>
      <c r="GS783" s="368"/>
      <c r="GT783" s="368"/>
      <c r="GU783" s="368"/>
      <c r="GV783" s="368"/>
      <c r="GW783" s="368"/>
      <c r="GX783" s="368"/>
      <c r="GY783" s="368"/>
      <c r="GZ783" s="368"/>
      <c r="HA783" s="368"/>
      <c r="HB783" s="368"/>
      <c r="HC783" s="368"/>
      <c r="HD783" s="368"/>
      <c r="HE783" s="368"/>
      <c r="HF783" s="368"/>
      <c r="HG783" s="368"/>
      <c r="HH783" s="368"/>
      <c r="HI783" s="368"/>
      <c r="HJ783" s="368"/>
      <c r="HK783" s="368"/>
      <c r="HL783" s="368"/>
      <c r="HM783" s="368"/>
      <c r="HN783" s="368"/>
      <c r="HO783" s="368"/>
      <c r="HP783" s="368"/>
      <c r="HQ783" s="368"/>
      <c r="HR783" s="368"/>
      <c r="HS783" s="368"/>
      <c r="HT783" s="368"/>
      <c r="HU783" s="368"/>
      <c r="HV783" s="368"/>
      <c r="HW783" s="368"/>
      <c r="HX783" s="368"/>
      <c r="HY783" s="368"/>
      <c r="HZ783" s="368"/>
      <c r="IA783" s="368"/>
      <c r="IB783" s="368"/>
      <c r="IC783" s="368"/>
      <c r="ID783" s="368"/>
      <c r="IE783" s="368"/>
      <c r="IF783" s="368"/>
      <c r="IG783" s="368"/>
      <c r="IH783" s="368"/>
      <c r="II783" s="368"/>
      <c r="IJ783" s="368"/>
      <c r="IK783" s="368"/>
      <c r="IL783" s="368"/>
      <c r="IM783" s="368"/>
      <c r="IN783" s="368"/>
      <c r="IO783" s="368"/>
      <c r="IP783" s="368"/>
      <c r="IQ783" s="368"/>
      <c r="IR783" s="368"/>
      <c r="IS783" s="368"/>
      <c r="IT783" s="368"/>
      <c r="IU783" s="368"/>
      <c r="IV783" s="368"/>
      <c r="IW783" s="368"/>
      <c r="IX783" s="368"/>
      <c r="IY783" s="368"/>
      <c r="IZ783" s="368"/>
      <c r="JA783" s="368"/>
      <c r="JB783" s="368"/>
      <c r="JC783" s="368"/>
      <c r="JD783" s="368"/>
      <c r="JE783" s="368"/>
      <c r="JF783" s="368"/>
      <c r="JG783" s="368"/>
      <c r="JH783" s="368"/>
      <c r="JI783" s="368"/>
      <c r="JJ783" s="368"/>
      <c r="JK783" s="368"/>
      <c r="JL783" s="368"/>
      <c r="JM783" s="368"/>
      <c r="JN783" s="368"/>
      <c r="JO783" s="368"/>
      <c r="JP783" s="368"/>
      <c r="JQ783" s="368"/>
      <c r="JR783" s="368"/>
      <c r="JS783" s="368"/>
      <c r="JT783" s="368"/>
      <c r="JU783" s="368"/>
      <c r="JV783" s="368"/>
      <c r="JW783" s="368"/>
      <c r="JX783" s="368"/>
      <c r="JY783" s="368"/>
      <c r="JZ783" s="368"/>
      <c r="KA783" s="368"/>
      <c r="KB783" s="368"/>
      <c r="KC783" s="368"/>
      <c r="KD783" s="368"/>
      <c r="KE783" s="368"/>
      <c r="KF783" s="368"/>
      <c r="KG783" s="368"/>
      <c r="KH783" s="368"/>
      <c r="KI783" s="368"/>
      <c r="KJ783" s="368"/>
      <c r="KK783" s="368"/>
      <c r="KL783" s="368"/>
      <c r="KM783" s="368"/>
      <c r="KN783" s="368"/>
      <c r="KO783" s="368"/>
      <c r="KP783" s="368"/>
      <c r="KQ783" s="368"/>
      <c r="KR783" s="368"/>
      <c r="KS783" s="368"/>
      <c r="KT783" s="368"/>
      <c r="KU783" s="368"/>
      <c r="KV783" s="368"/>
      <c r="KW783" s="368"/>
      <c r="KX783" s="368"/>
      <c r="LH783" s="368"/>
      <c r="LI783" s="368"/>
      <c r="LJ783" s="368"/>
      <c r="LK783" s="368"/>
      <c r="LL783" s="368"/>
      <c r="LM783" s="368"/>
      <c r="LN783" s="368"/>
      <c r="LO783" s="368"/>
      <c r="LP783" s="368"/>
      <c r="LQ783" s="368"/>
      <c r="LR783" s="368"/>
      <c r="LS783" s="368"/>
      <c r="LT783" s="368"/>
      <c r="LU783" s="368"/>
      <c r="LV783" s="368"/>
      <c r="LW783" s="368"/>
      <c r="LX783" s="368"/>
      <c r="LY783" s="368"/>
      <c r="LZ783" s="368"/>
      <c r="MA783" s="368"/>
      <c r="MB783" s="368"/>
      <c r="MC783" s="368"/>
      <c r="MD783" s="368"/>
      <c r="ME783" s="368"/>
      <c r="MF783" s="368"/>
      <c r="MG783" s="368"/>
      <c r="MH783" s="368"/>
      <c r="MI783" s="368"/>
      <c r="MJ783" s="368"/>
      <c r="MK783" s="368"/>
      <c r="ML783" s="368"/>
      <c r="MM783" s="368"/>
      <c r="MN783" s="368"/>
      <c r="MO783" s="368"/>
      <c r="MP783" s="368"/>
      <c r="MQ783" s="368"/>
      <c r="MR783" s="368"/>
      <c r="MS783" s="368"/>
      <c r="MT783" s="368"/>
      <c r="MU783" s="368"/>
      <c r="MV783" s="368"/>
      <c r="MW783" s="368"/>
      <c r="MX783" s="368"/>
      <c r="MY783" s="368"/>
      <c r="MZ783" s="368"/>
      <c r="NA783" s="368"/>
      <c r="NB783" s="368"/>
      <c r="NC783" s="368"/>
      <c r="ND783" s="368"/>
      <c r="NE783" s="368"/>
      <c r="NF783" s="368"/>
      <c r="NG783" s="368"/>
      <c r="NH783" s="368"/>
      <c r="NI783" s="368"/>
      <c r="NJ783" s="368"/>
      <c r="NK783" s="368"/>
      <c r="NL783" s="368"/>
      <c r="NM783" s="368"/>
      <c r="NN783" s="368"/>
      <c r="NO783" s="368"/>
      <c r="NP783" s="368"/>
      <c r="NQ783" s="368"/>
      <c r="NR783" s="368"/>
      <c r="NS783" s="368"/>
      <c r="NT783" s="368"/>
      <c r="NU783" s="368"/>
      <c r="NV783" s="368"/>
      <c r="NW783" s="368"/>
      <c r="NX783" s="368"/>
      <c r="NY783" s="368"/>
      <c r="NZ783" s="368"/>
      <c r="OA783" s="368"/>
      <c r="OB783" s="368"/>
      <c r="OC783" s="368"/>
      <c r="OD783" s="368"/>
      <c r="OE783" s="368"/>
      <c r="OF783" s="368"/>
      <c r="OG783" s="368"/>
      <c r="OH783" s="368"/>
      <c r="OI783" s="368"/>
      <c r="OJ783" s="368"/>
      <c r="OK783" s="368"/>
      <c r="OL783" s="368"/>
      <c r="OM783" s="368"/>
      <c r="ON783" s="368"/>
      <c r="OO783" s="368"/>
      <c r="OP783" s="368"/>
      <c r="OQ783" s="368"/>
      <c r="OR783" s="368"/>
      <c r="OS783" s="368"/>
      <c r="OT783" s="368"/>
      <c r="OU783" s="368"/>
      <c r="OV783" s="368"/>
      <c r="OW783" s="368"/>
      <c r="OX783" s="368"/>
      <c r="OY783" s="368"/>
      <c r="OZ783" s="368"/>
      <c r="PA783" s="368"/>
      <c r="PB783" s="368"/>
      <c r="PC783" s="368"/>
      <c r="PD783" s="368"/>
      <c r="PE783" s="368"/>
      <c r="PF783" s="368"/>
      <c r="PG783" s="368"/>
      <c r="PH783" s="368"/>
      <c r="PI783" s="368"/>
      <c r="PJ783" s="368"/>
      <c r="PK783" s="368"/>
      <c r="PL783" s="368"/>
      <c r="PM783" s="368"/>
      <c r="PN783" s="368"/>
      <c r="PO783" s="368"/>
      <c r="PP783" s="368"/>
      <c r="PQ783" s="368"/>
      <c r="PR783" s="368"/>
      <c r="PS783" s="368"/>
      <c r="PT783" s="368"/>
      <c r="PU783" s="368"/>
      <c r="PV783" s="368"/>
      <c r="PW783" s="368"/>
      <c r="PX783" s="368"/>
      <c r="PY783" s="368"/>
      <c r="PZ783" s="368"/>
      <c r="QA783" s="368"/>
      <c r="QB783" s="368"/>
      <c r="QC783" s="368"/>
      <c r="QD783" s="368"/>
      <c r="QE783" s="368"/>
      <c r="QF783" s="368"/>
      <c r="QG783" s="368"/>
      <c r="QH783" s="368"/>
      <c r="QI783" s="368"/>
      <c r="QJ783" s="368"/>
      <c r="QK783" s="368"/>
      <c r="QL783" s="368"/>
      <c r="QM783" s="368"/>
      <c r="QN783" s="368"/>
      <c r="QO783" s="368"/>
      <c r="QP783" s="368"/>
      <c r="QQ783" s="368"/>
      <c r="QR783" s="368"/>
      <c r="QS783" s="368"/>
      <c r="QT783" s="368"/>
      <c r="QU783" s="368"/>
      <c r="QV783" s="368"/>
      <c r="QW783" s="368"/>
      <c r="QX783" s="368"/>
      <c r="QY783" s="368"/>
      <c r="QZ783" s="368"/>
      <c r="RA783" s="368"/>
      <c r="RB783" s="368"/>
      <c r="RC783" s="368"/>
      <c r="RD783" s="368"/>
      <c r="RE783" s="368"/>
      <c r="RF783" s="368"/>
      <c r="RG783" s="368"/>
      <c r="RH783" s="368"/>
      <c r="RI783" s="368"/>
      <c r="RJ783" s="368"/>
      <c r="RK783" s="368"/>
      <c r="RL783" s="368"/>
      <c r="RM783" s="368"/>
      <c r="RN783" s="368"/>
      <c r="RO783" s="368"/>
      <c r="RP783" s="368"/>
      <c r="RQ783" s="368"/>
      <c r="RR783" s="368"/>
      <c r="RS783" s="368"/>
      <c r="RT783" s="368"/>
      <c r="RU783" s="368"/>
      <c r="RV783" s="368"/>
      <c r="RW783" s="368"/>
      <c r="RX783" s="368"/>
      <c r="RY783" s="368"/>
      <c r="RZ783" s="368"/>
      <c r="SA783" s="368"/>
      <c r="SB783" s="368"/>
      <c r="SC783" s="368"/>
      <c r="SD783" s="368"/>
      <c r="SE783" s="368"/>
      <c r="SF783" s="368"/>
      <c r="SG783" s="368"/>
    </row>
    <row r="784" spans="1:501">
      <c r="A784" s="368"/>
      <c r="B784" s="368"/>
      <c r="C784" s="368"/>
      <c r="D784" s="368"/>
      <c r="E784" s="368"/>
      <c r="F784" s="368"/>
      <c r="G784" s="368"/>
      <c r="H784" s="368"/>
      <c r="I784" s="368"/>
      <c r="J784" s="368"/>
      <c r="K784" s="368"/>
      <c r="L784" s="368"/>
      <c r="M784" s="368"/>
      <c r="N784" s="368"/>
      <c r="O784" s="385"/>
      <c r="P784" s="368"/>
      <c r="Q784" s="368"/>
      <c r="R784" s="368"/>
      <c r="S784" s="368"/>
      <c r="T784" s="368"/>
      <c r="U784" s="368"/>
      <c r="V784" s="368"/>
      <c r="W784" s="368"/>
      <c r="X784" s="368"/>
      <c r="Y784" s="368"/>
      <c r="Z784" s="368"/>
      <c r="AA784" s="368"/>
      <c r="AB784" s="368"/>
      <c r="AC784" s="368"/>
      <c r="AD784" s="368"/>
      <c r="AE784" s="368"/>
      <c r="AF784" s="368"/>
      <c r="AG784" s="368"/>
      <c r="AH784" s="368"/>
      <c r="AI784" s="368"/>
      <c r="AJ784" s="368"/>
      <c r="AK784" s="368"/>
      <c r="AL784" s="368"/>
      <c r="AM784" s="368"/>
      <c r="AN784" s="368"/>
      <c r="AO784" s="368"/>
      <c r="AP784" s="368"/>
      <c r="AQ784" s="368"/>
      <c r="AR784" s="368"/>
      <c r="AS784" s="368"/>
      <c r="AT784" s="368"/>
      <c r="AU784" s="368"/>
      <c r="AV784" s="368"/>
      <c r="AW784" s="368"/>
      <c r="AX784" s="368"/>
      <c r="AY784" s="368"/>
      <c r="AZ784" s="368"/>
      <c r="BA784" s="368"/>
      <c r="BB784" s="368"/>
      <c r="BC784" s="368"/>
      <c r="BD784" s="368"/>
      <c r="BE784" s="368"/>
      <c r="BF784" s="368"/>
      <c r="BG784" s="368"/>
      <c r="BH784" s="368"/>
      <c r="BI784" s="368"/>
      <c r="BJ784" s="368"/>
      <c r="BK784" s="368"/>
      <c r="BL784" s="368"/>
      <c r="BM784" s="368"/>
      <c r="BN784" s="368"/>
      <c r="BO784" s="368"/>
      <c r="BP784" s="368"/>
      <c r="BQ784" s="368"/>
      <c r="BR784" s="368"/>
      <c r="BS784" s="368"/>
      <c r="BT784" s="368"/>
      <c r="BU784" s="368"/>
      <c r="BV784" s="368"/>
      <c r="BW784" s="368"/>
      <c r="DV784" s="368"/>
      <c r="DW784" s="368"/>
      <c r="DX784" s="368"/>
      <c r="DY784" s="368"/>
      <c r="DZ784" s="368"/>
      <c r="EA784" s="368"/>
      <c r="EB784" s="368"/>
      <c r="EC784" s="368"/>
      <c r="ED784" s="368"/>
      <c r="EE784" s="368"/>
      <c r="EF784" s="368"/>
      <c r="EG784" s="368"/>
      <c r="EH784" s="368"/>
      <c r="EI784" s="368"/>
      <c r="EJ784" s="368"/>
      <c r="EK784" s="368"/>
      <c r="EL784" s="368"/>
      <c r="EM784" s="368"/>
      <c r="EN784" s="368"/>
      <c r="EO784" s="368"/>
      <c r="EP784" s="368"/>
      <c r="EQ784" s="368"/>
      <c r="ER784" s="368"/>
      <c r="ES784" s="368"/>
      <c r="ET784" s="368"/>
      <c r="EU784" s="368"/>
      <c r="EV784" s="368"/>
      <c r="EW784" s="368"/>
      <c r="EX784" s="368"/>
      <c r="EY784" s="368"/>
      <c r="EZ784" s="368"/>
      <c r="FA784" s="368"/>
      <c r="FB784" s="368"/>
      <c r="FC784" s="368"/>
      <c r="FD784" s="368"/>
      <c r="FE784" s="368"/>
      <c r="FF784" s="368"/>
      <c r="FG784" s="368"/>
      <c r="FH784" s="368"/>
      <c r="FI784" s="368"/>
      <c r="FJ784" s="368"/>
      <c r="FK784" s="368"/>
      <c r="FL784" s="368"/>
      <c r="FM784" s="368"/>
      <c r="FN784" s="368"/>
      <c r="FO784" s="368"/>
      <c r="FP784" s="368"/>
      <c r="FQ784" s="368"/>
      <c r="FR784" s="368"/>
      <c r="FS784" s="368"/>
      <c r="FT784" s="368"/>
      <c r="FU784" s="368"/>
      <c r="FV784" s="368"/>
      <c r="FW784" s="368"/>
      <c r="FX784" s="368"/>
      <c r="FY784" s="368"/>
      <c r="FZ784" s="368"/>
      <c r="GA784" s="368"/>
      <c r="GB784" s="368"/>
      <c r="GC784" s="368"/>
      <c r="GD784" s="368"/>
      <c r="GE784" s="368"/>
      <c r="GF784" s="368"/>
      <c r="GG784" s="368"/>
      <c r="GH784" s="368"/>
      <c r="GI784" s="368"/>
      <c r="GJ784" s="368"/>
      <c r="GK784" s="368"/>
      <c r="GL784" s="368"/>
      <c r="GM784" s="368"/>
      <c r="GN784" s="368"/>
      <c r="GO784" s="368"/>
      <c r="GP784" s="368"/>
      <c r="GQ784" s="368"/>
      <c r="GR784" s="368"/>
      <c r="GS784" s="368"/>
      <c r="GT784" s="368"/>
      <c r="GU784" s="368"/>
      <c r="GV784" s="368"/>
      <c r="GW784" s="368"/>
      <c r="GX784" s="368"/>
      <c r="GY784" s="368"/>
      <c r="GZ784" s="368"/>
      <c r="HA784" s="368"/>
      <c r="HB784" s="368"/>
      <c r="HC784" s="368"/>
      <c r="HD784" s="368"/>
      <c r="HE784" s="368"/>
      <c r="HF784" s="368"/>
      <c r="HG784" s="368"/>
      <c r="HH784" s="368"/>
      <c r="HI784" s="368"/>
      <c r="HJ784" s="368"/>
      <c r="HK784" s="368"/>
      <c r="HL784" s="368"/>
      <c r="HM784" s="368"/>
      <c r="HN784" s="368"/>
      <c r="HO784" s="368"/>
      <c r="HP784" s="368"/>
      <c r="HQ784" s="368"/>
      <c r="HR784" s="368"/>
      <c r="HS784" s="368"/>
      <c r="HT784" s="368"/>
      <c r="HU784" s="368"/>
      <c r="HV784" s="368"/>
      <c r="HW784" s="368"/>
      <c r="HX784" s="368"/>
      <c r="HY784" s="368"/>
      <c r="HZ784" s="368"/>
      <c r="IA784" s="368"/>
      <c r="IB784" s="368"/>
      <c r="IC784" s="368"/>
      <c r="ID784" s="368"/>
      <c r="IE784" s="368"/>
      <c r="IF784" s="368"/>
      <c r="IG784" s="368"/>
      <c r="IH784" s="368"/>
      <c r="II784" s="368"/>
      <c r="IJ784" s="368"/>
      <c r="IK784" s="368"/>
      <c r="IL784" s="368"/>
      <c r="IM784" s="368"/>
      <c r="IN784" s="368"/>
      <c r="IO784" s="368"/>
      <c r="IP784" s="368"/>
      <c r="IQ784" s="368"/>
      <c r="IR784" s="368"/>
      <c r="IS784" s="368"/>
      <c r="IT784" s="368"/>
      <c r="IU784" s="368"/>
      <c r="IV784" s="368"/>
      <c r="IW784" s="368"/>
      <c r="IX784" s="368"/>
      <c r="IY784" s="368"/>
      <c r="IZ784" s="368"/>
      <c r="JA784" s="368"/>
      <c r="JB784" s="368"/>
      <c r="JC784" s="368"/>
      <c r="JD784" s="368"/>
      <c r="JE784" s="368"/>
      <c r="JF784" s="368"/>
      <c r="JG784" s="368"/>
      <c r="JH784" s="368"/>
      <c r="JI784" s="368"/>
      <c r="JJ784" s="368"/>
      <c r="JK784" s="368"/>
      <c r="JL784" s="368"/>
      <c r="JM784" s="368"/>
      <c r="JN784" s="368"/>
      <c r="JO784" s="368"/>
      <c r="JP784" s="368"/>
      <c r="JQ784" s="368"/>
      <c r="JR784" s="368"/>
      <c r="JS784" s="368"/>
      <c r="JT784" s="368"/>
      <c r="JU784" s="368"/>
      <c r="JV784" s="368"/>
      <c r="JW784" s="368"/>
      <c r="JX784" s="368"/>
      <c r="JY784" s="368"/>
      <c r="JZ784" s="368"/>
      <c r="KA784" s="368"/>
      <c r="KB784" s="368"/>
      <c r="KC784" s="368"/>
      <c r="KD784" s="368"/>
      <c r="KE784" s="368"/>
      <c r="KF784" s="368"/>
      <c r="KG784" s="368"/>
      <c r="KH784" s="368"/>
      <c r="KI784" s="368"/>
      <c r="KJ784" s="368"/>
      <c r="KK784" s="368"/>
      <c r="KL784" s="368"/>
      <c r="KM784" s="368"/>
      <c r="KN784" s="368"/>
      <c r="KO784" s="368"/>
      <c r="KP784" s="368"/>
      <c r="KQ784" s="368"/>
      <c r="KR784" s="368"/>
      <c r="KS784" s="368"/>
      <c r="KT784" s="368"/>
      <c r="KU784" s="368"/>
      <c r="KV784" s="368"/>
      <c r="KW784" s="368"/>
      <c r="KX784" s="368"/>
      <c r="LH784" s="368"/>
      <c r="LI784" s="368"/>
      <c r="LJ784" s="368"/>
      <c r="LK784" s="368"/>
      <c r="LL784" s="368"/>
      <c r="LM784" s="368"/>
      <c r="LN784" s="368"/>
      <c r="LO784" s="368"/>
      <c r="LP784" s="368"/>
      <c r="LQ784" s="368"/>
      <c r="LR784" s="368"/>
      <c r="LS784" s="368"/>
      <c r="LT784" s="368"/>
      <c r="LU784" s="368"/>
      <c r="LV784" s="368"/>
      <c r="LW784" s="368"/>
      <c r="LX784" s="368"/>
      <c r="LY784" s="368"/>
      <c r="LZ784" s="368"/>
      <c r="MA784" s="368"/>
      <c r="MB784" s="368"/>
      <c r="MC784" s="368"/>
      <c r="MD784" s="368"/>
      <c r="ME784" s="368"/>
      <c r="MF784" s="368"/>
      <c r="MG784" s="368"/>
      <c r="MH784" s="368"/>
      <c r="MI784" s="368"/>
      <c r="MJ784" s="368"/>
      <c r="MK784" s="368"/>
      <c r="ML784" s="368"/>
      <c r="MM784" s="368"/>
      <c r="MN784" s="368"/>
      <c r="MO784" s="368"/>
      <c r="MP784" s="368"/>
      <c r="MQ784" s="368"/>
      <c r="MR784" s="368"/>
      <c r="MS784" s="368"/>
      <c r="MT784" s="368"/>
      <c r="MU784" s="368"/>
      <c r="MV784" s="368"/>
      <c r="MW784" s="368"/>
      <c r="MX784" s="368"/>
      <c r="MY784" s="368"/>
      <c r="MZ784" s="368"/>
      <c r="NA784" s="368"/>
      <c r="NB784" s="368"/>
      <c r="NC784" s="368"/>
      <c r="ND784" s="368"/>
      <c r="NE784" s="368"/>
      <c r="NF784" s="368"/>
      <c r="NG784" s="368"/>
      <c r="NH784" s="368"/>
      <c r="NI784" s="368"/>
      <c r="NJ784" s="368"/>
      <c r="NK784" s="368"/>
      <c r="NL784" s="368"/>
      <c r="NM784" s="368"/>
      <c r="NN784" s="368"/>
      <c r="NO784" s="368"/>
      <c r="NP784" s="368"/>
      <c r="NQ784" s="368"/>
      <c r="NR784" s="368"/>
      <c r="NS784" s="368"/>
      <c r="NT784" s="368"/>
      <c r="NU784" s="368"/>
      <c r="NV784" s="368"/>
      <c r="NW784" s="368"/>
      <c r="NX784" s="368"/>
      <c r="NY784" s="368"/>
      <c r="NZ784" s="368"/>
      <c r="OA784" s="368"/>
      <c r="OB784" s="368"/>
      <c r="OC784" s="368"/>
      <c r="OD784" s="368"/>
      <c r="OE784" s="368"/>
      <c r="OF784" s="368"/>
      <c r="OG784" s="368"/>
      <c r="OH784" s="368"/>
      <c r="OI784" s="368"/>
      <c r="OJ784" s="368"/>
      <c r="OK784" s="368"/>
      <c r="OL784" s="368"/>
      <c r="OM784" s="368"/>
      <c r="ON784" s="368"/>
      <c r="OO784" s="368"/>
      <c r="OP784" s="368"/>
      <c r="OQ784" s="368"/>
      <c r="OR784" s="368"/>
      <c r="OS784" s="368"/>
      <c r="OT784" s="368"/>
      <c r="OU784" s="368"/>
      <c r="OV784" s="368"/>
      <c r="OW784" s="368"/>
      <c r="OX784" s="368"/>
      <c r="OY784" s="368"/>
      <c r="OZ784" s="368"/>
      <c r="PA784" s="368"/>
      <c r="PB784" s="368"/>
      <c r="PC784" s="368"/>
      <c r="PD784" s="368"/>
      <c r="PE784" s="368"/>
      <c r="PF784" s="368"/>
      <c r="PG784" s="368"/>
      <c r="PH784" s="368"/>
      <c r="PI784" s="368"/>
      <c r="PJ784" s="368"/>
      <c r="PK784" s="368"/>
      <c r="PL784" s="368"/>
      <c r="PM784" s="368"/>
      <c r="PN784" s="368"/>
      <c r="PO784" s="368"/>
      <c r="PP784" s="368"/>
      <c r="PQ784" s="368"/>
      <c r="PR784" s="368"/>
      <c r="PS784" s="368"/>
      <c r="PT784" s="368"/>
      <c r="PU784" s="368"/>
      <c r="PV784" s="368"/>
      <c r="PW784" s="368"/>
      <c r="PX784" s="368"/>
      <c r="PY784" s="368"/>
      <c r="PZ784" s="368"/>
      <c r="QA784" s="368"/>
      <c r="QB784" s="368"/>
      <c r="QC784" s="368"/>
      <c r="QD784" s="368"/>
      <c r="QE784" s="368"/>
      <c r="QF784" s="368"/>
      <c r="QG784" s="368"/>
      <c r="QH784" s="368"/>
      <c r="QI784" s="368"/>
      <c r="QJ784" s="368"/>
      <c r="QK784" s="368"/>
      <c r="QL784" s="368"/>
      <c r="QM784" s="368"/>
      <c r="QN784" s="368"/>
      <c r="QO784" s="368"/>
      <c r="QP784" s="368"/>
      <c r="QQ784" s="368"/>
      <c r="QR784" s="368"/>
      <c r="QS784" s="368"/>
      <c r="QT784" s="368"/>
      <c r="QU784" s="368"/>
      <c r="QV784" s="368"/>
      <c r="QW784" s="368"/>
      <c r="QX784" s="368"/>
      <c r="QY784" s="368"/>
      <c r="QZ784" s="368"/>
      <c r="RA784" s="368"/>
      <c r="RB784" s="368"/>
      <c r="RC784" s="368"/>
      <c r="RD784" s="368"/>
      <c r="RE784" s="368"/>
      <c r="RF784" s="368"/>
      <c r="RG784" s="368"/>
      <c r="RH784" s="368"/>
      <c r="RI784" s="368"/>
      <c r="RJ784" s="368"/>
      <c r="RK784" s="368"/>
      <c r="RL784" s="368"/>
      <c r="RM784" s="368"/>
      <c r="RN784" s="368"/>
      <c r="RO784" s="368"/>
      <c r="RP784" s="368"/>
      <c r="RQ784" s="368"/>
      <c r="RR784" s="368"/>
      <c r="RS784" s="368"/>
      <c r="RT784" s="368"/>
      <c r="RU784" s="368"/>
      <c r="RV784" s="368"/>
      <c r="RW784" s="368"/>
      <c r="RX784" s="368"/>
      <c r="RY784" s="368"/>
      <c r="RZ784" s="368"/>
      <c r="SA784" s="368"/>
      <c r="SB784" s="368"/>
      <c r="SC784" s="368"/>
      <c r="SD784" s="368"/>
      <c r="SE784" s="368"/>
      <c r="SF784" s="368"/>
      <c r="SG784" s="368"/>
    </row>
    <row r="785" spans="1:501">
      <c r="A785" s="368"/>
      <c r="B785" s="368"/>
      <c r="C785" s="368"/>
      <c r="D785" s="368"/>
      <c r="E785" s="368"/>
      <c r="F785" s="368"/>
      <c r="G785" s="368"/>
      <c r="H785" s="368"/>
      <c r="I785" s="368"/>
      <c r="J785" s="368"/>
      <c r="K785" s="368"/>
      <c r="L785" s="368"/>
      <c r="M785" s="368"/>
      <c r="N785" s="368"/>
      <c r="O785" s="385"/>
      <c r="P785" s="368"/>
      <c r="Q785" s="368"/>
      <c r="R785" s="368"/>
      <c r="S785" s="368"/>
      <c r="T785" s="368"/>
      <c r="U785" s="368"/>
      <c r="V785" s="368"/>
      <c r="W785" s="368"/>
      <c r="X785" s="368"/>
      <c r="Y785" s="368"/>
      <c r="Z785" s="368"/>
      <c r="AA785" s="368"/>
      <c r="AB785" s="368"/>
      <c r="AC785" s="368"/>
      <c r="AD785" s="368"/>
      <c r="AE785" s="368"/>
      <c r="AF785" s="368"/>
      <c r="AG785" s="368"/>
      <c r="AH785" s="368"/>
      <c r="AI785" s="368"/>
      <c r="AJ785" s="368"/>
      <c r="AK785" s="368"/>
      <c r="AL785" s="368"/>
      <c r="AM785" s="368"/>
      <c r="AN785" s="368"/>
      <c r="AO785" s="368"/>
      <c r="AP785" s="368"/>
      <c r="AQ785" s="368"/>
      <c r="AR785" s="368"/>
      <c r="AS785" s="368"/>
      <c r="AT785" s="368"/>
      <c r="AU785" s="368"/>
      <c r="AV785" s="368"/>
      <c r="AW785" s="368"/>
      <c r="AX785" s="368"/>
      <c r="AY785" s="368"/>
      <c r="AZ785" s="368"/>
      <c r="BA785" s="368"/>
      <c r="BB785" s="368"/>
      <c r="BC785" s="368"/>
      <c r="BD785" s="368"/>
      <c r="BE785" s="368"/>
      <c r="BF785" s="368"/>
      <c r="BG785" s="368"/>
      <c r="BH785" s="368"/>
      <c r="BI785" s="368"/>
      <c r="BJ785" s="368"/>
      <c r="BK785" s="368"/>
      <c r="BL785" s="368"/>
      <c r="BM785" s="368"/>
      <c r="BN785" s="368"/>
      <c r="BO785" s="368"/>
      <c r="BP785" s="368"/>
      <c r="BQ785" s="368"/>
      <c r="BR785" s="368"/>
      <c r="BS785" s="368"/>
      <c r="BT785" s="368"/>
      <c r="BU785" s="368"/>
      <c r="BV785" s="368"/>
      <c r="BW785" s="368"/>
      <c r="DV785" s="368"/>
      <c r="DW785" s="368"/>
      <c r="DX785" s="368"/>
      <c r="DY785" s="368"/>
      <c r="DZ785" s="368"/>
      <c r="EA785" s="368"/>
      <c r="EB785" s="368"/>
      <c r="EC785" s="368"/>
      <c r="ED785" s="368"/>
      <c r="EE785" s="368"/>
      <c r="EF785" s="368"/>
      <c r="EG785" s="368"/>
      <c r="EH785" s="368"/>
      <c r="EI785" s="368"/>
      <c r="EJ785" s="368"/>
      <c r="EK785" s="368"/>
      <c r="EL785" s="368"/>
      <c r="EM785" s="368"/>
      <c r="EN785" s="368"/>
      <c r="EO785" s="368"/>
      <c r="EP785" s="368"/>
      <c r="EQ785" s="368"/>
      <c r="ER785" s="368"/>
      <c r="ES785" s="368"/>
      <c r="ET785" s="368"/>
      <c r="EU785" s="368"/>
      <c r="EV785" s="368"/>
      <c r="EW785" s="368"/>
      <c r="EX785" s="368"/>
      <c r="EY785" s="368"/>
      <c r="EZ785" s="368"/>
      <c r="FA785" s="368"/>
      <c r="FB785" s="368"/>
      <c r="FC785" s="368"/>
      <c r="FD785" s="368"/>
      <c r="FE785" s="368"/>
      <c r="FF785" s="368"/>
      <c r="FG785" s="368"/>
      <c r="FH785" s="368"/>
      <c r="FI785" s="368"/>
      <c r="FJ785" s="368"/>
      <c r="FK785" s="368"/>
      <c r="FL785" s="368"/>
      <c r="FM785" s="368"/>
      <c r="FN785" s="368"/>
      <c r="FO785" s="368"/>
      <c r="FP785" s="368"/>
      <c r="FQ785" s="368"/>
      <c r="FR785" s="368"/>
      <c r="FS785" s="368"/>
      <c r="FT785" s="368"/>
      <c r="FU785" s="368"/>
      <c r="FV785" s="368"/>
      <c r="FW785" s="368"/>
      <c r="FX785" s="368"/>
      <c r="FY785" s="368"/>
      <c r="FZ785" s="368"/>
      <c r="GA785" s="368"/>
      <c r="GB785" s="368"/>
      <c r="GC785" s="368"/>
      <c r="GD785" s="368"/>
      <c r="GE785" s="368"/>
      <c r="GF785" s="368"/>
      <c r="GG785" s="368"/>
      <c r="GH785" s="368"/>
      <c r="GI785" s="368"/>
      <c r="GJ785" s="368"/>
      <c r="GK785" s="368"/>
      <c r="GL785" s="368"/>
      <c r="GM785" s="368"/>
      <c r="GN785" s="368"/>
      <c r="GO785" s="368"/>
      <c r="GP785" s="368"/>
      <c r="GQ785" s="368"/>
      <c r="GR785" s="368"/>
      <c r="GS785" s="368"/>
      <c r="GT785" s="368"/>
      <c r="GU785" s="368"/>
      <c r="GV785" s="368"/>
      <c r="GW785" s="368"/>
      <c r="GX785" s="368"/>
      <c r="GY785" s="368"/>
      <c r="GZ785" s="368"/>
      <c r="HA785" s="368"/>
      <c r="HB785" s="368"/>
      <c r="HC785" s="368"/>
      <c r="HD785" s="368"/>
      <c r="HE785" s="368"/>
      <c r="HF785" s="368"/>
      <c r="HG785" s="368"/>
      <c r="HH785" s="368"/>
      <c r="HI785" s="368"/>
      <c r="HJ785" s="368"/>
      <c r="HK785" s="368"/>
      <c r="HL785" s="368"/>
      <c r="HM785" s="368"/>
      <c r="HN785" s="368"/>
      <c r="HO785" s="368"/>
      <c r="HP785" s="368"/>
      <c r="HQ785" s="368"/>
      <c r="HR785" s="368"/>
      <c r="HS785" s="368"/>
      <c r="HT785" s="368"/>
      <c r="HU785" s="368"/>
      <c r="HV785" s="368"/>
      <c r="HW785" s="368"/>
      <c r="HX785" s="368"/>
      <c r="HY785" s="368"/>
      <c r="HZ785" s="368"/>
      <c r="IA785" s="368"/>
      <c r="IB785" s="368"/>
      <c r="IC785" s="368"/>
      <c r="ID785" s="368"/>
      <c r="IE785" s="368"/>
      <c r="IF785" s="368"/>
      <c r="IG785" s="368"/>
      <c r="IH785" s="368"/>
      <c r="II785" s="368"/>
      <c r="IJ785" s="368"/>
      <c r="IK785" s="368"/>
      <c r="IL785" s="368"/>
      <c r="IM785" s="368"/>
      <c r="IN785" s="368"/>
      <c r="IO785" s="368"/>
      <c r="IP785" s="368"/>
      <c r="IQ785" s="368"/>
      <c r="IR785" s="368"/>
      <c r="IS785" s="368"/>
      <c r="IT785" s="368"/>
      <c r="IU785" s="368"/>
      <c r="IV785" s="368"/>
      <c r="IW785" s="368"/>
      <c r="IX785" s="368"/>
      <c r="IY785" s="368"/>
      <c r="IZ785" s="368"/>
      <c r="JA785" s="368"/>
      <c r="JB785" s="368"/>
      <c r="JC785" s="368"/>
      <c r="JD785" s="368"/>
      <c r="JE785" s="368"/>
      <c r="JF785" s="368"/>
      <c r="JG785" s="368"/>
      <c r="JH785" s="368"/>
      <c r="JI785" s="368"/>
      <c r="JJ785" s="368"/>
      <c r="JK785" s="368"/>
      <c r="JL785" s="368"/>
      <c r="JM785" s="368"/>
      <c r="JN785" s="368"/>
      <c r="JO785" s="368"/>
      <c r="JP785" s="368"/>
      <c r="JQ785" s="368"/>
      <c r="JR785" s="368"/>
      <c r="JS785" s="368"/>
      <c r="JT785" s="368"/>
      <c r="JU785" s="368"/>
      <c r="JV785" s="368"/>
      <c r="JW785" s="368"/>
      <c r="JX785" s="368"/>
      <c r="JY785" s="368"/>
      <c r="JZ785" s="368"/>
      <c r="KA785" s="368"/>
      <c r="KB785" s="368"/>
      <c r="KC785" s="368"/>
      <c r="KD785" s="368"/>
      <c r="KE785" s="368"/>
      <c r="KF785" s="368"/>
      <c r="KG785" s="368"/>
      <c r="KH785" s="368"/>
      <c r="KI785" s="368"/>
      <c r="KJ785" s="368"/>
      <c r="KK785" s="368"/>
      <c r="KL785" s="368"/>
      <c r="KM785" s="368"/>
      <c r="KN785" s="368"/>
      <c r="KO785" s="368"/>
      <c r="KP785" s="368"/>
      <c r="KQ785" s="368"/>
      <c r="KR785" s="368"/>
      <c r="KS785" s="368"/>
      <c r="KT785" s="368"/>
      <c r="KU785" s="368"/>
      <c r="KV785" s="368"/>
      <c r="KW785" s="368"/>
      <c r="KX785" s="368"/>
      <c r="LH785" s="368"/>
      <c r="LI785" s="368"/>
      <c r="LJ785" s="368"/>
      <c r="LK785" s="368"/>
      <c r="LL785" s="368"/>
      <c r="LM785" s="368"/>
      <c r="LN785" s="368"/>
      <c r="LO785" s="368"/>
      <c r="LP785" s="368"/>
      <c r="LQ785" s="368"/>
      <c r="LR785" s="368"/>
      <c r="LS785" s="368"/>
      <c r="LT785" s="368"/>
      <c r="LU785" s="368"/>
      <c r="LV785" s="368"/>
      <c r="LW785" s="368"/>
      <c r="LX785" s="368"/>
      <c r="LY785" s="368"/>
      <c r="LZ785" s="368"/>
      <c r="MA785" s="368"/>
      <c r="MB785" s="368"/>
      <c r="MC785" s="368"/>
      <c r="MD785" s="368"/>
      <c r="ME785" s="368"/>
      <c r="MF785" s="368"/>
      <c r="MG785" s="368"/>
      <c r="MH785" s="368"/>
      <c r="MI785" s="368"/>
      <c r="MJ785" s="368"/>
      <c r="MK785" s="368"/>
      <c r="ML785" s="368"/>
      <c r="MM785" s="368"/>
      <c r="MN785" s="368"/>
      <c r="MO785" s="368"/>
      <c r="MP785" s="368"/>
      <c r="MQ785" s="368"/>
      <c r="MR785" s="368"/>
      <c r="MS785" s="368"/>
      <c r="MT785" s="368"/>
      <c r="MU785" s="368"/>
      <c r="MV785" s="368"/>
      <c r="MW785" s="368"/>
      <c r="MX785" s="368"/>
      <c r="MY785" s="368"/>
      <c r="MZ785" s="368"/>
      <c r="NA785" s="368"/>
      <c r="NB785" s="368"/>
      <c r="NC785" s="368"/>
      <c r="ND785" s="368"/>
      <c r="NE785" s="368"/>
      <c r="NF785" s="368"/>
      <c r="NG785" s="368"/>
      <c r="NH785" s="368"/>
      <c r="NI785" s="368"/>
      <c r="NJ785" s="368"/>
      <c r="NK785" s="368"/>
      <c r="NL785" s="368"/>
      <c r="NM785" s="368"/>
      <c r="NN785" s="368"/>
      <c r="NO785" s="368"/>
      <c r="NP785" s="368"/>
      <c r="NQ785" s="368"/>
      <c r="NR785" s="368"/>
      <c r="NS785" s="368"/>
      <c r="NT785" s="368"/>
      <c r="NU785" s="368"/>
      <c r="NV785" s="368"/>
      <c r="NW785" s="368"/>
      <c r="NX785" s="368"/>
      <c r="NY785" s="368"/>
      <c r="NZ785" s="368"/>
      <c r="OA785" s="368"/>
      <c r="OB785" s="368"/>
      <c r="OC785" s="368"/>
      <c r="OD785" s="368"/>
      <c r="OE785" s="368"/>
      <c r="OF785" s="368"/>
      <c r="OG785" s="368"/>
      <c r="OH785" s="368"/>
      <c r="OI785" s="368"/>
      <c r="OJ785" s="368"/>
      <c r="OK785" s="368"/>
      <c r="OL785" s="368"/>
      <c r="OM785" s="368"/>
      <c r="ON785" s="368"/>
      <c r="OO785" s="368"/>
      <c r="OP785" s="368"/>
      <c r="OQ785" s="368"/>
      <c r="OR785" s="368"/>
      <c r="OS785" s="368"/>
      <c r="OT785" s="368"/>
      <c r="OU785" s="368"/>
      <c r="OV785" s="368"/>
      <c r="OW785" s="368"/>
      <c r="OX785" s="368"/>
      <c r="OY785" s="368"/>
      <c r="OZ785" s="368"/>
      <c r="PA785" s="368"/>
      <c r="PB785" s="368"/>
      <c r="PC785" s="368"/>
      <c r="PD785" s="368"/>
      <c r="PE785" s="368"/>
      <c r="PF785" s="368"/>
      <c r="PG785" s="368"/>
      <c r="PH785" s="368"/>
      <c r="PI785" s="368"/>
      <c r="PJ785" s="368"/>
      <c r="PK785" s="368"/>
      <c r="PL785" s="368"/>
      <c r="PM785" s="368"/>
      <c r="PN785" s="368"/>
      <c r="PO785" s="368"/>
      <c r="PP785" s="368"/>
      <c r="PQ785" s="368"/>
      <c r="PR785" s="368"/>
      <c r="PS785" s="368"/>
      <c r="PT785" s="368"/>
      <c r="PU785" s="368"/>
      <c r="PV785" s="368"/>
      <c r="PW785" s="368"/>
      <c r="PX785" s="368"/>
      <c r="PY785" s="368"/>
      <c r="PZ785" s="368"/>
      <c r="QA785" s="368"/>
      <c r="QB785" s="368"/>
      <c r="QC785" s="368"/>
      <c r="QD785" s="368"/>
      <c r="QE785" s="368"/>
      <c r="QF785" s="368"/>
      <c r="QG785" s="368"/>
      <c r="QH785" s="368"/>
      <c r="QI785" s="368"/>
      <c r="QJ785" s="368"/>
      <c r="QK785" s="368"/>
      <c r="QL785" s="368"/>
      <c r="QM785" s="368"/>
      <c r="QN785" s="368"/>
      <c r="QO785" s="368"/>
      <c r="QP785" s="368"/>
      <c r="QQ785" s="368"/>
      <c r="QR785" s="368"/>
      <c r="QS785" s="368"/>
      <c r="QT785" s="368"/>
      <c r="QU785" s="368"/>
      <c r="QV785" s="368"/>
      <c r="QW785" s="368"/>
      <c r="QX785" s="368"/>
      <c r="QY785" s="368"/>
      <c r="QZ785" s="368"/>
      <c r="RA785" s="368"/>
      <c r="RB785" s="368"/>
      <c r="RC785" s="368"/>
      <c r="RD785" s="368"/>
      <c r="RE785" s="368"/>
      <c r="RF785" s="368"/>
      <c r="RG785" s="368"/>
      <c r="RH785" s="368"/>
      <c r="RI785" s="368"/>
      <c r="RJ785" s="368"/>
      <c r="RK785" s="368"/>
      <c r="RL785" s="368"/>
      <c r="RM785" s="368"/>
      <c r="RN785" s="368"/>
      <c r="RO785" s="368"/>
      <c r="RP785" s="368"/>
      <c r="RQ785" s="368"/>
      <c r="RR785" s="368"/>
      <c r="RS785" s="368"/>
      <c r="RT785" s="368"/>
      <c r="RU785" s="368"/>
      <c r="RV785" s="368"/>
      <c r="RW785" s="368"/>
      <c r="RX785" s="368"/>
      <c r="RY785" s="368"/>
      <c r="RZ785" s="368"/>
      <c r="SA785" s="368"/>
      <c r="SB785" s="368"/>
      <c r="SC785" s="368"/>
      <c r="SD785" s="368"/>
      <c r="SE785" s="368"/>
      <c r="SF785" s="368"/>
      <c r="SG785" s="368"/>
    </row>
    <row r="786" spans="1:501">
      <c r="A786" s="368"/>
      <c r="B786" s="368"/>
      <c r="C786" s="368"/>
      <c r="D786" s="368"/>
      <c r="E786" s="368"/>
      <c r="F786" s="368"/>
      <c r="G786" s="368"/>
      <c r="H786" s="368"/>
      <c r="I786" s="368"/>
      <c r="J786" s="368"/>
      <c r="K786" s="368"/>
      <c r="L786" s="368"/>
      <c r="M786" s="368"/>
      <c r="N786" s="368"/>
      <c r="O786" s="385"/>
      <c r="P786" s="368"/>
      <c r="Q786" s="368"/>
      <c r="R786" s="368"/>
      <c r="S786" s="368"/>
      <c r="T786" s="368"/>
      <c r="U786" s="368"/>
      <c r="V786" s="368"/>
      <c r="W786" s="368"/>
      <c r="X786" s="368"/>
      <c r="Y786" s="368"/>
      <c r="Z786" s="368"/>
      <c r="AA786" s="368"/>
      <c r="AB786" s="368"/>
      <c r="AC786" s="368"/>
      <c r="AD786" s="368"/>
      <c r="AE786" s="368"/>
      <c r="AF786" s="368"/>
      <c r="AG786" s="368"/>
      <c r="AH786" s="368"/>
      <c r="AI786" s="368"/>
      <c r="AJ786" s="368"/>
      <c r="AK786" s="368"/>
      <c r="AL786" s="368"/>
      <c r="AM786" s="368"/>
      <c r="AN786" s="368"/>
      <c r="AO786" s="368"/>
      <c r="AP786" s="368"/>
      <c r="AQ786" s="368"/>
      <c r="AR786" s="368"/>
      <c r="AS786" s="368"/>
      <c r="AT786" s="368"/>
      <c r="AU786" s="368"/>
      <c r="AV786" s="368"/>
      <c r="AW786" s="368"/>
      <c r="AX786" s="368"/>
      <c r="AY786" s="368"/>
      <c r="AZ786" s="368"/>
      <c r="BA786" s="368"/>
      <c r="BB786" s="368"/>
      <c r="BC786" s="368"/>
      <c r="BD786" s="368"/>
      <c r="BE786" s="368"/>
      <c r="BF786" s="368"/>
      <c r="BG786" s="368"/>
      <c r="BH786" s="368"/>
      <c r="BI786" s="368"/>
      <c r="BJ786" s="368"/>
      <c r="BK786" s="368"/>
      <c r="BL786" s="368"/>
      <c r="BM786" s="368"/>
      <c r="BN786" s="368"/>
      <c r="BO786" s="368"/>
      <c r="BP786" s="368"/>
      <c r="BQ786" s="368"/>
      <c r="BR786" s="368"/>
      <c r="BS786" s="368"/>
      <c r="BT786" s="368"/>
      <c r="BU786" s="368"/>
      <c r="BV786" s="368"/>
      <c r="BW786" s="368"/>
      <c r="DV786" s="368"/>
      <c r="DW786" s="368"/>
      <c r="DX786" s="368"/>
      <c r="DY786" s="368"/>
      <c r="DZ786" s="368"/>
      <c r="EA786" s="368"/>
      <c r="EB786" s="368"/>
      <c r="EC786" s="368"/>
      <c r="ED786" s="368"/>
      <c r="EE786" s="368"/>
      <c r="EF786" s="368"/>
      <c r="EG786" s="368"/>
      <c r="EH786" s="368"/>
      <c r="EI786" s="368"/>
      <c r="EJ786" s="368"/>
      <c r="EK786" s="368"/>
      <c r="EL786" s="368"/>
      <c r="EM786" s="368"/>
      <c r="EN786" s="368"/>
      <c r="EO786" s="368"/>
      <c r="EP786" s="368"/>
      <c r="EQ786" s="368"/>
      <c r="ER786" s="368"/>
      <c r="ES786" s="368"/>
      <c r="ET786" s="368"/>
      <c r="EU786" s="368"/>
      <c r="EV786" s="368"/>
      <c r="EW786" s="368"/>
      <c r="EX786" s="368"/>
      <c r="EY786" s="368"/>
      <c r="EZ786" s="368"/>
      <c r="FA786" s="368"/>
      <c r="FB786" s="368"/>
      <c r="FC786" s="368"/>
      <c r="FD786" s="368"/>
      <c r="FE786" s="368"/>
      <c r="FF786" s="368"/>
      <c r="FG786" s="368"/>
      <c r="FH786" s="368"/>
      <c r="FI786" s="368"/>
      <c r="FJ786" s="368"/>
      <c r="FK786" s="368"/>
      <c r="FL786" s="368"/>
      <c r="FM786" s="368"/>
      <c r="FN786" s="368"/>
      <c r="FO786" s="368"/>
      <c r="FP786" s="368"/>
      <c r="FQ786" s="368"/>
      <c r="FR786" s="368"/>
      <c r="FS786" s="368"/>
      <c r="FT786" s="368"/>
      <c r="FU786" s="368"/>
      <c r="FV786" s="368"/>
      <c r="FW786" s="368"/>
      <c r="FX786" s="368"/>
      <c r="FY786" s="368"/>
      <c r="FZ786" s="368"/>
      <c r="GA786" s="368"/>
      <c r="GB786" s="368"/>
      <c r="GC786" s="368"/>
      <c r="GD786" s="368"/>
      <c r="GE786" s="368"/>
      <c r="GF786" s="368"/>
      <c r="GG786" s="368"/>
      <c r="GH786" s="368"/>
      <c r="GI786" s="368"/>
      <c r="GJ786" s="368"/>
      <c r="GK786" s="368"/>
      <c r="GL786" s="368"/>
      <c r="GM786" s="368"/>
      <c r="GN786" s="368"/>
      <c r="GO786" s="368"/>
      <c r="GP786" s="368"/>
      <c r="GQ786" s="368"/>
      <c r="GR786" s="368"/>
      <c r="GS786" s="368"/>
      <c r="GT786" s="368"/>
      <c r="GU786" s="368"/>
      <c r="GV786" s="368"/>
      <c r="GW786" s="368"/>
      <c r="GX786" s="368"/>
      <c r="GY786" s="368"/>
      <c r="GZ786" s="368"/>
      <c r="HA786" s="368"/>
      <c r="HB786" s="368"/>
      <c r="HC786" s="368"/>
      <c r="HD786" s="368"/>
      <c r="HE786" s="368"/>
      <c r="HF786" s="368"/>
      <c r="HG786" s="368"/>
      <c r="HH786" s="368"/>
      <c r="HI786" s="368"/>
      <c r="HJ786" s="368"/>
      <c r="HK786" s="368"/>
      <c r="HL786" s="368"/>
      <c r="HM786" s="368"/>
      <c r="HN786" s="368"/>
      <c r="HO786" s="368"/>
      <c r="HP786" s="368"/>
      <c r="HQ786" s="368"/>
      <c r="HR786" s="368"/>
      <c r="HS786" s="368"/>
      <c r="HT786" s="368"/>
      <c r="HU786" s="368"/>
      <c r="HV786" s="368"/>
      <c r="HW786" s="368"/>
      <c r="HX786" s="368"/>
      <c r="HY786" s="368"/>
      <c r="HZ786" s="368"/>
      <c r="IA786" s="368"/>
      <c r="IB786" s="368"/>
      <c r="IC786" s="368"/>
      <c r="ID786" s="368"/>
      <c r="IE786" s="368"/>
      <c r="IF786" s="368"/>
      <c r="IG786" s="368"/>
      <c r="IH786" s="368"/>
      <c r="II786" s="368"/>
      <c r="IJ786" s="368"/>
      <c r="IK786" s="368"/>
      <c r="IL786" s="368"/>
      <c r="IM786" s="368"/>
      <c r="IN786" s="368"/>
      <c r="IO786" s="368"/>
      <c r="IP786" s="368"/>
      <c r="IQ786" s="368"/>
      <c r="IR786" s="368"/>
      <c r="IS786" s="368"/>
      <c r="IT786" s="368"/>
      <c r="IU786" s="368"/>
      <c r="IV786" s="368"/>
      <c r="IW786" s="368"/>
      <c r="IX786" s="368"/>
      <c r="IY786" s="368"/>
      <c r="IZ786" s="368"/>
      <c r="JA786" s="368"/>
      <c r="JB786" s="368"/>
      <c r="JC786" s="368"/>
      <c r="JD786" s="368"/>
      <c r="JE786" s="368"/>
      <c r="JF786" s="368"/>
      <c r="JG786" s="368"/>
      <c r="JH786" s="368"/>
      <c r="JI786" s="368"/>
      <c r="JJ786" s="368"/>
      <c r="JK786" s="368"/>
      <c r="JL786" s="368"/>
      <c r="JM786" s="368"/>
      <c r="JN786" s="368"/>
      <c r="JO786" s="368"/>
      <c r="JP786" s="368"/>
      <c r="JQ786" s="368"/>
      <c r="JR786" s="368"/>
      <c r="JS786" s="368"/>
      <c r="JT786" s="368"/>
      <c r="JU786" s="368"/>
      <c r="JV786" s="368"/>
      <c r="JW786" s="368"/>
      <c r="JX786" s="368"/>
      <c r="JY786" s="368"/>
      <c r="JZ786" s="368"/>
      <c r="KA786" s="368"/>
      <c r="KB786" s="368"/>
      <c r="KC786" s="368"/>
      <c r="KD786" s="368"/>
      <c r="KE786" s="368"/>
      <c r="KF786" s="368"/>
      <c r="KG786" s="368"/>
      <c r="KH786" s="368"/>
      <c r="KI786" s="368"/>
      <c r="KJ786" s="368"/>
      <c r="KK786" s="368"/>
      <c r="KL786" s="368"/>
      <c r="KM786" s="368"/>
      <c r="KN786" s="368"/>
      <c r="KO786" s="368"/>
      <c r="KP786" s="368"/>
      <c r="KQ786" s="368"/>
      <c r="KR786" s="368"/>
      <c r="KS786" s="368"/>
      <c r="KT786" s="368"/>
      <c r="KU786" s="368"/>
      <c r="KV786" s="368"/>
      <c r="KW786" s="368"/>
      <c r="KX786" s="368"/>
      <c r="LH786" s="368"/>
      <c r="LI786" s="368"/>
      <c r="LJ786" s="368"/>
      <c r="LK786" s="368"/>
      <c r="LL786" s="368"/>
      <c r="LM786" s="368"/>
      <c r="LN786" s="368"/>
      <c r="LO786" s="368"/>
      <c r="LP786" s="368"/>
      <c r="LQ786" s="368"/>
      <c r="LR786" s="368"/>
      <c r="LS786" s="368"/>
      <c r="LT786" s="368"/>
      <c r="LU786" s="368"/>
      <c r="LV786" s="368"/>
      <c r="LW786" s="368"/>
      <c r="LX786" s="368"/>
      <c r="LY786" s="368"/>
      <c r="LZ786" s="368"/>
      <c r="MA786" s="368"/>
      <c r="MB786" s="368"/>
      <c r="MC786" s="368"/>
      <c r="MD786" s="368"/>
      <c r="ME786" s="368"/>
      <c r="MF786" s="368"/>
      <c r="MG786" s="368"/>
      <c r="MH786" s="368"/>
      <c r="MI786" s="368"/>
      <c r="MJ786" s="368"/>
      <c r="MK786" s="368"/>
      <c r="ML786" s="368"/>
      <c r="MM786" s="368"/>
      <c r="MN786" s="368"/>
      <c r="MO786" s="368"/>
      <c r="MP786" s="368"/>
      <c r="MQ786" s="368"/>
      <c r="MR786" s="368"/>
      <c r="MS786" s="368"/>
      <c r="MT786" s="368"/>
      <c r="MU786" s="368"/>
      <c r="MV786" s="368"/>
      <c r="MW786" s="368"/>
      <c r="MX786" s="368"/>
      <c r="MY786" s="368"/>
      <c r="MZ786" s="368"/>
      <c r="NA786" s="368"/>
      <c r="NB786" s="368"/>
      <c r="NC786" s="368"/>
      <c r="ND786" s="368"/>
      <c r="NE786" s="368"/>
      <c r="NF786" s="368"/>
      <c r="NG786" s="368"/>
      <c r="NH786" s="368"/>
      <c r="NI786" s="368"/>
      <c r="NJ786" s="368"/>
      <c r="NK786" s="368"/>
      <c r="NL786" s="368"/>
      <c r="NM786" s="368"/>
      <c r="NN786" s="368"/>
      <c r="NO786" s="368"/>
      <c r="NP786" s="368"/>
      <c r="NQ786" s="368"/>
      <c r="NR786" s="368"/>
      <c r="NS786" s="368"/>
      <c r="NT786" s="368"/>
      <c r="NU786" s="368"/>
      <c r="NV786" s="368"/>
      <c r="NW786" s="368"/>
      <c r="NX786" s="368"/>
      <c r="NY786" s="368"/>
      <c r="NZ786" s="368"/>
      <c r="OA786" s="368"/>
      <c r="OB786" s="368"/>
      <c r="OC786" s="368"/>
      <c r="OD786" s="368"/>
      <c r="OE786" s="368"/>
      <c r="OF786" s="368"/>
      <c r="OG786" s="368"/>
      <c r="OH786" s="368"/>
      <c r="OI786" s="368"/>
      <c r="OJ786" s="368"/>
      <c r="OK786" s="368"/>
      <c r="OL786" s="368"/>
      <c r="OM786" s="368"/>
      <c r="ON786" s="368"/>
      <c r="OO786" s="368"/>
      <c r="OP786" s="368"/>
      <c r="OQ786" s="368"/>
      <c r="OR786" s="368"/>
      <c r="OS786" s="368"/>
      <c r="OT786" s="368"/>
      <c r="OU786" s="368"/>
      <c r="OV786" s="368"/>
      <c r="OW786" s="368"/>
      <c r="OX786" s="368"/>
      <c r="OY786" s="368"/>
      <c r="OZ786" s="368"/>
      <c r="PA786" s="368"/>
      <c r="PB786" s="368"/>
      <c r="PC786" s="368"/>
      <c r="PD786" s="368"/>
      <c r="PE786" s="368"/>
      <c r="PF786" s="368"/>
      <c r="PG786" s="368"/>
      <c r="PH786" s="368"/>
      <c r="PI786" s="368"/>
      <c r="PJ786" s="368"/>
      <c r="PK786" s="368"/>
      <c r="PL786" s="368"/>
      <c r="PM786" s="368"/>
      <c r="PN786" s="368"/>
      <c r="PO786" s="368"/>
      <c r="PP786" s="368"/>
      <c r="PQ786" s="368"/>
      <c r="PR786" s="368"/>
      <c r="PS786" s="368"/>
      <c r="PT786" s="368"/>
      <c r="PU786" s="368"/>
      <c r="PV786" s="368"/>
      <c r="PW786" s="368"/>
      <c r="PX786" s="368"/>
      <c r="PY786" s="368"/>
      <c r="PZ786" s="368"/>
      <c r="QA786" s="368"/>
      <c r="QB786" s="368"/>
      <c r="QC786" s="368"/>
      <c r="QD786" s="368"/>
      <c r="QE786" s="368"/>
      <c r="QF786" s="368"/>
      <c r="QG786" s="368"/>
      <c r="QH786" s="368"/>
      <c r="QI786" s="368"/>
      <c r="QJ786" s="368"/>
      <c r="QK786" s="368"/>
      <c r="QL786" s="368"/>
      <c r="QM786" s="368"/>
      <c r="QN786" s="368"/>
      <c r="QO786" s="368"/>
      <c r="QP786" s="368"/>
      <c r="QQ786" s="368"/>
      <c r="QR786" s="368"/>
      <c r="QS786" s="368"/>
      <c r="QT786" s="368"/>
      <c r="QU786" s="368"/>
      <c r="QV786" s="368"/>
      <c r="QW786" s="368"/>
      <c r="QX786" s="368"/>
      <c r="QY786" s="368"/>
      <c r="QZ786" s="368"/>
      <c r="RA786" s="368"/>
      <c r="RB786" s="368"/>
      <c r="RC786" s="368"/>
      <c r="RD786" s="368"/>
      <c r="RE786" s="368"/>
      <c r="RF786" s="368"/>
      <c r="RG786" s="368"/>
      <c r="RH786" s="368"/>
      <c r="RI786" s="368"/>
      <c r="RJ786" s="368"/>
      <c r="RK786" s="368"/>
      <c r="RL786" s="368"/>
      <c r="RM786" s="368"/>
      <c r="RN786" s="368"/>
      <c r="RO786" s="368"/>
      <c r="RP786" s="368"/>
      <c r="RQ786" s="368"/>
      <c r="RR786" s="368"/>
      <c r="RS786" s="368"/>
      <c r="RT786" s="368"/>
      <c r="RU786" s="368"/>
      <c r="RV786" s="368"/>
      <c r="RW786" s="368"/>
      <c r="RX786" s="368"/>
      <c r="RY786" s="368"/>
      <c r="RZ786" s="368"/>
      <c r="SA786" s="368"/>
      <c r="SB786" s="368"/>
      <c r="SC786" s="368"/>
      <c r="SD786" s="368"/>
      <c r="SE786" s="368"/>
      <c r="SF786" s="368"/>
      <c r="SG786" s="368"/>
    </row>
    <row r="787" spans="1:501">
      <c r="A787" s="368"/>
      <c r="B787" s="368"/>
      <c r="C787" s="368"/>
      <c r="D787" s="368"/>
      <c r="E787" s="368"/>
      <c r="F787" s="368"/>
      <c r="G787" s="368"/>
      <c r="H787" s="368"/>
      <c r="I787" s="368"/>
      <c r="J787" s="368"/>
      <c r="K787" s="368"/>
      <c r="L787" s="368"/>
      <c r="M787" s="368"/>
      <c r="N787" s="368"/>
      <c r="O787" s="385"/>
      <c r="P787" s="368"/>
      <c r="Q787" s="368"/>
      <c r="R787" s="368"/>
      <c r="S787" s="368"/>
      <c r="T787" s="368"/>
      <c r="U787" s="368"/>
      <c r="V787" s="368"/>
      <c r="W787" s="368"/>
      <c r="X787" s="368"/>
      <c r="Y787" s="368"/>
      <c r="Z787" s="368"/>
      <c r="AA787" s="368"/>
      <c r="AB787" s="368"/>
      <c r="AC787" s="368"/>
      <c r="AD787" s="368"/>
      <c r="AE787" s="368"/>
      <c r="AF787" s="368"/>
      <c r="AG787" s="368"/>
      <c r="AH787" s="368"/>
      <c r="AI787" s="368"/>
      <c r="AJ787" s="368"/>
      <c r="AK787" s="368"/>
      <c r="AL787" s="368"/>
      <c r="AM787" s="368"/>
      <c r="AN787" s="368"/>
      <c r="AO787" s="368"/>
      <c r="AP787" s="368"/>
      <c r="AQ787" s="368"/>
      <c r="AR787" s="368"/>
      <c r="AS787" s="368"/>
      <c r="AT787" s="368"/>
      <c r="AU787" s="368"/>
      <c r="AV787" s="368"/>
      <c r="AW787" s="368"/>
      <c r="AX787" s="368"/>
      <c r="AY787" s="368"/>
      <c r="AZ787" s="368"/>
      <c r="BA787" s="368"/>
      <c r="BB787" s="368"/>
      <c r="BC787" s="368"/>
      <c r="BD787" s="368"/>
      <c r="BE787" s="368"/>
      <c r="BF787" s="368"/>
      <c r="BG787" s="368"/>
      <c r="BH787" s="368"/>
      <c r="BI787" s="368"/>
      <c r="BJ787" s="368"/>
      <c r="BK787" s="368"/>
      <c r="BL787" s="368"/>
      <c r="BM787" s="368"/>
      <c r="BN787" s="368"/>
      <c r="BO787" s="368"/>
      <c r="BP787" s="368"/>
      <c r="BQ787" s="368"/>
      <c r="BR787" s="368"/>
      <c r="BS787" s="368"/>
      <c r="BT787" s="368"/>
      <c r="BU787" s="368"/>
      <c r="BV787" s="368"/>
      <c r="BW787" s="368"/>
      <c r="DV787" s="368"/>
      <c r="DW787" s="368"/>
      <c r="DX787" s="368"/>
      <c r="DY787" s="368"/>
      <c r="DZ787" s="368"/>
      <c r="EA787" s="368"/>
      <c r="EB787" s="368"/>
      <c r="EC787" s="368"/>
      <c r="ED787" s="368"/>
      <c r="EE787" s="368"/>
      <c r="EF787" s="368"/>
      <c r="EG787" s="368"/>
      <c r="EH787" s="368"/>
      <c r="EI787" s="368"/>
      <c r="EJ787" s="368"/>
      <c r="EK787" s="368"/>
      <c r="EL787" s="368"/>
      <c r="EM787" s="368"/>
      <c r="EN787" s="368"/>
      <c r="EO787" s="368"/>
      <c r="EP787" s="368"/>
      <c r="EQ787" s="368"/>
      <c r="ER787" s="368"/>
      <c r="ES787" s="368"/>
      <c r="ET787" s="368"/>
      <c r="EU787" s="368"/>
      <c r="EV787" s="368"/>
      <c r="EW787" s="368"/>
      <c r="EX787" s="368"/>
      <c r="EY787" s="368"/>
      <c r="EZ787" s="368"/>
      <c r="FA787" s="368"/>
      <c r="FB787" s="368"/>
      <c r="FC787" s="368"/>
      <c r="FD787" s="368"/>
      <c r="FE787" s="368"/>
      <c r="FF787" s="368"/>
      <c r="FG787" s="368"/>
      <c r="FH787" s="368"/>
      <c r="FI787" s="368"/>
      <c r="FJ787" s="368"/>
      <c r="FK787" s="368"/>
      <c r="FL787" s="368"/>
      <c r="FM787" s="368"/>
      <c r="FN787" s="368"/>
      <c r="FO787" s="368"/>
      <c r="FP787" s="368"/>
      <c r="FQ787" s="368"/>
      <c r="FR787" s="368"/>
      <c r="FS787" s="368"/>
      <c r="FT787" s="368"/>
      <c r="FU787" s="368"/>
      <c r="FV787" s="368"/>
      <c r="FW787" s="368"/>
      <c r="FX787" s="368"/>
      <c r="FY787" s="368"/>
      <c r="FZ787" s="368"/>
      <c r="GA787" s="368"/>
      <c r="GB787" s="368"/>
      <c r="GC787" s="368"/>
      <c r="GD787" s="368"/>
      <c r="GE787" s="368"/>
      <c r="GF787" s="368"/>
      <c r="GG787" s="368"/>
      <c r="GH787" s="368"/>
      <c r="GI787" s="368"/>
      <c r="GJ787" s="368"/>
      <c r="GK787" s="368"/>
      <c r="GL787" s="368"/>
      <c r="GM787" s="368"/>
      <c r="GN787" s="368"/>
      <c r="GO787" s="368"/>
      <c r="GP787" s="368"/>
      <c r="GQ787" s="368"/>
      <c r="GR787" s="368"/>
      <c r="GS787" s="368"/>
      <c r="GT787" s="368"/>
      <c r="GU787" s="368"/>
      <c r="GV787" s="368"/>
      <c r="GW787" s="368"/>
      <c r="GX787" s="368"/>
      <c r="GY787" s="368"/>
      <c r="GZ787" s="368"/>
      <c r="HA787" s="368"/>
      <c r="HB787" s="368"/>
      <c r="HC787" s="368"/>
      <c r="HD787" s="368"/>
      <c r="HE787" s="368"/>
      <c r="HF787" s="368"/>
      <c r="HG787" s="368"/>
      <c r="HH787" s="368"/>
      <c r="HI787" s="368"/>
      <c r="HJ787" s="368"/>
      <c r="HK787" s="368"/>
      <c r="HL787" s="368"/>
      <c r="HM787" s="368"/>
      <c r="HN787" s="368"/>
      <c r="HO787" s="368"/>
      <c r="HP787" s="368"/>
      <c r="HQ787" s="368"/>
      <c r="HR787" s="368"/>
      <c r="HS787" s="368"/>
      <c r="HT787" s="368"/>
      <c r="HU787" s="368"/>
      <c r="HV787" s="368"/>
      <c r="HW787" s="368"/>
      <c r="HX787" s="368"/>
      <c r="HY787" s="368"/>
      <c r="HZ787" s="368"/>
      <c r="IA787" s="368"/>
      <c r="IB787" s="368"/>
      <c r="IC787" s="368"/>
      <c r="ID787" s="368"/>
      <c r="IE787" s="368"/>
      <c r="IF787" s="368"/>
      <c r="IG787" s="368"/>
      <c r="IH787" s="368"/>
      <c r="II787" s="368"/>
      <c r="IJ787" s="368"/>
      <c r="IK787" s="368"/>
      <c r="IL787" s="368"/>
      <c r="IM787" s="368"/>
      <c r="IN787" s="368"/>
      <c r="IO787" s="368"/>
      <c r="IP787" s="368"/>
      <c r="IQ787" s="368"/>
      <c r="IR787" s="368"/>
      <c r="IS787" s="368"/>
      <c r="IT787" s="368"/>
      <c r="IU787" s="368"/>
      <c r="IV787" s="368"/>
      <c r="IW787" s="368"/>
      <c r="IX787" s="368"/>
      <c r="IY787" s="368"/>
      <c r="IZ787" s="368"/>
      <c r="JA787" s="368"/>
      <c r="JB787" s="368"/>
      <c r="JC787" s="368"/>
      <c r="JD787" s="368"/>
      <c r="JE787" s="368"/>
      <c r="JF787" s="368"/>
      <c r="JG787" s="368"/>
      <c r="JH787" s="368"/>
      <c r="JI787" s="368"/>
      <c r="JJ787" s="368"/>
      <c r="JK787" s="368"/>
      <c r="JL787" s="368"/>
      <c r="JM787" s="368"/>
      <c r="JN787" s="368"/>
      <c r="JO787" s="368"/>
      <c r="JP787" s="368"/>
      <c r="JQ787" s="368"/>
      <c r="JR787" s="368"/>
      <c r="JS787" s="368"/>
      <c r="JT787" s="368"/>
      <c r="JU787" s="368"/>
      <c r="JV787" s="368"/>
      <c r="JW787" s="368"/>
      <c r="JX787" s="368"/>
      <c r="JY787" s="368"/>
      <c r="JZ787" s="368"/>
      <c r="KA787" s="368"/>
      <c r="KB787" s="368"/>
      <c r="KC787" s="368"/>
      <c r="KD787" s="368"/>
      <c r="KE787" s="368"/>
      <c r="KF787" s="368"/>
      <c r="KG787" s="368"/>
      <c r="KH787" s="368"/>
      <c r="KI787" s="368"/>
      <c r="KJ787" s="368"/>
      <c r="KK787" s="368"/>
      <c r="KL787" s="368"/>
      <c r="KM787" s="368"/>
      <c r="KN787" s="368"/>
      <c r="KO787" s="368"/>
      <c r="KP787" s="368"/>
      <c r="KQ787" s="368"/>
      <c r="KR787" s="368"/>
      <c r="KS787" s="368"/>
      <c r="KT787" s="368"/>
      <c r="KU787" s="368"/>
      <c r="KV787" s="368"/>
      <c r="KW787" s="368"/>
      <c r="KX787" s="368"/>
      <c r="LH787" s="368"/>
      <c r="LI787" s="368"/>
      <c r="LJ787" s="368"/>
      <c r="LK787" s="368"/>
      <c r="LL787" s="368"/>
      <c r="LM787" s="368"/>
      <c r="LN787" s="368"/>
      <c r="LO787" s="368"/>
      <c r="LP787" s="368"/>
      <c r="LQ787" s="368"/>
      <c r="LR787" s="368"/>
      <c r="LS787" s="368"/>
      <c r="LT787" s="368"/>
      <c r="LU787" s="368"/>
      <c r="LV787" s="368"/>
      <c r="LW787" s="368"/>
      <c r="LX787" s="368"/>
      <c r="LY787" s="368"/>
      <c r="LZ787" s="368"/>
      <c r="MA787" s="368"/>
      <c r="MB787" s="368"/>
      <c r="MC787" s="368"/>
      <c r="MD787" s="368"/>
      <c r="ME787" s="368"/>
      <c r="MF787" s="368"/>
      <c r="MG787" s="368"/>
      <c r="MH787" s="368"/>
      <c r="MI787" s="368"/>
      <c r="MJ787" s="368"/>
      <c r="MK787" s="368"/>
      <c r="ML787" s="368"/>
      <c r="MM787" s="368"/>
      <c r="MN787" s="368"/>
      <c r="MO787" s="368"/>
      <c r="MP787" s="368"/>
      <c r="MQ787" s="368"/>
      <c r="MR787" s="368"/>
      <c r="MS787" s="368"/>
      <c r="MT787" s="368"/>
      <c r="MU787" s="368"/>
      <c r="MV787" s="368"/>
      <c r="MW787" s="368"/>
      <c r="MX787" s="368"/>
      <c r="MY787" s="368"/>
      <c r="MZ787" s="368"/>
      <c r="NA787" s="368"/>
      <c r="NB787" s="368"/>
      <c r="NC787" s="368"/>
      <c r="ND787" s="368"/>
      <c r="NE787" s="368"/>
      <c r="NF787" s="368"/>
      <c r="NG787" s="368"/>
      <c r="NH787" s="368"/>
      <c r="NI787" s="368"/>
      <c r="NJ787" s="368"/>
      <c r="NK787" s="368"/>
      <c r="NL787" s="368"/>
      <c r="NM787" s="368"/>
      <c r="NN787" s="368"/>
      <c r="NO787" s="368"/>
      <c r="NP787" s="368"/>
      <c r="NQ787" s="368"/>
      <c r="NR787" s="368"/>
      <c r="NS787" s="368"/>
      <c r="NT787" s="368"/>
      <c r="NU787" s="368"/>
      <c r="NV787" s="368"/>
      <c r="NW787" s="368"/>
      <c r="NX787" s="368"/>
      <c r="NY787" s="368"/>
      <c r="NZ787" s="368"/>
      <c r="OA787" s="368"/>
      <c r="OB787" s="368"/>
      <c r="OC787" s="368"/>
      <c r="OD787" s="368"/>
      <c r="OE787" s="368"/>
      <c r="OF787" s="368"/>
      <c r="OG787" s="368"/>
      <c r="OH787" s="368"/>
      <c r="OI787" s="368"/>
      <c r="OJ787" s="368"/>
      <c r="OK787" s="368"/>
      <c r="OL787" s="368"/>
      <c r="OM787" s="368"/>
      <c r="ON787" s="368"/>
      <c r="OO787" s="368"/>
      <c r="OP787" s="368"/>
      <c r="OQ787" s="368"/>
      <c r="OR787" s="368"/>
      <c r="OS787" s="368"/>
      <c r="OT787" s="368"/>
      <c r="OU787" s="368"/>
      <c r="OV787" s="368"/>
      <c r="OW787" s="368"/>
      <c r="OX787" s="368"/>
      <c r="OY787" s="368"/>
      <c r="OZ787" s="368"/>
      <c r="PA787" s="368"/>
      <c r="PB787" s="368"/>
      <c r="PC787" s="368"/>
      <c r="PD787" s="368"/>
      <c r="PE787" s="368"/>
      <c r="PF787" s="368"/>
      <c r="PG787" s="368"/>
      <c r="PH787" s="368"/>
      <c r="PI787" s="368"/>
      <c r="PJ787" s="368"/>
      <c r="PK787" s="368"/>
      <c r="PL787" s="368"/>
      <c r="PM787" s="368"/>
      <c r="PN787" s="368"/>
      <c r="PO787" s="368"/>
      <c r="PP787" s="368"/>
      <c r="PQ787" s="368"/>
      <c r="PR787" s="368"/>
      <c r="PS787" s="368"/>
      <c r="PT787" s="368"/>
      <c r="PU787" s="368"/>
      <c r="PV787" s="368"/>
      <c r="PW787" s="368"/>
      <c r="PX787" s="368"/>
      <c r="PY787" s="368"/>
      <c r="PZ787" s="368"/>
      <c r="QA787" s="368"/>
      <c r="QB787" s="368"/>
      <c r="QC787" s="368"/>
      <c r="QD787" s="368"/>
      <c r="QE787" s="368"/>
      <c r="QF787" s="368"/>
      <c r="QG787" s="368"/>
      <c r="QH787" s="368"/>
      <c r="QI787" s="368"/>
      <c r="QJ787" s="368"/>
      <c r="QK787" s="368"/>
      <c r="QL787" s="368"/>
      <c r="QM787" s="368"/>
      <c r="QN787" s="368"/>
      <c r="QO787" s="368"/>
      <c r="QP787" s="368"/>
      <c r="QQ787" s="368"/>
      <c r="QR787" s="368"/>
      <c r="QS787" s="368"/>
      <c r="QT787" s="368"/>
      <c r="QU787" s="368"/>
      <c r="QV787" s="368"/>
      <c r="QW787" s="368"/>
      <c r="QX787" s="368"/>
      <c r="QY787" s="368"/>
      <c r="QZ787" s="368"/>
      <c r="RA787" s="368"/>
      <c r="RB787" s="368"/>
      <c r="RC787" s="368"/>
      <c r="RD787" s="368"/>
      <c r="RE787" s="368"/>
      <c r="RF787" s="368"/>
      <c r="RG787" s="368"/>
      <c r="RH787" s="368"/>
      <c r="RI787" s="368"/>
      <c r="RJ787" s="368"/>
      <c r="RK787" s="368"/>
      <c r="RL787" s="368"/>
      <c r="RM787" s="368"/>
      <c r="RN787" s="368"/>
      <c r="RO787" s="368"/>
      <c r="RP787" s="368"/>
      <c r="RQ787" s="368"/>
      <c r="RR787" s="368"/>
      <c r="RS787" s="368"/>
      <c r="RT787" s="368"/>
      <c r="RU787" s="368"/>
      <c r="RV787" s="368"/>
      <c r="RW787" s="368"/>
      <c r="RX787" s="368"/>
      <c r="RY787" s="368"/>
      <c r="RZ787" s="368"/>
      <c r="SA787" s="368"/>
      <c r="SB787" s="368"/>
      <c r="SC787" s="368"/>
      <c r="SD787" s="368"/>
      <c r="SE787" s="368"/>
      <c r="SF787" s="368"/>
      <c r="SG787" s="368"/>
    </row>
    <row r="788" spans="1:501">
      <c r="A788" s="368"/>
      <c r="B788" s="368"/>
      <c r="C788" s="368"/>
      <c r="D788" s="368"/>
      <c r="E788" s="368"/>
      <c r="F788" s="368"/>
      <c r="G788" s="368"/>
      <c r="H788" s="368"/>
      <c r="I788" s="368"/>
      <c r="J788" s="368"/>
      <c r="K788" s="368"/>
      <c r="L788" s="368"/>
      <c r="M788" s="368"/>
      <c r="N788" s="368"/>
      <c r="O788" s="385"/>
      <c r="P788" s="368"/>
      <c r="Q788" s="368"/>
      <c r="R788" s="368"/>
      <c r="S788" s="368"/>
      <c r="T788" s="368"/>
      <c r="U788" s="368"/>
      <c r="V788" s="368"/>
      <c r="W788" s="368"/>
      <c r="X788" s="368"/>
      <c r="Y788" s="368"/>
      <c r="Z788" s="368"/>
      <c r="AA788" s="368"/>
      <c r="AB788" s="368"/>
      <c r="AC788" s="368"/>
      <c r="AD788" s="368"/>
      <c r="AE788" s="368"/>
      <c r="AF788" s="368"/>
      <c r="AG788" s="368"/>
      <c r="AH788" s="368"/>
      <c r="AI788" s="368"/>
      <c r="AJ788" s="368"/>
      <c r="AK788" s="368"/>
      <c r="AL788" s="368"/>
      <c r="AM788" s="368"/>
      <c r="AN788" s="368"/>
      <c r="AO788" s="368"/>
      <c r="AP788" s="368"/>
      <c r="AQ788" s="368"/>
      <c r="AR788" s="368"/>
      <c r="AS788" s="368"/>
      <c r="AT788" s="368"/>
      <c r="AU788" s="368"/>
      <c r="AV788" s="368"/>
      <c r="AW788" s="368"/>
      <c r="AX788" s="368"/>
      <c r="AY788" s="368"/>
      <c r="AZ788" s="368"/>
      <c r="BA788" s="368"/>
      <c r="BB788" s="368"/>
      <c r="BC788" s="368"/>
      <c r="BD788" s="368"/>
      <c r="BE788" s="368"/>
      <c r="BF788" s="368"/>
      <c r="BG788" s="368"/>
      <c r="BH788" s="368"/>
      <c r="BI788" s="368"/>
      <c r="BJ788" s="368"/>
      <c r="BK788" s="368"/>
      <c r="BL788" s="368"/>
      <c r="BM788" s="368"/>
      <c r="BN788" s="368"/>
      <c r="BO788" s="368"/>
      <c r="BP788" s="368"/>
      <c r="BQ788" s="368"/>
      <c r="BR788" s="368"/>
      <c r="BS788" s="368"/>
      <c r="BT788" s="368"/>
      <c r="BU788" s="368"/>
      <c r="BV788" s="368"/>
      <c r="BW788" s="368"/>
      <c r="DV788" s="368"/>
      <c r="DW788" s="368"/>
      <c r="DX788" s="368"/>
      <c r="DY788" s="368"/>
      <c r="DZ788" s="368"/>
      <c r="EA788" s="368"/>
      <c r="EB788" s="368"/>
      <c r="EC788" s="368"/>
      <c r="ED788" s="368"/>
      <c r="EE788" s="368"/>
      <c r="EF788" s="368"/>
      <c r="EG788" s="368"/>
      <c r="EH788" s="368"/>
      <c r="EI788" s="368"/>
      <c r="EJ788" s="368"/>
      <c r="EK788" s="368"/>
      <c r="EL788" s="368"/>
      <c r="EM788" s="368"/>
      <c r="EN788" s="368"/>
      <c r="EO788" s="368"/>
      <c r="EP788" s="368"/>
      <c r="EQ788" s="368"/>
      <c r="ER788" s="368"/>
      <c r="ES788" s="368"/>
      <c r="ET788" s="368"/>
      <c r="EU788" s="368"/>
      <c r="EV788" s="368"/>
      <c r="EW788" s="368"/>
      <c r="EX788" s="368"/>
      <c r="EY788" s="368"/>
      <c r="EZ788" s="368"/>
      <c r="FA788" s="368"/>
      <c r="FB788" s="368"/>
      <c r="FC788" s="368"/>
      <c r="FD788" s="368"/>
      <c r="FE788" s="368"/>
      <c r="FF788" s="368"/>
      <c r="FG788" s="368"/>
      <c r="FH788" s="368"/>
      <c r="FI788" s="368"/>
      <c r="FJ788" s="368"/>
      <c r="FK788" s="368"/>
      <c r="FL788" s="368"/>
      <c r="FM788" s="368"/>
      <c r="FN788" s="368"/>
      <c r="FO788" s="368"/>
      <c r="FP788" s="368"/>
      <c r="FQ788" s="368"/>
      <c r="FR788" s="368"/>
      <c r="FS788" s="368"/>
      <c r="FT788" s="368"/>
      <c r="FU788" s="368"/>
      <c r="FV788" s="368"/>
      <c r="FW788" s="368"/>
      <c r="FX788" s="368"/>
      <c r="FY788" s="368"/>
      <c r="FZ788" s="368"/>
      <c r="GA788" s="368"/>
      <c r="GB788" s="368"/>
      <c r="GC788" s="368"/>
      <c r="GD788" s="368"/>
      <c r="GE788" s="368"/>
      <c r="GF788" s="368"/>
      <c r="GG788" s="368"/>
      <c r="GH788" s="368"/>
      <c r="GI788" s="368"/>
      <c r="GJ788" s="368"/>
      <c r="GK788" s="368"/>
      <c r="GL788" s="368"/>
      <c r="GM788" s="368"/>
      <c r="GN788" s="368"/>
      <c r="GO788" s="368"/>
      <c r="GP788" s="368"/>
      <c r="GQ788" s="368"/>
      <c r="GR788" s="368"/>
      <c r="GS788" s="368"/>
      <c r="GT788" s="368"/>
      <c r="GU788" s="368"/>
      <c r="GV788" s="368"/>
      <c r="GW788" s="368"/>
      <c r="GX788" s="368"/>
      <c r="GY788" s="368"/>
      <c r="GZ788" s="368"/>
      <c r="HA788" s="368"/>
      <c r="HB788" s="368"/>
      <c r="HC788" s="368"/>
      <c r="HD788" s="368"/>
      <c r="HE788" s="368"/>
      <c r="HF788" s="368"/>
      <c r="HG788" s="368"/>
      <c r="HH788" s="368"/>
      <c r="HI788" s="368"/>
      <c r="HJ788" s="368"/>
      <c r="HK788" s="368"/>
      <c r="HL788" s="368"/>
      <c r="HM788" s="368"/>
      <c r="HN788" s="368"/>
      <c r="HO788" s="368"/>
      <c r="HP788" s="368"/>
      <c r="HQ788" s="368"/>
      <c r="HR788" s="368"/>
      <c r="HS788" s="368"/>
      <c r="HT788" s="368"/>
      <c r="HU788" s="368"/>
      <c r="HV788" s="368"/>
      <c r="HW788" s="368"/>
      <c r="HX788" s="368"/>
      <c r="HY788" s="368"/>
      <c r="HZ788" s="368"/>
      <c r="IA788" s="368"/>
      <c r="IB788" s="368"/>
      <c r="IC788" s="368"/>
      <c r="ID788" s="368"/>
      <c r="IE788" s="368"/>
      <c r="IF788" s="368"/>
      <c r="IG788" s="368"/>
      <c r="IH788" s="368"/>
      <c r="II788" s="368"/>
      <c r="IJ788" s="368"/>
      <c r="IK788" s="368"/>
      <c r="IL788" s="368"/>
      <c r="IM788" s="368"/>
      <c r="IN788" s="368"/>
      <c r="IO788" s="368"/>
      <c r="IP788" s="368"/>
      <c r="IQ788" s="368"/>
      <c r="IR788" s="368"/>
      <c r="IS788" s="368"/>
      <c r="IT788" s="368"/>
      <c r="IU788" s="368"/>
      <c r="IV788" s="368"/>
      <c r="IW788" s="368"/>
      <c r="IX788" s="368"/>
      <c r="IY788" s="368"/>
      <c r="IZ788" s="368"/>
      <c r="JA788" s="368"/>
      <c r="JB788" s="368"/>
      <c r="JC788" s="368"/>
      <c r="JD788" s="368"/>
      <c r="JE788" s="368"/>
      <c r="JF788" s="368"/>
      <c r="JG788" s="368"/>
      <c r="JH788" s="368"/>
      <c r="JI788" s="368"/>
      <c r="JJ788" s="368"/>
      <c r="JK788" s="368"/>
      <c r="JL788" s="368"/>
      <c r="JM788" s="368"/>
      <c r="JN788" s="368"/>
      <c r="JO788" s="368"/>
      <c r="JP788" s="368"/>
      <c r="JQ788" s="368"/>
      <c r="JR788" s="368"/>
      <c r="JS788" s="368"/>
      <c r="JT788" s="368"/>
      <c r="JU788" s="368"/>
      <c r="JV788" s="368"/>
      <c r="JW788" s="368"/>
      <c r="JX788" s="368"/>
      <c r="JY788" s="368"/>
      <c r="JZ788" s="368"/>
      <c r="KA788" s="368"/>
      <c r="KB788" s="368"/>
      <c r="KC788" s="368"/>
      <c r="KD788" s="368"/>
      <c r="KE788" s="368"/>
      <c r="KF788" s="368"/>
      <c r="KG788" s="368"/>
      <c r="KH788" s="368"/>
      <c r="KI788" s="368"/>
      <c r="KJ788" s="368"/>
      <c r="KK788" s="368"/>
      <c r="KL788" s="368"/>
      <c r="KM788" s="368"/>
      <c r="KN788" s="368"/>
      <c r="KO788" s="368"/>
      <c r="KP788" s="368"/>
      <c r="KQ788" s="368"/>
      <c r="KR788" s="368"/>
      <c r="KS788" s="368"/>
      <c r="KT788" s="368"/>
      <c r="KU788" s="368"/>
      <c r="KV788" s="368"/>
      <c r="KW788" s="368"/>
      <c r="KX788" s="368"/>
      <c r="LH788" s="368"/>
      <c r="LI788" s="368"/>
      <c r="LJ788" s="368"/>
      <c r="LK788" s="368"/>
      <c r="LL788" s="368"/>
      <c r="LM788" s="368"/>
      <c r="LN788" s="368"/>
      <c r="LO788" s="368"/>
      <c r="LP788" s="368"/>
      <c r="LQ788" s="368"/>
      <c r="LR788" s="368"/>
      <c r="LS788" s="368"/>
      <c r="LT788" s="368"/>
      <c r="LU788" s="368"/>
      <c r="LV788" s="368"/>
      <c r="LW788" s="368"/>
      <c r="LX788" s="368"/>
      <c r="LY788" s="368"/>
      <c r="LZ788" s="368"/>
      <c r="MA788" s="368"/>
      <c r="MB788" s="368"/>
      <c r="MC788" s="368"/>
      <c r="MD788" s="368"/>
      <c r="ME788" s="368"/>
      <c r="MF788" s="368"/>
      <c r="MG788" s="368"/>
      <c r="MH788" s="368"/>
      <c r="MI788" s="368"/>
      <c r="MJ788" s="368"/>
      <c r="MK788" s="368"/>
      <c r="ML788" s="368"/>
      <c r="MM788" s="368"/>
      <c r="MN788" s="368"/>
      <c r="MO788" s="368"/>
      <c r="MP788" s="368"/>
      <c r="MQ788" s="368"/>
      <c r="MR788" s="368"/>
      <c r="MS788" s="368"/>
      <c r="MT788" s="368"/>
      <c r="MU788" s="368"/>
      <c r="MV788" s="368"/>
      <c r="MW788" s="368"/>
      <c r="MX788" s="368"/>
      <c r="MY788" s="368"/>
      <c r="MZ788" s="368"/>
      <c r="NA788" s="368"/>
      <c r="NB788" s="368"/>
      <c r="NC788" s="368"/>
      <c r="ND788" s="368"/>
      <c r="NE788" s="368"/>
      <c r="NF788" s="368"/>
      <c r="NG788" s="368"/>
      <c r="NH788" s="368"/>
      <c r="NI788" s="368"/>
      <c r="NJ788" s="368"/>
      <c r="NK788" s="368"/>
      <c r="NL788" s="368"/>
      <c r="NM788" s="368"/>
      <c r="NN788" s="368"/>
      <c r="NO788" s="368"/>
      <c r="NP788" s="368"/>
      <c r="NQ788" s="368"/>
      <c r="NR788" s="368"/>
      <c r="NS788" s="368"/>
      <c r="NT788" s="368"/>
      <c r="NU788" s="368"/>
      <c r="NV788" s="368"/>
      <c r="NW788" s="368"/>
      <c r="NX788" s="368"/>
      <c r="NY788" s="368"/>
      <c r="NZ788" s="368"/>
      <c r="OA788" s="368"/>
      <c r="OB788" s="368"/>
      <c r="OC788" s="368"/>
      <c r="OD788" s="368"/>
      <c r="OE788" s="368"/>
      <c r="OF788" s="368"/>
      <c r="OG788" s="368"/>
      <c r="OH788" s="368"/>
      <c r="OI788" s="368"/>
      <c r="OJ788" s="368"/>
      <c r="OK788" s="368"/>
      <c r="OL788" s="368"/>
      <c r="OM788" s="368"/>
      <c r="ON788" s="368"/>
      <c r="OO788" s="368"/>
      <c r="OP788" s="368"/>
      <c r="OQ788" s="368"/>
      <c r="OR788" s="368"/>
      <c r="OS788" s="368"/>
      <c r="OT788" s="368"/>
      <c r="OU788" s="368"/>
      <c r="OV788" s="368"/>
      <c r="OW788" s="368"/>
      <c r="OX788" s="368"/>
      <c r="OY788" s="368"/>
      <c r="OZ788" s="368"/>
      <c r="PA788" s="368"/>
      <c r="PB788" s="368"/>
      <c r="PC788" s="368"/>
      <c r="PD788" s="368"/>
      <c r="PE788" s="368"/>
      <c r="PF788" s="368"/>
      <c r="PG788" s="368"/>
      <c r="PH788" s="368"/>
      <c r="PI788" s="368"/>
      <c r="PJ788" s="368"/>
      <c r="PK788" s="368"/>
      <c r="PL788" s="368"/>
      <c r="PM788" s="368"/>
      <c r="PN788" s="368"/>
      <c r="PO788" s="368"/>
      <c r="PP788" s="368"/>
      <c r="PQ788" s="368"/>
      <c r="PR788" s="368"/>
      <c r="PS788" s="368"/>
      <c r="PT788" s="368"/>
      <c r="PU788" s="368"/>
      <c r="PV788" s="368"/>
      <c r="PW788" s="368"/>
      <c r="PX788" s="368"/>
      <c r="PY788" s="368"/>
      <c r="PZ788" s="368"/>
      <c r="QA788" s="368"/>
      <c r="QB788" s="368"/>
      <c r="QC788" s="368"/>
      <c r="QD788" s="368"/>
      <c r="QE788" s="368"/>
      <c r="QF788" s="368"/>
      <c r="QG788" s="368"/>
      <c r="QH788" s="368"/>
      <c r="QI788" s="368"/>
      <c r="QJ788" s="368"/>
      <c r="QK788" s="368"/>
      <c r="QL788" s="368"/>
      <c r="QM788" s="368"/>
      <c r="QN788" s="368"/>
      <c r="QO788" s="368"/>
      <c r="QP788" s="368"/>
      <c r="QQ788" s="368"/>
      <c r="QR788" s="368"/>
      <c r="QS788" s="368"/>
      <c r="QT788" s="368"/>
      <c r="QU788" s="368"/>
      <c r="QV788" s="368"/>
      <c r="QW788" s="368"/>
      <c r="QX788" s="368"/>
      <c r="QY788" s="368"/>
      <c r="QZ788" s="368"/>
      <c r="RA788" s="368"/>
      <c r="RB788" s="368"/>
      <c r="RC788" s="368"/>
      <c r="RD788" s="368"/>
      <c r="RE788" s="368"/>
      <c r="RF788" s="368"/>
      <c r="RG788" s="368"/>
      <c r="RH788" s="368"/>
      <c r="RI788" s="368"/>
      <c r="RJ788" s="368"/>
      <c r="RK788" s="368"/>
      <c r="RL788" s="368"/>
      <c r="RM788" s="368"/>
      <c r="RN788" s="368"/>
      <c r="RO788" s="368"/>
      <c r="RP788" s="368"/>
      <c r="RQ788" s="368"/>
      <c r="RR788" s="368"/>
      <c r="RS788" s="368"/>
      <c r="RT788" s="368"/>
      <c r="RU788" s="368"/>
      <c r="RV788" s="368"/>
      <c r="RW788" s="368"/>
      <c r="RX788" s="368"/>
      <c r="RY788" s="368"/>
      <c r="RZ788" s="368"/>
      <c r="SA788" s="368"/>
      <c r="SB788" s="368"/>
      <c r="SC788" s="368"/>
      <c r="SD788" s="368"/>
      <c r="SE788" s="368"/>
      <c r="SF788" s="368"/>
      <c r="SG788" s="368"/>
    </row>
    <row r="789" spans="1:501">
      <c r="A789" s="368"/>
      <c r="B789" s="368"/>
      <c r="C789" s="368"/>
      <c r="D789" s="368"/>
      <c r="E789" s="368"/>
      <c r="F789" s="368"/>
      <c r="G789" s="368"/>
      <c r="H789" s="368"/>
      <c r="I789" s="368"/>
      <c r="J789" s="368"/>
      <c r="K789" s="368"/>
      <c r="L789" s="368"/>
      <c r="M789" s="368"/>
      <c r="N789" s="368"/>
      <c r="O789" s="385"/>
      <c r="P789" s="368"/>
      <c r="Q789" s="368"/>
      <c r="R789" s="368"/>
      <c r="S789" s="368"/>
      <c r="T789" s="368"/>
      <c r="U789" s="368"/>
      <c r="V789" s="368"/>
      <c r="W789" s="368"/>
      <c r="X789" s="368"/>
      <c r="Y789" s="368"/>
      <c r="Z789" s="368"/>
      <c r="AA789" s="368"/>
      <c r="AB789" s="368"/>
      <c r="AC789" s="368"/>
      <c r="AD789" s="368"/>
      <c r="AE789" s="368"/>
      <c r="AF789" s="368"/>
      <c r="AG789" s="368"/>
      <c r="AH789" s="368"/>
      <c r="AI789" s="368"/>
      <c r="AJ789" s="368"/>
      <c r="AK789" s="368"/>
      <c r="AL789" s="368"/>
      <c r="AM789" s="368"/>
      <c r="AN789" s="368"/>
      <c r="AO789" s="368"/>
      <c r="AP789" s="368"/>
      <c r="AQ789" s="368"/>
      <c r="AR789" s="368"/>
      <c r="AS789" s="368"/>
      <c r="AT789" s="368"/>
      <c r="AU789" s="368"/>
      <c r="AV789" s="368"/>
      <c r="AW789" s="368"/>
      <c r="AX789" s="368"/>
      <c r="AY789" s="368"/>
      <c r="AZ789" s="368"/>
      <c r="BA789" s="368"/>
      <c r="BB789" s="368"/>
      <c r="BC789" s="368"/>
      <c r="BD789" s="368"/>
      <c r="BE789" s="368"/>
      <c r="BF789" s="368"/>
      <c r="BG789" s="368"/>
      <c r="BH789" s="368"/>
      <c r="BI789" s="368"/>
      <c r="BJ789" s="368"/>
      <c r="BK789" s="368"/>
      <c r="BL789" s="368"/>
      <c r="BM789" s="368"/>
      <c r="BN789" s="368"/>
      <c r="BO789" s="368"/>
      <c r="BP789" s="368"/>
      <c r="BQ789" s="368"/>
      <c r="BR789" s="368"/>
      <c r="BS789" s="368"/>
      <c r="BT789" s="368"/>
      <c r="BU789" s="368"/>
      <c r="BV789" s="368"/>
      <c r="BW789" s="368"/>
      <c r="DV789" s="368"/>
      <c r="DW789" s="368"/>
      <c r="DX789" s="368"/>
      <c r="DY789" s="368"/>
      <c r="DZ789" s="368"/>
      <c r="EA789" s="368"/>
      <c r="EB789" s="368"/>
      <c r="EC789" s="368"/>
      <c r="ED789" s="368"/>
      <c r="EE789" s="368"/>
      <c r="EF789" s="368"/>
      <c r="EG789" s="368"/>
      <c r="EH789" s="368"/>
      <c r="EI789" s="368"/>
      <c r="EJ789" s="368"/>
      <c r="EK789" s="368"/>
      <c r="EL789" s="368"/>
      <c r="EM789" s="368"/>
      <c r="EN789" s="368"/>
      <c r="EO789" s="368"/>
      <c r="EP789" s="368"/>
      <c r="EQ789" s="368"/>
      <c r="ER789" s="368"/>
      <c r="ES789" s="368"/>
      <c r="ET789" s="368"/>
      <c r="EU789" s="368"/>
      <c r="EV789" s="368"/>
      <c r="EW789" s="368"/>
      <c r="EX789" s="368"/>
      <c r="EY789" s="368"/>
      <c r="EZ789" s="368"/>
      <c r="FA789" s="368"/>
      <c r="FB789" s="368"/>
      <c r="FC789" s="368"/>
      <c r="FD789" s="368"/>
      <c r="FE789" s="368"/>
      <c r="FF789" s="368"/>
      <c r="FG789" s="368"/>
      <c r="FH789" s="368"/>
      <c r="FI789" s="368"/>
      <c r="FJ789" s="368"/>
      <c r="FK789" s="368"/>
      <c r="FL789" s="368"/>
      <c r="FM789" s="368"/>
      <c r="FN789" s="368"/>
      <c r="FO789" s="368"/>
      <c r="FP789" s="368"/>
      <c r="FQ789" s="368"/>
      <c r="FR789" s="368"/>
      <c r="FS789" s="368"/>
      <c r="FT789" s="368"/>
      <c r="FU789" s="368"/>
      <c r="FV789" s="368"/>
      <c r="FW789" s="368"/>
      <c r="FX789" s="368"/>
      <c r="FY789" s="368"/>
      <c r="FZ789" s="368"/>
      <c r="GA789" s="368"/>
      <c r="GB789" s="368"/>
      <c r="GC789" s="368"/>
      <c r="GD789" s="368"/>
      <c r="GE789" s="368"/>
      <c r="GF789" s="368"/>
      <c r="GG789" s="368"/>
      <c r="GH789" s="368"/>
      <c r="GI789" s="368"/>
      <c r="GJ789" s="368"/>
      <c r="GK789" s="368"/>
      <c r="GL789" s="368"/>
      <c r="GM789" s="368"/>
      <c r="GN789" s="368"/>
      <c r="GO789" s="368"/>
      <c r="GP789" s="368"/>
      <c r="GQ789" s="368"/>
      <c r="GR789" s="368"/>
      <c r="GS789" s="368"/>
      <c r="GT789" s="368"/>
      <c r="GU789" s="368"/>
      <c r="GV789" s="368"/>
      <c r="GW789" s="368"/>
      <c r="GX789" s="368"/>
      <c r="GY789" s="368"/>
      <c r="GZ789" s="368"/>
      <c r="HA789" s="368"/>
      <c r="HB789" s="368"/>
      <c r="HC789" s="368"/>
      <c r="HD789" s="368"/>
      <c r="HE789" s="368"/>
      <c r="HF789" s="368"/>
      <c r="HG789" s="368"/>
      <c r="HH789" s="368"/>
      <c r="HI789" s="368"/>
      <c r="HJ789" s="368"/>
      <c r="HK789" s="368"/>
      <c r="HL789" s="368"/>
      <c r="HM789" s="368"/>
      <c r="HN789" s="368"/>
      <c r="HO789" s="368"/>
      <c r="HP789" s="368"/>
      <c r="HQ789" s="368"/>
      <c r="HR789" s="368"/>
      <c r="HS789" s="368"/>
      <c r="HT789" s="368"/>
      <c r="HU789" s="368"/>
      <c r="HV789" s="368"/>
      <c r="HW789" s="368"/>
      <c r="HX789" s="368"/>
      <c r="HY789" s="368"/>
      <c r="HZ789" s="368"/>
      <c r="IA789" s="368"/>
      <c r="IB789" s="368"/>
      <c r="IC789" s="368"/>
      <c r="ID789" s="368"/>
      <c r="IE789" s="368"/>
      <c r="IF789" s="368"/>
      <c r="IG789" s="368"/>
      <c r="IH789" s="368"/>
      <c r="II789" s="368"/>
      <c r="IJ789" s="368"/>
      <c r="IK789" s="368"/>
      <c r="IL789" s="368"/>
      <c r="IM789" s="368"/>
      <c r="IN789" s="368"/>
      <c r="IO789" s="368"/>
      <c r="IP789" s="368"/>
      <c r="IQ789" s="368"/>
      <c r="IR789" s="368"/>
      <c r="IS789" s="368"/>
      <c r="IT789" s="368"/>
      <c r="IU789" s="368"/>
      <c r="IV789" s="368"/>
      <c r="IW789" s="368"/>
      <c r="IX789" s="368"/>
      <c r="IY789" s="368"/>
      <c r="IZ789" s="368"/>
      <c r="JA789" s="368"/>
      <c r="JB789" s="368"/>
      <c r="JC789" s="368"/>
      <c r="JD789" s="368"/>
      <c r="JE789" s="368"/>
      <c r="JF789" s="368"/>
      <c r="JG789" s="368"/>
      <c r="JH789" s="368"/>
      <c r="JI789" s="368"/>
      <c r="JJ789" s="368"/>
      <c r="JK789" s="368"/>
      <c r="JL789" s="368"/>
      <c r="JM789" s="368"/>
      <c r="JN789" s="368"/>
      <c r="JO789" s="368"/>
      <c r="JP789" s="368"/>
      <c r="JQ789" s="368"/>
      <c r="JR789" s="368"/>
      <c r="JS789" s="368"/>
      <c r="JT789" s="368"/>
      <c r="JU789" s="368"/>
      <c r="JV789" s="368"/>
      <c r="JW789" s="368"/>
      <c r="JX789" s="368"/>
      <c r="JY789" s="368"/>
      <c r="JZ789" s="368"/>
      <c r="KA789" s="368"/>
      <c r="KB789" s="368"/>
      <c r="KC789" s="368"/>
      <c r="KD789" s="368"/>
      <c r="KE789" s="368"/>
      <c r="KF789" s="368"/>
      <c r="KG789" s="368"/>
      <c r="KH789" s="368"/>
      <c r="KI789" s="368"/>
      <c r="KJ789" s="368"/>
      <c r="KK789" s="368"/>
      <c r="KL789" s="368"/>
      <c r="KM789" s="368"/>
      <c r="KN789" s="368"/>
      <c r="KO789" s="368"/>
      <c r="KP789" s="368"/>
      <c r="KQ789" s="368"/>
      <c r="KR789" s="368"/>
      <c r="KS789" s="368"/>
      <c r="KT789" s="368"/>
      <c r="KU789" s="368"/>
      <c r="KV789" s="368"/>
      <c r="KW789" s="368"/>
      <c r="KX789" s="368"/>
      <c r="LH789" s="368"/>
      <c r="LI789" s="368"/>
      <c r="LJ789" s="368"/>
      <c r="LK789" s="368"/>
      <c r="LL789" s="368"/>
      <c r="LM789" s="368"/>
      <c r="LN789" s="368"/>
      <c r="LO789" s="368"/>
      <c r="LP789" s="368"/>
      <c r="LQ789" s="368"/>
      <c r="LR789" s="368"/>
      <c r="LS789" s="368"/>
      <c r="LT789" s="368"/>
      <c r="LU789" s="368"/>
      <c r="LV789" s="368"/>
      <c r="LW789" s="368"/>
      <c r="LX789" s="368"/>
      <c r="LY789" s="368"/>
      <c r="LZ789" s="368"/>
      <c r="MA789" s="368"/>
      <c r="MB789" s="368"/>
      <c r="MC789" s="368"/>
      <c r="MD789" s="368"/>
      <c r="ME789" s="368"/>
      <c r="MF789" s="368"/>
      <c r="MG789" s="368"/>
      <c r="MH789" s="368"/>
      <c r="MI789" s="368"/>
      <c r="MJ789" s="368"/>
      <c r="MK789" s="368"/>
      <c r="ML789" s="368"/>
      <c r="MM789" s="368"/>
      <c r="MN789" s="368"/>
      <c r="MO789" s="368"/>
      <c r="MP789" s="368"/>
      <c r="MQ789" s="368"/>
      <c r="MR789" s="368"/>
      <c r="MS789" s="368"/>
      <c r="MT789" s="368"/>
      <c r="MU789" s="368"/>
      <c r="MV789" s="368"/>
      <c r="MW789" s="368"/>
      <c r="MX789" s="368"/>
      <c r="MY789" s="368"/>
      <c r="MZ789" s="368"/>
      <c r="NA789" s="368"/>
      <c r="NB789" s="368"/>
      <c r="NC789" s="368"/>
      <c r="ND789" s="368"/>
      <c r="NE789" s="368"/>
      <c r="NF789" s="368"/>
      <c r="NG789" s="368"/>
      <c r="NH789" s="368"/>
      <c r="NI789" s="368"/>
      <c r="NJ789" s="368"/>
      <c r="NK789" s="368"/>
      <c r="NL789" s="368"/>
      <c r="NM789" s="368"/>
      <c r="NN789" s="368"/>
      <c r="NO789" s="368"/>
      <c r="NP789" s="368"/>
      <c r="NQ789" s="368"/>
      <c r="NR789" s="368"/>
      <c r="NS789" s="368"/>
      <c r="NT789" s="368"/>
      <c r="NU789" s="368"/>
      <c r="NV789" s="368"/>
      <c r="NW789" s="368"/>
      <c r="NX789" s="368"/>
      <c r="NY789" s="368"/>
      <c r="NZ789" s="368"/>
      <c r="OA789" s="368"/>
      <c r="OB789" s="368"/>
      <c r="OC789" s="368"/>
      <c r="OD789" s="368"/>
      <c r="OE789" s="368"/>
      <c r="OF789" s="368"/>
      <c r="OG789" s="368"/>
      <c r="OH789" s="368"/>
      <c r="OI789" s="368"/>
      <c r="OJ789" s="368"/>
      <c r="OK789" s="368"/>
      <c r="OL789" s="368"/>
      <c r="OM789" s="368"/>
      <c r="ON789" s="368"/>
      <c r="OO789" s="368"/>
      <c r="OP789" s="368"/>
      <c r="OQ789" s="368"/>
      <c r="OR789" s="368"/>
      <c r="OS789" s="368"/>
      <c r="OT789" s="368"/>
      <c r="OU789" s="368"/>
      <c r="OV789" s="368"/>
      <c r="OW789" s="368"/>
      <c r="OX789" s="368"/>
      <c r="OY789" s="368"/>
      <c r="OZ789" s="368"/>
      <c r="PA789" s="368"/>
      <c r="PB789" s="368"/>
      <c r="PC789" s="368"/>
      <c r="PD789" s="368"/>
      <c r="PE789" s="368"/>
      <c r="PF789" s="368"/>
      <c r="PG789" s="368"/>
      <c r="PH789" s="368"/>
      <c r="PI789" s="368"/>
      <c r="PJ789" s="368"/>
      <c r="PK789" s="368"/>
      <c r="PL789" s="368"/>
      <c r="PM789" s="368"/>
      <c r="PN789" s="368"/>
      <c r="PO789" s="368"/>
      <c r="PP789" s="368"/>
      <c r="PQ789" s="368"/>
      <c r="PR789" s="368"/>
      <c r="PS789" s="368"/>
      <c r="PT789" s="368"/>
      <c r="PU789" s="368"/>
      <c r="PV789" s="368"/>
      <c r="PW789" s="368"/>
      <c r="PX789" s="368"/>
      <c r="PY789" s="368"/>
      <c r="PZ789" s="368"/>
      <c r="QA789" s="368"/>
      <c r="QB789" s="368"/>
      <c r="QC789" s="368"/>
      <c r="QD789" s="368"/>
      <c r="QE789" s="368"/>
      <c r="QF789" s="368"/>
      <c r="QG789" s="368"/>
      <c r="QH789" s="368"/>
      <c r="QI789" s="368"/>
      <c r="QJ789" s="368"/>
      <c r="QK789" s="368"/>
      <c r="QL789" s="368"/>
      <c r="QM789" s="368"/>
      <c r="QN789" s="368"/>
      <c r="QO789" s="368"/>
      <c r="QP789" s="368"/>
      <c r="QQ789" s="368"/>
      <c r="QR789" s="368"/>
      <c r="QS789" s="368"/>
      <c r="QT789" s="368"/>
      <c r="QU789" s="368"/>
      <c r="QV789" s="368"/>
      <c r="QW789" s="368"/>
      <c r="QX789" s="368"/>
      <c r="QY789" s="368"/>
      <c r="QZ789" s="368"/>
      <c r="RA789" s="368"/>
      <c r="RB789" s="368"/>
      <c r="RC789" s="368"/>
      <c r="RD789" s="368"/>
      <c r="RE789" s="368"/>
      <c r="RF789" s="368"/>
      <c r="RG789" s="368"/>
      <c r="RH789" s="368"/>
      <c r="RI789" s="368"/>
      <c r="RJ789" s="368"/>
      <c r="RK789" s="368"/>
      <c r="RL789" s="368"/>
      <c r="RM789" s="368"/>
      <c r="RN789" s="368"/>
      <c r="RO789" s="368"/>
      <c r="RP789" s="368"/>
      <c r="RQ789" s="368"/>
      <c r="RR789" s="368"/>
      <c r="RS789" s="368"/>
      <c r="RT789" s="368"/>
      <c r="RU789" s="368"/>
      <c r="RV789" s="368"/>
      <c r="RW789" s="368"/>
      <c r="RX789" s="368"/>
      <c r="RY789" s="368"/>
      <c r="RZ789" s="368"/>
      <c r="SA789" s="368"/>
      <c r="SB789" s="368"/>
      <c r="SC789" s="368"/>
      <c r="SD789" s="368"/>
      <c r="SE789" s="368"/>
      <c r="SF789" s="368"/>
      <c r="SG789" s="368"/>
    </row>
    <row r="790" spans="1:501">
      <c r="A790" s="368"/>
      <c r="B790" s="368"/>
      <c r="C790" s="368"/>
      <c r="D790" s="368"/>
      <c r="E790" s="368"/>
      <c r="F790" s="368"/>
      <c r="G790" s="368"/>
      <c r="H790" s="368"/>
      <c r="I790" s="368"/>
      <c r="J790" s="368"/>
      <c r="K790" s="368"/>
      <c r="L790" s="368"/>
      <c r="M790" s="368"/>
      <c r="N790" s="368"/>
      <c r="O790" s="385"/>
      <c r="P790" s="368"/>
      <c r="Q790" s="368"/>
      <c r="R790" s="368"/>
      <c r="S790" s="368"/>
      <c r="T790" s="368"/>
      <c r="U790" s="368"/>
      <c r="V790" s="368"/>
      <c r="W790" s="368"/>
      <c r="X790" s="368"/>
      <c r="Y790" s="368"/>
      <c r="Z790" s="368"/>
      <c r="AA790" s="368"/>
      <c r="AB790" s="368"/>
      <c r="AC790" s="368"/>
      <c r="AD790" s="368"/>
      <c r="AE790" s="368"/>
      <c r="AF790" s="368"/>
      <c r="AG790" s="368"/>
      <c r="AH790" s="368"/>
      <c r="AI790" s="368"/>
      <c r="AJ790" s="368"/>
      <c r="AK790" s="368"/>
      <c r="AL790" s="368"/>
      <c r="AM790" s="368"/>
      <c r="AN790" s="368"/>
      <c r="AO790" s="368"/>
      <c r="AP790" s="368"/>
      <c r="AQ790" s="368"/>
      <c r="AR790" s="368"/>
      <c r="AS790" s="368"/>
      <c r="AT790" s="368"/>
      <c r="AU790" s="368"/>
      <c r="AV790" s="368"/>
      <c r="AW790" s="368"/>
      <c r="AX790" s="368"/>
      <c r="AY790" s="368"/>
      <c r="AZ790" s="368"/>
      <c r="BA790" s="368"/>
      <c r="BB790" s="368"/>
      <c r="BC790" s="368"/>
      <c r="BD790" s="368"/>
      <c r="BE790" s="368"/>
      <c r="BF790" s="368"/>
      <c r="BG790" s="368"/>
      <c r="BH790" s="368"/>
      <c r="BI790" s="368"/>
      <c r="BJ790" s="368"/>
      <c r="BK790" s="368"/>
      <c r="BL790" s="368"/>
      <c r="BM790" s="368"/>
      <c r="BN790" s="368"/>
      <c r="BO790" s="368"/>
      <c r="BP790" s="368"/>
      <c r="BQ790" s="368"/>
      <c r="BR790" s="368"/>
      <c r="BS790" s="368"/>
      <c r="BT790" s="368"/>
      <c r="BU790" s="368"/>
      <c r="BV790" s="368"/>
      <c r="BW790" s="368"/>
      <c r="DV790" s="368"/>
      <c r="DW790" s="368"/>
      <c r="DX790" s="368"/>
      <c r="DY790" s="368"/>
      <c r="DZ790" s="368"/>
      <c r="EA790" s="368"/>
      <c r="EB790" s="368"/>
      <c r="EC790" s="368"/>
      <c r="ED790" s="368"/>
      <c r="EE790" s="368"/>
      <c r="EF790" s="368"/>
      <c r="EG790" s="368"/>
      <c r="EH790" s="368"/>
      <c r="EI790" s="368"/>
      <c r="EJ790" s="368"/>
      <c r="EK790" s="368"/>
      <c r="EL790" s="368"/>
      <c r="EM790" s="368"/>
      <c r="EN790" s="368"/>
      <c r="EO790" s="368"/>
      <c r="EP790" s="368"/>
      <c r="EQ790" s="368"/>
      <c r="ER790" s="368"/>
      <c r="ES790" s="368"/>
      <c r="ET790" s="368"/>
      <c r="EU790" s="368"/>
      <c r="EV790" s="368"/>
      <c r="EW790" s="368"/>
      <c r="EX790" s="368"/>
      <c r="EY790" s="368"/>
      <c r="EZ790" s="368"/>
      <c r="FA790" s="368"/>
      <c r="FB790" s="368"/>
      <c r="FC790" s="368"/>
      <c r="FD790" s="368"/>
      <c r="FE790" s="368"/>
      <c r="FF790" s="368"/>
      <c r="FG790" s="368"/>
      <c r="FH790" s="368"/>
      <c r="FI790" s="368"/>
      <c r="FJ790" s="368"/>
      <c r="FK790" s="368"/>
      <c r="FL790" s="368"/>
      <c r="FM790" s="368"/>
      <c r="FN790" s="368"/>
      <c r="FO790" s="368"/>
      <c r="FP790" s="368"/>
      <c r="FQ790" s="368"/>
      <c r="FR790" s="368"/>
      <c r="FS790" s="368"/>
      <c r="FT790" s="368"/>
      <c r="FU790" s="368"/>
      <c r="FV790" s="368"/>
      <c r="FW790" s="368"/>
      <c r="FX790" s="368"/>
      <c r="FY790" s="368"/>
      <c r="FZ790" s="368"/>
      <c r="GA790" s="368"/>
      <c r="GB790" s="368"/>
      <c r="GC790" s="368"/>
      <c r="GD790" s="368"/>
      <c r="GE790" s="368"/>
      <c r="GF790" s="368"/>
      <c r="GG790" s="368"/>
      <c r="GH790" s="368"/>
      <c r="GI790" s="368"/>
      <c r="GJ790" s="368"/>
      <c r="GK790" s="368"/>
      <c r="GL790" s="368"/>
      <c r="GM790" s="368"/>
      <c r="GN790" s="368"/>
      <c r="GO790" s="368"/>
      <c r="GP790" s="368"/>
      <c r="GQ790" s="368"/>
      <c r="GR790" s="368"/>
      <c r="GS790" s="368"/>
      <c r="GT790" s="368"/>
      <c r="GU790" s="368"/>
      <c r="GV790" s="368"/>
      <c r="GW790" s="368"/>
      <c r="GX790" s="368"/>
      <c r="GY790" s="368"/>
      <c r="GZ790" s="368"/>
      <c r="HA790" s="368"/>
      <c r="HB790" s="368"/>
      <c r="HC790" s="368"/>
      <c r="HD790" s="368"/>
      <c r="HE790" s="368"/>
      <c r="HF790" s="368"/>
      <c r="HG790" s="368"/>
      <c r="HH790" s="368"/>
      <c r="HI790" s="368"/>
      <c r="HJ790" s="368"/>
      <c r="HK790" s="368"/>
      <c r="HL790" s="368"/>
      <c r="HM790" s="368"/>
      <c r="HN790" s="368"/>
      <c r="HO790" s="368"/>
      <c r="HP790" s="368"/>
      <c r="HQ790" s="368"/>
      <c r="HR790" s="368"/>
      <c r="HS790" s="368"/>
      <c r="HT790" s="368"/>
      <c r="HU790" s="368"/>
      <c r="HV790" s="368"/>
      <c r="HW790" s="368"/>
      <c r="HX790" s="368"/>
      <c r="HY790" s="368"/>
      <c r="HZ790" s="368"/>
      <c r="IA790" s="368"/>
      <c r="IB790" s="368"/>
      <c r="IC790" s="368"/>
      <c r="ID790" s="368"/>
      <c r="IE790" s="368"/>
      <c r="IF790" s="368"/>
      <c r="IG790" s="368"/>
      <c r="IH790" s="368"/>
      <c r="II790" s="368"/>
      <c r="IJ790" s="368"/>
      <c r="IK790" s="368"/>
      <c r="IL790" s="368"/>
      <c r="IM790" s="368"/>
      <c r="IN790" s="368"/>
      <c r="IO790" s="368"/>
      <c r="IP790" s="368"/>
      <c r="IQ790" s="368"/>
      <c r="IR790" s="368"/>
      <c r="IS790" s="368"/>
      <c r="IT790" s="368"/>
      <c r="IU790" s="368"/>
      <c r="IV790" s="368"/>
      <c r="IW790" s="368"/>
      <c r="IX790" s="368"/>
      <c r="IY790" s="368"/>
      <c r="IZ790" s="368"/>
      <c r="JA790" s="368"/>
      <c r="JB790" s="368"/>
      <c r="JC790" s="368"/>
      <c r="JD790" s="368"/>
      <c r="JE790" s="368"/>
      <c r="JF790" s="368"/>
      <c r="JG790" s="368"/>
      <c r="JH790" s="368"/>
      <c r="JI790" s="368"/>
      <c r="JJ790" s="368"/>
      <c r="JK790" s="368"/>
      <c r="JL790" s="368"/>
      <c r="JM790" s="368"/>
      <c r="JN790" s="368"/>
      <c r="JO790" s="368"/>
      <c r="JP790" s="368"/>
      <c r="JQ790" s="368"/>
      <c r="JR790" s="368"/>
      <c r="JS790" s="368"/>
      <c r="JT790" s="368"/>
      <c r="JU790" s="368"/>
      <c r="JV790" s="368"/>
      <c r="JW790" s="368"/>
      <c r="JX790" s="368"/>
      <c r="JY790" s="368"/>
      <c r="JZ790" s="368"/>
      <c r="KA790" s="368"/>
      <c r="KB790" s="368"/>
      <c r="KC790" s="368"/>
      <c r="KD790" s="368"/>
      <c r="KE790" s="368"/>
      <c r="KF790" s="368"/>
      <c r="KG790" s="368"/>
      <c r="KH790" s="368"/>
      <c r="KI790" s="368"/>
      <c r="KJ790" s="368"/>
      <c r="KK790" s="368"/>
      <c r="KL790" s="368"/>
      <c r="KM790" s="368"/>
      <c r="KN790" s="368"/>
      <c r="KO790" s="368"/>
      <c r="KP790" s="368"/>
      <c r="KQ790" s="368"/>
      <c r="KR790" s="368"/>
      <c r="KS790" s="368"/>
      <c r="KT790" s="368"/>
      <c r="KU790" s="368"/>
      <c r="KV790" s="368"/>
      <c r="KW790" s="368"/>
      <c r="KX790" s="368"/>
      <c r="LH790" s="368"/>
      <c r="LI790" s="368"/>
      <c r="LJ790" s="368"/>
      <c r="LK790" s="368"/>
      <c r="LL790" s="368"/>
      <c r="LM790" s="368"/>
      <c r="LN790" s="368"/>
      <c r="LO790" s="368"/>
      <c r="LP790" s="368"/>
      <c r="LQ790" s="368"/>
      <c r="LR790" s="368"/>
      <c r="LS790" s="368"/>
      <c r="LT790" s="368"/>
      <c r="LU790" s="368"/>
      <c r="LV790" s="368"/>
      <c r="LW790" s="368"/>
      <c r="LX790" s="368"/>
      <c r="LY790" s="368"/>
      <c r="LZ790" s="368"/>
      <c r="MA790" s="368"/>
      <c r="MB790" s="368"/>
      <c r="MC790" s="368"/>
      <c r="MD790" s="368"/>
      <c r="ME790" s="368"/>
      <c r="MF790" s="368"/>
      <c r="MG790" s="368"/>
      <c r="MH790" s="368"/>
      <c r="MI790" s="368"/>
      <c r="MJ790" s="368"/>
      <c r="MK790" s="368"/>
      <c r="ML790" s="368"/>
      <c r="MM790" s="368"/>
      <c r="MN790" s="368"/>
      <c r="MO790" s="368"/>
      <c r="MP790" s="368"/>
      <c r="MQ790" s="368"/>
      <c r="MR790" s="368"/>
      <c r="MS790" s="368"/>
      <c r="MT790" s="368"/>
      <c r="MU790" s="368"/>
      <c r="MV790" s="368"/>
      <c r="MW790" s="368"/>
      <c r="MX790" s="368"/>
      <c r="MY790" s="368"/>
      <c r="MZ790" s="368"/>
      <c r="NA790" s="368"/>
      <c r="NB790" s="368"/>
      <c r="NC790" s="368"/>
      <c r="ND790" s="368"/>
      <c r="NE790" s="368"/>
      <c r="NF790" s="368"/>
      <c r="NG790" s="368"/>
      <c r="NH790" s="368"/>
      <c r="NI790" s="368"/>
      <c r="NJ790" s="368"/>
      <c r="NK790" s="368"/>
      <c r="NL790" s="368"/>
      <c r="NM790" s="368"/>
      <c r="NN790" s="368"/>
      <c r="NO790" s="368"/>
      <c r="NP790" s="368"/>
      <c r="NQ790" s="368"/>
      <c r="NR790" s="368"/>
      <c r="NS790" s="368"/>
      <c r="NT790" s="368"/>
      <c r="NU790" s="368"/>
      <c r="NV790" s="368"/>
      <c r="NW790" s="368"/>
      <c r="NX790" s="368"/>
      <c r="NY790" s="368"/>
      <c r="NZ790" s="368"/>
      <c r="OA790" s="368"/>
      <c r="OB790" s="368"/>
      <c r="OC790" s="368"/>
      <c r="OD790" s="368"/>
      <c r="OE790" s="368"/>
      <c r="OF790" s="368"/>
      <c r="OG790" s="368"/>
      <c r="OH790" s="368"/>
      <c r="OI790" s="368"/>
      <c r="OJ790" s="368"/>
      <c r="OK790" s="368"/>
      <c r="OL790" s="368"/>
      <c r="OM790" s="368"/>
      <c r="ON790" s="368"/>
      <c r="OO790" s="368"/>
      <c r="OP790" s="368"/>
      <c r="OQ790" s="368"/>
      <c r="OR790" s="368"/>
      <c r="OS790" s="368"/>
      <c r="OT790" s="368"/>
      <c r="OU790" s="368"/>
      <c r="OV790" s="368"/>
      <c r="OW790" s="368"/>
      <c r="OX790" s="368"/>
      <c r="OY790" s="368"/>
      <c r="OZ790" s="368"/>
      <c r="PA790" s="368"/>
      <c r="PB790" s="368"/>
      <c r="PC790" s="368"/>
      <c r="PD790" s="368"/>
      <c r="PE790" s="368"/>
      <c r="PF790" s="368"/>
      <c r="PG790" s="368"/>
      <c r="PH790" s="368"/>
      <c r="PI790" s="368"/>
      <c r="PJ790" s="368"/>
      <c r="PK790" s="368"/>
      <c r="PL790" s="368"/>
      <c r="PM790" s="368"/>
      <c r="PN790" s="368"/>
      <c r="PO790" s="368"/>
      <c r="PP790" s="368"/>
      <c r="PQ790" s="368"/>
      <c r="PR790" s="368"/>
      <c r="PS790" s="368"/>
      <c r="PT790" s="368"/>
      <c r="PU790" s="368"/>
      <c r="PV790" s="368"/>
      <c r="PW790" s="368"/>
      <c r="PX790" s="368"/>
      <c r="PY790" s="368"/>
      <c r="PZ790" s="368"/>
      <c r="QA790" s="368"/>
      <c r="QB790" s="368"/>
      <c r="QC790" s="368"/>
      <c r="QD790" s="368"/>
      <c r="QE790" s="368"/>
      <c r="QF790" s="368"/>
      <c r="QG790" s="368"/>
      <c r="QH790" s="368"/>
      <c r="QI790" s="368"/>
      <c r="QJ790" s="368"/>
      <c r="QK790" s="368"/>
      <c r="QL790" s="368"/>
      <c r="QM790" s="368"/>
      <c r="QN790" s="368"/>
      <c r="QO790" s="368"/>
      <c r="QP790" s="368"/>
      <c r="QQ790" s="368"/>
      <c r="QR790" s="368"/>
      <c r="QS790" s="368"/>
      <c r="QT790" s="368"/>
      <c r="QU790" s="368"/>
      <c r="QV790" s="368"/>
      <c r="QW790" s="368"/>
      <c r="QX790" s="368"/>
      <c r="QY790" s="368"/>
      <c r="QZ790" s="368"/>
      <c r="RA790" s="368"/>
      <c r="RB790" s="368"/>
      <c r="RC790" s="368"/>
      <c r="RD790" s="368"/>
      <c r="RE790" s="368"/>
      <c r="RF790" s="368"/>
      <c r="RG790" s="368"/>
      <c r="RH790" s="368"/>
      <c r="RI790" s="368"/>
      <c r="RJ790" s="368"/>
      <c r="RK790" s="368"/>
      <c r="RL790" s="368"/>
      <c r="RM790" s="368"/>
      <c r="RN790" s="368"/>
      <c r="RO790" s="368"/>
      <c r="RP790" s="368"/>
      <c r="RQ790" s="368"/>
      <c r="RR790" s="368"/>
      <c r="RS790" s="368"/>
      <c r="RT790" s="368"/>
      <c r="RU790" s="368"/>
      <c r="RV790" s="368"/>
      <c r="RW790" s="368"/>
      <c r="RX790" s="368"/>
      <c r="RY790" s="368"/>
      <c r="RZ790" s="368"/>
      <c r="SA790" s="368"/>
      <c r="SB790" s="368"/>
      <c r="SC790" s="368"/>
      <c r="SD790" s="368"/>
      <c r="SE790" s="368"/>
      <c r="SF790" s="368"/>
      <c r="SG790" s="368"/>
    </row>
    <row r="791" spans="1:501">
      <c r="A791" s="368"/>
      <c r="B791" s="368"/>
      <c r="C791" s="368"/>
      <c r="D791" s="368"/>
      <c r="E791" s="368"/>
      <c r="F791" s="368"/>
      <c r="G791" s="368"/>
      <c r="H791" s="368"/>
      <c r="I791" s="368"/>
      <c r="J791" s="368"/>
      <c r="K791" s="368"/>
      <c r="L791" s="368"/>
      <c r="M791" s="368"/>
      <c r="N791" s="368"/>
      <c r="O791" s="385"/>
      <c r="P791" s="368"/>
      <c r="Q791" s="368"/>
      <c r="R791" s="368"/>
      <c r="S791" s="368"/>
      <c r="T791" s="368"/>
      <c r="U791" s="368"/>
      <c r="V791" s="368"/>
      <c r="W791" s="368"/>
      <c r="X791" s="368"/>
      <c r="Y791" s="368"/>
      <c r="Z791" s="368"/>
      <c r="AA791" s="368"/>
      <c r="AB791" s="368"/>
      <c r="AC791" s="368"/>
      <c r="AD791" s="368"/>
      <c r="AE791" s="368"/>
      <c r="AF791" s="368"/>
      <c r="AG791" s="368"/>
      <c r="AH791" s="368"/>
      <c r="AI791" s="368"/>
      <c r="AJ791" s="368"/>
      <c r="AK791" s="368"/>
      <c r="AL791" s="368"/>
      <c r="AM791" s="368"/>
      <c r="AN791" s="368"/>
      <c r="AO791" s="368"/>
      <c r="AP791" s="368"/>
      <c r="AQ791" s="368"/>
      <c r="AR791" s="368"/>
      <c r="AS791" s="368"/>
      <c r="AT791" s="368"/>
      <c r="AU791" s="368"/>
      <c r="AV791" s="368"/>
      <c r="AW791" s="368"/>
      <c r="AX791" s="368"/>
      <c r="AY791" s="368"/>
      <c r="AZ791" s="368"/>
      <c r="BA791" s="368"/>
      <c r="BB791" s="368"/>
      <c r="BC791" s="368"/>
      <c r="BD791" s="368"/>
      <c r="BE791" s="368"/>
      <c r="BF791" s="368"/>
      <c r="BG791" s="368"/>
      <c r="BH791" s="368"/>
      <c r="BI791" s="368"/>
      <c r="BJ791" s="368"/>
      <c r="BK791" s="368"/>
      <c r="BL791" s="368"/>
      <c r="BM791" s="368"/>
      <c r="BN791" s="368"/>
      <c r="BO791" s="368"/>
      <c r="BP791" s="368"/>
      <c r="BQ791" s="368"/>
      <c r="BR791" s="368"/>
      <c r="BS791" s="368"/>
      <c r="BT791" s="368"/>
      <c r="BU791" s="368"/>
      <c r="BV791" s="368"/>
      <c r="BW791" s="368"/>
      <c r="DV791" s="368"/>
      <c r="DW791" s="368"/>
      <c r="DX791" s="368"/>
      <c r="DY791" s="368"/>
      <c r="DZ791" s="368"/>
      <c r="EA791" s="368"/>
      <c r="EB791" s="368"/>
      <c r="EC791" s="368"/>
      <c r="ED791" s="368"/>
      <c r="EE791" s="368"/>
      <c r="EF791" s="368"/>
      <c r="EG791" s="368"/>
      <c r="EH791" s="368"/>
      <c r="EI791" s="368"/>
      <c r="EJ791" s="368"/>
      <c r="EK791" s="368"/>
      <c r="EL791" s="368"/>
      <c r="EM791" s="368"/>
      <c r="EN791" s="368"/>
      <c r="EO791" s="368"/>
      <c r="EP791" s="368"/>
      <c r="EQ791" s="368"/>
      <c r="ER791" s="368"/>
      <c r="ES791" s="368"/>
      <c r="ET791" s="368"/>
      <c r="EU791" s="368"/>
      <c r="EV791" s="368"/>
      <c r="EW791" s="368"/>
      <c r="EX791" s="368"/>
      <c r="EY791" s="368"/>
      <c r="EZ791" s="368"/>
      <c r="FA791" s="368"/>
      <c r="FB791" s="368"/>
      <c r="FC791" s="368"/>
      <c r="FD791" s="368"/>
      <c r="FE791" s="368"/>
      <c r="FF791" s="368"/>
      <c r="FG791" s="368"/>
      <c r="FH791" s="368"/>
      <c r="FI791" s="368"/>
      <c r="FJ791" s="368"/>
      <c r="FK791" s="368"/>
      <c r="FL791" s="368"/>
      <c r="FM791" s="368"/>
      <c r="FN791" s="368"/>
      <c r="FO791" s="368"/>
      <c r="FP791" s="368"/>
      <c r="FQ791" s="368"/>
      <c r="FR791" s="368"/>
      <c r="FS791" s="368"/>
      <c r="FT791" s="368"/>
      <c r="FU791" s="368"/>
      <c r="FV791" s="368"/>
      <c r="FW791" s="368"/>
      <c r="FX791" s="368"/>
      <c r="FY791" s="368"/>
      <c r="FZ791" s="368"/>
      <c r="GA791" s="368"/>
      <c r="GB791" s="368"/>
      <c r="GC791" s="368"/>
      <c r="GD791" s="368"/>
      <c r="GE791" s="368"/>
      <c r="GF791" s="368"/>
      <c r="GG791" s="368"/>
      <c r="GH791" s="368"/>
      <c r="GI791" s="368"/>
      <c r="GJ791" s="368"/>
      <c r="GK791" s="368"/>
      <c r="GL791" s="368"/>
      <c r="GM791" s="368"/>
      <c r="GN791" s="368"/>
      <c r="GO791" s="368"/>
      <c r="GP791" s="368"/>
      <c r="GQ791" s="368"/>
      <c r="GR791" s="368"/>
      <c r="GS791" s="368"/>
      <c r="GT791" s="368"/>
      <c r="GU791" s="368"/>
      <c r="GV791" s="368"/>
      <c r="GW791" s="368"/>
      <c r="GX791" s="368"/>
      <c r="GY791" s="368"/>
      <c r="GZ791" s="368"/>
      <c r="HA791" s="368"/>
      <c r="HB791" s="368"/>
      <c r="HC791" s="368"/>
      <c r="HD791" s="368"/>
      <c r="HE791" s="368"/>
      <c r="HF791" s="368"/>
      <c r="HG791" s="368"/>
      <c r="HH791" s="368"/>
      <c r="HI791" s="368"/>
      <c r="HJ791" s="368"/>
      <c r="HK791" s="368"/>
      <c r="HL791" s="368"/>
      <c r="HM791" s="368"/>
      <c r="HN791" s="368"/>
      <c r="HO791" s="368"/>
      <c r="HP791" s="368"/>
      <c r="HQ791" s="368"/>
      <c r="HR791" s="368"/>
      <c r="HS791" s="368"/>
      <c r="HT791" s="368"/>
      <c r="HU791" s="368"/>
      <c r="HV791" s="368"/>
      <c r="HW791" s="368"/>
      <c r="HX791" s="368"/>
      <c r="HY791" s="368"/>
      <c r="HZ791" s="368"/>
      <c r="IA791" s="368"/>
      <c r="IB791" s="368"/>
      <c r="IC791" s="368"/>
      <c r="ID791" s="368"/>
      <c r="IE791" s="368"/>
      <c r="IF791" s="368"/>
      <c r="IG791" s="368"/>
      <c r="IH791" s="368"/>
      <c r="II791" s="368"/>
      <c r="IJ791" s="368"/>
      <c r="IK791" s="368"/>
      <c r="IL791" s="368"/>
      <c r="IM791" s="368"/>
      <c r="IN791" s="368"/>
      <c r="IO791" s="368"/>
      <c r="IP791" s="368"/>
      <c r="IQ791" s="368"/>
      <c r="IR791" s="368"/>
      <c r="IS791" s="368"/>
      <c r="IT791" s="368"/>
      <c r="IU791" s="368"/>
      <c r="IV791" s="368"/>
      <c r="IW791" s="368"/>
      <c r="IX791" s="368"/>
      <c r="IY791" s="368"/>
      <c r="IZ791" s="368"/>
      <c r="JA791" s="368"/>
      <c r="JB791" s="368"/>
      <c r="JC791" s="368"/>
      <c r="JD791" s="368"/>
      <c r="JE791" s="368"/>
      <c r="JF791" s="368"/>
      <c r="JG791" s="368"/>
      <c r="JH791" s="368"/>
      <c r="JI791" s="368"/>
      <c r="JJ791" s="368"/>
      <c r="JK791" s="368"/>
      <c r="JL791" s="368"/>
      <c r="JM791" s="368"/>
      <c r="JN791" s="368"/>
      <c r="JO791" s="368"/>
      <c r="JP791" s="368"/>
      <c r="JQ791" s="368"/>
      <c r="JR791" s="368"/>
      <c r="JS791" s="368"/>
      <c r="JT791" s="368"/>
      <c r="JU791" s="368"/>
      <c r="JV791" s="368"/>
      <c r="JW791" s="368"/>
      <c r="JX791" s="368"/>
      <c r="JY791" s="368"/>
      <c r="JZ791" s="368"/>
      <c r="KA791" s="368"/>
      <c r="KB791" s="368"/>
      <c r="KC791" s="368"/>
      <c r="KD791" s="368"/>
      <c r="KE791" s="368"/>
      <c r="KF791" s="368"/>
      <c r="KG791" s="368"/>
      <c r="KH791" s="368"/>
      <c r="KI791" s="368"/>
      <c r="KJ791" s="368"/>
      <c r="KK791" s="368"/>
      <c r="KL791" s="368"/>
      <c r="KM791" s="368"/>
      <c r="KN791" s="368"/>
      <c r="KO791" s="368"/>
      <c r="KP791" s="368"/>
      <c r="KQ791" s="368"/>
      <c r="KR791" s="368"/>
      <c r="KS791" s="368"/>
      <c r="KT791" s="368"/>
      <c r="KU791" s="368"/>
      <c r="KV791" s="368"/>
      <c r="KW791" s="368"/>
      <c r="KX791" s="368"/>
      <c r="LH791" s="368"/>
      <c r="LI791" s="368"/>
      <c r="LJ791" s="368"/>
      <c r="LK791" s="368"/>
      <c r="LL791" s="368"/>
      <c r="LM791" s="368"/>
      <c r="LN791" s="368"/>
      <c r="LO791" s="368"/>
      <c r="LP791" s="368"/>
      <c r="LQ791" s="368"/>
      <c r="LR791" s="368"/>
      <c r="LS791" s="368"/>
      <c r="LT791" s="368"/>
      <c r="LU791" s="368"/>
      <c r="LV791" s="368"/>
      <c r="LW791" s="368"/>
      <c r="LX791" s="368"/>
      <c r="LY791" s="368"/>
      <c r="LZ791" s="368"/>
      <c r="MA791" s="368"/>
      <c r="MB791" s="368"/>
      <c r="MC791" s="368"/>
      <c r="MD791" s="368"/>
      <c r="ME791" s="368"/>
      <c r="MF791" s="368"/>
      <c r="MG791" s="368"/>
      <c r="MH791" s="368"/>
      <c r="MI791" s="368"/>
      <c r="MJ791" s="368"/>
      <c r="MK791" s="368"/>
      <c r="ML791" s="368"/>
      <c r="MM791" s="368"/>
      <c r="MN791" s="368"/>
      <c r="MO791" s="368"/>
      <c r="MP791" s="368"/>
      <c r="MQ791" s="368"/>
      <c r="MR791" s="368"/>
      <c r="MS791" s="368"/>
      <c r="MT791" s="368"/>
      <c r="MU791" s="368"/>
      <c r="MV791" s="368"/>
      <c r="MW791" s="368"/>
      <c r="MX791" s="368"/>
      <c r="MY791" s="368"/>
      <c r="MZ791" s="368"/>
      <c r="NA791" s="368"/>
      <c r="NB791" s="368"/>
      <c r="NC791" s="368"/>
      <c r="ND791" s="368"/>
      <c r="NE791" s="368"/>
      <c r="NF791" s="368"/>
      <c r="NG791" s="368"/>
      <c r="NH791" s="368"/>
      <c r="NI791" s="368"/>
      <c r="NJ791" s="368"/>
      <c r="NK791" s="368"/>
      <c r="NL791" s="368"/>
      <c r="NM791" s="368"/>
      <c r="NN791" s="368"/>
      <c r="NO791" s="368"/>
      <c r="NP791" s="368"/>
      <c r="NQ791" s="368"/>
      <c r="NR791" s="368"/>
      <c r="NS791" s="368"/>
      <c r="NT791" s="368"/>
      <c r="NU791" s="368"/>
      <c r="NV791" s="368"/>
      <c r="NW791" s="368"/>
      <c r="NX791" s="368"/>
      <c r="NY791" s="368"/>
      <c r="NZ791" s="368"/>
      <c r="OA791" s="368"/>
      <c r="OB791" s="368"/>
      <c r="OC791" s="368"/>
      <c r="OD791" s="368"/>
      <c r="OE791" s="368"/>
      <c r="OF791" s="368"/>
      <c r="OG791" s="368"/>
      <c r="OH791" s="368"/>
      <c r="OI791" s="368"/>
      <c r="OJ791" s="368"/>
      <c r="OK791" s="368"/>
      <c r="OL791" s="368"/>
      <c r="OM791" s="368"/>
      <c r="ON791" s="368"/>
      <c r="OO791" s="368"/>
      <c r="OP791" s="368"/>
      <c r="OQ791" s="368"/>
      <c r="OR791" s="368"/>
      <c r="OS791" s="368"/>
      <c r="OT791" s="368"/>
      <c r="OU791" s="368"/>
      <c r="OV791" s="368"/>
      <c r="OW791" s="368"/>
      <c r="OX791" s="368"/>
      <c r="OY791" s="368"/>
      <c r="OZ791" s="368"/>
      <c r="PA791" s="368"/>
      <c r="PB791" s="368"/>
      <c r="PC791" s="368"/>
      <c r="PD791" s="368"/>
      <c r="PE791" s="368"/>
      <c r="PF791" s="368"/>
      <c r="PG791" s="368"/>
      <c r="PH791" s="368"/>
      <c r="PI791" s="368"/>
      <c r="PJ791" s="368"/>
      <c r="PK791" s="368"/>
      <c r="PL791" s="368"/>
      <c r="PM791" s="368"/>
      <c r="PN791" s="368"/>
      <c r="PO791" s="368"/>
      <c r="PP791" s="368"/>
      <c r="PQ791" s="368"/>
      <c r="PR791" s="368"/>
      <c r="PS791" s="368"/>
      <c r="PT791" s="368"/>
      <c r="PU791" s="368"/>
      <c r="PV791" s="368"/>
      <c r="PW791" s="368"/>
      <c r="PX791" s="368"/>
      <c r="PY791" s="368"/>
      <c r="PZ791" s="368"/>
      <c r="QA791" s="368"/>
      <c r="QB791" s="368"/>
      <c r="QC791" s="368"/>
      <c r="QD791" s="368"/>
      <c r="QE791" s="368"/>
      <c r="QF791" s="368"/>
      <c r="QG791" s="368"/>
      <c r="QH791" s="368"/>
      <c r="QI791" s="368"/>
      <c r="QJ791" s="368"/>
      <c r="QK791" s="368"/>
      <c r="QL791" s="368"/>
      <c r="QM791" s="368"/>
      <c r="QN791" s="368"/>
      <c r="QO791" s="368"/>
      <c r="QP791" s="368"/>
      <c r="QQ791" s="368"/>
      <c r="QR791" s="368"/>
      <c r="QS791" s="368"/>
      <c r="QT791" s="368"/>
      <c r="QU791" s="368"/>
      <c r="QV791" s="368"/>
      <c r="QW791" s="368"/>
      <c r="QX791" s="368"/>
      <c r="QY791" s="368"/>
      <c r="QZ791" s="368"/>
      <c r="RA791" s="368"/>
      <c r="RB791" s="368"/>
      <c r="RC791" s="368"/>
      <c r="RD791" s="368"/>
      <c r="RE791" s="368"/>
      <c r="RF791" s="368"/>
      <c r="RG791" s="368"/>
      <c r="RH791" s="368"/>
      <c r="RI791" s="368"/>
      <c r="RJ791" s="368"/>
      <c r="RK791" s="368"/>
      <c r="RL791" s="368"/>
      <c r="RM791" s="368"/>
      <c r="RN791" s="368"/>
      <c r="RO791" s="368"/>
      <c r="RP791" s="368"/>
      <c r="RQ791" s="368"/>
      <c r="RR791" s="368"/>
      <c r="RS791" s="368"/>
      <c r="RT791" s="368"/>
      <c r="RU791" s="368"/>
      <c r="RV791" s="368"/>
      <c r="RW791" s="368"/>
      <c r="RX791" s="368"/>
      <c r="RY791" s="368"/>
      <c r="RZ791" s="368"/>
      <c r="SA791" s="368"/>
      <c r="SB791" s="368"/>
      <c r="SC791" s="368"/>
      <c r="SD791" s="368"/>
      <c r="SE791" s="368"/>
      <c r="SF791" s="368"/>
      <c r="SG791" s="368"/>
    </row>
    <row r="792" spans="1:501">
      <c r="A792" s="368"/>
      <c r="B792" s="368"/>
      <c r="C792" s="368"/>
      <c r="D792" s="368"/>
      <c r="E792" s="368"/>
      <c r="F792" s="368"/>
      <c r="G792" s="368"/>
      <c r="H792" s="368"/>
      <c r="I792" s="368"/>
      <c r="J792" s="368"/>
      <c r="K792" s="368"/>
      <c r="L792" s="368"/>
      <c r="M792" s="368"/>
      <c r="N792" s="368"/>
      <c r="O792" s="385"/>
      <c r="P792" s="368"/>
      <c r="Q792" s="368"/>
      <c r="R792" s="368"/>
      <c r="S792" s="368"/>
      <c r="T792" s="368"/>
      <c r="U792" s="368"/>
      <c r="V792" s="368"/>
      <c r="W792" s="368"/>
      <c r="X792" s="368"/>
      <c r="Y792" s="368"/>
      <c r="Z792" s="368"/>
      <c r="AA792" s="368"/>
      <c r="AB792" s="368"/>
      <c r="AC792" s="368"/>
      <c r="AD792" s="368"/>
      <c r="AE792" s="368"/>
      <c r="AF792" s="368"/>
      <c r="AG792" s="368"/>
      <c r="AH792" s="368"/>
      <c r="AI792" s="368"/>
      <c r="AJ792" s="368"/>
      <c r="AK792" s="368"/>
      <c r="AL792" s="368"/>
      <c r="AM792" s="368"/>
      <c r="AN792" s="368"/>
      <c r="AO792" s="368"/>
      <c r="AP792" s="368"/>
      <c r="AQ792" s="368"/>
      <c r="AR792" s="368"/>
      <c r="AS792" s="368"/>
      <c r="AT792" s="368"/>
      <c r="AU792" s="368"/>
      <c r="AV792" s="368"/>
      <c r="AW792" s="368"/>
      <c r="AX792" s="368"/>
      <c r="AY792" s="368"/>
      <c r="AZ792" s="368"/>
      <c r="BA792" s="368"/>
      <c r="BB792" s="368"/>
      <c r="BC792" s="368"/>
      <c r="BD792" s="368"/>
      <c r="BE792" s="368"/>
      <c r="BF792" s="368"/>
      <c r="BG792" s="368"/>
      <c r="BH792" s="368"/>
      <c r="BI792" s="368"/>
      <c r="BJ792" s="368"/>
      <c r="BK792" s="368"/>
      <c r="BL792" s="368"/>
      <c r="BM792" s="368"/>
      <c r="BN792" s="368"/>
      <c r="BO792" s="368"/>
      <c r="BP792" s="368"/>
      <c r="BQ792" s="368"/>
      <c r="BR792" s="368"/>
      <c r="BS792" s="368"/>
      <c r="BT792" s="368"/>
      <c r="BU792" s="368"/>
      <c r="BV792" s="368"/>
      <c r="BW792" s="368"/>
      <c r="DV792" s="368"/>
      <c r="DW792" s="368"/>
      <c r="DX792" s="368"/>
      <c r="DY792" s="368"/>
      <c r="DZ792" s="368"/>
      <c r="EA792" s="368"/>
      <c r="EB792" s="368"/>
      <c r="EC792" s="368"/>
      <c r="ED792" s="368"/>
      <c r="EE792" s="368"/>
      <c r="EF792" s="368"/>
      <c r="EG792" s="368"/>
      <c r="EH792" s="368"/>
      <c r="EI792" s="368"/>
      <c r="EJ792" s="368"/>
      <c r="EK792" s="368"/>
      <c r="EL792" s="368"/>
      <c r="EM792" s="368"/>
      <c r="EN792" s="368"/>
      <c r="EO792" s="368"/>
      <c r="EP792" s="368"/>
      <c r="EQ792" s="368"/>
      <c r="ER792" s="368"/>
      <c r="ES792" s="368"/>
      <c r="ET792" s="368"/>
      <c r="EU792" s="368"/>
      <c r="EV792" s="368"/>
      <c r="EW792" s="368"/>
      <c r="EX792" s="368"/>
      <c r="EY792" s="368"/>
      <c r="EZ792" s="368"/>
      <c r="FA792" s="368"/>
      <c r="FB792" s="368"/>
      <c r="FC792" s="368"/>
      <c r="FD792" s="368"/>
      <c r="FE792" s="368"/>
      <c r="FF792" s="368"/>
      <c r="FG792" s="368"/>
      <c r="FH792" s="368"/>
      <c r="FI792" s="368"/>
      <c r="FJ792" s="368"/>
      <c r="FK792" s="368"/>
      <c r="FL792" s="368"/>
      <c r="FM792" s="368"/>
      <c r="FN792" s="368"/>
      <c r="FO792" s="368"/>
      <c r="FP792" s="368"/>
      <c r="FQ792" s="368"/>
      <c r="FR792" s="368"/>
      <c r="FS792" s="368"/>
      <c r="FT792" s="368"/>
      <c r="FU792" s="368"/>
      <c r="FV792" s="368"/>
      <c r="FW792" s="368"/>
      <c r="FX792" s="368"/>
      <c r="FY792" s="368"/>
      <c r="FZ792" s="368"/>
      <c r="GA792" s="368"/>
      <c r="GB792" s="368"/>
      <c r="GC792" s="368"/>
      <c r="GD792" s="368"/>
      <c r="GE792" s="368"/>
      <c r="GF792" s="368"/>
      <c r="GG792" s="368"/>
      <c r="GH792" s="368"/>
      <c r="GI792" s="368"/>
      <c r="GJ792" s="368"/>
      <c r="GK792" s="368"/>
      <c r="GL792" s="368"/>
      <c r="GM792" s="368"/>
      <c r="GN792" s="368"/>
      <c r="GO792" s="368"/>
      <c r="GP792" s="368"/>
      <c r="GQ792" s="368"/>
      <c r="GR792" s="368"/>
      <c r="GS792" s="368"/>
      <c r="GT792" s="368"/>
      <c r="GU792" s="368"/>
      <c r="GV792" s="368"/>
      <c r="GW792" s="368"/>
      <c r="GX792" s="368"/>
      <c r="GY792" s="368"/>
      <c r="GZ792" s="368"/>
      <c r="HA792" s="368"/>
      <c r="HB792" s="368"/>
      <c r="HC792" s="368"/>
      <c r="HD792" s="368"/>
      <c r="HE792" s="368"/>
      <c r="HF792" s="368"/>
      <c r="HG792" s="368"/>
      <c r="HH792" s="368"/>
      <c r="HI792" s="368"/>
      <c r="HJ792" s="368"/>
      <c r="HK792" s="368"/>
      <c r="HL792" s="368"/>
      <c r="HM792" s="368"/>
      <c r="HN792" s="368"/>
      <c r="HO792" s="368"/>
      <c r="HP792" s="368"/>
      <c r="HQ792" s="368"/>
      <c r="HR792" s="368"/>
      <c r="HS792" s="368"/>
      <c r="HT792" s="368"/>
      <c r="HU792" s="368"/>
      <c r="HV792" s="368"/>
      <c r="HW792" s="368"/>
      <c r="HX792" s="368"/>
      <c r="HY792" s="368"/>
      <c r="HZ792" s="368"/>
      <c r="IA792" s="368"/>
      <c r="IB792" s="368"/>
      <c r="IC792" s="368"/>
      <c r="ID792" s="368"/>
      <c r="IE792" s="368"/>
      <c r="IF792" s="368"/>
      <c r="IG792" s="368"/>
      <c r="IH792" s="368"/>
      <c r="II792" s="368"/>
      <c r="IJ792" s="368"/>
      <c r="IK792" s="368"/>
      <c r="IL792" s="368"/>
      <c r="IM792" s="368"/>
      <c r="IN792" s="368"/>
      <c r="IO792" s="368"/>
      <c r="IP792" s="368"/>
      <c r="IQ792" s="368"/>
      <c r="IR792" s="368"/>
      <c r="IS792" s="368"/>
      <c r="IT792" s="368"/>
      <c r="IU792" s="368"/>
      <c r="IV792" s="368"/>
      <c r="IW792" s="368"/>
      <c r="IX792" s="368"/>
      <c r="IY792" s="368"/>
      <c r="IZ792" s="368"/>
      <c r="JA792" s="368"/>
      <c r="JB792" s="368"/>
      <c r="JC792" s="368"/>
      <c r="JD792" s="368"/>
      <c r="JE792" s="368"/>
      <c r="JF792" s="368"/>
      <c r="JG792" s="368"/>
      <c r="JH792" s="368"/>
      <c r="JI792" s="368"/>
      <c r="JJ792" s="368"/>
      <c r="JK792" s="368"/>
      <c r="JL792" s="368"/>
      <c r="JM792" s="368"/>
      <c r="JN792" s="368"/>
      <c r="JO792" s="368"/>
      <c r="JP792" s="368"/>
      <c r="JQ792" s="368"/>
      <c r="JR792" s="368"/>
      <c r="JS792" s="368"/>
      <c r="JT792" s="368"/>
      <c r="JU792" s="368"/>
      <c r="JV792" s="368"/>
      <c r="JW792" s="368"/>
      <c r="JX792" s="368"/>
      <c r="JY792" s="368"/>
      <c r="JZ792" s="368"/>
      <c r="KA792" s="368"/>
      <c r="KB792" s="368"/>
      <c r="KC792" s="368"/>
      <c r="KD792" s="368"/>
      <c r="KE792" s="368"/>
      <c r="KF792" s="368"/>
      <c r="KG792" s="368"/>
      <c r="KH792" s="368"/>
      <c r="KI792" s="368"/>
      <c r="KJ792" s="368"/>
      <c r="KK792" s="368"/>
      <c r="KL792" s="368"/>
      <c r="KM792" s="368"/>
      <c r="KN792" s="368"/>
      <c r="KO792" s="368"/>
      <c r="KP792" s="368"/>
      <c r="KQ792" s="368"/>
      <c r="KR792" s="368"/>
      <c r="KS792" s="368"/>
      <c r="KT792" s="368"/>
      <c r="KU792" s="368"/>
      <c r="KV792" s="368"/>
      <c r="KW792" s="368"/>
      <c r="KX792" s="368"/>
      <c r="LH792" s="368"/>
      <c r="LI792" s="368"/>
      <c r="LJ792" s="368"/>
      <c r="LK792" s="368"/>
      <c r="LL792" s="368"/>
      <c r="LM792" s="368"/>
      <c r="LN792" s="368"/>
      <c r="LO792" s="368"/>
      <c r="LP792" s="368"/>
      <c r="LQ792" s="368"/>
      <c r="LR792" s="368"/>
      <c r="LS792" s="368"/>
      <c r="LT792" s="368"/>
      <c r="LU792" s="368"/>
      <c r="LV792" s="368"/>
      <c r="LW792" s="368"/>
      <c r="LX792" s="368"/>
      <c r="LY792" s="368"/>
      <c r="LZ792" s="368"/>
      <c r="MA792" s="368"/>
      <c r="MB792" s="368"/>
      <c r="MC792" s="368"/>
      <c r="MD792" s="368"/>
      <c r="ME792" s="368"/>
      <c r="MF792" s="368"/>
      <c r="MG792" s="368"/>
      <c r="MH792" s="368"/>
      <c r="MI792" s="368"/>
      <c r="MJ792" s="368"/>
      <c r="MK792" s="368"/>
      <c r="ML792" s="368"/>
      <c r="MM792" s="368"/>
      <c r="MN792" s="368"/>
      <c r="MO792" s="368"/>
      <c r="MP792" s="368"/>
      <c r="MQ792" s="368"/>
      <c r="MR792" s="368"/>
      <c r="MS792" s="368"/>
      <c r="MT792" s="368"/>
      <c r="MU792" s="368"/>
      <c r="MV792" s="368"/>
      <c r="MW792" s="368"/>
      <c r="MX792" s="368"/>
      <c r="MY792" s="368"/>
      <c r="MZ792" s="368"/>
      <c r="NA792" s="368"/>
      <c r="NB792" s="368"/>
      <c r="NC792" s="368"/>
      <c r="ND792" s="368"/>
      <c r="NE792" s="368"/>
      <c r="NF792" s="368"/>
      <c r="NG792" s="368"/>
      <c r="NH792" s="368"/>
      <c r="NI792" s="368"/>
      <c r="NJ792" s="368"/>
      <c r="NK792" s="368"/>
      <c r="NL792" s="368"/>
      <c r="NM792" s="368"/>
      <c r="NN792" s="368"/>
      <c r="NO792" s="368"/>
      <c r="NP792" s="368"/>
      <c r="NQ792" s="368"/>
      <c r="NR792" s="368"/>
      <c r="NS792" s="368"/>
      <c r="NT792" s="368"/>
      <c r="NU792" s="368"/>
      <c r="NV792" s="368"/>
      <c r="NW792" s="368"/>
      <c r="NX792" s="368"/>
      <c r="NY792" s="368"/>
      <c r="NZ792" s="368"/>
      <c r="OA792" s="368"/>
      <c r="OB792" s="368"/>
      <c r="OC792" s="368"/>
      <c r="OD792" s="368"/>
      <c r="OE792" s="368"/>
      <c r="OF792" s="368"/>
      <c r="OG792" s="368"/>
      <c r="OH792" s="368"/>
      <c r="OI792" s="368"/>
      <c r="OJ792" s="368"/>
      <c r="OK792" s="368"/>
      <c r="OL792" s="368"/>
      <c r="OM792" s="368"/>
      <c r="ON792" s="368"/>
      <c r="OO792" s="368"/>
      <c r="OP792" s="368"/>
      <c r="OQ792" s="368"/>
      <c r="OR792" s="368"/>
      <c r="OS792" s="368"/>
      <c r="OT792" s="368"/>
      <c r="OU792" s="368"/>
      <c r="OV792" s="368"/>
      <c r="OW792" s="368"/>
      <c r="OX792" s="368"/>
      <c r="OY792" s="368"/>
      <c r="OZ792" s="368"/>
      <c r="PA792" s="368"/>
      <c r="PB792" s="368"/>
      <c r="PC792" s="368"/>
      <c r="PD792" s="368"/>
      <c r="PE792" s="368"/>
      <c r="PF792" s="368"/>
      <c r="PG792" s="368"/>
      <c r="PH792" s="368"/>
      <c r="PI792" s="368"/>
      <c r="PJ792" s="368"/>
      <c r="PK792" s="368"/>
      <c r="PL792" s="368"/>
      <c r="PM792" s="368"/>
      <c r="PN792" s="368"/>
      <c r="PO792" s="368"/>
      <c r="PP792" s="368"/>
      <c r="PQ792" s="368"/>
      <c r="PR792" s="368"/>
      <c r="PS792" s="368"/>
      <c r="PT792" s="368"/>
      <c r="PU792" s="368"/>
      <c r="PV792" s="368"/>
      <c r="PW792" s="368"/>
      <c r="PX792" s="368"/>
      <c r="PY792" s="368"/>
      <c r="PZ792" s="368"/>
      <c r="QA792" s="368"/>
      <c r="QB792" s="368"/>
      <c r="QC792" s="368"/>
      <c r="QD792" s="368"/>
      <c r="QE792" s="368"/>
      <c r="QF792" s="368"/>
      <c r="QG792" s="368"/>
      <c r="QH792" s="368"/>
      <c r="QI792" s="368"/>
      <c r="QJ792" s="368"/>
      <c r="QK792" s="368"/>
      <c r="QL792" s="368"/>
      <c r="QM792" s="368"/>
      <c r="QN792" s="368"/>
      <c r="QO792" s="368"/>
      <c r="QP792" s="368"/>
      <c r="QQ792" s="368"/>
      <c r="QR792" s="368"/>
      <c r="QS792" s="368"/>
      <c r="QT792" s="368"/>
      <c r="QU792" s="368"/>
      <c r="QV792" s="368"/>
      <c r="QW792" s="368"/>
      <c r="QX792" s="368"/>
      <c r="QY792" s="368"/>
      <c r="QZ792" s="368"/>
      <c r="RA792" s="368"/>
      <c r="RB792" s="368"/>
      <c r="RC792" s="368"/>
      <c r="RD792" s="368"/>
      <c r="RE792" s="368"/>
      <c r="RF792" s="368"/>
      <c r="RG792" s="368"/>
      <c r="RH792" s="368"/>
      <c r="RI792" s="368"/>
      <c r="RJ792" s="368"/>
      <c r="RK792" s="368"/>
      <c r="RL792" s="368"/>
      <c r="RM792" s="368"/>
      <c r="RN792" s="368"/>
      <c r="RO792" s="368"/>
      <c r="RP792" s="368"/>
      <c r="RQ792" s="368"/>
      <c r="RR792" s="368"/>
      <c r="RS792" s="368"/>
      <c r="RT792" s="368"/>
      <c r="RU792" s="368"/>
      <c r="RV792" s="368"/>
      <c r="RW792" s="368"/>
      <c r="RX792" s="368"/>
      <c r="RY792" s="368"/>
      <c r="RZ792" s="368"/>
      <c r="SA792" s="368"/>
      <c r="SB792" s="368"/>
      <c r="SC792" s="368"/>
      <c r="SD792" s="368"/>
      <c r="SE792" s="368"/>
      <c r="SF792" s="368"/>
      <c r="SG792" s="368"/>
    </row>
    <row r="793" spans="1:501">
      <c r="A793" s="368"/>
      <c r="B793" s="368"/>
      <c r="C793" s="368"/>
      <c r="D793" s="368"/>
      <c r="E793" s="368"/>
      <c r="F793" s="368"/>
      <c r="G793" s="368"/>
      <c r="H793" s="368"/>
      <c r="I793" s="368"/>
      <c r="J793" s="368"/>
      <c r="K793" s="368"/>
      <c r="L793" s="368"/>
      <c r="M793" s="368"/>
      <c r="N793" s="368"/>
      <c r="O793" s="385"/>
      <c r="P793" s="368"/>
      <c r="Q793" s="368"/>
      <c r="R793" s="368"/>
      <c r="S793" s="368"/>
      <c r="T793" s="368"/>
      <c r="U793" s="368"/>
      <c r="V793" s="368"/>
      <c r="W793" s="368"/>
      <c r="X793" s="368"/>
      <c r="Y793" s="368"/>
      <c r="Z793" s="368"/>
      <c r="AA793" s="368"/>
      <c r="AB793" s="368"/>
      <c r="AC793" s="368"/>
      <c r="AD793" s="368"/>
      <c r="AE793" s="368"/>
      <c r="AF793" s="368"/>
      <c r="AG793" s="368"/>
      <c r="AH793" s="368"/>
      <c r="AI793" s="368"/>
      <c r="AJ793" s="368"/>
      <c r="AK793" s="368"/>
      <c r="AL793" s="368"/>
      <c r="AM793" s="368"/>
      <c r="AN793" s="368"/>
      <c r="AO793" s="368"/>
      <c r="AP793" s="368"/>
      <c r="AQ793" s="368"/>
      <c r="AR793" s="368"/>
      <c r="AS793" s="368"/>
      <c r="AT793" s="368"/>
      <c r="AU793" s="368"/>
      <c r="AV793" s="368"/>
      <c r="AW793" s="368"/>
      <c r="AX793" s="368"/>
      <c r="AY793" s="368"/>
      <c r="AZ793" s="368"/>
      <c r="BA793" s="368"/>
      <c r="BB793" s="368"/>
      <c r="BC793" s="368"/>
      <c r="BD793" s="368"/>
      <c r="BE793" s="368"/>
      <c r="BF793" s="368"/>
      <c r="BG793" s="368"/>
      <c r="BH793" s="368"/>
      <c r="BI793" s="368"/>
      <c r="BJ793" s="368"/>
      <c r="BK793" s="368"/>
      <c r="BL793" s="368"/>
      <c r="BM793" s="368"/>
      <c r="BN793" s="368"/>
      <c r="BO793" s="368"/>
      <c r="BP793" s="368"/>
      <c r="BQ793" s="368"/>
      <c r="BR793" s="368"/>
      <c r="BS793" s="368"/>
      <c r="BT793" s="368"/>
      <c r="BU793" s="368"/>
      <c r="BV793" s="368"/>
      <c r="BW793" s="368"/>
      <c r="DV793" s="368"/>
      <c r="DW793" s="368"/>
      <c r="DX793" s="368"/>
      <c r="DY793" s="368"/>
      <c r="DZ793" s="368"/>
      <c r="EA793" s="368"/>
      <c r="EB793" s="368"/>
      <c r="EC793" s="368"/>
      <c r="ED793" s="368"/>
      <c r="EE793" s="368"/>
      <c r="EF793" s="368"/>
      <c r="EG793" s="368"/>
      <c r="EH793" s="368"/>
      <c r="EI793" s="368"/>
      <c r="EJ793" s="368"/>
      <c r="EK793" s="368"/>
      <c r="EL793" s="368"/>
      <c r="EM793" s="368"/>
      <c r="EN793" s="368"/>
      <c r="EO793" s="368"/>
      <c r="EP793" s="368"/>
      <c r="EQ793" s="368"/>
      <c r="ER793" s="368"/>
      <c r="ES793" s="368"/>
      <c r="ET793" s="368"/>
      <c r="EU793" s="368"/>
      <c r="EV793" s="368"/>
      <c r="EW793" s="368"/>
      <c r="EX793" s="368"/>
      <c r="EY793" s="368"/>
      <c r="EZ793" s="368"/>
      <c r="FA793" s="368"/>
      <c r="FB793" s="368"/>
      <c r="FC793" s="368"/>
      <c r="FD793" s="368"/>
      <c r="FE793" s="368"/>
      <c r="FF793" s="368"/>
      <c r="FG793" s="368"/>
      <c r="FH793" s="368"/>
      <c r="FI793" s="368"/>
      <c r="FJ793" s="368"/>
      <c r="FK793" s="368"/>
      <c r="FL793" s="368"/>
      <c r="FM793" s="368"/>
      <c r="FN793" s="368"/>
      <c r="FO793" s="368"/>
      <c r="FP793" s="368"/>
      <c r="FQ793" s="368"/>
      <c r="FR793" s="368"/>
      <c r="FS793" s="368"/>
      <c r="FT793" s="368"/>
      <c r="FU793" s="368"/>
      <c r="FV793" s="368"/>
      <c r="FW793" s="368"/>
      <c r="FX793" s="368"/>
      <c r="FY793" s="368"/>
      <c r="FZ793" s="368"/>
      <c r="GA793" s="368"/>
      <c r="GB793" s="368"/>
      <c r="GC793" s="368"/>
      <c r="GD793" s="368"/>
      <c r="GE793" s="368"/>
      <c r="GF793" s="368"/>
      <c r="GG793" s="368"/>
      <c r="GH793" s="368"/>
      <c r="GI793" s="368"/>
      <c r="GJ793" s="368"/>
      <c r="GK793" s="368"/>
      <c r="GL793" s="368"/>
      <c r="GM793" s="368"/>
      <c r="GN793" s="368"/>
      <c r="GO793" s="368"/>
      <c r="GP793" s="368"/>
      <c r="GQ793" s="368"/>
      <c r="GR793" s="368"/>
      <c r="GS793" s="368"/>
      <c r="GT793" s="368"/>
      <c r="GU793" s="368"/>
      <c r="GV793" s="368"/>
      <c r="GW793" s="368"/>
      <c r="GX793" s="368"/>
      <c r="GY793" s="368"/>
      <c r="GZ793" s="368"/>
      <c r="HA793" s="368"/>
      <c r="HB793" s="368"/>
      <c r="HC793" s="368"/>
      <c r="HD793" s="368"/>
      <c r="HE793" s="368"/>
      <c r="HF793" s="368"/>
      <c r="HG793" s="368"/>
      <c r="HH793" s="368"/>
      <c r="HI793" s="368"/>
      <c r="HJ793" s="368"/>
      <c r="HK793" s="368"/>
      <c r="HL793" s="368"/>
      <c r="HM793" s="368"/>
      <c r="HN793" s="368"/>
      <c r="HO793" s="368"/>
      <c r="HP793" s="368"/>
      <c r="HQ793" s="368"/>
      <c r="HR793" s="368"/>
      <c r="HS793" s="368"/>
      <c r="HT793" s="368"/>
      <c r="HU793" s="368"/>
      <c r="HV793" s="368"/>
      <c r="HW793" s="368"/>
      <c r="HX793" s="368"/>
      <c r="HY793" s="368"/>
      <c r="HZ793" s="368"/>
      <c r="IA793" s="368"/>
      <c r="IB793" s="368"/>
      <c r="IC793" s="368"/>
      <c r="ID793" s="368"/>
      <c r="IE793" s="368"/>
      <c r="IF793" s="368"/>
      <c r="IG793" s="368"/>
      <c r="IH793" s="368"/>
      <c r="II793" s="368"/>
      <c r="IJ793" s="368"/>
      <c r="IK793" s="368"/>
      <c r="IL793" s="368"/>
      <c r="IM793" s="368"/>
      <c r="IN793" s="368"/>
      <c r="IO793" s="368"/>
      <c r="IP793" s="368"/>
      <c r="IQ793" s="368"/>
      <c r="IR793" s="368"/>
      <c r="IS793" s="368"/>
      <c r="IT793" s="368"/>
      <c r="IU793" s="368"/>
      <c r="IV793" s="368"/>
      <c r="IW793" s="368"/>
      <c r="IX793" s="368"/>
      <c r="IY793" s="368"/>
      <c r="IZ793" s="368"/>
      <c r="JA793" s="368"/>
      <c r="JB793" s="368"/>
      <c r="JC793" s="368"/>
      <c r="JD793" s="368"/>
      <c r="JE793" s="368"/>
      <c r="JF793" s="368"/>
      <c r="JG793" s="368"/>
      <c r="JH793" s="368"/>
      <c r="JI793" s="368"/>
      <c r="JJ793" s="368"/>
      <c r="JK793" s="368"/>
      <c r="JL793" s="368"/>
      <c r="JM793" s="368"/>
      <c r="JN793" s="368"/>
      <c r="JO793" s="368"/>
      <c r="JP793" s="368"/>
      <c r="JQ793" s="368"/>
      <c r="JR793" s="368"/>
      <c r="JS793" s="368"/>
      <c r="JT793" s="368"/>
      <c r="JU793" s="368"/>
      <c r="JV793" s="368"/>
      <c r="JW793" s="368"/>
      <c r="JX793" s="368"/>
      <c r="JY793" s="368"/>
      <c r="JZ793" s="368"/>
      <c r="KA793" s="368"/>
      <c r="KB793" s="368"/>
      <c r="KC793" s="368"/>
      <c r="KD793" s="368"/>
      <c r="KE793" s="368"/>
      <c r="KF793" s="368"/>
      <c r="KG793" s="368"/>
      <c r="KH793" s="368"/>
      <c r="KI793" s="368"/>
      <c r="KJ793" s="368"/>
      <c r="KK793" s="368"/>
      <c r="KL793" s="368"/>
      <c r="KM793" s="368"/>
      <c r="KN793" s="368"/>
      <c r="KO793" s="368"/>
      <c r="KP793" s="368"/>
      <c r="KQ793" s="368"/>
      <c r="KR793" s="368"/>
      <c r="KS793" s="368"/>
      <c r="KT793" s="368"/>
      <c r="KU793" s="368"/>
      <c r="KV793" s="368"/>
      <c r="KW793" s="368"/>
      <c r="KX793" s="368"/>
      <c r="LH793" s="368"/>
      <c r="LI793" s="368"/>
      <c r="LJ793" s="368"/>
      <c r="LK793" s="368"/>
      <c r="LL793" s="368"/>
      <c r="LM793" s="368"/>
      <c r="LN793" s="368"/>
      <c r="LO793" s="368"/>
      <c r="LP793" s="368"/>
      <c r="LQ793" s="368"/>
      <c r="LR793" s="368"/>
      <c r="LS793" s="368"/>
      <c r="LT793" s="368"/>
      <c r="LU793" s="368"/>
      <c r="LV793" s="368"/>
      <c r="LW793" s="368"/>
      <c r="LX793" s="368"/>
      <c r="LY793" s="368"/>
      <c r="LZ793" s="368"/>
      <c r="MA793" s="368"/>
      <c r="MB793" s="368"/>
      <c r="MC793" s="368"/>
      <c r="MD793" s="368"/>
      <c r="ME793" s="368"/>
      <c r="MF793" s="368"/>
      <c r="MG793" s="368"/>
      <c r="MH793" s="368"/>
      <c r="MI793" s="368"/>
      <c r="MJ793" s="368"/>
      <c r="MK793" s="368"/>
      <c r="ML793" s="368"/>
      <c r="MM793" s="368"/>
      <c r="MN793" s="368"/>
      <c r="MO793" s="368"/>
      <c r="MP793" s="368"/>
      <c r="MQ793" s="368"/>
      <c r="MR793" s="368"/>
      <c r="MS793" s="368"/>
      <c r="MT793" s="368"/>
      <c r="MU793" s="368"/>
      <c r="MV793" s="368"/>
      <c r="MW793" s="368"/>
      <c r="MX793" s="368"/>
      <c r="MY793" s="368"/>
      <c r="MZ793" s="368"/>
      <c r="NA793" s="368"/>
      <c r="NB793" s="368"/>
      <c r="NC793" s="368"/>
      <c r="ND793" s="368"/>
      <c r="NE793" s="368"/>
      <c r="NF793" s="368"/>
      <c r="NG793" s="368"/>
      <c r="NH793" s="368"/>
      <c r="NI793" s="368"/>
      <c r="NJ793" s="368"/>
      <c r="NK793" s="368"/>
      <c r="NL793" s="368"/>
      <c r="NM793" s="368"/>
      <c r="NN793" s="368"/>
      <c r="NO793" s="368"/>
      <c r="NP793" s="368"/>
      <c r="NQ793" s="368"/>
      <c r="NR793" s="368"/>
      <c r="NS793" s="368"/>
      <c r="NT793" s="368"/>
      <c r="NU793" s="368"/>
      <c r="NV793" s="368"/>
      <c r="NW793" s="368"/>
      <c r="NX793" s="368"/>
      <c r="NY793" s="368"/>
      <c r="NZ793" s="368"/>
      <c r="OA793" s="368"/>
      <c r="OB793" s="368"/>
      <c r="OC793" s="368"/>
      <c r="OD793" s="368"/>
      <c r="OE793" s="368"/>
      <c r="OF793" s="368"/>
      <c r="OG793" s="368"/>
      <c r="OH793" s="368"/>
      <c r="OI793" s="368"/>
      <c r="OJ793" s="368"/>
      <c r="OK793" s="368"/>
      <c r="OL793" s="368"/>
      <c r="OM793" s="368"/>
      <c r="ON793" s="368"/>
      <c r="OO793" s="368"/>
      <c r="OP793" s="368"/>
      <c r="OQ793" s="368"/>
      <c r="OR793" s="368"/>
      <c r="OS793" s="368"/>
      <c r="OT793" s="368"/>
      <c r="OU793" s="368"/>
      <c r="OV793" s="368"/>
      <c r="OW793" s="368"/>
      <c r="OX793" s="368"/>
      <c r="OY793" s="368"/>
      <c r="OZ793" s="368"/>
      <c r="PA793" s="368"/>
      <c r="PB793" s="368"/>
      <c r="PC793" s="368"/>
      <c r="PD793" s="368"/>
      <c r="PE793" s="368"/>
      <c r="PF793" s="368"/>
      <c r="PG793" s="368"/>
      <c r="PH793" s="368"/>
      <c r="PI793" s="368"/>
      <c r="PJ793" s="368"/>
      <c r="PK793" s="368"/>
      <c r="PL793" s="368"/>
      <c r="PM793" s="368"/>
      <c r="PN793" s="368"/>
      <c r="PO793" s="368"/>
      <c r="PP793" s="368"/>
      <c r="PQ793" s="368"/>
      <c r="PR793" s="368"/>
      <c r="PS793" s="368"/>
      <c r="PT793" s="368"/>
      <c r="PU793" s="368"/>
      <c r="PV793" s="368"/>
      <c r="PW793" s="368"/>
      <c r="PX793" s="368"/>
      <c r="PY793" s="368"/>
      <c r="PZ793" s="368"/>
      <c r="QA793" s="368"/>
      <c r="QB793" s="368"/>
      <c r="QC793" s="368"/>
      <c r="QD793" s="368"/>
      <c r="QE793" s="368"/>
      <c r="QF793" s="368"/>
      <c r="QG793" s="368"/>
      <c r="QH793" s="368"/>
      <c r="QI793" s="368"/>
      <c r="QJ793" s="368"/>
      <c r="QK793" s="368"/>
      <c r="QL793" s="368"/>
      <c r="QM793" s="368"/>
      <c r="QN793" s="368"/>
      <c r="QO793" s="368"/>
      <c r="QP793" s="368"/>
      <c r="QQ793" s="368"/>
      <c r="QR793" s="368"/>
      <c r="QS793" s="368"/>
      <c r="QT793" s="368"/>
      <c r="QU793" s="368"/>
      <c r="QV793" s="368"/>
      <c r="QW793" s="368"/>
      <c r="QX793" s="368"/>
      <c r="QY793" s="368"/>
      <c r="QZ793" s="368"/>
      <c r="RA793" s="368"/>
      <c r="RB793" s="368"/>
      <c r="RC793" s="368"/>
      <c r="RD793" s="368"/>
      <c r="RE793" s="368"/>
      <c r="RF793" s="368"/>
      <c r="RG793" s="368"/>
      <c r="RH793" s="368"/>
      <c r="RI793" s="368"/>
      <c r="RJ793" s="368"/>
      <c r="RK793" s="368"/>
      <c r="RL793" s="368"/>
      <c r="RM793" s="368"/>
      <c r="RN793" s="368"/>
      <c r="RO793" s="368"/>
      <c r="RP793" s="368"/>
      <c r="RQ793" s="368"/>
      <c r="RR793" s="368"/>
      <c r="RS793" s="368"/>
      <c r="RT793" s="368"/>
      <c r="RU793" s="368"/>
      <c r="RV793" s="368"/>
      <c r="RW793" s="368"/>
      <c r="RX793" s="368"/>
      <c r="RY793" s="368"/>
      <c r="RZ793" s="368"/>
      <c r="SA793" s="368"/>
      <c r="SB793" s="368"/>
      <c r="SC793" s="368"/>
      <c r="SD793" s="368"/>
      <c r="SE793" s="368"/>
      <c r="SF793" s="368"/>
      <c r="SG793" s="368"/>
    </row>
    <row r="794" spans="1:501">
      <c r="A794" s="368"/>
      <c r="B794" s="368"/>
      <c r="C794" s="368"/>
      <c r="D794" s="368"/>
      <c r="E794" s="368"/>
      <c r="F794" s="368"/>
      <c r="G794" s="368"/>
      <c r="H794" s="368"/>
      <c r="I794" s="368"/>
      <c r="J794" s="368"/>
      <c r="K794" s="368"/>
      <c r="L794" s="368"/>
      <c r="M794" s="368"/>
      <c r="N794" s="368"/>
      <c r="O794" s="385"/>
      <c r="P794" s="368"/>
      <c r="Q794" s="368"/>
      <c r="R794" s="368"/>
      <c r="S794" s="368"/>
      <c r="T794" s="368"/>
      <c r="U794" s="368"/>
      <c r="V794" s="368"/>
      <c r="W794" s="368"/>
      <c r="X794" s="368"/>
      <c r="Y794" s="368"/>
      <c r="Z794" s="368"/>
      <c r="AA794" s="368"/>
      <c r="AB794" s="368"/>
      <c r="AC794" s="368"/>
      <c r="AD794" s="368"/>
      <c r="AE794" s="368"/>
      <c r="AF794" s="368"/>
      <c r="AG794" s="368"/>
      <c r="AH794" s="368"/>
      <c r="AI794" s="368"/>
      <c r="AJ794" s="368"/>
      <c r="AK794" s="368"/>
      <c r="AL794" s="368"/>
      <c r="AM794" s="368"/>
      <c r="AN794" s="368"/>
      <c r="AO794" s="368"/>
      <c r="AP794" s="368"/>
      <c r="AQ794" s="368"/>
      <c r="AR794" s="368"/>
      <c r="AS794" s="368"/>
      <c r="AT794" s="368"/>
      <c r="AU794" s="368"/>
      <c r="AV794" s="368"/>
      <c r="AW794" s="368"/>
      <c r="AX794" s="368"/>
      <c r="AY794" s="368"/>
      <c r="AZ794" s="368"/>
      <c r="BA794" s="368"/>
      <c r="BB794" s="368"/>
      <c r="BC794" s="368"/>
      <c r="BD794" s="368"/>
      <c r="BE794" s="368"/>
      <c r="BF794" s="368"/>
      <c r="BG794" s="368"/>
      <c r="BH794" s="368"/>
      <c r="BI794" s="368"/>
      <c r="BJ794" s="368"/>
      <c r="BK794" s="368"/>
      <c r="BL794" s="368"/>
      <c r="BM794" s="368"/>
      <c r="BN794" s="368"/>
      <c r="BO794" s="368"/>
      <c r="BP794" s="368"/>
      <c r="BQ794" s="368"/>
      <c r="BR794" s="368"/>
      <c r="BS794" s="368"/>
      <c r="BT794" s="368"/>
      <c r="BU794" s="368"/>
      <c r="BV794" s="368"/>
      <c r="BW794" s="368"/>
      <c r="DV794" s="368"/>
      <c r="DW794" s="368"/>
      <c r="DX794" s="368"/>
      <c r="DY794" s="368"/>
      <c r="DZ794" s="368"/>
      <c r="EA794" s="368"/>
      <c r="EB794" s="368"/>
      <c r="EC794" s="368"/>
      <c r="ED794" s="368"/>
      <c r="EE794" s="368"/>
      <c r="EF794" s="368"/>
      <c r="EG794" s="368"/>
      <c r="EH794" s="368"/>
      <c r="EI794" s="368"/>
      <c r="EJ794" s="368"/>
      <c r="EK794" s="368"/>
      <c r="EL794" s="368"/>
      <c r="EM794" s="368"/>
      <c r="EN794" s="368"/>
      <c r="EO794" s="368"/>
      <c r="EP794" s="368"/>
      <c r="EQ794" s="368"/>
      <c r="ER794" s="368"/>
      <c r="ES794" s="368"/>
      <c r="ET794" s="368"/>
      <c r="EU794" s="368"/>
      <c r="EV794" s="368"/>
      <c r="EW794" s="368"/>
      <c r="EX794" s="368"/>
      <c r="EY794" s="368"/>
      <c r="EZ794" s="368"/>
      <c r="FA794" s="368"/>
      <c r="FB794" s="368"/>
      <c r="FC794" s="368"/>
      <c r="FD794" s="368"/>
      <c r="FE794" s="368"/>
      <c r="FF794" s="368"/>
      <c r="FG794" s="368"/>
      <c r="FH794" s="368"/>
      <c r="FI794" s="368"/>
      <c r="FJ794" s="368"/>
      <c r="FK794" s="368"/>
      <c r="FL794" s="368"/>
      <c r="FM794" s="368"/>
      <c r="FN794" s="368"/>
      <c r="FO794" s="368"/>
      <c r="FP794" s="368"/>
      <c r="FQ794" s="368"/>
      <c r="FR794" s="368"/>
      <c r="FS794" s="368"/>
      <c r="FT794" s="368"/>
      <c r="FU794" s="368"/>
      <c r="FV794" s="368"/>
      <c r="FW794" s="368"/>
      <c r="FX794" s="368"/>
      <c r="FY794" s="368"/>
      <c r="FZ794" s="368"/>
      <c r="GA794" s="368"/>
      <c r="GB794" s="368"/>
      <c r="GC794" s="368"/>
      <c r="GD794" s="368"/>
      <c r="GE794" s="368"/>
      <c r="GF794" s="368"/>
      <c r="GG794" s="368"/>
      <c r="GH794" s="368"/>
      <c r="GI794" s="368"/>
      <c r="GJ794" s="368"/>
      <c r="GK794" s="368"/>
      <c r="GL794" s="368"/>
      <c r="GM794" s="368"/>
      <c r="GN794" s="368"/>
      <c r="GO794" s="368"/>
      <c r="GP794" s="368"/>
      <c r="GQ794" s="368"/>
      <c r="GR794" s="368"/>
      <c r="GS794" s="368"/>
      <c r="GT794" s="368"/>
      <c r="GU794" s="368"/>
      <c r="GV794" s="368"/>
      <c r="GW794" s="368"/>
      <c r="GX794" s="368"/>
      <c r="GY794" s="368"/>
      <c r="GZ794" s="368"/>
      <c r="HA794" s="368"/>
      <c r="HB794" s="368"/>
      <c r="HC794" s="368"/>
      <c r="HD794" s="368"/>
      <c r="HE794" s="368"/>
      <c r="HF794" s="368"/>
      <c r="HG794" s="368"/>
      <c r="HH794" s="368"/>
      <c r="HI794" s="368"/>
      <c r="HJ794" s="368"/>
      <c r="HK794" s="368"/>
      <c r="HL794" s="368"/>
      <c r="HM794" s="368"/>
      <c r="HN794" s="368"/>
      <c r="HO794" s="368"/>
      <c r="HP794" s="368"/>
      <c r="HQ794" s="368"/>
      <c r="HR794" s="368"/>
      <c r="HS794" s="368"/>
      <c r="HT794" s="368"/>
      <c r="HU794" s="368"/>
      <c r="HV794" s="368"/>
      <c r="HW794" s="368"/>
      <c r="HX794" s="368"/>
      <c r="HY794" s="368"/>
      <c r="HZ794" s="368"/>
      <c r="IA794" s="368"/>
      <c r="IB794" s="368"/>
      <c r="IC794" s="368"/>
      <c r="ID794" s="368"/>
      <c r="IE794" s="368"/>
      <c r="IF794" s="368"/>
      <c r="IG794" s="368"/>
      <c r="IH794" s="368"/>
      <c r="II794" s="368"/>
      <c r="IJ794" s="368"/>
      <c r="IK794" s="368"/>
      <c r="IL794" s="368"/>
      <c r="IM794" s="368"/>
      <c r="IN794" s="368"/>
      <c r="IO794" s="368"/>
      <c r="IP794" s="368"/>
      <c r="IQ794" s="368"/>
      <c r="IR794" s="368"/>
      <c r="IS794" s="368"/>
      <c r="IT794" s="368"/>
      <c r="IU794" s="368"/>
      <c r="IV794" s="368"/>
      <c r="IW794" s="368"/>
      <c r="IX794" s="368"/>
      <c r="IY794" s="368"/>
      <c r="IZ794" s="368"/>
      <c r="JA794" s="368"/>
      <c r="JB794" s="368"/>
      <c r="JC794" s="368"/>
      <c r="JD794" s="368"/>
      <c r="JE794" s="368"/>
      <c r="JF794" s="368"/>
      <c r="JG794" s="368"/>
      <c r="JH794" s="368"/>
      <c r="JI794" s="368"/>
      <c r="JJ794" s="368"/>
      <c r="JK794" s="368"/>
      <c r="JL794" s="368"/>
      <c r="JM794" s="368"/>
      <c r="JN794" s="368"/>
      <c r="JO794" s="368"/>
      <c r="JP794" s="368"/>
      <c r="JQ794" s="368"/>
      <c r="JR794" s="368"/>
      <c r="JS794" s="368"/>
      <c r="JT794" s="368"/>
      <c r="JU794" s="368"/>
      <c r="JV794" s="368"/>
      <c r="JW794" s="368"/>
      <c r="JX794" s="368"/>
      <c r="JY794" s="368"/>
      <c r="JZ794" s="368"/>
      <c r="KA794" s="368"/>
      <c r="KB794" s="368"/>
      <c r="KC794" s="368"/>
      <c r="KD794" s="368"/>
      <c r="KE794" s="368"/>
      <c r="KF794" s="368"/>
      <c r="KG794" s="368"/>
      <c r="KH794" s="368"/>
      <c r="KI794" s="368"/>
      <c r="KJ794" s="368"/>
      <c r="KK794" s="368"/>
      <c r="KL794" s="368"/>
      <c r="KM794" s="368"/>
      <c r="KN794" s="368"/>
      <c r="KO794" s="368"/>
      <c r="KP794" s="368"/>
      <c r="KQ794" s="368"/>
      <c r="KR794" s="368"/>
      <c r="KS794" s="368"/>
      <c r="KT794" s="368"/>
      <c r="KU794" s="368"/>
      <c r="KV794" s="368"/>
      <c r="KW794" s="368"/>
      <c r="KX794" s="368"/>
      <c r="LH794" s="368"/>
      <c r="LI794" s="368"/>
      <c r="LJ794" s="368"/>
      <c r="LK794" s="368"/>
      <c r="LL794" s="368"/>
      <c r="LM794" s="368"/>
      <c r="LN794" s="368"/>
      <c r="LO794" s="368"/>
      <c r="LP794" s="368"/>
      <c r="LQ794" s="368"/>
      <c r="LR794" s="368"/>
      <c r="LS794" s="368"/>
      <c r="LT794" s="368"/>
      <c r="LU794" s="368"/>
      <c r="LV794" s="368"/>
      <c r="LW794" s="368"/>
      <c r="LX794" s="368"/>
      <c r="LY794" s="368"/>
      <c r="LZ794" s="368"/>
      <c r="MA794" s="368"/>
      <c r="MB794" s="368"/>
      <c r="MC794" s="368"/>
      <c r="MD794" s="368"/>
      <c r="ME794" s="368"/>
      <c r="MF794" s="368"/>
      <c r="MG794" s="368"/>
      <c r="MH794" s="368"/>
      <c r="MI794" s="368"/>
      <c r="MJ794" s="368"/>
      <c r="MK794" s="368"/>
      <c r="ML794" s="368"/>
      <c r="MM794" s="368"/>
      <c r="MN794" s="368"/>
      <c r="MO794" s="368"/>
      <c r="MP794" s="368"/>
      <c r="MQ794" s="368"/>
      <c r="MR794" s="368"/>
      <c r="MS794" s="368"/>
      <c r="MT794" s="368"/>
      <c r="MU794" s="368"/>
      <c r="MV794" s="368"/>
      <c r="MW794" s="368"/>
      <c r="MX794" s="368"/>
      <c r="MY794" s="368"/>
      <c r="MZ794" s="368"/>
      <c r="NA794" s="368"/>
      <c r="NB794" s="368"/>
      <c r="NC794" s="368"/>
      <c r="ND794" s="368"/>
      <c r="NE794" s="368"/>
      <c r="NF794" s="368"/>
      <c r="NG794" s="368"/>
      <c r="NH794" s="368"/>
      <c r="NI794" s="368"/>
      <c r="NJ794" s="368"/>
      <c r="NK794" s="368"/>
      <c r="NL794" s="368"/>
      <c r="NM794" s="368"/>
      <c r="NN794" s="368"/>
      <c r="NO794" s="368"/>
      <c r="NP794" s="368"/>
      <c r="NQ794" s="368"/>
      <c r="NR794" s="368"/>
      <c r="NS794" s="368"/>
      <c r="NT794" s="368"/>
      <c r="NU794" s="368"/>
      <c r="NV794" s="368"/>
      <c r="NW794" s="368"/>
      <c r="NX794" s="368"/>
      <c r="NY794" s="368"/>
      <c r="NZ794" s="368"/>
      <c r="OA794" s="368"/>
      <c r="OB794" s="368"/>
      <c r="OC794" s="368"/>
      <c r="OD794" s="368"/>
      <c r="OE794" s="368"/>
      <c r="OF794" s="368"/>
      <c r="OG794" s="368"/>
      <c r="OH794" s="368"/>
      <c r="OI794" s="368"/>
      <c r="OJ794" s="368"/>
      <c r="OK794" s="368"/>
      <c r="OL794" s="368"/>
      <c r="OM794" s="368"/>
      <c r="ON794" s="368"/>
      <c r="OO794" s="368"/>
      <c r="OP794" s="368"/>
      <c r="OQ794" s="368"/>
      <c r="OR794" s="368"/>
      <c r="OS794" s="368"/>
      <c r="OT794" s="368"/>
      <c r="OU794" s="368"/>
      <c r="OV794" s="368"/>
      <c r="OW794" s="368"/>
      <c r="OX794" s="368"/>
      <c r="OY794" s="368"/>
      <c r="OZ794" s="368"/>
      <c r="PA794" s="368"/>
      <c r="PB794" s="368"/>
      <c r="PC794" s="368"/>
      <c r="PD794" s="368"/>
      <c r="PE794" s="368"/>
      <c r="PF794" s="368"/>
      <c r="PG794" s="368"/>
      <c r="PH794" s="368"/>
      <c r="PI794" s="368"/>
      <c r="PJ794" s="368"/>
      <c r="PK794" s="368"/>
      <c r="PL794" s="368"/>
      <c r="PM794" s="368"/>
      <c r="PN794" s="368"/>
      <c r="PO794" s="368"/>
      <c r="PP794" s="368"/>
      <c r="PQ794" s="368"/>
      <c r="PR794" s="368"/>
      <c r="PS794" s="368"/>
      <c r="PT794" s="368"/>
      <c r="PU794" s="368"/>
      <c r="PV794" s="368"/>
      <c r="PW794" s="368"/>
      <c r="PX794" s="368"/>
      <c r="PY794" s="368"/>
      <c r="PZ794" s="368"/>
      <c r="QA794" s="368"/>
      <c r="QB794" s="368"/>
      <c r="QC794" s="368"/>
      <c r="QD794" s="368"/>
      <c r="QE794" s="368"/>
      <c r="QF794" s="368"/>
      <c r="QG794" s="368"/>
      <c r="QH794" s="368"/>
      <c r="QI794" s="368"/>
      <c r="QJ794" s="368"/>
      <c r="QK794" s="368"/>
      <c r="QL794" s="368"/>
      <c r="QM794" s="368"/>
      <c r="QN794" s="368"/>
      <c r="QO794" s="368"/>
      <c r="QP794" s="368"/>
      <c r="QQ794" s="368"/>
      <c r="QR794" s="368"/>
      <c r="QS794" s="368"/>
      <c r="QT794" s="368"/>
      <c r="QU794" s="368"/>
      <c r="QV794" s="368"/>
      <c r="QW794" s="368"/>
      <c r="QX794" s="368"/>
      <c r="QY794" s="368"/>
      <c r="QZ794" s="368"/>
      <c r="RA794" s="368"/>
      <c r="RB794" s="368"/>
      <c r="RC794" s="368"/>
      <c r="RD794" s="368"/>
      <c r="RE794" s="368"/>
      <c r="RF794" s="368"/>
      <c r="RG794" s="368"/>
      <c r="RH794" s="368"/>
      <c r="RI794" s="368"/>
      <c r="RJ794" s="368"/>
      <c r="RK794" s="368"/>
      <c r="RL794" s="368"/>
      <c r="RM794" s="368"/>
      <c r="RN794" s="368"/>
      <c r="RO794" s="368"/>
      <c r="RP794" s="368"/>
      <c r="RQ794" s="368"/>
      <c r="RR794" s="368"/>
      <c r="RS794" s="368"/>
      <c r="RT794" s="368"/>
      <c r="RU794" s="368"/>
      <c r="RV794" s="368"/>
      <c r="RW794" s="368"/>
      <c r="RX794" s="368"/>
      <c r="RY794" s="368"/>
      <c r="RZ794" s="368"/>
      <c r="SA794" s="368"/>
      <c r="SB794" s="368"/>
      <c r="SC794" s="368"/>
      <c r="SD794" s="368"/>
      <c r="SE794" s="368"/>
      <c r="SF794" s="368"/>
      <c r="SG794" s="368"/>
    </row>
    <row r="795" spans="1:501">
      <c r="A795" s="368"/>
      <c r="B795" s="368"/>
      <c r="C795" s="368"/>
      <c r="D795" s="368"/>
      <c r="E795" s="368"/>
      <c r="F795" s="368"/>
      <c r="G795" s="368"/>
      <c r="H795" s="368"/>
      <c r="I795" s="368"/>
      <c r="J795" s="368"/>
      <c r="K795" s="368"/>
      <c r="L795" s="368"/>
      <c r="M795" s="368"/>
      <c r="N795" s="368"/>
      <c r="O795" s="385"/>
      <c r="P795" s="368"/>
      <c r="Q795" s="368"/>
      <c r="R795" s="368"/>
      <c r="S795" s="368"/>
      <c r="T795" s="368"/>
      <c r="U795" s="368"/>
      <c r="V795" s="368"/>
      <c r="W795" s="368"/>
      <c r="X795" s="368"/>
      <c r="Y795" s="368"/>
      <c r="Z795" s="368"/>
      <c r="AA795" s="368"/>
      <c r="AB795" s="368"/>
      <c r="AC795" s="368"/>
      <c r="AD795" s="368"/>
      <c r="AE795" s="368"/>
      <c r="AF795" s="368"/>
      <c r="AG795" s="368"/>
      <c r="AH795" s="368"/>
      <c r="AI795" s="368"/>
      <c r="AJ795" s="368"/>
      <c r="AK795" s="368"/>
      <c r="AL795" s="368"/>
      <c r="AM795" s="368"/>
      <c r="AN795" s="368"/>
      <c r="AO795" s="368"/>
      <c r="AP795" s="368"/>
      <c r="AQ795" s="368"/>
      <c r="AR795" s="368"/>
      <c r="AS795" s="368"/>
      <c r="AT795" s="368"/>
      <c r="AU795" s="368"/>
      <c r="AV795" s="368"/>
      <c r="AW795" s="368"/>
      <c r="AX795" s="368"/>
      <c r="AY795" s="368"/>
      <c r="AZ795" s="368"/>
      <c r="BA795" s="368"/>
      <c r="BB795" s="368"/>
      <c r="BC795" s="368"/>
      <c r="BD795" s="368"/>
      <c r="BE795" s="368"/>
      <c r="BF795" s="368"/>
      <c r="BG795" s="368"/>
      <c r="BH795" s="368"/>
      <c r="BI795" s="368"/>
      <c r="BJ795" s="368"/>
      <c r="BK795" s="368"/>
      <c r="BL795" s="368"/>
      <c r="BM795" s="368"/>
      <c r="BN795" s="368"/>
      <c r="BO795" s="368"/>
      <c r="BP795" s="368"/>
      <c r="BQ795" s="368"/>
      <c r="BR795" s="368"/>
      <c r="BS795" s="368"/>
      <c r="BT795" s="368"/>
      <c r="BU795" s="368"/>
      <c r="BV795" s="368"/>
      <c r="BW795" s="368"/>
      <c r="DV795" s="368"/>
      <c r="DW795" s="368"/>
      <c r="DX795" s="368"/>
      <c r="DY795" s="368"/>
      <c r="DZ795" s="368"/>
      <c r="EA795" s="368"/>
      <c r="EB795" s="368"/>
      <c r="EC795" s="368"/>
      <c r="ED795" s="368"/>
      <c r="EE795" s="368"/>
      <c r="EF795" s="368"/>
      <c r="EG795" s="368"/>
      <c r="EH795" s="368"/>
      <c r="EI795" s="368"/>
      <c r="EJ795" s="368"/>
      <c r="EK795" s="368"/>
      <c r="EL795" s="368"/>
      <c r="EM795" s="368"/>
      <c r="EN795" s="368"/>
      <c r="EO795" s="368"/>
      <c r="EP795" s="368"/>
      <c r="EQ795" s="368"/>
      <c r="ER795" s="368"/>
      <c r="ES795" s="368"/>
      <c r="ET795" s="368"/>
      <c r="EU795" s="368"/>
      <c r="EV795" s="368"/>
      <c r="EW795" s="368"/>
      <c r="EX795" s="368"/>
      <c r="EY795" s="368"/>
      <c r="EZ795" s="368"/>
      <c r="FA795" s="368"/>
      <c r="FB795" s="368"/>
      <c r="FC795" s="368"/>
      <c r="FD795" s="368"/>
      <c r="FE795" s="368"/>
      <c r="FF795" s="368"/>
      <c r="FG795" s="368"/>
      <c r="FH795" s="368"/>
      <c r="FI795" s="368"/>
      <c r="FJ795" s="368"/>
      <c r="FK795" s="368"/>
      <c r="FL795" s="368"/>
      <c r="FM795" s="368"/>
      <c r="FN795" s="368"/>
      <c r="FO795" s="368"/>
      <c r="FP795" s="368"/>
      <c r="FQ795" s="368"/>
      <c r="FR795" s="368"/>
      <c r="FS795" s="368"/>
      <c r="FT795" s="368"/>
      <c r="FU795" s="368"/>
      <c r="FV795" s="368"/>
      <c r="FW795" s="368"/>
      <c r="FX795" s="368"/>
      <c r="FY795" s="368"/>
      <c r="FZ795" s="368"/>
      <c r="GA795" s="368"/>
      <c r="GB795" s="368"/>
      <c r="GC795" s="368"/>
      <c r="GD795" s="368"/>
      <c r="GE795" s="368"/>
      <c r="GF795" s="368"/>
      <c r="GG795" s="368"/>
      <c r="GH795" s="368"/>
      <c r="GI795" s="368"/>
      <c r="GJ795" s="368"/>
      <c r="GK795" s="368"/>
      <c r="GL795" s="368"/>
      <c r="GM795" s="368"/>
      <c r="GN795" s="368"/>
      <c r="GO795" s="368"/>
      <c r="GP795" s="368"/>
      <c r="GQ795" s="368"/>
      <c r="GR795" s="368"/>
      <c r="GS795" s="368"/>
      <c r="GT795" s="368"/>
      <c r="GU795" s="368"/>
      <c r="GV795" s="368"/>
      <c r="GW795" s="368"/>
      <c r="GX795" s="368"/>
      <c r="GY795" s="368"/>
      <c r="GZ795" s="368"/>
      <c r="HA795" s="368"/>
      <c r="HB795" s="368"/>
      <c r="HC795" s="368"/>
      <c r="HD795" s="368"/>
      <c r="HE795" s="368"/>
      <c r="HF795" s="368"/>
      <c r="HG795" s="368"/>
      <c r="HH795" s="368"/>
      <c r="HI795" s="368"/>
      <c r="HJ795" s="368"/>
      <c r="HK795" s="368"/>
      <c r="HL795" s="368"/>
      <c r="HM795" s="368"/>
      <c r="HN795" s="368"/>
      <c r="HO795" s="368"/>
      <c r="HP795" s="368"/>
      <c r="HQ795" s="368"/>
      <c r="HR795" s="368"/>
      <c r="HS795" s="368"/>
      <c r="HT795" s="368"/>
      <c r="HU795" s="368"/>
      <c r="HV795" s="368"/>
      <c r="HW795" s="368"/>
      <c r="HX795" s="368"/>
      <c r="HY795" s="368"/>
      <c r="HZ795" s="368"/>
      <c r="IA795" s="368"/>
      <c r="IB795" s="368"/>
      <c r="IC795" s="368"/>
      <c r="ID795" s="368"/>
      <c r="IE795" s="368"/>
      <c r="IF795" s="368"/>
      <c r="IG795" s="368"/>
      <c r="IH795" s="368"/>
      <c r="II795" s="368"/>
      <c r="IJ795" s="368"/>
      <c r="IK795" s="368"/>
      <c r="IL795" s="368"/>
      <c r="IM795" s="368"/>
      <c r="IN795" s="368"/>
      <c r="IO795" s="368"/>
      <c r="IP795" s="368"/>
      <c r="IQ795" s="368"/>
      <c r="IR795" s="368"/>
      <c r="IS795" s="368"/>
      <c r="IT795" s="368"/>
      <c r="IU795" s="368"/>
      <c r="IV795" s="368"/>
      <c r="IW795" s="368"/>
      <c r="IX795" s="368"/>
      <c r="IY795" s="368"/>
      <c r="IZ795" s="368"/>
      <c r="JA795" s="368"/>
      <c r="JB795" s="368"/>
      <c r="JC795" s="368"/>
      <c r="JD795" s="368"/>
      <c r="JE795" s="368"/>
      <c r="JF795" s="368"/>
      <c r="JG795" s="368"/>
      <c r="JH795" s="368"/>
      <c r="JI795" s="368"/>
      <c r="JJ795" s="368"/>
      <c r="JK795" s="368"/>
      <c r="JL795" s="368"/>
      <c r="JM795" s="368"/>
      <c r="JN795" s="368"/>
      <c r="JO795" s="368"/>
      <c r="JP795" s="368"/>
      <c r="JQ795" s="368"/>
      <c r="JR795" s="368"/>
      <c r="JS795" s="368"/>
      <c r="JT795" s="368"/>
      <c r="JU795" s="368"/>
      <c r="JV795" s="368"/>
      <c r="JW795" s="368"/>
      <c r="JX795" s="368"/>
      <c r="JY795" s="368"/>
      <c r="JZ795" s="368"/>
      <c r="KA795" s="368"/>
      <c r="KB795" s="368"/>
      <c r="KC795" s="368"/>
      <c r="KD795" s="368"/>
      <c r="KE795" s="368"/>
      <c r="KF795" s="368"/>
      <c r="KG795" s="368"/>
      <c r="KH795" s="368"/>
      <c r="KI795" s="368"/>
      <c r="KJ795" s="368"/>
      <c r="KK795" s="368"/>
      <c r="KL795" s="368"/>
      <c r="KM795" s="368"/>
      <c r="KN795" s="368"/>
      <c r="KO795" s="368"/>
      <c r="KP795" s="368"/>
      <c r="KQ795" s="368"/>
      <c r="KR795" s="368"/>
      <c r="KS795" s="368"/>
      <c r="KT795" s="368"/>
      <c r="KU795" s="368"/>
      <c r="KV795" s="368"/>
      <c r="KW795" s="368"/>
      <c r="KX795" s="368"/>
      <c r="LH795" s="368"/>
      <c r="LI795" s="368"/>
      <c r="LJ795" s="368"/>
      <c r="LK795" s="368"/>
      <c r="LL795" s="368"/>
      <c r="LM795" s="368"/>
      <c r="LN795" s="368"/>
      <c r="LO795" s="368"/>
      <c r="LP795" s="368"/>
      <c r="LQ795" s="368"/>
      <c r="LR795" s="368"/>
      <c r="LS795" s="368"/>
      <c r="LT795" s="368"/>
      <c r="LU795" s="368"/>
      <c r="LV795" s="368"/>
      <c r="LW795" s="368"/>
      <c r="LX795" s="368"/>
      <c r="LY795" s="368"/>
      <c r="LZ795" s="368"/>
      <c r="MA795" s="368"/>
      <c r="MB795" s="368"/>
      <c r="MC795" s="368"/>
      <c r="MD795" s="368"/>
      <c r="ME795" s="368"/>
      <c r="MF795" s="368"/>
      <c r="MG795" s="368"/>
      <c r="MH795" s="368"/>
      <c r="MI795" s="368"/>
      <c r="MJ795" s="368"/>
      <c r="MK795" s="368"/>
      <c r="ML795" s="368"/>
      <c r="MM795" s="368"/>
      <c r="MN795" s="368"/>
      <c r="MO795" s="368"/>
      <c r="MP795" s="368"/>
      <c r="MQ795" s="368"/>
      <c r="MR795" s="368"/>
      <c r="MS795" s="368"/>
      <c r="MT795" s="368"/>
      <c r="MU795" s="368"/>
      <c r="MV795" s="368"/>
      <c r="MW795" s="368"/>
      <c r="MX795" s="368"/>
      <c r="MY795" s="368"/>
      <c r="MZ795" s="368"/>
      <c r="NA795" s="368"/>
      <c r="NB795" s="368"/>
      <c r="NC795" s="368"/>
      <c r="ND795" s="368"/>
      <c r="NE795" s="368"/>
      <c r="NF795" s="368"/>
      <c r="NG795" s="368"/>
      <c r="NH795" s="368"/>
      <c r="NI795" s="368"/>
      <c r="NJ795" s="368"/>
      <c r="NK795" s="368"/>
      <c r="NL795" s="368"/>
      <c r="NM795" s="368"/>
      <c r="NN795" s="368"/>
      <c r="NO795" s="368"/>
      <c r="NP795" s="368"/>
      <c r="NQ795" s="368"/>
      <c r="NR795" s="368"/>
      <c r="NS795" s="368"/>
      <c r="NT795" s="368"/>
      <c r="NU795" s="368"/>
      <c r="NV795" s="368"/>
      <c r="NW795" s="368"/>
      <c r="NX795" s="368"/>
      <c r="NY795" s="368"/>
      <c r="NZ795" s="368"/>
      <c r="OA795" s="368"/>
      <c r="OB795" s="368"/>
      <c r="OC795" s="368"/>
      <c r="OD795" s="368"/>
      <c r="OE795" s="368"/>
      <c r="OF795" s="368"/>
      <c r="OG795" s="368"/>
      <c r="OH795" s="368"/>
      <c r="OI795" s="368"/>
      <c r="OJ795" s="368"/>
      <c r="OK795" s="368"/>
      <c r="OL795" s="368"/>
      <c r="OM795" s="368"/>
      <c r="ON795" s="368"/>
      <c r="OO795" s="368"/>
      <c r="OP795" s="368"/>
      <c r="OQ795" s="368"/>
      <c r="OR795" s="368"/>
      <c r="OS795" s="368"/>
      <c r="OT795" s="368"/>
      <c r="OU795" s="368"/>
      <c r="OV795" s="368"/>
      <c r="OW795" s="368"/>
      <c r="OX795" s="368"/>
      <c r="OY795" s="368"/>
      <c r="OZ795" s="368"/>
      <c r="PA795" s="368"/>
      <c r="PB795" s="368"/>
      <c r="PC795" s="368"/>
      <c r="PD795" s="368"/>
      <c r="PE795" s="368"/>
      <c r="PF795" s="368"/>
      <c r="PG795" s="368"/>
      <c r="PH795" s="368"/>
      <c r="PI795" s="368"/>
      <c r="PJ795" s="368"/>
      <c r="PK795" s="368"/>
      <c r="PL795" s="368"/>
      <c r="PM795" s="368"/>
      <c r="PN795" s="368"/>
      <c r="PO795" s="368"/>
      <c r="PP795" s="368"/>
      <c r="PQ795" s="368"/>
      <c r="PR795" s="368"/>
      <c r="PS795" s="368"/>
      <c r="PT795" s="368"/>
      <c r="PU795" s="368"/>
      <c r="PV795" s="368"/>
      <c r="PW795" s="368"/>
      <c r="PX795" s="368"/>
      <c r="PY795" s="368"/>
      <c r="PZ795" s="368"/>
      <c r="QA795" s="368"/>
      <c r="QB795" s="368"/>
      <c r="QC795" s="368"/>
      <c r="QD795" s="368"/>
      <c r="QE795" s="368"/>
      <c r="QF795" s="368"/>
      <c r="QG795" s="368"/>
      <c r="QH795" s="368"/>
      <c r="QI795" s="368"/>
      <c r="QJ795" s="368"/>
      <c r="QK795" s="368"/>
      <c r="QL795" s="368"/>
      <c r="QM795" s="368"/>
      <c r="QN795" s="368"/>
      <c r="QO795" s="368"/>
      <c r="QP795" s="368"/>
      <c r="QQ795" s="368"/>
      <c r="QR795" s="368"/>
      <c r="QS795" s="368"/>
      <c r="QT795" s="368"/>
      <c r="QU795" s="368"/>
      <c r="QV795" s="368"/>
      <c r="QW795" s="368"/>
      <c r="QX795" s="368"/>
      <c r="QY795" s="368"/>
      <c r="QZ795" s="368"/>
      <c r="RA795" s="368"/>
      <c r="RB795" s="368"/>
      <c r="RC795" s="368"/>
      <c r="RD795" s="368"/>
      <c r="RE795" s="368"/>
      <c r="RF795" s="368"/>
      <c r="RG795" s="368"/>
      <c r="RH795" s="368"/>
      <c r="RI795" s="368"/>
      <c r="RJ795" s="368"/>
      <c r="RK795" s="368"/>
      <c r="RL795" s="368"/>
      <c r="RM795" s="368"/>
      <c r="RN795" s="368"/>
      <c r="RO795" s="368"/>
      <c r="RP795" s="368"/>
      <c r="RQ795" s="368"/>
      <c r="RR795" s="368"/>
      <c r="RS795" s="368"/>
      <c r="RT795" s="368"/>
      <c r="RU795" s="368"/>
      <c r="RV795" s="368"/>
      <c r="RW795" s="368"/>
      <c r="RX795" s="368"/>
      <c r="RY795" s="368"/>
      <c r="RZ795" s="368"/>
      <c r="SA795" s="368"/>
      <c r="SB795" s="368"/>
      <c r="SC795" s="368"/>
      <c r="SD795" s="368"/>
      <c r="SE795" s="368"/>
      <c r="SF795" s="368"/>
      <c r="SG795" s="368"/>
    </row>
    <row r="796" spans="1:501">
      <c r="A796" s="368"/>
      <c r="B796" s="368"/>
      <c r="C796" s="368"/>
      <c r="D796" s="368"/>
      <c r="E796" s="368"/>
      <c r="F796" s="368"/>
      <c r="G796" s="368"/>
      <c r="H796" s="368"/>
      <c r="I796" s="368"/>
      <c r="J796" s="368"/>
      <c r="K796" s="368"/>
      <c r="L796" s="368"/>
      <c r="M796" s="368"/>
      <c r="N796" s="368"/>
      <c r="O796" s="385"/>
      <c r="P796" s="368"/>
      <c r="Q796" s="368"/>
      <c r="R796" s="368"/>
      <c r="S796" s="368"/>
      <c r="T796" s="368"/>
      <c r="U796" s="368"/>
      <c r="V796" s="368"/>
      <c r="W796" s="368"/>
      <c r="X796" s="368"/>
      <c r="Y796" s="368"/>
      <c r="Z796" s="368"/>
      <c r="AA796" s="368"/>
      <c r="AB796" s="368"/>
      <c r="AC796" s="368"/>
      <c r="AD796" s="368"/>
      <c r="AE796" s="368"/>
      <c r="AF796" s="368"/>
      <c r="AG796" s="368"/>
      <c r="AH796" s="368"/>
      <c r="AI796" s="368"/>
      <c r="AJ796" s="368"/>
      <c r="AK796" s="368"/>
      <c r="AL796" s="368"/>
      <c r="AM796" s="368"/>
      <c r="AN796" s="368"/>
      <c r="AO796" s="368"/>
      <c r="AP796" s="368"/>
      <c r="AQ796" s="368"/>
      <c r="AR796" s="368"/>
      <c r="AS796" s="368"/>
      <c r="AT796" s="368"/>
      <c r="AU796" s="368"/>
      <c r="AV796" s="368"/>
      <c r="AW796" s="368"/>
      <c r="AX796" s="368"/>
      <c r="AY796" s="368"/>
      <c r="AZ796" s="368"/>
      <c r="BA796" s="368"/>
      <c r="BB796" s="368"/>
      <c r="BC796" s="368"/>
      <c r="BD796" s="368"/>
      <c r="BE796" s="368"/>
      <c r="BF796" s="368"/>
      <c r="BG796" s="368"/>
      <c r="BH796" s="368"/>
      <c r="BI796" s="368"/>
      <c r="BJ796" s="368"/>
      <c r="BK796" s="368"/>
      <c r="BL796" s="368"/>
      <c r="BM796" s="368"/>
      <c r="BN796" s="368"/>
      <c r="BO796" s="368"/>
      <c r="BP796" s="368"/>
      <c r="BQ796" s="368"/>
      <c r="BR796" s="368"/>
      <c r="BS796" s="368"/>
      <c r="BT796" s="368"/>
      <c r="BU796" s="368"/>
      <c r="BV796" s="368"/>
      <c r="BW796" s="368"/>
      <c r="DV796" s="368"/>
      <c r="DW796" s="368"/>
      <c r="DX796" s="368"/>
      <c r="DY796" s="368"/>
      <c r="DZ796" s="368"/>
      <c r="EA796" s="368"/>
      <c r="EB796" s="368"/>
      <c r="EC796" s="368"/>
      <c r="ED796" s="368"/>
      <c r="EE796" s="368"/>
      <c r="EF796" s="368"/>
      <c r="EG796" s="368"/>
      <c r="EH796" s="368"/>
      <c r="EI796" s="368"/>
      <c r="EJ796" s="368"/>
      <c r="EK796" s="368"/>
      <c r="EL796" s="368"/>
      <c r="EM796" s="368"/>
      <c r="EN796" s="368"/>
      <c r="EO796" s="368"/>
      <c r="EP796" s="368"/>
      <c r="EQ796" s="368"/>
      <c r="ER796" s="368"/>
      <c r="ES796" s="368"/>
      <c r="ET796" s="368"/>
      <c r="EU796" s="368"/>
      <c r="EV796" s="368"/>
      <c r="EW796" s="368"/>
      <c r="EX796" s="368"/>
      <c r="EY796" s="368"/>
      <c r="EZ796" s="368"/>
      <c r="FA796" s="368"/>
      <c r="FB796" s="368"/>
      <c r="FC796" s="368"/>
      <c r="FD796" s="368"/>
      <c r="FE796" s="368"/>
      <c r="FF796" s="368"/>
      <c r="FG796" s="368"/>
      <c r="FH796" s="368"/>
      <c r="FI796" s="368"/>
      <c r="FJ796" s="368"/>
      <c r="FK796" s="368"/>
      <c r="FL796" s="368"/>
      <c r="FM796" s="368"/>
      <c r="FN796" s="368"/>
      <c r="FO796" s="368"/>
      <c r="FP796" s="368"/>
      <c r="FQ796" s="368"/>
      <c r="FR796" s="368"/>
      <c r="FS796" s="368"/>
      <c r="FT796" s="368"/>
      <c r="FU796" s="368"/>
      <c r="FV796" s="368"/>
      <c r="FW796" s="368"/>
      <c r="FX796" s="368"/>
      <c r="FY796" s="368"/>
      <c r="FZ796" s="368"/>
      <c r="GA796" s="368"/>
      <c r="GB796" s="368"/>
      <c r="GC796" s="368"/>
      <c r="GD796" s="368"/>
      <c r="GE796" s="368"/>
      <c r="GF796" s="368"/>
      <c r="GG796" s="368"/>
      <c r="GH796" s="368"/>
      <c r="GI796" s="368"/>
      <c r="GJ796" s="368"/>
      <c r="GK796" s="368"/>
      <c r="GL796" s="368"/>
      <c r="GM796" s="368"/>
      <c r="GN796" s="368"/>
      <c r="GO796" s="368"/>
      <c r="GP796" s="368"/>
      <c r="GQ796" s="368"/>
      <c r="GR796" s="368"/>
      <c r="GS796" s="368"/>
      <c r="GT796" s="368"/>
      <c r="GU796" s="368"/>
      <c r="GV796" s="368"/>
      <c r="GW796" s="368"/>
      <c r="GX796" s="368"/>
      <c r="GY796" s="368"/>
      <c r="GZ796" s="368"/>
      <c r="HA796" s="368"/>
      <c r="HB796" s="368"/>
      <c r="HC796" s="368"/>
      <c r="HD796" s="368"/>
      <c r="HE796" s="368"/>
      <c r="HF796" s="368"/>
      <c r="HG796" s="368"/>
      <c r="HH796" s="368"/>
      <c r="HI796" s="368"/>
      <c r="HJ796" s="368"/>
      <c r="HK796" s="368"/>
      <c r="HL796" s="368"/>
      <c r="HM796" s="368"/>
      <c r="HN796" s="368"/>
      <c r="HO796" s="368"/>
      <c r="HP796" s="368"/>
      <c r="HQ796" s="368"/>
      <c r="HR796" s="368"/>
      <c r="HS796" s="368"/>
      <c r="HT796" s="368"/>
      <c r="HU796" s="368"/>
      <c r="HV796" s="368"/>
      <c r="HW796" s="368"/>
      <c r="HX796" s="368"/>
      <c r="HY796" s="368"/>
      <c r="HZ796" s="368"/>
      <c r="IA796" s="368"/>
      <c r="IB796" s="368"/>
      <c r="IC796" s="368"/>
      <c r="ID796" s="368"/>
      <c r="IE796" s="368"/>
      <c r="IF796" s="368"/>
      <c r="IG796" s="368"/>
      <c r="IH796" s="368"/>
      <c r="II796" s="368"/>
      <c r="IJ796" s="368"/>
      <c r="IK796" s="368"/>
      <c r="IL796" s="368"/>
      <c r="IM796" s="368"/>
      <c r="IN796" s="368"/>
      <c r="IO796" s="368"/>
      <c r="IP796" s="368"/>
      <c r="IQ796" s="368"/>
      <c r="IR796" s="368"/>
      <c r="IS796" s="368"/>
      <c r="IT796" s="368"/>
      <c r="IU796" s="368"/>
      <c r="IV796" s="368"/>
      <c r="IW796" s="368"/>
      <c r="IX796" s="368"/>
      <c r="IY796" s="368"/>
      <c r="IZ796" s="368"/>
      <c r="JA796" s="368"/>
      <c r="JB796" s="368"/>
      <c r="JC796" s="368"/>
      <c r="JD796" s="368"/>
      <c r="JE796" s="368"/>
      <c r="JF796" s="368"/>
      <c r="JG796" s="368"/>
      <c r="JH796" s="368"/>
      <c r="JI796" s="368"/>
      <c r="JJ796" s="368"/>
      <c r="JK796" s="368"/>
      <c r="JL796" s="368"/>
      <c r="JM796" s="368"/>
      <c r="JN796" s="368"/>
      <c r="JO796" s="368"/>
      <c r="JP796" s="368"/>
      <c r="JQ796" s="368"/>
      <c r="JR796" s="368"/>
      <c r="JS796" s="368"/>
      <c r="JT796" s="368"/>
      <c r="JU796" s="368"/>
      <c r="JV796" s="368"/>
      <c r="JW796" s="368"/>
      <c r="JX796" s="368"/>
      <c r="JY796" s="368"/>
      <c r="JZ796" s="368"/>
      <c r="KA796" s="368"/>
      <c r="KB796" s="368"/>
      <c r="KC796" s="368"/>
      <c r="KD796" s="368"/>
      <c r="KE796" s="368"/>
      <c r="KF796" s="368"/>
      <c r="KG796" s="368"/>
      <c r="KH796" s="368"/>
      <c r="KI796" s="368"/>
      <c r="KJ796" s="368"/>
      <c r="KK796" s="368"/>
      <c r="KL796" s="368"/>
      <c r="KM796" s="368"/>
      <c r="KN796" s="368"/>
      <c r="KO796" s="368"/>
      <c r="KP796" s="368"/>
      <c r="KQ796" s="368"/>
      <c r="KR796" s="368"/>
      <c r="KS796" s="368"/>
      <c r="KT796" s="368"/>
      <c r="KU796" s="368"/>
      <c r="KV796" s="368"/>
      <c r="KW796" s="368"/>
      <c r="KX796" s="368"/>
      <c r="LH796" s="368"/>
      <c r="LI796" s="368"/>
      <c r="LJ796" s="368"/>
      <c r="LK796" s="368"/>
      <c r="LL796" s="368"/>
      <c r="LM796" s="368"/>
      <c r="LN796" s="368"/>
      <c r="LO796" s="368"/>
      <c r="LP796" s="368"/>
      <c r="LQ796" s="368"/>
      <c r="LR796" s="368"/>
      <c r="LS796" s="368"/>
      <c r="LT796" s="368"/>
      <c r="LU796" s="368"/>
      <c r="LV796" s="368"/>
      <c r="LW796" s="368"/>
      <c r="LX796" s="368"/>
      <c r="LY796" s="368"/>
      <c r="LZ796" s="368"/>
      <c r="MA796" s="368"/>
      <c r="MB796" s="368"/>
      <c r="MC796" s="368"/>
      <c r="MD796" s="368"/>
      <c r="ME796" s="368"/>
      <c r="MF796" s="368"/>
      <c r="MG796" s="368"/>
      <c r="MH796" s="368"/>
      <c r="MI796" s="368"/>
      <c r="MJ796" s="368"/>
      <c r="MK796" s="368"/>
      <c r="ML796" s="368"/>
      <c r="MM796" s="368"/>
      <c r="MN796" s="368"/>
      <c r="MO796" s="368"/>
      <c r="MP796" s="368"/>
      <c r="MQ796" s="368"/>
      <c r="MR796" s="368"/>
      <c r="MS796" s="368"/>
      <c r="MT796" s="368"/>
      <c r="MU796" s="368"/>
      <c r="MV796" s="368"/>
      <c r="MW796" s="368"/>
      <c r="MX796" s="368"/>
      <c r="MY796" s="368"/>
      <c r="MZ796" s="368"/>
      <c r="NA796" s="368"/>
      <c r="NB796" s="368"/>
      <c r="NC796" s="368"/>
      <c r="ND796" s="368"/>
      <c r="NE796" s="368"/>
      <c r="NF796" s="368"/>
      <c r="NG796" s="368"/>
      <c r="NH796" s="368"/>
      <c r="NI796" s="368"/>
      <c r="NJ796" s="368"/>
      <c r="NK796" s="368"/>
      <c r="NL796" s="368"/>
      <c r="NM796" s="368"/>
      <c r="NN796" s="368"/>
      <c r="NO796" s="368"/>
      <c r="NP796" s="368"/>
      <c r="NQ796" s="368"/>
      <c r="NR796" s="368"/>
      <c r="NS796" s="368"/>
      <c r="NT796" s="368"/>
      <c r="NU796" s="368"/>
      <c r="NV796" s="368"/>
      <c r="NW796" s="368"/>
      <c r="NX796" s="368"/>
      <c r="NY796" s="368"/>
      <c r="NZ796" s="368"/>
      <c r="OA796" s="368"/>
      <c r="OB796" s="368"/>
      <c r="OC796" s="368"/>
      <c r="OD796" s="368"/>
      <c r="OE796" s="368"/>
      <c r="OF796" s="368"/>
      <c r="OG796" s="368"/>
      <c r="OH796" s="368"/>
      <c r="OI796" s="368"/>
      <c r="OJ796" s="368"/>
      <c r="OK796" s="368"/>
      <c r="OL796" s="368"/>
      <c r="OM796" s="368"/>
      <c r="ON796" s="368"/>
      <c r="OO796" s="368"/>
      <c r="OP796" s="368"/>
      <c r="OQ796" s="368"/>
      <c r="OR796" s="368"/>
      <c r="OS796" s="368"/>
      <c r="OT796" s="368"/>
      <c r="OU796" s="368"/>
      <c r="OV796" s="368"/>
      <c r="OW796" s="368"/>
      <c r="OX796" s="368"/>
      <c r="OY796" s="368"/>
      <c r="OZ796" s="368"/>
      <c r="PA796" s="368"/>
      <c r="PB796" s="368"/>
      <c r="PC796" s="368"/>
      <c r="PD796" s="368"/>
      <c r="PE796" s="368"/>
      <c r="PF796" s="368"/>
      <c r="PG796" s="368"/>
      <c r="PH796" s="368"/>
      <c r="PI796" s="368"/>
      <c r="PJ796" s="368"/>
      <c r="PK796" s="368"/>
      <c r="PL796" s="368"/>
      <c r="PM796" s="368"/>
      <c r="PN796" s="368"/>
      <c r="PO796" s="368"/>
      <c r="PP796" s="368"/>
      <c r="PQ796" s="368"/>
      <c r="PR796" s="368"/>
      <c r="PS796" s="368"/>
      <c r="PT796" s="368"/>
      <c r="PU796" s="368"/>
      <c r="PV796" s="368"/>
      <c r="PW796" s="368"/>
      <c r="PX796" s="368"/>
      <c r="PY796" s="368"/>
      <c r="PZ796" s="368"/>
      <c r="QA796" s="368"/>
      <c r="QB796" s="368"/>
      <c r="QC796" s="368"/>
      <c r="QD796" s="368"/>
      <c r="QE796" s="368"/>
      <c r="QF796" s="368"/>
      <c r="QG796" s="368"/>
      <c r="QH796" s="368"/>
      <c r="QI796" s="368"/>
      <c r="QJ796" s="368"/>
      <c r="QK796" s="368"/>
      <c r="QL796" s="368"/>
      <c r="QM796" s="368"/>
      <c r="QN796" s="368"/>
      <c r="QO796" s="368"/>
      <c r="QP796" s="368"/>
      <c r="QQ796" s="368"/>
      <c r="QR796" s="368"/>
      <c r="QS796" s="368"/>
      <c r="QT796" s="368"/>
      <c r="QU796" s="368"/>
      <c r="QV796" s="368"/>
      <c r="QW796" s="368"/>
      <c r="QX796" s="368"/>
      <c r="QY796" s="368"/>
      <c r="QZ796" s="368"/>
      <c r="RA796" s="368"/>
      <c r="RB796" s="368"/>
      <c r="RC796" s="368"/>
      <c r="RD796" s="368"/>
      <c r="RE796" s="368"/>
      <c r="RF796" s="368"/>
      <c r="RG796" s="368"/>
      <c r="RH796" s="368"/>
      <c r="RI796" s="368"/>
      <c r="RJ796" s="368"/>
      <c r="RK796" s="368"/>
      <c r="RL796" s="368"/>
      <c r="RM796" s="368"/>
      <c r="RN796" s="368"/>
      <c r="RO796" s="368"/>
      <c r="RP796" s="368"/>
      <c r="RQ796" s="368"/>
      <c r="RR796" s="368"/>
      <c r="RS796" s="368"/>
      <c r="RT796" s="368"/>
      <c r="RU796" s="368"/>
      <c r="RV796" s="368"/>
      <c r="RW796" s="368"/>
      <c r="RX796" s="368"/>
      <c r="RY796" s="368"/>
      <c r="RZ796" s="368"/>
      <c r="SA796" s="368"/>
      <c r="SB796" s="368"/>
      <c r="SC796" s="368"/>
      <c r="SD796" s="368"/>
      <c r="SE796" s="368"/>
      <c r="SF796" s="368"/>
      <c r="SG796" s="368"/>
    </row>
    <row r="797" spans="1:501">
      <c r="A797" s="368"/>
      <c r="B797" s="368"/>
      <c r="C797" s="368"/>
      <c r="D797" s="368"/>
      <c r="E797" s="368"/>
      <c r="F797" s="368"/>
      <c r="G797" s="368"/>
      <c r="H797" s="368"/>
      <c r="I797" s="368"/>
      <c r="J797" s="368"/>
      <c r="K797" s="368"/>
      <c r="L797" s="368"/>
      <c r="M797" s="368"/>
      <c r="N797" s="368"/>
      <c r="O797" s="385"/>
      <c r="P797" s="368"/>
      <c r="Q797" s="368"/>
      <c r="R797" s="368"/>
      <c r="S797" s="368"/>
      <c r="T797" s="368"/>
      <c r="U797" s="368"/>
      <c r="V797" s="368"/>
      <c r="W797" s="368"/>
      <c r="X797" s="368"/>
      <c r="Y797" s="368"/>
      <c r="Z797" s="368"/>
      <c r="AA797" s="368"/>
      <c r="AB797" s="368"/>
      <c r="AC797" s="368"/>
      <c r="AD797" s="368"/>
      <c r="AE797" s="368"/>
      <c r="AF797" s="368"/>
      <c r="AG797" s="368"/>
      <c r="AH797" s="368"/>
      <c r="AI797" s="368"/>
      <c r="AJ797" s="368"/>
      <c r="AK797" s="368"/>
      <c r="AL797" s="368"/>
      <c r="AM797" s="368"/>
      <c r="AN797" s="368"/>
      <c r="AO797" s="368"/>
      <c r="AP797" s="368"/>
      <c r="AQ797" s="368"/>
      <c r="AR797" s="368"/>
      <c r="AS797" s="368"/>
      <c r="AT797" s="368"/>
      <c r="AU797" s="368"/>
      <c r="AV797" s="368"/>
      <c r="AW797" s="368"/>
      <c r="AX797" s="368"/>
      <c r="AY797" s="368"/>
      <c r="AZ797" s="368"/>
      <c r="BA797" s="368"/>
      <c r="BB797" s="368"/>
      <c r="BC797" s="368"/>
      <c r="BD797" s="368"/>
      <c r="BE797" s="368"/>
      <c r="BF797" s="368"/>
      <c r="BG797" s="368"/>
      <c r="BH797" s="368"/>
      <c r="BI797" s="368"/>
      <c r="BJ797" s="368"/>
      <c r="BK797" s="368"/>
      <c r="BL797" s="368"/>
      <c r="BM797" s="368"/>
      <c r="BN797" s="368"/>
      <c r="BO797" s="368"/>
      <c r="BP797" s="368"/>
      <c r="BQ797" s="368"/>
      <c r="BR797" s="368"/>
      <c r="BS797" s="368"/>
      <c r="BT797" s="368"/>
      <c r="BU797" s="368"/>
      <c r="BV797" s="368"/>
      <c r="BW797" s="368"/>
      <c r="DV797" s="368"/>
      <c r="DW797" s="368"/>
      <c r="DX797" s="368"/>
      <c r="DY797" s="368"/>
      <c r="DZ797" s="368"/>
      <c r="EA797" s="368"/>
      <c r="EB797" s="368"/>
      <c r="EC797" s="368"/>
      <c r="ED797" s="368"/>
      <c r="EE797" s="368"/>
      <c r="EF797" s="368"/>
      <c r="EG797" s="368"/>
      <c r="EH797" s="368"/>
      <c r="EI797" s="368"/>
      <c r="EJ797" s="368"/>
      <c r="EK797" s="368"/>
      <c r="EL797" s="368"/>
      <c r="EM797" s="368"/>
      <c r="EN797" s="368"/>
      <c r="EO797" s="368"/>
      <c r="EP797" s="368"/>
      <c r="EQ797" s="368"/>
      <c r="ER797" s="368"/>
      <c r="ES797" s="368"/>
      <c r="ET797" s="368"/>
      <c r="EU797" s="368"/>
      <c r="EV797" s="368"/>
      <c r="EW797" s="368"/>
      <c r="EX797" s="368"/>
      <c r="EY797" s="368"/>
      <c r="EZ797" s="368"/>
      <c r="FA797" s="368"/>
      <c r="FB797" s="368"/>
      <c r="FC797" s="368"/>
      <c r="FD797" s="368"/>
      <c r="FE797" s="368"/>
      <c r="FF797" s="368"/>
      <c r="FG797" s="368"/>
      <c r="FH797" s="368"/>
      <c r="FI797" s="368"/>
      <c r="FJ797" s="368"/>
      <c r="FK797" s="368"/>
      <c r="FL797" s="368"/>
      <c r="FM797" s="368"/>
      <c r="FN797" s="368"/>
      <c r="FO797" s="368"/>
      <c r="FP797" s="368"/>
      <c r="FQ797" s="368"/>
      <c r="FR797" s="368"/>
      <c r="FS797" s="368"/>
      <c r="FT797" s="368"/>
      <c r="FU797" s="368"/>
      <c r="FV797" s="368"/>
      <c r="FW797" s="368"/>
      <c r="FX797" s="368"/>
      <c r="FY797" s="368"/>
      <c r="FZ797" s="368"/>
      <c r="GA797" s="368"/>
      <c r="GB797" s="368"/>
      <c r="GC797" s="368"/>
      <c r="GD797" s="368"/>
      <c r="GE797" s="368"/>
      <c r="GF797" s="368"/>
      <c r="GG797" s="368"/>
      <c r="GH797" s="368"/>
      <c r="GI797" s="368"/>
      <c r="GJ797" s="368"/>
      <c r="GK797" s="368"/>
      <c r="GL797" s="368"/>
      <c r="GM797" s="368"/>
      <c r="GN797" s="368"/>
      <c r="GO797" s="368"/>
      <c r="GP797" s="368"/>
      <c r="GQ797" s="368"/>
      <c r="GR797" s="368"/>
      <c r="GS797" s="368"/>
      <c r="GT797" s="368"/>
      <c r="GU797" s="368"/>
      <c r="GV797" s="368"/>
      <c r="GW797" s="368"/>
      <c r="GX797" s="368"/>
      <c r="GY797" s="368"/>
      <c r="GZ797" s="368"/>
      <c r="HA797" s="368"/>
      <c r="HB797" s="368"/>
      <c r="HC797" s="368"/>
      <c r="HD797" s="368"/>
      <c r="HE797" s="368"/>
      <c r="HF797" s="368"/>
      <c r="HG797" s="368"/>
      <c r="HH797" s="368"/>
      <c r="HI797" s="368"/>
      <c r="HJ797" s="368"/>
      <c r="HK797" s="368"/>
      <c r="HL797" s="368"/>
      <c r="HM797" s="368"/>
      <c r="HN797" s="368"/>
      <c r="HO797" s="368"/>
      <c r="HP797" s="368"/>
      <c r="HQ797" s="368"/>
      <c r="HR797" s="368"/>
      <c r="HS797" s="368"/>
      <c r="HT797" s="368"/>
      <c r="HU797" s="368"/>
      <c r="HV797" s="368"/>
      <c r="HW797" s="368"/>
      <c r="HX797" s="368"/>
      <c r="HY797" s="368"/>
      <c r="HZ797" s="368"/>
      <c r="IA797" s="368"/>
      <c r="IB797" s="368"/>
      <c r="IC797" s="368"/>
      <c r="ID797" s="368"/>
      <c r="IE797" s="368"/>
      <c r="IF797" s="368"/>
      <c r="IG797" s="368"/>
      <c r="IH797" s="368"/>
      <c r="II797" s="368"/>
      <c r="IJ797" s="368"/>
      <c r="IK797" s="368"/>
      <c r="IL797" s="368"/>
      <c r="IM797" s="368"/>
      <c r="IN797" s="368"/>
      <c r="IO797" s="368"/>
      <c r="IP797" s="368"/>
      <c r="IQ797" s="368"/>
      <c r="IR797" s="368"/>
      <c r="IS797" s="368"/>
      <c r="IT797" s="368"/>
      <c r="IU797" s="368"/>
      <c r="IV797" s="368"/>
      <c r="IW797" s="368"/>
      <c r="IX797" s="368"/>
      <c r="IY797" s="368"/>
      <c r="IZ797" s="368"/>
      <c r="JA797" s="368"/>
      <c r="JB797" s="368"/>
      <c r="JC797" s="368"/>
      <c r="JD797" s="368"/>
      <c r="JE797" s="368"/>
      <c r="JF797" s="368"/>
      <c r="JG797" s="368"/>
      <c r="JH797" s="368"/>
      <c r="JI797" s="368"/>
      <c r="JJ797" s="368"/>
      <c r="JK797" s="368"/>
      <c r="JL797" s="368"/>
      <c r="JM797" s="368"/>
      <c r="JN797" s="368"/>
      <c r="JO797" s="368"/>
      <c r="JP797" s="368"/>
      <c r="JQ797" s="368"/>
      <c r="JR797" s="368"/>
      <c r="JS797" s="368"/>
      <c r="JT797" s="368"/>
      <c r="JU797" s="368"/>
      <c r="JV797" s="368"/>
      <c r="JW797" s="368"/>
      <c r="JX797" s="368"/>
      <c r="JY797" s="368"/>
      <c r="JZ797" s="368"/>
      <c r="KA797" s="368"/>
      <c r="KB797" s="368"/>
      <c r="KC797" s="368"/>
      <c r="KD797" s="368"/>
      <c r="KE797" s="368"/>
      <c r="KF797" s="368"/>
      <c r="KG797" s="368"/>
      <c r="KH797" s="368"/>
      <c r="KI797" s="368"/>
      <c r="KJ797" s="368"/>
      <c r="KK797" s="368"/>
      <c r="KL797" s="368"/>
      <c r="KM797" s="368"/>
      <c r="KN797" s="368"/>
      <c r="KO797" s="368"/>
      <c r="KP797" s="368"/>
      <c r="KQ797" s="368"/>
      <c r="KR797" s="368"/>
      <c r="KS797" s="368"/>
      <c r="KT797" s="368"/>
      <c r="KU797" s="368"/>
      <c r="KV797" s="368"/>
      <c r="KW797" s="368"/>
      <c r="KX797" s="368"/>
      <c r="LH797" s="368"/>
      <c r="LI797" s="368"/>
      <c r="LJ797" s="368"/>
      <c r="LK797" s="368"/>
      <c r="LL797" s="368"/>
      <c r="LM797" s="368"/>
      <c r="LN797" s="368"/>
      <c r="LO797" s="368"/>
      <c r="LP797" s="368"/>
      <c r="LQ797" s="368"/>
      <c r="LR797" s="368"/>
      <c r="LS797" s="368"/>
      <c r="LT797" s="368"/>
      <c r="LU797" s="368"/>
      <c r="LV797" s="368"/>
      <c r="LW797" s="368"/>
      <c r="LX797" s="368"/>
      <c r="LY797" s="368"/>
      <c r="LZ797" s="368"/>
      <c r="MA797" s="368"/>
      <c r="MB797" s="368"/>
      <c r="MC797" s="368"/>
      <c r="MD797" s="368"/>
      <c r="ME797" s="368"/>
      <c r="MF797" s="368"/>
      <c r="MG797" s="368"/>
      <c r="MH797" s="368"/>
      <c r="MI797" s="368"/>
      <c r="MJ797" s="368"/>
      <c r="MK797" s="368"/>
      <c r="ML797" s="368"/>
      <c r="MM797" s="368"/>
      <c r="MN797" s="368"/>
      <c r="MO797" s="368"/>
      <c r="MP797" s="368"/>
      <c r="MQ797" s="368"/>
      <c r="MR797" s="368"/>
      <c r="MS797" s="368"/>
      <c r="MT797" s="368"/>
      <c r="MU797" s="368"/>
      <c r="MV797" s="368"/>
      <c r="MW797" s="368"/>
      <c r="MX797" s="368"/>
      <c r="MY797" s="368"/>
      <c r="MZ797" s="368"/>
      <c r="NA797" s="368"/>
      <c r="NB797" s="368"/>
      <c r="NC797" s="368"/>
      <c r="ND797" s="368"/>
      <c r="NE797" s="368"/>
      <c r="NF797" s="368"/>
      <c r="NG797" s="368"/>
      <c r="NH797" s="368"/>
      <c r="NI797" s="368"/>
      <c r="NJ797" s="368"/>
      <c r="NK797" s="368"/>
      <c r="NL797" s="368"/>
      <c r="NM797" s="368"/>
      <c r="NN797" s="368"/>
      <c r="NO797" s="368"/>
      <c r="NP797" s="368"/>
      <c r="NQ797" s="368"/>
      <c r="NR797" s="368"/>
      <c r="NS797" s="368"/>
      <c r="NT797" s="368"/>
      <c r="NU797" s="368"/>
      <c r="NV797" s="368"/>
      <c r="NW797" s="368"/>
      <c r="NX797" s="368"/>
      <c r="NY797" s="368"/>
      <c r="NZ797" s="368"/>
      <c r="OA797" s="368"/>
      <c r="OB797" s="368"/>
      <c r="OC797" s="368"/>
      <c r="OD797" s="368"/>
      <c r="OE797" s="368"/>
      <c r="OF797" s="368"/>
      <c r="OG797" s="368"/>
      <c r="OH797" s="368"/>
      <c r="OI797" s="368"/>
      <c r="OJ797" s="368"/>
      <c r="OK797" s="368"/>
      <c r="OL797" s="368"/>
      <c r="OM797" s="368"/>
      <c r="ON797" s="368"/>
      <c r="OO797" s="368"/>
      <c r="OP797" s="368"/>
      <c r="OQ797" s="368"/>
      <c r="OR797" s="368"/>
      <c r="OS797" s="368"/>
      <c r="OT797" s="368"/>
      <c r="OU797" s="368"/>
      <c r="OV797" s="368"/>
      <c r="OW797" s="368"/>
      <c r="OX797" s="368"/>
      <c r="OY797" s="368"/>
      <c r="OZ797" s="368"/>
      <c r="PA797" s="368"/>
      <c r="PB797" s="368"/>
      <c r="PC797" s="368"/>
      <c r="PD797" s="368"/>
      <c r="PE797" s="368"/>
      <c r="PF797" s="368"/>
      <c r="PG797" s="368"/>
      <c r="PH797" s="368"/>
      <c r="PI797" s="368"/>
      <c r="PJ797" s="368"/>
      <c r="PK797" s="368"/>
      <c r="PL797" s="368"/>
      <c r="PM797" s="368"/>
      <c r="PN797" s="368"/>
      <c r="PO797" s="368"/>
      <c r="PP797" s="368"/>
      <c r="PQ797" s="368"/>
      <c r="PR797" s="368"/>
      <c r="PS797" s="368"/>
      <c r="PT797" s="368"/>
      <c r="PU797" s="368"/>
      <c r="PV797" s="368"/>
      <c r="PW797" s="368"/>
      <c r="PX797" s="368"/>
      <c r="PY797" s="368"/>
      <c r="PZ797" s="368"/>
      <c r="QA797" s="368"/>
      <c r="QB797" s="368"/>
      <c r="QC797" s="368"/>
      <c r="QD797" s="368"/>
      <c r="QE797" s="368"/>
      <c r="QF797" s="368"/>
      <c r="QG797" s="368"/>
      <c r="QH797" s="368"/>
      <c r="QI797" s="368"/>
      <c r="QJ797" s="368"/>
      <c r="QK797" s="368"/>
      <c r="QL797" s="368"/>
      <c r="QM797" s="368"/>
      <c r="QN797" s="368"/>
      <c r="QO797" s="368"/>
      <c r="QP797" s="368"/>
      <c r="QQ797" s="368"/>
      <c r="QR797" s="368"/>
      <c r="QS797" s="368"/>
      <c r="QT797" s="368"/>
      <c r="QU797" s="368"/>
      <c r="QV797" s="368"/>
      <c r="QW797" s="368"/>
      <c r="QX797" s="368"/>
      <c r="QY797" s="368"/>
      <c r="QZ797" s="368"/>
      <c r="RA797" s="368"/>
      <c r="RB797" s="368"/>
      <c r="RC797" s="368"/>
      <c r="RD797" s="368"/>
      <c r="RE797" s="368"/>
      <c r="RF797" s="368"/>
      <c r="RG797" s="368"/>
      <c r="RH797" s="368"/>
      <c r="RI797" s="368"/>
      <c r="RJ797" s="368"/>
      <c r="RK797" s="368"/>
      <c r="RL797" s="368"/>
      <c r="RM797" s="368"/>
      <c r="RN797" s="368"/>
      <c r="RO797" s="368"/>
      <c r="RP797" s="368"/>
      <c r="RQ797" s="368"/>
      <c r="RR797" s="368"/>
      <c r="RS797" s="368"/>
      <c r="RT797" s="368"/>
      <c r="RU797" s="368"/>
      <c r="RV797" s="368"/>
      <c r="RW797" s="368"/>
      <c r="RX797" s="368"/>
      <c r="RY797" s="368"/>
      <c r="RZ797" s="368"/>
      <c r="SA797" s="368"/>
      <c r="SB797" s="368"/>
      <c r="SC797" s="368"/>
      <c r="SD797" s="368"/>
      <c r="SE797" s="368"/>
      <c r="SF797" s="368"/>
      <c r="SG797" s="368"/>
    </row>
    <row r="798" spans="1:501">
      <c r="A798" s="368"/>
      <c r="B798" s="368"/>
      <c r="C798" s="368"/>
      <c r="D798" s="368"/>
      <c r="E798" s="368"/>
      <c r="F798" s="368"/>
      <c r="G798" s="368"/>
      <c r="H798" s="368"/>
      <c r="I798" s="368"/>
      <c r="J798" s="368"/>
      <c r="K798" s="368"/>
      <c r="L798" s="368"/>
      <c r="M798" s="368"/>
      <c r="N798" s="368"/>
      <c r="O798" s="385"/>
      <c r="P798" s="368"/>
      <c r="Q798" s="368"/>
      <c r="R798" s="368"/>
      <c r="S798" s="368"/>
      <c r="T798" s="368"/>
      <c r="U798" s="368"/>
      <c r="V798" s="368"/>
      <c r="W798" s="368"/>
      <c r="X798" s="368"/>
      <c r="Y798" s="368"/>
      <c r="Z798" s="368"/>
      <c r="AA798" s="368"/>
      <c r="AB798" s="368"/>
      <c r="AC798" s="368"/>
      <c r="AD798" s="368"/>
      <c r="AE798" s="368"/>
      <c r="AF798" s="368"/>
      <c r="AG798" s="368"/>
      <c r="AH798" s="368"/>
      <c r="AI798" s="368"/>
      <c r="AJ798" s="368"/>
      <c r="AK798" s="368"/>
      <c r="AL798" s="368"/>
      <c r="AM798" s="368"/>
      <c r="AN798" s="368"/>
      <c r="AO798" s="368"/>
      <c r="AP798" s="368"/>
      <c r="AQ798" s="368"/>
      <c r="AR798" s="368"/>
      <c r="AS798" s="368"/>
      <c r="AT798" s="368"/>
      <c r="AU798" s="368"/>
      <c r="AV798" s="368"/>
      <c r="AW798" s="368"/>
      <c r="AX798" s="368"/>
      <c r="AY798" s="368"/>
      <c r="AZ798" s="368"/>
      <c r="BA798" s="368"/>
      <c r="BB798" s="368"/>
      <c r="BC798" s="368"/>
      <c r="BD798" s="368"/>
      <c r="BE798" s="368"/>
      <c r="BF798" s="368"/>
      <c r="BG798" s="368"/>
      <c r="BH798" s="368"/>
      <c r="BI798" s="368"/>
      <c r="BJ798" s="368"/>
      <c r="BK798" s="368"/>
      <c r="BL798" s="368"/>
      <c r="BM798" s="368"/>
      <c r="BN798" s="368"/>
      <c r="BO798" s="368"/>
      <c r="BP798" s="368"/>
      <c r="BQ798" s="368"/>
      <c r="BR798" s="368"/>
      <c r="BS798" s="368"/>
      <c r="BT798" s="368"/>
      <c r="BU798" s="368"/>
      <c r="BV798" s="368"/>
      <c r="BW798" s="368"/>
      <c r="DV798" s="368"/>
      <c r="DW798" s="368"/>
      <c r="DX798" s="368"/>
      <c r="DY798" s="368"/>
      <c r="DZ798" s="368"/>
      <c r="EA798" s="368"/>
      <c r="EB798" s="368"/>
      <c r="EC798" s="368"/>
      <c r="ED798" s="368"/>
      <c r="EE798" s="368"/>
      <c r="EF798" s="368"/>
      <c r="EG798" s="368"/>
      <c r="EH798" s="368"/>
      <c r="EI798" s="368"/>
      <c r="EJ798" s="368"/>
      <c r="EK798" s="368"/>
      <c r="EL798" s="368"/>
      <c r="EM798" s="368"/>
      <c r="EN798" s="368"/>
      <c r="EO798" s="368"/>
      <c r="EP798" s="368"/>
      <c r="EQ798" s="368"/>
      <c r="ER798" s="368"/>
      <c r="ES798" s="368"/>
      <c r="ET798" s="368"/>
      <c r="EU798" s="368"/>
      <c r="EV798" s="368"/>
      <c r="EW798" s="368"/>
      <c r="EX798" s="368"/>
      <c r="EY798" s="368"/>
      <c r="EZ798" s="368"/>
      <c r="FA798" s="368"/>
      <c r="FB798" s="368"/>
      <c r="FC798" s="368"/>
      <c r="FD798" s="368"/>
      <c r="FE798" s="368"/>
      <c r="FF798" s="368"/>
      <c r="FG798" s="368"/>
      <c r="FH798" s="368"/>
      <c r="FI798" s="368"/>
      <c r="FJ798" s="368"/>
      <c r="FK798" s="368"/>
      <c r="FL798" s="368"/>
      <c r="FM798" s="368"/>
      <c r="FN798" s="368"/>
      <c r="FO798" s="368"/>
      <c r="FP798" s="368"/>
      <c r="FQ798" s="368"/>
      <c r="FR798" s="368"/>
      <c r="FS798" s="368"/>
      <c r="FT798" s="368"/>
      <c r="FU798" s="368"/>
      <c r="FV798" s="368"/>
      <c r="FW798" s="368"/>
      <c r="FX798" s="368"/>
      <c r="FY798" s="368"/>
      <c r="FZ798" s="368"/>
      <c r="GA798" s="368"/>
      <c r="GB798" s="368"/>
      <c r="GC798" s="368"/>
      <c r="GD798" s="368"/>
      <c r="GE798" s="368"/>
      <c r="GF798" s="368"/>
      <c r="GG798" s="368"/>
      <c r="GH798" s="368"/>
      <c r="GI798" s="368"/>
      <c r="GJ798" s="368"/>
      <c r="GK798" s="368"/>
      <c r="GL798" s="368"/>
      <c r="GM798" s="368"/>
      <c r="GN798" s="368"/>
      <c r="GO798" s="368"/>
      <c r="GP798" s="368"/>
      <c r="GQ798" s="368"/>
      <c r="GR798" s="368"/>
      <c r="GS798" s="368"/>
      <c r="GT798" s="368"/>
      <c r="GU798" s="368"/>
      <c r="GV798" s="368"/>
      <c r="GW798" s="368"/>
      <c r="GX798" s="368"/>
      <c r="GY798" s="368"/>
      <c r="GZ798" s="368"/>
      <c r="HA798" s="368"/>
      <c r="HB798" s="368"/>
      <c r="HC798" s="368"/>
      <c r="HD798" s="368"/>
      <c r="HE798" s="368"/>
      <c r="HF798" s="368"/>
      <c r="HG798" s="368"/>
      <c r="HH798" s="368"/>
      <c r="HI798" s="368"/>
      <c r="HJ798" s="368"/>
      <c r="HK798" s="368"/>
      <c r="HL798" s="368"/>
      <c r="HM798" s="368"/>
      <c r="HN798" s="368"/>
      <c r="HO798" s="368"/>
      <c r="HP798" s="368"/>
      <c r="HQ798" s="368"/>
      <c r="HR798" s="368"/>
      <c r="HS798" s="368"/>
      <c r="HT798" s="368"/>
      <c r="HU798" s="368"/>
      <c r="HV798" s="368"/>
      <c r="HW798" s="368"/>
      <c r="HX798" s="368"/>
      <c r="HY798" s="368"/>
      <c r="HZ798" s="368"/>
      <c r="IA798" s="368"/>
      <c r="IB798" s="368"/>
      <c r="IC798" s="368"/>
      <c r="ID798" s="368"/>
      <c r="IE798" s="368"/>
      <c r="IF798" s="368"/>
      <c r="IG798" s="368"/>
      <c r="IH798" s="368"/>
      <c r="II798" s="368"/>
      <c r="IJ798" s="368"/>
      <c r="IK798" s="368"/>
      <c r="IL798" s="368"/>
      <c r="IM798" s="368"/>
      <c r="IN798" s="368"/>
      <c r="IO798" s="368"/>
      <c r="IP798" s="368"/>
      <c r="IQ798" s="368"/>
      <c r="IR798" s="368"/>
      <c r="IS798" s="368"/>
      <c r="IT798" s="368"/>
      <c r="IU798" s="368"/>
      <c r="IV798" s="368"/>
      <c r="IW798" s="368"/>
      <c r="IX798" s="368"/>
      <c r="IY798" s="368"/>
      <c r="IZ798" s="368"/>
      <c r="JA798" s="368"/>
      <c r="JB798" s="368"/>
      <c r="JC798" s="368"/>
      <c r="JD798" s="368"/>
      <c r="JE798" s="368"/>
      <c r="JF798" s="368"/>
      <c r="JG798" s="368"/>
      <c r="JH798" s="368"/>
      <c r="JI798" s="368"/>
      <c r="JJ798" s="368"/>
      <c r="JK798" s="368"/>
      <c r="JL798" s="368"/>
      <c r="JM798" s="368"/>
      <c r="JN798" s="368"/>
      <c r="JO798" s="368"/>
      <c r="JP798" s="368"/>
      <c r="JQ798" s="368"/>
      <c r="JR798" s="368"/>
      <c r="JS798" s="368"/>
      <c r="JT798" s="368"/>
      <c r="JU798" s="368"/>
      <c r="JV798" s="368"/>
      <c r="JW798" s="368"/>
      <c r="JX798" s="368"/>
      <c r="JY798" s="368"/>
      <c r="JZ798" s="368"/>
      <c r="KA798" s="368"/>
      <c r="KB798" s="368"/>
      <c r="KC798" s="368"/>
      <c r="KD798" s="368"/>
      <c r="KE798" s="368"/>
      <c r="KF798" s="368"/>
      <c r="KG798" s="368"/>
      <c r="KH798" s="368"/>
      <c r="KI798" s="368"/>
      <c r="KJ798" s="368"/>
      <c r="KK798" s="368"/>
      <c r="KL798" s="368"/>
      <c r="KM798" s="368"/>
      <c r="KN798" s="368"/>
      <c r="KO798" s="368"/>
      <c r="KP798" s="368"/>
      <c r="KQ798" s="368"/>
      <c r="KR798" s="368"/>
      <c r="KS798" s="368"/>
      <c r="KT798" s="368"/>
      <c r="KU798" s="368"/>
      <c r="KV798" s="368"/>
      <c r="KW798" s="368"/>
      <c r="KX798" s="368"/>
      <c r="LH798" s="368"/>
      <c r="LI798" s="368"/>
      <c r="LJ798" s="368"/>
      <c r="LK798" s="368"/>
      <c r="LL798" s="368"/>
      <c r="LM798" s="368"/>
      <c r="LN798" s="368"/>
      <c r="LO798" s="368"/>
      <c r="LP798" s="368"/>
      <c r="LQ798" s="368"/>
      <c r="LR798" s="368"/>
      <c r="LS798" s="368"/>
      <c r="LT798" s="368"/>
      <c r="LU798" s="368"/>
      <c r="LV798" s="368"/>
      <c r="LW798" s="368"/>
      <c r="LX798" s="368"/>
      <c r="LY798" s="368"/>
      <c r="LZ798" s="368"/>
      <c r="MA798" s="368"/>
      <c r="MB798" s="368"/>
      <c r="MC798" s="368"/>
      <c r="MD798" s="368"/>
      <c r="ME798" s="368"/>
      <c r="MF798" s="368"/>
      <c r="MG798" s="368"/>
      <c r="MH798" s="368"/>
      <c r="MI798" s="368"/>
      <c r="MJ798" s="368"/>
      <c r="MK798" s="368"/>
      <c r="ML798" s="368"/>
      <c r="MM798" s="368"/>
      <c r="MN798" s="368"/>
      <c r="MO798" s="368"/>
      <c r="MP798" s="368"/>
      <c r="MQ798" s="368"/>
      <c r="MR798" s="368"/>
      <c r="MS798" s="368"/>
      <c r="MT798" s="368"/>
      <c r="MU798" s="368"/>
      <c r="MV798" s="368"/>
      <c r="MW798" s="368"/>
      <c r="MX798" s="368"/>
      <c r="MY798" s="368"/>
      <c r="MZ798" s="368"/>
      <c r="NA798" s="368"/>
      <c r="NB798" s="368"/>
      <c r="NC798" s="368"/>
      <c r="ND798" s="368"/>
      <c r="NE798" s="368"/>
      <c r="NF798" s="368"/>
      <c r="NG798" s="368"/>
      <c r="NH798" s="368"/>
      <c r="NI798" s="368"/>
      <c r="NJ798" s="368"/>
      <c r="NK798" s="368"/>
      <c r="NL798" s="368"/>
      <c r="NM798" s="368"/>
      <c r="NN798" s="368"/>
      <c r="NO798" s="368"/>
      <c r="NP798" s="368"/>
      <c r="NQ798" s="368"/>
      <c r="NR798" s="368"/>
      <c r="NS798" s="368"/>
      <c r="NT798" s="368"/>
      <c r="NU798" s="368"/>
      <c r="NV798" s="368"/>
      <c r="NW798" s="368"/>
      <c r="NX798" s="368"/>
      <c r="NY798" s="368"/>
      <c r="NZ798" s="368"/>
      <c r="OA798" s="368"/>
      <c r="OB798" s="368"/>
      <c r="OC798" s="368"/>
      <c r="OD798" s="368"/>
      <c r="OE798" s="368"/>
      <c r="OF798" s="368"/>
      <c r="OG798" s="368"/>
      <c r="OH798" s="368"/>
      <c r="OI798" s="368"/>
      <c r="OJ798" s="368"/>
      <c r="OK798" s="368"/>
      <c r="OL798" s="368"/>
      <c r="OM798" s="368"/>
      <c r="ON798" s="368"/>
      <c r="OO798" s="368"/>
      <c r="OP798" s="368"/>
      <c r="OQ798" s="368"/>
      <c r="OR798" s="368"/>
      <c r="OS798" s="368"/>
      <c r="OT798" s="368"/>
      <c r="OU798" s="368"/>
      <c r="OV798" s="368"/>
      <c r="OW798" s="368"/>
      <c r="OX798" s="368"/>
      <c r="OY798" s="368"/>
      <c r="OZ798" s="368"/>
      <c r="PA798" s="368"/>
      <c r="PB798" s="368"/>
      <c r="PC798" s="368"/>
      <c r="PD798" s="368"/>
      <c r="PE798" s="368"/>
      <c r="PF798" s="368"/>
      <c r="PG798" s="368"/>
      <c r="PH798" s="368"/>
      <c r="PI798" s="368"/>
      <c r="PJ798" s="368"/>
      <c r="PK798" s="368"/>
      <c r="PL798" s="368"/>
      <c r="PM798" s="368"/>
      <c r="PN798" s="368"/>
      <c r="PO798" s="368"/>
      <c r="PP798" s="368"/>
      <c r="PQ798" s="368"/>
      <c r="PR798" s="368"/>
      <c r="PS798" s="368"/>
      <c r="PT798" s="368"/>
      <c r="PU798" s="368"/>
      <c r="PV798" s="368"/>
      <c r="PW798" s="368"/>
      <c r="PX798" s="368"/>
      <c r="PY798" s="368"/>
      <c r="PZ798" s="368"/>
      <c r="QA798" s="368"/>
      <c r="QB798" s="368"/>
      <c r="QC798" s="368"/>
      <c r="QD798" s="368"/>
      <c r="QE798" s="368"/>
      <c r="QF798" s="368"/>
      <c r="QG798" s="368"/>
      <c r="QH798" s="368"/>
      <c r="QI798" s="368"/>
      <c r="QJ798" s="368"/>
      <c r="QK798" s="368"/>
      <c r="QL798" s="368"/>
      <c r="QM798" s="368"/>
      <c r="QN798" s="368"/>
      <c r="QO798" s="368"/>
      <c r="QP798" s="368"/>
      <c r="QQ798" s="368"/>
      <c r="QR798" s="368"/>
      <c r="QS798" s="368"/>
      <c r="QT798" s="368"/>
      <c r="QU798" s="368"/>
      <c r="QV798" s="368"/>
      <c r="QW798" s="368"/>
      <c r="QX798" s="368"/>
      <c r="QY798" s="368"/>
      <c r="QZ798" s="368"/>
      <c r="RA798" s="368"/>
      <c r="RB798" s="368"/>
      <c r="RC798" s="368"/>
      <c r="RD798" s="368"/>
      <c r="RE798" s="368"/>
      <c r="RF798" s="368"/>
      <c r="RG798" s="368"/>
      <c r="RH798" s="368"/>
      <c r="RI798" s="368"/>
      <c r="RJ798" s="368"/>
      <c r="RK798" s="368"/>
      <c r="RL798" s="368"/>
      <c r="RM798" s="368"/>
      <c r="RN798" s="368"/>
      <c r="RO798" s="368"/>
      <c r="RP798" s="368"/>
      <c r="RQ798" s="368"/>
      <c r="RR798" s="368"/>
      <c r="RS798" s="368"/>
      <c r="RT798" s="368"/>
      <c r="RU798" s="368"/>
      <c r="RV798" s="368"/>
      <c r="RW798" s="368"/>
      <c r="RX798" s="368"/>
      <c r="RY798" s="368"/>
      <c r="RZ798" s="368"/>
      <c r="SA798" s="368"/>
      <c r="SB798" s="368"/>
      <c r="SC798" s="368"/>
      <c r="SD798" s="368"/>
      <c r="SE798" s="368"/>
      <c r="SF798" s="368"/>
      <c r="SG798" s="368"/>
    </row>
    <row r="799" spans="1:501">
      <c r="A799" s="368"/>
      <c r="B799" s="368"/>
      <c r="C799" s="368"/>
      <c r="D799" s="368"/>
      <c r="E799" s="368"/>
      <c r="F799" s="368"/>
      <c r="G799" s="368"/>
      <c r="H799" s="368"/>
      <c r="I799" s="368"/>
      <c r="J799" s="368"/>
      <c r="K799" s="368"/>
      <c r="L799" s="368"/>
      <c r="M799" s="368"/>
      <c r="N799" s="368"/>
      <c r="O799" s="385"/>
      <c r="P799" s="368"/>
      <c r="Q799" s="368"/>
      <c r="R799" s="368"/>
      <c r="S799" s="368"/>
      <c r="T799" s="368"/>
      <c r="U799" s="368"/>
      <c r="V799" s="368"/>
      <c r="W799" s="368"/>
      <c r="X799" s="368"/>
      <c r="Y799" s="368"/>
      <c r="Z799" s="368"/>
      <c r="AA799" s="368"/>
      <c r="AB799" s="368"/>
      <c r="AC799" s="368"/>
      <c r="AD799" s="368"/>
      <c r="AE799" s="368"/>
      <c r="AF799" s="368"/>
      <c r="AG799" s="368"/>
      <c r="AH799" s="368"/>
      <c r="AI799" s="368"/>
      <c r="AJ799" s="368"/>
      <c r="AK799" s="368"/>
      <c r="AL799" s="368"/>
      <c r="AM799" s="368"/>
      <c r="AN799" s="368"/>
      <c r="AO799" s="368"/>
      <c r="AP799" s="368"/>
      <c r="AQ799" s="368"/>
      <c r="AR799" s="368"/>
      <c r="AS799" s="368"/>
      <c r="AT799" s="368"/>
      <c r="AU799" s="368"/>
      <c r="AV799" s="368"/>
      <c r="AW799" s="368"/>
      <c r="AX799" s="368"/>
      <c r="AY799" s="368"/>
      <c r="AZ799" s="368"/>
      <c r="BA799" s="368"/>
      <c r="BB799" s="368"/>
      <c r="BC799" s="368"/>
      <c r="BD799" s="368"/>
      <c r="BE799" s="368"/>
      <c r="BF799" s="368"/>
      <c r="BG799" s="368"/>
      <c r="BH799" s="368"/>
      <c r="BI799" s="368"/>
      <c r="BJ799" s="368"/>
      <c r="BK799" s="368"/>
      <c r="BL799" s="368"/>
      <c r="BM799" s="368"/>
      <c r="BN799" s="368"/>
      <c r="BO799" s="368"/>
      <c r="BP799" s="368"/>
      <c r="BQ799" s="368"/>
      <c r="BR799" s="368"/>
      <c r="BS799" s="368"/>
      <c r="BT799" s="368"/>
      <c r="BU799" s="368"/>
      <c r="BV799" s="368"/>
      <c r="BW799" s="368"/>
      <c r="DV799" s="368"/>
      <c r="DW799" s="368"/>
      <c r="DX799" s="368"/>
      <c r="DY799" s="368"/>
      <c r="DZ799" s="368"/>
      <c r="EA799" s="368"/>
      <c r="EB799" s="368"/>
      <c r="EC799" s="368"/>
      <c r="ED799" s="368"/>
      <c r="EE799" s="368"/>
      <c r="EF799" s="368"/>
      <c r="EG799" s="368"/>
      <c r="EH799" s="368"/>
      <c r="EI799" s="368"/>
      <c r="EJ799" s="368"/>
      <c r="EK799" s="368"/>
      <c r="EL799" s="368"/>
      <c r="EM799" s="368"/>
      <c r="EN799" s="368"/>
      <c r="EO799" s="368"/>
      <c r="EP799" s="368"/>
      <c r="EQ799" s="368"/>
      <c r="ER799" s="368"/>
      <c r="ES799" s="368"/>
      <c r="ET799" s="368"/>
      <c r="EU799" s="368"/>
      <c r="EV799" s="368"/>
      <c r="EW799" s="368"/>
      <c r="EX799" s="368"/>
      <c r="EY799" s="368"/>
      <c r="EZ799" s="368"/>
      <c r="FA799" s="368"/>
      <c r="FB799" s="368"/>
      <c r="FC799" s="368"/>
      <c r="FD799" s="368"/>
      <c r="FE799" s="368"/>
      <c r="FF799" s="368"/>
      <c r="FG799" s="368"/>
      <c r="FH799" s="368"/>
      <c r="FI799" s="368"/>
      <c r="FJ799" s="368"/>
      <c r="FK799" s="368"/>
      <c r="FL799" s="368"/>
      <c r="FM799" s="368"/>
      <c r="FN799" s="368"/>
      <c r="FO799" s="368"/>
      <c r="FP799" s="368"/>
      <c r="FQ799" s="368"/>
      <c r="FR799" s="368"/>
      <c r="FS799" s="368"/>
      <c r="FT799" s="368"/>
      <c r="FU799" s="368"/>
      <c r="FV799" s="368"/>
      <c r="FW799" s="368"/>
      <c r="FX799" s="368"/>
      <c r="FY799" s="368"/>
      <c r="FZ799" s="368"/>
      <c r="GA799" s="368"/>
      <c r="GB799" s="368"/>
      <c r="GC799" s="368"/>
      <c r="GD799" s="368"/>
      <c r="GE799" s="368"/>
      <c r="GF799" s="368"/>
      <c r="GG799" s="368"/>
      <c r="GH799" s="368"/>
      <c r="GI799" s="368"/>
      <c r="GJ799" s="368"/>
      <c r="GK799" s="368"/>
      <c r="GL799" s="368"/>
      <c r="GM799" s="368"/>
      <c r="GN799" s="368"/>
      <c r="GO799" s="368"/>
      <c r="GP799" s="368"/>
      <c r="GQ799" s="368"/>
      <c r="GR799" s="368"/>
      <c r="GS799" s="368"/>
      <c r="GT799" s="368"/>
      <c r="GU799" s="368"/>
      <c r="GV799" s="368"/>
      <c r="GW799" s="368"/>
      <c r="GX799" s="368"/>
      <c r="GY799" s="368"/>
      <c r="GZ799" s="368"/>
      <c r="HA799" s="368"/>
      <c r="HB799" s="368"/>
      <c r="HC799" s="368"/>
      <c r="HD799" s="368"/>
      <c r="HE799" s="368"/>
      <c r="HF799" s="368"/>
      <c r="HG799" s="368"/>
      <c r="HH799" s="368"/>
      <c r="HI799" s="368"/>
      <c r="HJ799" s="368"/>
      <c r="HK799" s="368"/>
      <c r="HL799" s="368"/>
      <c r="HM799" s="368"/>
      <c r="HN799" s="368"/>
      <c r="HO799" s="368"/>
      <c r="HP799" s="368"/>
      <c r="HQ799" s="368"/>
      <c r="HR799" s="368"/>
      <c r="HS799" s="368"/>
      <c r="HT799" s="368"/>
      <c r="HU799" s="368"/>
      <c r="HV799" s="368"/>
      <c r="HW799" s="368"/>
      <c r="HX799" s="368"/>
      <c r="HY799" s="368"/>
      <c r="HZ799" s="368"/>
      <c r="IA799" s="368"/>
      <c r="IB799" s="368"/>
      <c r="IC799" s="368"/>
      <c r="ID799" s="368"/>
      <c r="IE799" s="368"/>
      <c r="IF799" s="368"/>
      <c r="IG799" s="368"/>
      <c r="IH799" s="368"/>
      <c r="II799" s="368"/>
      <c r="IJ799" s="368"/>
      <c r="IK799" s="368"/>
      <c r="IL799" s="368"/>
      <c r="IM799" s="368"/>
      <c r="IN799" s="368"/>
      <c r="IO799" s="368"/>
      <c r="IP799" s="368"/>
      <c r="IQ799" s="368"/>
      <c r="IR799" s="368"/>
      <c r="IS799" s="368"/>
      <c r="IT799" s="368"/>
      <c r="IU799" s="368"/>
      <c r="IV799" s="368"/>
      <c r="IW799" s="368"/>
      <c r="IX799" s="368"/>
      <c r="IY799" s="368"/>
      <c r="IZ799" s="368"/>
      <c r="JA799" s="368"/>
      <c r="JB799" s="368"/>
      <c r="JC799" s="368"/>
      <c r="JD799" s="368"/>
      <c r="JE799" s="368"/>
      <c r="JF799" s="368"/>
      <c r="JG799" s="368"/>
      <c r="JH799" s="368"/>
      <c r="JI799" s="368"/>
      <c r="JJ799" s="368"/>
      <c r="JK799" s="368"/>
      <c r="JL799" s="368"/>
      <c r="JM799" s="368"/>
      <c r="JN799" s="368"/>
      <c r="JO799" s="368"/>
      <c r="JP799" s="368"/>
      <c r="JQ799" s="368"/>
      <c r="JR799" s="368"/>
      <c r="JS799" s="368"/>
      <c r="JT799" s="368"/>
      <c r="JU799" s="368"/>
      <c r="JV799" s="368"/>
      <c r="JW799" s="368"/>
      <c r="JX799" s="368"/>
      <c r="JY799" s="368"/>
      <c r="JZ799" s="368"/>
      <c r="KA799" s="368"/>
      <c r="KB799" s="368"/>
      <c r="KC799" s="368"/>
      <c r="KD799" s="368"/>
      <c r="KE799" s="368"/>
      <c r="KF799" s="368"/>
      <c r="KG799" s="368"/>
      <c r="KH799" s="368"/>
      <c r="KI799" s="368"/>
      <c r="KJ799" s="368"/>
      <c r="KK799" s="368"/>
      <c r="KL799" s="368"/>
      <c r="KM799" s="368"/>
      <c r="KN799" s="368"/>
      <c r="KO799" s="368"/>
      <c r="KP799" s="368"/>
      <c r="KQ799" s="368"/>
      <c r="KR799" s="368"/>
      <c r="KS799" s="368"/>
      <c r="KT799" s="368"/>
      <c r="KU799" s="368"/>
      <c r="KV799" s="368"/>
      <c r="KW799" s="368"/>
      <c r="KX799" s="368"/>
      <c r="LH799" s="368"/>
      <c r="LI799" s="368"/>
      <c r="LJ799" s="368"/>
      <c r="LK799" s="368"/>
      <c r="LL799" s="368"/>
      <c r="LM799" s="368"/>
      <c r="LN799" s="368"/>
      <c r="LO799" s="368"/>
      <c r="LP799" s="368"/>
      <c r="LQ799" s="368"/>
      <c r="LR799" s="368"/>
      <c r="LS799" s="368"/>
      <c r="LT799" s="368"/>
      <c r="LU799" s="368"/>
      <c r="LV799" s="368"/>
      <c r="LW799" s="368"/>
      <c r="LX799" s="368"/>
      <c r="LY799" s="368"/>
      <c r="LZ799" s="368"/>
      <c r="MA799" s="368"/>
      <c r="MB799" s="368"/>
      <c r="MC799" s="368"/>
      <c r="MD799" s="368"/>
      <c r="ME799" s="368"/>
      <c r="MF799" s="368"/>
      <c r="MG799" s="368"/>
      <c r="MH799" s="368"/>
      <c r="MI799" s="368"/>
      <c r="MJ799" s="368"/>
      <c r="MK799" s="368"/>
      <c r="ML799" s="368"/>
      <c r="MM799" s="368"/>
      <c r="MN799" s="368"/>
      <c r="MO799" s="368"/>
      <c r="MP799" s="368"/>
      <c r="MQ799" s="368"/>
      <c r="MR799" s="368"/>
      <c r="MS799" s="368"/>
      <c r="MT799" s="368"/>
      <c r="MU799" s="368"/>
      <c r="MV799" s="368"/>
      <c r="MW799" s="368"/>
      <c r="MX799" s="368"/>
      <c r="MY799" s="368"/>
      <c r="MZ799" s="368"/>
      <c r="NA799" s="368"/>
      <c r="NB799" s="368"/>
      <c r="NC799" s="368"/>
      <c r="ND799" s="368"/>
      <c r="NE799" s="368"/>
      <c r="NF799" s="368"/>
      <c r="NG799" s="368"/>
      <c r="NH799" s="368"/>
      <c r="NI799" s="368"/>
      <c r="NJ799" s="368"/>
      <c r="NK799" s="368"/>
      <c r="NL799" s="368"/>
      <c r="NM799" s="368"/>
      <c r="NN799" s="368"/>
      <c r="NO799" s="368"/>
      <c r="NP799" s="368"/>
      <c r="NQ799" s="368"/>
      <c r="NR799" s="368"/>
      <c r="NS799" s="368"/>
      <c r="NT799" s="368"/>
      <c r="NU799" s="368"/>
      <c r="NV799" s="368"/>
      <c r="NW799" s="368"/>
      <c r="NX799" s="368"/>
      <c r="NY799" s="368"/>
      <c r="NZ799" s="368"/>
      <c r="OA799" s="368"/>
      <c r="OB799" s="368"/>
      <c r="OC799" s="368"/>
      <c r="OD799" s="368"/>
      <c r="OE799" s="368"/>
      <c r="OF799" s="368"/>
      <c r="OG799" s="368"/>
      <c r="OH799" s="368"/>
      <c r="OI799" s="368"/>
      <c r="OJ799" s="368"/>
      <c r="OK799" s="368"/>
      <c r="OL799" s="368"/>
      <c r="OM799" s="368"/>
      <c r="ON799" s="368"/>
      <c r="OO799" s="368"/>
      <c r="OP799" s="368"/>
      <c r="OQ799" s="368"/>
      <c r="OR799" s="368"/>
      <c r="OS799" s="368"/>
      <c r="OT799" s="368"/>
      <c r="OU799" s="368"/>
      <c r="OV799" s="368"/>
      <c r="OW799" s="368"/>
      <c r="OX799" s="368"/>
      <c r="OY799" s="368"/>
      <c r="OZ799" s="368"/>
      <c r="PA799" s="368"/>
      <c r="PB799" s="368"/>
      <c r="PC799" s="368"/>
      <c r="PD799" s="368"/>
      <c r="PE799" s="368"/>
      <c r="PF799" s="368"/>
      <c r="PG799" s="368"/>
      <c r="PH799" s="368"/>
      <c r="PI799" s="368"/>
      <c r="PJ799" s="368"/>
      <c r="PK799" s="368"/>
      <c r="PL799" s="368"/>
      <c r="PM799" s="368"/>
      <c r="PN799" s="368"/>
      <c r="PO799" s="368"/>
      <c r="PP799" s="368"/>
      <c r="PQ799" s="368"/>
      <c r="PR799" s="368"/>
      <c r="PS799" s="368"/>
      <c r="PT799" s="368"/>
      <c r="PU799" s="368"/>
      <c r="PV799" s="368"/>
      <c r="PW799" s="368"/>
      <c r="PX799" s="368"/>
      <c r="PY799" s="368"/>
      <c r="PZ799" s="368"/>
      <c r="QA799" s="368"/>
      <c r="QB799" s="368"/>
      <c r="QC799" s="368"/>
      <c r="QD799" s="368"/>
      <c r="QE799" s="368"/>
      <c r="QF799" s="368"/>
      <c r="QG799" s="368"/>
      <c r="QH799" s="368"/>
      <c r="QI799" s="368"/>
      <c r="QJ799" s="368"/>
      <c r="QK799" s="368"/>
      <c r="QL799" s="368"/>
      <c r="QM799" s="368"/>
      <c r="QN799" s="368"/>
      <c r="QO799" s="368"/>
      <c r="QP799" s="368"/>
      <c r="QQ799" s="368"/>
      <c r="QR799" s="368"/>
      <c r="QS799" s="368"/>
      <c r="QT799" s="368"/>
      <c r="QU799" s="368"/>
      <c r="QV799" s="368"/>
      <c r="QW799" s="368"/>
      <c r="QX799" s="368"/>
      <c r="QY799" s="368"/>
      <c r="QZ799" s="368"/>
      <c r="RA799" s="368"/>
      <c r="RB799" s="368"/>
      <c r="RC799" s="368"/>
      <c r="RD799" s="368"/>
      <c r="RE799" s="368"/>
      <c r="RF799" s="368"/>
      <c r="RG799" s="368"/>
      <c r="RH799" s="368"/>
      <c r="RI799" s="368"/>
      <c r="RJ799" s="368"/>
      <c r="RK799" s="368"/>
      <c r="RL799" s="368"/>
      <c r="RM799" s="368"/>
      <c r="RN799" s="368"/>
      <c r="RO799" s="368"/>
      <c r="RP799" s="368"/>
      <c r="RQ799" s="368"/>
      <c r="RR799" s="368"/>
      <c r="RS799" s="368"/>
      <c r="RT799" s="368"/>
      <c r="RU799" s="368"/>
      <c r="RV799" s="368"/>
      <c r="RW799" s="368"/>
      <c r="RX799" s="368"/>
      <c r="RY799" s="368"/>
      <c r="RZ799" s="368"/>
      <c r="SA799" s="368"/>
      <c r="SB799" s="368"/>
      <c r="SC799" s="368"/>
      <c r="SD799" s="368"/>
      <c r="SE799" s="368"/>
      <c r="SF799" s="368"/>
      <c r="SG799" s="368"/>
    </row>
    <row r="800" spans="1:501">
      <c r="A800" s="368"/>
      <c r="B800" s="368"/>
      <c r="C800" s="368"/>
      <c r="D800" s="368"/>
      <c r="E800" s="368"/>
      <c r="F800" s="368"/>
      <c r="G800" s="368"/>
      <c r="H800" s="368"/>
      <c r="I800" s="368"/>
      <c r="J800" s="368"/>
      <c r="K800" s="368"/>
      <c r="L800" s="368"/>
      <c r="M800" s="368"/>
      <c r="N800" s="368"/>
      <c r="O800" s="385"/>
      <c r="P800" s="368"/>
      <c r="Q800" s="368"/>
      <c r="R800" s="368"/>
      <c r="S800" s="368"/>
      <c r="T800" s="368"/>
      <c r="U800" s="368"/>
      <c r="V800" s="368"/>
      <c r="W800" s="368"/>
      <c r="X800" s="368"/>
      <c r="Y800" s="368"/>
      <c r="Z800" s="368"/>
      <c r="AA800" s="368"/>
      <c r="AB800" s="368"/>
      <c r="AC800" s="368"/>
      <c r="AD800" s="368"/>
      <c r="AE800" s="368"/>
      <c r="AF800" s="368"/>
      <c r="AG800" s="368"/>
      <c r="AH800" s="368"/>
      <c r="AI800" s="368"/>
      <c r="AJ800" s="368"/>
      <c r="AK800" s="368"/>
      <c r="AL800" s="368"/>
      <c r="AM800" s="368"/>
      <c r="AN800" s="368"/>
      <c r="AO800" s="368"/>
      <c r="AP800" s="368"/>
      <c r="AQ800" s="368"/>
      <c r="AR800" s="368"/>
      <c r="AS800" s="368"/>
      <c r="AT800" s="368"/>
      <c r="AU800" s="368"/>
      <c r="AV800" s="368"/>
      <c r="AW800" s="368"/>
      <c r="AX800" s="368"/>
      <c r="AY800" s="368"/>
      <c r="AZ800" s="368"/>
      <c r="BA800" s="368"/>
      <c r="BB800" s="368"/>
      <c r="BC800" s="368"/>
      <c r="BD800" s="368"/>
      <c r="BE800" s="368"/>
      <c r="BF800" s="368"/>
      <c r="BG800" s="368"/>
      <c r="BH800" s="368"/>
      <c r="BI800" s="368"/>
      <c r="BJ800" s="368"/>
      <c r="BK800" s="368"/>
      <c r="BL800" s="368"/>
      <c r="BM800" s="368"/>
      <c r="BN800" s="368"/>
      <c r="BO800" s="368"/>
      <c r="BP800" s="368"/>
      <c r="BQ800" s="368"/>
      <c r="BR800" s="368"/>
      <c r="BS800" s="368"/>
      <c r="BT800" s="368"/>
      <c r="BU800" s="368"/>
      <c r="BV800" s="368"/>
      <c r="BW800" s="368"/>
      <c r="DV800" s="368"/>
      <c r="DW800" s="368"/>
      <c r="DX800" s="368"/>
      <c r="DY800" s="368"/>
      <c r="DZ800" s="368"/>
      <c r="EA800" s="368"/>
      <c r="EB800" s="368"/>
      <c r="EC800" s="368"/>
      <c r="ED800" s="368"/>
      <c r="EE800" s="368"/>
      <c r="EF800" s="368"/>
      <c r="EG800" s="368"/>
      <c r="EH800" s="368"/>
      <c r="EI800" s="368"/>
      <c r="EJ800" s="368"/>
      <c r="EK800" s="368"/>
      <c r="EL800" s="368"/>
      <c r="EM800" s="368"/>
      <c r="EN800" s="368"/>
      <c r="EO800" s="368"/>
      <c r="EP800" s="368"/>
      <c r="EQ800" s="368"/>
      <c r="ER800" s="368"/>
      <c r="ES800" s="368"/>
      <c r="ET800" s="368"/>
      <c r="EU800" s="368"/>
      <c r="EV800" s="368"/>
      <c r="EW800" s="368"/>
      <c r="EX800" s="368"/>
      <c r="EY800" s="368"/>
      <c r="EZ800" s="368"/>
      <c r="FA800" s="368"/>
      <c r="FB800" s="368"/>
      <c r="FC800" s="368"/>
      <c r="FD800" s="368"/>
      <c r="FE800" s="368"/>
      <c r="FF800" s="368"/>
      <c r="FG800" s="368"/>
      <c r="FH800" s="368"/>
      <c r="FI800" s="368"/>
      <c r="FJ800" s="368"/>
      <c r="FK800" s="368"/>
      <c r="FL800" s="368"/>
      <c r="FM800" s="368"/>
      <c r="FN800" s="368"/>
      <c r="FO800" s="368"/>
      <c r="FP800" s="368"/>
      <c r="FQ800" s="368"/>
      <c r="FR800" s="368"/>
      <c r="FS800" s="368"/>
      <c r="FT800" s="368"/>
      <c r="FU800" s="368"/>
      <c r="FV800" s="368"/>
      <c r="FW800" s="368"/>
      <c r="FX800" s="368"/>
      <c r="FY800" s="368"/>
      <c r="FZ800" s="368"/>
      <c r="GA800" s="368"/>
      <c r="GB800" s="368"/>
      <c r="GC800" s="368"/>
      <c r="GD800" s="368"/>
      <c r="GE800" s="368"/>
      <c r="GF800" s="368"/>
      <c r="GG800" s="368"/>
      <c r="GH800" s="368"/>
      <c r="GI800" s="368"/>
      <c r="GJ800" s="368"/>
      <c r="GK800" s="368"/>
      <c r="GL800" s="368"/>
      <c r="GM800" s="368"/>
      <c r="GN800" s="368"/>
      <c r="GO800" s="368"/>
      <c r="GP800" s="368"/>
      <c r="GQ800" s="368"/>
      <c r="GR800" s="368"/>
      <c r="GS800" s="368"/>
      <c r="GT800" s="368"/>
      <c r="GU800" s="368"/>
      <c r="GV800" s="368"/>
      <c r="GW800" s="368"/>
      <c r="GX800" s="368"/>
      <c r="GY800" s="368"/>
      <c r="GZ800" s="368"/>
      <c r="HA800" s="368"/>
      <c r="HB800" s="368"/>
      <c r="HC800" s="368"/>
      <c r="HD800" s="368"/>
      <c r="HE800" s="368"/>
      <c r="HF800" s="368"/>
      <c r="HG800" s="368"/>
      <c r="HH800" s="368"/>
      <c r="HI800" s="368"/>
      <c r="HJ800" s="368"/>
      <c r="HK800" s="368"/>
      <c r="HL800" s="368"/>
      <c r="HM800" s="368"/>
      <c r="HN800" s="368"/>
      <c r="HO800" s="368"/>
      <c r="HP800" s="368"/>
      <c r="HQ800" s="368"/>
      <c r="HR800" s="368"/>
      <c r="HS800" s="368"/>
      <c r="HT800" s="368"/>
      <c r="HU800" s="368"/>
      <c r="HV800" s="368"/>
      <c r="HW800" s="368"/>
      <c r="HX800" s="368"/>
      <c r="HY800" s="368"/>
      <c r="HZ800" s="368"/>
      <c r="IA800" s="368"/>
      <c r="IB800" s="368"/>
      <c r="IC800" s="368"/>
      <c r="ID800" s="368"/>
      <c r="IE800" s="368"/>
      <c r="IF800" s="368"/>
      <c r="IG800" s="368"/>
      <c r="IH800" s="368"/>
      <c r="II800" s="368"/>
      <c r="IJ800" s="368"/>
      <c r="IK800" s="368"/>
      <c r="IL800" s="368"/>
      <c r="IM800" s="368"/>
      <c r="IN800" s="368"/>
      <c r="IO800" s="368"/>
      <c r="IP800" s="368"/>
      <c r="IQ800" s="368"/>
      <c r="IR800" s="368"/>
      <c r="IS800" s="368"/>
      <c r="IT800" s="368"/>
      <c r="IU800" s="368"/>
      <c r="IV800" s="368"/>
      <c r="IW800" s="368"/>
      <c r="IX800" s="368"/>
      <c r="IY800" s="368"/>
      <c r="IZ800" s="368"/>
      <c r="JA800" s="368"/>
      <c r="JB800" s="368"/>
      <c r="JC800" s="368"/>
      <c r="JD800" s="368"/>
      <c r="JE800" s="368"/>
      <c r="JF800" s="368"/>
      <c r="JG800" s="368"/>
      <c r="JH800" s="368"/>
      <c r="JI800" s="368"/>
      <c r="JJ800" s="368"/>
      <c r="JK800" s="368"/>
      <c r="JL800" s="368"/>
      <c r="JM800" s="368"/>
      <c r="JN800" s="368"/>
      <c r="JO800" s="368"/>
      <c r="JP800" s="368"/>
      <c r="JQ800" s="368"/>
      <c r="JR800" s="368"/>
      <c r="JS800" s="368"/>
      <c r="JT800" s="368"/>
      <c r="JU800" s="368"/>
      <c r="JV800" s="368"/>
      <c r="JW800" s="368"/>
      <c r="JX800" s="368"/>
      <c r="JY800" s="368"/>
      <c r="JZ800" s="368"/>
      <c r="KA800" s="368"/>
      <c r="KB800" s="368"/>
      <c r="KC800" s="368"/>
      <c r="KD800" s="368"/>
      <c r="KE800" s="368"/>
      <c r="KF800" s="368"/>
      <c r="KG800" s="368"/>
      <c r="KH800" s="368"/>
      <c r="KI800" s="368"/>
      <c r="KJ800" s="368"/>
      <c r="KK800" s="368"/>
      <c r="KL800" s="368"/>
      <c r="KM800" s="368"/>
      <c r="KN800" s="368"/>
      <c r="KO800" s="368"/>
      <c r="KP800" s="368"/>
      <c r="KQ800" s="368"/>
      <c r="KR800" s="368"/>
      <c r="KS800" s="368"/>
      <c r="KT800" s="368"/>
      <c r="KU800" s="368"/>
      <c r="KV800" s="368"/>
      <c r="KW800" s="368"/>
      <c r="KX800" s="368"/>
      <c r="LH800" s="368"/>
      <c r="LI800" s="368"/>
      <c r="LJ800" s="368"/>
      <c r="LK800" s="368"/>
      <c r="LL800" s="368"/>
      <c r="LM800" s="368"/>
      <c r="LN800" s="368"/>
      <c r="LO800" s="368"/>
      <c r="LP800" s="368"/>
      <c r="LQ800" s="368"/>
      <c r="LR800" s="368"/>
      <c r="LS800" s="368"/>
      <c r="LT800" s="368"/>
      <c r="LU800" s="368"/>
      <c r="LV800" s="368"/>
      <c r="LW800" s="368"/>
      <c r="LX800" s="368"/>
      <c r="LY800" s="368"/>
      <c r="LZ800" s="368"/>
      <c r="MA800" s="368"/>
      <c r="MB800" s="368"/>
      <c r="MC800" s="368"/>
      <c r="MD800" s="368"/>
      <c r="ME800" s="368"/>
      <c r="MF800" s="368"/>
      <c r="MG800" s="368"/>
      <c r="MH800" s="368"/>
      <c r="MI800" s="368"/>
      <c r="MJ800" s="368"/>
      <c r="MK800" s="368"/>
      <c r="ML800" s="368"/>
      <c r="MM800" s="368"/>
      <c r="MN800" s="368"/>
      <c r="MO800" s="368"/>
      <c r="MP800" s="368"/>
      <c r="MQ800" s="368"/>
      <c r="MR800" s="368"/>
      <c r="MS800" s="368"/>
      <c r="MT800" s="368"/>
      <c r="MU800" s="368"/>
      <c r="MV800" s="368"/>
      <c r="MW800" s="368"/>
      <c r="MX800" s="368"/>
      <c r="MY800" s="368"/>
      <c r="MZ800" s="368"/>
      <c r="NA800" s="368"/>
      <c r="NB800" s="368"/>
      <c r="NC800" s="368"/>
      <c r="ND800" s="368"/>
      <c r="NE800" s="368"/>
      <c r="NF800" s="368"/>
      <c r="NG800" s="368"/>
      <c r="NH800" s="368"/>
      <c r="NI800" s="368"/>
      <c r="NJ800" s="368"/>
      <c r="NK800" s="368"/>
      <c r="NL800" s="368"/>
      <c r="NM800" s="368"/>
      <c r="NN800" s="368"/>
      <c r="NO800" s="368"/>
      <c r="NP800" s="368"/>
      <c r="NQ800" s="368"/>
      <c r="NR800" s="368"/>
      <c r="NS800" s="368"/>
      <c r="NT800" s="368"/>
      <c r="NU800" s="368"/>
      <c r="NV800" s="368"/>
      <c r="NW800" s="368"/>
      <c r="NX800" s="368"/>
      <c r="NY800" s="368"/>
      <c r="NZ800" s="368"/>
      <c r="OA800" s="368"/>
      <c r="OB800" s="368"/>
      <c r="OC800" s="368"/>
      <c r="OD800" s="368"/>
      <c r="OE800" s="368"/>
      <c r="OF800" s="368"/>
      <c r="OG800" s="368"/>
      <c r="OH800" s="368"/>
      <c r="OI800" s="368"/>
      <c r="OJ800" s="368"/>
      <c r="OK800" s="368"/>
      <c r="OL800" s="368"/>
      <c r="OM800" s="368"/>
      <c r="ON800" s="368"/>
      <c r="OO800" s="368"/>
      <c r="OP800" s="368"/>
      <c r="OQ800" s="368"/>
      <c r="OR800" s="368"/>
      <c r="OS800" s="368"/>
      <c r="OT800" s="368"/>
      <c r="OU800" s="368"/>
      <c r="OV800" s="368"/>
      <c r="OW800" s="368"/>
      <c r="OX800" s="368"/>
      <c r="OY800" s="368"/>
      <c r="OZ800" s="368"/>
      <c r="PA800" s="368"/>
      <c r="PB800" s="368"/>
      <c r="PC800" s="368"/>
      <c r="PD800" s="368"/>
      <c r="PE800" s="368"/>
      <c r="PF800" s="368"/>
      <c r="PG800" s="368"/>
      <c r="PH800" s="368"/>
      <c r="PI800" s="368"/>
      <c r="PJ800" s="368"/>
      <c r="PK800" s="368"/>
      <c r="PL800" s="368"/>
      <c r="PM800" s="368"/>
      <c r="PN800" s="368"/>
      <c r="PO800" s="368"/>
      <c r="PP800" s="368"/>
      <c r="PQ800" s="368"/>
      <c r="PR800" s="368"/>
      <c r="PS800" s="368"/>
      <c r="PT800" s="368"/>
      <c r="PU800" s="368"/>
      <c r="PV800" s="368"/>
      <c r="PW800" s="368"/>
      <c r="PX800" s="368"/>
      <c r="PY800" s="368"/>
      <c r="PZ800" s="368"/>
      <c r="QA800" s="368"/>
      <c r="QB800" s="368"/>
      <c r="QC800" s="368"/>
      <c r="QD800" s="368"/>
      <c r="QE800" s="368"/>
      <c r="QF800" s="368"/>
      <c r="QG800" s="368"/>
      <c r="QH800" s="368"/>
      <c r="QI800" s="368"/>
      <c r="QJ800" s="368"/>
      <c r="QK800" s="368"/>
      <c r="QL800" s="368"/>
      <c r="QM800" s="368"/>
      <c r="QN800" s="368"/>
      <c r="QO800" s="368"/>
      <c r="QP800" s="368"/>
      <c r="QQ800" s="368"/>
      <c r="QR800" s="368"/>
      <c r="QS800" s="368"/>
      <c r="QT800" s="368"/>
      <c r="QU800" s="368"/>
      <c r="QV800" s="368"/>
      <c r="QW800" s="368"/>
      <c r="QX800" s="368"/>
      <c r="QY800" s="368"/>
      <c r="QZ800" s="368"/>
      <c r="RA800" s="368"/>
      <c r="RB800" s="368"/>
      <c r="RC800" s="368"/>
      <c r="RD800" s="368"/>
      <c r="RE800" s="368"/>
      <c r="RF800" s="368"/>
      <c r="RG800" s="368"/>
      <c r="RH800" s="368"/>
      <c r="RI800" s="368"/>
      <c r="RJ800" s="368"/>
      <c r="RK800" s="368"/>
      <c r="RL800" s="368"/>
      <c r="RM800" s="368"/>
      <c r="RN800" s="368"/>
      <c r="RO800" s="368"/>
      <c r="RP800" s="368"/>
      <c r="RQ800" s="368"/>
      <c r="RR800" s="368"/>
      <c r="RS800" s="368"/>
      <c r="RT800" s="368"/>
      <c r="RU800" s="368"/>
      <c r="RV800" s="368"/>
      <c r="RW800" s="368"/>
      <c r="RX800" s="368"/>
      <c r="RY800" s="368"/>
      <c r="RZ800" s="368"/>
      <c r="SA800" s="368"/>
      <c r="SB800" s="368"/>
      <c r="SC800" s="368"/>
      <c r="SD800" s="368"/>
      <c r="SE800" s="368"/>
      <c r="SF800" s="368"/>
      <c r="SG800" s="368"/>
    </row>
    <row r="801" spans="1:501">
      <c r="A801" s="368"/>
      <c r="B801" s="368"/>
      <c r="C801" s="368"/>
      <c r="D801" s="368"/>
      <c r="E801" s="368"/>
      <c r="F801" s="368"/>
      <c r="G801" s="368"/>
      <c r="H801" s="368"/>
      <c r="I801" s="368"/>
      <c r="J801" s="368"/>
      <c r="K801" s="368"/>
      <c r="L801" s="368"/>
      <c r="M801" s="368"/>
      <c r="N801" s="368"/>
      <c r="O801" s="385"/>
      <c r="P801" s="368"/>
      <c r="Q801" s="368"/>
      <c r="R801" s="368"/>
      <c r="S801" s="368"/>
      <c r="T801" s="368"/>
      <c r="U801" s="368"/>
      <c r="V801" s="368"/>
      <c r="W801" s="368"/>
      <c r="X801" s="368"/>
      <c r="Y801" s="368"/>
      <c r="Z801" s="368"/>
      <c r="AA801" s="368"/>
      <c r="AB801" s="368"/>
      <c r="AC801" s="368"/>
      <c r="AD801" s="368"/>
      <c r="AE801" s="368"/>
      <c r="AF801" s="368"/>
      <c r="AG801" s="368"/>
      <c r="AH801" s="368"/>
      <c r="AI801" s="368"/>
      <c r="AJ801" s="368"/>
      <c r="AK801" s="368"/>
      <c r="AL801" s="368"/>
      <c r="AM801" s="368"/>
      <c r="AN801" s="368"/>
      <c r="AO801" s="368"/>
      <c r="AP801" s="368"/>
      <c r="AQ801" s="368"/>
      <c r="AR801" s="368"/>
      <c r="AS801" s="368"/>
      <c r="AT801" s="368"/>
      <c r="AU801" s="368"/>
      <c r="AV801" s="368"/>
      <c r="AW801" s="368"/>
      <c r="AX801" s="368"/>
      <c r="AY801" s="368"/>
      <c r="AZ801" s="368"/>
      <c r="BA801" s="368"/>
      <c r="BB801" s="368"/>
      <c r="BC801" s="368"/>
      <c r="BD801" s="368"/>
      <c r="BE801" s="368"/>
      <c r="BF801" s="368"/>
      <c r="BG801" s="368"/>
      <c r="BH801" s="368"/>
      <c r="BI801" s="368"/>
      <c r="BJ801" s="368"/>
      <c r="BK801" s="368"/>
      <c r="BL801" s="368"/>
      <c r="BM801" s="368"/>
      <c r="BN801" s="368"/>
      <c r="BO801" s="368"/>
      <c r="BP801" s="368"/>
      <c r="BQ801" s="368"/>
      <c r="BR801" s="368"/>
      <c r="BS801" s="368"/>
      <c r="BT801" s="368"/>
      <c r="BU801" s="368"/>
      <c r="BV801" s="368"/>
      <c r="BW801" s="368"/>
      <c r="DV801" s="368"/>
      <c r="DW801" s="368"/>
      <c r="DX801" s="368"/>
      <c r="DY801" s="368"/>
      <c r="DZ801" s="368"/>
      <c r="EA801" s="368"/>
      <c r="EB801" s="368"/>
      <c r="EC801" s="368"/>
      <c r="ED801" s="368"/>
      <c r="EE801" s="368"/>
      <c r="EF801" s="368"/>
      <c r="EG801" s="368"/>
      <c r="EH801" s="368"/>
      <c r="EI801" s="368"/>
      <c r="EJ801" s="368"/>
      <c r="EK801" s="368"/>
      <c r="EL801" s="368"/>
      <c r="EM801" s="368"/>
      <c r="EN801" s="368"/>
      <c r="EO801" s="368"/>
      <c r="EP801" s="368"/>
      <c r="EQ801" s="368"/>
      <c r="ER801" s="368"/>
      <c r="ES801" s="368"/>
      <c r="ET801" s="368"/>
      <c r="EU801" s="368"/>
      <c r="EV801" s="368"/>
      <c r="EW801" s="368"/>
      <c r="EX801" s="368"/>
      <c r="EY801" s="368"/>
      <c r="EZ801" s="368"/>
      <c r="FA801" s="368"/>
      <c r="FB801" s="368"/>
      <c r="FC801" s="368"/>
      <c r="FD801" s="368"/>
      <c r="FE801" s="368"/>
      <c r="FF801" s="368"/>
      <c r="FG801" s="368"/>
      <c r="FH801" s="368"/>
      <c r="FI801" s="368"/>
      <c r="FJ801" s="368"/>
      <c r="FK801" s="368"/>
      <c r="FL801" s="368"/>
      <c r="FM801" s="368"/>
      <c r="FN801" s="368"/>
      <c r="FO801" s="368"/>
      <c r="FP801" s="368"/>
      <c r="FQ801" s="368"/>
      <c r="FR801" s="368"/>
      <c r="FS801" s="368"/>
      <c r="FT801" s="368"/>
      <c r="FU801" s="368"/>
      <c r="FV801" s="368"/>
      <c r="FW801" s="368"/>
      <c r="FX801" s="368"/>
      <c r="FY801" s="368"/>
      <c r="FZ801" s="368"/>
      <c r="GA801" s="368"/>
      <c r="GB801" s="368"/>
      <c r="GC801" s="368"/>
      <c r="GD801" s="368"/>
      <c r="GE801" s="368"/>
      <c r="GF801" s="368"/>
      <c r="GG801" s="368"/>
      <c r="GH801" s="368"/>
      <c r="GI801" s="368"/>
      <c r="GJ801" s="368"/>
      <c r="GK801" s="368"/>
      <c r="GL801" s="368"/>
      <c r="GM801" s="368"/>
      <c r="GN801" s="368"/>
      <c r="GO801" s="368"/>
      <c r="GP801" s="368"/>
      <c r="GQ801" s="368"/>
      <c r="GR801" s="368"/>
      <c r="GS801" s="368"/>
      <c r="GT801" s="368"/>
      <c r="GU801" s="368"/>
      <c r="GV801" s="368"/>
      <c r="GW801" s="368"/>
      <c r="GX801" s="368"/>
      <c r="GY801" s="368"/>
      <c r="GZ801" s="368"/>
      <c r="HA801" s="368"/>
      <c r="HB801" s="368"/>
      <c r="HC801" s="368"/>
      <c r="HD801" s="368"/>
      <c r="HE801" s="368"/>
      <c r="HF801" s="368"/>
      <c r="HG801" s="368"/>
      <c r="HH801" s="368"/>
      <c r="HI801" s="368"/>
      <c r="HJ801" s="368"/>
      <c r="HK801" s="368"/>
      <c r="HL801" s="368"/>
      <c r="HM801" s="368"/>
      <c r="HN801" s="368"/>
      <c r="HO801" s="368"/>
      <c r="HP801" s="368"/>
      <c r="HQ801" s="368"/>
      <c r="HR801" s="368"/>
      <c r="HS801" s="368"/>
      <c r="HT801" s="368"/>
      <c r="HU801" s="368"/>
      <c r="HV801" s="368"/>
      <c r="HW801" s="368"/>
      <c r="HX801" s="368"/>
      <c r="HY801" s="368"/>
      <c r="HZ801" s="368"/>
      <c r="IA801" s="368"/>
      <c r="IB801" s="368"/>
      <c r="IC801" s="368"/>
      <c r="ID801" s="368"/>
      <c r="IE801" s="368"/>
      <c r="IF801" s="368"/>
      <c r="IG801" s="368"/>
      <c r="IH801" s="368"/>
      <c r="II801" s="368"/>
      <c r="IJ801" s="368"/>
      <c r="IK801" s="368"/>
      <c r="IL801" s="368"/>
      <c r="IM801" s="368"/>
      <c r="IN801" s="368"/>
      <c r="IO801" s="368"/>
      <c r="IP801" s="368"/>
      <c r="IQ801" s="368"/>
      <c r="IR801" s="368"/>
      <c r="IS801" s="368"/>
      <c r="IT801" s="368"/>
      <c r="IU801" s="368"/>
      <c r="IV801" s="368"/>
      <c r="IW801" s="368"/>
      <c r="IX801" s="368"/>
      <c r="IY801" s="368"/>
      <c r="IZ801" s="368"/>
      <c r="JA801" s="368"/>
      <c r="JB801" s="368"/>
      <c r="JC801" s="368"/>
      <c r="JD801" s="368"/>
      <c r="JE801" s="368"/>
      <c r="JF801" s="368"/>
      <c r="JG801" s="368"/>
      <c r="JH801" s="368"/>
      <c r="JI801" s="368"/>
      <c r="JJ801" s="368"/>
      <c r="JK801" s="368"/>
      <c r="JL801" s="368"/>
      <c r="JM801" s="368"/>
      <c r="JN801" s="368"/>
      <c r="JO801" s="368"/>
      <c r="JP801" s="368"/>
      <c r="JQ801" s="368"/>
      <c r="JR801" s="368"/>
      <c r="JS801" s="368"/>
      <c r="JT801" s="368"/>
      <c r="JU801" s="368"/>
      <c r="JV801" s="368"/>
      <c r="JW801" s="368"/>
      <c r="JX801" s="368"/>
      <c r="JY801" s="368"/>
      <c r="JZ801" s="368"/>
      <c r="KA801" s="368"/>
      <c r="KB801" s="368"/>
      <c r="KC801" s="368"/>
      <c r="KD801" s="368"/>
      <c r="KE801" s="368"/>
      <c r="KF801" s="368"/>
      <c r="KG801" s="368"/>
      <c r="KH801" s="368"/>
      <c r="KI801" s="368"/>
      <c r="KJ801" s="368"/>
      <c r="KK801" s="368"/>
      <c r="KL801" s="368"/>
      <c r="KM801" s="368"/>
      <c r="KN801" s="368"/>
      <c r="KO801" s="368"/>
      <c r="KP801" s="368"/>
      <c r="KQ801" s="368"/>
      <c r="KR801" s="368"/>
      <c r="KS801" s="368"/>
      <c r="KT801" s="368"/>
      <c r="KU801" s="368"/>
      <c r="KV801" s="368"/>
      <c r="KW801" s="368"/>
      <c r="KX801" s="368"/>
      <c r="LH801" s="368"/>
      <c r="LI801" s="368"/>
      <c r="LJ801" s="368"/>
      <c r="LK801" s="368"/>
      <c r="LL801" s="368"/>
      <c r="LM801" s="368"/>
      <c r="LN801" s="368"/>
      <c r="LO801" s="368"/>
      <c r="LP801" s="368"/>
      <c r="LQ801" s="368"/>
      <c r="LR801" s="368"/>
      <c r="LS801" s="368"/>
      <c r="LT801" s="368"/>
      <c r="LU801" s="368"/>
      <c r="LV801" s="368"/>
      <c r="LW801" s="368"/>
      <c r="LX801" s="368"/>
      <c r="LY801" s="368"/>
      <c r="LZ801" s="368"/>
      <c r="MA801" s="368"/>
      <c r="MB801" s="368"/>
      <c r="MC801" s="368"/>
      <c r="MD801" s="368"/>
      <c r="ME801" s="368"/>
      <c r="MF801" s="368"/>
      <c r="MG801" s="368"/>
      <c r="MH801" s="368"/>
      <c r="MI801" s="368"/>
      <c r="MJ801" s="368"/>
      <c r="MK801" s="368"/>
      <c r="ML801" s="368"/>
      <c r="MM801" s="368"/>
      <c r="MN801" s="368"/>
      <c r="MO801" s="368"/>
      <c r="MP801" s="368"/>
      <c r="MQ801" s="368"/>
      <c r="MR801" s="368"/>
      <c r="MS801" s="368"/>
      <c r="MT801" s="368"/>
      <c r="MU801" s="368"/>
      <c r="MV801" s="368"/>
      <c r="MW801" s="368"/>
      <c r="MX801" s="368"/>
      <c r="MY801" s="368"/>
      <c r="MZ801" s="368"/>
      <c r="NA801" s="368"/>
      <c r="NB801" s="368"/>
      <c r="NC801" s="368"/>
      <c r="ND801" s="368"/>
      <c r="NE801" s="368"/>
      <c r="NF801" s="368"/>
      <c r="NG801" s="368"/>
      <c r="NH801" s="368"/>
      <c r="NI801" s="368"/>
      <c r="NJ801" s="368"/>
      <c r="NK801" s="368"/>
      <c r="NL801" s="368"/>
      <c r="NM801" s="368"/>
      <c r="NN801" s="368"/>
      <c r="NO801" s="368"/>
      <c r="NP801" s="368"/>
      <c r="NQ801" s="368"/>
      <c r="NR801" s="368"/>
      <c r="NS801" s="368"/>
      <c r="NT801" s="368"/>
      <c r="NU801" s="368"/>
      <c r="NV801" s="368"/>
      <c r="NW801" s="368"/>
      <c r="NX801" s="368"/>
      <c r="NY801" s="368"/>
      <c r="NZ801" s="368"/>
      <c r="OA801" s="368"/>
      <c r="OB801" s="368"/>
      <c r="OC801" s="368"/>
      <c r="OD801" s="368"/>
      <c r="OE801" s="368"/>
      <c r="OF801" s="368"/>
      <c r="OG801" s="368"/>
      <c r="OH801" s="368"/>
      <c r="OI801" s="368"/>
      <c r="OJ801" s="368"/>
      <c r="OK801" s="368"/>
      <c r="OL801" s="368"/>
      <c r="OM801" s="368"/>
      <c r="ON801" s="368"/>
      <c r="OO801" s="368"/>
      <c r="OP801" s="368"/>
      <c r="OQ801" s="368"/>
      <c r="OR801" s="368"/>
      <c r="OS801" s="368"/>
      <c r="OT801" s="368"/>
      <c r="OU801" s="368"/>
      <c r="OV801" s="368"/>
      <c r="OW801" s="368"/>
      <c r="OX801" s="368"/>
      <c r="OY801" s="368"/>
      <c r="OZ801" s="368"/>
      <c r="PA801" s="368"/>
      <c r="PB801" s="368"/>
      <c r="PC801" s="368"/>
      <c r="PD801" s="368"/>
      <c r="PE801" s="368"/>
      <c r="PF801" s="368"/>
      <c r="PG801" s="368"/>
      <c r="PH801" s="368"/>
      <c r="PI801" s="368"/>
      <c r="PJ801" s="368"/>
      <c r="PK801" s="368"/>
      <c r="PL801" s="368"/>
      <c r="PM801" s="368"/>
      <c r="PN801" s="368"/>
      <c r="PO801" s="368"/>
      <c r="PP801" s="368"/>
      <c r="PQ801" s="368"/>
      <c r="PR801" s="368"/>
      <c r="PS801" s="368"/>
      <c r="PT801" s="368"/>
      <c r="PU801" s="368"/>
      <c r="PV801" s="368"/>
      <c r="PW801" s="368"/>
      <c r="PX801" s="368"/>
      <c r="PY801" s="368"/>
      <c r="PZ801" s="368"/>
      <c r="QA801" s="368"/>
      <c r="QB801" s="368"/>
      <c r="QC801" s="368"/>
      <c r="QD801" s="368"/>
      <c r="QE801" s="368"/>
      <c r="QF801" s="368"/>
      <c r="QG801" s="368"/>
      <c r="QH801" s="368"/>
      <c r="QI801" s="368"/>
      <c r="QJ801" s="368"/>
      <c r="QK801" s="368"/>
      <c r="QL801" s="368"/>
      <c r="QM801" s="368"/>
      <c r="QN801" s="368"/>
      <c r="QO801" s="368"/>
      <c r="QP801" s="368"/>
      <c r="QQ801" s="368"/>
      <c r="QR801" s="368"/>
      <c r="QS801" s="368"/>
      <c r="QT801" s="368"/>
      <c r="QU801" s="368"/>
      <c r="QV801" s="368"/>
      <c r="QW801" s="368"/>
      <c r="QX801" s="368"/>
      <c r="QY801" s="368"/>
      <c r="QZ801" s="368"/>
      <c r="RA801" s="368"/>
      <c r="RB801" s="368"/>
      <c r="RC801" s="368"/>
      <c r="RD801" s="368"/>
      <c r="RE801" s="368"/>
      <c r="RF801" s="368"/>
      <c r="RG801" s="368"/>
      <c r="RH801" s="368"/>
      <c r="RI801" s="368"/>
      <c r="RJ801" s="368"/>
      <c r="RK801" s="368"/>
      <c r="RL801" s="368"/>
      <c r="RM801" s="368"/>
      <c r="RN801" s="368"/>
      <c r="RO801" s="368"/>
      <c r="RP801" s="368"/>
      <c r="RQ801" s="368"/>
      <c r="RR801" s="368"/>
      <c r="RS801" s="368"/>
      <c r="RT801" s="368"/>
      <c r="RU801" s="368"/>
      <c r="RV801" s="368"/>
      <c r="RW801" s="368"/>
      <c r="RX801" s="368"/>
      <c r="RY801" s="368"/>
      <c r="RZ801" s="368"/>
      <c r="SA801" s="368"/>
      <c r="SB801" s="368"/>
      <c r="SC801" s="368"/>
      <c r="SD801" s="368"/>
      <c r="SE801" s="368"/>
      <c r="SF801" s="368"/>
      <c r="SG801" s="368"/>
    </row>
    <row r="802" spans="1:501">
      <c r="A802" s="368"/>
      <c r="B802" s="368"/>
      <c r="C802" s="368"/>
      <c r="D802" s="368"/>
      <c r="E802" s="368"/>
      <c r="F802" s="368"/>
      <c r="G802" s="368"/>
      <c r="H802" s="368"/>
      <c r="I802" s="368"/>
      <c r="J802" s="368"/>
      <c r="K802" s="368"/>
      <c r="L802" s="368"/>
      <c r="M802" s="368"/>
      <c r="N802" s="368"/>
      <c r="O802" s="385"/>
      <c r="P802" s="368"/>
      <c r="Q802" s="368"/>
      <c r="R802" s="368"/>
      <c r="S802" s="368"/>
      <c r="T802" s="368"/>
      <c r="U802" s="368"/>
      <c r="V802" s="368"/>
      <c r="W802" s="368"/>
      <c r="X802" s="368"/>
      <c r="Y802" s="368"/>
      <c r="Z802" s="368"/>
      <c r="AA802" s="368"/>
      <c r="AB802" s="368"/>
      <c r="AC802" s="368"/>
      <c r="AD802" s="368"/>
      <c r="AE802" s="368"/>
      <c r="AF802" s="368"/>
      <c r="AG802" s="368"/>
      <c r="AH802" s="368"/>
      <c r="AI802" s="368"/>
      <c r="AJ802" s="368"/>
      <c r="AK802" s="368"/>
      <c r="AL802" s="368"/>
      <c r="AM802" s="368"/>
      <c r="AN802" s="368"/>
      <c r="AO802" s="368"/>
      <c r="AP802" s="368"/>
      <c r="AQ802" s="368"/>
      <c r="AR802" s="368"/>
      <c r="AS802" s="368"/>
      <c r="AT802" s="368"/>
      <c r="AU802" s="368"/>
      <c r="AV802" s="368"/>
      <c r="AW802" s="368"/>
      <c r="AX802" s="368"/>
      <c r="AY802" s="368"/>
      <c r="AZ802" s="368"/>
      <c r="BA802" s="368"/>
      <c r="BB802" s="368"/>
      <c r="BC802" s="368"/>
      <c r="BD802" s="368"/>
      <c r="BE802" s="368"/>
      <c r="BF802" s="368"/>
      <c r="BG802" s="368"/>
      <c r="BH802" s="368"/>
      <c r="BI802" s="368"/>
      <c r="BJ802" s="368"/>
      <c r="BK802" s="368"/>
      <c r="BL802" s="368"/>
      <c r="BM802" s="368"/>
      <c r="BN802" s="368"/>
      <c r="BO802" s="368"/>
      <c r="BP802" s="368"/>
      <c r="BQ802" s="368"/>
      <c r="BR802" s="368"/>
      <c r="BS802" s="368"/>
      <c r="BT802" s="368"/>
      <c r="BU802" s="368"/>
      <c r="BV802" s="368"/>
      <c r="BW802" s="368"/>
      <c r="DV802" s="368"/>
      <c r="DW802" s="368"/>
      <c r="DX802" s="368"/>
      <c r="DY802" s="368"/>
      <c r="DZ802" s="368"/>
      <c r="EA802" s="368"/>
      <c r="EB802" s="368"/>
      <c r="EC802" s="368"/>
      <c r="ED802" s="368"/>
      <c r="EE802" s="368"/>
      <c r="EF802" s="368"/>
      <c r="EG802" s="368"/>
      <c r="EH802" s="368"/>
      <c r="EI802" s="368"/>
      <c r="EJ802" s="368"/>
      <c r="EK802" s="368"/>
      <c r="EL802" s="368"/>
      <c r="EM802" s="368"/>
      <c r="EN802" s="368"/>
      <c r="EO802" s="368"/>
      <c r="EP802" s="368"/>
      <c r="EQ802" s="368"/>
      <c r="ER802" s="368"/>
      <c r="ES802" s="368"/>
      <c r="ET802" s="368"/>
      <c r="EU802" s="368"/>
      <c r="EV802" s="368"/>
      <c r="EW802" s="368"/>
      <c r="EX802" s="368"/>
      <c r="EY802" s="368"/>
      <c r="EZ802" s="368"/>
      <c r="FA802" s="368"/>
      <c r="FB802" s="368"/>
      <c r="FC802" s="368"/>
      <c r="FD802" s="368"/>
      <c r="FE802" s="368"/>
      <c r="FF802" s="368"/>
      <c r="FG802" s="368"/>
      <c r="FH802" s="368"/>
      <c r="FI802" s="368"/>
      <c r="FJ802" s="368"/>
      <c r="FK802" s="368"/>
      <c r="FL802" s="368"/>
      <c r="FM802" s="368"/>
      <c r="FN802" s="368"/>
      <c r="FO802" s="368"/>
      <c r="FP802" s="368"/>
      <c r="FQ802" s="368"/>
      <c r="FR802" s="368"/>
      <c r="FS802" s="368"/>
      <c r="FT802" s="368"/>
      <c r="FU802" s="368"/>
      <c r="FV802" s="368"/>
      <c r="FW802" s="368"/>
      <c r="FX802" s="368"/>
      <c r="FY802" s="368"/>
      <c r="FZ802" s="368"/>
      <c r="GA802" s="368"/>
      <c r="GB802" s="368"/>
      <c r="GC802" s="368"/>
      <c r="GD802" s="368"/>
      <c r="GE802" s="368"/>
      <c r="GF802" s="368"/>
      <c r="GG802" s="368"/>
      <c r="GH802" s="368"/>
      <c r="GI802" s="368"/>
      <c r="GJ802" s="368"/>
      <c r="GK802" s="368"/>
      <c r="GL802" s="368"/>
      <c r="GM802" s="368"/>
      <c r="GN802" s="368"/>
      <c r="GO802" s="368"/>
      <c r="GP802" s="368"/>
      <c r="GQ802" s="368"/>
      <c r="GR802" s="368"/>
      <c r="GS802" s="368"/>
      <c r="GT802" s="368"/>
      <c r="GU802" s="368"/>
      <c r="GV802" s="368"/>
      <c r="GW802" s="368"/>
      <c r="GX802" s="368"/>
      <c r="GY802" s="368"/>
      <c r="GZ802" s="368"/>
      <c r="HA802" s="368"/>
      <c r="HB802" s="368"/>
      <c r="HC802" s="368"/>
      <c r="HD802" s="368"/>
      <c r="HE802" s="368"/>
      <c r="HF802" s="368"/>
      <c r="HG802" s="368"/>
      <c r="HH802" s="368"/>
      <c r="HI802" s="368"/>
      <c r="HJ802" s="368"/>
      <c r="HK802" s="368"/>
      <c r="HL802" s="368"/>
      <c r="HM802" s="368"/>
      <c r="HN802" s="368"/>
      <c r="HO802" s="368"/>
      <c r="HP802" s="368"/>
      <c r="HQ802" s="368"/>
      <c r="HR802" s="368"/>
      <c r="HS802" s="368"/>
      <c r="HT802" s="368"/>
      <c r="HU802" s="368"/>
      <c r="HV802" s="368"/>
      <c r="HW802" s="368"/>
      <c r="HX802" s="368"/>
      <c r="HY802" s="368"/>
      <c r="HZ802" s="368"/>
      <c r="IA802" s="368"/>
      <c r="IB802" s="368"/>
      <c r="IC802" s="368"/>
      <c r="ID802" s="368"/>
      <c r="IE802" s="368"/>
      <c r="IF802" s="368"/>
      <c r="IG802" s="368"/>
      <c r="IH802" s="368"/>
      <c r="II802" s="368"/>
      <c r="IJ802" s="368"/>
      <c r="IK802" s="368"/>
      <c r="IL802" s="368"/>
      <c r="IM802" s="368"/>
      <c r="IN802" s="368"/>
      <c r="IO802" s="368"/>
      <c r="IP802" s="368"/>
      <c r="IQ802" s="368"/>
      <c r="IR802" s="368"/>
      <c r="IS802" s="368"/>
      <c r="IT802" s="368"/>
      <c r="IU802" s="368"/>
      <c r="IV802" s="368"/>
      <c r="IW802" s="368"/>
      <c r="IX802" s="368"/>
      <c r="IY802" s="368"/>
      <c r="IZ802" s="368"/>
      <c r="JA802" s="368"/>
      <c r="JB802" s="368"/>
      <c r="JC802" s="368"/>
      <c r="JD802" s="368"/>
      <c r="JE802" s="368"/>
      <c r="JF802" s="368"/>
      <c r="JG802" s="368"/>
      <c r="JH802" s="368"/>
      <c r="JI802" s="368"/>
      <c r="JJ802" s="368"/>
      <c r="JK802" s="368"/>
      <c r="JL802" s="368"/>
      <c r="JM802" s="368"/>
      <c r="JN802" s="368"/>
      <c r="JO802" s="368"/>
      <c r="JP802" s="368"/>
      <c r="JQ802" s="368"/>
      <c r="JR802" s="368"/>
      <c r="JS802" s="368"/>
      <c r="JT802" s="368"/>
      <c r="JU802" s="368"/>
      <c r="JV802" s="368"/>
      <c r="JW802" s="368"/>
      <c r="JX802" s="368"/>
      <c r="JY802" s="368"/>
      <c r="JZ802" s="368"/>
      <c r="KA802" s="368"/>
      <c r="KB802" s="368"/>
      <c r="KC802" s="368"/>
      <c r="KD802" s="368"/>
      <c r="KE802" s="368"/>
      <c r="KF802" s="368"/>
      <c r="KG802" s="368"/>
      <c r="KH802" s="368"/>
      <c r="KI802" s="368"/>
      <c r="KJ802" s="368"/>
      <c r="KK802" s="368"/>
      <c r="KL802" s="368"/>
      <c r="KM802" s="368"/>
      <c r="KN802" s="368"/>
      <c r="KO802" s="368"/>
      <c r="KP802" s="368"/>
      <c r="KQ802" s="368"/>
      <c r="KR802" s="368"/>
      <c r="KS802" s="368"/>
      <c r="KT802" s="368"/>
      <c r="KU802" s="368"/>
      <c r="KV802" s="368"/>
      <c r="KW802" s="368"/>
      <c r="KX802" s="368"/>
      <c r="LH802" s="368"/>
      <c r="LI802" s="368"/>
      <c r="LJ802" s="368"/>
      <c r="LK802" s="368"/>
      <c r="LL802" s="368"/>
      <c r="LM802" s="368"/>
      <c r="LN802" s="368"/>
      <c r="LO802" s="368"/>
      <c r="LP802" s="368"/>
      <c r="LQ802" s="368"/>
      <c r="LR802" s="368"/>
      <c r="LS802" s="368"/>
      <c r="LT802" s="368"/>
      <c r="LU802" s="368"/>
      <c r="LV802" s="368"/>
      <c r="LW802" s="368"/>
      <c r="LX802" s="368"/>
      <c r="LY802" s="368"/>
      <c r="LZ802" s="368"/>
      <c r="MA802" s="368"/>
      <c r="MB802" s="368"/>
      <c r="MC802" s="368"/>
      <c r="MD802" s="368"/>
      <c r="ME802" s="368"/>
      <c r="MF802" s="368"/>
      <c r="MG802" s="368"/>
      <c r="MH802" s="368"/>
      <c r="MI802" s="368"/>
      <c r="MJ802" s="368"/>
      <c r="MK802" s="368"/>
      <c r="ML802" s="368"/>
      <c r="MM802" s="368"/>
      <c r="MN802" s="368"/>
      <c r="MO802" s="368"/>
      <c r="MP802" s="368"/>
      <c r="MQ802" s="368"/>
      <c r="MR802" s="368"/>
      <c r="MS802" s="368"/>
      <c r="MT802" s="368"/>
      <c r="MU802" s="368"/>
      <c r="MV802" s="368"/>
      <c r="MW802" s="368"/>
      <c r="MX802" s="368"/>
      <c r="MY802" s="368"/>
      <c r="MZ802" s="368"/>
      <c r="NA802" s="368"/>
      <c r="NB802" s="368"/>
      <c r="NC802" s="368"/>
      <c r="ND802" s="368"/>
      <c r="NE802" s="368"/>
      <c r="NF802" s="368"/>
      <c r="NG802" s="368"/>
      <c r="NH802" s="368"/>
      <c r="NI802" s="368"/>
      <c r="NJ802" s="368"/>
      <c r="NK802" s="368"/>
      <c r="NL802" s="368"/>
      <c r="NM802" s="368"/>
      <c r="NN802" s="368"/>
      <c r="NO802" s="368"/>
      <c r="NP802" s="368"/>
      <c r="NQ802" s="368"/>
      <c r="NR802" s="368"/>
      <c r="NS802" s="368"/>
      <c r="NT802" s="368"/>
      <c r="NU802" s="368"/>
      <c r="NV802" s="368"/>
      <c r="NW802" s="368"/>
      <c r="NX802" s="368"/>
      <c r="NY802" s="368"/>
      <c r="NZ802" s="368"/>
      <c r="OA802" s="368"/>
      <c r="OB802" s="368"/>
      <c r="OC802" s="368"/>
      <c r="OD802" s="368"/>
      <c r="OE802" s="368"/>
      <c r="OF802" s="368"/>
      <c r="OG802" s="368"/>
      <c r="OH802" s="368"/>
      <c r="OI802" s="368"/>
      <c r="OJ802" s="368"/>
      <c r="OK802" s="368"/>
      <c r="OL802" s="368"/>
      <c r="OM802" s="368"/>
      <c r="ON802" s="368"/>
      <c r="OO802" s="368"/>
      <c r="OP802" s="368"/>
      <c r="OQ802" s="368"/>
      <c r="OR802" s="368"/>
      <c r="OS802" s="368"/>
      <c r="OT802" s="368"/>
      <c r="OU802" s="368"/>
      <c r="OV802" s="368"/>
      <c r="OW802" s="368"/>
      <c r="OX802" s="368"/>
      <c r="OY802" s="368"/>
      <c r="OZ802" s="368"/>
      <c r="PA802" s="368"/>
      <c r="PB802" s="368"/>
      <c r="PC802" s="368"/>
      <c r="PD802" s="368"/>
      <c r="PE802" s="368"/>
      <c r="PF802" s="368"/>
      <c r="PG802" s="368"/>
      <c r="PH802" s="368"/>
      <c r="PI802" s="368"/>
      <c r="PJ802" s="368"/>
      <c r="PK802" s="368"/>
      <c r="PL802" s="368"/>
      <c r="PM802" s="368"/>
      <c r="PN802" s="368"/>
      <c r="PO802" s="368"/>
      <c r="PP802" s="368"/>
      <c r="PQ802" s="368"/>
      <c r="PR802" s="368"/>
      <c r="PS802" s="368"/>
      <c r="PT802" s="368"/>
      <c r="PU802" s="368"/>
      <c r="PV802" s="368"/>
      <c r="PW802" s="368"/>
      <c r="PX802" s="368"/>
      <c r="PY802" s="368"/>
      <c r="PZ802" s="368"/>
      <c r="QA802" s="368"/>
      <c r="QB802" s="368"/>
      <c r="QC802" s="368"/>
      <c r="QD802" s="368"/>
      <c r="QE802" s="368"/>
      <c r="QF802" s="368"/>
      <c r="QG802" s="368"/>
      <c r="QH802" s="368"/>
      <c r="QI802" s="368"/>
      <c r="QJ802" s="368"/>
      <c r="QK802" s="368"/>
      <c r="QL802" s="368"/>
      <c r="QM802" s="368"/>
      <c r="QN802" s="368"/>
      <c r="QO802" s="368"/>
      <c r="QP802" s="368"/>
      <c r="QQ802" s="368"/>
      <c r="QR802" s="368"/>
      <c r="QS802" s="368"/>
      <c r="QT802" s="368"/>
      <c r="QU802" s="368"/>
      <c r="QV802" s="368"/>
      <c r="QW802" s="368"/>
      <c r="QX802" s="368"/>
      <c r="QY802" s="368"/>
      <c r="QZ802" s="368"/>
      <c r="RA802" s="368"/>
      <c r="RB802" s="368"/>
      <c r="RC802" s="368"/>
      <c r="RD802" s="368"/>
      <c r="RE802" s="368"/>
      <c r="RF802" s="368"/>
      <c r="RG802" s="368"/>
      <c r="RH802" s="368"/>
      <c r="RI802" s="368"/>
      <c r="RJ802" s="368"/>
      <c r="RK802" s="368"/>
      <c r="RL802" s="368"/>
      <c r="RM802" s="368"/>
      <c r="RN802" s="368"/>
      <c r="RO802" s="368"/>
      <c r="RP802" s="368"/>
      <c r="RQ802" s="368"/>
      <c r="RR802" s="368"/>
      <c r="RS802" s="368"/>
      <c r="RT802" s="368"/>
      <c r="RU802" s="368"/>
      <c r="RV802" s="368"/>
      <c r="RW802" s="368"/>
      <c r="RX802" s="368"/>
      <c r="RY802" s="368"/>
      <c r="RZ802" s="368"/>
      <c r="SA802" s="368"/>
      <c r="SB802" s="368"/>
      <c r="SC802" s="368"/>
      <c r="SD802" s="368"/>
      <c r="SE802" s="368"/>
      <c r="SF802" s="368"/>
      <c r="SG802" s="368"/>
    </row>
    <row r="803" spans="1:501">
      <c r="A803" s="368"/>
      <c r="B803" s="368"/>
      <c r="C803" s="368"/>
      <c r="D803" s="368"/>
      <c r="E803" s="368"/>
      <c r="F803" s="368"/>
      <c r="G803" s="368"/>
      <c r="H803" s="368"/>
      <c r="I803" s="368"/>
      <c r="J803" s="368"/>
      <c r="K803" s="368"/>
      <c r="L803" s="368"/>
      <c r="M803" s="368"/>
      <c r="N803" s="368"/>
      <c r="O803" s="385"/>
      <c r="P803" s="368"/>
      <c r="Q803" s="368"/>
      <c r="R803" s="368"/>
      <c r="S803" s="368"/>
      <c r="T803" s="368"/>
      <c r="U803" s="368"/>
      <c r="V803" s="368"/>
      <c r="W803" s="368"/>
      <c r="X803" s="368"/>
      <c r="Y803" s="368"/>
      <c r="Z803" s="368"/>
      <c r="AA803" s="368"/>
      <c r="AB803" s="368"/>
      <c r="AC803" s="368"/>
      <c r="AD803" s="368"/>
      <c r="AE803" s="368"/>
      <c r="AF803" s="368"/>
      <c r="AG803" s="368"/>
      <c r="AH803" s="368"/>
      <c r="AI803" s="368"/>
      <c r="AJ803" s="368"/>
      <c r="AK803" s="368"/>
      <c r="AL803" s="368"/>
      <c r="AM803" s="368"/>
      <c r="AN803" s="368"/>
      <c r="AO803" s="368"/>
      <c r="AP803" s="368"/>
      <c r="AQ803" s="368"/>
      <c r="AR803" s="368"/>
      <c r="AS803" s="368"/>
      <c r="AT803" s="368"/>
      <c r="AU803" s="368"/>
      <c r="AV803" s="368"/>
      <c r="AW803" s="368"/>
      <c r="AX803" s="368"/>
      <c r="AY803" s="368"/>
      <c r="AZ803" s="368"/>
      <c r="BA803" s="368"/>
      <c r="BB803" s="368"/>
      <c r="BC803" s="368"/>
      <c r="BD803" s="368"/>
      <c r="BE803" s="368"/>
      <c r="BF803" s="368"/>
      <c r="BG803" s="368"/>
      <c r="BH803" s="368"/>
      <c r="BI803" s="368"/>
      <c r="BJ803" s="368"/>
      <c r="BK803" s="368"/>
      <c r="BL803" s="368"/>
      <c r="BM803" s="368"/>
      <c r="BN803" s="368"/>
      <c r="BO803" s="368"/>
      <c r="BP803" s="368"/>
      <c r="BQ803" s="368"/>
      <c r="BR803" s="368"/>
      <c r="BS803" s="368"/>
      <c r="BT803" s="368"/>
      <c r="BU803" s="368"/>
      <c r="BV803" s="368"/>
      <c r="BW803" s="368"/>
      <c r="DV803" s="368"/>
      <c r="DW803" s="368"/>
      <c r="DX803" s="368"/>
      <c r="DY803" s="368"/>
      <c r="DZ803" s="368"/>
      <c r="EA803" s="368"/>
      <c r="EB803" s="368"/>
      <c r="EC803" s="368"/>
      <c r="ED803" s="368"/>
      <c r="EE803" s="368"/>
      <c r="EF803" s="368"/>
      <c r="EG803" s="368"/>
      <c r="EH803" s="368"/>
      <c r="EI803" s="368"/>
      <c r="EJ803" s="368"/>
      <c r="EK803" s="368"/>
      <c r="EL803" s="368"/>
      <c r="EM803" s="368"/>
      <c r="EN803" s="368"/>
      <c r="EO803" s="368"/>
      <c r="EP803" s="368"/>
      <c r="EQ803" s="368"/>
      <c r="ER803" s="368"/>
      <c r="ES803" s="368"/>
      <c r="ET803" s="368"/>
      <c r="EU803" s="368"/>
      <c r="EV803" s="368"/>
      <c r="EW803" s="368"/>
      <c r="EX803" s="368"/>
      <c r="EY803" s="368"/>
      <c r="EZ803" s="368"/>
      <c r="FA803" s="368"/>
      <c r="FB803" s="368"/>
      <c r="FC803" s="368"/>
      <c r="FD803" s="368"/>
      <c r="FE803" s="368"/>
      <c r="FF803" s="368"/>
      <c r="FG803" s="368"/>
      <c r="FH803" s="368"/>
      <c r="FI803" s="368"/>
      <c r="FJ803" s="368"/>
      <c r="FK803" s="368"/>
      <c r="FL803" s="368"/>
      <c r="FM803" s="368"/>
      <c r="FN803" s="368"/>
      <c r="FO803" s="368"/>
      <c r="FP803" s="368"/>
      <c r="FQ803" s="368"/>
      <c r="FR803" s="368"/>
      <c r="FS803" s="368"/>
      <c r="FT803" s="368"/>
      <c r="FU803" s="368"/>
      <c r="FV803" s="368"/>
      <c r="FW803" s="368"/>
      <c r="FX803" s="368"/>
      <c r="FY803" s="368"/>
      <c r="FZ803" s="368"/>
      <c r="GA803" s="368"/>
      <c r="GB803" s="368"/>
      <c r="GC803" s="368"/>
      <c r="GD803" s="368"/>
      <c r="GE803" s="368"/>
      <c r="GF803" s="368"/>
      <c r="GG803" s="368"/>
      <c r="GH803" s="368"/>
      <c r="GI803" s="368"/>
      <c r="GJ803" s="368"/>
      <c r="GK803" s="368"/>
      <c r="GL803" s="368"/>
      <c r="GM803" s="368"/>
      <c r="GN803" s="368"/>
      <c r="GO803" s="368"/>
      <c r="GP803" s="368"/>
      <c r="GQ803" s="368"/>
      <c r="GR803" s="368"/>
      <c r="GS803" s="368"/>
      <c r="GT803" s="368"/>
      <c r="GU803" s="368"/>
      <c r="GV803" s="368"/>
      <c r="GW803" s="368"/>
      <c r="GX803" s="368"/>
      <c r="GY803" s="368"/>
      <c r="GZ803" s="368"/>
      <c r="HA803" s="368"/>
      <c r="HB803" s="368"/>
      <c r="HC803" s="368"/>
      <c r="HD803" s="368"/>
      <c r="HE803" s="368"/>
      <c r="HF803" s="368"/>
      <c r="HG803" s="368"/>
      <c r="HH803" s="368"/>
      <c r="HI803" s="368"/>
      <c r="HJ803" s="368"/>
      <c r="HK803" s="368"/>
      <c r="HL803" s="368"/>
      <c r="HM803" s="368"/>
      <c r="HN803" s="368"/>
      <c r="HO803" s="368"/>
      <c r="HP803" s="368"/>
      <c r="HQ803" s="368"/>
      <c r="HR803" s="368"/>
      <c r="HS803" s="368"/>
      <c r="HT803" s="368"/>
      <c r="HU803" s="368"/>
      <c r="HV803" s="368"/>
      <c r="HW803" s="368"/>
      <c r="HX803" s="368"/>
      <c r="HY803" s="368"/>
      <c r="HZ803" s="368"/>
      <c r="IA803" s="368"/>
      <c r="IB803" s="368"/>
      <c r="IC803" s="368"/>
      <c r="ID803" s="368"/>
      <c r="IE803" s="368"/>
      <c r="IF803" s="368"/>
      <c r="IG803" s="368"/>
      <c r="IH803" s="368"/>
      <c r="II803" s="368"/>
      <c r="IJ803" s="368"/>
      <c r="IK803" s="368"/>
      <c r="IL803" s="368"/>
      <c r="IM803" s="368"/>
      <c r="IN803" s="368"/>
      <c r="IO803" s="368"/>
      <c r="IP803" s="368"/>
      <c r="IQ803" s="368"/>
      <c r="IR803" s="368"/>
      <c r="IS803" s="368"/>
      <c r="IT803" s="368"/>
      <c r="IU803" s="368"/>
      <c r="IV803" s="368"/>
      <c r="IW803" s="368"/>
      <c r="IX803" s="368"/>
      <c r="IY803" s="368"/>
      <c r="IZ803" s="368"/>
      <c r="JA803" s="368"/>
      <c r="JB803" s="368"/>
      <c r="JC803" s="368"/>
      <c r="JD803" s="368"/>
      <c r="JE803" s="368"/>
      <c r="JF803" s="368"/>
      <c r="JG803" s="368"/>
      <c r="JH803" s="368"/>
      <c r="JI803" s="368"/>
      <c r="JJ803" s="368"/>
      <c r="JK803" s="368"/>
      <c r="JL803" s="368"/>
      <c r="JM803" s="368"/>
      <c r="JN803" s="368"/>
      <c r="JO803" s="368"/>
      <c r="JP803" s="368"/>
      <c r="JQ803" s="368"/>
      <c r="JR803" s="368"/>
      <c r="JS803" s="368"/>
      <c r="JT803" s="368"/>
      <c r="JU803" s="368"/>
      <c r="JV803" s="368"/>
      <c r="JW803" s="368"/>
      <c r="JX803" s="368"/>
      <c r="JY803" s="368"/>
      <c r="JZ803" s="368"/>
      <c r="KA803" s="368"/>
      <c r="KB803" s="368"/>
      <c r="KC803" s="368"/>
      <c r="KD803" s="368"/>
      <c r="KE803" s="368"/>
      <c r="KF803" s="368"/>
      <c r="KG803" s="368"/>
      <c r="KH803" s="368"/>
      <c r="KI803" s="368"/>
      <c r="KJ803" s="368"/>
      <c r="KK803" s="368"/>
      <c r="KL803" s="368"/>
      <c r="KM803" s="368"/>
      <c r="KN803" s="368"/>
      <c r="KO803" s="368"/>
      <c r="KP803" s="368"/>
      <c r="KQ803" s="368"/>
      <c r="KR803" s="368"/>
      <c r="KS803" s="368"/>
      <c r="KT803" s="368"/>
      <c r="KU803" s="368"/>
      <c r="KV803" s="368"/>
      <c r="KW803" s="368"/>
      <c r="KX803" s="368"/>
      <c r="LH803" s="368"/>
      <c r="LI803" s="368"/>
      <c r="LJ803" s="368"/>
      <c r="LK803" s="368"/>
      <c r="LL803" s="368"/>
      <c r="LM803" s="368"/>
      <c r="LN803" s="368"/>
      <c r="LO803" s="368"/>
      <c r="LP803" s="368"/>
      <c r="LQ803" s="368"/>
      <c r="LR803" s="368"/>
      <c r="LS803" s="368"/>
      <c r="LT803" s="368"/>
      <c r="LU803" s="368"/>
      <c r="LV803" s="368"/>
      <c r="LW803" s="368"/>
      <c r="LX803" s="368"/>
      <c r="LY803" s="368"/>
      <c r="LZ803" s="368"/>
      <c r="MA803" s="368"/>
      <c r="MB803" s="368"/>
      <c r="MC803" s="368"/>
      <c r="MD803" s="368"/>
      <c r="ME803" s="368"/>
      <c r="MF803" s="368"/>
      <c r="MG803" s="368"/>
      <c r="MH803" s="368"/>
      <c r="MI803" s="368"/>
      <c r="MJ803" s="368"/>
      <c r="MK803" s="368"/>
      <c r="ML803" s="368"/>
      <c r="MM803" s="368"/>
      <c r="MN803" s="368"/>
      <c r="MO803" s="368"/>
      <c r="MP803" s="368"/>
      <c r="MQ803" s="368"/>
      <c r="MR803" s="368"/>
      <c r="MS803" s="368"/>
      <c r="MT803" s="368"/>
      <c r="MU803" s="368"/>
      <c r="MV803" s="368"/>
      <c r="MW803" s="368"/>
      <c r="MX803" s="368"/>
      <c r="MY803" s="368"/>
      <c r="MZ803" s="368"/>
      <c r="NA803" s="368"/>
      <c r="NB803" s="368"/>
      <c r="NC803" s="368"/>
      <c r="ND803" s="368"/>
      <c r="NE803" s="368"/>
      <c r="NF803" s="368"/>
      <c r="NG803" s="368"/>
      <c r="NH803" s="368"/>
      <c r="NI803" s="368"/>
      <c r="NJ803" s="368"/>
      <c r="NK803" s="368"/>
      <c r="NL803" s="368"/>
      <c r="NM803" s="368"/>
      <c r="NN803" s="368"/>
      <c r="NO803" s="368"/>
      <c r="NP803" s="368"/>
      <c r="NQ803" s="368"/>
      <c r="NR803" s="368"/>
      <c r="NS803" s="368"/>
      <c r="NT803" s="368"/>
      <c r="NU803" s="368"/>
      <c r="NV803" s="368"/>
      <c r="NW803" s="368"/>
      <c r="NX803" s="368"/>
      <c r="NY803" s="368"/>
      <c r="NZ803" s="368"/>
      <c r="OA803" s="368"/>
      <c r="OB803" s="368"/>
      <c r="OC803" s="368"/>
      <c r="OD803" s="368"/>
      <c r="OE803" s="368"/>
      <c r="OF803" s="368"/>
      <c r="OG803" s="368"/>
      <c r="OH803" s="368"/>
      <c r="OI803" s="368"/>
      <c r="OJ803" s="368"/>
      <c r="OK803" s="368"/>
      <c r="OL803" s="368"/>
      <c r="OM803" s="368"/>
      <c r="ON803" s="368"/>
      <c r="OO803" s="368"/>
      <c r="OP803" s="368"/>
      <c r="OQ803" s="368"/>
      <c r="OR803" s="368"/>
      <c r="OS803" s="368"/>
      <c r="OT803" s="368"/>
      <c r="OU803" s="368"/>
      <c r="OV803" s="368"/>
      <c r="OW803" s="368"/>
      <c r="OX803" s="368"/>
      <c r="OY803" s="368"/>
      <c r="OZ803" s="368"/>
      <c r="PA803" s="368"/>
      <c r="PB803" s="368"/>
      <c r="PC803" s="368"/>
      <c r="PD803" s="368"/>
      <c r="PE803" s="368"/>
      <c r="PF803" s="368"/>
      <c r="PG803" s="368"/>
      <c r="PH803" s="368"/>
      <c r="PI803" s="368"/>
      <c r="PJ803" s="368"/>
      <c r="PK803" s="368"/>
      <c r="PL803" s="368"/>
      <c r="PM803" s="368"/>
      <c r="PN803" s="368"/>
      <c r="PO803" s="368"/>
      <c r="PP803" s="368"/>
      <c r="PQ803" s="368"/>
      <c r="PR803" s="368"/>
      <c r="PS803" s="368"/>
      <c r="PT803" s="368"/>
      <c r="PU803" s="368"/>
      <c r="PV803" s="368"/>
      <c r="PW803" s="368"/>
      <c r="PX803" s="368"/>
      <c r="PY803" s="368"/>
      <c r="PZ803" s="368"/>
      <c r="QA803" s="368"/>
      <c r="QB803" s="368"/>
      <c r="QC803" s="368"/>
      <c r="QD803" s="368"/>
      <c r="QE803" s="368"/>
      <c r="QF803" s="368"/>
      <c r="QG803" s="368"/>
      <c r="QH803" s="368"/>
      <c r="QI803" s="368"/>
      <c r="QJ803" s="368"/>
      <c r="QK803" s="368"/>
      <c r="QL803" s="368"/>
      <c r="QM803" s="368"/>
      <c r="QN803" s="368"/>
      <c r="QO803" s="368"/>
      <c r="QP803" s="368"/>
      <c r="QQ803" s="368"/>
      <c r="QR803" s="368"/>
      <c r="QS803" s="368"/>
      <c r="QT803" s="368"/>
      <c r="QU803" s="368"/>
      <c r="QV803" s="368"/>
      <c r="QW803" s="368"/>
      <c r="QX803" s="368"/>
      <c r="QY803" s="368"/>
      <c r="QZ803" s="368"/>
      <c r="RA803" s="368"/>
      <c r="RB803" s="368"/>
      <c r="RC803" s="368"/>
      <c r="RD803" s="368"/>
      <c r="RE803" s="368"/>
      <c r="RF803" s="368"/>
      <c r="RG803" s="368"/>
      <c r="RH803" s="368"/>
      <c r="RI803" s="368"/>
      <c r="RJ803" s="368"/>
      <c r="RK803" s="368"/>
      <c r="RL803" s="368"/>
      <c r="RM803" s="368"/>
      <c r="RN803" s="368"/>
      <c r="RO803" s="368"/>
      <c r="RP803" s="368"/>
      <c r="RQ803" s="368"/>
      <c r="RR803" s="368"/>
      <c r="RS803" s="368"/>
      <c r="RT803" s="368"/>
      <c r="RU803" s="368"/>
      <c r="RV803" s="368"/>
      <c r="RW803" s="368"/>
      <c r="RX803" s="368"/>
      <c r="RY803" s="368"/>
      <c r="RZ803" s="368"/>
      <c r="SA803" s="368"/>
      <c r="SB803" s="368"/>
      <c r="SC803" s="368"/>
      <c r="SD803" s="368"/>
      <c r="SE803" s="368"/>
      <c r="SF803" s="368"/>
      <c r="SG803" s="368"/>
    </row>
    <row r="804" spans="1:501">
      <c r="A804" s="368"/>
      <c r="B804" s="368"/>
      <c r="C804" s="368"/>
      <c r="D804" s="368"/>
      <c r="E804" s="368"/>
      <c r="F804" s="368"/>
      <c r="G804" s="368"/>
      <c r="H804" s="368"/>
      <c r="I804" s="368"/>
      <c r="J804" s="368"/>
      <c r="K804" s="368"/>
      <c r="L804" s="368"/>
      <c r="M804" s="368"/>
      <c r="N804" s="368"/>
      <c r="O804" s="385"/>
      <c r="P804" s="368"/>
      <c r="Q804" s="368"/>
      <c r="R804" s="368"/>
      <c r="S804" s="368"/>
      <c r="T804" s="368"/>
      <c r="U804" s="368"/>
      <c r="V804" s="368"/>
      <c r="W804" s="368"/>
      <c r="X804" s="368"/>
      <c r="Y804" s="368"/>
      <c r="Z804" s="368"/>
      <c r="AA804" s="368"/>
      <c r="AB804" s="368"/>
      <c r="AC804" s="368"/>
      <c r="AD804" s="368"/>
      <c r="AE804" s="368"/>
      <c r="AF804" s="368"/>
      <c r="AG804" s="368"/>
      <c r="AH804" s="368"/>
      <c r="AI804" s="368"/>
      <c r="AJ804" s="368"/>
      <c r="AK804" s="368"/>
      <c r="AL804" s="368"/>
      <c r="AM804" s="368"/>
      <c r="AN804" s="368"/>
      <c r="AO804" s="368"/>
      <c r="AP804" s="368"/>
      <c r="AQ804" s="368"/>
      <c r="AR804" s="368"/>
      <c r="AS804" s="368"/>
      <c r="AT804" s="368"/>
      <c r="AU804" s="368"/>
      <c r="AV804" s="368"/>
      <c r="AW804" s="368"/>
      <c r="AX804" s="368"/>
      <c r="AY804" s="368"/>
      <c r="AZ804" s="368"/>
      <c r="BA804" s="368"/>
      <c r="BB804" s="368"/>
      <c r="BC804" s="368"/>
      <c r="BD804" s="368"/>
      <c r="BE804" s="368"/>
      <c r="BF804" s="368"/>
      <c r="BG804" s="368"/>
      <c r="BH804" s="368"/>
      <c r="BI804" s="368"/>
      <c r="BJ804" s="368"/>
      <c r="BK804" s="368"/>
      <c r="BL804" s="368"/>
      <c r="BM804" s="368"/>
      <c r="BN804" s="368"/>
      <c r="BO804" s="368"/>
      <c r="BP804" s="368"/>
      <c r="BQ804" s="368"/>
      <c r="BR804" s="368"/>
      <c r="BS804" s="368"/>
      <c r="BT804" s="368"/>
      <c r="BU804" s="368"/>
      <c r="BV804" s="368"/>
      <c r="BW804" s="368"/>
      <c r="DV804" s="368"/>
      <c r="DW804" s="368"/>
      <c r="DX804" s="368"/>
      <c r="DY804" s="368"/>
      <c r="DZ804" s="368"/>
      <c r="EA804" s="368"/>
      <c r="EB804" s="368"/>
      <c r="EC804" s="368"/>
      <c r="ED804" s="368"/>
      <c r="EE804" s="368"/>
      <c r="EF804" s="368"/>
      <c r="EG804" s="368"/>
      <c r="EH804" s="368"/>
      <c r="EI804" s="368"/>
      <c r="EJ804" s="368"/>
      <c r="EK804" s="368"/>
      <c r="EL804" s="368"/>
      <c r="EM804" s="368"/>
      <c r="EN804" s="368"/>
      <c r="EO804" s="368"/>
      <c r="EP804" s="368"/>
      <c r="EQ804" s="368"/>
      <c r="ER804" s="368"/>
      <c r="ES804" s="368"/>
      <c r="ET804" s="368"/>
      <c r="EU804" s="368"/>
      <c r="EV804" s="368"/>
      <c r="EW804" s="368"/>
      <c r="EX804" s="368"/>
      <c r="EY804" s="368"/>
      <c r="EZ804" s="368"/>
      <c r="FA804" s="368"/>
      <c r="FB804" s="368"/>
      <c r="FC804" s="368"/>
      <c r="FD804" s="368"/>
      <c r="FE804" s="368"/>
      <c r="FF804" s="368"/>
      <c r="FG804" s="368"/>
      <c r="FH804" s="368"/>
      <c r="FI804" s="368"/>
      <c r="FJ804" s="368"/>
      <c r="FK804" s="368"/>
      <c r="FL804" s="368"/>
      <c r="FM804" s="368"/>
      <c r="FN804" s="368"/>
      <c r="FO804" s="368"/>
      <c r="FP804" s="368"/>
      <c r="FQ804" s="368"/>
      <c r="FR804" s="368"/>
      <c r="FS804" s="368"/>
      <c r="FT804" s="368"/>
      <c r="FU804" s="368"/>
      <c r="FV804" s="368"/>
      <c r="FW804" s="368"/>
      <c r="FX804" s="368"/>
      <c r="FY804" s="368"/>
      <c r="FZ804" s="368"/>
      <c r="GA804" s="368"/>
      <c r="GB804" s="368"/>
      <c r="GC804" s="368"/>
      <c r="GD804" s="368"/>
      <c r="GE804" s="368"/>
      <c r="GF804" s="368"/>
      <c r="GG804" s="368"/>
      <c r="GH804" s="368"/>
      <c r="GI804" s="368"/>
      <c r="GJ804" s="368"/>
      <c r="GK804" s="368"/>
      <c r="GL804" s="368"/>
      <c r="GM804" s="368"/>
      <c r="GN804" s="368"/>
      <c r="GO804" s="368"/>
      <c r="GP804" s="368"/>
      <c r="GQ804" s="368"/>
      <c r="GR804" s="368"/>
      <c r="GS804" s="368"/>
      <c r="GT804" s="368"/>
      <c r="GU804" s="368"/>
      <c r="GV804" s="368"/>
      <c r="GW804" s="368"/>
      <c r="GX804" s="368"/>
      <c r="GY804" s="368"/>
      <c r="GZ804" s="368"/>
      <c r="HA804" s="368"/>
      <c r="HB804" s="368"/>
      <c r="HC804" s="368"/>
      <c r="HD804" s="368"/>
      <c r="HE804" s="368"/>
      <c r="HF804" s="368"/>
      <c r="HG804" s="368"/>
      <c r="HH804" s="368"/>
      <c r="HI804" s="368"/>
      <c r="HJ804" s="368"/>
      <c r="HK804" s="368"/>
      <c r="HL804" s="368"/>
      <c r="HM804" s="368"/>
      <c r="HN804" s="368"/>
      <c r="HO804" s="368"/>
      <c r="HP804" s="368"/>
      <c r="HQ804" s="368"/>
      <c r="HR804" s="368"/>
      <c r="HS804" s="368"/>
      <c r="HT804" s="368"/>
      <c r="HU804" s="368"/>
      <c r="HV804" s="368"/>
      <c r="HW804" s="368"/>
      <c r="HX804" s="368"/>
      <c r="HY804" s="368"/>
      <c r="HZ804" s="368"/>
      <c r="IA804" s="368"/>
      <c r="IB804" s="368"/>
      <c r="IC804" s="368"/>
      <c r="ID804" s="368"/>
      <c r="IE804" s="368"/>
      <c r="IF804" s="368"/>
      <c r="IG804" s="368"/>
      <c r="IH804" s="368"/>
      <c r="II804" s="368"/>
      <c r="IJ804" s="368"/>
      <c r="IK804" s="368"/>
      <c r="IL804" s="368"/>
      <c r="IM804" s="368"/>
      <c r="IN804" s="368"/>
      <c r="IO804" s="368"/>
      <c r="IP804" s="368"/>
      <c r="IQ804" s="368"/>
      <c r="IR804" s="368"/>
      <c r="IS804" s="368"/>
      <c r="IT804" s="368"/>
      <c r="IU804" s="368"/>
      <c r="IV804" s="368"/>
      <c r="IW804" s="368"/>
      <c r="IX804" s="368"/>
      <c r="IY804" s="368"/>
      <c r="IZ804" s="368"/>
      <c r="JA804" s="368"/>
      <c r="JB804" s="368"/>
      <c r="JC804" s="368"/>
      <c r="JD804" s="368"/>
      <c r="JE804" s="368"/>
      <c r="JF804" s="368"/>
      <c r="JG804" s="368"/>
      <c r="JH804" s="368"/>
      <c r="JI804" s="368"/>
      <c r="JJ804" s="368"/>
      <c r="JK804" s="368"/>
      <c r="JL804" s="368"/>
      <c r="JM804" s="368"/>
      <c r="JN804" s="368"/>
      <c r="JO804" s="368"/>
      <c r="JP804" s="368"/>
      <c r="JQ804" s="368"/>
      <c r="JR804" s="368"/>
      <c r="JS804" s="368"/>
      <c r="JT804" s="368"/>
      <c r="JU804" s="368"/>
      <c r="JV804" s="368"/>
      <c r="JW804" s="368"/>
      <c r="JX804" s="368"/>
      <c r="JY804" s="368"/>
      <c r="JZ804" s="368"/>
      <c r="KA804" s="368"/>
      <c r="KB804" s="368"/>
      <c r="KC804" s="368"/>
      <c r="KD804" s="368"/>
      <c r="KE804" s="368"/>
      <c r="KF804" s="368"/>
      <c r="KG804" s="368"/>
      <c r="KH804" s="368"/>
      <c r="KI804" s="368"/>
      <c r="KJ804" s="368"/>
      <c r="KK804" s="368"/>
      <c r="KL804" s="368"/>
      <c r="KM804" s="368"/>
      <c r="KN804" s="368"/>
      <c r="KO804" s="368"/>
      <c r="KP804" s="368"/>
      <c r="KQ804" s="368"/>
      <c r="KR804" s="368"/>
      <c r="KS804" s="368"/>
      <c r="KT804" s="368"/>
      <c r="KU804" s="368"/>
      <c r="KV804" s="368"/>
      <c r="KW804" s="368"/>
      <c r="KX804" s="368"/>
      <c r="LH804" s="368"/>
      <c r="LI804" s="368"/>
      <c r="LJ804" s="368"/>
      <c r="LK804" s="368"/>
      <c r="LL804" s="368"/>
      <c r="LM804" s="368"/>
      <c r="LN804" s="368"/>
      <c r="LO804" s="368"/>
      <c r="LP804" s="368"/>
      <c r="LQ804" s="368"/>
      <c r="LR804" s="368"/>
      <c r="LS804" s="368"/>
      <c r="LT804" s="368"/>
      <c r="LU804" s="368"/>
      <c r="LV804" s="368"/>
      <c r="LW804" s="368"/>
      <c r="LX804" s="368"/>
      <c r="LY804" s="368"/>
      <c r="LZ804" s="368"/>
      <c r="MA804" s="368"/>
      <c r="MB804" s="368"/>
      <c r="MC804" s="368"/>
      <c r="MD804" s="368"/>
      <c r="ME804" s="368"/>
      <c r="MF804" s="368"/>
      <c r="MG804" s="368"/>
      <c r="MH804" s="368"/>
      <c r="MI804" s="368"/>
      <c r="MJ804" s="368"/>
      <c r="MK804" s="368"/>
      <c r="ML804" s="368"/>
      <c r="MM804" s="368"/>
      <c r="MN804" s="368"/>
      <c r="MO804" s="368"/>
      <c r="MP804" s="368"/>
      <c r="MQ804" s="368"/>
      <c r="MR804" s="368"/>
      <c r="MS804" s="368"/>
      <c r="MT804" s="368"/>
      <c r="MU804" s="368"/>
      <c r="MV804" s="368"/>
      <c r="MW804" s="368"/>
      <c r="MX804" s="368"/>
      <c r="MY804" s="368"/>
      <c r="MZ804" s="368"/>
      <c r="NA804" s="368"/>
      <c r="NB804" s="368"/>
      <c r="NC804" s="368"/>
      <c r="ND804" s="368"/>
      <c r="NE804" s="368"/>
      <c r="NF804" s="368"/>
      <c r="NG804" s="368"/>
      <c r="NH804" s="368"/>
      <c r="NI804" s="368"/>
      <c r="NJ804" s="368"/>
      <c r="NK804" s="368"/>
      <c r="NL804" s="368"/>
      <c r="NM804" s="368"/>
      <c r="NN804" s="368"/>
      <c r="NO804" s="368"/>
      <c r="NP804" s="368"/>
      <c r="NQ804" s="368"/>
      <c r="NR804" s="368"/>
      <c r="NS804" s="368"/>
      <c r="NT804" s="368"/>
      <c r="NU804" s="368"/>
      <c r="NV804" s="368"/>
      <c r="NW804" s="368"/>
      <c r="NX804" s="368"/>
      <c r="NY804" s="368"/>
      <c r="NZ804" s="368"/>
      <c r="OA804" s="368"/>
      <c r="OB804" s="368"/>
      <c r="OC804" s="368"/>
      <c r="OD804" s="368"/>
      <c r="OE804" s="368"/>
      <c r="OF804" s="368"/>
      <c r="OG804" s="368"/>
      <c r="OH804" s="368"/>
      <c r="OI804" s="368"/>
      <c r="OJ804" s="368"/>
      <c r="OK804" s="368"/>
      <c r="OL804" s="368"/>
      <c r="OM804" s="368"/>
      <c r="ON804" s="368"/>
      <c r="OO804" s="368"/>
      <c r="OP804" s="368"/>
      <c r="OQ804" s="368"/>
      <c r="OR804" s="368"/>
      <c r="OS804" s="368"/>
      <c r="OT804" s="368"/>
      <c r="OU804" s="368"/>
      <c r="OV804" s="368"/>
      <c r="OW804" s="368"/>
      <c r="OX804" s="368"/>
      <c r="OY804" s="368"/>
      <c r="OZ804" s="368"/>
      <c r="PA804" s="368"/>
      <c r="PB804" s="368"/>
      <c r="PC804" s="368"/>
      <c r="PD804" s="368"/>
      <c r="PE804" s="368"/>
      <c r="PF804" s="368"/>
      <c r="PG804" s="368"/>
      <c r="PH804" s="368"/>
      <c r="PI804" s="368"/>
      <c r="PJ804" s="368"/>
      <c r="PK804" s="368"/>
      <c r="PL804" s="368"/>
      <c r="PM804" s="368"/>
      <c r="PN804" s="368"/>
      <c r="PO804" s="368"/>
      <c r="PP804" s="368"/>
      <c r="PQ804" s="368"/>
      <c r="PR804" s="368"/>
      <c r="PS804" s="368"/>
      <c r="PT804" s="368"/>
      <c r="PU804" s="368"/>
      <c r="PV804" s="368"/>
      <c r="PW804" s="368"/>
      <c r="PX804" s="368"/>
      <c r="PY804" s="368"/>
      <c r="PZ804" s="368"/>
      <c r="QA804" s="368"/>
      <c r="QB804" s="368"/>
      <c r="QC804" s="368"/>
      <c r="QD804" s="368"/>
      <c r="QE804" s="368"/>
      <c r="QF804" s="368"/>
      <c r="QG804" s="368"/>
      <c r="QH804" s="368"/>
      <c r="QI804" s="368"/>
      <c r="QJ804" s="368"/>
      <c r="QK804" s="368"/>
      <c r="QL804" s="368"/>
      <c r="QM804" s="368"/>
      <c r="QN804" s="368"/>
      <c r="QO804" s="368"/>
      <c r="QP804" s="368"/>
      <c r="QQ804" s="368"/>
      <c r="QR804" s="368"/>
      <c r="QS804" s="368"/>
      <c r="QT804" s="368"/>
      <c r="QU804" s="368"/>
      <c r="QV804" s="368"/>
      <c r="QW804" s="368"/>
      <c r="QX804" s="368"/>
      <c r="QY804" s="368"/>
      <c r="QZ804" s="368"/>
      <c r="RA804" s="368"/>
      <c r="RB804" s="368"/>
      <c r="RC804" s="368"/>
      <c r="RD804" s="368"/>
      <c r="RE804" s="368"/>
      <c r="RF804" s="368"/>
      <c r="RG804" s="368"/>
      <c r="RH804" s="368"/>
      <c r="RI804" s="368"/>
      <c r="RJ804" s="368"/>
      <c r="RK804" s="368"/>
      <c r="RL804" s="368"/>
      <c r="RM804" s="368"/>
      <c r="RN804" s="368"/>
      <c r="RO804" s="368"/>
      <c r="RP804" s="368"/>
      <c r="RQ804" s="368"/>
      <c r="RR804" s="368"/>
      <c r="RS804" s="368"/>
      <c r="RT804" s="368"/>
      <c r="RU804" s="368"/>
      <c r="RV804" s="368"/>
      <c r="RW804" s="368"/>
      <c r="RX804" s="368"/>
      <c r="RY804" s="368"/>
      <c r="RZ804" s="368"/>
      <c r="SA804" s="368"/>
      <c r="SB804" s="368"/>
      <c r="SC804" s="368"/>
      <c r="SD804" s="368"/>
      <c r="SE804" s="368"/>
      <c r="SF804" s="368"/>
      <c r="SG804" s="368"/>
    </row>
    <row r="805" spans="1:501">
      <c r="A805" s="368"/>
      <c r="B805" s="368"/>
      <c r="C805" s="368"/>
      <c r="D805" s="368"/>
      <c r="E805" s="368"/>
      <c r="F805" s="368"/>
      <c r="G805" s="368"/>
      <c r="H805" s="368"/>
      <c r="I805" s="368"/>
      <c r="J805" s="368"/>
      <c r="K805" s="368"/>
      <c r="L805" s="368"/>
      <c r="M805" s="368"/>
      <c r="N805" s="368"/>
      <c r="O805" s="385"/>
      <c r="P805" s="368"/>
      <c r="Q805" s="368"/>
      <c r="R805" s="368"/>
      <c r="S805" s="368"/>
      <c r="T805" s="368"/>
      <c r="U805" s="368"/>
      <c r="V805" s="368"/>
      <c r="W805" s="368"/>
      <c r="X805" s="368"/>
      <c r="Y805" s="368"/>
      <c r="Z805" s="368"/>
      <c r="AA805" s="368"/>
      <c r="AB805" s="368"/>
      <c r="AC805" s="368"/>
      <c r="AD805" s="368"/>
      <c r="AE805" s="368"/>
      <c r="AF805" s="368"/>
      <c r="AG805" s="368"/>
      <c r="AH805" s="368"/>
      <c r="AI805" s="368"/>
      <c r="AJ805" s="368"/>
      <c r="AK805" s="368"/>
      <c r="AL805" s="368"/>
      <c r="AM805" s="368"/>
      <c r="AN805" s="368"/>
      <c r="AO805" s="368"/>
      <c r="AP805" s="368"/>
      <c r="AQ805" s="368"/>
      <c r="AR805" s="368"/>
      <c r="AS805" s="368"/>
      <c r="AT805" s="368"/>
      <c r="AU805" s="368"/>
      <c r="AV805" s="368"/>
      <c r="AW805" s="368"/>
      <c r="AX805" s="368"/>
      <c r="AY805" s="368"/>
      <c r="AZ805" s="368"/>
      <c r="BA805" s="368"/>
      <c r="BB805" s="368"/>
      <c r="BC805" s="368"/>
      <c r="BD805" s="368"/>
      <c r="BE805" s="368"/>
      <c r="BF805" s="368"/>
      <c r="BG805" s="368"/>
      <c r="BH805" s="368"/>
      <c r="BI805" s="368"/>
      <c r="BJ805" s="368"/>
      <c r="BK805" s="368"/>
      <c r="BL805" s="368"/>
      <c r="BM805" s="368"/>
      <c r="BN805" s="368"/>
      <c r="BO805" s="368"/>
      <c r="BP805" s="368"/>
      <c r="BQ805" s="368"/>
      <c r="BR805" s="368"/>
      <c r="BS805" s="368"/>
      <c r="BT805" s="368"/>
      <c r="BU805" s="368"/>
      <c r="BV805" s="368"/>
      <c r="BW805" s="368"/>
      <c r="DV805" s="368"/>
      <c r="DW805" s="368"/>
      <c r="DX805" s="368"/>
      <c r="DY805" s="368"/>
      <c r="DZ805" s="368"/>
      <c r="EA805" s="368"/>
      <c r="EB805" s="368"/>
      <c r="EC805" s="368"/>
      <c r="ED805" s="368"/>
      <c r="EE805" s="368"/>
      <c r="EF805" s="368"/>
      <c r="EG805" s="368"/>
      <c r="EH805" s="368"/>
      <c r="EI805" s="368"/>
      <c r="EJ805" s="368"/>
      <c r="EK805" s="368"/>
      <c r="EL805" s="368"/>
      <c r="EM805" s="368"/>
      <c r="EN805" s="368"/>
      <c r="EO805" s="368"/>
      <c r="EP805" s="368"/>
      <c r="EQ805" s="368"/>
      <c r="ER805" s="368"/>
      <c r="ES805" s="368"/>
      <c r="ET805" s="368"/>
      <c r="EU805" s="368"/>
      <c r="EV805" s="368"/>
      <c r="EW805" s="368"/>
      <c r="EX805" s="368"/>
      <c r="EY805" s="368"/>
      <c r="EZ805" s="368"/>
      <c r="FA805" s="368"/>
      <c r="FB805" s="368"/>
      <c r="FC805" s="368"/>
      <c r="FD805" s="368"/>
      <c r="FE805" s="368"/>
      <c r="FF805" s="368"/>
      <c r="FG805" s="368"/>
      <c r="FH805" s="368"/>
      <c r="FI805" s="368"/>
      <c r="FJ805" s="368"/>
      <c r="FK805" s="368"/>
      <c r="FL805" s="368"/>
      <c r="FM805" s="368"/>
      <c r="FN805" s="368"/>
      <c r="FO805" s="368"/>
      <c r="FP805" s="368"/>
      <c r="FQ805" s="368"/>
      <c r="FR805" s="368"/>
      <c r="FS805" s="368"/>
      <c r="FT805" s="368"/>
      <c r="FU805" s="368"/>
      <c r="FV805" s="368"/>
      <c r="FW805" s="368"/>
      <c r="FX805" s="368"/>
      <c r="FY805" s="368"/>
      <c r="FZ805" s="368"/>
      <c r="GA805" s="368"/>
      <c r="GB805" s="368"/>
      <c r="GC805" s="368"/>
      <c r="GD805" s="368"/>
      <c r="GE805" s="368"/>
      <c r="GF805" s="368"/>
      <c r="GG805" s="368"/>
      <c r="GH805" s="368"/>
      <c r="GI805" s="368"/>
      <c r="GJ805" s="368"/>
      <c r="GK805" s="368"/>
      <c r="GL805" s="368"/>
      <c r="GM805" s="368"/>
      <c r="GN805" s="368"/>
      <c r="GO805" s="368"/>
      <c r="GP805" s="368"/>
      <c r="GQ805" s="368"/>
      <c r="GR805" s="368"/>
      <c r="GS805" s="368"/>
      <c r="GT805" s="368"/>
      <c r="GU805" s="368"/>
      <c r="GV805" s="368"/>
      <c r="GW805" s="368"/>
      <c r="GX805" s="368"/>
      <c r="GY805" s="368"/>
      <c r="GZ805" s="368"/>
      <c r="HA805" s="368"/>
      <c r="HB805" s="368"/>
      <c r="HC805" s="368"/>
      <c r="HD805" s="368"/>
      <c r="HE805" s="368"/>
      <c r="HF805" s="368"/>
      <c r="HG805" s="368"/>
      <c r="HH805" s="368"/>
      <c r="HI805" s="368"/>
      <c r="HJ805" s="368"/>
      <c r="HK805" s="368"/>
      <c r="HL805" s="368"/>
      <c r="HM805" s="368"/>
      <c r="HN805" s="368"/>
      <c r="HO805" s="368"/>
      <c r="HP805" s="368"/>
      <c r="HQ805" s="368"/>
      <c r="HR805" s="368"/>
      <c r="HS805" s="368"/>
      <c r="HT805" s="368"/>
      <c r="HU805" s="368"/>
      <c r="HV805" s="368"/>
      <c r="HW805" s="368"/>
      <c r="HX805" s="368"/>
      <c r="HY805" s="368"/>
      <c r="HZ805" s="368"/>
      <c r="IA805" s="368"/>
      <c r="IB805" s="368"/>
      <c r="IC805" s="368"/>
      <c r="ID805" s="368"/>
      <c r="IE805" s="368"/>
      <c r="IF805" s="368"/>
      <c r="IG805" s="368"/>
      <c r="IH805" s="368"/>
      <c r="II805" s="368"/>
      <c r="IJ805" s="368"/>
      <c r="IK805" s="368"/>
      <c r="IL805" s="368"/>
      <c r="IM805" s="368"/>
      <c r="IN805" s="368"/>
      <c r="IO805" s="368"/>
      <c r="IP805" s="368"/>
      <c r="IQ805" s="368"/>
      <c r="IR805" s="368"/>
      <c r="IS805" s="368"/>
      <c r="IT805" s="368"/>
      <c r="IU805" s="368"/>
      <c r="IV805" s="368"/>
      <c r="IW805" s="368"/>
      <c r="IX805" s="368"/>
      <c r="IY805" s="368"/>
      <c r="IZ805" s="368"/>
      <c r="JA805" s="368"/>
      <c r="JB805" s="368"/>
      <c r="JC805" s="368"/>
      <c r="JD805" s="368"/>
      <c r="JE805" s="368"/>
      <c r="JF805" s="368"/>
      <c r="JG805" s="368"/>
      <c r="JH805" s="368"/>
      <c r="JI805" s="368"/>
      <c r="JJ805" s="368"/>
      <c r="JK805" s="368"/>
      <c r="JL805" s="368"/>
      <c r="JM805" s="368"/>
      <c r="JN805" s="368"/>
      <c r="JO805" s="368"/>
      <c r="JP805" s="368"/>
      <c r="JQ805" s="368"/>
      <c r="JR805" s="368"/>
      <c r="JS805" s="368"/>
      <c r="JT805" s="368"/>
      <c r="JU805" s="368"/>
      <c r="JV805" s="368"/>
      <c r="JW805" s="368"/>
      <c r="JX805" s="368"/>
      <c r="JY805" s="368"/>
      <c r="JZ805" s="368"/>
      <c r="KA805" s="368"/>
      <c r="KB805" s="368"/>
      <c r="KC805" s="368"/>
      <c r="KD805" s="368"/>
      <c r="KE805" s="368"/>
      <c r="KF805" s="368"/>
      <c r="KG805" s="368"/>
      <c r="KH805" s="368"/>
      <c r="KI805" s="368"/>
      <c r="KJ805" s="368"/>
      <c r="KK805" s="368"/>
      <c r="KL805" s="368"/>
      <c r="KM805" s="368"/>
      <c r="KN805" s="368"/>
      <c r="KO805" s="368"/>
      <c r="KP805" s="368"/>
      <c r="KQ805" s="368"/>
      <c r="KR805" s="368"/>
      <c r="KS805" s="368"/>
      <c r="KT805" s="368"/>
      <c r="KU805" s="368"/>
      <c r="KV805" s="368"/>
      <c r="KW805" s="368"/>
      <c r="KX805" s="368"/>
      <c r="LH805" s="368"/>
      <c r="LI805" s="368"/>
      <c r="LJ805" s="368"/>
      <c r="LK805" s="368"/>
      <c r="LL805" s="368"/>
      <c r="LM805" s="368"/>
      <c r="LN805" s="368"/>
      <c r="LO805" s="368"/>
      <c r="LP805" s="368"/>
      <c r="LQ805" s="368"/>
      <c r="LR805" s="368"/>
      <c r="LS805" s="368"/>
      <c r="LT805" s="368"/>
      <c r="LU805" s="368"/>
      <c r="LV805" s="368"/>
      <c r="LW805" s="368"/>
      <c r="LX805" s="368"/>
      <c r="LY805" s="368"/>
      <c r="LZ805" s="368"/>
      <c r="MA805" s="368"/>
      <c r="MB805" s="368"/>
      <c r="MC805" s="368"/>
      <c r="MD805" s="368"/>
      <c r="ME805" s="368"/>
      <c r="MF805" s="368"/>
      <c r="MG805" s="368"/>
      <c r="MH805" s="368"/>
      <c r="MI805" s="368"/>
      <c r="MJ805" s="368"/>
      <c r="MK805" s="368"/>
      <c r="ML805" s="368"/>
      <c r="MM805" s="368"/>
      <c r="MN805" s="368"/>
      <c r="MO805" s="368"/>
      <c r="MP805" s="368"/>
      <c r="MQ805" s="368"/>
      <c r="MR805" s="368"/>
      <c r="MS805" s="368"/>
      <c r="MT805" s="368"/>
      <c r="MU805" s="368"/>
      <c r="MV805" s="368"/>
      <c r="MW805" s="368"/>
      <c r="MX805" s="368"/>
      <c r="MY805" s="368"/>
      <c r="MZ805" s="368"/>
      <c r="NA805" s="368"/>
      <c r="NB805" s="368"/>
      <c r="NC805" s="368"/>
      <c r="ND805" s="368"/>
      <c r="NE805" s="368"/>
      <c r="NF805" s="368"/>
      <c r="NG805" s="368"/>
      <c r="NH805" s="368"/>
      <c r="NI805" s="368"/>
      <c r="NJ805" s="368"/>
      <c r="NK805" s="368"/>
      <c r="NL805" s="368"/>
      <c r="NM805" s="368"/>
      <c r="NN805" s="368"/>
      <c r="NO805" s="368"/>
      <c r="NP805" s="368"/>
      <c r="NQ805" s="368"/>
      <c r="NR805" s="368"/>
      <c r="NS805" s="368"/>
      <c r="NT805" s="368"/>
      <c r="NU805" s="368"/>
      <c r="NV805" s="368"/>
      <c r="NW805" s="368"/>
      <c r="NX805" s="368"/>
      <c r="NY805" s="368"/>
      <c r="NZ805" s="368"/>
      <c r="OA805" s="368"/>
      <c r="OB805" s="368"/>
      <c r="OC805" s="368"/>
      <c r="OD805" s="368"/>
      <c r="OE805" s="368"/>
      <c r="OF805" s="368"/>
      <c r="OG805" s="368"/>
      <c r="OH805" s="368"/>
      <c r="OI805" s="368"/>
      <c r="OJ805" s="368"/>
      <c r="OK805" s="368"/>
      <c r="OL805" s="368"/>
      <c r="OM805" s="368"/>
      <c r="ON805" s="368"/>
      <c r="OO805" s="368"/>
      <c r="OP805" s="368"/>
      <c r="OQ805" s="368"/>
      <c r="OR805" s="368"/>
      <c r="OS805" s="368"/>
      <c r="OT805" s="368"/>
      <c r="OU805" s="368"/>
      <c r="OV805" s="368"/>
      <c r="OW805" s="368"/>
      <c r="OX805" s="368"/>
      <c r="OY805" s="368"/>
      <c r="OZ805" s="368"/>
      <c r="PA805" s="368"/>
      <c r="PB805" s="368"/>
      <c r="PC805" s="368"/>
      <c r="PD805" s="368"/>
      <c r="PE805" s="368"/>
      <c r="PF805" s="368"/>
      <c r="PG805" s="368"/>
      <c r="PH805" s="368"/>
      <c r="PI805" s="368"/>
      <c r="PJ805" s="368"/>
      <c r="PK805" s="368"/>
      <c r="PL805" s="368"/>
      <c r="PM805" s="368"/>
      <c r="PN805" s="368"/>
      <c r="PO805" s="368"/>
      <c r="PP805" s="368"/>
      <c r="PQ805" s="368"/>
      <c r="PR805" s="368"/>
      <c r="PS805" s="368"/>
      <c r="PT805" s="368"/>
      <c r="PU805" s="368"/>
      <c r="PV805" s="368"/>
      <c r="PW805" s="368"/>
      <c r="PX805" s="368"/>
      <c r="PY805" s="368"/>
      <c r="PZ805" s="368"/>
      <c r="QA805" s="368"/>
      <c r="QB805" s="368"/>
      <c r="QC805" s="368"/>
      <c r="QD805" s="368"/>
      <c r="QE805" s="368"/>
      <c r="QF805" s="368"/>
      <c r="QG805" s="368"/>
      <c r="QH805" s="368"/>
      <c r="QI805" s="368"/>
      <c r="QJ805" s="368"/>
      <c r="QK805" s="368"/>
      <c r="QL805" s="368"/>
      <c r="QM805" s="368"/>
      <c r="QN805" s="368"/>
      <c r="QO805" s="368"/>
      <c r="QP805" s="368"/>
      <c r="QQ805" s="368"/>
      <c r="QR805" s="368"/>
      <c r="QS805" s="368"/>
      <c r="QT805" s="368"/>
      <c r="QU805" s="368"/>
      <c r="QV805" s="368"/>
      <c r="QW805" s="368"/>
      <c r="QX805" s="368"/>
      <c r="QY805" s="368"/>
      <c r="QZ805" s="368"/>
      <c r="RA805" s="368"/>
      <c r="RB805" s="368"/>
      <c r="RC805" s="368"/>
      <c r="RD805" s="368"/>
      <c r="RE805" s="368"/>
      <c r="RF805" s="368"/>
      <c r="RG805" s="368"/>
      <c r="RH805" s="368"/>
      <c r="RI805" s="368"/>
      <c r="RJ805" s="368"/>
      <c r="RK805" s="368"/>
      <c r="RL805" s="368"/>
      <c r="RM805" s="368"/>
      <c r="RN805" s="368"/>
      <c r="RO805" s="368"/>
      <c r="RP805" s="368"/>
      <c r="RQ805" s="368"/>
      <c r="RR805" s="368"/>
      <c r="RS805" s="368"/>
      <c r="RT805" s="368"/>
      <c r="RU805" s="368"/>
      <c r="RV805" s="368"/>
      <c r="RW805" s="368"/>
      <c r="RX805" s="368"/>
      <c r="RY805" s="368"/>
      <c r="RZ805" s="368"/>
      <c r="SA805" s="368"/>
      <c r="SB805" s="368"/>
      <c r="SC805" s="368"/>
      <c r="SD805" s="368"/>
      <c r="SE805" s="368"/>
      <c r="SF805" s="368"/>
      <c r="SG805" s="368"/>
    </row>
    <row r="806" spans="1:501">
      <c r="A806" s="368"/>
      <c r="B806" s="368"/>
      <c r="C806" s="368"/>
      <c r="D806" s="368"/>
      <c r="E806" s="368"/>
      <c r="F806" s="368"/>
      <c r="G806" s="368"/>
      <c r="H806" s="368"/>
      <c r="I806" s="368"/>
      <c r="J806" s="368"/>
      <c r="K806" s="368"/>
      <c r="L806" s="368"/>
      <c r="M806" s="368"/>
      <c r="N806" s="368"/>
      <c r="O806" s="385"/>
      <c r="P806" s="368"/>
      <c r="Q806" s="368"/>
      <c r="R806" s="368"/>
      <c r="S806" s="368"/>
      <c r="T806" s="368"/>
      <c r="U806" s="368"/>
      <c r="V806" s="368"/>
      <c r="W806" s="368"/>
      <c r="X806" s="368"/>
      <c r="Y806" s="368"/>
      <c r="Z806" s="368"/>
      <c r="AA806" s="368"/>
      <c r="AB806" s="368"/>
      <c r="AC806" s="368"/>
      <c r="AD806" s="368"/>
      <c r="AE806" s="368"/>
      <c r="AF806" s="368"/>
      <c r="AG806" s="368"/>
      <c r="AH806" s="368"/>
      <c r="AI806" s="368"/>
      <c r="AJ806" s="368"/>
      <c r="AK806" s="368"/>
      <c r="AL806" s="368"/>
      <c r="AM806" s="368"/>
      <c r="AN806" s="368"/>
      <c r="AO806" s="368"/>
      <c r="AP806" s="368"/>
      <c r="AQ806" s="368"/>
      <c r="AR806" s="368"/>
      <c r="AS806" s="368"/>
      <c r="AT806" s="368"/>
      <c r="AU806" s="368"/>
      <c r="AV806" s="368"/>
      <c r="AW806" s="368"/>
      <c r="AX806" s="368"/>
      <c r="AY806" s="368"/>
      <c r="AZ806" s="368"/>
      <c r="BA806" s="368"/>
      <c r="BB806" s="368"/>
      <c r="BC806" s="368"/>
      <c r="BD806" s="368"/>
      <c r="BE806" s="368"/>
      <c r="BF806" s="368"/>
      <c r="BG806" s="368"/>
      <c r="BH806" s="368"/>
      <c r="BI806" s="368"/>
      <c r="BJ806" s="368"/>
      <c r="BK806" s="368"/>
      <c r="BL806" s="368"/>
      <c r="BM806" s="368"/>
      <c r="BN806" s="368"/>
      <c r="BO806" s="368"/>
      <c r="BP806" s="368"/>
      <c r="BQ806" s="368"/>
      <c r="BR806" s="368"/>
      <c r="BS806" s="368"/>
      <c r="BT806" s="368"/>
      <c r="BU806" s="368"/>
      <c r="BV806" s="368"/>
      <c r="BW806" s="368"/>
      <c r="DV806" s="368"/>
      <c r="DW806" s="368"/>
      <c r="DX806" s="368"/>
      <c r="DY806" s="368"/>
      <c r="DZ806" s="368"/>
      <c r="EA806" s="368"/>
      <c r="EB806" s="368"/>
      <c r="EC806" s="368"/>
      <c r="ED806" s="368"/>
      <c r="EE806" s="368"/>
      <c r="EF806" s="368"/>
      <c r="EG806" s="368"/>
      <c r="EH806" s="368"/>
      <c r="EI806" s="368"/>
      <c r="EJ806" s="368"/>
      <c r="EK806" s="368"/>
      <c r="EL806" s="368"/>
      <c r="EM806" s="368"/>
      <c r="EN806" s="368"/>
      <c r="EO806" s="368"/>
      <c r="EP806" s="368"/>
      <c r="EQ806" s="368"/>
      <c r="ER806" s="368"/>
      <c r="ES806" s="368"/>
      <c r="ET806" s="368"/>
      <c r="EU806" s="368"/>
      <c r="EV806" s="368"/>
      <c r="EW806" s="368"/>
      <c r="EX806" s="368"/>
      <c r="EY806" s="368"/>
      <c r="EZ806" s="368"/>
      <c r="FA806" s="368"/>
      <c r="FB806" s="368"/>
      <c r="FC806" s="368"/>
      <c r="FD806" s="368"/>
      <c r="FE806" s="368"/>
      <c r="FF806" s="368"/>
      <c r="FG806" s="368"/>
      <c r="FH806" s="368"/>
      <c r="FI806" s="368"/>
      <c r="FJ806" s="368"/>
      <c r="FK806" s="368"/>
      <c r="FL806" s="368"/>
      <c r="FM806" s="368"/>
      <c r="FN806" s="368"/>
      <c r="FO806" s="368"/>
      <c r="FP806" s="368"/>
      <c r="FQ806" s="368"/>
      <c r="FR806" s="368"/>
      <c r="FS806" s="368"/>
      <c r="FT806" s="368"/>
      <c r="FU806" s="368"/>
      <c r="FV806" s="368"/>
      <c r="FW806" s="368"/>
      <c r="FX806" s="368"/>
      <c r="FY806" s="368"/>
      <c r="FZ806" s="368"/>
      <c r="GA806" s="368"/>
      <c r="GB806" s="368"/>
      <c r="GC806" s="368"/>
      <c r="GD806" s="368"/>
      <c r="GE806" s="368"/>
      <c r="GF806" s="368"/>
      <c r="GG806" s="368"/>
      <c r="GH806" s="368"/>
      <c r="GI806" s="368"/>
      <c r="GJ806" s="368"/>
      <c r="GK806" s="368"/>
      <c r="GL806" s="368"/>
      <c r="GM806" s="368"/>
      <c r="GN806" s="368"/>
      <c r="GO806" s="368"/>
      <c r="GP806" s="368"/>
      <c r="GQ806" s="368"/>
      <c r="GR806" s="368"/>
      <c r="GS806" s="368"/>
      <c r="GT806" s="368"/>
      <c r="GU806" s="368"/>
      <c r="GV806" s="368"/>
      <c r="GW806" s="368"/>
      <c r="GX806" s="368"/>
      <c r="GY806" s="368"/>
      <c r="GZ806" s="368"/>
      <c r="HA806" s="368"/>
      <c r="HB806" s="368"/>
      <c r="HC806" s="368"/>
      <c r="HD806" s="368"/>
      <c r="HE806" s="368"/>
      <c r="HF806" s="368"/>
      <c r="HG806" s="368"/>
      <c r="HH806" s="368"/>
      <c r="HI806" s="368"/>
      <c r="HJ806" s="368"/>
      <c r="HK806" s="368"/>
      <c r="HL806" s="368"/>
      <c r="HM806" s="368"/>
      <c r="HN806" s="368"/>
      <c r="HO806" s="368"/>
      <c r="HP806" s="368"/>
      <c r="HQ806" s="368"/>
      <c r="HR806" s="368"/>
      <c r="HS806" s="368"/>
      <c r="HT806" s="368"/>
      <c r="HU806" s="368"/>
      <c r="HV806" s="368"/>
      <c r="HW806" s="368"/>
      <c r="HX806" s="368"/>
      <c r="HY806" s="368"/>
      <c r="HZ806" s="368"/>
      <c r="IA806" s="368"/>
      <c r="IB806" s="368"/>
      <c r="IC806" s="368"/>
      <c r="ID806" s="368"/>
      <c r="IE806" s="368"/>
      <c r="IF806" s="368"/>
      <c r="IG806" s="368"/>
      <c r="IH806" s="368"/>
      <c r="II806" s="368"/>
      <c r="IJ806" s="368"/>
      <c r="IK806" s="368"/>
      <c r="IL806" s="368"/>
      <c r="IM806" s="368"/>
      <c r="IN806" s="368"/>
      <c r="IO806" s="368"/>
      <c r="IP806" s="368"/>
      <c r="IQ806" s="368"/>
      <c r="IR806" s="368"/>
      <c r="IS806" s="368"/>
      <c r="IT806" s="368"/>
      <c r="IU806" s="368"/>
      <c r="IV806" s="368"/>
      <c r="IW806" s="368"/>
      <c r="IX806" s="368"/>
      <c r="IY806" s="368"/>
      <c r="IZ806" s="368"/>
      <c r="JA806" s="368"/>
      <c r="JB806" s="368"/>
      <c r="JC806" s="368"/>
      <c r="JD806" s="368"/>
      <c r="JE806" s="368"/>
      <c r="JF806" s="368"/>
      <c r="JG806" s="368"/>
      <c r="JH806" s="368"/>
      <c r="JI806" s="368"/>
      <c r="JJ806" s="368"/>
      <c r="JK806" s="368"/>
      <c r="JL806" s="368"/>
      <c r="JM806" s="368"/>
      <c r="JN806" s="368"/>
      <c r="JO806" s="368"/>
      <c r="JP806" s="368"/>
      <c r="JQ806" s="368"/>
      <c r="JR806" s="368"/>
      <c r="JS806" s="368"/>
      <c r="JT806" s="368"/>
      <c r="JU806" s="368"/>
      <c r="JV806" s="368"/>
      <c r="JW806" s="368"/>
      <c r="JX806" s="368"/>
      <c r="JY806" s="368"/>
      <c r="JZ806" s="368"/>
      <c r="KA806" s="368"/>
      <c r="KB806" s="368"/>
      <c r="KC806" s="368"/>
      <c r="KD806" s="368"/>
      <c r="KE806" s="368"/>
      <c r="KF806" s="368"/>
      <c r="KG806" s="368"/>
      <c r="KH806" s="368"/>
      <c r="KI806" s="368"/>
      <c r="KJ806" s="368"/>
      <c r="KK806" s="368"/>
      <c r="KL806" s="368"/>
      <c r="KM806" s="368"/>
      <c r="KN806" s="368"/>
      <c r="KO806" s="368"/>
      <c r="KP806" s="368"/>
      <c r="KQ806" s="368"/>
      <c r="KR806" s="368"/>
      <c r="KS806" s="368"/>
      <c r="KT806" s="368"/>
      <c r="KU806" s="368"/>
      <c r="KV806" s="368"/>
      <c r="KW806" s="368"/>
      <c r="KX806" s="368"/>
      <c r="LH806" s="368"/>
      <c r="LI806" s="368"/>
      <c r="LJ806" s="368"/>
      <c r="LK806" s="368"/>
      <c r="LL806" s="368"/>
      <c r="LM806" s="368"/>
      <c r="LN806" s="368"/>
      <c r="LO806" s="368"/>
      <c r="LP806" s="368"/>
      <c r="LQ806" s="368"/>
      <c r="LR806" s="368"/>
      <c r="LS806" s="368"/>
      <c r="LT806" s="368"/>
      <c r="LU806" s="368"/>
      <c r="LV806" s="368"/>
      <c r="LW806" s="368"/>
      <c r="LX806" s="368"/>
      <c r="LY806" s="368"/>
      <c r="LZ806" s="368"/>
      <c r="MA806" s="368"/>
      <c r="MB806" s="368"/>
      <c r="MC806" s="368"/>
      <c r="MD806" s="368"/>
      <c r="ME806" s="368"/>
      <c r="MF806" s="368"/>
      <c r="MG806" s="368"/>
      <c r="MH806" s="368"/>
      <c r="MI806" s="368"/>
      <c r="MJ806" s="368"/>
      <c r="MK806" s="368"/>
      <c r="ML806" s="368"/>
      <c r="MM806" s="368"/>
      <c r="MN806" s="368"/>
      <c r="MO806" s="368"/>
      <c r="MP806" s="368"/>
      <c r="MQ806" s="368"/>
      <c r="MR806" s="368"/>
      <c r="MS806" s="368"/>
      <c r="MT806" s="368"/>
      <c r="MU806" s="368"/>
      <c r="MV806" s="368"/>
      <c r="MW806" s="368"/>
      <c r="MX806" s="368"/>
      <c r="MY806" s="368"/>
      <c r="MZ806" s="368"/>
      <c r="NA806" s="368"/>
      <c r="NB806" s="368"/>
      <c r="NC806" s="368"/>
      <c r="ND806" s="368"/>
      <c r="NE806" s="368"/>
      <c r="NF806" s="368"/>
      <c r="NG806" s="368"/>
      <c r="NH806" s="368"/>
      <c r="NI806" s="368"/>
      <c r="NJ806" s="368"/>
      <c r="NK806" s="368"/>
      <c r="NL806" s="368"/>
      <c r="NM806" s="368"/>
      <c r="NN806" s="368"/>
      <c r="NO806" s="368"/>
      <c r="NP806" s="368"/>
      <c r="NQ806" s="368"/>
      <c r="NR806" s="368"/>
      <c r="NS806" s="368"/>
      <c r="NT806" s="368"/>
      <c r="NU806" s="368"/>
      <c r="NV806" s="368"/>
      <c r="NW806" s="368"/>
      <c r="NX806" s="368"/>
      <c r="NY806" s="368"/>
      <c r="NZ806" s="368"/>
      <c r="OA806" s="368"/>
      <c r="OB806" s="368"/>
      <c r="OC806" s="368"/>
      <c r="OD806" s="368"/>
      <c r="OE806" s="368"/>
      <c r="OF806" s="368"/>
      <c r="OG806" s="368"/>
      <c r="OH806" s="368"/>
      <c r="OI806" s="368"/>
      <c r="OJ806" s="368"/>
      <c r="OK806" s="368"/>
      <c r="OL806" s="368"/>
      <c r="OM806" s="368"/>
      <c r="ON806" s="368"/>
      <c r="OO806" s="368"/>
      <c r="OP806" s="368"/>
      <c r="OQ806" s="368"/>
      <c r="OR806" s="368"/>
      <c r="OS806" s="368"/>
      <c r="OT806" s="368"/>
      <c r="OU806" s="368"/>
      <c r="OV806" s="368"/>
      <c r="OW806" s="368"/>
      <c r="OX806" s="368"/>
      <c r="OY806" s="368"/>
      <c r="OZ806" s="368"/>
      <c r="PA806" s="368"/>
      <c r="PB806" s="368"/>
      <c r="PC806" s="368"/>
      <c r="PD806" s="368"/>
      <c r="PE806" s="368"/>
      <c r="PF806" s="368"/>
      <c r="PG806" s="368"/>
      <c r="PH806" s="368"/>
      <c r="PI806" s="368"/>
      <c r="PJ806" s="368"/>
      <c r="PK806" s="368"/>
      <c r="PL806" s="368"/>
      <c r="PM806" s="368"/>
      <c r="PN806" s="368"/>
      <c r="PO806" s="368"/>
      <c r="PP806" s="368"/>
      <c r="PQ806" s="368"/>
      <c r="PR806" s="368"/>
      <c r="PS806" s="368"/>
      <c r="PT806" s="368"/>
      <c r="PU806" s="368"/>
      <c r="PV806" s="368"/>
      <c r="PW806" s="368"/>
      <c r="PX806" s="368"/>
      <c r="PY806" s="368"/>
      <c r="PZ806" s="368"/>
      <c r="QA806" s="368"/>
      <c r="QB806" s="368"/>
      <c r="QC806" s="368"/>
      <c r="QD806" s="368"/>
      <c r="QE806" s="368"/>
      <c r="QF806" s="368"/>
      <c r="QG806" s="368"/>
      <c r="QH806" s="368"/>
      <c r="QI806" s="368"/>
      <c r="QJ806" s="368"/>
      <c r="QK806" s="368"/>
      <c r="QL806" s="368"/>
      <c r="QM806" s="368"/>
      <c r="QN806" s="368"/>
      <c r="QO806" s="368"/>
      <c r="QP806" s="368"/>
      <c r="QQ806" s="368"/>
      <c r="QR806" s="368"/>
      <c r="QS806" s="368"/>
      <c r="QT806" s="368"/>
      <c r="QU806" s="368"/>
      <c r="QV806" s="368"/>
      <c r="QW806" s="368"/>
      <c r="QX806" s="368"/>
      <c r="QY806" s="368"/>
      <c r="QZ806" s="368"/>
      <c r="RA806" s="368"/>
      <c r="RB806" s="368"/>
      <c r="RC806" s="368"/>
      <c r="RD806" s="368"/>
      <c r="RE806" s="368"/>
      <c r="RF806" s="368"/>
      <c r="RG806" s="368"/>
      <c r="RH806" s="368"/>
      <c r="RI806" s="368"/>
      <c r="RJ806" s="368"/>
      <c r="RK806" s="368"/>
      <c r="RL806" s="368"/>
      <c r="RM806" s="368"/>
      <c r="RN806" s="368"/>
      <c r="RO806" s="368"/>
      <c r="RP806" s="368"/>
      <c r="RQ806" s="368"/>
      <c r="RR806" s="368"/>
      <c r="RS806" s="368"/>
      <c r="RT806" s="368"/>
      <c r="RU806" s="368"/>
      <c r="RV806" s="368"/>
      <c r="RW806" s="368"/>
      <c r="RX806" s="368"/>
      <c r="RY806" s="368"/>
      <c r="RZ806" s="368"/>
      <c r="SA806" s="368"/>
      <c r="SB806" s="368"/>
      <c r="SC806" s="368"/>
      <c r="SD806" s="368"/>
      <c r="SE806" s="368"/>
      <c r="SF806" s="368"/>
      <c r="SG806" s="368"/>
    </row>
    <row r="807" spans="1:501">
      <c r="A807" s="368"/>
      <c r="B807" s="368"/>
      <c r="C807" s="368"/>
      <c r="D807" s="368"/>
      <c r="E807" s="368"/>
      <c r="F807" s="368"/>
      <c r="G807" s="368"/>
      <c r="H807" s="368"/>
      <c r="I807" s="368"/>
      <c r="J807" s="368"/>
      <c r="K807" s="368"/>
      <c r="L807" s="368"/>
      <c r="M807" s="368"/>
      <c r="N807" s="368"/>
      <c r="O807" s="385"/>
      <c r="P807" s="368"/>
      <c r="Q807" s="368"/>
      <c r="R807" s="368"/>
      <c r="S807" s="368"/>
      <c r="T807" s="368"/>
      <c r="U807" s="368"/>
      <c r="V807" s="368"/>
      <c r="W807" s="368"/>
      <c r="X807" s="368"/>
      <c r="Y807" s="368"/>
      <c r="Z807" s="368"/>
      <c r="AA807" s="368"/>
      <c r="AB807" s="368"/>
      <c r="AC807" s="368"/>
      <c r="AD807" s="368"/>
      <c r="AE807" s="368"/>
      <c r="AF807" s="368"/>
      <c r="AG807" s="368"/>
      <c r="AH807" s="368"/>
      <c r="AI807" s="368"/>
      <c r="AJ807" s="368"/>
      <c r="AK807" s="368"/>
      <c r="AL807" s="368"/>
      <c r="AM807" s="368"/>
      <c r="AN807" s="368"/>
      <c r="AO807" s="368"/>
      <c r="AP807" s="368"/>
      <c r="AQ807" s="368"/>
      <c r="AR807" s="368"/>
      <c r="AS807" s="368"/>
      <c r="AT807" s="368"/>
      <c r="AU807" s="368"/>
      <c r="AV807" s="368"/>
      <c r="AW807" s="368"/>
      <c r="AX807" s="368"/>
      <c r="AY807" s="368"/>
      <c r="AZ807" s="368"/>
      <c r="BA807" s="368"/>
      <c r="BB807" s="368"/>
      <c r="BC807" s="368"/>
      <c r="BD807" s="368"/>
      <c r="BE807" s="368"/>
      <c r="BF807" s="368"/>
      <c r="BG807" s="368"/>
      <c r="BH807" s="368"/>
      <c r="BI807" s="368"/>
      <c r="BJ807" s="368"/>
      <c r="BK807" s="368"/>
      <c r="BL807" s="368"/>
      <c r="BM807" s="368"/>
      <c r="BN807" s="368"/>
      <c r="BO807" s="368"/>
      <c r="BP807" s="368"/>
      <c r="BQ807" s="368"/>
      <c r="BR807" s="368"/>
      <c r="BS807" s="368"/>
      <c r="BT807" s="368"/>
      <c r="BU807" s="368"/>
      <c r="BV807" s="368"/>
      <c r="BW807" s="368"/>
      <c r="DV807" s="368"/>
      <c r="DW807" s="368"/>
      <c r="DX807" s="368"/>
      <c r="DY807" s="368"/>
      <c r="DZ807" s="368"/>
      <c r="EA807" s="368"/>
      <c r="EB807" s="368"/>
      <c r="EC807" s="368"/>
      <c r="ED807" s="368"/>
      <c r="EE807" s="368"/>
      <c r="EF807" s="368"/>
      <c r="EG807" s="368"/>
      <c r="EH807" s="368"/>
      <c r="EI807" s="368"/>
      <c r="EJ807" s="368"/>
      <c r="EK807" s="368"/>
      <c r="EL807" s="368"/>
      <c r="EM807" s="368"/>
      <c r="EN807" s="368"/>
      <c r="EO807" s="368"/>
      <c r="EP807" s="368"/>
      <c r="EQ807" s="368"/>
      <c r="ER807" s="368"/>
      <c r="ES807" s="368"/>
      <c r="ET807" s="368"/>
      <c r="EU807" s="368"/>
      <c r="EV807" s="368"/>
      <c r="EW807" s="368"/>
      <c r="EX807" s="368"/>
      <c r="EY807" s="368"/>
      <c r="EZ807" s="368"/>
      <c r="FA807" s="368"/>
      <c r="FB807" s="368"/>
      <c r="FC807" s="368"/>
      <c r="FD807" s="368"/>
      <c r="FE807" s="368"/>
      <c r="FF807" s="368"/>
      <c r="FG807" s="368"/>
      <c r="FH807" s="368"/>
      <c r="FI807" s="368"/>
      <c r="FJ807" s="368"/>
      <c r="FK807" s="368"/>
      <c r="FL807" s="368"/>
      <c r="FM807" s="368"/>
      <c r="FN807" s="368"/>
      <c r="FO807" s="368"/>
      <c r="FP807" s="368"/>
      <c r="FQ807" s="368"/>
      <c r="FR807" s="368"/>
      <c r="FS807" s="368"/>
      <c r="FT807" s="368"/>
      <c r="FU807" s="368"/>
      <c r="FV807" s="368"/>
      <c r="FW807" s="368"/>
      <c r="FX807" s="368"/>
      <c r="FY807" s="368"/>
      <c r="FZ807" s="368"/>
      <c r="GA807" s="368"/>
      <c r="GB807" s="368"/>
      <c r="GC807" s="368"/>
      <c r="GD807" s="368"/>
      <c r="GE807" s="368"/>
      <c r="GF807" s="368"/>
      <c r="GG807" s="368"/>
      <c r="GH807" s="368"/>
      <c r="GI807" s="368"/>
      <c r="GJ807" s="368"/>
      <c r="GK807" s="368"/>
      <c r="GL807" s="368"/>
      <c r="GM807" s="368"/>
      <c r="GN807" s="368"/>
      <c r="GO807" s="368"/>
      <c r="GP807" s="368"/>
      <c r="GQ807" s="368"/>
      <c r="GR807" s="368"/>
      <c r="GS807" s="368"/>
      <c r="GT807" s="368"/>
      <c r="GU807" s="368"/>
      <c r="GV807" s="368"/>
      <c r="GW807" s="368"/>
      <c r="GX807" s="368"/>
      <c r="GY807" s="368"/>
      <c r="GZ807" s="368"/>
      <c r="HA807" s="368"/>
      <c r="HB807" s="368"/>
      <c r="HC807" s="368"/>
      <c r="HD807" s="368"/>
      <c r="HE807" s="368"/>
      <c r="HF807" s="368"/>
      <c r="HG807" s="368"/>
      <c r="HH807" s="368"/>
      <c r="HI807" s="368"/>
      <c r="HJ807" s="368"/>
      <c r="HK807" s="368"/>
      <c r="HL807" s="368"/>
      <c r="HM807" s="368"/>
      <c r="HN807" s="368"/>
      <c r="HO807" s="368"/>
      <c r="HP807" s="368"/>
      <c r="HQ807" s="368"/>
      <c r="HR807" s="368"/>
      <c r="HS807" s="368"/>
      <c r="HT807" s="368"/>
      <c r="HU807" s="368"/>
      <c r="HV807" s="368"/>
      <c r="HW807" s="368"/>
      <c r="HX807" s="368"/>
      <c r="HY807" s="368"/>
      <c r="HZ807" s="368"/>
      <c r="IA807" s="368"/>
      <c r="IB807" s="368"/>
      <c r="IC807" s="368"/>
      <c r="ID807" s="368"/>
      <c r="IE807" s="368"/>
      <c r="IF807" s="368"/>
      <c r="IG807" s="368"/>
      <c r="IH807" s="368"/>
      <c r="II807" s="368"/>
      <c r="IJ807" s="368"/>
      <c r="IK807" s="368"/>
      <c r="IL807" s="368"/>
      <c r="IM807" s="368"/>
      <c r="IN807" s="368"/>
      <c r="IO807" s="368"/>
      <c r="IP807" s="368"/>
      <c r="IQ807" s="368"/>
      <c r="IR807" s="368"/>
      <c r="IS807" s="368"/>
      <c r="IT807" s="368"/>
      <c r="IU807" s="368"/>
      <c r="IV807" s="368"/>
      <c r="IW807" s="368"/>
      <c r="IX807" s="368"/>
      <c r="IY807" s="368"/>
      <c r="IZ807" s="368"/>
      <c r="JA807" s="368"/>
      <c r="JB807" s="368"/>
      <c r="JC807" s="368"/>
      <c r="JD807" s="368"/>
      <c r="JE807" s="368"/>
      <c r="JF807" s="368"/>
      <c r="JG807" s="368"/>
      <c r="JH807" s="368"/>
      <c r="JI807" s="368"/>
      <c r="JJ807" s="368"/>
      <c r="JK807" s="368"/>
      <c r="JL807" s="368"/>
      <c r="JM807" s="368"/>
      <c r="JN807" s="368"/>
      <c r="JO807" s="368"/>
      <c r="JP807" s="368"/>
      <c r="JQ807" s="368"/>
      <c r="JR807" s="368"/>
      <c r="JS807" s="368"/>
      <c r="JT807" s="368"/>
      <c r="JU807" s="368"/>
      <c r="JV807" s="368"/>
      <c r="JW807" s="368"/>
      <c r="JX807" s="368"/>
      <c r="JY807" s="368"/>
      <c r="JZ807" s="368"/>
      <c r="KA807" s="368"/>
      <c r="KB807" s="368"/>
      <c r="KC807" s="368"/>
      <c r="KD807" s="368"/>
      <c r="KE807" s="368"/>
      <c r="KF807" s="368"/>
      <c r="KG807" s="368"/>
      <c r="KH807" s="368"/>
      <c r="KI807" s="368"/>
      <c r="KJ807" s="368"/>
      <c r="KK807" s="368"/>
      <c r="KL807" s="368"/>
      <c r="KM807" s="368"/>
      <c r="KN807" s="368"/>
      <c r="KO807" s="368"/>
      <c r="KP807" s="368"/>
      <c r="KQ807" s="368"/>
      <c r="KR807" s="368"/>
      <c r="KS807" s="368"/>
      <c r="KT807" s="368"/>
      <c r="KU807" s="368"/>
      <c r="KV807" s="368"/>
      <c r="KW807" s="368"/>
      <c r="KX807" s="368"/>
      <c r="LH807" s="368"/>
      <c r="LI807" s="368"/>
      <c r="LJ807" s="368"/>
      <c r="LK807" s="368"/>
      <c r="LL807" s="368"/>
      <c r="LM807" s="368"/>
      <c r="LN807" s="368"/>
      <c r="LO807" s="368"/>
      <c r="LP807" s="368"/>
      <c r="LQ807" s="368"/>
      <c r="LR807" s="368"/>
      <c r="LS807" s="368"/>
      <c r="LT807" s="368"/>
      <c r="LU807" s="368"/>
      <c r="LV807" s="368"/>
      <c r="LW807" s="368"/>
      <c r="LX807" s="368"/>
      <c r="LY807" s="368"/>
      <c r="LZ807" s="368"/>
      <c r="MA807" s="368"/>
      <c r="MB807" s="368"/>
      <c r="MC807" s="368"/>
      <c r="MD807" s="368"/>
      <c r="ME807" s="368"/>
      <c r="MF807" s="368"/>
      <c r="MG807" s="368"/>
      <c r="MH807" s="368"/>
      <c r="MI807" s="368"/>
      <c r="MJ807" s="368"/>
      <c r="MK807" s="368"/>
      <c r="ML807" s="368"/>
      <c r="MM807" s="368"/>
      <c r="MN807" s="368"/>
      <c r="MO807" s="368"/>
      <c r="MP807" s="368"/>
      <c r="MQ807" s="368"/>
      <c r="MR807" s="368"/>
      <c r="MS807" s="368"/>
      <c r="MT807" s="368"/>
      <c r="MU807" s="368"/>
      <c r="MV807" s="368"/>
      <c r="MW807" s="368"/>
      <c r="MX807" s="368"/>
      <c r="MY807" s="368"/>
      <c r="MZ807" s="368"/>
      <c r="NA807" s="368"/>
      <c r="NB807" s="368"/>
      <c r="NC807" s="368"/>
      <c r="ND807" s="368"/>
      <c r="NE807" s="368"/>
      <c r="NF807" s="368"/>
      <c r="NG807" s="368"/>
      <c r="NH807" s="368"/>
      <c r="NI807" s="368"/>
      <c r="NJ807" s="368"/>
      <c r="NK807" s="368"/>
      <c r="NL807" s="368"/>
      <c r="NM807" s="368"/>
      <c r="NN807" s="368"/>
      <c r="NO807" s="368"/>
      <c r="NP807" s="368"/>
      <c r="NQ807" s="368"/>
      <c r="NR807" s="368"/>
      <c r="NS807" s="368"/>
      <c r="NT807" s="368"/>
      <c r="NU807" s="368"/>
      <c r="NV807" s="368"/>
      <c r="NW807" s="368"/>
      <c r="NX807" s="368"/>
      <c r="NY807" s="368"/>
      <c r="NZ807" s="368"/>
      <c r="OA807" s="368"/>
      <c r="OB807" s="368"/>
      <c r="OC807" s="368"/>
      <c r="OD807" s="368"/>
      <c r="OE807" s="368"/>
      <c r="OF807" s="368"/>
      <c r="OG807" s="368"/>
      <c r="OH807" s="368"/>
      <c r="OI807" s="368"/>
      <c r="OJ807" s="368"/>
      <c r="OK807" s="368"/>
      <c r="OL807" s="368"/>
      <c r="OM807" s="368"/>
      <c r="ON807" s="368"/>
      <c r="OO807" s="368"/>
      <c r="OP807" s="368"/>
      <c r="OQ807" s="368"/>
      <c r="OR807" s="368"/>
      <c r="OS807" s="368"/>
      <c r="OT807" s="368"/>
      <c r="OU807" s="368"/>
      <c r="OV807" s="368"/>
      <c r="OW807" s="368"/>
      <c r="OX807" s="368"/>
      <c r="OY807" s="368"/>
      <c r="OZ807" s="368"/>
      <c r="PA807" s="368"/>
      <c r="PB807" s="368"/>
      <c r="PC807" s="368"/>
      <c r="PD807" s="368"/>
      <c r="PE807" s="368"/>
      <c r="PF807" s="368"/>
      <c r="PG807" s="368"/>
      <c r="PH807" s="368"/>
      <c r="PI807" s="368"/>
      <c r="PJ807" s="368"/>
      <c r="PK807" s="368"/>
      <c r="PL807" s="368"/>
      <c r="PM807" s="368"/>
      <c r="PN807" s="368"/>
      <c r="PO807" s="368"/>
      <c r="PP807" s="368"/>
      <c r="PQ807" s="368"/>
      <c r="PR807" s="368"/>
      <c r="PS807" s="368"/>
      <c r="PT807" s="368"/>
      <c r="PU807" s="368"/>
      <c r="PV807" s="368"/>
      <c r="PW807" s="368"/>
      <c r="PX807" s="368"/>
      <c r="PY807" s="368"/>
      <c r="PZ807" s="368"/>
      <c r="QA807" s="368"/>
      <c r="QB807" s="368"/>
      <c r="QC807" s="368"/>
      <c r="QD807" s="368"/>
      <c r="QE807" s="368"/>
      <c r="QF807" s="368"/>
      <c r="QG807" s="368"/>
      <c r="QH807" s="368"/>
      <c r="QI807" s="368"/>
      <c r="QJ807" s="368"/>
      <c r="QK807" s="368"/>
      <c r="QL807" s="368"/>
      <c r="QM807" s="368"/>
      <c r="QN807" s="368"/>
      <c r="QO807" s="368"/>
      <c r="QP807" s="368"/>
      <c r="QQ807" s="368"/>
      <c r="QR807" s="368"/>
      <c r="QS807" s="368"/>
      <c r="QT807" s="368"/>
      <c r="QU807" s="368"/>
      <c r="QV807" s="368"/>
      <c r="QW807" s="368"/>
      <c r="QX807" s="368"/>
      <c r="QY807" s="368"/>
      <c r="QZ807" s="368"/>
      <c r="RA807" s="368"/>
      <c r="RB807" s="368"/>
      <c r="RC807" s="368"/>
      <c r="RD807" s="368"/>
      <c r="RE807" s="368"/>
      <c r="RF807" s="368"/>
      <c r="RG807" s="368"/>
      <c r="RH807" s="368"/>
      <c r="RI807" s="368"/>
      <c r="RJ807" s="368"/>
      <c r="RK807" s="368"/>
      <c r="RL807" s="368"/>
      <c r="RM807" s="368"/>
      <c r="RN807" s="368"/>
      <c r="RO807" s="368"/>
      <c r="RP807" s="368"/>
      <c r="RQ807" s="368"/>
      <c r="RR807" s="368"/>
      <c r="RS807" s="368"/>
      <c r="RT807" s="368"/>
      <c r="RU807" s="368"/>
      <c r="RV807" s="368"/>
      <c r="RW807" s="368"/>
      <c r="RX807" s="368"/>
      <c r="RY807" s="368"/>
      <c r="RZ807" s="368"/>
      <c r="SA807" s="368"/>
      <c r="SB807" s="368"/>
      <c r="SC807" s="368"/>
      <c r="SD807" s="368"/>
      <c r="SE807" s="368"/>
      <c r="SF807" s="368"/>
      <c r="SG807" s="368"/>
    </row>
    <row r="808" spans="1:501">
      <c r="A808" s="368"/>
      <c r="B808" s="368"/>
      <c r="C808" s="368"/>
      <c r="D808" s="368"/>
      <c r="E808" s="368"/>
      <c r="F808" s="368"/>
      <c r="G808" s="368"/>
      <c r="H808" s="368"/>
      <c r="I808" s="368"/>
      <c r="J808" s="368"/>
      <c r="K808" s="368"/>
      <c r="L808" s="368"/>
      <c r="M808" s="368"/>
      <c r="N808" s="368"/>
      <c r="O808" s="385"/>
      <c r="P808" s="368"/>
      <c r="Q808" s="368"/>
      <c r="R808" s="368"/>
      <c r="S808" s="368"/>
      <c r="T808" s="368"/>
      <c r="U808" s="368"/>
      <c r="V808" s="368"/>
      <c r="W808" s="368"/>
      <c r="X808" s="368"/>
      <c r="Y808" s="368"/>
      <c r="Z808" s="368"/>
      <c r="AA808" s="368"/>
      <c r="AB808" s="368"/>
      <c r="AC808" s="368"/>
      <c r="AD808" s="368"/>
      <c r="AE808" s="368"/>
      <c r="AF808" s="368"/>
      <c r="AG808" s="368"/>
      <c r="AH808" s="368"/>
      <c r="AI808" s="368"/>
      <c r="AJ808" s="368"/>
      <c r="AK808" s="368"/>
      <c r="AL808" s="368"/>
      <c r="AM808" s="368"/>
      <c r="AN808" s="368"/>
      <c r="AO808" s="368"/>
      <c r="AP808" s="368"/>
      <c r="AQ808" s="368"/>
      <c r="AR808" s="368"/>
      <c r="AS808" s="368"/>
      <c r="AT808" s="368"/>
      <c r="AU808" s="368"/>
      <c r="AV808" s="368"/>
      <c r="AW808" s="368"/>
      <c r="AX808" s="368"/>
      <c r="AY808" s="368"/>
      <c r="AZ808" s="368"/>
      <c r="BA808" s="368"/>
      <c r="BB808" s="368"/>
      <c r="BC808" s="368"/>
      <c r="BD808" s="368"/>
      <c r="BE808" s="368"/>
      <c r="BF808" s="368"/>
      <c r="BG808" s="368"/>
      <c r="BH808" s="368"/>
      <c r="BI808" s="368"/>
      <c r="BJ808" s="368"/>
      <c r="BK808" s="368"/>
      <c r="BL808" s="368"/>
      <c r="BM808" s="368"/>
      <c r="BN808" s="368"/>
      <c r="BO808" s="368"/>
      <c r="BP808" s="368"/>
      <c r="BQ808" s="368"/>
      <c r="BR808" s="368"/>
      <c r="BS808" s="368"/>
      <c r="BT808" s="368"/>
      <c r="BU808" s="368"/>
      <c r="BV808" s="368"/>
      <c r="BW808" s="368"/>
      <c r="DV808" s="368"/>
      <c r="DW808" s="368"/>
      <c r="DX808" s="368"/>
      <c r="DY808" s="368"/>
      <c r="DZ808" s="368"/>
      <c r="EA808" s="368"/>
      <c r="EB808" s="368"/>
      <c r="EC808" s="368"/>
      <c r="ED808" s="368"/>
      <c r="EE808" s="368"/>
      <c r="EF808" s="368"/>
      <c r="EG808" s="368"/>
      <c r="EH808" s="368"/>
      <c r="EI808" s="368"/>
      <c r="EJ808" s="368"/>
      <c r="EK808" s="368"/>
      <c r="EL808" s="368"/>
      <c r="EM808" s="368"/>
      <c r="EN808" s="368"/>
      <c r="EO808" s="368"/>
      <c r="EP808" s="368"/>
      <c r="EQ808" s="368"/>
      <c r="ER808" s="368"/>
      <c r="ES808" s="368"/>
      <c r="ET808" s="368"/>
      <c r="EU808" s="368"/>
      <c r="EV808" s="368"/>
      <c r="EW808" s="368"/>
      <c r="EX808" s="368"/>
      <c r="EY808" s="368"/>
      <c r="EZ808" s="368"/>
      <c r="FA808" s="368"/>
      <c r="FB808" s="368"/>
      <c r="FC808" s="368"/>
      <c r="FD808" s="368"/>
      <c r="FE808" s="368"/>
      <c r="FF808" s="368"/>
      <c r="FG808" s="368"/>
      <c r="FH808" s="368"/>
      <c r="FI808" s="368"/>
      <c r="FJ808" s="368"/>
      <c r="FK808" s="368"/>
      <c r="FL808" s="368"/>
      <c r="FM808" s="368"/>
      <c r="FN808" s="368"/>
      <c r="FO808" s="368"/>
      <c r="FP808" s="368"/>
      <c r="FQ808" s="368"/>
      <c r="FR808" s="368"/>
      <c r="FS808" s="368"/>
      <c r="FT808" s="368"/>
      <c r="FU808" s="368"/>
      <c r="FV808" s="368"/>
      <c r="FW808" s="368"/>
      <c r="FX808" s="368"/>
      <c r="FY808" s="368"/>
      <c r="FZ808" s="368"/>
      <c r="GA808" s="368"/>
      <c r="GB808" s="368"/>
      <c r="GC808" s="368"/>
      <c r="GD808" s="368"/>
      <c r="GE808" s="368"/>
      <c r="GF808" s="368"/>
      <c r="GG808" s="368"/>
      <c r="GH808" s="368"/>
      <c r="GI808" s="368"/>
      <c r="GJ808" s="368"/>
      <c r="GK808" s="368"/>
      <c r="GL808" s="368"/>
      <c r="GM808" s="368"/>
      <c r="GN808" s="368"/>
      <c r="GO808" s="368"/>
      <c r="GP808" s="368"/>
      <c r="GQ808" s="368"/>
      <c r="GR808" s="368"/>
      <c r="GS808" s="368"/>
      <c r="GT808" s="368"/>
      <c r="GU808" s="368"/>
      <c r="GV808" s="368"/>
      <c r="GW808" s="368"/>
      <c r="GX808" s="368"/>
      <c r="GY808" s="368"/>
      <c r="GZ808" s="368"/>
      <c r="HA808" s="368"/>
      <c r="HB808" s="368"/>
      <c r="HC808" s="368"/>
      <c r="HD808" s="368"/>
      <c r="HE808" s="368"/>
      <c r="HF808" s="368"/>
      <c r="HG808" s="368"/>
      <c r="HH808" s="368"/>
      <c r="HI808" s="368"/>
      <c r="HJ808" s="368"/>
      <c r="HK808" s="368"/>
      <c r="HL808" s="368"/>
      <c r="HM808" s="368"/>
      <c r="HN808" s="368"/>
      <c r="HO808" s="368"/>
      <c r="HP808" s="368"/>
      <c r="HQ808" s="368"/>
      <c r="HR808" s="368"/>
      <c r="HS808" s="368"/>
      <c r="HT808" s="368"/>
      <c r="HU808" s="368"/>
      <c r="HV808" s="368"/>
      <c r="HW808" s="368"/>
      <c r="HX808" s="368"/>
      <c r="HY808" s="368"/>
      <c r="HZ808" s="368"/>
      <c r="IA808" s="368"/>
      <c r="IB808" s="368"/>
      <c r="IC808" s="368"/>
      <c r="ID808" s="368"/>
      <c r="IE808" s="368"/>
      <c r="IF808" s="368"/>
      <c r="IG808" s="368"/>
      <c r="IH808" s="368"/>
      <c r="II808" s="368"/>
      <c r="IJ808" s="368"/>
      <c r="IK808" s="368"/>
      <c r="IL808" s="368"/>
      <c r="IM808" s="368"/>
      <c r="IN808" s="368"/>
      <c r="IO808" s="368"/>
      <c r="IP808" s="368"/>
      <c r="IQ808" s="368"/>
      <c r="IR808" s="368"/>
      <c r="IS808" s="368"/>
      <c r="IT808" s="368"/>
      <c r="IU808" s="368"/>
      <c r="IV808" s="368"/>
      <c r="IW808" s="368"/>
      <c r="IX808" s="368"/>
      <c r="IY808" s="368"/>
      <c r="IZ808" s="368"/>
      <c r="JA808" s="368"/>
      <c r="JB808" s="368"/>
      <c r="JC808" s="368"/>
      <c r="JD808" s="368"/>
      <c r="JE808" s="368"/>
      <c r="JF808" s="368"/>
      <c r="JG808" s="368"/>
      <c r="JH808" s="368"/>
      <c r="JI808" s="368"/>
      <c r="JJ808" s="368"/>
      <c r="JK808" s="368"/>
      <c r="JL808" s="368"/>
      <c r="JM808" s="368"/>
      <c r="JN808" s="368"/>
      <c r="JO808" s="368"/>
      <c r="JP808" s="368"/>
      <c r="JQ808" s="368"/>
      <c r="JR808" s="368"/>
      <c r="JS808" s="368"/>
      <c r="JT808" s="368"/>
      <c r="JU808" s="368"/>
      <c r="JV808" s="368"/>
      <c r="JW808" s="368"/>
      <c r="JX808" s="368"/>
      <c r="JY808" s="368"/>
      <c r="JZ808" s="368"/>
      <c r="KA808" s="368"/>
      <c r="KB808" s="368"/>
      <c r="KC808" s="368"/>
      <c r="KD808" s="368"/>
      <c r="KE808" s="368"/>
      <c r="KF808" s="368"/>
      <c r="KG808" s="368"/>
      <c r="KH808" s="368"/>
      <c r="KI808" s="368"/>
      <c r="KJ808" s="368"/>
      <c r="KK808" s="368"/>
      <c r="KL808" s="368"/>
      <c r="KM808" s="368"/>
      <c r="KN808" s="368"/>
      <c r="KO808" s="368"/>
      <c r="KP808" s="368"/>
      <c r="KQ808" s="368"/>
      <c r="KR808" s="368"/>
      <c r="KS808" s="368"/>
      <c r="KT808" s="368"/>
      <c r="KU808" s="368"/>
      <c r="KV808" s="368"/>
      <c r="KW808" s="368"/>
      <c r="KX808" s="368"/>
      <c r="LH808" s="368"/>
      <c r="LI808" s="368"/>
      <c r="LJ808" s="368"/>
      <c r="LK808" s="368"/>
      <c r="LL808" s="368"/>
      <c r="LM808" s="368"/>
      <c r="LN808" s="368"/>
      <c r="LO808" s="368"/>
      <c r="LP808" s="368"/>
      <c r="LQ808" s="368"/>
      <c r="LR808" s="368"/>
      <c r="LS808" s="368"/>
      <c r="LT808" s="368"/>
      <c r="LU808" s="368"/>
      <c r="LV808" s="368"/>
      <c r="LW808" s="368"/>
      <c r="LX808" s="368"/>
      <c r="LY808" s="368"/>
      <c r="LZ808" s="368"/>
      <c r="MA808" s="368"/>
      <c r="MB808" s="368"/>
      <c r="MC808" s="368"/>
      <c r="MD808" s="368"/>
      <c r="ME808" s="368"/>
      <c r="MF808" s="368"/>
      <c r="MG808" s="368"/>
      <c r="MH808" s="368"/>
      <c r="MI808" s="368"/>
      <c r="MJ808" s="368"/>
      <c r="MK808" s="368"/>
      <c r="ML808" s="368"/>
      <c r="MM808" s="368"/>
      <c r="MN808" s="368"/>
      <c r="MO808" s="368"/>
      <c r="MP808" s="368"/>
      <c r="MQ808" s="368"/>
      <c r="MR808" s="368"/>
      <c r="MS808" s="368"/>
      <c r="MT808" s="368"/>
      <c r="MU808" s="368"/>
      <c r="MV808" s="368"/>
      <c r="MW808" s="368"/>
      <c r="MX808" s="368"/>
      <c r="MY808" s="368"/>
      <c r="MZ808" s="368"/>
      <c r="NA808" s="368"/>
      <c r="NB808" s="368"/>
      <c r="NC808" s="368"/>
      <c r="ND808" s="368"/>
      <c r="NE808" s="368"/>
      <c r="NF808" s="368"/>
      <c r="NG808" s="368"/>
      <c r="NH808" s="368"/>
      <c r="NI808" s="368"/>
      <c r="NJ808" s="368"/>
      <c r="NK808" s="368"/>
      <c r="NL808" s="368"/>
      <c r="NM808" s="368"/>
      <c r="NN808" s="368"/>
      <c r="NO808" s="368"/>
      <c r="NP808" s="368"/>
      <c r="NQ808" s="368"/>
      <c r="NR808" s="368"/>
      <c r="NS808" s="368"/>
      <c r="NT808" s="368"/>
      <c r="NU808" s="368"/>
      <c r="NV808" s="368"/>
      <c r="NW808" s="368"/>
      <c r="NX808" s="368"/>
      <c r="NY808" s="368"/>
      <c r="NZ808" s="368"/>
      <c r="OA808" s="368"/>
      <c r="OB808" s="368"/>
      <c r="OC808" s="368"/>
      <c r="OD808" s="368"/>
      <c r="OE808" s="368"/>
      <c r="OF808" s="368"/>
      <c r="OG808" s="368"/>
      <c r="OH808" s="368"/>
      <c r="OI808" s="368"/>
      <c r="OJ808" s="368"/>
      <c r="OK808" s="368"/>
      <c r="OL808" s="368"/>
      <c r="OM808" s="368"/>
      <c r="ON808" s="368"/>
      <c r="OO808" s="368"/>
      <c r="OP808" s="368"/>
      <c r="OQ808" s="368"/>
      <c r="OR808" s="368"/>
      <c r="OS808" s="368"/>
      <c r="OT808" s="368"/>
      <c r="OU808" s="368"/>
      <c r="OV808" s="368"/>
      <c r="OW808" s="368"/>
      <c r="OX808" s="368"/>
      <c r="OY808" s="368"/>
      <c r="OZ808" s="368"/>
      <c r="PA808" s="368"/>
      <c r="PB808" s="368"/>
      <c r="PC808" s="368"/>
      <c r="PD808" s="368"/>
      <c r="PE808" s="368"/>
      <c r="PF808" s="368"/>
      <c r="PG808" s="368"/>
      <c r="PH808" s="368"/>
      <c r="PI808" s="368"/>
      <c r="PJ808" s="368"/>
      <c r="PK808" s="368"/>
      <c r="PL808" s="368"/>
      <c r="PM808" s="368"/>
      <c r="PN808" s="368"/>
      <c r="PO808" s="368"/>
      <c r="PP808" s="368"/>
      <c r="PQ808" s="368"/>
      <c r="PR808" s="368"/>
      <c r="PS808" s="368"/>
      <c r="PT808" s="368"/>
      <c r="PU808" s="368"/>
      <c r="PV808" s="368"/>
      <c r="PW808" s="368"/>
      <c r="PX808" s="368"/>
      <c r="PY808" s="368"/>
      <c r="PZ808" s="368"/>
      <c r="QA808" s="368"/>
      <c r="QB808" s="368"/>
      <c r="QC808" s="368"/>
      <c r="QD808" s="368"/>
      <c r="QE808" s="368"/>
      <c r="QF808" s="368"/>
      <c r="QG808" s="368"/>
      <c r="QH808" s="368"/>
      <c r="QI808" s="368"/>
      <c r="QJ808" s="368"/>
      <c r="QK808" s="368"/>
      <c r="QL808" s="368"/>
      <c r="QM808" s="368"/>
      <c r="QN808" s="368"/>
      <c r="QO808" s="368"/>
      <c r="QP808" s="368"/>
      <c r="QQ808" s="368"/>
      <c r="QR808" s="368"/>
      <c r="QS808" s="368"/>
      <c r="QT808" s="368"/>
      <c r="QU808" s="368"/>
      <c r="QV808" s="368"/>
      <c r="QW808" s="368"/>
      <c r="QX808" s="368"/>
      <c r="QY808" s="368"/>
      <c r="QZ808" s="368"/>
      <c r="RA808" s="368"/>
      <c r="RB808" s="368"/>
      <c r="RC808" s="368"/>
      <c r="RD808" s="368"/>
      <c r="RE808" s="368"/>
      <c r="RF808" s="368"/>
      <c r="RG808" s="368"/>
      <c r="RH808" s="368"/>
      <c r="RI808" s="368"/>
      <c r="RJ808" s="368"/>
      <c r="RK808" s="368"/>
      <c r="RL808" s="368"/>
      <c r="RM808" s="368"/>
      <c r="RN808" s="368"/>
      <c r="RO808" s="368"/>
      <c r="RP808" s="368"/>
      <c r="RQ808" s="368"/>
      <c r="RR808" s="368"/>
      <c r="RS808" s="368"/>
      <c r="RT808" s="368"/>
      <c r="RU808" s="368"/>
      <c r="RV808" s="368"/>
      <c r="RW808" s="368"/>
      <c r="RX808" s="368"/>
      <c r="RY808" s="368"/>
      <c r="RZ808" s="368"/>
      <c r="SA808" s="368"/>
      <c r="SB808" s="368"/>
      <c r="SC808" s="368"/>
      <c r="SD808" s="368"/>
      <c r="SE808" s="368"/>
      <c r="SF808" s="368"/>
      <c r="SG808" s="368"/>
    </row>
    <row r="809" spans="1:501">
      <c r="A809" s="368"/>
      <c r="B809" s="368"/>
      <c r="C809" s="368"/>
      <c r="D809" s="368"/>
      <c r="E809" s="368"/>
      <c r="F809" s="368"/>
      <c r="G809" s="368"/>
      <c r="H809" s="368"/>
      <c r="I809" s="368"/>
      <c r="J809" s="368"/>
      <c r="K809" s="368"/>
      <c r="L809" s="368"/>
      <c r="M809" s="368"/>
      <c r="N809" s="368"/>
      <c r="O809" s="385"/>
      <c r="P809" s="368"/>
      <c r="Q809" s="368"/>
      <c r="R809" s="368"/>
      <c r="S809" s="368"/>
      <c r="T809" s="368"/>
      <c r="U809" s="368"/>
      <c r="V809" s="368"/>
      <c r="W809" s="368"/>
      <c r="X809" s="368"/>
      <c r="Y809" s="368"/>
      <c r="Z809" s="368"/>
      <c r="AA809" s="368"/>
      <c r="AB809" s="368"/>
      <c r="AC809" s="368"/>
      <c r="AD809" s="368"/>
      <c r="AE809" s="368"/>
      <c r="AF809" s="368"/>
      <c r="AG809" s="368"/>
      <c r="AH809" s="368"/>
      <c r="AI809" s="368"/>
      <c r="AJ809" s="368"/>
      <c r="AK809" s="368"/>
      <c r="AL809" s="368"/>
      <c r="AM809" s="368"/>
      <c r="AN809" s="368"/>
      <c r="AO809" s="368"/>
      <c r="AP809" s="368"/>
      <c r="AQ809" s="368"/>
      <c r="AR809" s="368"/>
      <c r="AS809" s="368"/>
      <c r="AT809" s="368"/>
      <c r="AU809" s="368"/>
      <c r="AV809" s="368"/>
      <c r="AW809" s="368"/>
      <c r="AX809" s="368"/>
      <c r="AY809" s="368"/>
      <c r="AZ809" s="368"/>
      <c r="BA809" s="368"/>
      <c r="BB809" s="368"/>
      <c r="BC809" s="368"/>
      <c r="BD809" s="368"/>
      <c r="BE809" s="368"/>
      <c r="BF809" s="368"/>
      <c r="BG809" s="368"/>
      <c r="BH809" s="368"/>
      <c r="BI809" s="368"/>
      <c r="BJ809" s="368"/>
      <c r="BK809" s="368"/>
      <c r="BL809" s="368"/>
      <c r="BM809" s="368"/>
      <c r="BN809" s="368"/>
      <c r="BO809" s="368"/>
      <c r="BP809" s="368"/>
      <c r="BQ809" s="368"/>
      <c r="BR809" s="368"/>
      <c r="BS809" s="368"/>
      <c r="BT809" s="368"/>
      <c r="BU809" s="368"/>
      <c r="BV809" s="368"/>
      <c r="BW809" s="368"/>
      <c r="DV809" s="368"/>
      <c r="DW809" s="368"/>
      <c r="DX809" s="368"/>
      <c r="DY809" s="368"/>
      <c r="DZ809" s="368"/>
      <c r="EA809" s="368"/>
      <c r="EB809" s="368"/>
      <c r="EC809" s="368"/>
      <c r="ED809" s="368"/>
      <c r="EE809" s="368"/>
      <c r="EF809" s="368"/>
      <c r="EG809" s="368"/>
      <c r="EH809" s="368"/>
      <c r="EI809" s="368"/>
      <c r="EJ809" s="368"/>
      <c r="EK809" s="368"/>
      <c r="EL809" s="368"/>
      <c r="EM809" s="368"/>
      <c r="EN809" s="368"/>
      <c r="EO809" s="368"/>
      <c r="EP809" s="368"/>
      <c r="EQ809" s="368"/>
      <c r="ER809" s="368"/>
      <c r="ES809" s="368"/>
      <c r="ET809" s="368"/>
      <c r="EU809" s="368"/>
      <c r="EV809" s="368"/>
      <c r="EW809" s="368"/>
      <c r="EX809" s="368"/>
      <c r="EY809" s="368"/>
      <c r="EZ809" s="368"/>
      <c r="FA809" s="368"/>
      <c r="FB809" s="368"/>
      <c r="FC809" s="368"/>
      <c r="FD809" s="368"/>
      <c r="FE809" s="368"/>
      <c r="FF809" s="368"/>
      <c r="FG809" s="368"/>
      <c r="FH809" s="368"/>
      <c r="FI809" s="368"/>
      <c r="FJ809" s="368"/>
      <c r="FK809" s="368"/>
      <c r="FL809" s="368"/>
      <c r="FM809" s="368"/>
      <c r="FN809" s="368"/>
      <c r="FO809" s="368"/>
      <c r="FP809" s="368"/>
      <c r="FQ809" s="368"/>
      <c r="FR809" s="368"/>
      <c r="FS809" s="368"/>
      <c r="FT809" s="368"/>
      <c r="FU809" s="368"/>
      <c r="FV809" s="368"/>
      <c r="FW809" s="368"/>
      <c r="FX809" s="368"/>
      <c r="FY809" s="368"/>
      <c r="FZ809" s="368"/>
      <c r="GA809" s="368"/>
      <c r="GB809" s="368"/>
      <c r="GC809" s="368"/>
      <c r="GD809" s="368"/>
      <c r="GE809" s="368"/>
      <c r="GF809" s="368"/>
      <c r="GG809" s="368"/>
      <c r="GH809" s="368"/>
      <c r="GI809" s="368"/>
      <c r="GJ809" s="368"/>
      <c r="GK809" s="368"/>
      <c r="GL809" s="368"/>
      <c r="GM809" s="368"/>
      <c r="GN809" s="368"/>
      <c r="GO809" s="368"/>
      <c r="GP809" s="368"/>
      <c r="GQ809" s="368"/>
      <c r="GR809" s="368"/>
      <c r="GS809" s="368"/>
      <c r="GT809" s="368"/>
      <c r="GU809" s="368"/>
      <c r="GV809" s="368"/>
      <c r="GW809" s="368"/>
      <c r="GX809" s="368"/>
      <c r="GY809" s="368"/>
      <c r="GZ809" s="368"/>
      <c r="HA809" s="368"/>
      <c r="HB809" s="368"/>
      <c r="HC809" s="368"/>
      <c r="HD809" s="368"/>
      <c r="HE809" s="368"/>
      <c r="HF809" s="368"/>
      <c r="HG809" s="368"/>
      <c r="HH809" s="368"/>
      <c r="HI809" s="368"/>
      <c r="HJ809" s="368"/>
      <c r="HK809" s="368"/>
      <c r="HL809" s="368"/>
      <c r="HM809" s="368"/>
      <c r="HN809" s="368"/>
      <c r="HO809" s="368"/>
      <c r="HP809" s="368"/>
      <c r="HQ809" s="368"/>
      <c r="HR809" s="368"/>
      <c r="HS809" s="368"/>
      <c r="HT809" s="368"/>
      <c r="HU809" s="368"/>
      <c r="HV809" s="368"/>
      <c r="HW809" s="368"/>
      <c r="HX809" s="368"/>
      <c r="HY809" s="368"/>
      <c r="HZ809" s="368"/>
      <c r="IA809" s="368"/>
      <c r="IB809" s="368"/>
      <c r="IC809" s="368"/>
      <c r="ID809" s="368"/>
      <c r="IE809" s="368"/>
      <c r="IF809" s="368"/>
      <c r="IG809" s="368"/>
      <c r="IH809" s="368"/>
      <c r="II809" s="368"/>
      <c r="IJ809" s="368"/>
      <c r="IK809" s="368"/>
      <c r="IL809" s="368"/>
      <c r="IM809" s="368"/>
      <c r="IN809" s="368"/>
      <c r="IO809" s="368"/>
      <c r="IP809" s="368"/>
      <c r="IQ809" s="368"/>
      <c r="IR809" s="368"/>
      <c r="IS809" s="368"/>
      <c r="IT809" s="368"/>
      <c r="IU809" s="368"/>
      <c r="IV809" s="368"/>
      <c r="IW809" s="368"/>
      <c r="IX809" s="368"/>
      <c r="IY809" s="368"/>
      <c r="IZ809" s="368"/>
      <c r="JA809" s="368"/>
      <c r="JB809" s="368"/>
      <c r="JC809" s="368"/>
      <c r="JD809" s="368"/>
      <c r="JE809" s="368"/>
      <c r="JF809" s="368"/>
      <c r="JG809" s="368"/>
      <c r="JH809" s="368"/>
      <c r="JI809" s="368"/>
      <c r="JJ809" s="368"/>
      <c r="JK809" s="368"/>
      <c r="JL809" s="368"/>
      <c r="JM809" s="368"/>
      <c r="JN809" s="368"/>
      <c r="JO809" s="368"/>
      <c r="JP809" s="368"/>
      <c r="JQ809" s="368"/>
      <c r="JR809" s="368"/>
      <c r="JS809" s="368"/>
      <c r="JT809" s="368"/>
      <c r="JU809" s="368"/>
      <c r="JV809" s="368"/>
      <c r="JW809" s="368"/>
      <c r="JX809" s="368"/>
      <c r="JY809" s="368"/>
      <c r="JZ809" s="368"/>
      <c r="KA809" s="368"/>
      <c r="KB809" s="368"/>
      <c r="KC809" s="368"/>
      <c r="KD809" s="368"/>
      <c r="KE809" s="368"/>
      <c r="KF809" s="368"/>
      <c r="KG809" s="368"/>
      <c r="KH809" s="368"/>
      <c r="KI809" s="368"/>
      <c r="KJ809" s="368"/>
      <c r="KK809" s="368"/>
      <c r="KL809" s="368"/>
      <c r="KM809" s="368"/>
      <c r="KN809" s="368"/>
      <c r="KO809" s="368"/>
      <c r="KP809" s="368"/>
      <c r="KQ809" s="368"/>
      <c r="KR809" s="368"/>
      <c r="KS809" s="368"/>
      <c r="KT809" s="368"/>
      <c r="KU809" s="368"/>
      <c r="KV809" s="368"/>
      <c r="KW809" s="368"/>
      <c r="KX809" s="368"/>
      <c r="LH809" s="368"/>
      <c r="LI809" s="368"/>
      <c r="LJ809" s="368"/>
      <c r="LK809" s="368"/>
      <c r="LL809" s="368"/>
      <c r="LM809" s="368"/>
      <c r="LN809" s="368"/>
      <c r="LO809" s="368"/>
      <c r="LP809" s="368"/>
      <c r="LQ809" s="368"/>
      <c r="LR809" s="368"/>
      <c r="LS809" s="368"/>
      <c r="LT809" s="368"/>
      <c r="LU809" s="368"/>
      <c r="LV809" s="368"/>
      <c r="LW809" s="368"/>
      <c r="LX809" s="368"/>
      <c r="LY809" s="368"/>
      <c r="LZ809" s="368"/>
      <c r="MA809" s="368"/>
      <c r="MB809" s="368"/>
      <c r="MC809" s="368"/>
      <c r="MD809" s="368"/>
      <c r="ME809" s="368"/>
      <c r="MF809" s="368"/>
      <c r="MG809" s="368"/>
      <c r="MH809" s="368"/>
      <c r="MI809" s="368"/>
      <c r="MJ809" s="368"/>
      <c r="MK809" s="368"/>
      <c r="ML809" s="368"/>
      <c r="MM809" s="368"/>
      <c r="MN809" s="368"/>
      <c r="MO809" s="368"/>
      <c r="MP809" s="368"/>
      <c r="MQ809" s="368"/>
      <c r="MR809" s="368"/>
      <c r="MS809" s="368"/>
      <c r="MT809" s="368"/>
      <c r="MU809" s="368"/>
      <c r="MV809" s="368"/>
      <c r="MW809" s="368"/>
      <c r="MX809" s="368"/>
      <c r="MY809" s="368"/>
      <c r="MZ809" s="368"/>
      <c r="NA809" s="368"/>
      <c r="NB809" s="368"/>
      <c r="NC809" s="368"/>
      <c r="ND809" s="368"/>
      <c r="NE809" s="368"/>
      <c r="NF809" s="368"/>
      <c r="NG809" s="368"/>
      <c r="NH809" s="368"/>
      <c r="NI809" s="368"/>
      <c r="NJ809" s="368"/>
      <c r="NK809" s="368"/>
      <c r="NL809" s="368"/>
      <c r="NM809" s="368"/>
      <c r="NN809" s="368"/>
      <c r="NO809" s="368"/>
      <c r="NP809" s="368"/>
      <c r="NQ809" s="368"/>
      <c r="NR809" s="368"/>
      <c r="NS809" s="368"/>
      <c r="NT809" s="368"/>
      <c r="NU809" s="368"/>
      <c r="NV809" s="368"/>
      <c r="NW809" s="368"/>
      <c r="NX809" s="368"/>
      <c r="NY809" s="368"/>
      <c r="NZ809" s="368"/>
      <c r="OA809" s="368"/>
      <c r="OB809" s="368"/>
      <c r="OC809" s="368"/>
      <c r="OD809" s="368"/>
      <c r="OE809" s="368"/>
      <c r="OF809" s="368"/>
      <c r="OG809" s="368"/>
      <c r="OH809" s="368"/>
      <c r="OI809" s="368"/>
      <c r="OJ809" s="368"/>
      <c r="OK809" s="368"/>
      <c r="OL809" s="368"/>
      <c r="OM809" s="368"/>
      <c r="ON809" s="368"/>
      <c r="OO809" s="368"/>
      <c r="OP809" s="368"/>
      <c r="OQ809" s="368"/>
      <c r="OR809" s="368"/>
      <c r="OS809" s="368"/>
      <c r="OT809" s="368"/>
      <c r="OU809" s="368"/>
      <c r="OV809" s="368"/>
      <c r="OW809" s="368"/>
      <c r="OX809" s="368"/>
      <c r="OY809" s="368"/>
      <c r="OZ809" s="368"/>
      <c r="PA809" s="368"/>
      <c r="PB809" s="368"/>
      <c r="PC809" s="368"/>
      <c r="PD809" s="368"/>
      <c r="PE809" s="368"/>
      <c r="PF809" s="368"/>
      <c r="PG809" s="368"/>
      <c r="PH809" s="368"/>
      <c r="PI809" s="368"/>
      <c r="PJ809" s="368"/>
      <c r="PK809" s="368"/>
      <c r="PL809" s="368"/>
      <c r="PM809" s="368"/>
      <c r="PN809" s="368"/>
      <c r="PO809" s="368"/>
      <c r="PP809" s="368"/>
      <c r="PQ809" s="368"/>
      <c r="PR809" s="368"/>
      <c r="PS809" s="368"/>
      <c r="PT809" s="368"/>
      <c r="PU809" s="368"/>
      <c r="PV809" s="368"/>
      <c r="PW809" s="368"/>
      <c r="PX809" s="368"/>
      <c r="PY809" s="368"/>
      <c r="PZ809" s="368"/>
      <c r="QA809" s="368"/>
      <c r="QB809" s="368"/>
      <c r="QC809" s="368"/>
      <c r="QD809" s="368"/>
      <c r="QE809" s="368"/>
      <c r="QF809" s="368"/>
      <c r="QG809" s="368"/>
      <c r="QH809" s="368"/>
      <c r="QI809" s="368"/>
      <c r="QJ809" s="368"/>
      <c r="QK809" s="368"/>
      <c r="QL809" s="368"/>
      <c r="QM809" s="368"/>
      <c r="QN809" s="368"/>
      <c r="QO809" s="368"/>
      <c r="QP809" s="368"/>
      <c r="QQ809" s="368"/>
      <c r="QR809" s="368"/>
      <c r="QS809" s="368"/>
      <c r="QT809" s="368"/>
      <c r="QU809" s="368"/>
      <c r="QV809" s="368"/>
      <c r="QW809" s="368"/>
      <c r="QX809" s="368"/>
      <c r="QY809" s="368"/>
      <c r="QZ809" s="368"/>
      <c r="RA809" s="368"/>
      <c r="RB809" s="368"/>
      <c r="RC809" s="368"/>
      <c r="RD809" s="368"/>
      <c r="RE809" s="368"/>
      <c r="RF809" s="368"/>
      <c r="RG809" s="368"/>
      <c r="RH809" s="368"/>
      <c r="RI809" s="368"/>
      <c r="RJ809" s="368"/>
      <c r="RK809" s="368"/>
      <c r="RL809" s="368"/>
      <c r="RM809" s="368"/>
      <c r="RN809" s="368"/>
      <c r="RO809" s="368"/>
      <c r="RP809" s="368"/>
      <c r="RQ809" s="368"/>
      <c r="RR809" s="368"/>
      <c r="RS809" s="368"/>
      <c r="RT809" s="368"/>
      <c r="RU809" s="368"/>
      <c r="RV809" s="368"/>
      <c r="RW809" s="368"/>
      <c r="RX809" s="368"/>
      <c r="RY809" s="368"/>
      <c r="RZ809" s="368"/>
      <c r="SA809" s="368"/>
      <c r="SB809" s="368"/>
      <c r="SC809" s="368"/>
      <c r="SD809" s="368"/>
      <c r="SE809" s="368"/>
      <c r="SF809" s="368"/>
      <c r="SG809" s="368"/>
    </row>
    <row r="810" spans="1:501">
      <c r="A810" s="368"/>
      <c r="B810" s="368"/>
      <c r="C810" s="368"/>
      <c r="D810" s="368"/>
      <c r="E810" s="368"/>
      <c r="F810" s="368"/>
      <c r="G810" s="368"/>
      <c r="H810" s="368"/>
      <c r="I810" s="368"/>
      <c r="J810" s="368"/>
      <c r="K810" s="368"/>
      <c r="L810" s="368"/>
      <c r="M810" s="368"/>
      <c r="N810" s="368"/>
      <c r="O810" s="385"/>
      <c r="P810" s="368"/>
      <c r="Q810" s="368"/>
      <c r="R810" s="368"/>
      <c r="S810" s="368"/>
      <c r="T810" s="368"/>
      <c r="U810" s="368"/>
      <c r="V810" s="368"/>
      <c r="W810" s="368"/>
      <c r="X810" s="368"/>
      <c r="Y810" s="368"/>
      <c r="Z810" s="368"/>
      <c r="AA810" s="368"/>
      <c r="AB810" s="368"/>
      <c r="AC810" s="368"/>
      <c r="AD810" s="368"/>
      <c r="AE810" s="368"/>
      <c r="AF810" s="368"/>
      <c r="AG810" s="368"/>
      <c r="AH810" s="368"/>
      <c r="AI810" s="368"/>
      <c r="AJ810" s="368"/>
      <c r="AK810" s="368"/>
      <c r="AL810" s="368"/>
      <c r="AM810" s="368"/>
      <c r="AN810" s="368"/>
      <c r="AO810" s="368"/>
      <c r="AP810" s="368"/>
      <c r="AQ810" s="368"/>
      <c r="AR810" s="368"/>
      <c r="AS810" s="368"/>
      <c r="AT810" s="368"/>
      <c r="AU810" s="368"/>
      <c r="AV810" s="368"/>
      <c r="AW810" s="368"/>
      <c r="AX810" s="368"/>
      <c r="AY810" s="368"/>
      <c r="AZ810" s="368"/>
      <c r="BA810" s="368"/>
      <c r="BB810" s="368"/>
      <c r="BC810" s="368"/>
      <c r="BD810" s="368"/>
      <c r="BE810" s="368"/>
      <c r="BF810" s="368"/>
      <c r="BG810" s="368"/>
      <c r="BH810" s="368"/>
      <c r="BI810" s="368"/>
      <c r="BJ810" s="368"/>
      <c r="BK810" s="368"/>
      <c r="BL810" s="368"/>
      <c r="BM810" s="368"/>
      <c r="BN810" s="368"/>
      <c r="BO810" s="368"/>
      <c r="BP810" s="368"/>
      <c r="BQ810" s="368"/>
      <c r="BR810" s="368"/>
      <c r="BS810" s="368"/>
      <c r="BT810" s="368"/>
      <c r="BU810" s="368"/>
      <c r="BV810" s="368"/>
      <c r="BW810" s="368"/>
      <c r="DV810" s="368"/>
      <c r="DW810" s="368"/>
      <c r="DX810" s="368"/>
      <c r="DY810" s="368"/>
      <c r="DZ810" s="368"/>
      <c r="EA810" s="368"/>
      <c r="EB810" s="368"/>
      <c r="EC810" s="368"/>
      <c r="ED810" s="368"/>
      <c r="EE810" s="368"/>
      <c r="EF810" s="368"/>
      <c r="EG810" s="368"/>
      <c r="EH810" s="368"/>
      <c r="EI810" s="368"/>
      <c r="EJ810" s="368"/>
      <c r="EK810" s="368"/>
      <c r="EL810" s="368"/>
      <c r="EM810" s="368"/>
      <c r="EN810" s="368"/>
      <c r="EO810" s="368"/>
      <c r="EP810" s="368"/>
      <c r="EQ810" s="368"/>
      <c r="ER810" s="368"/>
      <c r="ES810" s="368"/>
      <c r="ET810" s="368"/>
      <c r="EU810" s="368"/>
      <c r="EV810" s="368"/>
      <c r="EW810" s="368"/>
      <c r="EX810" s="368"/>
      <c r="EY810" s="368"/>
      <c r="EZ810" s="368"/>
      <c r="FA810" s="368"/>
      <c r="FB810" s="368"/>
      <c r="FC810" s="368"/>
      <c r="FD810" s="368"/>
      <c r="FE810" s="368"/>
      <c r="FF810" s="368"/>
      <c r="FG810" s="368"/>
      <c r="FH810" s="368"/>
      <c r="FI810" s="368"/>
      <c r="FJ810" s="368"/>
      <c r="FK810" s="368"/>
      <c r="FL810" s="368"/>
      <c r="FM810" s="368"/>
      <c r="FN810" s="368"/>
      <c r="FO810" s="368"/>
      <c r="FP810" s="368"/>
      <c r="FQ810" s="368"/>
      <c r="FR810" s="368"/>
      <c r="FS810" s="368"/>
      <c r="FT810" s="368"/>
      <c r="FU810" s="368"/>
      <c r="FV810" s="368"/>
      <c r="FW810" s="368"/>
      <c r="FX810" s="368"/>
      <c r="FY810" s="368"/>
      <c r="FZ810" s="368"/>
      <c r="GA810" s="368"/>
      <c r="GB810" s="368"/>
      <c r="GC810" s="368"/>
      <c r="GD810" s="368"/>
      <c r="GE810" s="368"/>
      <c r="GF810" s="368"/>
      <c r="GG810" s="368"/>
      <c r="GH810" s="368"/>
      <c r="GI810" s="368"/>
      <c r="GJ810" s="368"/>
      <c r="GK810" s="368"/>
      <c r="GL810" s="368"/>
      <c r="GM810" s="368"/>
      <c r="GN810" s="368"/>
      <c r="GO810" s="368"/>
      <c r="GP810" s="368"/>
      <c r="GQ810" s="368"/>
      <c r="GR810" s="368"/>
      <c r="GS810" s="368"/>
      <c r="GT810" s="368"/>
      <c r="GU810" s="368"/>
      <c r="GV810" s="368"/>
      <c r="GW810" s="368"/>
      <c r="GX810" s="368"/>
      <c r="GY810" s="368"/>
      <c r="GZ810" s="368"/>
      <c r="HA810" s="368"/>
      <c r="HB810" s="368"/>
      <c r="HC810" s="368"/>
      <c r="HD810" s="368"/>
      <c r="HE810" s="368"/>
      <c r="HF810" s="368"/>
      <c r="HG810" s="368"/>
      <c r="HH810" s="368"/>
      <c r="HI810" s="368"/>
      <c r="HJ810" s="368"/>
      <c r="HK810" s="368"/>
      <c r="HL810" s="368"/>
      <c r="HM810" s="368"/>
      <c r="HN810" s="368"/>
      <c r="HO810" s="368"/>
      <c r="HP810" s="368"/>
      <c r="HQ810" s="368"/>
      <c r="HR810" s="368"/>
      <c r="HS810" s="368"/>
      <c r="HT810" s="368"/>
      <c r="HU810" s="368"/>
      <c r="HV810" s="368"/>
      <c r="HW810" s="368"/>
      <c r="HX810" s="368"/>
      <c r="HY810" s="368"/>
      <c r="HZ810" s="368"/>
      <c r="IA810" s="368"/>
      <c r="IB810" s="368"/>
      <c r="IC810" s="368"/>
      <c r="ID810" s="368"/>
      <c r="IE810" s="368"/>
      <c r="IF810" s="368"/>
      <c r="IG810" s="368"/>
      <c r="IH810" s="368"/>
      <c r="II810" s="368"/>
      <c r="IJ810" s="368"/>
      <c r="IK810" s="368"/>
      <c r="IL810" s="368"/>
      <c r="IM810" s="368"/>
      <c r="IN810" s="368"/>
      <c r="IO810" s="368"/>
      <c r="IP810" s="368"/>
      <c r="IQ810" s="368"/>
      <c r="IR810" s="368"/>
      <c r="IS810" s="368"/>
      <c r="IT810" s="368"/>
      <c r="IU810" s="368"/>
      <c r="IV810" s="368"/>
      <c r="IW810" s="368"/>
      <c r="IX810" s="368"/>
      <c r="IY810" s="368"/>
      <c r="IZ810" s="368"/>
      <c r="JA810" s="368"/>
      <c r="JB810" s="368"/>
      <c r="JC810" s="368"/>
      <c r="JD810" s="368"/>
      <c r="JE810" s="368"/>
      <c r="JF810" s="368"/>
      <c r="JG810" s="368"/>
      <c r="JH810" s="368"/>
      <c r="JI810" s="368"/>
      <c r="JJ810" s="368"/>
      <c r="JK810" s="368"/>
      <c r="JL810" s="368"/>
      <c r="JM810" s="368"/>
      <c r="JN810" s="368"/>
      <c r="JO810" s="368"/>
      <c r="JP810" s="368"/>
      <c r="JQ810" s="368"/>
      <c r="JR810" s="368"/>
      <c r="JS810" s="368"/>
      <c r="JT810" s="368"/>
      <c r="JU810" s="368"/>
      <c r="JV810" s="368"/>
      <c r="JW810" s="368"/>
      <c r="JX810" s="368"/>
      <c r="JY810" s="368"/>
      <c r="JZ810" s="368"/>
      <c r="KA810" s="368"/>
      <c r="KB810" s="368"/>
      <c r="KC810" s="368"/>
      <c r="KD810" s="368"/>
      <c r="KE810" s="368"/>
      <c r="KF810" s="368"/>
      <c r="KG810" s="368"/>
      <c r="KH810" s="368"/>
      <c r="KI810" s="368"/>
      <c r="KJ810" s="368"/>
      <c r="KK810" s="368"/>
      <c r="KL810" s="368"/>
      <c r="KM810" s="368"/>
      <c r="KN810" s="368"/>
      <c r="KO810" s="368"/>
      <c r="KP810" s="368"/>
      <c r="KQ810" s="368"/>
      <c r="KR810" s="368"/>
      <c r="KS810" s="368"/>
      <c r="KT810" s="368"/>
      <c r="KU810" s="368"/>
      <c r="KV810" s="368"/>
      <c r="KW810" s="368"/>
      <c r="KX810" s="368"/>
      <c r="LH810" s="368"/>
      <c r="LI810" s="368"/>
      <c r="LJ810" s="368"/>
      <c r="LK810" s="368"/>
      <c r="LL810" s="368"/>
      <c r="LM810" s="368"/>
      <c r="LN810" s="368"/>
      <c r="LO810" s="368"/>
      <c r="LP810" s="368"/>
      <c r="LQ810" s="368"/>
      <c r="LR810" s="368"/>
      <c r="LS810" s="368"/>
      <c r="LT810" s="368"/>
      <c r="LU810" s="368"/>
      <c r="LV810" s="368"/>
      <c r="LW810" s="368"/>
      <c r="LX810" s="368"/>
      <c r="LY810" s="368"/>
      <c r="LZ810" s="368"/>
      <c r="MA810" s="368"/>
      <c r="MB810" s="368"/>
      <c r="MC810" s="368"/>
      <c r="MD810" s="368"/>
      <c r="ME810" s="368"/>
      <c r="MF810" s="368"/>
      <c r="MG810" s="368"/>
      <c r="MH810" s="368"/>
      <c r="MI810" s="368"/>
      <c r="MJ810" s="368"/>
      <c r="MK810" s="368"/>
      <c r="ML810" s="368"/>
      <c r="MM810" s="368"/>
      <c r="MN810" s="368"/>
      <c r="MO810" s="368"/>
      <c r="MP810" s="368"/>
      <c r="MQ810" s="368"/>
      <c r="MR810" s="368"/>
      <c r="MS810" s="368"/>
      <c r="MT810" s="368"/>
      <c r="MU810" s="368"/>
      <c r="MV810" s="368"/>
      <c r="MW810" s="368"/>
      <c r="MX810" s="368"/>
      <c r="MY810" s="368"/>
      <c r="MZ810" s="368"/>
      <c r="NA810" s="368"/>
      <c r="NB810" s="368"/>
      <c r="NC810" s="368"/>
      <c r="ND810" s="368"/>
      <c r="NE810" s="368"/>
      <c r="NF810" s="368"/>
      <c r="NG810" s="368"/>
      <c r="NH810" s="368"/>
      <c r="NI810" s="368"/>
      <c r="NJ810" s="368"/>
      <c r="NK810" s="368"/>
      <c r="NL810" s="368"/>
      <c r="NM810" s="368"/>
      <c r="NN810" s="368"/>
      <c r="NO810" s="368"/>
      <c r="NP810" s="368"/>
      <c r="NQ810" s="368"/>
      <c r="NR810" s="368"/>
      <c r="NS810" s="368"/>
      <c r="NT810" s="368"/>
      <c r="NU810" s="368"/>
      <c r="NV810" s="368"/>
      <c r="NW810" s="368"/>
      <c r="NX810" s="368"/>
      <c r="NY810" s="368"/>
      <c r="NZ810" s="368"/>
      <c r="OA810" s="368"/>
      <c r="OB810" s="368"/>
      <c r="OC810" s="368"/>
      <c r="OD810" s="368"/>
      <c r="OE810" s="368"/>
      <c r="OF810" s="368"/>
      <c r="OG810" s="368"/>
      <c r="OH810" s="368"/>
      <c r="OI810" s="368"/>
      <c r="OJ810" s="368"/>
      <c r="OK810" s="368"/>
      <c r="OL810" s="368"/>
      <c r="OM810" s="368"/>
      <c r="ON810" s="368"/>
      <c r="OO810" s="368"/>
      <c r="OP810" s="368"/>
      <c r="OQ810" s="368"/>
      <c r="OR810" s="368"/>
      <c r="OS810" s="368"/>
      <c r="OT810" s="368"/>
      <c r="OU810" s="368"/>
      <c r="OV810" s="368"/>
      <c r="OW810" s="368"/>
      <c r="OX810" s="368"/>
      <c r="OY810" s="368"/>
      <c r="OZ810" s="368"/>
      <c r="PA810" s="368"/>
      <c r="PB810" s="368"/>
      <c r="PC810" s="368"/>
      <c r="PD810" s="368"/>
      <c r="PE810" s="368"/>
      <c r="PF810" s="368"/>
      <c r="PG810" s="368"/>
      <c r="PH810" s="368"/>
      <c r="PI810" s="368"/>
      <c r="PJ810" s="368"/>
      <c r="PK810" s="368"/>
      <c r="PL810" s="368"/>
      <c r="PM810" s="368"/>
      <c r="PN810" s="368"/>
      <c r="PO810" s="368"/>
      <c r="PP810" s="368"/>
      <c r="PQ810" s="368"/>
      <c r="PR810" s="368"/>
      <c r="PS810" s="368"/>
      <c r="PT810" s="368"/>
      <c r="PU810" s="368"/>
      <c r="PV810" s="368"/>
      <c r="PW810" s="368"/>
      <c r="PX810" s="368"/>
      <c r="PY810" s="368"/>
      <c r="PZ810" s="368"/>
      <c r="QA810" s="368"/>
      <c r="QB810" s="368"/>
      <c r="QC810" s="368"/>
      <c r="QD810" s="368"/>
      <c r="QE810" s="368"/>
      <c r="QF810" s="368"/>
      <c r="QG810" s="368"/>
      <c r="QH810" s="368"/>
      <c r="QI810" s="368"/>
      <c r="QJ810" s="368"/>
      <c r="QK810" s="368"/>
      <c r="QL810" s="368"/>
      <c r="QM810" s="368"/>
      <c r="QN810" s="368"/>
      <c r="QO810" s="368"/>
      <c r="QP810" s="368"/>
      <c r="QQ810" s="368"/>
      <c r="QR810" s="368"/>
      <c r="QS810" s="368"/>
      <c r="QT810" s="368"/>
      <c r="QU810" s="368"/>
      <c r="QV810" s="368"/>
      <c r="QW810" s="368"/>
      <c r="QX810" s="368"/>
      <c r="QY810" s="368"/>
      <c r="QZ810" s="368"/>
      <c r="RA810" s="368"/>
      <c r="RB810" s="368"/>
      <c r="RC810" s="368"/>
      <c r="RD810" s="368"/>
      <c r="RE810" s="368"/>
      <c r="RF810" s="368"/>
      <c r="RG810" s="368"/>
      <c r="RH810" s="368"/>
      <c r="RI810" s="368"/>
      <c r="RJ810" s="368"/>
      <c r="RK810" s="368"/>
      <c r="RL810" s="368"/>
      <c r="RM810" s="368"/>
      <c r="RN810" s="368"/>
      <c r="RO810" s="368"/>
      <c r="RP810" s="368"/>
      <c r="RQ810" s="368"/>
      <c r="RR810" s="368"/>
      <c r="RS810" s="368"/>
      <c r="RT810" s="368"/>
      <c r="RU810" s="368"/>
      <c r="RV810" s="368"/>
      <c r="RW810" s="368"/>
      <c r="RX810" s="368"/>
      <c r="RY810" s="368"/>
      <c r="RZ810" s="368"/>
      <c r="SA810" s="368"/>
      <c r="SB810" s="368"/>
      <c r="SC810" s="368"/>
      <c r="SD810" s="368"/>
      <c r="SE810" s="368"/>
      <c r="SF810" s="368"/>
      <c r="SG810" s="368"/>
    </row>
    <row r="811" spans="1:501">
      <c r="A811" s="368"/>
      <c r="B811" s="368"/>
      <c r="C811" s="368"/>
      <c r="D811" s="368"/>
      <c r="E811" s="368"/>
      <c r="F811" s="368"/>
      <c r="G811" s="368"/>
      <c r="H811" s="368"/>
      <c r="I811" s="368"/>
      <c r="J811" s="368"/>
      <c r="K811" s="368"/>
      <c r="L811" s="368"/>
      <c r="M811" s="368"/>
      <c r="N811" s="368"/>
      <c r="O811" s="385"/>
      <c r="P811" s="368"/>
      <c r="Q811" s="368"/>
      <c r="R811" s="368"/>
      <c r="S811" s="368"/>
      <c r="T811" s="368"/>
      <c r="U811" s="368"/>
      <c r="V811" s="368"/>
      <c r="W811" s="368"/>
      <c r="X811" s="368"/>
      <c r="Y811" s="368"/>
      <c r="Z811" s="368"/>
      <c r="AA811" s="368"/>
      <c r="AB811" s="368"/>
      <c r="AC811" s="368"/>
      <c r="AD811" s="368"/>
      <c r="AE811" s="368"/>
      <c r="AF811" s="368"/>
      <c r="AG811" s="368"/>
      <c r="AH811" s="368"/>
      <c r="AI811" s="368"/>
      <c r="AJ811" s="368"/>
      <c r="AK811" s="368"/>
      <c r="AL811" s="368"/>
      <c r="AM811" s="368"/>
      <c r="AN811" s="368"/>
      <c r="AO811" s="368"/>
      <c r="AP811" s="368"/>
      <c r="AQ811" s="368"/>
      <c r="AR811" s="368"/>
      <c r="AS811" s="368"/>
      <c r="AT811" s="368"/>
      <c r="AU811" s="368"/>
      <c r="AV811" s="368"/>
      <c r="AW811" s="368"/>
      <c r="AX811" s="368"/>
      <c r="AY811" s="368"/>
      <c r="AZ811" s="368"/>
      <c r="BA811" s="368"/>
      <c r="BB811" s="368"/>
      <c r="BC811" s="368"/>
      <c r="BD811" s="368"/>
      <c r="BE811" s="368"/>
      <c r="BF811" s="368"/>
      <c r="BG811" s="368"/>
      <c r="BH811" s="368"/>
      <c r="BI811" s="368"/>
      <c r="BJ811" s="368"/>
      <c r="BK811" s="368"/>
      <c r="BL811" s="368"/>
      <c r="BM811" s="368"/>
      <c r="BN811" s="368"/>
      <c r="BO811" s="368"/>
      <c r="BP811" s="368"/>
      <c r="BQ811" s="368"/>
      <c r="BR811" s="368"/>
      <c r="BS811" s="368"/>
      <c r="BT811" s="368"/>
      <c r="BU811" s="368"/>
      <c r="BV811" s="368"/>
      <c r="BW811" s="368"/>
      <c r="DV811" s="368"/>
      <c r="DW811" s="368"/>
      <c r="DX811" s="368"/>
      <c r="DY811" s="368"/>
      <c r="DZ811" s="368"/>
      <c r="EA811" s="368"/>
      <c r="EB811" s="368"/>
      <c r="EC811" s="368"/>
      <c r="ED811" s="368"/>
      <c r="EE811" s="368"/>
      <c r="EF811" s="368"/>
      <c r="EG811" s="368"/>
      <c r="EH811" s="368"/>
      <c r="EI811" s="368"/>
      <c r="EJ811" s="368"/>
      <c r="EK811" s="368"/>
      <c r="EL811" s="368"/>
      <c r="EM811" s="368"/>
      <c r="EN811" s="368"/>
      <c r="EO811" s="368"/>
      <c r="EP811" s="368"/>
      <c r="EQ811" s="368"/>
      <c r="ER811" s="368"/>
      <c r="ES811" s="368"/>
      <c r="ET811" s="368"/>
      <c r="EU811" s="368"/>
      <c r="EV811" s="368"/>
      <c r="EW811" s="368"/>
      <c r="EX811" s="368"/>
      <c r="EY811" s="368"/>
      <c r="EZ811" s="368"/>
      <c r="FA811" s="368"/>
      <c r="FB811" s="368"/>
      <c r="FC811" s="368"/>
      <c r="FD811" s="368"/>
      <c r="FE811" s="368"/>
      <c r="FF811" s="368"/>
      <c r="FG811" s="368"/>
      <c r="FH811" s="368"/>
      <c r="FI811" s="368"/>
      <c r="FJ811" s="368"/>
      <c r="FK811" s="368"/>
      <c r="FL811" s="368"/>
      <c r="FM811" s="368"/>
      <c r="FN811" s="368"/>
      <c r="FO811" s="368"/>
      <c r="FP811" s="368"/>
      <c r="FQ811" s="368"/>
      <c r="FR811" s="368"/>
      <c r="FS811" s="368"/>
      <c r="FT811" s="368"/>
      <c r="FU811" s="368"/>
      <c r="FV811" s="368"/>
      <c r="FW811" s="368"/>
      <c r="FX811" s="368"/>
      <c r="FY811" s="368"/>
      <c r="FZ811" s="368"/>
      <c r="GA811" s="368"/>
      <c r="GB811" s="368"/>
      <c r="GC811" s="368"/>
      <c r="GD811" s="368"/>
      <c r="GE811" s="368"/>
      <c r="GF811" s="368"/>
      <c r="GG811" s="368"/>
      <c r="GH811" s="368"/>
      <c r="GI811" s="368"/>
      <c r="GJ811" s="368"/>
      <c r="GK811" s="368"/>
      <c r="GL811" s="368"/>
      <c r="GM811" s="368"/>
      <c r="GN811" s="368"/>
      <c r="GO811" s="368"/>
      <c r="GP811" s="368"/>
      <c r="GQ811" s="368"/>
      <c r="GR811" s="368"/>
      <c r="GS811" s="368"/>
      <c r="GT811" s="368"/>
      <c r="GU811" s="368"/>
      <c r="GV811" s="368"/>
      <c r="GW811" s="368"/>
      <c r="GX811" s="368"/>
      <c r="GY811" s="368"/>
      <c r="GZ811" s="368"/>
      <c r="HA811" s="368"/>
      <c r="HB811" s="368"/>
      <c r="HC811" s="368"/>
      <c r="HD811" s="368"/>
      <c r="HE811" s="368"/>
      <c r="HF811" s="368"/>
      <c r="HG811" s="368"/>
      <c r="HH811" s="368"/>
      <c r="HI811" s="368"/>
      <c r="HJ811" s="368"/>
      <c r="HK811" s="368"/>
      <c r="HL811" s="368"/>
      <c r="HM811" s="368"/>
      <c r="HN811" s="368"/>
      <c r="HO811" s="368"/>
      <c r="HP811" s="368"/>
      <c r="HQ811" s="368"/>
      <c r="HR811" s="368"/>
      <c r="HS811" s="368"/>
      <c r="HT811" s="368"/>
      <c r="HU811" s="368"/>
      <c r="HV811" s="368"/>
      <c r="HW811" s="368"/>
      <c r="HX811" s="368"/>
      <c r="HY811" s="368"/>
      <c r="HZ811" s="368"/>
      <c r="IA811" s="368"/>
      <c r="IB811" s="368"/>
      <c r="IC811" s="368"/>
      <c r="ID811" s="368"/>
      <c r="IE811" s="368"/>
      <c r="IF811" s="368"/>
      <c r="IG811" s="368"/>
      <c r="IH811" s="368"/>
      <c r="II811" s="368"/>
      <c r="IJ811" s="368"/>
      <c r="IK811" s="368"/>
      <c r="IL811" s="368"/>
      <c r="IM811" s="368"/>
      <c r="IN811" s="368"/>
      <c r="IO811" s="368"/>
      <c r="IP811" s="368"/>
      <c r="IQ811" s="368"/>
      <c r="IR811" s="368"/>
      <c r="IS811" s="368"/>
      <c r="IT811" s="368"/>
      <c r="IU811" s="368"/>
      <c r="IV811" s="368"/>
      <c r="IW811" s="368"/>
      <c r="IX811" s="368"/>
      <c r="IY811" s="368"/>
      <c r="IZ811" s="368"/>
      <c r="JA811" s="368"/>
      <c r="JB811" s="368"/>
      <c r="JC811" s="368"/>
      <c r="JD811" s="368"/>
      <c r="JE811" s="368"/>
      <c r="JF811" s="368"/>
      <c r="JG811" s="368"/>
      <c r="JH811" s="368"/>
      <c r="JI811" s="368"/>
      <c r="JJ811" s="368"/>
      <c r="JK811" s="368"/>
      <c r="JL811" s="368"/>
      <c r="JM811" s="368"/>
      <c r="JN811" s="368"/>
      <c r="JO811" s="368"/>
      <c r="JP811" s="368"/>
      <c r="JQ811" s="368"/>
      <c r="JR811" s="368"/>
      <c r="JS811" s="368"/>
      <c r="JT811" s="368"/>
      <c r="JU811" s="368"/>
      <c r="JV811" s="368"/>
      <c r="JW811" s="368"/>
      <c r="JX811" s="368"/>
      <c r="JY811" s="368"/>
      <c r="JZ811" s="368"/>
      <c r="KA811" s="368"/>
      <c r="KB811" s="368"/>
      <c r="KC811" s="368"/>
      <c r="KD811" s="368"/>
      <c r="KE811" s="368"/>
      <c r="KF811" s="368"/>
      <c r="KG811" s="368"/>
      <c r="KH811" s="368"/>
      <c r="KI811" s="368"/>
      <c r="KJ811" s="368"/>
      <c r="KK811" s="368"/>
      <c r="KL811" s="368"/>
      <c r="KM811" s="368"/>
      <c r="KN811" s="368"/>
      <c r="KO811" s="368"/>
      <c r="KP811" s="368"/>
      <c r="KQ811" s="368"/>
      <c r="KR811" s="368"/>
      <c r="KS811" s="368"/>
      <c r="KT811" s="368"/>
      <c r="KU811" s="368"/>
      <c r="KV811" s="368"/>
      <c r="KW811" s="368"/>
      <c r="KX811" s="368"/>
      <c r="LH811" s="368"/>
      <c r="LI811" s="368"/>
      <c r="LJ811" s="368"/>
      <c r="LK811" s="368"/>
      <c r="LL811" s="368"/>
      <c r="LM811" s="368"/>
      <c r="LN811" s="368"/>
      <c r="LO811" s="368"/>
      <c r="LP811" s="368"/>
      <c r="LQ811" s="368"/>
      <c r="LR811" s="368"/>
      <c r="LS811" s="368"/>
      <c r="LT811" s="368"/>
      <c r="LU811" s="368"/>
      <c r="LV811" s="368"/>
      <c r="LW811" s="368"/>
      <c r="LX811" s="368"/>
      <c r="LY811" s="368"/>
      <c r="LZ811" s="368"/>
      <c r="MA811" s="368"/>
      <c r="MB811" s="368"/>
      <c r="MC811" s="368"/>
      <c r="MD811" s="368"/>
      <c r="ME811" s="368"/>
      <c r="MF811" s="368"/>
      <c r="MG811" s="368"/>
      <c r="MH811" s="368"/>
      <c r="MI811" s="368"/>
      <c r="MJ811" s="368"/>
      <c r="MK811" s="368"/>
      <c r="ML811" s="368"/>
      <c r="MM811" s="368"/>
      <c r="MN811" s="368"/>
      <c r="MO811" s="368"/>
      <c r="MP811" s="368"/>
      <c r="MQ811" s="368"/>
      <c r="MR811" s="368"/>
      <c r="MS811" s="368"/>
      <c r="MT811" s="368"/>
      <c r="MU811" s="368"/>
      <c r="MV811" s="368"/>
      <c r="MW811" s="368"/>
      <c r="MX811" s="368"/>
      <c r="MY811" s="368"/>
      <c r="MZ811" s="368"/>
      <c r="NA811" s="368"/>
      <c r="NB811" s="368"/>
      <c r="NC811" s="368"/>
      <c r="ND811" s="368"/>
      <c r="NE811" s="368"/>
      <c r="NF811" s="368"/>
      <c r="NG811" s="368"/>
      <c r="NH811" s="368"/>
      <c r="NI811" s="368"/>
      <c r="NJ811" s="368"/>
      <c r="NK811" s="368"/>
      <c r="NL811" s="368"/>
      <c r="NM811" s="368"/>
      <c r="NN811" s="368"/>
      <c r="NO811" s="368"/>
      <c r="NP811" s="368"/>
      <c r="NQ811" s="368"/>
      <c r="NR811" s="368"/>
      <c r="NS811" s="368"/>
      <c r="NT811" s="368"/>
      <c r="NU811" s="368"/>
      <c r="NV811" s="368"/>
      <c r="NW811" s="368"/>
      <c r="NX811" s="368"/>
      <c r="NY811" s="368"/>
      <c r="NZ811" s="368"/>
      <c r="OA811" s="368"/>
      <c r="OB811" s="368"/>
      <c r="OC811" s="368"/>
      <c r="OD811" s="368"/>
      <c r="OE811" s="368"/>
      <c r="OF811" s="368"/>
      <c r="OG811" s="368"/>
      <c r="OH811" s="368"/>
      <c r="OI811" s="368"/>
      <c r="OJ811" s="368"/>
      <c r="OK811" s="368"/>
      <c r="OL811" s="368"/>
      <c r="OM811" s="368"/>
      <c r="ON811" s="368"/>
      <c r="OO811" s="368"/>
      <c r="OP811" s="368"/>
      <c r="OQ811" s="368"/>
      <c r="OR811" s="368"/>
      <c r="OS811" s="368"/>
      <c r="OT811" s="368"/>
      <c r="OU811" s="368"/>
      <c r="OV811" s="368"/>
      <c r="OW811" s="368"/>
      <c r="OX811" s="368"/>
      <c r="OY811" s="368"/>
      <c r="OZ811" s="368"/>
      <c r="PA811" s="368"/>
      <c r="PB811" s="368"/>
      <c r="PC811" s="368"/>
      <c r="PD811" s="368"/>
      <c r="PE811" s="368"/>
      <c r="PF811" s="368"/>
      <c r="PG811" s="368"/>
      <c r="PH811" s="368"/>
      <c r="PI811" s="368"/>
      <c r="PJ811" s="368"/>
      <c r="PK811" s="368"/>
      <c r="PL811" s="368"/>
      <c r="PM811" s="368"/>
      <c r="PN811" s="368"/>
      <c r="PO811" s="368"/>
      <c r="PP811" s="368"/>
      <c r="PQ811" s="368"/>
      <c r="PR811" s="368"/>
      <c r="PS811" s="368"/>
      <c r="PT811" s="368"/>
      <c r="PU811" s="368"/>
      <c r="PV811" s="368"/>
      <c r="PW811" s="368"/>
      <c r="PX811" s="368"/>
      <c r="PY811" s="368"/>
      <c r="PZ811" s="368"/>
      <c r="QA811" s="368"/>
      <c r="QB811" s="368"/>
      <c r="QC811" s="368"/>
      <c r="QD811" s="368"/>
      <c r="QE811" s="368"/>
      <c r="QF811" s="368"/>
      <c r="QG811" s="368"/>
      <c r="QH811" s="368"/>
      <c r="QI811" s="368"/>
      <c r="QJ811" s="368"/>
      <c r="QK811" s="368"/>
      <c r="QL811" s="368"/>
      <c r="QM811" s="368"/>
      <c r="QN811" s="368"/>
      <c r="QO811" s="368"/>
      <c r="QP811" s="368"/>
      <c r="QQ811" s="368"/>
      <c r="QR811" s="368"/>
      <c r="QS811" s="368"/>
      <c r="QT811" s="368"/>
      <c r="QU811" s="368"/>
      <c r="QV811" s="368"/>
      <c r="QW811" s="368"/>
      <c r="QX811" s="368"/>
      <c r="QY811" s="368"/>
      <c r="QZ811" s="368"/>
      <c r="RA811" s="368"/>
      <c r="RB811" s="368"/>
      <c r="RC811" s="368"/>
      <c r="RD811" s="368"/>
      <c r="RE811" s="368"/>
      <c r="RF811" s="368"/>
      <c r="RG811" s="368"/>
      <c r="RH811" s="368"/>
      <c r="RI811" s="368"/>
      <c r="RJ811" s="368"/>
      <c r="RK811" s="368"/>
      <c r="RL811" s="368"/>
      <c r="RM811" s="368"/>
      <c r="RN811" s="368"/>
      <c r="RO811" s="368"/>
      <c r="RP811" s="368"/>
      <c r="RQ811" s="368"/>
      <c r="RR811" s="368"/>
      <c r="RS811" s="368"/>
      <c r="RT811" s="368"/>
      <c r="RU811" s="368"/>
      <c r="RV811" s="368"/>
      <c r="RW811" s="368"/>
      <c r="RX811" s="368"/>
      <c r="RY811" s="368"/>
      <c r="RZ811" s="368"/>
      <c r="SA811" s="368"/>
      <c r="SB811" s="368"/>
      <c r="SC811" s="368"/>
      <c r="SD811" s="368"/>
      <c r="SE811" s="368"/>
      <c r="SF811" s="368"/>
      <c r="SG811" s="368"/>
    </row>
    <row r="812" spans="1:501">
      <c r="A812" s="368"/>
      <c r="B812" s="368"/>
      <c r="C812" s="368"/>
      <c r="D812" s="368"/>
      <c r="E812" s="368"/>
      <c r="F812" s="368"/>
      <c r="G812" s="368"/>
      <c r="H812" s="368"/>
      <c r="I812" s="368"/>
      <c r="J812" s="368"/>
      <c r="K812" s="368"/>
      <c r="L812" s="368"/>
      <c r="M812" s="368"/>
      <c r="N812" s="368"/>
      <c r="O812" s="385"/>
      <c r="P812" s="368"/>
      <c r="Q812" s="368"/>
      <c r="R812" s="368"/>
      <c r="S812" s="368"/>
      <c r="T812" s="368"/>
      <c r="U812" s="368"/>
      <c r="V812" s="368"/>
      <c r="W812" s="368"/>
      <c r="X812" s="368"/>
      <c r="Y812" s="368"/>
      <c r="Z812" s="368"/>
      <c r="AA812" s="368"/>
      <c r="AB812" s="368"/>
      <c r="AC812" s="368"/>
      <c r="AD812" s="368"/>
      <c r="AE812" s="368"/>
      <c r="AF812" s="368"/>
      <c r="AG812" s="368"/>
      <c r="AH812" s="368"/>
      <c r="AI812" s="368"/>
      <c r="AJ812" s="368"/>
      <c r="AK812" s="368"/>
      <c r="AL812" s="368"/>
      <c r="AM812" s="368"/>
      <c r="AN812" s="368"/>
      <c r="AO812" s="368"/>
      <c r="AP812" s="368"/>
      <c r="AQ812" s="368"/>
      <c r="AR812" s="368"/>
      <c r="AS812" s="368"/>
      <c r="AT812" s="368"/>
      <c r="AU812" s="368"/>
      <c r="AV812" s="368"/>
      <c r="AW812" s="368"/>
      <c r="AX812" s="368"/>
      <c r="AY812" s="368"/>
      <c r="AZ812" s="368"/>
      <c r="BA812" s="368"/>
      <c r="BB812" s="368"/>
      <c r="BC812" s="368"/>
      <c r="BD812" s="368"/>
      <c r="BE812" s="368"/>
      <c r="BF812" s="368"/>
      <c r="BG812" s="368"/>
      <c r="BH812" s="368"/>
      <c r="BI812" s="368"/>
      <c r="BJ812" s="368"/>
      <c r="BK812" s="368"/>
      <c r="BL812" s="368"/>
      <c r="BM812" s="368"/>
      <c r="BN812" s="368"/>
      <c r="BO812" s="368"/>
      <c r="BP812" s="368"/>
      <c r="BQ812" s="368"/>
      <c r="BR812" s="368"/>
      <c r="BS812" s="368"/>
      <c r="BT812" s="368"/>
      <c r="BU812" s="368"/>
      <c r="BV812" s="368"/>
      <c r="BW812" s="368"/>
      <c r="DV812" s="368"/>
      <c r="DW812" s="368"/>
      <c r="DX812" s="368"/>
      <c r="DY812" s="368"/>
      <c r="DZ812" s="368"/>
      <c r="EA812" s="368"/>
      <c r="EB812" s="368"/>
      <c r="EC812" s="368"/>
      <c r="ED812" s="368"/>
      <c r="EE812" s="368"/>
      <c r="EF812" s="368"/>
      <c r="EG812" s="368"/>
      <c r="EH812" s="368"/>
      <c r="EI812" s="368"/>
      <c r="EJ812" s="368"/>
      <c r="EK812" s="368"/>
      <c r="EL812" s="368"/>
      <c r="EM812" s="368"/>
      <c r="EN812" s="368"/>
      <c r="EO812" s="368"/>
      <c r="EP812" s="368"/>
      <c r="EQ812" s="368"/>
      <c r="ER812" s="368"/>
      <c r="ES812" s="368"/>
      <c r="ET812" s="368"/>
      <c r="EU812" s="368"/>
      <c r="EV812" s="368"/>
      <c r="EW812" s="368"/>
      <c r="EX812" s="368"/>
      <c r="EY812" s="368"/>
      <c r="EZ812" s="368"/>
      <c r="FA812" s="368"/>
      <c r="FB812" s="368"/>
      <c r="FC812" s="368"/>
      <c r="FD812" s="368"/>
      <c r="FE812" s="368"/>
      <c r="FF812" s="368"/>
      <c r="FG812" s="368"/>
      <c r="FH812" s="368"/>
      <c r="FI812" s="368"/>
      <c r="FJ812" s="368"/>
      <c r="FK812" s="368"/>
      <c r="FL812" s="368"/>
      <c r="FM812" s="368"/>
      <c r="FN812" s="368"/>
      <c r="FO812" s="368"/>
      <c r="FP812" s="368"/>
      <c r="FQ812" s="368"/>
      <c r="FR812" s="368"/>
      <c r="FS812" s="368"/>
      <c r="FT812" s="368"/>
      <c r="FU812" s="368"/>
      <c r="FV812" s="368"/>
      <c r="FW812" s="368"/>
      <c r="FX812" s="368"/>
      <c r="FY812" s="368"/>
      <c r="FZ812" s="368"/>
      <c r="GA812" s="368"/>
      <c r="GB812" s="368"/>
      <c r="GC812" s="368"/>
      <c r="GD812" s="368"/>
      <c r="GE812" s="368"/>
      <c r="GF812" s="368"/>
      <c r="GG812" s="368"/>
      <c r="GH812" s="368"/>
      <c r="GI812" s="368"/>
      <c r="GJ812" s="368"/>
      <c r="GK812" s="368"/>
      <c r="GL812" s="368"/>
      <c r="GM812" s="368"/>
      <c r="GN812" s="368"/>
      <c r="GO812" s="368"/>
      <c r="GP812" s="368"/>
      <c r="GQ812" s="368"/>
      <c r="GR812" s="368"/>
      <c r="GS812" s="368"/>
      <c r="GT812" s="368"/>
      <c r="GU812" s="368"/>
      <c r="GV812" s="368"/>
      <c r="GW812" s="368"/>
      <c r="GX812" s="368"/>
      <c r="GY812" s="368"/>
      <c r="GZ812" s="368"/>
      <c r="HA812" s="368"/>
      <c r="HB812" s="368"/>
      <c r="HC812" s="368"/>
      <c r="HD812" s="368"/>
      <c r="HE812" s="368"/>
      <c r="HF812" s="368"/>
      <c r="HG812" s="368"/>
      <c r="HH812" s="368"/>
      <c r="HI812" s="368"/>
      <c r="HJ812" s="368"/>
      <c r="HK812" s="368"/>
      <c r="HL812" s="368"/>
      <c r="HM812" s="368"/>
      <c r="HN812" s="368"/>
      <c r="HO812" s="368"/>
      <c r="HP812" s="368"/>
      <c r="HQ812" s="368"/>
      <c r="HR812" s="368"/>
      <c r="HS812" s="368"/>
      <c r="HT812" s="368"/>
      <c r="HU812" s="368"/>
      <c r="HV812" s="368"/>
      <c r="HW812" s="368"/>
      <c r="HX812" s="368"/>
      <c r="HY812" s="368"/>
      <c r="HZ812" s="368"/>
      <c r="IA812" s="368"/>
      <c r="IB812" s="368"/>
      <c r="IC812" s="368"/>
      <c r="ID812" s="368"/>
      <c r="IE812" s="368"/>
      <c r="IF812" s="368"/>
      <c r="IG812" s="368"/>
      <c r="IH812" s="368"/>
      <c r="II812" s="368"/>
      <c r="IJ812" s="368"/>
      <c r="IK812" s="368"/>
      <c r="IL812" s="368"/>
      <c r="IM812" s="368"/>
      <c r="IN812" s="368"/>
      <c r="IO812" s="368"/>
      <c r="IP812" s="368"/>
      <c r="IQ812" s="368"/>
      <c r="IR812" s="368"/>
      <c r="IS812" s="368"/>
      <c r="IT812" s="368"/>
      <c r="IU812" s="368"/>
      <c r="IV812" s="368"/>
      <c r="IW812" s="368"/>
      <c r="IX812" s="368"/>
      <c r="IY812" s="368"/>
      <c r="IZ812" s="368"/>
      <c r="JA812" s="368"/>
      <c r="JB812" s="368"/>
      <c r="JC812" s="368"/>
      <c r="JD812" s="368"/>
      <c r="JE812" s="368"/>
      <c r="JF812" s="368"/>
      <c r="JG812" s="368"/>
      <c r="JH812" s="368"/>
      <c r="JI812" s="368"/>
      <c r="JJ812" s="368"/>
      <c r="JK812" s="368"/>
      <c r="JL812" s="368"/>
      <c r="JM812" s="368"/>
      <c r="JN812" s="368"/>
      <c r="JO812" s="368"/>
      <c r="JP812" s="368"/>
      <c r="JQ812" s="368"/>
      <c r="JR812" s="368"/>
      <c r="JS812" s="368"/>
      <c r="JT812" s="368"/>
      <c r="JU812" s="368"/>
      <c r="JV812" s="368"/>
      <c r="JW812" s="368"/>
      <c r="JX812" s="368"/>
      <c r="JY812" s="368"/>
      <c r="JZ812" s="368"/>
      <c r="KA812" s="368"/>
      <c r="KB812" s="368"/>
      <c r="KC812" s="368"/>
      <c r="KD812" s="368"/>
      <c r="KE812" s="368"/>
      <c r="KF812" s="368"/>
      <c r="KG812" s="368"/>
      <c r="KH812" s="368"/>
      <c r="KI812" s="368"/>
      <c r="KJ812" s="368"/>
      <c r="KK812" s="368"/>
      <c r="KL812" s="368"/>
      <c r="KM812" s="368"/>
      <c r="KN812" s="368"/>
      <c r="KO812" s="368"/>
      <c r="KP812" s="368"/>
      <c r="KQ812" s="368"/>
      <c r="KR812" s="368"/>
      <c r="KS812" s="368"/>
      <c r="KT812" s="368"/>
      <c r="KU812" s="368"/>
      <c r="KV812" s="368"/>
      <c r="KW812" s="368"/>
      <c r="KX812" s="368"/>
      <c r="LH812" s="368"/>
      <c r="LI812" s="368"/>
      <c r="LJ812" s="368"/>
      <c r="LK812" s="368"/>
      <c r="LL812" s="368"/>
      <c r="LM812" s="368"/>
      <c r="LN812" s="368"/>
      <c r="LO812" s="368"/>
      <c r="LP812" s="368"/>
      <c r="LQ812" s="368"/>
      <c r="LR812" s="368"/>
      <c r="LS812" s="368"/>
      <c r="LT812" s="368"/>
      <c r="LU812" s="368"/>
      <c r="LV812" s="368"/>
      <c r="LW812" s="368"/>
      <c r="LX812" s="368"/>
      <c r="LY812" s="368"/>
      <c r="LZ812" s="368"/>
      <c r="MA812" s="368"/>
      <c r="MB812" s="368"/>
      <c r="MC812" s="368"/>
      <c r="MD812" s="368"/>
      <c r="ME812" s="368"/>
      <c r="MF812" s="368"/>
      <c r="MG812" s="368"/>
      <c r="MH812" s="368"/>
      <c r="MI812" s="368"/>
      <c r="MJ812" s="368"/>
      <c r="MK812" s="368"/>
      <c r="ML812" s="368"/>
      <c r="MM812" s="368"/>
      <c r="MN812" s="368"/>
      <c r="MO812" s="368"/>
      <c r="MP812" s="368"/>
      <c r="MQ812" s="368"/>
      <c r="MR812" s="368"/>
      <c r="MS812" s="368"/>
      <c r="MT812" s="368"/>
      <c r="MU812" s="368"/>
      <c r="MV812" s="368"/>
      <c r="MW812" s="368"/>
      <c r="MX812" s="368"/>
      <c r="MY812" s="368"/>
      <c r="MZ812" s="368"/>
      <c r="NA812" s="368"/>
      <c r="NB812" s="368"/>
      <c r="NC812" s="368"/>
      <c r="ND812" s="368"/>
      <c r="NE812" s="368"/>
      <c r="NF812" s="368"/>
      <c r="NG812" s="368"/>
      <c r="NH812" s="368"/>
      <c r="NI812" s="368"/>
      <c r="NJ812" s="368"/>
      <c r="NK812" s="368"/>
      <c r="NL812" s="368"/>
      <c r="NM812" s="368"/>
      <c r="NN812" s="368"/>
      <c r="NO812" s="368"/>
      <c r="NP812" s="368"/>
      <c r="NQ812" s="368"/>
      <c r="NR812" s="368"/>
      <c r="NS812" s="368"/>
      <c r="NT812" s="368"/>
      <c r="NU812" s="368"/>
      <c r="NV812" s="368"/>
      <c r="NW812" s="368"/>
      <c r="NX812" s="368"/>
      <c r="NY812" s="368"/>
      <c r="NZ812" s="368"/>
      <c r="OA812" s="368"/>
      <c r="OB812" s="368"/>
      <c r="OC812" s="368"/>
      <c r="OD812" s="368"/>
      <c r="OE812" s="368"/>
      <c r="OF812" s="368"/>
      <c r="OG812" s="368"/>
      <c r="OH812" s="368"/>
      <c r="OI812" s="368"/>
      <c r="OJ812" s="368"/>
      <c r="OK812" s="368"/>
      <c r="OL812" s="368"/>
      <c r="OM812" s="368"/>
      <c r="ON812" s="368"/>
      <c r="OO812" s="368"/>
      <c r="OP812" s="368"/>
      <c r="OQ812" s="368"/>
      <c r="OR812" s="368"/>
      <c r="OS812" s="368"/>
      <c r="OT812" s="368"/>
      <c r="OU812" s="368"/>
      <c r="OV812" s="368"/>
      <c r="OW812" s="368"/>
      <c r="OX812" s="368"/>
      <c r="OY812" s="368"/>
      <c r="OZ812" s="368"/>
      <c r="PA812" s="368"/>
      <c r="PB812" s="368"/>
      <c r="PC812" s="368"/>
      <c r="PD812" s="368"/>
      <c r="PE812" s="368"/>
      <c r="PF812" s="368"/>
      <c r="PG812" s="368"/>
      <c r="PH812" s="368"/>
      <c r="PI812" s="368"/>
      <c r="PJ812" s="368"/>
      <c r="PK812" s="368"/>
      <c r="PL812" s="368"/>
      <c r="PM812" s="368"/>
      <c r="PN812" s="368"/>
      <c r="PO812" s="368"/>
      <c r="PP812" s="368"/>
      <c r="PQ812" s="368"/>
      <c r="PR812" s="368"/>
      <c r="PS812" s="368"/>
      <c r="PT812" s="368"/>
      <c r="PU812" s="368"/>
      <c r="PV812" s="368"/>
      <c r="PW812" s="368"/>
      <c r="PX812" s="368"/>
      <c r="PY812" s="368"/>
      <c r="PZ812" s="368"/>
      <c r="QA812" s="368"/>
      <c r="QB812" s="368"/>
      <c r="QC812" s="368"/>
      <c r="QD812" s="368"/>
      <c r="QE812" s="368"/>
      <c r="QF812" s="368"/>
      <c r="QG812" s="368"/>
      <c r="QH812" s="368"/>
      <c r="QI812" s="368"/>
      <c r="QJ812" s="368"/>
      <c r="QK812" s="368"/>
      <c r="QL812" s="368"/>
      <c r="QM812" s="368"/>
      <c r="QN812" s="368"/>
      <c r="QO812" s="368"/>
      <c r="QP812" s="368"/>
      <c r="QQ812" s="368"/>
      <c r="QR812" s="368"/>
      <c r="QS812" s="368"/>
      <c r="QT812" s="368"/>
      <c r="QU812" s="368"/>
      <c r="QV812" s="368"/>
      <c r="QW812" s="368"/>
      <c r="QX812" s="368"/>
      <c r="QY812" s="368"/>
      <c r="QZ812" s="368"/>
      <c r="RA812" s="368"/>
      <c r="RB812" s="368"/>
      <c r="RC812" s="368"/>
      <c r="RD812" s="368"/>
      <c r="RE812" s="368"/>
      <c r="RF812" s="368"/>
      <c r="RG812" s="368"/>
      <c r="RH812" s="368"/>
      <c r="RI812" s="368"/>
      <c r="RJ812" s="368"/>
      <c r="RK812" s="368"/>
      <c r="RL812" s="368"/>
      <c r="RM812" s="368"/>
      <c r="RN812" s="368"/>
      <c r="RO812" s="368"/>
      <c r="RP812" s="368"/>
      <c r="RQ812" s="368"/>
      <c r="RR812" s="368"/>
      <c r="RS812" s="368"/>
      <c r="RT812" s="368"/>
      <c r="RU812" s="368"/>
      <c r="RV812" s="368"/>
      <c r="RW812" s="368"/>
      <c r="RX812" s="368"/>
      <c r="RY812" s="368"/>
      <c r="RZ812" s="368"/>
      <c r="SA812" s="368"/>
      <c r="SB812" s="368"/>
      <c r="SC812" s="368"/>
      <c r="SD812" s="368"/>
      <c r="SE812" s="368"/>
      <c r="SF812" s="368"/>
      <c r="SG812" s="368"/>
    </row>
    <row r="813" spans="1:501">
      <c r="A813" s="368"/>
      <c r="B813" s="368"/>
      <c r="C813" s="368"/>
      <c r="D813" s="368"/>
      <c r="E813" s="368"/>
      <c r="F813" s="368"/>
      <c r="G813" s="368"/>
      <c r="H813" s="368"/>
      <c r="I813" s="368"/>
      <c r="J813" s="368"/>
      <c r="K813" s="368"/>
      <c r="L813" s="368"/>
      <c r="M813" s="368"/>
      <c r="N813" s="368"/>
      <c r="O813" s="385"/>
      <c r="P813" s="368"/>
      <c r="Q813" s="368"/>
      <c r="R813" s="368"/>
      <c r="S813" s="368"/>
      <c r="T813" s="368"/>
      <c r="U813" s="368"/>
      <c r="V813" s="368"/>
      <c r="W813" s="368"/>
      <c r="X813" s="368"/>
      <c r="Y813" s="368"/>
      <c r="Z813" s="368"/>
      <c r="AA813" s="368"/>
      <c r="AB813" s="368"/>
      <c r="AC813" s="368"/>
      <c r="AD813" s="368"/>
      <c r="AE813" s="368"/>
      <c r="AF813" s="368"/>
      <c r="AG813" s="368"/>
      <c r="AH813" s="368"/>
      <c r="AI813" s="368"/>
      <c r="AJ813" s="368"/>
      <c r="AK813" s="368"/>
      <c r="AL813" s="368"/>
      <c r="AM813" s="368"/>
      <c r="AN813" s="368"/>
      <c r="AO813" s="368"/>
      <c r="AP813" s="368"/>
      <c r="AQ813" s="368"/>
      <c r="AR813" s="368"/>
      <c r="AS813" s="368"/>
      <c r="AT813" s="368"/>
      <c r="AU813" s="368"/>
      <c r="AV813" s="368"/>
      <c r="AW813" s="368"/>
      <c r="AX813" s="368"/>
      <c r="AY813" s="368"/>
      <c r="AZ813" s="368"/>
      <c r="BA813" s="368"/>
      <c r="BB813" s="368"/>
      <c r="BC813" s="368"/>
      <c r="BD813" s="368"/>
      <c r="BE813" s="368"/>
      <c r="BF813" s="368"/>
      <c r="BG813" s="368"/>
      <c r="BH813" s="368"/>
      <c r="BI813" s="368"/>
      <c r="BJ813" s="368"/>
      <c r="BK813" s="368"/>
      <c r="BL813" s="368"/>
      <c r="BM813" s="368"/>
      <c r="BN813" s="368"/>
      <c r="BO813" s="368"/>
      <c r="BP813" s="368"/>
      <c r="BQ813" s="368"/>
      <c r="BR813" s="368"/>
      <c r="BS813" s="368"/>
      <c r="BT813" s="368"/>
      <c r="BU813" s="368"/>
      <c r="BV813" s="368"/>
      <c r="BW813" s="368"/>
      <c r="DV813" s="368"/>
      <c r="DW813" s="368"/>
      <c r="DX813" s="368"/>
      <c r="DY813" s="368"/>
      <c r="DZ813" s="368"/>
      <c r="EA813" s="368"/>
      <c r="EB813" s="368"/>
      <c r="EC813" s="368"/>
      <c r="ED813" s="368"/>
      <c r="EE813" s="368"/>
      <c r="EF813" s="368"/>
      <c r="EG813" s="368"/>
      <c r="EH813" s="368"/>
      <c r="EI813" s="368"/>
      <c r="EJ813" s="368"/>
      <c r="EK813" s="368"/>
      <c r="EL813" s="368"/>
      <c r="EM813" s="368"/>
      <c r="EN813" s="368"/>
      <c r="EO813" s="368"/>
      <c r="EP813" s="368"/>
      <c r="EQ813" s="368"/>
      <c r="ER813" s="368"/>
      <c r="ES813" s="368"/>
      <c r="ET813" s="368"/>
      <c r="EU813" s="368"/>
      <c r="EV813" s="368"/>
      <c r="EW813" s="368"/>
      <c r="EX813" s="368"/>
      <c r="EY813" s="368"/>
      <c r="EZ813" s="368"/>
      <c r="FA813" s="368"/>
      <c r="FB813" s="368"/>
      <c r="FC813" s="368"/>
      <c r="FD813" s="368"/>
      <c r="FE813" s="368"/>
      <c r="FF813" s="368"/>
      <c r="FG813" s="368"/>
      <c r="FH813" s="368"/>
      <c r="FI813" s="368"/>
      <c r="FJ813" s="368"/>
      <c r="FK813" s="368"/>
      <c r="FL813" s="368"/>
      <c r="FM813" s="368"/>
      <c r="FN813" s="368"/>
      <c r="FO813" s="368"/>
      <c r="FP813" s="368"/>
      <c r="FQ813" s="368"/>
      <c r="FR813" s="368"/>
      <c r="FS813" s="368"/>
      <c r="FT813" s="368"/>
      <c r="FU813" s="368"/>
      <c r="FV813" s="368"/>
      <c r="FW813" s="368"/>
      <c r="FX813" s="368"/>
      <c r="FY813" s="368"/>
      <c r="FZ813" s="368"/>
      <c r="GA813" s="368"/>
      <c r="GB813" s="368"/>
      <c r="GC813" s="368"/>
      <c r="GD813" s="368"/>
      <c r="GE813" s="368"/>
      <c r="GF813" s="368"/>
      <c r="GG813" s="368"/>
      <c r="GH813" s="368"/>
      <c r="GI813" s="368"/>
      <c r="GJ813" s="368"/>
      <c r="GK813" s="368"/>
      <c r="GL813" s="368"/>
      <c r="GM813" s="368"/>
      <c r="GN813" s="368"/>
      <c r="GO813" s="368"/>
      <c r="GP813" s="368"/>
      <c r="GQ813" s="368"/>
      <c r="GR813" s="368"/>
      <c r="GS813" s="368"/>
      <c r="GT813" s="368"/>
      <c r="GU813" s="368"/>
      <c r="GV813" s="368"/>
      <c r="GW813" s="368"/>
      <c r="GX813" s="368"/>
      <c r="GY813" s="368"/>
      <c r="GZ813" s="368"/>
      <c r="HA813" s="368"/>
      <c r="HB813" s="368"/>
      <c r="HC813" s="368"/>
      <c r="HD813" s="368"/>
      <c r="HE813" s="368"/>
      <c r="HF813" s="368"/>
      <c r="HG813" s="368"/>
      <c r="HH813" s="368"/>
      <c r="HI813" s="368"/>
      <c r="HJ813" s="368"/>
      <c r="HK813" s="368"/>
      <c r="HL813" s="368"/>
      <c r="HM813" s="368"/>
      <c r="HN813" s="368"/>
      <c r="HO813" s="368"/>
      <c r="HP813" s="368"/>
      <c r="HQ813" s="368"/>
      <c r="HR813" s="368"/>
      <c r="HS813" s="368"/>
      <c r="HT813" s="368"/>
      <c r="HU813" s="368"/>
      <c r="HV813" s="368"/>
      <c r="HW813" s="368"/>
      <c r="HX813" s="368"/>
      <c r="HY813" s="368"/>
      <c r="HZ813" s="368"/>
      <c r="IA813" s="368"/>
      <c r="IB813" s="368"/>
      <c r="IC813" s="368"/>
      <c r="ID813" s="368"/>
      <c r="IE813" s="368"/>
      <c r="IF813" s="368"/>
      <c r="IG813" s="368"/>
      <c r="IH813" s="368"/>
      <c r="II813" s="368"/>
      <c r="IJ813" s="368"/>
      <c r="IK813" s="368"/>
      <c r="IL813" s="368"/>
      <c r="IM813" s="368"/>
      <c r="IN813" s="368"/>
      <c r="IO813" s="368"/>
      <c r="IP813" s="368"/>
      <c r="IQ813" s="368"/>
      <c r="IR813" s="368"/>
      <c r="IS813" s="368"/>
      <c r="IT813" s="368"/>
      <c r="IU813" s="368"/>
      <c r="IV813" s="368"/>
      <c r="IW813" s="368"/>
      <c r="IX813" s="368"/>
      <c r="IY813" s="368"/>
      <c r="IZ813" s="368"/>
      <c r="JA813" s="368"/>
      <c r="JB813" s="368"/>
      <c r="JC813" s="368"/>
      <c r="JD813" s="368"/>
      <c r="JE813" s="368"/>
      <c r="JF813" s="368"/>
      <c r="JG813" s="368"/>
      <c r="JH813" s="368"/>
      <c r="JI813" s="368"/>
      <c r="JJ813" s="368"/>
      <c r="JK813" s="368"/>
      <c r="JL813" s="368"/>
      <c r="JM813" s="368"/>
      <c r="JN813" s="368"/>
      <c r="JO813" s="368"/>
      <c r="JP813" s="368"/>
      <c r="JQ813" s="368"/>
      <c r="JR813" s="368"/>
      <c r="JS813" s="368"/>
      <c r="JT813" s="368"/>
      <c r="JU813" s="368"/>
      <c r="JV813" s="368"/>
      <c r="JW813" s="368"/>
      <c r="JX813" s="368"/>
      <c r="JY813" s="368"/>
      <c r="JZ813" s="368"/>
      <c r="KA813" s="368"/>
      <c r="KB813" s="368"/>
      <c r="KC813" s="368"/>
      <c r="KD813" s="368"/>
      <c r="KE813" s="368"/>
      <c r="KF813" s="368"/>
      <c r="KG813" s="368"/>
      <c r="KH813" s="368"/>
      <c r="KI813" s="368"/>
      <c r="KJ813" s="368"/>
      <c r="KK813" s="368"/>
      <c r="KL813" s="368"/>
      <c r="KM813" s="368"/>
      <c r="KN813" s="368"/>
      <c r="KO813" s="368"/>
      <c r="KP813" s="368"/>
      <c r="KQ813" s="368"/>
      <c r="KR813" s="368"/>
      <c r="KS813" s="368"/>
      <c r="KT813" s="368"/>
      <c r="KU813" s="368"/>
      <c r="KV813" s="368"/>
      <c r="KW813" s="368"/>
      <c r="KX813" s="368"/>
      <c r="LH813" s="368"/>
      <c r="LI813" s="368"/>
      <c r="LJ813" s="368"/>
      <c r="LK813" s="368"/>
      <c r="LL813" s="368"/>
      <c r="LM813" s="368"/>
      <c r="LN813" s="368"/>
      <c r="LO813" s="368"/>
      <c r="LP813" s="368"/>
      <c r="LQ813" s="368"/>
      <c r="LR813" s="368"/>
      <c r="LS813" s="368"/>
      <c r="LT813" s="368"/>
      <c r="LU813" s="368"/>
      <c r="LV813" s="368"/>
      <c r="LW813" s="368"/>
      <c r="LX813" s="368"/>
      <c r="LY813" s="368"/>
      <c r="LZ813" s="368"/>
      <c r="MA813" s="368"/>
      <c r="MB813" s="368"/>
      <c r="MC813" s="368"/>
      <c r="MD813" s="368"/>
      <c r="ME813" s="368"/>
      <c r="MF813" s="368"/>
      <c r="MG813" s="368"/>
      <c r="MH813" s="368"/>
      <c r="MI813" s="368"/>
      <c r="MJ813" s="368"/>
      <c r="MK813" s="368"/>
      <c r="ML813" s="368"/>
      <c r="MM813" s="368"/>
      <c r="MN813" s="368"/>
      <c r="MO813" s="368"/>
      <c r="MP813" s="368"/>
      <c r="MQ813" s="368"/>
      <c r="MR813" s="368"/>
      <c r="MS813" s="368"/>
      <c r="MT813" s="368"/>
      <c r="MU813" s="368"/>
      <c r="MV813" s="368"/>
      <c r="MW813" s="368"/>
      <c r="MX813" s="368"/>
      <c r="MY813" s="368"/>
      <c r="MZ813" s="368"/>
      <c r="NA813" s="368"/>
      <c r="NB813" s="368"/>
      <c r="NC813" s="368"/>
      <c r="ND813" s="368"/>
      <c r="NE813" s="368"/>
      <c r="NF813" s="368"/>
      <c r="NG813" s="368"/>
      <c r="NH813" s="368"/>
      <c r="NI813" s="368"/>
      <c r="NJ813" s="368"/>
      <c r="NK813" s="368"/>
      <c r="NL813" s="368"/>
      <c r="NM813" s="368"/>
      <c r="NN813" s="368"/>
      <c r="NO813" s="368"/>
      <c r="NP813" s="368"/>
      <c r="NQ813" s="368"/>
      <c r="NR813" s="368"/>
      <c r="NS813" s="368"/>
      <c r="NT813" s="368"/>
      <c r="NU813" s="368"/>
      <c r="NV813" s="368"/>
      <c r="NW813" s="368"/>
      <c r="NX813" s="368"/>
      <c r="NY813" s="368"/>
      <c r="NZ813" s="368"/>
      <c r="OA813" s="368"/>
      <c r="OB813" s="368"/>
      <c r="OC813" s="368"/>
      <c r="OD813" s="368"/>
      <c r="OE813" s="368"/>
      <c r="OF813" s="368"/>
      <c r="OG813" s="368"/>
      <c r="OH813" s="368"/>
      <c r="OI813" s="368"/>
      <c r="OJ813" s="368"/>
      <c r="OK813" s="368"/>
      <c r="OL813" s="368"/>
      <c r="OM813" s="368"/>
      <c r="ON813" s="368"/>
      <c r="OO813" s="368"/>
      <c r="OP813" s="368"/>
      <c r="OQ813" s="368"/>
      <c r="OR813" s="368"/>
      <c r="OS813" s="368"/>
      <c r="OT813" s="368"/>
      <c r="OU813" s="368"/>
      <c r="OV813" s="368"/>
      <c r="OW813" s="368"/>
      <c r="OX813" s="368"/>
      <c r="OY813" s="368"/>
      <c r="OZ813" s="368"/>
      <c r="PA813" s="368"/>
      <c r="PB813" s="368"/>
      <c r="PC813" s="368"/>
      <c r="PD813" s="368"/>
      <c r="PE813" s="368"/>
      <c r="PF813" s="368"/>
      <c r="PG813" s="368"/>
      <c r="PH813" s="368"/>
      <c r="PI813" s="368"/>
      <c r="PJ813" s="368"/>
      <c r="PK813" s="368"/>
      <c r="PL813" s="368"/>
      <c r="PM813" s="368"/>
      <c r="PN813" s="368"/>
      <c r="PO813" s="368"/>
      <c r="PP813" s="368"/>
      <c r="PQ813" s="368"/>
      <c r="PR813" s="368"/>
      <c r="PS813" s="368"/>
      <c r="PT813" s="368"/>
      <c r="PU813" s="368"/>
      <c r="PV813" s="368"/>
      <c r="PW813" s="368"/>
      <c r="PX813" s="368"/>
      <c r="PY813" s="368"/>
      <c r="PZ813" s="368"/>
      <c r="QA813" s="368"/>
      <c r="QB813" s="368"/>
      <c r="QC813" s="368"/>
      <c r="QD813" s="368"/>
      <c r="QE813" s="368"/>
      <c r="QF813" s="368"/>
      <c r="QG813" s="368"/>
      <c r="QH813" s="368"/>
      <c r="QI813" s="368"/>
      <c r="QJ813" s="368"/>
      <c r="QK813" s="368"/>
      <c r="QL813" s="368"/>
      <c r="QM813" s="368"/>
      <c r="QN813" s="368"/>
      <c r="QO813" s="368"/>
      <c r="QP813" s="368"/>
      <c r="QQ813" s="368"/>
      <c r="QR813" s="368"/>
      <c r="QS813" s="368"/>
      <c r="QT813" s="368"/>
      <c r="QU813" s="368"/>
      <c r="QV813" s="368"/>
      <c r="QW813" s="368"/>
      <c r="QX813" s="368"/>
      <c r="QY813" s="368"/>
      <c r="QZ813" s="368"/>
      <c r="RA813" s="368"/>
      <c r="RB813" s="368"/>
      <c r="RC813" s="368"/>
      <c r="RD813" s="368"/>
      <c r="RE813" s="368"/>
      <c r="RF813" s="368"/>
      <c r="RG813" s="368"/>
      <c r="RH813" s="368"/>
      <c r="RI813" s="368"/>
      <c r="RJ813" s="368"/>
      <c r="RK813" s="368"/>
      <c r="RL813" s="368"/>
      <c r="RM813" s="368"/>
      <c r="RN813" s="368"/>
      <c r="RO813" s="368"/>
      <c r="RP813" s="368"/>
      <c r="RQ813" s="368"/>
      <c r="RR813" s="368"/>
      <c r="RS813" s="368"/>
      <c r="RT813" s="368"/>
      <c r="RU813" s="368"/>
      <c r="RV813" s="368"/>
      <c r="RW813" s="368"/>
      <c r="RX813" s="368"/>
      <c r="RY813" s="368"/>
      <c r="RZ813" s="368"/>
      <c r="SA813" s="368"/>
      <c r="SB813" s="368"/>
      <c r="SC813" s="368"/>
      <c r="SD813" s="368"/>
      <c r="SE813" s="368"/>
      <c r="SF813" s="368"/>
      <c r="SG813" s="368"/>
    </row>
    <row r="814" spans="1:501">
      <c r="A814" s="368"/>
      <c r="B814" s="368"/>
      <c r="C814" s="368"/>
      <c r="D814" s="368"/>
      <c r="E814" s="368"/>
      <c r="F814" s="368"/>
      <c r="G814" s="368"/>
      <c r="H814" s="368"/>
      <c r="I814" s="368"/>
      <c r="J814" s="368"/>
      <c r="K814" s="368"/>
      <c r="L814" s="368"/>
      <c r="M814" s="368"/>
      <c r="N814" s="368"/>
      <c r="O814" s="385"/>
      <c r="P814" s="368"/>
      <c r="Q814" s="368"/>
      <c r="R814" s="368"/>
      <c r="S814" s="368"/>
      <c r="T814" s="368"/>
      <c r="U814" s="368"/>
      <c r="V814" s="368"/>
      <c r="W814" s="368"/>
      <c r="X814" s="368"/>
      <c r="Y814" s="368"/>
      <c r="Z814" s="368"/>
      <c r="AA814" s="368"/>
      <c r="AB814" s="368"/>
      <c r="AC814" s="368"/>
      <c r="AD814" s="368"/>
      <c r="AE814" s="368"/>
      <c r="AF814" s="368"/>
      <c r="AG814" s="368"/>
      <c r="AH814" s="368"/>
      <c r="AI814" s="368"/>
      <c r="AJ814" s="368"/>
      <c r="AK814" s="368"/>
      <c r="AL814" s="368"/>
      <c r="AM814" s="368"/>
      <c r="AN814" s="368"/>
      <c r="AO814" s="368"/>
      <c r="AP814" s="368"/>
      <c r="AQ814" s="368"/>
      <c r="AR814" s="368"/>
      <c r="AS814" s="368"/>
      <c r="AT814" s="368"/>
      <c r="AU814" s="368"/>
      <c r="AV814" s="368"/>
      <c r="AW814" s="368"/>
      <c r="AX814" s="368"/>
      <c r="AY814" s="368"/>
      <c r="AZ814" s="368"/>
      <c r="BA814" s="368"/>
      <c r="BB814" s="368"/>
      <c r="BC814" s="368"/>
      <c r="BD814" s="368"/>
      <c r="BE814" s="368"/>
      <c r="BF814" s="368"/>
      <c r="BG814" s="368"/>
      <c r="BH814" s="368"/>
      <c r="BI814" s="368"/>
      <c r="BJ814" s="368"/>
      <c r="BK814" s="368"/>
      <c r="BL814" s="368"/>
      <c r="BM814" s="368"/>
      <c r="BN814" s="368"/>
      <c r="BO814" s="368"/>
      <c r="BP814" s="368"/>
      <c r="BQ814" s="368"/>
      <c r="BR814" s="368"/>
      <c r="BS814" s="368"/>
      <c r="BT814" s="368"/>
      <c r="BU814" s="368"/>
      <c r="BV814" s="368"/>
      <c r="BW814" s="368"/>
      <c r="DV814" s="368"/>
      <c r="DW814" s="368"/>
      <c r="DX814" s="368"/>
      <c r="DY814" s="368"/>
      <c r="DZ814" s="368"/>
      <c r="EA814" s="368"/>
      <c r="EB814" s="368"/>
      <c r="EC814" s="368"/>
      <c r="ED814" s="368"/>
      <c r="EE814" s="368"/>
      <c r="EF814" s="368"/>
      <c r="EG814" s="368"/>
      <c r="EH814" s="368"/>
      <c r="EI814" s="368"/>
      <c r="EJ814" s="368"/>
      <c r="EK814" s="368"/>
      <c r="EL814" s="368"/>
      <c r="EM814" s="368"/>
      <c r="EN814" s="368"/>
      <c r="EO814" s="368"/>
      <c r="EP814" s="368"/>
      <c r="EQ814" s="368"/>
      <c r="ER814" s="368"/>
      <c r="ES814" s="368"/>
      <c r="ET814" s="368"/>
      <c r="EU814" s="368"/>
      <c r="EV814" s="368"/>
      <c r="EW814" s="368"/>
      <c r="EX814" s="368"/>
      <c r="EY814" s="368"/>
      <c r="EZ814" s="368"/>
      <c r="FA814" s="368"/>
      <c r="FB814" s="368"/>
      <c r="FC814" s="368"/>
      <c r="FD814" s="368"/>
      <c r="FE814" s="368"/>
      <c r="FF814" s="368"/>
      <c r="FG814" s="368"/>
      <c r="FH814" s="368"/>
      <c r="FI814" s="368"/>
      <c r="FJ814" s="368"/>
      <c r="FK814" s="368"/>
      <c r="FL814" s="368"/>
      <c r="FM814" s="368"/>
      <c r="FN814" s="368"/>
      <c r="FO814" s="368"/>
      <c r="FP814" s="368"/>
      <c r="FQ814" s="368"/>
      <c r="FR814" s="368"/>
      <c r="FS814" s="368"/>
      <c r="FT814" s="368"/>
      <c r="FU814" s="368"/>
      <c r="FV814" s="368"/>
      <c r="FW814" s="368"/>
      <c r="FX814" s="368"/>
      <c r="FY814" s="368"/>
      <c r="FZ814" s="368"/>
      <c r="GA814" s="368"/>
      <c r="GB814" s="368"/>
      <c r="GC814" s="368"/>
      <c r="GD814" s="368"/>
      <c r="GE814" s="368"/>
      <c r="GF814" s="368"/>
      <c r="GG814" s="368"/>
      <c r="GH814" s="368"/>
      <c r="GI814" s="368"/>
      <c r="GJ814" s="368"/>
      <c r="GK814" s="368"/>
      <c r="GL814" s="368"/>
      <c r="GM814" s="368"/>
      <c r="GN814" s="368"/>
      <c r="GO814" s="368"/>
      <c r="GP814" s="368"/>
      <c r="GQ814" s="368"/>
      <c r="GR814" s="368"/>
      <c r="GS814" s="368"/>
      <c r="GT814" s="368"/>
      <c r="GU814" s="368"/>
      <c r="GV814" s="368"/>
      <c r="GW814" s="368"/>
      <c r="GX814" s="368"/>
      <c r="GY814" s="368"/>
      <c r="GZ814" s="368"/>
      <c r="HA814" s="368"/>
      <c r="HB814" s="368"/>
      <c r="HC814" s="368"/>
      <c r="HD814" s="368"/>
      <c r="HE814" s="368"/>
      <c r="HF814" s="368"/>
      <c r="HG814" s="368"/>
      <c r="HH814" s="368"/>
      <c r="HI814" s="368"/>
      <c r="HJ814" s="368"/>
      <c r="HK814" s="368"/>
      <c r="HL814" s="368"/>
      <c r="HM814" s="368"/>
      <c r="HN814" s="368"/>
      <c r="HO814" s="368"/>
      <c r="HP814" s="368"/>
      <c r="HQ814" s="368"/>
      <c r="HR814" s="368"/>
      <c r="HS814" s="368"/>
      <c r="HT814" s="368"/>
      <c r="HU814" s="368"/>
      <c r="HV814" s="368"/>
      <c r="HW814" s="368"/>
      <c r="HX814" s="368"/>
      <c r="HY814" s="368"/>
      <c r="HZ814" s="368"/>
      <c r="IA814" s="368"/>
      <c r="IB814" s="368"/>
      <c r="IC814" s="368"/>
      <c r="ID814" s="368"/>
      <c r="IE814" s="368"/>
      <c r="IF814" s="368"/>
      <c r="IG814" s="368"/>
      <c r="IH814" s="368"/>
      <c r="II814" s="368"/>
      <c r="IJ814" s="368"/>
      <c r="IK814" s="368"/>
      <c r="IL814" s="368"/>
      <c r="IM814" s="368"/>
      <c r="IN814" s="368"/>
      <c r="IO814" s="368"/>
      <c r="IP814" s="368"/>
      <c r="IQ814" s="368"/>
      <c r="IR814" s="368"/>
      <c r="IS814" s="368"/>
      <c r="IT814" s="368"/>
      <c r="IU814" s="368"/>
      <c r="IV814" s="368"/>
      <c r="IW814" s="368"/>
      <c r="IX814" s="368"/>
      <c r="IY814" s="368"/>
      <c r="IZ814" s="368"/>
      <c r="JA814" s="368"/>
      <c r="JB814" s="368"/>
      <c r="JC814" s="368"/>
      <c r="JD814" s="368"/>
      <c r="JE814" s="368"/>
      <c r="JF814" s="368"/>
      <c r="JG814" s="368"/>
      <c r="JH814" s="368"/>
      <c r="JI814" s="368"/>
      <c r="JJ814" s="368"/>
      <c r="JK814" s="368"/>
      <c r="JL814" s="368"/>
      <c r="JM814" s="368"/>
      <c r="JN814" s="368"/>
      <c r="JO814" s="368"/>
      <c r="JP814" s="368"/>
      <c r="JQ814" s="368"/>
      <c r="JR814" s="368"/>
      <c r="JS814" s="368"/>
      <c r="JT814" s="368"/>
      <c r="JU814" s="368"/>
      <c r="JV814" s="368"/>
      <c r="JW814" s="368"/>
      <c r="JX814" s="368"/>
      <c r="JY814" s="368"/>
      <c r="JZ814" s="368"/>
      <c r="KA814" s="368"/>
      <c r="KB814" s="368"/>
      <c r="KC814" s="368"/>
      <c r="KD814" s="368"/>
      <c r="KE814" s="368"/>
      <c r="KF814" s="368"/>
      <c r="KG814" s="368"/>
      <c r="KH814" s="368"/>
      <c r="KI814" s="368"/>
      <c r="KJ814" s="368"/>
      <c r="KK814" s="368"/>
      <c r="KL814" s="368"/>
      <c r="KM814" s="368"/>
      <c r="KN814" s="368"/>
      <c r="KO814" s="368"/>
      <c r="KP814" s="368"/>
      <c r="KQ814" s="368"/>
      <c r="KR814" s="368"/>
      <c r="KS814" s="368"/>
      <c r="KT814" s="368"/>
      <c r="KU814" s="368"/>
      <c r="KV814" s="368"/>
      <c r="KW814" s="368"/>
      <c r="KX814" s="368"/>
      <c r="LH814" s="368"/>
      <c r="LI814" s="368"/>
      <c r="LJ814" s="368"/>
      <c r="LK814" s="368"/>
      <c r="LL814" s="368"/>
      <c r="LM814" s="368"/>
      <c r="LN814" s="368"/>
      <c r="LO814" s="368"/>
      <c r="LP814" s="368"/>
      <c r="LQ814" s="368"/>
      <c r="LR814" s="368"/>
      <c r="LS814" s="368"/>
      <c r="LT814" s="368"/>
      <c r="LU814" s="368"/>
      <c r="LV814" s="368"/>
      <c r="LW814" s="368"/>
      <c r="LX814" s="368"/>
      <c r="LY814" s="368"/>
      <c r="LZ814" s="368"/>
      <c r="MA814" s="368"/>
      <c r="MB814" s="368"/>
      <c r="MC814" s="368"/>
      <c r="MD814" s="368"/>
      <c r="ME814" s="368"/>
      <c r="MF814" s="368"/>
      <c r="MG814" s="368"/>
      <c r="MH814" s="368"/>
      <c r="MI814" s="368"/>
      <c r="MJ814" s="368"/>
      <c r="MK814" s="368"/>
      <c r="ML814" s="368"/>
      <c r="MM814" s="368"/>
      <c r="MN814" s="368"/>
      <c r="MO814" s="368"/>
      <c r="MP814" s="368"/>
      <c r="MQ814" s="368"/>
      <c r="MR814" s="368"/>
      <c r="MS814" s="368"/>
      <c r="MT814" s="368"/>
      <c r="MU814" s="368"/>
      <c r="MV814" s="368"/>
      <c r="MW814" s="368"/>
      <c r="MX814" s="368"/>
      <c r="MY814" s="368"/>
      <c r="MZ814" s="368"/>
      <c r="NA814" s="368"/>
      <c r="NB814" s="368"/>
      <c r="NC814" s="368"/>
      <c r="ND814" s="368"/>
      <c r="NE814" s="368"/>
      <c r="NF814" s="368"/>
      <c r="NG814" s="368"/>
      <c r="NH814" s="368"/>
      <c r="NI814" s="368"/>
      <c r="NJ814" s="368"/>
      <c r="NK814" s="368"/>
      <c r="NL814" s="368"/>
      <c r="NM814" s="368"/>
      <c r="NN814" s="368"/>
      <c r="NO814" s="368"/>
      <c r="NP814" s="368"/>
      <c r="NQ814" s="368"/>
      <c r="NR814" s="368"/>
      <c r="NS814" s="368"/>
      <c r="NT814" s="368"/>
      <c r="NU814" s="368"/>
      <c r="NV814" s="368"/>
      <c r="NW814" s="368"/>
      <c r="NX814" s="368"/>
      <c r="NY814" s="368"/>
      <c r="NZ814" s="368"/>
      <c r="OA814" s="368"/>
      <c r="OB814" s="368"/>
      <c r="OC814" s="368"/>
      <c r="OD814" s="368"/>
      <c r="OE814" s="368"/>
      <c r="OF814" s="368"/>
      <c r="OG814" s="368"/>
      <c r="OH814" s="368"/>
      <c r="OI814" s="368"/>
      <c r="OJ814" s="368"/>
      <c r="OK814" s="368"/>
      <c r="OL814" s="368"/>
      <c r="OM814" s="368"/>
      <c r="ON814" s="368"/>
      <c r="OO814" s="368"/>
      <c r="OP814" s="368"/>
      <c r="OQ814" s="368"/>
      <c r="OR814" s="368"/>
      <c r="OS814" s="368"/>
      <c r="OT814" s="368"/>
      <c r="OU814" s="368"/>
      <c r="OV814" s="368"/>
      <c r="OW814" s="368"/>
      <c r="OX814" s="368"/>
      <c r="OY814" s="368"/>
      <c r="OZ814" s="368"/>
      <c r="PA814" s="368"/>
      <c r="PB814" s="368"/>
      <c r="PC814" s="368"/>
      <c r="PD814" s="368"/>
      <c r="PE814" s="368"/>
      <c r="PF814" s="368"/>
      <c r="PG814" s="368"/>
      <c r="PH814" s="368"/>
      <c r="PI814" s="368"/>
      <c r="PJ814" s="368"/>
      <c r="PK814" s="368"/>
      <c r="PL814" s="368"/>
      <c r="PM814" s="368"/>
      <c r="PN814" s="368"/>
      <c r="PO814" s="368"/>
      <c r="PP814" s="368"/>
      <c r="PQ814" s="368"/>
      <c r="PR814" s="368"/>
      <c r="PS814" s="368"/>
      <c r="PT814" s="368"/>
      <c r="PU814" s="368"/>
      <c r="PV814" s="368"/>
      <c r="PW814" s="368"/>
      <c r="PX814" s="368"/>
      <c r="PY814" s="368"/>
      <c r="PZ814" s="368"/>
      <c r="QA814" s="368"/>
      <c r="QB814" s="368"/>
      <c r="QC814" s="368"/>
      <c r="QD814" s="368"/>
      <c r="QE814" s="368"/>
      <c r="QF814" s="368"/>
      <c r="QG814" s="368"/>
      <c r="QH814" s="368"/>
      <c r="QI814" s="368"/>
      <c r="QJ814" s="368"/>
      <c r="QK814" s="368"/>
      <c r="QL814" s="368"/>
      <c r="QM814" s="368"/>
      <c r="QN814" s="368"/>
      <c r="QO814" s="368"/>
      <c r="QP814" s="368"/>
      <c r="QQ814" s="368"/>
      <c r="QR814" s="368"/>
      <c r="QS814" s="368"/>
      <c r="QT814" s="368"/>
      <c r="QU814" s="368"/>
      <c r="QV814" s="368"/>
      <c r="QW814" s="368"/>
      <c r="QX814" s="368"/>
      <c r="QY814" s="368"/>
      <c r="QZ814" s="368"/>
      <c r="RA814" s="368"/>
      <c r="RB814" s="368"/>
      <c r="RC814" s="368"/>
      <c r="RD814" s="368"/>
      <c r="RE814" s="368"/>
      <c r="RF814" s="368"/>
      <c r="RG814" s="368"/>
      <c r="RH814" s="368"/>
      <c r="RI814" s="368"/>
      <c r="RJ814" s="368"/>
      <c r="RK814" s="368"/>
      <c r="RL814" s="368"/>
      <c r="RM814" s="368"/>
      <c r="RN814" s="368"/>
      <c r="RO814" s="368"/>
      <c r="RP814" s="368"/>
      <c r="RQ814" s="368"/>
      <c r="RR814" s="368"/>
      <c r="RS814" s="368"/>
      <c r="RT814" s="368"/>
      <c r="RU814" s="368"/>
      <c r="RV814" s="368"/>
      <c r="RW814" s="368"/>
      <c r="RX814" s="368"/>
      <c r="RY814" s="368"/>
      <c r="RZ814" s="368"/>
      <c r="SA814" s="368"/>
      <c r="SB814" s="368"/>
      <c r="SC814" s="368"/>
      <c r="SD814" s="368"/>
      <c r="SE814" s="368"/>
      <c r="SF814" s="368"/>
      <c r="SG814" s="368"/>
    </row>
    <row r="815" spans="1:501">
      <c r="A815" s="368"/>
      <c r="B815" s="368"/>
      <c r="C815" s="368"/>
      <c r="D815" s="368"/>
      <c r="E815" s="368"/>
      <c r="F815" s="368"/>
      <c r="G815" s="368"/>
      <c r="H815" s="368"/>
      <c r="I815" s="368"/>
      <c r="J815" s="368"/>
      <c r="K815" s="368"/>
      <c r="L815" s="368"/>
      <c r="M815" s="368"/>
      <c r="N815" s="368"/>
      <c r="O815" s="385"/>
      <c r="P815" s="368"/>
      <c r="Q815" s="368"/>
      <c r="R815" s="368"/>
      <c r="S815" s="368"/>
      <c r="T815" s="368"/>
      <c r="U815" s="368"/>
      <c r="V815" s="368"/>
      <c r="W815" s="368"/>
      <c r="X815" s="368"/>
      <c r="Y815" s="368"/>
      <c r="Z815" s="368"/>
      <c r="AA815" s="368"/>
      <c r="AB815" s="368"/>
      <c r="AC815" s="368"/>
      <c r="AD815" s="368"/>
      <c r="AE815" s="368"/>
      <c r="AF815" s="368"/>
      <c r="AG815" s="368"/>
      <c r="AH815" s="368"/>
      <c r="AI815" s="368"/>
      <c r="AJ815" s="368"/>
      <c r="AK815" s="368"/>
      <c r="AL815" s="368"/>
      <c r="AM815" s="368"/>
      <c r="AN815" s="368"/>
      <c r="AO815" s="368"/>
      <c r="AP815" s="368"/>
      <c r="AQ815" s="368"/>
      <c r="AR815" s="368"/>
      <c r="AS815" s="368"/>
      <c r="AT815" s="368"/>
      <c r="AU815" s="368"/>
      <c r="AV815" s="368"/>
      <c r="AW815" s="368"/>
      <c r="AX815" s="368"/>
      <c r="AY815" s="368"/>
      <c r="AZ815" s="368"/>
      <c r="BA815" s="368"/>
      <c r="BB815" s="368"/>
      <c r="BC815" s="368"/>
      <c r="BD815" s="368"/>
      <c r="BE815" s="368"/>
      <c r="BF815" s="368"/>
      <c r="BG815" s="368"/>
      <c r="BH815" s="368"/>
      <c r="BI815" s="368"/>
      <c r="BJ815" s="368"/>
      <c r="BK815" s="368"/>
      <c r="BL815" s="368"/>
      <c r="BM815" s="368"/>
      <c r="BN815" s="368"/>
      <c r="BO815" s="368"/>
      <c r="BP815" s="368"/>
      <c r="BQ815" s="368"/>
      <c r="BR815" s="368"/>
      <c r="BS815" s="368"/>
      <c r="BT815" s="368"/>
      <c r="BU815" s="368"/>
      <c r="BV815" s="368"/>
      <c r="BW815" s="368"/>
      <c r="DV815" s="368"/>
      <c r="DW815" s="368"/>
      <c r="DX815" s="368"/>
      <c r="DY815" s="368"/>
      <c r="DZ815" s="368"/>
      <c r="EA815" s="368"/>
      <c r="EB815" s="368"/>
      <c r="EC815" s="368"/>
      <c r="ED815" s="368"/>
      <c r="EE815" s="368"/>
      <c r="EF815" s="368"/>
      <c r="EG815" s="368"/>
      <c r="EH815" s="368"/>
      <c r="EI815" s="368"/>
      <c r="EJ815" s="368"/>
      <c r="EK815" s="368"/>
      <c r="EL815" s="368"/>
      <c r="EM815" s="368"/>
      <c r="EN815" s="368"/>
      <c r="EO815" s="368"/>
      <c r="EP815" s="368"/>
      <c r="EQ815" s="368"/>
      <c r="ER815" s="368"/>
      <c r="ES815" s="368"/>
      <c r="ET815" s="368"/>
      <c r="EU815" s="368"/>
      <c r="EV815" s="368"/>
      <c r="EW815" s="368"/>
      <c r="EX815" s="368"/>
      <c r="EY815" s="368"/>
      <c r="EZ815" s="368"/>
      <c r="FA815" s="368"/>
      <c r="FB815" s="368"/>
      <c r="FC815" s="368"/>
      <c r="FD815" s="368"/>
      <c r="FE815" s="368"/>
      <c r="FF815" s="368"/>
      <c r="FG815" s="368"/>
      <c r="FH815" s="368"/>
      <c r="FI815" s="368"/>
      <c r="FJ815" s="368"/>
      <c r="FK815" s="368"/>
      <c r="FL815" s="368"/>
      <c r="FM815" s="368"/>
      <c r="FN815" s="368"/>
      <c r="FO815" s="368"/>
      <c r="FP815" s="368"/>
      <c r="FQ815" s="368"/>
      <c r="FR815" s="368"/>
      <c r="FS815" s="368"/>
      <c r="FT815" s="368"/>
      <c r="FU815" s="368"/>
      <c r="FV815" s="368"/>
      <c r="FW815" s="368"/>
      <c r="FX815" s="368"/>
      <c r="FY815" s="368"/>
      <c r="FZ815" s="368"/>
      <c r="GA815" s="368"/>
      <c r="GB815" s="368"/>
      <c r="GC815" s="368"/>
      <c r="GD815" s="368"/>
      <c r="GE815" s="368"/>
      <c r="GF815" s="368"/>
      <c r="GG815" s="368"/>
      <c r="GH815" s="368"/>
      <c r="GI815" s="368"/>
      <c r="GJ815" s="368"/>
      <c r="GK815" s="368"/>
      <c r="GL815" s="368"/>
      <c r="GM815" s="368"/>
      <c r="GN815" s="368"/>
      <c r="GO815" s="368"/>
      <c r="GP815" s="368"/>
      <c r="GQ815" s="368"/>
      <c r="GR815" s="368"/>
      <c r="GS815" s="368"/>
      <c r="GT815" s="368"/>
      <c r="GU815" s="368"/>
      <c r="GV815" s="368"/>
      <c r="GW815" s="368"/>
      <c r="GX815" s="368"/>
      <c r="GY815" s="368"/>
      <c r="GZ815" s="368"/>
      <c r="HA815" s="368"/>
      <c r="HB815" s="368"/>
      <c r="HC815" s="368"/>
      <c r="HD815" s="368"/>
      <c r="HE815" s="368"/>
      <c r="HF815" s="368"/>
      <c r="HG815" s="368"/>
      <c r="HH815" s="368"/>
      <c r="HI815" s="368"/>
      <c r="HJ815" s="368"/>
      <c r="HK815" s="368"/>
      <c r="HL815" s="368"/>
      <c r="HM815" s="368"/>
      <c r="HN815" s="368"/>
      <c r="HO815" s="368"/>
      <c r="HP815" s="368"/>
      <c r="HQ815" s="368"/>
      <c r="HR815" s="368"/>
      <c r="HS815" s="368"/>
      <c r="HT815" s="368"/>
      <c r="HU815" s="368"/>
      <c r="HV815" s="368"/>
      <c r="HW815" s="368"/>
      <c r="HX815" s="368"/>
      <c r="HY815" s="368"/>
      <c r="HZ815" s="368"/>
      <c r="IA815" s="368"/>
      <c r="IB815" s="368"/>
      <c r="IC815" s="368"/>
      <c r="ID815" s="368"/>
      <c r="IE815" s="368"/>
      <c r="IF815" s="368"/>
      <c r="IG815" s="368"/>
      <c r="IH815" s="368"/>
      <c r="II815" s="368"/>
      <c r="IJ815" s="368"/>
      <c r="IK815" s="368"/>
      <c r="IL815" s="368"/>
      <c r="IM815" s="368"/>
      <c r="IN815" s="368"/>
      <c r="IO815" s="368"/>
      <c r="IP815" s="368"/>
      <c r="IQ815" s="368"/>
      <c r="IR815" s="368"/>
      <c r="IS815" s="368"/>
      <c r="IT815" s="368"/>
      <c r="IU815" s="368"/>
      <c r="IV815" s="368"/>
      <c r="IW815" s="368"/>
      <c r="IX815" s="368"/>
      <c r="IY815" s="368"/>
      <c r="IZ815" s="368"/>
      <c r="JA815" s="368"/>
      <c r="JB815" s="368"/>
      <c r="JC815" s="368"/>
      <c r="JD815" s="368"/>
      <c r="JE815" s="368"/>
      <c r="JF815" s="368"/>
      <c r="JG815" s="368"/>
      <c r="JH815" s="368"/>
      <c r="JI815" s="368"/>
      <c r="JJ815" s="368"/>
      <c r="JK815" s="368"/>
      <c r="JL815" s="368"/>
      <c r="JM815" s="368"/>
      <c r="JN815" s="368"/>
      <c r="JO815" s="368"/>
      <c r="JP815" s="368"/>
      <c r="JQ815" s="368"/>
      <c r="JR815" s="368"/>
      <c r="JS815" s="368"/>
      <c r="JT815" s="368"/>
      <c r="JU815" s="368"/>
      <c r="JV815" s="368"/>
      <c r="JW815" s="368"/>
      <c r="JX815" s="368"/>
      <c r="JY815" s="368"/>
      <c r="JZ815" s="368"/>
      <c r="KA815" s="368"/>
      <c r="KB815" s="368"/>
      <c r="KC815" s="368"/>
      <c r="KD815" s="368"/>
      <c r="KE815" s="368"/>
      <c r="KF815" s="368"/>
      <c r="KG815" s="368"/>
      <c r="KH815" s="368"/>
      <c r="KI815" s="368"/>
      <c r="KJ815" s="368"/>
      <c r="KK815" s="368"/>
      <c r="KL815" s="368"/>
      <c r="KM815" s="368"/>
      <c r="KN815" s="368"/>
      <c r="KO815" s="368"/>
      <c r="KP815" s="368"/>
      <c r="KQ815" s="368"/>
      <c r="KR815" s="368"/>
      <c r="KS815" s="368"/>
      <c r="KT815" s="368"/>
      <c r="KU815" s="368"/>
      <c r="KV815" s="368"/>
      <c r="KW815" s="368"/>
      <c r="KX815" s="368"/>
      <c r="LH815" s="368"/>
      <c r="LI815" s="368"/>
      <c r="LJ815" s="368"/>
      <c r="LK815" s="368"/>
      <c r="LL815" s="368"/>
      <c r="LM815" s="368"/>
      <c r="LN815" s="368"/>
      <c r="LO815" s="368"/>
      <c r="LP815" s="368"/>
      <c r="LQ815" s="368"/>
      <c r="LR815" s="368"/>
      <c r="LS815" s="368"/>
      <c r="LT815" s="368"/>
      <c r="LU815" s="368"/>
      <c r="LV815" s="368"/>
      <c r="LW815" s="368"/>
      <c r="LX815" s="368"/>
      <c r="LY815" s="368"/>
      <c r="LZ815" s="368"/>
      <c r="MA815" s="368"/>
      <c r="MB815" s="368"/>
      <c r="MC815" s="368"/>
      <c r="MD815" s="368"/>
      <c r="ME815" s="368"/>
      <c r="MF815" s="368"/>
      <c r="MG815" s="368"/>
      <c r="MH815" s="368"/>
      <c r="MI815" s="368"/>
      <c r="MJ815" s="368"/>
      <c r="MK815" s="368"/>
      <c r="ML815" s="368"/>
      <c r="MM815" s="368"/>
      <c r="MN815" s="368"/>
      <c r="MO815" s="368"/>
      <c r="MP815" s="368"/>
      <c r="MQ815" s="368"/>
      <c r="MR815" s="368"/>
      <c r="MS815" s="368"/>
      <c r="MT815" s="368"/>
      <c r="MU815" s="368"/>
      <c r="MV815" s="368"/>
      <c r="MW815" s="368"/>
      <c r="MX815" s="368"/>
      <c r="MY815" s="368"/>
      <c r="MZ815" s="368"/>
      <c r="NA815" s="368"/>
      <c r="NB815" s="368"/>
      <c r="NC815" s="368"/>
      <c r="ND815" s="368"/>
      <c r="NE815" s="368"/>
      <c r="NF815" s="368"/>
      <c r="NG815" s="368"/>
      <c r="NH815" s="368"/>
      <c r="NI815" s="368"/>
      <c r="NJ815" s="368"/>
      <c r="NK815" s="368"/>
      <c r="NL815" s="368"/>
      <c r="NM815" s="368"/>
      <c r="NN815" s="368"/>
      <c r="NO815" s="368"/>
      <c r="NP815" s="368"/>
      <c r="NQ815" s="368"/>
      <c r="NR815" s="368"/>
      <c r="NS815" s="368"/>
      <c r="NT815" s="368"/>
      <c r="NU815" s="368"/>
      <c r="NV815" s="368"/>
      <c r="NW815" s="368"/>
      <c r="NX815" s="368"/>
      <c r="NY815" s="368"/>
      <c r="NZ815" s="368"/>
      <c r="OA815" s="368"/>
      <c r="OB815" s="368"/>
      <c r="OC815" s="368"/>
      <c r="OD815" s="368"/>
      <c r="OE815" s="368"/>
      <c r="OF815" s="368"/>
      <c r="OG815" s="368"/>
      <c r="OH815" s="368"/>
      <c r="OI815" s="368"/>
      <c r="OJ815" s="368"/>
      <c r="OK815" s="368"/>
      <c r="OL815" s="368"/>
      <c r="OM815" s="368"/>
      <c r="ON815" s="368"/>
      <c r="OO815" s="368"/>
      <c r="OP815" s="368"/>
      <c r="OQ815" s="368"/>
      <c r="OR815" s="368"/>
      <c r="OS815" s="368"/>
      <c r="OT815" s="368"/>
      <c r="OU815" s="368"/>
      <c r="OV815" s="368"/>
      <c r="OW815" s="368"/>
      <c r="OX815" s="368"/>
      <c r="OY815" s="368"/>
      <c r="OZ815" s="368"/>
      <c r="PA815" s="368"/>
      <c r="PB815" s="368"/>
      <c r="PC815" s="368"/>
      <c r="PD815" s="368"/>
      <c r="PE815" s="368"/>
      <c r="PF815" s="368"/>
      <c r="PG815" s="368"/>
      <c r="PH815" s="368"/>
      <c r="PI815" s="368"/>
      <c r="PJ815" s="368"/>
      <c r="PK815" s="368"/>
      <c r="PL815" s="368"/>
      <c r="PM815" s="368"/>
      <c r="PN815" s="368"/>
      <c r="PO815" s="368"/>
      <c r="PP815" s="368"/>
      <c r="PQ815" s="368"/>
      <c r="PR815" s="368"/>
      <c r="PS815" s="368"/>
      <c r="PT815" s="368"/>
      <c r="PU815" s="368"/>
      <c r="PV815" s="368"/>
      <c r="PW815" s="368"/>
      <c r="PX815" s="368"/>
      <c r="PY815" s="368"/>
      <c r="PZ815" s="368"/>
      <c r="QA815" s="368"/>
      <c r="QB815" s="368"/>
      <c r="QC815" s="368"/>
      <c r="QD815" s="368"/>
      <c r="QE815" s="368"/>
      <c r="QF815" s="368"/>
      <c r="QG815" s="368"/>
      <c r="QH815" s="368"/>
      <c r="QI815" s="368"/>
      <c r="QJ815" s="368"/>
      <c r="QK815" s="368"/>
      <c r="QL815" s="368"/>
      <c r="QM815" s="368"/>
      <c r="QN815" s="368"/>
      <c r="QO815" s="368"/>
      <c r="QP815" s="368"/>
      <c r="QQ815" s="368"/>
      <c r="QR815" s="368"/>
      <c r="QS815" s="368"/>
      <c r="QT815" s="368"/>
      <c r="QU815" s="368"/>
      <c r="QV815" s="368"/>
      <c r="QW815" s="368"/>
      <c r="QX815" s="368"/>
      <c r="QY815" s="368"/>
      <c r="QZ815" s="368"/>
      <c r="RA815" s="368"/>
      <c r="RB815" s="368"/>
      <c r="RC815" s="368"/>
      <c r="RD815" s="368"/>
      <c r="RE815" s="368"/>
      <c r="RF815" s="368"/>
      <c r="RG815" s="368"/>
      <c r="RH815" s="368"/>
      <c r="RI815" s="368"/>
      <c r="RJ815" s="368"/>
      <c r="RK815" s="368"/>
      <c r="RL815" s="368"/>
      <c r="RM815" s="368"/>
      <c r="RN815" s="368"/>
      <c r="RO815" s="368"/>
      <c r="RP815" s="368"/>
      <c r="RQ815" s="368"/>
      <c r="RR815" s="368"/>
      <c r="RS815" s="368"/>
      <c r="RT815" s="368"/>
      <c r="RU815" s="368"/>
      <c r="RV815" s="368"/>
      <c r="RW815" s="368"/>
      <c r="RX815" s="368"/>
      <c r="RY815" s="368"/>
      <c r="RZ815" s="368"/>
      <c r="SA815" s="368"/>
      <c r="SB815" s="368"/>
      <c r="SC815" s="368"/>
      <c r="SD815" s="368"/>
      <c r="SE815" s="368"/>
      <c r="SF815" s="368"/>
      <c r="SG815" s="368"/>
    </row>
    <row r="816" spans="1:501">
      <c r="A816" s="368"/>
      <c r="B816" s="368"/>
      <c r="C816" s="368"/>
      <c r="D816" s="368"/>
      <c r="E816" s="368"/>
      <c r="F816" s="368"/>
      <c r="G816" s="368"/>
      <c r="H816" s="368"/>
      <c r="I816" s="368"/>
      <c r="J816" s="368"/>
      <c r="K816" s="368"/>
      <c r="L816" s="368"/>
      <c r="M816" s="368"/>
      <c r="N816" s="368"/>
      <c r="O816" s="385"/>
      <c r="P816" s="368"/>
      <c r="Q816" s="368"/>
      <c r="R816" s="368"/>
      <c r="S816" s="368"/>
      <c r="T816" s="368"/>
      <c r="U816" s="368"/>
      <c r="V816" s="368"/>
      <c r="W816" s="368"/>
      <c r="X816" s="368"/>
      <c r="Y816" s="368"/>
      <c r="Z816" s="368"/>
      <c r="AA816" s="368"/>
      <c r="AB816" s="368"/>
      <c r="AC816" s="368"/>
      <c r="AD816" s="368"/>
      <c r="AE816" s="368"/>
      <c r="AF816" s="368"/>
      <c r="AG816" s="368"/>
      <c r="AH816" s="368"/>
      <c r="AI816" s="368"/>
      <c r="AJ816" s="368"/>
      <c r="AK816" s="368"/>
      <c r="AL816" s="368"/>
      <c r="AM816" s="368"/>
      <c r="AN816" s="368"/>
      <c r="AO816" s="368"/>
      <c r="AP816" s="368"/>
      <c r="AQ816" s="368"/>
      <c r="AR816" s="368"/>
      <c r="AS816" s="368"/>
      <c r="AT816" s="368"/>
      <c r="AU816" s="368"/>
      <c r="AV816" s="368"/>
      <c r="AW816" s="368"/>
      <c r="AX816" s="368"/>
      <c r="AY816" s="368"/>
      <c r="AZ816" s="368"/>
      <c r="BA816" s="368"/>
      <c r="BB816" s="368"/>
      <c r="BC816" s="368"/>
      <c r="BD816" s="368"/>
      <c r="BE816" s="368"/>
      <c r="BF816" s="368"/>
      <c r="BG816" s="368"/>
      <c r="BH816" s="368"/>
      <c r="BI816" s="368"/>
      <c r="BJ816" s="368"/>
      <c r="BK816" s="368"/>
      <c r="BL816" s="368"/>
      <c r="BM816" s="368"/>
      <c r="BN816" s="368"/>
      <c r="BO816" s="368"/>
      <c r="BP816" s="368"/>
      <c r="BQ816" s="368"/>
      <c r="BR816" s="368"/>
      <c r="BS816" s="368"/>
      <c r="BT816" s="368"/>
      <c r="BU816" s="368"/>
      <c r="BV816" s="368"/>
      <c r="BW816" s="368"/>
      <c r="DV816" s="368"/>
      <c r="DW816" s="368"/>
      <c r="DX816" s="368"/>
      <c r="DY816" s="368"/>
      <c r="DZ816" s="368"/>
      <c r="EA816" s="368"/>
      <c r="EB816" s="368"/>
      <c r="EC816" s="368"/>
      <c r="ED816" s="368"/>
      <c r="EE816" s="368"/>
      <c r="EF816" s="368"/>
      <c r="EG816" s="368"/>
      <c r="EH816" s="368"/>
      <c r="EI816" s="368"/>
      <c r="EJ816" s="368"/>
      <c r="EK816" s="368"/>
      <c r="EL816" s="368"/>
      <c r="EM816" s="368"/>
      <c r="EN816" s="368"/>
      <c r="EO816" s="368"/>
      <c r="EP816" s="368"/>
      <c r="EQ816" s="368"/>
      <c r="ER816" s="368"/>
      <c r="ES816" s="368"/>
      <c r="ET816" s="368"/>
      <c r="EU816" s="368"/>
      <c r="EV816" s="368"/>
      <c r="EW816" s="368"/>
      <c r="EX816" s="368"/>
      <c r="EY816" s="368"/>
      <c r="EZ816" s="368"/>
      <c r="FA816" s="368"/>
      <c r="FB816" s="368"/>
      <c r="FC816" s="368"/>
      <c r="FD816" s="368"/>
      <c r="FE816" s="368"/>
      <c r="FF816" s="368"/>
      <c r="FG816" s="368"/>
      <c r="FH816" s="368"/>
      <c r="FI816" s="368"/>
      <c r="FJ816" s="368"/>
      <c r="FK816" s="368"/>
      <c r="FL816" s="368"/>
      <c r="FM816" s="368"/>
      <c r="FN816" s="368"/>
      <c r="FO816" s="368"/>
      <c r="FP816" s="368"/>
      <c r="FQ816" s="368"/>
      <c r="FR816" s="368"/>
      <c r="FS816" s="368"/>
      <c r="FT816" s="368"/>
      <c r="FU816" s="368"/>
      <c r="FV816" s="368"/>
      <c r="FW816" s="368"/>
      <c r="FX816" s="368"/>
      <c r="FY816" s="368"/>
      <c r="FZ816" s="368"/>
      <c r="GA816" s="368"/>
      <c r="GB816" s="368"/>
      <c r="GC816" s="368"/>
      <c r="GD816" s="368"/>
      <c r="GE816" s="368"/>
      <c r="GF816" s="368"/>
      <c r="GG816" s="368"/>
      <c r="GH816" s="368"/>
      <c r="GI816" s="368"/>
      <c r="GJ816" s="368"/>
      <c r="GK816" s="368"/>
      <c r="GL816" s="368"/>
      <c r="GM816" s="368"/>
      <c r="GN816" s="368"/>
      <c r="GO816" s="368"/>
      <c r="GP816" s="368"/>
      <c r="GQ816" s="368"/>
      <c r="GR816" s="368"/>
      <c r="GS816" s="368"/>
      <c r="GT816" s="368"/>
      <c r="GU816" s="368"/>
      <c r="GV816" s="368"/>
      <c r="GW816" s="368"/>
      <c r="GX816" s="368"/>
      <c r="GY816" s="368"/>
      <c r="GZ816" s="368"/>
      <c r="HA816" s="368"/>
      <c r="HB816" s="368"/>
      <c r="HC816" s="368"/>
      <c r="HD816" s="368"/>
      <c r="HE816" s="368"/>
      <c r="HF816" s="368"/>
      <c r="HG816" s="368"/>
      <c r="HH816" s="368"/>
      <c r="HI816" s="368"/>
      <c r="HJ816" s="368"/>
      <c r="HK816" s="368"/>
      <c r="HL816" s="368"/>
      <c r="HM816" s="368"/>
      <c r="HN816" s="368"/>
      <c r="HO816" s="368"/>
      <c r="HP816" s="368"/>
      <c r="HQ816" s="368"/>
      <c r="HR816" s="368"/>
      <c r="HS816" s="368"/>
      <c r="HT816" s="368"/>
      <c r="HU816" s="368"/>
      <c r="HV816" s="368"/>
      <c r="HW816" s="368"/>
      <c r="HX816" s="368"/>
      <c r="HY816" s="368"/>
      <c r="HZ816" s="368"/>
      <c r="IA816" s="368"/>
      <c r="IB816" s="368"/>
      <c r="IC816" s="368"/>
      <c r="ID816" s="368"/>
      <c r="IE816" s="368"/>
      <c r="IF816" s="368"/>
      <c r="IG816" s="368"/>
      <c r="IH816" s="368"/>
      <c r="II816" s="368"/>
      <c r="IJ816" s="368"/>
      <c r="IK816" s="368"/>
      <c r="IL816" s="368"/>
      <c r="IM816" s="368"/>
      <c r="IN816" s="368"/>
      <c r="IO816" s="368"/>
      <c r="IP816" s="368"/>
      <c r="IQ816" s="368"/>
      <c r="IR816" s="368"/>
      <c r="IS816" s="368"/>
      <c r="IT816" s="368"/>
      <c r="IU816" s="368"/>
      <c r="IV816" s="368"/>
      <c r="IW816" s="368"/>
      <c r="IX816" s="368"/>
      <c r="IY816" s="368"/>
      <c r="IZ816" s="368"/>
      <c r="JA816" s="368"/>
      <c r="JB816" s="368"/>
      <c r="JC816" s="368"/>
      <c r="JD816" s="368"/>
      <c r="JE816" s="368"/>
      <c r="JF816" s="368"/>
      <c r="JG816" s="368"/>
      <c r="JH816" s="368"/>
      <c r="JI816" s="368"/>
      <c r="JJ816" s="368"/>
      <c r="JK816" s="368"/>
      <c r="JL816" s="368"/>
      <c r="JM816" s="368"/>
      <c r="JN816" s="368"/>
      <c r="JO816" s="368"/>
      <c r="JP816" s="368"/>
      <c r="JQ816" s="368"/>
      <c r="JR816" s="368"/>
      <c r="JS816" s="368"/>
      <c r="JT816" s="368"/>
      <c r="JU816" s="368"/>
      <c r="JV816" s="368"/>
      <c r="JW816" s="368"/>
      <c r="JX816" s="368"/>
      <c r="JY816" s="368"/>
      <c r="JZ816" s="368"/>
      <c r="KA816" s="368"/>
      <c r="KB816" s="368"/>
      <c r="KC816" s="368"/>
      <c r="KD816" s="368"/>
      <c r="KE816" s="368"/>
      <c r="KF816" s="368"/>
      <c r="KG816" s="368"/>
      <c r="KH816" s="368"/>
      <c r="KI816" s="368"/>
      <c r="KJ816" s="368"/>
      <c r="KK816" s="368"/>
      <c r="KL816" s="368"/>
      <c r="KM816" s="368"/>
      <c r="KN816" s="368"/>
      <c r="KO816" s="368"/>
      <c r="KP816" s="368"/>
      <c r="KQ816" s="368"/>
      <c r="KR816" s="368"/>
      <c r="KS816" s="368"/>
      <c r="KT816" s="368"/>
      <c r="KU816" s="368"/>
      <c r="KV816" s="368"/>
      <c r="KW816" s="368"/>
      <c r="KX816" s="368"/>
      <c r="LH816" s="368"/>
      <c r="LI816" s="368"/>
      <c r="LJ816" s="368"/>
      <c r="LK816" s="368"/>
      <c r="LL816" s="368"/>
      <c r="LM816" s="368"/>
      <c r="LN816" s="368"/>
      <c r="LO816" s="368"/>
      <c r="LP816" s="368"/>
      <c r="LQ816" s="368"/>
      <c r="LR816" s="368"/>
      <c r="LS816" s="368"/>
      <c r="LT816" s="368"/>
      <c r="LU816" s="368"/>
      <c r="LV816" s="368"/>
      <c r="LW816" s="368"/>
      <c r="LX816" s="368"/>
      <c r="LY816" s="368"/>
      <c r="LZ816" s="368"/>
      <c r="MA816" s="368"/>
      <c r="MB816" s="368"/>
      <c r="MC816" s="368"/>
      <c r="MD816" s="368"/>
      <c r="ME816" s="368"/>
      <c r="MF816" s="368"/>
      <c r="MG816" s="368"/>
      <c r="MH816" s="368"/>
      <c r="MI816" s="368"/>
      <c r="MJ816" s="368"/>
      <c r="MK816" s="368"/>
      <c r="ML816" s="368"/>
      <c r="MM816" s="368"/>
      <c r="MN816" s="368"/>
      <c r="MO816" s="368"/>
      <c r="MP816" s="368"/>
      <c r="MQ816" s="368"/>
      <c r="MR816" s="368"/>
      <c r="MS816" s="368"/>
      <c r="MT816" s="368"/>
      <c r="MU816" s="368"/>
      <c r="MV816" s="368"/>
      <c r="MW816" s="368"/>
      <c r="MX816" s="368"/>
      <c r="MY816" s="368"/>
      <c r="MZ816" s="368"/>
      <c r="NA816" s="368"/>
      <c r="NB816" s="368"/>
      <c r="NC816" s="368"/>
      <c r="ND816" s="368"/>
      <c r="NE816" s="368"/>
      <c r="NF816" s="368"/>
      <c r="NG816" s="368"/>
      <c r="NH816" s="368"/>
      <c r="NI816" s="368"/>
      <c r="NJ816" s="368"/>
      <c r="NK816" s="368"/>
      <c r="NL816" s="368"/>
      <c r="NM816" s="368"/>
      <c r="NN816" s="368"/>
      <c r="NO816" s="368"/>
      <c r="NP816" s="368"/>
      <c r="NQ816" s="368"/>
      <c r="NR816" s="368"/>
      <c r="NS816" s="368"/>
      <c r="NT816" s="368"/>
      <c r="NU816" s="368"/>
      <c r="NV816" s="368"/>
      <c r="NW816" s="368"/>
      <c r="NX816" s="368"/>
      <c r="NY816" s="368"/>
      <c r="NZ816" s="368"/>
      <c r="OA816" s="368"/>
      <c r="OB816" s="368"/>
      <c r="OC816" s="368"/>
      <c r="OD816" s="368"/>
      <c r="OE816" s="368"/>
      <c r="OF816" s="368"/>
      <c r="OG816" s="368"/>
      <c r="OH816" s="368"/>
      <c r="OI816" s="368"/>
      <c r="OJ816" s="368"/>
      <c r="OK816" s="368"/>
      <c r="OL816" s="368"/>
      <c r="OM816" s="368"/>
      <c r="ON816" s="368"/>
      <c r="OO816" s="368"/>
      <c r="OP816" s="368"/>
      <c r="OQ816" s="368"/>
      <c r="OR816" s="368"/>
      <c r="OS816" s="368"/>
      <c r="OT816" s="368"/>
      <c r="OU816" s="368"/>
      <c r="OV816" s="368"/>
      <c r="OW816" s="368"/>
      <c r="OX816" s="368"/>
      <c r="OY816" s="368"/>
      <c r="OZ816" s="368"/>
      <c r="PA816" s="368"/>
      <c r="PB816" s="368"/>
      <c r="PC816" s="368"/>
      <c r="PD816" s="368"/>
      <c r="PE816" s="368"/>
      <c r="PF816" s="368"/>
      <c r="PG816" s="368"/>
      <c r="PH816" s="368"/>
      <c r="PI816" s="368"/>
      <c r="PJ816" s="368"/>
      <c r="PK816" s="368"/>
      <c r="PL816" s="368"/>
      <c r="PM816" s="368"/>
      <c r="PN816" s="368"/>
      <c r="PO816" s="368"/>
      <c r="PP816" s="368"/>
      <c r="PQ816" s="368"/>
      <c r="PR816" s="368"/>
      <c r="PS816" s="368"/>
      <c r="PT816" s="368"/>
      <c r="PU816" s="368"/>
      <c r="PV816" s="368"/>
      <c r="PW816" s="368"/>
      <c r="PX816" s="368"/>
      <c r="PY816" s="368"/>
      <c r="PZ816" s="368"/>
      <c r="QA816" s="368"/>
      <c r="QB816" s="368"/>
      <c r="QC816" s="368"/>
      <c r="QD816" s="368"/>
      <c r="QE816" s="368"/>
      <c r="QF816" s="368"/>
      <c r="QG816" s="368"/>
      <c r="QH816" s="368"/>
      <c r="QI816" s="368"/>
      <c r="QJ816" s="368"/>
      <c r="QK816" s="368"/>
      <c r="QL816" s="368"/>
      <c r="QM816" s="368"/>
      <c r="QN816" s="368"/>
      <c r="QO816" s="368"/>
      <c r="QP816" s="368"/>
      <c r="QQ816" s="368"/>
      <c r="QR816" s="368"/>
      <c r="QS816" s="368"/>
      <c r="QT816" s="368"/>
      <c r="QU816" s="368"/>
      <c r="QV816" s="368"/>
      <c r="QW816" s="368"/>
      <c r="QX816" s="368"/>
      <c r="QY816" s="368"/>
      <c r="QZ816" s="368"/>
      <c r="RA816" s="368"/>
      <c r="RB816" s="368"/>
      <c r="RC816" s="368"/>
      <c r="RD816" s="368"/>
      <c r="RE816" s="368"/>
      <c r="RF816" s="368"/>
      <c r="RG816" s="368"/>
      <c r="RH816" s="368"/>
      <c r="RI816" s="368"/>
      <c r="RJ816" s="368"/>
      <c r="RK816" s="368"/>
      <c r="RL816" s="368"/>
      <c r="RM816" s="368"/>
      <c r="RN816" s="368"/>
      <c r="RO816" s="368"/>
      <c r="RP816" s="368"/>
      <c r="RQ816" s="368"/>
      <c r="RR816" s="368"/>
      <c r="RS816" s="368"/>
      <c r="RT816" s="368"/>
      <c r="RU816" s="368"/>
      <c r="RV816" s="368"/>
      <c r="RW816" s="368"/>
      <c r="RX816" s="368"/>
      <c r="RY816" s="368"/>
      <c r="RZ816" s="368"/>
      <c r="SA816" s="368"/>
      <c r="SB816" s="368"/>
      <c r="SC816" s="368"/>
      <c r="SD816" s="368"/>
      <c r="SE816" s="368"/>
      <c r="SF816" s="368"/>
      <c r="SG816" s="368"/>
    </row>
    <row r="817" spans="1:501">
      <c r="A817" s="368"/>
      <c r="B817" s="368"/>
      <c r="C817" s="368"/>
      <c r="D817" s="368"/>
      <c r="E817" s="368"/>
      <c r="F817" s="368"/>
      <c r="G817" s="368"/>
      <c r="H817" s="368"/>
      <c r="I817" s="368"/>
      <c r="J817" s="368"/>
      <c r="K817" s="368"/>
      <c r="L817" s="368"/>
      <c r="M817" s="368"/>
      <c r="N817" s="368"/>
      <c r="O817" s="385"/>
      <c r="P817" s="368"/>
      <c r="Q817" s="368"/>
      <c r="R817" s="368"/>
      <c r="S817" s="368"/>
      <c r="T817" s="368"/>
      <c r="U817" s="368"/>
      <c r="V817" s="368"/>
      <c r="W817" s="368"/>
      <c r="X817" s="368"/>
      <c r="Y817" s="368"/>
      <c r="Z817" s="368"/>
      <c r="AA817" s="368"/>
      <c r="AB817" s="368"/>
      <c r="AC817" s="368"/>
      <c r="AD817" s="368"/>
      <c r="AE817" s="368"/>
      <c r="AF817" s="368"/>
      <c r="AG817" s="368"/>
      <c r="AH817" s="368"/>
      <c r="AI817" s="368"/>
      <c r="AJ817" s="368"/>
      <c r="AK817" s="368"/>
      <c r="AL817" s="368"/>
      <c r="AM817" s="368"/>
      <c r="AN817" s="368"/>
      <c r="AO817" s="368"/>
      <c r="AP817" s="368"/>
      <c r="AQ817" s="368"/>
      <c r="AR817" s="368"/>
      <c r="AS817" s="368"/>
      <c r="AT817" s="368"/>
      <c r="AU817" s="368"/>
      <c r="AV817" s="368"/>
      <c r="AW817" s="368"/>
      <c r="AX817" s="368"/>
      <c r="AY817" s="368"/>
      <c r="AZ817" s="368"/>
      <c r="BA817" s="368"/>
      <c r="BB817" s="368"/>
      <c r="BC817" s="368"/>
      <c r="BD817" s="368"/>
      <c r="BE817" s="368"/>
      <c r="BF817" s="368"/>
      <c r="BG817" s="368"/>
      <c r="BH817" s="368"/>
      <c r="BI817" s="368"/>
      <c r="BJ817" s="368"/>
      <c r="BK817" s="368"/>
      <c r="BL817" s="368"/>
      <c r="BM817" s="368"/>
      <c r="BN817" s="368"/>
      <c r="BO817" s="368"/>
      <c r="BP817" s="368"/>
      <c r="BQ817" s="368"/>
      <c r="BR817" s="368"/>
      <c r="BS817" s="368"/>
      <c r="BT817" s="368"/>
      <c r="BU817" s="368"/>
      <c r="BV817" s="368"/>
      <c r="BW817" s="368"/>
      <c r="DV817" s="368"/>
      <c r="DW817" s="368"/>
      <c r="DX817" s="368"/>
      <c r="DY817" s="368"/>
      <c r="DZ817" s="368"/>
      <c r="EA817" s="368"/>
      <c r="EB817" s="368"/>
      <c r="EC817" s="368"/>
      <c r="ED817" s="368"/>
      <c r="EE817" s="368"/>
      <c r="EF817" s="368"/>
      <c r="EG817" s="368"/>
      <c r="EH817" s="368"/>
      <c r="EI817" s="368"/>
      <c r="EJ817" s="368"/>
      <c r="EK817" s="368"/>
      <c r="EL817" s="368"/>
      <c r="EM817" s="368"/>
      <c r="EN817" s="368"/>
      <c r="EO817" s="368"/>
      <c r="EP817" s="368"/>
      <c r="EQ817" s="368"/>
      <c r="ER817" s="368"/>
      <c r="ES817" s="368"/>
      <c r="ET817" s="368"/>
      <c r="EU817" s="368"/>
      <c r="EV817" s="368"/>
      <c r="EW817" s="368"/>
      <c r="EX817" s="368"/>
      <c r="EY817" s="368"/>
      <c r="EZ817" s="368"/>
      <c r="FA817" s="368"/>
      <c r="FB817" s="368"/>
      <c r="FC817" s="368"/>
      <c r="FD817" s="368"/>
      <c r="FE817" s="368"/>
      <c r="FF817" s="368"/>
      <c r="FG817" s="368"/>
      <c r="FH817" s="368"/>
      <c r="FI817" s="368"/>
      <c r="FJ817" s="368"/>
      <c r="FK817" s="368"/>
      <c r="FL817" s="368"/>
      <c r="FM817" s="368"/>
      <c r="FN817" s="368"/>
      <c r="FO817" s="368"/>
      <c r="FP817" s="368"/>
      <c r="FQ817" s="368"/>
      <c r="FR817" s="368"/>
      <c r="FS817" s="368"/>
      <c r="FT817" s="368"/>
      <c r="FU817" s="368"/>
      <c r="FV817" s="368"/>
      <c r="FW817" s="368"/>
      <c r="FX817" s="368"/>
      <c r="FY817" s="368"/>
      <c r="FZ817" s="368"/>
      <c r="GA817" s="368"/>
      <c r="GB817" s="368"/>
      <c r="GC817" s="368"/>
      <c r="GD817" s="368"/>
      <c r="GE817" s="368"/>
      <c r="GF817" s="368"/>
      <c r="GG817" s="368"/>
      <c r="GH817" s="368"/>
      <c r="GI817" s="368"/>
      <c r="GJ817" s="368"/>
      <c r="GK817" s="368"/>
      <c r="GL817" s="368"/>
      <c r="GM817" s="368"/>
      <c r="GN817" s="368"/>
      <c r="GO817" s="368"/>
      <c r="GP817" s="368"/>
      <c r="GQ817" s="368"/>
      <c r="GR817" s="368"/>
      <c r="GS817" s="368"/>
      <c r="GT817" s="368"/>
      <c r="GU817" s="368"/>
      <c r="GV817" s="368"/>
      <c r="GW817" s="368"/>
      <c r="GX817" s="368"/>
      <c r="GY817" s="368"/>
      <c r="GZ817" s="368"/>
      <c r="HA817" s="368"/>
      <c r="HB817" s="368"/>
      <c r="HC817" s="368"/>
      <c r="HD817" s="368"/>
      <c r="HE817" s="368"/>
      <c r="HF817" s="368"/>
      <c r="HG817" s="368"/>
      <c r="HH817" s="368"/>
      <c r="HI817" s="368"/>
      <c r="HJ817" s="368"/>
      <c r="HK817" s="368"/>
      <c r="HL817" s="368"/>
      <c r="HM817" s="368"/>
      <c r="HN817" s="368"/>
      <c r="HO817" s="368"/>
      <c r="HP817" s="368"/>
      <c r="HQ817" s="368"/>
      <c r="HR817" s="368"/>
      <c r="HS817" s="368"/>
      <c r="HT817" s="368"/>
      <c r="HU817" s="368"/>
      <c r="HV817" s="368"/>
      <c r="HW817" s="368"/>
      <c r="HX817" s="368"/>
      <c r="HY817" s="368"/>
      <c r="HZ817" s="368"/>
      <c r="IA817" s="368"/>
      <c r="IB817" s="368"/>
      <c r="IC817" s="368"/>
      <c r="ID817" s="368"/>
      <c r="IE817" s="368"/>
      <c r="IF817" s="368"/>
      <c r="IG817" s="368"/>
      <c r="IH817" s="368"/>
      <c r="II817" s="368"/>
      <c r="IJ817" s="368"/>
      <c r="IK817" s="368"/>
      <c r="IL817" s="368"/>
      <c r="IM817" s="368"/>
      <c r="IN817" s="368"/>
      <c r="IO817" s="368"/>
      <c r="IP817" s="368"/>
      <c r="IQ817" s="368"/>
      <c r="IR817" s="368"/>
      <c r="IS817" s="368"/>
      <c r="IT817" s="368"/>
      <c r="IU817" s="368"/>
      <c r="IV817" s="368"/>
      <c r="IW817" s="368"/>
      <c r="IX817" s="368"/>
      <c r="IY817" s="368"/>
      <c r="IZ817" s="368"/>
      <c r="JA817" s="368"/>
      <c r="JB817" s="368"/>
      <c r="JC817" s="368"/>
      <c r="JD817" s="368"/>
      <c r="JE817" s="368"/>
      <c r="JF817" s="368"/>
      <c r="JG817" s="368"/>
      <c r="JH817" s="368"/>
      <c r="JI817" s="368"/>
      <c r="JJ817" s="368"/>
      <c r="JK817" s="368"/>
      <c r="JL817" s="368"/>
      <c r="JM817" s="368"/>
      <c r="JN817" s="368"/>
      <c r="JO817" s="368"/>
      <c r="JP817" s="368"/>
      <c r="JQ817" s="368"/>
      <c r="JR817" s="368"/>
      <c r="JS817" s="368"/>
      <c r="JT817" s="368"/>
      <c r="JU817" s="368"/>
      <c r="JV817" s="368"/>
      <c r="JW817" s="368"/>
      <c r="JX817" s="368"/>
      <c r="JY817" s="368"/>
      <c r="JZ817" s="368"/>
      <c r="KA817" s="368"/>
      <c r="KB817" s="368"/>
      <c r="KC817" s="368"/>
      <c r="KD817" s="368"/>
      <c r="KE817" s="368"/>
      <c r="KF817" s="368"/>
      <c r="KG817" s="368"/>
      <c r="KH817" s="368"/>
      <c r="KI817" s="368"/>
      <c r="KJ817" s="368"/>
      <c r="KK817" s="368"/>
      <c r="KL817" s="368"/>
      <c r="KM817" s="368"/>
      <c r="KN817" s="368"/>
      <c r="KO817" s="368"/>
      <c r="KP817" s="368"/>
      <c r="KQ817" s="368"/>
      <c r="KR817" s="368"/>
      <c r="KS817" s="368"/>
      <c r="KT817" s="368"/>
      <c r="KU817" s="368"/>
      <c r="KV817" s="368"/>
      <c r="KW817" s="368"/>
      <c r="KX817" s="368"/>
      <c r="LH817" s="368"/>
      <c r="LI817" s="368"/>
      <c r="LJ817" s="368"/>
      <c r="LK817" s="368"/>
      <c r="LL817" s="368"/>
      <c r="LM817" s="368"/>
      <c r="LN817" s="368"/>
      <c r="LO817" s="368"/>
      <c r="LP817" s="368"/>
      <c r="LQ817" s="368"/>
      <c r="LR817" s="368"/>
      <c r="LS817" s="368"/>
      <c r="LT817" s="368"/>
      <c r="LU817" s="368"/>
      <c r="LV817" s="368"/>
      <c r="LW817" s="368"/>
      <c r="LX817" s="368"/>
      <c r="LY817" s="368"/>
      <c r="LZ817" s="368"/>
      <c r="MA817" s="368"/>
      <c r="MB817" s="368"/>
      <c r="MC817" s="368"/>
      <c r="MD817" s="368"/>
      <c r="ME817" s="368"/>
      <c r="MF817" s="368"/>
      <c r="MG817" s="368"/>
      <c r="MH817" s="368"/>
      <c r="MI817" s="368"/>
      <c r="MJ817" s="368"/>
      <c r="MK817" s="368"/>
      <c r="ML817" s="368"/>
      <c r="MM817" s="368"/>
      <c r="MN817" s="368"/>
      <c r="MO817" s="368"/>
      <c r="MP817" s="368"/>
      <c r="MQ817" s="368"/>
      <c r="MR817" s="368"/>
      <c r="MS817" s="368"/>
      <c r="MT817" s="368"/>
      <c r="MU817" s="368"/>
      <c r="MV817" s="368"/>
      <c r="MW817" s="368"/>
      <c r="MX817" s="368"/>
      <c r="MY817" s="368"/>
      <c r="MZ817" s="368"/>
      <c r="NA817" s="368"/>
      <c r="NB817" s="368"/>
      <c r="NC817" s="368"/>
      <c r="ND817" s="368"/>
      <c r="NE817" s="368"/>
      <c r="NF817" s="368"/>
      <c r="NG817" s="368"/>
      <c r="NH817" s="368"/>
      <c r="NI817" s="368"/>
      <c r="NJ817" s="368"/>
      <c r="NK817" s="368"/>
      <c r="NL817" s="368"/>
      <c r="NM817" s="368"/>
      <c r="NN817" s="368"/>
      <c r="NO817" s="368"/>
      <c r="NP817" s="368"/>
      <c r="NQ817" s="368"/>
      <c r="NR817" s="368"/>
      <c r="NS817" s="368"/>
      <c r="NT817" s="368"/>
      <c r="NU817" s="368"/>
      <c r="NV817" s="368"/>
      <c r="NW817" s="368"/>
      <c r="NX817" s="368"/>
      <c r="NY817" s="368"/>
      <c r="NZ817" s="368"/>
      <c r="OA817" s="368"/>
      <c r="OB817" s="368"/>
      <c r="OC817" s="368"/>
      <c r="OD817" s="368"/>
      <c r="OE817" s="368"/>
      <c r="OF817" s="368"/>
      <c r="OG817" s="368"/>
      <c r="OH817" s="368"/>
      <c r="OI817" s="368"/>
      <c r="OJ817" s="368"/>
      <c r="OK817" s="368"/>
      <c r="OL817" s="368"/>
      <c r="OM817" s="368"/>
      <c r="ON817" s="368"/>
      <c r="OO817" s="368"/>
      <c r="OP817" s="368"/>
      <c r="OQ817" s="368"/>
      <c r="OR817" s="368"/>
      <c r="OS817" s="368"/>
      <c r="OT817" s="368"/>
      <c r="OU817" s="368"/>
      <c r="OV817" s="368"/>
      <c r="OW817" s="368"/>
      <c r="OX817" s="368"/>
      <c r="OY817" s="368"/>
      <c r="OZ817" s="368"/>
      <c r="PA817" s="368"/>
      <c r="PB817" s="368"/>
      <c r="PC817" s="368"/>
      <c r="PD817" s="368"/>
      <c r="PE817" s="368"/>
      <c r="PF817" s="368"/>
      <c r="PG817" s="368"/>
      <c r="PH817" s="368"/>
      <c r="PI817" s="368"/>
      <c r="PJ817" s="368"/>
      <c r="PK817" s="368"/>
      <c r="PL817" s="368"/>
      <c r="PM817" s="368"/>
      <c r="PN817" s="368"/>
      <c r="PO817" s="368"/>
      <c r="PP817" s="368"/>
      <c r="PQ817" s="368"/>
      <c r="PR817" s="368"/>
      <c r="PS817" s="368"/>
      <c r="PT817" s="368"/>
      <c r="PU817" s="368"/>
      <c r="PV817" s="368"/>
      <c r="PW817" s="368"/>
      <c r="PX817" s="368"/>
      <c r="PY817" s="368"/>
      <c r="PZ817" s="368"/>
      <c r="QA817" s="368"/>
      <c r="QB817" s="368"/>
      <c r="QC817" s="368"/>
      <c r="QD817" s="368"/>
      <c r="QE817" s="368"/>
      <c r="QF817" s="368"/>
      <c r="QG817" s="368"/>
      <c r="QH817" s="368"/>
      <c r="QI817" s="368"/>
      <c r="QJ817" s="368"/>
      <c r="QK817" s="368"/>
      <c r="QL817" s="368"/>
      <c r="QM817" s="368"/>
      <c r="QN817" s="368"/>
      <c r="QO817" s="368"/>
      <c r="QP817" s="368"/>
      <c r="QQ817" s="368"/>
      <c r="QR817" s="368"/>
      <c r="QS817" s="368"/>
      <c r="QT817" s="368"/>
      <c r="QU817" s="368"/>
      <c r="QV817" s="368"/>
      <c r="QW817" s="368"/>
      <c r="QX817" s="368"/>
      <c r="QY817" s="368"/>
      <c r="QZ817" s="368"/>
      <c r="RA817" s="368"/>
      <c r="RB817" s="368"/>
      <c r="RC817" s="368"/>
      <c r="RD817" s="368"/>
      <c r="RE817" s="368"/>
      <c r="RF817" s="368"/>
      <c r="RG817" s="368"/>
      <c r="RH817" s="368"/>
      <c r="RI817" s="368"/>
      <c r="RJ817" s="368"/>
      <c r="RK817" s="368"/>
      <c r="RL817" s="368"/>
      <c r="RM817" s="368"/>
      <c r="RN817" s="368"/>
      <c r="RO817" s="368"/>
      <c r="RP817" s="368"/>
      <c r="RQ817" s="368"/>
      <c r="RR817" s="368"/>
      <c r="RS817" s="368"/>
      <c r="RT817" s="368"/>
      <c r="RU817" s="368"/>
      <c r="RV817" s="368"/>
      <c r="RW817" s="368"/>
      <c r="RX817" s="368"/>
      <c r="RY817" s="368"/>
      <c r="RZ817" s="368"/>
      <c r="SA817" s="368"/>
      <c r="SB817" s="368"/>
      <c r="SC817" s="368"/>
      <c r="SD817" s="368"/>
      <c r="SE817" s="368"/>
      <c r="SF817" s="368"/>
      <c r="SG817" s="368"/>
    </row>
    <row r="818" spans="1:501">
      <c r="A818" s="368"/>
      <c r="B818" s="368"/>
      <c r="C818" s="368"/>
      <c r="D818" s="368"/>
      <c r="E818" s="368"/>
      <c r="F818" s="368"/>
      <c r="G818" s="368"/>
      <c r="H818" s="368"/>
      <c r="I818" s="368"/>
      <c r="J818" s="368"/>
      <c r="K818" s="368"/>
      <c r="L818" s="368"/>
      <c r="M818" s="368"/>
      <c r="N818" s="368"/>
      <c r="O818" s="385"/>
      <c r="P818" s="368"/>
      <c r="Q818" s="368"/>
      <c r="R818" s="368"/>
      <c r="S818" s="368"/>
      <c r="T818" s="368"/>
      <c r="U818" s="368"/>
      <c r="V818" s="368"/>
      <c r="W818" s="368"/>
      <c r="X818" s="368"/>
      <c r="Y818" s="368"/>
      <c r="Z818" s="368"/>
      <c r="AA818" s="368"/>
      <c r="AB818" s="368"/>
      <c r="AC818" s="368"/>
      <c r="AD818" s="368"/>
      <c r="AE818" s="368"/>
      <c r="AF818" s="368"/>
      <c r="AG818" s="368"/>
      <c r="AH818" s="368"/>
      <c r="AI818" s="368"/>
      <c r="AJ818" s="368"/>
      <c r="AK818" s="368"/>
      <c r="AL818" s="368"/>
      <c r="AM818" s="368"/>
      <c r="AN818" s="368"/>
      <c r="AO818" s="368"/>
      <c r="AP818" s="368"/>
      <c r="AQ818" s="368"/>
      <c r="AR818" s="368"/>
      <c r="AS818" s="368"/>
      <c r="AT818" s="368"/>
      <c r="AU818" s="368"/>
      <c r="AV818" s="368"/>
      <c r="AW818" s="368"/>
      <c r="AX818" s="368"/>
      <c r="AY818" s="368"/>
      <c r="AZ818" s="368"/>
      <c r="BA818" s="368"/>
      <c r="BB818" s="368"/>
      <c r="BC818" s="368"/>
      <c r="BD818" s="368"/>
      <c r="BE818" s="368"/>
      <c r="BF818" s="368"/>
      <c r="BG818" s="368"/>
      <c r="BH818" s="368"/>
      <c r="BI818" s="368"/>
      <c r="BJ818" s="368"/>
      <c r="BK818" s="368"/>
      <c r="BL818" s="368"/>
      <c r="BM818" s="368"/>
      <c r="BN818" s="368"/>
      <c r="BO818" s="368"/>
      <c r="BP818" s="368"/>
      <c r="BQ818" s="368"/>
      <c r="BR818" s="368"/>
      <c r="BS818" s="368"/>
      <c r="BT818" s="368"/>
      <c r="BU818" s="368"/>
      <c r="BV818" s="368"/>
      <c r="BW818" s="368"/>
      <c r="DV818" s="368"/>
      <c r="DW818" s="368"/>
      <c r="DX818" s="368"/>
      <c r="DY818" s="368"/>
      <c r="DZ818" s="368"/>
      <c r="EA818" s="368"/>
      <c r="EB818" s="368"/>
      <c r="EC818" s="368"/>
      <c r="ED818" s="368"/>
      <c r="EE818" s="368"/>
      <c r="EF818" s="368"/>
      <c r="EG818" s="368"/>
      <c r="EH818" s="368"/>
      <c r="EI818" s="368"/>
      <c r="EJ818" s="368"/>
      <c r="EK818" s="368"/>
      <c r="EL818" s="368"/>
      <c r="EM818" s="368"/>
      <c r="EN818" s="368"/>
      <c r="EO818" s="368"/>
      <c r="EP818" s="368"/>
      <c r="EQ818" s="368"/>
      <c r="ER818" s="368"/>
      <c r="ES818" s="368"/>
      <c r="ET818" s="368"/>
      <c r="EU818" s="368"/>
      <c r="EV818" s="368"/>
      <c r="EW818" s="368"/>
      <c r="EX818" s="368"/>
      <c r="EY818" s="368"/>
      <c r="EZ818" s="368"/>
      <c r="FA818" s="368"/>
      <c r="FB818" s="368"/>
      <c r="FC818" s="368"/>
      <c r="FD818" s="368"/>
      <c r="FE818" s="368"/>
      <c r="FF818" s="368"/>
      <c r="FG818" s="368"/>
      <c r="FH818" s="368"/>
      <c r="FI818" s="368"/>
      <c r="FJ818" s="368"/>
      <c r="FK818" s="368"/>
      <c r="FL818" s="368"/>
      <c r="FM818" s="368"/>
      <c r="FN818" s="368"/>
      <c r="FO818" s="368"/>
      <c r="FP818" s="368"/>
      <c r="FQ818" s="368"/>
      <c r="FR818" s="368"/>
      <c r="FS818" s="368"/>
      <c r="FT818" s="368"/>
      <c r="FU818" s="368"/>
      <c r="FV818" s="368"/>
      <c r="FW818" s="368"/>
      <c r="FX818" s="368"/>
      <c r="FY818" s="368"/>
      <c r="FZ818" s="368"/>
      <c r="GA818" s="368"/>
      <c r="GB818" s="368"/>
      <c r="GC818" s="368"/>
      <c r="GD818" s="368"/>
      <c r="GE818" s="368"/>
      <c r="GF818" s="368"/>
      <c r="GG818" s="368"/>
      <c r="GH818" s="368"/>
      <c r="GI818" s="368"/>
      <c r="GJ818" s="368"/>
      <c r="GK818" s="368"/>
      <c r="GL818" s="368"/>
      <c r="GM818" s="368"/>
      <c r="GN818" s="368"/>
      <c r="GO818" s="368"/>
      <c r="GP818" s="368"/>
      <c r="GQ818" s="368"/>
      <c r="GR818" s="368"/>
      <c r="GS818" s="368"/>
      <c r="GT818" s="368"/>
      <c r="GU818" s="368"/>
      <c r="GV818" s="368"/>
      <c r="GW818" s="368"/>
      <c r="GX818" s="368"/>
      <c r="GY818" s="368"/>
      <c r="GZ818" s="368"/>
      <c r="HA818" s="368"/>
      <c r="HB818" s="368"/>
      <c r="HC818" s="368"/>
      <c r="HD818" s="368"/>
      <c r="HE818" s="368"/>
      <c r="HF818" s="368"/>
      <c r="HG818" s="368"/>
      <c r="HH818" s="368"/>
      <c r="HI818" s="368"/>
      <c r="HJ818" s="368"/>
      <c r="HK818" s="368"/>
      <c r="HL818" s="368"/>
      <c r="HM818" s="368"/>
      <c r="HN818" s="368"/>
      <c r="HO818" s="368"/>
      <c r="HP818" s="368"/>
      <c r="HQ818" s="368"/>
      <c r="HR818" s="368"/>
      <c r="HS818" s="368"/>
      <c r="HT818" s="368"/>
      <c r="HU818" s="368"/>
      <c r="HV818" s="368"/>
      <c r="HW818" s="368"/>
      <c r="HX818" s="368"/>
      <c r="HY818" s="368"/>
      <c r="HZ818" s="368"/>
      <c r="IA818" s="368"/>
      <c r="IB818" s="368"/>
      <c r="IC818" s="368"/>
      <c r="ID818" s="368"/>
      <c r="IE818" s="368"/>
      <c r="IF818" s="368"/>
      <c r="IG818" s="368"/>
      <c r="IH818" s="368"/>
      <c r="II818" s="368"/>
      <c r="IJ818" s="368"/>
      <c r="IK818" s="368"/>
      <c r="IL818" s="368"/>
      <c r="IM818" s="368"/>
      <c r="IN818" s="368"/>
      <c r="IO818" s="368"/>
      <c r="IP818" s="368"/>
      <c r="IQ818" s="368"/>
      <c r="IR818" s="368"/>
      <c r="IS818" s="368"/>
      <c r="IT818" s="368"/>
      <c r="IU818" s="368"/>
      <c r="IV818" s="368"/>
      <c r="IW818" s="368"/>
      <c r="IX818" s="368"/>
      <c r="IY818" s="368"/>
      <c r="IZ818" s="368"/>
      <c r="JA818" s="368"/>
      <c r="JB818" s="368"/>
      <c r="JC818" s="368"/>
      <c r="JD818" s="368"/>
      <c r="JE818" s="368"/>
      <c r="JF818" s="368"/>
      <c r="JG818" s="368"/>
      <c r="JH818" s="368"/>
      <c r="JI818" s="368"/>
      <c r="JJ818" s="368"/>
      <c r="JK818" s="368"/>
      <c r="JL818" s="368"/>
      <c r="JM818" s="368"/>
      <c r="JN818" s="368"/>
      <c r="JO818" s="368"/>
      <c r="JP818" s="368"/>
      <c r="JQ818" s="368"/>
      <c r="JR818" s="368"/>
      <c r="JS818" s="368"/>
      <c r="JT818" s="368"/>
      <c r="JU818" s="368"/>
      <c r="JV818" s="368"/>
      <c r="JW818" s="368"/>
      <c r="JX818" s="368"/>
      <c r="JY818" s="368"/>
      <c r="JZ818" s="368"/>
      <c r="KA818" s="368"/>
      <c r="KB818" s="368"/>
      <c r="KC818" s="368"/>
      <c r="KD818" s="368"/>
      <c r="KE818" s="368"/>
      <c r="KF818" s="368"/>
      <c r="KG818" s="368"/>
      <c r="KH818" s="368"/>
      <c r="KI818" s="368"/>
      <c r="KJ818" s="368"/>
      <c r="KK818" s="368"/>
      <c r="KL818" s="368"/>
      <c r="KM818" s="368"/>
      <c r="KN818" s="368"/>
      <c r="KO818" s="368"/>
      <c r="KP818" s="368"/>
      <c r="KQ818" s="368"/>
      <c r="KR818" s="368"/>
      <c r="KS818" s="368"/>
      <c r="KT818" s="368"/>
      <c r="KU818" s="368"/>
      <c r="KV818" s="368"/>
      <c r="KW818" s="368"/>
      <c r="KX818" s="368"/>
      <c r="LH818" s="368"/>
      <c r="LI818" s="368"/>
      <c r="LJ818" s="368"/>
      <c r="LK818" s="368"/>
      <c r="LL818" s="368"/>
      <c r="LM818" s="368"/>
      <c r="LN818" s="368"/>
      <c r="LO818" s="368"/>
      <c r="LP818" s="368"/>
      <c r="LQ818" s="368"/>
      <c r="LR818" s="368"/>
      <c r="LS818" s="368"/>
      <c r="LT818" s="368"/>
      <c r="LU818" s="368"/>
      <c r="LV818" s="368"/>
      <c r="LW818" s="368"/>
      <c r="LX818" s="368"/>
      <c r="LY818" s="368"/>
      <c r="LZ818" s="368"/>
      <c r="MA818" s="368"/>
      <c r="MB818" s="368"/>
      <c r="MC818" s="368"/>
      <c r="MD818" s="368"/>
      <c r="ME818" s="368"/>
      <c r="MF818" s="368"/>
      <c r="MG818" s="368"/>
      <c r="MH818" s="368"/>
      <c r="MI818" s="368"/>
      <c r="MJ818" s="368"/>
      <c r="MK818" s="368"/>
      <c r="ML818" s="368"/>
      <c r="MM818" s="368"/>
      <c r="MN818" s="368"/>
      <c r="MO818" s="368"/>
      <c r="MP818" s="368"/>
      <c r="MQ818" s="368"/>
      <c r="MR818" s="368"/>
      <c r="MS818" s="368"/>
      <c r="MT818" s="368"/>
      <c r="MU818" s="368"/>
      <c r="MV818" s="368"/>
      <c r="MW818" s="368"/>
      <c r="MX818" s="368"/>
      <c r="MY818" s="368"/>
      <c r="MZ818" s="368"/>
      <c r="NA818" s="368"/>
      <c r="NB818" s="368"/>
      <c r="NC818" s="368"/>
      <c r="ND818" s="368"/>
      <c r="NE818" s="368"/>
      <c r="NF818" s="368"/>
      <c r="NG818" s="368"/>
      <c r="NH818" s="368"/>
      <c r="NI818" s="368"/>
      <c r="NJ818" s="368"/>
      <c r="NK818" s="368"/>
      <c r="NL818" s="368"/>
      <c r="NM818" s="368"/>
      <c r="NN818" s="368"/>
      <c r="NO818" s="368"/>
      <c r="NP818" s="368"/>
      <c r="NQ818" s="368"/>
      <c r="NR818" s="368"/>
      <c r="NS818" s="368"/>
      <c r="NT818" s="368"/>
      <c r="NU818" s="368"/>
      <c r="NV818" s="368"/>
      <c r="NW818" s="368"/>
      <c r="NX818" s="368"/>
      <c r="NY818" s="368"/>
      <c r="NZ818" s="368"/>
      <c r="OA818" s="368"/>
      <c r="OB818" s="368"/>
      <c r="OC818" s="368"/>
      <c r="OD818" s="368"/>
      <c r="OE818" s="368"/>
      <c r="OF818" s="368"/>
      <c r="OG818" s="368"/>
      <c r="OH818" s="368"/>
      <c r="OI818" s="368"/>
      <c r="OJ818" s="368"/>
      <c r="OK818" s="368"/>
      <c r="OL818" s="368"/>
      <c r="OM818" s="368"/>
      <c r="ON818" s="368"/>
      <c r="OO818" s="368"/>
      <c r="OP818" s="368"/>
      <c r="OQ818" s="368"/>
      <c r="OR818" s="368"/>
      <c r="OS818" s="368"/>
      <c r="OT818" s="368"/>
      <c r="OU818" s="368"/>
      <c r="OV818" s="368"/>
      <c r="OW818" s="368"/>
      <c r="OX818" s="368"/>
      <c r="OY818" s="368"/>
      <c r="OZ818" s="368"/>
      <c r="PA818" s="368"/>
      <c r="PB818" s="368"/>
      <c r="PC818" s="368"/>
      <c r="PD818" s="368"/>
      <c r="PE818" s="368"/>
      <c r="PF818" s="368"/>
      <c r="PG818" s="368"/>
      <c r="PH818" s="368"/>
      <c r="PI818" s="368"/>
      <c r="PJ818" s="368"/>
      <c r="PK818" s="368"/>
      <c r="PL818" s="368"/>
      <c r="PM818" s="368"/>
      <c r="PN818" s="368"/>
      <c r="PO818" s="368"/>
      <c r="PP818" s="368"/>
      <c r="PQ818" s="368"/>
      <c r="PR818" s="368"/>
      <c r="PS818" s="368"/>
      <c r="PT818" s="368"/>
      <c r="PU818" s="368"/>
      <c r="PV818" s="368"/>
      <c r="PW818" s="368"/>
      <c r="PX818" s="368"/>
      <c r="PY818" s="368"/>
      <c r="PZ818" s="368"/>
      <c r="QA818" s="368"/>
      <c r="QB818" s="368"/>
      <c r="QC818" s="368"/>
      <c r="QD818" s="368"/>
      <c r="QE818" s="368"/>
      <c r="QF818" s="368"/>
      <c r="QG818" s="368"/>
      <c r="QH818" s="368"/>
      <c r="QI818" s="368"/>
      <c r="QJ818" s="368"/>
      <c r="QK818" s="368"/>
      <c r="QL818" s="368"/>
      <c r="QM818" s="368"/>
      <c r="QN818" s="368"/>
      <c r="QO818" s="368"/>
      <c r="QP818" s="368"/>
      <c r="QQ818" s="368"/>
      <c r="QR818" s="368"/>
      <c r="QS818" s="368"/>
      <c r="QT818" s="368"/>
      <c r="QU818" s="368"/>
      <c r="QV818" s="368"/>
      <c r="QW818" s="368"/>
      <c r="QX818" s="368"/>
      <c r="QY818" s="368"/>
      <c r="QZ818" s="368"/>
      <c r="RA818" s="368"/>
      <c r="RB818" s="368"/>
      <c r="RC818" s="368"/>
      <c r="RD818" s="368"/>
      <c r="RE818" s="368"/>
      <c r="RF818" s="368"/>
      <c r="RG818" s="368"/>
      <c r="RH818" s="368"/>
      <c r="RI818" s="368"/>
      <c r="RJ818" s="368"/>
      <c r="RK818" s="368"/>
      <c r="RL818" s="368"/>
      <c r="RM818" s="368"/>
      <c r="RN818" s="368"/>
      <c r="RO818" s="368"/>
      <c r="RP818" s="368"/>
      <c r="RQ818" s="368"/>
      <c r="RR818" s="368"/>
      <c r="RS818" s="368"/>
      <c r="RT818" s="368"/>
      <c r="RU818" s="368"/>
      <c r="RV818" s="368"/>
      <c r="RW818" s="368"/>
      <c r="RX818" s="368"/>
      <c r="RY818" s="368"/>
      <c r="RZ818" s="368"/>
      <c r="SA818" s="368"/>
      <c r="SB818" s="368"/>
      <c r="SC818" s="368"/>
      <c r="SD818" s="368"/>
      <c r="SE818" s="368"/>
      <c r="SF818" s="368"/>
      <c r="SG818" s="368"/>
    </row>
    <row r="819" spans="1:501">
      <c r="A819" s="368"/>
      <c r="B819" s="368"/>
      <c r="C819" s="368"/>
      <c r="D819" s="368"/>
      <c r="E819" s="368"/>
      <c r="F819" s="368"/>
      <c r="G819" s="368"/>
      <c r="H819" s="368"/>
      <c r="I819" s="368"/>
      <c r="J819" s="368"/>
      <c r="K819" s="368"/>
      <c r="L819" s="368"/>
      <c r="M819" s="368"/>
      <c r="N819" s="368"/>
      <c r="O819" s="385"/>
      <c r="P819" s="368"/>
      <c r="Q819" s="368"/>
      <c r="R819" s="368"/>
      <c r="S819" s="368"/>
      <c r="T819" s="368"/>
      <c r="U819" s="368"/>
      <c r="V819" s="368"/>
      <c r="W819" s="368"/>
      <c r="X819" s="368"/>
      <c r="Y819" s="368"/>
      <c r="Z819" s="368"/>
      <c r="AA819" s="368"/>
      <c r="AB819" s="368"/>
      <c r="AC819" s="368"/>
      <c r="AD819" s="368"/>
      <c r="AE819" s="368"/>
      <c r="AF819" s="368"/>
      <c r="AG819" s="368"/>
      <c r="AH819" s="368"/>
      <c r="AI819" s="368"/>
      <c r="AJ819" s="368"/>
      <c r="AK819" s="368"/>
      <c r="AL819" s="368"/>
      <c r="AM819" s="368"/>
      <c r="AN819" s="368"/>
      <c r="AO819" s="368"/>
      <c r="AP819" s="368"/>
      <c r="AQ819" s="368"/>
      <c r="AR819" s="368"/>
      <c r="AS819" s="368"/>
      <c r="AT819" s="368"/>
      <c r="AU819" s="368"/>
      <c r="AV819" s="368"/>
      <c r="AW819" s="368"/>
      <c r="AX819" s="368"/>
      <c r="AY819" s="368"/>
      <c r="AZ819" s="368"/>
      <c r="BA819" s="368"/>
      <c r="BB819" s="368"/>
      <c r="BC819" s="368"/>
      <c r="BD819" s="368"/>
      <c r="BE819" s="368"/>
      <c r="BF819" s="368"/>
      <c r="BG819" s="368"/>
      <c r="BH819" s="368"/>
      <c r="BI819" s="368"/>
      <c r="BJ819" s="368"/>
      <c r="BK819" s="368"/>
      <c r="BL819" s="368"/>
      <c r="BM819" s="368"/>
      <c r="BN819" s="368"/>
      <c r="BO819" s="368"/>
      <c r="BP819" s="368"/>
      <c r="BQ819" s="368"/>
      <c r="BR819" s="368"/>
      <c r="BS819" s="368"/>
      <c r="BT819" s="368"/>
      <c r="BU819" s="368"/>
      <c r="BV819" s="368"/>
      <c r="BW819" s="368"/>
      <c r="DV819" s="368"/>
      <c r="DW819" s="368"/>
      <c r="DX819" s="368"/>
      <c r="DY819" s="368"/>
      <c r="DZ819" s="368"/>
      <c r="EA819" s="368"/>
      <c r="EB819" s="368"/>
      <c r="EC819" s="368"/>
      <c r="ED819" s="368"/>
      <c r="EE819" s="368"/>
      <c r="EF819" s="368"/>
      <c r="EG819" s="368"/>
      <c r="EH819" s="368"/>
      <c r="EI819" s="368"/>
      <c r="EJ819" s="368"/>
      <c r="EK819" s="368"/>
      <c r="EL819" s="368"/>
      <c r="EM819" s="368"/>
      <c r="EN819" s="368"/>
      <c r="EO819" s="368"/>
      <c r="EP819" s="368"/>
      <c r="EQ819" s="368"/>
      <c r="ER819" s="368"/>
      <c r="ES819" s="368"/>
      <c r="ET819" s="368"/>
      <c r="EU819" s="368"/>
      <c r="EV819" s="368"/>
      <c r="EW819" s="368"/>
      <c r="EX819" s="368"/>
      <c r="EY819" s="368"/>
      <c r="EZ819" s="368"/>
      <c r="FA819" s="368"/>
      <c r="FB819" s="368"/>
      <c r="FC819" s="368"/>
      <c r="FD819" s="368"/>
      <c r="FE819" s="368"/>
      <c r="FF819" s="368"/>
      <c r="FG819" s="368"/>
      <c r="FH819" s="368"/>
      <c r="FI819" s="368"/>
      <c r="FJ819" s="368"/>
      <c r="FK819" s="368"/>
      <c r="FL819" s="368"/>
      <c r="FM819" s="368"/>
      <c r="FN819" s="368"/>
      <c r="FO819" s="368"/>
      <c r="FP819" s="368"/>
      <c r="FQ819" s="368"/>
      <c r="FR819" s="368"/>
      <c r="FS819" s="368"/>
      <c r="FT819" s="368"/>
      <c r="FU819" s="368"/>
      <c r="FV819" s="368"/>
      <c r="FW819" s="368"/>
      <c r="FX819" s="368"/>
      <c r="FY819" s="368"/>
      <c r="FZ819" s="368"/>
      <c r="GA819" s="368"/>
      <c r="GB819" s="368"/>
      <c r="GC819" s="368"/>
      <c r="GD819" s="368"/>
      <c r="GE819" s="368"/>
      <c r="GF819" s="368"/>
      <c r="GG819" s="368"/>
      <c r="GH819" s="368"/>
      <c r="GI819" s="368"/>
      <c r="GJ819" s="368"/>
      <c r="GK819" s="368"/>
      <c r="GL819" s="368"/>
      <c r="GM819" s="368"/>
      <c r="GN819" s="368"/>
      <c r="GO819" s="368"/>
      <c r="GP819" s="368"/>
      <c r="GQ819" s="368"/>
      <c r="GR819" s="368"/>
      <c r="GS819" s="368"/>
      <c r="GT819" s="368"/>
      <c r="GU819" s="368"/>
      <c r="GV819" s="368"/>
      <c r="GW819" s="368"/>
      <c r="GX819" s="368"/>
      <c r="GY819" s="368"/>
      <c r="GZ819" s="368"/>
      <c r="HA819" s="368"/>
      <c r="HB819" s="368"/>
      <c r="HC819" s="368"/>
      <c r="HD819" s="368"/>
      <c r="HE819" s="368"/>
      <c r="HF819" s="368"/>
      <c r="HG819" s="368"/>
      <c r="HH819" s="368"/>
      <c r="HI819" s="368"/>
      <c r="HJ819" s="368"/>
      <c r="HK819" s="368"/>
      <c r="HL819" s="368"/>
      <c r="HM819" s="368"/>
      <c r="HN819" s="368"/>
      <c r="HO819" s="368"/>
      <c r="HP819" s="368"/>
      <c r="HQ819" s="368"/>
      <c r="HR819" s="368"/>
      <c r="HS819" s="368"/>
      <c r="HT819" s="368"/>
      <c r="HU819" s="368"/>
      <c r="HV819" s="368"/>
      <c r="HW819" s="368"/>
      <c r="HX819" s="368"/>
      <c r="HY819" s="368"/>
      <c r="HZ819" s="368"/>
      <c r="IA819" s="368"/>
      <c r="IB819" s="368"/>
      <c r="IC819" s="368"/>
      <c r="ID819" s="368"/>
      <c r="IE819" s="368"/>
      <c r="IF819" s="368"/>
      <c r="IG819" s="368"/>
      <c r="IH819" s="368"/>
      <c r="II819" s="368"/>
      <c r="IJ819" s="368"/>
      <c r="IK819" s="368"/>
      <c r="IL819" s="368"/>
      <c r="IM819" s="368"/>
      <c r="IN819" s="368"/>
      <c r="IO819" s="368"/>
      <c r="IP819" s="368"/>
      <c r="IQ819" s="368"/>
      <c r="IR819" s="368"/>
      <c r="IS819" s="368"/>
      <c r="IT819" s="368"/>
      <c r="IU819" s="368"/>
      <c r="IV819" s="368"/>
      <c r="IW819" s="368"/>
      <c r="IX819" s="368"/>
      <c r="IY819" s="368"/>
      <c r="IZ819" s="368"/>
      <c r="JA819" s="368"/>
      <c r="JB819" s="368"/>
      <c r="JC819" s="368"/>
      <c r="JD819" s="368"/>
      <c r="JE819" s="368"/>
      <c r="JF819" s="368"/>
      <c r="JG819" s="368"/>
      <c r="JH819" s="368"/>
      <c r="JI819" s="368"/>
      <c r="JJ819" s="368"/>
      <c r="JK819" s="368"/>
      <c r="JL819" s="368"/>
      <c r="JM819" s="368"/>
      <c r="JN819" s="368"/>
      <c r="JO819" s="368"/>
      <c r="JP819" s="368"/>
      <c r="JQ819" s="368"/>
      <c r="JR819" s="368"/>
      <c r="JS819" s="368"/>
      <c r="JT819" s="368"/>
      <c r="JU819" s="368"/>
      <c r="JV819" s="368"/>
      <c r="JW819" s="368"/>
      <c r="JX819" s="368"/>
      <c r="JY819" s="368"/>
      <c r="JZ819" s="368"/>
      <c r="KA819" s="368"/>
      <c r="KB819" s="368"/>
      <c r="KC819" s="368"/>
      <c r="KD819" s="368"/>
      <c r="KE819" s="368"/>
      <c r="KF819" s="368"/>
      <c r="KG819" s="368"/>
      <c r="KH819" s="368"/>
      <c r="KI819" s="368"/>
      <c r="KJ819" s="368"/>
      <c r="KK819" s="368"/>
      <c r="KL819" s="368"/>
      <c r="KM819" s="368"/>
      <c r="KN819" s="368"/>
      <c r="KO819" s="368"/>
      <c r="KP819" s="368"/>
      <c r="KQ819" s="368"/>
      <c r="KR819" s="368"/>
      <c r="KS819" s="368"/>
      <c r="KT819" s="368"/>
      <c r="KU819" s="368"/>
      <c r="KV819" s="368"/>
      <c r="KW819" s="368"/>
      <c r="KX819" s="368"/>
      <c r="LH819" s="368"/>
      <c r="LI819" s="368"/>
      <c r="LJ819" s="368"/>
      <c r="LK819" s="368"/>
      <c r="LL819" s="368"/>
      <c r="LM819" s="368"/>
      <c r="LN819" s="368"/>
      <c r="LO819" s="368"/>
      <c r="LP819" s="368"/>
      <c r="LQ819" s="368"/>
      <c r="LR819" s="368"/>
      <c r="LS819" s="368"/>
      <c r="LT819" s="368"/>
      <c r="LU819" s="368"/>
      <c r="LV819" s="368"/>
      <c r="LW819" s="368"/>
      <c r="LX819" s="368"/>
      <c r="LY819" s="368"/>
      <c r="LZ819" s="368"/>
      <c r="MA819" s="368"/>
      <c r="MB819" s="368"/>
      <c r="MC819" s="368"/>
      <c r="MD819" s="368"/>
      <c r="ME819" s="368"/>
      <c r="MF819" s="368"/>
      <c r="MG819" s="368"/>
      <c r="MH819" s="368"/>
      <c r="MI819" s="368"/>
      <c r="MJ819" s="368"/>
      <c r="MK819" s="368"/>
      <c r="ML819" s="368"/>
      <c r="MM819" s="368"/>
      <c r="MN819" s="368"/>
      <c r="MO819" s="368"/>
      <c r="MP819" s="368"/>
      <c r="MQ819" s="368"/>
      <c r="MR819" s="368"/>
      <c r="MS819" s="368"/>
      <c r="MT819" s="368"/>
      <c r="MU819" s="368"/>
      <c r="MV819" s="368"/>
      <c r="MW819" s="368"/>
      <c r="MX819" s="368"/>
      <c r="MY819" s="368"/>
      <c r="MZ819" s="368"/>
      <c r="NA819" s="368"/>
      <c r="NB819" s="368"/>
      <c r="NC819" s="368"/>
      <c r="ND819" s="368"/>
      <c r="NE819" s="368"/>
      <c r="NF819" s="368"/>
      <c r="NG819" s="368"/>
      <c r="NH819" s="368"/>
      <c r="NI819" s="368"/>
      <c r="NJ819" s="368"/>
      <c r="NK819" s="368"/>
      <c r="NL819" s="368"/>
      <c r="NM819" s="368"/>
      <c r="NN819" s="368"/>
      <c r="NO819" s="368"/>
      <c r="NP819" s="368"/>
      <c r="NQ819" s="368"/>
      <c r="NR819" s="368"/>
      <c r="NS819" s="368"/>
      <c r="NT819" s="368"/>
      <c r="NU819" s="368"/>
      <c r="NV819" s="368"/>
      <c r="NW819" s="368"/>
      <c r="NX819" s="368"/>
      <c r="NY819" s="368"/>
      <c r="NZ819" s="368"/>
      <c r="OA819" s="368"/>
      <c r="OB819" s="368"/>
      <c r="OC819" s="368"/>
      <c r="OD819" s="368"/>
      <c r="OE819" s="368"/>
      <c r="OF819" s="368"/>
      <c r="OG819" s="368"/>
      <c r="OH819" s="368"/>
      <c r="OI819" s="368"/>
      <c r="OJ819" s="368"/>
      <c r="OK819" s="368"/>
      <c r="OL819" s="368"/>
      <c r="OM819" s="368"/>
      <c r="ON819" s="368"/>
      <c r="OO819" s="368"/>
      <c r="OP819" s="368"/>
      <c r="OQ819" s="368"/>
      <c r="OR819" s="368"/>
      <c r="OS819" s="368"/>
      <c r="OT819" s="368"/>
      <c r="OU819" s="368"/>
      <c r="OV819" s="368"/>
      <c r="OW819" s="368"/>
      <c r="OX819" s="368"/>
      <c r="OY819" s="368"/>
      <c r="OZ819" s="368"/>
      <c r="PA819" s="368"/>
      <c r="PB819" s="368"/>
      <c r="PC819" s="368"/>
      <c r="PD819" s="368"/>
      <c r="PE819" s="368"/>
      <c r="PF819" s="368"/>
      <c r="PG819" s="368"/>
      <c r="PH819" s="368"/>
      <c r="PI819" s="368"/>
      <c r="PJ819" s="368"/>
      <c r="PK819" s="368"/>
      <c r="PL819" s="368"/>
      <c r="PM819" s="368"/>
      <c r="PN819" s="368"/>
      <c r="PO819" s="368"/>
      <c r="PP819" s="368"/>
      <c r="PQ819" s="368"/>
      <c r="PR819" s="368"/>
      <c r="PS819" s="368"/>
      <c r="PT819" s="368"/>
      <c r="PU819" s="368"/>
      <c r="PV819" s="368"/>
      <c r="PW819" s="368"/>
      <c r="PX819" s="368"/>
      <c r="PY819" s="368"/>
      <c r="PZ819" s="368"/>
      <c r="QA819" s="368"/>
      <c r="QB819" s="368"/>
      <c r="QC819" s="368"/>
      <c r="QD819" s="368"/>
      <c r="QE819" s="368"/>
      <c r="QF819" s="368"/>
      <c r="QG819" s="368"/>
      <c r="QH819" s="368"/>
      <c r="QI819" s="368"/>
      <c r="QJ819" s="368"/>
      <c r="QK819" s="368"/>
      <c r="QL819" s="368"/>
      <c r="QM819" s="368"/>
      <c r="QN819" s="368"/>
      <c r="QO819" s="368"/>
      <c r="QP819" s="368"/>
      <c r="QQ819" s="368"/>
      <c r="QR819" s="368"/>
      <c r="QS819" s="368"/>
      <c r="QT819" s="368"/>
      <c r="QU819" s="368"/>
      <c r="QV819" s="368"/>
      <c r="QW819" s="368"/>
      <c r="QX819" s="368"/>
      <c r="QY819" s="368"/>
      <c r="QZ819" s="368"/>
      <c r="RA819" s="368"/>
      <c r="RB819" s="368"/>
      <c r="RC819" s="368"/>
      <c r="RD819" s="368"/>
      <c r="RE819" s="368"/>
      <c r="RF819" s="368"/>
      <c r="RG819" s="368"/>
      <c r="RH819" s="368"/>
      <c r="RI819" s="368"/>
      <c r="RJ819" s="368"/>
      <c r="RK819" s="368"/>
      <c r="RL819" s="368"/>
      <c r="RM819" s="368"/>
      <c r="RN819" s="368"/>
      <c r="RO819" s="368"/>
      <c r="RP819" s="368"/>
      <c r="RQ819" s="368"/>
      <c r="RR819" s="368"/>
      <c r="RS819" s="368"/>
      <c r="RT819" s="368"/>
      <c r="RU819" s="368"/>
      <c r="RV819" s="368"/>
      <c r="RW819" s="368"/>
      <c r="RX819" s="368"/>
      <c r="RY819" s="368"/>
      <c r="RZ819" s="368"/>
      <c r="SA819" s="368"/>
      <c r="SB819" s="368"/>
      <c r="SC819" s="368"/>
      <c r="SD819" s="368"/>
      <c r="SE819" s="368"/>
      <c r="SF819" s="368"/>
      <c r="SG819" s="368"/>
    </row>
    <row r="820" spans="1:501">
      <c r="A820" s="368"/>
      <c r="B820" s="368"/>
      <c r="C820" s="368"/>
      <c r="D820" s="368"/>
      <c r="E820" s="368"/>
      <c r="F820" s="368"/>
      <c r="G820" s="368"/>
      <c r="H820" s="368"/>
      <c r="I820" s="368"/>
      <c r="J820" s="368"/>
      <c r="K820" s="368"/>
      <c r="L820" s="368"/>
      <c r="M820" s="368"/>
      <c r="N820" s="368"/>
      <c r="O820" s="385"/>
      <c r="P820" s="368"/>
      <c r="Q820" s="368"/>
      <c r="R820" s="368"/>
      <c r="S820" s="368"/>
      <c r="T820" s="368"/>
      <c r="U820" s="368"/>
      <c r="V820" s="368"/>
      <c r="W820" s="368"/>
      <c r="X820" s="368"/>
      <c r="Y820" s="368"/>
      <c r="Z820" s="368"/>
      <c r="AA820" s="368"/>
      <c r="AB820" s="368"/>
      <c r="AC820" s="368"/>
      <c r="AD820" s="368"/>
      <c r="AE820" s="368"/>
      <c r="AF820" s="368"/>
      <c r="AG820" s="368"/>
      <c r="AH820" s="368"/>
      <c r="AI820" s="368"/>
      <c r="AJ820" s="368"/>
      <c r="AK820" s="368"/>
      <c r="AL820" s="368"/>
      <c r="AM820" s="368"/>
      <c r="AN820" s="368"/>
      <c r="AO820" s="368"/>
      <c r="AP820" s="368"/>
      <c r="AQ820" s="368"/>
      <c r="AR820" s="368"/>
      <c r="AS820" s="368"/>
      <c r="AT820" s="368"/>
      <c r="AU820" s="368"/>
      <c r="AV820" s="368"/>
      <c r="AW820" s="368"/>
      <c r="AX820" s="368"/>
      <c r="AY820" s="368"/>
      <c r="AZ820" s="368"/>
      <c r="BA820" s="368"/>
      <c r="BB820" s="368"/>
      <c r="BC820" s="368"/>
      <c r="BD820" s="368"/>
      <c r="BE820" s="368"/>
      <c r="BF820" s="368"/>
      <c r="BG820" s="368"/>
      <c r="BH820" s="368"/>
      <c r="BI820" s="368"/>
      <c r="BJ820" s="368"/>
      <c r="BK820" s="368"/>
      <c r="BL820" s="368"/>
      <c r="BM820" s="368"/>
      <c r="BN820" s="368"/>
      <c r="BO820" s="368"/>
      <c r="BP820" s="368"/>
      <c r="BQ820" s="368"/>
      <c r="BR820" s="368"/>
      <c r="BS820" s="368"/>
      <c r="BT820" s="368"/>
      <c r="BU820" s="368"/>
      <c r="BV820" s="368"/>
      <c r="BW820" s="368"/>
      <c r="DV820" s="368"/>
      <c r="DW820" s="368"/>
      <c r="DX820" s="368"/>
      <c r="DY820" s="368"/>
      <c r="DZ820" s="368"/>
      <c r="EA820" s="368"/>
      <c r="EB820" s="368"/>
      <c r="EC820" s="368"/>
      <c r="ED820" s="368"/>
      <c r="EE820" s="368"/>
      <c r="EF820" s="368"/>
      <c r="EG820" s="368"/>
      <c r="EH820" s="368"/>
      <c r="EI820" s="368"/>
      <c r="EJ820" s="368"/>
      <c r="EK820" s="368"/>
      <c r="EL820" s="368"/>
      <c r="EM820" s="368"/>
      <c r="EN820" s="368"/>
      <c r="EO820" s="368"/>
      <c r="EP820" s="368"/>
      <c r="EQ820" s="368"/>
      <c r="ER820" s="368"/>
      <c r="ES820" s="368"/>
      <c r="ET820" s="368"/>
      <c r="EU820" s="368"/>
      <c r="EV820" s="368"/>
      <c r="EW820" s="368"/>
      <c r="EX820" s="368"/>
      <c r="EY820" s="368"/>
      <c r="EZ820" s="368"/>
      <c r="FA820" s="368"/>
      <c r="FB820" s="368"/>
      <c r="FC820" s="368"/>
      <c r="FD820" s="368"/>
      <c r="FE820" s="368"/>
      <c r="FF820" s="368"/>
      <c r="FG820" s="368"/>
      <c r="FH820" s="368"/>
      <c r="FI820" s="368"/>
      <c r="FJ820" s="368"/>
      <c r="FK820" s="368"/>
      <c r="FL820" s="368"/>
      <c r="FM820" s="368"/>
      <c r="FN820" s="368"/>
      <c r="FO820" s="368"/>
      <c r="FP820" s="368"/>
      <c r="FQ820" s="368"/>
      <c r="FR820" s="368"/>
      <c r="FS820" s="368"/>
      <c r="FT820" s="368"/>
      <c r="FU820" s="368"/>
      <c r="FV820" s="368"/>
      <c r="FW820" s="368"/>
      <c r="FX820" s="368"/>
      <c r="FY820" s="368"/>
      <c r="FZ820" s="368"/>
      <c r="GA820" s="368"/>
      <c r="GB820" s="368"/>
      <c r="GC820" s="368"/>
      <c r="GD820" s="368"/>
      <c r="GE820" s="368"/>
      <c r="GF820" s="368"/>
      <c r="GG820" s="368"/>
      <c r="GH820" s="368"/>
      <c r="GI820" s="368"/>
      <c r="GJ820" s="368"/>
      <c r="GK820" s="368"/>
      <c r="GL820" s="368"/>
      <c r="GM820" s="368"/>
      <c r="GN820" s="368"/>
      <c r="GO820" s="368"/>
      <c r="GP820" s="368"/>
      <c r="GQ820" s="368"/>
      <c r="GR820" s="368"/>
      <c r="GS820" s="368"/>
      <c r="GT820" s="368"/>
      <c r="GU820" s="368"/>
      <c r="GV820" s="368"/>
      <c r="GW820" s="368"/>
      <c r="GX820" s="368"/>
      <c r="GY820" s="368"/>
      <c r="GZ820" s="368"/>
      <c r="HA820" s="368"/>
      <c r="HB820" s="368"/>
      <c r="HC820" s="368"/>
      <c r="HD820" s="368"/>
      <c r="HE820" s="368"/>
      <c r="HF820" s="368"/>
      <c r="HG820" s="368"/>
      <c r="HH820" s="368"/>
      <c r="HI820" s="368"/>
      <c r="HJ820" s="368"/>
      <c r="HK820" s="368"/>
      <c r="HL820" s="368"/>
      <c r="HM820" s="368"/>
      <c r="HN820" s="368"/>
      <c r="HO820" s="368"/>
      <c r="HP820" s="368"/>
      <c r="HQ820" s="368"/>
      <c r="HR820" s="368"/>
      <c r="HS820" s="368"/>
      <c r="HT820" s="368"/>
      <c r="HU820" s="368"/>
      <c r="HV820" s="368"/>
      <c r="HW820" s="368"/>
      <c r="HX820" s="368"/>
      <c r="HY820" s="368"/>
      <c r="HZ820" s="368"/>
      <c r="IA820" s="368"/>
      <c r="IB820" s="368"/>
      <c r="IC820" s="368"/>
      <c r="ID820" s="368"/>
      <c r="IE820" s="368"/>
      <c r="IF820" s="368"/>
      <c r="IG820" s="368"/>
      <c r="IH820" s="368"/>
      <c r="II820" s="368"/>
      <c r="IJ820" s="368"/>
      <c r="IK820" s="368"/>
      <c r="IL820" s="368"/>
      <c r="IM820" s="368"/>
      <c r="IN820" s="368"/>
      <c r="IO820" s="368"/>
      <c r="IP820" s="368"/>
      <c r="IQ820" s="368"/>
      <c r="IR820" s="368"/>
      <c r="IS820" s="368"/>
      <c r="IT820" s="368"/>
      <c r="IU820" s="368"/>
      <c r="IV820" s="368"/>
      <c r="IW820" s="368"/>
      <c r="IX820" s="368"/>
      <c r="IY820" s="368"/>
      <c r="IZ820" s="368"/>
      <c r="JA820" s="368"/>
      <c r="JB820" s="368"/>
      <c r="JC820" s="368"/>
      <c r="JD820" s="368"/>
      <c r="JE820" s="368"/>
      <c r="JF820" s="368"/>
      <c r="JG820" s="368"/>
      <c r="JH820" s="368"/>
      <c r="JI820" s="368"/>
      <c r="JJ820" s="368"/>
      <c r="JK820" s="368"/>
      <c r="JL820" s="368"/>
      <c r="JM820" s="368"/>
      <c r="JN820" s="368"/>
      <c r="JO820" s="368"/>
      <c r="JP820" s="368"/>
      <c r="JQ820" s="368"/>
      <c r="JR820" s="368"/>
      <c r="JS820" s="368"/>
      <c r="JT820" s="368"/>
      <c r="JU820" s="368"/>
      <c r="JV820" s="368"/>
      <c r="JW820" s="368"/>
      <c r="JX820" s="368"/>
      <c r="JY820" s="368"/>
      <c r="JZ820" s="368"/>
      <c r="KA820" s="368"/>
      <c r="KB820" s="368"/>
      <c r="KC820" s="368"/>
      <c r="KD820" s="368"/>
      <c r="KE820" s="368"/>
      <c r="KF820" s="368"/>
      <c r="KG820" s="368"/>
      <c r="KH820" s="368"/>
      <c r="KI820" s="368"/>
      <c r="KJ820" s="368"/>
      <c r="KK820" s="368"/>
      <c r="KL820" s="368"/>
      <c r="KM820" s="368"/>
      <c r="KN820" s="368"/>
      <c r="KO820" s="368"/>
      <c r="KP820" s="368"/>
      <c r="KQ820" s="368"/>
      <c r="KR820" s="368"/>
      <c r="KS820" s="368"/>
      <c r="KT820" s="368"/>
      <c r="KU820" s="368"/>
      <c r="KV820" s="368"/>
      <c r="KW820" s="368"/>
      <c r="KX820" s="368"/>
      <c r="LH820" s="368"/>
      <c r="LI820" s="368"/>
      <c r="LJ820" s="368"/>
      <c r="LK820" s="368"/>
      <c r="LL820" s="368"/>
      <c r="LM820" s="368"/>
      <c r="LN820" s="368"/>
      <c r="LO820" s="368"/>
      <c r="LP820" s="368"/>
      <c r="LQ820" s="368"/>
      <c r="LR820" s="368"/>
      <c r="LS820" s="368"/>
      <c r="LT820" s="368"/>
      <c r="LU820" s="368"/>
      <c r="LV820" s="368"/>
      <c r="LW820" s="368"/>
      <c r="LX820" s="368"/>
      <c r="LY820" s="368"/>
      <c r="LZ820" s="368"/>
      <c r="MA820" s="368"/>
      <c r="MB820" s="368"/>
      <c r="MC820" s="368"/>
      <c r="MD820" s="368"/>
      <c r="ME820" s="368"/>
      <c r="MF820" s="368"/>
      <c r="MG820" s="368"/>
      <c r="MH820" s="368"/>
      <c r="MI820" s="368"/>
      <c r="MJ820" s="368"/>
      <c r="MK820" s="368"/>
      <c r="ML820" s="368"/>
      <c r="MM820" s="368"/>
      <c r="MN820" s="368"/>
      <c r="MO820" s="368"/>
      <c r="MP820" s="368"/>
      <c r="MQ820" s="368"/>
      <c r="MR820" s="368"/>
      <c r="MS820" s="368"/>
      <c r="MT820" s="368"/>
      <c r="MU820" s="368"/>
      <c r="MV820" s="368"/>
      <c r="MW820" s="368"/>
      <c r="MX820" s="368"/>
      <c r="MY820" s="368"/>
      <c r="MZ820" s="368"/>
      <c r="NA820" s="368"/>
      <c r="NB820" s="368"/>
      <c r="NC820" s="368"/>
      <c r="ND820" s="368"/>
      <c r="NE820" s="368"/>
      <c r="NF820" s="368"/>
      <c r="NG820" s="368"/>
      <c r="NH820" s="368"/>
      <c r="NI820" s="368"/>
      <c r="NJ820" s="368"/>
      <c r="NK820" s="368"/>
      <c r="NL820" s="368"/>
      <c r="NM820" s="368"/>
      <c r="NN820" s="368"/>
      <c r="NO820" s="368"/>
      <c r="NP820" s="368"/>
      <c r="NQ820" s="368"/>
      <c r="NR820" s="368"/>
      <c r="NS820" s="368"/>
      <c r="NT820" s="368"/>
      <c r="NU820" s="368"/>
      <c r="NV820" s="368"/>
      <c r="NW820" s="368"/>
      <c r="NX820" s="368"/>
      <c r="NY820" s="368"/>
      <c r="NZ820" s="368"/>
      <c r="OA820" s="368"/>
      <c r="OB820" s="368"/>
      <c r="OC820" s="368"/>
      <c r="OD820" s="368"/>
      <c r="OE820" s="368"/>
      <c r="OF820" s="368"/>
      <c r="OG820" s="368"/>
      <c r="OH820" s="368"/>
      <c r="OI820" s="368"/>
      <c r="OJ820" s="368"/>
      <c r="OK820" s="368"/>
      <c r="OL820" s="368"/>
      <c r="OM820" s="368"/>
      <c r="ON820" s="368"/>
      <c r="OO820" s="368"/>
      <c r="OP820" s="368"/>
      <c r="OQ820" s="368"/>
      <c r="OR820" s="368"/>
      <c r="OS820" s="368"/>
      <c r="OT820" s="368"/>
      <c r="OU820" s="368"/>
      <c r="OV820" s="368"/>
      <c r="OW820" s="368"/>
      <c r="OX820" s="368"/>
      <c r="OY820" s="368"/>
      <c r="OZ820" s="368"/>
      <c r="PA820" s="368"/>
      <c r="PB820" s="368"/>
      <c r="PC820" s="368"/>
      <c r="PD820" s="368"/>
      <c r="PE820" s="368"/>
      <c r="PF820" s="368"/>
      <c r="PG820" s="368"/>
      <c r="PH820" s="368"/>
      <c r="PI820" s="368"/>
      <c r="PJ820" s="368"/>
      <c r="PK820" s="368"/>
      <c r="PL820" s="368"/>
      <c r="PM820" s="368"/>
      <c r="PN820" s="368"/>
      <c r="PO820" s="368"/>
      <c r="PP820" s="368"/>
      <c r="PQ820" s="368"/>
      <c r="PR820" s="368"/>
      <c r="PS820" s="368"/>
      <c r="PT820" s="368"/>
      <c r="PU820" s="368"/>
      <c r="PV820" s="368"/>
      <c r="PW820" s="368"/>
      <c r="PX820" s="368"/>
      <c r="PY820" s="368"/>
      <c r="PZ820" s="368"/>
      <c r="QA820" s="368"/>
      <c r="QB820" s="368"/>
      <c r="QC820" s="368"/>
      <c r="QD820" s="368"/>
      <c r="QE820" s="368"/>
      <c r="QF820" s="368"/>
      <c r="QG820" s="368"/>
      <c r="QH820" s="368"/>
      <c r="QI820" s="368"/>
      <c r="QJ820" s="368"/>
      <c r="QK820" s="368"/>
      <c r="QL820" s="368"/>
      <c r="QM820" s="368"/>
      <c r="QN820" s="368"/>
      <c r="QO820" s="368"/>
      <c r="QP820" s="368"/>
      <c r="QQ820" s="368"/>
      <c r="QR820" s="368"/>
      <c r="QS820" s="368"/>
      <c r="QT820" s="368"/>
      <c r="QU820" s="368"/>
      <c r="QV820" s="368"/>
      <c r="QW820" s="368"/>
      <c r="QX820" s="368"/>
      <c r="QY820" s="368"/>
      <c r="QZ820" s="368"/>
      <c r="RA820" s="368"/>
      <c r="RB820" s="368"/>
      <c r="RC820" s="368"/>
      <c r="RD820" s="368"/>
      <c r="RE820" s="368"/>
      <c r="RF820" s="368"/>
      <c r="RG820" s="368"/>
      <c r="RH820" s="368"/>
      <c r="RI820" s="368"/>
      <c r="RJ820" s="368"/>
      <c r="RK820" s="368"/>
      <c r="RL820" s="368"/>
      <c r="RM820" s="368"/>
      <c r="RN820" s="368"/>
      <c r="RO820" s="368"/>
      <c r="RP820" s="368"/>
      <c r="RQ820" s="368"/>
      <c r="RR820" s="368"/>
      <c r="RS820" s="368"/>
      <c r="RT820" s="368"/>
      <c r="RU820" s="368"/>
      <c r="RV820" s="368"/>
      <c r="RW820" s="368"/>
      <c r="RX820" s="368"/>
      <c r="RY820" s="368"/>
      <c r="RZ820" s="368"/>
      <c r="SA820" s="368"/>
      <c r="SB820" s="368"/>
      <c r="SC820" s="368"/>
      <c r="SD820" s="368"/>
      <c r="SE820" s="368"/>
      <c r="SF820" s="368"/>
      <c r="SG820" s="368"/>
    </row>
    <row r="821" spans="1:501">
      <c r="A821" s="368"/>
      <c r="B821" s="368"/>
      <c r="C821" s="368"/>
      <c r="D821" s="368"/>
      <c r="E821" s="368"/>
      <c r="F821" s="368"/>
      <c r="G821" s="368"/>
      <c r="H821" s="368"/>
      <c r="I821" s="368"/>
      <c r="J821" s="368"/>
      <c r="K821" s="368"/>
      <c r="L821" s="368"/>
      <c r="M821" s="368"/>
      <c r="N821" s="368"/>
      <c r="O821" s="385"/>
      <c r="P821" s="368"/>
      <c r="Q821" s="368"/>
      <c r="R821" s="368"/>
      <c r="S821" s="368"/>
      <c r="T821" s="368"/>
      <c r="U821" s="368"/>
      <c r="V821" s="368"/>
      <c r="W821" s="368"/>
      <c r="X821" s="368"/>
      <c r="Y821" s="368"/>
      <c r="Z821" s="368"/>
      <c r="AA821" s="368"/>
      <c r="AB821" s="368"/>
      <c r="AC821" s="368"/>
      <c r="AD821" s="368"/>
      <c r="AE821" s="368"/>
      <c r="AF821" s="368"/>
      <c r="AG821" s="368"/>
      <c r="AH821" s="368"/>
      <c r="AI821" s="368"/>
      <c r="AJ821" s="368"/>
      <c r="AK821" s="368"/>
      <c r="AL821" s="368"/>
      <c r="AM821" s="368"/>
      <c r="AN821" s="368"/>
      <c r="AO821" s="368"/>
      <c r="AP821" s="368"/>
      <c r="AQ821" s="368"/>
      <c r="AR821" s="368"/>
      <c r="AS821" s="368"/>
      <c r="AT821" s="368"/>
      <c r="AU821" s="368"/>
      <c r="AV821" s="368"/>
      <c r="AW821" s="368"/>
      <c r="AX821" s="368"/>
      <c r="AY821" s="368"/>
      <c r="AZ821" s="368"/>
      <c r="BA821" s="368"/>
      <c r="BB821" s="368"/>
      <c r="BC821" s="368"/>
      <c r="BD821" s="368"/>
      <c r="BE821" s="368"/>
      <c r="BF821" s="368"/>
      <c r="BG821" s="368"/>
      <c r="BH821" s="368"/>
      <c r="BI821" s="368"/>
      <c r="BJ821" s="368"/>
      <c r="BK821" s="368"/>
      <c r="BL821" s="368"/>
      <c r="BM821" s="368"/>
      <c r="BN821" s="368"/>
      <c r="BO821" s="368"/>
      <c r="BP821" s="368"/>
      <c r="BQ821" s="368"/>
      <c r="BR821" s="368"/>
      <c r="BS821" s="368"/>
      <c r="BT821" s="368"/>
      <c r="BU821" s="368"/>
      <c r="BV821" s="368"/>
      <c r="BW821" s="368"/>
      <c r="DV821" s="368"/>
      <c r="DW821" s="368"/>
      <c r="DX821" s="368"/>
      <c r="DY821" s="368"/>
      <c r="DZ821" s="368"/>
      <c r="EA821" s="368"/>
      <c r="EB821" s="368"/>
      <c r="EC821" s="368"/>
      <c r="ED821" s="368"/>
      <c r="EE821" s="368"/>
      <c r="EF821" s="368"/>
      <c r="EG821" s="368"/>
      <c r="EH821" s="368"/>
      <c r="EI821" s="368"/>
      <c r="EJ821" s="368"/>
      <c r="EK821" s="368"/>
      <c r="EL821" s="368"/>
      <c r="EM821" s="368"/>
      <c r="EN821" s="368"/>
      <c r="EO821" s="368"/>
      <c r="EP821" s="368"/>
      <c r="EQ821" s="368"/>
      <c r="ER821" s="368"/>
      <c r="ES821" s="368"/>
      <c r="ET821" s="368"/>
      <c r="EU821" s="368"/>
      <c r="EV821" s="368"/>
      <c r="EW821" s="368"/>
      <c r="EX821" s="368"/>
      <c r="EY821" s="368"/>
      <c r="EZ821" s="368"/>
      <c r="FA821" s="368"/>
      <c r="FB821" s="368"/>
      <c r="FC821" s="368"/>
      <c r="FD821" s="368"/>
      <c r="FE821" s="368"/>
      <c r="FF821" s="368"/>
      <c r="FG821" s="368"/>
      <c r="FH821" s="368"/>
      <c r="FI821" s="368"/>
      <c r="FJ821" s="368"/>
      <c r="FK821" s="368"/>
      <c r="FL821" s="368"/>
      <c r="FM821" s="368"/>
      <c r="FN821" s="368"/>
      <c r="FO821" s="368"/>
      <c r="FP821" s="368"/>
      <c r="FQ821" s="368"/>
      <c r="FR821" s="368"/>
      <c r="FS821" s="368"/>
      <c r="FT821" s="368"/>
      <c r="FU821" s="368"/>
      <c r="FV821" s="368"/>
      <c r="FW821" s="368"/>
      <c r="FX821" s="368"/>
      <c r="FY821" s="368"/>
      <c r="FZ821" s="368"/>
      <c r="GA821" s="368"/>
      <c r="GB821" s="368"/>
      <c r="GC821" s="368"/>
      <c r="GD821" s="368"/>
      <c r="GE821" s="368"/>
      <c r="GF821" s="368"/>
      <c r="GG821" s="368"/>
      <c r="GH821" s="368"/>
      <c r="GI821" s="368"/>
      <c r="GJ821" s="368"/>
      <c r="GK821" s="368"/>
      <c r="GL821" s="368"/>
      <c r="GM821" s="368"/>
      <c r="GN821" s="368"/>
      <c r="GO821" s="368"/>
      <c r="GP821" s="368"/>
      <c r="GQ821" s="368"/>
      <c r="GR821" s="368"/>
      <c r="GS821" s="368"/>
      <c r="GT821" s="368"/>
      <c r="GU821" s="368"/>
      <c r="GV821" s="368"/>
      <c r="GW821" s="368"/>
      <c r="GX821" s="368"/>
      <c r="GY821" s="368"/>
      <c r="GZ821" s="368"/>
      <c r="HA821" s="368"/>
      <c r="HB821" s="368"/>
      <c r="HC821" s="368"/>
      <c r="HD821" s="368"/>
      <c r="HE821" s="368"/>
      <c r="HF821" s="368"/>
      <c r="HG821" s="368"/>
      <c r="HH821" s="368"/>
      <c r="HI821" s="368"/>
      <c r="HJ821" s="368"/>
      <c r="HK821" s="368"/>
      <c r="HL821" s="368"/>
      <c r="HM821" s="368"/>
      <c r="HN821" s="368"/>
      <c r="HO821" s="368"/>
      <c r="HP821" s="368"/>
      <c r="HQ821" s="368"/>
      <c r="HR821" s="368"/>
      <c r="HS821" s="368"/>
      <c r="HT821" s="368"/>
      <c r="HU821" s="368"/>
      <c r="HV821" s="368"/>
      <c r="HW821" s="368"/>
      <c r="HX821" s="368"/>
      <c r="HY821" s="368"/>
      <c r="HZ821" s="368"/>
      <c r="IA821" s="368"/>
      <c r="IB821" s="368"/>
      <c r="IC821" s="368"/>
      <c r="ID821" s="368"/>
      <c r="IE821" s="368"/>
      <c r="IF821" s="368"/>
      <c r="IG821" s="368"/>
      <c r="IH821" s="368"/>
      <c r="II821" s="368"/>
      <c r="IJ821" s="368"/>
      <c r="IK821" s="368"/>
      <c r="IL821" s="368"/>
      <c r="IM821" s="368"/>
      <c r="IN821" s="368"/>
      <c r="IO821" s="368"/>
      <c r="IP821" s="368"/>
      <c r="IQ821" s="368"/>
      <c r="IR821" s="368"/>
      <c r="IS821" s="368"/>
      <c r="IT821" s="368"/>
      <c r="IU821" s="368"/>
      <c r="IV821" s="368"/>
      <c r="IW821" s="368"/>
      <c r="IX821" s="368"/>
      <c r="IY821" s="368"/>
      <c r="IZ821" s="368"/>
      <c r="JA821" s="368"/>
      <c r="JB821" s="368"/>
      <c r="JC821" s="368"/>
      <c r="JD821" s="368"/>
      <c r="JE821" s="368"/>
      <c r="JF821" s="368"/>
      <c r="JG821" s="368"/>
      <c r="JH821" s="368"/>
      <c r="JI821" s="368"/>
      <c r="JJ821" s="368"/>
      <c r="JK821" s="368"/>
      <c r="JL821" s="368"/>
      <c r="JM821" s="368"/>
      <c r="JN821" s="368"/>
      <c r="JO821" s="368"/>
      <c r="JP821" s="368"/>
      <c r="JQ821" s="368"/>
      <c r="JR821" s="368"/>
      <c r="JS821" s="368"/>
      <c r="JT821" s="368"/>
      <c r="JU821" s="368"/>
      <c r="JV821" s="368"/>
      <c r="JW821" s="368"/>
      <c r="JX821" s="368"/>
      <c r="JY821" s="368"/>
      <c r="JZ821" s="368"/>
      <c r="KA821" s="368"/>
      <c r="KB821" s="368"/>
      <c r="KC821" s="368"/>
      <c r="KD821" s="368"/>
      <c r="KE821" s="368"/>
      <c r="KF821" s="368"/>
      <c r="KG821" s="368"/>
      <c r="KH821" s="368"/>
      <c r="KI821" s="368"/>
      <c r="KJ821" s="368"/>
      <c r="KK821" s="368"/>
      <c r="KL821" s="368"/>
      <c r="KM821" s="368"/>
      <c r="KN821" s="368"/>
      <c r="KO821" s="368"/>
      <c r="KP821" s="368"/>
      <c r="KQ821" s="368"/>
      <c r="KR821" s="368"/>
      <c r="KS821" s="368"/>
      <c r="KT821" s="368"/>
      <c r="KU821" s="368"/>
      <c r="KV821" s="368"/>
      <c r="KW821" s="368"/>
      <c r="KX821" s="368"/>
      <c r="LH821" s="368"/>
      <c r="LI821" s="368"/>
      <c r="LJ821" s="368"/>
      <c r="LK821" s="368"/>
      <c r="LL821" s="368"/>
      <c r="LM821" s="368"/>
      <c r="LN821" s="368"/>
      <c r="LO821" s="368"/>
      <c r="LP821" s="368"/>
      <c r="LQ821" s="368"/>
      <c r="LR821" s="368"/>
      <c r="LS821" s="368"/>
      <c r="LT821" s="368"/>
      <c r="LU821" s="368"/>
      <c r="LV821" s="368"/>
      <c r="LW821" s="368"/>
      <c r="LX821" s="368"/>
      <c r="LY821" s="368"/>
      <c r="LZ821" s="368"/>
      <c r="MA821" s="368"/>
      <c r="MB821" s="368"/>
      <c r="MC821" s="368"/>
      <c r="MD821" s="368"/>
      <c r="ME821" s="368"/>
      <c r="MF821" s="368"/>
      <c r="MG821" s="368"/>
      <c r="MH821" s="368"/>
      <c r="MI821" s="368"/>
      <c r="MJ821" s="368"/>
      <c r="MK821" s="368"/>
      <c r="ML821" s="368"/>
      <c r="MM821" s="368"/>
      <c r="MN821" s="368"/>
      <c r="MO821" s="368"/>
      <c r="MP821" s="368"/>
      <c r="MQ821" s="368"/>
      <c r="MR821" s="368"/>
      <c r="MS821" s="368"/>
      <c r="MT821" s="368"/>
      <c r="MU821" s="368"/>
      <c r="MV821" s="368"/>
      <c r="MW821" s="368"/>
      <c r="MX821" s="368"/>
      <c r="MY821" s="368"/>
      <c r="MZ821" s="368"/>
      <c r="NA821" s="368"/>
      <c r="NB821" s="368"/>
      <c r="NC821" s="368"/>
      <c r="ND821" s="368"/>
      <c r="NE821" s="368"/>
      <c r="NF821" s="368"/>
      <c r="NG821" s="368"/>
      <c r="NH821" s="368"/>
      <c r="NI821" s="368"/>
      <c r="NJ821" s="368"/>
      <c r="NK821" s="368"/>
      <c r="NL821" s="368"/>
      <c r="NM821" s="368"/>
      <c r="NN821" s="368"/>
      <c r="NO821" s="368"/>
      <c r="NP821" s="368"/>
      <c r="NQ821" s="368"/>
      <c r="NR821" s="368"/>
      <c r="NS821" s="368"/>
      <c r="NT821" s="368"/>
      <c r="NU821" s="368"/>
      <c r="NV821" s="368"/>
      <c r="NW821" s="368"/>
      <c r="NX821" s="368"/>
      <c r="NY821" s="368"/>
      <c r="NZ821" s="368"/>
      <c r="OA821" s="368"/>
      <c r="OB821" s="368"/>
      <c r="OC821" s="368"/>
      <c r="OD821" s="368"/>
      <c r="OE821" s="368"/>
      <c r="OF821" s="368"/>
      <c r="OG821" s="368"/>
      <c r="OH821" s="368"/>
      <c r="OI821" s="368"/>
      <c r="OJ821" s="368"/>
      <c r="OK821" s="368"/>
      <c r="OL821" s="368"/>
      <c r="OM821" s="368"/>
      <c r="ON821" s="368"/>
      <c r="OO821" s="368"/>
      <c r="OP821" s="368"/>
      <c r="OQ821" s="368"/>
      <c r="OR821" s="368"/>
      <c r="OS821" s="368"/>
      <c r="OT821" s="368"/>
      <c r="OU821" s="368"/>
      <c r="OV821" s="368"/>
      <c r="OW821" s="368"/>
      <c r="OX821" s="368"/>
      <c r="OY821" s="368"/>
      <c r="OZ821" s="368"/>
      <c r="PA821" s="368"/>
      <c r="PB821" s="368"/>
      <c r="PC821" s="368"/>
      <c r="PD821" s="368"/>
      <c r="PE821" s="368"/>
      <c r="PF821" s="368"/>
      <c r="PG821" s="368"/>
      <c r="PH821" s="368"/>
      <c r="PI821" s="368"/>
      <c r="PJ821" s="368"/>
      <c r="PK821" s="368"/>
      <c r="PL821" s="368"/>
      <c r="PM821" s="368"/>
      <c r="PN821" s="368"/>
      <c r="PO821" s="368"/>
      <c r="PP821" s="368"/>
      <c r="PQ821" s="368"/>
      <c r="PR821" s="368"/>
      <c r="PS821" s="368"/>
      <c r="PT821" s="368"/>
      <c r="PU821" s="368"/>
      <c r="PV821" s="368"/>
      <c r="PW821" s="368"/>
      <c r="PX821" s="368"/>
      <c r="PY821" s="368"/>
      <c r="PZ821" s="368"/>
      <c r="QA821" s="368"/>
      <c r="QB821" s="368"/>
      <c r="QC821" s="368"/>
      <c r="QD821" s="368"/>
      <c r="QE821" s="368"/>
      <c r="QF821" s="368"/>
      <c r="QG821" s="368"/>
      <c r="QH821" s="368"/>
      <c r="QI821" s="368"/>
      <c r="QJ821" s="368"/>
      <c r="QK821" s="368"/>
      <c r="QL821" s="368"/>
      <c r="QM821" s="368"/>
      <c r="QN821" s="368"/>
      <c r="QO821" s="368"/>
      <c r="QP821" s="368"/>
      <c r="QQ821" s="368"/>
      <c r="QR821" s="368"/>
      <c r="QS821" s="368"/>
      <c r="QT821" s="368"/>
      <c r="QU821" s="368"/>
      <c r="QV821" s="368"/>
      <c r="QW821" s="368"/>
      <c r="QX821" s="368"/>
      <c r="QY821" s="368"/>
      <c r="QZ821" s="368"/>
      <c r="RA821" s="368"/>
      <c r="RB821" s="368"/>
      <c r="RC821" s="368"/>
      <c r="RD821" s="368"/>
      <c r="RE821" s="368"/>
      <c r="RF821" s="368"/>
      <c r="RG821" s="368"/>
      <c r="RH821" s="368"/>
      <c r="RI821" s="368"/>
      <c r="RJ821" s="368"/>
      <c r="RK821" s="368"/>
      <c r="RL821" s="368"/>
      <c r="RM821" s="368"/>
      <c r="RN821" s="368"/>
      <c r="RO821" s="368"/>
      <c r="RP821" s="368"/>
      <c r="RQ821" s="368"/>
      <c r="RR821" s="368"/>
      <c r="RS821" s="368"/>
      <c r="RT821" s="368"/>
      <c r="RU821" s="368"/>
      <c r="RV821" s="368"/>
      <c r="RW821" s="368"/>
      <c r="RX821" s="368"/>
      <c r="RY821" s="368"/>
      <c r="RZ821" s="368"/>
      <c r="SA821" s="368"/>
      <c r="SB821" s="368"/>
      <c r="SC821" s="368"/>
      <c r="SD821" s="368"/>
      <c r="SE821" s="368"/>
      <c r="SF821" s="368"/>
      <c r="SG821" s="368"/>
    </row>
    <row r="822" spans="1:501">
      <c r="A822" s="368"/>
      <c r="B822" s="368"/>
      <c r="C822" s="368"/>
      <c r="D822" s="368"/>
      <c r="E822" s="368"/>
      <c r="F822" s="368"/>
      <c r="G822" s="368"/>
      <c r="H822" s="368"/>
      <c r="I822" s="368"/>
      <c r="J822" s="368"/>
      <c r="K822" s="368"/>
      <c r="L822" s="368"/>
      <c r="M822" s="368"/>
      <c r="N822" s="368"/>
      <c r="O822" s="385"/>
      <c r="P822" s="368"/>
      <c r="Q822" s="368"/>
      <c r="R822" s="368"/>
      <c r="S822" s="368"/>
      <c r="T822" s="368"/>
      <c r="U822" s="368"/>
      <c r="V822" s="368"/>
      <c r="W822" s="368"/>
      <c r="X822" s="368"/>
      <c r="Y822" s="368"/>
      <c r="Z822" s="368"/>
      <c r="AA822" s="368"/>
      <c r="AB822" s="368"/>
      <c r="AC822" s="368"/>
      <c r="AD822" s="368"/>
      <c r="AE822" s="368"/>
      <c r="AF822" s="368"/>
      <c r="AG822" s="368"/>
      <c r="AH822" s="368"/>
      <c r="AI822" s="368"/>
      <c r="AJ822" s="368"/>
      <c r="AK822" s="368"/>
      <c r="AL822" s="368"/>
      <c r="AM822" s="368"/>
      <c r="AN822" s="368"/>
      <c r="AO822" s="368"/>
      <c r="AP822" s="368"/>
      <c r="AQ822" s="368"/>
      <c r="AR822" s="368"/>
      <c r="AS822" s="368"/>
      <c r="AT822" s="368"/>
      <c r="AU822" s="368"/>
      <c r="AV822" s="368"/>
      <c r="AW822" s="368"/>
      <c r="AX822" s="368"/>
      <c r="AY822" s="368"/>
      <c r="AZ822" s="368"/>
      <c r="BA822" s="368"/>
      <c r="BB822" s="368"/>
      <c r="BC822" s="368"/>
      <c r="BD822" s="368"/>
      <c r="BE822" s="368"/>
      <c r="BF822" s="368"/>
      <c r="BG822" s="368"/>
      <c r="BH822" s="368"/>
      <c r="BI822" s="368"/>
      <c r="BJ822" s="368"/>
      <c r="BK822" s="368"/>
      <c r="BL822" s="368"/>
      <c r="BM822" s="368"/>
      <c r="BN822" s="368"/>
      <c r="BO822" s="368"/>
      <c r="BP822" s="368"/>
      <c r="BQ822" s="368"/>
      <c r="BR822" s="368"/>
      <c r="BS822" s="368"/>
      <c r="BT822" s="368"/>
      <c r="BU822" s="368"/>
      <c r="BV822" s="368"/>
      <c r="BW822" s="368"/>
      <c r="DV822" s="368"/>
      <c r="DW822" s="368"/>
      <c r="DX822" s="368"/>
      <c r="DY822" s="368"/>
      <c r="DZ822" s="368"/>
      <c r="EA822" s="368"/>
      <c r="EB822" s="368"/>
      <c r="EC822" s="368"/>
      <c r="ED822" s="368"/>
      <c r="EE822" s="368"/>
      <c r="EF822" s="368"/>
      <c r="EG822" s="368"/>
      <c r="EH822" s="368"/>
      <c r="EI822" s="368"/>
      <c r="EJ822" s="368"/>
      <c r="EK822" s="368"/>
      <c r="EL822" s="368"/>
      <c r="EM822" s="368"/>
      <c r="EN822" s="368"/>
      <c r="EO822" s="368"/>
      <c r="EP822" s="368"/>
      <c r="EQ822" s="368"/>
      <c r="ER822" s="368"/>
      <c r="ES822" s="368"/>
      <c r="ET822" s="368"/>
      <c r="EU822" s="368"/>
      <c r="EV822" s="368"/>
      <c r="EW822" s="368"/>
      <c r="EX822" s="368"/>
      <c r="EY822" s="368"/>
      <c r="EZ822" s="368"/>
      <c r="FA822" s="368"/>
      <c r="FB822" s="368"/>
      <c r="FC822" s="368"/>
      <c r="FD822" s="368"/>
      <c r="FE822" s="368"/>
      <c r="FF822" s="368"/>
      <c r="FG822" s="368"/>
      <c r="FH822" s="368"/>
      <c r="FI822" s="368"/>
      <c r="FJ822" s="368"/>
      <c r="FK822" s="368"/>
      <c r="FL822" s="368"/>
      <c r="FM822" s="368"/>
      <c r="FN822" s="368"/>
      <c r="FO822" s="368"/>
      <c r="FP822" s="368"/>
      <c r="FQ822" s="368"/>
      <c r="FR822" s="368"/>
      <c r="FS822" s="368"/>
      <c r="FT822" s="368"/>
      <c r="FU822" s="368"/>
      <c r="FV822" s="368"/>
      <c r="FW822" s="368"/>
      <c r="FX822" s="368"/>
      <c r="FY822" s="368"/>
      <c r="FZ822" s="368"/>
      <c r="GA822" s="368"/>
      <c r="GB822" s="368"/>
      <c r="GC822" s="368"/>
      <c r="GD822" s="368"/>
      <c r="GE822" s="368"/>
      <c r="GF822" s="368"/>
      <c r="GG822" s="368"/>
      <c r="GH822" s="368"/>
      <c r="GI822" s="368"/>
      <c r="GJ822" s="368"/>
      <c r="GK822" s="368"/>
      <c r="GL822" s="368"/>
      <c r="GM822" s="368"/>
      <c r="GN822" s="368"/>
      <c r="GO822" s="368"/>
      <c r="GP822" s="368"/>
      <c r="GQ822" s="368"/>
      <c r="GR822" s="368"/>
      <c r="GS822" s="368"/>
      <c r="GT822" s="368"/>
      <c r="GU822" s="368"/>
      <c r="GV822" s="368"/>
      <c r="GW822" s="368"/>
      <c r="GX822" s="368"/>
      <c r="GY822" s="368"/>
      <c r="GZ822" s="368"/>
      <c r="HA822" s="368"/>
      <c r="HB822" s="368"/>
      <c r="HC822" s="368"/>
      <c r="HD822" s="368"/>
      <c r="HE822" s="368"/>
      <c r="HF822" s="368"/>
      <c r="HG822" s="368"/>
      <c r="HH822" s="368"/>
      <c r="HI822" s="368"/>
      <c r="HJ822" s="368"/>
      <c r="HK822" s="368"/>
      <c r="HL822" s="368"/>
      <c r="HM822" s="368"/>
      <c r="HN822" s="368"/>
      <c r="HO822" s="368"/>
      <c r="HP822" s="368"/>
      <c r="HQ822" s="368"/>
      <c r="HR822" s="368"/>
      <c r="HS822" s="368"/>
      <c r="HT822" s="368"/>
      <c r="HU822" s="368"/>
      <c r="HV822" s="368"/>
      <c r="HW822" s="368"/>
      <c r="HX822" s="368"/>
      <c r="HY822" s="368"/>
      <c r="HZ822" s="368"/>
      <c r="IA822" s="368"/>
      <c r="IB822" s="368"/>
      <c r="IC822" s="368"/>
      <c r="ID822" s="368"/>
      <c r="IE822" s="368"/>
      <c r="IF822" s="368"/>
      <c r="IG822" s="368"/>
      <c r="IH822" s="368"/>
      <c r="II822" s="368"/>
      <c r="IJ822" s="368"/>
      <c r="IK822" s="368"/>
      <c r="IL822" s="368"/>
      <c r="IM822" s="368"/>
      <c r="IN822" s="368"/>
      <c r="IO822" s="368"/>
      <c r="IP822" s="368"/>
      <c r="IQ822" s="368"/>
      <c r="IR822" s="368"/>
      <c r="IS822" s="368"/>
      <c r="IT822" s="368"/>
      <c r="IU822" s="368"/>
      <c r="IV822" s="368"/>
      <c r="IW822" s="368"/>
      <c r="IX822" s="368"/>
      <c r="IY822" s="368"/>
      <c r="IZ822" s="368"/>
      <c r="JA822" s="368"/>
      <c r="JB822" s="368"/>
      <c r="JC822" s="368"/>
      <c r="JD822" s="368"/>
      <c r="JE822" s="368"/>
      <c r="JF822" s="368"/>
      <c r="JG822" s="368"/>
      <c r="JH822" s="368"/>
      <c r="JI822" s="368"/>
      <c r="JJ822" s="368"/>
      <c r="JK822" s="368"/>
      <c r="JL822" s="368"/>
      <c r="JM822" s="368"/>
      <c r="JN822" s="368"/>
      <c r="JO822" s="368"/>
      <c r="JP822" s="368"/>
      <c r="JQ822" s="368"/>
      <c r="JR822" s="368"/>
      <c r="JS822" s="368"/>
      <c r="JT822" s="368"/>
      <c r="JU822" s="368"/>
      <c r="JV822" s="368"/>
      <c r="JW822" s="368"/>
      <c r="JX822" s="368"/>
      <c r="JY822" s="368"/>
      <c r="JZ822" s="368"/>
      <c r="KA822" s="368"/>
      <c r="KB822" s="368"/>
      <c r="KC822" s="368"/>
      <c r="KD822" s="368"/>
      <c r="KE822" s="368"/>
      <c r="KF822" s="368"/>
      <c r="KG822" s="368"/>
      <c r="KH822" s="368"/>
      <c r="KI822" s="368"/>
      <c r="KJ822" s="368"/>
      <c r="KK822" s="368"/>
      <c r="KL822" s="368"/>
      <c r="KM822" s="368"/>
      <c r="KN822" s="368"/>
      <c r="KO822" s="368"/>
      <c r="KP822" s="368"/>
      <c r="KQ822" s="368"/>
      <c r="KR822" s="368"/>
      <c r="KS822" s="368"/>
      <c r="KT822" s="368"/>
      <c r="KU822" s="368"/>
      <c r="KV822" s="368"/>
      <c r="KW822" s="368"/>
      <c r="KX822" s="368"/>
      <c r="LH822" s="368"/>
      <c r="LI822" s="368"/>
      <c r="LJ822" s="368"/>
      <c r="LK822" s="368"/>
      <c r="LL822" s="368"/>
      <c r="LM822" s="368"/>
      <c r="LN822" s="368"/>
      <c r="LO822" s="368"/>
      <c r="LP822" s="368"/>
      <c r="LQ822" s="368"/>
      <c r="LR822" s="368"/>
      <c r="LS822" s="368"/>
      <c r="LT822" s="368"/>
      <c r="LU822" s="368"/>
      <c r="LV822" s="368"/>
      <c r="LW822" s="368"/>
      <c r="LX822" s="368"/>
      <c r="LY822" s="368"/>
      <c r="LZ822" s="368"/>
      <c r="MA822" s="368"/>
      <c r="MB822" s="368"/>
      <c r="MC822" s="368"/>
      <c r="MD822" s="368"/>
      <c r="ME822" s="368"/>
      <c r="MF822" s="368"/>
      <c r="MG822" s="368"/>
      <c r="MH822" s="368"/>
      <c r="MI822" s="368"/>
      <c r="MJ822" s="368"/>
      <c r="MK822" s="368"/>
      <c r="ML822" s="368"/>
      <c r="MM822" s="368"/>
      <c r="MN822" s="368"/>
      <c r="MO822" s="368"/>
      <c r="MP822" s="368"/>
      <c r="MQ822" s="368"/>
      <c r="MR822" s="368"/>
      <c r="MS822" s="368"/>
      <c r="MT822" s="368"/>
      <c r="MU822" s="368"/>
      <c r="MV822" s="368"/>
      <c r="MW822" s="368"/>
      <c r="MX822" s="368"/>
      <c r="MY822" s="368"/>
      <c r="MZ822" s="368"/>
      <c r="NA822" s="368"/>
      <c r="NB822" s="368"/>
      <c r="NC822" s="368"/>
      <c r="ND822" s="368"/>
      <c r="NE822" s="368"/>
      <c r="NF822" s="368"/>
      <c r="NG822" s="368"/>
      <c r="NH822" s="368"/>
      <c r="NI822" s="368"/>
      <c r="NJ822" s="368"/>
      <c r="NK822" s="368"/>
      <c r="NL822" s="368"/>
      <c r="NM822" s="368"/>
      <c r="NN822" s="368"/>
      <c r="NO822" s="368"/>
      <c r="NP822" s="368"/>
      <c r="NQ822" s="368"/>
      <c r="NR822" s="368"/>
      <c r="NS822" s="368"/>
      <c r="NT822" s="368"/>
      <c r="NU822" s="368"/>
      <c r="NV822" s="368"/>
      <c r="NW822" s="368"/>
      <c r="NX822" s="368"/>
      <c r="NY822" s="368"/>
      <c r="NZ822" s="368"/>
      <c r="OA822" s="368"/>
      <c r="OB822" s="368"/>
      <c r="OC822" s="368"/>
      <c r="OD822" s="368"/>
      <c r="OE822" s="368"/>
      <c r="OF822" s="368"/>
      <c r="OG822" s="368"/>
      <c r="OH822" s="368"/>
      <c r="OI822" s="368"/>
      <c r="OJ822" s="368"/>
      <c r="OK822" s="368"/>
      <c r="OL822" s="368"/>
      <c r="OM822" s="368"/>
      <c r="ON822" s="368"/>
      <c r="OO822" s="368"/>
      <c r="OP822" s="368"/>
      <c r="OQ822" s="368"/>
      <c r="OR822" s="368"/>
      <c r="OS822" s="368"/>
      <c r="OT822" s="368"/>
      <c r="OU822" s="368"/>
      <c r="OV822" s="368"/>
      <c r="OW822" s="368"/>
      <c r="OX822" s="368"/>
      <c r="OY822" s="368"/>
      <c r="OZ822" s="368"/>
      <c r="PA822" s="368"/>
      <c r="PB822" s="368"/>
      <c r="PC822" s="368"/>
      <c r="PD822" s="368"/>
      <c r="PE822" s="368"/>
      <c r="PF822" s="368"/>
      <c r="PG822" s="368"/>
      <c r="PH822" s="368"/>
      <c r="PI822" s="368"/>
      <c r="PJ822" s="368"/>
      <c r="PK822" s="368"/>
      <c r="PL822" s="368"/>
      <c r="PM822" s="368"/>
      <c r="PN822" s="368"/>
      <c r="PO822" s="368"/>
      <c r="PP822" s="368"/>
      <c r="PQ822" s="368"/>
      <c r="PR822" s="368"/>
      <c r="PS822" s="368"/>
      <c r="PT822" s="368"/>
      <c r="PU822" s="368"/>
      <c r="PV822" s="368"/>
      <c r="PW822" s="368"/>
      <c r="PX822" s="368"/>
      <c r="PY822" s="368"/>
      <c r="PZ822" s="368"/>
      <c r="QA822" s="368"/>
      <c r="QB822" s="368"/>
      <c r="QC822" s="368"/>
      <c r="QD822" s="368"/>
      <c r="QE822" s="368"/>
      <c r="QF822" s="368"/>
      <c r="QG822" s="368"/>
      <c r="QH822" s="368"/>
      <c r="QI822" s="368"/>
      <c r="QJ822" s="368"/>
      <c r="QK822" s="368"/>
      <c r="QL822" s="368"/>
      <c r="QM822" s="368"/>
      <c r="QN822" s="368"/>
      <c r="QO822" s="368"/>
      <c r="QP822" s="368"/>
      <c r="QQ822" s="368"/>
      <c r="QR822" s="368"/>
      <c r="QS822" s="368"/>
      <c r="QT822" s="368"/>
      <c r="QU822" s="368"/>
      <c r="QV822" s="368"/>
      <c r="QW822" s="368"/>
      <c r="QX822" s="368"/>
      <c r="QY822" s="368"/>
      <c r="QZ822" s="368"/>
      <c r="RA822" s="368"/>
      <c r="RB822" s="368"/>
      <c r="RC822" s="368"/>
      <c r="RD822" s="368"/>
      <c r="RE822" s="368"/>
      <c r="RF822" s="368"/>
      <c r="RG822" s="368"/>
      <c r="RH822" s="368"/>
      <c r="RI822" s="368"/>
      <c r="RJ822" s="368"/>
      <c r="RK822" s="368"/>
      <c r="RL822" s="368"/>
      <c r="RM822" s="368"/>
      <c r="RN822" s="368"/>
      <c r="RO822" s="368"/>
      <c r="RP822" s="368"/>
      <c r="RQ822" s="368"/>
      <c r="RR822" s="368"/>
      <c r="RS822" s="368"/>
      <c r="RT822" s="368"/>
      <c r="RU822" s="368"/>
      <c r="RV822" s="368"/>
      <c r="RW822" s="368"/>
      <c r="RX822" s="368"/>
      <c r="RY822" s="368"/>
      <c r="RZ822" s="368"/>
      <c r="SA822" s="368"/>
      <c r="SB822" s="368"/>
      <c r="SC822" s="368"/>
      <c r="SD822" s="368"/>
      <c r="SE822" s="368"/>
      <c r="SF822" s="368"/>
      <c r="SG822" s="368"/>
    </row>
    <row r="823" spans="1:501">
      <c r="A823" s="368"/>
      <c r="B823" s="368"/>
      <c r="C823" s="368"/>
      <c r="D823" s="368"/>
      <c r="E823" s="368"/>
      <c r="F823" s="368"/>
      <c r="G823" s="368"/>
      <c r="H823" s="368"/>
      <c r="I823" s="368"/>
      <c r="J823" s="368"/>
      <c r="K823" s="368"/>
      <c r="L823" s="368"/>
      <c r="M823" s="368"/>
      <c r="N823" s="368"/>
      <c r="O823" s="385"/>
      <c r="P823" s="368"/>
      <c r="Q823" s="368"/>
      <c r="R823" s="368"/>
      <c r="S823" s="368"/>
      <c r="T823" s="368"/>
      <c r="U823" s="368"/>
      <c r="V823" s="368"/>
      <c r="W823" s="368"/>
      <c r="X823" s="368"/>
      <c r="Y823" s="368"/>
      <c r="Z823" s="368"/>
      <c r="AA823" s="368"/>
      <c r="AB823" s="368"/>
      <c r="AC823" s="368"/>
      <c r="AD823" s="368"/>
      <c r="AE823" s="368"/>
      <c r="AF823" s="368"/>
      <c r="AG823" s="368"/>
      <c r="AH823" s="368"/>
      <c r="AI823" s="368"/>
      <c r="AJ823" s="368"/>
      <c r="AK823" s="368"/>
      <c r="AL823" s="368"/>
      <c r="AM823" s="368"/>
      <c r="AN823" s="368"/>
      <c r="AO823" s="368"/>
      <c r="AP823" s="368"/>
      <c r="AQ823" s="368"/>
      <c r="AR823" s="368"/>
      <c r="AS823" s="368"/>
      <c r="AT823" s="368"/>
      <c r="AU823" s="368"/>
      <c r="AV823" s="368"/>
      <c r="AW823" s="368"/>
      <c r="AX823" s="368"/>
      <c r="AY823" s="368"/>
      <c r="AZ823" s="368"/>
      <c r="BA823" s="368"/>
      <c r="BB823" s="368"/>
      <c r="BC823" s="368"/>
      <c r="BD823" s="368"/>
      <c r="BE823" s="368"/>
      <c r="BF823" s="368"/>
      <c r="BG823" s="368"/>
      <c r="BH823" s="368"/>
      <c r="BI823" s="368"/>
      <c r="BJ823" s="368"/>
      <c r="BK823" s="368"/>
      <c r="BL823" s="368"/>
      <c r="BM823" s="368"/>
      <c r="BN823" s="368"/>
      <c r="BO823" s="368"/>
      <c r="BP823" s="368"/>
      <c r="BQ823" s="368"/>
      <c r="BR823" s="368"/>
      <c r="BS823" s="368"/>
      <c r="BT823" s="368"/>
      <c r="BU823" s="368"/>
      <c r="BV823" s="368"/>
      <c r="BW823" s="368"/>
      <c r="DV823" s="368"/>
      <c r="DW823" s="368"/>
      <c r="DX823" s="368"/>
      <c r="DY823" s="368"/>
      <c r="DZ823" s="368"/>
      <c r="EA823" s="368"/>
      <c r="EB823" s="368"/>
      <c r="EC823" s="368"/>
      <c r="ED823" s="368"/>
      <c r="EE823" s="368"/>
      <c r="EF823" s="368"/>
      <c r="EG823" s="368"/>
      <c r="EH823" s="368"/>
      <c r="EI823" s="368"/>
      <c r="EJ823" s="368"/>
      <c r="EK823" s="368"/>
      <c r="EL823" s="368"/>
      <c r="EM823" s="368"/>
      <c r="EN823" s="368"/>
      <c r="EO823" s="368"/>
      <c r="EP823" s="368"/>
      <c r="EQ823" s="368"/>
      <c r="ER823" s="368"/>
      <c r="ES823" s="368"/>
      <c r="ET823" s="368"/>
      <c r="EU823" s="368"/>
      <c r="EV823" s="368"/>
      <c r="EW823" s="368"/>
      <c r="EX823" s="368"/>
      <c r="EY823" s="368"/>
      <c r="EZ823" s="368"/>
      <c r="FA823" s="368"/>
      <c r="FB823" s="368"/>
      <c r="FC823" s="368"/>
      <c r="FD823" s="368"/>
      <c r="FE823" s="368"/>
      <c r="FF823" s="368"/>
      <c r="FG823" s="368"/>
      <c r="FH823" s="368"/>
      <c r="FI823" s="368"/>
      <c r="FJ823" s="368"/>
      <c r="FK823" s="368"/>
      <c r="FL823" s="368"/>
      <c r="FM823" s="368"/>
      <c r="FN823" s="368"/>
      <c r="FO823" s="368"/>
      <c r="FP823" s="368"/>
      <c r="FQ823" s="368"/>
      <c r="FR823" s="368"/>
      <c r="FS823" s="368"/>
      <c r="FT823" s="368"/>
      <c r="FU823" s="368"/>
      <c r="FV823" s="368"/>
      <c r="FW823" s="368"/>
      <c r="FX823" s="368"/>
      <c r="FY823" s="368"/>
      <c r="FZ823" s="368"/>
      <c r="GA823" s="368"/>
      <c r="GB823" s="368"/>
      <c r="GC823" s="368"/>
      <c r="GD823" s="368"/>
      <c r="GE823" s="368"/>
      <c r="GF823" s="368"/>
      <c r="GG823" s="368"/>
      <c r="GH823" s="368"/>
      <c r="GI823" s="368"/>
      <c r="GJ823" s="368"/>
      <c r="GK823" s="368"/>
      <c r="GL823" s="368"/>
      <c r="GM823" s="368"/>
      <c r="GN823" s="368"/>
      <c r="GO823" s="368"/>
      <c r="GP823" s="368"/>
      <c r="GQ823" s="368"/>
      <c r="GR823" s="368"/>
      <c r="GS823" s="368"/>
      <c r="GT823" s="368"/>
      <c r="GU823" s="368"/>
      <c r="GV823" s="368"/>
      <c r="GW823" s="368"/>
      <c r="GX823" s="368"/>
      <c r="GY823" s="368"/>
      <c r="GZ823" s="368"/>
      <c r="HA823" s="368"/>
      <c r="HB823" s="368"/>
      <c r="HC823" s="368"/>
      <c r="HD823" s="368"/>
      <c r="HE823" s="368"/>
      <c r="HF823" s="368"/>
      <c r="HG823" s="368"/>
      <c r="HH823" s="368"/>
      <c r="HI823" s="368"/>
      <c r="HJ823" s="368"/>
      <c r="HK823" s="368"/>
      <c r="HL823" s="368"/>
      <c r="HM823" s="368"/>
      <c r="HN823" s="368"/>
      <c r="HO823" s="368"/>
      <c r="HP823" s="368"/>
      <c r="HQ823" s="368"/>
      <c r="HR823" s="368"/>
      <c r="HS823" s="368"/>
      <c r="HT823" s="368"/>
      <c r="HU823" s="368"/>
      <c r="HV823" s="368"/>
      <c r="HW823" s="368"/>
      <c r="HX823" s="368"/>
      <c r="HY823" s="368"/>
      <c r="HZ823" s="368"/>
      <c r="IA823" s="368"/>
      <c r="IB823" s="368"/>
      <c r="IC823" s="368"/>
      <c r="ID823" s="368"/>
      <c r="IE823" s="368"/>
      <c r="IF823" s="368"/>
      <c r="IG823" s="368"/>
      <c r="IH823" s="368"/>
      <c r="II823" s="368"/>
      <c r="IJ823" s="368"/>
      <c r="IK823" s="368"/>
      <c r="IL823" s="368"/>
      <c r="IM823" s="368"/>
      <c r="IN823" s="368"/>
      <c r="IO823" s="368"/>
      <c r="IP823" s="368"/>
      <c r="IQ823" s="368"/>
      <c r="IR823" s="368"/>
      <c r="IS823" s="368"/>
      <c r="IT823" s="368"/>
      <c r="IU823" s="368"/>
      <c r="IV823" s="368"/>
      <c r="IW823" s="368"/>
      <c r="IX823" s="368"/>
      <c r="IY823" s="368"/>
      <c r="IZ823" s="368"/>
      <c r="JA823" s="368"/>
      <c r="JB823" s="368"/>
      <c r="JC823" s="368"/>
      <c r="JD823" s="368"/>
      <c r="JE823" s="368"/>
      <c r="JF823" s="368"/>
      <c r="JG823" s="368"/>
      <c r="JH823" s="368"/>
      <c r="JI823" s="368"/>
      <c r="JJ823" s="368"/>
      <c r="JK823" s="368"/>
      <c r="JL823" s="368"/>
      <c r="JM823" s="368"/>
      <c r="JN823" s="368"/>
      <c r="JO823" s="368"/>
      <c r="JP823" s="368"/>
      <c r="JQ823" s="368"/>
      <c r="JR823" s="368"/>
      <c r="JS823" s="368"/>
      <c r="JT823" s="368"/>
      <c r="JU823" s="368"/>
      <c r="JV823" s="368"/>
      <c r="JW823" s="368"/>
      <c r="JX823" s="368"/>
      <c r="JY823" s="368"/>
      <c r="JZ823" s="368"/>
      <c r="KA823" s="368"/>
      <c r="KB823" s="368"/>
      <c r="KC823" s="368"/>
      <c r="KD823" s="368"/>
      <c r="KE823" s="368"/>
      <c r="KF823" s="368"/>
      <c r="KG823" s="368"/>
      <c r="KH823" s="368"/>
      <c r="KI823" s="368"/>
      <c r="KJ823" s="368"/>
      <c r="KK823" s="368"/>
      <c r="KL823" s="368"/>
      <c r="KM823" s="368"/>
      <c r="KN823" s="368"/>
      <c r="KO823" s="368"/>
      <c r="KP823" s="368"/>
      <c r="KQ823" s="368"/>
      <c r="KR823" s="368"/>
      <c r="KS823" s="368"/>
      <c r="KT823" s="368"/>
      <c r="KU823" s="368"/>
      <c r="KV823" s="368"/>
      <c r="KW823" s="368"/>
      <c r="KX823" s="368"/>
      <c r="LH823" s="368"/>
      <c r="LI823" s="368"/>
      <c r="LJ823" s="368"/>
      <c r="LK823" s="368"/>
      <c r="LL823" s="368"/>
      <c r="LM823" s="368"/>
      <c r="LN823" s="368"/>
      <c r="LO823" s="368"/>
      <c r="LP823" s="368"/>
      <c r="LQ823" s="368"/>
      <c r="LR823" s="368"/>
      <c r="LS823" s="368"/>
      <c r="LT823" s="368"/>
      <c r="LU823" s="368"/>
      <c r="LV823" s="368"/>
      <c r="LW823" s="368"/>
      <c r="LX823" s="368"/>
      <c r="LY823" s="368"/>
      <c r="LZ823" s="368"/>
      <c r="MA823" s="368"/>
      <c r="MB823" s="368"/>
      <c r="MC823" s="368"/>
      <c r="MD823" s="368"/>
      <c r="ME823" s="368"/>
      <c r="MF823" s="368"/>
      <c r="MG823" s="368"/>
      <c r="MH823" s="368"/>
      <c r="MI823" s="368"/>
      <c r="MJ823" s="368"/>
      <c r="MK823" s="368"/>
      <c r="ML823" s="368"/>
      <c r="MM823" s="368"/>
      <c r="MN823" s="368"/>
      <c r="MO823" s="368"/>
      <c r="MP823" s="368"/>
      <c r="MQ823" s="368"/>
      <c r="MR823" s="368"/>
      <c r="MS823" s="368"/>
      <c r="MT823" s="368"/>
      <c r="MU823" s="368"/>
      <c r="MV823" s="368"/>
      <c r="MW823" s="368"/>
      <c r="MX823" s="368"/>
      <c r="MY823" s="368"/>
      <c r="MZ823" s="368"/>
      <c r="NA823" s="368"/>
      <c r="NB823" s="368"/>
      <c r="NC823" s="368"/>
      <c r="ND823" s="368"/>
      <c r="NE823" s="368"/>
      <c r="NF823" s="368"/>
      <c r="NG823" s="368"/>
      <c r="NH823" s="368"/>
      <c r="NI823" s="368"/>
      <c r="NJ823" s="368"/>
      <c r="NK823" s="368"/>
      <c r="NL823" s="368"/>
      <c r="NM823" s="368"/>
      <c r="NN823" s="368"/>
      <c r="NO823" s="368"/>
      <c r="NP823" s="368"/>
      <c r="NQ823" s="368"/>
      <c r="NR823" s="368"/>
      <c r="NS823" s="368"/>
      <c r="NT823" s="368"/>
      <c r="NU823" s="368"/>
      <c r="NV823" s="368"/>
      <c r="NW823" s="368"/>
      <c r="NX823" s="368"/>
      <c r="NY823" s="368"/>
      <c r="NZ823" s="368"/>
      <c r="OA823" s="368"/>
      <c r="OB823" s="368"/>
      <c r="OC823" s="368"/>
      <c r="OD823" s="368"/>
      <c r="OE823" s="368"/>
      <c r="OF823" s="368"/>
      <c r="OG823" s="368"/>
      <c r="OH823" s="368"/>
      <c r="OI823" s="368"/>
      <c r="OJ823" s="368"/>
      <c r="OK823" s="368"/>
      <c r="OL823" s="368"/>
      <c r="OM823" s="368"/>
      <c r="ON823" s="368"/>
      <c r="OO823" s="368"/>
      <c r="OP823" s="368"/>
      <c r="OQ823" s="368"/>
      <c r="OR823" s="368"/>
      <c r="OS823" s="368"/>
      <c r="OT823" s="368"/>
      <c r="OU823" s="368"/>
      <c r="OV823" s="368"/>
      <c r="OW823" s="368"/>
      <c r="OX823" s="368"/>
      <c r="OY823" s="368"/>
      <c r="OZ823" s="368"/>
      <c r="PA823" s="368"/>
      <c r="PB823" s="368"/>
      <c r="PC823" s="368"/>
      <c r="PD823" s="368"/>
      <c r="PE823" s="368"/>
      <c r="PF823" s="368"/>
      <c r="PG823" s="368"/>
      <c r="PH823" s="368"/>
      <c r="PI823" s="368"/>
      <c r="PJ823" s="368"/>
      <c r="PK823" s="368"/>
      <c r="PL823" s="368"/>
      <c r="PM823" s="368"/>
      <c r="PN823" s="368"/>
      <c r="PO823" s="368"/>
      <c r="PP823" s="368"/>
      <c r="PQ823" s="368"/>
      <c r="PR823" s="368"/>
      <c r="PS823" s="368"/>
      <c r="PT823" s="368"/>
      <c r="PU823" s="368"/>
      <c r="PV823" s="368"/>
      <c r="PW823" s="368"/>
      <c r="PX823" s="368"/>
      <c r="PY823" s="368"/>
      <c r="PZ823" s="368"/>
      <c r="QA823" s="368"/>
      <c r="QB823" s="368"/>
      <c r="QC823" s="368"/>
      <c r="QD823" s="368"/>
      <c r="QE823" s="368"/>
      <c r="QF823" s="368"/>
      <c r="QG823" s="368"/>
      <c r="QH823" s="368"/>
      <c r="QI823" s="368"/>
      <c r="QJ823" s="368"/>
      <c r="QK823" s="368"/>
      <c r="QL823" s="368"/>
      <c r="QM823" s="368"/>
      <c r="QN823" s="368"/>
      <c r="QO823" s="368"/>
      <c r="QP823" s="368"/>
      <c r="QQ823" s="368"/>
      <c r="QR823" s="368"/>
      <c r="QS823" s="368"/>
      <c r="QT823" s="368"/>
      <c r="QU823" s="368"/>
      <c r="QV823" s="368"/>
      <c r="QW823" s="368"/>
      <c r="QX823" s="368"/>
      <c r="QY823" s="368"/>
      <c r="QZ823" s="368"/>
      <c r="RA823" s="368"/>
      <c r="RB823" s="368"/>
      <c r="RC823" s="368"/>
      <c r="RD823" s="368"/>
      <c r="RE823" s="368"/>
      <c r="RF823" s="368"/>
      <c r="RG823" s="368"/>
      <c r="RH823" s="368"/>
      <c r="RI823" s="368"/>
      <c r="RJ823" s="368"/>
      <c r="RK823" s="368"/>
      <c r="RL823" s="368"/>
      <c r="RM823" s="368"/>
      <c r="RN823" s="368"/>
      <c r="RO823" s="368"/>
      <c r="RP823" s="368"/>
      <c r="RQ823" s="368"/>
      <c r="RR823" s="368"/>
      <c r="RS823" s="368"/>
      <c r="RT823" s="368"/>
      <c r="RU823" s="368"/>
      <c r="RV823" s="368"/>
      <c r="RW823" s="368"/>
      <c r="RX823" s="368"/>
      <c r="RY823" s="368"/>
      <c r="RZ823" s="368"/>
      <c r="SA823" s="368"/>
      <c r="SB823" s="368"/>
      <c r="SC823" s="368"/>
      <c r="SD823" s="368"/>
      <c r="SE823" s="368"/>
      <c r="SF823" s="368"/>
      <c r="SG823" s="368"/>
    </row>
    <row r="824" spans="1:501">
      <c r="A824" s="368"/>
      <c r="B824" s="368"/>
      <c r="C824" s="368"/>
      <c r="D824" s="368"/>
      <c r="E824" s="368"/>
      <c r="F824" s="368"/>
      <c r="G824" s="368"/>
      <c r="H824" s="368"/>
      <c r="I824" s="368"/>
      <c r="J824" s="368"/>
      <c r="K824" s="368"/>
      <c r="L824" s="368"/>
      <c r="M824" s="368"/>
      <c r="N824" s="368"/>
      <c r="O824" s="385"/>
      <c r="P824" s="368"/>
      <c r="Q824" s="368"/>
      <c r="R824" s="368"/>
      <c r="S824" s="368"/>
      <c r="T824" s="368"/>
      <c r="U824" s="368"/>
      <c r="V824" s="368"/>
      <c r="W824" s="368"/>
      <c r="X824" s="368"/>
      <c r="Y824" s="368"/>
      <c r="Z824" s="368"/>
      <c r="AA824" s="368"/>
      <c r="AB824" s="368"/>
      <c r="AC824" s="368"/>
      <c r="AD824" s="368"/>
      <c r="AE824" s="368"/>
      <c r="AF824" s="368"/>
      <c r="AG824" s="368"/>
      <c r="AH824" s="368"/>
      <c r="AI824" s="368"/>
      <c r="AJ824" s="368"/>
      <c r="AK824" s="368"/>
      <c r="AL824" s="368"/>
      <c r="AM824" s="368"/>
      <c r="AN824" s="368"/>
      <c r="AO824" s="368"/>
      <c r="AP824" s="368"/>
      <c r="AQ824" s="368"/>
      <c r="AR824" s="368"/>
      <c r="AS824" s="368"/>
      <c r="AT824" s="368"/>
      <c r="AU824" s="368"/>
      <c r="AV824" s="368"/>
      <c r="AW824" s="368"/>
      <c r="AX824" s="368"/>
      <c r="AY824" s="368"/>
      <c r="AZ824" s="368"/>
      <c r="BA824" s="368"/>
      <c r="BB824" s="368"/>
      <c r="BC824" s="368"/>
      <c r="BD824" s="368"/>
      <c r="BE824" s="368"/>
      <c r="BF824" s="368"/>
      <c r="BG824" s="368"/>
      <c r="BH824" s="368"/>
      <c r="BI824" s="368"/>
      <c r="BJ824" s="368"/>
      <c r="BK824" s="368"/>
      <c r="BL824" s="368"/>
      <c r="BM824" s="368"/>
      <c r="BN824" s="368"/>
      <c r="BO824" s="368"/>
      <c r="BP824" s="368"/>
      <c r="BQ824" s="368"/>
      <c r="BR824" s="368"/>
      <c r="BS824" s="368"/>
      <c r="BT824" s="368"/>
      <c r="BU824" s="368"/>
      <c r="BV824" s="368"/>
      <c r="BW824" s="368"/>
      <c r="DV824" s="368"/>
      <c r="DW824" s="368"/>
      <c r="DX824" s="368"/>
      <c r="DY824" s="368"/>
      <c r="DZ824" s="368"/>
      <c r="EA824" s="368"/>
      <c r="EB824" s="368"/>
      <c r="EC824" s="368"/>
      <c r="ED824" s="368"/>
      <c r="EE824" s="368"/>
      <c r="EF824" s="368"/>
      <c r="EG824" s="368"/>
      <c r="EH824" s="368"/>
      <c r="EI824" s="368"/>
      <c r="EJ824" s="368"/>
      <c r="EK824" s="368"/>
      <c r="EL824" s="368"/>
      <c r="EM824" s="368"/>
      <c r="EN824" s="368"/>
      <c r="EO824" s="368"/>
      <c r="EP824" s="368"/>
      <c r="EQ824" s="368"/>
      <c r="ER824" s="368"/>
      <c r="ES824" s="368"/>
      <c r="ET824" s="368"/>
      <c r="EU824" s="368"/>
      <c r="EV824" s="368"/>
      <c r="EW824" s="368"/>
      <c r="EX824" s="368"/>
      <c r="EY824" s="368"/>
      <c r="EZ824" s="368"/>
      <c r="FA824" s="368"/>
      <c r="FB824" s="368"/>
      <c r="FC824" s="368"/>
      <c r="FD824" s="368"/>
      <c r="FE824" s="368"/>
      <c r="FF824" s="368"/>
      <c r="FG824" s="368"/>
      <c r="FH824" s="368"/>
      <c r="FI824" s="368"/>
      <c r="FJ824" s="368"/>
      <c r="FK824" s="368"/>
      <c r="FL824" s="368"/>
      <c r="FM824" s="368"/>
      <c r="FN824" s="368"/>
      <c r="FO824" s="368"/>
      <c r="FP824" s="368"/>
      <c r="FQ824" s="368"/>
      <c r="FR824" s="368"/>
      <c r="FS824" s="368"/>
      <c r="FT824" s="368"/>
      <c r="FU824" s="368"/>
      <c r="FV824" s="368"/>
      <c r="FW824" s="368"/>
      <c r="FX824" s="368"/>
      <c r="FY824" s="368"/>
      <c r="FZ824" s="368"/>
      <c r="GA824" s="368"/>
      <c r="GB824" s="368"/>
      <c r="GC824" s="368"/>
      <c r="GD824" s="368"/>
      <c r="GE824" s="368"/>
      <c r="GF824" s="368"/>
      <c r="GG824" s="368"/>
      <c r="GH824" s="368"/>
      <c r="GI824" s="368"/>
      <c r="GJ824" s="368"/>
      <c r="GK824" s="368"/>
      <c r="GL824" s="368"/>
      <c r="GM824" s="368"/>
      <c r="GN824" s="368"/>
      <c r="GO824" s="368"/>
      <c r="GP824" s="368"/>
      <c r="GQ824" s="368"/>
      <c r="GR824" s="368"/>
      <c r="GS824" s="368"/>
      <c r="GT824" s="368"/>
      <c r="GU824" s="368"/>
      <c r="GV824" s="368"/>
      <c r="GW824" s="368"/>
      <c r="GX824" s="368"/>
      <c r="GY824" s="368"/>
      <c r="GZ824" s="368"/>
      <c r="HA824" s="368"/>
      <c r="HB824" s="368"/>
      <c r="HC824" s="368"/>
      <c r="HD824" s="368"/>
      <c r="HE824" s="368"/>
      <c r="HF824" s="368"/>
      <c r="HG824" s="368"/>
      <c r="HH824" s="368"/>
      <c r="HI824" s="368"/>
      <c r="HJ824" s="368"/>
      <c r="HK824" s="368"/>
      <c r="HL824" s="368"/>
      <c r="HM824" s="368"/>
      <c r="HN824" s="368"/>
      <c r="HO824" s="368"/>
      <c r="HP824" s="368"/>
      <c r="HQ824" s="368"/>
      <c r="HR824" s="368"/>
      <c r="HS824" s="368"/>
      <c r="HT824" s="368"/>
      <c r="HU824" s="368"/>
      <c r="HV824" s="368"/>
      <c r="HW824" s="368"/>
      <c r="HX824" s="368"/>
      <c r="HY824" s="368"/>
      <c r="HZ824" s="368"/>
      <c r="IA824" s="368"/>
      <c r="IB824" s="368"/>
      <c r="IC824" s="368"/>
      <c r="ID824" s="368"/>
      <c r="IE824" s="368"/>
      <c r="IF824" s="368"/>
      <c r="IG824" s="368"/>
      <c r="IH824" s="368"/>
      <c r="II824" s="368"/>
      <c r="IJ824" s="368"/>
      <c r="IK824" s="368"/>
      <c r="IL824" s="368"/>
      <c r="IM824" s="368"/>
      <c r="IN824" s="368"/>
      <c r="IO824" s="368"/>
      <c r="IP824" s="368"/>
      <c r="IQ824" s="368"/>
      <c r="IR824" s="368"/>
      <c r="IS824" s="368"/>
      <c r="IT824" s="368"/>
      <c r="IU824" s="368"/>
      <c r="IV824" s="368"/>
      <c r="IW824" s="368"/>
      <c r="IX824" s="368"/>
      <c r="IY824" s="368"/>
      <c r="IZ824" s="368"/>
      <c r="JA824" s="368"/>
      <c r="JB824" s="368"/>
      <c r="JC824" s="368"/>
      <c r="JD824" s="368"/>
      <c r="JE824" s="368"/>
      <c r="JF824" s="368"/>
      <c r="JG824" s="368"/>
      <c r="JH824" s="368"/>
      <c r="JI824" s="368"/>
      <c r="JJ824" s="368"/>
      <c r="JK824" s="368"/>
      <c r="JL824" s="368"/>
      <c r="JM824" s="368"/>
      <c r="JN824" s="368"/>
      <c r="JO824" s="368"/>
      <c r="JP824" s="368"/>
      <c r="JQ824" s="368"/>
      <c r="JR824" s="368"/>
      <c r="JS824" s="368"/>
      <c r="JT824" s="368"/>
      <c r="JU824" s="368"/>
      <c r="JV824" s="368"/>
      <c r="JW824" s="368"/>
      <c r="JX824" s="368"/>
      <c r="JY824" s="368"/>
      <c r="JZ824" s="368"/>
      <c r="KA824" s="368"/>
      <c r="KB824" s="368"/>
      <c r="KC824" s="368"/>
      <c r="KD824" s="368"/>
      <c r="KE824" s="368"/>
      <c r="KF824" s="368"/>
      <c r="KG824" s="368"/>
      <c r="KH824" s="368"/>
      <c r="KI824" s="368"/>
      <c r="KJ824" s="368"/>
      <c r="KK824" s="368"/>
      <c r="KL824" s="368"/>
      <c r="KM824" s="368"/>
      <c r="KN824" s="368"/>
      <c r="KO824" s="368"/>
      <c r="KP824" s="368"/>
      <c r="KQ824" s="368"/>
      <c r="KR824" s="368"/>
      <c r="KS824" s="368"/>
      <c r="KT824" s="368"/>
      <c r="KU824" s="368"/>
      <c r="KV824" s="368"/>
      <c r="KW824" s="368"/>
      <c r="KX824" s="368"/>
      <c r="LH824" s="368"/>
      <c r="LI824" s="368"/>
      <c r="LJ824" s="368"/>
      <c r="LK824" s="368"/>
      <c r="LL824" s="368"/>
      <c r="LM824" s="368"/>
      <c r="LN824" s="368"/>
      <c r="LO824" s="368"/>
      <c r="LP824" s="368"/>
      <c r="LQ824" s="368"/>
      <c r="LR824" s="368"/>
      <c r="LS824" s="368"/>
      <c r="LT824" s="368"/>
      <c r="LU824" s="368"/>
      <c r="LV824" s="368"/>
      <c r="LW824" s="368"/>
      <c r="LX824" s="368"/>
      <c r="LY824" s="368"/>
      <c r="LZ824" s="368"/>
      <c r="MA824" s="368"/>
      <c r="MB824" s="368"/>
      <c r="MC824" s="368"/>
      <c r="MD824" s="368"/>
      <c r="ME824" s="368"/>
      <c r="MF824" s="368"/>
      <c r="MG824" s="368"/>
      <c r="MH824" s="368"/>
      <c r="MI824" s="368"/>
      <c r="MJ824" s="368"/>
      <c r="MK824" s="368"/>
      <c r="ML824" s="368"/>
      <c r="MM824" s="368"/>
      <c r="MN824" s="368"/>
      <c r="MO824" s="368"/>
      <c r="MP824" s="368"/>
      <c r="MQ824" s="368"/>
      <c r="MR824" s="368"/>
      <c r="MS824" s="368"/>
      <c r="MT824" s="368"/>
      <c r="MU824" s="368"/>
      <c r="MV824" s="368"/>
      <c r="MW824" s="368"/>
      <c r="MX824" s="368"/>
      <c r="MY824" s="368"/>
      <c r="MZ824" s="368"/>
      <c r="NA824" s="368"/>
      <c r="NB824" s="368"/>
      <c r="NC824" s="368"/>
      <c r="ND824" s="368"/>
      <c r="NE824" s="368"/>
      <c r="NF824" s="368"/>
      <c r="NG824" s="368"/>
      <c r="NH824" s="368"/>
      <c r="NI824" s="368"/>
      <c r="NJ824" s="368"/>
      <c r="NK824" s="368"/>
      <c r="NL824" s="368"/>
      <c r="NM824" s="368"/>
      <c r="NN824" s="368"/>
      <c r="NO824" s="368"/>
      <c r="NP824" s="368"/>
      <c r="NQ824" s="368"/>
      <c r="NR824" s="368"/>
      <c r="NS824" s="368"/>
      <c r="NT824" s="368"/>
      <c r="NU824" s="368"/>
      <c r="NV824" s="368"/>
      <c r="NW824" s="368"/>
      <c r="NX824" s="368"/>
      <c r="NY824" s="368"/>
      <c r="NZ824" s="368"/>
      <c r="OA824" s="368"/>
      <c r="OB824" s="368"/>
      <c r="OC824" s="368"/>
      <c r="OD824" s="368"/>
      <c r="OE824" s="368"/>
      <c r="OF824" s="368"/>
      <c r="OG824" s="368"/>
      <c r="OH824" s="368"/>
      <c r="OI824" s="368"/>
      <c r="OJ824" s="368"/>
      <c r="OK824" s="368"/>
      <c r="OL824" s="368"/>
      <c r="OM824" s="368"/>
      <c r="ON824" s="368"/>
      <c r="OO824" s="368"/>
      <c r="OP824" s="368"/>
      <c r="OQ824" s="368"/>
      <c r="OR824" s="368"/>
      <c r="OS824" s="368"/>
      <c r="OT824" s="368"/>
      <c r="OU824" s="368"/>
      <c r="OV824" s="368"/>
      <c r="OW824" s="368"/>
      <c r="OX824" s="368"/>
      <c r="OY824" s="368"/>
      <c r="OZ824" s="368"/>
      <c r="PA824" s="368"/>
      <c r="PB824" s="368"/>
      <c r="PC824" s="368"/>
      <c r="PD824" s="368"/>
      <c r="PE824" s="368"/>
      <c r="PF824" s="368"/>
      <c r="PG824" s="368"/>
      <c r="PH824" s="368"/>
      <c r="PI824" s="368"/>
      <c r="PJ824" s="368"/>
      <c r="PK824" s="368"/>
      <c r="PL824" s="368"/>
      <c r="PM824" s="368"/>
      <c r="PN824" s="368"/>
      <c r="PO824" s="368"/>
      <c r="PP824" s="368"/>
      <c r="PQ824" s="368"/>
      <c r="PR824" s="368"/>
      <c r="PS824" s="368"/>
      <c r="PT824" s="368"/>
      <c r="PU824" s="368"/>
      <c r="PV824" s="368"/>
      <c r="PW824" s="368"/>
      <c r="PX824" s="368"/>
      <c r="PY824" s="368"/>
      <c r="PZ824" s="368"/>
      <c r="QA824" s="368"/>
      <c r="QB824" s="368"/>
      <c r="QC824" s="368"/>
      <c r="QD824" s="368"/>
      <c r="QE824" s="368"/>
      <c r="QF824" s="368"/>
      <c r="QG824" s="368"/>
      <c r="QH824" s="368"/>
      <c r="QI824" s="368"/>
      <c r="QJ824" s="368"/>
      <c r="QK824" s="368"/>
      <c r="QL824" s="368"/>
      <c r="QM824" s="368"/>
      <c r="QN824" s="368"/>
      <c r="QO824" s="368"/>
      <c r="QP824" s="368"/>
      <c r="QQ824" s="368"/>
      <c r="QR824" s="368"/>
      <c r="QS824" s="368"/>
      <c r="QT824" s="368"/>
      <c r="QU824" s="368"/>
      <c r="QV824" s="368"/>
      <c r="QW824" s="368"/>
      <c r="QX824" s="368"/>
      <c r="QY824" s="368"/>
      <c r="QZ824" s="368"/>
      <c r="RA824" s="368"/>
      <c r="RB824" s="368"/>
      <c r="RC824" s="368"/>
      <c r="RD824" s="368"/>
      <c r="RE824" s="368"/>
      <c r="RF824" s="368"/>
      <c r="RG824" s="368"/>
      <c r="RH824" s="368"/>
      <c r="RI824" s="368"/>
      <c r="RJ824" s="368"/>
      <c r="RK824" s="368"/>
      <c r="RL824" s="368"/>
      <c r="RM824" s="368"/>
      <c r="RN824" s="368"/>
      <c r="RO824" s="368"/>
      <c r="RP824" s="368"/>
      <c r="RQ824" s="368"/>
      <c r="RR824" s="368"/>
      <c r="RS824" s="368"/>
      <c r="RT824" s="368"/>
      <c r="RU824" s="368"/>
      <c r="RV824" s="368"/>
      <c r="RW824" s="368"/>
      <c r="RX824" s="368"/>
      <c r="RY824" s="368"/>
      <c r="RZ824" s="368"/>
      <c r="SA824" s="368"/>
      <c r="SB824" s="368"/>
      <c r="SC824" s="368"/>
      <c r="SD824" s="368"/>
      <c r="SE824" s="368"/>
      <c r="SF824" s="368"/>
      <c r="SG824" s="368"/>
    </row>
    <row r="825" spans="1:501">
      <c r="A825" s="368"/>
      <c r="B825" s="368"/>
      <c r="C825" s="368"/>
      <c r="D825" s="368"/>
      <c r="E825" s="368"/>
      <c r="F825" s="368"/>
      <c r="G825" s="368"/>
      <c r="H825" s="368"/>
      <c r="I825" s="368"/>
      <c r="J825" s="368"/>
      <c r="K825" s="368"/>
      <c r="L825" s="368"/>
      <c r="M825" s="368"/>
      <c r="N825" s="368"/>
      <c r="O825" s="385"/>
      <c r="P825" s="368"/>
      <c r="Q825" s="368"/>
      <c r="R825" s="368"/>
      <c r="S825" s="368"/>
      <c r="T825" s="368"/>
      <c r="U825" s="368"/>
      <c r="V825" s="368"/>
      <c r="W825" s="368"/>
      <c r="X825" s="368"/>
      <c r="Y825" s="368"/>
      <c r="Z825" s="368"/>
      <c r="AA825" s="368"/>
      <c r="AB825" s="368"/>
      <c r="AC825" s="368"/>
      <c r="AD825" s="368"/>
      <c r="AE825" s="368"/>
      <c r="AF825" s="368"/>
      <c r="AG825" s="368"/>
      <c r="AH825" s="368"/>
      <c r="AI825" s="368"/>
      <c r="AJ825" s="368"/>
      <c r="AK825" s="368"/>
      <c r="AL825" s="368"/>
      <c r="AM825" s="368"/>
      <c r="AN825" s="368"/>
      <c r="AO825" s="368"/>
      <c r="AP825" s="368"/>
      <c r="AQ825" s="368"/>
      <c r="AR825" s="368"/>
      <c r="AS825" s="368"/>
      <c r="AT825" s="368"/>
      <c r="AU825" s="368"/>
      <c r="AV825" s="368"/>
      <c r="AW825" s="368"/>
      <c r="AX825" s="368"/>
      <c r="AY825" s="368"/>
      <c r="AZ825" s="368"/>
      <c r="BA825" s="368"/>
      <c r="BB825" s="368"/>
      <c r="BC825" s="368"/>
      <c r="BD825" s="368"/>
      <c r="BE825" s="368"/>
      <c r="BF825" s="368"/>
      <c r="BG825" s="368"/>
      <c r="BH825" s="368"/>
      <c r="BI825" s="368"/>
      <c r="BJ825" s="368"/>
      <c r="BK825" s="368"/>
      <c r="BL825" s="368"/>
      <c r="BM825" s="368"/>
      <c r="BN825" s="368"/>
      <c r="BO825" s="368"/>
      <c r="BP825" s="368"/>
      <c r="BQ825" s="368"/>
      <c r="BR825" s="368"/>
      <c r="BS825" s="368"/>
      <c r="BT825" s="368"/>
      <c r="BU825" s="368"/>
      <c r="BV825" s="368"/>
      <c r="BW825" s="368"/>
      <c r="DV825" s="368"/>
      <c r="DW825" s="368"/>
      <c r="DX825" s="368"/>
      <c r="DY825" s="368"/>
      <c r="DZ825" s="368"/>
      <c r="EA825" s="368"/>
      <c r="EB825" s="368"/>
      <c r="EC825" s="368"/>
      <c r="ED825" s="368"/>
      <c r="EE825" s="368"/>
      <c r="EF825" s="368"/>
      <c r="EG825" s="368"/>
      <c r="EH825" s="368"/>
      <c r="EI825" s="368"/>
      <c r="EJ825" s="368"/>
      <c r="EK825" s="368"/>
      <c r="EL825" s="368"/>
      <c r="EM825" s="368"/>
      <c r="EN825" s="368"/>
      <c r="EO825" s="368"/>
      <c r="EP825" s="368"/>
      <c r="EQ825" s="368"/>
      <c r="ER825" s="368"/>
      <c r="ES825" s="368"/>
      <c r="ET825" s="368"/>
      <c r="EU825" s="368"/>
      <c r="EV825" s="368"/>
      <c r="EW825" s="368"/>
      <c r="EX825" s="368"/>
      <c r="EY825" s="368"/>
      <c r="EZ825" s="368"/>
      <c r="FA825" s="368"/>
      <c r="FB825" s="368"/>
      <c r="FC825" s="368"/>
      <c r="FD825" s="368"/>
      <c r="FE825" s="368"/>
      <c r="FF825" s="368"/>
      <c r="FG825" s="368"/>
      <c r="FH825" s="368"/>
      <c r="FI825" s="368"/>
      <c r="FJ825" s="368"/>
      <c r="FK825" s="368"/>
      <c r="FL825" s="368"/>
      <c r="FM825" s="368"/>
      <c r="FN825" s="368"/>
      <c r="FO825" s="368"/>
      <c r="FP825" s="368"/>
      <c r="FQ825" s="368"/>
      <c r="FR825" s="368"/>
      <c r="FS825" s="368"/>
      <c r="FT825" s="368"/>
      <c r="FU825" s="368"/>
      <c r="FV825" s="368"/>
      <c r="FW825" s="368"/>
      <c r="FX825" s="368"/>
      <c r="FY825" s="368"/>
      <c r="FZ825" s="368"/>
      <c r="GA825" s="368"/>
      <c r="GB825" s="368"/>
      <c r="GC825" s="368"/>
      <c r="GD825" s="368"/>
      <c r="GE825" s="368"/>
      <c r="GF825" s="368"/>
      <c r="GG825" s="368"/>
      <c r="GH825" s="368"/>
      <c r="GI825" s="368"/>
      <c r="GJ825" s="368"/>
      <c r="GK825" s="368"/>
      <c r="GL825" s="368"/>
      <c r="GM825" s="368"/>
      <c r="GN825" s="368"/>
      <c r="GO825" s="368"/>
      <c r="GP825" s="368"/>
      <c r="GQ825" s="368"/>
      <c r="GR825" s="368"/>
      <c r="GS825" s="368"/>
      <c r="GT825" s="368"/>
      <c r="GU825" s="368"/>
      <c r="GV825" s="368"/>
      <c r="GW825" s="368"/>
      <c r="GX825" s="368"/>
      <c r="GY825" s="368"/>
      <c r="GZ825" s="368"/>
      <c r="HA825" s="368"/>
      <c r="HB825" s="368"/>
      <c r="HC825" s="368"/>
      <c r="HD825" s="368"/>
      <c r="HE825" s="368"/>
      <c r="HF825" s="368"/>
      <c r="HG825" s="368"/>
      <c r="HH825" s="368"/>
      <c r="HI825" s="368"/>
      <c r="HJ825" s="368"/>
      <c r="HK825" s="368"/>
      <c r="HL825" s="368"/>
      <c r="HM825" s="368"/>
      <c r="HN825" s="368"/>
      <c r="HO825" s="368"/>
      <c r="HP825" s="368"/>
      <c r="HQ825" s="368"/>
      <c r="HR825" s="368"/>
      <c r="HS825" s="368"/>
      <c r="HT825" s="368"/>
      <c r="HU825" s="368"/>
      <c r="HV825" s="368"/>
      <c r="HW825" s="368"/>
      <c r="HX825" s="368"/>
      <c r="HY825" s="368"/>
      <c r="HZ825" s="368"/>
      <c r="IA825" s="368"/>
      <c r="IB825" s="368"/>
      <c r="IC825" s="368"/>
      <c r="ID825" s="368"/>
      <c r="IE825" s="368"/>
      <c r="IF825" s="368"/>
      <c r="IG825" s="368"/>
      <c r="IH825" s="368"/>
      <c r="II825" s="368"/>
      <c r="IJ825" s="368"/>
      <c r="IK825" s="368"/>
      <c r="IL825" s="368"/>
      <c r="IM825" s="368"/>
      <c r="IN825" s="368"/>
      <c r="IO825" s="368"/>
      <c r="IP825" s="368"/>
      <c r="IQ825" s="368"/>
      <c r="IR825" s="368"/>
      <c r="IS825" s="368"/>
      <c r="IT825" s="368"/>
      <c r="IU825" s="368"/>
      <c r="IV825" s="368"/>
      <c r="IW825" s="368"/>
      <c r="IX825" s="368"/>
      <c r="IY825" s="368"/>
      <c r="IZ825" s="368"/>
      <c r="JA825" s="368"/>
      <c r="JB825" s="368"/>
      <c r="JC825" s="368"/>
      <c r="JD825" s="368"/>
      <c r="JE825" s="368"/>
      <c r="JF825" s="368"/>
      <c r="JG825" s="368"/>
      <c r="JH825" s="368"/>
      <c r="JI825" s="368"/>
      <c r="JJ825" s="368"/>
      <c r="JK825" s="368"/>
      <c r="JL825" s="368"/>
      <c r="JM825" s="368"/>
      <c r="JN825" s="368"/>
      <c r="JO825" s="368"/>
      <c r="JP825" s="368"/>
      <c r="JQ825" s="368"/>
      <c r="JR825" s="368"/>
      <c r="JS825" s="368"/>
      <c r="JT825" s="368"/>
      <c r="JU825" s="368"/>
      <c r="JV825" s="368"/>
      <c r="JW825" s="368"/>
      <c r="JX825" s="368"/>
      <c r="JY825" s="368"/>
      <c r="JZ825" s="368"/>
      <c r="KA825" s="368"/>
      <c r="KB825" s="368"/>
      <c r="KC825" s="368"/>
      <c r="KD825" s="368"/>
      <c r="KE825" s="368"/>
      <c r="KF825" s="368"/>
      <c r="KG825" s="368"/>
      <c r="KH825" s="368"/>
      <c r="KI825" s="368"/>
      <c r="KJ825" s="368"/>
      <c r="KK825" s="368"/>
      <c r="KL825" s="368"/>
      <c r="KM825" s="368"/>
      <c r="KN825" s="368"/>
      <c r="KO825" s="368"/>
      <c r="KP825" s="368"/>
      <c r="KQ825" s="368"/>
      <c r="KR825" s="368"/>
      <c r="KS825" s="368"/>
      <c r="KT825" s="368"/>
      <c r="KU825" s="368"/>
      <c r="KV825" s="368"/>
      <c r="KW825" s="368"/>
      <c r="KX825" s="368"/>
      <c r="LH825" s="368"/>
      <c r="LI825" s="368"/>
      <c r="LJ825" s="368"/>
      <c r="LK825" s="368"/>
      <c r="LL825" s="368"/>
      <c r="LM825" s="368"/>
      <c r="LN825" s="368"/>
      <c r="LO825" s="368"/>
      <c r="LP825" s="368"/>
      <c r="LQ825" s="368"/>
      <c r="LR825" s="368"/>
      <c r="LS825" s="368"/>
      <c r="LT825" s="368"/>
      <c r="LU825" s="368"/>
      <c r="LV825" s="368"/>
      <c r="LW825" s="368"/>
      <c r="LX825" s="368"/>
      <c r="LY825" s="368"/>
      <c r="LZ825" s="368"/>
      <c r="MA825" s="368"/>
      <c r="MB825" s="368"/>
      <c r="MC825" s="368"/>
      <c r="MD825" s="368"/>
      <c r="ME825" s="368"/>
      <c r="MF825" s="368"/>
      <c r="MG825" s="368"/>
      <c r="MH825" s="368"/>
      <c r="MI825" s="368"/>
      <c r="MJ825" s="368"/>
      <c r="MK825" s="368"/>
      <c r="ML825" s="368"/>
      <c r="MM825" s="368"/>
      <c r="MN825" s="368"/>
      <c r="MO825" s="368"/>
      <c r="MP825" s="368"/>
      <c r="MQ825" s="368"/>
      <c r="MR825" s="368"/>
      <c r="MS825" s="368"/>
      <c r="MT825" s="368"/>
      <c r="MU825" s="368"/>
      <c r="MV825" s="368"/>
      <c r="MW825" s="368"/>
      <c r="MX825" s="368"/>
      <c r="MY825" s="368"/>
      <c r="MZ825" s="368"/>
      <c r="NA825" s="368"/>
      <c r="NB825" s="368"/>
      <c r="NC825" s="368"/>
      <c r="ND825" s="368"/>
      <c r="NE825" s="368"/>
      <c r="NF825" s="368"/>
      <c r="NG825" s="368"/>
      <c r="NH825" s="368"/>
      <c r="NI825" s="368"/>
      <c r="NJ825" s="368"/>
      <c r="NK825" s="368"/>
      <c r="NL825" s="368"/>
      <c r="NM825" s="368"/>
      <c r="NN825" s="368"/>
      <c r="NO825" s="368"/>
      <c r="NP825" s="368"/>
      <c r="NQ825" s="368"/>
      <c r="NR825" s="368"/>
      <c r="NS825" s="368"/>
      <c r="NT825" s="368"/>
      <c r="NU825" s="368"/>
      <c r="NV825" s="368"/>
      <c r="NW825" s="368"/>
      <c r="NX825" s="368"/>
      <c r="NY825" s="368"/>
      <c r="NZ825" s="368"/>
      <c r="OA825" s="368"/>
      <c r="OB825" s="368"/>
      <c r="OC825" s="368"/>
      <c r="OD825" s="368"/>
      <c r="OE825" s="368"/>
      <c r="OF825" s="368"/>
      <c r="OG825" s="368"/>
      <c r="OH825" s="368"/>
      <c r="OI825" s="368"/>
      <c r="OJ825" s="368"/>
      <c r="OK825" s="368"/>
      <c r="OL825" s="368"/>
      <c r="OM825" s="368"/>
      <c r="ON825" s="368"/>
      <c r="OO825" s="368"/>
      <c r="OP825" s="368"/>
      <c r="OQ825" s="368"/>
      <c r="OR825" s="368"/>
      <c r="OS825" s="368"/>
      <c r="OT825" s="368"/>
      <c r="OU825" s="368"/>
      <c r="OV825" s="368"/>
      <c r="OW825" s="368"/>
      <c r="OX825" s="368"/>
      <c r="OY825" s="368"/>
      <c r="OZ825" s="368"/>
      <c r="PA825" s="368"/>
      <c r="PB825" s="368"/>
      <c r="PC825" s="368"/>
      <c r="PD825" s="368"/>
      <c r="PE825" s="368"/>
      <c r="PF825" s="368"/>
      <c r="PG825" s="368"/>
      <c r="PH825" s="368"/>
      <c r="PI825" s="368"/>
      <c r="PJ825" s="368"/>
      <c r="PK825" s="368"/>
      <c r="PL825" s="368"/>
      <c r="PM825" s="368"/>
      <c r="PN825" s="368"/>
      <c r="PO825" s="368"/>
      <c r="PP825" s="368"/>
      <c r="PQ825" s="368"/>
      <c r="PR825" s="368"/>
      <c r="PS825" s="368"/>
      <c r="PT825" s="368"/>
      <c r="PU825" s="368"/>
      <c r="PV825" s="368"/>
      <c r="PW825" s="368"/>
      <c r="PX825" s="368"/>
      <c r="PY825" s="368"/>
      <c r="PZ825" s="368"/>
      <c r="QA825" s="368"/>
      <c r="QB825" s="368"/>
      <c r="QC825" s="368"/>
      <c r="QD825" s="368"/>
      <c r="QE825" s="368"/>
      <c r="QF825" s="368"/>
      <c r="QG825" s="368"/>
      <c r="QH825" s="368"/>
      <c r="QI825" s="368"/>
      <c r="QJ825" s="368"/>
      <c r="QK825" s="368"/>
      <c r="QL825" s="368"/>
      <c r="QM825" s="368"/>
      <c r="QN825" s="368"/>
      <c r="QO825" s="368"/>
      <c r="QP825" s="368"/>
      <c r="QQ825" s="368"/>
      <c r="QR825" s="368"/>
      <c r="QS825" s="368"/>
      <c r="QT825" s="368"/>
      <c r="QU825" s="368"/>
      <c r="QV825" s="368"/>
      <c r="QW825" s="368"/>
      <c r="QX825" s="368"/>
      <c r="QY825" s="368"/>
      <c r="QZ825" s="368"/>
      <c r="RA825" s="368"/>
      <c r="RB825" s="368"/>
      <c r="RC825" s="368"/>
      <c r="RD825" s="368"/>
      <c r="RE825" s="368"/>
      <c r="RF825" s="368"/>
      <c r="RG825" s="368"/>
      <c r="RH825" s="368"/>
      <c r="RI825" s="368"/>
      <c r="RJ825" s="368"/>
      <c r="RK825" s="368"/>
      <c r="RL825" s="368"/>
      <c r="RM825" s="368"/>
      <c r="RN825" s="368"/>
      <c r="RO825" s="368"/>
      <c r="RP825" s="368"/>
      <c r="RQ825" s="368"/>
      <c r="RR825" s="368"/>
      <c r="RS825" s="368"/>
      <c r="RT825" s="368"/>
      <c r="RU825" s="368"/>
      <c r="RV825" s="368"/>
      <c r="RW825" s="368"/>
      <c r="RX825" s="368"/>
      <c r="RY825" s="368"/>
      <c r="RZ825" s="368"/>
      <c r="SA825" s="368"/>
      <c r="SB825" s="368"/>
      <c r="SC825" s="368"/>
      <c r="SD825" s="368"/>
      <c r="SE825" s="368"/>
      <c r="SF825" s="368"/>
      <c r="SG825" s="368"/>
    </row>
    <row r="826" spans="1:501">
      <c r="A826" s="368"/>
      <c r="B826" s="368"/>
      <c r="C826" s="368"/>
      <c r="D826" s="368"/>
      <c r="E826" s="368"/>
      <c r="F826" s="368"/>
      <c r="G826" s="368"/>
      <c r="H826" s="368"/>
      <c r="I826" s="368"/>
      <c r="J826" s="368"/>
      <c r="K826" s="368"/>
      <c r="L826" s="368"/>
      <c r="M826" s="368"/>
      <c r="N826" s="368"/>
      <c r="O826" s="385"/>
      <c r="P826" s="368"/>
      <c r="Q826" s="368"/>
      <c r="R826" s="368"/>
      <c r="S826" s="368"/>
      <c r="T826" s="368"/>
      <c r="U826" s="368"/>
      <c r="V826" s="368"/>
      <c r="W826" s="368"/>
      <c r="X826" s="368"/>
      <c r="Y826" s="368"/>
      <c r="Z826" s="368"/>
      <c r="AA826" s="368"/>
      <c r="AB826" s="368"/>
      <c r="AC826" s="368"/>
      <c r="AD826" s="368"/>
      <c r="AE826" s="368"/>
      <c r="AF826" s="368"/>
      <c r="AG826" s="368"/>
      <c r="AH826" s="368"/>
      <c r="AI826" s="368"/>
      <c r="AJ826" s="368"/>
      <c r="AK826" s="368"/>
      <c r="AL826" s="368"/>
      <c r="AM826" s="368"/>
      <c r="AN826" s="368"/>
      <c r="AO826" s="368"/>
      <c r="AP826" s="368"/>
      <c r="AQ826" s="368"/>
      <c r="AR826" s="368"/>
      <c r="AS826" s="368"/>
      <c r="AT826" s="368"/>
      <c r="AU826" s="368"/>
      <c r="AV826" s="368"/>
      <c r="AW826" s="368"/>
      <c r="AX826" s="368"/>
      <c r="AY826" s="368"/>
      <c r="AZ826" s="368"/>
      <c r="BA826" s="368"/>
      <c r="BB826" s="368"/>
      <c r="BC826" s="368"/>
      <c r="BD826" s="368"/>
      <c r="BE826" s="368"/>
      <c r="BF826" s="368"/>
      <c r="BG826" s="368"/>
      <c r="BH826" s="368"/>
      <c r="BI826" s="368"/>
      <c r="BJ826" s="368"/>
      <c r="BK826" s="368"/>
      <c r="BL826" s="368"/>
      <c r="BM826" s="368"/>
      <c r="BN826" s="368"/>
      <c r="BO826" s="368"/>
      <c r="BP826" s="368"/>
      <c r="BQ826" s="368"/>
      <c r="BR826" s="368"/>
      <c r="BS826" s="368"/>
      <c r="BT826" s="368"/>
      <c r="BU826" s="368"/>
      <c r="BV826" s="368"/>
      <c r="BW826" s="368"/>
      <c r="DV826" s="368"/>
      <c r="DW826" s="368"/>
      <c r="DX826" s="368"/>
      <c r="DY826" s="368"/>
      <c r="DZ826" s="368"/>
      <c r="EA826" s="368"/>
      <c r="EB826" s="368"/>
      <c r="EC826" s="368"/>
      <c r="ED826" s="368"/>
      <c r="EE826" s="368"/>
      <c r="EF826" s="368"/>
      <c r="EG826" s="368"/>
      <c r="EH826" s="368"/>
      <c r="EI826" s="368"/>
      <c r="EJ826" s="368"/>
      <c r="EK826" s="368"/>
      <c r="EL826" s="368"/>
      <c r="EM826" s="368"/>
      <c r="EN826" s="368"/>
      <c r="EO826" s="368"/>
      <c r="EP826" s="368"/>
      <c r="EQ826" s="368"/>
      <c r="ER826" s="368"/>
      <c r="ES826" s="368"/>
      <c r="ET826" s="368"/>
      <c r="EU826" s="368"/>
      <c r="EV826" s="368"/>
      <c r="EW826" s="368"/>
      <c r="EX826" s="368"/>
      <c r="EY826" s="368"/>
      <c r="EZ826" s="368"/>
      <c r="FA826" s="368"/>
      <c r="FB826" s="368"/>
      <c r="FC826" s="368"/>
      <c r="FD826" s="368"/>
      <c r="FE826" s="368"/>
      <c r="FF826" s="368"/>
      <c r="FG826" s="368"/>
      <c r="FH826" s="368"/>
      <c r="FI826" s="368"/>
      <c r="FJ826" s="368"/>
      <c r="FK826" s="368"/>
      <c r="FL826" s="368"/>
      <c r="FM826" s="368"/>
      <c r="FN826" s="368"/>
      <c r="FO826" s="368"/>
      <c r="FP826" s="368"/>
      <c r="FQ826" s="368"/>
      <c r="FR826" s="368"/>
      <c r="FS826" s="368"/>
      <c r="FT826" s="368"/>
      <c r="FU826" s="368"/>
      <c r="FV826" s="368"/>
      <c r="FW826" s="368"/>
      <c r="FX826" s="368"/>
      <c r="FY826" s="368"/>
      <c r="FZ826" s="368"/>
      <c r="GA826" s="368"/>
      <c r="GB826" s="368"/>
      <c r="GC826" s="368"/>
      <c r="GD826" s="368"/>
      <c r="GE826" s="368"/>
      <c r="GF826" s="368"/>
      <c r="GG826" s="368"/>
      <c r="GH826" s="368"/>
      <c r="GI826" s="368"/>
      <c r="GJ826" s="368"/>
      <c r="GK826" s="368"/>
      <c r="GL826" s="368"/>
      <c r="GM826" s="368"/>
      <c r="GN826" s="368"/>
      <c r="GO826" s="368"/>
      <c r="GP826" s="368"/>
      <c r="GQ826" s="368"/>
      <c r="GR826" s="368"/>
      <c r="GS826" s="368"/>
      <c r="GT826" s="368"/>
      <c r="GU826" s="368"/>
      <c r="GV826" s="368"/>
      <c r="GW826" s="368"/>
      <c r="GX826" s="368"/>
      <c r="GY826" s="368"/>
      <c r="GZ826" s="368"/>
      <c r="HA826" s="368"/>
      <c r="HB826" s="368"/>
      <c r="HC826" s="368"/>
      <c r="HD826" s="368"/>
      <c r="HE826" s="368"/>
      <c r="HF826" s="368"/>
      <c r="HG826" s="368"/>
      <c r="HH826" s="368"/>
      <c r="HI826" s="368"/>
      <c r="HJ826" s="368"/>
      <c r="HK826" s="368"/>
      <c r="HL826" s="368"/>
      <c r="HM826" s="368"/>
      <c r="HN826" s="368"/>
      <c r="HO826" s="368"/>
      <c r="HP826" s="368"/>
      <c r="HQ826" s="368"/>
      <c r="HR826" s="368"/>
      <c r="HS826" s="368"/>
      <c r="HT826" s="368"/>
      <c r="HU826" s="368"/>
      <c r="HV826" s="368"/>
      <c r="HW826" s="368"/>
      <c r="HX826" s="368"/>
      <c r="HY826" s="368"/>
      <c r="HZ826" s="368"/>
      <c r="IA826" s="368"/>
      <c r="IB826" s="368"/>
      <c r="IC826" s="368"/>
      <c r="ID826" s="368"/>
      <c r="IE826" s="368"/>
      <c r="IF826" s="368"/>
      <c r="IG826" s="368"/>
      <c r="IH826" s="368"/>
      <c r="II826" s="368"/>
      <c r="IJ826" s="368"/>
      <c r="IK826" s="368"/>
      <c r="IL826" s="368"/>
      <c r="IM826" s="368"/>
      <c r="IN826" s="368"/>
      <c r="IO826" s="368"/>
      <c r="IP826" s="368"/>
      <c r="IQ826" s="368"/>
      <c r="IR826" s="368"/>
      <c r="IS826" s="368"/>
      <c r="IT826" s="368"/>
      <c r="IU826" s="368"/>
      <c r="IV826" s="368"/>
      <c r="IW826" s="368"/>
      <c r="IX826" s="368"/>
      <c r="IY826" s="368"/>
      <c r="IZ826" s="368"/>
      <c r="JA826" s="368"/>
      <c r="JB826" s="368"/>
      <c r="JC826" s="368"/>
      <c r="JD826" s="368"/>
      <c r="JE826" s="368"/>
      <c r="JF826" s="368"/>
      <c r="JG826" s="368"/>
      <c r="JH826" s="368"/>
      <c r="JI826" s="368"/>
      <c r="JJ826" s="368"/>
      <c r="JK826" s="368"/>
      <c r="JL826" s="368"/>
      <c r="JM826" s="368"/>
      <c r="JN826" s="368"/>
      <c r="JO826" s="368"/>
      <c r="JP826" s="368"/>
      <c r="JQ826" s="368"/>
      <c r="JR826" s="368"/>
      <c r="JS826" s="368"/>
      <c r="JT826" s="368"/>
      <c r="JU826" s="368"/>
      <c r="JV826" s="368"/>
      <c r="JW826" s="368"/>
      <c r="JX826" s="368"/>
      <c r="JY826" s="368"/>
      <c r="JZ826" s="368"/>
      <c r="KA826" s="368"/>
      <c r="KB826" s="368"/>
      <c r="KC826" s="368"/>
      <c r="KD826" s="368"/>
      <c r="KE826" s="368"/>
      <c r="KF826" s="368"/>
      <c r="KG826" s="368"/>
      <c r="KH826" s="368"/>
      <c r="KI826" s="368"/>
      <c r="KJ826" s="368"/>
      <c r="KK826" s="368"/>
      <c r="KL826" s="368"/>
      <c r="KM826" s="368"/>
      <c r="KN826" s="368"/>
      <c r="KO826" s="368"/>
      <c r="KP826" s="368"/>
      <c r="KQ826" s="368"/>
      <c r="KR826" s="368"/>
      <c r="KS826" s="368"/>
      <c r="KT826" s="368"/>
      <c r="KU826" s="368"/>
      <c r="KV826" s="368"/>
      <c r="KW826" s="368"/>
      <c r="KX826" s="368"/>
      <c r="LH826" s="368"/>
      <c r="LI826" s="368"/>
      <c r="LJ826" s="368"/>
      <c r="LK826" s="368"/>
      <c r="LL826" s="368"/>
      <c r="LM826" s="368"/>
      <c r="LN826" s="368"/>
      <c r="LO826" s="368"/>
      <c r="LP826" s="368"/>
      <c r="LQ826" s="368"/>
      <c r="LR826" s="368"/>
      <c r="LS826" s="368"/>
      <c r="LT826" s="368"/>
      <c r="LU826" s="368"/>
      <c r="LV826" s="368"/>
      <c r="LW826" s="368"/>
      <c r="LX826" s="368"/>
      <c r="LY826" s="368"/>
      <c r="LZ826" s="368"/>
      <c r="MA826" s="368"/>
      <c r="MB826" s="368"/>
      <c r="MC826" s="368"/>
      <c r="MD826" s="368"/>
      <c r="ME826" s="368"/>
      <c r="MF826" s="368"/>
      <c r="MG826" s="368"/>
      <c r="MH826" s="368"/>
      <c r="MI826" s="368"/>
      <c r="MJ826" s="368"/>
      <c r="MK826" s="368"/>
      <c r="ML826" s="368"/>
      <c r="MM826" s="368"/>
      <c r="MN826" s="368"/>
      <c r="MO826" s="368"/>
      <c r="MP826" s="368"/>
      <c r="MQ826" s="368"/>
      <c r="MR826" s="368"/>
      <c r="MS826" s="368"/>
      <c r="MT826" s="368"/>
      <c r="MU826" s="368"/>
      <c r="MV826" s="368"/>
      <c r="MW826" s="368"/>
      <c r="MX826" s="368"/>
      <c r="MY826" s="368"/>
      <c r="MZ826" s="368"/>
      <c r="NA826" s="368"/>
      <c r="NB826" s="368"/>
      <c r="NC826" s="368"/>
      <c r="ND826" s="368"/>
      <c r="NE826" s="368"/>
      <c r="NF826" s="368"/>
      <c r="NG826" s="368"/>
      <c r="NH826" s="368"/>
      <c r="NI826" s="368"/>
      <c r="NJ826" s="368"/>
      <c r="NK826" s="368"/>
      <c r="NL826" s="368"/>
      <c r="NM826" s="368"/>
      <c r="NN826" s="368"/>
      <c r="NO826" s="368"/>
      <c r="NP826" s="368"/>
      <c r="NQ826" s="368"/>
      <c r="NR826" s="368"/>
      <c r="NS826" s="368"/>
      <c r="NT826" s="368"/>
      <c r="NU826" s="368"/>
      <c r="NV826" s="368"/>
      <c r="NW826" s="368"/>
      <c r="NX826" s="368"/>
      <c r="NY826" s="368"/>
      <c r="NZ826" s="368"/>
      <c r="OA826" s="368"/>
      <c r="OB826" s="368"/>
      <c r="OC826" s="368"/>
      <c r="OD826" s="368"/>
      <c r="OE826" s="368"/>
      <c r="OF826" s="368"/>
      <c r="OG826" s="368"/>
      <c r="OH826" s="368"/>
      <c r="OI826" s="368"/>
      <c r="OJ826" s="368"/>
      <c r="OK826" s="368"/>
      <c r="OL826" s="368"/>
      <c r="OM826" s="368"/>
      <c r="ON826" s="368"/>
      <c r="OO826" s="368"/>
      <c r="OP826" s="368"/>
      <c r="OQ826" s="368"/>
      <c r="OR826" s="368"/>
      <c r="OS826" s="368"/>
      <c r="OT826" s="368"/>
      <c r="OU826" s="368"/>
      <c r="OV826" s="368"/>
      <c r="OW826" s="368"/>
      <c r="OX826" s="368"/>
      <c r="OY826" s="368"/>
      <c r="OZ826" s="368"/>
      <c r="PA826" s="368"/>
      <c r="PB826" s="368"/>
      <c r="PC826" s="368"/>
      <c r="PD826" s="368"/>
      <c r="PE826" s="368"/>
      <c r="PF826" s="368"/>
      <c r="PG826" s="368"/>
      <c r="PH826" s="368"/>
      <c r="PI826" s="368"/>
      <c r="PJ826" s="368"/>
      <c r="PK826" s="368"/>
      <c r="PL826" s="368"/>
      <c r="PM826" s="368"/>
      <c r="PN826" s="368"/>
      <c r="PO826" s="368"/>
      <c r="PP826" s="368"/>
      <c r="PQ826" s="368"/>
      <c r="PR826" s="368"/>
      <c r="PS826" s="368"/>
      <c r="PT826" s="368"/>
      <c r="PU826" s="368"/>
      <c r="PV826" s="368"/>
      <c r="PW826" s="368"/>
      <c r="PX826" s="368"/>
      <c r="PY826" s="368"/>
      <c r="PZ826" s="368"/>
      <c r="QA826" s="368"/>
      <c r="QB826" s="368"/>
      <c r="QC826" s="368"/>
      <c r="QD826" s="368"/>
      <c r="QE826" s="368"/>
      <c r="QF826" s="368"/>
      <c r="QG826" s="368"/>
      <c r="QH826" s="368"/>
      <c r="QI826" s="368"/>
      <c r="QJ826" s="368"/>
      <c r="QK826" s="368"/>
      <c r="QL826" s="368"/>
      <c r="QM826" s="368"/>
      <c r="QN826" s="368"/>
      <c r="QO826" s="368"/>
      <c r="QP826" s="368"/>
      <c r="QQ826" s="368"/>
      <c r="QR826" s="368"/>
      <c r="QS826" s="368"/>
      <c r="QT826" s="368"/>
      <c r="QU826" s="368"/>
      <c r="QV826" s="368"/>
      <c r="QW826" s="368"/>
      <c r="QX826" s="368"/>
      <c r="QY826" s="368"/>
      <c r="QZ826" s="368"/>
      <c r="RA826" s="368"/>
      <c r="RB826" s="368"/>
      <c r="RC826" s="368"/>
      <c r="RD826" s="368"/>
      <c r="RE826" s="368"/>
      <c r="RF826" s="368"/>
      <c r="RG826" s="368"/>
      <c r="RH826" s="368"/>
      <c r="RI826" s="368"/>
      <c r="RJ826" s="368"/>
      <c r="RK826" s="368"/>
      <c r="RL826" s="368"/>
      <c r="RM826" s="368"/>
      <c r="RN826" s="368"/>
      <c r="RO826" s="368"/>
      <c r="RP826" s="368"/>
      <c r="RQ826" s="368"/>
      <c r="RR826" s="368"/>
      <c r="RS826" s="368"/>
      <c r="RT826" s="368"/>
      <c r="RU826" s="368"/>
      <c r="RV826" s="368"/>
      <c r="RW826" s="368"/>
      <c r="RX826" s="368"/>
      <c r="RY826" s="368"/>
      <c r="RZ826" s="368"/>
      <c r="SA826" s="368"/>
      <c r="SB826" s="368"/>
      <c r="SC826" s="368"/>
      <c r="SD826" s="368"/>
      <c r="SE826" s="368"/>
      <c r="SF826" s="368"/>
      <c r="SG826" s="368"/>
    </row>
    <row r="827" spans="1:501">
      <c r="A827" s="368"/>
      <c r="B827" s="368"/>
      <c r="C827" s="368"/>
      <c r="D827" s="368"/>
      <c r="E827" s="368"/>
      <c r="F827" s="368"/>
      <c r="G827" s="368"/>
      <c r="H827" s="368"/>
      <c r="I827" s="368"/>
      <c r="J827" s="368"/>
      <c r="K827" s="368"/>
      <c r="L827" s="368"/>
      <c r="M827" s="368"/>
      <c r="N827" s="368"/>
      <c r="O827" s="385"/>
      <c r="P827" s="368"/>
      <c r="Q827" s="368"/>
      <c r="R827" s="368"/>
      <c r="S827" s="368"/>
      <c r="T827" s="368"/>
      <c r="U827" s="368"/>
      <c r="V827" s="368"/>
      <c r="W827" s="368"/>
      <c r="X827" s="368"/>
      <c r="Y827" s="368"/>
      <c r="Z827" s="368"/>
      <c r="AA827" s="368"/>
      <c r="AB827" s="368"/>
      <c r="AC827" s="368"/>
      <c r="AD827" s="368"/>
      <c r="AE827" s="368"/>
      <c r="AF827" s="368"/>
      <c r="AG827" s="368"/>
      <c r="AH827" s="368"/>
      <c r="AI827" s="368"/>
      <c r="AJ827" s="368"/>
      <c r="AK827" s="368"/>
      <c r="AL827" s="368"/>
      <c r="AM827" s="368"/>
      <c r="AN827" s="368"/>
      <c r="AO827" s="368"/>
      <c r="AP827" s="368"/>
      <c r="AQ827" s="368"/>
      <c r="AR827" s="368"/>
      <c r="AS827" s="368"/>
      <c r="AT827" s="368"/>
      <c r="AU827" s="368"/>
      <c r="AV827" s="368"/>
      <c r="AW827" s="368"/>
      <c r="AX827" s="368"/>
      <c r="AY827" s="368"/>
      <c r="AZ827" s="368"/>
      <c r="BA827" s="368"/>
      <c r="BB827" s="368"/>
      <c r="BC827" s="368"/>
      <c r="BD827" s="368"/>
      <c r="BE827" s="368"/>
      <c r="BF827" s="368"/>
      <c r="BG827" s="368"/>
      <c r="BH827" s="368"/>
      <c r="BI827" s="368"/>
      <c r="BJ827" s="368"/>
      <c r="BK827" s="368"/>
      <c r="BL827" s="368"/>
      <c r="BM827" s="368"/>
      <c r="BN827" s="368"/>
      <c r="BO827" s="368"/>
      <c r="BP827" s="368"/>
      <c r="BQ827" s="368"/>
      <c r="BR827" s="368"/>
      <c r="BS827" s="368"/>
      <c r="BT827" s="368"/>
      <c r="BU827" s="368"/>
      <c r="BV827" s="368"/>
      <c r="BW827" s="368"/>
      <c r="DV827" s="368"/>
      <c r="DW827" s="368"/>
      <c r="DX827" s="368"/>
      <c r="DY827" s="368"/>
      <c r="DZ827" s="368"/>
      <c r="EA827" s="368"/>
      <c r="EB827" s="368"/>
      <c r="EC827" s="368"/>
      <c r="ED827" s="368"/>
      <c r="EE827" s="368"/>
      <c r="EF827" s="368"/>
      <c r="EG827" s="368"/>
      <c r="EH827" s="368"/>
      <c r="EI827" s="368"/>
      <c r="EJ827" s="368"/>
      <c r="EK827" s="368"/>
      <c r="EL827" s="368"/>
      <c r="EM827" s="368"/>
      <c r="EN827" s="368"/>
      <c r="EO827" s="368"/>
      <c r="EP827" s="368"/>
      <c r="EQ827" s="368"/>
      <c r="ER827" s="368"/>
      <c r="ES827" s="368"/>
      <c r="ET827" s="368"/>
      <c r="EU827" s="368"/>
      <c r="EV827" s="368"/>
      <c r="EW827" s="368"/>
      <c r="EX827" s="368"/>
      <c r="EY827" s="368"/>
      <c r="EZ827" s="368"/>
      <c r="FA827" s="368"/>
      <c r="FB827" s="368"/>
      <c r="FC827" s="368"/>
      <c r="FD827" s="368"/>
      <c r="FE827" s="368"/>
      <c r="FF827" s="368"/>
      <c r="FG827" s="368"/>
      <c r="FH827" s="368"/>
      <c r="FI827" s="368"/>
      <c r="FJ827" s="368"/>
      <c r="FK827" s="368"/>
      <c r="FL827" s="368"/>
      <c r="FM827" s="368"/>
      <c r="FN827" s="368"/>
      <c r="FO827" s="368"/>
      <c r="FP827" s="368"/>
      <c r="FQ827" s="368"/>
      <c r="FR827" s="368"/>
      <c r="FS827" s="368"/>
      <c r="FT827" s="368"/>
      <c r="FU827" s="368"/>
      <c r="FV827" s="368"/>
      <c r="FW827" s="368"/>
      <c r="FX827" s="368"/>
      <c r="FY827" s="368"/>
      <c r="FZ827" s="368"/>
      <c r="GA827" s="368"/>
      <c r="GB827" s="368"/>
      <c r="GC827" s="368"/>
      <c r="GD827" s="368"/>
      <c r="GE827" s="368"/>
      <c r="GF827" s="368"/>
      <c r="GG827" s="368"/>
      <c r="GH827" s="368"/>
      <c r="GI827" s="368"/>
      <c r="GJ827" s="368"/>
      <c r="GK827" s="368"/>
      <c r="GL827" s="368"/>
      <c r="GM827" s="368"/>
      <c r="GN827" s="368"/>
      <c r="GO827" s="368"/>
      <c r="GP827" s="368"/>
      <c r="GQ827" s="368"/>
      <c r="GR827" s="368"/>
      <c r="GS827" s="368"/>
      <c r="GT827" s="368"/>
      <c r="GU827" s="368"/>
      <c r="GV827" s="368"/>
      <c r="GW827" s="368"/>
      <c r="GX827" s="368"/>
      <c r="GY827" s="368"/>
      <c r="GZ827" s="368"/>
      <c r="HA827" s="368"/>
      <c r="HB827" s="368"/>
      <c r="HC827" s="368"/>
      <c r="HD827" s="368"/>
      <c r="HE827" s="368"/>
      <c r="HF827" s="368"/>
      <c r="HG827" s="368"/>
      <c r="HH827" s="368"/>
      <c r="HI827" s="368"/>
      <c r="HJ827" s="368"/>
      <c r="HK827" s="368"/>
      <c r="HL827" s="368"/>
      <c r="HM827" s="368"/>
      <c r="HN827" s="368"/>
      <c r="HO827" s="368"/>
      <c r="HP827" s="368"/>
      <c r="HQ827" s="368"/>
      <c r="HR827" s="368"/>
      <c r="HS827" s="368"/>
      <c r="HT827" s="368"/>
      <c r="HU827" s="368"/>
      <c r="HV827" s="368"/>
      <c r="HW827" s="368"/>
      <c r="HX827" s="368"/>
      <c r="HY827" s="368"/>
      <c r="HZ827" s="368"/>
      <c r="IA827" s="368"/>
      <c r="IB827" s="368"/>
      <c r="IC827" s="368"/>
      <c r="ID827" s="368"/>
      <c r="IE827" s="368"/>
      <c r="IF827" s="368"/>
      <c r="IG827" s="368"/>
      <c r="IH827" s="368"/>
      <c r="II827" s="368"/>
      <c r="IJ827" s="368"/>
      <c r="IK827" s="368"/>
      <c r="IL827" s="368"/>
      <c r="IM827" s="368"/>
      <c r="IN827" s="368"/>
      <c r="IO827" s="368"/>
      <c r="IP827" s="368"/>
      <c r="IQ827" s="368"/>
      <c r="IR827" s="368"/>
      <c r="IS827" s="368"/>
      <c r="IT827" s="368"/>
      <c r="IU827" s="368"/>
      <c r="IV827" s="368"/>
      <c r="IW827" s="368"/>
      <c r="IX827" s="368"/>
      <c r="IY827" s="368"/>
      <c r="IZ827" s="368"/>
      <c r="JA827" s="368"/>
      <c r="JB827" s="368"/>
      <c r="JC827" s="368"/>
      <c r="JD827" s="368"/>
      <c r="JE827" s="368"/>
      <c r="JF827" s="368"/>
      <c r="JG827" s="368"/>
      <c r="JH827" s="368"/>
      <c r="JI827" s="368"/>
      <c r="JJ827" s="368"/>
      <c r="JK827" s="368"/>
      <c r="JL827" s="368"/>
      <c r="JM827" s="368"/>
      <c r="JN827" s="368"/>
      <c r="JO827" s="368"/>
      <c r="JP827" s="368"/>
      <c r="JQ827" s="368"/>
      <c r="JR827" s="368"/>
      <c r="JS827" s="368"/>
      <c r="JT827" s="368"/>
      <c r="JU827" s="368"/>
      <c r="JV827" s="368"/>
      <c r="JW827" s="368"/>
      <c r="JX827" s="368"/>
      <c r="JY827" s="368"/>
      <c r="JZ827" s="368"/>
      <c r="KA827" s="368"/>
      <c r="KB827" s="368"/>
      <c r="KC827" s="368"/>
      <c r="KD827" s="368"/>
      <c r="KE827" s="368"/>
      <c r="KF827" s="368"/>
      <c r="KG827" s="368"/>
      <c r="KH827" s="368"/>
      <c r="KI827" s="368"/>
      <c r="KJ827" s="368"/>
      <c r="KK827" s="368"/>
      <c r="KL827" s="368"/>
      <c r="KM827" s="368"/>
      <c r="KN827" s="368"/>
      <c r="KO827" s="368"/>
      <c r="KP827" s="368"/>
      <c r="KQ827" s="368"/>
      <c r="KR827" s="368"/>
      <c r="KS827" s="368"/>
      <c r="KT827" s="368"/>
      <c r="KU827" s="368"/>
      <c r="KV827" s="368"/>
      <c r="KW827" s="368"/>
      <c r="KX827" s="368"/>
      <c r="LH827" s="368"/>
      <c r="LI827" s="368"/>
      <c r="LJ827" s="368"/>
      <c r="LK827" s="368"/>
      <c r="LL827" s="368"/>
      <c r="LM827" s="368"/>
      <c r="LN827" s="368"/>
      <c r="LO827" s="368"/>
      <c r="LP827" s="368"/>
      <c r="LQ827" s="368"/>
      <c r="LR827" s="368"/>
      <c r="LS827" s="368"/>
      <c r="LT827" s="368"/>
      <c r="LU827" s="368"/>
      <c r="LV827" s="368"/>
      <c r="LW827" s="368"/>
      <c r="LX827" s="368"/>
      <c r="LY827" s="368"/>
      <c r="LZ827" s="368"/>
      <c r="MA827" s="368"/>
      <c r="MB827" s="368"/>
      <c r="MC827" s="368"/>
      <c r="MD827" s="368"/>
      <c r="ME827" s="368"/>
      <c r="MF827" s="368"/>
      <c r="MG827" s="368"/>
      <c r="MH827" s="368"/>
      <c r="MI827" s="368"/>
      <c r="MJ827" s="368"/>
      <c r="MK827" s="368"/>
      <c r="ML827" s="368"/>
      <c r="MM827" s="368"/>
      <c r="MN827" s="368"/>
      <c r="MO827" s="368"/>
      <c r="MP827" s="368"/>
      <c r="MQ827" s="368"/>
      <c r="MR827" s="368"/>
      <c r="MS827" s="368"/>
      <c r="MT827" s="368"/>
      <c r="MU827" s="368"/>
      <c r="MV827" s="368"/>
      <c r="MW827" s="368"/>
      <c r="MX827" s="368"/>
      <c r="MY827" s="368"/>
      <c r="MZ827" s="368"/>
      <c r="NA827" s="368"/>
      <c r="NB827" s="368"/>
      <c r="NC827" s="368"/>
      <c r="ND827" s="368"/>
      <c r="NE827" s="368"/>
      <c r="NF827" s="368"/>
      <c r="NG827" s="368"/>
      <c r="NH827" s="368"/>
      <c r="NI827" s="368"/>
      <c r="NJ827" s="368"/>
      <c r="NK827" s="368"/>
      <c r="NL827" s="368"/>
      <c r="NM827" s="368"/>
      <c r="NN827" s="368"/>
      <c r="NO827" s="368"/>
      <c r="NP827" s="368"/>
      <c r="NQ827" s="368"/>
      <c r="NR827" s="368"/>
      <c r="NS827" s="368"/>
      <c r="NT827" s="368"/>
      <c r="NU827" s="368"/>
      <c r="NV827" s="368"/>
      <c r="NW827" s="368"/>
      <c r="NX827" s="368"/>
      <c r="NY827" s="368"/>
      <c r="NZ827" s="368"/>
      <c r="OA827" s="368"/>
      <c r="OB827" s="368"/>
      <c r="OC827" s="368"/>
      <c r="OD827" s="368"/>
      <c r="OE827" s="368"/>
      <c r="OF827" s="368"/>
      <c r="OG827" s="368"/>
      <c r="OH827" s="368"/>
      <c r="OI827" s="368"/>
      <c r="OJ827" s="368"/>
      <c r="OK827" s="368"/>
      <c r="OL827" s="368"/>
      <c r="OM827" s="368"/>
      <c r="ON827" s="368"/>
      <c r="OO827" s="368"/>
      <c r="OP827" s="368"/>
      <c r="OQ827" s="368"/>
      <c r="OR827" s="368"/>
      <c r="OS827" s="368"/>
      <c r="OT827" s="368"/>
      <c r="OU827" s="368"/>
      <c r="OV827" s="368"/>
      <c r="OW827" s="368"/>
      <c r="OX827" s="368"/>
      <c r="OY827" s="368"/>
      <c r="OZ827" s="368"/>
      <c r="PA827" s="368"/>
      <c r="PB827" s="368"/>
      <c r="PC827" s="368"/>
      <c r="PD827" s="368"/>
      <c r="PE827" s="368"/>
      <c r="PF827" s="368"/>
      <c r="PG827" s="368"/>
      <c r="PH827" s="368"/>
      <c r="PI827" s="368"/>
      <c r="PJ827" s="368"/>
      <c r="PK827" s="368"/>
      <c r="PL827" s="368"/>
      <c r="PM827" s="368"/>
      <c r="PN827" s="368"/>
      <c r="PO827" s="368"/>
      <c r="PP827" s="368"/>
      <c r="PQ827" s="368"/>
      <c r="PR827" s="368"/>
      <c r="PS827" s="368"/>
      <c r="PT827" s="368"/>
      <c r="PU827" s="368"/>
      <c r="PV827" s="368"/>
      <c r="PW827" s="368"/>
      <c r="PX827" s="368"/>
      <c r="PY827" s="368"/>
      <c r="PZ827" s="368"/>
      <c r="QA827" s="368"/>
      <c r="QB827" s="368"/>
      <c r="QC827" s="368"/>
      <c r="QD827" s="368"/>
      <c r="QE827" s="368"/>
      <c r="QF827" s="368"/>
      <c r="QG827" s="368"/>
      <c r="QH827" s="368"/>
      <c r="QI827" s="368"/>
      <c r="QJ827" s="368"/>
      <c r="QK827" s="368"/>
      <c r="QL827" s="368"/>
      <c r="QM827" s="368"/>
      <c r="QN827" s="368"/>
      <c r="QO827" s="368"/>
      <c r="QP827" s="368"/>
      <c r="QQ827" s="368"/>
      <c r="QR827" s="368"/>
      <c r="QS827" s="368"/>
      <c r="QT827" s="368"/>
      <c r="QU827" s="368"/>
      <c r="QV827" s="368"/>
      <c r="QW827" s="368"/>
      <c r="QX827" s="368"/>
      <c r="QY827" s="368"/>
      <c r="QZ827" s="368"/>
      <c r="RA827" s="368"/>
      <c r="RB827" s="368"/>
      <c r="RC827" s="368"/>
      <c r="RD827" s="368"/>
      <c r="RE827" s="368"/>
      <c r="RF827" s="368"/>
      <c r="RG827" s="368"/>
      <c r="RH827" s="368"/>
      <c r="RI827" s="368"/>
      <c r="RJ827" s="368"/>
      <c r="RK827" s="368"/>
      <c r="RL827" s="368"/>
      <c r="RM827" s="368"/>
      <c r="RN827" s="368"/>
      <c r="RO827" s="368"/>
      <c r="RP827" s="368"/>
      <c r="RQ827" s="368"/>
      <c r="RR827" s="368"/>
      <c r="RS827" s="368"/>
      <c r="RT827" s="368"/>
      <c r="RU827" s="368"/>
      <c r="RV827" s="368"/>
      <c r="RW827" s="368"/>
      <c r="RX827" s="368"/>
      <c r="RY827" s="368"/>
      <c r="RZ827" s="368"/>
      <c r="SA827" s="368"/>
      <c r="SB827" s="368"/>
      <c r="SC827" s="368"/>
      <c r="SD827" s="368"/>
      <c r="SE827" s="368"/>
      <c r="SF827" s="368"/>
      <c r="SG827" s="368"/>
    </row>
    <row r="828" spans="1:501">
      <c r="A828" s="368"/>
      <c r="B828" s="368"/>
      <c r="C828" s="368"/>
      <c r="D828" s="368"/>
      <c r="E828" s="368"/>
      <c r="F828" s="368"/>
      <c r="G828" s="368"/>
      <c r="H828" s="368"/>
      <c r="I828" s="368"/>
      <c r="J828" s="368"/>
      <c r="K828" s="368"/>
      <c r="L828" s="368"/>
      <c r="M828" s="368"/>
      <c r="N828" s="368"/>
      <c r="O828" s="385"/>
      <c r="P828" s="368"/>
      <c r="Q828" s="368"/>
      <c r="R828" s="368"/>
      <c r="S828" s="368"/>
      <c r="T828" s="368"/>
      <c r="U828" s="368"/>
      <c r="V828" s="368"/>
      <c r="W828" s="368"/>
      <c r="X828" s="368"/>
      <c r="Y828" s="368"/>
      <c r="Z828" s="368"/>
      <c r="AA828" s="368"/>
      <c r="AB828" s="368"/>
      <c r="AC828" s="368"/>
      <c r="AD828" s="368"/>
      <c r="AE828" s="368"/>
      <c r="AF828" s="368"/>
      <c r="AG828" s="368"/>
      <c r="AH828" s="368"/>
      <c r="AI828" s="368"/>
      <c r="AJ828" s="368"/>
      <c r="AK828" s="368"/>
      <c r="AL828" s="368"/>
      <c r="AM828" s="368"/>
      <c r="AN828" s="368"/>
      <c r="AO828" s="368"/>
      <c r="AP828" s="368"/>
      <c r="AQ828" s="368"/>
      <c r="AR828" s="368"/>
      <c r="AS828" s="368"/>
      <c r="AT828" s="368"/>
      <c r="AU828" s="368"/>
      <c r="AV828" s="368"/>
      <c r="AW828" s="368"/>
      <c r="AX828" s="368"/>
      <c r="AY828" s="368"/>
      <c r="AZ828" s="368"/>
      <c r="BA828" s="368"/>
      <c r="BB828" s="368"/>
      <c r="BC828" s="368"/>
      <c r="BD828" s="368"/>
      <c r="BE828" s="368"/>
      <c r="BF828" s="368"/>
      <c r="BG828" s="368"/>
      <c r="BH828" s="368"/>
      <c r="BI828" s="368"/>
      <c r="BJ828" s="368"/>
      <c r="BK828" s="368"/>
      <c r="BL828" s="368"/>
      <c r="BM828" s="368"/>
      <c r="BN828" s="368"/>
      <c r="BO828" s="368"/>
      <c r="BP828" s="368"/>
      <c r="BQ828" s="368"/>
      <c r="BR828" s="368"/>
      <c r="BS828" s="368"/>
      <c r="BT828" s="368"/>
      <c r="BU828" s="368"/>
      <c r="BV828" s="368"/>
      <c r="BW828" s="368"/>
      <c r="DV828" s="368"/>
      <c r="DW828" s="368"/>
      <c r="DX828" s="368"/>
      <c r="DY828" s="368"/>
      <c r="DZ828" s="368"/>
      <c r="EA828" s="368"/>
      <c r="EB828" s="368"/>
      <c r="EC828" s="368"/>
      <c r="ED828" s="368"/>
      <c r="EE828" s="368"/>
      <c r="EF828" s="368"/>
      <c r="EG828" s="368"/>
      <c r="EH828" s="368"/>
      <c r="EI828" s="368"/>
      <c r="EJ828" s="368"/>
      <c r="EK828" s="368"/>
      <c r="EL828" s="368"/>
      <c r="EM828" s="368"/>
      <c r="EN828" s="368"/>
      <c r="EO828" s="368"/>
      <c r="EP828" s="368"/>
      <c r="EQ828" s="368"/>
      <c r="ER828" s="368"/>
      <c r="ES828" s="368"/>
      <c r="ET828" s="368"/>
      <c r="EU828" s="368"/>
      <c r="EV828" s="368"/>
      <c r="EW828" s="368"/>
      <c r="EX828" s="368"/>
      <c r="EY828" s="368"/>
      <c r="EZ828" s="368"/>
      <c r="FA828" s="368"/>
      <c r="FB828" s="368"/>
      <c r="FC828" s="368"/>
      <c r="FD828" s="368"/>
      <c r="FE828" s="368"/>
      <c r="FF828" s="368"/>
      <c r="FG828" s="368"/>
      <c r="FH828" s="368"/>
      <c r="FI828" s="368"/>
      <c r="FJ828" s="368"/>
      <c r="FK828" s="368"/>
      <c r="FL828" s="368"/>
      <c r="FM828" s="368"/>
      <c r="FN828" s="368"/>
      <c r="FO828" s="368"/>
      <c r="FP828" s="368"/>
      <c r="FQ828" s="368"/>
      <c r="FR828" s="368"/>
      <c r="FS828" s="368"/>
      <c r="FT828" s="368"/>
      <c r="FU828" s="368"/>
      <c r="FV828" s="368"/>
      <c r="FW828" s="368"/>
      <c r="FX828" s="368"/>
      <c r="FY828" s="368"/>
      <c r="FZ828" s="368"/>
      <c r="GA828" s="368"/>
      <c r="GB828" s="368"/>
      <c r="GC828" s="368"/>
      <c r="GD828" s="368"/>
      <c r="GE828" s="368"/>
      <c r="GF828" s="368"/>
      <c r="GG828" s="368"/>
      <c r="GH828" s="368"/>
      <c r="GI828" s="368"/>
      <c r="GJ828" s="368"/>
      <c r="GK828" s="368"/>
      <c r="GL828" s="368"/>
      <c r="GM828" s="368"/>
      <c r="GN828" s="368"/>
      <c r="GO828" s="368"/>
      <c r="GP828" s="368"/>
      <c r="GQ828" s="368"/>
      <c r="GR828" s="368"/>
      <c r="GS828" s="368"/>
      <c r="GT828" s="368"/>
      <c r="GU828" s="368"/>
      <c r="GV828" s="368"/>
      <c r="GW828" s="368"/>
      <c r="GX828" s="368"/>
      <c r="GY828" s="368"/>
      <c r="GZ828" s="368"/>
      <c r="HA828" s="368"/>
      <c r="HB828" s="368"/>
      <c r="HC828" s="368"/>
      <c r="HD828" s="368"/>
      <c r="HE828" s="368"/>
      <c r="HF828" s="368"/>
      <c r="HG828" s="368"/>
      <c r="HH828" s="368"/>
      <c r="HI828" s="368"/>
      <c r="HJ828" s="368"/>
      <c r="HK828" s="368"/>
      <c r="HL828" s="368"/>
      <c r="HM828" s="368"/>
      <c r="HN828" s="368"/>
      <c r="HO828" s="368"/>
      <c r="HP828" s="368"/>
      <c r="HQ828" s="368"/>
      <c r="HR828" s="368"/>
      <c r="HS828" s="368"/>
      <c r="HT828" s="368"/>
      <c r="HU828" s="368"/>
      <c r="HV828" s="368"/>
      <c r="HW828" s="368"/>
      <c r="HX828" s="368"/>
      <c r="HY828" s="368"/>
      <c r="HZ828" s="368"/>
      <c r="IA828" s="368"/>
      <c r="IB828" s="368"/>
      <c r="IC828" s="368"/>
      <c r="ID828" s="368"/>
      <c r="IE828" s="368"/>
      <c r="IF828" s="368"/>
      <c r="IG828" s="368"/>
      <c r="IH828" s="368"/>
      <c r="II828" s="368"/>
      <c r="IJ828" s="368"/>
      <c r="IK828" s="368"/>
      <c r="IL828" s="368"/>
      <c r="IM828" s="368"/>
      <c r="IN828" s="368"/>
      <c r="IO828" s="368"/>
      <c r="IP828" s="368"/>
      <c r="IQ828" s="368"/>
      <c r="IR828" s="368"/>
      <c r="IS828" s="368"/>
      <c r="IT828" s="368"/>
      <c r="IU828" s="368"/>
      <c r="IV828" s="368"/>
      <c r="IW828" s="368"/>
      <c r="IX828" s="368"/>
      <c r="IY828" s="368"/>
      <c r="IZ828" s="368"/>
      <c r="JA828" s="368"/>
      <c r="JB828" s="368"/>
      <c r="JC828" s="368"/>
      <c r="JD828" s="368"/>
      <c r="JE828" s="368"/>
      <c r="JF828" s="368"/>
      <c r="JG828" s="368"/>
      <c r="JH828" s="368"/>
      <c r="JI828" s="368"/>
      <c r="JJ828" s="368"/>
      <c r="JK828" s="368"/>
      <c r="JL828" s="368"/>
      <c r="JM828" s="368"/>
      <c r="JN828" s="368"/>
      <c r="JO828" s="368"/>
      <c r="JP828" s="368"/>
      <c r="JQ828" s="368"/>
      <c r="JR828" s="368"/>
      <c r="JS828" s="368"/>
      <c r="JT828" s="368"/>
      <c r="JU828" s="368"/>
      <c r="JV828" s="368"/>
      <c r="JW828" s="368"/>
      <c r="JX828" s="368"/>
      <c r="JY828" s="368"/>
      <c r="JZ828" s="368"/>
      <c r="KA828" s="368"/>
      <c r="KB828" s="368"/>
      <c r="KC828" s="368"/>
      <c r="KD828" s="368"/>
      <c r="KE828" s="368"/>
      <c r="KF828" s="368"/>
      <c r="KG828" s="368"/>
      <c r="KH828" s="368"/>
      <c r="KI828" s="368"/>
      <c r="KJ828" s="368"/>
      <c r="KK828" s="368"/>
      <c r="KL828" s="368"/>
      <c r="KM828" s="368"/>
      <c r="KN828" s="368"/>
      <c r="KO828" s="368"/>
      <c r="KP828" s="368"/>
      <c r="KQ828" s="368"/>
      <c r="KR828" s="368"/>
      <c r="KS828" s="368"/>
      <c r="KT828" s="368"/>
      <c r="KU828" s="368"/>
      <c r="KV828" s="368"/>
      <c r="KW828" s="368"/>
      <c r="KX828" s="368"/>
      <c r="LH828" s="368"/>
      <c r="LI828" s="368"/>
      <c r="LJ828" s="368"/>
      <c r="LK828" s="368"/>
      <c r="LL828" s="368"/>
      <c r="LM828" s="368"/>
      <c r="LN828" s="368"/>
      <c r="LO828" s="368"/>
      <c r="LP828" s="368"/>
      <c r="LQ828" s="368"/>
      <c r="LR828" s="368"/>
      <c r="LS828" s="368"/>
      <c r="LT828" s="368"/>
      <c r="LU828" s="368"/>
      <c r="LV828" s="368"/>
      <c r="LW828" s="368"/>
      <c r="LX828" s="368"/>
      <c r="LY828" s="368"/>
      <c r="LZ828" s="368"/>
      <c r="MA828" s="368"/>
      <c r="MB828" s="368"/>
      <c r="MC828" s="368"/>
      <c r="MD828" s="368"/>
      <c r="ME828" s="368"/>
      <c r="MF828" s="368"/>
      <c r="MG828" s="368"/>
      <c r="MH828" s="368"/>
      <c r="MI828" s="368"/>
      <c r="MJ828" s="368"/>
      <c r="MK828" s="368"/>
      <c r="ML828" s="368"/>
      <c r="MM828" s="368"/>
      <c r="MN828" s="368"/>
      <c r="MO828" s="368"/>
      <c r="MP828" s="368"/>
      <c r="MQ828" s="368"/>
      <c r="MR828" s="368"/>
      <c r="MS828" s="368"/>
      <c r="MT828" s="368"/>
      <c r="MU828" s="368"/>
      <c r="MV828" s="368"/>
      <c r="MW828" s="368"/>
      <c r="MX828" s="368"/>
      <c r="MY828" s="368"/>
      <c r="MZ828" s="368"/>
      <c r="NA828" s="368"/>
      <c r="NB828" s="368"/>
      <c r="NC828" s="368"/>
      <c r="ND828" s="368"/>
      <c r="NE828" s="368"/>
      <c r="NF828" s="368"/>
      <c r="NG828" s="368"/>
      <c r="NH828" s="368"/>
      <c r="NI828" s="368"/>
      <c r="NJ828" s="368"/>
      <c r="NK828" s="368"/>
      <c r="NL828" s="368"/>
      <c r="NM828" s="368"/>
      <c r="NN828" s="368"/>
      <c r="NO828" s="368"/>
      <c r="NP828" s="368"/>
      <c r="NQ828" s="368"/>
      <c r="NR828" s="368"/>
      <c r="NS828" s="368"/>
      <c r="NT828" s="368"/>
      <c r="NU828" s="368"/>
      <c r="NV828" s="368"/>
      <c r="NW828" s="368"/>
      <c r="NX828" s="368"/>
      <c r="NY828" s="368"/>
      <c r="NZ828" s="368"/>
      <c r="OA828" s="368"/>
      <c r="OB828" s="368"/>
      <c r="OC828" s="368"/>
      <c r="OD828" s="368"/>
      <c r="OE828" s="368"/>
      <c r="OF828" s="368"/>
      <c r="OG828" s="368"/>
      <c r="OH828" s="368"/>
      <c r="OI828" s="368"/>
      <c r="OJ828" s="368"/>
      <c r="OK828" s="368"/>
      <c r="OL828" s="368"/>
      <c r="OM828" s="368"/>
      <c r="ON828" s="368"/>
      <c r="OO828" s="368"/>
      <c r="OP828" s="368"/>
      <c r="OQ828" s="368"/>
      <c r="OR828" s="368"/>
      <c r="OS828" s="368"/>
      <c r="OT828" s="368"/>
      <c r="OU828" s="368"/>
      <c r="OV828" s="368"/>
      <c r="OW828" s="368"/>
      <c r="OX828" s="368"/>
      <c r="OY828" s="368"/>
      <c r="OZ828" s="368"/>
      <c r="PA828" s="368"/>
      <c r="PB828" s="368"/>
      <c r="PC828" s="368"/>
      <c r="PD828" s="368"/>
      <c r="PE828" s="368"/>
      <c r="PF828" s="368"/>
      <c r="PG828" s="368"/>
      <c r="PH828" s="368"/>
      <c r="PI828" s="368"/>
      <c r="PJ828" s="368"/>
      <c r="PK828" s="368"/>
      <c r="PL828" s="368"/>
      <c r="PM828" s="368"/>
      <c r="PN828" s="368"/>
      <c r="PO828" s="368"/>
      <c r="PP828" s="368"/>
      <c r="PQ828" s="368"/>
      <c r="PR828" s="368"/>
      <c r="PS828" s="368"/>
      <c r="PT828" s="368"/>
      <c r="PU828" s="368"/>
      <c r="PV828" s="368"/>
      <c r="PW828" s="368"/>
      <c r="PX828" s="368"/>
      <c r="PY828" s="368"/>
      <c r="PZ828" s="368"/>
      <c r="QA828" s="368"/>
      <c r="QB828" s="368"/>
      <c r="QC828" s="368"/>
      <c r="QD828" s="368"/>
      <c r="QE828" s="368"/>
      <c r="QF828" s="368"/>
      <c r="QG828" s="368"/>
      <c r="QH828" s="368"/>
      <c r="QI828" s="368"/>
      <c r="QJ828" s="368"/>
      <c r="QK828" s="368"/>
      <c r="QL828" s="368"/>
      <c r="QM828" s="368"/>
      <c r="QN828" s="368"/>
      <c r="QO828" s="368"/>
      <c r="QP828" s="368"/>
      <c r="QQ828" s="368"/>
      <c r="QR828" s="368"/>
      <c r="QS828" s="368"/>
      <c r="QT828" s="368"/>
      <c r="QU828" s="368"/>
      <c r="QV828" s="368"/>
      <c r="QW828" s="368"/>
      <c r="QX828" s="368"/>
      <c r="QY828" s="368"/>
      <c r="QZ828" s="368"/>
      <c r="RA828" s="368"/>
      <c r="RB828" s="368"/>
      <c r="RC828" s="368"/>
      <c r="RD828" s="368"/>
      <c r="RE828" s="368"/>
      <c r="RF828" s="368"/>
      <c r="RG828" s="368"/>
      <c r="RH828" s="368"/>
      <c r="RI828" s="368"/>
      <c r="RJ828" s="368"/>
      <c r="RK828" s="368"/>
      <c r="RL828" s="368"/>
      <c r="RM828" s="368"/>
      <c r="RN828" s="368"/>
      <c r="RO828" s="368"/>
      <c r="RP828" s="368"/>
      <c r="RQ828" s="368"/>
      <c r="RR828" s="368"/>
      <c r="RS828" s="368"/>
      <c r="RT828" s="368"/>
      <c r="RU828" s="368"/>
      <c r="RV828" s="368"/>
      <c r="RW828" s="368"/>
      <c r="RX828" s="368"/>
      <c r="RY828" s="368"/>
      <c r="RZ828" s="368"/>
      <c r="SA828" s="368"/>
      <c r="SB828" s="368"/>
      <c r="SC828" s="368"/>
      <c r="SD828" s="368"/>
      <c r="SE828" s="368"/>
      <c r="SF828" s="368"/>
      <c r="SG828" s="368"/>
    </row>
    <row r="829" spans="1:501">
      <c r="A829" s="368"/>
      <c r="B829" s="368"/>
      <c r="C829" s="368"/>
      <c r="D829" s="368"/>
      <c r="E829" s="368"/>
      <c r="F829" s="368"/>
      <c r="G829" s="368"/>
      <c r="H829" s="368"/>
      <c r="I829" s="368"/>
      <c r="J829" s="368"/>
      <c r="K829" s="368"/>
      <c r="L829" s="368"/>
      <c r="M829" s="368"/>
      <c r="N829" s="368"/>
      <c r="O829" s="385"/>
      <c r="P829" s="368"/>
      <c r="Q829" s="368"/>
      <c r="R829" s="368"/>
      <c r="S829" s="368"/>
      <c r="T829" s="368"/>
      <c r="U829" s="368"/>
      <c r="V829" s="368"/>
      <c r="W829" s="368"/>
      <c r="X829" s="368"/>
      <c r="Y829" s="368"/>
      <c r="Z829" s="368"/>
      <c r="AA829" s="368"/>
      <c r="AB829" s="368"/>
      <c r="AC829" s="368"/>
      <c r="AD829" s="368"/>
      <c r="AE829" s="368"/>
      <c r="AF829" s="368"/>
      <c r="AG829" s="368"/>
      <c r="AH829" s="368"/>
      <c r="AI829" s="368"/>
      <c r="AJ829" s="368"/>
      <c r="AK829" s="368"/>
      <c r="AL829" s="368"/>
      <c r="AM829" s="368"/>
      <c r="AN829" s="368"/>
      <c r="AO829" s="368"/>
      <c r="AP829" s="368"/>
      <c r="AQ829" s="368"/>
      <c r="AR829" s="368"/>
      <c r="AS829" s="368"/>
      <c r="AT829" s="368"/>
      <c r="AU829" s="368"/>
      <c r="AV829" s="368"/>
      <c r="AW829" s="368"/>
      <c r="AX829" s="368"/>
      <c r="AY829" s="368"/>
      <c r="AZ829" s="368"/>
      <c r="BA829" s="368"/>
      <c r="BB829" s="368"/>
      <c r="BC829" s="368"/>
      <c r="BD829" s="368"/>
      <c r="BE829" s="368"/>
      <c r="BF829" s="368"/>
      <c r="BG829" s="368"/>
      <c r="BH829" s="368"/>
      <c r="BI829" s="368"/>
      <c r="BJ829" s="368"/>
      <c r="BK829" s="368"/>
      <c r="BL829" s="368"/>
      <c r="BM829" s="368"/>
      <c r="BN829" s="368"/>
      <c r="BO829" s="368"/>
      <c r="BP829" s="368"/>
      <c r="BQ829" s="368"/>
      <c r="BR829" s="368"/>
      <c r="BS829" s="368"/>
      <c r="BT829" s="368"/>
      <c r="BU829" s="368"/>
      <c r="BV829" s="368"/>
      <c r="BW829" s="368"/>
      <c r="DV829" s="368"/>
      <c r="DW829" s="368"/>
      <c r="DX829" s="368"/>
      <c r="DY829" s="368"/>
      <c r="DZ829" s="368"/>
      <c r="EA829" s="368"/>
      <c r="EB829" s="368"/>
      <c r="EC829" s="368"/>
      <c r="ED829" s="368"/>
      <c r="EE829" s="368"/>
      <c r="EF829" s="368"/>
      <c r="EG829" s="368"/>
      <c r="EH829" s="368"/>
      <c r="EI829" s="368"/>
      <c r="EJ829" s="368"/>
      <c r="EK829" s="368"/>
      <c r="EL829" s="368"/>
      <c r="EM829" s="368"/>
      <c r="EN829" s="368"/>
      <c r="EO829" s="368"/>
      <c r="EP829" s="368"/>
      <c r="EQ829" s="368"/>
      <c r="ER829" s="368"/>
      <c r="ES829" s="368"/>
      <c r="ET829" s="368"/>
      <c r="EU829" s="368"/>
      <c r="EV829" s="368"/>
      <c r="EW829" s="368"/>
      <c r="EX829" s="368"/>
      <c r="EY829" s="368"/>
      <c r="EZ829" s="368"/>
      <c r="FA829" s="368"/>
      <c r="FB829" s="368"/>
      <c r="FC829" s="368"/>
      <c r="FD829" s="368"/>
      <c r="FE829" s="368"/>
      <c r="FF829" s="368"/>
      <c r="FG829" s="368"/>
      <c r="FH829" s="368"/>
      <c r="FI829" s="368"/>
      <c r="FJ829" s="368"/>
      <c r="FK829" s="368"/>
      <c r="FL829" s="368"/>
      <c r="FM829" s="368"/>
      <c r="FN829" s="368"/>
      <c r="FO829" s="368"/>
      <c r="FP829" s="368"/>
      <c r="FQ829" s="368"/>
      <c r="FR829" s="368"/>
      <c r="FS829" s="368"/>
      <c r="FT829" s="368"/>
      <c r="FU829" s="368"/>
      <c r="FV829" s="368"/>
      <c r="FW829" s="368"/>
      <c r="FX829" s="368"/>
      <c r="FY829" s="368"/>
      <c r="FZ829" s="368"/>
      <c r="GA829" s="368"/>
      <c r="GB829" s="368"/>
      <c r="GC829" s="368"/>
      <c r="GD829" s="368"/>
      <c r="GE829" s="368"/>
      <c r="GF829" s="368"/>
      <c r="GG829" s="368"/>
      <c r="GH829" s="368"/>
      <c r="GI829" s="368"/>
      <c r="GJ829" s="368"/>
      <c r="GK829" s="368"/>
      <c r="GL829" s="368"/>
      <c r="GM829" s="368"/>
      <c r="GN829" s="368"/>
      <c r="GO829" s="368"/>
      <c r="GP829" s="368"/>
      <c r="GQ829" s="368"/>
      <c r="GR829" s="368"/>
      <c r="GS829" s="368"/>
      <c r="GT829" s="368"/>
      <c r="GU829" s="368"/>
      <c r="GV829" s="368"/>
      <c r="GW829" s="368"/>
      <c r="GX829" s="368"/>
      <c r="GY829" s="368"/>
      <c r="GZ829" s="368"/>
      <c r="HA829" s="368"/>
      <c r="HB829" s="368"/>
      <c r="HC829" s="368"/>
      <c r="HD829" s="368"/>
      <c r="HE829" s="368"/>
      <c r="HF829" s="368"/>
      <c r="HG829" s="368"/>
      <c r="HH829" s="368"/>
      <c r="HI829" s="368"/>
      <c r="HJ829" s="368"/>
      <c r="HK829" s="368"/>
      <c r="HL829" s="368"/>
      <c r="HM829" s="368"/>
      <c r="HN829" s="368"/>
      <c r="HO829" s="368"/>
      <c r="HP829" s="368"/>
      <c r="HQ829" s="368"/>
      <c r="HR829" s="368"/>
      <c r="HS829" s="368"/>
      <c r="HT829" s="368"/>
      <c r="HU829" s="368"/>
      <c r="HV829" s="368"/>
      <c r="HW829" s="368"/>
      <c r="HX829" s="368"/>
      <c r="HY829" s="368"/>
      <c r="HZ829" s="368"/>
      <c r="IA829" s="368"/>
      <c r="IB829" s="368"/>
      <c r="IC829" s="368"/>
      <c r="ID829" s="368"/>
      <c r="IE829" s="368"/>
      <c r="IF829" s="368"/>
      <c r="IG829" s="368"/>
      <c r="IH829" s="368"/>
      <c r="II829" s="368"/>
      <c r="IJ829" s="368"/>
      <c r="IK829" s="368"/>
      <c r="IL829" s="368"/>
      <c r="IM829" s="368"/>
      <c r="IN829" s="368"/>
      <c r="IO829" s="368"/>
      <c r="IP829" s="368"/>
      <c r="IQ829" s="368"/>
      <c r="IR829" s="368"/>
      <c r="IS829" s="368"/>
      <c r="IT829" s="368"/>
      <c r="IU829" s="368"/>
      <c r="IV829" s="368"/>
      <c r="IW829" s="368"/>
      <c r="IX829" s="368"/>
      <c r="IY829" s="368"/>
      <c r="IZ829" s="368"/>
      <c r="JA829" s="368"/>
      <c r="JB829" s="368"/>
      <c r="JC829" s="368"/>
      <c r="JD829" s="368"/>
      <c r="JE829" s="368"/>
      <c r="JF829" s="368"/>
      <c r="JG829" s="368"/>
      <c r="JH829" s="368"/>
      <c r="JI829" s="368"/>
      <c r="JJ829" s="368"/>
      <c r="JK829" s="368"/>
      <c r="JL829" s="368"/>
      <c r="JM829" s="368"/>
      <c r="JN829" s="368"/>
      <c r="JO829" s="368"/>
      <c r="JP829" s="368"/>
      <c r="JQ829" s="368"/>
      <c r="JR829" s="368"/>
      <c r="JS829" s="368"/>
      <c r="JT829" s="368"/>
      <c r="JU829" s="368"/>
      <c r="JV829" s="368"/>
      <c r="JW829" s="368"/>
      <c r="JX829" s="368"/>
      <c r="JY829" s="368"/>
      <c r="JZ829" s="368"/>
      <c r="KA829" s="368"/>
      <c r="KB829" s="368"/>
      <c r="KC829" s="368"/>
      <c r="KD829" s="368"/>
      <c r="KE829" s="368"/>
      <c r="KF829" s="368"/>
      <c r="KG829" s="368"/>
      <c r="KH829" s="368"/>
      <c r="KI829" s="368"/>
      <c r="KJ829" s="368"/>
      <c r="KK829" s="368"/>
      <c r="KL829" s="368"/>
      <c r="KM829" s="368"/>
      <c r="KN829" s="368"/>
      <c r="KO829" s="368"/>
      <c r="KP829" s="368"/>
      <c r="KQ829" s="368"/>
      <c r="KR829" s="368"/>
      <c r="KS829" s="368"/>
      <c r="KT829" s="368"/>
      <c r="KU829" s="368"/>
      <c r="KV829" s="368"/>
      <c r="KW829" s="368"/>
      <c r="KX829" s="368"/>
      <c r="LH829" s="368"/>
      <c r="LI829" s="368"/>
      <c r="LJ829" s="368"/>
      <c r="LK829" s="368"/>
      <c r="LL829" s="368"/>
      <c r="LM829" s="368"/>
      <c r="LN829" s="368"/>
      <c r="LO829" s="368"/>
      <c r="LP829" s="368"/>
      <c r="LQ829" s="368"/>
      <c r="LR829" s="368"/>
      <c r="LS829" s="368"/>
      <c r="LT829" s="368"/>
      <c r="LU829" s="368"/>
      <c r="LV829" s="368"/>
      <c r="LW829" s="368"/>
      <c r="LX829" s="368"/>
      <c r="LY829" s="368"/>
      <c r="LZ829" s="368"/>
      <c r="MA829" s="368"/>
      <c r="MB829" s="368"/>
      <c r="MC829" s="368"/>
      <c r="MD829" s="368"/>
      <c r="ME829" s="368"/>
      <c r="MF829" s="368"/>
      <c r="MG829" s="368"/>
      <c r="MH829" s="368"/>
      <c r="MI829" s="368"/>
      <c r="MJ829" s="368"/>
      <c r="MK829" s="368"/>
      <c r="ML829" s="368"/>
      <c r="MM829" s="368"/>
      <c r="MN829" s="368"/>
      <c r="MO829" s="368"/>
      <c r="MP829" s="368"/>
      <c r="MQ829" s="368"/>
      <c r="MR829" s="368"/>
      <c r="MS829" s="368"/>
      <c r="MT829" s="368"/>
      <c r="MU829" s="368"/>
      <c r="MV829" s="368"/>
      <c r="MW829" s="368"/>
      <c r="MX829" s="368"/>
      <c r="MY829" s="368"/>
      <c r="MZ829" s="368"/>
      <c r="NA829" s="368"/>
      <c r="NB829" s="368"/>
      <c r="NC829" s="368"/>
      <c r="ND829" s="368"/>
      <c r="NE829" s="368"/>
      <c r="NF829" s="368"/>
      <c r="NG829" s="368"/>
      <c r="NH829" s="368"/>
      <c r="NI829" s="368"/>
      <c r="NJ829" s="368"/>
      <c r="NK829" s="368"/>
      <c r="NL829" s="368"/>
      <c r="NM829" s="368"/>
      <c r="NN829" s="368"/>
      <c r="NO829" s="368"/>
      <c r="NP829" s="368"/>
      <c r="NQ829" s="368"/>
      <c r="NR829" s="368"/>
      <c r="NS829" s="368"/>
      <c r="NT829" s="368"/>
      <c r="NU829" s="368"/>
      <c r="NV829" s="368"/>
      <c r="NW829" s="368"/>
      <c r="NX829" s="368"/>
      <c r="NY829" s="368"/>
      <c r="NZ829" s="368"/>
      <c r="OA829" s="368"/>
      <c r="OB829" s="368"/>
      <c r="OC829" s="368"/>
      <c r="OD829" s="368"/>
      <c r="OE829" s="368"/>
      <c r="OF829" s="368"/>
      <c r="OG829" s="368"/>
      <c r="OH829" s="368"/>
      <c r="OI829" s="368"/>
      <c r="OJ829" s="368"/>
      <c r="OK829" s="368"/>
      <c r="OL829" s="368"/>
      <c r="OM829" s="368"/>
      <c r="ON829" s="368"/>
      <c r="OO829" s="368"/>
      <c r="OP829" s="368"/>
      <c r="OQ829" s="368"/>
      <c r="OR829" s="368"/>
      <c r="OS829" s="368"/>
      <c r="OT829" s="368"/>
      <c r="OU829" s="368"/>
      <c r="OV829" s="368"/>
      <c r="OW829" s="368"/>
      <c r="OX829" s="368"/>
      <c r="OY829" s="368"/>
      <c r="OZ829" s="368"/>
      <c r="PA829" s="368"/>
      <c r="PB829" s="368"/>
      <c r="PC829" s="368"/>
      <c r="PD829" s="368"/>
      <c r="PE829" s="368"/>
      <c r="PF829" s="368"/>
      <c r="PG829" s="368"/>
      <c r="PH829" s="368"/>
      <c r="PI829" s="368"/>
      <c r="PJ829" s="368"/>
      <c r="PK829" s="368"/>
      <c r="PL829" s="368"/>
      <c r="PM829" s="368"/>
      <c r="PN829" s="368"/>
      <c r="PO829" s="368"/>
      <c r="PP829" s="368"/>
      <c r="PQ829" s="368"/>
      <c r="PR829" s="368"/>
      <c r="PS829" s="368"/>
      <c r="PT829" s="368"/>
      <c r="PU829" s="368"/>
      <c r="PV829" s="368"/>
      <c r="PW829" s="368"/>
      <c r="PX829" s="368"/>
      <c r="PY829" s="368"/>
      <c r="PZ829" s="368"/>
      <c r="QA829" s="368"/>
      <c r="QB829" s="368"/>
      <c r="QC829" s="368"/>
      <c r="QD829" s="368"/>
      <c r="QE829" s="368"/>
      <c r="QF829" s="368"/>
      <c r="QG829" s="368"/>
      <c r="QH829" s="368"/>
      <c r="QI829" s="368"/>
      <c r="QJ829" s="368"/>
      <c r="QK829" s="368"/>
      <c r="QL829" s="368"/>
      <c r="QM829" s="368"/>
      <c r="QN829" s="368"/>
      <c r="QO829" s="368"/>
      <c r="QP829" s="368"/>
      <c r="QQ829" s="368"/>
      <c r="QR829" s="368"/>
      <c r="QS829" s="368"/>
      <c r="QT829" s="368"/>
      <c r="QU829" s="368"/>
      <c r="QV829" s="368"/>
      <c r="QW829" s="368"/>
      <c r="QX829" s="368"/>
      <c r="QY829" s="368"/>
      <c r="QZ829" s="368"/>
      <c r="RA829" s="368"/>
      <c r="RB829" s="368"/>
      <c r="RC829" s="368"/>
      <c r="RD829" s="368"/>
      <c r="RE829" s="368"/>
      <c r="RF829" s="368"/>
      <c r="RG829" s="368"/>
      <c r="RH829" s="368"/>
      <c r="RI829" s="368"/>
      <c r="RJ829" s="368"/>
      <c r="RK829" s="368"/>
      <c r="RL829" s="368"/>
      <c r="RM829" s="368"/>
      <c r="RN829" s="368"/>
      <c r="RO829" s="368"/>
      <c r="RP829" s="368"/>
      <c r="RQ829" s="368"/>
      <c r="RR829" s="368"/>
      <c r="RS829" s="368"/>
      <c r="RT829" s="368"/>
      <c r="RU829" s="368"/>
      <c r="RV829" s="368"/>
      <c r="RW829" s="368"/>
      <c r="RX829" s="368"/>
      <c r="RY829" s="368"/>
      <c r="RZ829" s="368"/>
      <c r="SA829" s="368"/>
      <c r="SB829" s="368"/>
      <c r="SC829" s="368"/>
      <c r="SD829" s="368"/>
      <c r="SE829" s="368"/>
      <c r="SF829" s="368"/>
      <c r="SG829" s="368"/>
    </row>
    <row r="830" spans="1:501">
      <c r="A830" s="368"/>
      <c r="B830" s="368"/>
      <c r="C830" s="368"/>
      <c r="D830" s="368"/>
      <c r="E830" s="368"/>
      <c r="F830" s="368"/>
      <c r="G830" s="368"/>
      <c r="H830" s="368"/>
      <c r="I830" s="368"/>
      <c r="J830" s="368"/>
      <c r="K830" s="368"/>
      <c r="L830" s="368"/>
      <c r="M830" s="368"/>
      <c r="N830" s="368"/>
      <c r="O830" s="385"/>
      <c r="P830" s="368"/>
      <c r="Q830" s="368"/>
      <c r="R830" s="368"/>
      <c r="S830" s="368"/>
      <c r="T830" s="368"/>
      <c r="U830" s="368"/>
      <c r="V830" s="368"/>
      <c r="W830" s="368"/>
      <c r="X830" s="368"/>
      <c r="Y830" s="368"/>
      <c r="Z830" s="368"/>
      <c r="AA830" s="368"/>
      <c r="AB830" s="368"/>
      <c r="AC830" s="368"/>
      <c r="AD830" s="368"/>
      <c r="AE830" s="368"/>
      <c r="AF830" s="368"/>
      <c r="AG830" s="368"/>
      <c r="AH830" s="368"/>
      <c r="AI830" s="368"/>
      <c r="AJ830" s="368"/>
      <c r="AK830" s="368"/>
      <c r="AL830" s="368"/>
      <c r="AM830" s="368"/>
      <c r="AN830" s="368"/>
      <c r="AO830" s="368"/>
      <c r="AP830" s="368"/>
      <c r="AQ830" s="368"/>
      <c r="AR830" s="368"/>
      <c r="AS830" s="368"/>
      <c r="AT830" s="368"/>
      <c r="AU830" s="368"/>
      <c r="AV830" s="368"/>
      <c r="AW830" s="368"/>
      <c r="AX830" s="368"/>
      <c r="AY830" s="368"/>
      <c r="AZ830" s="368"/>
      <c r="BA830" s="368"/>
      <c r="BB830" s="368"/>
      <c r="BC830" s="368"/>
      <c r="BD830" s="368"/>
      <c r="BE830" s="368"/>
      <c r="BF830" s="368"/>
      <c r="BG830" s="368"/>
      <c r="BH830" s="368"/>
      <c r="BI830" s="368"/>
      <c r="BJ830" s="368"/>
      <c r="BK830" s="368"/>
      <c r="BL830" s="368"/>
      <c r="BM830" s="368"/>
      <c r="BN830" s="368"/>
      <c r="BO830" s="368"/>
      <c r="BP830" s="368"/>
      <c r="BQ830" s="368"/>
      <c r="BR830" s="368"/>
      <c r="BS830" s="368"/>
      <c r="BT830" s="368"/>
      <c r="BU830" s="368"/>
      <c r="BV830" s="368"/>
      <c r="BW830" s="368"/>
      <c r="DV830" s="368"/>
      <c r="DW830" s="368"/>
      <c r="DX830" s="368"/>
      <c r="DY830" s="368"/>
      <c r="DZ830" s="368"/>
      <c r="EA830" s="368"/>
      <c r="EB830" s="368"/>
      <c r="EC830" s="368"/>
      <c r="ED830" s="368"/>
      <c r="EE830" s="368"/>
      <c r="EF830" s="368"/>
      <c r="EG830" s="368"/>
      <c r="EH830" s="368"/>
      <c r="EI830" s="368"/>
      <c r="EJ830" s="368"/>
      <c r="EK830" s="368"/>
      <c r="EL830" s="368"/>
      <c r="EM830" s="368"/>
      <c r="EN830" s="368"/>
      <c r="EO830" s="368"/>
      <c r="EP830" s="368"/>
      <c r="EQ830" s="368"/>
      <c r="ER830" s="368"/>
      <c r="ES830" s="368"/>
      <c r="ET830" s="368"/>
      <c r="EU830" s="368"/>
      <c r="EV830" s="368"/>
      <c r="EW830" s="368"/>
      <c r="EX830" s="368"/>
      <c r="EY830" s="368"/>
      <c r="EZ830" s="368"/>
      <c r="FA830" s="368"/>
      <c r="FB830" s="368"/>
      <c r="FC830" s="368"/>
      <c r="FD830" s="368"/>
      <c r="FE830" s="368"/>
      <c r="FF830" s="368"/>
      <c r="FG830" s="368"/>
      <c r="FH830" s="368"/>
      <c r="FI830" s="368"/>
      <c r="FJ830" s="368"/>
      <c r="FK830" s="368"/>
      <c r="FL830" s="368"/>
      <c r="FM830" s="368"/>
      <c r="FN830" s="368"/>
      <c r="FO830" s="368"/>
      <c r="FP830" s="368"/>
      <c r="FQ830" s="368"/>
      <c r="FR830" s="368"/>
      <c r="FS830" s="368"/>
      <c r="FT830" s="368"/>
      <c r="FU830" s="368"/>
      <c r="FV830" s="368"/>
      <c r="FW830" s="368"/>
      <c r="FX830" s="368"/>
      <c r="FY830" s="368"/>
      <c r="FZ830" s="368"/>
      <c r="GA830" s="368"/>
      <c r="GB830" s="368"/>
      <c r="GC830" s="368"/>
      <c r="GD830" s="368"/>
      <c r="GE830" s="368"/>
      <c r="GF830" s="368"/>
      <c r="GG830" s="368"/>
      <c r="GH830" s="368"/>
      <c r="GI830" s="368"/>
      <c r="GJ830" s="368"/>
      <c r="GK830" s="368"/>
      <c r="GL830" s="368"/>
      <c r="GM830" s="368"/>
      <c r="GN830" s="368"/>
      <c r="GO830" s="368"/>
      <c r="GP830" s="368"/>
      <c r="GQ830" s="368"/>
      <c r="GR830" s="368"/>
      <c r="GS830" s="368"/>
      <c r="GT830" s="368"/>
      <c r="GU830" s="368"/>
      <c r="GV830" s="368"/>
      <c r="GW830" s="368"/>
      <c r="GX830" s="368"/>
      <c r="GY830" s="368"/>
      <c r="GZ830" s="368"/>
      <c r="HA830" s="368"/>
      <c r="HB830" s="368"/>
      <c r="HC830" s="368"/>
      <c r="HD830" s="368"/>
      <c r="HE830" s="368"/>
      <c r="HF830" s="368"/>
      <c r="HG830" s="368"/>
      <c r="HH830" s="368"/>
      <c r="HI830" s="368"/>
      <c r="HJ830" s="368"/>
      <c r="HK830" s="368"/>
      <c r="HL830" s="368"/>
      <c r="HM830" s="368"/>
      <c r="HN830" s="368"/>
      <c r="HO830" s="368"/>
      <c r="HP830" s="368"/>
      <c r="HQ830" s="368"/>
      <c r="HR830" s="368"/>
      <c r="HS830" s="368"/>
      <c r="HT830" s="368"/>
      <c r="HU830" s="368"/>
      <c r="HV830" s="368"/>
      <c r="HW830" s="368"/>
      <c r="HX830" s="368"/>
      <c r="HY830" s="368"/>
      <c r="HZ830" s="368"/>
      <c r="IA830" s="368"/>
      <c r="IB830" s="368"/>
      <c r="IC830" s="368"/>
      <c r="ID830" s="368"/>
      <c r="IE830" s="368"/>
      <c r="IF830" s="368"/>
      <c r="IG830" s="368"/>
      <c r="IH830" s="368"/>
      <c r="II830" s="368"/>
      <c r="IJ830" s="368"/>
      <c r="IK830" s="368"/>
      <c r="IL830" s="368"/>
      <c r="IM830" s="368"/>
      <c r="IN830" s="368"/>
      <c r="IO830" s="368"/>
      <c r="IP830" s="368"/>
      <c r="IQ830" s="368"/>
      <c r="IR830" s="368"/>
      <c r="IS830" s="368"/>
      <c r="IT830" s="368"/>
      <c r="IU830" s="368"/>
      <c r="IV830" s="368"/>
      <c r="IW830" s="368"/>
      <c r="IX830" s="368"/>
      <c r="IY830" s="368"/>
      <c r="IZ830" s="368"/>
      <c r="JA830" s="368"/>
      <c r="JB830" s="368"/>
      <c r="JC830" s="368"/>
      <c r="JD830" s="368"/>
      <c r="JE830" s="368"/>
      <c r="JF830" s="368"/>
      <c r="JG830" s="368"/>
      <c r="JH830" s="368"/>
      <c r="JI830" s="368"/>
      <c r="JJ830" s="368"/>
      <c r="JK830" s="368"/>
      <c r="JL830" s="368"/>
      <c r="JM830" s="368"/>
      <c r="JN830" s="368"/>
      <c r="JO830" s="368"/>
      <c r="JP830" s="368"/>
      <c r="JQ830" s="368"/>
      <c r="JR830" s="368"/>
      <c r="JS830" s="368"/>
      <c r="JT830" s="368"/>
      <c r="JU830" s="368"/>
      <c r="JV830" s="368"/>
      <c r="JW830" s="368"/>
      <c r="JX830" s="368"/>
      <c r="JY830" s="368"/>
      <c r="JZ830" s="368"/>
      <c r="KA830" s="368"/>
      <c r="KB830" s="368"/>
      <c r="KC830" s="368"/>
      <c r="KD830" s="368"/>
      <c r="KE830" s="368"/>
      <c r="KF830" s="368"/>
      <c r="KG830" s="368"/>
      <c r="KH830" s="368"/>
      <c r="KI830" s="368"/>
      <c r="KJ830" s="368"/>
      <c r="KK830" s="368"/>
      <c r="KL830" s="368"/>
      <c r="KM830" s="368"/>
      <c r="KN830" s="368"/>
      <c r="KO830" s="368"/>
      <c r="KP830" s="368"/>
      <c r="KQ830" s="368"/>
      <c r="KR830" s="368"/>
      <c r="KS830" s="368"/>
      <c r="KT830" s="368"/>
      <c r="KU830" s="368"/>
      <c r="KV830" s="368"/>
      <c r="KW830" s="368"/>
      <c r="KX830" s="368"/>
      <c r="LH830" s="368"/>
      <c r="LI830" s="368"/>
      <c r="LJ830" s="368"/>
      <c r="LK830" s="368"/>
      <c r="LL830" s="368"/>
      <c r="LM830" s="368"/>
      <c r="LN830" s="368"/>
      <c r="LO830" s="368"/>
      <c r="LP830" s="368"/>
      <c r="LQ830" s="368"/>
      <c r="LR830" s="368"/>
      <c r="LS830" s="368"/>
      <c r="LT830" s="368"/>
      <c r="LU830" s="368"/>
      <c r="LV830" s="368"/>
      <c r="LW830" s="368"/>
      <c r="LX830" s="368"/>
      <c r="LY830" s="368"/>
      <c r="LZ830" s="368"/>
      <c r="MA830" s="368"/>
      <c r="MB830" s="368"/>
      <c r="MC830" s="368"/>
      <c r="MD830" s="368"/>
      <c r="ME830" s="368"/>
      <c r="MF830" s="368"/>
      <c r="MG830" s="368"/>
      <c r="MH830" s="368"/>
      <c r="MI830" s="368"/>
      <c r="MJ830" s="368"/>
      <c r="MK830" s="368"/>
      <c r="ML830" s="368"/>
      <c r="MM830" s="368"/>
      <c r="MN830" s="368"/>
      <c r="MO830" s="368"/>
      <c r="MP830" s="368"/>
      <c r="MQ830" s="368"/>
      <c r="MR830" s="368"/>
      <c r="MS830" s="368"/>
      <c r="MT830" s="368"/>
      <c r="MU830" s="368"/>
      <c r="MV830" s="368"/>
      <c r="MW830" s="368"/>
      <c r="MX830" s="368"/>
      <c r="MY830" s="368"/>
      <c r="MZ830" s="368"/>
      <c r="NA830" s="368"/>
      <c r="NB830" s="368"/>
      <c r="NC830" s="368"/>
      <c r="ND830" s="368"/>
      <c r="NE830" s="368"/>
      <c r="NF830" s="368"/>
      <c r="NG830" s="368"/>
      <c r="NH830" s="368"/>
      <c r="NI830" s="368"/>
      <c r="NJ830" s="368"/>
      <c r="NK830" s="368"/>
      <c r="NL830" s="368"/>
      <c r="NM830" s="368"/>
      <c r="NN830" s="368"/>
      <c r="NO830" s="368"/>
      <c r="NP830" s="368"/>
      <c r="NQ830" s="368"/>
      <c r="NR830" s="368"/>
      <c r="NS830" s="368"/>
      <c r="NT830" s="368"/>
      <c r="NU830" s="368"/>
      <c r="NV830" s="368"/>
      <c r="NW830" s="368"/>
      <c r="NX830" s="368"/>
      <c r="NY830" s="368"/>
      <c r="NZ830" s="368"/>
      <c r="OA830" s="368"/>
      <c r="OB830" s="368"/>
      <c r="OC830" s="368"/>
      <c r="OD830" s="368"/>
      <c r="OE830" s="368"/>
      <c r="OF830" s="368"/>
      <c r="OG830" s="368"/>
      <c r="OH830" s="368"/>
      <c r="OI830" s="368"/>
      <c r="OJ830" s="368"/>
      <c r="OK830" s="368"/>
      <c r="OL830" s="368"/>
      <c r="OM830" s="368"/>
      <c r="ON830" s="368"/>
      <c r="OO830" s="368"/>
      <c r="OP830" s="368"/>
      <c r="OQ830" s="368"/>
      <c r="OR830" s="368"/>
      <c r="OS830" s="368"/>
      <c r="OT830" s="368"/>
      <c r="OU830" s="368"/>
      <c r="OV830" s="368"/>
      <c r="OW830" s="368"/>
      <c r="OX830" s="368"/>
      <c r="OY830" s="368"/>
      <c r="OZ830" s="368"/>
      <c r="PA830" s="368"/>
      <c r="PB830" s="368"/>
      <c r="PC830" s="368"/>
      <c r="PD830" s="368"/>
      <c r="PE830" s="368"/>
      <c r="PF830" s="368"/>
      <c r="PG830" s="368"/>
      <c r="PH830" s="368"/>
      <c r="PI830" s="368"/>
      <c r="PJ830" s="368"/>
      <c r="PK830" s="368"/>
      <c r="PL830" s="368"/>
      <c r="PM830" s="368"/>
      <c r="PN830" s="368"/>
      <c r="PO830" s="368"/>
      <c r="PP830" s="368"/>
      <c r="PQ830" s="368"/>
      <c r="PR830" s="368"/>
      <c r="PS830" s="368"/>
      <c r="PT830" s="368"/>
      <c r="PU830" s="368"/>
      <c r="PV830" s="368"/>
      <c r="PW830" s="368"/>
      <c r="PX830" s="368"/>
      <c r="PY830" s="368"/>
      <c r="PZ830" s="368"/>
      <c r="QA830" s="368"/>
      <c r="QB830" s="368"/>
      <c r="QC830" s="368"/>
      <c r="QD830" s="368"/>
      <c r="QE830" s="368"/>
      <c r="QF830" s="368"/>
      <c r="QG830" s="368"/>
      <c r="QH830" s="368"/>
      <c r="QI830" s="368"/>
      <c r="QJ830" s="368"/>
      <c r="QK830" s="368"/>
      <c r="QL830" s="368"/>
      <c r="QM830" s="368"/>
      <c r="QN830" s="368"/>
      <c r="QO830" s="368"/>
      <c r="QP830" s="368"/>
      <c r="QQ830" s="368"/>
      <c r="QR830" s="368"/>
      <c r="QS830" s="368"/>
      <c r="QT830" s="368"/>
      <c r="QU830" s="368"/>
      <c r="QV830" s="368"/>
      <c r="QW830" s="368"/>
      <c r="QX830" s="368"/>
      <c r="QY830" s="368"/>
      <c r="QZ830" s="368"/>
      <c r="RA830" s="368"/>
      <c r="RB830" s="368"/>
      <c r="RC830" s="368"/>
      <c r="RD830" s="368"/>
      <c r="RE830" s="368"/>
      <c r="RF830" s="368"/>
      <c r="RG830" s="368"/>
      <c r="RH830" s="368"/>
      <c r="RI830" s="368"/>
      <c r="RJ830" s="368"/>
      <c r="RK830" s="368"/>
      <c r="RL830" s="368"/>
      <c r="RM830" s="368"/>
      <c r="RN830" s="368"/>
      <c r="RO830" s="368"/>
      <c r="RP830" s="368"/>
      <c r="RQ830" s="368"/>
      <c r="RR830" s="368"/>
      <c r="RS830" s="368"/>
      <c r="RT830" s="368"/>
      <c r="RU830" s="368"/>
      <c r="RV830" s="368"/>
      <c r="RW830" s="368"/>
      <c r="RX830" s="368"/>
      <c r="RY830" s="368"/>
      <c r="RZ830" s="368"/>
      <c r="SA830" s="368"/>
      <c r="SB830" s="368"/>
      <c r="SC830" s="368"/>
      <c r="SD830" s="368"/>
      <c r="SE830" s="368"/>
      <c r="SF830" s="368"/>
      <c r="SG830" s="368"/>
    </row>
    <row r="831" spans="1:501">
      <c r="A831" s="368"/>
      <c r="B831" s="368"/>
      <c r="C831" s="368"/>
      <c r="D831" s="368"/>
      <c r="E831" s="368"/>
      <c r="F831" s="368"/>
      <c r="G831" s="368"/>
      <c r="H831" s="368"/>
      <c r="I831" s="368"/>
      <c r="J831" s="368"/>
      <c r="K831" s="368"/>
      <c r="L831" s="368"/>
      <c r="M831" s="368"/>
      <c r="N831" s="368"/>
      <c r="O831" s="385"/>
      <c r="P831" s="368"/>
      <c r="Q831" s="368"/>
      <c r="R831" s="368"/>
      <c r="S831" s="368"/>
      <c r="T831" s="368"/>
      <c r="U831" s="368"/>
      <c r="V831" s="368"/>
      <c r="W831" s="368"/>
      <c r="X831" s="368"/>
      <c r="Y831" s="368"/>
      <c r="Z831" s="368"/>
      <c r="AA831" s="368"/>
      <c r="AB831" s="368"/>
      <c r="AC831" s="368"/>
      <c r="AD831" s="368"/>
      <c r="AE831" s="368"/>
      <c r="AF831" s="368"/>
      <c r="AG831" s="368"/>
      <c r="AH831" s="368"/>
      <c r="AI831" s="368"/>
      <c r="AJ831" s="368"/>
      <c r="AK831" s="368"/>
      <c r="AL831" s="368"/>
      <c r="AM831" s="368"/>
      <c r="AN831" s="368"/>
      <c r="AO831" s="368"/>
      <c r="AP831" s="368"/>
      <c r="AQ831" s="368"/>
      <c r="AR831" s="368"/>
      <c r="AS831" s="368"/>
      <c r="AT831" s="368"/>
      <c r="AU831" s="368"/>
      <c r="AV831" s="368"/>
      <c r="AW831" s="368"/>
      <c r="AX831" s="368"/>
      <c r="AY831" s="368"/>
      <c r="AZ831" s="368"/>
      <c r="BA831" s="368"/>
      <c r="BB831" s="368"/>
      <c r="BC831" s="368"/>
      <c r="BD831" s="368"/>
      <c r="BE831" s="368"/>
      <c r="BF831" s="368"/>
      <c r="BG831" s="368"/>
      <c r="BH831" s="368"/>
      <c r="BI831" s="368"/>
      <c r="BJ831" s="368"/>
      <c r="BK831" s="368"/>
      <c r="BL831" s="368"/>
      <c r="BM831" s="368"/>
      <c r="BN831" s="368"/>
      <c r="BO831" s="368"/>
      <c r="BP831" s="368"/>
      <c r="BQ831" s="368"/>
      <c r="BR831" s="368"/>
      <c r="BS831" s="368"/>
      <c r="BT831" s="368"/>
      <c r="BU831" s="368"/>
      <c r="BV831" s="368"/>
      <c r="BW831" s="368"/>
      <c r="DV831" s="368"/>
      <c r="DW831" s="368"/>
      <c r="DX831" s="368"/>
      <c r="DY831" s="368"/>
      <c r="DZ831" s="368"/>
      <c r="EA831" s="368"/>
      <c r="EB831" s="368"/>
      <c r="EC831" s="368"/>
      <c r="ED831" s="368"/>
      <c r="EE831" s="368"/>
      <c r="EF831" s="368"/>
      <c r="EG831" s="368"/>
      <c r="EH831" s="368"/>
      <c r="EI831" s="368"/>
      <c r="EJ831" s="368"/>
      <c r="EK831" s="368"/>
      <c r="EL831" s="368"/>
      <c r="EM831" s="368"/>
      <c r="EN831" s="368"/>
      <c r="EO831" s="368"/>
      <c r="EP831" s="368"/>
      <c r="EQ831" s="368"/>
      <c r="ER831" s="368"/>
      <c r="ES831" s="368"/>
      <c r="ET831" s="368"/>
      <c r="EU831" s="368"/>
      <c r="EV831" s="368"/>
      <c r="EW831" s="368"/>
      <c r="EX831" s="368"/>
      <c r="EY831" s="368"/>
      <c r="EZ831" s="368"/>
      <c r="FA831" s="368"/>
      <c r="FB831" s="368"/>
      <c r="FC831" s="368"/>
      <c r="FD831" s="368"/>
      <c r="FE831" s="368"/>
      <c r="FF831" s="368"/>
      <c r="FG831" s="368"/>
      <c r="FH831" s="368"/>
      <c r="FI831" s="368"/>
      <c r="FJ831" s="368"/>
      <c r="FK831" s="368"/>
      <c r="FL831" s="368"/>
      <c r="FM831" s="368"/>
      <c r="FN831" s="368"/>
      <c r="FO831" s="368"/>
      <c r="FP831" s="368"/>
      <c r="FQ831" s="368"/>
      <c r="FR831" s="368"/>
      <c r="FS831" s="368"/>
      <c r="FT831" s="368"/>
      <c r="FU831" s="368"/>
      <c r="FV831" s="368"/>
      <c r="FW831" s="368"/>
      <c r="FX831" s="368"/>
      <c r="FY831" s="368"/>
      <c r="FZ831" s="368"/>
      <c r="GA831" s="368"/>
      <c r="GB831" s="368"/>
      <c r="GC831" s="368"/>
      <c r="GD831" s="368"/>
      <c r="GE831" s="368"/>
      <c r="GF831" s="368"/>
      <c r="GG831" s="368"/>
      <c r="GH831" s="368"/>
      <c r="GI831" s="368"/>
      <c r="GJ831" s="368"/>
      <c r="GK831" s="368"/>
      <c r="GL831" s="368"/>
      <c r="GM831" s="368"/>
      <c r="GN831" s="368"/>
      <c r="GO831" s="368"/>
      <c r="GP831" s="368"/>
      <c r="GQ831" s="368"/>
      <c r="GR831" s="368"/>
      <c r="GS831" s="368"/>
      <c r="GT831" s="368"/>
      <c r="GU831" s="368"/>
      <c r="GV831" s="368"/>
      <c r="GW831" s="368"/>
      <c r="GX831" s="368"/>
      <c r="GY831" s="368"/>
      <c r="GZ831" s="368"/>
      <c r="HA831" s="368"/>
      <c r="HB831" s="368"/>
      <c r="HC831" s="368"/>
      <c r="HD831" s="368"/>
      <c r="HE831" s="368"/>
      <c r="HF831" s="368"/>
      <c r="HG831" s="368"/>
      <c r="HH831" s="368"/>
      <c r="HI831" s="368"/>
      <c r="HJ831" s="368"/>
      <c r="HK831" s="368"/>
      <c r="HL831" s="368"/>
      <c r="HM831" s="368"/>
      <c r="HN831" s="368"/>
      <c r="HO831" s="368"/>
      <c r="HP831" s="368"/>
      <c r="HQ831" s="368"/>
      <c r="HR831" s="368"/>
      <c r="HS831" s="368"/>
      <c r="HT831" s="368"/>
      <c r="HU831" s="368"/>
      <c r="HV831" s="368"/>
      <c r="HW831" s="368"/>
      <c r="HX831" s="368"/>
      <c r="HY831" s="368"/>
      <c r="HZ831" s="368"/>
      <c r="IA831" s="368"/>
      <c r="IB831" s="368"/>
      <c r="IC831" s="368"/>
      <c r="ID831" s="368"/>
      <c r="IE831" s="368"/>
      <c r="IF831" s="368"/>
      <c r="IG831" s="368"/>
      <c r="IH831" s="368"/>
      <c r="II831" s="368"/>
      <c r="IJ831" s="368"/>
      <c r="IK831" s="368"/>
      <c r="IL831" s="368"/>
      <c r="IM831" s="368"/>
      <c r="IN831" s="368"/>
      <c r="IO831" s="368"/>
      <c r="IP831" s="368"/>
      <c r="IQ831" s="368"/>
      <c r="IR831" s="368"/>
      <c r="IS831" s="368"/>
      <c r="IT831" s="368"/>
      <c r="IU831" s="368"/>
      <c r="IV831" s="368"/>
      <c r="IW831" s="368"/>
      <c r="IX831" s="368"/>
      <c r="IY831" s="368"/>
      <c r="IZ831" s="368"/>
      <c r="JA831" s="368"/>
      <c r="JB831" s="368"/>
      <c r="JC831" s="368"/>
      <c r="JD831" s="368"/>
      <c r="JE831" s="368"/>
      <c r="JF831" s="368"/>
      <c r="JG831" s="368"/>
      <c r="JH831" s="368"/>
      <c r="JI831" s="368"/>
      <c r="JJ831" s="368"/>
      <c r="JK831" s="368"/>
      <c r="JL831" s="368"/>
      <c r="JM831" s="368"/>
      <c r="JN831" s="368"/>
      <c r="JO831" s="368"/>
      <c r="JP831" s="368"/>
      <c r="JQ831" s="368"/>
      <c r="JR831" s="368"/>
      <c r="JS831" s="368"/>
      <c r="JT831" s="368"/>
      <c r="JU831" s="368"/>
      <c r="JV831" s="368"/>
      <c r="JW831" s="368"/>
      <c r="JX831" s="368"/>
      <c r="JY831" s="368"/>
      <c r="JZ831" s="368"/>
      <c r="KA831" s="368"/>
      <c r="KB831" s="368"/>
      <c r="KC831" s="368"/>
      <c r="KD831" s="368"/>
      <c r="KE831" s="368"/>
      <c r="KF831" s="368"/>
      <c r="KG831" s="368"/>
      <c r="KH831" s="368"/>
      <c r="KI831" s="368"/>
      <c r="KJ831" s="368"/>
      <c r="KK831" s="368"/>
      <c r="KL831" s="368"/>
      <c r="KM831" s="368"/>
      <c r="KN831" s="368"/>
      <c r="KO831" s="368"/>
      <c r="KP831" s="368"/>
      <c r="KQ831" s="368"/>
      <c r="KR831" s="368"/>
      <c r="KS831" s="368"/>
      <c r="KT831" s="368"/>
      <c r="KU831" s="368"/>
      <c r="KV831" s="368"/>
      <c r="KW831" s="368"/>
      <c r="KX831" s="368"/>
      <c r="LH831" s="368"/>
      <c r="LI831" s="368"/>
      <c r="LJ831" s="368"/>
      <c r="LK831" s="368"/>
      <c r="LL831" s="368"/>
      <c r="LM831" s="368"/>
      <c r="LN831" s="368"/>
      <c r="LO831" s="368"/>
      <c r="LP831" s="368"/>
      <c r="LQ831" s="368"/>
      <c r="LR831" s="368"/>
      <c r="LS831" s="368"/>
      <c r="LT831" s="368"/>
      <c r="LU831" s="368"/>
      <c r="LV831" s="368"/>
      <c r="LW831" s="368"/>
      <c r="LX831" s="368"/>
      <c r="LY831" s="368"/>
      <c r="LZ831" s="368"/>
      <c r="MA831" s="368"/>
      <c r="MB831" s="368"/>
      <c r="MC831" s="368"/>
      <c r="MD831" s="368"/>
      <c r="ME831" s="368"/>
      <c r="MF831" s="368"/>
      <c r="MG831" s="368"/>
      <c r="MH831" s="368"/>
      <c r="MI831" s="368"/>
      <c r="MJ831" s="368"/>
      <c r="MK831" s="368"/>
      <c r="ML831" s="368"/>
      <c r="MM831" s="368"/>
      <c r="MN831" s="368"/>
      <c r="MO831" s="368"/>
      <c r="MP831" s="368"/>
      <c r="MQ831" s="368"/>
      <c r="MR831" s="368"/>
      <c r="MS831" s="368"/>
      <c r="MT831" s="368"/>
      <c r="MU831" s="368"/>
      <c r="MV831" s="368"/>
      <c r="MW831" s="368"/>
      <c r="MX831" s="368"/>
      <c r="MY831" s="368"/>
      <c r="MZ831" s="368"/>
      <c r="NA831" s="368"/>
      <c r="NB831" s="368"/>
      <c r="NC831" s="368"/>
      <c r="ND831" s="368"/>
      <c r="NE831" s="368"/>
      <c r="NF831" s="368"/>
      <c r="NG831" s="368"/>
      <c r="NH831" s="368"/>
      <c r="NI831" s="368"/>
      <c r="NJ831" s="368"/>
      <c r="NK831" s="368"/>
      <c r="NL831" s="368"/>
      <c r="NM831" s="368"/>
      <c r="NN831" s="368"/>
      <c r="NO831" s="368"/>
      <c r="NP831" s="368"/>
      <c r="NQ831" s="368"/>
      <c r="NR831" s="368"/>
      <c r="NS831" s="368"/>
      <c r="NT831" s="368"/>
      <c r="NU831" s="368"/>
      <c r="NV831" s="368"/>
      <c r="NW831" s="368"/>
      <c r="NX831" s="368"/>
      <c r="NY831" s="368"/>
      <c r="NZ831" s="368"/>
      <c r="OA831" s="368"/>
      <c r="OB831" s="368"/>
      <c r="OC831" s="368"/>
      <c r="OD831" s="368"/>
      <c r="OE831" s="368"/>
      <c r="OF831" s="368"/>
      <c r="OG831" s="368"/>
      <c r="OH831" s="368"/>
      <c r="OI831" s="368"/>
      <c r="OJ831" s="368"/>
      <c r="OK831" s="368"/>
      <c r="OL831" s="368"/>
      <c r="OM831" s="368"/>
      <c r="ON831" s="368"/>
      <c r="OO831" s="368"/>
      <c r="OP831" s="368"/>
      <c r="OQ831" s="368"/>
      <c r="OR831" s="368"/>
      <c r="OS831" s="368"/>
      <c r="OT831" s="368"/>
      <c r="OU831" s="368"/>
      <c r="OV831" s="368"/>
      <c r="OW831" s="368"/>
      <c r="OX831" s="368"/>
      <c r="OY831" s="368"/>
      <c r="OZ831" s="368"/>
      <c r="PA831" s="368"/>
      <c r="PB831" s="368"/>
      <c r="PC831" s="368"/>
      <c r="PD831" s="368"/>
      <c r="PE831" s="368"/>
      <c r="PF831" s="368"/>
      <c r="PG831" s="368"/>
      <c r="PH831" s="368"/>
      <c r="PI831" s="368"/>
      <c r="PJ831" s="368"/>
      <c r="PK831" s="368"/>
      <c r="PL831" s="368"/>
      <c r="PM831" s="368"/>
      <c r="PN831" s="368"/>
      <c r="PO831" s="368"/>
      <c r="PP831" s="368"/>
      <c r="PQ831" s="368"/>
      <c r="PR831" s="368"/>
      <c r="PS831" s="368"/>
      <c r="PT831" s="368"/>
      <c r="PU831" s="368"/>
      <c r="PV831" s="368"/>
      <c r="PW831" s="368"/>
      <c r="PX831" s="368"/>
      <c r="PY831" s="368"/>
      <c r="PZ831" s="368"/>
      <c r="QA831" s="368"/>
      <c r="QB831" s="368"/>
      <c r="QC831" s="368"/>
      <c r="QD831" s="368"/>
      <c r="QE831" s="368"/>
      <c r="QF831" s="368"/>
      <c r="QG831" s="368"/>
      <c r="QH831" s="368"/>
      <c r="QI831" s="368"/>
      <c r="QJ831" s="368"/>
      <c r="QK831" s="368"/>
      <c r="QL831" s="368"/>
      <c r="QM831" s="368"/>
      <c r="QN831" s="368"/>
      <c r="QO831" s="368"/>
      <c r="QP831" s="368"/>
      <c r="QQ831" s="368"/>
      <c r="QR831" s="368"/>
      <c r="QS831" s="368"/>
      <c r="QT831" s="368"/>
      <c r="QU831" s="368"/>
      <c r="QV831" s="368"/>
      <c r="QW831" s="368"/>
      <c r="QX831" s="368"/>
      <c r="QY831" s="368"/>
      <c r="QZ831" s="368"/>
      <c r="RA831" s="368"/>
      <c r="RB831" s="368"/>
      <c r="RC831" s="368"/>
      <c r="RD831" s="368"/>
      <c r="RE831" s="368"/>
      <c r="RF831" s="368"/>
      <c r="RG831" s="368"/>
      <c r="RH831" s="368"/>
      <c r="RI831" s="368"/>
      <c r="RJ831" s="368"/>
      <c r="RK831" s="368"/>
      <c r="RL831" s="368"/>
      <c r="RM831" s="368"/>
      <c r="RN831" s="368"/>
      <c r="RO831" s="368"/>
      <c r="RP831" s="368"/>
      <c r="RQ831" s="368"/>
      <c r="RR831" s="368"/>
      <c r="RS831" s="368"/>
      <c r="RT831" s="368"/>
      <c r="RU831" s="368"/>
      <c r="RV831" s="368"/>
      <c r="RW831" s="368"/>
      <c r="RX831" s="368"/>
      <c r="RY831" s="368"/>
      <c r="RZ831" s="368"/>
      <c r="SA831" s="368"/>
      <c r="SB831" s="368"/>
      <c r="SC831" s="368"/>
      <c r="SD831" s="368"/>
      <c r="SE831" s="368"/>
      <c r="SF831" s="368"/>
      <c r="SG831" s="368"/>
    </row>
    <row r="832" spans="1:501">
      <c r="A832" s="368"/>
      <c r="B832" s="368"/>
      <c r="C832" s="368"/>
      <c r="D832" s="368"/>
      <c r="E832" s="368"/>
      <c r="F832" s="368"/>
      <c r="G832" s="368"/>
      <c r="H832" s="368"/>
      <c r="I832" s="368"/>
      <c r="J832" s="368"/>
      <c r="K832" s="368"/>
      <c r="L832" s="368"/>
      <c r="M832" s="368"/>
      <c r="N832" s="368"/>
      <c r="O832" s="385"/>
      <c r="P832" s="368"/>
      <c r="Q832" s="368"/>
      <c r="R832" s="368"/>
      <c r="S832" s="368"/>
      <c r="T832" s="368"/>
      <c r="U832" s="368"/>
      <c r="V832" s="368"/>
      <c r="W832" s="368"/>
      <c r="X832" s="368"/>
      <c r="Y832" s="368"/>
      <c r="Z832" s="368"/>
      <c r="AA832" s="368"/>
      <c r="AB832" s="368"/>
      <c r="AC832" s="368"/>
      <c r="AD832" s="368"/>
      <c r="AE832" s="368"/>
      <c r="AF832" s="368"/>
      <c r="AG832" s="368"/>
      <c r="AH832" s="368"/>
      <c r="AI832" s="368"/>
      <c r="AJ832" s="368"/>
      <c r="AK832" s="368"/>
      <c r="AL832" s="368"/>
      <c r="AM832" s="368"/>
      <c r="AN832" s="368"/>
      <c r="AO832" s="368"/>
      <c r="AP832" s="368"/>
      <c r="AQ832" s="368"/>
      <c r="AR832" s="368"/>
      <c r="AS832" s="368"/>
      <c r="AT832" s="368"/>
      <c r="AU832" s="368"/>
      <c r="AV832" s="368"/>
      <c r="AW832" s="368"/>
      <c r="AX832" s="368"/>
      <c r="AY832" s="368"/>
      <c r="AZ832" s="368"/>
      <c r="BA832" s="368"/>
      <c r="BB832" s="368"/>
      <c r="BC832" s="368"/>
      <c r="BD832" s="368"/>
      <c r="BE832" s="368"/>
      <c r="BF832" s="368"/>
      <c r="BG832" s="368"/>
      <c r="BH832" s="368"/>
      <c r="BI832" s="368"/>
      <c r="BJ832" s="368"/>
      <c r="BK832" s="368"/>
      <c r="BL832" s="368"/>
      <c r="BM832" s="368"/>
      <c r="BN832" s="368"/>
      <c r="BO832" s="368"/>
      <c r="BP832" s="368"/>
      <c r="BQ832" s="368"/>
      <c r="BR832" s="368"/>
      <c r="BS832" s="368"/>
      <c r="BT832" s="368"/>
      <c r="BU832" s="368"/>
      <c r="BV832" s="368"/>
      <c r="BW832" s="368"/>
      <c r="DV832" s="368"/>
      <c r="DW832" s="368"/>
      <c r="DX832" s="368"/>
      <c r="DY832" s="368"/>
      <c r="DZ832" s="368"/>
      <c r="EA832" s="368"/>
      <c r="EB832" s="368"/>
      <c r="EC832" s="368"/>
      <c r="ED832" s="368"/>
      <c r="EE832" s="368"/>
      <c r="EF832" s="368"/>
      <c r="EG832" s="368"/>
      <c r="EH832" s="368"/>
      <c r="EI832" s="368"/>
      <c r="EJ832" s="368"/>
      <c r="EK832" s="368"/>
      <c r="EL832" s="368"/>
      <c r="EM832" s="368"/>
      <c r="EN832" s="368"/>
      <c r="EO832" s="368"/>
      <c r="EP832" s="368"/>
      <c r="EQ832" s="368"/>
      <c r="ER832" s="368"/>
      <c r="ES832" s="368"/>
      <c r="ET832" s="368"/>
      <c r="EU832" s="368"/>
      <c r="EV832" s="368"/>
      <c r="EW832" s="368"/>
      <c r="EX832" s="368"/>
      <c r="EY832" s="368"/>
      <c r="EZ832" s="368"/>
      <c r="FA832" s="368"/>
      <c r="FB832" s="368"/>
      <c r="FC832" s="368"/>
      <c r="FD832" s="368"/>
      <c r="FE832" s="368"/>
      <c r="FF832" s="368"/>
      <c r="FG832" s="368"/>
      <c r="FH832" s="368"/>
      <c r="FI832" s="368"/>
      <c r="FJ832" s="368"/>
      <c r="FK832" s="368"/>
      <c r="FL832" s="368"/>
      <c r="FM832" s="368"/>
      <c r="FN832" s="368"/>
      <c r="FO832" s="368"/>
      <c r="FP832" s="368"/>
      <c r="FQ832" s="368"/>
      <c r="FR832" s="368"/>
      <c r="FS832" s="368"/>
      <c r="FT832" s="368"/>
      <c r="FU832" s="368"/>
      <c r="FV832" s="368"/>
      <c r="FW832" s="368"/>
      <c r="FX832" s="368"/>
      <c r="FY832" s="368"/>
      <c r="FZ832" s="368"/>
      <c r="GA832" s="368"/>
      <c r="GB832" s="368"/>
      <c r="GC832" s="368"/>
      <c r="GD832" s="368"/>
      <c r="GE832" s="368"/>
      <c r="GF832" s="368"/>
      <c r="GG832" s="368"/>
      <c r="GH832" s="368"/>
      <c r="GI832" s="368"/>
      <c r="GJ832" s="368"/>
      <c r="GK832" s="368"/>
      <c r="GL832" s="368"/>
      <c r="GM832" s="368"/>
      <c r="GN832" s="368"/>
      <c r="GO832" s="368"/>
      <c r="GP832" s="368"/>
      <c r="GQ832" s="368"/>
      <c r="GR832" s="368"/>
      <c r="GS832" s="368"/>
      <c r="GT832" s="368"/>
      <c r="GU832" s="368"/>
      <c r="GV832" s="368"/>
      <c r="GW832" s="368"/>
      <c r="GX832" s="368"/>
      <c r="GY832" s="368"/>
      <c r="GZ832" s="368"/>
      <c r="HA832" s="368"/>
      <c r="HB832" s="368"/>
      <c r="HC832" s="368"/>
      <c r="HD832" s="368"/>
      <c r="HE832" s="368"/>
      <c r="HF832" s="368"/>
      <c r="HG832" s="368"/>
      <c r="HH832" s="368"/>
      <c r="HI832" s="368"/>
      <c r="HJ832" s="368"/>
      <c r="HK832" s="368"/>
      <c r="HL832" s="368"/>
      <c r="HM832" s="368"/>
      <c r="HN832" s="368"/>
      <c r="HO832" s="368"/>
      <c r="HP832" s="368"/>
      <c r="HQ832" s="368"/>
      <c r="HR832" s="368"/>
      <c r="HS832" s="368"/>
      <c r="HT832" s="368"/>
      <c r="HU832" s="368"/>
      <c r="HV832" s="368"/>
      <c r="HW832" s="368"/>
      <c r="HX832" s="368"/>
      <c r="HY832" s="368"/>
      <c r="HZ832" s="368"/>
      <c r="IA832" s="368"/>
      <c r="IB832" s="368"/>
      <c r="IC832" s="368"/>
      <c r="ID832" s="368"/>
      <c r="IE832" s="368"/>
      <c r="IF832" s="368"/>
      <c r="IG832" s="368"/>
      <c r="IH832" s="368"/>
      <c r="II832" s="368"/>
      <c r="IJ832" s="368"/>
      <c r="IK832" s="368"/>
      <c r="IL832" s="368"/>
      <c r="IM832" s="368"/>
      <c r="IN832" s="368"/>
      <c r="IO832" s="368"/>
      <c r="IP832" s="368"/>
      <c r="IQ832" s="368"/>
      <c r="IR832" s="368"/>
      <c r="IS832" s="368"/>
      <c r="IT832" s="368"/>
      <c r="IU832" s="368"/>
      <c r="IV832" s="368"/>
      <c r="IW832" s="368"/>
      <c r="IX832" s="368"/>
      <c r="IY832" s="368"/>
      <c r="IZ832" s="368"/>
      <c r="JA832" s="368"/>
      <c r="JB832" s="368"/>
      <c r="JC832" s="368"/>
      <c r="JD832" s="368"/>
      <c r="JE832" s="368"/>
      <c r="JF832" s="368"/>
      <c r="JG832" s="368"/>
      <c r="JH832" s="368"/>
      <c r="JI832" s="368"/>
      <c r="JJ832" s="368"/>
      <c r="JK832" s="368"/>
      <c r="JL832" s="368"/>
      <c r="JM832" s="368"/>
      <c r="JN832" s="368"/>
      <c r="JO832" s="368"/>
      <c r="JP832" s="368"/>
      <c r="JQ832" s="368"/>
      <c r="JR832" s="368"/>
      <c r="JS832" s="368"/>
      <c r="JT832" s="368"/>
      <c r="JU832" s="368"/>
      <c r="JV832" s="368"/>
      <c r="JW832" s="368"/>
      <c r="JX832" s="368"/>
      <c r="JY832" s="368"/>
      <c r="JZ832" s="368"/>
      <c r="KA832" s="368"/>
      <c r="KB832" s="368"/>
      <c r="KC832" s="368"/>
      <c r="KD832" s="368"/>
      <c r="KE832" s="368"/>
      <c r="KF832" s="368"/>
      <c r="KG832" s="368"/>
      <c r="KH832" s="368"/>
      <c r="KI832" s="368"/>
      <c r="KJ832" s="368"/>
      <c r="KK832" s="368"/>
      <c r="KL832" s="368"/>
      <c r="KM832" s="368"/>
      <c r="KN832" s="368"/>
      <c r="KO832" s="368"/>
      <c r="KP832" s="368"/>
      <c r="KQ832" s="368"/>
      <c r="KR832" s="368"/>
      <c r="KS832" s="368"/>
      <c r="KT832" s="368"/>
      <c r="KU832" s="368"/>
      <c r="KV832" s="368"/>
      <c r="KW832" s="368"/>
      <c r="KX832" s="368"/>
      <c r="LH832" s="368"/>
      <c r="LI832" s="368"/>
      <c r="LJ832" s="368"/>
      <c r="LK832" s="368"/>
      <c r="LL832" s="368"/>
      <c r="LM832" s="368"/>
      <c r="LN832" s="368"/>
      <c r="LO832" s="368"/>
      <c r="LP832" s="368"/>
      <c r="LQ832" s="368"/>
      <c r="LR832" s="368"/>
      <c r="LS832" s="368"/>
      <c r="LT832" s="368"/>
      <c r="LU832" s="368"/>
      <c r="LV832" s="368"/>
      <c r="LW832" s="368"/>
      <c r="LX832" s="368"/>
      <c r="LY832" s="368"/>
      <c r="LZ832" s="368"/>
      <c r="MA832" s="368"/>
      <c r="MB832" s="368"/>
      <c r="MC832" s="368"/>
      <c r="MD832" s="368"/>
      <c r="ME832" s="368"/>
      <c r="MF832" s="368"/>
      <c r="MG832" s="368"/>
      <c r="MH832" s="368"/>
      <c r="MI832" s="368"/>
      <c r="MJ832" s="368"/>
      <c r="MK832" s="368"/>
      <c r="ML832" s="368"/>
      <c r="MM832" s="368"/>
      <c r="MN832" s="368"/>
      <c r="MO832" s="368"/>
      <c r="MP832" s="368"/>
      <c r="MQ832" s="368"/>
      <c r="MR832" s="368"/>
      <c r="MS832" s="368"/>
      <c r="MT832" s="368"/>
      <c r="MU832" s="368"/>
      <c r="MV832" s="368"/>
      <c r="MW832" s="368"/>
      <c r="MX832" s="368"/>
      <c r="MY832" s="368"/>
      <c r="MZ832" s="368"/>
      <c r="NA832" s="368"/>
      <c r="NB832" s="368"/>
      <c r="NC832" s="368"/>
      <c r="ND832" s="368"/>
      <c r="NE832" s="368"/>
      <c r="NF832" s="368"/>
      <c r="NG832" s="368"/>
      <c r="NH832" s="368"/>
      <c r="NI832" s="368"/>
      <c r="NJ832" s="368"/>
      <c r="NK832" s="368"/>
      <c r="NL832" s="368"/>
      <c r="NM832" s="368"/>
      <c r="NN832" s="368"/>
      <c r="NO832" s="368"/>
      <c r="NP832" s="368"/>
      <c r="NQ832" s="368"/>
      <c r="NR832" s="368"/>
      <c r="NS832" s="368"/>
      <c r="NT832" s="368"/>
      <c r="NU832" s="368"/>
      <c r="NV832" s="368"/>
      <c r="NW832" s="368"/>
      <c r="NX832" s="368"/>
      <c r="NY832" s="368"/>
      <c r="NZ832" s="368"/>
      <c r="OA832" s="368"/>
      <c r="OB832" s="368"/>
      <c r="OC832" s="368"/>
      <c r="OD832" s="368"/>
      <c r="OE832" s="368"/>
      <c r="OF832" s="368"/>
      <c r="OG832" s="368"/>
      <c r="OH832" s="368"/>
      <c r="OI832" s="368"/>
      <c r="OJ832" s="368"/>
      <c r="OK832" s="368"/>
      <c r="OL832" s="368"/>
      <c r="OM832" s="368"/>
      <c r="ON832" s="368"/>
      <c r="OO832" s="368"/>
      <c r="OP832" s="368"/>
      <c r="OQ832" s="368"/>
      <c r="OR832" s="368"/>
      <c r="OS832" s="368"/>
      <c r="OT832" s="368"/>
      <c r="OU832" s="368"/>
      <c r="OV832" s="368"/>
      <c r="OW832" s="368"/>
      <c r="OX832" s="368"/>
      <c r="OY832" s="368"/>
      <c r="OZ832" s="368"/>
      <c r="PA832" s="368"/>
      <c r="PB832" s="368"/>
      <c r="PC832" s="368"/>
      <c r="PD832" s="368"/>
      <c r="PE832" s="368"/>
      <c r="PF832" s="368"/>
      <c r="PG832" s="368"/>
      <c r="PH832" s="368"/>
      <c r="PI832" s="368"/>
      <c r="PJ832" s="368"/>
      <c r="PK832" s="368"/>
      <c r="PL832" s="368"/>
      <c r="PM832" s="368"/>
      <c r="PN832" s="368"/>
      <c r="PO832" s="368"/>
      <c r="PP832" s="368"/>
      <c r="PQ832" s="368"/>
      <c r="PR832" s="368"/>
      <c r="PS832" s="368"/>
      <c r="PT832" s="368"/>
      <c r="PU832" s="368"/>
      <c r="PV832" s="368"/>
      <c r="PW832" s="368"/>
      <c r="PX832" s="368"/>
      <c r="PY832" s="368"/>
      <c r="PZ832" s="368"/>
      <c r="QA832" s="368"/>
      <c r="QB832" s="368"/>
      <c r="QC832" s="368"/>
      <c r="QD832" s="368"/>
      <c r="QE832" s="368"/>
      <c r="QF832" s="368"/>
      <c r="QG832" s="368"/>
      <c r="QH832" s="368"/>
      <c r="QI832" s="368"/>
      <c r="QJ832" s="368"/>
      <c r="QK832" s="368"/>
      <c r="QL832" s="368"/>
      <c r="QM832" s="368"/>
      <c r="QN832" s="368"/>
      <c r="QO832" s="368"/>
      <c r="QP832" s="368"/>
      <c r="QQ832" s="368"/>
      <c r="QR832" s="368"/>
      <c r="QS832" s="368"/>
      <c r="QT832" s="368"/>
      <c r="QU832" s="368"/>
      <c r="QV832" s="368"/>
      <c r="QW832" s="368"/>
      <c r="QX832" s="368"/>
      <c r="QY832" s="368"/>
      <c r="QZ832" s="368"/>
      <c r="RA832" s="368"/>
      <c r="RB832" s="368"/>
      <c r="RC832" s="368"/>
      <c r="RD832" s="368"/>
      <c r="RE832" s="368"/>
      <c r="RF832" s="368"/>
      <c r="RG832" s="368"/>
      <c r="RH832" s="368"/>
      <c r="RI832" s="368"/>
      <c r="RJ832" s="368"/>
      <c r="RK832" s="368"/>
      <c r="RL832" s="368"/>
      <c r="RM832" s="368"/>
      <c r="RN832" s="368"/>
      <c r="RO832" s="368"/>
      <c r="RP832" s="368"/>
      <c r="RQ832" s="368"/>
      <c r="RR832" s="368"/>
      <c r="RS832" s="368"/>
      <c r="RT832" s="368"/>
      <c r="RU832" s="368"/>
      <c r="RV832" s="368"/>
      <c r="RW832" s="368"/>
      <c r="RX832" s="368"/>
      <c r="RY832" s="368"/>
      <c r="RZ832" s="368"/>
      <c r="SA832" s="368"/>
      <c r="SB832" s="368"/>
      <c r="SC832" s="368"/>
      <c r="SD832" s="368"/>
      <c r="SE832" s="368"/>
      <c r="SF832" s="368"/>
      <c r="SG832" s="368"/>
    </row>
    <row r="833" spans="1:501">
      <c r="A833" s="368"/>
      <c r="B833" s="368"/>
      <c r="C833" s="368"/>
      <c r="D833" s="368"/>
      <c r="E833" s="368"/>
      <c r="F833" s="368"/>
      <c r="G833" s="368"/>
      <c r="H833" s="368"/>
      <c r="I833" s="368"/>
      <c r="J833" s="368"/>
      <c r="K833" s="368"/>
      <c r="L833" s="368"/>
      <c r="M833" s="368"/>
      <c r="N833" s="368"/>
      <c r="O833" s="385"/>
      <c r="P833" s="368"/>
      <c r="Q833" s="368"/>
      <c r="R833" s="368"/>
      <c r="S833" s="368"/>
      <c r="T833" s="368"/>
      <c r="U833" s="368"/>
      <c r="V833" s="368"/>
      <c r="W833" s="368"/>
      <c r="X833" s="368"/>
      <c r="Y833" s="368"/>
      <c r="Z833" s="368"/>
      <c r="AA833" s="368"/>
      <c r="AB833" s="368"/>
      <c r="AC833" s="368"/>
      <c r="AD833" s="368"/>
      <c r="AE833" s="368"/>
      <c r="AF833" s="368"/>
      <c r="AG833" s="368"/>
      <c r="AH833" s="368"/>
      <c r="AI833" s="368"/>
      <c r="AJ833" s="368"/>
      <c r="AK833" s="368"/>
      <c r="AL833" s="368"/>
      <c r="AM833" s="368"/>
      <c r="AN833" s="368"/>
      <c r="AO833" s="368"/>
      <c r="AP833" s="368"/>
      <c r="AQ833" s="368"/>
      <c r="AR833" s="368"/>
      <c r="AS833" s="368"/>
      <c r="AT833" s="368"/>
      <c r="AU833" s="368"/>
      <c r="AV833" s="368"/>
      <c r="AW833" s="368"/>
      <c r="AX833" s="368"/>
      <c r="AY833" s="368"/>
      <c r="AZ833" s="368"/>
      <c r="BA833" s="368"/>
      <c r="BB833" s="368"/>
      <c r="BC833" s="368"/>
      <c r="BD833" s="368"/>
      <c r="BE833" s="368"/>
      <c r="BF833" s="368"/>
      <c r="BG833" s="368"/>
      <c r="BH833" s="368"/>
      <c r="BI833" s="368"/>
      <c r="BJ833" s="368"/>
      <c r="BK833" s="368"/>
      <c r="BL833" s="368"/>
      <c r="BM833" s="368"/>
      <c r="BN833" s="368"/>
      <c r="BO833" s="368"/>
      <c r="BP833" s="368"/>
      <c r="BQ833" s="368"/>
      <c r="BR833" s="368"/>
      <c r="BS833" s="368"/>
      <c r="BT833" s="368"/>
      <c r="BU833" s="368"/>
      <c r="BV833" s="368"/>
      <c r="BW833" s="368"/>
      <c r="DV833" s="368"/>
      <c r="DW833" s="368"/>
      <c r="DX833" s="368"/>
      <c r="DY833" s="368"/>
      <c r="DZ833" s="368"/>
      <c r="EA833" s="368"/>
      <c r="EB833" s="368"/>
      <c r="EC833" s="368"/>
      <c r="ED833" s="368"/>
      <c r="EE833" s="368"/>
      <c r="EF833" s="368"/>
      <c r="EG833" s="368"/>
      <c r="EH833" s="368"/>
      <c r="EI833" s="368"/>
      <c r="EJ833" s="368"/>
      <c r="EK833" s="368"/>
      <c r="EL833" s="368"/>
      <c r="EM833" s="368"/>
      <c r="EN833" s="368"/>
      <c r="EO833" s="368"/>
      <c r="EP833" s="368"/>
      <c r="EQ833" s="368"/>
      <c r="ER833" s="368"/>
      <c r="ES833" s="368"/>
      <c r="ET833" s="368"/>
      <c r="EU833" s="368"/>
      <c r="EV833" s="368"/>
      <c r="EW833" s="368"/>
      <c r="EX833" s="368"/>
      <c r="EY833" s="368"/>
      <c r="EZ833" s="368"/>
      <c r="FA833" s="368"/>
      <c r="FB833" s="368"/>
      <c r="FC833" s="368"/>
      <c r="FD833" s="368"/>
      <c r="FE833" s="368"/>
      <c r="FF833" s="368"/>
      <c r="FG833" s="368"/>
      <c r="FH833" s="368"/>
      <c r="FI833" s="368"/>
      <c r="FJ833" s="368"/>
      <c r="FK833" s="368"/>
      <c r="FL833" s="368"/>
      <c r="FM833" s="368"/>
      <c r="FN833" s="368"/>
      <c r="FO833" s="368"/>
      <c r="FP833" s="368"/>
      <c r="FQ833" s="368"/>
      <c r="FR833" s="368"/>
      <c r="FS833" s="368"/>
      <c r="FT833" s="368"/>
      <c r="FU833" s="368"/>
      <c r="FV833" s="368"/>
      <c r="FW833" s="368"/>
      <c r="FX833" s="368"/>
      <c r="FY833" s="368"/>
      <c r="FZ833" s="368"/>
      <c r="GA833" s="368"/>
      <c r="GB833" s="368"/>
      <c r="GC833" s="368"/>
      <c r="GD833" s="368"/>
      <c r="GE833" s="368"/>
      <c r="GF833" s="368"/>
      <c r="GG833" s="368"/>
      <c r="GH833" s="368"/>
      <c r="GI833" s="368"/>
      <c r="GJ833" s="368"/>
      <c r="GK833" s="368"/>
      <c r="GL833" s="368"/>
      <c r="GM833" s="368"/>
      <c r="GN833" s="368"/>
      <c r="GO833" s="368"/>
      <c r="GP833" s="368"/>
      <c r="GQ833" s="368"/>
      <c r="GR833" s="368"/>
      <c r="GS833" s="368"/>
      <c r="GT833" s="368"/>
      <c r="GU833" s="368"/>
      <c r="GV833" s="368"/>
      <c r="GW833" s="368"/>
      <c r="GX833" s="368"/>
      <c r="GY833" s="368"/>
      <c r="GZ833" s="368"/>
      <c r="HA833" s="368"/>
      <c r="HB833" s="368"/>
      <c r="HC833" s="368"/>
      <c r="HD833" s="368"/>
      <c r="HE833" s="368"/>
      <c r="HF833" s="368"/>
      <c r="HG833" s="368"/>
      <c r="HH833" s="368"/>
      <c r="HI833" s="368"/>
      <c r="HJ833" s="368"/>
      <c r="HK833" s="368"/>
      <c r="HL833" s="368"/>
      <c r="HM833" s="368"/>
      <c r="HN833" s="368"/>
      <c r="HO833" s="368"/>
      <c r="HP833" s="368"/>
      <c r="HQ833" s="368"/>
      <c r="HR833" s="368"/>
      <c r="HS833" s="368"/>
      <c r="HT833" s="368"/>
      <c r="HU833" s="368"/>
      <c r="HV833" s="368"/>
      <c r="HW833" s="368"/>
      <c r="HX833" s="368"/>
      <c r="HY833" s="368"/>
      <c r="HZ833" s="368"/>
      <c r="IA833" s="368"/>
      <c r="IB833" s="368"/>
      <c r="IC833" s="368"/>
      <c r="ID833" s="368"/>
      <c r="IE833" s="368"/>
      <c r="IF833" s="368"/>
      <c r="IG833" s="368"/>
      <c r="IH833" s="368"/>
      <c r="II833" s="368"/>
      <c r="IJ833" s="368"/>
      <c r="IK833" s="368"/>
      <c r="IL833" s="368"/>
      <c r="IM833" s="368"/>
      <c r="IN833" s="368"/>
      <c r="IO833" s="368"/>
      <c r="IP833" s="368"/>
      <c r="IQ833" s="368"/>
      <c r="IR833" s="368"/>
      <c r="IS833" s="368"/>
      <c r="IT833" s="368"/>
      <c r="IU833" s="368"/>
      <c r="IV833" s="368"/>
      <c r="IW833" s="368"/>
      <c r="IX833" s="368"/>
      <c r="IY833" s="368"/>
      <c r="IZ833" s="368"/>
      <c r="JA833" s="368"/>
      <c r="JB833" s="368"/>
      <c r="JC833" s="368"/>
      <c r="JD833" s="368"/>
      <c r="JE833" s="368"/>
      <c r="JF833" s="368"/>
      <c r="JG833" s="368"/>
      <c r="JH833" s="368"/>
      <c r="JI833" s="368"/>
      <c r="JJ833" s="368"/>
      <c r="JK833" s="368"/>
      <c r="JL833" s="368"/>
      <c r="JM833" s="368"/>
      <c r="JN833" s="368"/>
      <c r="JO833" s="368"/>
      <c r="JP833" s="368"/>
      <c r="JQ833" s="368"/>
      <c r="JR833" s="368"/>
      <c r="JS833" s="368"/>
      <c r="JT833" s="368"/>
      <c r="JU833" s="368"/>
      <c r="JV833" s="368"/>
      <c r="JW833" s="368"/>
      <c r="JX833" s="368"/>
      <c r="JY833" s="368"/>
      <c r="JZ833" s="368"/>
      <c r="KA833" s="368"/>
      <c r="KB833" s="368"/>
      <c r="KC833" s="368"/>
      <c r="KD833" s="368"/>
      <c r="KE833" s="368"/>
      <c r="KF833" s="368"/>
      <c r="KG833" s="368"/>
      <c r="KH833" s="368"/>
      <c r="KI833" s="368"/>
      <c r="KJ833" s="368"/>
      <c r="KK833" s="368"/>
      <c r="KL833" s="368"/>
      <c r="KM833" s="368"/>
      <c r="KN833" s="368"/>
      <c r="KO833" s="368"/>
      <c r="KP833" s="368"/>
      <c r="KQ833" s="368"/>
      <c r="KR833" s="368"/>
      <c r="KS833" s="368"/>
      <c r="KT833" s="368"/>
      <c r="KU833" s="368"/>
      <c r="KV833" s="368"/>
      <c r="KW833" s="368"/>
      <c r="KX833" s="368"/>
      <c r="LH833" s="368"/>
      <c r="LI833" s="368"/>
      <c r="LJ833" s="368"/>
      <c r="LK833" s="368"/>
      <c r="LL833" s="368"/>
      <c r="LM833" s="368"/>
      <c r="LN833" s="368"/>
      <c r="LO833" s="368"/>
      <c r="LP833" s="368"/>
      <c r="LQ833" s="368"/>
      <c r="LR833" s="368"/>
      <c r="LS833" s="368"/>
      <c r="LT833" s="368"/>
      <c r="LU833" s="368"/>
      <c r="LV833" s="368"/>
      <c r="LW833" s="368"/>
      <c r="LX833" s="368"/>
      <c r="LY833" s="368"/>
      <c r="LZ833" s="368"/>
      <c r="MA833" s="368"/>
      <c r="MB833" s="368"/>
      <c r="MC833" s="368"/>
      <c r="MD833" s="368"/>
      <c r="ME833" s="368"/>
      <c r="MF833" s="368"/>
      <c r="MG833" s="368"/>
      <c r="MH833" s="368"/>
      <c r="MI833" s="368"/>
      <c r="MJ833" s="368"/>
      <c r="MK833" s="368"/>
      <c r="ML833" s="368"/>
      <c r="MM833" s="368"/>
      <c r="MN833" s="368"/>
      <c r="MO833" s="368"/>
      <c r="MP833" s="368"/>
      <c r="MQ833" s="368"/>
      <c r="MR833" s="368"/>
      <c r="MS833" s="368"/>
      <c r="MT833" s="368"/>
      <c r="MU833" s="368"/>
      <c r="MV833" s="368"/>
      <c r="MW833" s="368"/>
      <c r="MX833" s="368"/>
      <c r="MY833" s="368"/>
      <c r="MZ833" s="368"/>
      <c r="NA833" s="368"/>
      <c r="NB833" s="368"/>
      <c r="NC833" s="368"/>
      <c r="ND833" s="368"/>
      <c r="NE833" s="368"/>
      <c r="NF833" s="368"/>
      <c r="NG833" s="368"/>
      <c r="NH833" s="368"/>
      <c r="NI833" s="368"/>
      <c r="NJ833" s="368"/>
      <c r="NK833" s="368"/>
      <c r="NL833" s="368"/>
      <c r="NM833" s="368"/>
      <c r="NN833" s="368"/>
      <c r="NO833" s="368"/>
      <c r="NP833" s="368"/>
      <c r="NQ833" s="368"/>
      <c r="NR833" s="368"/>
      <c r="NS833" s="368"/>
      <c r="NT833" s="368"/>
      <c r="NU833" s="368"/>
      <c r="NV833" s="368"/>
      <c r="NW833" s="368"/>
      <c r="NX833" s="368"/>
      <c r="NY833" s="368"/>
      <c r="NZ833" s="368"/>
      <c r="OA833" s="368"/>
      <c r="OB833" s="368"/>
      <c r="OC833" s="368"/>
      <c r="OD833" s="368"/>
      <c r="OE833" s="368"/>
      <c r="OF833" s="368"/>
      <c r="OG833" s="368"/>
      <c r="OH833" s="368"/>
      <c r="OI833" s="368"/>
      <c r="OJ833" s="368"/>
      <c r="OK833" s="368"/>
      <c r="OL833" s="368"/>
      <c r="OM833" s="368"/>
      <c r="ON833" s="368"/>
      <c r="OO833" s="368"/>
      <c r="OP833" s="368"/>
      <c r="OQ833" s="368"/>
      <c r="OR833" s="368"/>
      <c r="OS833" s="368"/>
      <c r="OT833" s="368"/>
      <c r="OU833" s="368"/>
      <c r="OV833" s="368"/>
      <c r="OW833" s="368"/>
      <c r="OX833" s="368"/>
      <c r="OY833" s="368"/>
      <c r="OZ833" s="368"/>
      <c r="PA833" s="368"/>
      <c r="PB833" s="368"/>
      <c r="PC833" s="368"/>
      <c r="PD833" s="368"/>
      <c r="PE833" s="368"/>
      <c r="PF833" s="368"/>
      <c r="PG833" s="368"/>
      <c r="PH833" s="368"/>
      <c r="PI833" s="368"/>
      <c r="PJ833" s="368"/>
      <c r="PK833" s="368"/>
      <c r="PL833" s="368"/>
      <c r="PM833" s="368"/>
      <c r="PN833" s="368"/>
      <c r="PO833" s="368"/>
      <c r="PP833" s="368"/>
      <c r="PQ833" s="368"/>
      <c r="PR833" s="368"/>
      <c r="PS833" s="368"/>
      <c r="PT833" s="368"/>
      <c r="PU833" s="368"/>
      <c r="PV833" s="368"/>
      <c r="PW833" s="368"/>
      <c r="PX833" s="368"/>
      <c r="PY833" s="368"/>
      <c r="PZ833" s="368"/>
      <c r="QA833" s="368"/>
      <c r="QB833" s="368"/>
      <c r="QC833" s="368"/>
      <c r="QD833" s="368"/>
      <c r="QE833" s="368"/>
      <c r="QF833" s="368"/>
      <c r="QG833" s="368"/>
      <c r="QH833" s="368"/>
      <c r="QI833" s="368"/>
      <c r="QJ833" s="368"/>
      <c r="QK833" s="368"/>
      <c r="QL833" s="368"/>
      <c r="QM833" s="368"/>
      <c r="QN833" s="368"/>
      <c r="QO833" s="368"/>
      <c r="QP833" s="368"/>
      <c r="QQ833" s="368"/>
      <c r="QR833" s="368"/>
      <c r="QS833" s="368"/>
      <c r="QT833" s="368"/>
      <c r="QU833" s="368"/>
      <c r="QV833" s="368"/>
      <c r="QW833" s="368"/>
      <c r="QX833" s="368"/>
      <c r="QY833" s="368"/>
      <c r="QZ833" s="368"/>
      <c r="RA833" s="368"/>
      <c r="RB833" s="368"/>
      <c r="RC833" s="368"/>
      <c r="RD833" s="368"/>
      <c r="RE833" s="368"/>
      <c r="RF833" s="368"/>
      <c r="RG833" s="368"/>
      <c r="RH833" s="368"/>
      <c r="RI833" s="368"/>
      <c r="RJ833" s="368"/>
      <c r="RK833" s="368"/>
      <c r="RL833" s="368"/>
      <c r="RM833" s="368"/>
      <c r="RN833" s="368"/>
      <c r="RO833" s="368"/>
      <c r="RP833" s="368"/>
      <c r="RQ833" s="368"/>
      <c r="RR833" s="368"/>
      <c r="RS833" s="368"/>
      <c r="RT833" s="368"/>
      <c r="RU833" s="368"/>
      <c r="RV833" s="368"/>
      <c r="RW833" s="368"/>
      <c r="RX833" s="368"/>
      <c r="RY833" s="368"/>
      <c r="RZ833" s="368"/>
      <c r="SA833" s="368"/>
      <c r="SB833" s="368"/>
      <c r="SC833" s="368"/>
      <c r="SD833" s="368"/>
      <c r="SE833" s="368"/>
      <c r="SF833" s="368"/>
      <c r="SG833" s="368"/>
    </row>
    <row r="834" spans="1:501">
      <c r="A834" s="368"/>
      <c r="B834" s="368"/>
      <c r="C834" s="368"/>
      <c r="D834" s="368"/>
      <c r="E834" s="368"/>
      <c r="F834" s="368"/>
      <c r="G834" s="368"/>
      <c r="H834" s="368"/>
      <c r="I834" s="368"/>
      <c r="J834" s="368"/>
      <c r="K834" s="368"/>
      <c r="L834" s="368"/>
      <c r="M834" s="368"/>
      <c r="N834" s="368"/>
      <c r="O834" s="385"/>
      <c r="P834" s="368"/>
      <c r="Q834" s="368"/>
      <c r="R834" s="368"/>
      <c r="S834" s="368"/>
      <c r="T834" s="368"/>
      <c r="U834" s="368"/>
      <c r="V834" s="368"/>
      <c r="W834" s="368"/>
      <c r="X834" s="368"/>
      <c r="Y834" s="368"/>
      <c r="Z834" s="368"/>
      <c r="AA834" s="368"/>
      <c r="AB834" s="368"/>
      <c r="AC834" s="368"/>
      <c r="AD834" s="368"/>
      <c r="AE834" s="368"/>
      <c r="AF834" s="368"/>
      <c r="AG834" s="368"/>
      <c r="AH834" s="368"/>
      <c r="AI834" s="368"/>
      <c r="AJ834" s="368"/>
      <c r="AK834" s="368"/>
      <c r="AL834" s="368"/>
      <c r="AM834" s="368"/>
      <c r="AN834" s="368"/>
      <c r="AO834" s="368"/>
      <c r="AP834" s="368"/>
      <c r="AQ834" s="368"/>
      <c r="AR834" s="368"/>
      <c r="AS834" s="368"/>
      <c r="AT834" s="368"/>
      <c r="AU834" s="368"/>
      <c r="AV834" s="368"/>
      <c r="AW834" s="368"/>
      <c r="AX834" s="368"/>
      <c r="AY834" s="368"/>
      <c r="AZ834" s="368"/>
      <c r="BA834" s="368"/>
      <c r="BB834" s="368"/>
      <c r="BC834" s="368"/>
      <c r="BD834" s="368"/>
      <c r="BE834" s="368"/>
      <c r="BF834" s="368"/>
      <c r="BG834" s="368"/>
      <c r="BH834" s="368"/>
      <c r="BI834" s="368"/>
      <c r="BJ834" s="368"/>
      <c r="BK834" s="368"/>
      <c r="BL834" s="368"/>
      <c r="BM834" s="368"/>
      <c r="BN834" s="368"/>
      <c r="BO834" s="368"/>
      <c r="BP834" s="368"/>
      <c r="BQ834" s="368"/>
      <c r="BR834" s="368"/>
      <c r="BS834" s="368"/>
      <c r="BT834" s="368"/>
      <c r="BU834" s="368"/>
      <c r="BV834" s="368"/>
      <c r="BW834" s="368"/>
      <c r="DV834" s="368"/>
      <c r="DW834" s="368"/>
      <c r="DX834" s="368"/>
      <c r="DY834" s="368"/>
      <c r="DZ834" s="368"/>
      <c r="EA834" s="368"/>
      <c r="EB834" s="368"/>
      <c r="EC834" s="368"/>
      <c r="ED834" s="368"/>
      <c r="EE834" s="368"/>
      <c r="EF834" s="368"/>
      <c r="EG834" s="368"/>
      <c r="EH834" s="368"/>
      <c r="EI834" s="368"/>
      <c r="EJ834" s="368"/>
      <c r="EK834" s="368"/>
      <c r="EL834" s="368"/>
      <c r="EM834" s="368"/>
      <c r="EN834" s="368"/>
      <c r="EO834" s="368"/>
      <c r="EP834" s="368"/>
      <c r="EQ834" s="368"/>
      <c r="ER834" s="368"/>
      <c r="ES834" s="368"/>
      <c r="ET834" s="368"/>
      <c r="EU834" s="368"/>
      <c r="EV834" s="368"/>
      <c r="EW834" s="368"/>
      <c r="EX834" s="368"/>
      <c r="EY834" s="368"/>
      <c r="EZ834" s="368"/>
      <c r="FA834" s="368"/>
      <c r="FB834" s="368"/>
      <c r="FC834" s="368"/>
      <c r="FD834" s="368"/>
      <c r="FE834" s="368"/>
      <c r="FF834" s="368"/>
      <c r="FG834" s="368"/>
      <c r="FH834" s="368"/>
      <c r="FI834" s="368"/>
      <c r="FJ834" s="368"/>
      <c r="FK834" s="368"/>
      <c r="FL834" s="368"/>
      <c r="FM834" s="368"/>
      <c r="FN834" s="368"/>
      <c r="FO834" s="368"/>
      <c r="FP834" s="368"/>
      <c r="FQ834" s="368"/>
      <c r="FR834" s="368"/>
      <c r="FS834" s="368"/>
      <c r="FT834" s="368"/>
      <c r="FU834" s="368"/>
      <c r="FV834" s="368"/>
      <c r="FW834" s="368"/>
      <c r="FX834" s="368"/>
      <c r="FY834" s="368"/>
      <c r="FZ834" s="368"/>
      <c r="GA834" s="368"/>
      <c r="GB834" s="368"/>
      <c r="GC834" s="368"/>
      <c r="GD834" s="368"/>
      <c r="GE834" s="368"/>
      <c r="GF834" s="368"/>
      <c r="GG834" s="368"/>
      <c r="GH834" s="368"/>
      <c r="GI834" s="368"/>
      <c r="GJ834" s="368"/>
      <c r="GK834" s="368"/>
      <c r="GL834" s="368"/>
      <c r="GM834" s="368"/>
      <c r="GN834" s="368"/>
      <c r="GO834" s="368"/>
      <c r="GP834" s="368"/>
      <c r="GQ834" s="368"/>
      <c r="GR834" s="368"/>
      <c r="GS834" s="368"/>
      <c r="GT834" s="368"/>
      <c r="GU834" s="368"/>
      <c r="GV834" s="368"/>
      <c r="GW834" s="368"/>
      <c r="GX834" s="368"/>
      <c r="GY834" s="368"/>
      <c r="GZ834" s="368"/>
      <c r="HA834" s="368"/>
      <c r="HB834" s="368"/>
      <c r="HC834" s="368"/>
      <c r="HD834" s="368"/>
      <c r="HE834" s="368"/>
      <c r="HF834" s="368"/>
      <c r="HG834" s="368"/>
      <c r="HH834" s="368"/>
      <c r="HI834" s="368"/>
      <c r="HJ834" s="368"/>
      <c r="HK834" s="368"/>
      <c r="HL834" s="368"/>
      <c r="HM834" s="368"/>
      <c r="HN834" s="368"/>
      <c r="HO834" s="368"/>
      <c r="HP834" s="368"/>
      <c r="HQ834" s="368"/>
      <c r="HR834" s="368"/>
      <c r="HS834" s="368"/>
      <c r="HT834" s="368"/>
      <c r="HU834" s="368"/>
      <c r="HV834" s="368"/>
      <c r="HW834" s="368"/>
      <c r="HX834" s="368"/>
      <c r="HY834" s="368"/>
      <c r="HZ834" s="368"/>
      <c r="IA834" s="368"/>
      <c r="IB834" s="368"/>
      <c r="IC834" s="368"/>
      <c r="ID834" s="368"/>
      <c r="IE834" s="368"/>
      <c r="IF834" s="368"/>
      <c r="IG834" s="368"/>
      <c r="IH834" s="368"/>
      <c r="II834" s="368"/>
      <c r="IJ834" s="368"/>
      <c r="IK834" s="368"/>
      <c r="IL834" s="368"/>
      <c r="IM834" s="368"/>
      <c r="IN834" s="368"/>
      <c r="IO834" s="368"/>
      <c r="IP834" s="368"/>
      <c r="IQ834" s="368"/>
      <c r="IR834" s="368"/>
      <c r="IS834" s="368"/>
      <c r="IT834" s="368"/>
      <c r="IU834" s="368"/>
      <c r="IV834" s="368"/>
      <c r="IW834" s="368"/>
      <c r="IX834" s="368"/>
      <c r="IY834" s="368"/>
      <c r="IZ834" s="368"/>
      <c r="JA834" s="368"/>
      <c r="JB834" s="368"/>
      <c r="JC834" s="368"/>
      <c r="JD834" s="368"/>
      <c r="JE834" s="368"/>
      <c r="JF834" s="368"/>
      <c r="JG834" s="368"/>
      <c r="JH834" s="368"/>
      <c r="JI834" s="368"/>
      <c r="JJ834" s="368"/>
      <c r="JK834" s="368"/>
      <c r="JL834" s="368"/>
      <c r="JM834" s="368"/>
      <c r="JN834" s="368"/>
      <c r="JO834" s="368"/>
      <c r="JP834" s="368"/>
      <c r="JQ834" s="368"/>
      <c r="JR834" s="368"/>
      <c r="JS834" s="368"/>
      <c r="JT834" s="368"/>
      <c r="JU834" s="368"/>
      <c r="JV834" s="368"/>
      <c r="JW834" s="368"/>
      <c r="JX834" s="368"/>
      <c r="JY834" s="368"/>
      <c r="JZ834" s="368"/>
      <c r="KA834" s="368"/>
      <c r="KB834" s="368"/>
      <c r="KC834" s="368"/>
      <c r="KD834" s="368"/>
      <c r="KE834" s="368"/>
      <c r="KF834" s="368"/>
      <c r="KG834" s="368"/>
      <c r="KH834" s="368"/>
      <c r="KI834" s="368"/>
      <c r="KJ834" s="368"/>
      <c r="KK834" s="368"/>
      <c r="KL834" s="368"/>
      <c r="KM834" s="368"/>
      <c r="KN834" s="368"/>
      <c r="KO834" s="368"/>
      <c r="KP834" s="368"/>
      <c r="KQ834" s="368"/>
      <c r="KR834" s="368"/>
      <c r="KS834" s="368"/>
      <c r="KT834" s="368"/>
      <c r="KU834" s="368"/>
      <c r="KV834" s="368"/>
      <c r="KW834" s="368"/>
      <c r="KX834" s="368"/>
      <c r="LH834" s="368"/>
      <c r="LI834" s="368"/>
      <c r="LJ834" s="368"/>
      <c r="LK834" s="368"/>
      <c r="LL834" s="368"/>
      <c r="LM834" s="368"/>
      <c r="LN834" s="368"/>
      <c r="LO834" s="368"/>
      <c r="LP834" s="368"/>
      <c r="LQ834" s="368"/>
      <c r="LR834" s="368"/>
      <c r="LS834" s="368"/>
      <c r="LT834" s="368"/>
      <c r="LU834" s="368"/>
      <c r="LV834" s="368"/>
      <c r="LW834" s="368"/>
      <c r="LX834" s="368"/>
      <c r="LY834" s="368"/>
      <c r="LZ834" s="368"/>
      <c r="MA834" s="368"/>
      <c r="MB834" s="368"/>
      <c r="MC834" s="368"/>
      <c r="MD834" s="368"/>
      <c r="ME834" s="368"/>
      <c r="MF834" s="368"/>
      <c r="MG834" s="368"/>
      <c r="MH834" s="368"/>
      <c r="MI834" s="368"/>
      <c r="MJ834" s="368"/>
      <c r="MK834" s="368"/>
      <c r="ML834" s="368"/>
      <c r="MM834" s="368"/>
      <c r="MN834" s="368"/>
      <c r="MO834" s="368"/>
      <c r="MP834" s="368"/>
      <c r="MQ834" s="368"/>
      <c r="MR834" s="368"/>
      <c r="MS834" s="368"/>
      <c r="MT834" s="368"/>
      <c r="MU834" s="368"/>
      <c r="MV834" s="368"/>
      <c r="MW834" s="368"/>
      <c r="MX834" s="368"/>
      <c r="MY834" s="368"/>
      <c r="MZ834" s="368"/>
      <c r="NA834" s="368"/>
      <c r="NB834" s="368"/>
      <c r="NC834" s="368"/>
      <c r="ND834" s="368"/>
      <c r="NE834" s="368"/>
      <c r="NF834" s="368"/>
      <c r="NG834" s="368"/>
      <c r="NH834" s="368"/>
      <c r="NI834" s="368"/>
      <c r="NJ834" s="368"/>
      <c r="NK834" s="368"/>
      <c r="NL834" s="368"/>
      <c r="NM834" s="368"/>
      <c r="NN834" s="368"/>
      <c r="NO834" s="368"/>
      <c r="NP834" s="368"/>
      <c r="NQ834" s="368"/>
      <c r="NR834" s="368"/>
      <c r="NS834" s="368"/>
      <c r="NT834" s="368"/>
      <c r="NU834" s="368"/>
      <c r="NV834" s="368"/>
      <c r="NW834" s="368"/>
      <c r="NX834" s="368"/>
      <c r="NY834" s="368"/>
      <c r="NZ834" s="368"/>
      <c r="OA834" s="368"/>
      <c r="OB834" s="368"/>
      <c r="OC834" s="368"/>
      <c r="OD834" s="368"/>
      <c r="OE834" s="368"/>
      <c r="OF834" s="368"/>
      <c r="OG834" s="368"/>
      <c r="OH834" s="368"/>
      <c r="OI834" s="368"/>
      <c r="OJ834" s="368"/>
      <c r="OK834" s="368"/>
      <c r="OL834" s="368"/>
      <c r="OM834" s="368"/>
      <c r="ON834" s="368"/>
      <c r="OO834" s="368"/>
      <c r="OP834" s="368"/>
      <c r="OQ834" s="368"/>
      <c r="OR834" s="368"/>
      <c r="OS834" s="368"/>
      <c r="OT834" s="368"/>
      <c r="OU834" s="368"/>
      <c r="OV834" s="368"/>
      <c r="OW834" s="368"/>
      <c r="OX834" s="368"/>
      <c r="OY834" s="368"/>
      <c r="OZ834" s="368"/>
      <c r="PA834" s="368"/>
      <c r="PB834" s="368"/>
      <c r="PC834" s="368"/>
      <c r="PD834" s="368"/>
      <c r="PE834" s="368"/>
      <c r="PF834" s="368"/>
      <c r="PG834" s="368"/>
      <c r="PH834" s="368"/>
      <c r="PI834" s="368"/>
      <c r="PJ834" s="368"/>
      <c r="PK834" s="368"/>
      <c r="PL834" s="368"/>
      <c r="PM834" s="368"/>
      <c r="PN834" s="368"/>
      <c r="PO834" s="368"/>
      <c r="PP834" s="368"/>
      <c r="PQ834" s="368"/>
      <c r="PR834" s="368"/>
      <c r="PS834" s="368"/>
      <c r="PT834" s="368"/>
      <c r="PU834" s="368"/>
      <c r="PV834" s="368"/>
      <c r="PW834" s="368"/>
      <c r="PX834" s="368"/>
      <c r="PY834" s="368"/>
      <c r="PZ834" s="368"/>
      <c r="QA834" s="368"/>
      <c r="QB834" s="368"/>
      <c r="QC834" s="368"/>
      <c r="QD834" s="368"/>
      <c r="QE834" s="368"/>
      <c r="QF834" s="368"/>
      <c r="QG834" s="368"/>
      <c r="QH834" s="368"/>
      <c r="QI834" s="368"/>
      <c r="QJ834" s="368"/>
      <c r="QK834" s="368"/>
      <c r="QL834" s="368"/>
      <c r="QM834" s="368"/>
      <c r="QN834" s="368"/>
      <c r="QO834" s="368"/>
      <c r="QP834" s="368"/>
      <c r="QQ834" s="368"/>
      <c r="QR834" s="368"/>
      <c r="QS834" s="368"/>
      <c r="QT834" s="368"/>
      <c r="QU834" s="368"/>
      <c r="QV834" s="368"/>
      <c r="QW834" s="368"/>
      <c r="QX834" s="368"/>
      <c r="QY834" s="368"/>
      <c r="QZ834" s="368"/>
      <c r="RA834" s="368"/>
      <c r="RB834" s="368"/>
      <c r="RC834" s="368"/>
      <c r="RD834" s="368"/>
      <c r="RE834" s="368"/>
      <c r="RF834" s="368"/>
      <c r="RG834" s="368"/>
      <c r="RH834" s="368"/>
      <c r="RI834" s="368"/>
      <c r="RJ834" s="368"/>
      <c r="RK834" s="368"/>
      <c r="RL834" s="368"/>
      <c r="RM834" s="368"/>
      <c r="RN834" s="368"/>
      <c r="RO834" s="368"/>
      <c r="RP834" s="368"/>
      <c r="RQ834" s="368"/>
      <c r="RR834" s="368"/>
      <c r="RS834" s="368"/>
      <c r="RT834" s="368"/>
      <c r="RU834" s="368"/>
      <c r="RV834" s="368"/>
      <c r="RW834" s="368"/>
      <c r="RX834" s="368"/>
      <c r="RY834" s="368"/>
      <c r="RZ834" s="368"/>
      <c r="SA834" s="368"/>
      <c r="SB834" s="368"/>
      <c r="SC834" s="368"/>
      <c r="SD834" s="368"/>
      <c r="SE834" s="368"/>
      <c r="SF834" s="368"/>
      <c r="SG834" s="368"/>
    </row>
    <row r="835" spans="1:501">
      <c r="A835" s="368"/>
      <c r="B835" s="368"/>
      <c r="C835" s="368"/>
      <c r="D835" s="368"/>
      <c r="E835" s="368"/>
      <c r="F835" s="368"/>
      <c r="G835" s="368"/>
      <c r="H835" s="368"/>
      <c r="I835" s="368"/>
      <c r="J835" s="368"/>
      <c r="K835" s="368"/>
      <c r="L835" s="368"/>
      <c r="M835" s="368"/>
      <c r="N835" s="368"/>
      <c r="O835" s="385"/>
      <c r="P835" s="368"/>
      <c r="Q835" s="368"/>
      <c r="R835" s="368"/>
      <c r="S835" s="368"/>
      <c r="T835" s="368"/>
      <c r="U835" s="368"/>
      <c r="V835" s="368"/>
      <c r="W835" s="368"/>
      <c r="X835" s="368"/>
      <c r="Y835" s="368"/>
      <c r="Z835" s="368"/>
      <c r="AA835" s="368"/>
      <c r="AB835" s="368"/>
      <c r="AC835" s="368"/>
      <c r="AD835" s="368"/>
      <c r="AE835" s="368"/>
      <c r="AF835" s="368"/>
      <c r="AG835" s="368"/>
      <c r="AH835" s="368"/>
      <c r="AI835" s="368"/>
      <c r="AJ835" s="368"/>
      <c r="AK835" s="368"/>
      <c r="AL835" s="368"/>
      <c r="AM835" s="368"/>
      <c r="AN835" s="368"/>
      <c r="AO835" s="368"/>
      <c r="AP835" s="368"/>
      <c r="AQ835" s="368"/>
      <c r="AR835" s="368"/>
      <c r="AS835" s="368"/>
      <c r="AT835" s="368"/>
      <c r="AU835" s="368"/>
      <c r="AV835" s="368"/>
      <c r="AW835" s="368"/>
      <c r="AX835" s="368"/>
      <c r="AY835" s="368"/>
      <c r="AZ835" s="368"/>
      <c r="BA835" s="368"/>
      <c r="BB835" s="368"/>
      <c r="BC835" s="368"/>
      <c r="BD835" s="368"/>
      <c r="BE835" s="368"/>
      <c r="BF835" s="368"/>
      <c r="BG835" s="368"/>
      <c r="BH835" s="368"/>
      <c r="BI835" s="368"/>
      <c r="BJ835" s="368"/>
      <c r="BK835" s="368"/>
      <c r="BL835" s="368"/>
      <c r="BM835" s="368"/>
      <c r="BN835" s="368"/>
      <c r="BO835" s="368"/>
      <c r="BP835" s="368"/>
      <c r="BQ835" s="368"/>
      <c r="BR835" s="368"/>
      <c r="BS835" s="368"/>
      <c r="BT835" s="368"/>
      <c r="BU835" s="368"/>
      <c r="BV835" s="368"/>
      <c r="BW835" s="368"/>
      <c r="DV835" s="368"/>
      <c r="DW835" s="368"/>
      <c r="DX835" s="368"/>
      <c r="DY835" s="368"/>
      <c r="DZ835" s="368"/>
      <c r="EA835" s="368"/>
      <c r="EB835" s="368"/>
      <c r="EC835" s="368"/>
      <c r="ED835" s="368"/>
      <c r="EE835" s="368"/>
      <c r="EF835" s="368"/>
      <c r="EG835" s="368"/>
      <c r="EH835" s="368"/>
      <c r="EI835" s="368"/>
      <c r="EJ835" s="368"/>
      <c r="EK835" s="368"/>
      <c r="EL835" s="368"/>
      <c r="EM835" s="368"/>
      <c r="EN835" s="368"/>
      <c r="EO835" s="368"/>
      <c r="EP835" s="368"/>
      <c r="EQ835" s="368"/>
      <c r="ER835" s="368"/>
      <c r="ES835" s="368"/>
      <c r="ET835" s="368"/>
      <c r="EU835" s="368"/>
      <c r="EV835" s="368"/>
      <c r="EW835" s="368"/>
      <c r="EX835" s="368"/>
      <c r="EY835" s="368"/>
      <c r="EZ835" s="368"/>
      <c r="FA835" s="368"/>
      <c r="FB835" s="368"/>
      <c r="FC835" s="368"/>
      <c r="FD835" s="368"/>
      <c r="FE835" s="368"/>
      <c r="FF835" s="368"/>
      <c r="FG835" s="368"/>
      <c r="FH835" s="368"/>
      <c r="FI835" s="368"/>
      <c r="FJ835" s="368"/>
      <c r="FK835" s="368"/>
      <c r="FL835" s="368"/>
      <c r="FM835" s="368"/>
      <c r="FN835" s="368"/>
      <c r="FO835" s="368"/>
      <c r="FP835" s="368"/>
      <c r="FQ835" s="368"/>
      <c r="FR835" s="368"/>
      <c r="FS835" s="368"/>
      <c r="FT835" s="368"/>
      <c r="FU835" s="368"/>
      <c r="FV835" s="368"/>
      <c r="FW835" s="368"/>
      <c r="FX835" s="368"/>
      <c r="FY835" s="368"/>
      <c r="FZ835" s="368"/>
      <c r="GA835" s="368"/>
      <c r="GB835" s="368"/>
      <c r="GC835" s="368"/>
      <c r="GD835" s="368"/>
      <c r="GE835" s="368"/>
      <c r="GF835" s="368"/>
      <c r="GG835" s="368"/>
      <c r="GH835" s="368"/>
      <c r="GI835" s="368"/>
      <c r="GJ835" s="368"/>
      <c r="GK835" s="368"/>
      <c r="GL835" s="368"/>
      <c r="GM835" s="368"/>
      <c r="GN835" s="368"/>
      <c r="GO835" s="368"/>
      <c r="GP835" s="368"/>
      <c r="GQ835" s="368"/>
      <c r="GR835" s="368"/>
      <c r="GS835" s="368"/>
      <c r="GT835" s="368"/>
      <c r="GU835" s="368"/>
      <c r="GV835" s="368"/>
      <c r="GW835" s="368"/>
      <c r="GX835" s="368"/>
      <c r="GY835" s="368"/>
      <c r="GZ835" s="368"/>
      <c r="HA835" s="368"/>
      <c r="HB835" s="368"/>
      <c r="HC835" s="368"/>
      <c r="HD835" s="368"/>
      <c r="HE835" s="368"/>
      <c r="HF835" s="368"/>
      <c r="HG835" s="368"/>
      <c r="HH835" s="368"/>
      <c r="HI835" s="368"/>
      <c r="HJ835" s="368"/>
      <c r="HK835" s="368"/>
      <c r="HL835" s="368"/>
      <c r="HM835" s="368"/>
      <c r="HN835" s="368"/>
      <c r="HO835" s="368"/>
      <c r="HP835" s="368"/>
      <c r="HQ835" s="368"/>
      <c r="HR835" s="368"/>
      <c r="HS835" s="368"/>
      <c r="HT835" s="368"/>
      <c r="HU835" s="368"/>
      <c r="HV835" s="368"/>
      <c r="HW835" s="368"/>
      <c r="HX835" s="368"/>
      <c r="HY835" s="368"/>
      <c r="HZ835" s="368"/>
      <c r="IA835" s="368"/>
      <c r="IB835" s="368"/>
      <c r="IC835" s="368"/>
      <c r="ID835" s="368"/>
      <c r="IE835" s="368"/>
      <c r="IF835" s="368"/>
      <c r="IG835" s="368"/>
      <c r="IH835" s="368"/>
      <c r="II835" s="368"/>
      <c r="IJ835" s="368"/>
      <c r="IK835" s="368"/>
      <c r="IL835" s="368"/>
      <c r="IM835" s="368"/>
      <c r="IN835" s="368"/>
      <c r="IO835" s="368"/>
      <c r="IP835" s="368"/>
      <c r="IQ835" s="368"/>
      <c r="IR835" s="368"/>
      <c r="IS835" s="368"/>
      <c r="IT835" s="368"/>
      <c r="IU835" s="368"/>
      <c r="IV835" s="368"/>
      <c r="IW835" s="368"/>
      <c r="IX835" s="368"/>
      <c r="IY835" s="368"/>
      <c r="IZ835" s="368"/>
      <c r="JA835" s="368"/>
      <c r="JB835" s="368"/>
      <c r="JC835" s="368"/>
      <c r="JD835" s="368"/>
      <c r="JE835" s="368"/>
      <c r="JF835" s="368"/>
      <c r="JG835" s="368"/>
      <c r="JH835" s="368"/>
      <c r="JI835" s="368"/>
      <c r="JJ835" s="368"/>
      <c r="JK835" s="368"/>
      <c r="JL835" s="368"/>
      <c r="JM835" s="368"/>
      <c r="JN835" s="368"/>
      <c r="JO835" s="368"/>
      <c r="JP835" s="368"/>
      <c r="JQ835" s="368"/>
      <c r="JR835" s="368"/>
      <c r="JS835" s="368"/>
      <c r="JT835" s="368"/>
      <c r="JU835" s="368"/>
      <c r="JV835" s="368"/>
      <c r="JW835" s="368"/>
      <c r="JX835" s="368"/>
      <c r="JY835" s="368"/>
      <c r="JZ835" s="368"/>
      <c r="KA835" s="368"/>
      <c r="KB835" s="368"/>
      <c r="KC835" s="368"/>
      <c r="KD835" s="368"/>
      <c r="KE835" s="368"/>
      <c r="KF835" s="368"/>
      <c r="KG835" s="368"/>
      <c r="KH835" s="368"/>
      <c r="KI835" s="368"/>
      <c r="KJ835" s="368"/>
      <c r="KK835" s="368"/>
      <c r="KL835" s="368"/>
      <c r="KM835" s="368"/>
      <c r="KN835" s="368"/>
      <c r="KO835" s="368"/>
      <c r="KP835" s="368"/>
      <c r="KQ835" s="368"/>
      <c r="KR835" s="368"/>
      <c r="KS835" s="368"/>
      <c r="KT835" s="368"/>
      <c r="KU835" s="368"/>
      <c r="KV835" s="368"/>
      <c r="KW835" s="368"/>
      <c r="KX835" s="368"/>
      <c r="LH835" s="368"/>
      <c r="LI835" s="368"/>
      <c r="LJ835" s="368"/>
      <c r="LK835" s="368"/>
      <c r="LL835" s="368"/>
      <c r="LM835" s="368"/>
      <c r="LN835" s="368"/>
      <c r="LO835" s="368"/>
      <c r="LP835" s="368"/>
      <c r="LQ835" s="368"/>
      <c r="LR835" s="368"/>
      <c r="LS835" s="368"/>
      <c r="LT835" s="368"/>
      <c r="LU835" s="368"/>
      <c r="LV835" s="368"/>
      <c r="LW835" s="368"/>
      <c r="LX835" s="368"/>
      <c r="LY835" s="368"/>
      <c r="LZ835" s="368"/>
      <c r="MA835" s="368"/>
      <c r="MB835" s="368"/>
      <c r="MC835" s="368"/>
      <c r="MD835" s="368"/>
      <c r="ME835" s="368"/>
      <c r="MF835" s="368"/>
      <c r="MG835" s="368"/>
      <c r="MH835" s="368"/>
      <c r="MI835" s="368"/>
      <c r="MJ835" s="368"/>
      <c r="MK835" s="368"/>
      <c r="ML835" s="368"/>
      <c r="MM835" s="368"/>
      <c r="MN835" s="368"/>
      <c r="MO835" s="368"/>
      <c r="MP835" s="368"/>
      <c r="MQ835" s="368"/>
      <c r="MR835" s="368"/>
      <c r="MS835" s="368"/>
      <c r="MT835" s="368"/>
      <c r="MU835" s="368"/>
      <c r="MV835" s="368"/>
      <c r="MW835" s="368"/>
      <c r="MX835" s="368"/>
      <c r="MY835" s="368"/>
      <c r="MZ835" s="368"/>
      <c r="NA835" s="368"/>
      <c r="NB835" s="368"/>
      <c r="NC835" s="368"/>
      <c r="ND835" s="368"/>
      <c r="NE835" s="368"/>
      <c r="NF835" s="368"/>
      <c r="NG835" s="368"/>
      <c r="NH835" s="368"/>
      <c r="NI835" s="368"/>
      <c r="NJ835" s="368"/>
      <c r="NK835" s="368"/>
      <c r="NL835" s="368"/>
      <c r="NM835" s="368"/>
      <c r="NN835" s="368"/>
      <c r="NO835" s="368"/>
      <c r="NP835" s="368"/>
      <c r="NQ835" s="368"/>
      <c r="NR835" s="368"/>
      <c r="NS835" s="368"/>
      <c r="NT835" s="368"/>
      <c r="NU835" s="368"/>
      <c r="NV835" s="368"/>
      <c r="NW835" s="368"/>
      <c r="NX835" s="368"/>
      <c r="NY835" s="368"/>
      <c r="NZ835" s="368"/>
      <c r="OA835" s="368"/>
      <c r="OB835" s="368"/>
      <c r="OC835" s="368"/>
      <c r="OD835" s="368"/>
      <c r="OE835" s="368"/>
      <c r="OF835" s="368"/>
      <c r="OG835" s="368"/>
      <c r="OH835" s="368"/>
      <c r="OI835" s="368"/>
      <c r="OJ835" s="368"/>
      <c r="OK835" s="368"/>
      <c r="OL835" s="368"/>
      <c r="OM835" s="368"/>
      <c r="ON835" s="368"/>
      <c r="OO835" s="368"/>
      <c r="OP835" s="368"/>
      <c r="OQ835" s="368"/>
      <c r="OR835" s="368"/>
      <c r="OS835" s="368"/>
      <c r="OT835" s="368"/>
      <c r="OU835" s="368"/>
      <c r="OV835" s="368"/>
      <c r="OW835" s="368"/>
      <c r="OX835" s="368"/>
      <c r="OY835" s="368"/>
      <c r="OZ835" s="368"/>
      <c r="PA835" s="368"/>
      <c r="PB835" s="368"/>
      <c r="PC835" s="368"/>
      <c r="PD835" s="368"/>
      <c r="PE835" s="368"/>
      <c r="PF835" s="368"/>
      <c r="PG835" s="368"/>
      <c r="PH835" s="368"/>
      <c r="PI835" s="368"/>
      <c r="PJ835" s="368"/>
      <c r="PK835" s="368"/>
      <c r="PL835" s="368"/>
      <c r="PM835" s="368"/>
      <c r="PN835" s="368"/>
      <c r="PO835" s="368"/>
      <c r="PP835" s="368"/>
      <c r="PQ835" s="368"/>
      <c r="PR835" s="368"/>
      <c r="PS835" s="368"/>
      <c r="PT835" s="368"/>
      <c r="PU835" s="368"/>
      <c r="PV835" s="368"/>
      <c r="PW835" s="368"/>
      <c r="PX835" s="368"/>
      <c r="PY835" s="368"/>
      <c r="PZ835" s="368"/>
      <c r="QA835" s="368"/>
      <c r="QB835" s="368"/>
      <c r="QC835" s="368"/>
      <c r="QD835" s="368"/>
      <c r="QE835" s="368"/>
      <c r="QF835" s="368"/>
      <c r="QG835" s="368"/>
      <c r="QH835" s="368"/>
      <c r="QI835" s="368"/>
      <c r="QJ835" s="368"/>
      <c r="QK835" s="368"/>
      <c r="QL835" s="368"/>
      <c r="QM835" s="368"/>
      <c r="QN835" s="368"/>
      <c r="QO835" s="368"/>
      <c r="QP835" s="368"/>
      <c r="QQ835" s="368"/>
      <c r="QR835" s="368"/>
      <c r="QS835" s="368"/>
      <c r="QT835" s="368"/>
      <c r="QU835" s="368"/>
      <c r="QV835" s="368"/>
      <c r="QW835" s="368"/>
      <c r="QX835" s="368"/>
      <c r="QY835" s="368"/>
      <c r="QZ835" s="368"/>
      <c r="RA835" s="368"/>
      <c r="RB835" s="368"/>
      <c r="RC835" s="368"/>
      <c r="RD835" s="368"/>
      <c r="RE835" s="368"/>
      <c r="RF835" s="368"/>
      <c r="RG835" s="368"/>
      <c r="RH835" s="368"/>
      <c r="RI835" s="368"/>
      <c r="RJ835" s="368"/>
      <c r="RK835" s="368"/>
      <c r="RL835" s="368"/>
      <c r="RM835" s="368"/>
      <c r="RN835" s="368"/>
      <c r="RO835" s="368"/>
      <c r="RP835" s="368"/>
      <c r="RQ835" s="368"/>
      <c r="RR835" s="368"/>
      <c r="RS835" s="368"/>
      <c r="RT835" s="368"/>
      <c r="RU835" s="368"/>
      <c r="RV835" s="368"/>
      <c r="RW835" s="368"/>
      <c r="RX835" s="368"/>
      <c r="RY835" s="368"/>
      <c r="RZ835" s="368"/>
      <c r="SA835" s="368"/>
      <c r="SB835" s="368"/>
      <c r="SC835" s="368"/>
      <c r="SD835" s="368"/>
      <c r="SE835" s="368"/>
      <c r="SF835" s="368"/>
      <c r="SG835" s="368"/>
    </row>
    <row r="836" spans="1:501">
      <c r="A836" s="368"/>
      <c r="B836" s="368"/>
      <c r="C836" s="368"/>
      <c r="D836" s="368"/>
      <c r="E836" s="368"/>
      <c r="F836" s="368"/>
      <c r="G836" s="368"/>
      <c r="H836" s="368"/>
      <c r="I836" s="368"/>
      <c r="J836" s="368"/>
      <c r="K836" s="368"/>
      <c r="L836" s="368"/>
      <c r="M836" s="368"/>
      <c r="N836" s="368"/>
      <c r="O836" s="385"/>
      <c r="P836" s="368"/>
      <c r="Q836" s="368"/>
      <c r="R836" s="368"/>
      <c r="S836" s="368"/>
      <c r="T836" s="368"/>
      <c r="U836" s="368"/>
      <c r="V836" s="368"/>
      <c r="W836" s="368"/>
      <c r="X836" s="368"/>
      <c r="Y836" s="368"/>
      <c r="Z836" s="368"/>
      <c r="AA836" s="368"/>
      <c r="AB836" s="368"/>
      <c r="AC836" s="368"/>
      <c r="AD836" s="368"/>
      <c r="AE836" s="368"/>
      <c r="AF836" s="368"/>
      <c r="AG836" s="368"/>
      <c r="AH836" s="368"/>
      <c r="AI836" s="368"/>
      <c r="AJ836" s="368"/>
      <c r="AK836" s="368"/>
      <c r="AL836" s="368"/>
      <c r="AM836" s="368"/>
      <c r="AN836" s="368"/>
      <c r="AO836" s="368"/>
      <c r="AP836" s="368"/>
      <c r="AQ836" s="368"/>
      <c r="AR836" s="368"/>
      <c r="AS836" s="368"/>
      <c r="AT836" s="368"/>
      <c r="AU836" s="368"/>
      <c r="AV836" s="368"/>
      <c r="AW836" s="368"/>
      <c r="AX836" s="368"/>
      <c r="AY836" s="368"/>
      <c r="AZ836" s="368"/>
      <c r="BA836" s="368"/>
      <c r="BB836" s="368"/>
      <c r="BC836" s="368"/>
      <c r="BD836" s="368"/>
      <c r="BE836" s="368"/>
      <c r="BF836" s="368"/>
      <c r="BG836" s="368"/>
      <c r="BH836" s="368"/>
      <c r="BI836" s="368"/>
      <c r="BJ836" s="368"/>
      <c r="BK836" s="368"/>
      <c r="BL836" s="368"/>
      <c r="BM836" s="368"/>
      <c r="BN836" s="368"/>
      <c r="BO836" s="368"/>
      <c r="BP836" s="368"/>
      <c r="BQ836" s="368"/>
      <c r="BR836" s="368"/>
      <c r="BS836" s="368"/>
      <c r="BT836" s="368"/>
      <c r="BU836" s="368"/>
      <c r="BV836" s="368"/>
      <c r="BW836" s="368"/>
      <c r="DV836" s="368"/>
      <c r="DW836" s="368"/>
      <c r="DX836" s="368"/>
      <c r="DY836" s="368"/>
      <c r="DZ836" s="368"/>
      <c r="EA836" s="368"/>
      <c r="EB836" s="368"/>
      <c r="EC836" s="368"/>
      <c r="ED836" s="368"/>
      <c r="EE836" s="368"/>
      <c r="EF836" s="368"/>
      <c r="EG836" s="368"/>
      <c r="EH836" s="368"/>
      <c r="EI836" s="368"/>
      <c r="EJ836" s="368"/>
      <c r="EK836" s="368"/>
      <c r="EL836" s="368"/>
      <c r="EM836" s="368"/>
      <c r="EN836" s="368"/>
      <c r="EO836" s="368"/>
      <c r="EP836" s="368"/>
      <c r="EQ836" s="368"/>
      <c r="ER836" s="368"/>
      <c r="ES836" s="368"/>
      <c r="ET836" s="368"/>
      <c r="EU836" s="368"/>
      <c r="EV836" s="368"/>
      <c r="EW836" s="368"/>
      <c r="EX836" s="368"/>
      <c r="EY836" s="368"/>
      <c r="EZ836" s="368"/>
      <c r="FA836" s="368"/>
      <c r="FB836" s="368"/>
      <c r="FC836" s="368"/>
      <c r="FD836" s="368"/>
      <c r="FE836" s="368"/>
      <c r="FF836" s="368"/>
      <c r="FG836" s="368"/>
      <c r="FH836" s="368"/>
      <c r="FI836" s="368"/>
      <c r="FJ836" s="368"/>
      <c r="FK836" s="368"/>
      <c r="FL836" s="368"/>
      <c r="FM836" s="368"/>
      <c r="FN836" s="368"/>
      <c r="FO836" s="368"/>
      <c r="FP836" s="368"/>
      <c r="FQ836" s="368"/>
      <c r="FR836" s="368"/>
      <c r="FS836" s="368"/>
      <c r="FT836" s="368"/>
      <c r="FU836" s="368"/>
      <c r="FV836" s="368"/>
      <c r="FW836" s="368"/>
      <c r="FX836" s="368"/>
      <c r="FY836" s="368"/>
      <c r="FZ836" s="368"/>
      <c r="GA836" s="368"/>
      <c r="GB836" s="368"/>
      <c r="GC836" s="368"/>
      <c r="GD836" s="368"/>
      <c r="GE836" s="368"/>
      <c r="GF836" s="368"/>
      <c r="GG836" s="368"/>
      <c r="GH836" s="368"/>
      <c r="GI836" s="368"/>
      <c r="GJ836" s="368"/>
      <c r="GK836" s="368"/>
      <c r="GL836" s="368"/>
      <c r="GM836" s="368"/>
      <c r="GN836" s="368"/>
      <c r="GO836" s="368"/>
      <c r="GP836" s="368"/>
      <c r="GQ836" s="368"/>
      <c r="GR836" s="368"/>
      <c r="GS836" s="368"/>
      <c r="GT836" s="368"/>
      <c r="GU836" s="368"/>
      <c r="GV836" s="368"/>
      <c r="GW836" s="368"/>
      <c r="GX836" s="368"/>
      <c r="GY836" s="368"/>
      <c r="GZ836" s="368"/>
      <c r="HA836" s="368"/>
      <c r="HB836" s="368"/>
      <c r="HC836" s="368"/>
      <c r="HD836" s="368"/>
      <c r="HE836" s="368"/>
      <c r="HF836" s="368"/>
      <c r="HG836" s="368"/>
      <c r="HH836" s="368"/>
      <c r="HI836" s="368"/>
      <c r="HJ836" s="368"/>
      <c r="HK836" s="368"/>
      <c r="HL836" s="368"/>
      <c r="HM836" s="368"/>
      <c r="HN836" s="368"/>
      <c r="HO836" s="368"/>
      <c r="HP836" s="368"/>
      <c r="HQ836" s="368"/>
      <c r="HR836" s="368"/>
      <c r="HS836" s="368"/>
      <c r="HT836" s="368"/>
      <c r="HU836" s="368"/>
      <c r="HV836" s="368"/>
      <c r="HW836" s="368"/>
      <c r="HX836" s="368"/>
      <c r="HY836" s="368"/>
      <c r="HZ836" s="368"/>
      <c r="IA836" s="368"/>
      <c r="IB836" s="368"/>
      <c r="IC836" s="368"/>
      <c r="ID836" s="368"/>
      <c r="IE836" s="368"/>
      <c r="IF836" s="368"/>
      <c r="IG836" s="368"/>
      <c r="IH836" s="368"/>
      <c r="II836" s="368"/>
      <c r="IJ836" s="368"/>
      <c r="IK836" s="368"/>
      <c r="IL836" s="368"/>
      <c r="IM836" s="368"/>
      <c r="IN836" s="368"/>
      <c r="IO836" s="368"/>
      <c r="IP836" s="368"/>
      <c r="IQ836" s="368"/>
      <c r="IR836" s="368"/>
      <c r="IS836" s="368"/>
      <c r="IT836" s="368"/>
      <c r="IU836" s="368"/>
      <c r="IV836" s="368"/>
      <c r="IW836" s="368"/>
      <c r="IX836" s="368"/>
      <c r="IY836" s="368"/>
      <c r="IZ836" s="368"/>
      <c r="JA836" s="368"/>
      <c r="JB836" s="368"/>
      <c r="JC836" s="368"/>
      <c r="JD836" s="368"/>
      <c r="JE836" s="368"/>
      <c r="JF836" s="368"/>
      <c r="JG836" s="368"/>
      <c r="JH836" s="368"/>
      <c r="JI836" s="368"/>
      <c r="JJ836" s="368"/>
      <c r="JK836" s="368"/>
      <c r="JL836" s="368"/>
      <c r="JM836" s="368"/>
      <c r="JN836" s="368"/>
      <c r="JO836" s="368"/>
      <c r="JP836" s="368"/>
      <c r="JQ836" s="368"/>
      <c r="JR836" s="368"/>
      <c r="JS836" s="368"/>
      <c r="JT836" s="368"/>
      <c r="JU836" s="368"/>
      <c r="JV836" s="368"/>
      <c r="JW836" s="368"/>
      <c r="JX836" s="368"/>
      <c r="JY836" s="368"/>
      <c r="JZ836" s="368"/>
      <c r="KA836" s="368"/>
      <c r="KB836" s="368"/>
      <c r="KC836" s="368"/>
      <c r="KD836" s="368"/>
      <c r="KE836" s="368"/>
      <c r="KF836" s="368"/>
      <c r="KG836" s="368"/>
      <c r="KH836" s="368"/>
      <c r="KI836" s="368"/>
      <c r="KJ836" s="368"/>
      <c r="KK836" s="368"/>
      <c r="KL836" s="368"/>
      <c r="KM836" s="368"/>
      <c r="KN836" s="368"/>
      <c r="KO836" s="368"/>
      <c r="KP836" s="368"/>
      <c r="KQ836" s="368"/>
      <c r="KR836" s="368"/>
      <c r="KS836" s="368"/>
      <c r="KT836" s="368"/>
      <c r="KU836" s="368"/>
      <c r="KV836" s="368"/>
      <c r="KW836" s="368"/>
      <c r="KX836" s="368"/>
      <c r="LH836" s="368"/>
      <c r="LI836" s="368"/>
      <c r="LJ836" s="368"/>
      <c r="LK836" s="368"/>
      <c r="LL836" s="368"/>
      <c r="LM836" s="368"/>
      <c r="LN836" s="368"/>
      <c r="LO836" s="368"/>
      <c r="LP836" s="368"/>
      <c r="LQ836" s="368"/>
      <c r="LR836" s="368"/>
      <c r="LS836" s="368"/>
      <c r="LT836" s="368"/>
      <c r="LU836" s="368"/>
      <c r="LV836" s="368"/>
      <c r="LW836" s="368"/>
      <c r="LX836" s="368"/>
      <c r="LY836" s="368"/>
      <c r="LZ836" s="368"/>
      <c r="MA836" s="368"/>
      <c r="MB836" s="368"/>
      <c r="MC836" s="368"/>
      <c r="MD836" s="368"/>
      <c r="ME836" s="368"/>
      <c r="MF836" s="368"/>
      <c r="MG836" s="368"/>
      <c r="MH836" s="368"/>
      <c r="MI836" s="368"/>
      <c r="MJ836" s="368"/>
      <c r="MK836" s="368"/>
      <c r="ML836" s="368"/>
      <c r="MM836" s="368"/>
      <c r="MN836" s="368"/>
      <c r="MO836" s="368"/>
      <c r="MP836" s="368"/>
      <c r="MQ836" s="368"/>
      <c r="MR836" s="368"/>
      <c r="MS836" s="368"/>
      <c r="MT836" s="368"/>
      <c r="MU836" s="368"/>
      <c r="MV836" s="368"/>
      <c r="MW836" s="368"/>
      <c r="MX836" s="368"/>
      <c r="MY836" s="368"/>
      <c r="MZ836" s="368"/>
      <c r="NA836" s="368"/>
      <c r="NB836" s="368"/>
      <c r="NC836" s="368"/>
      <c r="ND836" s="368"/>
      <c r="NE836" s="368"/>
      <c r="NF836" s="368"/>
      <c r="NG836" s="368"/>
      <c r="NH836" s="368"/>
      <c r="NI836" s="368"/>
      <c r="NJ836" s="368"/>
      <c r="NK836" s="368"/>
      <c r="NL836" s="368"/>
      <c r="NM836" s="368"/>
      <c r="NN836" s="368"/>
      <c r="NO836" s="368"/>
      <c r="NP836" s="368"/>
      <c r="NQ836" s="368"/>
      <c r="NR836" s="368"/>
      <c r="NS836" s="368"/>
      <c r="NT836" s="368"/>
      <c r="NU836" s="368"/>
      <c r="NV836" s="368"/>
      <c r="NW836" s="368"/>
      <c r="NX836" s="368"/>
      <c r="NY836" s="368"/>
      <c r="NZ836" s="368"/>
      <c r="OA836" s="368"/>
      <c r="OB836" s="368"/>
      <c r="OC836" s="368"/>
      <c r="OD836" s="368"/>
      <c r="OE836" s="368"/>
      <c r="OF836" s="368"/>
      <c r="OG836" s="368"/>
      <c r="OH836" s="368"/>
      <c r="OI836" s="368"/>
      <c r="OJ836" s="368"/>
      <c r="OK836" s="368"/>
      <c r="OL836" s="368"/>
      <c r="OM836" s="368"/>
      <c r="ON836" s="368"/>
      <c r="OO836" s="368"/>
      <c r="OP836" s="368"/>
      <c r="OQ836" s="368"/>
      <c r="OR836" s="368"/>
      <c r="OS836" s="368"/>
      <c r="OT836" s="368"/>
      <c r="OU836" s="368"/>
      <c r="OV836" s="368"/>
      <c r="OW836" s="368"/>
      <c r="OX836" s="368"/>
      <c r="OY836" s="368"/>
      <c r="OZ836" s="368"/>
      <c r="PA836" s="368"/>
      <c r="PB836" s="368"/>
      <c r="PC836" s="368"/>
      <c r="PD836" s="368"/>
      <c r="PE836" s="368"/>
      <c r="PF836" s="368"/>
      <c r="PG836" s="368"/>
      <c r="PH836" s="368"/>
      <c r="PI836" s="368"/>
      <c r="PJ836" s="368"/>
      <c r="PK836" s="368"/>
      <c r="PL836" s="368"/>
      <c r="PM836" s="368"/>
      <c r="PN836" s="368"/>
      <c r="PO836" s="368"/>
      <c r="PP836" s="368"/>
      <c r="PQ836" s="368"/>
      <c r="PR836" s="368"/>
      <c r="PS836" s="368"/>
      <c r="PT836" s="368"/>
      <c r="PU836" s="368"/>
      <c r="PV836" s="368"/>
      <c r="PW836" s="368"/>
      <c r="PX836" s="368"/>
      <c r="PY836" s="368"/>
      <c r="PZ836" s="368"/>
      <c r="QA836" s="368"/>
      <c r="QB836" s="368"/>
      <c r="QC836" s="368"/>
      <c r="QD836" s="368"/>
      <c r="QE836" s="368"/>
      <c r="QF836" s="368"/>
      <c r="QG836" s="368"/>
      <c r="QH836" s="368"/>
      <c r="QI836" s="368"/>
      <c r="QJ836" s="368"/>
      <c r="QK836" s="368"/>
      <c r="QL836" s="368"/>
      <c r="QM836" s="368"/>
      <c r="QN836" s="368"/>
      <c r="QO836" s="368"/>
      <c r="QP836" s="368"/>
      <c r="QQ836" s="368"/>
      <c r="QR836" s="368"/>
      <c r="QS836" s="368"/>
      <c r="QT836" s="368"/>
      <c r="QU836" s="368"/>
      <c r="QV836" s="368"/>
      <c r="QW836" s="368"/>
      <c r="QX836" s="368"/>
      <c r="QY836" s="368"/>
      <c r="QZ836" s="368"/>
      <c r="RA836" s="368"/>
      <c r="RB836" s="368"/>
      <c r="RC836" s="368"/>
      <c r="RD836" s="368"/>
      <c r="RE836" s="368"/>
      <c r="RF836" s="368"/>
      <c r="RG836" s="368"/>
      <c r="RH836" s="368"/>
      <c r="RI836" s="368"/>
      <c r="RJ836" s="368"/>
      <c r="RK836" s="368"/>
      <c r="RL836" s="368"/>
      <c r="RM836" s="368"/>
      <c r="RN836" s="368"/>
      <c r="RO836" s="368"/>
      <c r="RP836" s="368"/>
      <c r="RQ836" s="368"/>
      <c r="RR836" s="368"/>
      <c r="RS836" s="368"/>
      <c r="RT836" s="368"/>
      <c r="RU836" s="368"/>
      <c r="RV836" s="368"/>
      <c r="RW836" s="368"/>
      <c r="RX836" s="368"/>
      <c r="RY836" s="368"/>
      <c r="RZ836" s="368"/>
      <c r="SA836" s="368"/>
      <c r="SB836" s="368"/>
      <c r="SC836" s="368"/>
      <c r="SD836" s="368"/>
      <c r="SE836" s="368"/>
      <c r="SF836" s="368"/>
      <c r="SG836" s="368"/>
    </row>
    <row r="837" spans="1:501">
      <c r="A837" s="368"/>
      <c r="B837" s="368"/>
      <c r="C837" s="368"/>
      <c r="D837" s="368"/>
      <c r="E837" s="368"/>
      <c r="F837" s="368"/>
      <c r="G837" s="368"/>
      <c r="H837" s="368"/>
      <c r="I837" s="368"/>
      <c r="J837" s="368"/>
      <c r="K837" s="368"/>
      <c r="L837" s="368"/>
      <c r="M837" s="368"/>
      <c r="N837" s="368"/>
      <c r="O837" s="385"/>
      <c r="P837" s="368"/>
      <c r="Q837" s="368"/>
      <c r="R837" s="368"/>
      <c r="S837" s="368"/>
      <c r="T837" s="368"/>
      <c r="U837" s="368"/>
      <c r="V837" s="368"/>
      <c r="W837" s="368"/>
      <c r="X837" s="368"/>
      <c r="Y837" s="368"/>
      <c r="Z837" s="368"/>
      <c r="AA837" s="368"/>
      <c r="AB837" s="368"/>
      <c r="AC837" s="368"/>
      <c r="AD837" s="368"/>
      <c r="AE837" s="368"/>
      <c r="AF837" s="368"/>
      <c r="AG837" s="368"/>
      <c r="AH837" s="368"/>
      <c r="AI837" s="368"/>
      <c r="AJ837" s="368"/>
      <c r="AK837" s="368"/>
      <c r="AL837" s="368"/>
      <c r="AM837" s="368"/>
      <c r="AN837" s="368"/>
      <c r="AO837" s="368"/>
      <c r="AP837" s="368"/>
      <c r="AQ837" s="368"/>
      <c r="AR837" s="368"/>
      <c r="AS837" s="368"/>
      <c r="AT837" s="368"/>
      <c r="AU837" s="368"/>
      <c r="AV837" s="368"/>
      <c r="AW837" s="368"/>
      <c r="AX837" s="368"/>
      <c r="AY837" s="368"/>
      <c r="AZ837" s="368"/>
      <c r="BA837" s="368"/>
      <c r="BB837" s="368"/>
      <c r="BC837" s="368"/>
      <c r="BD837" s="368"/>
      <c r="BE837" s="368"/>
      <c r="BF837" s="368"/>
      <c r="BG837" s="368"/>
      <c r="BH837" s="368"/>
      <c r="BI837" s="368"/>
      <c r="BJ837" s="368"/>
      <c r="BK837" s="368"/>
      <c r="BL837" s="368"/>
      <c r="BM837" s="368"/>
      <c r="BN837" s="368"/>
      <c r="BO837" s="368"/>
      <c r="BP837" s="368"/>
      <c r="BQ837" s="368"/>
      <c r="BR837" s="368"/>
      <c r="BS837" s="368"/>
      <c r="BT837" s="368"/>
      <c r="BU837" s="368"/>
      <c r="BV837" s="368"/>
      <c r="BW837" s="368"/>
      <c r="DV837" s="368"/>
      <c r="DW837" s="368"/>
      <c r="DX837" s="368"/>
      <c r="DY837" s="368"/>
      <c r="DZ837" s="368"/>
      <c r="EA837" s="368"/>
      <c r="EB837" s="368"/>
      <c r="EC837" s="368"/>
      <c r="ED837" s="368"/>
      <c r="EE837" s="368"/>
      <c r="EF837" s="368"/>
      <c r="EG837" s="368"/>
      <c r="EH837" s="368"/>
      <c r="EI837" s="368"/>
      <c r="EJ837" s="368"/>
      <c r="EK837" s="368"/>
      <c r="EL837" s="368"/>
      <c r="EM837" s="368"/>
      <c r="EN837" s="368"/>
      <c r="EO837" s="368"/>
      <c r="EP837" s="368"/>
      <c r="EQ837" s="368"/>
      <c r="ER837" s="368"/>
      <c r="ES837" s="368"/>
      <c r="ET837" s="368"/>
      <c r="EU837" s="368"/>
      <c r="EV837" s="368"/>
      <c r="EW837" s="368"/>
      <c r="EX837" s="368"/>
      <c r="EY837" s="368"/>
      <c r="EZ837" s="368"/>
      <c r="FA837" s="368"/>
      <c r="FB837" s="368"/>
      <c r="FC837" s="368"/>
      <c r="FD837" s="368"/>
      <c r="FE837" s="368"/>
      <c r="FF837" s="368"/>
      <c r="FG837" s="368"/>
      <c r="FH837" s="368"/>
      <c r="FI837" s="368"/>
      <c r="FJ837" s="368"/>
      <c r="FK837" s="368"/>
      <c r="FL837" s="368"/>
      <c r="FM837" s="368"/>
      <c r="FN837" s="368"/>
      <c r="FO837" s="368"/>
      <c r="FP837" s="368"/>
      <c r="FQ837" s="368"/>
      <c r="FR837" s="368"/>
      <c r="FS837" s="368"/>
      <c r="FT837" s="368"/>
      <c r="FU837" s="368"/>
      <c r="FV837" s="368"/>
      <c r="FW837" s="368"/>
      <c r="FX837" s="368"/>
      <c r="FY837" s="368"/>
      <c r="FZ837" s="368"/>
      <c r="GA837" s="368"/>
      <c r="GB837" s="368"/>
      <c r="GC837" s="368"/>
      <c r="GD837" s="368"/>
      <c r="GE837" s="368"/>
      <c r="GF837" s="368"/>
      <c r="GG837" s="368"/>
      <c r="GH837" s="368"/>
      <c r="GI837" s="368"/>
      <c r="GJ837" s="368"/>
      <c r="GK837" s="368"/>
      <c r="GL837" s="368"/>
      <c r="GM837" s="368"/>
      <c r="GN837" s="368"/>
      <c r="GO837" s="368"/>
      <c r="GP837" s="368"/>
      <c r="GQ837" s="368"/>
      <c r="GR837" s="368"/>
      <c r="GS837" s="368"/>
      <c r="GT837" s="368"/>
      <c r="GU837" s="368"/>
      <c r="GV837" s="368"/>
      <c r="GW837" s="368"/>
      <c r="GX837" s="368"/>
      <c r="GY837" s="368"/>
      <c r="GZ837" s="368"/>
      <c r="HA837" s="368"/>
      <c r="HB837" s="368"/>
      <c r="HC837" s="368"/>
      <c r="HD837" s="368"/>
      <c r="HE837" s="368"/>
      <c r="HF837" s="368"/>
      <c r="HG837" s="368"/>
      <c r="HH837" s="368"/>
      <c r="HI837" s="368"/>
      <c r="HJ837" s="368"/>
      <c r="HK837" s="368"/>
      <c r="HL837" s="368"/>
      <c r="HM837" s="368"/>
      <c r="HN837" s="368"/>
      <c r="HO837" s="368"/>
      <c r="HP837" s="368"/>
      <c r="HQ837" s="368"/>
      <c r="HR837" s="368"/>
      <c r="HS837" s="368"/>
      <c r="HT837" s="368"/>
      <c r="HU837" s="368"/>
      <c r="HV837" s="368"/>
      <c r="HW837" s="368"/>
      <c r="HX837" s="368"/>
      <c r="HY837" s="368"/>
      <c r="HZ837" s="368"/>
      <c r="IA837" s="368"/>
      <c r="IB837" s="368"/>
      <c r="IC837" s="368"/>
      <c r="ID837" s="368"/>
      <c r="IE837" s="368"/>
      <c r="IF837" s="368"/>
      <c r="IG837" s="368"/>
      <c r="IH837" s="368"/>
      <c r="II837" s="368"/>
      <c r="IJ837" s="368"/>
      <c r="IK837" s="368"/>
      <c r="IL837" s="368"/>
      <c r="IM837" s="368"/>
      <c r="IN837" s="368"/>
      <c r="IO837" s="368"/>
      <c r="IP837" s="368"/>
      <c r="IQ837" s="368"/>
      <c r="IR837" s="368"/>
      <c r="IS837" s="368"/>
      <c r="IT837" s="368"/>
      <c r="IU837" s="368"/>
      <c r="IV837" s="368"/>
      <c r="IW837" s="368"/>
      <c r="IX837" s="368"/>
      <c r="IY837" s="368"/>
      <c r="IZ837" s="368"/>
      <c r="JA837" s="368"/>
      <c r="JB837" s="368"/>
      <c r="JC837" s="368"/>
      <c r="JD837" s="368"/>
      <c r="JE837" s="368"/>
      <c r="JF837" s="368"/>
      <c r="JG837" s="368"/>
      <c r="JH837" s="368"/>
      <c r="JI837" s="368"/>
      <c r="JJ837" s="368"/>
      <c r="JK837" s="368"/>
      <c r="JL837" s="368"/>
      <c r="JM837" s="368"/>
      <c r="JN837" s="368"/>
      <c r="JO837" s="368"/>
      <c r="JP837" s="368"/>
      <c r="JQ837" s="368"/>
      <c r="JR837" s="368"/>
      <c r="JS837" s="368"/>
      <c r="JT837" s="368"/>
      <c r="JU837" s="368"/>
      <c r="JV837" s="368"/>
      <c r="JW837" s="368"/>
      <c r="JX837" s="368"/>
      <c r="JY837" s="368"/>
      <c r="JZ837" s="368"/>
      <c r="KA837" s="368"/>
      <c r="KB837" s="368"/>
      <c r="KC837" s="368"/>
      <c r="KD837" s="368"/>
      <c r="KE837" s="368"/>
      <c r="KF837" s="368"/>
      <c r="KG837" s="368"/>
      <c r="KH837" s="368"/>
      <c r="KI837" s="368"/>
      <c r="KJ837" s="368"/>
      <c r="KK837" s="368"/>
      <c r="KL837" s="368"/>
      <c r="KM837" s="368"/>
      <c r="KN837" s="368"/>
      <c r="KO837" s="368"/>
      <c r="KP837" s="368"/>
      <c r="KQ837" s="368"/>
      <c r="KR837" s="368"/>
      <c r="KS837" s="368"/>
      <c r="KT837" s="368"/>
      <c r="KU837" s="368"/>
      <c r="KV837" s="368"/>
      <c r="KW837" s="368"/>
      <c r="KX837" s="368"/>
      <c r="LH837" s="368"/>
      <c r="LI837" s="368"/>
      <c r="LJ837" s="368"/>
      <c r="LK837" s="368"/>
      <c r="LL837" s="368"/>
      <c r="LM837" s="368"/>
      <c r="LN837" s="368"/>
      <c r="LO837" s="368"/>
      <c r="LP837" s="368"/>
      <c r="LQ837" s="368"/>
      <c r="LR837" s="368"/>
      <c r="LS837" s="368"/>
      <c r="LT837" s="368"/>
      <c r="LU837" s="368"/>
      <c r="LV837" s="368"/>
      <c r="LW837" s="368"/>
      <c r="LX837" s="368"/>
      <c r="LY837" s="368"/>
      <c r="LZ837" s="368"/>
      <c r="MA837" s="368"/>
      <c r="MB837" s="368"/>
      <c r="MC837" s="368"/>
      <c r="MD837" s="368"/>
      <c r="ME837" s="368"/>
      <c r="MF837" s="368"/>
      <c r="MG837" s="368"/>
      <c r="MH837" s="368"/>
      <c r="MI837" s="368"/>
      <c r="MJ837" s="368"/>
      <c r="MK837" s="368"/>
      <c r="ML837" s="368"/>
      <c r="MM837" s="368"/>
      <c r="MN837" s="368"/>
      <c r="MO837" s="368"/>
      <c r="MP837" s="368"/>
      <c r="MQ837" s="368"/>
      <c r="MR837" s="368"/>
      <c r="MS837" s="368"/>
      <c r="MT837" s="368"/>
      <c r="MU837" s="368"/>
      <c r="MV837" s="368"/>
      <c r="MW837" s="368"/>
      <c r="MX837" s="368"/>
      <c r="MY837" s="368"/>
      <c r="MZ837" s="368"/>
      <c r="NA837" s="368"/>
      <c r="NB837" s="368"/>
      <c r="NC837" s="368"/>
      <c r="ND837" s="368"/>
      <c r="NE837" s="368"/>
      <c r="NF837" s="368"/>
      <c r="NG837" s="368"/>
      <c r="NH837" s="368"/>
      <c r="NI837" s="368"/>
      <c r="NJ837" s="368"/>
      <c r="NK837" s="368"/>
      <c r="NL837" s="368"/>
      <c r="NM837" s="368"/>
      <c r="NN837" s="368"/>
      <c r="NO837" s="368"/>
      <c r="NP837" s="368"/>
      <c r="NQ837" s="368"/>
      <c r="NR837" s="368"/>
      <c r="NS837" s="368"/>
      <c r="NT837" s="368"/>
      <c r="NU837" s="368"/>
      <c r="NV837" s="368"/>
      <c r="NW837" s="368"/>
      <c r="NX837" s="368"/>
      <c r="NY837" s="368"/>
      <c r="NZ837" s="368"/>
      <c r="OA837" s="368"/>
      <c r="OB837" s="368"/>
      <c r="OC837" s="368"/>
      <c r="OD837" s="368"/>
      <c r="OE837" s="368"/>
      <c r="OF837" s="368"/>
      <c r="OG837" s="368"/>
      <c r="OH837" s="368"/>
      <c r="OI837" s="368"/>
      <c r="OJ837" s="368"/>
      <c r="OK837" s="368"/>
      <c r="OL837" s="368"/>
      <c r="OM837" s="368"/>
      <c r="ON837" s="368"/>
      <c r="OO837" s="368"/>
      <c r="OP837" s="368"/>
      <c r="OQ837" s="368"/>
      <c r="OR837" s="368"/>
      <c r="OS837" s="368"/>
      <c r="OT837" s="368"/>
      <c r="OU837" s="368"/>
      <c r="OV837" s="368"/>
      <c r="OW837" s="368"/>
      <c r="OX837" s="368"/>
      <c r="OY837" s="368"/>
      <c r="OZ837" s="368"/>
      <c r="PA837" s="368"/>
      <c r="PB837" s="368"/>
      <c r="PC837" s="368"/>
      <c r="PD837" s="368"/>
      <c r="PE837" s="368"/>
      <c r="PF837" s="368"/>
      <c r="PG837" s="368"/>
      <c r="PH837" s="368"/>
      <c r="PI837" s="368"/>
      <c r="PJ837" s="368"/>
      <c r="PK837" s="368"/>
      <c r="PL837" s="368"/>
      <c r="PM837" s="368"/>
      <c r="PN837" s="368"/>
      <c r="PO837" s="368"/>
      <c r="PP837" s="368"/>
      <c r="PQ837" s="368"/>
      <c r="PR837" s="368"/>
      <c r="PS837" s="368"/>
      <c r="PT837" s="368"/>
      <c r="PU837" s="368"/>
      <c r="PV837" s="368"/>
      <c r="PW837" s="368"/>
      <c r="PX837" s="368"/>
      <c r="PY837" s="368"/>
      <c r="PZ837" s="368"/>
      <c r="QA837" s="368"/>
      <c r="QB837" s="368"/>
      <c r="QC837" s="368"/>
      <c r="QD837" s="368"/>
      <c r="QE837" s="368"/>
      <c r="QF837" s="368"/>
      <c r="QG837" s="368"/>
      <c r="QH837" s="368"/>
      <c r="QI837" s="368"/>
      <c r="QJ837" s="368"/>
      <c r="QK837" s="368"/>
      <c r="QL837" s="368"/>
      <c r="QM837" s="368"/>
      <c r="QN837" s="368"/>
      <c r="QO837" s="368"/>
      <c r="QP837" s="368"/>
      <c r="QQ837" s="368"/>
      <c r="QR837" s="368"/>
      <c r="QS837" s="368"/>
      <c r="QT837" s="368"/>
      <c r="QU837" s="368"/>
      <c r="QV837" s="368"/>
      <c r="QW837" s="368"/>
      <c r="QX837" s="368"/>
      <c r="QY837" s="368"/>
      <c r="QZ837" s="368"/>
      <c r="RA837" s="368"/>
      <c r="RB837" s="368"/>
      <c r="RC837" s="368"/>
      <c r="RD837" s="368"/>
      <c r="RE837" s="368"/>
      <c r="RF837" s="368"/>
      <c r="RG837" s="368"/>
      <c r="RH837" s="368"/>
      <c r="RI837" s="368"/>
      <c r="RJ837" s="368"/>
      <c r="RK837" s="368"/>
      <c r="RL837" s="368"/>
      <c r="RM837" s="368"/>
      <c r="RN837" s="368"/>
      <c r="RO837" s="368"/>
      <c r="RP837" s="368"/>
      <c r="RQ837" s="368"/>
      <c r="RR837" s="368"/>
      <c r="RS837" s="368"/>
      <c r="RT837" s="368"/>
      <c r="RU837" s="368"/>
      <c r="RV837" s="368"/>
      <c r="RW837" s="368"/>
      <c r="RX837" s="368"/>
      <c r="RY837" s="368"/>
      <c r="RZ837" s="368"/>
      <c r="SA837" s="368"/>
      <c r="SB837" s="368"/>
      <c r="SC837" s="368"/>
      <c r="SD837" s="368"/>
      <c r="SE837" s="368"/>
      <c r="SF837" s="368"/>
      <c r="SG837" s="368"/>
    </row>
    <row r="838" spans="1:501">
      <c r="A838" s="368"/>
      <c r="B838" s="368"/>
      <c r="C838" s="368"/>
      <c r="D838" s="368"/>
      <c r="E838" s="368"/>
      <c r="F838" s="368"/>
      <c r="G838" s="368"/>
      <c r="H838" s="368"/>
      <c r="I838" s="368"/>
      <c r="J838" s="368"/>
      <c r="K838" s="368"/>
      <c r="L838" s="368"/>
      <c r="M838" s="368"/>
      <c r="N838" s="368"/>
      <c r="O838" s="385"/>
      <c r="P838" s="368"/>
      <c r="Q838" s="368"/>
      <c r="R838" s="368"/>
      <c r="S838" s="368"/>
      <c r="T838" s="368"/>
      <c r="U838" s="368"/>
      <c r="V838" s="368"/>
      <c r="W838" s="368"/>
      <c r="X838" s="368"/>
      <c r="Y838" s="368"/>
      <c r="Z838" s="368"/>
      <c r="AA838" s="368"/>
      <c r="AB838" s="368"/>
      <c r="AC838" s="368"/>
      <c r="AD838" s="368"/>
      <c r="AE838" s="368"/>
      <c r="AF838" s="368"/>
      <c r="AG838" s="368"/>
      <c r="AH838" s="368"/>
      <c r="AI838" s="368"/>
      <c r="AJ838" s="368"/>
      <c r="AK838" s="368"/>
      <c r="AL838" s="368"/>
      <c r="AM838" s="368"/>
      <c r="AN838" s="368"/>
      <c r="AO838" s="368"/>
      <c r="AP838" s="368"/>
      <c r="AQ838" s="368"/>
      <c r="AR838" s="368"/>
      <c r="AS838" s="368"/>
      <c r="AT838" s="368"/>
      <c r="AU838" s="368"/>
      <c r="AV838" s="368"/>
      <c r="AW838" s="368"/>
      <c r="AX838" s="368"/>
      <c r="AY838" s="368"/>
      <c r="AZ838" s="368"/>
      <c r="BA838" s="368"/>
      <c r="BB838" s="368"/>
      <c r="BC838" s="368"/>
      <c r="BD838" s="368"/>
      <c r="BE838" s="368"/>
      <c r="BF838" s="368"/>
      <c r="BG838" s="368"/>
      <c r="BH838" s="368"/>
      <c r="BI838" s="368"/>
      <c r="BJ838" s="368"/>
      <c r="BK838" s="368"/>
      <c r="BL838" s="368"/>
      <c r="BM838" s="368"/>
      <c r="BN838" s="368"/>
      <c r="BO838" s="368"/>
      <c r="BP838" s="368"/>
      <c r="BQ838" s="368"/>
      <c r="BR838" s="368"/>
      <c r="BS838" s="368"/>
      <c r="BT838" s="368"/>
      <c r="BU838" s="368"/>
      <c r="BV838" s="368"/>
      <c r="BW838" s="368"/>
      <c r="DV838" s="368"/>
      <c r="DW838" s="368"/>
      <c r="DX838" s="368"/>
      <c r="DY838" s="368"/>
      <c r="DZ838" s="368"/>
      <c r="EA838" s="368"/>
      <c r="EB838" s="368"/>
      <c r="EC838" s="368"/>
      <c r="ED838" s="368"/>
      <c r="EE838" s="368"/>
      <c r="EF838" s="368"/>
      <c r="EG838" s="368"/>
      <c r="EH838" s="368"/>
      <c r="EI838" s="368"/>
      <c r="EJ838" s="368"/>
      <c r="EK838" s="368"/>
      <c r="EL838" s="368"/>
      <c r="EM838" s="368"/>
      <c r="EN838" s="368"/>
      <c r="EO838" s="368"/>
      <c r="EP838" s="368"/>
      <c r="EQ838" s="368"/>
      <c r="ER838" s="368"/>
      <c r="ES838" s="368"/>
      <c r="ET838" s="368"/>
      <c r="EU838" s="368"/>
      <c r="EV838" s="368"/>
      <c r="EW838" s="368"/>
      <c r="EX838" s="368"/>
      <c r="EY838" s="368"/>
      <c r="EZ838" s="368"/>
      <c r="FA838" s="368"/>
      <c r="FB838" s="368"/>
      <c r="FC838" s="368"/>
      <c r="FD838" s="368"/>
      <c r="FE838" s="368"/>
      <c r="FF838" s="368"/>
      <c r="FG838" s="368"/>
      <c r="FH838" s="368"/>
      <c r="FI838" s="368"/>
      <c r="FJ838" s="368"/>
      <c r="FK838" s="368"/>
      <c r="FL838" s="368"/>
      <c r="FM838" s="368"/>
      <c r="FN838" s="368"/>
      <c r="FO838" s="368"/>
      <c r="FP838" s="368"/>
      <c r="FQ838" s="368"/>
      <c r="FR838" s="368"/>
      <c r="FS838" s="368"/>
      <c r="FT838" s="368"/>
      <c r="FU838" s="368"/>
      <c r="FV838" s="368"/>
      <c r="FW838" s="368"/>
      <c r="FX838" s="368"/>
      <c r="FY838" s="368"/>
      <c r="FZ838" s="368"/>
      <c r="GA838" s="368"/>
      <c r="GB838" s="368"/>
      <c r="GC838" s="368"/>
      <c r="GD838" s="368"/>
      <c r="GE838" s="368"/>
      <c r="GF838" s="368"/>
      <c r="GG838" s="368"/>
      <c r="GH838" s="368"/>
      <c r="GI838" s="368"/>
      <c r="GJ838" s="368"/>
      <c r="GK838" s="368"/>
      <c r="GL838" s="368"/>
      <c r="GM838" s="368"/>
      <c r="GN838" s="368"/>
      <c r="GO838" s="368"/>
      <c r="GP838" s="368"/>
      <c r="GQ838" s="368"/>
      <c r="GR838" s="368"/>
      <c r="GS838" s="368"/>
      <c r="GT838" s="368"/>
      <c r="GU838" s="368"/>
      <c r="GV838" s="368"/>
      <c r="GW838" s="368"/>
      <c r="GX838" s="368"/>
      <c r="GY838" s="368"/>
      <c r="GZ838" s="368"/>
      <c r="HA838" s="368"/>
      <c r="HB838" s="368"/>
      <c r="HC838" s="368"/>
      <c r="HD838" s="368"/>
      <c r="HE838" s="368"/>
      <c r="HF838" s="368"/>
      <c r="HG838" s="368"/>
      <c r="HH838" s="368"/>
      <c r="HI838" s="368"/>
      <c r="HJ838" s="368"/>
      <c r="HK838" s="368"/>
      <c r="HL838" s="368"/>
      <c r="HM838" s="368"/>
      <c r="HN838" s="368"/>
      <c r="HO838" s="368"/>
      <c r="HP838" s="368"/>
      <c r="HQ838" s="368"/>
      <c r="HR838" s="368"/>
      <c r="HS838" s="368"/>
      <c r="HT838" s="368"/>
      <c r="HU838" s="368"/>
      <c r="HV838" s="368"/>
      <c r="HW838" s="368"/>
      <c r="HX838" s="368"/>
      <c r="HY838" s="368"/>
      <c r="HZ838" s="368"/>
      <c r="IA838" s="368"/>
      <c r="IB838" s="368"/>
      <c r="IC838" s="368"/>
      <c r="ID838" s="368"/>
      <c r="IE838" s="368"/>
      <c r="IF838" s="368"/>
      <c r="IG838" s="368"/>
      <c r="IH838" s="368"/>
      <c r="II838" s="368"/>
      <c r="IJ838" s="368"/>
      <c r="IK838" s="368"/>
      <c r="IL838" s="368"/>
      <c r="IM838" s="368"/>
      <c r="IN838" s="368"/>
      <c r="IO838" s="368"/>
      <c r="IP838" s="368"/>
      <c r="IQ838" s="368"/>
      <c r="IR838" s="368"/>
      <c r="IS838" s="368"/>
      <c r="IT838" s="368"/>
      <c r="IU838" s="368"/>
      <c r="IV838" s="368"/>
      <c r="IW838" s="368"/>
      <c r="IX838" s="368"/>
      <c r="IY838" s="368"/>
      <c r="IZ838" s="368"/>
      <c r="JA838" s="368"/>
      <c r="JB838" s="368"/>
      <c r="JC838" s="368"/>
      <c r="JD838" s="368"/>
      <c r="JE838" s="368"/>
      <c r="JF838" s="368"/>
      <c r="JG838" s="368"/>
      <c r="JH838" s="368"/>
      <c r="JI838" s="368"/>
      <c r="JJ838" s="368"/>
      <c r="JK838" s="368"/>
      <c r="JL838" s="368"/>
      <c r="JM838" s="368"/>
      <c r="JN838" s="368"/>
      <c r="JO838" s="368"/>
      <c r="JP838" s="368"/>
      <c r="JQ838" s="368"/>
      <c r="JR838" s="368"/>
      <c r="JS838" s="368"/>
      <c r="JT838" s="368"/>
      <c r="JU838" s="368"/>
      <c r="JV838" s="368"/>
      <c r="JW838" s="368"/>
      <c r="JX838" s="368"/>
      <c r="JY838" s="368"/>
      <c r="JZ838" s="368"/>
      <c r="KA838" s="368"/>
      <c r="KB838" s="368"/>
      <c r="KC838" s="368"/>
      <c r="KD838" s="368"/>
      <c r="KE838" s="368"/>
      <c r="KF838" s="368"/>
      <c r="KG838" s="368"/>
      <c r="KH838" s="368"/>
      <c r="KI838" s="368"/>
      <c r="KJ838" s="368"/>
      <c r="KK838" s="368"/>
      <c r="KL838" s="368"/>
      <c r="KM838" s="368"/>
      <c r="KN838" s="368"/>
      <c r="KO838" s="368"/>
      <c r="KP838" s="368"/>
      <c r="KQ838" s="368"/>
      <c r="KR838" s="368"/>
      <c r="KS838" s="368"/>
      <c r="KT838" s="368"/>
      <c r="KU838" s="368"/>
      <c r="KV838" s="368"/>
      <c r="KW838" s="368"/>
      <c r="KX838" s="368"/>
      <c r="LH838" s="368"/>
      <c r="LI838" s="368"/>
      <c r="LJ838" s="368"/>
      <c r="LK838" s="368"/>
      <c r="LL838" s="368"/>
      <c r="LM838" s="368"/>
      <c r="LN838" s="368"/>
      <c r="LO838" s="368"/>
      <c r="LP838" s="368"/>
      <c r="LQ838" s="368"/>
      <c r="LR838" s="368"/>
      <c r="LS838" s="368"/>
      <c r="LT838" s="368"/>
      <c r="LU838" s="368"/>
      <c r="LV838" s="368"/>
      <c r="LW838" s="368"/>
      <c r="LX838" s="368"/>
      <c r="LY838" s="368"/>
      <c r="LZ838" s="368"/>
      <c r="MA838" s="368"/>
      <c r="MB838" s="368"/>
      <c r="MC838" s="368"/>
      <c r="MD838" s="368"/>
      <c r="ME838" s="368"/>
      <c r="MF838" s="368"/>
      <c r="MG838" s="368"/>
      <c r="MH838" s="368"/>
      <c r="MI838" s="368"/>
      <c r="MJ838" s="368"/>
      <c r="MK838" s="368"/>
      <c r="ML838" s="368"/>
      <c r="MM838" s="368"/>
      <c r="MN838" s="368"/>
      <c r="MO838" s="368"/>
      <c r="MP838" s="368"/>
      <c r="MQ838" s="368"/>
      <c r="MR838" s="368"/>
      <c r="MS838" s="368"/>
      <c r="MT838" s="368"/>
      <c r="MU838" s="368"/>
      <c r="MV838" s="368"/>
      <c r="MW838" s="368"/>
      <c r="MX838" s="368"/>
      <c r="MY838" s="368"/>
      <c r="MZ838" s="368"/>
      <c r="NA838" s="368"/>
      <c r="NB838" s="368"/>
      <c r="NC838" s="368"/>
      <c r="ND838" s="368"/>
      <c r="NE838" s="368"/>
      <c r="NF838" s="368"/>
      <c r="NG838" s="368"/>
      <c r="NH838" s="368"/>
      <c r="NI838" s="368"/>
      <c r="NJ838" s="368"/>
      <c r="NK838" s="368"/>
      <c r="NL838" s="368"/>
      <c r="NM838" s="368"/>
      <c r="NN838" s="368"/>
      <c r="NO838" s="368"/>
      <c r="NP838" s="368"/>
      <c r="NQ838" s="368"/>
      <c r="NR838" s="368"/>
      <c r="NS838" s="368"/>
      <c r="NT838" s="368"/>
      <c r="NU838" s="368"/>
      <c r="NV838" s="368"/>
      <c r="NW838" s="368"/>
      <c r="NX838" s="368"/>
      <c r="NY838" s="368"/>
      <c r="NZ838" s="368"/>
      <c r="OA838" s="368"/>
      <c r="OB838" s="368"/>
      <c r="OC838" s="368"/>
      <c r="OD838" s="368"/>
      <c r="OE838" s="368"/>
      <c r="OF838" s="368"/>
      <c r="OG838" s="368"/>
      <c r="OH838" s="368"/>
      <c r="OI838" s="368"/>
      <c r="OJ838" s="368"/>
      <c r="OK838" s="368"/>
      <c r="OL838" s="368"/>
      <c r="OM838" s="368"/>
      <c r="ON838" s="368"/>
      <c r="OO838" s="368"/>
      <c r="OP838" s="368"/>
      <c r="OQ838" s="368"/>
      <c r="OR838" s="368"/>
      <c r="OS838" s="368"/>
      <c r="OT838" s="368"/>
      <c r="OU838" s="368"/>
      <c r="OV838" s="368"/>
      <c r="OW838" s="368"/>
      <c r="OX838" s="368"/>
      <c r="OY838" s="368"/>
      <c r="OZ838" s="368"/>
      <c r="PA838" s="368"/>
      <c r="PB838" s="368"/>
      <c r="PC838" s="368"/>
      <c r="PD838" s="368"/>
      <c r="PE838" s="368"/>
      <c r="PF838" s="368"/>
      <c r="PG838" s="368"/>
      <c r="PH838" s="368"/>
      <c r="PI838" s="368"/>
      <c r="PJ838" s="368"/>
      <c r="PK838" s="368"/>
      <c r="PL838" s="368"/>
      <c r="PM838" s="368"/>
      <c r="PN838" s="368"/>
      <c r="PO838" s="368"/>
      <c r="PP838" s="368"/>
      <c r="PQ838" s="368"/>
      <c r="PR838" s="368"/>
      <c r="PS838" s="368"/>
      <c r="PT838" s="368"/>
      <c r="PU838" s="368"/>
      <c r="PV838" s="368"/>
      <c r="PW838" s="368"/>
      <c r="PX838" s="368"/>
      <c r="PY838" s="368"/>
      <c r="PZ838" s="368"/>
      <c r="QA838" s="368"/>
      <c r="QB838" s="368"/>
      <c r="QC838" s="368"/>
      <c r="QD838" s="368"/>
      <c r="QE838" s="368"/>
      <c r="QF838" s="368"/>
      <c r="QG838" s="368"/>
      <c r="QH838" s="368"/>
      <c r="QI838" s="368"/>
      <c r="QJ838" s="368"/>
      <c r="QK838" s="368"/>
      <c r="QL838" s="368"/>
      <c r="QM838" s="368"/>
      <c r="QN838" s="368"/>
      <c r="QO838" s="368"/>
      <c r="QP838" s="368"/>
      <c r="QQ838" s="368"/>
      <c r="QR838" s="368"/>
      <c r="QS838" s="368"/>
      <c r="QT838" s="368"/>
      <c r="QU838" s="368"/>
      <c r="QV838" s="368"/>
      <c r="QW838" s="368"/>
      <c r="QX838" s="368"/>
      <c r="QY838" s="368"/>
      <c r="QZ838" s="368"/>
      <c r="RA838" s="368"/>
      <c r="RB838" s="368"/>
      <c r="RC838" s="368"/>
      <c r="RD838" s="368"/>
      <c r="RE838" s="368"/>
      <c r="RF838" s="368"/>
      <c r="RG838" s="368"/>
      <c r="RH838" s="368"/>
      <c r="RI838" s="368"/>
      <c r="RJ838" s="368"/>
      <c r="RK838" s="368"/>
      <c r="RL838" s="368"/>
      <c r="RM838" s="368"/>
      <c r="RN838" s="368"/>
      <c r="RO838" s="368"/>
      <c r="RP838" s="368"/>
      <c r="RQ838" s="368"/>
      <c r="RR838" s="368"/>
      <c r="RS838" s="368"/>
      <c r="RT838" s="368"/>
      <c r="RU838" s="368"/>
      <c r="RV838" s="368"/>
      <c r="RW838" s="368"/>
      <c r="RX838" s="368"/>
      <c r="RY838" s="368"/>
      <c r="RZ838" s="368"/>
      <c r="SA838" s="368"/>
      <c r="SB838" s="368"/>
      <c r="SC838" s="368"/>
      <c r="SD838" s="368"/>
      <c r="SE838" s="368"/>
      <c r="SF838" s="368"/>
      <c r="SG838" s="368"/>
    </row>
    <row r="839" spans="1:501">
      <c r="A839" s="368"/>
      <c r="B839" s="368"/>
      <c r="C839" s="368"/>
      <c r="D839" s="368"/>
      <c r="E839" s="368"/>
      <c r="F839" s="368"/>
      <c r="G839" s="368"/>
      <c r="H839" s="368"/>
      <c r="I839" s="368"/>
      <c r="J839" s="368"/>
      <c r="K839" s="368"/>
      <c r="L839" s="368"/>
      <c r="M839" s="368"/>
      <c r="N839" s="368"/>
      <c r="O839" s="385"/>
      <c r="P839" s="368"/>
      <c r="Q839" s="368"/>
      <c r="R839" s="368"/>
      <c r="S839" s="368"/>
      <c r="T839" s="368"/>
      <c r="U839" s="368"/>
      <c r="V839" s="368"/>
      <c r="W839" s="368"/>
      <c r="X839" s="368"/>
      <c r="Y839" s="368"/>
      <c r="Z839" s="368"/>
      <c r="AA839" s="368"/>
      <c r="AB839" s="368"/>
      <c r="AC839" s="368"/>
      <c r="AD839" s="368"/>
      <c r="AE839" s="368"/>
      <c r="AF839" s="368"/>
      <c r="AG839" s="368"/>
      <c r="AH839" s="368"/>
      <c r="AI839" s="368"/>
      <c r="AJ839" s="368"/>
      <c r="AK839" s="368"/>
      <c r="AL839" s="368"/>
      <c r="AM839" s="368"/>
      <c r="AN839" s="368"/>
      <c r="AO839" s="368"/>
      <c r="AP839" s="368"/>
      <c r="AQ839" s="368"/>
      <c r="AR839" s="368"/>
      <c r="AS839" s="368"/>
      <c r="AT839" s="368"/>
      <c r="AU839" s="368"/>
      <c r="AV839" s="368"/>
      <c r="AW839" s="368"/>
      <c r="AX839" s="368"/>
      <c r="AY839" s="368"/>
      <c r="AZ839" s="368"/>
      <c r="BA839" s="368"/>
      <c r="BB839" s="368"/>
      <c r="BC839" s="368"/>
      <c r="BD839" s="368"/>
      <c r="BE839" s="368"/>
      <c r="BF839" s="368"/>
      <c r="BG839" s="368"/>
      <c r="BH839" s="368"/>
      <c r="BI839" s="368"/>
      <c r="BJ839" s="368"/>
      <c r="BK839" s="368"/>
      <c r="BL839" s="368"/>
      <c r="BM839" s="368"/>
      <c r="BN839" s="368"/>
      <c r="BO839" s="368"/>
      <c r="BP839" s="368"/>
      <c r="BQ839" s="368"/>
      <c r="BR839" s="368"/>
      <c r="BS839" s="368"/>
      <c r="BT839" s="368"/>
      <c r="BU839" s="368"/>
      <c r="BV839" s="368"/>
      <c r="BW839" s="368"/>
      <c r="DV839" s="368"/>
      <c r="DW839" s="368"/>
      <c r="DX839" s="368"/>
      <c r="DY839" s="368"/>
      <c r="DZ839" s="368"/>
      <c r="EA839" s="368"/>
      <c r="EB839" s="368"/>
      <c r="EC839" s="368"/>
      <c r="ED839" s="368"/>
      <c r="EE839" s="368"/>
      <c r="EF839" s="368"/>
      <c r="EG839" s="368"/>
      <c r="EH839" s="368"/>
      <c r="EI839" s="368"/>
      <c r="EJ839" s="368"/>
      <c r="EK839" s="368"/>
      <c r="EL839" s="368"/>
      <c r="EM839" s="368"/>
      <c r="EN839" s="368"/>
      <c r="EO839" s="368"/>
      <c r="EP839" s="368"/>
      <c r="EQ839" s="368"/>
      <c r="ER839" s="368"/>
      <c r="ES839" s="368"/>
      <c r="ET839" s="368"/>
      <c r="EU839" s="368"/>
      <c r="EV839" s="368"/>
      <c r="EW839" s="368"/>
      <c r="EX839" s="368"/>
      <c r="EY839" s="368"/>
      <c r="EZ839" s="368"/>
      <c r="FA839" s="368"/>
      <c r="FB839" s="368"/>
      <c r="FC839" s="368"/>
      <c r="FD839" s="368"/>
      <c r="FE839" s="368"/>
      <c r="FF839" s="368"/>
      <c r="FG839" s="368"/>
      <c r="FH839" s="368"/>
      <c r="FI839" s="368"/>
      <c r="FJ839" s="368"/>
      <c r="FK839" s="368"/>
      <c r="FL839" s="368"/>
      <c r="FM839" s="368"/>
      <c r="FN839" s="368"/>
      <c r="FO839" s="368"/>
      <c r="FP839" s="368"/>
      <c r="FQ839" s="368"/>
      <c r="FR839" s="368"/>
      <c r="FS839" s="368"/>
      <c r="FT839" s="368"/>
      <c r="FU839" s="368"/>
      <c r="FV839" s="368"/>
      <c r="FW839" s="368"/>
      <c r="FX839" s="368"/>
      <c r="FY839" s="368"/>
      <c r="FZ839" s="368"/>
      <c r="GA839" s="368"/>
      <c r="GB839" s="368"/>
      <c r="GC839" s="368"/>
      <c r="GD839" s="368"/>
      <c r="GE839" s="368"/>
      <c r="GF839" s="368"/>
      <c r="GG839" s="368"/>
      <c r="GH839" s="368"/>
      <c r="GI839" s="368"/>
      <c r="GJ839" s="368"/>
      <c r="GK839" s="368"/>
      <c r="GL839" s="368"/>
      <c r="GM839" s="368"/>
      <c r="GN839" s="368"/>
      <c r="GO839" s="368"/>
      <c r="GP839" s="368"/>
      <c r="GQ839" s="368"/>
      <c r="GR839" s="368"/>
      <c r="GS839" s="368"/>
      <c r="GT839" s="368"/>
      <c r="GU839" s="368"/>
      <c r="GV839" s="368"/>
      <c r="GW839" s="368"/>
      <c r="GX839" s="368"/>
      <c r="GY839" s="368"/>
      <c r="GZ839" s="368"/>
      <c r="HA839" s="368"/>
      <c r="HB839" s="368"/>
      <c r="HC839" s="368"/>
      <c r="HD839" s="368"/>
      <c r="HE839" s="368"/>
      <c r="HF839" s="368"/>
      <c r="HG839" s="368"/>
      <c r="HH839" s="368"/>
      <c r="HI839" s="368"/>
      <c r="HJ839" s="368"/>
      <c r="HK839" s="368"/>
      <c r="HL839" s="368"/>
      <c r="HM839" s="368"/>
      <c r="HN839" s="368"/>
      <c r="HO839" s="368"/>
      <c r="HP839" s="368"/>
      <c r="HQ839" s="368"/>
      <c r="HR839" s="368"/>
      <c r="HS839" s="368"/>
      <c r="HT839" s="368"/>
      <c r="HU839" s="368"/>
      <c r="HV839" s="368"/>
      <c r="HW839" s="368"/>
      <c r="HX839" s="368"/>
      <c r="HY839" s="368"/>
      <c r="HZ839" s="368"/>
      <c r="IA839" s="368"/>
      <c r="IB839" s="368"/>
      <c r="IC839" s="368"/>
      <c r="ID839" s="368"/>
      <c r="IE839" s="368"/>
      <c r="IF839" s="368"/>
      <c r="IG839" s="368"/>
      <c r="IH839" s="368"/>
      <c r="II839" s="368"/>
      <c r="IJ839" s="368"/>
      <c r="IK839" s="368"/>
      <c r="IL839" s="368"/>
      <c r="IM839" s="368"/>
      <c r="IN839" s="368"/>
      <c r="IO839" s="368"/>
      <c r="IP839" s="368"/>
      <c r="IQ839" s="368"/>
      <c r="IR839" s="368"/>
      <c r="IS839" s="368"/>
      <c r="IT839" s="368"/>
      <c r="IU839" s="368"/>
      <c r="IV839" s="368"/>
      <c r="IW839" s="368"/>
      <c r="IX839" s="368"/>
      <c r="IY839" s="368"/>
      <c r="IZ839" s="368"/>
      <c r="JA839" s="368"/>
      <c r="JB839" s="368"/>
      <c r="JC839" s="368"/>
      <c r="JD839" s="368"/>
      <c r="JE839" s="368"/>
      <c r="JF839" s="368"/>
      <c r="JG839" s="368"/>
      <c r="JH839" s="368"/>
      <c r="JI839" s="368"/>
      <c r="JJ839" s="368"/>
      <c r="JK839" s="368"/>
      <c r="JL839" s="368"/>
      <c r="JM839" s="368"/>
      <c r="JN839" s="368"/>
      <c r="JO839" s="368"/>
      <c r="JP839" s="368"/>
      <c r="JQ839" s="368"/>
      <c r="JR839" s="368"/>
      <c r="JS839" s="368"/>
      <c r="JT839" s="368"/>
      <c r="JU839" s="368"/>
      <c r="JV839" s="368"/>
      <c r="JW839" s="368"/>
      <c r="JX839" s="368"/>
      <c r="JY839" s="368"/>
      <c r="JZ839" s="368"/>
      <c r="KA839" s="368"/>
      <c r="KB839" s="368"/>
      <c r="KC839" s="368"/>
      <c r="KD839" s="368"/>
      <c r="KE839" s="368"/>
      <c r="KF839" s="368"/>
      <c r="KG839" s="368"/>
      <c r="KH839" s="368"/>
      <c r="KI839" s="368"/>
      <c r="KJ839" s="368"/>
      <c r="KK839" s="368"/>
      <c r="KL839" s="368"/>
      <c r="KM839" s="368"/>
      <c r="KN839" s="368"/>
      <c r="KO839" s="368"/>
      <c r="KP839" s="368"/>
      <c r="KQ839" s="368"/>
      <c r="KR839" s="368"/>
      <c r="KS839" s="368"/>
      <c r="KT839" s="368"/>
      <c r="KU839" s="368"/>
      <c r="KV839" s="368"/>
      <c r="KW839" s="368"/>
      <c r="KX839" s="368"/>
      <c r="LH839" s="368"/>
      <c r="LI839" s="368"/>
      <c r="LJ839" s="368"/>
      <c r="LK839" s="368"/>
      <c r="LL839" s="368"/>
      <c r="LM839" s="368"/>
      <c r="LN839" s="368"/>
      <c r="LO839" s="368"/>
      <c r="LP839" s="368"/>
      <c r="LQ839" s="368"/>
      <c r="LR839" s="368"/>
      <c r="LS839" s="368"/>
      <c r="LT839" s="368"/>
      <c r="LU839" s="368"/>
      <c r="LV839" s="368"/>
      <c r="LW839" s="368"/>
      <c r="LX839" s="368"/>
      <c r="LY839" s="368"/>
      <c r="LZ839" s="368"/>
      <c r="MA839" s="368"/>
      <c r="MB839" s="368"/>
      <c r="MC839" s="368"/>
      <c r="MD839" s="368"/>
      <c r="ME839" s="368"/>
      <c r="MF839" s="368"/>
      <c r="MG839" s="368"/>
      <c r="MH839" s="368"/>
      <c r="MI839" s="368"/>
      <c r="MJ839" s="368"/>
      <c r="MK839" s="368"/>
      <c r="ML839" s="368"/>
      <c r="MM839" s="368"/>
      <c r="MN839" s="368"/>
      <c r="MO839" s="368"/>
      <c r="MP839" s="368"/>
      <c r="MQ839" s="368"/>
      <c r="MR839" s="368"/>
      <c r="MS839" s="368"/>
      <c r="MT839" s="368"/>
      <c r="MU839" s="368"/>
      <c r="MV839" s="368"/>
      <c r="MW839" s="368"/>
      <c r="MX839" s="368"/>
      <c r="MY839" s="368"/>
      <c r="MZ839" s="368"/>
      <c r="NA839" s="368"/>
      <c r="NB839" s="368"/>
      <c r="NC839" s="368"/>
      <c r="ND839" s="368"/>
      <c r="NE839" s="368"/>
      <c r="NF839" s="368"/>
      <c r="NG839" s="368"/>
      <c r="NH839" s="368"/>
      <c r="NI839" s="368"/>
      <c r="NJ839" s="368"/>
      <c r="NK839" s="368"/>
      <c r="NL839" s="368"/>
      <c r="NM839" s="368"/>
      <c r="NN839" s="368"/>
      <c r="NO839" s="368"/>
      <c r="NP839" s="368"/>
      <c r="NQ839" s="368"/>
      <c r="NR839" s="368"/>
      <c r="NS839" s="368"/>
      <c r="NT839" s="368"/>
      <c r="NU839" s="368"/>
      <c r="NV839" s="368"/>
      <c r="NW839" s="368"/>
      <c r="NX839" s="368"/>
      <c r="NY839" s="368"/>
      <c r="NZ839" s="368"/>
      <c r="OA839" s="368"/>
      <c r="OB839" s="368"/>
      <c r="OC839" s="368"/>
      <c r="OD839" s="368"/>
      <c r="OE839" s="368"/>
      <c r="OF839" s="368"/>
      <c r="OG839" s="368"/>
      <c r="OH839" s="368"/>
      <c r="OI839" s="368"/>
      <c r="OJ839" s="368"/>
      <c r="OK839" s="368"/>
      <c r="OL839" s="368"/>
      <c r="OM839" s="368"/>
      <c r="ON839" s="368"/>
      <c r="OO839" s="368"/>
      <c r="OP839" s="368"/>
      <c r="OQ839" s="368"/>
      <c r="OR839" s="368"/>
      <c r="OS839" s="368"/>
      <c r="OT839" s="368"/>
      <c r="OU839" s="368"/>
      <c r="OV839" s="368"/>
      <c r="OW839" s="368"/>
      <c r="OX839" s="368"/>
      <c r="OY839" s="368"/>
      <c r="OZ839" s="368"/>
      <c r="PA839" s="368"/>
      <c r="PB839" s="368"/>
      <c r="PC839" s="368"/>
      <c r="PD839" s="368"/>
      <c r="PE839" s="368"/>
      <c r="PF839" s="368"/>
      <c r="PG839" s="368"/>
      <c r="PH839" s="368"/>
      <c r="PI839" s="368"/>
      <c r="PJ839" s="368"/>
      <c r="PK839" s="368"/>
      <c r="PL839" s="368"/>
      <c r="PM839" s="368"/>
      <c r="PN839" s="368"/>
      <c r="PO839" s="368"/>
      <c r="PP839" s="368"/>
      <c r="PQ839" s="368"/>
      <c r="PR839" s="368"/>
      <c r="PS839" s="368"/>
      <c r="PT839" s="368"/>
      <c r="PU839" s="368"/>
      <c r="PV839" s="368"/>
      <c r="PW839" s="368"/>
      <c r="PX839" s="368"/>
      <c r="PY839" s="368"/>
      <c r="PZ839" s="368"/>
      <c r="QA839" s="368"/>
      <c r="QB839" s="368"/>
      <c r="QC839" s="368"/>
      <c r="QD839" s="368"/>
      <c r="QE839" s="368"/>
      <c r="QF839" s="368"/>
      <c r="QG839" s="368"/>
      <c r="QH839" s="368"/>
      <c r="QI839" s="368"/>
      <c r="QJ839" s="368"/>
      <c r="QK839" s="368"/>
      <c r="QL839" s="368"/>
      <c r="QM839" s="368"/>
      <c r="QN839" s="368"/>
      <c r="QO839" s="368"/>
      <c r="QP839" s="368"/>
      <c r="QQ839" s="368"/>
      <c r="QR839" s="368"/>
      <c r="QS839" s="368"/>
      <c r="QT839" s="368"/>
      <c r="QU839" s="368"/>
      <c r="QV839" s="368"/>
      <c r="QW839" s="368"/>
      <c r="QX839" s="368"/>
      <c r="QY839" s="368"/>
      <c r="QZ839" s="368"/>
      <c r="RA839" s="368"/>
      <c r="RB839" s="368"/>
      <c r="RC839" s="368"/>
      <c r="RD839" s="368"/>
      <c r="RE839" s="368"/>
      <c r="RF839" s="368"/>
      <c r="RG839" s="368"/>
      <c r="RH839" s="368"/>
      <c r="RI839" s="368"/>
      <c r="RJ839" s="368"/>
      <c r="RK839" s="368"/>
      <c r="RL839" s="368"/>
      <c r="RM839" s="368"/>
      <c r="RN839" s="368"/>
      <c r="RO839" s="368"/>
      <c r="RP839" s="368"/>
      <c r="RQ839" s="368"/>
      <c r="RR839" s="368"/>
      <c r="RS839" s="368"/>
      <c r="RT839" s="368"/>
      <c r="RU839" s="368"/>
      <c r="RV839" s="368"/>
      <c r="RW839" s="368"/>
      <c r="RX839" s="368"/>
      <c r="RY839" s="368"/>
      <c r="RZ839" s="368"/>
      <c r="SA839" s="368"/>
      <c r="SB839" s="368"/>
      <c r="SC839" s="368"/>
      <c r="SD839" s="368"/>
      <c r="SE839" s="368"/>
      <c r="SF839" s="368"/>
      <c r="SG839" s="368"/>
    </row>
    <row r="840" spans="1:501">
      <c r="A840" s="368"/>
      <c r="B840" s="368"/>
      <c r="C840" s="368"/>
      <c r="D840" s="368"/>
      <c r="E840" s="368"/>
      <c r="F840" s="368"/>
      <c r="G840" s="368"/>
      <c r="H840" s="368"/>
      <c r="I840" s="368"/>
      <c r="J840" s="368"/>
      <c r="K840" s="368"/>
      <c r="L840" s="368"/>
      <c r="M840" s="368"/>
      <c r="N840" s="368"/>
      <c r="O840" s="385"/>
      <c r="P840" s="368"/>
      <c r="Q840" s="368"/>
      <c r="R840" s="368"/>
      <c r="S840" s="368"/>
      <c r="T840" s="368"/>
      <c r="U840" s="368"/>
      <c r="V840" s="368"/>
      <c r="W840" s="368"/>
      <c r="X840" s="368"/>
      <c r="Y840" s="368"/>
      <c r="Z840" s="368"/>
      <c r="AA840" s="368"/>
      <c r="AB840" s="368"/>
      <c r="AC840" s="368"/>
      <c r="AD840" s="368"/>
      <c r="AE840" s="368"/>
      <c r="AF840" s="368"/>
      <c r="AG840" s="368"/>
      <c r="AH840" s="368"/>
      <c r="AI840" s="368"/>
      <c r="AJ840" s="368"/>
      <c r="AK840" s="368"/>
      <c r="AL840" s="368"/>
      <c r="AM840" s="368"/>
      <c r="AN840" s="368"/>
      <c r="AO840" s="368"/>
      <c r="AP840" s="368"/>
      <c r="AQ840" s="368"/>
      <c r="AR840" s="368"/>
      <c r="AS840" s="368"/>
      <c r="AT840" s="368"/>
      <c r="AU840" s="368"/>
      <c r="AV840" s="368"/>
      <c r="AW840" s="368"/>
      <c r="AX840" s="368"/>
      <c r="AY840" s="368"/>
      <c r="AZ840" s="368"/>
      <c r="BA840" s="368"/>
      <c r="BB840" s="368"/>
      <c r="BC840" s="368"/>
      <c r="BD840" s="368"/>
      <c r="BE840" s="368"/>
      <c r="BF840" s="368"/>
      <c r="BG840" s="368"/>
      <c r="BH840" s="368"/>
      <c r="BI840" s="368"/>
      <c r="BJ840" s="368"/>
      <c r="BK840" s="368"/>
      <c r="BL840" s="368"/>
      <c r="BM840" s="368"/>
      <c r="BN840" s="368"/>
      <c r="BO840" s="368"/>
      <c r="BP840" s="368"/>
      <c r="BQ840" s="368"/>
      <c r="BR840" s="368"/>
      <c r="BS840" s="368"/>
      <c r="BT840" s="368"/>
      <c r="BU840" s="368"/>
      <c r="BV840" s="368"/>
      <c r="BW840" s="368"/>
      <c r="DV840" s="368"/>
      <c r="DW840" s="368"/>
      <c r="DX840" s="368"/>
      <c r="DY840" s="368"/>
      <c r="DZ840" s="368"/>
      <c r="EA840" s="368"/>
      <c r="EB840" s="368"/>
      <c r="EC840" s="368"/>
      <c r="ED840" s="368"/>
      <c r="EE840" s="368"/>
      <c r="EF840" s="368"/>
      <c r="EG840" s="368"/>
      <c r="EH840" s="368"/>
      <c r="EI840" s="368"/>
      <c r="EJ840" s="368"/>
      <c r="EK840" s="368"/>
      <c r="EL840" s="368"/>
      <c r="EM840" s="368"/>
      <c r="EN840" s="368"/>
      <c r="EO840" s="368"/>
      <c r="EP840" s="368"/>
      <c r="EQ840" s="368"/>
      <c r="ER840" s="368"/>
      <c r="ES840" s="368"/>
      <c r="ET840" s="368"/>
      <c r="EU840" s="368"/>
      <c r="EV840" s="368"/>
      <c r="EW840" s="368"/>
      <c r="EX840" s="368"/>
      <c r="EY840" s="368"/>
      <c r="EZ840" s="368"/>
      <c r="FA840" s="368"/>
      <c r="FB840" s="368"/>
      <c r="FC840" s="368"/>
      <c r="FD840" s="368"/>
      <c r="FE840" s="368"/>
      <c r="FF840" s="368"/>
      <c r="FG840" s="368"/>
      <c r="FH840" s="368"/>
      <c r="FI840" s="368"/>
      <c r="FJ840" s="368"/>
      <c r="FK840" s="368"/>
      <c r="FL840" s="368"/>
      <c r="FM840" s="368"/>
      <c r="FN840" s="368"/>
      <c r="FO840" s="368"/>
      <c r="FP840" s="368"/>
      <c r="FQ840" s="368"/>
      <c r="FR840" s="368"/>
      <c r="FS840" s="368"/>
      <c r="FT840" s="368"/>
      <c r="FU840" s="368"/>
      <c r="FV840" s="368"/>
      <c r="FW840" s="368"/>
      <c r="FX840" s="368"/>
      <c r="FY840" s="368"/>
      <c r="FZ840" s="368"/>
      <c r="GA840" s="368"/>
      <c r="GB840" s="368"/>
      <c r="GC840" s="368"/>
      <c r="GD840" s="368"/>
      <c r="GE840" s="368"/>
      <c r="GF840" s="368"/>
      <c r="GG840" s="368"/>
      <c r="GH840" s="368"/>
      <c r="GI840" s="368"/>
      <c r="GJ840" s="368"/>
      <c r="GK840" s="368"/>
      <c r="GL840" s="368"/>
      <c r="GM840" s="368"/>
      <c r="GN840" s="368"/>
      <c r="GO840" s="368"/>
      <c r="GP840" s="368"/>
      <c r="GQ840" s="368"/>
      <c r="GR840" s="368"/>
      <c r="GS840" s="368"/>
      <c r="GT840" s="368"/>
      <c r="GU840" s="368"/>
      <c r="GV840" s="368"/>
      <c r="GW840" s="368"/>
      <c r="GX840" s="368"/>
      <c r="GY840" s="368"/>
      <c r="GZ840" s="368"/>
      <c r="HA840" s="368"/>
      <c r="HB840" s="368"/>
      <c r="HC840" s="368"/>
      <c r="HD840" s="368"/>
      <c r="HE840" s="368"/>
      <c r="HF840" s="368"/>
      <c r="HG840" s="368"/>
      <c r="HH840" s="368"/>
      <c r="HI840" s="368"/>
      <c r="HJ840" s="368"/>
      <c r="HK840" s="368"/>
      <c r="HL840" s="368"/>
      <c r="HM840" s="368"/>
      <c r="HN840" s="368"/>
      <c r="HO840" s="368"/>
      <c r="HP840" s="368"/>
      <c r="HQ840" s="368"/>
      <c r="HR840" s="368"/>
      <c r="HS840" s="368"/>
      <c r="HT840" s="368"/>
      <c r="HU840" s="368"/>
      <c r="HV840" s="368"/>
      <c r="HW840" s="368"/>
      <c r="HX840" s="368"/>
      <c r="HY840" s="368"/>
      <c r="HZ840" s="368"/>
      <c r="IA840" s="368"/>
      <c r="IB840" s="368"/>
      <c r="IC840" s="368"/>
      <c r="ID840" s="368"/>
      <c r="IE840" s="368"/>
      <c r="IF840" s="368"/>
      <c r="IG840" s="368"/>
      <c r="IH840" s="368"/>
      <c r="II840" s="368"/>
      <c r="IJ840" s="368"/>
      <c r="IK840" s="368"/>
      <c r="IL840" s="368"/>
      <c r="IM840" s="368"/>
      <c r="IN840" s="368"/>
      <c r="IO840" s="368"/>
      <c r="IP840" s="368"/>
      <c r="IQ840" s="368"/>
      <c r="IR840" s="368"/>
      <c r="IS840" s="368"/>
      <c r="IT840" s="368"/>
      <c r="IU840" s="368"/>
      <c r="IV840" s="368"/>
      <c r="IW840" s="368"/>
      <c r="IX840" s="368"/>
      <c r="IY840" s="368"/>
      <c r="IZ840" s="368"/>
      <c r="JA840" s="368"/>
      <c r="JB840" s="368"/>
      <c r="JC840" s="368"/>
      <c r="JD840" s="368"/>
      <c r="JE840" s="368"/>
      <c r="JF840" s="368"/>
      <c r="JG840" s="368"/>
      <c r="JH840" s="368"/>
      <c r="JI840" s="368"/>
      <c r="JJ840" s="368"/>
      <c r="JK840" s="368"/>
      <c r="JL840" s="368"/>
      <c r="JM840" s="368"/>
      <c r="JN840" s="368"/>
      <c r="JO840" s="368"/>
      <c r="JP840" s="368"/>
      <c r="JQ840" s="368"/>
      <c r="JR840" s="368"/>
      <c r="JS840" s="368"/>
      <c r="JT840" s="368"/>
      <c r="JU840" s="368"/>
      <c r="JV840" s="368"/>
      <c r="JW840" s="368"/>
      <c r="JX840" s="368"/>
      <c r="JY840" s="368"/>
      <c r="JZ840" s="368"/>
      <c r="KA840" s="368"/>
      <c r="KB840" s="368"/>
      <c r="KC840" s="368"/>
      <c r="KD840" s="368"/>
      <c r="KE840" s="368"/>
      <c r="KF840" s="368"/>
      <c r="KG840" s="368"/>
      <c r="KH840" s="368"/>
      <c r="KI840" s="368"/>
      <c r="KJ840" s="368"/>
      <c r="KK840" s="368"/>
      <c r="KL840" s="368"/>
      <c r="KM840" s="368"/>
      <c r="KN840" s="368"/>
      <c r="KO840" s="368"/>
      <c r="KP840" s="368"/>
      <c r="KQ840" s="368"/>
      <c r="KR840" s="368"/>
      <c r="KS840" s="368"/>
      <c r="KT840" s="368"/>
      <c r="KU840" s="368"/>
      <c r="KV840" s="368"/>
      <c r="KW840" s="368"/>
      <c r="KX840" s="368"/>
      <c r="LH840" s="368"/>
      <c r="LI840" s="368"/>
      <c r="LJ840" s="368"/>
      <c r="LK840" s="368"/>
      <c r="LL840" s="368"/>
      <c r="LM840" s="368"/>
      <c r="LN840" s="368"/>
      <c r="LO840" s="368"/>
      <c r="LP840" s="368"/>
      <c r="LQ840" s="368"/>
      <c r="LR840" s="368"/>
      <c r="LS840" s="368"/>
      <c r="LT840" s="368"/>
      <c r="LU840" s="368"/>
      <c r="LV840" s="368"/>
      <c r="LW840" s="368"/>
      <c r="LX840" s="368"/>
      <c r="LY840" s="368"/>
      <c r="LZ840" s="368"/>
      <c r="MA840" s="368"/>
      <c r="MB840" s="368"/>
      <c r="MC840" s="368"/>
      <c r="MD840" s="368"/>
      <c r="ME840" s="368"/>
      <c r="MF840" s="368"/>
      <c r="MG840" s="368"/>
      <c r="MH840" s="368"/>
      <c r="MI840" s="368"/>
      <c r="MJ840" s="368"/>
      <c r="MK840" s="368"/>
      <c r="ML840" s="368"/>
      <c r="MM840" s="368"/>
      <c r="MN840" s="368"/>
      <c r="MO840" s="368"/>
      <c r="MP840" s="368"/>
      <c r="MQ840" s="368"/>
      <c r="MR840" s="368"/>
      <c r="MS840" s="368"/>
      <c r="MT840" s="368"/>
      <c r="MU840" s="368"/>
      <c r="MV840" s="368"/>
      <c r="MW840" s="368"/>
      <c r="MX840" s="368"/>
      <c r="MY840" s="368"/>
      <c r="MZ840" s="368"/>
      <c r="NA840" s="368"/>
      <c r="NB840" s="368"/>
      <c r="NC840" s="368"/>
      <c r="ND840" s="368"/>
      <c r="NE840" s="368"/>
      <c r="NF840" s="368"/>
      <c r="NG840" s="368"/>
      <c r="NH840" s="368"/>
      <c r="NI840" s="368"/>
      <c r="NJ840" s="368"/>
      <c r="NK840" s="368"/>
      <c r="NL840" s="368"/>
      <c r="NM840" s="368"/>
      <c r="NN840" s="368"/>
      <c r="NO840" s="368"/>
      <c r="NP840" s="368"/>
      <c r="NQ840" s="368"/>
      <c r="NR840" s="368"/>
      <c r="NS840" s="368"/>
      <c r="NT840" s="368"/>
      <c r="NU840" s="368"/>
      <c r="NV840" s="368"/>
      <c r="NW840" s="368"/>
      <c r="NX840" s="368"/>
      <c r="NY840" s="368"/>
      <c r="NZ840" s="368"/>
      <c r="OA840" s="368"/>
      <c r="OB840" s="368"/>
      <c r="OC840" s="368"/>
      <c r="OD840" s="368"/>
      <c r="OE840" s="368"/>
      <c r="OF840" s="368"/>
      <c r="OG840" s="368"/>
      <c r="OH840" s="368"/>
      <c r="OI840" s="368"/>
      <c r="OJ840" s="368"/>
      <c r="OK840" s="368"/>
      <c r="OL840" s="368"/>
      <c r="OM840" s="368"/>
      <c r="ON840" s="368"/>
      <c r="OO840" s="368"/>
      <c r="OP840" s="368"/>
      <c r="OQ840" s="368"/>
      <c r="OR840" s="368"/>
      <c r="OS840" s="368"/>
      <c r="OT840" s="368"/>
      <c r="OU840" s="368"/>
      <c r="OV840" s="368"/>
      <c r="OW840" s="368"/>
      <c r="OX840" s="368"/>
      <c r="OY840" s="368"/>
      <c r="OZ840" s="368"/>
      <c r="PA840" s="368"/>
      <c r="PB840" s="368"/>
      <c r="PC840" s="368"/>
      <c r="PD840" s="368"/>
      <c r="PE840" s="368"/>
      <c r="PF840" s="368"/>
      <c r="PG840" s="368"/>
      <c r="PH840" s="368"/>
      <c r="PI840" s="368"/>
      <c r="PJ840" s="368"/>
      <c r="PK840" s="368"/>
      <c r="PL840" s="368"/>
      <c r="PM840" s="368"/>
      <c r="PN840" s="368"/>
      <c r="PO840" s="368"/>
      <c r="PP840" s="368"/>
      <c r="PQ840" s="368"/>
      <c r="PR840" s="368"/>
      <c r="PS840" s="368"/>
      <c r="PT840" s="368"/>
      <c r="PU840" s="368"/>
      <c r="PV840" s="368"/>
      <c r="PW840" s="368"/>
      <c r="PX840" s="368"/>
      <c r="PY840" s="368"/>
      <c r="PZ840" s="368"/>
      <c r="QA840" s="368"/>
      <c r="QB840" s="368"/>
      <c r="QC840" s="368"/>
      <c r="QD840" s="368"/>
      <c r="QE840" s="368"/>
      <c r="QF840" s="368"/>
      <c r="QG840" s="368"/>
      <c r="QH840" s="368"/>
      <c r="QI840" s="368"/>
      <c r="QJ840" s="368"/>
      <c r="QK840" s="368"/>
      <c r="QL840" s="368"/>
      <c r="QM840" s="368"/>
      <c r="QN840" s="368"/>
      <c r="QO840" s="368"/>
      <c r="QP840" s="368"/>
      <c r="QQ840" s="368"/>
      <c r="QR840" s="368"/>
      <c r="QS840" s="368"/>
      <c r="QT840" s="368"/>
      <c r="QU840" s="368"/>
      <c r="QV840" s="368"/>
      <c r="QW840" s="368"/>
      <c r="QX840" s="368"/>
      <c r="QY840" s="368"/>
      <c r="QZ840" s="368"/>
      <c r="RA840" s="368"/>
      <c r="RB840" s="368"/>
      <c r="RC840" s="368"/>
      <c r="RD840" s="368"/>
      <c r="RE840" s="368"/>
      <c r="RF840" s="368"/>
      <c r="RG840" s="368"/>
      <c r="RH840" s="368"/>
      <c r="RI840" s="368"/>
      <c r="RJ840" s="368"/>
      <c r="RK840" s="368"/>
      <c r="RL840" s="368"/>
      <c r="RM840" s="368"/>
      <c r="RN840" s="368"/>
      <c r="RO840" s="368"/>
      <c r="RP840" s="368"/>
      <c r="RQ840" s="368"/>
      <c r="RR840" s="368"/>
      <c r="RS840" s="368"/>
      <c r="RT840" s="368"/>
      <c r="RU840" s="368"/>
      <c r="RV840" s="368"/>
      <c r="RW840" s="368"/>
      <c r="RX840" s="368"/>
      <c r="RY840" s="368"/>
      <c r="RZ840" s="368"/>
      <c r="SA840" s="368"/>
      <c r="SB840" s="368"/>
      <c r="SC840" s="368"/>
      <c r="SD840" s="368"/>
      <c r="SE840" s="368"/>
      <c r="SF840" s="368"/>
      <c r="SG840" s="368"/>
    </row>
    <row r="841" spans="1:501">
      <c r="A841" s="368"/>
      <c r="B841" s="368"/>
      <c r="C841" s="368"/>
      <c r="D841" s="368"/>
      <c r="E841" s="368"/>
      <c r="F841" s="368"/>
      <c r="G841" s="368"/>
      <c r="H841" s="368"/>
      <c r="I841" s="368"/>
      <c r="J841" s="368"/>
      <c r="K841" s="368"/>
      <c r="L841" s="368"/>
      <c r="M841" s="368"/>
      <c r="N841" s="368"/>
      <c r="O841" s="385"/>
      <c r="P841" s="368"/>
      <c r="Q841" s="368"/>
      <c r="R841" s="368"/>
      <c r="S841" s="368"/>
      <c r="T841" s="368"/>
      <c r="U841" s="368"/>
      <c r="V841" s="368"/>
      <c r="W841" s="368"/>
      <c r="X841" s="368"/>
      <c r="Y841" s="368"/>
      <c r="Z841" s="368"/>
      <c r="AA841" s="368"/>
      <c r="AB841" s="368"/>
      <c r="AC841" s="368"/>
      <c r="AD841" s="368"/>
      <c r="AE841" s="368"/>
      <c r="AF841" s="368"/>
      <c r="AG841" s="368"/>
      <c r="AH841" s="368"/>
      <c r="AI841" s="368"/>
      <c r="AJ841" s="368"/>
      <c r="AK841" s="368"/>
      <c r="AL841" s="368"/>
      <c r="AM841" s="368"/>
      <c r="AN841" s="368"/>
      <c r="AO841" s="368"/>
      <c r="AP841" s="368"/>
      <c r="AQ841" s="368"/>
      <c r="AR841" s="368"/>
      <c r="AS841" s="368"/>
      <c r="AT841" s="368"/>
      <c r="AU841" s="368"/>
      <c r="AV841" s="368"/>
      <c r="AW841" s="368"/>
      <c r="AX841" s="368"/>
      <c r="AY841" s="368"/>
      <c r="AZ841" s="368"/>
      <c r="BA841" s="368"/>
      <c r="BB841" s="368"/>
      <c r="BC841" s="368"/>
      <c r="BD841" s="368"/>
      <c r="BE841" s="368"/>
      <c r="BF841" s="368"/>
      <c r="BG841" s="368"/>
      <c r="BH841" s="368"/>
      <c r="BI841" s="368"/>
      <c r="BJ841" s="368"/>
      <c r="BK841" s="368"/>
      <c r="BL841" s="368"/>
      <c r="BM841" s="368"/>
      <c r="BN841" s="368"/>
      <c r="BO841" s="368"/>
      <c r="BP841" s="368"/>
      <c r="BQ841" s="368"/>
      <c r="BR841" s="368"/>
      <c r="BS841" s="368"/>
      <c r="BT841" s="368"/>
      <c r="BU841" s="368"/>
      <c r="BV841" s="368"/>
      <c r="BW841" s="368"/>
      <c r="DV841" s="368"/>
      <c r="DW841" s="368"/>
      <c r="DX841" s="368"/>
      <c r="DY841" s="368"/>
      <c r="DZ841" s="368"/>
      <c r="EA841" s="368"/>
      <c r="EB841" s="368"/>
      <c r="EC841" s="368"/>
      <c r="ED841" s="368"/>
      <c r="EE841" s="368"/>
      <c r="EF841" s="368"/>
      <c r="EG841" s="368"/>
      <c r="EH841" s="368"/>
      <c r="EI841" s="368"/>
      <c r="EJ841" s="368"/>
      <c r="EK841" s="368"/>
      <c r="EL841" s="368"/>
      <c r="EM841" s="368"/>
      <c r="EN841" s="368"/>
      <c r="EO841" s="368"/>
      <c r="EP841" s="368"/>
      <c r="EQ841" s="368"/>
      <c r="ER841" s="368"/>
      <c r="ES841" s="368"/>
      <c r="ET841" s="368"/>
      <c r="EU841" s="368"/>
      <c r="EV841" s="368"/>
      <c r="EW841" s="368"/>
      <c r="EX841" s="368"/>
      <c r="EY841" s="368"/>
      <c r="EZ841" s="368"/>
      <c r="FA841" s="368"/>
      <c r="FB841" s="368"/>
      <c r="FC841" s="368"/>
      <c r="FD841" s="368"/>
      <c r="FE841" s="368"/>
      <c r="FF841" s="368"/>
      <c r="FG841" s="368"/>
      <c r="FH841" s="368"/>
      <c r="FI841" s="368"/>
      <c r="FJ841" s="368"/>
      <c r="FK841" s="368"/>
      <c r="FL841" s="368"/>
      <c r="FM841" s="368"/>
      <c r="FN841" s="368"/>
      <c r="FO841" s="368"/>
      <c r="FP841" s="368"/>
      <c r="FQ841" s="368"/>
      <c r="FR841" s="368"/>
      <c r="FS841" s="368"/>
      <c r="FT841" s="368"/>
      <c r="FU841" s="368"/>
      <c r="FV841" s="368"/>
      <c r="FW841" s="368"/>
      <c r="FX841" s="368"/>
      <c r="FY841" s="368"/>
      <c r="FZ841" s="368"/>
      <c r="GA841" s="368"/>
      <c r="GB841" s="368"/>
      <c r="GC841" s="368"/>
      <c r="GD841" s="368"/>
      <c r="GE841" s="368"/>
      <c r="GF841" s="368"/>
      <c r="GG841" s="368"/>
      <c r="GH841" s="368"/>
      <c r="GI841" s="368"/>
      <c r="GJ841" s="368"/>
      <c r="GK841" s="368"/>
      <c r="GL841" s="368"/>
      <c r="GM841" s="368"/>
      <c r="GN841" s="368"/>
      <c r="GO841" s="368"/>
      <c r="GP841" s="368"/>
      <c r="GQ841" s="368"/>
      <c r="GR841" s="368"/>
      <c r="GS841" s="368"/>
      <c r="GT841" s="368"/>
      <c r="GU841" s="368"/>
      <c r="GV841" s="368"/>
      <c r="GW841" s="368"/>
      <c r="GX841" s="368"/>
      <c r="GY841" s="368"/>
      <c r="GZ841" s="368"/>
      <c r="HA841" s="368"/>
      <c r="HB841" s="368"/>
      <c r="HC841" s="368"/>
      <c r="HD841" s="368"/>
      <c r="HE841" s="368"/>
      <c r="HF841" s="368"/>
      <c r="HG841" s="368"/>
      <c r="HH841" s="368"/>
      <c r="HI841" s="368"/>
      <c r="HJ841" s="368"/>
      <c r="HK841" s="368"/>
      <c r="HL841" s="368"/>
      <c r="HM841" s="368"/>
      <c r="HN841" s="368"/>
      <c r="HO841" s="368"/>
      <c r="HP841" s="368"/>
      <c r="HQ841" s="368"/>
      <c r="HR841" s="368"/>
      <c r="HS841" s="368"/>
      <c r="HT841" s="368"/>
      <c r="HU841" s="368"/>
      <c r="HV841" s="368"/>
      <c r="HW841" s="368"/>
      <c r="HX841" s="368"/>
      <c r="HY841" s="368"/>
      <c r="HZ841" s="368"/>
      <c r="IA841" s="368"/>
      <c r="IB841" s="368"/>
      <c r="IC841" s="368"/>
      <c r="ID841" s="368"/>
      <c r="IE841" s="368"/>
      <c r="IF841" s="368"/>
      <c r="IG841" s="368"/>
      <c r="IH841" s="368"/>
      <c r="II841" s="368"/>
      <c r="IJ841" s="368"/>
      <c r="IK841" s="368"/>
      <c r="IL841" s="368"/>
      <c r="IM841" s="368"/>
      <c r="IN841" s="368"/>
      <c r="IO841" s="368"/>
      <c r="IP841" s="368"/>
      <c r="IQ841" s="368"/>
      <c r="IR841" s="368"/>
      <c r="IS841" s="368"/>
      <c r="IT841" s="368"/>
      <c r="IU841" s="368"/>
      <c r="IV841" s="368"/>
      <c r="IW841" s="368"/>
      <c r="IX841" s="368"/>
      <c r="IY841" s="368"/>
      <c r="IZ841" s="368"/>
      <c r="JA841" s="368"/>
      <c r="JB841" s="368"/>
      <c r="JC841" s="368"/>
      <c r="JD841" s="368"/>
      <c r="JE841" s="368"/>
      <c r="JF841" s="368"/>
      <c r="JG841" s="368"/>
      <c r="JH841" s="368"/>
      <c r="JI841" s="368"/>
      <c r="JJ841" s="368"/>
      <c r="JK841" s="368"/>
      <c r="JL841" s="368"/>
      <c r="JM841" s="368"/>
      <c r="JN841" s="368"/>
      <c r="JO841" s="368"/>
      <c r="JP841" s="368"/>
      <c r="JQ841" s="368"/>
      <c r="JR841" s="368"/>
      <c r="JS841" s="368"/>
      <c r="JT841" s="368"/>
      <c r="JU841" s="368"/>
      <c r="JV841" s="368"/>
      <c r="JW841" s="368"/>
      <c r="JX841" s="368"/>
      <c r="JY841" s="368"/>
      <c r="JZ841" s="368"/>
      <c r="KA841" s="368"/>
      <c r="KB841" s="368"/>
      <c r="KC841" s="368"/>
      <c r="KD841" s="368"/>
      <c r="KE841" s="368"/>
      <c r="KF841" s="368"/>
      <c r="KG841" s="368"/>
      <c r="KH841" s="368"/>
      <c r="KI841" s="368"/>
      <c r="KJ841" s="368"/>
      <c r="KK841" s="368"/>
      <c r="KL841" s="368"/>
      <c r="KM841" s="368"/>
      <c r="KN841" s="368"/>
      <c r="KO841" s="368"/>
      <c r="KP841" s="368"/>
      <c r="KQ841" s="368"/>
      <c r="KR841" s="368"/>
      <c r="KS841" s="368"/>
      <c r="KT841" s="368"/>
      <c r="KU841" s="368"/>
      <c r="KV841" s="368"/>
      <c r="KW841" s="368"/>
      <c r="KX841" s="368"/>
      <c r="LH841" s="368"/>
      <c r="LI841" s="368"/>
      <c r="LJ841" s="368"/>
      <c r="LK841" s="368"/>
      <c r="LL841" s="368"/>
      <c r="LM841" s="368"/>
      <c r="LN841" s="368"/>
      <c r="LO841" s="368"/>
      <c r="LP841" s="368"/>
      <c r="LQ841" s="368"/>
      <c r="LR841" s="368"/>
      <c r="LS841" s="368"/>
      <c r="LT841" s="368"/>
      <c r="LU841" s="368"/>
      <c r="LV841" s="368"/>
      <c r="LW841" s="368"/>
      <c r="LX841" s="368"/>
      <c r="LY841" s="368"/>
      <c r="LZ841" s="368"/>
      <c r="MA841" s="368"/>
      <c r="MB841" s="368"/>
      <c r="MC841" s="368"/>
      <c r="MD841" s="368"/>
      <c r="ME841" s="368"/>
      <c r="MF841" s="368"/>
      <c r="MG841" s="368"/>
      <c r="MH841" s="368"/>
      <c r="MI841" s="368"/>
      <c r="MJ841" s="368"/>
      <c r="MK841" s="368"/>
      <c r="ML841" s="368"/>
      <c r="MM841" s="368"/>
      <c r="MN841" s="368"/>
      <c r="MO841" s="368"/>
      <c r="MP841" s="368"/>
      <c r="MQ841" s="368"/>
      <c r="MR841" s="368"/>
      <c r="MS841" s="368"/>
      <c r="MT841" s="368"/>
      <c r="MU841" s="368"/>
      <c r="MV841" s="368"/>
      <c r="MW841" s="368"/>
      <c r="MX841" s="368"/>
      <c r="MY841" s="368"/>
      <c r="MZ841" s="368"/>
      <c r="NA841" s="368"/>
      <c r="NB841" s="368"/>
      <c r="NC841" s="368"/>
      <c r="ND841" s="368"/>
      <c r="NE841" s="368"/>
      <c r="NF841" s="368"/>
      <c r="NG841" s="368"/>
      <c r="NH841" s="368"/>
      <c r="NI841" s="368"/>
      <c r="NJ841" s="368"/>
      <c r="NK841" s="368"/>
      <c r="NL841" s="368"/>
      <c r="NM841" s="368"/>
      <c r="NN841" s="368"/>
      <c r="NO841" s="368"/>
      <c r="NP841" s="368"/>
      <c r="NQ841" s="368"/>
      <c r="NR841" s="368"/>
      <c r="NS841" s="368"/>
      <c r="NT841" s="368"/>
      <c r="NU841" s="368"/>
      <c r="NV841" s="368"/>
      <c r="NW841" s="368"/>
      <c r="NX841" s="368"/>
      <c r="NY841" s="368"/>
      <c r="NZ841" s="368"/>
      <c r="OA841" s="368"/>
      <c r="OB841" s="368"/>
      <c r="OC841" s="368"/>
      <c r="OD841" s="368"/>
      <c r="OE841" s="368"/>
      <c r="OF841" s="368"/>
      <c r="OG841" s="368"/>
      <c r="OH841" s="368"/>
      <c r="OI841" s="368"/>
      <c r="OJ841" s="368"/>
      <c r="OK841" s="368"/>
      <c r="OL841" s="368"/>
      <c r="OM841" s="368"/>
      <c r="ON841" s="368"/>
      <c r="OO841" s="368"/>
      <c r="OP841" s="368"/>
      <c r="OQ841" s="368"/>
      <c r="OR841" s="368"/>
      <c r="OS841" s="368"/>
      <c r="OT841" s="368"/>
      <c r="OU841" s="368"/>
      <c r="OV841" s="368"/>
      <c r="OW841" s="368"/>
      <c r="OX841" s="368"/>
      <c r="OY841" s="368"/>
      <c r="OZ841" s="368"/>
      <c r="PA841" s="368"/>
      <c r="PB841" s="368"/>
      <c r="PC841" s="368"/>
      <c r="PD841" s="368"/>
      <c r="PE841" s="368"/>
      <c r="PF841" s="368"/>
      <c r="PG841" s="368"/>
      <c r="PH841" s="368"/>
      <c r="PI841" s="368"/>
      <c r="PJ841" s="368"/>
      <c r="PK841" s="368"/>
      <c r="PL841" s="368"/>
      <c r="PM841" s="368"/>
      <c r="PN841" s="368"/>
      <c r="PO841" s="368"/>
      <c r="PP841" s="368"/>
      <c r="PQ841" s="368"/>
      <c r="PR841" s="368"/>
      <c r="PS841" s="368"/>
      <c r="PT841" s="368"/>
      <c r="PU841" s="368"/>
      <c r="PV841" s="368"/>
      <c r="PW841" s="368"/>
      <c r="PX841" s="368"/>
      <c r="PY841" s="368"/>
      <c r="PZ841" s="368"/>
      <c r="QA841" s="368"/>
      <c r="QB841" s="368"/>
      <c r="QC841" s="368"/>
      <c r="QD841" s="368"/>
      <c r="QE841" s="368"/>
      <c r="QF841" s="368"/>
      <c r="QG841" s="368"/>
      <c r="QH841" s="368"/>
      <c r="QI841" s="368"/>
      <c r="QJ841" s="368"/>
      <c r="QK841" s="368"/>
      <c r="QL841" s="368"/>
      <c r="QM841" s="368"/>
      <c r="QN841" s="368"/>
      <c r="QO841" s="368"/>
      <c r="QP841" s="368"/>
      <c r="QQ841" s="368"/>
      <c r="QR841" s="368"/>
      <c r="QS841" s="368"/>
      <c r="QT841" s="368"/>
      <c r="QU841" s="368"/>
      <c r="QV841" s="368"/>
      <c r="QW841" s="368"/>
      <c r="QX841" s="368"/>
      <c r="QY841" s="368"/>
      <c r="QZ841" s="368"/>
      <c r="RA841" s="368"/>
      <c r="RB841" s="368"/>
      <c r="RC841" s="368"/>
      <c r="RD841" s="368"/>
      <c r="RE841" s="368"/>
      <c r="RF841" s="368"/>
      <c r="RG841" s="368"/>
      <c r="RH841" s="368"/>
      <c r="RI841" s="368"/>
      <c r="RJ841" s="368"/>
      <c r="RK841" s="368"/>
      <c r="RL841" s="368"/>
      <c r="RM841" s="368"/>
      <c r="RN841" s="368"/>
      <c r="RO841" s="368"/>
      <c r="RP841" s="368"/>
      <c r="RQ841" s="368"/>
      <c r="RR841" s="368"/>
      <c r="RS841" s="368"/>
      <c r="RT841" s="368"/>
      <c r="RU841" s="368"/>
      <c r="RV841" s="368"/>
      <c r="RW841" s="368"/>
      <c r="RX841" s="368"/>
      <c r="RY841" s="368"/>
      <c r="RZ841" s="368"/>
      <c r="SA841" s="368"/>
      <c r="SB841" s="368"/>
      <c r="SC841" s="368"/>
      <c r="SD841" s="368"/>
      <c r="SE841" s="368"/>
      <c r="SF841" s="368"/>
      <c r="SG841" s="368"/>
    </row>
    <row r="842" spans="1:501">
      <c r="A842" s="368"/>
      <c r="B842" s="368"/>
      <c r="C842" s="368"/>
      <c r="D842" s="368"/>
      <c r="E842" s="368"/>
      <c r="F842" s="368"/>
      <c r="G842" s="368"/>
      <c r="H842" s="368"/>
      <c r="I842" s="368"/>
      <c r="J842" s="368"/>
      <c r="K842" s="368"/>
      <c r="L842" s="368"/>
      <c r="M842" s="368"/>
      <c r="N842" s="368"/>
      <c r="O842" s="385"/>
      <c r="P842" s="368"/>
      <c r="Q842" s="368"/>
      <c r="R842" s="368"/>
      <c r="S842" s="368"/>
      <c r="T842" s="368"/>
      <c r="U842" s="368"/>
      <c r="V842" s="368"/>
      <c r="W842" s="368"/>
      <c r="X842" s="368"/>
      <c r="Y842" s="368"/>
      <c r="Z842" s="368"/>
      <c r="AA842" s="368"/>
      <c r="AB842" s="368"/>
      <c r="AC842" s="368"/>
      <c r="AD842" s="368"/>
      <c r="AE842" s="368"/>
      <c r="AF842" s="368"/>
      <c r="AG842" s="368"/>
      <c r="AH842" s="368"/>
      <c r="AI842" s="368"/>
      <c r="AJ842" s="368"/>
      <c r="AK842" s="368"/>
      <c r="AL842" s="368"/>
      <c r="AM842" s="368"/>
      <c r="AN842" s="368"/>
      <c r="AO842" s="368"/>
      <c r="AP842" s="368"/>
      <c r="AQ842" s="368"/>
      <c r="AR842" s="368"/>
      <c r="AS842" s="368"/>
      <c r="AT842" s="368"/>
      <c r="AU842" s="368"/>
      <c r="AV842" s="368"/>
      <c r="AW842" s="368"/>
      <c r="AX842" s="368"/>
      <c r="AY842" s="368"/>
      <c r="AZ842" s="368"/>
      <c r="BA842" s="368"/>
      <c r="BB842" s="368"/>
      <c r="BC842" s="368"/>
      <c r="BD842" s="368"/>
      <c r="BE842" s="368"/>
      <c r="BF842" s="368"/>
      <c r="BG842" s="368"/>
      <c r="BH842" s="368"/>
      <c r="BI842" s="368"/>
      <c r="BJ842" s="368"/>
      <c r="BK842" s="368"/>
      <c r="BL842" s="368"/>
      <c r="BM842" s="368"/>
      <c r="BN842" s="368"/>
      <c r="BO842" s="368"/>
      <c r="BP842" s="368"/>
      <c r="BQ842" s="368"/>
      <c r="BR842" s="368"/>
      <c r="BS842" s="368"/>
      <c r="BT842" s="368"/>
      <c r="BU842" s="368"/>
      <c r="BV842" s="368"/>
      <c r="BW842" s="368"/>
      <c r="DV842" s="368"/>
      <c r="DW842" s="368"/>
      <c r="DX842" s="368"/>
      <c r="DY842" s="368"/>
      <c r="DZ842" s="368"/>
      <c r="EA842" s="368"/>
      <c r="EB842" s="368"/>
      <c r="EC842" s="368"/>
      <c r="ED842" s="368"/>
      <c r="EE842" s="368"/>
      <c r="EF842" s="368"/>
      <c r="EG842" s="368"/>
      <c r="EH842" s="368"/>
      <c r="EI842" s="368"/>
      <c r="EJ842" s="368"/>
      <c r="EK842" s="368"/>
      <c r="EL842" s="368"/>
      <c r="EM842" s="368"/>
      <c r="EN842" s="368"/>
      <c r="EO842" s="368"/>
      <c r="EP842" s="368"/>
      <c r="EQ842" s="368"/>
      <c r="ER842" s="368"/>
      <c r="ES842" s="368"/>
      <c r="ET842" s="368"/>
      <c r="EU842" s="368"/>
      <c r="EV842" s="368"/>
      <c r="EW842" s="368"/>
      <c r="EX842" s="368"/>
      <c r="EY842" s="368"/>
      <c r="EZ842" s="368"/>
      <c r="FA842" s="368"/>
      <c r="FB842" s="368"/>
      <c r="FC842" s="368"/>
      <c r="FD842" s="368"/>
      <c r="FE842" s="368"/>
      <c r="FF842" s="368"/>
      <c r="FG842" s="368"/>
      <c r="FH842" s="368"/>
      <c r="FI842" s="368"/>
      <c r="FJ842" s="368"/>
      <c r="FK842" s="368"/>
      <c r="FL842" s="368"/>
      <c r="FM842" s="368"/>
      <c r="FN842" s="368"/>
      <c r="FO842" s="368"/>
      <c r="FP842" s="368"/>
      <c r="FQ842" s="368"/>
      <c r="FR842" s="368"/>
      <c r="FS842" s="368"/>
      <c r="FT842" s="368"/>
      <c r="FU842" s="368"/>
      <c r="FV842" s="368"/>
      <c r="FW842" s="368"/>
      <c r="FX842" s="368"/>
      <c r="FY842" s="368"/>
      <c r="FZ842" s="368"/>
      <c r="GA842" s="368"/>
      <c r="GB842" s="368"/>
      <c r="GC842" s="368"/>
      <c r="GD842" s="368"/>
      <c r="GE842" s="368"/>
      <c r="GF842" s="368"/>
      <c r="GG842" s="368"/>
      <c r="GH842" s="368"/>
      <c r="GI842" s="368"/>
      <c r="GJ842" s="368"/>
      <c r="GK842" s="368"/>
      <c r="GL842" s="368"/>
      <c r="GM842" s="368"/>
      <c r="GN842" s="368"/>
      <c r="GO842" s="368"/>
      <c r="GP842" s="368"/>
      <c r="GQ842" s="368"/>
      <c r="GR842" s="368"/>
      <c r="GS842" s="368"/>
      <c r="GT842" s="368"/>
      <c r="GU842" s="368"/>
      <c r="GV842" s="368"/>
      <c r="GW842" s="368"/>
      <c r="GX842" s="368"/>
      <c r="GY842" s="368"/>
      <c r="GZ842" s="368"/>
      <c r="HA842" s="368"/>
      <c r="HB842" s="368"/>
      <c r="HC842" s="368"/>
      <c r="HD842" s="368"/>
      <c r="HE842" s="368"/>
      <c r="HF842" s="368"/>
      <c r="HG842" s="368"/>
      <c r="HH842" s="368"/>
      <c r="HI842" s="368"/>
      <c r="HJ842" s="368"/>
      <c r="HK842" s="368"/>
      <c r="HL842" s="368"/>
      <c r="HM842" s="368"/>
      <c r="HN842" s="368"/>
      <c r="HO842" s="368"/>
      <c r="HP842" s="368"/>
      <c r="HQ842" s="368"/>
      <c r="HR842" s="368"/>
      <c r="HS842" s="368"/>
      <c r="HT842" s="368"/>
      <c r="HU842" s="368"/>
      <c r="HV842" s="368"/>
      <c r="HW842" s="368"/>
      <c r="HX842" s="368"/>
      <c r="HY842" s="368"/>
      <c r="HZ842" s="368"/>
      <c r="IA842" s="368"/>
      <c r="IB842" s="368"/>
      <c r="IC842" s="368"/>
      <c r="ID842" s="368"/>
      <c r="IE842" s="368"/>
      <c r="IF842" s="368"/>
      <c r="IG842" s="368"/>
      <c r="IH842" s="368"/>
      <c r="II842" s="368"/>
      <c r="IJ842" s="368"/>
      <c r="IK842" s="368"/>
      <c r="IL842" s="368"/>
      <c r="IM842" s="368"/>
      <c r="IN842" s="368"/>
      <c r="IO842" s="368"/>
      <c r="IP842" s="368"/>
      <c r="IQ842" s="368"/>
      <c r="IR842" s="368"/>
      <c r="IS842" s="368"/>
      <c r="IT842" s="368"/>
      <c r="IU842" s="368"/>
      <c r="IV842" s="368"/>
      <c r="IW842" s="368"/>
      <c r="IX842" s="368"/>
      <c r="IY842" s="368"/>
      <c r="IZ842" s="368"/>
      <c r="JA842" s="368"/>
      <c r="JB842" s="368"/>
      <c r="JC842" s="368"/>
      <c r="JD842" s="368"/>
      <c r="JE842" s="368"/>
      <c r="JF842" s="368"/>
      <c r="JG842" s="368"/>
      <c r="JH842" s="368"/>
      <c r="JI842" s="368"/>
      <c r="JJ842" s="368"/>
      <c r="JK842" s="368"/>
      <c r="JL842" s="368"/>
      <c r="JM842" s="368"/>
      <c r="JN842" s="368"/>
      <c r="JO842" s="368"/>
      <c r="JP842" s="368"/>
      <c r="JQ842" s="368"/>
      <c r="JR842" s="368"/>
      <c r="JS842" s="368"/>
      <c r="JT842" s="368"/>
      <c r="JU842" s="368"/>
      <c r="JV842" s="368"/>
      <c r="JW842" s="368"/>
      <c r="JX842" s="368"/>
      <c r="JY842" s="368"/>
      <c r="JZ842" s="368"/>
      <c r="KA842" s="368"/>
      <c r="KB842" s="368"/>
      <c r="KC842" s="368"/>
      <c r="KD842" s="368"/>
      <c r="KE842" s="368"/>
      <c r="KF842" s="368"/>
      <c r="KG842" s="368"/>
      <c r="KH842" s="368"/>
      <c r="KI842" s="368"/>
      <c r="KJ842" s="368"/>
      <c r="KK842" s="368"/>
      <c r="KL842" s="368"/>
      <c r="KM842" s="368"/>
      <c r="KN842" s="368"/>
      <c r="KO842" s="368"/>
      <c r="KP842" s="368"/>
      <c r="KQ842" s="368"/>
      <c r="KR842" s="368"/>
      <c r="KS842" s="368"/>
      <c r="KT842" s="368"/>
      <c r="KU842" s="368"/>
      <c r="KV842" s="368"/>
      <c r="KW842" s="368"/>
      <c r="KX842" s="368"/>
      <c r="LH842" s="368"/>
      <c r="LI842" s="368"/>
      <c r="LJ842" s="368"/>
      <c r="LK842" s="368"/>
      <c r="LL842" s="368"/>
      <c r="LM842" s="368"/>
      <c r="LN842" s="368"/>
      <c r="LO842" s="368"/>
      <c r="LP842" s="368"/>
      <c r="LQ842" s="368"/>
      <c r="LR842" s="368"/>
      <c r="LS842" s="368"/>
      <c r="LT842" s="368"/>
      <c r="LU842" s="368"/>
      <c r="LV842" s="368"/>
      <c r="LW842" s="368"/>
      <c r="LX842" s="368"/>
      <c r="LY842" s="368"/>
      <c r="LZ842" s="368"/>
      <c r="MA842" s="368"/>
      <c r="MB842" s="368"/>
      <c r="MC842" s="368"/>
      <c r="MD842" s="368"/>
      <c r="ME842" s="368"/>
      <c r="MF842" s="368"/>
      <c r="MG842" s="368"/>
      <c r="MH842" s="368"/>
      <c r="MI842" s="368"/>
      <c r="MJ842" s="368"/>
      <c r="MK842" s="368"/>
      <c r="ML842" s="368"/>
      <c r="MM842" s="368"/>
      <c r="MN842" s="368"/>
      <c r="MO842" s="368"/>
      <c r="MP842" s="368"/>
      <c r="MQ842" s="368"/>
      <c r="MR842" s="368"/>
      <c r="MS842" s="368"/>
      <c r="MT842" s="368"/>
      <c r="MU842" s="368"/>
      <c r="MV842" s="368"/>
      <c r="MW842" s="368"/>
      <c r="MX842" s="368"/>
      <c r="MY842" s="368"/>
      <c r="MZ842" s="368"/>
      <c r="NA842" s="368"/>
      <c r="NB842" s="368"/>
      <c r="NC842" s="368"/>
      <c r="ND842" s="368"/>
      <c r="NE842" s="368"/>
      <c r="NF842" s="368"/>
      <c r="NG842" s="368"/>
      <c r="NH842" s="368"/>
      <c r="NI842" s="368"/>
      <c r="NJ842" s="368"/>
      <c r="NK842" s="368"/>
      <c r="NL842" s="368"/>
      <c r="NM842" s="368"/>
      <c r="NN842" s="368"/>
      <c r="NO842" s="368"/>
      <c r="NP842" s="368"/>
      <c r="NQ842" s="368"/>
      <c r="NR842" s="368"/>
      <c r="NS842" s="368"/>
      <c r="NT842" s="368"/>
      <c r="NU842" s="368"/>
      <c r="NV842" s="368"/>
      <c r="NW842" s="368"/>
      <c r="NX842" s="368"/>
      <c r="NY842" s="368"/>
      <c r="NZ842" s="368"/>
      <c r="OA842" s="368"/>
      <c r="OB842" s="368"/>
      <c r="OC842" s="368"/>
      <c r="OD842" s="368"/>
      <c r="OE842" s="368"/>
      <c r="OF842" s="368"/>
      <c r="OG842" s="368"/>
      <c r="OH842" s="368"/>
      <c r="OI842" s="368"/>
      <c r="OJ842" s="368"/>
      <c r="OK842" s="368"/>
      <c r="OL842" s="368"/>
      <c r="OM842" s="368"/>
      <c r="ON842" s="368"/>
      <c r="OO842" s="368"/>
      <c r="OP842" s="368"/>
      <c r="OQ842" s="368"/>
      <c r="OR842" s="368"/>
      <c r="OS842" s="368"/>
      <c r="OT842" s="368"/>
      <c r="OU842" s="368"/>
      <c r="OV842" s="368"/>
      <c r="OW842" s="368"/>
      <c r="OX842" s="368"/>
      <c r="OY842" s="368"/>
      <c r="OZ842" s="368"/>
      <c r="PA842" s="368"/>
      <c r="PB842" s="368"/>
      <c r="PC842" s="368"/>
      <c r="PD842" s="368"/>
      <c r="PE842" s="368"/>
      <c r="PF842" s="368"/>
      <c r="PG842" s="368"/>
      <c r="PH842" s="368"/>
      <c r="PI842" s="368"/>
      <c r="PJ842" s="368"/>
      <c r="PK842" s="368"/>
      <c r="PL842" s="368"/>
      <c r="PM842" s="368"/>
      <c r="PN842" s="368"/>
      <c r="PO842" s="368"/>
      <c r="PP842" s="368"/>
      <c r="PQ842" s="368"/>
      <c r="PR842" s="368"/>
      <c r="PS842" s="368"/>
      <c r="PT842" s="368"/>
      <c r="PU842" s="368"/>
      <c r="PV842" s="368"/>
      <c r="PW842" s="368"/>
      <c r="PX842" s="368"/>
      <c r="PY842" s="368"/>
      <c r="PZ842" s="368"/>
      <c r="QA842" s="368"/>
      <c r="QB842" s="368"/>
      <c r="QC842" s="368"/>
      <c r="QD842" s="368"/>
      <c r="QE842" s="368"/>
      <c r="QF842" s="368"/>
      <c r="QG842" s="368"/>
      <c r="QH842" s="368"/>
      <c r="QI842" s="368"/>
      <c r="QJ842" s="368"/>
      <c r="QK842" s="368"/>
      <c r="QL842" s="368"/>
      <c r="QM842" s="368"/>
      <c r="QN842" s="368"/>
      <c r="QO842" s="368"/>
      <c r="QP842" s="368"/>
      <c r="QQ842" s="368"/>
      <c r="QR842" s="368"/>
      <c r="QS842" s="368"/>
      <c r="QT842" s="368"/>
      <c r="QU842" s="368"/>
      <c r="QV842" s="368"/>
      <c r="QW842" s="368"/>
      <c r="QX842" s="368"/>
      <c r="QY842" s="368"/>
      <c r="QZ842" s="368"/>
      <c r="RA842" s="368"/>
      <c r="RB842" s="368"/>
      <c r="RC842" s="368"/>
      <c r="RD842" s="368"/>
      <c r="RE842" s="368"/>
      <c r="RF842" s="368"/>
      <c r="RG842" s="368"/>
      <c r="RH842" s="368"/>
      <c r="RI842" s="368"/>
      <c r="RJ842" s="368"/>
      <c r="RK842" s="368"/>
      <c r="RL842" s="368"/>
      <c r="RM842" s="368"/>
      <c r="RN842" s="368"/>
      <c r="RO842" s="368"/>
      <c r="RP842" s="368"/>
      <c r="RQ842" s="368"/>
      <c r="RR842" s="368"/>
      <c r="RS842" s="368"/>
      <c r="RT842" s="368"/>
      <c r="RU842" s="368"/>
      <c r="RV842" s="368"/>
      <c r="RW842" s="368"/>
      <c r="RX842" s="368"/>
      <c r="RY842" s="368"/>
      <c r="RZ842" s="368"/>
      <c r="SA842" s="368"/>
      <c r="SB842" s="368"/>
      <c r="SC842" s="368"/>
      <c r="SD842" s="368"/>
      <c r="SE842" s="368"/>
      <c r="SF842" s="368"/>
      <c r="SG842" s="368"/>
    </row>
    <row r="843" spans="1:501">
      <c r="A843" s="368"/>
      <c r="B843" s="368"/>
      <c r="C843" s="368"/>
      <c r="D843" s="368"/>
      <c r="E843" s="368"/>
      <c r="F843" s="368"/>
      <c r="G843" s="368"/>
      <c r="H843" s="368"/>
      <c r="I843" s="368"/>
      <c r="J843" s="368"/>
      <c r="K843" s="368"/>
      <c r="L843" s="368"/>
      <c r="M843" s="368"/>
      <c r="N843" s="368"/>
      <c r="O843" s="385"/>
      <c r="P843" s="368"/>
      <c r="Q843" s="368"/>
      <c r="R843" s="368"/>
      <c r="S843" s="368"/>
      <c r="T843" s="368"/>
      <c r="U843" s="368"/>
      <c r="V843" s="368"/>
      <c r="W843" s="368"/>
      <c r="X843" s="368"/>
      <c r="Y843" s="368"/>
      <c r="Z843" s="368"/>
      <c r="AA843" s="368"/>
      <c r="AB843" s="368"/>
      <c r="AC843" s="368"/>
      <c r="AD843" s="368"/>
      <c r="AE843" s="368"/>
      <c r="AF843" s="368"/>
      <c r="AG843" s="368"/>
      <c r="AH843" s="368"/>
      <c r="AI843" s="368"/>
      <c r="AJ843" s="368"/>
      <c r="AK843" s="368"/>
      <c r="AL843" s="368"/>
      <c r="AM843" s="368"/>
      <c r="AN843" s="368"/>
      <c r="AO843" s="368"/>
      <c r="AP843" s="368"/>
      <c r="AQ843" s="368"/>
      <c r="AR843" s="368"/>
      <c r="AS843" s="368"/>
      <c r="AT843" s="368"/>
      <c r="AU843" s="368"/>
      <c r="AV843" s="368"/>
      <c r="AW843" s="368"/>
      <c r="AX843" s="368"/>
      <c r="AY843" s="368"/>
      <c r="AZ843" s="368"/>
      <c r="BA843" s="368"/>
      <c r="BB843" s="368"/>
      <c r="BC843" s="368"/>
      <c r="BD843" s="368"/>
      <c r="BE843" s="368"/>
      <c r="BF843" s="368"/>
      <c r="BG843" s="368"/>
      <c r="BH843" s="368"/>
      <c r="BI843" s="368"/>
      <c r="BJ843" s="368"/>
      <c r="BK843" s="368"/>
      <c r="BL843" s="368"/>
      <c r="BM843" s="368"/>
      <c r="BN843" s="368"/>
      <c r="BO843" s="368"/>
      <c r="BP843" s="368"/>
      <c r="BQ843" s="368"/>
      <c r="BR843" s="368"/>
      <c r="BS843" s="368"/>
      <c r="BT843" s="368"/>
      <c r="BU843" s="368"/>
      <c r="BV843" s="368"/>
      <c r="BW843" s="368"/>
      <c r="DV843" s="368"/>
      <c r="DW843" s="368"/>
      <c r="DX843" s="368"/>
      <c r="DY843" s="368"/>
      <c r="DZ843" s="368"/>
      <c r="EA843" s="368"/>
      <c r="EB843" s="368"/>
      <c r="EC843" s="368"/>
      <c r="ED843" s="368"/>
      <c r="EE843" s="368"/>
      <c r="EF843" s="368"/>
      <c r="EG843" s="368"/>
      <c r="EH843" s="368"/>
      <c r="EI843" s="368"/>
      <c r="EJ843" s="368"/>
      <c r="EK843" s="368"/>
      <c r="EL843" s="368"/>
      <c r="EM843" s="368"/>
      <c r="EN843" s="368"/>
      <c r="EO843" s="368"/>
      <c r="EP843" s="368"/>
      <c r="EQ843" s="368"/>
      <c r="ER843" s="368"/>
      <c r="ES843" s="368"/>
      <c r="ET843" s="368"/>
      <c r="EU843" s="368"/>
      <c r="EV843" s="368"/>
      <c r="EW843" s="368"/>
      <c r="EX843" s="368"/>
      <c r="EY843" s="368"/>
      <c r="EZ843" s="368"/>
      <c r="FA843" s="368"/>
      <c r="FB843" s="368"/>
      <c r="FC843" s="368"/>
      <c r="FD843" s="368"/>
      <c r="FE843" s="368"/>
      <c r="FF843" s="368"/>
      <c r="FG843" s="368"/>
      <c r="FH843" s="368"/>
      <c r="FI843" s="368"/>
      <c r="FJ843" s="368"/>
      <c r="FK843" s="368"/>
      <c r="FL843" s="368"/>
      <c r="FM843" s="368"/>
      <c r="FN843" s="368"/>
      <c r="FO843" s="368"/>
      <c r="FP843" s="368"/>
      <c r="FQ843" s="368"/>
      <c r="FR843" s="368"/>
      <c r="FS843" s="368"/>
      <c r="FT843" s="368"/>
      <c r="FU843" s="368"/>
      <c r="FV843" s="368"/>
      <c r="FW843" s="368"/>
      <c r="FX843" s="368"/>
      <c r="FY843" s="368"/>
      <c r="FZ843" s="368"/>
      <c r="GA843" s="368"/>
      <c r="GB843" s="368"/>
      <c r="GC843" s="368"/>
      <c r="GD843" s="368"/>
      <c r="GE843" s="368"/>
      <c r="GF843" s="368"/>
      <c r="GG843" s="368"/>
      <c r="GH843" s="368"/>
      <c r="GI843" s="368"/>
      <c r="GJ843" s="368"/>
      <c r="GK843" s="368"/>
      <c r="GL843" s="368"/>
      <c r="GM843" s="368"/>
      <c r="GN843" s="368"/>
      <c r="GO843" s="368"/>
      <c r="GP843" s="368"/>
      <c r="GQ843" s="368"/>
      <c r="GR843" s="368"/>
      <c r="GS843" s="368"/>
      <c r="GT843" s="368"/>
      <c r="GU843" s="368"/>
      <c r="GV843" s="368"/>
      <c r="GW843" s="368"/>
      <c r="GX843" s="368"/>
      <c r="GY843" s="368"/>
      <c r="GZ843" s="368"/>
      <c r="HA843" s="368"/>
      <c r="HB843" s="368"/>
      <c r="HC843" s="368"/>
      <c r="HD843" s="368"/>
      <c r="HE843" s="368"/>
      <c r="HF843" s="368"/>
      <c r="HG843" s="368"/>
      <c r="HH843" s="368"/>
      <c r="HI843" s="368"/>
      <c r="HJ843" s="368"/>
      <c r="HK843" s="368"/>
      <c r="HL843" s="368"/>
      <c r="HM843" s="368"/>
      <c r="HN843" s="368"/>
      <c r="HO843" s="368"/>
      <c r="HP843" s="368"/>
      <c r="HQ843" s="368"/>
      <c r="HR843" s="368"/>
      <c r="HS843" s="368"/>
      <c r="HT843" s="368"/>
      <c r="HU843" s="368"/>
      <c r="HV843" s="368"/>
      <c r="HW843" s="368"/>
      <c r="HX843" s="368"/>
      <c r="HY843" s="368"/>
      <c r="HZ843" s="368"/>
      <c r="IA843" s="368"/>
      <c r="IB843" s="368"/>
      <c r="IC843" s="368"/>
      <c r="ID843" s="368"/>
      <c r="IE843" s="368"/>
      <c r="IF843" s="368"/>
      <c r="IG843" s="368"/>
      <c r="IH843" s="368"/>
      <c r="II843" s="368"/>
      <c r="IJ843" s="368"/>
      <c r="IK843" s="368"/>
      <c r="IL843" s="368"/>
      <c r="IM843" s="368"/>
      <c r="IN843" s="368"/>
      <c r="IO843" s="368"/>
      <c r="IP843" s="368"/>
      <c r="IQ843" s="368"/>
      <c r="IR843" s="368"/>
      <c r="IS843" s="368"/>
      <c r="IT843" s="368"/>
      <c r="IU843" s="368"/>
      <c r="IV843" s="368"/>
      <c r="IW843" s="368"/>
      <c r="IX843" s="368"/>
      <c r="IY843" s="368"/>
      <c r="IZ843" s="368"/>
      <c r="JA843" s="368"/>
      <c r="JB843" s="368"/>
      <c r="JC843" s="368"/>
      <c r="JD843" s="368"/>
      <c r="JE843" s="368"/>
      <c r="JF843" s="368"/>
      <c r="JG843" s="368"/>
      <c r="JH843" s="368"/>
      <c r="JI843" s="368"/>
      <c r="JJ843" s="368"/>
      <c r="JK843" s="368"/>
      <c r="JL843" s="368"/>
      <c r="JM843" s="368"/>
      <c r="JN843" s="368"/>
      <c r="JO843" s="368"/>
      <c r="JP843" s="368"/>
      <c r="JQ843" s="368"/>
      <c r="JR843" s="368"/>
      <c r="JS843" s="368"/>
      <c r="JT843" s="368"/>
      <c r="JU843" s="368"/>
      <c r="JV843" s="368"/>
      <c r="JW843" s="368"/>
      <c r="JX843" s="368"/>
      <c r="JY843" s="368"/>
      <c r="JZ843" s="368"/>
      <c r="KA843" s="368"/>
      <c r="KB843" s="368"/>
      <c r="KC843" s="368"/>
      <c r="KD843" s="368"/>
      <c r="KE843" s="368"/>
      <c r="KF843" s="368"/>
      <c r="KG843" s="368"/>
      <c r="KH843" s="368"/>
      <c r="KI843" s="368"/>
      <c r="KJ843" s="368"/>
      <c r="KK843" s="368"/>
      <c r="KL843" s="368"/>
      <c r="KM843" s="368"/>
      <c r="KN843" s="368"/>
      <c r="KO843" s="368"/>
      <c r="KP843" s="368"/>
      <c r="KQ843" s="368"/>
      <c r="KR843" s="368"/>
      <c r="KS843" s="368"/>
      <c r="KT843" s="368"/>
      <c r="KU843" s="368"/>
      <c r="KV843" s="368"/>
      <c r="KW843" s="368"/>
      <c r="KX843" s="368"/>
      <c r="LH843" s="368"/>
      <c r="LI843" s="368"/>
      <c r="LJ843" s="368"/>
      <c r="LK843" s="368"/>
      <c r="LL843" s="368"/>
      <c r="LM843" s="368"/>
      <c r="LN843" s="368"/>
      <c r="LO843" s="368"/>
      <c r="LP843" s="368"/>
      <c r="LQ843" s="368"/>
      <c r="LR843" s="368"/>
      <c r="LS843" s="368"/>
      <c r="LT843" s="368"/>
      <c r="LU843" s="368"/>
      <c r="LV843" s="368"/>
      <c r="LW843" s="368"/>
      <c r="LX843" s="368"/>
      <c r="LY843" s="368"/>
      <c r="LZ843" s="368"/>
      <c r="MA843" s="368"/>
      <c r="MB843" s="368"/>
      <c r="MC843" s="368"/>
      <c r="MD843" s="368"/>
      <c r="ME843" s="368"/>
      <c r="MF843" s="368"/>
      <c r="MG843" s="368"/>
      <c r="MH843" s="368"/>
      <c r="MI843" s="368"/>
      <c r="MJ843" s="368"/>
      <c r="MK843" s="368"/>
      <c r="ML843" s="368"/>
      <c r="MM843" s="368"/>
      <c r="MN843" s="368"/>
      <c r="MO843" s="368"/>
      <c r="MP843" s="368"/>
      <c r="MQ843" s="368"/>
      <c r="MR843" s="368"/>
      <c r="MS843" s="368"/>
      <c r="MT843" s="368"/>
      <c r="MU843" s="368"/>
      <c r="MV843" s="368"/>
      <c r="MW843" s="368"/>
      <c r="MX843" s="368"/>
      <c r="MY843" s="368"/>
      <c r="MZ843" s="368"/>
      <c r="NA843" s="368"/>
      <c r="NB843" s="368"/>
      <c r="NC843" s="368"/>
      <c r="ND843" s="368"/>
      <c r="NE843" s="368"/>
      <c r="NF843" s="368"/>
      <c r="NG843" s="368"/>
      <c r="NH843" s="368"/>
      <c r="NI843" s="368"/>
      <c r="NJ843" s="368"/>
      <c r="NK843" s="368"/>
      <c r="NL843" s="368"/>
      <c r="NM843" s="368"/>
      <c r="NN843" s="368"/>
      <c r="NO843" s="368"/>
      <c r="NP843" s="368"/>
      <c r="NQ843" s="368"/>
      <c r="NR843" s="368"/>
      <c r="NS843" s="368"/>
      <c r="NT843" s="368"/>
      <c r="NU843" s="368"/>
      <c r="NV843" s="368"/>
      <c r="NW843" s="368"/>
      <c r="NX843" s="368"/>
      <c r="NY843" s="368"/>
      <c r="NZ843" s="368"/>
      <c r="OA843" s="368"/>
      <c r="OB843" s="368"/>
      <c r="OC843" s="368"/>
      <c r="OD843" s="368"/>
      <c r="OE843" s="368"/>
      <c r="OF843" s="368"/>
      <c r="OG843" s="368"/>
      <c r="OH843" s="368"/>
      <c r="OI843" s="368"/>
      <c r="OJ843" s="368"/>
      <c r="OK843" s="368"/>
      <c r="OL843" s="368"/>
      <c r="OM843" s="368"/>
      <c r="ON843" s="368"/>
      <c r="OO843" s="368"/>
      <c r="OP843" s="368"/>
      <c r="OQ843" s="368"/>
      <c r="OR843" s="368"/>
      <c r="OS843" s="368"/>
      <c r="OT843" s="368"/>
      <c r="OU843" s="368"/>
      <c r="OV843" s="368"/>
      <c r="OW843" s="368"/>
      <c r="OX843" s="368"/>
      <c r="OY843" s="368"/>
      <c r="OZ843" s="368"/>
      <c r="PA843" s="368"/>
      <c r="PB843" s="368"/>
      <c r="PC843" s="368"/>
      <c r="PD843" s="368"/>
      <c r="PE843" s="368"/>
      <c r="PF843" s="368"/>
      <c r="PG843" s="368"/>
      <c r="PH843" s="368"/>
      <c r="PI843" s="368"/>
      <c r="PJ843" s="368"/>
      <c r="PK843" s="368"/>
      <c r="PL843" s="368"/>
      <c r="PM843" s="368"/>
      <c r="PN843" s="368"/>
      <c r="PO843" s="368"/>
      <c r="PP843" s="368"/>
      <c r="PQ843" s="368"/>
      <c r="PR843" s="368"/>
      <c r="PS843" s="368"/>
      <c r="PT843" s="368"/>
      <c r="PU843" s="368"/>
      <c r="PV843" s="368"/>
      <c r="PW843" s="368"/>
      <c r="PX843" s="368"/>
      <c r="PY843" s="368"/>
      <c r="PZ843" s="368"/>
      <c r="QA843" s="368"/>
      <c r="QB843" s="368"/>
      <c r="QC843" s="368"/>
      <c r="QD843" s="368"/>
      <c r="QE843" s="368"/>
      <c r="QF843" s="368"/>
      <c r="QG843" s="368"/>
      <c r="QH843" s="368"/>
      <c r="QI843" s="368"/>
      <c r="QJ843" s="368"/>
      <c r="QK843" s="368"/>
      <c r="QL843" s="368"/>
      <c r="QM843" s="368"/>
      <c r="QN843" s="368"/>
      <c r="QO843" s="368"/>
      <c r="QP843" s="368"/>
      <c r="QQ843" s="368"/>
      <c r="QR843" s="368"/>
      <c r="QS843" s="368"/>
      <c r="QT843" s="368"/>
      <c r="QU843" s="368"/>
      <c r="QV843" s="368"/>
      <c r="QW843" s="368"/>
      <c r="QX843" s="368"/>
      <c r="QY843" s="368"/>
      <c r="QZ843" s="368"/>
      <c r="RA843" s="368"/>
      <c r="RB843" s="368"/>
      <c r="RC843" s="368"/>
      <c r="RD843" s="368"/>
      <c r="RE843" s="368"/>
      <c r="RF843" s="368"/>
      <c r="RG843" s="368"/>
      <c r="RH843" s="368"/>
      <c r="RI843" s="368"/>
      <c r="RJ843" s="368"/>
      <c r="RK843" s="368"/>
      <c r="RL843" s="368"/>
      <c r="RM843" s="368"/>
      <c r="RN843" s="368"/>
      <c r="RO843" s="368"/>
      <c r="RP843" s="368"/>
      <c r="RQ843" s="368"/>
      <c r="RR843" s="368"/>
      <c r="RS843" s="368"/>
      <c r="RT843" s="368"/>
      <c r="RU843" s="368"/>
      <c r="RV843" s="368"/>
      <c r="RW843" s="368"/>
      <c r="RX843" s="368"/>
      <c r="RY843" s="368"/>
      <c r="RZ843" s="368"/>
      <c r="SA843" s="368"/>
      <c r="SB843" s="368"/>
      <c r="SC843" s="368"/>
      <c r="SD843" s="368"/>
      <c r="SE843" s="368"/>
      <c r="SF843" s="368"/>
      <c r="SG843" s="368"/>
    </row>
    <row r="844" spans="1:501">
      <c r="A844" s="368"/>
      <c r="B844" s="368"/>
      <c r="C844" s="368"/>
      <c r="D844" s="368"/>
      <c r="E844" s="368"/>
      <c r="F844" s="368"/>
      <c r="G844" s="368"/>
      <c r="H844" s="368"/>
      <c r="I844" s="368"/>
      <c r="J844" s="368"/>
      <c r="K844" s="368"/>
      <c r="L844" s="368"/>
      <c r="M844" s="368"/>
      <c r="N844" s="368"/>
      <c r="O844" s="385"/>
      <c r="P844" s="368"/>
      <c r="Q844" s="368"/>
      <c r="R844" s="368"/>
      <c r="S844" s="368"/>
      <c r="T844" s="368"/>
      <c r="U844" s="368"/>
      <c r="V844" s="368"/>
      <c r="W844" s="368"/>
      <c r="X844" s="368"/>
      <c r="Y844" s="368"/>
      <c r="Z844" s="368"/>
      <c r="AA844" s="368"/>
      <c r="AB844" s="368"/>
      <c r="AC844" s="368"/>
      <c r="AD844" s="368"/>
      <c r="AE844" s="368"/>
      <c r="AF844" s="368"/>
      <c r="AG844" s="368"/>
      <c r="AH844" s="368"/>
      <c r="AI844" s="368"/>
      <c r="AJ844" s="368"/>
      <c r="AK844" s="368"/>
      <c r="AL844" s="368"/>
      <c r="AM844" s="368"/>
      <c r="AN844" s="368"/>
      <c r="AO844" s="368"/>
      <c r="AP844" s="368"/>
      <c r="AQ844" s="368"/>
      <c r="AR844" s="368"/>
      <c r="AS844" s="368"/>
      <c r="AT844" s="368"/>
      <c r="AU844" s="368"/>
      <c r="AV844" s="368"/>
      <c r="AW844" s="368"/>
      <c r="AX844" s="368"/>
      <c r="AY844" s="368"/>
      <c r="AZ844" s="368"/>
      <c r="BA844" s="368"/>
      <c r="BB844" s="368"/>
      <c r="BC844" s="368"/>
      <c r="BD844" s="368"/>
      <c r="BE844" s="368"/>
      <c r="BF844" s="368"/>
      <c r="BG844" s="368"/>
      <c r="BH844" s="368"/>
      <c r="BI844" s="368"/>
      <c r="BJ844" s="368"/>
      <c r="BK844" s="368"/>
      <c r="BL844" s="368"/>
      <c r="BM844" s="368"/>
      <c r="BN844" s="368"/>
      <c r="BO844" s="368"/>
      <c r="BP844" s="368"/>
      <c r="BQ844" s="368"/>
      <c r="BR844" s="368"/>
      <c r="BS844" s="368"/>
      <c r="BT844" s="368"/>
      <c r="BU844" s="368"/>
      <c r="BV844" s="368"/>
      <c r="BW844" s="368"/>
      <c r="DV844" s="368"/>
      <c r="DW844" s="368"/>
      <c r="DX844" s="368"/>
      <c r="DY844" s="368"/>
      <c r="DZ844" s="368"/>
      <c r="EA844" s="368"/>
      <c r="EB844" s="368"/>
      <c r="EC844" s="368"/>
      <c r="ED844" s="368"/>
      <c r="EE844" s="368"/>
      <c r="EF844" s="368"/>
      <c r="EG844" s="368"/>
      <c r="EH844" s="368"/>
      <c r="EI844" s="368"/>
      <c r="EJ844" s="368"/>
      <c r="EK844" s="368"/>
      <c r="EL844" s="368"/>
      <c r="EM844" s="368"/>
      <c r="EN844" s="368"/>
      <c r="EO844" s="368"/>
      <c r="EP844" s="368"/>
      <c r="EQ844" s="368"/>
      <c r="ER844" s="368"/>
      <c r="ES844" s="368"/>
      <c r="ET844" s="368"/>
      <c r="EU844" s="368"/>
      <c r="EV844" s="368"/>
      <c r="EW844" s="368"/>
      <c r="EX844" s="368"/>
      <c r="EY844" s="368"/>
      <c r="EZ844" s="368"/>
      <c r="FA844" s="368"/>
      <c r="FB844" s="368"/>
      <c r="FC844" s="368"/>
      <c r="FD844" s="368"/>
      <c r="FE844" s="368"/>
      <c r="FF844" s="368"/>
      <c r="FG844" s="368"/>
      <c r="FH844" s="368"/>
      <c r="FI844" s="368"/>
      <c r="FJ844" s="368"/>
      <c r="FK844" s="368"/>
      <c r="FL844" s="368"/>
      <c r="FM844" s="368"/>
      <c r="FN844" s="368"/>
      <c r="FO844" s="368"/>
      <c r="FP844" s="368"/>
      <c r="FQ844" s="368"/>
      <c r="FR844" s="368"/>
      <c r="FS844" s="368"/>
      <c r="FT844" s="368"/>
      <c r="FU844" s="368"/>
      <c r="FV844" s="368"/>
      <c r="FW844" s="368"/>
      <c r="FX844" s="368"/>
      <c r="FY844" s="368"/>
      <c r="FZ844" s="368"/>
      <c r="GA844" s="368"/>
      <c r="GB844" s="368"/>
      <c r="GC844" s="368"/>
      <c r="GD844" s="368"/>
      <c r="GE844" s="368"/>
      <c r="GF844" s="368"/>
      <c r="GG844" s="368"/>
      <c r="GH844" s="368"/>
      <c r="GI844" s="368"/>
      <c r="GJ844" s="368"/>
      <c r="GK844" s="368"/>
      <c r="GL844" s="368"/>
      <c r="GM844" s="368"/>
      <c r="GN844" s="368"/>
      <c r="GO844" s="368"/>
      <c r="GP844" s="368"/>
      <c r="GQ844" s="368"/>
      <c r="GR844" s="368"/>
      <c r="GS844" s="368"/>
      <c r="GT844" s="368"/>
      <c r="GU844" s="368"/>
      <c r="GV844" s="368"/>
      <c r="GW844" s="368"/>
      <c r="GX844" s="368"/>
      <c r="GY844" s="368"/>
      <c r="GZ844" s="368"/>
      <c r="HA844" s="368"/>
      <c r="HB844" s="368"/>
      <c r="HC844" s="368"/>
      <c r="HD844" s="368"/>
      <c r="HE844" s="368"/>
      <c r="HF844" s="368"/>
      <c r="HG844" s="368"/>
      <c r="HH844" s="368"/>
      <c r="HI844" s="368"/>
      <c r="HJ844" s="368"/>
      <c r="HK844" s="368"/>
      <c r="HL844" s="368"/>
      <c r="HM844" s="368"/>
      <c r="HN844" s="368"/>
      <c r="HO844" s="368"/>
      <c r="HP844" s="368"/>
      <c r="HQ844" s="368"/>
      <c r="HR844" s="368"/>
      <c r="HS844" s="368"/>
      <c r="HT844" s="368"/>
      <c r="HU844" s="368"/>
      <c r="HV844" s="368"/>
      <c r="HW844" s="368"/>
      <c r="HX844" s="368"/>
      <c r="HY844" s="368"/>
      <c r="HZ844" s="368"/>
      <c r="IA844" s="368"/>
      <c r="IB844" s="368"/>
      <c r="IC844" s="368"/>
      <c r="ID844" s="368"/>
      <c r="IE844" s="368"/>
      <c r="IF844" s="368"/>
      <c r="IG844" s="368"/>
      <c r="IH844" s="368"/>
      <c r="II844" s="368"/>
      <c r="IJ844" s="368"/>
      <c r="IK844" s="368"/>
      <c r="IL844" s="368"/>
      <c r="IM844" s="368"/>
      <c r="IN844" s="368"/>
      <c r="IO844" s="368"/>
      <c r="IP844" s="368"/>
      <c r="IQ844" s="368"/>
      <c r="IR844" s="368"/>
      <c r="IS844" s="368"/>
      <c r="IT844" s="368"/>
      <c r="IU844" s="368"/>
      <c r="IV844" s="368"/>
      <c r="IW844" s="368"/>
      <c r="IX844" s="368"/>
      <c r="IY844" s="368"/>
      <c r="IZ844" s="368"/>
      <c r="JA844" s="368"/>
      <c r="JB844" s="368"/>
      <c r="JC844" s="368"/>
      <c r="JD844" s="368"/>
      <c r="JE844" s="368"/>
      <c r="JF844" s="368"/>
      <c r="JG844" s="368"/>
      <c r="JH844" s="368"/>
      <c r="JI844" s="368"/>
      <c r="JJ844" s="368"/>
      <c r="JK844" s="368"/>
      <c r="JL844" s="368"/>
      <c r="JM844" s="368"/>
      <c r="JN844" s="368"/>
      <c r="JO844" s="368"/>
      <c r="JP844" s="368"/>
      <c r="JQ844" s="368"/>
      <c r="JR844" s="368"/>
      <c r="JS844" s="368"/>
      <c r="JT844" s="368"/>
      <c r="JU844" s="368"/>
      <c r="JV844" s="368"/>
      <c r="JW844" s="368"/>
      <c r="JX844" s="368"/>
      <c r="JY844" s="368"/>
      <c r="JZ844" s="368"/>
      <c r="KA844" s="368"/>
      <c r="KB844" s="368"/>
      <c r="KC844" s="368"/>
      <c r="KD844" s="368"/>
      <c r="KE844" s="368"/>
      <c r="KF844" s="368"/>
      <c r="KG844" s="368"/>
      <c r="KH844" s="368"/>
      <c r="KI844" s="368"/>
      <c r="KJ844" s="368"/>
      <c r="KK844" s="368"/>
      <c r="KL844" s="368"/>
      <c r="KM844" s="368"/>
      <c r="KN844" s="368"/>
      <c r="KO844" s="368"/>
      <c r="KP844" s="368"/>
      <c r="KQ844" s="368"/>
      <c r="KR844" s="368"/>
      <c r="KS844" s="368"/>
      <c r="KT844" s="368"/>
      <c r="KU844" s="368"/>
      <c r="KV844" s="368"/>
      <c r="KW844" s="368"/>
      <c r="KX844" s="368"/>
      <c r="LH844" s="368"/>
      <c r="LI844" s="368"/>
      <c r="LJ844" s="368"/>
      <c r="LK844" s="368"/>
      <c r="LL844" s="368"/>
      <c r="LM844" s="368"/>
      <c r="LN844" s="368"/>
      <c r="LO844" s="368"/>
      <c r="LP844" s="368"/>
      <c r="LQ844" s="368"/>
      <c r="LR844" s="368"/>
      <c r="LS844" s="368"/>
      <c r="LT844" s="368"/>
      <c r="LU844" s="368"/>
      <c r="LV844" s="368"/>
      <c r="LW844" s="368"/>
      <c r="LX844" s="368"/>
      <c r="LY844" s="368"/>
      <c r="LZ844" s="368"/>
      <c r="MA844" s="368"/>
      <c r="MB844" s="368"/>
      <c r="MC844" s="368"/>
      <c r="MD844" s="368"/>
      <c r="ME844" s="368"/>
      <c r="MF844" s="368"/>
      <c r="MG844" s="368"/>
      <c r="MH844" s="368"/>
      <c r="MI844" s="368"/>
      <c r="MJ844" s="368"/>
      <c r="MK844" s="368"/>
      <c r="ML844" s="368"/>
      <c r="MM844" s="368"/>
      <c r="MN844" s="368"/>
      <c r="MO844" s="368"/>
      <c r="MP844" s="368"/>
      <c r="MQ844" s="368"/>
      <c r="MR844" s="368"/>
      <c r="MS844" s="368"/>
      <c r="MT844" s="368"/>
      <c r="MU844" s="368"/>
      <c r="MV844" s="368"/>
      <c r="MW844" s="368"/>
      <c r="MX844" s="368"/>
      <c r="MY844" s="368"/>
      <c r="MZ844" s="368"/>
      <c r="NA844" s="368"/>
      <c r="NB844" s="368"/>
      <c r="NC844" s="368"/>
      <c r="ND844" s="368"/>
      <c r="NE844" s="368"/>
      <c r="NF844" s="368"/>
      <c r="NG844" s="368"/>
      <c r="NH844" s="368"/>
      <c r="NI844" s="368"/>
      <c r="NJ844" s="368"/>
      <c r="NK844" s="368"/>
      <c r="NL844" s="368"/>
      <c r="NM844" s="368"/>
      <c r="NN844" s="368"/>
      <c r="NO844" s="368"/>
      <c r="NP844" s="368"/>
      <c r="NQ844" s="368"/>
      <c r="NR844" s="368"/>
      <c r="NS844" s="368"/>
      <c r="NT844" s="368"/>
      <c r="NU844" s="368"/>
      <c r="NV844" s="368"/>
      <c r="NW844" s="368"/>
      <c r="NX844" s="368"/>
      <c r="NY844" s="368"/>
      <c r="NZ844" s="368"/>
      <c r="OA844" s="368"/>
      <c r="OB844" s="368"/>
      <c r="OC844" s="368"/>
      <c r="OD844" s="368"/>
      <c r="OE844" s="368"/>
      <c r="OF844" s="368"/>
      <c r="OG844" s="368"/>
      <c r="OH844" s="368"/>
      <c r="OI844" s="368"/>
      <c r="OJ844" s="368"/>
      <c r="OK844" s="368"/>
      <c r="OL844" s="368"/>
      <c r="OM844" s="368"/>
      <c r="ON844" s="368"/>
      <c r="OO844" s="368"/>
      <c r="OP844" s="368"/>
      <c r="OQ844" s="368"/>
      <c r="OR844" s="368"/>
      <c r="OS844" s="368"/>
      <c r="OT844" s="368"/>
      <c r="OU844" s="368"/>
      <c r="OV844" s="368"/>
      <c r="OW844" s="368"/>
      <c r="OX844" s="368"/>
      <c r="OY844" s="368"/>
      <c r="OZ844" s="368"/>
      <c r="PA844" s="368"/>
      <c r="PB844" s="368"/>
      <c r="PC844" s="368"/>
      <c r="PD844" s="368"/>
      <c r="PE844" s="368"/>
      <c r="PF844" s="368"/>
      <c r="PG844" s="368"/>
      <c r="PH844" s="368"/>
      <c r="PI844" s="368"/>
      <c r="PJ844" s="368"/>
      <c r="PK844" s="368"/>
      <c r="PL844" s="368"/>
      <c r="PM844" s="368"/>
      <c r="PN844" s="368"/>
      <c r="PO844" s="368"/>
      <c r="PP844" s="368"/>
      <c r="PQ844" s="368"/>
      <c r="PR844" s="368"/>
      <c r="PS844" s="368"/>
      <c r="PT844" s="368"/>
      <c r="PU844" s="368"/>
      <c r="PV844" s="368"/>
      <c r="PW844" s="368"/>
      <c r="PX844" s="368"/>
      <c r="PY844" s="368"/>
      <c r="PZ844" s="368"/>
      <c r="QA844" s="368"/>
      <c r="QB844" s="368"/>
      <c r="QC844" s="368"/>
      <c r="QD844" s="368"/>
      <c r="QE844" s="368"/>
      <c r="QF844" s="368"/>
      <c r="QG844" s="368"/>
      <c r="QH844" s="368"/>
      <c r="QI844" s="368"/>
      <c r="QJ844" s="368"/>
      <c r="QK844" s="368"/>
      <c r="QL844" s="368"/>
      <c r="QM844" s="368"/>
      <c r="QN844" s="368"/>
      <c r="QO844" s="368"/>
      <c r="QP844" s="368"/>
      <c r="QQ844" s="368"/>
      <c r="QR844" s="368"/>
      <c r="QS844" s="368"/>
      <c r="QT844" s="368"/>
      <c r="QU844" s="368"/>
      <c r="QV844" s="368"/>
      <c r="QW844" s="368"/>
      <c r="QX844" s="368"/>
      <c r="QY844" s="368"/>
      <c r="QZ844" s="368"/>
      <c r="RA844" s="368"/>
      <c r="RB844" s="368"/>
      <c r="RC844" s="368"/>
      <c r="RD844" s="368"/>
      <c r="RE844" s="368"/>
      <c r="RF844" s="368"/>
      <c r="RG844" s="368"/>
      <c r="RH844" s="368"/>
      <c r="RI844" s="368"/>
      <c r="RJ844" s="368"/>
      <c r="RK844" s="368"/>
      <c r="RL844" s="368"/>
      <c r="RM844" s="368"/>
      <c r="RN844" s="368"/>
      <c r="RO844" s="368"/>
      <c r="RP844" s="368"/>
      <c r="RQ844" s="368"/>
      <c r="RR844" s="368"/>
      <c r="RS844" s="368"/>
      <c r="RT844" s="368"/>
      <c r="RU844" s="368"/>
      <c r="RV844" s="368"/>
      <c r="RW844" s="368"/>
      <c r="RX844" s="368"/>
      <c r="RY844" s="368"/>
      <c r="RZ844" s="368"/>
      <c r="SA844" s="368"/>
      <c r="SB844" s="368"/>
      <c r="SC844" s="368"/>
      <c r="SD844" s="368"/>
      <c r="SE844" s="368"/>
      <c r="SF844" s="368"/>
      <c r="SG844" s="368"/>
    </row>
    <row r="845" spans="1:501">
      <c r="A845" s="368"/>
      <c r="B845" s="368"/>
      <c r="C845" s="368"/>
      <c r="D845" s="368"/>
      <c r="E845" s="368"/>
      <c r="F845" s="368"/>
      <c r="G845" s="368"/>
      <c r="H845" s="368"/>
      <c r="I845" s="368"/>
      <c r="J845" s="368"/>
      <c r="K845" s="368"/>
      <c r="L845" s="368"/>
      <c r="M845" s="368"/>
      <c r="N845" s="368"/>
      <c r="O845" s="385"/>
      <c r="P845" s="368"/>
      <c r="Q845" s="368"/>
      <c r="R845" s="368"/>
      <c r="S845" s="368"/>
      <c r="T845" s="368"/>
      <c r="U845" s="368"/>
      <c r="V845" s="368"/>
      <c r="W845" s="368"/>
      <c r="X845" s="368"/>
      <c r="Y845" s="368"/>
      <c r="Z845" s="368"/>
      <c r="AA845" s="368"/>
      <c r="AB845" s="368"/>
      <c r="AC845" s="368"/>
      <c r="AD845" s="368"/>
      <c r="AE845" s="368"/>
      <c r="AF845" s="368"/>
      <c r="AG845" s="368"/>
      <c r="AH845" s="368"/>
      <c r="AI845" s="368"/>
      <c r="AJ845" s="368"/>
      <c r="AK845" s="368"/>
      <c r="AL845" s="368"/>
      <c r="AM845" s="368"/>
      <c r="AN845" s="368"/>
      <c r="AO845" s="368"/>
      <c r="AP845" s="368"/>
      <c r="AQ845" s="368"/>
      <c r="AR845" s="368"/>
      <c r="AS845" s="368"/>
      <c r="AT845" s="368"/>
      <c r="AU845" s="368"/>
      <c r="AV845" s="368"/>
      <c r="AW845" s="368"/>
      <c r="AX845" s="368"/>
      <c r="AY845" s="368"/>
      <c r="AZ845" s="368"/>
      <c r="BA845" s="368"/>
      <c r="BB845" s="368"/>
      <c r="BC845" s="368"/>
      <c r="BD845" s="368"/>
      <c r="BE845" s="368"/>
      <c r="BF845" s="368"/>
      <c r="BG845" s="368"/>
      <c r="BH845" s="368"/>
      <c r="BI845" s="368"/>
      <c r="BJ845" s="368"/>
      <c r="BK845" s="368"/>
      <c r="BL845" s="368"/>
      <c r="BM845" s="368"/>
      <c r="BN845" s="368"/>
      <c r="BO845" s="368"/>
      <c r="BP845" s="368"/>
      <c r="BQ845" s="368"/>
      <c r="BR845" s="368"/>
      <c r="BS845" s="368"/>
      <c r="BT845" s="368"/>
      <c r="BU845" s="368"/>
      <c r="BV845" s="368"/>
      <c r="BW845" s="368"/>
      <c r="DV845" s="368"/>
      <c r="DW845" s="368"/>
      <c r="DX845" s="368"/>
      <c r="DY845" s="368"/>
      <c r="DZ845" s="368"/>
      <c r="EA845" s="368"/>
      <c r="EB845" s="368"/>
      <c r="EC845" s="368"/>
      <c r="ED845" s="368"/>
      <c r="EE845" s="368"/>
      <c r="EF845" s="368"/>
      <c r="EG845" s="368"/>
      <c r="EH845" s="368"/>
      <c r="EI845" s="368"/>
      <c r="EJ845" s="368"/>
      <c r="EK845" s="368"/>
      <c r="EL845" s="368"/>
      <c r="EM845" s="368"/>
      <c r="EN845" s="368"/>
      <c r="EO845" s="368"/>
      <c r="EP845" s="368"/>
      <c r="EQ845" s="368"/>
      <c r="ER845" s="368"/>
      <c r="ES845" s="368"/>
      <c r="ET845" s="368"/>
      <c r="EU845" s="368"/>
      <c r="EV845" s="368"/>
      <c r="EW845" s="368"/>
      <c r="EX845" s="368"/>
      <c r="EY845" s="368"/>
      <c r="EZ845" s="368"/>
      <c r="FA845" s="368"/>
      <c r="FB845" s="368"/>
      <c r="FC845" s="368"/>
      <c r="FD845" s="368"/>
      <c r="FE845" s="368"/>
      <c r="FF845" s="368"/>
      <c r="FG845" s="368"/>
      <c r="FH845" s="368"/>
      <c r="FI845" s="368"/>
      <c r="FJ845" s="368"/>
      <c r="FK845" s="368"/>
      <c r="FL845" s="368"/>
      <c r="FM845" s="368"/>
      <c r="FN845" s="368"/>
      <c r="FO845" s="368"/>
      <c r="FP845" s="368"/>
      <c r="FQ845" s="368"/>
      <c r="FR845" s="368"/>
      <c r="FS845" s="368"/>
      <c r="FT845" s="368"/>
      <c r="FU845" s="368"/>
      <c r="FV845" s="368"/>
      <c r="FW845" s="368"/>
      <c r="FX845" s="368"/>
      <c r="FY845" s="368"/>
      <c r="FZ845" s="368"/>
      <c r="GA845" s="368"/>
      <c r="GB845" s="368"/>
      <c r="GC845" s="368"/>
      <c r="GD845" s="368"/>
      <c r="GE845" s="368"/>
      <c r="GF845" s="368"/>
      <c r="GG845" s="368"/>
      <c r="GH845" s="368"/>
      <c r="GI845" s="368"/>
      <c r="GJ845" s="368"/>
      <c r="GK845" s="368"/>
      <c r="GL845" s="368"/>
      <c r="GM845" s="368"/>
      <c r="GN845" s="368"/>
      <c r="GO845" s="368"/>
      <c r="GP845" s="368"/>
      <c r="GQ845" s="368"/>
      <c r="GR845" s="368"/>
      <c r="GS845" s="368"/>
      <c r="GT845" s="368"/>
      <c r="GU845" s="368"/>
      <c r="GV845" s="368"/>
      <c r="GW845" s="368"/>
      <c r="GX845" s="368"/>
      <c r="GY845" s="368"/>
      <c r="GZ845" s="368"/>
      <c r="HA845" s="368"/>
      <c r="HB845" s="368"/>
      <c r="HC845" s="368"/>
      <c r="HD845" s="368"/>
      <c r="HE845" s="368"/>
      <c r="HF845" s="368"/>
      <c r="HG845" s="368"/>
      <c r="HH845" s="368"/>
      <c r="HI845" s="368"/>
      <c r="HJ845" s="368"/>
      <c r="HK845" s="368"/>
      <c r="HL845" s="368"/>
      <c r="HM845" s="368"/>
      <c r="HN845" s="368"/>
      <c r="HO845" s="368"/>
      <c r="HP845" s="368"/>
      <c r="HQ845" s="368"/>
      <c r="HR845" s="368"/>
      <c r="HS845" s="368"/>
      <c r="HT845" s="368"/>
      <c r="HU845" s="368"/>
      <c r="HV845" s="368"/>
      <c r="HW845" s="368"/>
      <c r="HX845" s="368"/>
      <c r="HY845" s="368"/>
      <c r="HZ845" s="368"/>
      <c r="IA845" s="368"/>
      <c r="IB845" s="368"/>
      <c r="IC845" s="368"/>
      <c r="ID845" s="368"/>
      <c r="IE845" s="368"/>
      <c r="IF845" s="368"/>
      <c r="IG845" s="368"/>
      <c r="IH845" s="368"/>
      <c r="II845" s="368"/>
      <c r="IJ845" s="368"/>
      <c r="IK845" s="368"/>
      <c r="IL845" s="368"/>
      <c r="IM845" s="368"/>
      <c r="IN845" s="368"/>
      <c r="IO845" s="368"/>
      <c r="IP845" s="368"/>
      <c r="IQ845" s="368"/>
      <c r="IR845" s="368"/>
      <c r="IS845" s="368"/>
      <c r="IT845" s="368"/>
      <c r="IU845" s="368"/>
      <c r="IV845" s="368"/>
      <c r="IW845" s="368"/>
      <c r="IX845" s="368"/>
      <c r="IY845" s="368"/>
      <c r="IZ845" s="368"/>
      <c r="JA845" s="368"/>
      <c r="JB845" s="368"/>
      <c r="JC845" s="368"/>
      <c r="JD845" s="368"/>
      <c r="JE845" s="368"/>
      <c r="JF845" s="368"/>
      <c r="JG845" s="368"/>
      <c r="JH845" s="368"/>
      <c r="JI845" s="368"/>
      <c r="JJ845" s="368"/>
      <c r="JK845" s="368"/>
      <c r="JL845" s="368"/>
      <c r="JM845" s="368"/>
      <c r="JN845" s="368"/>
      <c r="JO845" s="368"/>
      <c r="JP845" s="368"/>
      <c r="JQ845" s="368"/>
      <c r="JR845" s="368"/>
      <c r="JS845" s="368"/>
      <c r="JT845" s="368"/>
      <c r="JU845" s="368"/>
      <c r="JV845" s="368"/>
      <c r="JW845" s="368"/>
      <c r="JX845" s="368"/>
      <c r="JY845" s="368"/>
      <c r="JZ845" s="368"/>
      <c r="KA845" s="368"/>
      <c r="KB845" s="368"/>
      <c r="KC845" s="368"/>
      <c r="KD845" s="368"/>
      <c r="KE845" s="368"/>
      <c r="KF845" s="368"/>
      <c r="KG845" s="368"/>
      <c r="KH845" s="368"/>
      <c r="KI845" s="368"/>
      <c r="KJ845" s="368"/>
      <c r="KK845" s="368"/>
      <c r="KL845" s="368"/>
      <c r="KM845" s="368"/>
      <c r="KN845" s="368"/>
      <c r="KO845" s="368"/>
      <c r="KP845" s="368"/>
      <c r="KQ845" s="368"/>
      <c r="KR845" s="368"/>
      <c r="KS845" s="368"/>
      <c r="KT845" s="368"/>
      <c r="KU845" s="368"/>
      <c r="KV845" s="368"/>
      <c r="KW845" s="368"/>
      <c r="KX845" s="368"/>
      <c r="LH845" s="368"/>
      <c r="LI845" s="368"/>
      <c r="LJ845" s="368"/>
      <c r="LK845" s="368"/>
      <c r="LL845" s="368"/>
      <c r="LM845" s="368"/>
      <c r="LN845" s="368"/>
      <c r="LO845" s="368"/>
      <c r="LP845" s="368"/>
      <c r="LQ845" s="368"/>
      <c r="LR845" s="368"/>
      <c r="LS845" s="368"/>
      <c r="LT845" s="368"/>
      <c r="LU845" s="368"/>
      <c r="LV845" s="368"/>
      <c r="LW845" s="368"/>
      <c r="LX845" s="368"/>
      <c r="LY845" s="368"/>
      <c r="LZ845" s="368"/>
      <c r="MA845" s="368"/>
      <c r="MB845" s="368"/>
      <c r="MC845" s="368"/>
      <c r="MD845" s="368"/>
      <c r="ME845" s="368"/>
      <c r="MF845" s="368"/>
      <c r="MG845" s="368"/>
      <c r="MH845" s="368"/>
      <c r="MI845" s="368"/>
      <c r="MJ845" s="368"/>
      <c r="MK845" s="368"/>
      <c r="ML845" s="368"/>
      <c r="MM845" s="368"/>
      <c r="MN845" s="368"/>
      <c r="MO845" s="368"/>
      <c r="MP845" s="368"/>
      <c r="MQ845" s="368"/>
      <c r="MR845" s="368"/>
      <c r="MS845" s="368"/>
      <c r="MT845" s="368"/>
      <c r="MU845" s="368"/>
      <c r="MV845" s="368"/>
      <c r="MW845" s="368"/>
      <c r="MX845" s="368"/>
      <c r="MY845" s="368"/>
      <c r="MZ845" s="368"/>
      <c r="NA845" s="368"/>
      <c r="NB845" s="368"/>
      <c r="NC845" s="368"/>
      <c r="ND845" s="368"/>
      <c r="NE845" s="368"/>
      <c r="NF845" s="368"/>
      <c r="NG845" s="368"/>
      <c r="NH845" s="368"/>
      <c r="NI845" s="368"/>
      <c r="NJ845" s="368"/>
      <c r="NK845" s="368"/>
      <c r="NL845" s="368"/>
      <c r="NM845" s="368"/>
      <c r="NN845" s="368"/>
      <c r="NO845" s="368"/>
      <c r="NP845" s="368"/>
      <c r="NQ845" s="368"/>
      <c r="NR845" s="368"/>
      <c r="NS845" s="368"/>
      <c r="NT845" s="368"/>
      <c r="NU845" s="368"/>
      <c r="NV845" s="368"/>
      <c r="NW845" s="368"/>
      <c r="NX845" s="368"/>
      <c r="NY845" s="368"/>
      <c r="NZ845" s="368"/>
      <c r="OA845" s="368"/>
      <c r="OB845" s="368"/>
      <c r="OC845" s="368"/>
      <c r="OD845" s="368"/>
      <c r="OE845" s="368"/>
      <c r="OF845" s="368"/>
      <c r="OG845" s="368"/>
      <c r="OH845" s="368"/>
      <c r="OI845" s="368"/>
      <c r="OJ845" s="368"/>
      <c r="OK845" s="368"/>
      <c r="OL845" s="368"/>
      <c r="OM845" s="368"/>
      <c r="ON845" s="368"/>
      <c r="OO845" s="368"/>
      <c r="OP845" s="368"/>
      <c r="OQ845" s="368"/>
      <c r="OR845" s="368"/>
      <c r="OS845" s="368"/>
      <c r="OT845" s="368"/>
      <c r="OU845" s="368"/>
      <c r="OV845" s="368"/>
      <c r="OW845" s="368"/>
      <c r="OX845" s="368"/>
      <c r="OY845" s="368"/>
      <c r="OZ845" s="368"/>
      <c r="PA845" s="368"/>
      <c r="PB845" s="368"/>
      <c r="PC845" s="368"/>
      <c r="PD845" s="368"/>
      <c r="PE845" s="368"/>
      <c r="PF845" s="368"/>
      <c r="PG845" s="368"/>
      <c r="PH845" s="368"/>
      <c r="PI845" s="368"/>
      <c r="PJ845" s="368"/>
      <c r="PK845" s="368"/>
      <c r="PL845" s="368"/>
      <c r="PM845" s="368"/>
      <c r="PN845" s="368"/>
      <c r="PO845" s="368"/>
      <c r="PP845" s="368"/>
      <c r="PQ845" s="368"/>
      <c r="PR845" s="368"/>
      <c r="PS845" s="368"/>
      <c r="PT845" s="368"/>
      <c r="PU845" s="368"/>
      <c r="PV845" s="368"/>
      <c r="PW845" s="368"/>
      <c r="PX845" s="368"/>
      <c r="PY845" s="368"/>
      <c r="PZ845" s="368"/>
      <c r="QA845" s="368"/>
      <c r="QB845" s="368"/>
      <c r="QC845" s="368"/>
      <c r="QD845" s="368"/>
      <c r="QE845" s="368"/>
      <c r="QF845" s="368"/>
      <c r="QG845" s="368"/>
      <c r="QH845" s="368"/>
      <c r="QI845" s="368"/>
      <c r="QJ845" s="368"/>
      <c r="QK845" s="368"/>
      <c r="QL845" s="368"/>
      <c r="QM845" s="368"/>
      <c r="QN845" s="368"/>
      <c r="QO845" s="368"/>
      <c r="QP845" s="368"/>
      <c r="QQ845" s="368"/>
      <c r="QR845" s="368"/>
      <c r="QS845" s="368"/>
      <c r="QT845" s="368"/>
      <c r="QU845" s="368"/>
      <c r="QV845" s="368"/>
      <c r="QW845" s="368"/>
      <c r="QX845" s="368"/>
      <c r="QY845" s="368"/>
      <c r="QZ845" s="368"/>
      <c r="RA845" s="368"/>
      <c r="RB845" s="368"/>
      <c r="RC845" s="368"/>
      <c r="RD845" s="368"/>
      <c r="RE845" s="368"/>
      <c r="RF845" s="368"/>
      <c r="RG845" s="368"/>
      <c r="RH845" s="368"/>
      <c r="RI845" s="368"/>
      <c r="RJ845" s="368"/>
      <c r="RK845" s="368"/>
      <c r="RL845" s="368"/>
      <c r="RM845" s="368"/>
      <c r="RN845" s="368"/>
      <c r="RO845" s="368"/>
      <c r="RP845" s="368"/>
      <c r="RQ845" s="368"/>
      <c r="RR845" s="368"/>
      <c r="RS845" s="368"/>
      <c r="RT845" s="368"/>
      <c r="RU845" s="368"/>
      <c r="RV845" s="368"/>
      <c r="RW845" s="368"/>
      <c r="RX845" s="368"/>
      <c r="RY845" s="368"/>
      <c r="RZ845" s="368"/>
      <c r="SA845" s="368"/>
      <c r="SB845" s="368"/>
      <c r="SC845" s="368"/>
      <c r="SD845" s="368"/>
      <c r="SE845" s="368"/>
      <c r="SF845" s="368"/>
      <c r="SG845" s="368"/>
    </row>
    <row r="846" spans="1:501">
      <c r="A846" s="368"/>
      <c r="B846" s="368"/>
      <c r="C846" s="368"/>
      <c r="D846" s="368"/>
      <c r="E846" s="368"/>
      <c r="F846" s="368"/>
      <c r="G846" s="368"/>
      <c r="H846" s="368"/>
      <c r="I846" s="368"/>
      <c r="J846" s="368"/>
      <c r="K846" s="368"/>
      <c r="L846" s="368"/>
      <c r="M846" s="368"/>
      <c r="N846" s="368"/>
      <c r="O846" s="385"/>
      <c r="P846" s="368"/>
      <c r="Q846" s="368"/>
      <c r="R846" s="368"/>
      <c r="S846" s="368"/>
      <c r="T846" s="368"/>
      <c r="U846" s="368"/>
      <c r="V846" s="368"/>
      <c r="W846" s="368"/>
      <c r="X846" s="368"/>
      <c r="Y846" s="368"/>
      <c r="Z846" s="368"/>
      <c r="AA846" s="368"/>
      <c r="AB846" s="368"/>
      <c r="AC846" s="368"/>
      <c r="AD846" s="368"/>
      <c r="AE846" s="368"/>
      <c r="AF846" s="368"/>
      <c r="AG846" s="368"/>
      <c r="AH846" s="368"/>
      <c r="AI846" s="368"/>
      <c r="AJ846" s="368"/>
      <c r="AK846" s="368"/>
      <c r="AL846" s="368"/>
      <c r="AM846" s="368"/>
      <c r="AN846" s="368"/>
      <c r="AO846" s="368"/>
      <c r="AP846" s="368"/>
      <c r="AQ846" s="368"/>
      <c r="AR846" s="368"/>
      <c r="AS846" s="368"/>
      <c r="AT846" s="368"/>
      <c r="AU846" s="368"/>
      <c r="AV846" s="368"/>
      <c r="AW846" s="368"/>
      <c r="AX846" s="368"/>
      <c r="AY846" s="368"/>
      <c r="AZ846" s="368"/>
      <c r="BA846" s="368"/>
      <c r="BB846" s="368"/>
      <c r="BC846" s="368"/>
      <c r="BD846" s="368"/>
      <c r="BE846" s="368"/>
      <c r="BF846" s="368"/>
      <c r="BG846" s="368"/>
      <c r="BH846" s="368"/>
      <c r="BI846" s="368"/>
      <c r="BJ846" s="368"/>
      <c r="BK846" s="368"/>
      <c r="BL846" s="368"/>
      <c r="BM846" s="368"/>
      <c r="BN846" s="368"/>
      <c r="BO846" s="368"/>
      <c r="BP846" s="368"/>
      <c r="BQ846" s="368"/>
      <c r="BR846" s="368"/>
      <c r="BS846" s="368"/>
      <c r="BT846" s="368"/>
      <c r="BU846" s="368"/>
      <c r="BV846" s="368"/>
      <c r="BW846" s="368"/>
      <c r="DV846" s="368"/>
      <c r="DW846" s="368"/>
      <c r="DX846" s="368"/>
      <c r="DY846" s="368"/>
      <c r="DZ846" s="368"/>
      <c r="EA846" s="368"/>
      <c r="EB846" s="368"/>
      <c r="EC846" s="368"/>
      <c r="ED846" s="368"/>
      <c r="EE846" s="368"/>
      <c r="EF846" s="368"/>
      <c r="EG846" s="368"/>
      <c r="EH846" s="368"/>
      <c r="EI846" s="368"/>
      <c r="EJ846" s="368"/>
      <c r="EK846" s="368"/>
      <c r="EL846" s="368"/>
      <c r="EM846" s="368"/>
      <c r="EN846" s="368"/>
      <c r="EO846" s="368"/>
      <c r="EP846" s="368"/>
      <c r="EQ846" s="368"/>
      <c r="ER846" s="368"/>
      <c r="ES846" s="368"/>
      <c r="ET846" s="368"/>
      <c r="EU846" s="368"/>
      <c r="EV846" s="368"/>
      <c r="EW846" s="368"/>
      <c r="EX846" s="368"/>
      <c r="EY846" s="368"/>
      <c r="EZ846" s="368"/>
      <c r="FA846" s="368"/>
      <c r="FB846" s="368"/>
      <c r="FC846" s="368"/>
      <c r="FD846" s="368"/>
      <c r="FE846" s="368"/>
      <c r="FF846" s="368"/>
      <c r="FG846" s="368"/>
      <c r="FH846" s="368"/>
      <c r="FI846" s="368"/>
      <c r="FJ846" s="368"/>
      <c r="FK846" s="368"/>
      <c r="FL846" s="368"/>
      <c r="FM846" s="368"/>
      <c r="FN846" s="368"/>
      <c r="FO846" s="368"/>
      <c r="FP846" s="368"/>
      <c r="FQ846" s="368"/>
      <c r="FR846" s="368"/>
      <c r="FS846" s="368"/>
      <c r="FT846" s="368"/>
      <c r="FU846" s="368"/>
      <c r="FV846" s="368"/>
      <c r="FW846" s="368"/>
      <c r="FX846" s="368"/>
      <c r="FY846" s="368"/>
      <c r="FZ846" s="368"/>
      <c r="GA846" s="368"/>
      <c r="GB846" s="368"/>
      <c r="GC846" s="368"/>
      <c r="GD846" s="368"/>
      <c r="GE846" s="368"/>
      <c r="GF846" s="368"/>
      <c r="GG846" s="368"/>
      <c r="GH846" s="368"/>
      <c r="GI846" s="368"/>
      <c r="GJ846" s="368"/>
      <c r="GK846" s="368"/>
      <c r="GL846" s="368"/>
      <c r="GM846" s="368"/>
      <c r="GN846" s="368"/>
      <c r="GO846" s="368"/>
      <c r="GP846" s="368"/>
      <c r="GQ846" s="368"/>
      <c r="GR846" s="368"/>
      <c r="GS846" s="368"/>
      <c r="GT846" s="368"/>
      <c r="GU846" s="368"/>
      <c r="GV846" s="368"/>
      <c r="GW846" s="368"/>
      <c r="GX846" s="368"/>
      <c r="GY846" s="368"/>
      <c r="GZ846" s="368"/>
      <c r="HA846" s="368"/>
      <c r="HB846" s="368"/>
      <c r="HC846" s="368"/>
      <c r="HD846" s="368"/>
      <c r="HE846" s="368"/>
      <c r="HF846" s="368"/>
      <c r="HG846" s="368"/>
      <c r="HH846" s="368"/>
      <c r="HI846" s="368"/>
      <c r="HJ846" s="368"/>
      <c r="HK846" s="368"/>
      <c r="HL846" s="368"/>
      <c r="HM846" s="368"/>
      <c r="HN846" s="368"/>
      <c r="HO846" s="368"/>
      <c r="HP846" s="368"/>
      <c r="HQ846" s="368"/>
      <c r="HR846" s="368"/>
      <c r="HS846" s="368"/>
      <c r="HT846" s="368"/>
      <c r="HU846" s="368"/>
      <c r="HV846" s="368"/>
      <c r="HW846" s="368"/>
      <c r="HX846" s="368"/>
      <c r="HY846" s="368"/>
      <c r="HZ846" s="368"/>
      <c r="IA846" s="368"/>
      <c r="IB846" s="368"/>
      <c r="IC846" s="368"/>
      <c r="ID846" s="368"/>
      <c r="IE846" s="368"/>
      <c r="IF846" s="368"/>
      <c r="IG846" s="368"/>
      <c r="IH846" s="368"/>
      <c r="II846" s="368"/>
      <c r="IJ846" s="368"/>
      <c r="IK846" s="368"/>
      <c r="IL846" s="368"/>
      <c r="IM846" s="368"/>
      <c r="IN846" s="368"/>
      <c r="IO846" s="368"/>
      <c r="IP846" s="368"/>
      <c r="IQ846" s="368"/>
      <c r="IR846" s="368"/>
      <c r="IS846" s="368"/>
      <c r="IT846" s="368"/>
      <c r="IU846" s="368"/>
      <c r="IV846" s="368"/>
      <c r="IW846" s="368"/>
      <c r="IX846" s="368"/>
      <c r="IY846" s="368"/>
      <c r="IZ846" s="368"/>
      <c r="JA846" s="368"/>
      <c r="JB846" s="368"/>
      <c r="JC846" s="368"/>
      <c r="JD846" s="368"/>
      <c r="JE846" s="368"/>
      <c r="JF846" s="368"/>
      <c r="JG846" s="368"/>
      <c r="JH846" s="368"/>
      <c r="JI846" s="368"/>
      <c r="JJ846" s="368"/>
      <c r="JK846" s="368"/>
      <c r="JL846" s="368"/>
      <c r="JM846" s="368"/>
      <c r="JN846" s="368"/>
      <c r="JO846" s="368"/>
      <c r="JP846" s="368"/>
      <c r="JQ846" s="368"/>
      <c r="JR846" s="368"/>
      <c r="JS846" s="368"/>
      <c r="JT846" s="368"/>
      <c r="JU846" s="368"/>
      <c r="JV846" s="368"/>
      <c r="JW846" s="368"/>
      <c r="JX846" s="368"/>
      <c r="JY846" s="368"/>
      <c r="JZ846" s="368"/>
      <c r="KA846" s="368"/>
      <c r="KB846" s="368"/>
      <c r="KC846" s="368"/>
      <c r="KD846" s="368"/>
      <c r="KE846" s="368"/>
      <c r="KF846" s="368"/>
      <c r="KG846" s="368"/>
      <c r="KH846" s="368"/>
      <c r="KI846" s="368"/>
      <c r="KJ846" s="368"/>
      <c r="KK846" s="368"/>
      <c r="KL846" s="368"/>
      <c r="KM846" s="368"/>
      <c r="KN846" s="368"/>
      <c r="KO846" s="368"/>
      <c r="KP846" s="368"/>
      <c r="KQ846" s="368"/>
      <c r="KR846" s="368"/>
      <c r="KS846" s="368"/>
      <c r="KT846" s="368"/>
      <c r="KU846" s="368"/>
      <c r="KV846" s="368"/>
      <c r="KW846" s="368"/>
      <c r="KX846" s="368"/>
      <c r="LH846" s="368"/>
      <c r="LI846" s="368"/>
      <c r="LJ846" s="368"/>
      <c r="LK846" s="368"/>
      <c r="LL846" s="368"/>
      <c r="LM846" s="368"/>
      <c r="LN846" s="368"/>
      <c r="LO846" s="368"/>
      <c r="LP846" s="368"/>
      <c r="LQ846" s="368"/>
      <c r="LR846" s="368"/>
      <c r="LS846" s="368"/>
      <c r="LT846" s="368"/>
      <c r="LU846" s="368"/>
      <c r="LV846" s="368"/>
      <c r="LW846" s="368"/>
      <c r="LX846" s="368"/>
      <c r="LY846" s="368"/>
      <c r="LZ846" s="368"/>
      <c r="MA846" s="368"/>
      <c r="MB846" s="368"/>
      <c r="MC846" s="368"/>
      <c r="MD846" s="368"/>
      <c r="ME846" s="368"/>
      <c r="MF846" s="368"/>
      <c r="MG846" s="368"/>
      <c r="MH846" s="368"/>
      <c r="MI846" s="368"/>
      <c r="MJ846" s="368"/>
      <c r="MK846" s="368"/>
      <c r="ML846" s="368"/>
      <c r="MM846" s="368"/>
      <c r="MN846" s="368"/>
      <c r="MO846" s="368"/>
      <c r="MP846" s="368"/>
      <c r="MQ846" s="368"/>
      <c r="MR846" s="368"/>
      <c r="MS846" s="368"/>
      <c r="MT846" s="368"/>
      <c r="MU846" s="368"/>
      <c r="MV846" s="368"/>
      <c r="MW846" s="368"/>
      <c r="MX846" s="368"/>
      <c r="MY846" s="368"/>
      <c r="MZ846" s="368"/>
      <c r="NA846" s="368"/>
      <c r="NB846" s="368"/>
      <c r="NC846" s="368"/>
      <c r="ND846" s="368"/>
      <c r="NE846" s="368"/>
      <c r="NF846" s="368"/>
      <c r="NG846" s="368"/>
      <c r="NH846" s="368"/>
      <c r="NI846" s="368"/>
      <c r="NJ846" s="368"/>
      <c r="NK846" s="368"/>
      <c r="NL846" s="368"/>
      <c r="NM846" s="368"/>
      <c r="NN846" s="368"/>
      <c r="NO846" s="368"/>
      <c r="NP846" s="368"/>
      <c r="NQ846" s="368"/>
      <c r="NR846" s="368"/>
      <c r="NS846" s="368"/>
      <c r="NT846" s="368"/>
      <c r="NU846" s="368"/>
      <c r="NV846" s="368"/>
      <c r="NW846" s="368"/>
      <c r="NX846" s="368"/>
      <c r="NY846" s="368"/>
      <c r="NZ846" s="368"/>
      <c r="OA846" s="368"/>
      <c r="OB846" s="368"/>
      <c r="OC846" s="368"/>
      <c r="OD846" s="368"/>
      <c r="OE846" s="368"/>
      <c r="OF846" s="368"/>
      <c r="OG846" s="368"/>
      <c r="OH846" s="368"/>
      <c r="OI846" s="368"/>
      <c r="OJ846" s="368"/>
      <c r="OK846" s="368"/>
      <c r="OL846" s="368"/>
      <c r="OM846" s="368"/>
      <c r="ON846" s="368"/>
      <c r="OO846" s="368"/>
      <c r="OP846" s="368"/>
      <c r="OQ846" s="368"/>
      <c r="OR846" s="368"/>
      <c r="OS846" s="368"/>
      <c r="OT846" s="368"/>
      <c r="OU846" s="368"/>
      <c r="OV846" s="368"/>
      <c r="OW846" s="368"/>
      <c r="OX846" s="368"/>
      <c r="OY846" s="368"/>
      <c r="OZ846" s="368"/>
      <c r="PA846" s="368"/>
      <c r="PB846" s="368"/>
      <c r="PC846" s="368"/>
      <c r="PD846" s="368"/>
      <c r="PE846" s="368"/>
      <c r="PF846" s="368"/>
      <c r="PG846" s="368"/>
      <c r="PH846" s="368"/>
      <c r="PI846" s="368"/>
      <c r="PJ846" s="368"/>
      <c r="PK846" s="368"/>
      <c r="PL846" s="368"/>
      <c r="PM846" s="368"/>
      <c r="PN846" s="368"/>
      <c r="PO846" s="368"/>
      <c r="PP846" s="368"/>
      <c r="PQ846" s="368"/>
      <c r="PR846" s="368"/>
      <c r="PS846" s="368"/>
      <c r="PT846" s="368"/>
      <c r="PU846" s="368"/>
      <c r="PV846" s="368"/>
      <c r="PW846" s="368"/>
      <c r="PX846" s="368"/>
      <c r="PY846" s="368"/>
      <c r="PZ846" s="368"/>
      <c r="QA846" s="368"/>
      <c r="QB846" s="368"/>
      <c r="QC846" s="368"/>
      <c r="QD846" s="368"/>
      <c r="QE846" s="368"/>
      <c r="QF846" s="368"/>
      <c r="QG846" s="368"/>
      <c r="QH846" s="368"/>
      <c r="QI846" s="368"/>
      <c r="QJ846" s="368"/>
      <c r="QK846" s="368"/>
      <c r="QL846" s="368"/>
      <c r="QM846" s="368"/>
      <c r="QN846" s="368"/>
      <c r="QO846" s="368"/>
      <c r="QP846" s="368"/>
      <c r="QQ846" s="368"/>
      <c r="QR846" s="368"/>
      <c r="QS846" s="368"/>
      <c r="QT846" s="368"/>
      <c r="QU846" s="368"/>
      <c r="QV846" s="368"/>
      <c r="QW846" s="368"/>
      <c r="QX846" s="368"/>
      <c r="QY846" s="368"/>
      <c r="QZ846" s="368"/>
      <c r="RA846" s="368"/>
      <c r="RB846" s="368"/>
      <c r="RC846" s="368"/>
      <c r="RD846" s="368"/>
      <c r="RE846" s="368"/>
      <c r="RF846" s="368"/>
      <c r="RG846" s="368"/>
      <c r="RH846" s="368"/>
      <c r="RI846" s="368"/>
      <c r="RJ846" s="368"/>
      <c r="RK846" s="368"/>
      <c r="RL846" s="368"/>
      <c r="RM846" s="368"/>
      <c r="RN846" s="368"/>
      <c r="RO846" s="368"/>
      <c r="RP846" s="368"/>
      <c r="RQ846" s="368"/>
      <c r="RR846" s="368"/>
      <c r="RS846" s="368"/>
      <c r="RT846" s="368"/>
      <c r="RU846" s="368"/>
      <c r="RV846" s="368"/>
      <c r="RW846" s="368"/>
      <c r="RX846" s="368"/>
      <c r="RY846" s="368"/>
      <c r="RZ846" s="368"/>
      <c r="SA846" s="368"/>
      <c r="SB846" s="368"/>
      <c r="SC846" s="368"/>
      <c r="SD846" s="368"/>
      <c r="SE846" s="368"/>
      <c r="SF846" s="368"/>
      <c r="SG846" s="368"/>
    </row>
    <row r="847" spans="1:501">
      <c r="A847" s="368"/>
      <c r="B847" s="368"/>
      <c r="C847" s="368"/>
      <c r="D847" s="368"/>
      <c r="E847" s="368"/>
      <c r="F847" s="368"/>
      <c r="G847" s="368"/>
      <c r="H847" s="368"/>
      <c r="I847" s="368"/>
      <c r="J847" s="368"/>
      <c r="K847" s="368"/>
      <c r="L847" s="368"/>
      <c r="M847" s="368"/>
      <c r="N847" s="368"/>
      <c r="O847" s="385"/>
      <c r="P847" s="368"/>
      <c r="Q847" s="368"/>
      <c r="R847" s="368"/>
      <c r="S847" s="368"/>
      <c r="T847" s="368"/>
      <c r="U847" s="368"/>
      <c r="V847" s="368"/>
      <c r="W847" s="368"/>
      <c r="X847" s="368"/>
      <c r="Y847" s="368"/>
      <c r="Z847" s="368"/>
      <c r="AA847" s="368"/>
      <c r="AB847" s="368"/>
      <c r="AC847" s="368"/>
      <c r="AD847" s="368"/>
      <c r="AE847" s="368"/>
      <c r="AF847" s="368"/>
      <c r="AG847" s="368"/>
      <c r="AH847" s="368"/>
      <c r="AI847" s="368"/>
      <c r="AJ847" s="368"/>
      <c r="AK847" s="368"/>
      <c r="AL847" s="368"/>
      <c r="AM847" s="368"/>
      <c r="AN847" s="368"/>
      <c r="AO847" s="368"/>
      <c r="AP847" s="368"/>
      <c r="AQ847" s="368"/>
      <c r="AR847" s="368"/>
      <c r="AS847" s="368"/>
      <c r="AT847" s="368"/>
      <c r="AU847" s="368"/>
      <c r="AV847" s="368"/>
      <c r="AW847" s="368"/>
      <c r="AX847" s="368"/>
      <c r="AY847" s="368"/>
      <c r="AZ847" s="368"/>
      <c r="BA847" s="368"/>
      <c r="BB847" s="368"/>
      <c r="BC847" s="368"/>
      <c r="BD847" s="368"/>
      <c r="BE847" s="368"/>
      <c r="BF847" s="368"/>
      <c r="BG847" s="368"/>
      <c r="BH847" s="368"/>
      <c r="BI847" s="368"/>
      <c r="BJ847" s="368"/>
      <c r="BK847" s="368"/>
      <c r="BL847" s="368"/>
      <c r="BM847" s="368"/>
      <c r="BN847" s="368"/>
      <c r="BO847" s="368"/>
      <c r="BP847" s="368"/>
      <c r="BQ847" s="368"/>
      <c r="BR847" s="368"/>
      <c r="BS847" s="368"/>
      <c r="BT847" s="368"/>
      <c r="BU847" s="368"/>
      <c r="BV847" s="368"/>
      <c r="BW847" s="368"/>
      <c r="DV847" s="368"/>
      <c r="DW847" s="368"/>
      <c r="DX847" s="368"/>
      <c r="DY847" s="368"/>
      <c r="DZ847" s="368"/>
      <c r="EA847" s="368"/>
      <c r="EB847" s="368"/>
      <c r="EC847" s="368"/>
      <c r="ED847" s="368"/>
      <c r="EE847" s="368"/>
      <c r="EF847" s="368"/>
      <c r="EG847" s="368"/>
      <c r="EH847" s="368"/>
      <c r="EI847" s="368"/>
      <c r="EJ847" s="368"/>
      <c r="EK847" s="368"/>
      <c r="EL847" s="368"/>
      <c r="EM847" s="368"/>
      <c r="EN847" s="368"/>
      <c r="EO847" s="368"/>
      <c r="EP847" s="368"/>
      <c r="EQ847" s="368"/>
      <c r="ER847" s="368"/>
      <c r="ES847" s="368"/>
      <c r="ET847" s="368"/>
      <c r="EU847" s="368"/>
      <c r="EV847" s="368"/>
      <c r="EW847" s="368"/>
      <c r="EX847" s="368"/>
      <c r="EY847" s="368"/>
      <c r="EZ847" s="368"/>
      <c r="FA847" s="368"/>
      <c r="FB847" s="368"/>
      <c r="FC847" s="368"/>
      <c r="FD847" s="368"/>
      <c r="FE847" s="368"/>
      <c r="FF847" s="368"/>
      <c r="FG847" s="368"/>
      <c r="FH847" s="368"/>
      <c r="FI847" s="368"/>
      <c r="FJ847" s="368"/>
      <c r="FK847" s="368"/>
      <c r="FL847" s="368"/>
      <c r="FM847" s="368"/>
      <c r="FN847" s="368"/>
      <c r="FO847" s="368"/>
      <c r="FP847" s="368"/>
      <c r="FQ847" s="368"/>
      <c r="FR847" s="368"/>
      <c r="FS847" s="368"/>
      <c r="FT847" s="368"/>
      <c r="FU847" s="368"/>
      <c r="FV847" s="368"/>
      <c r="FW847" s="368"/>
      <c r="FX847" s="368"/>
      <c r="FY847" s="368"/>
      <c r="FZ847" s="368"/>
      <c r="GA847" s="368"/>
      <c r="GB847" s="368"/>
      <c r="GC847" s="368"/>
      <c r="GD847" s="368"/>
      <c r="GE847" s="368"/>
      <c r="GF847" s="368"/>
      <c r="GG847" s="368"/>
      <c r="GH847" s="368"/>
      <c r="GI847" s="368"/>
      <c r="GJ847" s="368"/>
      <c r="GK847" s="368"/>
      <c r="GL847" s="368"/>
      <c r="GM847" s="368"/>
      <c r="GN847" s="368"/>
      <c r="GO847" s="368"/>
      <c r="GP847" s="368"/>
      <c r="GQ847" s="368"/>
      <c r="GR847" s="368"/>
      <c r="GS847" s="368"/>
      <c r="GT847" s="368"/>
      <c r="GU847" s="368"/>
      <c r="GV847" s="368"/>
      <c r="GW847" s="368"/>
      <c r="GX847" s="368"/>
      <c r="GY847" s="368"/>
      <c r="GZ847" s="368"/>
      <c r="HA847" s="368"/>
      <c r="HB847" s="368"/>
      <c r="HC847" s="368"/>
      <c r="HD847" s="368"/>
      <c r="HE847" s="368"/>
      <c r="HF847" s="368"/>
      <c r="HG847" s="368"/>
      <c r="HH847" s="368"/>
      <c r="HI847" s="368"/>
      <c r="HJ847" s="368"/>
      <c r="HK847" s="368"/>
      <c r="HL847" s="368"/>
      <c r="HM847" s="368"/>
      <c r="HN847" s="368"/>
      <c r="HO847" s="368"/>
      <c r="HP847" s="368"/>
      <c r="HQ847" s="368"/>
      <c r="HR847" s="368"/>
      <c r="HS847" s="368"/>
      <c r="HT847" s="368"/>
      <c r="HU847" s="368"/>
      <c r="HV847" s="368"/>
      <c r="HW847" s="368"/>
      <c r="HX847" s="368"/>
      <c r="HY847" s="368"/>
      <c r="HZ847" s="368"/>
      <c r="IA847" s="368"/>
      <c r="IB847" s="368"/>
      <c r="IC847" s="368"/>
      <c r="ID847" s="368"/>
      <c r="IE847" s="368"/>
      <c r="IF847" s="368"/>
      <c r="IG847" s="368"/>
      <c r="IH847" s="368"/>
      <c r="II847" s="368"/>
      <c r="IJ847" s="368"/>
      <c r="IK847" s="368"/>
      <c r="IL847" s="368"/>
      <c r="IM847" s="368"/>
      <c r="IN847" s="368"/>
      <c r="IO847" s="368"/>
      <c r="IP847" s="368"/>
      <c r="IQ847" s="368"/>
      <c r="IR847" s="368"/>
      <c r="IS847" s="368"/>
      <c r="IT847" s="368"/>
      <c r="IU847" s="368"/>
      <c r="IV847" s="368"/>
      <c r="IW847" s="368"/>
      <c r="IX847" s="368"/>
      <c r="IY847" s="368"/>
      <c r="IZ847" s="368"/>
      <c r="JA847" s="368"/>
      <c r="JB847" s="368"/>
      <c r="JC847" s="368"/>
      <c r="JD847" s="368"/>
      <c r="JE847" s="368"/>
      <c r="JF847" s="368"/>
      <c r="JG847" s="368"/>
      <c r="JH847" s="368"/>
      <c r="JI847" s="368"/>
      <c r="JJ847" s="368"/>
      <c r="JK847" s="368"/>
      <c r="JL847" s="368"/>
      <c r="JM847" s="368"/>
      <c r="JN847" s="368"/>
      <c r="JO847" s="368"/>
      <c r="JP847" s="368"/>
      <c r="JQ847" s="368"/>
      <c r="JR847" s="368"/>
      <c r="JS847" s="368"/>
      <c r="JT847" s="368"/>
      <c r="JU847" s="368"/>
      <c r="JV847" s="368"/>
      <c r="JW847" s="368"/>
      <c r="JX847" s="368"/>
      <c r="JY847" s="368"/>
      <c r="JZ847" s="368"/>
      <c r="KA847" s="368"/>
      <c r="KB847" s="368"/>
      <c r="KC847" s="368"/>
      <c r="KD847" s="368"/>
      <c r="KE847" s="368"/>
      <c r="KF847" s="368"/>
      <c r="KG847" s="368"/>
      <c r="KH847" s="368"/>
      <c r="KI847" s="368"/>
      <c r="KJ847" s="368"/>
      <c r="KK847" s="368"/>
      <c r="KL847" s="368"/>
      <c r="KM847" s="368"/>
      <c r="KN847" s="368"/>
      <c r="KO847" s="368"/>
      <c r="KP847" s="368"/>
      <c r="KQ847" s="368"/>
      <c r="KR847" s="368"/>
      <c r="KS847" s="368"/>
      <c r="KT847" s="368"/>
      <c r="KU847" s="368"/>
      <c r="KV847" s="368"/>
      <c r="KW847" s="368"/>
      <c r="KX847" s="368"/>
      <c r="LH847" s="368"/>
      <c r="LI847" s="368"/>
      <c r="LJ847" s="368"/>
      <c r="LK847" s="368"/>
      <c r="LL847" s="368"/>
      <c r="LM847" s="368"/>
      <c r="LN847" s="368"/>
      <c r="LO847" s="368"/>
      <c r="LP847" s="368"/>
      <c r="LQ847" s="368"/>
      <c r="LR847" s="368"/>
      <c r="LS847" s="368"/>
      <c r="LT847" s="368"/>
      <c r="LU847" s="368"/>
      <c r="LV847" s="368"/>
      <c r="LW847" s="368"/>
      <c r="LX847" s="368"/>
      <c r="LY847" s="368"/>
      <c r="LZ847" s="368"/>
      <c r="MA847" s="368"/>
      <c r="MB847" s="368"/>
      <c r="MC847" s="368"/>
      <c r="MD847" s="368"/>
      <c r="ME847" s="368"/>
      <c r="MF847" s="368"/>
      <c r="MG847" s="368"/>
      <c r="MH847" s="368"/>
      <c r="MI847" s="368"/>
      <c r="MJ847" s="368"/>
      <c r="MK847" s="368"/>
      <c r="ML847" s="368"/>
      <c r="MM847" s="368"/>
      <c r="MN847" s="368"/>
      <c r="MO847" s="368"/>
      <c r="MP847" s="368"/>
      <c r="MQ847" s="368"/>
      <c r="MR847" s="368"/>
      <c r="MS847" s="368"/>
      <c r="MT847" s="368"/>
      <c r="MU847" s="368"/>
      <c r="MV847" s="368"/>
      <c r="MW847" s="368"/>
      <c r="MX847" s="368"/>
      <c r="MY847" s="368"/>
      <c r="MZ847" s="368"/>
      <c r="NA847" s="368"/>
      <c r="NB847" s="368"/>
      <c r="NC847" s="368"/>
      <c r="ND847" s="368"/>
      <c r="NE847" s="368"/>
      <c r="NF847" s="368"/>
      <c r="NG847" s="368"/>
      <c r="NH847" s="368"/>
      <c r="NI847" s="368"/>
      <c r="NJ847" s="368"/>
      <c r="NK847" s="368"/>
      <c r="NL847" s="368"/>
      <c r="NM847" s="368"/>
      <c r="NN847" s="368"/>
      <c r="NO847" s="368"/>
      <c r="NP847" s="368"/>
      <c r="NQ847" s="368"/>
      <c r="NR847" s="368"/>
      <c r="NS847" s="368"/>
      <c r="NT847" s="368"/>
      <c r="NU847" s="368"/>
      <c r="NV847" s="368"/>
      <c r="NW847" s="368"/>
      <c r="NX847" s="368"/>
      <c r="NY847" s="368"/>
      <c r="NZ847" s="368"/>
      <c r="OA847" s="368"/>
      <c r="OB847" s="368"/>
      <c r="OC847" s="368"/>
      <c r="OD847" s="368"/>
      <c r="OE847" s="368"/>
      <c r="OF847" s="368"/>
      <c r="OG847" s="368"/>
      <c r="OH847" s="368"/>
      <c r="OI847" s="368"/>
      <c r="OJ847" s="368"/>
      <c r="OK847" s="368"/>
      <c r="OL847" s="368"/>
      <c r="OM847" s="368"/>
      <c r="ON847" s="368"/>
      <c r="OO847" s="368"/>
      <c r="OP847" s="368"/>
      <c r="OQ847" s="368"/>
      <c r="OR847" s="368"/>
      <c r="OS847" s="368"/>
      <c r="OT847" s="368"/>
      <c r="OU847" s="368"/>
      <c r="OV847" s="368"/>
      <c r="OW847" s="368"/>
      <c r="OX847" s="368"/>
      <c r="OY847" s="368"/>
      <c r="OZ847" s="368"/>
      <c r="PA847" s="368"/>
      <c r="PB847" s="368"/>
      <c r="PC847" s="368"/>
      <c r="PD847" s="368"/>
      <c r="PE847" s="368"/>
      <c r="PF847" s="368"/>
      <c r="PG847" s="368"/>
      <c r="PH847" s="368"/>
      <c r="PI847" s="368"/>
      <c r="PJ847" s="368"/>
      <c r="PK847" s="368"/>
      <c r="PL847" s="368"/>
      <c r="PM847" s="368"/>
      <c r="PN847" s="368"/>
      <c r="PO847" s="368"/>
      <c r="PP847" s="368"/>
      <c r="PQ847" s="368"/>
      <c r="PR847" s="368"/>
      <c r="PS847" s="368"/>
      <c r="PT847" s="368"/>
      <c r="PU847" s="368"/>
      <c r="PV847" s="368"/>
      <c r="PW847" s="368"/>
      <c r="PX847" s="368"/>
      <c r="PY847" s="368"/>
      <c r="PZ847" s="368"/>
      <c r="QA847" s="368"/>
      <c r="QB847" s="368"/>
      <c r="QC847" s="368"/>
      <c r="QD847" s="368"/>
      <c r="QE847" s="368"/>
      <c r="QF847" s="368"/>
      <c r="QG847" s="368"/>
      <c r="QH847" s="368"/>
      <c r="QI847" s="368"/>
      <c r="QJ847" s="368"/>
      <c r="QK847" s="368"/>
      <c r="QL847" s="368"/>
      <c r="QM847" s="368"/>
      <c r="QN847" s="368"/>
      <c r="QO847" s="368"/>
      <c r="QP847" s="368"/>
      <c r="QQ847" s="368"/>
      <c r="QR847" s="368"/>
      <c r="QS847" s="368"/>
      <c r="QT847" s="368"/>
      <c r="QU847" s="368"/>
      <c r="QV847" s="368"/>
      <c r="QW847" s="368"/>
      <c r="QX847" s="368"/>
      <c r="QY847" s="368"/>
      <c r="QZ847" s="368"/>
      <c r="RA847" s="368"/>
      <c r="RB847" s="368"/>
      <c r="RC847" s="368"/>
      <c r="RD847" s="368"/>
      <c r="RE847" s="368"/>
      <c r="RF847" s="368"/>
      <c r="RG847" s="368"/>
      <c r="RH847" s="368"/>
      <c r="RI847" s="368"/>
      <c r="RJ847" s="368"/>
      <c r="RK847" s="368"/>
      <c r="RL847" s="368"/>
      <c r="RM847" s="368"/>
      <c r="RN847" s="368"/>
      <c r="RO847" s="368"/>
      <c r="RP847" s="368"/>
      <c r="RQ847" s="368"/>
      <c r="RR847" s="368"/>
      <c r="RS847" s="368"/>
      <c r="RT847" s="368"/>
      <c r="RU847" s="368"/>
      <c r="RV847" s="368"/>
      <c r="RW847" s="368"/>
      <c r="RX847" s="368"/>
      <c r="RY847" s="368"/>
      <c r="RZ847" s="368"/>
      <c r="SA847" s="368"/>
      <c r="SB847" s="368"/>
      <c r="SC847" s="368"/>
      <c r="SD847" s="368"/>
      <c r="SE847" s="368"/>
      <c r="SF847" s="368"/>
      <c r="SG847" s="368"/>
    </row>
    <row r="848" spans="1:501">
      <c r="A848" s="368"/>
      <c r="B848" s="368"/>
      <c r="C848" s="368"/>
      <c r="D848" s="368"/>
      <c r="E848" s="368"/>
      <c r="F848" s="368"/>
      <c r="G848" s="368"/>
      <c r="H848" s="368"/>
      <c r="I848" s="368"/>
      <c r="J848" s="368"/>
      <c r="K848" s="368"/>
      <c r="L848" s="368"/>
      <c r="M848" s="368"/>
      <c r="N848" s="368"/>
      <c r="O848" s="385"/>
      <c r="P848" s="368"/>
      <c r="Q848" s="368"/>
      <c r="R848" s="368"/>
      <c r="S848" s="368"/>
      <c r="T848" s="368"/>
      <c r="U848" s="368"/>
      <c r="V848" s="368"/>
      <c r="W848" s="368"/>
      <c r="X848" s="368"/>
      <c r="Y848" s="368"/>
      <c r="Z848" s="368"/>
      <c r="AA848" s="368"/>
      <c r="AB848" s="368"/>
      <c r="AC848" s="368"/>
      <c r="AD848" s="368"/>
      <c r="AE848" s="368"/>
      <c r="AF848" s="368"/>
      <c r="AG848" s="368"/>
      <c r="AH848" s="368"/>
      <c r="AI848" s="368"/>
      <c r="AJ848" s="368"/>
      <c r="AK848" s="368"/>
      <c r="AL848" s="368"/>
      <c r="AM848" s="368"/>
      <c r="AN848" s="368"/>
      <c r="AO848" s="368"/>
      <c r="AP848" s="368"/>
      <c r="AQ848" s="368"/>
      <c r="AR848" s="368"/>
      <c r="AS848" s="368"/>
      <c r="AT848" s="368"/>
      <c r="AU848" s="368"/>
      <c r="AV848" s="368"/>
      <c r="AW848" s="368"/>
      <c r="AX848" s="368"/>
      <c r="AY848" s="368"/>
      <c r="AZ848" s="368"/>
      <c r="BA848" s="368"/>
      <c r="BB848" s="368"/>
      <c r="BC848" s="368"/>
      <c r="BD848" s="368"/>
      <c r="BE848" s="368"/>
      <c r="BF848" s="368"/>
      <c r="BG848" s="368"/>
      <c r="BH848" s="368"/>
      <c r="BI848" s="368"/>
      <c r="BJ848" s="368"/>
      <c r="BK848" s="368"/>
      <c r="BL848" s="368"/>
      <c r="BM848" s="368"/>
      <c r="BN848" s="368"/>
      <c r="BO848" s="368"/>
      <c r="BP848" s="368"/>
      <c r="BQ848" s="368"/>
      <c r="BR848" s="368"/>
      <c r="BS848" s="368"/>
      <c r="BT848" s="368"/>
      <c r="BU848" s="368"/>
      <c r="BV848" s="368"/>
      <c r="BW848" s="368"/>
      <c r="DV848" s="368"/>
      <c r="DW848" s="368"/>
      <c r="DX848" s="368"/>
      <c r="DY848" s="368"/>
      <c r="DZ848" s="368"/>
      <c r="EA848" s="368"/>
      <c r="EB848" s="368"/>
      <c r="EC848" s="368"/>
      <c r="ED848" s="368"/>
      <c r="EE848" s="368"/>
      <c r="EF848" s="368"/>
      <c r="EG848" s="368"/>
      <c r="EH848" s="368"/>
      <c r="EI848" s="368"/>
      <c r="EJ848" s="368"/>
      <c r="EK848" s="368"/>
      <c r="EL848" s="368"/>
      <c r="EM848" s="368"/>
      <c r="EN848" s="368"/>
      <c r="EO848" s="368"/>
      <c r="EP848" s="368"/>
      <c r="EQ848" s="368"/>
      <c r="ER848" s="368"/>
      <c r="ES848" s="368"/>
      <c r="ET848" s="368"/>
      <c r="EU848" s="368"/>
      <c r="EV848" s="368"/>
      <c r="EW848" s="368"/>
      <c r="EX848" s="368"/>
      <c r="EY848" s="368"/>
      <c r="EZ848" s="368"/>
      <c r="FA848" s="368"/>
      <c r="FB848" s="368"/>
      <c r="FC848" s="368"/>
      <c r="FD848" s="368"/>
      <c r="FE848" s="368"/>
      <c r="FF848" s="368"/>
      <c r="FG848" s="368"/>
      <c r="FH848" s="368"/>
      <c r="FI848" s="368"/>
      <c r="FJ848" s="368"/>
      <c r="FK848" s="368"/>
      <c r="FL848" s="368"/>
      <c r="FM848" s="368"/>
      <c r="FN848" s="368"/>
      <c r="FO848" s="368"/>
      <c r="FP848" s="368"/>
      <c r="FQ848" s="368"/>
      <c r="FR848" s="368"/>
      <c r="FS848" s="368"/>
      <c r="FT848" s="368"/>
      <c r="FU848" s="368"/>
      <c r="FV848" s="368"/>
      <c r="FW848" s="368"/>
      <c r="FX848" s="368"/>
      <c r="FY848" s="368"/>
      <c r="FZ848" s="368"/>
      <c r="GA848" s="368"/>
      <c r="GB848" s="368"/>
      <c r="GC848" s="368"/>
      <c r="GD848" s="368"/>
      <c r="GE848" s="368"/>
      <c r="GF848" s="368"/>
      <c r="GG848" s="368"/>
      <c r="GH848" s="368"/>
      <c r="GI848" s="368"/>
      <c r="GJ848" s="368"/>
      <c r="GK848" s="368"/>
      <c r="GL848" s="368"/>
      <c r="GM848" s="368"/>
      <c r="GN848" s="368"/>
      <c r="GO848" s="368"/>
      <c r="GP848" s="368"/>
      <c r="GQ848" s="368"/>
      <c r="GR848" s="368"/>
      <c r="GS848" s="368"/>
      <c r="GT848" s="368"/>
      <c r="GU848" s="368"/>
      <c r="GV848" s="368"/>
      <c r="GW848" s="368"/>
      <c r="GX848" s="368"/>
      <c r="GY848" s="368"/>
      <c r="GZ848" s="368"/>
      <c r="HA848" s="368"/>
      <c r="HB848" s="368"/>
      <c r="HC848" s="368"/>
      <c r="HD848" s="368"/>
      <c r="HE848" s="368"/>
      <c r="HF848" s="368"/>
      <c r="HG848" s="368"/>
      <c r="HH848" s="368"/>
      <c r="HI848" s="368"/>
      <c r="HJ848" s="368"/>
      <c r="HK848" s="368"/>
      <c r="HL848" s="368"/>
      <c r="HM848" s="368"/>
      <c r="HN848" s="368"/>
      <c r="HO848" s="368"/>
      <c r="HP848" s="368"/>
      <c r="HQ848" s="368"/>
      <c r="HR848" s="368"/>
      <c r="HS848" s="368"/>
      <c r="HT848" s="368"/>
      <c r="HU848" s="368"/>
      <c r="HV848" s="368"/>
      <c r="HW848" s="368"/>
      <c r="HX848" s="368"/>
      <c r="HY848" s="368"/>
      <c r="HZ848" s="368"/>
      <c r="IA848" s="368"/>
      <c r="IB848" s="368"/>
      <c r="IC848" s="368"/>
      <c r="ID848" s="368"/>
      <c r="IE848" s="368"/>
      <c r="IF848" s="368"/>
      <c r="IG848" s="368"/>
      <c r="IH848" s="368"/>
      <c r="II848" s="368"/>
      <c r="IJ848" s="368"/>
      <c r="IK848" s="368"/>
      <c r="IL848" s="368"/>
      <c r="IM848" s="368"/>
      <c r="IN848" s="368"/>
      <c r="IO848" s="368"/>
      <c r="IP848" s="368"/>
      <c r="IQ848" s="368"/>
      <c r="IR848" s="368"/>
      <c r="IS848" s="368"/>
      <c r="IT848" s="368"/>
      <c r="IU848" s="368"/>
      <c r="IV848" s="368"/>
      <c r="IW848" s="368"/>
      <c r="IX848" s="368"/>
      <c r="IY848" s="368"/>
      <c r="IZ848" s="368"/>
      <c r="JA848" s="368"/>
      <c r="JB848" s="368"/>
      <c r="JC848" s="368"/>
      <c r="JD848" s="368"/>
      <c r="JE848" s="368"/>
      <c r="JF848" s="368"/>
      <c r="JG848" s="368"/>
      <c r="JH848" s="368"/>
      <c r="JI848" s="368"/>
      <c r="JJ848" s="368"/>
      <c r="JK848" s="368"/>
      <c r="JL848" s="368"/>
      <c r="JM848" s="368"/>
      <c r="JN848" s="368"/>
      <c r="JO848" s="368"/>
      <c r="JP848" s="368"/>
      <c r="JQ848" s="368"/>
      <c r="JR848" s="368"/>
      <c r="JS848" s="368"/>
      <c r="JT848" s="368"/>
      <c r="JU848" s="368"/>
      <c r="JV848" s="368"/>
      <c r="JW848" s="368"/>
      <c r="JX848" s="368"/>
      <c r="JY848" s="368"/>
      <c r="JZ848" s="368"/>
      <c r="KA848" s="368"/>
      <c r="KB848" s="368"/>
      <c r="KC848" s="368"/>
      <c r="KD848" s="368"/>
      <c r="KE848" s="368"/>
      <c r="KF848" s="368"/>
      <c r="KG848" s="368"/>
      <c r="KH848" s="368"/>
      <c r="KI848" s="368"/>
      <c r="KJ848" s="368"/>
      <c r="KK848" s="368"/>
      <c r="KL848" s="368"/>
      <c r="KM848" s="368"/>
      <c r="KN848" s="368"/>
      <c r="KO848" s="368"/>
      <c r="KP848" s="368"/>
      <c r="KQ848" s="368"/>
      <c r="KR848" s="368"/>
      <c r="KS848" s="368"/>
      <c r="KT848" s="368"/>
      <c r="KU848" s="368"/>
      <c r="KV848" s="368"/>
      <c r="KW848" s="368"/>
      <c r="KX848" s="368"/>
      <c r="LH848" s="368"/>
      <c r="LI848" s="368"/>
      <c r="LJ848" s="368"/>
      <c r="LK848" s="368"/>
      <c r="LL848" s="368"/>
      <c r="LM848" s="368"/>
      <c r="LN848" s="368"/>
      <c r="LO848" s="368"/>
      <c r="LP848" s="368"/>
      <c r="LQ848" s="368"/>
      <c r="LR848" s="368"/>
      <c r="LS848" s="368"/>
      <c r="LT848" s="368"/>
      <c r="LU848" s="368"/>
      <c r="LV848" s="368"/>
      <c r="LW848" s="368"/>
      <c r="LX848" s="368"/>
      <c r="LY848" s="368"/>
      <c r="LZ848" s="368"/>
      <c r="MA848" s="368"/>
      <c r="MB848" s="368"/>
      <c r="MC848" s="368"/>
      <c r="MD848" s="368"/>
      <c r="ME848" s="368"/>
      <c r="MF848" s="368"/>
      <c r="MG848" s="368"/>
      <c r="MH848" s="368"/>
      <c r="MI848" s="368"/>
      <c r="MJ848" s="368"/>
      <c r="MK848" s="368"/>
      <c r="ML848" s="368"/>
      <c r="MM848" s="368"/>
      <c r="MN848" s="368"/>
      <c r="MO848" s="368"/>
      <c r="MP848" s="368"/>
      <c r="MQ848" s="368"/>
      <c r="MR848" s="368"/>
      <c r="MS848" s="368"/>
      <c r="MT848" s="368"/>
      <c r="MU848" s="368"/>
      <c r="MV848" s="368"/>
      <c r="MW848" s="368"/>
      <c r="MX848" s="368"/>
      <c r="MY848" s="368"/>
      <c r="MZ848" s="368"/>
      <c r="NA848" s="368"/>
      <c r="NB848" s="368"/>
      <c r="NC848" s="368"/>
      <c r="ND848" s="368"/>
      <c r="NE848" s="368"/>
      <c r="NF848" s="368"/>
      <c r="NG848" s="368"/>
      <c r="NH848" s="368"/>
      <c r="NI848" s="368"/>
      <c r="NJ848" s="368"/>
      <c r="NK848" s="368"/>
      <c r="NL848" s="368"/>
      <c r="NM848" s="368"/>
      <c r="NN848" s="368"/>
      <c r="NO848" s="368"/>
      <c r="NP848" s="368"/>
      <c r="NQ848" s="368"/>
      <c r="NR848" s="368"/>
      <c r="NS848" s="368"/>
      <c r="NT848" s="368"/>
      <c r="NU848" s="368"/>
      <c r="NV848" s="368"/>
      <c r="NW848" s="368"/>
      <c r="NX848" s="368"/>
      <c r="NY848" s="368"/>
      <c r="NZ848" s="368"/>
      <c r="OA848" s="368"/>
      <c r="OB848" s="368"/>
      <c r="OC848" s="368"/>
      <c r="OD848" s="368"/>
      <c r="OE848" s="368"/>
      <c r="OF848" s="368"/>
      <c r="OG848" s="368"/>
      <c r="OH848" s="368"/>
      <c r="OI848" s="368"/>
      <c r="OJ848" s="368"/>
      <c r="OK848" s="368"/>
      <c r="OL848" s="368"/>
      <c r="OM848" s="368"/>
      <c r="ON848" s="368"/>
      <c r="OO848" s="368"/>
      <c r="OP848" s="368"/>
      <c r="OQ848" s="368"/>
      <c r="OR848" s="368"/>
      <c r="OS848" s="368"/>
      <c r="OT848" s="368"/>
      <c r="OU848" s="368"/>
      <c r="OV848" s="368"/>
      <c r="OW848" s="368"/>
      <c r="OX848" s="368"/>
      <c r="OY848" s="368"/>
      <c r="OZ848" s="368"/>
      <c r="PA848" s="368"/>
      <c r="PB848" s="368"/>
      <c r="PC848" s="368"/>
      <c r="PD848" s="368"/>
      <c r="PE848" s="368"/>
      <c r="PF848" s="368"/>
      <c r="PG848" s="368"/>
      <c r="PH848" s="368"/>
      <c r="PI848" s="368"/>
      <c r="PJ848" s="368"/>
      <c r="PK848" s="368"/>
      <c r="PL848" s="368"/>
      <c r="PM848" s="368"/>
      <c r="PN848" s="368"/>
      <c r="PO848" s="368"/>
      <c r="PP848" s="368"/>
      <c r="PQ848" s="368"/>
      <c r="PR848" s="368"/>
      <c r="PS848" s="368"/>
      <c r="PT848" s="368"/>
      <c r="PU848" s="368"/>
      <c r="PV848" s="368"/>
      <c r="PW848" s="368"/>
      <c r="PX848" s="368"/>
      <c r="PY848" s="368"/>
      <c r="PZ848" s="368"/>
      <c r="QA848" s="368"/>
      <c r="QB848" s="368"/>
      <c r="QC848" s="368"/>
      <c r="QD848" s="368"/>
      <c r="QE848" s="368"/>
      <c r="QF848" s="368"/>
      <c r="QG848" s="368"/>
      <c r="QH848" s="368"/>
      <c r="QI848" s="368"/>
      <c r="QJ848" s="368"/>
      <c r="QK848" s="368"/>
      <c r="QL848" s="368"/>
      <c r="QM848" s="368"/>
      <c r="QN848" s="368"/>
      <c r="QO848" s="368"/>
      <c r="QP848" s="368"/>
      <c r="QQ848" s="368"/>
      <c r="QR848" s="368"/>
      <c r="QS848" s="368"/>
      <c r="QT848" s="368"/>
      <c r="QU848" s="368"/>
      <c r="QV848" s="368"/>
      <c r="QW848" s="368"/>
      <c r="QX848" s="368"/>
      <c r="QY848" s="368"/>
      <c r="QZ848" s="368"/>
      <c r="RA848" s="368"/>
      <c r="RB848" s="368"/>
      <c r="RC848" s="368"/>
      <c r="RD848" s="368"/>
      <c r="RE848" s="368"/>
      <c r="RF848" s="368"/>
      <c r="RG848" s="368"/>
      <c r="RH848" s="368"/>
      <c r="RI848" s="368"/>
      <c r="RJ848" s="368"/>
      <c r="RK848" s="368"/>
      <c r="RL848" s="368"/>
      <c r="RM848" s="368"/>
      <c r="RN848" s="368"/>
      <c r="RO848" s="368"/>
      <c r="RP848" s="368"/>
      <c r="RQ848" s="368"/>
      <c r="RR848" s="368"/>
      <c r="RS848" s="368"/>
      <c r="RT848" s="368"/>
      <c r="RU848" s="368"/>
      <c r="RV848" s="368"/>
      <c r="RW848" s="368"/>
      <c r="RX848" s="368"/>
      <c r="RY848" s="368"/>
      <c r="RZ848" s="368"/>
      <c r="SA848" s="368"/>
      <c r="SB848" s="368"/>
      <c r="SC848" s="368"/>
      <c r="SD848" s="368"/>
      <c r="SE848" s="368"/>
      <c r="SF848" s="368"/>
      <c r="SG848" s="368"/>
    </row>
    <row r="849" spans="1:501">
      <c r="A849" s="368"/>
      <c r="B849" s="368"/>
      <c r="C849" s="368"/>
      <c r="D849" s="368"/>
      <c r="E849" s="368"/>
      <c r="F849" s="368"/>
      <c r="G849" s="368"/>
      <c r="H849" s="368"/>
      <c r="I849" s="368"/>
      <c r="J849" s="368"/>
      <c r="K849" s="368"/>
      <c r="L849" s="368"/>
      <c r="M849" s="368"/>
      <c r="N849" s="368"/>
      <c r="O849" s="385"/>
      <c r="P849" s="368"/>
      <c r="Q849" s="368"/>
      <c r="R849" s="368"/>
      <c r="S849" s="368"/>
      <c r="T849" s="368"/>
      <c r="U849" s="368"/>
      <c r="V849" s="368"/>
      <c r="W849" s="368"/>
      <c r="X849" s="368"/>
      <c r="Y849" s="368"/>
      <c r="Z849" s="368"/>
      <c r="AA849" s="368"/>
      <c r="AB849" s="368"/>
      <c r="AC849" s="368"/>
      <c r="AD849" s="368"/>
      <c r="AE849" s="368"/>
      <c r="AF849" s="368"/>
      <c r="AG849" s="368"/>
      <c r="AH849" s="368"/>
      <c r="AI849" s="368"/>
      <c r="AJ849" s="368"/>
      <c r="AK849" s="368"/>
      <c r="AL849" s="368"/>
      <c r="AM849" s="368"/>
      <c r="AN849" s="368"/>
      <c r="AO849" s="368"/>
      <c r="AP849" s="368"/>
      <c r="AQ849" s="368"/>
      <c r="AR849" s="368"/>
      <c r="AS849" s="368"/>
      <c r="AT849" s="368"/>
      <c r="AU849" s="368"/>
      <c r="AV849" s="368"/>
      <c r="AW849" s="368"/>
      <c r="AX849" s="368"/>
      <c r="AY849" s="368"/>
      <c r="AZ849" s="368"/>
      <c r="BA849" s="368"/>
      <c r="BB849" s="368"/>
      <c r="BC849" s="368"/>
      <c r="BD849" s="368"/>
      <c r="BE849" s="368"/>
      <c r="BF849" s="368"/>
      <c r="BG849" s="368"/>
      <c r="BH849" s="368"/>
      <c r="BI849" s="368"/>
      <c r="BJ849" s="368"/>
      <c r="BK849" s="368"/>
      <c r="BL849" s="368"/>
      <c r="BM849" s="368"/>
      <c r="BN849" s="368"/>
      <c r="BO849" s="368"/>
      <c r="BP849" s="368"/>
      <c r="BQ849" s="368"/>
      <c r="BR849" s="368"/>
      <c r="BS849" s="368"/>
      <c r="BT849" s="368"/>
      <c r="BU849" s="368"/>
      <c r="BV849" s="368"/>
      <c r="BW849" s="368"/>
      <c r="DV849" s="368"/>
      <c r="DW849" s="368"/>
      <c r="DX849" s="368"/>
      <c r="DY849" s="368"/>
      <c r="DZ849" s="368"/>
      <c r="EA849" s="368"/>
      <c r="EB849" s="368"/>
      <c r="EC849" s="368"/>
      <c r="ED849" s="368"/>
      <c r="EE849" s="368"/>
      <c r="EF849" s="368"/>
      <c r="EG849" s="368"/>
      <c r="EH849" s="368"/>
      <c r="EI849" s="368"/>
      <c r="EJ849" s="368"/>
      <c r="EK849" s="368"/>
      <c r="EL849" s="368"/>
      <c r="EM849" s="368"/>
      <c r="EN849" s="368"/>
      <c r="EO849" s="368"/>
      <c r="EP849" s="368"/>
      <c r="EQ849" s="368"/>
      <c r="ER849" s="368"/>
      <c r="ES849" s="368"/>
      <c r="ET849" s="368"/>
      <c r="EU849" s="368"/>
      <c r="EV849" s="368"/>
      <c r="EW849" s="368"/>
      <c r="EX849" s="368"/>
      <c r="EY849" s="368"/>
      <c r="EZ849" s="368"/>
      <c r="FA849" s="368"/>
      <c r="FB849" s="368"/>
      <c r="FC849" s="368"/>
      <c r="FD849" s="368"/>
      <c r="FE849" s="368"/>
      <c r="FF849" s="368"/>
      <c r="FG849" s="368"/>
      <c r="FH849" s="368"/>
      <c r="FI849" s="368"/>
      <c r="FJ849" s="368"/>
      <c r="FK849" s="368"/>
      <c r="FL849" s="368"/>
      <c r="FM849" s="368"/>
      <c r="FN849" s="368"/>
      <c r="FO849" s="368"/>
      <c r="FP849" s="368"/>
      <c r="FQ849" s="368"/>
      <c r="FR849" s="368"/>
      <c r="FS849" s="368"/>
      <c r="FT849" s="368"/>
      <c r="FU849" s="368"/>
      <c r="FV849" s="368"/>
      <c r="FW849" s="368"/>
      <c r="FX849" s="368"/>
      <c r="FY849" s="368"/>
      <c r="FZ849" s="368"/>
      <c r="GA849" s="368"/>
      <c r="GB849" s="368"/>
      <c r="GC849" s="368"/>
      <c r="GD849" s="368"/>
      <c r="GE849" s="368"/>
      <c r="GF849" s="368"/>
      <c r="GG849" s="368"/>
      <c r="GH849" s="368"/>
      <c r="GI849" s="368"/>
      <c r="GJ849" s="368"/>
      <c r="GK849" s="368"/>
      <c r="GL849" s="368"/>
      <c r="GM849" s="368"/>
      <c r="GN849" s="368"/>
      <c r="GO849" s="368"/>
      <c r="GP849" s="368"/>
      <c r="GQ849" s="368"/>
      <c r="GR849" s="368"/>
      <c r="GS849" s="368"/>
      <c r="GT849" s="368"/>
      <c r="GU849" s="368"/>
      <c r="GV849" s="368"/>
      <c r="GW849" s="368"/>
      <c r="GX849" s="368"/>
      <c r="GY849" s="368"/>
      <c r="GZ849" s="368"/>
      <c r="HA849" s="368"/>
      <c r="HB849" s="368"/>
      <c r="HC849" s="368"/>
      <c r="HD849" s="368"/>
      <c r="HE849" s="368"/>
      <c r="HF849" s="368"/>
      <c r="HG849" s="368"/>
      <c r="HH849" s="368"/>
      <c r="HI849" s="368"/>
      <c r="HJ849" s="368"/>
      <c r="HK849" s="368"/>
      <c r="HL849" s="368"/>
      <c r="HM849" s="368"/>
      <c r="HN849" s="368"/>
      <c r="HO849" s="368"/>
      <c r="HP849" s="368"/>
      <c r="HQ849" s="368"/>
      <c r="HR849" s="368"/>
      <c r="HS849" s="368"/>
      <c r="HT849" s="368"/>
      <c r="HU849" s="368"/>
      <c r="HV849" s="368"/>
      <c r="HW849" s="368"/>
      <c r="HX849" s="368"/>
      <c r="HY849" s="368"/>
      <c r="HZ849" s="368"/>
      <c r="IA849" s="368"/>
      <c r="IB849" s="368"/>
      <c r="IC849" s="368"/>
      <c r="ID849" s="368"/>
      <c r="IE849" s="368"/>
      <c r="IF849" s="368"/>
      <c r="IG849" s="368"/>
      <c r="IH849" s="368"/>
      <c r="II849" s="368"/>
      <c r="IJ849" s="368"/>
      <c r="IK849" s="368"/>
      <c r="IL849" s="368"/>
      <c r="IM849" s="368"/>
      <c r="IN849" s="368"/>
      <c r="IO849" s="368"/>
      <c r="IP849" s="368"/>
      <c r="IQ849" s="368"/>
      <c r="IR849" s="368"/>
      <c r="IS849" s="368"/>
      <c r="IT849" s="368"/>
      <c r="IU849" s="368"/>
      <c r="IV849" s="368"/>
      <c r="IW849" s="368"/>
      <c r="IX849" s="368"/>
      <c r="IY849" s="368"/>
      <c r="IZ849" s="368"/>
      <c r="JA849" s="368"/>
      <c r="JB849" s="368"/>
      <c r="JC849" s="368"/>
      <c r="JD849" s="368"/>
      <c r="JE849" s="368"/>
      <c r="JF849" s="368"/>
      <c r="JG849" s="368"/>
      <c r="JH849" s="368"/>
      <c r="JI849" s="368"/>
      <c r="JJ849" s="368"/>
      <c r="JK849" s="368"/>
      <c r="JL849" s="368"/>
      <c r="JM849" s="368"/>
      <c r="JN849" s="368"/>
      <c r="JO849" s="368"/>
      <c r="JP849" s="368"/>
      <c r="JQ849" s="368"/>
      <c r="JR849" s="368"/>
      <c r="JS849" s="368"/>
      <c r="JT849" s="368"/>
      <c r="JU849" s="368"/>
      <c r="JV849" s="368"/>
      <c r="JW849" s="368"/>
      <c r="JX849" s="368"/>
      <c r="JY849" s="368"/>
      <c r="JZ849" s="368"/>
      <c r="KA849" s="368"/>
      <c r="KB849" s="368"/>
      <c r="KC849" s="368"/>
      <c r="KD849" s="368"/>
      <c r="KE849" s="368"/>
      <c r="KF849" s="368"/>
      <c r="KG849" s="368"/>
      <c r="KH849" s="368"/>
      <c r="KI849" s="368"/>
      <c r="KJ849" s="368"/>
      <c r="KK849" s="368"/>
      <c r="KL849" s="368"/>
      <c r="KM849" s="368"/>
      <c r="KN849" s="368"/>
      <c r="KO849" s="368"/>
      <c r="KP849" s="368"/>
      <c r="KQ849" s="368"/>
      <c r="KR849" s="368"/>
      <c r="KS849" s="368"/>
      <c r="KT849" s="368"/>
      <c r="KU849" s="368"/>
      <c r="KV849" s="368"/>
      <c r="KW849" s="368"/>
      <c r="KX849" s="368"/>
      <c r="LH849" s="368"/>
      <c r="LI849" s="368"/>
      <c r="LJ849" s="368"/>
      <c r="LK849" s="368"/>
      <c r="LL849" s="368"/>
      <c r="LM849" s="368"/>
      <c r="LN849" s="368"/>
      <c r="LO849" s="368"/>
      <c r="LP849" s="368"/>
      <c r="LQ849" s="368"/>
      <c r="LR849" s="368"/>
      <c r="LS849" s="368"/>
      <c r="LT849" s="368"/>
      <c r="LU849" s="368"/>
      <c r="LV849" s="368"/>
      <c r="LW849" s="368"/>
      <c r="LX849" s="368"/>
      <c r="LY849" s="368"/>
      <c r="LZ849" s="368"/>
      <c r="MA849" s="368"/>
      <c r="MB849" s="368"/>
      <c r="MC849" s="368"/>
      <c r="MD849" s="368"/>
      <c r="ME849" s="368"/>
      <c r="MF849" s="368"/>
      <c r="MG849" s="368"/>
      <c r="MH849" s="368"/>
      <c r="MI849" s="368"/>
      <c r="MJ849" s="368"/>
      <c r="MK849" s="368"/>
      <c r="ML849" s="368"/>
      <c r="MM849" s="368"/>
      <c r="MN849" s="368"/>
      <c r="MO849" s="368"/>
      <c r="MP849" s="368"/>
      <c r="MQ849" s="368"/>
      <c r="MR849" s="368"/>
      <c r="MS849" s="368"/>
      <c r="MT849" s="368"/>
      <c r="MU849" s="368"/>
      <c r="MV849" s="368"/>
      <c r="MW849" s="368"/>
      <c r="MX849" s="368"/>
      <c r="MY849" s="368"/>
      <c r="MZ849" s="368"/>
      <c r="NA849" s="368"/>
      <c r="NB849" s="368"/>
      <c r="NC849" s="368"/>
      <c r="ND849" s="368"/>
      <c r="NE849" s="368"/>
      <c r="NF849" s="368"/>
      <c r="NG849" s="368"/>
      <c r="NH849" s="368"/>
      <c r="NI849" s="368"/>
      <c r="NJ849" s="368"/>
      <c r="NK849" s="368"/>
      <c r="NL849" s="368"/>
      <c r="NM849" s="368"/>
      <c r="NN849" s="368"/>
      <c r="NO849" s="368"/>
      <c r="NP849" s="368"/>
      <c r="NQ849" s="368"/>
      <c r="NR849" s="368"/>
      <c r="NS849" s="368"/>
      <c r="NT849" s="368"/>
      <c r="NU849" s="368"/>
      <c r="NV849" s="368"/>
      <c r="NW849" s="368"/>
      <c r="NX849" s="368"/>
      <c r="NY849" s="368"/>
      <c r="NZ849" s="368"/>
      <c r="OA849" s="368"/>
      <c r="OB849" s="368"/>
      <c r="OC849" s="368"/>
      <c r="OD849" s="368"/>
      <c r="OE849" s="368"/>
      <c r="OF849" s="368"/>
      <c r="OG849" s="368"/>
      <c r="OH849" s="368"/>
      <c r="OI849" s="368"/>
      <c r="OJ849" s="368"/>
      <c r="OK849" s="368"/>
      <c r="OL849" s="368"/>
      <c r="OM849" s="368"/>
      <c r="ON849" s="368"/>
      <c r="OO849" s="368"/>
      <c r="OP849" s="368"/>
      <c r="OQ849" s="368"/>
      <c r="OR849" s="368"/>
      <c r="OS849" s="368"/>
      <c r="OT849" s="368"/>
      <c r="OU849" s="368"/>
      <c r="OV849" s="368"/>
      <c r="OW849" s="368"/>
      <c r="OX849" s="368"/>
      <c r="OY849" s="368"/>
      <c r="OZ849" s="368"/>
      <c r="PA849" s="368"/>
      <c r="PB849" s="368"/>
      <c r="PC849" s="368"/>
      <c r="PD849" s="368"/>
      <c r="PE849" s="368"/>
      <c r="PF849" s="368"/>
      <c r="PG849" s="368"/>
      <c r="PH849" s="368"/>
      <c r="PI849" s="368"/>
      <c r="PJ849" s="368"/>
      <c r="PK849" s="368"/>
      <c r="PL849" s="368"/>
      <c r="PM849" s="368"/>
      <c r="PN849" s="368"/>
      <c r="PO849" s="368"/>
      <c r="PP849" s="368"/>
      <c r="PQ849" s="368"/>
      <c r="PR849" s="368"/>
      <c r="PS849" s="368"/>
      <c r="PT849" s="368"/>
      <c r="PU849" s="368"/>
      <c r="PV849" s="368"/>
      <c r="PW849" s="368"/>
      <c r="PX849" s="368"/>
      <c r="PY849" s="368"/>
      <c r="PZ849" s="368"/>
      <c r="QA849" s="368"/>
      <c r="QB849" s="368"/>
      <c r="QC849" s="368"/>
      <c r="QD849" s="368"/>
      <c r="QE849" s="368"/>
      <c r="QF849" s="368"/>
      <c r="QG849" s="368"/>
      <c r="QH849" s="368"/>
      <c r="QI849" s="368"/>
      <c r="QJ849" s="368"/>
      <c r="QK849" s="368"/>
      <c r="QL849" s="368"/>
      <c r="QM849" s="368"/>
      <c r="QN849" s="368"/>
      <c r="QO849" s="368"/>
      <c r="QP849" s="368"/>
      <c r="QQ849" s="368"/>
      <c r="QR849" s="368"/>
      <c r="QS849" s="368"/>
      <c r="QT849" s="368"/>
      <c r="QU849" s="368"/>
      <c r="QV849" s="368"/>
      <c r="QW849" s="368"/>
      <c r="QX849" s="368"/>
      <c r="QY849" s="368"/>
      <c r="QZ849" s="368"/>
      <c r="RA849" s="368"/>
      <c r="RB849" s="368"/>
      <c r="RC849" s="368"/>
      <c r="RD849" s="368"/>
      <c r="RE849" s="368"/>
      <c r="RF849" s="368"/>
      <c r="RG849" s="368"/>
      <c r="RH849" s="368"/>
      <c r="RI849" s="368"/>
      <c r="RJ849" s="368"/>
      <c r="RK849" s="368"/>
      <c r="RL849" s="368"/>
      <c r="RM849" s="368"/>
      <c r="RN849" s="368"/>
      <c r="RO849" s="368"/>
      <c r="RP849" s="368"/>
      <c r="RQ849" s="368"/>
      <c r="RR849" s="368"/>
      <c r="RS849" s="368"/>
      <c r="RT849" s="368"/>
      <c r="RU849" s="368"/>
      <c r="RV849" s="368"/>
      <c r="RW849" s="368"/>
      <c r="RX849" s="368"/>
      <c r="RY849" s="368"/>
      <c r="RZ849" s="368"/>
      <c r="SA849" s="368"/>
      <c r="SB849" s="368"/>
      <c r="SC849" s="368"/>
      <c r="SD849" s="368"/>
      <c r="SE849" s="368"/>
      <c r="SF849" s="368"/>
      <c r="SG849" s="368"/>
    </row>
    <row r="850" spans="1:501">
      <c r="A850" s="368"/>
      <c r="B850" s="368"/>
      <c r="C850" s="368"/>
      <c r="D850" s="368"/>
      <c r="E850" s="368"/>
      <c r="F850" s="368"/>
      <c r="G850" s="368"/>
      <c r="H850" s="368"/>
      <c r="I850" s="368"/>
      <c r="J850" s="368"/>
      <c r="K850" s="368"/>
      <c r="L850" s="368"/>
      <c r="M850" s="368"/>
      <c r="N850" s="368"/>
      <c r="O850" s="385"/>
      <c r="P850" s="368"/>
      <c r="Q850" s="368"/>
      <c r="R850" s="368"/>
      <c r="S850" s="368"/>
      <c r="T850" s="368"/>
      <c r="U850" s="368"/>
      <c r="V850" s="368"/>
      <c r="W850" s="368"/>
      <c r="X850" s="368"/>
      <c r="Y850" s="368"/>
      <c r="Z850" s="368"/>
      <c r="AA850" s="368"/>
      <c r="AB850" s="368"/>
      <c r="AC850" s="368"/>
      <c r="AD850" s="368"/>
      <c r="AE850" s="368"/>
      <c r="AF850" s="368"/>
      <c r="AG850" s="368"/>
      <c r="AH850" s="368"/>
      <c r="AI850" s="368"/>
      <c r="AJ850" s="368"/>
      <c r="AK850" s="368"/>
      <c r="AL850" s="368"/>
      <c r="AM850" s="368"/>
      <c r="AN850" s="368"/>
      <c r="AO850" s="368"/>
      <c r="AP850" s="368"/>
      <c r="AQ850" s="368"/>
      <c r="AR850" s="368"/>
      <c r="AS850" s="368"/>
      <c r="AT850" s="368"/>
      <c r="AU850" s="368"/>
      <c r="AV850" s="368"/>
      <c r="AW850" s="368"/>
      <c r="AX850" s="368"/>
      <c r="AY850" s="368"/>
      <c r="AZ850" s="368"/>
      <c r="BA850" s="368"/>
      <c r="BB850" s="368"/>
      <c r="BC850" s="368"/>
      <c r="BD850" s="368"/>
      <c r="BE850" s="368"/>
      <c r="BF850" s="368"/>
      <c r="BG850" s="368"/>
      <c r="BH850" s="368"/>
      <c r="BI850" s="368"/>
      <c r="BJ850" s="368"/>
      <c r="BK850" s="368"/>
      <c r="BL850" s="368"/>
      <c r="BM850" s="368"/>
      <c r="BN850" s="368"/>
      <c r="BO850" s="368"/>
      <c r="BP850" s="368"/>
      <c r="BQ850" s="368"/>
      <c r="BR850" s="368"/>
      <c r="BS850" s="368"/>
      <c r="BT850" s="368"/>
      <c r="BU850" s="368"/>
      <c r="BV850" s="368"/>
      <c r="BW850" s="368"/>
      <c r="DV850" s="368"/>
      <c r="DW850" s="368"/>
      <c r="DX850" s="368"/>
      <c r="DY850" s="368"/>
      <c r="DZ850" s="368"/>
      <c r="EA850" s="368"/>
      <c r="EB850" s="368"/>
      <c r="EC850" s="368"/>
      <c r="ED850" s="368"/>
      <c r="EE850" s="368"/>
      <c r="EF850" s="368"/>
      <c r="EG850" s="368"/>
      <c r="EH850" s="368"/>
      <c r="EI850" s="368"/>
      <c r="EJ850" s="368"/>
      <c r="EK850" s="368"/>
      <c r="EL850" s="368"/>
      <c r="EM850" s="368"/>
      <c r="EN850" s="368"/>
      <c r="EO850" s="368"/>
      <c r="EP850" s="368"/>
      <c r="EQ850" s="368"/>
      <c r="ER850" s="368"/>
      <c r="ES850" s="368"/>
      <c r="ET850" s="368"/>
      <c r="EU850" s="368"/>
      <c r="EV850" s="368"/>
      <c r="EW850" s="368"/>
      <c r="EX850" s="368"/>
      <c r="EY850" s="368"/>
      <c r="EZ850" s="368"/>
      <c r="FA850" s="368"/>
      <c r="FB850" s="368"/>
      <c r="FC850" s="368"/>
      <c r="FD850" s="368"/>
      <c r="FE850" s="368"/>
      <c r="FF850" s="368"/>
      <c r="FG850" s="368"/>
      <c r="FH850" s="368"/>
      <c r="FI850" s="368"/>
      <c r="FJ850" s="368"/>
      <c r="FK850" s="368"/>
      <c r="FL850" s="368"/>
      <c r="FM850" s="368"/>
      <c r="FN850" s="368"/>
      <c r="FO850" s="368"/>
      <c r="FP850" s="368"/>
      <c r="FQ850" s="368"/>
      <c r="FR850" s="368"/>
      <c r="FS850" s="368"/>
      <c r="FT850" s="368"/>
      <c r="FU850" s="368"/>
      <c r="FV850" s="368"/>
      <c r="FW850" s="368"/>
      <c r="FX850" s="368"/>
      <c r="FY850" s="368"/>
      <c r="FZ850" s="368"/>
      <c r="GA850" s="368"/>
      <c r="GB850" s="368"/>
      <c r="GC850" s="368"/>
      <c r="GD850" s="368"/>
      <c r="GE850" s="368"/>
      <c r="GF850" s="368"/>
      <c r="GG850" s="368"/>
      <c r="GH850" s="368"/>
      <c r="GI850" s="368"/>
      <c r="GJ850" s="368"/>
      <c r="GK850" s="368"/>
      <c r="GL850" s="368"/>
      <c r="GM850" s="368"/>
      <c r="GN850" s="368"/>
      <c r="GO850" s="368"/>
      <c r="GP850" s="368"/>
      <c r="GQ850" s="368"/>
      <c r="GR850" s="368"/>
      <c r="GS850" s="368"/>
      <c r="GT850" s="368"/>
      <c r="GU850" s="368"/>
      <c r="GV850" s="368"/>
      <c r="GW850" s="368"/>
      <c r="GX850" s="368"/>
      <c r="GY850" s="368"/>
      <c r="GZ850" s="368"/>
      <c r="HA850" s="368"/>
      <c r="HB850" s="368"/>
      <c r="HC850" s="368"/>
      <c r="HD850" s="368"/>
      <c r="HE850" s="368"/>
      <c r="HF850" s="368"/>
      <c r="HG850" s="368"/>
      <c r="HH850" s="368"/>
      <c r="HI850" s="368"/>
      <c r="HJ850" s="368"/>
      <c r="HK850" s="368"/>
      <c r="HL850" s="368"/>
      <c r="HM850" s="368"/>
      <c r="HN850" s="368"/>
      <c r="HO850" s="368"/>
      <c r="HP850" s="368"/>
      <c r="HQ850" s="368"/>
      <c r="HR850" s="368"/>
      <c r="HS850" s="368"/>
      <c r="HT850" s="368"/>
      <c r="HU850" s="368"/>
      <c r="HV850" s="368"/>
      <c r="HW850" s="368"/>
      <c r="HX850" s="368"/>
      <c r="HY850" s="368"/>
      <c r="HZ850" s="368"/>
      <c r="IA850" s="368"/>
      <c r="IB850" s="368"/>
      <c r="IC850" s="368"/>
      <c r="ID850" s="368"/>
      <c r="IE850" s="368"/>
      <c r="IF850" s="368"/>
      <c r="IG850" s="368"/>
      <c r="IH850" s="368"/>
      <c r="II850" s="368"/>
      <c r="IJ850" s="368"/>
      <c r="IK850" s="368"/>
      <c r="IL850" s="368"/>
      <c r="IM850" s="368"/>
      <c r="IN850" s="368"/>
      <c r="IO850" s="368"/>
      <c r="IP850" s="368"/>
      <c r="IQ850" s="368"/>
      <c r="IR850" s="368"/>
      <c r="IS850" s="368"/>
      <c r="IT850" s="368"/>
      <c r="IU850" s="368"/>
      <c r="IV850" s="368"/>
      <c r="IW850" s="368"/>
      <c r="IX850" s="368"/>
      <c r="IY850" s="368"/>
      <c r="IZ850" s="368"/>
      <c r="JA850" s="368"/>
      <c r="JB850" s="368"/>
      <c r="JC850" s="368"/>
      <c r="JD850" s="368"/>
      <c r="JE850" s="368"/>
      <c r="JF850" s="368"/>
      <c r="JG850" s="368"/>
      <c r="JH850" s="368"/>
      <c r="JI850" s="368"/>
      <c r="JJ850" s="368"/>
      <c r="JK850" s="368"/>
      <c r="JL850" s="368"/>
      <c r="JM850" s="368"/>
      <c r="JN850" s="368"/>
      <c r="JO850" s="368"/>
      <c r="JP850" s="368"/>
      <c r="JQ850" s="368"/>
      <c r="JR850" s="368"/>
      <c r="JS850" s="368"/>
      <c r="JT850" s="368"/>
      <c r="JU850" s="368"/>
      <c r="JV850" s="368"/>
      <c r="JW850" s="368"/>
      <c r="JX850" s="368"/>
      <c r="JY850" s="368"/>
      <c r="JZ850" s="368"/>
      <c r="KA850" s="368"/>
      <c r="KB850" s="368"/>
      <c r="KC850" s="368"/>
      <c r="KD850" s="368"/>
      <c r="KE850" s="368"/>
      <c r="KF850" s="368"/>
      <c r="KG850" s="368"/>
      <c r="KH850" s="368"/>
      <c r="KI850" s="368"/>
      <c r="KJ850" s="368"/>
      <c r="KK850" s="368"/>
      <c r="KL850" s="368"/>
      <c r="KM850" s="368"/>
      <c r="KN850" s="368"/>
      <c r="KO850" s="368"/>
      <c r="KP850" s="368"/>
      <c r="KQ850" s="368"/>
      <c r="KR850" s="368"/>
      <c r="KS850" s="368"/>
      <c r="KT850" s="368"/>
      <c r="KU850" s="368"/>
      <c r="KV850" s="368"/>
      <c r="KW850" s="368"/>
      <c r="KX850" s="368"/>
      <c r="LH850" s="368"/>
      <c r="LI850" s="368"/>
      <c r="LJ850" s="368"/>
      <c r="LK850" s="368"/>
      <c r="LL850" s="368"/>
      <c r="LM850" s="368"/>
      <c r="LN850" s="368"/>
      <c r="LO850" s="368"/>
      <c r="LP850" s="368"/>
      <c r="LQ850" s="368"/>
      <c r="LR850" s="368"/>
      <c r="LS850" s="368"/>
      <c r="LT850" s="368"/>
      <c r="LU850" s="368"/>
      <c r="LV850" s="368"/>
      <c r="LW850" s="368"/>
      <c r="LX850" s="368"/>
      <c r="LY850" s="368"/>
      <c r="LZ850" s="368"/>
      <c r="MA850" s="368"/>
      <c r="MB850" s="368"/>
      <c r="MC850" s="368"/>
      <c r="MD850" s="368"/>
      <c r="ME850" s="368"/>
      <c r="MF850" s="368"/>
      <c r="MG850" s="368"/>
      <c r="MH850" s="368"/>
      <c r="MI850" s="368"/>
      <c r="MJ850" s="368"/>
      <c r="MK850" s="368"/>
      <c r="ML850" s="368"/>
      <c r="MM850" s="368"/>
      <c r="MN850" s="368"/>
      <c r="MO850" s="368"/>
      <c r="MP850" s="368"/>
      <c r="MQ850" s="368"/>
      <c r="MR850" s="368"/>
      <c r="MS850" s="368"/>
      <c r="MT850" s="368"/>
      <c r="MU850" s="368"/>
      <c r="MV850" s="368"/>
      <c r="MW850" s="368"/>
      <c r="MX850" s="368"/>
      <c r="MY850" s="368"/>
      <c r="MZ850" s="368"/>
      <c r="NA850" s="368"/>
      <c r="NB850" s="368"/>
      <c r="NC850" s="368"/>
      <c r="ND850" s="368"/>
      <c r="NE850" s="368"/>
      <c r="NF850" s="368"/>
      <c r="NG850" s="368"/>
      <c r="NH850" s="368"/>
      <c r="NI850" s="368"/>
      <c r="NJ850" s="368"/>
      <c r="NK850" s="368"/>
      <c r="NL850" s="368"/>
      <c r="NM850" s="368"/>
      <c r="NN850" s="368"/>
      <c r="NO850" s="368"/>
      <c r="NP850" s="368"/>
      <c r="NQ850" s="368"/>
      <c r="NR850" s="368"/>
      <c r="NS850" s="368"/>
      <c r="NT850" s="368"/>
      <c r="NU850" s="368"/>
      <c r="NV850" s="368"/>
      <c r="NW850" s="368"/>
      <c r="NX850" s="368"/>
      <c r="NY850" s="368"/>
      <c r="NZ850" s="368"/>
      <c r="OA850" s="368"/>
      <c r="OB850" s="368"/>
      <c r="OC850" s="368"/>
      <c r="OD850" s="368"/>
      <c r="OE850" s="368"/>
      <c r="OF850" s="368"/>
      <c r="OG850" s="368"/>
      <c r="OH850" s="368"/>
      <c r="OI850" s="368"/>
      <c r="OJ850" s="368"/>
      <c r="OK850" s="368"/>
      <c r="OL850" s="368"/>
      <c r="OM850" s="368"/>
      <c r="ON850" s="368"/>
      <c r="OO850" s="368"/>
      <c r="OP850" s="368"/>
      <c r="OQ850" s="368"/>
      <c r="OR850" s="368"/>
      <c r="OS850" s="368"/>
      <c r="OT850" s="368"/>
      <c r="OU850" s="368"/>
      <c r="OV850" s="368"/>
      <c r="OW850" s="368"/>
      <c r="OX850" s="368"/>
      <c r="OY850" s="368"/>
      <c r="OZ850" s="368"/>
      <c r="PA850" s="368"/>
      <c r="PB850" s="368"/>
      <c r="PC850" s="368"/>
      <c r="PD850" s="368"/>
      <c r="PE850" s="368"/>
      <c r="PF850" s="368"/>
      <c r="PG850" s="368"/>
      <c r="PH850" s="368"/>
      <c r="PI850" s="368"/>
      <c r="PJ850" s="368"/>
      <c r="PK850" s="368"/>
      <c r="PL850" s="368"/>
      <c r="PM850" s="368"/>
      <c r="PN850" s="368"/>
      <c r="PO850" s="368"/>
      <c r="PP850" s="368"/>
      <c r="PQ850" s="368"/>
      <c r="PR850" s="368"/>
      <c r="PS850" s="368"/>
      <c r="PT850" s="368"/>
      <c r="PU850" s="368"/>
      <c r="PV850" s="368"/>
      <c r="PW850" s="368"/>
      <c r="PX850" s="368"/>
      <c r="PY850" s="368"/>
      <c r="PZ850" s="368"/>
      <c r="QA850" s="368"/>
      <c r="QB850" s="368"/>
      <c r="QC850" s="368"/>
      <c r="QD850" s="368"/>
      <c r="QE850" s="368"/>
      <c r="QF850" s="368"/>
      <c r="QG850" s="368"/>
      <c r="QH850" s="368"/>
      <c r="QI850" s="368"/>
      <c r="QJ850" s="368"/>
      <c r="QK850" s="368"/>
      <c r="QL850" s="368"/>
      <c r="QM850" s="368"/>
      <c r="QN850" s="368"/>
      <c r="QO850" s="368"/>
      <c r="QP850" s="368"/>
      <c r="QQ850" s="368"/>
      <c r="QR850" s="368"/>
      <c r="QS850" s="368"/>
      <c r="QT850" s="368"/>
      <c r="QU850" s="368"/>
      <c r="QV850" s="368"/>
      <c r="QW850" s="368"/>
      <c r="QX850" s="368"/>
      <c r="QY850" s="368"/>
      <c r="QZ850" s="368"/>
      <c r="RA850" s="368"/>
      <c r="RB850" s="368"/>
      <c r="RC850" s="368"/>
      <c r="RD850" s="368"/>
      <c r="RE850" s="368"/>
      <c r="RF850" s="368"/>
      <c r="RG850" s="368"/>
      <c r="RH850" s="368"/>
      <c r="RI850" s="368"/>
      <c r="RJ850" s="368"/>
      <c r="RK850" s="368"/>
      <c r="RL850" s="368"/>
      <c r="RM850" s="368"/>
      <c r="RN850" s="368"/>
      <c r="RO850" s="368"/>
      <c r="RP850" s="368"/>
      <c r="RQ850" s="368"/>
      <c r="RR850" s="368"/>
      <c r="RS850" s="368"/>
      <c r="RT850" s="368"/>
      <c r="RU850" s="368"/>
      <c r="RV850" s="368"/>
      <c r="RW850" s="368"/>
      <c r="RX850" s="368"/>
      <c r="RY850" s="368"/>
      <c r="RZ850" s="368"/>
      <c r="SA850" s="368"/>
      <c r="SB850" s="368"/>
      <c r="SC850" s="368"/>
      <c r="SD850" s="368"/>
      <c r="SE850" s="368"/>
      <c r="SF850" s="368"/>
      <c r="SG850" s="368"/>
    </row>
    <row r="851" spans="1:501">
      <c r="A851" s="368"/>
      <c r="B851" s="368"/>
      <c r="C851" s="368"/>
      <c r="D851" s="368"/>
      <c r="E851" s="368"/>
      <c r="F851" s="368"/>
      <c r="G851" s="368"/>
      <c r="H851" s="368"/>
      <c r="I851" s="368"/>
      <c r="J851" s="368"/>
      <c r="K851" s="368"/>
      <c r="L851" s="368"/>
      <c r="M851" s="368"/>
      <c r="N851" s="368"/>
      <c r="O851" s="385"/>
      <c r="P851" s="368"/>
      <c r="Q851" s="368"/>
      <c r="R851" s="368"/>
      <c r="S851" s="368"/>
      <c r="T851" s="368"/>
      <c r="U851" s="368"/>
      <c r="V851" s="368"/>
      <c r="W851" s="368"/>
      <c r="X851" s="368"/>
      <c r="Y851" s="368"/>
      <c r="Z851" s="368"/>
      <c r="AA851" s="368"/>
      <c r="AB851" s="368"/>
      <c r="AC851" s="368"/>
      <c r="AD851" s="368"/>
      <c r="AE851" s="368"/>
      <c r="AF851" s="368"/>
      <c r="AG851" s="368"/>
      <c r="AH851" s="368"/>
      <c r="AI851" s="368"/>
      <c r="AJ851" s="368"/>
      <c r="AK851" s="368"/>
      <c r="AL851" s="368"/>
      <c r="AM851" s="368"/>
      <c r="AN851" s="368"/>
      <c r="AO851" s="368"/>
      <c r="AP851" s="368"/>
      <c r="AQ851" s="368"/>
      <c r="AR851" s="368"/>
      <c r="AS851" s="368"/>
      <c r="AT851" s="368"/>
      <c r="AU851" s="368"/>
      <c r="AV851" s="368"/>
      <c r="AW851" s="368"/>
      <c r="AX851" s="368"/>
      <c r="AY851" s="368"/>
      <c r="AZ851" s="368"/>
      <c r="BA851" s="368"/>
      <c r="BB851" s="368"/>
      <c r="BC851" s="368"/>
      <c r="BD851" s="368"/>
      <c r="BE851" s="368"/>
      <c r="BF851" s="368"/>
      <c r="BG851" s="368"/>
      <c r="BH851" s="368"/>
      <c r="BI851" s="368"/>
      <c r="BJ851" s="368"/>
      <c r="BK851" s="368"/>
      <c r="BL851" s="368"/>
      <c r="BM851" s="368"/>
      <c r="BN851" s="368"/>
      <c r="BO851" s="368"/>
      <c r="BP851" s="368"/>
      <c r="BQ851" s="368"/>
      <c r="BR851" s="368"/>
      <c r="BS851" s="368"/>
      <c r="BT851" s="368"/>
      <c r="BU851" s="368"/>
      <c r="BV851" s="368"/>
      <c r="BW851" s="368"/>
      <c r="DV851" s="368"/>
      <c r="DW851" s="368"/>
      <c r="DX851" s="368"/>
      <c r="DY851" s="368"/>
      <c r="DZ851" s="368"/>
      <c r="EA851" s="368"/>
      <c r="EB851" s="368"/>
      <c r="EC851" s="368"/>
      <c r="ED851" s="368"/>
      <c r="EE851" s="368"/>
      <c r="EF851" s="368"/>
      <c r="EG851" s="368"/>
      <c r="EH851" s="368"/>
      <c r="EI851" s="368"/>
      <c r="EJ851" s="368"/>
      <c r="EK851" s="368"/>
      <c r="EL851" s="368"/>
      <c r="EM851" s="368"/>
      <c r="EN851" s="368"/>
      <c r="EO851" s="368"/>
      <c r="EP851" s="368"/>
      <c r="EQ851" s="368"/>
      <c r="ER851" s="368"/>
      <c r="ES851" s="368"/>
      <c r="ET851" s="368"/>
      <c r="EU851" s="368"/>
      <c r="EV851" s="368"/>
      <c r="EW851" s="368"/>
      <c r="EX851" s="368"/>
      <c r="EY851" s="368"/>
      <c r="EZ851" s="368"/>
      <c r="FA851" s="368"/>
      <c r="FB851" s="368"/>
      <c r="FC851" s="368"/>
      <c r="FD851" s="368"/>
      <c r="FE851" s="368"/>
      <c r="FF851" s="368"/>
      <c r="FG851" s="368"/>
      <c r="FH851" s="368"/>
      <c r="FI851" s="368"/>
      <c r="FJ851" s="368"/>
      <c r="FK851" s="368"/>
      <c r="FL851" s="368"/>
      <c r="FM851" s="368"/>
      <c r="FN851" s="368"/>
      <c r="FO851" s="368"/>
      <c r="FP851" s="368"/>
      <c r="FQ851" s="368"/>
      <c r="FR851" s="368"/>
      <c r="FS851" s="368"/>
      <c r="FT851" s="368"/>
      <c r="FU851" s="368"/>
      <c r="FV851" s="368"/>
      <c r="FW851" s="368"/>
      <c r="FX851" s="368"/>
      <c r="FY851" s="368"/>
      <c r="FZ851" s="368"/>
      <c r="GA851" s="368"/>
      <c r="GB851" s="368"/>
      <c r="GC851" s="368"/>
      <c r="GD851" s="368"/>
      <c r="GE851" s="368"/>
      <c r="GF851" s="368"/>
      <c r="GG851" s="368"/>
      <c r="GH851" s="368"/>
      <c r="GI851" s="368"/>
      <c r="GJ851" s="368"/>
      <c r="GK851" s="368"/>
      <c r="GL851" s="368"/>
      <c r="GM851" s="368"/>
      <c r="GN851" s="368"/>
      <c r="GO851" s="368"/>
      <c r="GP851" s="368"/>
      <c r="GQ851" s="368"/>
      <c r="GR851" s="368"/>
      <c r="GS851" s="368"/>
      <c r="GT851" s="368"/>
      <c r="GU851" s="368"/>
      <c r="GV851" s="368"/>
      <c r="GW851" s="368"/>
      <c r="GX851" s="368"/>
      <c r="GY851" s="368"/>
      <c r="GZ851" s="368"/>
      <c r="HA851" s="368"/>
      <c r="HB851" s="368"/>
      <c r="HC851" s="368"/>
      <c r="HD851" s="368"/>
      <c r="HE851" s="368"/>
      <c r="HF851" s="368"/>
      <c r="HG851" s="368"/>
      <c r="HH851" s="368"/>
      <c r="HI851" s="368"/>
      <c r="HJ851" s="368"/>
      <c r="HK851" s="368"/>
      <c r="HL851" s="368"/>
      <c r="HM851" s="368"/>
      <c r="HN851" s="368"/>
      <c r="HO851" s="368"/>
      <c r="HP851" s="368"/>
      <c r="HQ851" s="368"/>
      <c r="HR851" s="368"/>
      <c r="HS851" s="368"/>
      <c r="HT851" s="368"/>
      <c r="HU851" s="368"/>
      <c r="HV851" s="368"/>
      <c r="HW851" s="368"/>
      <c r="HX851" s="368"/>
      <c r="HY851" s="368"/>
      <c r="HZ851" s="368"/>
      <c r="IA851" s="368"/>
      <c r="IB851" s="368"/>
      <c r="IC851" s="368"/>
      <c r="ID851" s="368"/>
      <c r="IE851" s="368"/>
      <c r="IF851" s="368"/>
      <c r="IG851" s="368"/>
      <c r="IH851" s="368"/>
      <c r="II851" s="368"/>
      <c r="IJ851" s="368"/>
      <c r="IK851" s="368"/>
      <c r="IL851" s="368"/>
      <c r="IM851" s="368"/>
      <c r="IN851" s="368"/>
      <c r="IO851" s="368"/>
      <c r="IP851" s="368"/>
      <c r="IQ851" s="368"/>
      <c r="IR851" s="368"/>
      <c r="IS851" s="368"/>
      <c r="IT851" s="368"/>
      <c r="IU851" s="368"/>
      <c r="IV851" s="368"/>
      <c r="IW851" s="368"/>
      <c r="IX851" s="368"/>
      <c r="IY851" s="368"/>
      <c r="IZ851" s="368"/>
      <c r="JA851" s="368"/>
      <c r="JB851" s="368"/>
      <c r="JC851" s="368"/>
      <c r="JD851" s="368"/>
      <c r="JE851" s="368"/>
      <c r="JF851" s="368"/>
      <c r="JG851" s="368"/>
      <c r="JH851" s="368"/>
      <c r="JI851" s="368"/>
      <c r="JJ851" s="368"/>
      <c r="JK851" s="368"/>
      <c r="JL851" s="368"/>
      <c r="JM851" s="368"/>
      <c r="JN851" s="368"/>
      <c r="JO851" s="368"/>
      <c r="JP851" s="368"/>
      <c r="JQ851" s="368"/>
      <c r="JR851" s="368"/>
      <c r="JS851" s="368"/>
      <c r="JT851" s="368"/>
      <c r="JU851" s="368"/>
      <c r="JV851" s="368"/>
      <c r="JW851" s="368"/>
      <c r="JX851" s="368"/>
      <c r="JY851" s="368"/>
      <c r="JZ851" s="368"/>
      <c r="KA851" s="368"/>
      <c r="KB851" s="368"/>
      <c r="KC851" s="368"/>
      <c r="KD851" s="368"/>
      <c r="KE851" s="368"/>
      <c r="KF851" s="368"/>
      <c r="KG851" s="368"/>
      <c r="KH851" s="368"/>
      <c r="KI851" s="368"/>
      <c r="KJ851" s="368"/>
      <c r="KK851" s="368"/>
      <c r="KL851" s="368"/>
      <c r="KM851" s="368"/>
      <c r="KN851" s="368"/>
      <c r="KO851" s="368"/>
      <c r="KP851" s="368"/>
      <c r="KQ851" s="368"/>
      <c r="KR851" s="368"/>
      <c r="KS851" s="368"/>
      <c r="KT851" s="368"/>
      <c r="KU851" s="368"/>
      <c r="KV851" s="368"/>
      <c r="KW851" s="368"/>
      <c r="KX851" s="368"/>
      <c r="LH851" s="368"/>
      <c r="LI851" s="368"/>
      <c r="LJ851" s="368"/>
      <c r="LK851" s="368"/>
      <c r="LL851" s="368"/>
      <c r="LM851" s="368"/>
      <c r="LN851" s="368"/>
      <c r="LO851" s="368"/>
      <c r="LP851" s="368"/>
      <c r="LQ851" s="368"/>
      <c r="LR851" s="368"/>
      <c r="LS851" s="368"/>
      <c r="LT851" s="368"/>
      <c r="LU851" s="368"/>
      <c r="LV851" s="368"/>
      <c r="LW851" s="368"/>
      <c r="LX851" s="368"/>
      <c r="LY851" s="368"/>
      <c r="LZ851" s="368"/>
      <c r="MA851" s="368"/>
      <c r="MB851" s="368"/>
      <c r="MC851" s="368"/>
      <c r="MD851" s="368"/>
      <c r="ME851" s="368"/>
      <c r="MF851" s="368"/>
      <c r="MG851" s="368"/>
      <c r="MH851" s="368"/>
      <c r="MI851" s="368"/>
      <c r="MJ851" s="368"/>
      <c r="MK851" s="368"/>
      <c r="ML851" s="368"/>
      <c r="MM851" s="368"/>
      <c r="MN851" s="368"/>
      <c r="MO851" s="368"/>
      <c r="MP851" s="368"/>
      <c r="MQ851" s="368"/>
      <c r="MR851" s="368"/>
      <c r="MS851" s="368"/>
      <c r="MT851" s="368"/>
      <c r="MU851" s="368"/>
      <c r="MV851" s="368"/>
      <c r="MW851" s="368"/>
      <c r="MX851" s="368"/>
      <c r="MY851" s="368"/>
      <c r="MZ851" s="368"/>
      <c r="NA851" s="368"/>
      <c r="NB851" s="368"/>
      <c r="NC851" s="368"/>
      <c r="ND851" s="368"/>
      <c r="NE851" s="368"/>
      <c r="NF851" s="368"/>
      <c r="NG851" s="368"/>
      <c r="NH851" s="368"/>
      <c r="NI851" s="368"/>
      <c r="NJ851" s="368"/>
      <c r="NK851" s="368"/>
      <c r="NL851" s="368"/>
      <c r="NM851" s="368"/>
      <c r="NN851" s="368"/>
      <c r="NO851" s="368"/>
      <c r="NP851" s="368"/>
      <c r="NQ851" s="368"/>
      <c r="NR851" s="368"/>
      <c r="NS851" s="368"/>
      <c r="NT851" s="368"/>
      <c r="NU851" s="368"/>
      <c r="NV851" s="368"/>
      <c r="NW851" s="368"/>
      <c r="NX851" s="368"/>
      <c r="NY851" s="368"/>
      <c r="NZ851" s="368"/>
      <c r="OA851" s="368"/>
      <c r="OB851" s="368"/>
      <c r="OC851" s="368"/>
      <c r="OD851" s="368"/>
      <c r="OE851" s="368"/>
      <c r="OF851" s="368"/>
      <c r="OG851" s="368"/>
      <c r="OH851" s="368"/>
      <c r="OI851" s="368"/>
      <c r="OJ851" s="368"/>
      <c r="OK851" s="368"/>
      <c r="OL851" s="368"/>
      <c r="OM851" s="368"/>
      <c r="ON851" s="368"/>
      <c r="OO851" s="368"/>
      <c r="OP851" s="368"/>
      <c r="OQ851" s="368"/>
      <c r="OR851" s="368"/>
      <c r="OS851" s="368"/>
      <c r="OT851" s="368"/>
      <c r="OU851" s="368"/>
      <c r="OV851" s="368"/>
      <c r="OW851" s="368"/>
      <c r="OX851" s="368"/>
      <c r="OY851" s="368"/>
      <c r="OZ851" s="368"/>
      <c r="PA851" s="368"/>
      <c r="PB851" s="368"/>
      <c r="PC851" s="368"/>
      <c r="PD851" s="368"/>
      <c r="PE851" s="368"/>
      <c r="PF851" s="368"/>
      <c r="PG851" s="368"/>
      <c r="PH851" s="368"/>
      <c r="PI851" s="368"/>
      <c r="PJ851" s="368"/>
      <c r="PK851" s="368"/>
      <c r="PL851" s="368"/>
      <c r="PM851" s="368"/>
      <c r="PN851" s="368"/>
      <c r="PO851" s="368"/>
      <c r="PP851" s="368"/>
      <c r="PQ851" s="368"/>
      <c r="PR851" s="368"/>
      <c r="PS851" s="368"/>
      <c r="PT851" s="368"/>
      <c r="PU851" s="368"/>
      <c r="PV851" s="368"/>
      <c r="PW851" s="368"/>
      <c r="PX851" s="368"/>
      <c r="PY851" s="368"/>
      <c r="PZ851" s="368"/>
      <c r="QA851" s="368"/>
      <c r="QB851" s="368"/>
      <c r="QC851" s="368"/>
      <c r="QD851" s="368"/>
      <c r="QE851" s="368"/>
      <c r="QF851" s="368"/>
      <c r="QG851" s="368"/>
      <c r="QH851" s="368"/>
      <c r="QI851" s="368"/>
      <c r="QJ851" s="368"/>
      <c r="QK851" s="368"/>
      <c r="QL851" s="368"/>
      <c r="QM851" s="368"/>
      <c r="QN851" s="368"/>
      <c r="QO851" s="368"/>
      <c r="QP851" s="368"/>
      <c r="QQ851" s="368"/>
      <c r="QR851" s="368"/>
      <c r="QS851" s="368"/>
      <c r="QT851" s="368"/>
      <c r="QU851" s="368"/>
      <c r="QV851" s="368"/>
      <c r="QW851" s="368"/>
      <c r="QX851" s="368"/>
      <c r="QY851" s="368"/>
      <c r="QZ851" s="368"/>
      <c r="RA851" s="368"/>
      <c r="RB851" s="368"/>
      <c r="RC851" s="368"/>
      <c r="RD851" s="368"/>
      <c r="RE851" s="368"/>
      <c r="RF851" s="368"/>
      <c r="RG851" s="368"/>
      <c r="RH851" s="368"/>
      <c r="RI851" s="368"/>
      <c r="RJ851" s="368"/>
      <c r="RK851" s="368"/>
      <c r="RL851" s="368"/>
      <c r="RM851" s="368"/>
      <c r="RN851" s="368"/>
      <c r="RO851" s="368"/>
      <c r="RP851" s="368"/>
      <c r="RQ851" s="368"/>
      <c r="RR851" s="368"/>
      <c r="RS851" s="368"/>
      <c r="RT851" s="368"/>
      <c r="RU851" s="368"/>
      <c r="RV851" s="368"/>
      <c r="RW851" s="368"/>
      <c r="RX851" s="368"/>
      <c r="RY851" s="368"/>
      <c r="RZ851" s="368"/>
      <c r="SA851" s="368"/>
      <c r="SB851" s="368"/>
      <c r="SC851" s="368"/>
      <c r="SD851" s="368"/>
      <c r="SE851" s="368"/>
      <c r="SF851" s="368"/>
      <c r="SG851" s="368"/>
    </row>
    <row r="852" spans="1:501">
      <c r="A852" s="368"/>
      <c r="B852" s="368"/>
      <c r="C852" s="368"/>
      <c r="D852" s="368"/>
      <c r="E852" s="368"/>
      <c r="F852" s="368"/>
      <c r="G852" s="368"/>
      <c r="H852" s="368"/>
      <c r="I852" s="368"/>
      <c r="J852" s="368"/>
      <c r="K852" s="368"/>
      <c r="L852" s="368"/>
      <c r="M852" s="368"/>
      <c r="N852" s="368"/>
      <c r="O852" s="385"/>
      <c r="P852" s="368"/>
      <c r="Q852" s="368"/>
      <c r="R852" s="368"/>
      <c r="S852" s="368"/>
      <c r="T852" s="368"/>
      <c r="U852" s="368"/>
      <c r="V852" s="368"/>
      <c r="W852" s="368"/>
      <c r="X852" s="368"/>
      <c r="Y852" s="368"/>
      <c r="Z852" s="368"/>
      <c r="AA852" s="368"/>
      <c r="AB852" s="368"/>
      <c r="AC852" s="368"/>
      <c r="AD852" s="368"/>
      <c r="AE852" s="368"/>
      <c r="AF852" s="368"/>
      <c r="AG852" s="368"/>
      <c r="AH852" s="368"/>
      <c r="AI852" s="368"/>
      <c r="AJ852" s="368"/>
      <c r="AK852" s="368"/>
      <c r="AL852" s="368"/>
      <c r="AM852" s="368"/>
      <c r="AN852" s="368"/>
      <c r="AO852" s="368"/>
      <c r="AP852" s="368"/>
      <c r="AQ852" s="368"/>
      <c r="AR852" s="368"/>
      <c r="AS852" s="368"/>
      <c r="AT852" s="368"/>
      <c r="AU852" s="368"/>
      <c r="AV852" s="368"/>
      <c r="AW852" s="368"/>
      <c r="AX852" s="368"/>
      <c r="AY852" s="368"/>
      <c r="AZ852" s="368"/>
      <c r="BA852" s="368"/>
      <c r="BB852" s="368"/>
      <c r="BC852" s="368"/>
      <c r="BD852" s="368"/>
      <c r="BE852" s="368"/>
      <c r="BF852" s="368"/>
      <c r="BG852" s="368"/>
      <c r="BH852" s="368"/>
      <c r="BI852" s="368"/>
      <c r="BJ852" s="368"/>
      <c r="BK852" s="368"/>
      <c r="BL852" s="368"/>
      <c r="BM852" s="368"/>
      <c r="BN852" s="368"/>
      <c r="BO852" s="368"/>
      <c r="BP852" s="368"/>
      <c r="BQ852" s="368"/>
      <c r="BR852" s="368"/>
      <c r="BS852" s="368"/>
      <c r="BT852" s="368"/>
      <c r="BU852" s="368"/>
      <c r="BV852" s="368"/>
      <c r="BW852" s="368"/>
      <c r="DV852" s="368"/>
      <c r="DW852" s="368"/>
      <c r="DX852" s="368"/>
      <c r="DY852" s="368"/>
      <c r="DZ852" s="368"/>
      <c r="EA852" s="368"/>
      <c r="EB852" s="368"/>
      <c r="EC852" s="368"/>
      <c r="ED852" s="368"/>
      <c r="EE852" s="368"/>
      <c r="EF852" s="368"/>
      <c r="EG852" s="368"/>
      <c r="EH852" s="368"/>
      <c r="EI852" s="368"/>
      <c r="EJ852" s="368"/>
      <c r="EK852" s="368"/>
      <c r="EL852" s="368"/>
      <c r="EM852" s="368"/>
      <c r="EN852" s="368"/>
      <c r="EO852" s="368"/>
      <c r="EP852" s="368"/>
      <c r="EQ852" s="368"/>
      <c r="ER852" s="368"/>
      <c r="ES852" s="368"/>
      <c r="ET852" s="368"/>
      <c r="EU852" s="368"/>
      <c r="EV852" s="368"/>
      <c r="EW852" s="368"/>
      <c r="EX852" s="368"/>
      <c r="EY852" s="368"/>
      <c r="EZ852" s="368"/>
      <c r="FA852" s="368"/>
      <c r="FB852" s="368"/>
      <c r="FC852" s="368"/>
      <c r="FD852" s="368"/>
      <c r="FE852" s="368"/>
      <c r="FF852" s="368"/>
      <c r="FG852" s="368"/>
      <c r="FH852" s="368"/>
      <c r="FI852" s="368"/>
      <c r="FJ852" s="368"/>
      <c r="FK852" s="368"/>
      <c r="FL852" s="368"/>
      <c r="FM852" s="368"/>
      <c r="FN852" s="368"/>
      <c r="FO852" s="368"/>
      <c r="FP852" s="368"/>
      <c r="FQ852" s="368"/>
      <c r="FR852" s="368"/>
      <c r="FS852" s="368"/>
      <c r="FT852" s="368"/>
      <c r="FU852" s="368"/>
      <c r="FV852" s="368"/>
      <c r="FW852" s="368"/>
      <c r="FX852" s="368"/>
      <c r="FY852" s="368"/>
      <c r="FZ852" s="368"/>
      <c r="GA852" s="368"/>
      <c r="GB852" s="368"/>
      <c r="GC852" s="368"/>
      <c r="GD852" s="368"/>
      <c r="GE852" s="368"/>
      <c r="GF852" s="368"/>
      <c r="GG852" s="368"/>
      <c r="GH852" s="368"/>
      <c r="GI852" s="368"/>
      <c r="GJ852" s="368"/>
      <c r="GK852" s="368"/>
      <c r="GL852" s="368"/>
      <c r="GM852" s="368"/>
      <c r="GN852" s="368"/>
      <c r="GO852" s="368"/>
      <c r="GP852" s="368"/>
      <c r="GQ852" s="368"/>
      <c r="GR852" s="368"/>
      <c r="GS852" s="368"/>
      <c r="GT852" s="368"/>
      <c r="GU852" s="368"/>
      <c r="GV852" s="368"/>
      <c r="GW852" s="368"/>
      <c r="GX852" s="368"/>
      <c r="GY852" s="368"/>
      <c r="GZ852" s="368"/>
      <c r="HA852" s="368"/>
      <c r="HB852" s="368"/>
      <c r="HC852" s="368"/>
      <c r="HD852" s="368"/>
      <c r="HE852" s="368"/>
      <c r="HF852" s="368"/>
      <c r="HG852" s="368"/>
      <c r="HH852" s="368"/>
      <c r="HI852" s="368"/>
      <c r="HJ852" s="368"/>
      <c r="HK852" s="368"/>
      <c r="HL852" s="368"/>
      <c r="HM852" s="368"/>
      <c r="HN852" s="368"/>
      <c r="HO852" s="368"/>
      <c r="HP852" s="368"/>
      <c r="HQ852" s="368"/>
      <c r="HR852" s="368"/>
      <c r="HS852" s="368"/>
      <c r="HT852" s="368"/>
      <c r="HU852" s="368"/>
      <c r="HV852" s="368"/>
      <c r="HW852" s="368"/>
      <c r="HX852" s="368"/>
      <c r="HY852" s="368"/>
      <c r="HZ852" s="368"/>
      <c r="IA852" s="368"/>
      <c r="IB852" s="368"/>
      <c r="IC852" s="368"/>
      <c r="ID852" s="368"/>
      <c r="IE852" s="368"/>
      <c r="IF852" s="368"/>
      <c r="IG852" s="368"/>
      <c r="IH852" s="368"/>
      <c r="II852" s="368"/>
      <c r="IJ852" s="368"/>
      <c r="IK852" s="368"/>
      <c r="IL852" s="368"/>
      <c r="IM852" s="368"/>
      <c r="IN852" s="368"/>
      <c r="IO852" s="368"/>
      <c r="IP852" s="368"/>
      <c r="IQ852" s="368"/>
      <c r="IR852" s="368"/>
      <c r="IS852" s="368"/>
      <c r="IT852" s="368"/>
      <c r="IU852" s="368"/>
      <c r="IV852" s="368"/>
      <c r="IW852" s="368"/>
      <c r="IX852" s="368"/>
      <c r="IY852" s="368"/>
      <c r="IZ852" s="368"/>
      <c r="JA852" s="368"/>
      <c r="JB852" s="368"/>
      <c r="JC852" s="368"/>
      <c r="JD852" s="368"/>
      <c r="JE852" s="368"/>
      <c r="JF852" s="368"/>
      <c r="JG852" s="368"/>
      <c r="JH852" s="368"/>
      <c r="JI852" s="368"/>
      <c r="JJ852" s="368"/>
      <c r="JK852" s="368"/>
      <c r="JL852" s="368"/>
      <c r="JM852" s="368"/>
      <c r="JN852" s="368"/>
      <c r="JO852" s="368"/>
      <c r="JP852" s="368"/>
      <c r="JQ852" s="368"/>
      <c r="JR852" s="368"/>
      <c r="JS852" s="368"/>
      <c r="JT852" s="368"/>
      <c r="JU852" s="368"/>
      <c r="JV852" s="368"/>
      <c r="JW852" s="368"/>
      <c r="JX852" s="368"/>
      <c r="JY852" s="368"/>
      <c r="JZ852" s="368"/>
      <c r="KA852" s="368"/>
      <c r="KB852" s="368"/>
      <c r="KC852" s="368"/>
      <c r="KD852" s="368"/>
      <c r="KE852" s="368"/>
      <c r="KF852" s="368"/>
      <c r="KG852" s="368"/>
      <c r="KH852" s="368"/>
      <c r="KI852" s="368"/>
      <c r="KJ852" s="368"/>
      <c r="KK852" s="368"/>
      <c r="KL852" s="368"/>
      <c r="KM852" s="368"/>
      <c r="KN852" s="368"/>
      <c r="KO852" s="368"/>
      <c r="KP852" s="368"/>
      <c r="KQ852" s="368"/>
      <c r="KR852" s="368"/>
      <c r="KS852" s="368"/>
      <c r="KT852" s="368"/>
      <c r="KU852" s="368"/>
      <c r="KV852" s="368"/>
      <c r="KW852" s="368"/>
      <c r="KX852" s="368"/>
      <c r="LH852" s="368"/>
      <c r="LI852" s="368"/>
      <c r="LJ852" s="368"/>
      <c r="LK852" s="368"/>
      <c r="LL852" s="368"/>
      <c r="LM852" s="368"/>
      <c r="LN852" s="368"/>
      <c r="LO852" s="368"/>
      <c r="LP852" s="368"/>
      <c r="LQ852" s="368"/>
      <c r="LR852" s="368"/>
      <c r="LS852" s="368"/>
      <c r="LT852" s="368"/>
      <c r="LU852" s="368"/>
      <c r="LV852" s="368"/>
      <c r="LW852" s="368"/>
      <c r="LX852" s="368"/>
      <c r="LY852" s="368"/>
      <c r="LZ852" s="368"/>
      <c r="MA852" s="368"/>
      <c r="MB852" s="368"/>
      <c r="MC852" s="368"/>
      <c r="MD852" s="368"/>
      <c r="ME852" s="368"/>
      <c r="MF852" s="368"/>
      <c r="MG852" s="368"/>
      <c r="MH852" s="368"/>
      <c r="MI852" s="368"/>
      <c r="MJ852" s="368"/>
      <c r="MK852" s="368"/>
      <c r="ML852" s="368"/>
      <c r="MM852" s="368"/>
      <c r="MN852" s="368"/>
      <c r="MO852" s="368"/>
      <c r="MP852" s="368"/>
      <c r="MQ852" s="368"/>
      <c r="MR852" s="368"/>
      <c r="MS852" s="368"/>
      <c r="MT852" s="368"/>
      <c r="MU852" s="368"/>
      <c r="MV852" s="368"/>
      <c r="MW852" s="368"/>
      <c r="MX852" s="368"/>
      <c r="MY852" s="368"/>
      <c r="MZ852" s="368"/>
      <c r="NA852" s="368"/>
      <c r="NB852" s="368"/>
      <c r="NC852" s="368"/>
      <c r="ND852" s="368"/>
      <c r="NE852" s="368"/>
      <c r="NF852" s="368"/>
      <c r="NG852" s="368"/>
      <c r="NH852" s="368"/>
      <c r="NI852" s="368"/>
      <c r="NJ852" s="368"/>
      <c r="NK852" s="368"/>
      <c r="NL852" s="368"/>
      <c r="NM852" s="368"/>
      <c r="NN852" s="368"/>
      <c r="NO852" s="368"/>
      <c r="NP852" s="368"/>
      <c r="NQ852" s="368"/>
      <c r="NR852" s="368"/>
      <c r="NS852" s="368"/>
      <c r="NT852" s="368"/>
      <c r="NU852" s="368"/>
      <c r="NV852" s="368"/>
      <c r="NW852" s="368"/>
      <c r="NX852" s="368"/>
      <c r="NY852" s="368"/>
      <c r="NZ852" s="368"/>
      <c r="OA852" s="368"/>
      <c r="OB852" s="368"/>
      <c r="OC852" s="368"/>
      <c r="OD852" s="368"/>
      <c r="OE852" s="368"/>
      <c r="OF852" s="368"/>
      <c r="OG852" s="368"/>
      <c r="OH852" s="368"/>
      <c r="OI852" s="368"/>
      <c r="OJ852" s="368"/>
      <c r="OK852" s="368"/>
      <c r="OL852" s="368"/>
      <c r="OM852" s="368"/>
      <c r="ON852" s="368"/>
      <c r="OO852" s="368"/>
      <c r="OP852" s="368"/>
      <c r="OQ852" s="368"/>
      <c r="OR852" s="368"/>
      <c r="OS852" s="368"/>
      <c r="OT852" s="368"/>
      <c r="OU852" s="368"/>
      <c r="OV852" s="368"/>
      <c r="OW852" s="368"/>
      <c r="OX852" s="368"/>
      <c r="OY852" s="368"/>
      <c r="OZ852" s="368"/>
      <c r="PA852" s="368"/>
      <c r="PB852" s="368"/>
      <c r="PC852" s="368"/>
      <c r="PD852" s="368"/>
      <c r="PE852" s="368"/>
      <c r="PF852" s="368"/>
      <c r="PG852" s="368"/>
      <c r="PH852" s="368"/>
      <c r="PI852" s="368"/>
      <c r="PJ852" s="368"/>
      <c r="PK852" s="368"/>
      <c r="PL852" s="368"/>
      <c r="PM852" s="368"/>
      <c r="PN852" s="368"/>
      <c r="PO852" s="368"/>
      <c r="PP852" s="368"/>
      <c r="PQ852" s="368"/>
      <c r="PR852" s="368"/>
      <c r="PS852" s="368"/>
      <c r="PT852" s="368"/>
      <c r="PU852" s="368"/>
      <c r="PV852" s="368"/>
      <c r="PW852" s="368"/>
      <c r="PX852" s="368"/>
      <c r="PY852" s="368"/>
      <c r="PZ852" s="368"/>
      <c r="QA852" s="368"/>
      <c r="QB852" s="368"/>
      <c r="QC852" s="368"/>
      <c r="QD852" s="368"/>
      <c r="QE852" s="368"/>
      <c r="QF852" s="368"/>
      <c r="QG852" s="368"/>
      <c r="QH852" s="368"/>
      <c r="QI852" s="368"/>
      <c r="QJ852" s="368"/>
      <c r="QK852" s="368"/>
      <c r="QL852" s="368"/>
      <c r="QM852" s="368"/>
      <c r="QN852" s="368"/>
      <c r="QO852" s="368"/>
      <c r="QP852" s="368"/>
      <c r="QQ852" s="368"/>
      <c r="QR852" s="368"/>
      <c r="QS852" s="368"/>
      <c r="QT852" s="368"/>
      <c r="QU852" s="368"/>
      <c r="QV852" s="368"/>
      <c r="QW852" s="368"/>
      <c r="QX852" s="368"/>
      <c r="QY852" s="368"/>
      <c r="QZ852" s="368"/>
      <c r="RA852" s="368"/>
      <c r="RB852" s="368"/>
      <c r="RC852" s="368"/>
      <c r="RD852" s="368"/>
      <c r="RE852" s="368"/>
      <c r="RF852" s="368"/>
      <c r="RG852" s="368"/>
      <c r="RH852" s="368"/>
      <c r="RI852" s="368"/>
      <c r="RJ852" s="368"/>
      <c r="RK852" s="368"/>
      <c r="RL852" s="368"/>
      <c r="RM852" s="368"/>
      <c r="RN852" s="368"/>
      <c r="RO852" s="368"/>
      <c r="RP852" s="368"/>
      <c r="RQ852" s="368"/>
      <c r="RR852" s="368"/>
      <c r="RS852" s="368"/>
      <c r="RT852" s="368"/>
      <c r="RU852" s="368"/>
      <c r="RV852" s="368"/>
      <c r="RW852" s="368"/>
      <c r="RX852" s="368"/>
      <c r="RY852" s="368"/>
      <c r="RZ852" s="368"/>
      <c r="SA852" s="368"/>
      <c r="SB852" s="368"/>
      <c r="SC852" s="368"/>
      <c r="SD852" s="368"/>
      <c r="SE852" s="368"/>
      <c r="SF852" s="368"/>
      <c r="SG852" s="368"/>
    </row>
    <row r="853" spans="1:501">
      <c r="A853" s="368"/>
      <c r="B853" s="368"/>
      <c r="C853" s="368"/>
      <c r="D853" s="368"/>
      <c r="E853" s="368"/>
      <c r="F853" s="368"/>
      <c r="G853" s="368"/>
      <c r="H853" s="368"/>
      <c r="I853" s="368"/>
      <c r="J853" s="368"/>
      <c r="K853" s="368"/>
      <c r="L853" s="368"/>
      <c r="M853" s="368"/>
      <c r="N853" s="368"/>
      <c r="O853" s="385"/>
      <c r="P853" s="368"/>
      <c r="Q853" s="368"/>
      <c r="R853" s="368"/>
      <c r="S853" s="368"/>
      <c r="T853" s="368"/>
      <c r="U853" s="368"/>
      <c r="V853" s="368"/>
      <c r="W853" s="368"/>
      <c r="X853" s="368"/>
      <c r="Y853" s="368"/>
      <c r="Z853" s="368"/>
      <c r="AA853" s="368"/>
      <c r="AB853" s="368"/>
      <c r="AC853" s="368"/>
      <c r="AD853" s="368"/>
      <c r="AE853" s="368"/>
      <c r="AF853" s="368"/>
      <c r="AG853" s="368"/>
      <c r="AH853" s="368"/>
      <c r="AI853" s="368"/>
      <c r="AJ853" s="368"/>
      <c r="AK853" s="368"/>
      <c r="AL853" s="368"/>
      <c r="AM853" s="368"/>
      <c r="AN853" s="368"/>
      <c r="AO853" s="368"/>
      <c r="AP853" s="368"/>
      <c r="AQ853" s="368"/>
      <c r="AR853" s="368"/>
      <c r="AS853" s="368"/>
      <c r="AT853" s="368"/>
      <c r="AU853" s="368"/>
      <c r="AV853" s="368"/>
      <c r="AW853" s="368"/>
      <c r="AX853" s="368"/>
      <c r="AY853" s="368"/>
      <c r="AZ853" s="368"/>
      <c r="BA853" s="368"/>
      <c r="BB853" s="368"/>
      <c r="BC853" s="368"/>
      <c r="BD853" s="368"/>
      <c r="BE853" s="368"/>
      <c r="BF853" s="368"/>
      <c r="BG853" s="368"/>
      <c r="BH853" s="368"/>
      <c r="BI853" s="368"/>
      <c r="BJ853" s="368"/>
      <c r="BK853" s="368"/>
      <c r="BL853" s="368"/>
      <c r="BM853" s="368"/>
      <c r="BN853" s="368"/>
      <c r="BO853" s="368"/>
      <c r="BP853" s="368"/>
      <c r="BQ853" s="368"/>
      <c r="BR853" s="368"/>
      <c r="BS853" s="368"/>
      <c r="BT853" s="368"/>
      <c r="BU853" s="368"/>
      <c r="BV853" s="368"/>
      <c r="BW853" s="368"/>
      <c r="DV853" s="368"/>
      <c r="DW853" s="368"/>
      <c r="DX853" s="368"/>
      <c r="DY853" s="368"/>
      <c r="DZ853" s="368"/>
      <c r="EA853" s="368"/>
      <c r="EB853" s="368"/>
      <c r="EC853" s="368"/>
      <c r="ED853" s="368"/>
      <c r="EE853" s="368"/>
      <c r="EF853" s="368"/>
      <c r="EG853" s="368"/>
      <c r="EH853" s="368"/>
      <c r="EI853" s="368"/>
      <c r="EJ853" s="368"/>
      <c r="EK853" s="368"/>
      <c r="EL853" s="368"/>
      <c r="EM853" s="368"/>
      <c r="EN853" s="368"/>
      <c r="EO853" s="368"/>
      <c r="EP853" s="368"/>
      <c r="EQ853" s="368"/>
      <c r="ER853" s="368"/>
      <c r="ES853" s="368"/>
      <c r="ET853" s="368"/>
      <c r="EU853" s="368"/>
      <c r="EV853" s="368"/>
      <c r="EW853" s="368"/>
      <c r="EX853" s="368"/>
      <c r="EY853" s="368"/>
      <c r="EZ853" s="368"/>
      <c r="FA853" s="368"/>
      <c r="FB853" s="368"/>
      <c r="FC853" s="368"/>
      <c r="FD853" s="368"/>
      <c r="FE853" s="368"/>
      <c r="FF853" s="368"/>
      <c r="FG853" s="368"/>
      <c r="FH853" s="368"/>
      <c r="FI853" s="368"/>
      <c r="FJ853" s="368"/>
      <c r="FK853" s="368"/>
      <c r="FL853" s="368"/>
      <c r="FM853" s="368"/>
      <c r="FN853" s="368"/>
      <c r="FO853" s="368"/>
      <c r="FP853" s="368"/>
      <c r="FQ853" s="368"/>
      <c r="FR853" s="368"/>
      <c r="FS853" s="368"/>
      <c r="FT853" s="368"/>
      <c r="FU853" s="368"/>
      <c r="FV853" s="368"/>
      <c r="FW853" s="368"/>
      <c r="FX853" s="368"/>
      <c r="FY853" s="368"/>
      <c r="FZ853" s="368"/>
      <c r="GA853" s="368"/>
      <c r="GB853" s="368"/>
      <c r="GC853" s="368"/>
      <c r="GD853" s="368"/>
      <c r="GE853" s="368"/>
      <c r="GF853" s="368"/>
      <c r="GG853" s="368"/>
      <c r="GH853" s="368"/>
      <c r="GI853" s="368"/>
      <c r="GJ853" s="368"/>
      <c r="GK853" s="368"/>
      <c r="GL853" s="368"/>
      <c r="GM853" s="368"/>
      <c r="GN853" s="368"/>
      <c r="GO853" s="368"/>
      <c r="GP853" s="368"/>
      <c r="GQ853" s="368"/>
      <c r="GR853" s="368"/>
      <c r="GS853" s="368"/>
      <c r="GT853" s="368"/>
      <c r="GU853" s="368"/>
      <c r="GV853" s="368"/>
      <c r="GW853" s="368"/>
      <c r="GX853" s="368"/>
      <c r="GY853" s="368"/>
      <c r="GZ853" s="368"/>
      <c r="HA853" s="368"/>
      <c r="HB853" s="368"/>
      <c r="HC853" s="368"/>
      <c r="HD853" s="368"/>
      <c r="HE853" s="368"/>
      <c r="HF853" s="368"/>
      <c r="HG853" s="368"/>
      <c r="HH853" s="368"/>
      <c r="HI853" s="368"/>
      <c r="HJ853" s="368"/>
      <c r="HK853" s="368"/>
      <c r="HL853" s="368"/>
      <c r="HM853" s="368"/>
      <c r="HN853" s="368"/>
      <c r="HO853" s="368"/>
      <c r="HP853" s="368"/>
      <c r="HQ853" s="368"/>
      <c r="HR853" s="368"/>
      <c r="HS853" s="368"/>
      <c r="HT853" s="368"/>
      <c r="HU853" s="368"/>
      <c r="HV853" s="368"/>
      <c r="HW853" s="368"/>
      <c r="HX853" s="368"/>
      <c r="HY853" s="368"/>
      <c r="HZ853" s="368"/>
      <c r="IA853" s="368"/>
      <c r="IB853" s="368"/>
      <c r="IC853" s="368"/>
      <c r="ID853" s="368"/>
      <c r="IE853" s="368"/>
      <c r="IF853" s="368"/>
      <c r="IG853" s="368"/>
      <c r="IH853" s="368"/>
      <c r="II853" s="368"/>
      <c r="IJ853" s="368"/>
      <c r="IK853" s="368"/>
      <c r="IL853" s="368"/>
      <c r="IM853" s="368"/>
      <c r="IN853" s="368"/>
      <c r="IO853" s="368"/>
      <c r="IP853" s="368"/>
      <c r="IQ853" s="368"/>
      <c r="IR853" s="368"/>
      <c r="IS853" s="368"/>
      <c r="IT853" s="368"/>
      <c r="IU853" s="368"/>
      <c r="IV853" s="368"/>
      <c r="IW853" s="368"/>
      <c r="IX853" s="368"/>
      <c r="IY853" s="368"/>
      <c r="IZ853" s="368"/>
      <c r="JA853" s="368"/>
      <c r="JB853" s="368"/>
      <c r="JC853" s="368"/>
      <c r="JD853" s="368"/>
      <c r="JE853" s="368"/>
      <c r="JF853" s="368"/>
      <c r="JG853" s="368"/>
      <c r="JH853" s="368"/>
      <c r="JI853" s="368"/>
      <c r="JJ853" s="368"/>
      <c r="JK853" s="368"/>
      <c r="JL853" s="368"/>
      <c r="JM853" s="368"/>
      <c r="JN853" s="368"/>
      <c r="JO853" s="368"/>
      <c r="JP853" s="368"/>
      <c r="JQ853" s="368"/>
      <c r="JR853" s="368"/>
      <c r="JS853" s="368"/>
      <c r="JT853" s="368"/>
      <c r="JU853" s="368"/>
      <c r="JV853" s="368"/>
      <c r="JW853" s="368"/>
      <c r="JX853" s="368"/>
      <c r="JY853" s="368"/>
      <c r="JZ853" s="368"/>
      <c r="KA853" s="368"/>
      <c r="KB853" s="368"/>
      <c r="KC853" s="368"/>
      <c r="KD853" s="368"/>
      <c r="KE853" s="368"/>
      <c r="KF853" s="368"/>
      <c r="KG853" s="368"/>
      <c r="KH853" s="368"/>
      <c r="KI853" s="368"/>
      <c r="KJ853" s="368"/>
      <c r="KK853" s="368"/>
      <c r="KL853" s="368"/>
      <c r="KM853" s="368"/>
      <c r="KN853" s="368"/>
      <c r="KO853" s="368"/>
      <c r="KP853" s="368"/>
      <c r="KQ853" s="368"/>
      <c r="KR853" s="368"/>
      <c r="KS853" s="368"/>
      <c r="KT853" s="368"/>
      <c r="KU853" s="368"/>
      <c r="KV853" s="368"/>
      <c r="KW853" s="368"/>
      <c r="KX853" s="368"/>
      <c r="LH853" s="368"/>
      <c r="LI853" s="368"/>
      <c r="LJ853" s="368"/>
      <c r="LK853" s="368"/>
      <c r="LL853" s="368"/>
      <c r="LM853" s="368"/>
      <c r="LN853" s="368"/>
      <c r="LO853" s="368"/>
      <c r="LP853" s="368"/>
      <c r="LQ853" s="368"/>
      <c r="LR853" s="368"/>
      <c r="LS853" s="368"/>
      <c r="LT853" s="368"/>
      <c r="LU853" s="368"/>
      <c r="LV853" s="368"/>
      <c r="LW853" s="368"/>
      <c r="LX853" s="368"/>
      <c r="LY853" s="368"/>
      <c r="LZ853" s="368"/>
      <c r="MA853" s="368"/>
      <c r="MB853" s="368"/>
      <c r="MC853" s="368"/>
      <c r="MD853" s="368"/>
      <c r="ME853" s="368"/>
      <c r="MF853" s="368"/>
      <c r="MG853" s="368"/>
      <c r="MH853" s="368"/>
      <c r="MI853" s="368"/>
      <c r="MJ853" s="368"/>
      <c r="MK853" s="368"/>
      <c r="ML853" s="368"/>
      <c r="MM853" s="368"/>
      <c r="MN853" s="368"/>
      <c r="MO853" s="368"/>
      <c r="MP853" s="368"/>
      <c r="MQ853" s="368"/>
      <c r="MR853" s="368"/>
      <c r="MS853" s="368"/>
      <c r="MT853" s="368"/>
      <c r="MU853" s="368"/>
      <c r="MV853" s="368"/>
      <c r="MW853" s="368"/>
      <c r="MX853" s="368"/>
      <c r="MY853" s="368"/>
      <c r="MZ853" s="368"/>
      <c r="NA853" s="368"/>
      <c r="NB853" s="368"/>
      <c r="NC853" s="368"/>
      <c r="ND853" s="368"/>
      <c r="NE853" s="368"/>
      <c r="NF853" s="368"/>
      <c r="NG853" s="368"/>
      <c r="NH853" s="368"/>
      <c r="NI853" s="368"/>
      <c r="NJ853" s="368"/>
      <c r="NK853" s="368"/>
      <c r="NL853" s="368"/>
      <c r="NM853" s="368"/>
      <c r="NN853" s="368"/>
      <c r="NO853" s="368"/>
      <c r="NP853" s="368"/>
      <c r="NQ853" s="368"/>
      <c r="NR853" s="368"/>
      <c r="NS853" s="368"/>
      <c r="NT853" s="368"/>
      <c r="NU853" s="368"/>
      <c r="NV853" s="368"/>
      <c r="NW853" s="368"/>
      <c r="NX853" s="368"/>
      <c r="NY853" s="368"/>
      <c r="NZ853" s="368"/>
      <c r="OA853" s="368"/>
      <c r="OB853" s="368"/>
      <c r="OC853" s="368"/>
      <c r="OD853" s="368"/>
      <c r="OE853" s="368"/>
      <c r="OF853" s="368"/>
      <c r="OG853" s="368"/>
      <c r="OH853" s="368"/>
      <c r="OI853" s="368"/>
      <c r="OJ853" s="368"/>
      <c r="OK853" s="368"/>
      <c r="OL853" s="368"/>
      <c r="OM853" s="368"/>
      <c r="ON853" s="368"/>
      <c r="OO853" s="368"/>
      <c r="OP853" s="368"/>
      <c r="OQ853" s="368"/>
      <c r="OR853" s="368"/>
      <c r="OS853" s="368"/>
      <c r="OT853" s="368"/>
      <c r="OU853" s="368"/>
      <c r="OV853" s="368"/>
      <c r="OW853" s="368"/>
      <c r="OX853" s="368"/>
      <c r="OY853" s="368"/>
      <c r="OZ853" s="368"/>
      <c r="PA853" s="368"/>
      <c r="PB853" s="368"/>
      <c r="PC853" s="368"/>
      <c r="PD853" s="368"/>
      <c r="PE853" s="368"/>
      <c r="PF853" s="368"/>
      <c r="PG853" s="368"/>
      <c r="PH853" s="368"/>
      <c r="PI853" s="368"/>
      <c r="PJ853" s="368"/>
      <c r="PK853" s="368"/>
      <c r="PL853" s="368"/>
      <c r="PM853" s="368"/>
      <c r="PN853" s="368"/>
      <c r="PO853" s="368"/>
      <c r="PP853" s="368"/>
      <c r="PQ853" s="368"/>
      <c r="PR853" s="368"/>
      <c r="PS853" s="368"/>
      <c r="PT853" s="368"/>
      <c r="PU853" s="368"/>
      <c r="PV853" s="368"/>
      <c r="PW853" s="368"/>
      <c r="PX853" s="368"/>
      <c r="PY853" s="368"/>
      <c r="PZ853" s="368"/>
      <c r="QA853" s="368"/>
      <c r="QB853" s="368"/>
      <c r="QC853" s="368"/>
      <c r="QD853" s="368"/>
      <c r="QE853" s="368"/>
      <c r="QF853" s="368"/>
      <c r="QG853" s="368"/>
      <c r="QH853" s="368"/>
      <c r="QI853" s="368"/>
      <c r="QJ853" s="368"/>
      <c r="QK853" s="368"/>
      <c r="QL853" s="368"/>
      <c r="QM853" s="368"/>
      <c r="QN853" s="368"/>
      <c r="QO853" s="368"/>
      <c r="QP853" s="368"/>
      <c r="QQ853" s="368"/>
      <c r="QR853" s="368"/>
      <c r="QS853" s="368"/>
      <c r="QT853" s="368"/>
      <c r="QU853" s="368"/>
      <c r="QV853" s="368"/>
      <c r="QW853" s="368"/>
      <c r="QX853" s="368"/>
      <c r="QY853" s="368"/>
      <c r="QZ853" s="368"/>
      <c r="RA853" s="368"/>
      <c r="RB853" s="368"/>
      <c r="RC853" s="368"/>
      <c r="RD853" s="368"/>
      <c r="RE853" s="368"/>
      <c r="RF853" s="368"/>
      <c r="RG853" s="368"/>
      <c r="RH853" s="368"/>
      <c r="RI853" s="368"/>
      <c r="RJ853" s="368"/>
      <c r="RK853" s="368"/>
      <c r="RL853" s="368"/>
      <c r="RM853" s="368"/>
      <c r="RN853" s="368"/>
      <c r="RO853" s="368"/>
      <c r="RP853" s="368"/>
      <c r="RQ853" s="368"/>
      <c r="RR853" s="368"/>
      <c r="RS853" s="368"/>
      <c r="RT853" s="368"/>
      <c r="RU853" s="368"/>
      <c r="RV853" s="368"/>
      <c r="RW853" s="368"/>
      <c r="RX853" s="368"/>
      <c r="RY853" s="368"/>
      <c r="RZ853" s="368"/>
      <c r="SA853" s="368"/>
      <c r="SB853" s="368"/>
      <c r="SC853" s="368"/>
      <c r="SD853" s="368"/>
      <c r="SE853" s="368"/>
      <c r="SF853" s="368"/>
      <c r="SG853" s="368"/>
    </row>
    <row r="854" spans="1:501">
      <c r="A854" s="368"/>
      <c r="B854" s="368"/>
      <c r="C854" s="368"/>
      <c r="D854" s="368"/>
      <c r="E854" s="368"/>
      <c r="F854" s="368"/>
      <c r="G854" s="368"/>
      <c r="H854" s="368"/>
      <c r="I854" s="368"/>
      <c r="J854" s="368"/>
      <c r="K854" s="368"/>
      <c r="L854" s="368"/>
      <c r="M854" s="368"/>
      <c r="N854" s="368"/>
      <c r="O854" s="385"/>
      <c r="P854" s="368"/>
      <c r="Q854" s="368"/>
      <c r="R854" s="368"/>
      <c r="S854" s="368"/>
      <c r="T854" s="368"/>
      <c r="U854" s="368"/>
      <c r="V854" s="368"/>
      <c r="W854" s="368"/>
      <c r="X854" s="368"/>
      <c r="Y854" s="368"/>
      <c r="Z854" s="368"/>
      <c r="AA854" s="368"/>
      <c r="AB854" s="368"/>
      <c r="AC854" s="368"/>
      <c r="AD854" s="368"/>
      <c r="AE854" s="368"/>
      <c r="AF854" s="368"/>
      <c r="AG854" s="368"/>
      <c r="AH854" s="368"/>
      <c r="AI854" s="368"/>
      <c r="AJ854" s="368"/>
      <c r="AK854" s="368"/>
      <c r="AL854" s="368"/>
      <c r="AM854" s="368"/>
      <c r="AN854" s="368"/>
      <c r="AO854" s="368"/>
      <c r="AP854" s="368"/>
      <c r="AQ854" s="368"/>
      <c r="AR854" s="368"/>
      <c r="AS854" s="368"/>
      <c r="AT854" s="368"/>
      <c r="AU854" s="368"/>
      <c r="AV854" s="368"/>
      <c r="AW854" s="368"/>
      <c r="AX854" s="368"/>
      <c r="AY854" s="368"/>
      <c r="AZ854" s="368"/>
      <c r="BA854" s="368"/>
      <c r="BB854" s="368"/>
      <c r="BC854" s="368"/>
      <c r="BD854" s="368"/>
      <c r="BE854" s="368"/>
      <c r="BF854" s="368"/>
      <c r="BG854" s="368"/>
      <c r="BH854" s="368"/>
      <c r="BI854" s="368"/>
      <c r="BJ854" s="368"/>
      <c r="BK854" s="368"/>
      <c r="BL854" s="368"/>
      <c r="BM854" s="368"/>
      <c r="BN854" s="368"/>
      <c r="BO854" s="368"/>
      <c r="BP854" s="368"/>
      <c r="BQ854" s="368"/>
      <c r="BR854" s="368"/>
      <c r="BS854" s="368"/>
      <c r="BT854" s="368"/>
      <c r="BU854" s="368"/>
      <c r="BV854" s="368"/>
      <c r="BW854" s="368"/>
      <c r="DV854" s="368"/>
      <c r="DW854" s="368"/>
      <c r="DX854" s="368"/>
      <c r="DY854" s="368"/>
      <c r="DZ854" s="368"/>
      <c r="EA854" s="368"/>
      <c r="EB854" s="368"/>
      <c r="EC854" s="368"/>
      <c r="ED854" s="368"/>
      <c r="EE854" s="368"/>
      <c r="EF854" s="368"/>
      <c r="EG854" s="368"/>
      <c r="EH854" s="368"/>
      <c r="EI854" s="368"/>
      <c r="EJ854" s="368"/>
      <c r="EK854" s="368"/>
      <c r="EL854" s="368"/>
      <c r="EM854" s="368"/>
      <c r="EN854" s="368"/>
      <c r="EO854" s="368"/>
      <c r="EP854" s="368"/>
      <c r="EQ854" s="368"/>
      <c r="ER854" s="368"/>
      <c r="ES854" s="368"/>
      <c r="ET854" s="368"/>
      <c r="EU854" s="368"/>
      <c r="EV854" s="368"/>
      <c r="EW854" s="368"/>
      <c r="EX854" s="368"/>
      <c r="EY854" s="368"/>
      <c r="EZ854" s="368"/>
      <c r="FA854" s="368"/>
      <c r="FB854" s="368"/>
      <c r="FC854" s="368"/>
      <c r="FD854" s="368"/>
      <c r="FE854" s="368"/>
      <c r="FF854" s="368"/>
      <c r="FG854" s="368"/>
      <c r="FH854" s="368"/>
      <c r="FI854" s="368"/>
      <c r="FJ854" s="368"/>
      <c r="FK854" s="368"/>
      <c r="FL854" s="368"/>
      <c r="FM854" s="368"/>
      <c r="FN854" s="368"/>
      <c r="FO854" s="368"/>
      <c r="FP854" s="368"/>
      <c r="FQ854" s="368"/>
      <c r="FR854" s="368"/>
      <c r="FS854" s="368"/>
      <c r="FT854" s="368"/>
      <c r="FU854" s="368"/>
      <c r="FV854" s="368"/>
      <c r="FW854" s="368"/>
      <c r="FX854" s="368"/>
      <c r="FY854" s="368"/>
      <c r="FZ854" s="368"/>
      <c r="GA854" s="368"/>
      <c r="GB854" s="368"/>
      <c r="GC854" s="368"/>
      <c r="GD854" s="368"/>
      <c r="GE854" s="368"/>
      <c r="GF854" s="368"/>
      <c r="GG854" s="368"/>
      <c r="GH854" s="368"/>
      <c r="GI854" s="368"/>
      <c r="GJ854" s="368"/>
      <c r="GK854" s="368"/>
      <c r="GL854" s="368"/>
      <c r="GM854" s="368"/>
      <c r="GN854" s="368"/>
      <c r="GO854" s="368"/>
      <c r="GP854" s="368"/>
      <c r="GQ854" s="368"/>
      <c r="GR854" s="368"/>
      <c r="GS854" s="368"/>
      <c r="GT854" s="368"/>
      <c r="GU854" s="368"/>
      <c r="GV854" s="368"/>
      <c r="GW854" s="368"/>
      <c r="GX854" s="368"/>
      <c r="GY854" s="368"/>
      <c r="GZ854" s="368"/>
      <c r="HA854" s="368"/>
      <c r="HB854" s="368"/>
      <c r="HC854" s="368"/>
      <c r="HD854" s="368"/>
      <c r="HE854" s="368"/>
      <c r="HF854" s="368"/>
      <c r="HG854" s="368"/>
      <c r="HH854" s="368"/>
      <c r="HI854" s="368"/>
      <c r="HJ854" s="368"/>
      <c r="HK854" s="368"/>
      <c r="HL854" s="368"/>
      <c r="HM854" s="368"/>
      <c r="HN854" s="368"/>
      <c r="HO854" s="368"/>
      <c r="HP854" s="368"/>
      <c r="HQ854" s="368"/>
      <c r="HR854" s="368"/>
      <c r="HS854" s="368"/>
      <c r="HT854" s="368"/>
      <c r="HU854" s="368"/>
      <c r="HV854" s="368"/>
      <c r="HW854" s="368"/>
      <c r="HX854" s="368"/>
      <c r="HY854" s="368"/>
      <c r="HZ854" s="368"/>
      <c r="IA854" s="368"/>
      <c r="IB854" s="368"/>
      <c r="IC854" s="368"/>
      <c r="ID854" s="368"/>
      <c r="IE854" s="368"/>
      <c r="IF854" s="368"/>
      <c r="IG854" s="368"/>
      <c r="IH854" s="368"/>
      <c r="II854" s="368"/>
      <c r="IJ854" s="368"/>
      <c r="IK854" s="368"/>
      <c r="IL854" s="368"/>
      <c r="IM854" s="368"/>
      <c r="IN854" s="368"/>
      <c r="IO854" s="368"/>
      <c r="IP854" s="368"/>
      <c r="IQ854" s="368"/>
      <c r="IR854" s="368"/>
      <c r="IS854" s="368"/>
      <c r="IT854" s="368"/>
      <c r="IU854" s="368"/>
      <c r="IV854" s="368"/>
      <c r="IW854" s="368"/>
      <c r="IX854" s="368"/>
      <c r="IY854" s="368"/>
      <c r="IZ854" s="368"/>
      <c r="JA854" s="368"/>
      <c r="JB854" s="368"/>
      <c r="JC854" s="368"/>
      <c r="JD854" s="368"/>
      <c r="JE854" s="368"/>
      <c r="JF854" s="368"/>
      <c r="JG854" s="368"/>
      <c r="JH854" s="368"/>
      <c r="JI854" s="368"/>
      <c r="JJ854" s="368"/>
      <c r="JK854" s="368"/>
      <c r="JL854" s="368"/>
      <c r="JM854" s="368"/>
      <c r="JN854" s="368"/>
      <c r="JO854" s="368"/>
      <c r="JP854" s="368"/>
      <c r="JQ854" s="368"/>
      <c r="JR854" s="368"/>
      <c r="JS854" s="368"/>
      <c r="JT854" s="368"/>
      <c r="JU854" s="368"/>
      <c r="JV854" s="368"/>
      <c r="JW854" s="368"/>
      <c r="JX854" s="368"/>
      <c r="JY854" s="368"/>
      <c r="JZ854" s="368"/>
      <c r="KA854" s="368"/>
      <c r="KB854" s="368"/>
      <c r="KC854" s="368"/>
      <c r="KD854" s="368"/>
      <c r="KE854" s="368"/>
      <c r="KF854" s="368"/>
      <c r="KG854" s="368"/>
      <c r="KH854" s="368"/>
      <c r="KI854" s="368"/>
      <c r="KJ854" s="368"/>
      <c r="KK854" s="368"/>
      <c r="KL854" s="368"/>
      <c r="KM854" s="368"/>
      <c r="KN854" s="368"/>
      <c r="KO854" s="368"/>
      <c r="KP854" s="368"/>
      <c r="KQ854" s="368"/>
      <c r="KR854" s="368"/>
      <c r="KS854" s="368"/>
      <c r="KT854" s="368"/>
      <c r="KU854" s="368"/>
      <c r="KV854" s="368"/>
      <c r="KW854" s="368"/>
      <c r="KX854" s="368"/>
      <c r="LH854" s="368"/>
      <c r="LI854" s="368"/>
      <c r="LJ854" s="368"/>
      <c r="LK854" s="368"/>
      <c r="LL854" s="368"/>
      <c r="LM854" s="368"/>
      <c r="LN854" s="368"/>
      <c r="LO854" s="368"/>
      <c r="LP854" s="368"/>
      <c r="LQ854" s="368"/>
      <c r="LR854" s="368"/>
      <c r="LS854" s="368"/>
      <c r="LT854" s="368"/>
      <c r="LU854" s="368"/>
      <c r="LV854" s="368"/>
      <c r="LW854" s="368"/>
      <c r="LX854" s="368"/>
      <c r="LY854" s="368"/>
      <c r="LZ854" s="368"/>
      <c r="MA854" s="368"/>
      <c r="MB854" s="368"/>
      <c r="MC854" s="368"/>
      <c r="MD854" s="368"/>
      <c r="ME854" s="368"/>
      <c r="MF854" s="368"/>
      <c r="MG854" s="368"/>
      <c r="MH854" s="368"/>
      <c r="MI854" s="368"/>
      <c r="MJ854" s="368"/>
      <c r="MK854" s="368"/>
      <c r="ML854" s="368"/>
      <c r="MM854" s="368"/>
      <c r="MN854" s="368"/>
      <c r="MO854" s="368"/>
      <c r="MP854" s="368"/>
      <c r="MQ854" s="368"/>
      <c r="MR854" s="368"/>
      <c r="MS854" s="368"/>
      <c r="MT854" s="368"/>
      <c r="MU854" s="368"/>
      <c r="MV854" s="368"/>
      <c r="MW854" s="368"/>
      <c r="MX854" s="368"/>
      <c r="MY854" s="368"/>
      <c r="MZ854" s="368"/>
      <c r="NA854" s="368"/>
      <c r="NB854" s="368"/>
      <c r="NC854" s="368"/>
      <c r="ND854" s="368"/>
      <c r="NE854" s="368"/>
      <c r="NF854" s="368"/>
      <c r="NG854" s="368"/>
      <c r="NH854" s="368"/>
      <c r="NI854" s="368"/>
      <c r="NJ854" s="368"/>
      <c r="NK854" s="368"/>
      <c r="NL854" s="368"/>
      <c r="NM854" s="368"/>
      <c r="NN854" s="368"/>
      <c r="NO854" s="368"/>
      <c r="NP854" s="368"/>
      <c r="NQ854" s="368"/>
      <c r="NR854" s="368"/>
      <c r="NS854" s="368"/>
      <c r="NT854" s="368"/>
      <c r="NU854" s="368"/>
      <c r="NV854" s="368"/>
      <c r="NW854" s="368"/>
      <c r="NX854" s="368"/>
      <c r="NY854" s="368"/>
      <c r="NZ854" s="368"/>
      <c r="OA854" s="368"/>
      <c r="OB854" s="368"/>
      <c r="OC854" s="368"/>
      <c r="OD854" s="368"/>
      <c r="OE854" s="368"/>
      <c r="OF854" s="368"/>
      <c r="OG854" s="368"/>
      <c r="OH854" s="368"/>
      <c r="OI854" s="368"/>
      <c r="OJ854" s="368"/>
      <c r="OK854" s="368"/>
      <c r="OL854" s="368"/>
      <c r="OM854" s="368"/>
      <c r="ON854" s="368"/>
      <c r="OO854" s="368"/>
      <c r="OP854" s="368"/>
      <c r="OQ854" s="368"/>
      <c r="OR854" s="368"/>
      <c r="OS854" s="368"/>
      <c r="OT854" s="368"/>
      <c r="OU854" s="368"/>
      <c r="OV854" s="368"/>
      <c r="OW854" s="368"/>
      <c r="OX854" s="368"/>
      <c r="OY854" s="368"/>
      <c r="OZ854" s="368"/>
      <c r="PA854" s="368"/>
      <c r="PB854" s="368"/>
      <c r="PC854" s="368"/>
      <c r="PD854" s="368"/>
      <c r="PE854" s="368"/>
      <c r="PF854" s="368"/>
      <c r="PG854" s="368"/>
      <c r="PH854" s="368"/>
      <c r="PI854" s="368"/>
      <c r="PJ854" s="368"/>
      <c r="PK854" s="368"/>
      <c r="PL854" s="368"/>
      <c r="PM854" s="368"/>
      <c r="PN854" s="368"/>
      <c r="PO854" s="368"/>
      <c r="PP854" s="368"/>
      <c r="PQ854" s="368"/>
      <c r="PR854" s="368"/>
      <c r="PS854" s="368"/>
      <c r="PT854" s="368"/>
      <c r="PU854" s="368"/>
      <c r="PV854" s="368"/>
      <c r="PW854" s="368"/>
      <c r="PX854" s="368"/>
      <c r="PY854" s="368"/>
      <c r="PZ854" s="368"/>
      <c r="QA854" s="368"/>
      <c r="QB854" s="368"/>
      <c r="QC854" s="368"/>
      <c r="QD854" s="368"/>
      <c r="QE854" s="368"/>
      <c r="QF854" s="368"/>
      <c r="QG854" s="368"/>
      <c r="QH854" s="368"/>
      <c r="QI854" s="368"/>
      <c r="QJ854" s="368"/>
      <c r="QK854" s="368"/>
      <c r="QL854" s="368"/>
      <c r="QM854" s="368"/>
      <c r="QN854" s="368"/>
      <c r="QO854" s="368"/>
      <c r="QP854" s="368"/>
      <c r="QQ854" s="368"/>
      <c r="QR854" s="368"/>
      <c r="QS854" s="368"/>
      <c r="QT854" s="368"/>
      <c r="QU854" s="368"/>
      <c r="QV854" s="368"/>
      <c r="QW854" s="368"/>
      <c r="QX854" s="368"/>
      <c r="QY854" s="368"/>
      <c r="QZ854" s="368"/>
      <c r="RA854" s="368"/>
      <c r="RB854" s="368"/>
      <c r="RC854" s="368"/>
      <c r="RD854" s="368"/>
      <c r="RE854" s="368"/>
      <c r="RF854" s="368"/>
      <c r="RG854" s="368"/>
      <c r="RH854" s="368"/>
      <c r="RI854" s="368"/>
      <c r="RJ854" s="368"/>
      <c r="RK854" s="368"/>
      <c r="RL854" s="368"/>
      <c r="RM854" s="368"/>
      <c r="RN854" s="368"/>
      <c r="RO854" s="368"/>
      <c r="RP854" s="368"/>
      <c r="RQ854" s="368"/>
      <c r="RR854" s="368"/>
      <c r="RS854" s="368"/>
      <c r="RT854" s="368"/>
      <c r="RU854" s="368"/>
      <c r="RV854" s="368"/>
      <c r="RW854" s="368"/>
      <c r="RX854" s="368"/>
      <c r="RY854" s="368"/>
      <c r="RZ854" s="368"/>
      <c r="SA854" s="368"/>
      <c r="SB854" s="368"/>
      <c r="SC854" s="368"/>
      <c r="SD854" s="368"/>
      <c r="SE854" s="368"/>
      <c r="SF854" s="368"/>
      <c r="SG854" s="368"/>
    </row>
    <row r="855" spans="1:501">
      <c r="A855" s="368"/>
      <c r="B855" s="368"/>
      <c r="C855" s="368"/>
      <c r="D855" s="368"/>
      <c r="E855" s="368"/>
      <c r="F855" s="368"/>
      <c r="G855" s="368"/>
      <c r="H855" s="368"/>
      <c r="I855" s="368"/>
      <c r="J855" s="368"/>
      <c r="K855" s="368"/>
      <c r="L855" s="368"/>
      <c r="M855" s="368"/>
      <c r="N855" s="368"/>
      <c r="O855" s="385"/>
      <c r="P855" s="368"/>
      <c r="Q855" s="368"/>
      <c r="R855" s="368"/>
      <c r="S855" s="368"/>
      <c r="T855" s="368"/>
      <c r="U855" s="368"/>
      <c r="V855" s="368"/>
      <c r="W855" s="368"/>
      <c r="X855" s="368"/>
      <c r="Y855" s="368"/>
      <c r="Z855" s="368"/>
      <c r="AA855" s="368"/>
      <c r="AB855" s="368"/>
      <c r="AC855" s="368"/>
      <c r="AD855" s="368"/>
      <c r="AE855" s="368"/>
      <c r="AF855" s="368"/>
      <c r="AG855" s="368"/>
      <c r="AH855" s="368"/>
      <c r="AI855" s="368"/>
      <c r="AJ855" s="368"/>
      <c r="AK855" s="368"/>
      <c r="AL855" s="368"/>
      <c r="AM855" s="368"/>
      <c r="AN855" s="368"/>
      <c r="AO855" s="368"/>
      <c r="AP855" s="368"/>
      <c r="AQ855" s="368"/>
      <c r="AR855" s="368"/>
      <c r="AS855" s="368"/>
      <c r="AT855" s="368"/>
      <c r="AU855" s="368"/>
      <c r="AV855" s="368"/>
      <c r="AW855" s="368"/>
      <c r="AX855" s="368"/>
      <c r="AY855" s="368"/>
      <c r="AZ855" s="368"/>
      <c r="BA855" s="368"/>
      <c r="BB855" s="368"/>
      <c r="BC855" s="368"/>
      <c r="BD855" s="368"/>
      <c r="BE855" s="368"/>
      <c r="BF855" s="368"/>
      <c r="BG855" s="368"/>
      <c r="BH855" s="368"/>
      <c r="BI855" s="368"/>
      <c r="BJ855" s="368"/>
      <c r="BK855" s="368"/>
      <c r="BL855" s="368"/>
      <c r="BM855" s="368"/>
      <c r="BN855" s="368"/>
      <c r="BO855" s="368"/>
      <c r="BP855" s="368"/>
      <c r="BQ855" s="368"/>
      <c r="BR855" s="368"/>
      <c r="BS855" s="368"/>
      <c r="BT855" s="368"/>
      <c r="BU855" s="368"/>
      <c r="BV855" s="368"/>
      <c r="BW855" s="368"/>
      <c r="DV855" s="368"/>
      <c r="DW855" s="368"/>
      <c r="DX855" s="368"/>
      <c r="DY855" s="368"/>
      <c r="DZ855" s="368"/>
      <c r="EA855" s="368"/>
      <c r="EB855" s="368"/>
      <c r="EC855" s="368"/>
      <c r="ED855" s="368"/>
      <c r="EE855" s="368"/>
      <c r="EF855" s="368"/>
      <c r="EG855" s="368"/>
      <c r="EH855" s="368"/>
      <c r="EI855" s="368"/>
      <c r="EJ855" s="368"/>
      <c r="EK855" s="368"/>
      <c r="EL855" s="368"/>
      <c r="EM855" s="368"/>
      <c r="EN855" s="368"/>
      <c r="EO855" s="368"/>
      <c r="EP855" s="368"/>
      <c r="EQ855" s="368"/>
      <c r="ER855" s="368"/>
      <c r="ES855" s="368"/>
      <c r="ET855" s="368"/>
      <c r="EU855" s="368"/>
      <c r="EV855" s="368"/>
      <c r="EW855" s="368"/>
      <c r="EX855" s="368"/>
      <c r="EY855" s="368"/>
      <c r="EZ855" s="368"/>
      <c r="FA855" s="368"/>
      <c r="FB855" s="368"/>
      <c r="FC855" s="368"/>
      <c r="FD855" s="368"/>
      <c r="FE855" s="368"/>
      <c r="FF855" s="368"/>
      <c r="FG855" s="368"/>
      <c r="FH855" s="368"/>
      <c r="FI855" s="368"/>
      <c r="FJ855" s="368"/>
      <c r="FK855" s="368"/>
      <c r="FL855" s="368"/>
      <c r="FM855" s="368"/>
      <c r="FN855" s="368"/>
      <c r="FO855" s="368"/>
      <c r="FP855" s="368"/>
      <c r="FQ855" s="368"/>
      <c r="FR855" s="368"/>
      <c r="FS855" s="368"/>
      <c r="FT855" s="368"/>
      <c r="FU855" s="368"/>
      <c r="FV855" s="368"/>
      <c r="FW855" s="368"/>
      <c r="FX855" s="368"/>
      <c r="FY855" s="368"/>
      <c r="FZ855" s="368"/>
      <c r="GA855" s="368"/>
      <c r="GB855" s="368"/>
      <c r="GC855" s="368"/>
      <c r="GD855" s="368"/>
      <c r="GE855" s="368"/>
      <c r="GF855" s="368"/>
      <c r="GG855" s="368"/>
      <c r="GH855" s="368"/>
      <c r="GI855" s="368"/>
      <c r="GJ855" s="368"/>
      <c r="GK855" s="368"/>
      <c r="GL855" s="368"/>
      <c r="GM855" s="368"/>
      <c r="GN855" s="368"/>
      <c r="GO855" s="368"/>
      <c r="GP855" s="368"/>
      <c r="GQ855" s="368"/>
      <c r="GR855" s="368"/>
      <c r="GS855" s="368"/>
      <c r="GT855" s="368"/>
      <c r="GU855" s="368"/>
      <c r="GV855" s="368"/>
      <c r="GW855" s="368"/>
      <c r="GX855" s="368"/>
      <c r="GY855" s="368"/>
      <c r="GZ855" s="368"/>
      <c r="HA855" s="368"/>
      <c r="HB855" s="368"/>
      <c r="HC855" s="368"/>
      <c r="HD855" s="368"/>
      <c r="HE855" s="368"/>
      <c r="HF855" s="368"/>
      <c r="HG855" s="368"/>
      <c r="HH855" s="368"/>
      <c r="HI855" s="368"/>
      <c r="HJ855" s="368"/>
      <c r="HK855" s="368"/>
      <c r="HL855" s="368"/>
      <c r="HM855" s="368"/>
      <c r="HN855" s="368"/>
      <c r="HO855" s="368"/>
      <c r="HP855" s="368"/>
      <c r="HQ855" s="368"/>
      <c r="HR855" s="368"/>
      <c r="HS855" s="368"/>
      <c r="HT855" s="368"/>
      <c r="HU855" s="368"/>
      <c r="HV855" s="368"/>
      <c r="HW855" s="368"/>
      <c r="HX855" s="368"/>
      <c r="HY855" s="368"/>
      <c r="HZ855" s="368"/>
      <c r="IA855" s="368"/>
      <c r="IB855" s="368"/>
      <c r="IC855" s="368"/>
      <c r="ID855" s="368"/>
      <c r="IE855" s="368"/>
      <c r="IF855" s="368"/>
      <c r="IG855" s="368"/>
      <c r="IH855" s="368"/>
      <c r="II855" s="368"/>
      <c r="IJ855" s="368"/>
      <c r="IK855" s="368"/>
      <c r="IL855" s="368"/>
      <c r="IM855" s="368"/>
      <c r="IN855" s="368"/>
      <c r="IO855" s="368"/>
      <c r="IP855" s="368"/>
      <c r="IQ855" s="368"/>
      <c r="IR855" s="368"/>
      <c r="IS855" s="368"/>
      <c r="IT855" s="368"/>
      <c r="IU855" s="368"/>
      <c r="IV855" s="368"/>
      <c r="IW855" s="368"/>
      <c r="IX855" s="368"/>
      <c r="IY855" s="368"/>
      <c r="IZ855" s="368"/>
      <c r="JA855" s="368"/>
      <c r="JB855" s="368"/>
      <c r="JC855" s="368"/>
      <c r="JD855" s="368"/>
      <c r="JE855" s="368"/>
      <c r="JF855" s="368"/>
      <c r="JG855" s="368"/>
      <c r="JH855" s="368"/>
      <c r="JI855" s="368"/>
      <c r="JJ855" s="368"/>
      <c r="JK855" s="368"/>
      <c r="JL855" s="368"/>
      <c r="JM855" s="368"/>
      <c r="JN855" s="368"/>
      <c r="JO855" s="368"/>
      <c r="JP855" s="368"/>
      <c r="JQ855" s="368"/>
      <c r="JR855" s="368"/>
      <c r="JS855" s="368"/>
      <c r="JT855" s="368"/>
      <c r="JU855" s="368"/>
      <c r="JV855" s="368"/>
      <c r="JW855" s="368"/>
      <c r="JX855" s="368"/>
      <c r="JY855" s="368"/>
      <c r="JZ855" s="368"/>
      <c r="KA855" s="368"/>
      <c r="KB855" s="368"/>
      <c r="KC855" s="368"/>
      <c r="KD855" s="368"/>
      <c r="KE855" s="368"/>
      <c r="KF855" s="368"/>
      <c r="KG855" s="368"/>
      <c r="KH855" s="368"/>
      <c r="KI855" s="368"/>
      <c r="KJ855" s="368"/>
      <c r="KK855" s="368"/>
      <c r="KL855" s="368"/>
      <c r="KM855" s="368"/>
      <c r="KN855" s="368"/>
      <c r="KO855" s="368"/>
      <c r="KP855" s="368"/>
      <c r="KQ855" s="368"/>
      <c r="KR855" s="368"/>
      <c r="KS855" s="368"/>
      <c r="KT855" s="368"/>
      <c r="KU855" s="368"/>
      <c r="KV855" s="368"/>
      <c r="KW855" s="368"/>
      <c r="KX855" s="368"/>
      <c r="LH855" s="368"/>
      <c r="LI855" s="368"/>
      <c r="LJ855" s="368"/>
      <c r="LK855" s="368"/>
      <c r="LL855" s="368"/>
      <c r="LM855" s="368"/>
      <c r="LN855" s="368"/>
      <c r="LO855" s="368"/>
      <c r="LP855" s="368"/>
      <c r="LQ855" s="368"/>
      <c r="LR855" s="368"/>
      <c r="LS855" s="368"/>
      <c r="LT855" s="368"/>
      <c r="LU855" s="368"/>
      <c r="LV855" s="368"/>
      <c r="LW855" s="368"/>
      <c r="LX855" s="368"/>
      <c r="LY855" s="368"/>
      <c r="LZ855" s="368"/>
      <c r="MA855" s="368"/>
      <c r="MB855" s="368"/>
      <c r="MC855" s="368"/>
      <c r="MD855" s="368"/>
      <c r="ME855" s="368"/>
      <c r="MF855" s="368"/>
      <c r="MG855" s="368"/>
      <c r="MH855" s="368"/>
      <c r="MI855" s="368"/>
      <c r="MJ855" s="368"/>
      <c r="MK855" s="368"/>
      <c r="ML855" s="368"/>
      <c r="MM855" s="368"/>
      <c r="MN855" s="368"/>
      <c r="MO855" s="368"/>
      <c r="MP855" s="368"/>
      <c r="MQ855" s="368"/>
      <c r="MR855" s="368"/>
      <c r="MS855" s="368"/>
      <c r="MT855" s="368"/>
      <c r="MU855" s="368"/>
      <c r="MV855" s="368"/>
      <c r="MW855" s="368"/>
      <c r="MX855" s="368"/>
      <c r="MY855" s="368"/>
      <c r="MZ855" s="368"/>
      <c r="NA855" s="368"/>
      <c r="NB855" s="368"/>
      <c r="NC855" s="368"/>
      <c r="ND855" s="368"/>
      <c r="NE855" s="368"/>
      <c r="NF855" s="368"/>
      <c r="NG855" s="368"/>
      <c r="NH855" s="368"/>
      <c r="NI855" s="368"/>
      <c r="NJ855" s="368"/>
      <c r="NK855" s="368"/>
      <c r="NL855" s="368"/>
      <c r="NM855" s="368"/>
      <c r="NN855" s="368"/>
      <c r="NO855" s="368"/>
      <c r="NP855" s="368"/>
      <c r="NQ855" s="368"/>
      <c r="NR855" s="368"/>
      <c r="NS855" s="368"/>
      <c r="NT855" s="368"/>
      <c r="NU855" s="368"/>
      <c r="NV855" s="368"/>
      <c r="NW855" s="368"/>
      <c r="NX855" s="368"/>
      <c r="NY855" s="368"/>
      <c r="NZ855" s="368"/>
      <c r="OA855" s="368"/>
      <c r="OB855" s="368"/>
      <c r="OC855" s="368"/>
      <c r="OD855" s="368"/>
      <c r="OE855" s="368"/>
      <c r="OF855" s="368"/>
      <c r="OG855" s="368"/>
      <c r="OH855" s="368"/>
      <c r="OI855" s="368"/>
      <c r="OJ855" s="368"/>
      <c r="OK855" s="368"/>
      <c r="OL855" s="368"/>
      <c r="OM855" s="368"/>
      <c r="ON855" s="368"/>
      <c r="OO855" s="368"/>
      <c r="OP855" s="368"/>
      <c r="OQ855" s="368"/>
      <c r="OR855" s="368"/>
      <c r="OS855" s="368"/>
      <c r="OT855" s="368"/>
      <c r="OU855" s="368"/>
      <c r="OV855" s="368"/>
      <c r="OW855" s="368"/>
      <c r="OX855" s="368"/>
      <c r="OY855" s="368"/>
      <c r="OZ855" s="368"/>
      <c r="PA855" s="368"/>
      <c r="PB855" s="368"/>
      <c r="PC855" s="368"/>
      <c r="PD855" s="368"/>
      <c r="PE855" s="368"/>
      <c r="PF855" s="368"/>
      <c r="PG855" s="368"/>
      <c r="PH855" s="368"/>
      <c r="PI855" s="368"/>
      <c r="PJ855" s="368"/>
      <c r="PK855" s="368"/>
      <c r="PL855" s="368"/>
      <c r="PM855" s="368"/>
      <c r="PN855" s="368"/>
      <c r="PO855" s="368"/>
      <c r="PP855" s="368"/>
      <c r="PQ855" s="368"/>
      <c r="PR855" s="368"/>
      <c r="PS855" s="368"/>
      <c r="PT855" s="368"/>
      <c r="PU855" s="368"/>
      <c r="PV855" s="368"/>
      <c r="PW855" s="368"/>
      <c r="PX855" s="368"/>
      <c r="PY855" s="368"/>
      <c r="PZ855" s="368"/>
      <c r="QA855" s="368"/>
      <c r="QB855" s="368"/>
      <c r="QC855" s="368"/>
      <c r="QD855" s="368"/>
      <c r="QE855" s="368"/>
      <c r="QF855" s="368"/>
      <c r="QG855" s="368"/>
      <c r="QH855" s="368"/>
      <c r="QI855" s="368"/>
      <c r="QJ855" s="368"/>
      <c r="QK855" s="368"/>
      <c r="QL855" s="368"/>
      <c r="QM855" s="368"/>
      <c r="QN855" s="368"/>
      <c r="QO855" s="368"/>
      <c r="QP855" s="368"/>
      <c r="QQ855" s="368"/>
      <c r="QR855" s="368"/>
      <c r="QS855" s="368"/>
      <c r="QT855" s="368"/>
      <c r="QU855" s="368"/>
      <c r="QV855" s="368"/>
      <c r="QW855" s="368"/>
      <c r="QX855" s="368"/>
      <c r="QY855" s="368"/>
      <c r="QZ855" s="368"/>
      <c r="RA855" s="368"/>
      <c r="RB855" s="368"/>
      <c r="RC855" s="368"/>
      <c r="RD855" s="368"/>
      <c r="RE855" s="368"/>
      <c r="RF855" s="368"/>
      <c r="RG855" s="368"/>
      <c r="RH855" s="368"/>
      <c r="RI855" s="368"/>
      <c r="RJ855" s="368"/>
      <c r="RK855" s="368"/>
      <c r="RL855" s="368"/>
      <c r="RM855" s="368"/>
      <c r="RN855" s="368"/>
      <c r="RO855" s="368"/>
      <c r="RP855" s="368"/>
      <c r="RQ855" s="368"/>
      <c r="RR855" s="368"/>
      <c r="RS855" s="368"/>
      <c r="RT855" s="368"/>
      <c r="RU855" s="368"/>
      <c r="RV855" s="368"/>
      <c r="RW855" s="368"/>
      <c r="RX855" s="368"/>
      <c r="RY855" s="368"/>
      <c r="RZ855" s="368"/>
      <c r="SA855" s="368"/>
      <c r="SB855" s="368"/>
      <c r="SC855" s="368"/>
      <c r="SD855" s="368"/>
      <c r="SE855" s="368"/>
      <c r="SF855" s="368"/>
      <c r="SG855" s="368"/>
    </row>
    <row r="856" spans="1:501">
      <c r="A856" s="368"/>
      <c r="B856" s="368"/>
      <c r="C856" s="368"/>
      <c r="D856" s="368"/>
      <c r="E856" s="368"/>
      <c r="F856" s="368"/>
      <c r="G856" s="368"/>
      <c r="H856" s="368"/>
      <c r="I856" s="368"/>
      <c r="J856" s="368"/>
      <c r="K856" s="368"/>
      <c r="L856" s="368"/>
      <c r="M856" s="368"/>
      <c r="N856" s="368"/>
      <c r="O856" s="385"/>
      <c r="P856" s="368"/>
      <c r="Q856" s="368"/>
      <c r="R856" s="368"/>
      <c r="S856" s="368"/>
      <c r="T856" s="368"/>
      <c r="U856" s="368"/>
      <c r="V856" s="368"/>
      <c r="W856" s="368"/>
      <c r="X856" s="368"/>
      <c r="Y856" s="368"/>
      <c r="Z856" s="368"/>
      <c r="AA856" s="368"/>
      <c r="AB856" s="368"/>
      <c r="AC856" s="368"/>
      <c r="AD856" s="368"/>
      <c r="AE856" s="368"/>
      <c r="AF856" s="368"/>
      <c r="AG856" s="368"/>
      <c r="AH856" s="368"/>
      <c r="AI856" s="368"/>
      <c r="AJ856" s="368"/>
      <c r="AK856" s="368"/>
      <c r="AL856" s="368"/>
      <c r="AM856" s="368"/>
      <c r="AN856" s="368"/>
      <c r="AO856" s="368"/>
      <c r="AP856" s="368"/>
      <c r="AQ856" s="368"/>
      <c r="AR856" s="368"/>
      <c r="AS856" s="368"/>
      <c r="AT856" s="368"/>
      <c r="AU856" s="368"/>
      <c r="AV856" s="368"/>
      <c r="AW856" s="368"/>
      <c r="AX856" s="368"/>
      <c r="AY856" s="368"/>
      <c r="AZ856" s="368"/>
      <c r="BA856" s="368"/>
      <c r="BB856" s="368"/>
      <c r="BC856" s="368"/>
      <c r="BD856" s="368"/>
      <c r="BE856" s="368"/>
      <c r="BF856" s="368"/>
      <c r="BG856" s="368"/>
      <c r="BH856" s="368"/>
      <c r="BI856" s="368"/>
      <c r="BJ856" s="368"/>
      <c r="BK856" s="368"/>
      <c r="BL856" s="368"/>
      <c r="BM856" s="368"/>
      <c r="BN856" s="368"/>
      <c r="BO856" s="368"/>
      <c r="BP856" s="368"/>
      <c r="BQ856" s="368"/>
      <c r="BR856" s="368"/>
      <c r="BS856" s="368"/>
      <c r="BT856" s="368"/>
      <c r="BU856" s="368"/>
      <c r="BV856" s="368"/>
      <c r="BW856" s="368"/>
      <c r="DV856" s="368"/>
      <c r="DW856" s="368"/>
      <c r="DX856" s="368"/>
      <c r="DY856" s="368"/>
      <c r="DZ856" s="368"/>
      <c r="EA856" s="368"/>
      <c r="EB856" s="368"/>
      <c r="EC856" s="368"/>
      <c r="ED856" s="368"/>
      <c r="EE856" s="368"/>
      <c r="EF856" s="368"/>
      <c r="EG856" s="368"/>
      <c r="EH856" s="368"/>
      <c r="EI856" s="368"/>
      <c r="EJ856" s="368"/>
      <c r="EK856" s="368"/>
      <c r="EL856" s="368"/>
      <c r="EM856" s="368"/>
      <c r="EN856" s="368"/>
      <c r="EO856" s="368"/>
      <c r="EP856" s="368"/>
      <c r="EQ856" s="368"/>
      <c r="ER856" s="368"/>
      <c r="ES856" s="368"/>
      <c r="ET856" s="368"/>
      <c r="EU856" s="368"/>
      <c r="EV856" s="368"/>
      <c r="EW856" s="368"/>
      <c r="EX856" s="368"/>
      <c r="EY856" s="368"/>
      <c r="EZ856" s="368"/>
      <c r="FA856" s="368"/>
      <c r="FB856" s="368"/>
      <c r="FC856" s="368"/>
      <c r="FD856" s="368"/>
      <c r="FE856" s="368"/>
      <c r="FF856" s="368"/>
      <c r="FG856" s="368"/>
      <c r="FH856" s="368"/>
      <c r="FI856" s="368"/>
      <c r="FJ856" s="368"/>
      <c r="FK856" s="368"/>
      <c r="FL856" s="368"/>
      <c r="FM856" s="368"/>
      <c r="FN856" s="368"/>
      <c r="FO856" s="368"/>
      <c r="FP856" s="368"/>
      <c r="FQ856" s="368"/>
      <c r="FR856" s="368"/>
      <c r="FS856" s="368"/>
      <c r="FT856" s="368"/>
      <c r="FU856" s="368"/>
      <c r="FV856" s="368"/>
      <c r="FW856" s="368"/>
      <c r="FX856" s="368"/>
      <c r="FY856" s="368"/>
      <c r="FZ856" s="368"/>
      <c r="GA856" s="368"/>
      <c r="GB856" s="368"/>
      <c r="GC856" s="368"/>
      <c r="GD856" s="368"/>
      <c r="GE856" s="368"/>
      <c r="GF856" s="368"/>
      <c r="GG856" s="368"/>
      <c r="GH856" s="368"/>
      <c r="GI856" s="368"/>
      <c r="GJ856" s="368"/>
      <c r="GK856" s="368"/>
      <c r="GL856" s="368"/>
      <c r="GM856" s="368"/>
      <c r="GN856" s="368"/>
      <c r="GO856" s="368"/>
      <c r="GP856" s="368"/>
      <c r="GQ856" s="368"/>
      <c r="GR856" s="368"/>
      <c r="GS856" s="368"/>
      <c r="GT856" s="368"/>
      <c r="GU856" s="368"/>
      <c r="GV856" s="368"/>
      <c r="GW856" s="368"/>
      <c r="GX856" s="368"/>
      <c r="GY856" s="368"/>
      <c r="GZ856" s="368"/>
      <c r="HA856" s="368"/>
      <c r="HB856" s="368"/>
      <c r="HC856" s="368"/>
      <c r="HD856" s="368"/>
      <c r="HE856" s="368"/>
      <c r="HF856" s="368"/>
      <c r="HG856" s="368"/>
      <c r="HH856" s="368"/>
      <c r="HI856" s="368"/>
      <c r="HJ856" s="368"/>
      <c r="HK856" s="368"/>
      <c r="HL856" s="368"/>
      <c r="HM856" s="368"/>
      <c r="HN856" s="368"/>
      <c r="HO856" s="368"/>
      <c r="HP856" s="368"/>
      <c r="HQ856" s="368"/>
      <c r="HR856" s="368"/>
      <c r="HS856" s="368"/>
      <c r="HT856" s="368"/>
      <c r="HU856" s="368"/>
      <c r="HV856" s="368"/>
      <c r="HW856" s="368"/>
      <c r="HX856" s="368"/>
      <c r="HY856" s="368"/>
      <c r="HZ856" s="368"/>
      <c r="IA856" s="368"/>
      <c r="IB856" s="368"/>
      <c r="IC856" s="368"/>
      <c r="ID856" s="368"/>
      <c r="IE856" s="368"/>
      <c r="IF856" s="368"/>
      <c r="IG856" s="368"/>
      <c r="IH856" s="368"/>
      <c r="II856" s="368"/>
      <c r="IJ856" s="368"/>
      <c r="IK856" s="368"/>
      <c r="IL856" s="368"/>
      <c r="IM856" s="368"/>
      <c r="IN856" s="368"/>
      <c r="IO856" s="368"/>
      <c r="IP856" s="368"/>
      <c r="IQ856" s="368"/>
      <c r="IR856" s="368"/>
      <c r="IS856" s="368"/>
      <c r="IT856" s="368"/>
      <c r="IU856" s="368"/>
      <c r="IV856" s="368"/>
      <c r="IW856" s="368"/>
      <c r="IX856" s="368"/>
      <c r="IY856" s="368"/>
      <c r="IZ856" s="368"/>
      <c r="JA856" s="368"/>
      <c r="JB856" s="368"/>
      <c r="JC856" s="368"/>
      <c r="JD856" s="368"/>
      <c r="JE856" s="368"/>
      <c r="JF856" s="368"/>
      <c r="JG856" s="368"/>
      <c r="JH856" s="368"/>
      <c r="JI856" s="368"/>
      <c r="JJ856" s="368"/>
      <c r="JK856" s="368"/>
      <c r="JL856" s="368"/>
      <c r="JM856" s="368"/>
      <c r="JN856" s="368"/>
      <c r="JO856" s="368"/>
      <c r="JP856" s="368"/>
      <c r="JQ856" s="368"/>
      <c r="JR856" s="368"/>
      <c r="JS856" s="368"/>
      <c r="JT856" s="368"/>
      <c r="JU856" s="368"/>
      <c r="JV856" s="368"/>
      <c r="JW856" s="368"/>
      <c r="JX856" s="368"/>
      <c r="JY856" s="368"/>
      <c r="JZ856" s="368"/>
      <c r="KA856" s="368"/>
      <c r="KB856" s="368"/>
      <c r="KC856" s="368"/>
      <c r="KD856" s="368"/>
      <c r="KE856" s="368"/>
      <c r="KF856" s="368"/>
      <c r="KG856" s="368"/>
      <c r="KH856" s="368"/>
      <c r="KI856" s="368"/>
      <c r="KJ856" s="368"/>
      <c r="KK856" s="368"/>
      <c r="KL856" s="368"/>
      <c r="KM856" s="368"/>
      <c r="KN856" s="368"/>
      <c r="KO856" s="368"/>
      <c r="KP856" s="368"/>
      <c r="KQ856" s="368"/>
      <c r="KR856" s="368"/>
      <c r="KS856" s="368"/>
      <c r="KT856" s="368"/>
      <c r="KU856" s="368"/>
      <c r="KV856" s="368"/>
      <c r="KW856" s="368"/>
      <c r="KX856" s="368"/>
      <c r="LH856" s="368"/>
      <c r="LI856" s="368"/>
      <c r="LJ856" s="368"/>
      <c r="LK856" s="368"/>
      <c r="LL856" s="368"/>
      <c r="LM856" s="368"/>
      <c r="LN856" s="368"/>
      <c r="LO856" s="368"/>
      <c r="LP856" s="368"/>
      <c r="LQ856" s="368"/>
      <c r="LR856" s="368"/>
      <c r="LS856" s="368"/>
      <c r="LT856" s="368"/>
      <c r="LU856" s="368"/>
      <c r="LV856" s="368"/>
      <c r="LW856" s="368"/>
      <c r="LX856" s="368"/>
      <c r="LY856" s="368"/>
      <c r="LZ856" s="368"/>
      <c r="MA856" s="368"/>
      <c r="MB856" s="368"/>
      <c r="MC856" s="368"/>
      <c r="MD856" s="368"/>
      <c r="ME856" s="368"/>
      <c r="MF856" s="368"/>
      <c r="MG856" s="368"/>
      <c r="MH856" s="368"/>
      <c r="MI856" s="368"/>
      <c r="MJ856" s="368"/>
      <c r="MK856" s="368"/>
      <c r="ML856" s="368"/>
      <c r="MM856" s="368"/>
      <c r="MN856" s="368"/>
      <c r="MO856" s="368"/>
      <c r="MP856" s="368"/>
      <c r="MQ856" s="368"/>
      <c r="MR856" s="368"/>
      <c r="MS856" s="368"/>
      <c r="MT856" s="368"/>
      <c r="MU856" s="368"/>
      <c r="MV856" s="368"/>
      <c r="MW856" s="368"/>
      <c r="MX856" s="368"/>
      <c r="MY856" s="368"/>
      <c r="MZ856" s="368"/>
      <c r="NA856" s="368"/>
      <c r="NB856" s="368"/>
      <c r="NC856" s="368"/>
      <c r="ND856" s="368"/>
      <c r="NE856" s="368"/>
      <c r="NF856" s="368"/>
      <c r="NG856" s="368"/>
      <c r="NH856" s="368"/>
      <c r="NI856" s="368"/>
      <c r="NJ856" s="368"/>
      <c r="NK856" s="368"/>
      <c r="NL856" s="368"/>
      <c r="NM856" s="368"/>
      <c r="NN856" s="368"/>
      <c r="NO856" s="368"/>
      <c r="NP856" s="368"/>
      <c r="NQ856" s="368"/>
      <c r="NR856" s="368"/>
      <c r="NS856" s="368"/>
      <c r="NT856" s="368"/>
      <c r="NU856" s="368"/>
      <c r="NV856" s="368"/>
      <c r="NW856" s="368"/>
      <c r="NX856" s="368"/>
      <c r="NY856" s="368"/>
      <c r="NZ856" s="368"/>
      <c r="OA856" s="368"/>
      <c r="OB856" s="368"/>
      <c r="OC856" s="368"/>
      <c r="OD856" s="368"/>
      <c r="OE856" s="368"/>
      <c r="OF856" s="368"/>
      <c r="OG856" s="368"/>
      <c r="OH856" s="368"/>
      <c r="OI856" s="368"/>
      <c r="OJ856" s="368"/>
      <c r="OK856" s="368"/>
      <c r="OL856" s="368"/>
      <c r="OM856" s="368"/>
      <c r="ON856" s="368"/>
      <c r="OO856" s="368"/>
      <c r="OP856" s="368"/>
      <c r="OQ856" s="368"/>
      <c r="OR856" s="368"/>
      <c r="OS856" s="368"/>
      <c r="OT856" s="368"/>
      <c r="OU856" s="368"/>
      <c r="OV856" s="368"/>
      <c r="OW856" s="368"/>
      <c r="OX856" s="368"/>
      <c r="OY856" s="368"/>
      <c r="OZ856" s="368"/>
      <c r="PA856" s="368"/>
      <c r="PB856" s="368"/>
      <c r="PC856" s="368"/>
      <c r="PD856" s="368"/>
      <c r="PE856" s="368"/>
      <c r="PF856" s="368"/>
      <c r="PG856" s="368"/>
      <c r="PH856" s="368"/>
      <c r="PI856" s="368"/>
      <c r="PJ856" s="368"/>
      <c r="PK856" s="368"/>
      <c r="PL856" s="368"/>
      <c r="PM856" s="368"/>
      <c r="PN856" s="368"/>
      <c r="PO856" s="368"/>
      <c r="PP856" s="368"/>
      <c r="PQ856" s="368"/>
      <c r="PR856" s="368"/>
      <c r="PS856" s="368"/>
      <c r="PT856" s="368"/>
      <c r="PU856" s="368"/>
      <c r="PV856" s="368"/>
      <c r="PW856" s="368"/>
      <c r="PX856" s="368"/>
      <c r="PY856" s="368"/>
      <c r="PZ856" s="368"/>
      <c r="QA856" s="368"/>
      <c r="QB856" s="368"/>
      <c r="QC856" s="368"/>
      <c r="QD856" s="368"/>
      <c r="QE856" s="368"/>
      <c r="QF856" s="368"/>
      <c r="QG856" s="368"/>
      <c r="QH856" s="368"/>
      <c r="QI856" s="368"/>
      <c r="QJ856" s="368"/>
      <c r="QK856" s="368"/>
      <c r="QL856" s="368"/>
      <c r="QM856" s="368"/>
      <c r="QN856" s="368"/>
      <c r="QO856" s="368"/>
      <c r="QP856" s="368"/>
      <c r="QQ856" s="368"/>
      <c r="QR856" s="368"/>
      <c r="QS856" s="368"/>
      <c r="QT856" s="368"/>
      <c r="QU856" s="368"/>
      <c r="QV856" s="368"/>
      <c r="QW856" s="368"/>
      <c r="QX856" s="368"/>
      <c r="QY856" s="368"/>
      <c r="QZ856" s="368"/>
      <c r="RA856" s="368"/>
      <c r="RB856" s="368"/>
      <c r="RC856" s="368"/>
      <c r="RD856" s="368"/>
      <c r="RE856" s="368"/>
      <c r="RF856" s="368"/>
      <c r="RG856" s="368"/>
      <c r="RH856" s="368"/>
      <c r="RI856" s="368"/>
      <c r="RJ856" s="368"/>
      <c r="RK856" s="368"/>
      <c r="RL856" s="368"/>
      <c r="RM856" s="368"/>
      <c r="RN856" s="368"/>
      <c r="RO856" s="368"/>
      <c r="RP856" s="368"/>
      <c r="RQ856" s="368"/>
      <c r="RR856" s="368"/>
      <c r="RS856" s="368"/>
      <c r="RT856" s="368"/>
      <c r="RU856" s="368"/>
      <c r="RV856" s="368"/>
      <c r="RW856" s="368"/>
      <c r="RX856" s="368"/>
      <c r="RY856" s="368"/>
      <c r="RZ856" s="368"/>
      <c r="SA856" s="368"/>
      <c r="SB856" s="368"/>
      <c r="SC856" s="368"/>
      <c r="SD856" s="368"/>
      <c r="SE856" s="368"/>
      <c r="SF856" s="368"/>
      <c r="SG856" s="368"/>
    </row>
    <row r="857" spans="1:501">
      <c r="A857" s="368"/>
      <c r="B857" s="368"/>
      <c r="C857" s="368"/>
      <c r="D857" s="368"/>
      <c r="E857" s="368"/>
      <c r="F857" s="368"/>
      <c r="G857" s="368"/>
      <c r="H857" s="368"/>
      <c r="I857" s="368"/>
      <c r="J857" s="368"/>
      <c r="K857" s="368"/>
      <c r="L857" s="368"/>
      <c r="M857" s="368"/>
      <c r="N857" s="368"/>
      <c r="O857" s="385"/>
      <c r="P857" s="368"/>
      <c r="Q857" s="368"/>
      <c r="R857" s="368"/>
      <c r="S857" s="368"/>
      <c r="T857" s="368"/>
      <c r="U857" s="368"/>
      <c r="V857" s="368"/>
      <c r="W857" s="368"/>
      <c r="X857" s="368"/>
      <c r="Y857" s="368"/>
      <c r="Z857" s="368"/>
      <c r="AA857" s="368"/>
      <c r="AB857" s="368"/>
      <c r="AC857" s="368"/>
      <c r="AD857" s="368"/>
      <c r="AE857" s="368"/>
      <c r="AF857" s="368"/>
      <c r="AG857" s="368"/>
      <c r="AH857" s="368"/>
      <c r="AI857" s="368"/>
      <c r="AJ857" s="368"/>
      <c r="AK857" s="368"/>
      <c r="AL857" s="368"/>
      <c r="AM857" s="368"/>
      <c r="AN857" s="368"/>
      <c r="AO857" s="368"/>
      <c r="AP857" s="368"/>
      <c r="AQ857" s="368"/>
      <c r="AR857" s="368"/>
      <c r="AS857" s="368"/>
      <c r="AT857" s="368"/>
      <c r="AU857" s="368"/>
      <c r="AV857" s="368"/>
      <c r="AW857" s="368"/>
      <c r="AX857" s="368"/>
      <c r="AY857" s="368"/>
      <c r="AZ857" s="368"/>
      <c r="BA857" s="368"/>
      <c r="BB857" s="368"/>
      <c r="BC857" s="368"/>
      <c r="BD857" s="368"/>
      <c r="BE857" s="368"/>
      <c r="BF857" s="368"/>
      <c r="BG857" s="368"/>
      <c r="BH857" s="368"/>
      <c r="BI857" s="368"/>
      <c r="BJ857" s="368"/>
      <c r="BK857" s="368"/>
      <c r="BL857" s="368"/>
      <c r="BM857" s="368"/>
      <c r="BN857" s="368"/>
      <c r="BO857" s="368"/>
      <c r="BP857" s="368"/>
      <c r="BQ857" s="368"/>
      <c r="BR857" s="368"/>
      <c r="BS857" s="368"/>
      <c r="BT857" s="368"/>
      <c r="BU857" s="368"/>
      <c r="BV857" s="368"/>
      <c r="BW857" s="368"/>
      <c r="DV857" s="368"/>
      <c r="DW857" s="368"/>
      <c r="DX857" s="368"/>
      <c r="DY857" s="368"/>
      <c r="DZ857" s="368"/>
      <c r="EA857" s="368"/>
      <c r="EB857" s="368"/>
      <c r="EC857" s="368"/>
      <c r="ED857" s="368"/>
      <c r="EE857" s="368"/>
      <c r="EF857" s="368"/>
      <c r="EG857" s="368"/>
      <c r="EH857" s="368"/>
      <c r="EI857" s="368"/>
      <c r="EJ857" s="368"/>
      <c r="EK857" s="368"/>
      <c r="EL857" s="368"/>
      <c r="EM857" s="368"/>
      <c r="EN857" s="368"/>
      <c r="EO857" s="368"/>
      <c r="EP857" s="368"/>
      <c r="EQ857" s="368"/>
      <c r="ER857" s="368"/>
      <c r="ES857" s="368"/>
      <c r="ET857" s="368"/>
      <c r="EU857" s="368"/>
      <c r="EV857" s="368"/>
      <c r="EW857" s="368"/>
      <c r="EX857" s="368"/>
      <c r="EY857" s="368"/>
      <c r="EZ857" s="368"/>
      <c r="FA857" s="368"/>
      <c r="FB857" s="368"/>
      <c r="FC857" s="368"/>
      <c r="FD857" s="368"/>
      <c r="FE857" s="368"/>
      <c r="FF857" s="368"/>
      <c r="FG857" s="368"/>
      <c r="FH857" s="368"/>
      <c r="FI857" s="368"/>
      <c r="FJ857" s="368"/>
      <c r="FK857" s="368"/>
      <c r="FL857" s="368"/>
      <c r="FM857" s="368"/>
      <c r="FN857" s="368"/>
      <c r="FO857" s="368"/>
      <c r="FP857" s="368"/>
      <c r="FQ857" s="368"/>
      <c r="FR857" s="368"/>
      <c r="FS857" s="368"/>
      <c r="FT857" s="368"/>
      <c r="FU857" s="368"/>
      <c r="FV857" s="368"/>
      <c r="FW857" s="368"/>
      <c r="FX857" s="368"/>
      <c r="FY857" s="368"/>
      <c r="FZ857" s="368"/>
      <c r="GA857" s="368"/>
      <c r="GB857" s="368"/>
      <c r="GC857" s="368"/>
      <c r="GD857" s="368"/>
      <c r="GE857" s="368"/>
      <c r="GF857" s="368"/>
      <c r="GG857" s="368"/>
      <c r="GH857" s="368"/>
      <c r="GI857" s="368"/>
      <c r="GJ857" s="368"/>
      <c r="GK857" s="368"/>
      <c r="GL857" s="368"/>
      <c r="GM857" s="368"/>
      <c r="GN857" s="368"/>
      <c r="GO857" s="368"/>
      <c r="GP857" s="368"/>
      <c r="GQ857" s="368"/>
      <c r="GR857" s="368"/>
      <c r="GS857" s="368"/>
      <c r="GT857" s="368"/>
      <c r="GU857" s="368"/>
      <c r="GV857" s="368"/>
      <c r="GW857" s="368"/>
      <c r="GX857" s="368"/>
      <c r="GY857" s="368"/>
      <c r="GZ857" s="368"/>
      <c r="HA857" s="368"/>
      <c r="HB857" s="368"/>
      <c r="HC857" s="368"/>
      <c r="HD857" s="368"/>
      <c r="HE857" s="368"/>
      <c r="HF857" s="368"/>
      <c r="HG857" s="368"/>
      <c r="HH857" s="368"/>
      <c r="HI857" s="368"/>
      <c r="HJ857" s="368"/>
      <c r="HK857" s="368"/>
      <c r="HL857" s="368"/>
      <c r="HM857" s="368"/>
      <c r="HN857" s="368"/>
      <c r="HO857" s="368"/>
      <c r="HP857" s="368"/>
      <c r="HQ857" s="368"/>
      <c r="HR857" s="368"/>
      <c r="HS857" s="368"/>
      <c r="HT857" s="368"/>
      <c r="HU857" s="368"/>
      <c r="HV857" s="368"/>
      <c r="HW857" s="368"/>
      <c r="HX857" s="368"/>
      <c r="HY857" s="368"/>
      <c r="HZ857" s="368"/>
      <c r="IA857" s="368"/>
      <c r="IB857" s="368"/>
      <c r="IC857" s="368"/>
      <c r="ID857" s="368"/>
      <c r="IE857" s="368"/>
      <c r="IF857" s="368"/>
      <c r="IG857" s="368"/>
      <c r="IH857" s="368"/>
      <c r="II857" s="368"/>
      <c r="IJ857" s="368"/>
      <c r="IK857" s="368"/>
      <c r="IL857" s="368"/>
      <c r="IM857" s="368"/>
      <c r="IN857" s="368"/>
      <c r="IO857" s="368"/>
      <c r="IP857" s="368"/>
      <c r="IQ857" s="368"/>
      <c r="IR857" s="368"/>
      <c r="IS857" s="368"/>
      <c r="IT857" s="368"/>
      <c r="IU857" s="368"/>
      <c r="IV857" s="368"/>
      <c r="IW857" s="368"/>
      <c r="IX857" s="368"/>
      <c r="IY857" s="368"/>
      <c r="IZ857" s="368"/>
      <c r="JA857" s="368"/>
      <c r="JB857" s="368"/>
      <c r="JC857" s="368"/>
      <c r="JD857" s="368"/>
      <c r="JE857" s="368"/>
      <c r="JF857" s="368"/>
      <c r="JG857" s="368"/>
      <c r="JH857" s="368"/>
      <c r="JI857" s="368"/>
      <c r="JJ857" s="368"/>
      <c r="JK857" s="368"/>
      <c r="JL857" s="368"/>
      <c r="JM857" s="368"/>
      <c r="JN857" s="368"/>
      <c r="JO857" s="368"/>
      <c r="JP857" s="368"/>
      <c r="JQ857" s="368"/>
      <c r="JR857" s="368"/>
      <c r="JS857" s="368"/>
      <c r="JT857" s="368"/>
      <c r="JU857" s="368"/>
      <c r="JV857" s="368"/>
      <c r="JW857" s="368"/>
      <c r="JX857" s="368"/>
      <c r="JY857" s="368"/>
      <c r="JZ857" s="368"/>
      <c r="KA857" s="368"/>
      <c r="KB857" s="368"/>
      <c r="KC857" s="368"/>
      <c r="KD857" s="368"/>
      <c r="KE857" s="368"/>
      <c r="KF857" s="368"/>
      <c r="KG857" s="368"/>
      <c r="KH857" s="368"/>
      <c r="KI857" s="368"/>
      <c r="KJ857" s="368"/>
      <c r="KK857" s="368"/>
      <c r="KL857" s="368"/>
      <c r="KM857" s="368"/>
      <c r="KN857" s="368"/>
      <c r="KO857" s="368"/>
      <c r="KP857" s="368"/>
      <c r="KQ857" s="368"/>
      <c r="KR857" s="368"/>
      <c r="KS857" s="368"/>
      <c r="KT857" s="368"/>
      <c r="KU857" s="368"/>
      <c r="KV857" s="368"/>
      <c r="KW857" s="368"/>
      <c r="KX857" s="368"/>
      <c r="LH857" s="368"/>
      <c r="LI857" s="368"/>
      <c r="LJ857" s="368"/>
      <c r="LK857" s="368"/>
      <c r="LL857" s="368"/>
      <c r="LM857" s="368"/>
      <c r="LN857" s="368"/>
      <c r="LO857" s="368"/>
      <c r="LP857" s="368"/>
      <c r="LQ857" s="368"/>
      <c r="LR857" s="368"/>
      <c r="LS857" s="368"/>
      <c r="LT857" s="368"/>
      <c r="LU857" s="368"/>
      <c r="LV857" s="368"/>
      <c r="LW857" s="368"/>
      <c r="LX857" s="368"/>
      <c r="LY857" s="368"/>
      <c r="LZ857" s="368"/>
      <c r="MA857" s="368"/>
      <c r="MB857" s="368"/>
      <c r="MC857" s="368"/>
      <c r="MD857" s="368"/>
      <c r="ME857" s="368"/>
      <c r="MF857" s="368"/>
      <c r="MG857" s="368"/>
      <c r="MH857" s="368"/>
      <c r="MI857" s="368"/>
      <c r="MJ857" s="368"/>
      <c r="MK857" s="368"/>
      <c r="ML857" s="368"/>
      <c r="MM857" s="368"/>
      <c r="MN857" s="368"/>
      <c r="MO857" s="368"/>
      <c r="MP857" s="368"/>
      <c r="MQ857" s="368"/>
      <c r="MR857" s="368"/>
      <c r="MS857" s="368"/>
      <c r="MT857" s="368"/>
      <c r="MU857" s="368"/>
      <c r="MV857" s="368"/>
      <c r="MW857" s="368"/>
      <c r="MX857" s="368"/>
      <c r="MY857" s="368"/>
      <c r="MZ857" s="368"/>
      <c r="NA857" s="368"/>
      <c r="NB857" s="368"/>
      <c r="NC857" s="368"/>
      <c r="ND857" s="368"/>
      <c r="NE857" s="368"/>
      <c r="NF857" s="368"/>
      <c r="NG857" s="368"/>
      <c r="NH857" s="368"/>
      <c r="NI857" s="368"/>
      <c r="NJ857" s="368"/>
      <c r="NK857" s="368"/>
      <c r="NL857" s="368"/>
      <c r="NM857" s="368"/>
      <c r="NN857" s="368"/>
      <c r="NO857" s="368"/>
      <c r="NP857" s="368"/>
      <c r="NQ857" s="368"/>
      <c r="NR857" s="368"/>
      <c r="NS857" s="368"/>
      <c r="NT857" s="368"/>
      <c r="NU857" s="368"/>
      <c r="NV857" s="368"/>
      <c r="NW857" s="368"/>
      <c r="NX857" s="368"/>
      <c r="NY857" s="368"/>
      <c r="NZ857" s="368"/>
      <c r="OA857" s="368"/>
      <c r="OB857" s="368"/>
      <c r="OC857" s="368"/>
      <c r="OD857" s="368"/>
      <c r="OE857" s="368"/>
      <c r="OF857" s="368"/>
      <c r="OG857" s="368"/>
      <c r="OH857" s="368"/>
      <c r="OI857" s="368"/>
      <c r="OJ857" s="368"/>
      <c r="OK857" s="368"/>
      <c r="OL857" s="368"/>
      <c r="OM857" s="368"/>
      <c r="ON857" s="368"/>
      <c r="OO857" s="368"/>
      <c r="OP857" s="368"/>
      <c r="OQ857" s="368"/>
      <c r="OR857" s="368"/>
      <c r="OS857" s="368"/>
      <c r="OT857" s="368"/>
      <c r="OU857" s="368"/>
      <c r="OV857" s="368"/>
      <c r="OW857" s="368"/>
      <c r="OX857" s="368"/>
      <c r="OY857" s="368"/>
      <c r="OZ857" s="368"/>
      <c r="PA857" s="368"/>
      <c r="PB857" s="368"/>
      <c r="PC857" s="368"/>
      <c r="PD857" s="368"/>
      <c r="PE857" s="368"/>
      <c r="PF857" s="368"/>
      <c r="PG857" s="368"/>
      <c r="PH857" s="368"/>
      <c r="PI857" s="368"/>
      <c r="PJ857" s="368"/>
      <c r="PK857" s="368"/>
      <c r="PL857" s="368"/>
      <c r="PM857" s="368"/>
      <c r="PN857" s="368"/>
      <c r="PO857" s="368"/>
      <c r="PP857" s="368"/>
      <c r="PQ857" s="368"/>
      <c r="PR857" s="368"/>
      <c r="PS857" s="368"/>
      <c r="PT857" s="368"/>
      <c r="PU857" s="368"/>
      <c r="PV857" s="368"/>
      <c r="PW857" s="368"/>
      <c r="PX857" s="368"/>
      <c r="PY857" s="368"/>
      <c r="PZ857" s="368"/>
      <c r="QA857" s="368"/>
      <c r="QB857" s="368"/>
      <c r="QC857" s="368"/>
      <c r="QD857" s="368"/>
      <c r="QE857" s="368"/>
      <c r="QF857" s="368"/>
      <c r="QG857" s="368"/>
      <c r="QH857" s="368"/>
      <c r="QI857" s="368"/>
      <c r="QJ857" s="368"/>
      <c r="QK857" s="368"/>
      <c r="QL857" s="368"/>
      <c r="QM857" s="368"/>
      <c r="QN857" s="368"/>
      <c r="QO857" s="368"/>
      <c r="QP857" s="368"/>
      <c r="QQ857" s="368"/>
      <c r="QR857" s="368"/>
      <c r="QS857" s="368"/>
      <c r="QT857" s="368"/>
      <c r="QU857" s="368"/>
      <c r="QV857" s="368"/>
      <c r="QW857" s="368"/>
      <c r="QX857" s="368"/>
      <c r="QY857" s="368"/>
      <c r="QZ857" s="368"/>
      <c r="RA857" s="368"/>
      <c r="RB857" s="368"/>
      <c r="RC857" s="368"/>
      <c r="RD857" s="368"/>
      <c r="RE857" s="368"/>
      <c r="RF857" s="368"/>
      <c r="RG857" s="368"/>
      <c r="RH857" s="368"/>
      <c r="RI857" s="368"/>
      <c r="RJ857" s="368"/>
      <c r="RK857" s="368"/>
      <c r="RL857" s="368"/>
      <c r="RM857" s="368"/>
      <c r="RN857" s="368"/>
      <c r="RO857" s="368"/>
      <c r="RP857" s="368"/>
      <c r="RQ857" s="368"/>
      <c r="RR857" s="368"/>
      <c r="RS857" s="368"/>
      <c r="RT857" s="368"/>
      <c r="RU857" s="368"/>
      <c r="RV857" s="368"/>
      <c r="RW857" s="368"/>
      <c r="RX857" s="368"/>
      <c r="RY857" s="368"/>
      <c r="RZ857" s="368"/>
      <c r="SA857" s="368"/>
      <c r="SB857" s="368"/>
      <c r="SC857" s="368"/>
      <c r="SD857" s="368"/>
      <c r="SE857" s="368"/>
      <c r="SF857" s="368"/>
      <c r="SG857" s="368"/>
    </row>
    <row r="858" spans="1:501">
      <c r="A858" s="368"/>
      <c r="B858" s="368"/>
      <c r="C858" s="368"/>
      <c r="D858" s="368"/>
      <c r="E858" s="368"/>
      <c r="F858" s="368"/>
      <c r="G858" s="368"/>
      <c r="H858" s="368"/>
      <c r="I858" s="368"/>
      <c r="J858" s="368"/>
      <c r="K858" s="368"/>
      <c r="L858" s="368"/>
      <c r="M858" s="368"/>
      <c r="N858" s="368"/>
      <c r="O858" s="385"/>
      <c r="P858" s="368"/>
      <c r="Q858" s="368"/>
      <c r="R858" s="368"/>
      <c r="S858" s="368"/>
      <c r="T858" s="368"/>
      <c r="U858" s="368"/>
      <c r="V858" s="368"/>
      <c r="W858" s="368"/>
      <c r="X858" s="368"/>
      <c r="Y858" s="368"/>
      <c r="Z858" s="368"/>
      <c r="AA858" s="368"/>
      <c r="AB858" s="368"/>
      <c r="AC858" s="368"/>
      <c r="AD858" s="368"/>
      <c r="AE858" s="368"/>
      <c r="AF858" s="368"/>
      <c r="AG858" s="368"/>
      <c r="AH858" s="368"/>
      <c r="AI858" s="368"/>
      <c r="AJ858" s="368"/>
      <c r="AK858" s="368"/>
      <c r="AL858" s="368"/>
      <c r="AM858" s="368"/>
      <c r="AN858" s="368"/>
      <c r="AO858" s="368"/>
      <c r="AP858" s="368"/>
      <c r="AQ858" s="368"/>
      <c r="AR858" s="368"/>
      <c r="AS858" s="368"/>
      <c r="AT858" s="368"/>
      <c r="AU858" s="368"/>
      <c r="AV858" s="368"/>
      <c r="AW858" s="368"/>
      <c r="AX858" s="368"/>
      <c r="AY858" s="368"/>
      <c r="AZ858" s="368"/>
      <c r="BA858" s="368"/>
      <c r="BB858" s="368"/>
      <c r="BC858" s="368"/>
      <c r="BD858" s="368"/>
      <c r="BE858" s="368"/>
      <c r="BF858" s="368"/>
      <c r="BG858" s="368"/>
      <c r="BH858" s="368"/>
      <c r="BI858" s="368"/>
      <c r="BJ858" s="368"/>
      <c r="BK858" s="368"/>
      <c r="BL858" s="368"/>
      <c r="BM858" s="368"/>
      <c r="BN858" s="368"/>
      <c r="BO858" s="368"/>
      <c r="BP858" s="368"/>
      <c r="BQ858" s="368"/>
      <c r="BR858" s="368"/>
      <c r="BS858" s="368"/>
      <c r="BT858" s="368"/>
      <c r="BU858" s="368"/>
      <c r="BV858" s="368"/>
      <c r="BW858" s="368"/>
      <c r="DV858" s="368"/>
      <c r="DW858" s="368"/>
      <c r="DX858" s="368"/>
      <c r="DY858" s="368"/>
      <c r="DZ858" s="368"/>
      <c r="EA858" s="368"/>
      <c r="EB858" s="368"/>
      <c r="EC858" s="368"/>
      <c r="ED858" s="368"/>
      <c r="EE858" s="368"/>
      <c r="EF858" s="368"/>
      <c r="EG858" s="368"/>
      <c r="EH858" s="368"/>
      <c r="EI858" s="368"/>
      <c r="EJ858" s="368"/>
      <c r="EK858" s="368"/>
      <c r="EL858" s="368"/>
      <c r="EM858" s="368"/>
      <c r="EN858" s="368"/>
      <c r="EO858" s="368"/>
      <c r="EP858" s="368"/>
      <c r="EQ858" s="368"/>
      <c r="ER858" s="368"/>
      <c r="ES858" s="368"/>
      <c r="ET858" s="368"/>
      <c r="EU858" s="368"/>
      <c r="EV858" s="368"/>
      <c r="EW858" s="368"/>
      <c r="EX858" s="368"/>
      <c r="EY858" s="368"/>
      <c r="EZ858" s="368"/>
      <c r="FA858" s="368"/>
      <c r="FB858" s="368"/>
      <c r="FC858" s="368"/>
      <c r="FD858" s="368"/>
      <c r="FE858" s="368"/>
      <c r="FF858" s="368"/>
      <c r="FG858" s="368"/>
      <c r="FH858" s="368"/>
      <c r="FI858" s="368"/>
      <c r="FJ858" s="368"/>
      <c r="FK858" s="368"/>
      <c r="FL858" s="368"/>
      <c r="FM858" s="368"/>
      <c r="FN858" s="368"/>
      <c r="FO858" s="368"/>
      <c r="FP858" s="368"/>
      <c r="FQ858" s="368"/>
      <c r="FR858" s="368"/>
      <c r="FS858" s="368"/>
      <c r="FT858" s="368"/>
      <c r="FU858" s="368"/>
      <c r="FV858" s="368"/>
      <c r="FW858" s="368"/>
      <c r="FX858" s="368"/>
      <c r="FY858" s="368"/>
      <c r="FZ858" s="368"/>
      <c r="GA858" s="368"/>
      <c r="GB858" s="368"/>
      <c r="GC858" s="368"/>
      <c r="GD858" s="368"/>
      <c r="GE858" s="368"/>
      <c r="GF858" s="368"/>
      <c r="GG858" s="368"/>
      <c r="GH858" s="368"/>
      <c r="GI858" s="368"/>
      <c r="GJ858" s="368"/>
      <c r="GK858" s="368"/>
      <c r="GL858" s="368"/>
      <c r="GM858" s="368"/>
      <c r="GN858" s="368"/>
      <c r="GO858" s="368"/>
      <c r="GP858" s="368"/>
      <c r="GQ858" s="368"/>
      <c r="GR858" s="368"/>
      <c r="GS858" s="368"/>
      <c r="GT858" s="368"/>
      <c r="GU858" s="368"/>
      <c r="GV858" s="368"/>
      <c r="GW858" s="368"/>
      <c r="GX858" s="368"/>
      <c r="GY858" s="368"/>
      <c r="GZ858" s="368"/>
      <c r="HA858" s="368"/>
      <c r="HB858" s="368"/>
      <c r="HC858" s="368"/>
      <c r="HD858" s="368"/>
      <c r="HE858" s="368"/>
      <c r="HF858" s="368"/>
      <c r="HG858" s="368"/>
      <c r="HH858" s="368"/>
      <c r="HI858" s="368"/>
      <c r="HJ858" s="368"/>
      <c r="HK858" s="368"/>
      <c r="HL858" s="368"/>
      <c r="HM858" s="368"/>
      <c r="HN858" s="368"/>
      <c r="HO858" s="368"/>
      <c r="HP858" s="368"/>
      <c r="HQ858" s="368"/>
      <c r="HR858" s="368"/>
      <c r="HS858" s="368"/>
      <c r="HT858" s="368"/>
      <c r="HU858" s="368"/>
      <c r="HV858" s="368"/>
      <c r="HW858" s="368"/>
      <c r="HX858" s="368"/>
      <c r="HY858" s="368"/>
      <c r="HZ858" s="368"/>
      <c r="IA858" s="368"/>
      <c r="IB858" s="368"/>
      <c r="IC858" s="368"/>
      <c r="ID858" s="368"/>
      <c r="IE858" s="368"/>
      <c r="IF858" s="368"/>
      <c r="IG858" s="368"/>
      <c r="IH858" s="368"/>
      <c r="II858" s="368"/>
      <c r="IJ858" s="368"/>
      <c r="IK858" s="368"/>
      <c r="IL858" s="368"/>
      <c r="IM858" s="368"/>
      <c r="IN858" s="368"/>
      <c r="IO858" s="368"/>
      <c r="IP858" s="368"/>
      <c r="IQ858" s="368"/>
      <c r="IR858" s="368"/>
      <c r="IS858" s="368"/>
      <c r="IT858" s="368"/>
      <c r="IU858" s="368"/>
      <c r="IV858" s="368"/>
      <c r="IW858" s="368"/>
      <c r="IX858" s="368"/>
      <c r="IY858" s="368"/>
      <c r="IZ858" s="368"/>
      <c r="JA858" s="368"/>
      <c r="JB858" s="368"/>
      <c r="JC858" s="368"/>
      <c r="JD858" s="368"/>
      <c r="JE858" s="368"/>
      <c r="JF858" s="368"/>
      <c r="JG858" s="368"/>
      <c r="JH858" s="368"/>
      <c r="JI858" s="368"/>
      <c r="JJ858" s="368"/>
      <c r="JK858" s="368"/>
      <c r="JL858" s="368"/>
      <c r="JM858" s="368"/>
      <c r="JN858" s="368"/>
      <c r="JO858" s="368"/>
      <c r="JP858" s="368"/>
      <c r="JQ858" s="368"/>
      <c r="JR858" s="368"/>
      <c r="JS858" s="368"/>
      <c r="JT858" s="368"/>
      <c r="JU858" s="368"/>
      <c r="JV858" s="368"/>
      <c r="JW858" s="368"/>
      <c r="JX858" s="368"/>
      <c r="JY858" s="368"/>
      <c r="JZ858" s="368"/>
      <c r="KA858" s="368"/>
      <c r="KB858" s="368"/>
      <c r="KC858" s="368"/>
      <c r="KD858" s="368"/>
      <c r="KE858" s="368"/>
      <c r="KF858" s="368"/>
      <c r="KG858" s="368"/>
      <c r="KH858" s="368"/>
      <c r="KI858" s="368"/>
      <c r="KJ858" s="368"/>
      <c r="KK858" s="368"/>
      <c r="KL858" s="368"/>
      <c r="KM858" s="368"/>
      <c r="KN858" s="368"/>
      <c r="KO858" s="368"/>
      <c r="KP858" s="368"/>
      <c r="KQ858" s="368"/>
      <c r="KR858" s="368"/>
      <c r="KS858" s="368"/>
      <c r="KT858" s="368"/>
      <c r="KU858" s="368"/>
      <c r="KV858" s="368"/>
      <c r="KW858" s="368"/>
      <c r="KX858" s="368"/>
      <c r="LH858" s="368"/>
      <c r="LI858" s="368"/>
      <c r="LJ858" s="368"/>
      <c r="LK858" s="368"/>
      <c r="LL858" s="368"/>
      <c r="LM858" s="368"/>
      <c r="LN858" s="368"/>
      <c r="LO858" s="368"/>
      <c r="LP858" s="368"/>
      <c r="LQ858" s="368"/>
      <c r="LR858" s="368"/>
      <c r="LS858" s="368"/>
      <c r="LT858" s="368"/>
      <c r="LU858" s="368"/>
      <c r="LV858" s="368"/>
      <c r="LW858" s="368"/>
      <c r="LX858" s="368"/>
      <c r="LY858" s="368"/>
      <c r="LZ858" s="368"/>
      <c r="MA858" s="368"/>
      <c r="MB858" s="368"/>
      <c r="MC858" s="368"/>
      <c r="MD858" s="368"/>
      <c r="ME858" s="368"/>
      <c r="MF858" s="368"/>
      <c r="MG858" s="368"/>
      <c r="MH858" s="368"/>
      <c r="MI858" s="368"/>
      <c r="MJ858" s="368"/>
      <c r="MK858" s="368"/>
      <c r="ML858" s="368"/>
      <c r="MM858" s="368"/>
      <c r="MN858" s="368"/>
      <c r="MO858" s="368"/>
      <c r="MP858" s="368"/>
      <c r="MQ858" s="368"/>
      <c r="MR858" s="368"/>
      <c r="MS858" s="368"/>
      <c r="MT858" s="368"/>
      <c r="MU858" s="368"/>
      <c r="MV858" s="368"/>
      <c r="MW858" s="368"/>
      <c r="MX858" s="368"/>
      <c r="MY858" s="368"/>
      <c r="MZ858" s="368"/>
      <c r="NA858" s="368"/>
      <c r="NB858" s="368"/>
      <c r="NC858" s="368"/>
      <c r="ND858" s="368"/>
      <c r="NE858" s="368"/>
      <c r="NF858" s="368"/>
      <c r="NG858" s="368"/>
      <c r="NH858" s="368"/>
      <c r="NI858" s="368"/>
      <c r="NJ858" s="368"/>
      <c r="NK858" s="368"/>
      <c r="NL858" s="368"/>
      <c r="NM858" s="368"/>
      <c r="NN858" s="368"/>
      <c r="NO858" s="368"/>
      <c r="NP858" s="368"/>
      <c r="NQ858" s="368"/>
      <c r="NR858" s="368"/>
      <c r="NS858" s="368"/>
      <c r="NT858" s="368"/>
      <c r="NU858" s="368"/>
      <c r="NV858" s="368"/>
      <c r="NW858" s="368"/>
      <c r="NX858" s="368"/>
      <c r="NY858" s="368"/>
      <c r="NZ858" s="368"/>
      <c r="OA858" s="368"/>
      <c r="OB858" s="368"/>
      <c r="OC858" s="368"/>
      <c r="OD858" s="368"/>
      <c r="OE858" s="368"/>
      <c r="OF858" s="368"/>
      <c r="OG858" s="368"/>
      <c r="OH858" s="368"/>
      <c r="OI858" s="368"/>
      <c r="OJ858" s="368"/>
      <c r="OK858" s="368"/>
      <c r="OL858" s="368"/>
      <c r="OM858" s="368"/>
      <c r="ON858" s="368"/>
      <c r="OO858" s="368"/>
      <c r="OP858" s="368"/>
      <c r="OQ858" s="368"/>
      <c r="OR858" s="368"/>
      <c r="OS858" s="368"/>
      <c r="OT858" s="368"/>
      <c r="OU858" s="368"/>
      <c r="OV858" s="368"/>
      <c r="OW858" s="368"/>
      <c r="OX858" s="368"/>
      <c r="OY858" s="368"/>
      <c r="OZ858" s="368"/>
      <c r="PA858" s="368"/>
      <c r="PB858" s="368"/>
      <c r="PC858" s="368"/>
      <c r="PD858" s="368"/>
      <c r="PE858" s="368"/>
      <c r="PF858" s="368"/>
      <c r="PG858" s="368"/>
      <c r="PH858" s="368"/>
      <c r="PI858" s="368"/>
      <c r="PJ858" s="368"/>
      <c r="PK858" s="368"/>
      <c r="PL858" s="368"/>
      <c r="PM858" s="368"/>
      <c r="PN858" s="368"/>
      <c r="PO858" s="368"/>
      <c r="PP858" s="368"/>
      <c r="PQ858" s="368"/>
      <c r="PR858" s="368"/>
      <c r="PS858" s="368"/>
      <c r="PT858" s="368"/>
      <c r="PU858" s="368"/>
      <c r="PV858" s="368"/>
      <c r="PW858" s="368"/>
      <c r="PX858" s="368"/>
      <c r="PY858" s="368"/>
      <c r="PZ858" s="368"/>
      <c r="QA858" s="368"/>
      <c r="QB858" s="368"/>
      <c r="QC858" s="368"/>
      <c r="QD858" s="368"/>
      <c r="QE858" s="368"/>
      <c r="QF858" s="368"/>
      <c r="QG858" s="368"/>
      <c r="QH858" s="368"/>
      <c r="QI858" s="368"/>
      <c r="QJ858" s="368"/>
      <c r="QK858" s="368"/>
      <c r="QL858" s="368"/>
      <c r="QM858" s="368"/>
      <c r="QN858" s="368"/>
      <c r="QO858" s="368"/>
      <c r="QP858" s="368"/>
      <c r="QQ858" s="368"/>
      <c r="QR858" s="368"/>
      <c r="QS858" s="368"/>
      <c r="QT858" s="368"/>
      <c r="QU858" s="368"/>
      <c r="QV858" s="368"/>
      <c r="QW858" s="368"/>
      <c r="QX858" s="368"/>
      <c r="QY858" s="368"/>
      <c r="QZ858" s="368"/>
      <c r="RA858" s="368"/>
      <c r="RB858" s="368"/>
      <c r="RC858" s="368"/>
      <c r="RD858" s="368"/>
      <c r="RE858" s="368"/>
      <c r="RF858" s="368"/>
      <c r="RG858" s="368"/>
      <c r="RH858" s="368"/>
      <c r="RI858" s="368"/>
      <c r="RJ858" s="368"/>
      <c r="RK858" s="368"/>
      <c r="RL858" s="368"/>
      <c r="RM858" s="368"/>
      <c r="RN858" s="368"/>
      <c r="RO858" s="368"/>
      <c r="RP858" s="368"/>
      <c r="RQ858" s="368"/>
      <c r="RR858" s="368"/>
      <c r="RS858" s="368"/>
      <c r="RT858" s="368"/>
      <c r="RU858" s="368"/>
      <c r="RV858" s="368"/>
      <c r="RW858" s="368"/>
      <c r="RX858" s="368"/>
      <c r="RY858" s="368"/>
      <c r="RZ858" s="368"/>
      <c r="SA858" s="368"/>
      <c r="SB858" s="368"/>
      <c r="SC858" s="368"/>
      <c r="SD858" s="368"/>
      <c r="SE858" s="368"/>
      <c r="SF858" s="368"/>
      <c r="SG858" s="368"/>
    </row>
    <row r="859" spans="1:501">
      <c r="A859" s="368"/>
      <c r="B859" s="368"/>
      <c r="C859" s="368"/>
      <c r="D859" s="368"/>
      <c r="E859" s="368"/>
      <c r="F859" s="368"/>
      <c r="G859" s="368"/>
      <c r="H859" s="368"/>
      <c r="I859" s="368"/>
      <c r="J859" s="368"/>
      <c r="K859" s="368"/>
      <c r="L859" s="368"/>
      <c r="M859" s="368"/>
      <c r="N859" s="368"/>
      <c r="O859" s="385"/>
      <c r="P859" s="368"/>
      <c r="Q859" s="368"/>
      <c r="R859" s="368"/>
      <c r="S859" s="368"/>
      <c r="T859" s="368"/>
      <c r="U859" s="368"/>
      <c r="V859" s="368"/>
      <c r="W859" s="368"/>
      <c r="X859" s="368"/>
      <c r="Y859" s="368"/>
      <c r="Z859" s="368"/>
      <c r="AA859" s="368"/>
      <c r="AB859" s="368"/>
      <c r="AC859" s="368"/>
      <c r="AD859" s="368"/>
      <c r="AE859" s="368"/>
      <c r="AF859" s="368"/>
      <c r="AG859" s="368"/>
      <c r="AH859" s="368"/>
      <c r="AI859" s="368"/>
      <c r="AJ859" s="368"/>
      <c r="AK859" s="368"/>
      <c r="AL859" s="368"/>
      <c r="AM859" s="368"/>
      <c r="AN859" s="368"/>
      <c r="AO859" s="368"/>
      <c r="AP859" s="368"/>
      <c r="AQ859" s="368"/>
      <c r="AR859" s="368"/>
      <c r="AS859" s="368"/>
      <c r="AT859" s="368"/>
      <c r="AU859" s="368"/>
      <c r="AV859" s="368"/>
      <c r="AW859" s="368"/>
      <c r="AX859" s="368"/>
      <c r="AY859" s="368"/>
      <c r="AZ859" s="368"/>
      <c r="BA859" s="368"/>
      <c r="BB859" s="368"/>
      <c r="BC859" s="368"/>
      <c r="BD859" s="368"/>
      <c r="BE859" s="368"/>
      <c r="BF859" s="368"/>
      <c r="BG859" s="368"/>
      <c r="BH859" s="368"/>
      <c r="BI859" s="368"/>
      <c r="BJ859" s="368"/>
      <c r="BK859" s="368"/>
      <c r="BL859" s="368"/>
      <c r="BM859" s="368"/>
      <c r="BN859" s="368"/>
      <c r="BO859" s="368"/>
      <c r="BP859" s="368"/>
      <c r="BQ859" s="368"/>
      <c r="BR859" s="368"/>
      <c r="BS859" s="368"/>
      <c r="BT859" s="368"/>
      <c r="BU859" s="368"/>
      <c r="BV859" s="368"/>
      <c r="BW859" s="368"/>
      <c r="DV859" s="368"/>
      <c r="DW859" s="368"/>
      <c r="DX859" s="368"/>
      <c r="DY859" s="368"/>
      <c r="DZ859" s="368"/>
      <c r="EA859" s="368"/>
      <c r="EB859" s="368"/>
      <c r="EC859" s="368"/>
      <c r="ED859" s="368"/>
      <c r="EE859" s="368"/>
      <c r="EF859" s="368"/>
      <c r="EG859" s="368"/>
      <c r="EH859" s="368"/>
      <c r="EI859" s="368"/>
      <c r="EJ859" s="368"/>
      <c r="EK859" s="368"/>
      <c r="EL859" s="368"/>
      <c r="EM859" s="368"/>
      <c r="EN859" s="368"/>
      <c r="EO859" s="368"/>
      <c r="EP859" s="368"/>
      <c r="EQ859" s="368"/>
      <c r="ER859" s="368"/>
      <c r="ES859" s="368"/>
      <c r="ET859" s="368"/>
      <c r="EU859" s="368"/>
      <c r="EV859" s="368"/>
      <c r="EW859" s="368"/>
      <c r="EX859" s="368"/>
      <c r="EY859" s="368"/>
      <c r="EZ859" s="368"/>
      <c r="FA859" s="368"/>
      <c r="FB859" s="368"/>
      <c r="FC859" s="368"/>
      <c r="FD859" s="368"/>
      <c r="FE859" s="368"/>
      <c r="FF859" s="368"/>
      <c r="FG859" s="368"/>
      <c r="FH859" s="368"/>
      <c r="FI859" s="368"/>
      <c r="FJ859" s="368"/>
      <c r="FK859" s="368"/>
      <c r="FL859" s="368"/>
      <c r="FM859" s="368"/>
      <c r="FN859" s="368"/>
      <c r="FO859" s="368"/>
      <c r="FP859" s="368"/>
      <c r="FQ859" s="368"/>
      <c r="FR859" s="368"/>
      <c r="FS859" s="368"/>
      <c r="FT859" s="368"/>
      <c r="FU859" s="368"/>
      <c r="FV859" s="368"/>
      <c r="FW859" s="368"/>
      <c r="FX859" s="368"/>
      <c r="FY859" s="368"/>
      <c r="FZ859" s="368"/>
      <c r="GA859" s="368"/>
      <c r="GB859" s="368"/>
      <c r="GC859" s="368"/>
      <c r="GD859" s="368"/>
      <c r="GE859" s="368"/>
      <c r="GF859" s="368"/>
      <c r="GG859" s="368"/>
      <c r="GH859" s="368"/>
      <c r="GI859" s="368"/>
      <c r="GJ859" s="368"/>
      <c r="GK859" s="368"/>
      <c r="GL859" s="368"/>
      <c r="GM859" s="368"/>
      <c r="GN859" s="368"/>
      <c r="GO859" s="368"/>
      <c r="GP859" s="368"/>
      <c r="GQ859" s="368"/>
      <c r="GR859" s="368"/>
      <c r="GS859" s="368"/>
      <c r="GT859" s="368"/>
      <c r="GU859" s="368"/>
      <c r="GV859" s="368"/>
      <c r="GW859" s="368"/>
      <c r="GX859" s="368"/>
      <c r="GY859" s="368"/>
      <c r="GZ859" s="368"/>
      <c r="HA859" s="368"/>
      <c r="HB859" s="368"/>
      <c r="HC859" s="368"/>
      <c r="HD859" s="368"/>
      <c r="HE859" s="368"/>
      <c r="HF859" s="368"/>
      <c r="HG859" s="368"/>
      <c r="HH859" s="368"/>
      <c r="HI859" s="368"/>
      <c r="HJ859" s="368"/>
      <c r="HK859" s="368"/>
      <c r="HL859" s="368"/>
      <c r="HM859" s="368"/>
      <c r="HN859" s="368"/>
      <c r="HO859" s="368"/>
      <c r="HP859" s="368"/>
      <c r="HQ859" s="368"/>
      <c r="HR859" s="368"/>
      <c r="HS859" s="368"/>
      <c r="HT859" s="368"/>
      <c r="HU859" s="368"/>
      <c r="HV859" s="368"/>
      <c r="HW859" s="368"/>
      <c r="HX859" s="368"/>
      <c r="HY859" s="368"/>
      <c r="HZ859" s="368"/>
      <c r="IA859" s="368"/>
      <c r="IB859" s="368"/>
      <c r="IC859" s="368"/>
      <c r="ID859" s="368"/>
      <c r="IE859" s="368"/>
      <c r="IF859" s="368"/>
      <c r="IG859" s="368"/>
      <c r="IH859" s="368"/>
      <c r="II859" s="368"/>
      <c r="IJ859" s="368"/>
      <c r="IK859" s="368"/>
      <c r="IL859" s="368"/>
      <c r="IM859" s="368"/>
      <c r="IN859" s="368"/>
      <c r="IO859" s="368"/>
      <c r="IP859" s="368"/>
      <c r="IQ859" s="368"/>
      <c r="IR859" s="368"/>
      <c r="IS859" s="368"/>
      <c r="IT859" s="368"/>
      <c r="IU859" s="368"/>
      <c r="IV859" s="368"/>
      <c r="IW859" s="368"/>
      <c r="IX859" s="368"/>
      <c r="IY859" s="368"/>
      <c r="IZ859" s="368"/>
      <c r="JA859" s="368"/>
      <c r="JB859" s="368"/>
      <c r="JC859" s="368"/>
      <c r="JD859" s="368"/>
      <c r="JE859" s="368"/>
      <c r="JF859" s="368"/>
      <c r="JG859" s="368"/>
      <c r="JH859" s="368"/>
      <c r="JI859" s="368"/>
      <c r="JJ859" s="368"/>
      <c r="JK859" s="368"/>
      <c r="JL859" s="368"/>
      <c r="JM859" s="368"/>
      <c r="JN859" s="368"/>
      <c r="JO859" s="368"/>
      <c r="JP859" s="368"/>
      <c r="JQ859" s="368"/>
      <c r="JR859" s="368"/>
      <c r="JS859" s="368"/>
      <c r="JT859" s="368"/>
      <c r="JU859" s="368"/>
      <c r="JV859" s="368"/>
      <c r="JW859" s="368"/>
      <c r="JX859" s="368"/>
      <c r="JY859" s="368"/>
      <c r="JZ859" s="368"/>
      <c r="KA859" s="368"/>
      <c r="KB859" s="368"/>
      <c r="KC859" s="368"/>
      <c r="KD859" s="368"/>
      <c r="KE859" s="368"/>
      <c r="KF859" s="368"/>
      <c r="KG859" s="368"/>
      <c r="KH859" s="368"/>
      <c r="KI859" s="368"/>
      <c r="KJ859" s="368"/>
      <c r="KK859" s="368"/>
      <c r="KL859" s="368"/>
      <c r="KM859" s="368"/>
      <c r="KN859" s="368"/>
      <c r="KO859" s="368"/>
      <c r="KP859" s="368"/>
      <c r="KQ859" s="368"/>
      <c r="KR859" s="368"/>
      <c r="KS859" s="368"/>
      <c r="KT859" s="368"/>
      <c r="KU859" s="368"/>
      <c r="KV859" s="368"/>
      <c r="KW859" s="368"/>
      <c r="KX859" s="368"/>
      <c r="LH859" s="368"/>
      <c r="LI859" s="368"/>
      <c r="LJ859" s="368"/>
      <c r="LK859" s="368"/>
      <c r="LL859" s="368"/>
      <c r="LM859" s="368"/>
      <c r="LN859" s="368"/>
      <c r="LO859" s="368"/>
      <c r="LP859" s="368"/>
      <c r="LQ859" s="368"/>
      <c r="LR859" s="368"/>
      <c r="LS859" s="368"/>
      <c r="LT859" s="368"/>
      <c r="LU859" s="368"/>
      <c r="LV859" s="368"/>
      <c r="LW859" s="368"/>
      <c r="LX859" s="368"/>
      <c r="LY859" s="368"/>
      <c r="LZ859" s="368"/>
      <c r="MA859" s="368"/>
      <c r="MB859" s="368"/>
      <c r="MC859" s="368"/>
      <c r="MD859" s="368"/>
      <c r="ME859" s="368"/>
      <c r="MF859" s="368"/>
      <c r="MG859" s="368"/>
      <c r="MH859" s="368"/>
      <c r="MI859" s="368"/>
      <c r="MJ859" s="368"/>
      <c r="MK859" s="368"/>
      <c r="ML859" s="368"/>
      <c r="MM859" s="368"/>
      <c r="MN859" s="368"/>
      <c r="MO859" s="368"/>
      <c r="MP859" s="368"/>
      <c r="MQ859" s="368"/>
      <c r="MR859" s="368"/>
      <c r="MS859" s="368"/>
      <c r="MT859" s="368"/>
      <c r="MU859" s="368"/>
      <c r="MV859" s="368"/>
      <c r="MW859" s="368"/>
      <c r="MX859" s="368"/>
      <c r="MY859" s="368"/>
      <c r="MZ859" s="368"/>
      <c r="NA859" s="368"/>
      <c r="NB859" s="368"/>
      <c r="NC859" s="368"/>
      <c r="ND859" s="368"/>
      <c r="NE859" s="368"/>
      <c r="NF859" s="368"/>
      <c r="NG859" s="368"/>
      <c r="NH859" s="368"/>
      <c r="NI859" s="368"/>
      <c r="NJ859" s="368"/>
      <c r="NK859" s="368"/>
      <c r="NL859" s="368"/>
      <c r="NM859" s="368"/>
      <c r="NN859" s="368"/>
      <c r="NO859" s="368"/>
      <c r="NP859" s="368"/>
      <c r="NQ859" s="368"/>
      <c r="NR859" s="368"/>
      <c r="NS859" s="368"/>
      <c r="NT859" s="368"/>
      <c r="NU859" s="368"/>
      <c r="NV859" s="368"/>
      <c r="NW859" s="368"/>
      <c r="NX859" s="368"/>
      <c r="NY859" s="368"/>
      <c r="NZ859" s="368"/>
      <c r="OA859" s="368"/>
      <c r="OB859" s="368"/>
      <c r="OC859" s="368"/>
      <c r="OD859" s="368"/>
      <c r="OE859" s="368"/>
      <c r="OF859" s="368"/>
      <c r="OG859" s="368"/>
      <c r="OH859" s="368"/>
      <c r="OI859" s="368"/>
      <c r="OJ859" s="368"/>
      <c r="OK859" s="368"/>
      <c r="OL859" s="368"/>
      <c r="OM859" s="368"/>
      <c r="ON859" s="368"/>
      <c r="OO859" s="368"/>
      <c r="OP859" s="368"/>
      <c r="OQ859" s="368"/>
      <c r="OR859" s="368"/>
      <c r="OS859" s="368"/>
      <c r="OT859" s="368"/>
      <c r="OU859" s="368"/>
      <c r="OV859" s="368"/>
      <c r="OW859" s="368"/>
      <c r="OX859" s="368"/>
      <c r="OY859" s="368"/>
      <c r="OZ859" s="368"/>
      <c r="PA859" s="368"/>
      <c r="PB859" s="368"/>
      <c r="PC859" s="368"/>
      <c r="PD859" s="368"/>
      <c r="PE859" s="368"/>
      <c r="PF859" s="368"/>
      <c r="PG859" s="368"/>
      <c r="PH859" s="368"/>
      <c r="PI859" s="368"/>
      <c r="PJ859" s="368"/>
      <c r="PK859" s="368"/>
      <c r="PL859" s="368"/>
      <c r="PM859" s="368"/>
      <c r="PN859" s="368"/>
      <c r="PO859" s="368"/>
      <c r="PP859" s="368"/>
      <c r="PQ859" s="368"/>
      <c r="PR859" s="368"/>
      <c r="PS859" s="368"/>
      <c r="PT859" s="368"/>
      <c r="PU859" s="368"/>
      <c r="PV859" s="368"/>
      <c r="PW859" s="368"/>
      <c r="PX859" s="368"/>
      <c r="PY859" s="368"/>
      <c r="PZ859" s="368"/>
      <c r="QA859" s="368"/>
      <c r="QB859" s="368"/>
      <c r="QC859" s="368"/>
      <c r="QD859" s="368"/>
      <c r="QE859" s="368"/>
      <c r="QF859" s="368"/>
      <c r="QG859" s="368"/>
      <c r="QH859" s="368"/>
      <c r="QI859" s="368"/>
      <c r="QJ859" s="368"/>
      <c r="QK859" s="368"/>
      <c r="QL859" s="368"/>
      <c r="QM859" s="368"/>
      <c r="QN859" s="368"/>
      <c r="QO859" s="368"/>
      <c r="QP859" s="368"/>
      <c r="QQ859" s="368"/>
      <c r="QR859" s="368"/>
      <c r="QS859" s="368"/>
      <c r="QT859" s="368"/>
      <c r="QU859" s="368"/>
      <c r="QV859" s="368"/>
      <c r="QW859" s="368"/>
      <c r="QX859" s="368"/>
      <c r="QY859" s="368"/>
      <c r="QZ859" s="368"/>
      <c r="RA859" s="368"/>
      <c r="RB859" s="368"/>
      <c r="RC859" s="368"/>
      <c r="RD859" s="368"/>
      <c r="RE859" s="368"/>
      <c r="RF859" s="368"/>
      <c r="RG859" s="368"/>
      <c r="RH859" s="368"/>
      <c r="RI859" s="368"/>
      <c r="RJ859" s="368"/>
      <c r="RK859" s="368"/>
      <c r="RL859" s="368"/>
      <c r="RM859" s="368"/>
      <c r="RN859" s="368"/>
      <c r="RO859" s="368"/>
      <c r="RP859" s="368"/>
      <c r="RQ859" s="368"/>
      <c r="RR859" s="368"/>
      <c r="RS859" s="368"/>
      <c r="RT859" s="368"/>
      <c r="RU859" s="368"/>
      <c r="RV859" s="368"/>
      <c r="RW859" s="368"/>
      <c r="RX859" s="368"/>
      <c r="RY859" s="368"/>
      <c r="RZ859" s="368"/>
      <c r="SA859" s="368"/>
      <c r="SB859" s="368"/>
      <c r="SC859" s="368"/>
      <c r="SD859" s="368"/>
      <c r="SE859" s="368"/>
      <c r="SF859" s="368"/>
      <c r="SG859" s="368"/>
    </row>
    <row r="860" spans="1:501">
      <c r="A860" s="368"/>
      <c r="B860" s="368"/>
      <c r="C860" s="368"/>
      <c r="D860" s="368"/>
      <c r="E860" s="368"/>
      <c r="F860" s="368"/>
      <c r="G860" s="368"/>
      <c r="H860" s="368"/>
      <c r="I860" s="368"/>
      <c r="J860" s="368"/>
      <c r="K860" s="368"/>
      <c r="L860" s="368"/>
      <c r="M860" s="368"/>
      <c r="N860" s="368"/>
      <c r="O860" s="385"/>
      <c r="P860" s="368"/>
      <c r="Q860" s="368"/>
      <c r="R860" s="368"/>
      <c r="S860" s="368"/>
      <c r="T860" s="368"/>
      <c r="U860" s="368"/>
      <c r="V860" s="368"/>
      <c r="W860" s="368"/>
      <c r="X860" s="368"/>
      <c r="Y860" s="368"/>
      <c r="Z860" s="368"/>
      <c r="AA860" s="368"/>
      <c r="AB860" s="368"/>
      <c r="AC860" s="368"/>
      <c r="AD860" s="368"/>
      <c r="AE860" s="368"/>
      <c r="AF860" s="368"/>
      <c r="AG860" s="368"/>
      <c r="AH860" s="368"/>
      <c r="AI860" s="368"/>
      <c r="AJ860" s="368"/>
      <c r="AK860" s="368"/>
      <c r="AL860" s="368"/>
      <c r="AM860" s="368"/>
      <c r="AN860" s="368"/>
      <c r="AO860" s="368"/>
      <c r="AP860" s="368"/>
      <c r="AQ860" s="368"/>
      <c r="AR860" s="368"/>
      <c r="AS860" s="368"/>
      <c r="AT860" s="368"/>
      <c r="AU860" s="368"/>
      <c r="AV860" s="368"/>
      <c r="AW860" s="368"/>
      <c r="AX860" s="368"/>
      <c r="AY860" s="368"/>
      <c r="AZ860" s="368"/>
      <c r="BA860" s="368"/>
      <c r="BB860" s="368"/>
      <c r="BC860" s="368"/>
      <c r="BD860" s="368"/>
      <c r="BE860" s="368"/>
      <c r="BF860" s="368"/>
      <c r="BG860" s="368"/>
      <c r="BH860" s="368"/>
      <c r="BI860" s="368"/>
      <c r="BJ860" s="368"/>
      <c r="BK860" s="368"/>
      <c r="BL860" s="368"/>
      <c r="BM860" s="368"/>
      <c r="BN860" s="368"/>
      <c r="BO860" s="368"/>
      <c r="BP860" s="368"/>
      <c r="BQ860" s="368"/>
      <c r="BR860" s="368"/>
      <c r="BS860" s="368"/>
      <c r="BT860" s="368"/>
      <c r="BU860" s="368"/>
      <c r="BV860" s="368"/>
      <c r="BW860" s="368"/>
      <c r="DV860" s="368"/>
      <c r="DW860" s="368"/>
      <c r="DX860" s="368"/>
      <c r="DY860" s="368"/>
      <c r="DZ860" s="368"/>
      <c r="EA860" s="368"/>
      <c r="EB860" s="368"/>
      <c r="EC860" s="368"/>
      <c r="ED860" s="368"/>
      <c r="EE860" s="368"/>
      <c r="EF860" s="368"/>
      <c r="EG860" s="368"/>
      <c r="EH860" s="368"/>
      <c r="EI860" s="368"/>
      <c r="EJ860" s="368"/>
      <c r="EK860" s="368"/>
      <c r="EL860" s="368"/>
      <c r="EM860" s="368"/>
      <c r="EN860" s="368"/>
      <c r="EO860" s="368"/>
      <c r="EP860" s="368"/>
      <c r="EQ860" s="368"/>
      <c r="ER860" s="368"/>
      <c r="ES860" s="368"/>
      <c r="ET860" s="368"/>
      <c r="EU860" s="368"/>
      <c r="EV860" s="368"/>
      <c r="EW860" s="368"/>
      <c r="EX860" s="368"/>
      <c r="EY860" s="368"/>
      <c r="EZ860" s="368"/>
      <c r="FA860" s="368"/>
      <c r="FB860" s="368"/>
      <c r="FC860" s="368"/>
      <c r="FD860" s="368"/>
      <c r="FE860" s="368"/>
      <c r="FF860" s="368"/>
      <c r="FG860" s="368"/>
      <c r="FH860" s="368"/>
      <c r="FI860" s="368"/>
      <c r="FJ860" s="368"/>
      <c r="FK860" s="368"/>
      <c r="FL860" s="368"/>
      <c r="FM860" s="368"/>
      <c r="FN860" s="368"/>
      <c r="FO860" s="368"/>
      <c r="FP860" s="368"/>
      <c r="FQ860" s="368"/>
      <c r="FR860" s="368"/>
      <c r="FS860" s="368"/>
      <c r="FT860" s="368"/>
      <c r="FU860" s="368"/>
      <c r="FV860" s="368"/>
      <c r="FW860" s="368"/>
      <c r="FX860" s="368"/>
      <c r="FY860" s="368"/>
      <c r="FZ860" s="368"/>
      <c r="GA860" s="368"/>
      <c r="GB860" s="368"/>
      <c r="GC860" s="368"/>
      <c r="GD860" s="368"/>
      <c r="GE860" s="368"/>
      <c r="GF860" s="368"/>
      <c r="GG860" s="368"/>
      <c r="GH860" s="368"/>
      <c r="GI860" s="368"/>
      <c r="GJ860" s="368"/>
      <c r="GK860" s="368"/>
      <c r="GL860" s="368"/>
      <c r="GM860" s="368"/>
      <c r="GN860" s="368"/>
      <c r="GO860" s="368"/>
      <c r="GP860" s="368"/>
      <c r="GQ860" s="368"/>
      <c r="GR860" s="368"/>
      <c r="GS860" s="368"/>
      <c r="GT860" s="368"/>
      <c r="GU860" s="368"/>
      <c r="GV860" s="368"/>
      <c r="GW860" s="368"/>
      <c r="GX860" s="368"/>
      <c r="GY860" s="368"/>
      <c r="GZ860" s="368"/>
      <c r="HA860" s="368"/>
      <c r="HB860" s="368"/>
      <c r="HC860" s="368"/>
      <c r="HD860" s="368"/>
      <c r="HE860" s="368"/>
      <c r="HF860" s="368"/>
      <c r="HG860" s="368"/>
      <c r="HH860" s="368"/>
      <c r="HI860" s="368"/>
      <c r="HJ860" s="368"/>
      <c r="HK860" s="368"/>
      <c r="HL860" s="368"/>
      <c r="HM860" s="368"/>
      <c r="HN860" s="368"/>
      <c r="HO860" s="368"/>
      <c r="HP860" s="368"/>
      <c r="HQ860" s="368"/>
      <c r="HR860" s="368"/>
      <c r="HS860" s="368"/>
      <c r="HT860" s="368"/>
      <c r="HU860" s="368"/>
      <c r="HV860" s="368"/>
      <c r="HW860" s="368"/>
      <c r="HX860" s="368"/>
      <c r="HY860" s="368"/>
      <c r="HZ860" s="368"/>
      <c r="IA860" s="368"/>
      <c r="IB860" s="368"/>
      <c r="IC860" s="368"/>
      <c r="ID860" s="368"/>
      <c r="IE860" s="368"/>
      <c r="IF860" s="368"/>
      <c r="IG860" s="368"/>
      <c r="IH860" s="368"/>
      <c r="II860" s="368"/>
      <c r="IJ860" s="368"/>
      <c r="IK860" s="368"/>
      <c r="IL860" s="368"/>
      <c r="IM860" s="368"/>
      <c r="IN860" s="368"/>
      <c r="IO860" s="368"/>
      <c r="IP860" s="368"/>
      <c r="IQ860" s="368"/>
      <c r="IR860" s="368"/>
      <c r="IS860" s="368"/>
      <c r="IT860" s="368"/>
      <c r="IU860" s="368"/>
      <c r="IV860" s="368"/>
      <c r="IW860" s="368"/>
      <c r="IX860" s="368"/>
      <c r="IY860" s="368"/>
      <c r="IZ860" s="368"/>
      <c r="JA860" s="368"/>
      <c r="JB860" s="368"/>
      <c r="JC860" s="368"/>
      <c r="JD860" s="368"/>
      <c r="JE860" s="368"/>
      <c r="JF860" s="368"/>
      <c r="JG860" s="368"/>
      <c r="JH860" s="368"/>
      <c r="JI860" s="368"/>
      <c r="JJ860" s="368"/>
      <c r="JK860" s="368"/>
      <c r="JL860" s="368"/>
      <c r="JM860" s="368"/>
      <c r="JN860" s="368"/>
      <c r="JO860" s="368"/>
      <c r="JP860" s="368"/>
      <c r="JQ860" s="368"/>
      <c r="JR860" s="368"/>
      <c r="JS860" s="368"/>
      <c r="JT860" s="368"/>
      <c r="JU860" s="368"/>
      <c r="JV860" s="368"/>
      <c r="JW860" s="368"/>
      <c r="JX860" s="368"/>
      <c r="JY860" s="368"/>
      <c r="JZ860" s="368"/>
      <c r="KA860" s="368"/>
      <c r="KB860" s="368"/>
      <c r="KC860" s="368"/>
      <c r="KD860" s="368"/>
      <c r="KE860" s="368"/>
      <c r="KF860" s="368"/>
      <c r="KG860" s="368"/>
      <c r="KH860" s="368"/>
      <c r="KI860" s="368"/>
      <c r="KJ860" s="368"/>
      <c r="KK860" s="368"/>
      <c r="KL860" s="368"/>
      <c r="KM860" s="368"/>
      <c r="KN860" s="368"/>
      <c r="KO860" s="368"/>
      <c r="KP860" s="368"/>
      <c r="KQ860" s="368"/>
      <c r="KR860" s="368"/>
      <c r="KS860" s="368"/>
      <c r="KT860" s="368"/>
      <c r="KU860" s="368"/>
      <c r="KV860" s="368"/>
      <c r="KW860" s="368"/>
      <c r="KX860" s="368"/>
      <c r="LH860" s="368"/>
      <c r="LI860" s="368"/>
      <c r="LJ860" s="368"/>
      <c r="LK860" s="368"/>
      <c r="LL860" s="368"/>
      <c r="LM860" s="368"/>
      <c r="LN860" s="368"/>
      <c r="LO860" s="368"/>
      <c r="LP860" s="368"/>
      <c r="LQ860" s="368"/>
      <c r="LR860" s="368"/>
      <c r="LS860" s="368"/>
      <c r="LT860" s="368"/>
      <c r="LU860" s="368"/>
      <c r="LV860" s="368"/>
      <c r="LW860" s="368"/>
      <c r="LX860" s="368"/>
      <c r="LY860" s="368"/>
      <c r="LZ860" s="368"/>
      <c r="MA860" s="368"/>
      <c r="MB860" s="368"/>
      <c r="MC860" s="368"/>
      <c r="MD860" s="368"/>
      <c r="ME860" s="368"/>
      <c r="MF860" s="368"/>
      <c r="MG860" s="368"/>
      <c r="MH860" s="368"/>
      <c r="MI860" s="368"/>
      <c r="MJ860" s="368"/>
      <c r="MK860" s="368"/>
      <c r="ML860" s="368"/>
      <c r="MM860" s="368"/>
      <c r="MN860" s="368"/>
      <c r="MO860" s="368"/>
      <c r="MP860" s="368"/>
      <c r="MQ860" s="368"/>
      <c r="MR860" s="368"/>
      <c r="MS860" s="368"/>
      <c r="MT860" s="368"/>
      <c r="MU860" s="368"/>
      <c r="MV860" s="368"/>
      <c r="MW860" s="368"/>
      <c r="MX860" s="368"/>
      <c r="MY860" s="368"/>
      <c r="MZ860" s="368"/>
      <c r="NA860" s="368"/>
      <c r="NB860" s="368"/>
      <c r="NC860" s="368"/>
      <c r="ND860" s="368"/>
      <c r="NE860" s="368"/>
      <c r="NF860" s="368"/>
      <c r="NG860" s="368"/>
      <c r="NH860" s="368"/>
      <c r="NI860" s="368"/>
      <c r="NJ860" s="368"/>
      <c r="NK860" s="368"/>
      <c r="NL860" s="368"/>
      <c r="NM860" s="368"/>
      <c r="NN860" s="368"/>
      <c r="NO860" s="368"/>
      <c r="NP860" s="368"/>
      <c r="NQ860" s="368"/>
      <c r="NR860" s="368"/>
      <c r="NS860" s="368"/>
      <c r="NT860" s="368"/>
      <c r="NU860" s="368"/>
      <c r="NV860" s="368"/>
      <c r="NW860" s="368"/>
      <c r="NX860" s="368"/>
      <c r="NY860" s="368"/>
      <c r="NZ860" s="368"/>
      <c r="OA860" s="368"/>
      <c r="OB860" s="368"/>
      <c r="OC860" s="368"/>
      <c r="OD860" s="368"/>
      <c r="OE860" s="368"/>
      <c r="OF860" s="368"/>
      <c r="OG860" s="368"/>
      <c r="OH860" s="368"/>
      <c r="OI860" s="368"/>
      <c r="OJ860" s="368"/>
      <c r="OK860" s="368"/>
      <c r="OL860" s="368"/>
      <c r="OM860" s="368"/>
      <c r="ON860" s="368"/>
      <c r="OO860" s="368"/>
      <c r="OP860" s="368"/>
      <c r="OQ860" s="368"/>
      <c r="OR860" s="368"/>
      <c r="OS860" s="368"/>
      <c r="OT860" s="368"/>
      <c r="OU860" s="368"/>
      <c r="OV860" s="368"/>
      <c r="OW860" s="368"/>
      <c r="OX860" s="368"/>
      <c r="OY860" s="368"/>
      <c r="OZ860" s="368"/>
      <c r="PA860" s="368"/>
      <c r="PB860" s="368"/>
      <c r="PC860" s="368"/>
      <c r="PD860" s="368"/>
      <c r="PE860" s="368"/>
      <c r="PF860" s="368"/>
      <c r="PG860" s="368"/>
      <c r="PH860" s="368"/>
      <c r="PI860" s="368"/>
      <c r="PJ860" s="368"/>
      <c r="PK860" s="368"/>
      <c r="PL860" s="368"/>
      <c r="PM860" s="368"/>
      <c r="PN860" s="368"/>
      <c r="PO860" s="368"/>
      <c r="PP860" s="368"/>
      <c r="PQ860" s="368"/>
      <c r="PR860" s="368"/>
      <c r="PS860" s="368"/>
      <c r="PT860" s="368"/>
      <c r="PU860" s="368"/>
      <c r="PV860" s="368"/>
      <c r="PW860" s="368"/>
      <c r="PX860" s="368"/>
      <c r="PY860" s="368"/>
      <c r="PZ860" s="368"/>
      <c r="QA860" s="368"/>
      <c r="QB860" s="368"/>
      <c r="QC860" s="368"/>
      <c r="QD860" s="368"/>
      <c r="QE860" s="368"/>
      <c r="QF860" s="368"/>
      <c r="QG860" s="368"/>
      <c r="QH860" s="368"/>
      <c r="QI860" s="368"/>
      <c r="QJ860" s="368"/>
      <c r="QK860" s="368"/>
      <c r="QL860" s="368"/>
      <c r="QM860" s="368"/>
      <c r="QN860" s="368"/>
      <c r="QO860" s="368"/>
      <c r="QP860" s="368"/>
      <c r="QQ860" s="368"/>
      <c r="QR860" s="368"/>
      <c r="QS860" s="368"/>
      <c r="QT860" s="368"/>
      <c r="QU860" s="368"/>
      <c r="QV860" s="368"/>
      <c r="QW860" s="368"/>
      <c r="QX860" s="368"/>
      <c r="QY860" s="368"/>
      <c r="QZ860" s="368"/>
      <c r="RA860" s="368"/>
      <c r="RB860" s="368"/>
      <c r="RC860" s="368"/>
      <c r="RD860" s="368"/>
      <c r="RE860" s="368"/>
      <c r="RF860" s="368"/>
      <c r="RG860" s="368"/>
      <c r="RH860" s="368"/>
      <c r="RI860" s="368"/>
      <c r="RJ860" s="368"/>
      <c r="RK860" s="368"/>
      <c r="RL860" s="368"/>
      <c r="RM860" s="368"/>
      <c r="RN860" s="368"/>
      <c r="RO860" s="368"/>
      <c r="RP860" s="368"/>
      <c r="RQ860" s="368"/>
      <c r="RR860" s="368"/>
      <c r="RS860" s="368"/>
      <c r="RT860" s="368"/>
      <c r="RU860" s="368"/>
      <c r="RV860" s="368"/>
      <c r="RW860" s="368"/>
      <c r="RX860" s="368"/>
      <c r="RY860" s="368"/>
      <c r="RZ860" s="368"/>
      <c r="SA860" s="368"/>
      <c r="SB860" s="368"/>
      <c r="SC860" s="368"/>
      <c r="SD860" s="368"/>
      <c r="SE860" s="368"/>
      <c r="SF860" s="368"/>
      <c r="SG860" s="368"/>
    </row>
    <row r="861" spans="1:501">
      <c r="A861" s="368"/>
      <c r="B861" s="368"/>
      <c r="C861" s="368"/>
      <c r="D861" s="368"/>
      <c r="E861" s="368"/>
      <c r="F861" s="368"/>
      <c r="G861" s="368"/>
      <c r="H861" s="368"/>
      <c r="I861" s="368"/>
      <c r="J861" s="368"/>
      <c r="K861" s="368"/>
      <c r="L861" s="368"/>
      <c r="M861" s="368"/>
      <c r="N861" s="368"/>
      <c r="O861" s="385"/>
      <c r="P861" s="368"/>
      <c r="Q861" s="368"/>
      <c r="R861" s="368"/>
      <c r="S861" s="368"/>
      <c r="T861" s="368"/>
      <c r="U861" s="368"/>
      <c r="V861" s="368"/>
      <c r="W861" s="368"/>
      <c r="X861" s="368"/>
      <c r="Y861" s="368"/>
      <c r="Z861" s="368"/>
      <c r="AA861" s="368"/>
      <c r="AB861" s="368"/>
      <c r="AC861" s="368"/>
      <c r="AD861" s="368"/>
      <c r="AE861" s="368"/>
      <c r="AF861" s="368"/>
      <c r="AG861" s="368"/>
      <c r="AH861" s="368"/>
      <c r="AI861" s="368"/>
      <c r="AJ861" s="368"/>
      <c r="AK861" s="368"/>
      <c r="AL861" s="368"/>
      <c r="AM861" s="368"/>
      <c r="AN861" s="368"/>
      <c r="AO861" s="368"/>
      <c r="AP861" s="368"/>
      <c r="AQ861" s="368"/>
      <c r="AR861" s="368"/>
      <c r="AS861" s="368"/>
      <c r="AT861" s="368"/>
      <c r="AU861" s="368"/>
      <c r="AV861" s="368"/>
      <c r="AW861" s="368"/>
      <c r="AX861" s="368"/>
      <c r="AY861" s="368"/>
      <c r="AZ861" s="368"/>
      <c r="BA861" s="368"/>
      <c r="BB861" s="368"/>
      <c r="BC861" s="368"/>
      <c r="BD861" s="368"/>
      <c r="BE861" s="368"/>
      <c r="BF861" s="368"/>
      <c r="BG861" s="368"/>
      <c r="BH861" s="368"/>
      <c r="BI861" s="368"/>
      <c r="BJ861" s="368"/>
      <c r="BK861" s="368"/>
      <c r="BL861" s="368"/>
      <c r="BM861" s="368"/>
      <c r="BN861" s="368"/>
      <c r="BO861" s="368"/>
      <c r="BP861" s="368"/>
      <c r="BQ861" s="368"/>
      <c r="BR861" s="368"/>
      <c r="BS861" s="368"/>
      <c r="BT861" s="368"/>
      <c r="BU861" s="368"/>
      <c r="BV861" s="368"/>
      <c r="BW861" s="368"/>
      <c r="DV861" s="368"/>
      <c r="DW861" s="368"/>
      <c r="DX861" s="368"/>
      <c r="DY861" s="368"/>
      <c r="DZ861" s="368"/>
      <c r="EA861" s="368"/>
      <c r="EB861" s="368"/>
      <c r="EC861" s="368"/>
      <c r="ED861" s="368"/>
      <c r="EE861" s="368"/>
      <c r="EF861" s="368"/>
      <c r="EG861" s="368"/>
      <c r="EH861" s="368"/>
      <c r="EI861" s="368"/>
      <c r="EJ861" s="368"/>
      <c r="EK861" s="368"/>
      <c r="EL861" s="368"/>
      <c r="EM861" s="368"/>
      <c r="EN861" s="368"/>
      <c r="EO861" s="368"/>
      <c r="EP861" s="368"/>
      <c r="EQ861" s="368"/>
      <c r="ER861" s="368"/>
      <c r="ES861" s="368"/>
      <c r="ET861" s="368"/>
      <c r="EU861" s="368"/>
      <c r="EV861" s="368"/>
      <c r="EW861" s="368"/>
      <c r="EX861" s="368"/>
      <c r="EY861" s="368"/>
      <c r="EZ861" s="368"/>
      <c r="FA861" s="368"/>
      <c r="FB861" s="368"/>
      <c r="FC861" s="368"/>
      <c r="FD861" s="368"/>
      <c r="FE861" s="368"/>
      <c r="FF861" s="368"/>
      <c r="FG861" s="368"/>
      <c r="FH861" s="368"/>
      <c r="FI861" s="368"/>
      <c r="FJ861" s="368"/>
      <c r="FK861" s="368"/>
      <c r="FL861" s="368"/>
      <c r="FM861" s="368"/>
      <c r="FN861" s="368"/>
      <c r="FO861" s="368"/>
      <c r="FP861" s="368"/>
      <c r="FQ861" s="368"/>
      <c r="FR861" s="368"/>
      <c r="FS861" s="368"/>
      <c r="FT861" s="368"/>
      <c r="FU861" s="368"/>
      <c r="FV861" s="368"/>
      <c r="FW861" s="368"/>
      <c r="FX861" s="368"/>
      <c r="FY861" s="368"/>
      <c r="FZ861" s="368"/>
      <c r="GA861" s="368"/>
      <c r="GB861" s="368"/>
      <c r="GC861" s="368"/>
      <c r="GD861" s="368"/>
      <c r="GE861" s="368"/>
      <c r="GF861" s="368"/>
      <c r="GG861" s="368"/>
      <c r="GH861" s="368"/>
      <c r="GI861" s="368"/>
      <c r="GJ861" s="368"/>
      <c r="GK861" s="368"/>
      <c r="GL861" s="368"/>
      <c r="GM861" s="368"/>
      <c r="GN861" s="368"/>
      <c r="GO861" s="368"/>
      <c r="GP861" s="368"/>
      <c r="GQ861" s="368"/>
      <c r="GR861" s="368"/>
      <c r="GS861" s="368"/>
      <c r="GT861" s="368"/>
      <c r="GU861" s="368"/>
      <c r="GV861" s="368"/>
      <c r="GW861" s="368"/>
      <c r="GX861" s="368"/>
      <c r="GY861" s="368"/>
      <c r="GZ861" s="368"/>
      <c r="HA861" s="368"/>
      <c r="HB861" s="368"/>
      <c r="HC861" s="368"/>
      <c r="HD861" s="368"/>
      <c r="HE861" s="368"/>
      <c r="HF861" s="368"/>
      <c r="HG861" s="368"/>
      <c r="HH861" s="368"/>
      <c r="HI861" s="368"/>
      <c r="HJ861" s="368"/>
      <c r="HK861" s="368"/>
      <c r="HL861" s="368"/>
      <c r="HM861" s="368"/>
      <c r="HN861" s="368"/>
      <c r="HO861" s="368"/>
      <c r="HP861" s="368"/>
      <c r="HQ861" s="368"/>
      <c r="HR861" s="368"/>
      <c r="HS861" s="368"/>
      <c r="HT861" s="368"/>
      <c r="HU861" s="368"/>
      <c r="HV861" s="368"/>
      <c r="HW861" s="368"/>
      <c r="HX861" s="368"/>
      <c r="HY861" s="368"/>
      <c r="HZ861" s="368"/>
      <c r="IA861" s="368"/>
      <c r="IB861" s="368"/>
      <c r="IC861" s="368"/>
      <c r="ID861" s="368"/>
      <c r="IE861" s="368"/>
      <c r="IF861" s="368"/>
      <c r="IG861" s="368"/>
      <c r="IH861" s="368"/>
      <c r="II861" s="368"/>
      <c r="IJ861" s="368"/>
      <c r="IK861" s="368"/>
      <c r="IL861" s="368"/>
      <c r="IM861" s="368"/>
      <c r="IN861" s="368"/>
      <c r="IO861" s="368"/>
      <c r="IP861" s="368"/>
      <c r="IQ861" s="368"/>
      <c r="IR861" s="368"/>
      <c r="IS861" s="368"/>
      <c r="IT861" s="368"/>
      <c r="IU861" s="368"/>
      <c r="IV861" s="368"/>
      <c r="IW861" s="368"/>
      <c r="IX861" s="368"/>
      <c r="IY861" s="368"/>
      <c r="IZ861" s="368"/>
      <c r="JA861" s="368"/>
      <c r="JB861" s="368"/>
      <c r="JC861" s="368"/>
      <c r="JD861" s="368"/>
      <c r="JE861" s="368"/>
      <c r="JF861" s="368"/>
      <c r="JG861" s="368"/>
      <c r="JH861" s="368"/>
      <c r="JI861" s="368"/>
      <c r="JJ861" s="368"/>
      <c r="JK861" s="368"/>
      <c r="JL861" s="368"/>
      <c r="JM861" s="368"/>
      <c r="JN861" s="368"/>
      <c r="JO861" s="368"/>
      <c r="JP861" s="368"/>
      <c r="JQ861" s="368"/>
      <c r="JR861" s="368"/>
      <c r="JS861" s="368"/>
      <c r="JT861" s="368"/>
      <c r="JU861" s="368"/>
      <c r="JV861" s="368"/>
      <c r="JW861" s="368"/>
      <c r="JX861" s="368"/>
      <c r="JY861" s="368"/>
      <c r="JZ861" s="368"/>
      <c r="KA861" s="368"/>
      <c r="KB861" s="368"/>
      <c r="KC861" s="368"/>
      <c r="KD861" s="368"/>
      <c r="KE861" s="368"/>
      <c r="KF861" s="368"/>
      <c r="KG861" s="368"/>
      <c r="KH861" s="368"/>
      <c r="KI861" s="368"/>
      <c r="KJ861" s="368"/>
      <c r="KK861" s="368"/>
      <c r="KL861" s="368"/>
      <c r="KM861" s="368"/>
      <c r="KN861" s="368"/>
      <c r="KO861" s="368"/>
      <c r="KP861" s="368"/>
      <c r="KQ861" s="368"/>
      <c r="KR861" s="368"/>
      <c r="KS861" s="368"/>
      <c r="KT861" s="368"/>
      <c r="KU861" s="368"/>
      <c r="KV861" s="368"/>
      <c r="KW861" s="368"/>
      <c r="KX861" s="368"/>
      <c r="LH861" s="368"/>
      <c r="LI861" s="368"/>
      <c r="LJ861" s="368"/>
      <c r="LK861" s="368"/>
      <c r="LL861" s="368"/>
      <c r="LM861" s="368"/>
      <c r="LN861" s="368"/>
      <c r="LO861" s="368"/>
      <c r="LP861" s="368"/>
      <c r="LQ861" s="368"/>
      <c r="LR861" s="368"/>
      <c r="LS861" s="368"/>
      <c r="LT861" s="368"/>
      <c r="LU861" s="368"/>
      <c r="LV861" s="368"/>
      <c r="LW861" s="368"/>
      <c r="LX861" s="368"/>
      <c r="LY861" s="368"/>
      <c r="LZ861" s="368"/>
      <c r="MA861" s="368"/>
      <c r="MB861" s="368"/>
      <c r="MC861" s="368"/>
      <c r="MD861" s="368"/>
      <c r="ME861" s="368"/>
      <c r="MF861" s="368"/>
      <c r="MG861" s="368"/>
      <c r="MH861" s="368"/>
      <c r="MI861" s="368"/>
      <c r="MJ861" s="368"/>
      <c r="MK861" s="368"/>
      <c r="ML861" s="368"/>
      <c r="MM861" s="368"/>
      <c r="MN861" s="368"/>
      <c r="MO861" s="368"/>
      <c r="MP861" s="368"/>
      <c r="MQ861" s="368"/>
      <c r="MR861" s="368"/>
      <c r="MS861" s="368"/>
      <c r="MT861" s="368"/>
      <c r="MU861" s="368"/>
      <c r="MV861" s="368"/>
      <c r="MW861" s="368"/>
      <c r="MX861" s="368"/>
      <c r="MY861" s="368"/>
      <c r="MZ861" s="368"/>
      <c r="NA861" s="368"/>
      <c r="NB861" s="368"/>
      <c r="NC861" s="368"/>
      <c r="ND861" s="368"/>
      <c r="NE861" s="368"/>
      <c r="NF861" s="368"/>
      <c r="NG861" s="368"/>
      <c r="NH861" s="368"/>
      <c r="NI861" s="368"/>
      <c r="NJ861" s="368"/>
      <c r="NK861" s="368"/>
      <c r="NL861" s="368"/>
      <c r="NM861" s="368"/>
      <c r="NN861" s="368"/>
      <c r="NO861" s="368"/>
      <c r="NP861" s="368"/>
      <c r="NQ861" s="368"/>
      <c r="NR861" s="368"/>
      <c r="NS861" s="368"/>
      <c r="NT861" s="368"/>
      <c r="NU861" s="368"/>
      <c r="NV861" s="368"/>
      <c r="NW861" s="368"/>
      <c r="NX861" s="368"/>
      <c r="NY861" s="368"/>
      <c r="NZ861" s="368"/>
      <c r="OA861" s="368"/>
      <c r="OB861" s="368"/>
      <c r="OC861" s="368"/>
      <c r="OD861" s="368"/>
      <c r="OE861" s="368"/>
      <c r="OF861" s="368"/>
      <c r="OG861" s="368"/>
      <c r="OH861" s="368"/>
      <c r="OI861" s="368"/>
      <c r="OJ861" s="368"/>
      <c r="OK861" s="368"/>
      <c r="OL861" s="368"/>
      <c r="OM861" s="368"/>
      <c r="ON861" s="368"/>
      <c r="OO861" s="368"/>
      <c r="OP861" s="368"/>
      <c r="OQ861" s="368"/>
      <c r="OR861" s="368"/>
      <c r="OS861" s="368"/>
      <c r="OT861" s="368"/>
      <c r="OU861" s="368"/>
      <c r="OV861" s="368"/>
      <c r="OW861" s="368"/>
      <c r="OX861" s="368"/>
      <c r="OY861" s="368"/>
      <c r="OZ861" s="368"/>
      <c r="PA861" s="368"/>
      <c r="PB861" s="368"/>
      <c r="PC861" s="368"/>
      <c r="PD861" s="368"/>
      <c r="PE861" s="368"/>
      <c r="PF861" s="368"/>
      <c r="PG861" s="368"/>
      <c r="PH861" s="368"/>
      <c r="PI861" s="368"/>
      <c r="PJ861" s="368"/>
      <c r="PK861" s="368"/>
      <c r="PL861" s="368"/>
      <c r="PM861" s="368"/>
      <c r="PN861" s="368"/>
      <c r="PO861" s="368"/>
      <c r="PP861" s="368"/>
      <c r="PQ861" s="368"/>
      <c r="PR861" s="368"/>
      <c r="PS861" s="368"/>
      <c r="PT861" s="368"/>
      <c r="PU861" s="368"/>
      <c r="PV861" s="368"/>
      <c r="PW861" s="368"/>
      <c r="PX861" s="368"/>
      <c r="PY861" s="368"/>
      <c r="PZ861" s="368"/>
      <c r="QA861" s="368"/>
      <c r="QB861" s="368"/>
      <c r="QC861" s="368"/>
      <c r="QD861" s="368"/>
      <c r="QE861" s="368"/>
      <c r="QF861" s="368"/>
      <c r="QG861" s="368"/>
      <c r="QH861" s="368"/>
      <c r="QI861" s="368"/>
      <c r="QJ861" s="368"/>
      <c r="QK861" s="368"/>
      <c r="QL861" s="368"/>
      <c r="QM861" s="368"/>
      <c r="QN861" s="368"/>
      <c r="QO861" s="368"/>
      <c r="QP861" s="368"/>
      <c r="QQ861" s="368"/>
      <c r="QR861" s="368"/>
      <c r="QS861" s="368"/>
      <c r="QT861" s="368"/>
      <c r="QU861" s="368"/>
      <c r="QV861" s="368"/>
      <c r="QW861" s="368"/>
      <c r="QX861" s="368"/>
      <c r="QY861" s="368"/>
      <c r="QZ861" s="368"/>
      <c r="RA861" s="368"/>
      <c r="RB861" s="368"/>
      <c r="RC861" s="368"/>
      <c r="RD861" s="368"/>
      <c r="RE861" s="368"/>
      <c r="RF861" s="368"/>
      <c r="RG861" s="368"/>
      <c r="RH861" s="368"/>
      <c r="RI861" s="368"/>
      <c r="RJ861" s="368"/>
      <c r="RK861" s="368"/>
      <c r="RL861" s="368"/>
      <c r="RM861" s="368"/>
      <c r="RN861" s="368"/>
      <c r="RO861" s="368"/>
      <c r="RP861" s="368"/>
      <c r="RQ861" s="368"/>
      <c r="RR861" s="368"/>
      <c r="RS861" s="368"/>
      <c r="RT861" s="368"/>
      <c r="RU861" s="368"/>
      <c r="RV861" s="368"/>
      <c r="RW861" s="368"/>
      <c r="RX861" s="368"/>
      <c r="RY861" s="368"/>
      <c r="RZ861" s="368"/>
      <c r="SA861" s="368"/>
      <c r="SB861" s="368"/>
      <c r="SC861" s="368"/>
      <c r="SD861" s="368"/>
      <c r="SE861" s="368"/>
      <c r="SF861" s="368"/>
      <c r="SG861" s="368"/>
    </row>
    <row r="862" spans="1:501">
      <c r="A862" s="368"/>
      <c r="B862" s="368"/>
      <c r="C862" s="368"/>
      <c r="D862" s="368"/>
      <c r="E862" s="368"/>
      <c r="F862" s="368"/>
      <c r="G862" s="368"/>
      <c r="H862" s="368"/>
      <c r="I862" s="368"/>
      <c r="J862" s="368"/>
      <c r="K862" s="368"/>
      <c r="L862" s="368"/>
      <c r="M862" s="368"/>
      <c r="N862" s="368"/>
      <c r="O862" s="385"/>
      <c r="P862" s="368"/>
      <c r="Q862" s="368"/>
      <c r="R862" s="368"/>
      <c r="S862" s="368"/>
      <c r="T862" s="368"/>
      <c r="U862" s="368"/>
      <c r="V862" s="368"/>
      <c r="W862" s="368"/>
      <c r="X862" s="368"/>
      <c r="Y862" s="368"/>
      <c r="Z862" s="368"/>
      <c r="AA862" s="368"/>
      <c r="AB862" s="368"/>
      <c r="AC862" s="368"/>
      <c r="AD862" s="368"/>
      <c r="AE862" s="368"/>
      <c r="AF862" s="368"/>
      <c r="AG862" s="368"/>
      <c r="AH862" s="368"/>
      <c r="AI862" s="368"/>
      <c r="AJ862" s="368"/>
      <c r="AK862" s="368"/>
      <c r="AL862" s="368"/>
      <c r="AM862" s="368"/>
      <c r="AN862" s="368"/>
      <c r="AO862" s="368"/>
      <c r="AP862" s="368"/>
      <c r="AQ862" s="368"/>
      <c r="AR862" s="368"/>
      <c r="AS862" s="368"/>
      <c r="AT862" s="368"/>
      <c r="AU862" s="368"/>
      <c r="AV862" s="368"/>
      <c r="AW862" s="368"/>
      <c r="AX862" s="368"/>
      <c r="AY862" s="368"/>
      <c r="AZ862" s="368"/>
      <c r="BA862" s="368"/>
      <c r="BB862" s="368"/>
      <c r="BC862" s="368"/>
      <c r="BD862" s="368"/>
      <c r="BE862" s="368"/>
      <c r="BF862" s="368"/>
      <c r="BG862" s="368"/>
      <c r="BH862" s="368"/>
      <c r="BI862" s="368"/>
      <c r="BJ862" s="368"/>
      <c r="BK862" s="368"/>
      <c r="BL862" s="368"/>
      <c r="BM862" s="368"/>
      <c r="BN862" s="368"/>
      <c r="BO862" s="368"/>
      <c r="BP862" s="368"/>
      <c r="BQ862" s="368"/>
      <c r="BR862" s="368"/>
      <c r="BS862" s="368"/>
      <c r="BT862" s="368"/>
      <c r="BU862" s="368"/>
      <c r="BV862" s="368"/>
      <c r="BW862" s="368"/>
      <c r="DV862" s="368"/>
      <c r="DW862" s="368"/>
      <c r="DX862" s="368"/>
      <c r="DY862" s="368"/>
      <c r="DZ862" s="368"/>
      <c r="EA862" s="368"/>
      <c r="EB862" s="368"/>
      <c r="EC862" s="368"/>
      <c r="ED862" s="368"/>
      <c r="EE862" s="368"/>
      <c r="EF862" s="368"/>
      <c r="EG862" s="368"/>
      <c r="EH862" s="368"/>
      <c r="EI862" s="368"/>
      <c r="EJ862" s="368"/>
      <c r="EK862" s="368"/>
      <c r="EL862" s="368"/>
      <c r="EM862" s="368"/>
      <c r="EN862" s="368"/>
      <c r="EO862" s="368"/>
      <c r="EP862" s="368"/>
      <c r="EQ862" s="368"/>
      <c r="ER862" s="368"/>
      <c r="ES862" s="368"/>
      <c r="ET862" s="368"/>
      <c r="EU862" s="368"/>
      <c r="EV862" s="368"/>
      <c r="EW862" s="368"/>
      <c r="EX862" s="368"/>
      <c r="EY862" s="368"/>
      <c r="EZ862" s="368"/>
      <c r="FA862" s="368"/>
      <c r="FB862" s="368"/>
      <c r="FC862" s="368"/>
      <c r="FD862" s="368"/>
      <c r="FE862" s="368"/>
      <c r="FF862" s="368"/>
      <c r="FG862" s="368"/>
      <c r="FH862" s="368"/>
      <c r="FI862" s="368"/>
      <c r="FJ862" s="368"/>
      <c r="FK862" s="368"/>
      <c r="FL862" s="368"/>
      <c r="FM862" s="368"/>
      <c r="FN862" s="368"/>
      <c r="FO862" s="368"/>
      <c r="FP862" s="368"/>
      <c r="FQ862" s="368"/>
      <c r="FR862" s="368"/>
      <c r="FS862" s="368"/>
      <c r="FT862" s="368"/>
      <c r="FU862" s="368"/>
      <c r="FV862" s="368"/>
      <c r="FW862" s="368"/>
      <c r="FX862" s="368"/>
      <c r="FY862" s="368"/>
      <c r="FZ862" s="368"/>
      <c r="GA862" s="368"/>
      <c r="GB862" s="368"/>
      <c r="GC862" s="368"/>
      <c r="GD862" s="368"/>
      <c r="GE862" s="368"/>
      <c r="GF862" s="368"/>
      <c r="GG862" s="368"/>
      <c r="GH862" s="368"/>
      <c r="GI862" s="368"/>
      <c r="GJ862" s="368"/>
      <c r="GK862" s="368"/>
      <c r="GL862" s="368"/>
      <c r="GM862" s="368"/>
      <c r="GN862" s="368"/>
      <c r="GO862" s="368"/>
      <c r="GP862" s="368"/>
      <c r="GQ862" s="368"/>
      <c r="GR862" s="368"/>
      <c r="GS862" s="368"/>
      <c r="GT862" s="368"/>
      <c r="GU862" s="368"/>
      <c r="GV862" s="368"/>
      <c r="GW862" s="368"/>
      <c r="GX862" s="368"/>
      <c r="GY862" s="368"/>
      <c r="GZ862" s="368"/>
      <c r="HA862" s="368"/>
      <c r="HB862" s="368"/>
      <c r="HC862" s="368"/>
      <c r="HD862" s="368"/>
      <c r="HE862" s="368"/>
      <c r="HF862" s="368"/>
      <c r="HG862" s="368"/>
      <c r="HH862" s="368"/>
      <c r="HI862" s="368"/>
      <c r="HJ862" s="368"/>
      <c r="HK862" s="368"/>
      <c r="HL862" s="368"/>
      <c r="HM862" s="368"/>
      <c r="HN862" s="368"/>
      <c r="HO862" s="368"/>
      <c r="HP862" s="368"/>
      <c r="HQ862" s="368"/>
      <c r="HR862" s="368"/>
      <c r="HS862" s="368"/>
      <c r="HT862" s="368"/>
      <c r="HU862" s="368"/>
      <c r="HV862" s="368"/>
      <c r="HW862" s="368"/>
      <c r="HX862" s="368"/>
      <c r="HY862" s="368"/>
      <c r="HZ862" s="368"/>
      <c r="IA862" s="368"/>
      <c r="IB862" s="368"/>
      <c r="IC862" s="368"/>
      <c r="ID862" s="368"/>
      <c r="IE862" s="368"/>
      <c r="IF862" s="368"/>
      <c r="IG862" s="368"/>
      <c r="IH862" s="368"/>
      <c r="II862" s="368"/>
      <c r="IJ862" s="368"/>
      <c r="IK862" s="368"/>
      <c r="IL862" s="368"/>
      <c r="IM862" s="368"/>
      <c r="IN862" s="368"/>
      <c r="IO862" s="368"/>
      <c r="IP862" s="368"/>
      <c r="IQ862" s="368"/>
      <c r="IR862" s="368"/>
      <c r="IS862" s="368"/>
      <c r="IT862" s="368"/>
      <c r="IU862" s="368"/>
      <c r="IV862" s="368"/>
      <c r="IW862" s="368"/>
      <c r="IX862" s="368"/>
      <c r="IY862" s="368"/>
      <c r="IZ862" s="368"/>
      <c r="JA862" s="368"/>
      <c r="JB862" s="368"/>
      <c r="JC862" s="368"/>
      <c r="JD862" s="368"/>
      <c r="JE862" s="368"/>
      <c r="JF862" s="368"/>
      <c r="JG862" s="368"/>
      <c r="JH862" s="368"/>
      <c r="JI862" s="368"/>
      <c r="JJ862" s="368"/>
      <c r="JK862" s="368"/>
      <c r="JL862" s="368"/>
      <c r="JM862" s="368"/>
      <c r="JN862" s="368"/>
      <c r="JO862" s="368"/>
      <c r="JP862" s="368"/>
      <c r="JQ862" s="368"/>
      <c r="JR862" s="368"/>
      <c r="JS862" s="368"/>
      <c r="JT862" s="368"/>
      <c r="JU862" s="368"/>
      <c r="JV862" s="368"/>
      <c r="JW862" s="368"/>
      <c r="JX862" s="368"/>
      <c r="JY862" s="368"/>
      <c r="JZ862" s="368"/>
      <c r="KA862" s="368"/>
      <c r="KB862" s="368"/>
      <c r="KC862" s="368"/>
      <c r="KD862" s="368"/>
      <c r="KE862" s="368"/>
      <c r="KF862" s="368"/>
      <c r="KG862" s="368"/>
      <c r="KH862" s="368"/>
      <c r="KI862" s="368"/>
      <c r="KJ862" s="368"/>
      <c r="KK862" s="368"/>
      <c r="KL862" s="368"/>
      <c r="KM862" s="368"/>
      <c r="KN862" s="368"/>
      <c r="KO862" s="368"/>
      <c r="KP862" s="368"/>
      <c r="KQ862" s="368"/>
      <c r="KR862" s="368"/>
      <c r="KS862" s="368"/>
      <c r="KT862" s="368"/>
      <c r="KU862" s="368"/>
      <c r="KV862" s="368"/>
      <c r="KW862" s="368"/>
      <c r="KX862" s="368"/>
      <c r="LH862" s="368"/>
      <c r="LI862" s="368"/>
      <c r="LJ862" s="368"/>
      <c r="LK862" s="368"/>
      <c r="LL862" s="368"/>
      <c r="LM862" s="368"/>
      <c r="LN862" s="368"/>
      <c r="LO862" s="368"/>
      <c r="LP862" s="368"/>
      <c r="LQ862" s="368"/>
      <c r="LR862" s="368"/>
      <c r="LS862" s="368"/>
      <c r="LT862" s="368"/>
      <c r="LU862" s="368"/>
      <c r="LV862" s="368"/>
      <c r="LW862" s="368"/>
      <c r="LX862" s="368"/>
      <c r="LY862" s="368"/>
      <c r="LZ862" s="368"/>
      <c r="MA862" s="368"/>
      <c r="MB862" s="368"/>
      <c r="MC862" s="368"/>
      <c r="MD862" s="368"/>
      <c r="ME862" s="368"/>
      <c r="MF862" s="368"/>
      <c r="MG862" s="368"/>
      <c r="MH862" s="368"/>
      <c r="MI862" s="368"/>
      <c r="MJ862" s="368"/>
      <c r="MK862" s="368"/>
      <c r="ML862" s="368"/>
      <c r="MM862" s="368"/>
      <c r="MN862" s="368"/>
      <c r="MO862" s="368"/>
      <c r="MP862" s="368"/>
      <c r="MQ862" s="368"/>
      <c r="MR862" s="368"/>
      <c r="MS862" s="368"/>
      <c r="MT862" s="368"/>
      <c r="MU862" s="368"/>
      <c r="MV862" s="368"/>
      <c r="MW862" s="368"/>
      <c r="MX862" s="368"/>
      <c r="MY862" s="368"/>
      <c r="MZ862" s="368"/>
      <c r="NA862" s="368"/>
      <c r="NB862" s="368"/>
      <c r="NC862" s="368"/>
      <c r="ND862" s="368"/>
      <c r="NE862" s="368"/>
      <c r="NF862" s="368"/>
      <c r="NG862" s="368"/>
      <c r="NH862" s="368"/>
      <c r="NI862" s="368"/>
      <c r="NJ862" s="368"/>
      <c r="NK862" s="368"/>
      <c r="NL862" s="368"/>
      <c r="NM862" s="368"/>
      <c r="NN862" s="368"/>
      <c r="NO862" s="368"/>
      <c r="NP862" s="368"/>
      <c r="NQ862" s="368"/>
      <c r="NR862" s="368"/>
      <c r="NS862" s="368"/>
      <c r="NT862" s="368"/>
      <c r="NU862" s="368"/>
      <c r="NV862" s="368"/>
      <c r="NW862" s="368"/>
      <c r="NX862" s="368"/>
      <c r="NY862" s="368"/>
      <c r="NZ862" s="368"/>
      <c r="OA862" s="368"/>
      <c r="OB862" s="368"/>
      <c r="OC862" s="368"/>
      <c r="OD862" s="368"/>
      <c r="OE862" s="368"/>
      <c r="OF862" s="368"/>
      <c r="OG862" s="368"/>
      <c r="OH862" s="368"/>
      <c r="OI862" s="368"/>
      <c r="OJ862" s="368"/>
      <c r="OK862" s="368"/>
      <c r="OL862" s="368"/>
      <c r="OM862" s="368"/>
      <c r="ON862" s="368"/>
      <c r="OO862" s="368"/>
      <c r="OP862" s="368"/>
      <c r="OQ862" s="368"/>
      <c r="OR862" s="368"/>
      <c r="OS862" s="368"/>
      <c r="OT862" s="368"/>
      <c r="OU862" s="368"/>
      <c r="OV862" s="368"/>
      <c r="OW862" s="368"/>
      <c r="OX862" s="368"/>
      <c r="OY862" s="368"/>
      <c r="OZ862" s="368"/>
      <c r="PA862" s="368"/>
      <c r="PB862" s="368"/>
      <c r="PC862" s="368"/>
      <c r="PD862" s="368"/>
      <c r="PE862" s="368"/>
      <c r="PF862" s="368"/>
      <c r="PG862" s="368"/>
      <c r="PH862" s="368"/>
      <c r="PI862" s="368"/>
      <c r="PJ862" s="368"/>
      <c r="PK862" s="368"/>
      <c r="PL862" s="368"/>
      <c r="PM862" s="368"/>
      <c r="PN862" s="368"/>
      <c r="PO862" s="368"/>
      <c r="PP862" s="368"/>
      <c r="PQ862" s="368"/>
      <c r="PR862" s="368"/>
      <c r="PS862" s="368"/>
      <c r="PT862" s="368"/>
      <c r="PU862" s="368"/>
      <c r="PV862" s="368"/>
      <c r="PW862" s="368"/>
      <c r="PX862" s="368"/>
      <c r="PY862" s="368"/>
      <c r="PZ862" s="368"/>
      <c r="QA862" s="368"/>
      <c r="QB862" s="368"/>
      <c r="QC862" s="368"/>
      <c r="QD862" s="368"/>
      <c r="QE862" s="368"/>
      <c r="QF862" s="368"/>
      <c r="QG862" s="368"/>
      <c r="QH862" s="368"/>
      <c r="QI862" s="368"/>
      <c r="QJ862" s="368"/>
      <c r="QK862" s="368"/>
      <c r="QL862" s="368"/>
      <c r="QM862" s="368"/>
      <c r="QN862" s="368"/>
      <c r="QO862" s="368"/>
      <c r="QP862" s="368"/>
      <c r="QQ862" s="368"/>
      <c r="QR862" s="368"/>
      <c r="QS862" s="368"/>
      <c r="QT862" s="368"/>
      <c r="QU862" s="368"/>
      <c r="QV862" s="368"/>
      <c r="QW862" s="368"/>
      <c r="QX862" s="368"/>
      <c r="QY862" s="368"/>
      <c r="QZ862" s="368"/>
      <c r="RA862" s="368"/>
      <c r="RB862" s="368"/>
      <c r="RC862" s="368"/>
      <c r="RD862" s="368"/>
      <c r="RE862" s="368"/>
      <c r="RF862" s="368"/>
      <c r="RG862" s="368"/>
      <c r="RH862" s="368"/>
      <c r="RI862" s="368"/>
      <c r="RJ862" s="368"/>
      <c r="RK862" s="368"/>
      <c r="RL862" s="368"/>
      <c r="RM862" s="368"/>
      <c r="RN862" s="368"/>
      <c r="RO862" s="368"/>
      <c r="RP862" s="368"/>
      <c r="RQ862" s="368"/>
      <c r="RR862" s="368"/>
      <c r="RS862" s="368"/>
      <c r="RT862" s="368"/>
      <c r="RU862" s="368"/>
      <c r="RV862" s="368"/>
      <c r="RW862" s="368"/>
      <c r="RX862" s="368"/>
      <c r="RY862" s="368"/>
      <c r="RZ862" s="368"/>
      <c r="SA862" s="368"/>
      <c r="SB862" s="368"/>
      <c r="SC862" s="368"/>
      <c r="SD862" s="368"/>
      <c r="SE862" s="368"/>
      <c r="SF862" s="368"/>
      <c r="SG862" s="368"/>
    </row>
    <row r="863" spans="1:501">
      <c r="A863" s="368"/>
      <c r="B863" s="368"/>
      <c r="C863" s="368"/>
      <c r="D863" s="368"/>
      <c r="E863" s="368"/>
      <c r="F863" s="368"/>
      <c r="G863" s="368"/>
      <c r="H863" s="368"/>
      <c r="I863" s="368"/>
      <c r="J863" s="368"/>
      <c r="K863" s="368"/>
      <c r="L863" s="368"/>
      <c r="M863" s="368"/>
      <c r="N863" s="368"/>
      <c r="O863" s="385"/>
      <c r="P863" s="368"/>
      <c r="Q863" s="368"/>
      <c r="R863" s="368"/>
      <c r="S863" s="368"/>
      <c r="T863" s="368"/>
      <c r="U863" s="368"/>
      <c r="V863" s="368"/>
      <c r="W863" s="368"/>
      <c r="X863" s="368"/>
      <c r="Y863" s="368"/>
      <c r="Z863" s="368"/>
      <c r="AA863" s="368"/>
      <c r="AB863" s="368"/>
      <c r="AC863" s="368"/>
      <c r="AD863" s="368"/>
      <c r="AE863" s="368"/>
      <c r="AF863" s="368"/>
      <c r="AG863" s="368"/>
      <c r="AH863" s="368"/>
      <c r="AI863" s="368"/>
      <c r="AJ863" s="368"/>
      <c r="AK863" s="368"/>
      <c r="AL863" s="368"/>
      <c r="AM863" s="368"/>
      <c r="AN863" s="368"/>
      <c r="AO863" s="368"/>
      <c r="AP863" s="368"/>
      <c r="AQ863" s="368"/>
      <c r="AR863" s="368"/>
      <c r="AS863" s="368"/>
      <c r="AT863" s="368"/>
      <c r="AU863" s="368"/>
      <c r="AV863" s="368"/>
      <c r="AW863" s="368"/>
      <c r="AX863" s="368"/>
      <c r="AY863" s="368"/>
      <c r="AZ863" s="368"/>
      <c r="BA863" s="368"/>
      <c r="BB863" s="368"/>
      <c r="BC863" s="368"/>
      <c r="BD863" s="368"/>
      <c r="BE863" s="368"/>
      <c r="BF863" s="368"/>
      <c r="BG863" s="368"/>
      <c r="BH863" s="368"/>
      <c r="BI863" s="368"/>
      <c r="BJ863" s="368"/>
      <c r="BK863" s="368"/>
      <c r="BL863" s="368"/>
      <c r="BM863" s="368"/>
      <c r="BN863" s="368"/>
      <c r="BO863" s="368"/>
      <c r="BP863" s="368"/>
      <c r="BQ863" s="368"/>
      <c r="BR863" s="368"/>
      <c r="BS863" s="368"/>
      <c r="BT863" s="368"/>
      <c r="BU863" s="368"/>
      <c r="BV863" s="368"/>
      <c r="BW863" s="368"/>
      <c r="DV863" s="368"/>
      <c r="DW863" s="368"/>
      <c r="DX863" s="368"/>
      <c r="DY863" s="368"/>
      <c r="DZ863" s="368"/>
      <c r="EA863" s="368"/>
      <c r="EB863" s="368"/>
      <c r="EC863" s="368"/>
      <c r="ED863" s="368"/>
      <c r="EE863" s="368"/>
      <c r="EF863" s="368"/>
      <c r="EG863" s="368"/>
      <c r="EH863" s="368"/>
      <c r="EI863" s="368"/>
      <c r="EJ863" s="368"/>
      <c r="EK863" s="368"/>
      <c r="EL863" s="368"/>
      <c r="EM863" s="368"/>
      <c r="EN863" s="368"/>
      <c r="EO863" s="368"/>
      <c r="EP863" s="368"/>
      <c r="EQ863" s="368"/>
      <c r="ER863" s="368"/>
      <c r="ES863" s="368"/>
      <c r="ET863" s="368"/>
      <c r="EU863" s="368"/>
      <c r="EV863" s="368"/>
      <c r="EW863" s="368"/>
      <c r="EX863" s="368"/>
      <c r="EY863" s="368"/>
      <c r="EZ863" s="368"/>
      <c r="FA863" s="368"/>
      <c r="FB863" s="368"/>
      <c r="FC863" s="368"/>
      <c r="FD863" s="368"/>
      <c r="FE863" s="368"/>
      <c r="FF863" s="368"/>
      <c r="FG863" s="368"/>
      <c r="FH863" s="368"/>
      <c r="FI863" s="368"/>
      <c r="FJ863" s="368"/>
      <c r="FK863" s="368"/>
      <c r="FL863" s="368"/>
      <c r="FM863" s="368"/>
      <c r="FN863" s="368"/>
      <c r="FO863" s="368"/>
      <c r="FP863" s="368"/>
      <c r="FQ863" s="368"/>
      <c r="FR863" s="368"/>
      <c r="FS863" s="368"/>
      <c r="FT863" s="368"/>
      <c r="FU863" s="368"/>
      <c r="FV863" s="368"/>
      <c r="FW863" s="368"/>
      <c r="FX863" s="368"/>
      <c r="FY863" s="368"/>
      <c r="FZ863" s="368"/>
      <c r="GA863" s="368"/>
      <c r="GB863" s="368"/>
      <c r="GC863" s="368"/>
      <c r="GD863" s="368"/>
      <c r="GE863" s="368"/>
      <c r="GF863" s="368"/>
      <c r="GG863" s="368"/>
      <c r="GH863" s="368"/>
      <c r="GI863" s="368"/>
      <c r="GJ863" s="368"/>
      <c r="GK863" s="368"/>
      <c r="GL863" s="368"/>
      <c r="GM863" s="368"/>
      <c r="GN863" s="368"/>
      <c r="GO863" s="368"/>
      <c r="GP863" s="368"/>
      <c r="GQ863" s="368"/>
      <c r="GR863" s="368"/>
      <c r="GS863" s="368"/>
      <c r="GT863" s="368"/>
      <c r="GU863" s="368"/>
      <c r="GV863" s="368"/>
      <c r="GW863" s="368"/>
      <c r="GX863" s="368"/>
      <c r="GY863" s="368"/>
      <c r="GZ863" s="368"/>
      <c r="HA863" s="368"/>
      <c r="HB863" s="368"/>
      <c r="HC863" s="368"/>
      <c r="HD863" s="368"/>
      <c r="HE863" s="368"/>
      <c r="HF863" s="368"/>
      <c r="HG863" s="368"/>
      <c r="HH863" s="368"/>
      <c r="HI863" s="368"/>
      <c r="HJ863" s="368"/>
      <c r="HK863" s="368"/>
      <c r="HL863" s="368"/>
      <c r="HM863" s="368"/>
      <c r="HN863" s="368"/>
      <c r="HO863" s="368"/>
      <c r="HP863" s="368"/>
      <c r="HQ863" s="368"/>
      <c r="HR863" s="368"/>
      <c r="HS863" s="368"/>
      <c r="HT863" s="368"/>
      <c r="HU863" s="368"/>
      <c r="HV863" s="368"/>
      <c r="HW863" s="368"/>
      <c r="HX863" s="368"/>
      <c r="HY863" s="368"/>
      <c r="HZ863" s="368"/>
      <c r="IA863" s="368"/>
      <c r="IB863" s="368"/>
      <c r="IC863" s="368"/>
      <c r="ID863" s="368"/>
      <c r="IE863" s="368"/>
      <c r="IF863" s="368"/>
      <c r="IG863" s="368"/>
      <c r="IH863" s="368"/>
      <c r="II863" s="368"/>
      <c r="IJ863" s="368"/>
      <c r="IK863" s="368"/>
      <c r="IL863" s="368"/>
      <c r="IM863" s="368"/>
      <c r="IN863" s="368"/>
      <c r="IO863" s="368"/>
      <c r="IP863" s="368"/>
      <c r="IQ863" s="368"/>
      <c r="IR863" s="368"/>
      <c r="IS863" s="368"/>
      <c r="IT863" s="368"/>
      <c r="IU863" s="368"/>
      <c r="IV863" s="368"/>
      <c r="IW863" s="368"/>
      <c r="IX863" s="368"/>
      <c r="IY863" s="368"/>
      <c r="IZ863" s="368"/>
      <c r="JA863" s="368"/>
      <c r="JB863" s="368"/>
      <c r="JC863" s="368"/>
      <c r="JD863" s="368"/>
      <c r="JE863" s="368"/>
      <c r="JF863" s="368"/>
      <c r="JG863" s="368"/>
      <c r="JH863" s="368"/>
      <c r="JI863" s="368"/>
      <c r="JJ863" s="368"/>
      <c r="JK863" s="368"/>
      <c r="JL863" s="368"/>
      <c r="JM863" s="368"/>
      <c r="JN863" s="368"/>
      <c r="JO863" s="368"/>
      <c r="JP863" s="368"/>
      <c r="JQ863" s="368"/>
      <c r="JR863" s="368"/>
      <c r="JS863" s="368"/>
      <c r="JT863" s="368"/>
      <c r="JU863" s="368"/>
      <c r="JV863" s="368"/>
      <c r="JW863" s="368"/>
      <c r="JX863" s="368"/>
      <c r="JY863" s="368"/>
      <c r="JZ863" s="368"/>
      <c r="KA863" s="368"/>
      <c r="KB863" s="368"/>
      <c r="KC863" s="368"/>
      <c r="KD863" s="368"/>
      <c r="KE863" s="368"/>
      <c r="KF863" s="368"/>
      <c r="KG863" s="368"/>
      <c r="KH863" s="368"/>
      <c r="KI863" s="368"/>
      <c r="KJ863" s="368"/>
      <c r="KK863" s="368"/>
      <c r="KL863" s="368"/>
      <c r="KM863" s="368"/>
      <c r="KN863" s="368"/>
      <c r="KO863" s="368"/>
      <c r="KP863" s="368"/>
      <c r="KQ863" s="368"/>
      <c r="KR863" s="368"/>
      <c r="KS863" s="368"/>
      <c r="KT863" s="368"/>
      <c r="KU863" s="368"/>
      <c r="KV863" s="368"/>
      <c r="KW863" s="368"/>
      <c r="KX863" s="368"/>
      <c r="LH863" s="368"/>
      <c r="LI863" s="368"/>
      <c r="LJ863" s="368"/>
      <c r="LK863" s="368"/>
      <c r="LL863" s="368"/>
      <c r="LM863" s="368"/>
      <c r="LN863" s="368"/>
      <c r="LO863" s="368"/>
      <c r="LP863" s="368"/>
      <c r="LQ863" s="368"/>
      <c r="LR863" s="368"/>
      <c r="LS863" s="368"/>
      <c r="LT863" s="368"/>
      <c r="LU863" s="368"/>
      <c r="LV863" s="368"/>
      <c r="LW863" s="368"/>
      <c r="LX863" s="368"/>
      <c r="LY863" s="368"/>
      <c r="LZ863" s="368"/>
      <c r="MA863" s="368"/>
      <c r="MB863" s="368"/>
      <c r="MC863" s="368"/>
      <c r="MD863" s="368"/>
      <c r="ME863" s="368"/>
      <c r="MF863" s="368"/>
      <c r="MG863" s="368"/>
      <c r="MH863" s="368"/>
      <c r="MI863" s="368"/>
      <c r="MJ863" s="368"/>
      <c r="MK863" s="368"/>
      <c r="ML863" s="368"/>
      <c r="MM863" s="368"/>
      <c r="MN863" s="368"/>
      <c r="MO863" s="368"/>
      <c r="MP863" s="368"/>
      <c r="MQ863" s="368"/>
      <c r="MR863" s="368"/>
      <c r="MS863" s="368"/>
      <c r="MT863" s="368"/>
      <c r="MU863" s="368"/>
      <c r="MV863" s="368"/>
      <c r="MW863" s="368"/>
      <c r="MX863" s="368"/>
      <c r="MY863" s="368"/>
      <c r="MZ863" s="368"/>
      <c r="NA863" s="368"/>
      <c r="NB863" s="368"/>
      <c r="NC863" s="368"/>
      <c r="ND863" s="368"/>
      <c r="NE863" s="368"/>
      <c r="NF863" s="368"/>
      <c r="NG863" s="368"/>
      <c r="NH863" s="368"/>
      <c r="NI863" s="368"/>
      <c r="NJ863" s="368"/>
      <c r="NK863" s="368"/>
      <c r="NL863" s="368"/>
      <c r="NM863" s="368"/>
      <c r="NN863" s="368"/>
      <c r="NO863" s="368"/>
      <c r="NP863" s="368"/>
      <c r="NQ863" s="368"/>
      <c r="NR863" s="368"/>
      <c r="NS863" s="368"/>
      <c r="NT863" s="368"/>
      <c r="NU863" s="368"/>
      <c r="NV863" s="368"/>
      <c r="NW863" s="368"/>
      <c r="NX863" s="368"/>
      <c r="NY863" s="368"/>
      <c r="NZ863" s="368"/>
      <c r="OA863" s="368"/>
      <c r="OB863" s="368"/>
      <c r="OC863" s="368"/>
      <c r="OD863" s="368"/>
      <c r="OE863" s="368"/>
      <c r="OF863" s="368"/>
      <c r="OG863" s="368"/>
      <c r="OH863" s="368"/>
      <c r="OI863" s="368"/>
      <c r="OJ863" s="368"/>
      <c r="OK863" s="368"/>
      <c r="OL863" s="368"/>
      <c r="OM863" s="368"/>
      <c r="ON863" s="368"/>
      <c r="OO863" s="368"/>
      <c r="OP863" s="368"/>
      <c r="OQ863" s="368"/>
      <c r="OR863" s="368"/>
      <c r="OS863" s="368"/>
      <c r="OT863" s="368"/>
      <c r="OU863" s="368"/>
      <c r="OV863" s="368"/>
      <c r="OW863" s="368"/>
      <c r="OX863" s="368"/>
      <c r="OY863" s="368"/>
      <c r="OZ863" s="368"/>
      <c r="PA863" s="368"/>
      <c r="PB863" s="368"/>
      <c r="PC863" s="368"/>
      <c r="PD863" s="368"/>
      <c r="PE863" s="368"/>
      <c r="PF863" s="368"/>
      <c r="PG863" s="368"/>
      <c r="PH863" s="368"/>
      <c r="PI863" s="368"/>
      <c r="PJ863" s="368"/>
      <c r="PK863" s="368"/>
      <c r="PL863" s="368"/>
      <c r="PM863" s="368"/>
      <c r="PN863" s="368"/>
      <c r="PO863" s="368"/>
      <c r="PP863" s="368"/>
      <c r="PQ863" s="368"/>
      <c r="PR863" s="368"/>
      <c r="PS863" s="368"/>
      <c r="PT863" s="368"/>
      <c r="PU863" s="368"/>
      <c r="PV863" s="368"/>
      <c r="PW863" s="368"/>
      <c r="PX863" s="368"/>
      <c r="PY863" s="368"/>
      <c r="PZ863" s="368"/>
      <c r="QA863" s="368"/>
      <c r="QB863" s="368"/>
      <c r="QC863" s="368"/>
      <c r="QD863" s="368"/>
      <c r="QE863" s="368"/>
      <c r="QF863" s="368"/>
      <c r="QG863" s="368"/>
      <c r="QH863" s="368"/>
      <c r="QI863" s="368"/>
      <c r="QJ863" s="368"/>
      <c r="QK863" s="368"/>
      <c r="QL863" s="368"/>
      <c r="QM863" s="368"/>
      <c r="QN863" s="368"/>
      <c r="QO863" s="368"/>
      <c r="QP863" s="368"/>
      <c r="QQ863" s="368"/>
      <c r="QR863" s="368"/>
      <c r="QS863" s="368"/>
      <c r="QT863" s="368"/>
      <c r="QU863" s="368"/>
      <c r="QV863" s="368"/>
      <c r="QW863" s="368"/>
      <c r="QX863" s="368"/>
      <c r="QY863" s="368"/>
      <c r="QZ863" s="368"/>
      <c r="RA863" s="368"/>
      <c r="RB863" s="368"/>
      <c r="RC863" s="368"/>
      <c r="RD863" s="368"/>
      <c r="RE863" s="368"/>
      <c r="RF863" s="368"/>
      <c r="RG863" s="368"/>
      <c r="RH863" s="368"/>
      <c r="RI863" s="368"/>
      <c r="RJ863" s="368"/>
      <c r="RK863" s="368"/>
      <c r="RL863" s="368"/>
      <c r="RM863" s="368"/>
      <c r="RN863" s="368"/>
      <c r="RO863" s="368"/>
      <c r="RP863" s="368"/>
      <c r="RQ863" s="368"/>
      <c r="RR863" s="368"/>
      <c r="RS863" s="368"/>
      <c r="RT863" s="368"/>
      <c r="RU863" s="368"/>
      <c r="RV863" s="368"/>
      <c r="RW863" s="368"/>
      <c r="RX863" s="368"/>
      <c r="RY863" s="368"/>
      <c r="RZ863" s="368"/>
      <c r="SA863" s="368"/>
      <c r="SB863" s="368"/>
      <c r="SC863" s="368"/>
      <c r="SD863" s="368"/>
      <c r="SE863" s="368"/>
      <c r="SF863" s="368"/>
      <c r="SG863" s="368"/>
    </row>
    <row r="864" spans="1:501">
      <c r="A864" s="368"/>
      <c r="B864" s="368"/>
      <c r="C864" s="368"/>
      <c r="D864" s="368"/>
      <c r="E864" s="368"/>
      <c r="F864" s="368"/>
      <c r="G864" s="368"/>
      <c r="H864" s="368"/>
      <c r="I864" s="368"/>
      <c r="J864" s="368"/>
      <c r="K864" s="368"/>
      <c r="L864" s="368"/>
      <c r="M864" s="368"/>
      <c r="N864" s="368"/>
      <c r="O864" s="385"/>
      <c r="P864" s="368"/>
      <c r="Q864" s="368"/>
      <c r="R864" s="368"/>
      <c r="S864" s="368"/>
      <c r="T864" s="368"/>
      <c r="U864" s="368"/>
      <c r="V864" s="368"/>
      <c r="W864" s="368"/>
      <c r="X864" s="368"/>
      <c r="Y864" s="368"/>
      <c r="Z864" s="368"/>
      <c r="AA864" s="368"/>
      <c r="AB864" s="368"/>
      <c r="AC864" s="368"/>
      <c r="AD864" s="368"/>
      <c r="AE864" s="368"/>
      <c r="AF864" s="368"/>
      <c r="AG864" s="368"/>
      <c r="AH864" s="368"/>
      <c r="AI864" s="368"/>
      <c r="AJ864" s="368"/>
      <c r="AK864" s="368"/>
      <c r="AL864" s="368"/>
      <c r="AM864" s="368"/>
      <c r="AN864" s="368"/>
      <c r="AO864" s="368"/>
      <c r="AP864" s="368"/>
      <c r="AQ864" s="368"/>
      <c r="AR864" s="368"/>
      <c r="AS864" s="368"/>
      <c r="AT864" s="368"/>
      <c r="AU864" s="368"/>
      <c r="AV864" s="368"/>
      <c r="AW864" s="368"/>
      <c r="AX864" s="368"/>
      <c r="AY864" s="368"/>
      <c r="AZ864" s="368"/>
      <c r="BA864" s="368"/>
      <c r="BB864" s="368"/>
      <c r="BC864" s="368"/>
      <c r="BD864" s="368"/>
      <c r="BE864" s="368"/>
      <c r="BF864" s="368"/>
      <c r="BG864" s="368"/>
      <c r="BH864" s="368"/>
      <c r="BI864" s="368"/>
      <c r="BJ864" s="368"/>
      <c r="BK864" s="368"/>
      <c r="BL864" s="368"/>
      <c r="BM864" s="368"/>
      <c r="BN864" s="368"/>
      <c r="BO864" s="368"/>
      <c r="BP864" s="368"/>
      <c r="BQ864" s="368"/>
      <c r="BR864" s="368"/>
      <c r="BS864" s="368"/>
      <c r="BT864" s="368"/>
      <c r="BU864" s="368"/>
      <c r="BV864" s="368"/>
      <c r="BW864" s="368"/>
      <c r="DV864" s="368"/>
      <c r="DW864" s="368"/>
      <c r="DX864" s="368"/>
      <c r="DY864" s="368"/>
      <c r="DZ864" s="368"/>
      <c r="EA864" s="368"/>
      <c r="EB864" s="368"/>
      <c r="EC864" s="368"/>
      <c r="ED864" s="368"/>
      <c r="EE864" s="368"/>
      <c r="EF864" s="368"/>
      <c r="EG864" s="368"/>
      <c r="EH864" s="368"/>
      <c r="EI864" s="368"/>
      <c r="EJ864" s="368"/>
      <c r="EK864" s="368"/>
      <c r="EL864" s="368"/>
      <c r="EM864" s="368"/>
      <c r="EN864" s="368"/>
      <c r="EO864" s="368"/>
      <c r="EP864" s="368"/>
      <c r="EQ864" s="368"/>
      <c r="ER864" s="368"/>
      <c r="ES864" s="368"/>
      <c r="ET864" s="368"/>
      <c r="EU864" s="368"/>
      <c r="EV864" s="368"/>
      <c r="EW864" s="368"/>
      <c r="EX864" s="368"/>
      <c r="EY864" s="368"/>
      <c r="EZ864" s="368"/>
      <c r="FA864" s="368"/>
      <c r="FB864" s="368"/>
      <c r="FC864" s="368"/>
      <c r="FD864" s="368"/>
      <c r="FE864" s="368"/>
      <c r="FF864" s="368"/>
      <c r="FG864" s="368"/>
      <c r="FH864" s="368"/>
      <c r="FI864" s="368"/>
      <c r="FJ864" s="368"/>
      <c r="FK864" s="368"/>
      <c r="FL864" s="368"/>
      <c r="FM864" s="368"/>
      <c r="FN864" s="368"/>
      <c r="FO864" s="368"/>
      <c r="FP864" s="368"/>
      <c r="FQ864" s="368"/>
      <c r="FR864" s="368"/>
      <c r="FS864" s="368"/>
      <c r="FT864" s="368"/>
      <c r="FU864" s="368"/>
      <c r="FV864" s="368"/>
      <c r="FW864" s="368"/>
      <c r="FX864" s="368"/>
      <c r="FY864" s="368"/>
      <c r="FZ864" s="368"/>
      <c r="GA864" s="368"/>
      <c r="GB864" s="368"/>
      <c r="GC864" s="368"/>
      <c r="GD864" s="368"/>
      <c r="GE864" s="368"/>
      <c r="GF864" s="368"/>
      <c r="GG864" s="368"/>
      <c r="GH864" s="368"/>
      <c r="GI864" s="368"/>
      <c r="GJ864" s="368"/>
      <c r="GK864" s="368"/>
      <c r="GL864" s="368"/>
      <c r="GM864" s="368"/>
      <c r="GN864" s="368"/>
      <c r="GO864" s="368"/>
      <c r="GP864" s="368"/>
      <c r="GQ864" s="368"/>
      <c r="GR864" s="368"/>
      <c r="GS864" s="368"/>
      <c r="GT864" s="368"/>
      <c r="GU864" s="368"/>
      <c r="GV864" s="368"/>
      <c r="GW864" s="368"/>
      <c r="GX864" s="368"/>
      <c r="GY864" s="368"/>
      <c r="GZ864" s="368"/>
      <c r="HA864" s="368"/>
      <c r="HB864" s="368"/>
      <c r="HC864" s="368"/>
      <c r="HD864" s="368"/>
      <c r="HE864" s="368"/>
      <c r="HF864" s="368"/>
      <c r="HG864" s="368"/>
      <c r="HH864" s="368"/>
      <c r="HI864" s="368"/>
      <c r="HJ864" s="368"/>
      <c r="HK864" s="368"/>
      <c r="HL864" s="368"/>
      <c r="HM864" s="368"/>
      <c r="HN864" s="368"/>
      <c r="HO864" s="368"/>
      <c r="HP864" s="368"/>
      <c r="HQ864" s="368"/>
      <c r="HR864" s="368"/>
      <c r="HS864" s="368"/>
      <c r="HT864" s="368"/>
      <c r="HU864" s="368"/>
      <c r="HV864" s="368"/>
      <c r="HW864" s="368"/>
      <c r="HX864" s="368"/>
      <c r="HY864" s="368"/>
      <c r="HZ864" s="368"/>
      <c r="IA864" s="368"/>
      <c r="IB864" s="368"/>
      <c r="IC864" s="368"/>
      <c r="ID864" s="368"/>
      <c r="IE864" s="368"/>
      <c r="IF864" s="368"/>
      <c r="IG864" s="368"/>
      <c r="IH864" s="368"/>
      <c r="II864" s="368"/>
      <c r="IJ864" s="368"/>
      <c r="IK864" s="368"/>
      <c r="IL864" s="368"/>
      <c r="IM864" s="368"/>
      <c r="IN864" s="368"/>
      <c r="IO864" s="368"/>
      <c r="IP864" s="368"/>
      <c r="IQ864" s="368"/>
      <c r="IR864" s="368"/>
      <c r="IS864" s="368"/>
      <c r="IT864" s="368"/>
      <c r="IU864" s="368"/>
      <c r="IV864" s="368"/>
      <c r="IW864" s="368"/>
      <c r="IX864" s="368"/>
      <c r="IY864" s="368"/>
      <c r="IZ864" s="368"/>
      <c r="JA864" s="368"/>
      <c r="JB864" s="368"/>
      <c r="JC864" s="368"/>
      <c r="JD864" s="368"/>
      <c r="JE864" s="368"/>
      <c r="JF864" s="368"/>
      <c r="JG864" s="368"/>
      <c r="JH864" s="368"/>
      <c r="JI864" s="368"/>
      <c r="JJ864" s="368"/>
      <c r="JK864" s="368"/>
      <c r="JL864" s="368"/>
      <c r="JM864" s="368"/>
      <c r="JN864" s="368"/>
      <c r="JO864" s="368"/>
      <c r="JP864" s="368"/>
      <c r="JQ864" s="368"/>
      <c r="JR864" s="368"/>
      <c r="JS864" s="368"/>
      <c r="JT864" s="368"/>
      <c r="JU864" s="368"/>
      <c r="JV864" s="368"/>
      <c r="JW864" s="368"/>
      <c r="JX864" s="368"/>
      <c r="JY864" s="368"/>
      <c r="JZ864" s="368"/>
      <c r="KA864" s="368"/>
      <c r="KB864" s="368"/>
      <c r="KC864" s="368"/>
      <c r="KD864" s="368"/>
      <c r="KE864" s="368"/>
      <c r="KF864" s="368"/>
      <c r="KG864" s="368"/>
      <c r="KH864" s="368"/>
      <c r="KI864" s="368"/>
      <c r="KJ864" s="368"/>
      <c r="KK864" s="368"/>
      <c r="KL864" s="368"/>
      <c r="KM864" s="368"/>
      <c r="KN864" s="368"/>
      <c r="KO864" s="368"/>
      <c r="KP864" s="368"/>
      <c r="KQ864" s="368"/>
      <c r="KR864" s="368"/>
      <c r="KS864" s="368"/>
      <c r="KT864" s="368"/>
      <c r="KU864" s="368"/>
      <c r="KV864" s="368"/>
      <c r="KW864" s="368"/>
      <c r="KX864" s="368"/>
      <c r="LH864" s="368"/>
      <c r="LI864" s="368"/>
      <c r="LJ864" s="368"/>
      <c r="LK864" s="368"/>
      <c r="LL864" s="368"/>
      <c r="LM864" s="368"/>
      <c r="LN864" s="368"/>
      <c r="LO864" s="368"/>
      <c r="LP864" s="368"/>
      <c r="LQ864" s="368"/>
      <c r="LR864" s="368"/>
      <c r="LS864" s="368"/>
      <c r="LT864" s="368"/>
      <c r="LU864" s="368"/>
      <c r="LV864" s="368"/>
      <c r="LW864" s="368"/>
      <c r="LX864" s="368"/>
      <c r="LY864" s="368"/>
      <c r="LZ864" s="368"/>
      <c r="MA864" s="368"/>
      <c r="MB864" s="368"/>
      <c r="MC864" s="368"/>
      <c r="MD864" s="368"/>
      <c r="ME864" s="368"/>
      <c r="MF864" s="368"/>
      <c r="MG864" s="368"/>
      <c r="MH864" s="368"/>
      <c r="MI864" s="368"/>
      <c r="MJ864" s="368"/>
      <c r="MK864" s="368"/>
      <c r="ML864" s="368"/>
      <c r="MM864" s="368"/>
      <c r="MN864" s="368"/>
      <c r="MO864" s="368"/>
      <c r="MP864" s="368"/>
      <c r="MQ864" s="368"/>
      <c r="MR864" s="368"/>
      <c r="MS864" s="368"/>
      <c r="MT864" s="368"/>
      <c r="MU864" s="368"/>
      <c r="MV864" s="368"/>
      <c r="MW864" s="368"/>
      <c r="MX864" s="368"/>
      <c r="MY864" s="368"/>
      <c r="MZ864" s="368"/>
      <c r="NA864" s="368"/>
      <c r="NB864" s="368"/>
      <c r="NC864" s="368"/>
      <c r="ND864" s="368"/>
      <c r="NE864" s="368"/>
      <c r="NF864" s="368"/>
      <c r="NG864" s="368"/>
      <c r="NH864" s="368"/>
      <c r="NI864" s="368"/>
      <c r="NJ864" s="368"/>
      <c r="NK864" s="368"/>
      <c r="NL864" s="368"/>
      <c r="NM864" s="368"/>
      <c r="NN864" s="368"/>
      <c r="NO864" s="368"/>
      <c r="NP864" s="368"/>
      <c r="NQ864" s="368"/>
      <c r="NR864" s="368"/>
      <c r="NS864" s="368"/>
      <c r="NT864" s="368"/>
      <c r="NU864" s="368"/>
      <c r="NV864" s="368"/>
      <c r="NW864" s="368"/>
      <c r="NX864" s="368"/>
      <c r="NY864" s="368"/>
      <c r="NZ864" s="368"/>
      <c r="OA864" s="368"/>
      <c r="OB864" s="368"/>
      <c r="OC864" s="368"/>
      <c r="OD864" s="368"/>
      <c r="OE864" s="368"/>
      <c r="OF864" s="368"/>
      <c r="OG864" s="368"/>
      <c r="OH864" s="368"/>
      <c r="OI864" s="368"/>
      <c r="OJ864" s="368"/>
      <c r="OK864" s="368"/>
      <c r="OL864" s="368"/>
      <c r="OM864" s="368"/>
      <c r="ON864" s="368"/>
      <c r="OO864" s="368"/>
      <c r="OP864" s="368"/>
      <c r="OQ864" s="368"/>
      <c r="OR864" s="368"/>
      <c r="OS864" s="368"/>
      <c r="OT864" s="368"/>
      <c r="OU864" s="368"/>
      <c r="OV864" s="368"/>
      <c r="OW864" s="368"/>
      <c r="OX864" s="368"/>
      <c r="OY864" s="368"/>
      <c r="OZ864" s="368"/>
      <c r="PA864" s="368"/>
      <c r="PB864" s="368"/>
      <c r="PC864" s="368"/>
      <c r="PD864" s="368"/>
      <c r="PE864" s="368"/>
      <c r="PF864" s="368"/>
      <c r="PG864" s="368"/>
      <c r="PH864" s="368"/>
      <c r="PI864" s="368"/>
      <c r="PJ864" s="368"/>
      <c r="PK864" s="368"/>
      <c r="PL864" s="368"/>
      <c r="PM864" s="368"/>
      <c r="PN864" s="368"/>
      <c r="PO864" s="368"/>
      <c r="PP864" s="368"/>
      <c r="PQ864" s="368"/>
      <c r="PR864" s="368"/>
      <c r="PS864" s="368"/>
      <c r="PT864" s="368"/>
      <c r="PU864" s="368"/>
      <c r="PV864" s="368"/>
      <c r="PW864" s="368"/>
      <c r="PX864" s="368"/>
      <c r="PY864" s="368"/>
      <c r="PZ864" s="368"/>
      <c r="QA864" s="368"/>
      <c r="QB864" s="368"/>
      <c r="QC864" s="368"/>
      <c r="QD864" s="368"/>
      <c r="QE864" s="368"/>
      <c r="QF864" s="368"/>
      <c r="QG864" s="368"/>
      <c r="QH864" s="368"/>
      <c r="QI864" s="368"/>
      <c r="QJ864" s="368"/>
      <c r="QK864" s="368"/>
      <c r="QL864" s="368"/>
      <c r="QM864" s="368"/>
      <c r="QN864" s="368"/>
      <c r="QO864" s="368"/>
      <c r="QP864" s="368"/>
      <c r="QQ864" s="368"/>
      <c r="QR864" s="368"/>
      <c r="QS864" s="368"/>
      <c r="QT864" s="368"/>
      <c r="QU864" s="368"/>
      <c r="QV864" s="368"/>
      <c r="QW864" s="368"/>
      <c r="QX864" s="368"/>
      <c r="QY864" s="368"/>
      <c r="QZ864" s="368"/>
      <c r="RA864" s="368"/>
      <c r="RB864" s="368"/>
      <c r="RC864" s="368"/>
      <c r="RD864" s="368"/>
      <c r="RE864" s="368"/>
      <c r="RF864" s="368"/>
      <c r="RG864" s="368"/>
      <c r="RH864" s="368"/>
      <c r="RI864" s="368"/>
      <c r="RJ864" s="368"/>
      <c r="RK864" s="368"/>
      <c r="RL864" s="368"/>
      <c r="RM864" s="368"/>
      <c r="RN864" s="368"/>
      <c r="RO864" s="368"/>
      <c r="RP864" s="368"/>
      <c r="RQ864" s="368"/>
      <c r="RR864" s="368"/>
      <c r="RS864" s="368"/>
      <c r="RT864" s="368"/>
      <c r="RU864" s="368"/>
      <c r="RV864" s="368"/>
      <c r="RW864" s="368"/>
      <c r="RX864" s="368"/>
      <c r="RY864" s="368"/>
      <c r="RZ864" s="368"/>
      <c r="SA864" s="368"/>
      <c r="SB864" s="368"/>
      <c r="SC864" s="368"/>
      <c r="SD864" s="368"/>
      <c r="SE864" s="368"/>
      <c r="SF864" s="368"/>
      <c r="SG864" s="368"/>
    </row>
    <row r="865" spans="1:501">
      <c r="A865" s="368"/>
      <c r="B865" s="368"/>
      <c r="C865" s="368"/>
      <c r="D865" s="368"/>
      <c r="E865" s="368"/>
      <c r="F865" s="368"/>
      <c r="G865" s="368"/>
      <c r="H865" s="368"/>
      <c r="I865" s="368"/>
      <c r="J865" s="368"/>
      <c r="K865" s="368"/>
      <c r="L865" s="368"/>
      <c r="M865" s="368"/>
      <c r="N865" s="368"/>
      <c r="O865" s="385"/>
      <c r="P865" s="368"/>
      <c r="Q865" s="368"/>
      <c r="R865" s="368"/>
      <c r="S865" s="368"/>
      <c r="T865" s="368"/>
      <c r="U865" s="368"/>
      <c r="V865" s="368"/>
      <c r="W865" s="368"/>
      <c r="X865" s="368"/>
      <c r="Y865" s="368"/>
      <c r="Z865" s="368"/>
      <c r="AA865" s="368"/>
      <c r="AB865" s="368"/>
      <c r="AC865" s="368"/>
      <c r="AD865" s="368"/>
      <c r="AE865" s="368"/>
      <c r="AF865" s="368"/>
      <c r="AG865" s="368"/>
      <c r="AH865" s="368"/>
      <c r="AI865" s="368"/>
      <c r="AJ865" s="368"/>
      <c r="AK865" s="368"/>
      <c r="AL865" s="368"/>
      <c r="AM865" s="368"/>
      <c r="AN865" s="368"/>
      <c r="AO865" s="368"/>
      <c r="AP865" s="368"/>
      <c r="AQ865" s="368"/>
      <c r="AR865" s="368"/>
      <c r="AS865" s="368"/>
      <c r="AT865" s="368"/>
      <c r="AU865" s="368"/>
      <c r="AV865" s="368"/>
      <c r="AW865" s="368"/>
      <c r="AX865" s="368"/>
      <c r="AY865" s="368"/>
      <c r="AZ865" s="368"/>
      <c r="BA865" s="368"/>
      <c r="BB865" s="368"/>
      <c r="BC865" s="368"/>
      <c r="BD865" s="368"/>
      <c r="BE865" s="368"/>
      <c r="BF865" s="368"/>
      <c r="BG865" s="368"/>
      <c r="BH865" s="368"/>
      <c r="BI865" s="368"/>
      <c r="BJ865" s="368"/>
      <c r="BK865" s="368"/>
      <c r="BL865" s="368"/>
      <c r="BM865" s="368"/>
      <c r="BN865" s="368"/>
      <c r="BO865" s="368"/>
      <c r="BP865" s="368"/>
      <c r="BQ865" s="368"/>
      <c r="BR865" s="368"/>
      <c r="BS865" s="368"/>
      <c r="BT865" s="368"/>
      <c r="BU865" s="368"/>
      <c r="BV865" s="368"/>
      <c r="BW865" s="368"/>
      <c r="DV865" s="368"/>
      <c r="DW865" s="368"/>
      <c r="DX865" s="368"/>
      <c r="DY865" s="368"/>
      <c r="DZ865" s="368"/>
      <c r="EA865" s="368"/>
      <c r="EB865" s="368"/>
      <c r="EC865" s="368"/>
      <c r="ED865" s="368"/>
      <c r="EE865" s="368"/>
      <c r="EF865" s="368"/>
      <c r="EG865" s="368"/>
      <c r="EH865" s="368"/>
      <c r="EI865" s="368"/>
      <c r="EJ865" s="368"/>
      <c r="EK865" s="368"/>
      <c r="EL865" s="368"/>
      <c r="EM865" s="368"/>
      <c r="EN865" s="368"/>
      <c r="EO865" s="368"/>
      <c r="EP865" s="368"/>
      <c r="EQ865" s="368"/>
      <c r="ER865" s="368"/>
      <c r="ES865" s="368"/>
      <c r="ET865" s="368"/>
      <c r="EU865" s="368"/>
      <c r="EV865" s="368"/>
      <c r="EW865" s="368"/>
      <c r="EX865" s="368"/>
      <c r="EY865" s="368"/>
      <c r="EZ865" s="368"/>
      <c r="FA865" s="368"/>
      <c r="FB865" s="368"/>
      <c r="FC865" s="368"/>
      <c r="FD865" s="368"/>
      <c r="FE865" s="368"/>
      <c r="FF865" s="368"/>
      <c r="FG865" s="368"/>
      <c r="FH865" s="368"/>
      <c r="FI865" s="368"/>
      <c r="FJ865" s="368"/>
      <c r="FK865" s="368"/>
      <c r="FL865" s="368"/>
      <c r="FM865" s="368"/>
      <c r="FN865" s="368"/>
      <c r="FO865" s="368"/>
      <c r="FP865" s="368"/>
      <c r="FQ865" s="368"/>
      <c r="FR865" s="368"/>
      <c r="FS865" s="368"/>
      <c r="FT865" s="368"/>
      <c r="FU865" s="368"/>
      <c r="FV865" s="368"/>
      <c r="FW865" s="368"/>
      <c r="FX865" s="368"/>
      <c r="FY865" s="368"/>
      <c r="FZ865" s="368"/>
      <c r="GA865" s="368"/>
      <c r="GB865" s="368"/>
      <c r="GC865" s="368"/>
      <c r="GD865" s="368"/>
      <c r="GE865" s="368"/>
      <c r="GF865" s="368"/>
      <c r="GG865" s="368"/>
      <c r="GH865" s="368"/>
      <c r="GI865" s="368"/>
      <c r="GJ865" s="368"/>
      <c r="GK865" s="368"/>
      <c r="GL865" s="368"/>
      <c r="GM865" s="368"/>
      <c r="GN865" s="368"/>
      <c r="GO865" s="368"/>
      <c r="GP865" s="368"/>
      <c r="GQ865" s="368"/>
      <c r="GR865" s="368"/>
      <c r="GS865" s="368"/>
      <c r="GT865" s="368"/>
      <c r="GU865" s="368"/>
      <c r="GV865" s="368"/>
      <c r="GW865" s="368"/>
      <c r="GX865" s="368"/>
      <c r="GY865" s="368"/>
      <c r="GZ865" s="368"/>
      <c r="HA865" s="368"/>
      <c r="HB865" s="368"/>
      <c r="HC865" s="368"/>
      <c r="HD865" s="368"/>
      <c r="HE865" s="368"/>
      <c r="HF865" s="368"/>
      <c r="HG865" s="368"/>
      <c r="HH865" s="368"/>
      <c r="HI865" s="368"/>
      <c r="HJ865" s="368"/>
      <c r="HK865" s="368"/>
      <c r="HL865" s="368"/>
      <c r="HM865" s="368"/>
      <c r="HN865" s="368"/>
      <c r="HO865" s="368"/>
      <c r="HP865" s="368"/>
      <c r="HQ865" s="368"/>
      <c r="HR865" s="368"/>
      <c r="HS865" s="368"/>
      <c r="HT865" s="368"/>
      <c r="HU865" s="368"/>
      <c r="HV865" s="368"/>
      <c r="HW865" s="368"/>
      <c r="HX865" s="368"/>
      <c r="HY865" s="368"/>
      <c r="HZ865" s="368"/>
      <c r="IA865" s="368"/>
      <c r="IB865" s="368"/>
      <c r="IC865" s="368"/>
      <c r="ID865" s="368"/>
      <c r="IE865" s="368"/>
      <c r="IF865" s="368"/>
      <c r="IG865" s="368"/>
      <c r="IH865" s="368"/>
      <c r="II865" s="368"/>
      <c r="IJ865" s="368"/>
      <c r="IK865" s="368"/>
      <c r="IL865" s="368"/>
      <c r="IM865" s="368"/>
      <c r="IN865" s="368"/>
      <c r="IO865" s="368"/>
      <c r="IP865" s="368"/>
      <c r="IQ865" s="368"/>
      <c r="IR865" s="368"/>
      <c r="IS865" s="368"/>
      <c r="IT865" s="368"/>
      <c r="IU865" s="368"/>
      <c r="IV865" s="368"/>
      <c r="IW865" s="368"/>
      <c r="IX865" s="368"/>
      <c r="IY865" s="368"/>
      <c r="IZ865" s="368"/>
      <c r="JA865" s="368"/>
      <c r="JB865" s="368"/>
      <c r="JC865" s="368"/>
      <c r="JD865" s="368"/>
      <c r="JE865" s="368"/>
      <c r="JF865" s="368"/>
      <c r="JG865" s="368"/>
      <c r="JH865" s="368"/>
      <c r="JI865" s="368"/>
      <c r="JJ865" s="368"/>
      <c r="JK865" s="368"/>
      <c r="JL865" s="368"/>
      <c r="JM865" s="368"/>
      <c r="JN865" s="368"/>
      <c r="JO865" s="368"/>
      <c r="JP865" s="368"/>
      <c r="JQ865" s="368"/>
      <c r="JR865" s="368"/>
      <c r="JS865" s="368"/>
      <c r="JT865" s="368"/>
      <c r="JU865" s="368"/>
      <c r="JV865" s="368"/>
      <c r="JW865" s="368"/>
      <c r="JX865" s="368"/>
      <c r="JY865" s="368"/>
      <c r="JZ865" s="368"/>
      <c r="KA865" s="368"/>
      <c r="KB865" s="368"/>
      <c r="KC865" s="368"/>
      <c r="KD865" s="368"/>
      <c r="KE865" s="368"/>
      <c r="KF865" s="368"/>
      <c r="KG865" s="368"/>
      <c r="KH865" s="368"/>
      <c r="KI865" s="368"/>
      <c r="KJ865" s="368"/>
      <c r="KK865" s="368"/>
      <c r="KL865" s="368"/>
      <c r="KM865" s="368"/>
      <c r="KN865" s="368"/>
      <c r="KO865" s="368"/>
      <c r="KP865" s="368"/>
      <c r="KQ865" s="368"/>
      <c r="KR865" s="368"/>
      <c r="KS865" s="368"/>
      <c r="KT865" s="368"/>
      <c r="KU865" s="368"/>
      <c r="KV865" s="368"/>
      <c r="KW865" s="368"/>
      <c r="KX865" s="368"/>
      <c r="LH865" s="368"/>
      <c r="LI865" s="368"/>
      <c r="LJ865" s="368"/>
      <c r="LK865" s="368"/>
      <c r="LL865" s="368"/>
      <c r="LM865" s="368"/>
      <c r="LN865" s="368"/>
      <c r="LO865" s="368"/>
      <c r="LP865" s="368"/>
      <c r="LQ865" s="368"/>
      <c r="LR865" s="368"/>
      <c r="LS865" s="368"/>
      <c r="LT865" s="368"/>
      <c r="LU865" s="368"/>
      <c r="LV865" s="368"/>
      <c r="LW865" s="368"/>
      <c r="LX865" s="368"/>
      <c r="LY865" s="368"/>
      <c r="LZ865" s="368"/>
      <c r="MA865" s="368"/>
      <c r="MB865" s="368"/>
      <c r="MC865" s="368"/>
      <c r="MD865" s="368"/>
      <c r="ME865" s="368"/>
      <c r="MF865" s="368"/>
      <c r="MG865" s="368"/>
      <c r="MH865" s="368"/>
      <c r="MI865" s="368"/>
      <c r="MJ865" s="368"/>
      <c r="MK865" s="368"/>
      <c r="ML865" s="368"/>
      <c r="MM865" s="368"/>
      <c r="MN865" s="368"/>
      <c r="MO865" s="368"/>
      <c r="MP865" s="368"/>
      <c r="MQ865" s="368"/>
      <c r="MR865" s="368"/>
      <c r="MS865" s="368"/>
      <c r="MT865" s="368"/>
      <c r="MU865" s="368"/>
      <c r="MV865" s="368"/>
      <c r="MW865" s="368"/>
      <c r="MX865" s="368"/>
      <c r="MY865" s="368"/>
      <c r="MZ865" s="368"/>
      <c r="NA865" s="368"/>
      <c r="NB865" s="368"/>
      <c r="NC865" s="368"/>
      <c r="ND865" s="368"/>
      <c r="NE865" s="368"/>
      <c r="NF865" s="368"/>
      <c r="NG865" s="368"/>
      <c r="NH865" s="368"/>
      <c r="NI865" s="368"/>
      <c r="NJ865" s="368"/>
      <c r="NK865" s="368"/>
      <c r="NL865" s="368"/>
      <c r="NM865" s="368"/>
      <c r="NN865" s="368"/>
      <c r="NO865" s="368"/>
      <c r="NP865" s="368"/>
      <c r="NQ865" s="368"/>
      <c r="NR865" s="368"/>
      <c r="NS865" s="368"/>
      <c r="NT865" s="368"/>
      <c r="NU865" s="368"/>
      <c r="NV865" s="368"/>
      <c r="NW865" s="368"/>
      <c r="NX865" s="368"/>
      <c r="NY865" s="368"/>
      <c r="NZ865" s="368"/>
      <c r="OA865" s="368"/>
      <c r="OB865" s="368"/>
      <c r="OC865" s="368"/>
      <c r="OD865" s="368"/>
      <c r="OE865" s="368"/>
      <c r="OF865" s="368"/>
      <c r="OG865" s="368"/>
      <c r="OH865" s="368"/>
      <c r="OI865" s="368"/>
      <c r="OJ865" s="368"/>
      <c r="OK865" s="368"/>
      <c r="OL865" s="368"/>
      <c r="OM865" s="368"/>
      <c r="ON865" s="368"/>
      <c r="OO865" s="368"/>
      <c r="OP865" s="368"/>
      <c r="OQ865" s="368"/>
      <c r="OR865" s="368"/>
      <c r="OS865" s="368"/>
      <c r="OT865" s="368"/>
      <c r="OU865" s="368"/>
      <c r="OV865" s="368"/>
      <c r="OW865" s="368"/>
      <c r="OX865" s="368"/>
      <c r="OY865" s="368"/>
      <c r="OZ865" s="368"/>
      <c r="PA865" s="368"/>
      <c r="PB865" s="368"/>
      <c r="PC865" s="368"/>
      <c r="PD865" s="368"/>
      <c r="PE865" s="368"/>
      <c r="PF865" s="368"/>
      <c r="PG865" s="368"/>
      <c r="PH865" s="368"/>
      <c r="PI865" s="368"/>
      <c r="PJ865" s="368"/>
      <c r="PK865" s="368"/>
      <c r="PL865" s="368"/>
      <c r="PM865" s="368"/>
      <c r="PN865" s="368"/>
      <c r="PO865" s="368"/>
      <c r="PP865" s="368"/>
      <c r="PQ865" s="368"/>
      <c r="PR865" s="368"/>
      <c r="PS865" s="368"/>
      <c r="PT865" s="368"/>
      <c r="PU865" s="368"/>
      <c r="PV865" s="368"/>
      <c r="PW865" s="368"/>
      <c r="PX865" s="368"/>
      <c r="PY865" s="368"/>
      <c r="PZ865" s="368"/>
      <c r="QA865" s="368"/>
      <c r="QB865" s="368"/>
      <c r="QC865" s="368"/>
      <c r="QD865" s="368"/>
      <c r="QE865" s="368"/>
      <c r="QF865" s="368"/>
      <c r="QG865" s="368"/>
      <c r="QH865" s="368"/>
      <c r="QI865" s="368"/>
      <c r="QJ865" s="368"/>
      <c r="QK865" s="368"/>
      <c r="QL865" s="368"/>
      <c r="QM865" s="368"/>
      <c r="QN865" s="368"/>
      <c r="QO865" s="368"/>
      <c r="QP865" s="368"/>
      <c r="QQ865" s="368"/>
      <c r="QR865" s="368"/>
      <c r="QS865" s="368"/>
      <c r="QT865" s="368"/>
      <c r="QU865" s="368"/>
      <c r="QV865" s="368"/>
      <c r="QW865" s="368"/>
      <c r="QX865" s="368"/>
      <c r="QY865" s="368"/>
      <c r="QZ865" s="368"/>
      <c r="RA865" s="368"/>
      <c r="RB865" s="368"/>
      <c r="RC865" s="368"/>
      <c r="RD865" s="368"/>
      <c r="RE865" s="368"/>
      <c r="RF865" s="368"/>
      <c r="RG865" s="368"/>
      <c r="RH865" s="368"/>
      <c r="RI865" s="368"/>
      <c r="RJ865" s="368"/>
      <c r="RK865" s="368"/>
      <c r="RL865" s="368"/>
      <c r="RM865" s="368"/>
      <c r="RN865" s="368"/>
      <c r="RO865" s="368"/>
      <c r="RP865" s="368"/>
      <c r="RQ865" s="368"/>
      <c r="RR865" s="368"/>
      <c r="RS865" s="368"/>
      <c r="RT865" s="368"/>
      <c r="RU865" s="368"/>
      <c r="RV865" s="368"/>
      <c r="RW865" s="368"/>
      <c r="RX865" s="368"/>
      <c r="RY865" s="368"/>
      <c r="RZ865" s="368"/>
      <c r="SA865" s="368"/>
      <c r="SB865" s="368"/>
      <c r="SC865" s="368"/>
      <c r="SD865" s="368"/>
      <c r="SE865" s="368"/>
      <c r="SF865" s="368"/>
      <c r="SG865" s="368"/>
    </row>
    <row r="866" spans="1:501">
      <c r="A866" s="368"/>
      <c r="B866" s="368"/>
      <c r="C866" s="368"/>
      <c r="D866" s="368"/>
      <c r="E866" s="368"/>
      <c r="F866" s="368"/>
      <c r="G866" s="368"/>
      <c r="H866" s="368"/>
      <c r="I866" s="368"/>
      <c r="J866" s="368"/>
      <c r="K866" s="368"/>
      <c r="L866" s="368"/>
      <c r="M866" s="368"/>
      <c r="N866" s="368"/>
      <c r="O866" s="385"/>
      <c r="P866" s="368"/>
      <c r="Q866" s="368"/>
      <c r="R866" s="368"/>
      <c r="S866" s="368"/>
      <c r="T866" s="368"/>
      <c r="U866" s="368"/>
      <c r="V866" s="368"/>
      <c r="W866" s="368"/>
      <c r="X866" s="368"/>
      <c r="Y866" s="368"/>
      <c r="Z866" s="368"/>
      <c r="AA866" s="368"/>
      <c r="AB866" s="368"/>
      <c r="AC866" s="368"/>
      <c r="AD866" s="368"/>
      <c r="AE866" s="368"/>
      <c r="AF866" s="368"/>
      <c r="AG866" s="368"/>
      <c r="AH866" s="368"/>
      <c r="AI866" s="368"/>
      <c r="AJ866" s="368"/>
      <c r="AK866" s="368"/>
      <c r="AL866" s="368"/>
      <c r="AM866" s="368"/>
      <c r="AN866" s="368"/>
      <c r="AO866" s="368"/>
      <c r="AP866" s="368"/>
      <c r="AQ866" s="368"/>
      <c r="AR866" s="368"/>
      <c r="AS866" s="368"/>
      <c r="AT866" s="368"/>
      <c r="AU866" s="368"/>
      <c r="AV866" s="368"/>
      <c r="AW866" s="368"/>
      <c r="AX866" s="368"/>
      <c r="AY866" s="368"/>
      <c r="AZ866" s="368"/>
      <c r="BA866" s="368"/>
      <c r="BB866" s="368"/>
      <c r="BC866" s="368"/>
      <c r="BD866" s="368"/>
      <c r="BE866" s="368"/>
      <c r="BF866" s="368"/>
      <c r="BG866" s="368"/>
      <c r="BH866" s="368"/>
      <c r="BI866" s="368"/>
      <c r="BJ866" s="368"/>
      <c r="BK866" s="368"/>
      <c r="BL866" s="368"/>
      <c r="BM866" s="368"/>
      <c r="BN866" s="368"/>
      <c r="BO866" s="368"/>
      <c r="BP866" s="368"/>
      <c r="BQ866" s="368"/>
      <c r="BR866" s="368"/>
      <c r="BS866" s="368"/>
      <c r="BT866" s="368"/>
      <c r="BU866" s="368"/>
      <c r="BV866" s="368"/>
      <c r="BW866" s="368"/>
      <c r="DV866" s="368"/>
      <c r="DW866" s="368"/>
      <c r="DX866" s="368"/>
      <c r="DY866" s="368"/>
      <c r="DZ866" s="368"/>
      <c r="EA866" s="368"/>
      <c r="EB866" s="368"/>
      <c r="EC866" s="368"/>
      <c r="ED866" s="368"/>
      <c r="EE866" s="368"/>
      <c r="EF866" s="368"/>
      <c r="EG866" s="368"/>
      <c r="EH866" s="368"/>
      <c r="EI866" s="368"/>
      <c r="EJ866" s="368"/>
      <c r="EK866" s="368"/>
      <c r="EL866" s="368"/>
      <c r="EM866" s="368"/>
      <c r="EN866" s="368"/>
      <c r="EO866" s="368"/>
      <c r="EP866" s="368"/>
      <c r="EQ866" s="368"/>
      <c r="ER866" s="368"/>
      <c r="ES866" s="368"/>
      <c r="ET866" s="368"/>
      <c r="EU866" s="368"/>
      <c r="EV866" s="368"/>
      <c r="EW866" s="368"/>
      <c r="EX866" s="368"/>
      <c r="EY866" s="368"/>
      <c r="EZ866" s="368"/>
      <c r="FA866" s="368"/>
      <c r="FB866" s="368"/>
      <c r="FC866" s="368"/>
      <c r="FD866" s="368"/>
      <c r="FE866" s="368"/>
      <c r="FF866" s="368"/>
      <c r="FG866" s="368"/>
      <c r="FH866" s="368"/>
      <c r="FI866" s="368"/>
      <c r="FJ866" s="368"/>
      <c r="FK866" s="368"/>
      <c r="FL866" s="368"/>
      <c r="FM866" s="368"/>
      <c r="FN866" s="368"/>
      <c r="FO866" s="368"/>
      <c r="FP866" s="368"/>
      <c r="FQ866" s="368"/>
      <c r="FR866" s="368"/>
      <c r="FS866" s="368"/>
      <c r="FT866" s="368"/>
      <c r="FU866" s="368"/>
      <c r="FV866" s="368"/>
      <c r="FW866" s="368"/>
      <c r="FX866" s="368"/>
      <c r="FY866" s="368"/>
      <c r="FZ866" s="368"/>
      <c r="GA866" s="368"/>
      <c r="GB866" s="368"/>
      <c r="GC866" s="368"/>
      <c r="GD866" s="368"/>
      <c r="GE866" s="368"/>
      <c r="GF866" s="368"/>
      <c r="GG866" s="368"/>
      <c r="GH866" s="368"/>
      <c r="GI866" s="368"/>
      <c r="GJ866" s="368"/>
      <c r="GK866" s="368"/>
      <c r="GL866" s="368"/>
      <c r="GM866" s="368"/>
      <c r="GN866" s="368"/>
      <c r="GO866" s="368"/>
      <c r="GP866" s="368"/>
      <c r="GQ866" s="368"/>
      <c r="GR866" s="368"/>
      <c r="GS866" s="368"/>
      <c r="GT866" s="368"/>
      <c r="GU866" s="368"/>
      <c r="GV866" s="368"/>
      <c r="GW866" s="368"/>
      <c r="GX866" s="368"/>
      <c r="GY866" s="368"/>
      <c r="GZ866" s="368"/>
      <c r="HA866" s="368"/>
      <c r="HB866" s="368"/>
      <c r="HC866" s="368"/>
      <c r="HD866" s="368"/>
      <c r="HE866" s="368"/>
      <c r="HF866" s="368"/>
      <c r="HG866" s="368"/>
      <c r="HH866" s="368"/>
      <c r="HI866" s="368"/>
      <c r="HJ866" s="368"/>
      <c r="HK866" s="368"/>
      <c r="HL866" s="368"/>
      <c r="HM866" s="368"/>
      <c r="HN866" s="368"/>
      <c r="HO866" s="368"/>
      <c r="HP866" s="368"/>
      <c r="HQ866" s="368"/>
      <c r="HR866" s="368"/>
      <c r="HS866" s="368"/>
      <c r="HT866" s="368"/>
      <c r="HU866" s="368"/>
      <c r="HV866" s="368"/>
      <c r="HW866" s="368"/>
      <c r="HX866" s="368"/>
      <c r="HY866" s="368"/>
      <c r="HZ866" s="368"/>
      <c r="IA866" s="368"/>
      <c r="IB866" s="368"/>
      <c r="IC866" s="368"/>
      <c r="ID866" s="368"/>
      <c r="IE866" s="368"/>
      <c r="IF866" s="368"/>
      <c r="IG866" s="368"/>
      <c r="IH866" s="368"/>
      <c r="II866" s="368"/>
      <c r="IJ866" s="368"/>
      <c r="IK866" s="368"/>
      <c r="IL866" s="368"/>
      <c r="IM866" s="368"/>
      <c r="IN866" s="368"/>
      <c r="IO866" s="368"/>
      <c r="IP866" s="368"/>
      <c r="IQ866" s="368"/>
      <c r="IR866" s="368"/>
      <c r="IS866" s="368"/>
      <c r="IT866" s="368"/>
      <c r="IU866" s="368"/>
      <c r="IV866" s="368"/>
      <c r="IW866" s="368"/>
      <c r="IX866" s="368"/>
      <c r="IY866" s="368"/>
      <c r="IZ866" s="368"/>
      <c r="JA866" s="368"/>
      <c r="JB866" s="368"/>
      <c r="JC866" s="368"/>
      <c r="JD866" s="368"/>
      <c r="JE866" s="368"/>
      <c r="JF866" s="368"/>
      <c r="JG866" s="368"/>
      <c r="JH866" s="368"/>
      <c r="JI866" s="368"/>
      <c r="JJ866" s="368"/>
      <c r="JK866" s="368"/>
      <c r="JL866" s="368"/>
      <c r="JM866" s="368"/>
      <c r="JN866" s="368"/>
      <c r="JO866" s="368"/>
      <c r="JP866" s="368"/>
      <c r="JQ866" s="368"/>
      <c r="JR866" s="368"/>
      <c r="JS866" s="368"/>
      <c r="JT866" s="368"/>
      <c r="JU866" s="368"/>
      <c r="JV866" s="368"/>
      <c r="JW866" s="368"/>
      <c r="JX866" s="368"/>
      <c r="JY866" s="368"/>
      <c r="JZ866" s="368"/>
      <c r="KA866" s="368"/>
      <c r="KB866" s="368"/>
      <c r="KC866" s="368"/>
      <c r="KD866" s="368"/>
      <c r="KE866" s="368"/>
      <c r="KF866" s="368"/>
      <c r="KG866" s="368"/>
      <c r="KH866" s="368"/>
      <c r="KI866" s="368"/>
      <c r="KJ866" s="368"/>
      <c r="KK866" s="368"/>
      <c r="KL866" s="368"/>
      <c r="KM866" s="368"/>
      <c r="KN866" s="368"/>
      <c r="KO866" s="368"/>
      <c r="KP866" s="368"/>
      <c r="KQ866" s="368"/>
      <c r="KR866" s="368"/>
      <c r="KS866" s="368"/>
      <c r="KT866" s="368"/>
      <c r="KU866" s="368"/>
      <c r="KV866" s="368"/>
      <c r="KW866" s="368"/>
      <c r="KX866" s="368"/>
      <c r="LH866" s="368"/>
      <c r="LI866" s="368"/>
      <c r="LJ866" s="368"/>
      <c r="LK866" s="368"/>
      <c r="LL866" s="368"/>
      <c r="LM866" s="368"/>
      <c r="LN866" s="368"/>
      <c r="LO866" s="368"/>
      <c r="LP866" s="368"/>
      <c r="LQ866" s="368"/>
      <c r="LR866" s="368"/>
      <c r="LS866" s="368"/>
      <c r="LT866" s="368"/>
      <c r="LU866" s="368"/>
      <c r="LV866" s="368"/>
      <c r="LW866" s="368"/>
      <c r="LX866" s="368"/>
      <c r="LY866" s="368"/>
      <c r="LZ866" s="368"/>
      <c r="MA866" s="368"/>
      <c r="MB866" s="368"/>
      <c r="MC866" s="368"/>
      <c r="MD866" s="368"/>
      <c r="ME866" s="368"/>
      <c r="MF866" s="368"/>
      <c r="MG866" s="368"/>
      <c r="MH866" s="368"/>
      <c r="MI866" s="368"/>
      <c r="MJ866" s="368"/>
      <c r="MK866" s="368"/>
      <c r="ML866" s="368"/>
      <c r="MM866" s="368"/>
      <c r="MN866" s="368"/>
      <c r="MO866" s="368"/>
      <c r="MP866" s="368"/>
      <c r="MQ866" s="368"/>
      <c r="MR866" s="368"/>
      <c r="MS866" s="368"/>
      <c r="MT866" s="368"/>
      <c r="MU866" s="368"/>
      <c r="MV866" s="368"/>
      <c r="MW866" s="368"/>
      <c r="MX866" s="368"/>
      <c r="MY866" s="368"/>
      <c r="MZ866" s="368"/>
      <c r="NA866" s="368"/>
      <c r="NB866" s="368"/>
      <c r="NC866" s="368"/>
      <c r="ND866" s="368"/>
      <c r="NE866" s="368"/>
      <c r="NF866" s="368"/>
      <c r="NG866" s="368"/>
      <c r="NH866" s="368"/>
      <c r="NI866" s="368"/>
      <c r="NJ866" s="368"/>
      <c r="NK866" s="368"/>
      <c r="NL866" s="368"/>
      <c r="NM866" s="368"/>
      <c r="NN866" s="368"/>
      <c r="NO866" s="368"/>
      <c r="NP866" s="368"/>
      <c r="NQ866" s="368"/>
      <c r="NR866" s="368"/>
      <c r="NS866" s="368"/>
      <c r="NT866" s="368"/>
      <c r="NU866" s="368"/>
      <c r="NV866" s="368"/>
      <c r="NW866" s="368"/>
      <c r="NX866" s="368"/>
      <c r="NY866" s="368"/>
      <c r="NZ866" s="368"/>
      <c r="OA866" s="368"/>
      <c r="OB866" s="368"/>
      <c r="OC866" s="368"/>
      <c r="OD866" s="368"/>
      <c r="OE866" s="368"/>
      <c r="OF866" s="368"/>
      <c r="OG866" s="368"/>
      <c r="OH866" s="368"/>
      <c r="OI866" s="368"/>
      <c r="OJ866" s="368"/>
      <c r="OK866" s="368"/>
      <c r="OL866" s="368"/>
      <c r="OM866" s="368"/>
      <c r="ON866" s="368"/>
      <c r="OO866" s="368"/>
      <c r="OP866" s="368"/>
      <c r="OQ866" s="368"/>
      <c r="OR866" s="368"/>
      <c r="OS866" s="368"/>
      <c r="OT866" s="368"/>
      <c r="OU866" s="368"/>
      <c r="OV866" s="368"/>
      <c r="OW866" s="368"/>
      <c r="OX866" s="368"/>
      <c r="OY866" s="368"/>
      <c r="OZ866" s="368"/>
      <c r="PA866" s="368"/>
      <c r="PB866" s="368"/>
      <c r="PC866" s="368"/>
      <c r="PD866" s="368"/>
      <c r="PE866" s="368"/>
      <c r="PF866" s="368"/>
      <c r="PG866" s="368"/>
      <c r="PH866" s="368"/>
      <c r="PI866" s="368"/>
      <c r="PJ866" s="368"/>
      <c r="PK866" s="368"/>
      <c r="PL866" s="368"/>
      <c r="PM866" s="368"/>
      <c r="PN866" s="368"/>
      <c r="PO866" s="368"/>
      <c r="PP866" s="368"/>
      <c r="PQ866" s="368"/>
      <c r="PR866" s="368"/>
      <c r="PS866" s="368"/>
      <c r="PT866" s="368"/>
      <c r="PU866" s="368"/>
      <c r="PV866" s="368"/>
      <c r="PW866" s="368"/>
      <c r="PX866" s="368"/>
      <c r="PY866" s="368"/>
      <c r="PZ866" s="368"/>
      <c r="QA866" s="368"/>
      <c r="QB866" s="368"/>
      <c r="QC866" s="368"/>
      <c r="QD866" s="368"/>
      <c r="QE866" s="368"/>
      <c r="QF866" s="368"/>
      <c r="QG866" s="368"/>
      <c r="QH866" s="368"/>
      <c r="QI866" s="368"/>
      <c r="QJ866" s="368"/>
      <c r="QK866" s="368"/>
      <c r="QL866" s="368"/>
      <c r="QM866" s="368"/>
      <c r="QN866" s="368"/>
      <c r="QO866" s="368"/>
      <c r="QP866" s="368"/>
      <c r="QQ866" s="368"/>
      <c r="QR866" s="368"/>
      <c r="QS866" s="368"/>
      <c r="QT866" s="368"/>
      <c r="QU866" s="368"/>
      <c r="QV866" s="368"/>
      <c r="QW866" s="368"/>
      <c r="QX866" s="368"/>
      <c r="QY866" s="368"/>
      <c r="QZ866" s="368"/>
      <c r="RA866" s="368"/>
      <c r="RB866" s="368"/>
      <c r="RC866" s="368"/>
      <c r="RD866" s="368"/>
      <c r="RE866" s="368"/>
      <c r="RF866" s="368"/>
      <c r="RG866" s="368"/>
      <c r="RH866" s="368"/>
      <c r="RI866" s="368"/>
      <c r="RJ866" s="368"/>
      <c r="RK866" s="368"/>
      <c r="RL866" s="368"/>
      <c r="RM866" s="368"/>
      <c r="RN866" s="368"/>
      <c r="RO866" s="368"/>
      <c r="RP866" s="368"/>
      <c r="RQ866" s="368"/>
      <c r="RR866" s="368"/>
      <c r="RS866" s="368"/>
      <c r="RT866" s="368"/>
      <c r="RU866" s="368"/>
      <c r="RV866" s="368"/>
      <c r="RW866" s="368"/>
      <c r="RX866" s="368"/>
      <c r="RY866" s="368"/>
      <c r="RZ866" s="368"/>
      <c r="SA866" s="368"/>
      <c r="SB866" s="368"/>
      <c r="SC866" s="368"/>
      <c r="SD866" s="368"/>
      <c r="SE866" s="368"/>
      <c r="SF866" s="368"/>
      <c r="SG866" s="368"/>
    </row>
    <row r="867" spans="1:501">
      <c r="A867" s="368"/>
      <c r="B867" s="368"/>
      <c r="C867" s="368"/>
      <c r="D867" s="368"/>
      <c r="E867" s="368"/>
      <c r="F867" s="368"/>
      <c r="G867" s="368"/>
      <c r="H867" s="368"/>
      <c r="I867" s="368"/>
      <c r="J867" s="368"/>
      <c r="K867" s="368"/>
      <c r="L867" s="368"/>
      <c r="M867" s="368"/>
      <c r="N867" s="368"/>
      <c r="O867" s="385"/>
      <c r="P867" s="368"/>
      <c r="Q867" s="368"/>
      <c r="R867" s="368"/>
      <c r="S867" s="368"/>
      <c r="T867" s="368"/>
      <c r="U867" s="368"/>
      <c r="V867" s="368"/>
      <c r="W867" s="368"/>
      <c r="X867" s="368"/>
      <c r="Y867" s="368"/>
      <c r="Z867" s="368"/>
      <c r="AA867" s="368"/>
      <c r="AB867" s="368"/>
      <c r="AC867" s="368"/>
      <c r="AD867" s="368"/>
      <c r="AE867" s="368"/>
      <c r="AF867" s="368"/>
      <c r="AG867" s="368"/>
      <c r="AH867" s="368"/>
      <c r="AI867" s="368"/>
      <c r="AJ867" s="368"/>
      <c r="AK867" s="368"/>
      <c r="AL867" s="368"/>
      <c r="AM867" s="368"/>
      <c r="AN867" s="368"/>
      <c r="AO867" s="368"/>
      <c r="AP867" s="368"/>
      <c r="AQ867" s="368"/>
      <c r="AR867" s="368"/>
      <c r="AS867" s="368"/>
      <c r="AT867" s="368"/>
      <c r="AU867" s="368"/>
      <c r="AV867" s="368"/>
      <c r="AW867" s="368"/>
      <c r="AX867" s="368"/>
      <c r="AY867" s="368"/>
      <c r="AZ867" s="368"/>
      <c r="BA867" s="368"/>
      <c r="BB867" s="368"/>
      <c r="BC867" s="368"/>
      <c r="BD867" s="368"/>
      <c r="BE867" s="368"/>
      <c r="BF867" s="368"/>
      <c r="BG867" s="368"/>
      <c r="BH867" s="368"/>
      <c r="BI867" s="368"/>
      <c r="BJ867" s="368"/>
      <c r="BK867" s="368"/>
      <c r="BL867" s="368"/>
      <c r="BM867" s="368"/>
      <c r="BN867" s="368"/>
      <c r="BO867" s="368"/>
      <c r="BP867" s="368"/>
      <c r="BQ867" s="368"/>
      <c r="BR867" s="368"/>
      <c r="BS867" s="368"/>
      <c r="BT867" s="368"/>
      <c r="BU867" s="368"/>
      <c r="BV867" s="368"/>
      <c r="BW867" s="368"/>
      <c r="DV867" s="368"/>
      <c r="DW867" s="368"/>
      <c r="DX867" s="368"/>
      <c r="DY867" s="368"/>
      <c r="DZ867" s="368"/>
      <c r="EA867" s="368"/>
      <c r="EB867" s="368"/>
      <c r="EC867" s="368"/>
      <c r="ED867" s="368"/>
      <c r="EE867" s="368"/>
      <c r="EF867" s="368"/>
      <c r="EG867" s="368"/>
      <c r="EH867" s="368"/>
      <c r="EI867" s="368"/>
      <c r="EJ867" s="368"/>
      <c r="EK867" s="368"/>
      <c r="EL867" s="368"/>
      <c r="EM867" s="368"/>
      <c r="EN867" s="368"/>
      <c r="EO867" s="368"/>
      <c r="EP867" s="368"/>
      <c r="EQ867" s="368"/>
      <c r="ER867" s="368"/>
      <c r="ES867" s="368"/>
      <c r="ET867" s="368"/>
      <c r="EU867" s="368"/>
      <c r="EV867" s="368"/>
      <c r="EW867" s="368"/>
      <c r="EX867" s="368"/>
      <c r="EY867" s="368"/>
      <c r="EZ867" s="368"/>
      <c r="FA867" s="368"/>
      <c r="FB867" s="368"/>
      <c r="FC867" s="368"/>
      <c r="FD867" s="368"/>
      <c r="FE867" s="368"/>
      <c r="FF867" s="368"/>
      <c r="FG867" s="368"/>
      <c r="FH867" s="368"/>
      <c r="FI867" s="368"/>
      <c r="FJ867" s="368"/>
      <c r="FK867" s="368"/>
      <c r="FL867" s="368"/>
      <c r="FM867" s="368"/>
      <c r="FN867" s="368"/>
      <c r="FO867" s="368"/>
      <c r="FP867" s="368"/>
      <c r="FQ867" s="368"/>
      <c r="FR867" s="368"/>
      <c r="FS867" s="368"/>
      <c r="FT867" s="368"/>
      <c r="FU867" s="368"/>
      <c r="FV867" s="368"/>
      <c r="FW867" s="368"/>
      <c r="FX867" s="368"/>
      <c r="FY867" s="368"/>
      <c r="FZ867" s="368"/>
      <c r="GA867" s="368"/>
      <c r="GB867" s="368"/>
      <c r="GC867" s="368"/>
      <c r="GD867" s="368"/>
      <c r="GE867" s="368"/>
      <c r="GF867" s="368"/>
      <c r="GG867" s="368"/>
      <c r="GH867" s="368"/>
      <c r="GI867" s="368"/>
      <c r="GJ867" s="368"/>
      <c r="GK867" s="368"/>
      <c r="GL867" s="368"/>
      <c r="GM867" s="368"/>
      <c r="GN867" s="368"/>
      <c r="GO867" s="368"/>
      <c r="GP867" s="368"/>
      <c r="GQ867" s="368"/>
      <c r="GR867" s="368"/>
      <c r="GS867" s="368"/>
      <c r="GT867" s="368"/>
      <c r="GU867" s="368"/>
      <c r="GV867" s="368"/>
      <c r="GW867" s="368"/>
      <c r="GX867" s="368"/>
      <c r="GY867" s="368"/>
      <c r="GZ867" s="368"/>
      <c r="HA867" s="368"/>
      <c r="HB867" s="368"/>
      <c r="HC867" s="368"/>
      <c r="HD867" s="368"/>
      <c r="HE867" s="368"/>
      <c r="HF867" s="368"/>
      <c r="HG867" s="368"/>
      <c r="HH867" s="368"/>
      <c r="HI867" s="368"/>
      <c r="HJ867" s="368"/>
      <c r="HK867" s="368"/>
      <c r="HL867" s="368"/>
      <c r="HM867" s="368"/>
      <c r="HN867" s="368"/>
      <c r="HO867" s="368"/>
      <c r="HP867" s="368"/>
      <c r="HQ867" s="368"/>
      <c r="HR867" s="368"/>
      <c r="HS867" s="368"/>
      <c r="HT867" s="368"/>
      <c r="HU867" s="368"/>
      <c r="HV867" s="368"/>
      <c r="HW867" s="368"/>
      <c r="HX867" s="368"/>
      <c r="HY867" s="368"/>
      <c r="HZ867" s="368"/>
      <c r="IA867" s="368"/>
      <c r="IB867" s="368"/>
      <c r="IC867" s="368"/>
      <c r="ID867" s="368"/>
      <c r="IE867" s="368"/>
      <c r="IF867" s="368"/>
      <c r="IG867" s="368"/>
      <c r="IH867" s="368"/>
      <c r="II867" s="368"/>
      <c r="IJ867" s="368"/>
      <c r="IK867" s="368"/>
      <c r="IL867" s="368"/>
      <c r="IM867" s="368"/>
      <c r="IN867" s="368"/>
      <c r="IO867" s="368"/>
      <c r="IP867" s="368"/>
      <c r="IQ867" s="368"/>
      <c r="IR867" s="368"/>
      <c r="IS867" s="368"/>
      <c r="IT867" s="368"/>
      <c r="IU867" s="368"/>
      <c r="IV867" s="368"/>
      <c r="IW867" s="368"/>
      <c r="IX867" s="368"/>
      <c r="IY867" s="368"/>
      <c r="IZ867" s="368"/>
      <c r="JA867" s="368"/>
      <c r="JB867" s="368"/>
      <c r="JC867" s="368"/>
      <c r="JD867" s="368"/>
      <c r="JE867" s="368"/>
      <c r="JF867" s="368"/>
      <c r="JG867" s="368"/>
      <c r="JH867" s="368"/>
      <c r="JI867" s="368"/>
      <c r="JJ867" s="368"/>
      <c r="JK867" s="368"/>
      <c r="JL867" s="368"/>
      <c r="JM867" s="368"/>
      <c r="JN867" s="368"/>
      <c r="JO867" s="368"/>
      <c r="JP867" s="368"/>
      <c r="JQ867" s="368"/>
      <c r="JR867" s="368"/>
      <c r="JS867" s="368"/>
      <c r="JT867" s="368"/>
      <c r="JU867" s="368"/>
      <c r="JV867" s="368"/>
      <c r="JW867" s="368"/>
      <c r="JX867" s="368"/>
      <c r="JY867" s="368"/>
      <c r="JZ867" s="368"/>
      <c r="KA867" s="368"/>
      <c r="KB867" s="368"/>
      <c r="KC867" s="368"/>
      <c r="KD867" s="368"/>
      <c r="KE867" s="368"/>
      <c r="KF867" s="368"/>
      <c r="KG867" s="368"/>
      <c r="KH867" s="368"/>
      <c r="KI867" s="368"/>
      <c r="KJ867" s="368"/>
      <c r="KK867" s="368"/>
      <c r="KL867" s="368"/>
      <c r="KM867" s="368"/>
      <c r="KN867" s="368"/>
      <c r="KO867" s="368"/>
      <c r="KP867" s="368"/>
      <c r="KQ867" s="368"/>
      <c r="KR867" s="368"/>
      <c r="KS867" s="368"/>
      <c r="KT867" s="368"/>
      <c r="KU867" s="368"/>
      <c r="KV867" s="368"/>
      <c r="KW867" s="368"/>
      <c r="KX867" s="368"/>
      <c r="LH867" s="368"/>
      <c r="LI867" s="368"/>
      <c r="LJ867" s="368"/>
      <c r="LK867" s="368"/>
      <c r="LL867" s="368"/>
      <c r="LM867" s="368"/>
      <c r="LN867" s="368"/>
      <c r="LO867" s="368"/>
      <c r="LP867" s="368"/>
      <c r="LQ867" s="368"/>
      <c r="LR867" s="368"/>
      <c r="LS867" s="368"/>
      <c r="LT867" s="368"/>
      <c r="LU867" s="368"/>
      <c r="LV867" s="368"/>
      <c r="LW867" s="368"/>
      <c r="LX867" s="368"/>
      <c r="LY867" s="368"/>
      <c r="LZ867" s="368"/>
      <c r="MA867" s="368"/>
      <c r="MB867" s="368"/>
      <c r="MC867" s="368"/>
      <c r="MD867" s="368"/>
      <c r="ME867" s="368"/>
      <c r="MF867" s="368"/>
      <c r="MG867" s="368"/>
      <c r="MH867" s="368"/>
      <c r="MI867" s="368"/>
      <c r="MJ867" s="368"/>
      <c r="MK867" s="368"/>
      <c r="ML867" s="368"/>
      <c r="MM867" s="368"/>
      <c r="MN867" s="368"/>
      <c r="MO867" s="368"/>
      <c r="MP867" s="368"/>
      <c r="MQ867" s="368"/>
      <c r="MR867" s="368"/>
      <c r="MS867" s="368"/>
      <c r="MT867" s="368"/>
      <c r="MU867" s="368"/>
      <c r="MV867" s="368"/>
      <c r="MW867" s="368"/>
      <c r="MX867" s="368"/>
      <c r="MY867" s="368"/>
      <c r="MZ867" s="368"/>
      <c r="NA867" s="368"/>
      <c r="NB867" s="368"/>
      <c r="NC867" s="368"/>
      <c r="ND867" s="368"/>
      <c r="NE867" s="368"/>
      <c r="NF867" s="368"/>
      <c r="NG867" s="368"/>
      <c r="NH867" s="368"/>
      <c r="NI867" s="368"/>
      <c r="NJ867" s="368"/>
      <c r="NK867" s="368"/>
      <c r="NL867" s="368"/>
      <c r="NM867" s="368"/>
      <c r="NN867" s="368"/>
      <c r="NO867" s="368"/>
      <c r="NP867" s="368"/>
      <c r="NQ867" s="368"/>
      <c r="NR867" s="368"/>
      <c r="NS867" s="368"/>
      <c r="NT867" s="368"/>
      <c r="NU867" s="368"/>
      <c r="NV867" s="368"/>
      <c r="NW867" s="368"/>
      <c r="NX867" s="368"/>
      <c r="NY867" s="368"/>
      <c r="NZ867" s="368"/>
      <c r="OA867" s="368"/>
      <c r="OB867" s="368"/>
      <c r="OC867" s="368"/>
      <c r="OD867" s="368"/>
      <c r="OE867" s="368"/>
      <c r="OF867" s="368"/>
      <c r="OG867" s="368"/>
      <c r="OH867" s="368"/>
      <c r="OI867" s="368"/>
      <c r="OJ867" s="368"/>
      <c r="OK867" s="368"/>
      <c r="OL867" s="368"/>
      <c r="OM867" s="368"/>
      <c r="ON867" s="368"/>
      <c r="OO867" s="368"/>
      <c r="OP867" s="368"/>
      <c r="OQ867" s="368"/>
      <c r="OR867" s="368"/>
      <c r="OS867" s="368"/>
      <c r="OT867" s="368"/>
      <c r="OU867" s="368"/>
      <c r="OV867" s="368"/>
      <c r="OW867" s="368"/>
      <c r="OX867" s="368"/>
      <c r="OY867" s="368"/>
      <c r="OZ867" s="368"/>
      <c r="PA867" s="368"/>
      <c r="PB867" s="368"/>
      <c r="PC867" s="368"/>
      <c r="PD867" s="368"/>
      <c r="PE867" s="368"/>
      <c r="PF867" s="368"/>
      <c r="PG867" s="368"/>
      <c r="PH867" s="368"/>
      <c r="PI867" s="368"/>
      <c r="PJ867" s="368"/>
      <c r="PK867" s="368"/>
      <c r="PL867" s="368"/>
      <c r="PM867" s="368"/>
      <c r="PN867" s="368"/>
      <c r="PO867" s="368"/>
      <c r="PP867" s="368"/>
      <c r="PQ867" s="368"/>
      <c r="PR867" s="368"/>
      <c r="PS867" s="368"/>
      <c r="PT867" s="368"/>
      <c r="PU867" s="368"/>
      <c r="PV867" s="368"/>
      <c r="PW867" s="368"/>
      <c r="PX867" s="368"/>
      <c r="PY867" s="368"/>
      <c r="PZ867" s="368"/>
      <c r="QA867" s="368"/>
      <c r="QB867" s="368"/>
      <c r="QC867" s="368"/>
      <c r="QD867" s="368"/>
      <c r="QE867" s="368"/>
      <c r="QF867" s="368"/>
      <c r="QG867" s="368"/>
      <c r="QH867" s="368"/>
      <c r="QI867" s="368"/>
      <c r="QJ867" s="368"/>
      <c r="QK867" s="368"/>
      <c r="QL867" s="368"/>
      <c r="QM867" s="368"/>
      <c r="QN867" s="368"/>
      <c r="QO867" s="368"/>
      <c r="QP867" s="368"/>
      <c r="QQ867" s="368"/>
      <c r="QR867" s="368"/>
      <c r="QS867" s="368"/>
      <c r="QT867" s="368"/>
      <c r="QU867" s="368"/>
      <c r="QV867" s="368"/>
      <c r="QW867" s="368"/>
      <c r="QX867" s="368"/>
      <c r="QY867" s="368"/>
      <c r="QZ867" s="368"/>
      <c r="RA867" s="368"/>
      <c r="RB867" s="368"/>
      <c r="RC867" s="368"/>
      <c r="RD867" s="368"/>
      <c r="RE867" s="368"/>
      <c r="RF867" s="368"/>
      <c r="RG867" s="368"/>
      <c r="RH867" s="368"/>
      <c r="RI867" s="368"/>
      <c r="RJ867" s="368"/>
      <c r="RK867" s="368"/>
      <c r="RL867" s="368"/>
      <c r="RM867" s="368"/>
      <c r="RN867" s="368"/>
      <c r="RO867" s="368"/>
      <c r="RP867" s="368"/>
      <c r="RQ867" s="368"/>
      <c r="RR867" s="368"/>
      <c r="RS867" s="368"/>
      <c r="RT867" s="368"/>
      <c r="RU867" s="368"/>
      <c r="RV867" s="368"/>
      <c r="RW867" s="368"/>
      <c r="RX867" s="368"/>
      <c r="RY867" s="368"/>
      <c r="RZ867" s="368"/>
      <c r="SA867" s="368"/>
      <c r="SB867" s="368"/>
      <c r="SC867" s="368"/>
      <c r="SD867" s="368"/>
      <c r="SE867" s="368"/>
      <c r="SF867" s="368"/>
      <c r="SG867" s="368"/>
    </row>
    <row r="868" spans="1:501">
      <c r="A868" s="368"/>
      <c r="B868" s="368"/>
      <c r="C868" s="368"/>
      <c r="D868" s="368"/>
      <c r="E868" s="368"/>
      <c r="F868" s="368"/>
      <c r="G868" s="368"/>
      <c r="H868" s="368"/>
      <c r="I868" s="368"/>
      <c r="J868" s="368"/>
      <c r="K868" s="368"/>
      <c r="L868" s="368"/>
      <c r="M868" s="368"/>
      <c r="N868" s="368"/>
      <c r="O868" s="385"/>
      <c r="P868" s="368"/>
      <c r="Q868" s="368"/>
      <c r="R868" s="368"/>
      <c r="S868" s="368"/>
      <c r="T868" s="368"/>
      <c r="U868" s="368"/>
      <c r="V868" s="368"/>
      <c r="W868" s="368"/>
      <c r="X868" s="368"/>
      <c r="Y868" s="368"/>
      <c r="Z868" s="368"/>
      <c r="AA868" s="368"/>
      <c r="AB868" s="368"/>
      <c r="AC868" s="368"/>
      <c r="AD868" s="368"/>
      <c r="AE868" s="368"/>
      <c r="AF868" s="368"/>
      <c r="AG868" s="368"/>
      <c r="AH868" s="368"/>
      <c r="AI868" s="368"/>
      <c r="AJ868" s="368"/>
      <c r="AK868" s="368"/>
      <c r="AL868" s="368"/>
      <c r="AM868" s="368"/>
      <c r="AN868" s="368"/>
      <c r="AO868" s="368"/>
      <c r="AP868" s="368"/>
      <c r="AQ868" s="368"/>
      <c r="AR868" s="368"/>
      <c r="AS868" s="368"/>
      <c r="AT868" s="368"/>
      <c r="AU868" s="368"/>
      <c r="AV868" s="368"/>
      <c r="AW868" s="368"/>
      <c r="AX868" s="368"/>
      <c r="AY868" s="368"/>
      <c r="AZ868" s="368"/>
      <c r="BA868" s="368"/>
      <c r="BB868" s="368"/>
      <c r="BC868" s="368"/>
      <c r="BD868" s="368"/>
      <c r="BE868" s="368"/>
      <c r="BF868" s="368"/>
      <c r="BG868" s="368"/>
      <c r="BH868" s="368"/>
      <c r="BI868" s="368"/>
      <c r="BJ868" s="368"/>
      <c r="BK868" s="368"/>
      <c r="BL868" s="368"/>
      <c r="BM868" s="368"/>
      <c r="BN868" s="368"/>
      <c r="BO868" s="368"/>
      <c r="BP868" s="368"/>
      <c r="BQ868" s="368"/>
      <c r="BR868" s="368"/>
      <c r="BS868" s="368"/>
      <c r="BT868" s="368"/>
      <c r="BU868" s="368"/>
      <c r="BV868" s="368"/>
      <c r="BW868" s="368"/>
      <c r="DV868" s="368"/>
      <c r="DW868" s="368"/>
      <c r="DX868" s="368"/>
      <c r="DY868" s="368"/>
      <c r="DZ868" s="368"/>
      <c r="EA868" s="368"/>
      <c r="EB868" s="368"/>
      <c r="EC868" s="368"/>
      <c r="ED868" s="368"/>
      <c r="EE868" s="368"/>
      <c r="EF868" s="368"/>
      <c r="EG868" s="368"/>
      <c r="EH868" s="368"/>
      <c r="EI868" s="368"/>
      <c r="EJ868" s="368"/>
      <c r="EK868" s="368"/>
      <c r="EL868" s="368"/>
      <c r="EM868" s="368"/>
      <c r="EN868" s="368"/>
      <c r="EO868" s="368"/>
      <c r="EP868" s="368"/>
      <c r="EQ868" s="368"/>
      <c r="ER868" s="368"/>
      <c r="ES868" s="368"/>
      <c r="ET868" s="368"/>
      <c r="EU868" s="368"/>
      <c r="EV868" s="368"/>
      <c r="EW868" s="368"/>
      <c r="EX868" s="368"/>
      <c r="EY868" s="368"/>
      <c r="EZ868" s="368"/>
      <c r="FA868" s="368"/>
      <c r="FB868" s="368"/>
      <c r="FC868" s="368"/>
      <c r="FD868" s="368"/>
      <c r="FE868" s="368"/>
      <c r="FF868" s="368"/>
      <c r="FG868" s="368"/>
      <c r="FH868" s="368"/>
      <c r="FI868" s="368"/>
      <c r="FJ868" s="368"/>
      <c r="FK868" s="368"/>
      <c r="FL868" s="368"/>
      <c r="FM868" s="368"/>
      <c r="FN868" s="368"/>
      <c r="FO868" s="368"/>
      <c r="FP868" s="368"/>
      <c r="FQ868" s="368"/>
      <c r="FR868" s="368"/>
      <c r="FS868" s="368"/>
      <c r="FT868" s="368"/>
      <c r="FU868" s="368"/>
      <c r="FV868" s="368"/>
      <c r="FW868" s="368"/>
      <c r="FX868" s="368"/>
      <c r="FY868" s="368"/>
      <c r="FZ868" s="368"/>
      <c r="GA868" s="368"/>
      <c r="GB868" s="368"/>
      <c r="GC868" s="368"/>
      <c r="GD868" s="368"/>
      <c r="GE868" s="368"/>
      <c r="GF868" s="368"/>
      <c r="GG868" s="368"/>
      <c r="GH868" s="368"/>
      <c r="GI868" s="368"/>
      <c r="GJ868" s="368"/>
      <c r="GK868" s="368"/>
      <c r="GL868" s="368"/>
      <c r="GM868" s="368"/>
      <c r="GN868" s="368"/>
      <c r="GO868" s="368"/>
      <c r="GP868" s="368"/>
      <c r="GQ868" s="368"/>
      <c r="GR868" s="368"/>
      <c r="GS868" s="368"/>
      <c r="GT868" s="368"/>
      <c r="GU868" s="368"/>
      <c r="GV868" s="368"/>
      <c r="GW868" s="368"/>
      <c r="GX868" s="368"/>
      <c r="GY868" s="368"/>
      <c r="GZ868" s="368"/>
      <c r="HA868" s="368"/>
      <c r="HB868" s="368"/>
      <c r="HC868" s="368"/>
      <c r="HD868" s="368"/>
      <c r="HE868" s="368"/>
      <c r="HF868" s="368"/>
      <c r="HG868" s="368"/>
      <c r="HH868" s="368"/>
      <c r="HI868" s="368"/>
      <c r="HJ868" s="368"/>
      <c r="HK868" s="368"/>
      <c r="HL868" s="368"/>
      <c r="HM868" s="368"/>
      <c r="HN868" s="368"/>
      <c r="HO868" s="368"/>
      <c r="HP868" s="368"/>
      <c r="HQ868" s="368"/>
      <c r="HR868" s="368"/>
      <c r="HS868" s="368"/>
      <c r="HT868" s="368"/>
      <c r="HU868" s="368"/>
      <c r="HV868" s="368"/>
      <c r="HW868" s="368"/>
      <c r="HX868" s="368"/>
      <c r="HY868" s="368"/>
      <c r="HZ868" s="368"/>
      <c r="IA868" s="368"/>
      <c r="IB868" s="368"/>
      <c r="IC868" s="368"/>
      <c r="ID868" s="368"/>
      <c r="IE868" s="368"/>
      <c r="IF868" s="368"/>
      <c r="IG868" s="368"/>
      <c r="IH868" s="368"/>
      <c r="II868" s="368"/>
      <c r="IJ868" s="368"/>
      <c r="IK868" s="368"/>
      <c r="IL868" s="368"/>
      <c r="IM868" s="368"/>
      <c r="IN868" s="368"/>
      <c r="IO868" s="368"/>
      <c r="IP868" s="368"/>
      <c r="IQ868" s="368"/>
      <c r="IR868" s="368"/>
      <c r="IS868" s="368"/>
      <c r="IT868" s="368"/>
      <c r="IU868" s="368"/>
      <c r="IV868" s="368"/>
      <c r="IW868" s="368"/>
      <c r="IX868" s="368"/>
      <c r="IY868" s="368"/>
      <c r="IZ868" s="368"/>
      <c r="JA868" s="368"/>
      <c r="JB868" s="368"/>
      <c r="JC868" s="368"/>
      <c r="JD868" s="368"/>
      <c r="JE868" s="368"/>
      <c r="JF868" s="368"/>
      <c r="JG868" s="368"/>
      <c r="JH868" s="368"/>
      <c r="JI868" s="368"/>
      <c r="JJ868" s="368"/>
      <c r="JK868" s="368"/>
      <c r="JL868" s="368"/>
      <c r="JM868" s="368"/>
      <c r="JN868" s="368"/>
      <c r="JO868" s="368"/>
      <c r="JP868" s="368"/>
      <c r="JQ868" s="368"/>
      <c r="JR868" s="368"/>
      <c r="JS868" s="368"/>
      <c r="JT868" s="368"/>
      <c r="JU868" s="368"/>
      <c r="JV868" s="368"/>
      <c r="JW868" s="368"/>
      <c r="JX868" s="368"/>
      <c r="JY868" s="368"/>
      <c r="JZ868" s="368"/>
      <c r="KA868" s="368"/>
      <c r="KB868" s="368"/>
      <c r="KC868" s="368"/>
      <c r="KD868" s="368"/>
      <c r="KE868" s="368"/>
      <c r="KF868" s="368"/>
      <c r="KG868" s="368"/>
      <c r="KH868" s="368"/>
      <c r="KI868" s="368"/>
      <c r="KJ868" s="368"/>
      <c r="KK868" s="368"/>
      <c r="KL868" s="368"/>
      <c r="KM868" s="368"/>
      <c r="KN868" s="368"/>
      <c r="KO868" s="368"/>
      <c r="KP868" s="368"/>
      <c r="KQ868" s="368"/>
      <c r="KR868" s="368"/>
      <c r="KS868" s="368"/>
      <c r="KT868" s="368"/>
      <c r="KU868" s="368"/>
      <c r="KV868" s="368"/>
      <c r="KW868" s="368"/>
      <c r="KX868" s="368"/>
      <c r="LH868" s="368"/>
      <c r="LI868" s="368"/>
      <c r="LJ868" s="368"/>
      <c r="LK868" s="368"/>
      <c r="LL868" s="368"/>
      <c r="LM868" s="368"/>
      <c r="LN868" s="368"/>
      <c r="LO868" s="368"/>
      <c r="LP868" s="368"/>
      <c r="LQ868" s="368"/>
      <c r="LR868" s="368"/>
      <c r="LS868" s="368"/>
      <c r="LT868" s="368"/>
      <c r="LU868" s="368"/>
      <c r="LV868" s="368"/>
      <c r="LW868" s="368"/>
      <c r="LX868" s="368"/>
      <c r="LY868" s="368"/>
      <c r="LZ868" s="368"/>
      <c r="MA868" s="368"/>
      <c r="MB868" s="368"/>
      <c r="MC868" s="368"/>
      <c r="MD868" s="368"/>
      <c r="ME868" s="368"/>
      <c r="MF868" s="368"/>
      <c r="MG868" s="368"/>
      <c r="MH868" s="368"/>
      <c r="MI868" s="368"/>
      <c r="MJ868" s="368"/>
      <c r="MK868" s="368"/>
      <c r="ML868" s="368"/>
      <c r="MM868" s="368"/>
      <c r="MN868" s="368"/>
      <c r="MO868" s="368"/>
      <c r="MP868" s="368"/>
      <c r="MQ868" s="368"/>
      <c r="MR868" s="368"/>
      <c r="MS868" s="368"/>
      <c r="MT868" s="368"/>
      <c r="MU868" s="368"/>
      <c r="MV868" s="368"/>
      <c r="MW868" s="368"/>
      <c r="MX868" s="368"/>
      <c r="MY868" s="368"/>
      <c r="MZ868" s="368"/>
      <c r="NA868" s="368"/>
      <c r="NB868" s="368"/>
      <c r="NC868" s="368"/>
      <c r="ND868" s="368"/>
      <c r="NE868" s="368"/>
      <c r="NF868" s="368"/>
      <c r="NG868" s="368"/>
      <c r="NH868" s="368"/>
      <c r="NI868" s="368"/>
      <c r="NJ868" s="368"/>
      <c r="NK868" s="368"/>
      <c r="NL868" s="368"/>
      <c r="NM868" s="368"/>
      <c r="NN868" s="368"/>
      <c r="NO868" s="368"/>
      <c r="NP868" s="368"/>
      <c r="NQ868" s="368"/>
      <c r="NR868" s="368"/>
      <c r="NS868" s="368"/>
      <c r="NT868" s="368"/>
      <c r="NU868" s="368"/>
      <c r="NV868" s="368"/>
      <c r="NW868" s="368"/>
      <c r="NX868" s="368"/>
      <c r="NY868" s="368"/>
      <c r="NZ868" s="368"/>
      <c r="OA868" s="368"/>
      <c r="OB868" s="368"/>
      <c r="OC868" s="368"/>
      <c r="OD868" s="368"/>
      <c r="OE868" s="368"/>
      <c r="OF868" s="368"/>
      <c r="OG868" s="368"/>
      <c r="OH868" s="368"/>
      <c r="OI868" s="368"/>
      <c r="OJ868" s="368"/>
      <c r="OK868" s="368"/>
      <c r="OL868" s="368"/>
      <c r="OM868" s="368"/>
      <c r="ON868" s="368"/>
      <c r="OO868" s="368"/>
      <c r="OP868" s="368"/>
      <c r="OQ868" s="368"/>
      <c r="OR868" s="368"/>
      <c r="OS868" s="368"/>
      <c r="OT868" s="368"/>
      <c r="OU868" s="368"/>
      <c r="OV868" s="368"/>
      <c r="OW868" s="368"/>
      <c r="OX868" s="368"/>
      <c r="OY868" s="368"/>
      <c r="OZ868" s="368"/>
      <c r="PA868" s="368"/>
      <c r="PB868" s="368"/>
      <c r="PC868" s="368"/>
      <c r="PD868" s="368"/>
      <c r="PE868" s="368"/>
      <c r="PF868" s="368"/>
      <c r="PG868" s="368"/>
      <c r="PH868" s="368"/>
      <c r="PI868" s="368"/>
      <c r="PJ868" s="368"/>
      <c r="PK868" s="368"/>
      <c r="PL868" s="368"/>
      <c r="PM868" s="368"/>
      <c r="PN868" s="368"/>
      <c r="PO868" s="368"/>
      <c r="PP868" s="368"/>
      <c r="PQ868" s="368"/>
      <c r="PR868" s="368"/>
      <c r="PS868" s="368"/>
      <c r="PT868" s="368"/>
      <c r="PU868" s="368"/>
      <c r="PV868" s="368"/>
      <c r="PW868" s="368"/>
      <c r="PX868" s="368"/>
      <c r="PY868" s="368"/>
      <c r="PZ868" s="368"/>
      <c r="QA868" s="368"/>
      <c r="QB868" s="368"/>
      <c r="QC868" s="368"/>
      <c r="QD868" s="368"/>
      <c r="QE868" s="368"/>
      <c r="QF868" s="368"/>
      <c r="QG868" s="368"/>
      <c r="QH868" s="368"/>
      <c r="QI868" s="368"/>
      <c r="QJ868" s="368"/>
      <c r="QK868" s="368"/>
      <c r="QL868" s="368"/>
      <c r="QM868" s="368"/>
      <c r="QN868" s="368"/>
      <c r="QO868" s="368"/>
      <c r="QP868" s="368"/>
      <c r="QQ868" s="368"/>
      <c r="QR868" s="368"/>
      <c r="QS868" s="368"/>
      <c r="QT868" s="368"/>
      <c r="QU868" s="368"/>
      <c r="QV868" s="368"/>
      <c r="QW868" s="368"/>
      <c r="QX868" s="368"/>
      <c r="QY868" s="368"/>
      <c r="QZ868" s="368"/>
      <c r="RA868" s="368"/>
      <c r="RB868" s="368"/>
      <c r="RC868" s="368"/>
      <c r="RD868" s="368"/>
      <c r="RE868" s="368"/>
      <c r="RF868" s="368"/>
      <c r="RG868" s="368"/>
      <c r="RH868" s="368"/>
      <c r="RI868" s="368"/>
      <c r="RJ868" s="368"/>
      <c r="RK868" s="368"/>
      <c r="RL868" s="368"/>
      <c r="RM868" s="368"/>
      <c r="RN868" s="368"/>
      <c r="RO868" s="368"/>
      <c r="RP868" s="368"/>
      <c r="RQ868" s="368"/>
      <c r="RR868" s="368"/>
      <c r="RS868" s="368"/>
      <c r="RT868" s="368"/>
      <c r="RU868" s="368"/>
      <c r="RV868" s="368"/>
      <c r="RW868" s="368"/>
      <c r="RX868" s="368"/>
      <c r="RY868" s="368"/>
      <c r="RZ868" s="368"/>
      <c r="SA868" s="368"/>
      <c r="SB868" s="368"/>
      <c r="SC868" s="368"/>
      <c r="SD868" s="368"/>
      <c r="SE868" s="368"/>
      <c r="SF868" s="368"/>
      <c r="SG868" s="368"/>
    </row>
    <row r="869" spans="1:501">
      <c r="A869" s="368"/>
      <c r="B869" s="368"/>
      <c r="C869" s="368"/>
      <c r="D869" s="368"/>
      <c r="E869" s="368"/>
      <c r="F869" s="368"/>
      <c r="G869" s="368"/>
      <c r="H869" s="368"/>
      <c r="I869" s="368"/>
      <c r="J869" s="368"/>
      <c r="K869" s="368"/>
      <c r="L869" s="368"/>
      <c r="M869" s="368"/>
      <c r="N869" s="368"/>
      <c r="O869" s="385"/>
      <c r="P869" s="368"/>
      <c r="Q869" s="368"/>
      <c r="R869" s="368"/>
      <c r="S869" s="368"/>
      <c r="T869" s="368"/>
      <c r="U869" s="368"/>
      <c r="V869" s="368"/>
      <c r="W869" s="368"/>
      <c r="X869" s="368"/>
      <c r="Y869" s="368"/>
      <c r="Z869" s="368"/>
      <c r="AA869" s="368"/>
      <c r="AB869" s="368"/>
      <c r="AC869" s="368"/>
      <c r="AD869" s="368"/>
      <c r="AE869" s="368"/>
      <c r="AF869" s="368"/>
      <c r="AG869" s="368"/>
      <c r="AH869" s="368"/>
      <c r="AI869" s="368"/>
      <c r="AJ869" s="368"/>
      <c r="AK869" s="368"/>
      <c r="AL869" s="368"/>
      <c r="AM869" s="368"/>
      <c r="AN869" s="368"/>
      <c r="AO869" s="368"/>
      <c r="AP869" s="368"/>
      <c r="AQ869" s="368"/>
      <c r="AR869" s="368"/>
      <c r="AS869" s="368"/>
      <c r="AT869" s="368"/>
      <c r="AU869" s="368"/>
      <c r="AV869" s="368"/>
      <c r="AW869" s="368"/>
      <c r="AX869" s="368"/>
      <c r="AY869" s="368"/>
      <c r="AZ869" s="368"/>
      <c r="BA869" s="368"/>
      <c r="BB869" s="368"/>
      <c r="BC869" s="368"/>
      <c r="BD869" s="368"/>
      <c r="BE869" s="368"/>
      <c r="BF869" s="368"/>
      <c r="BG869" s="368"/>
      <c r="BH869" s="368"/>
      <c r="BI869" s="368"/>
      <c r="BJ869" s="368"/>
      <c r="BK869" s="368"/>
      <c r="BL869" s="368"/>
      <c r="BM869" s="368"/>
      <c r="BN869" s="368"/>
      <c r="BO869" s="368"/>
      <c r="BP869" s="368"/>
      <c r="BQ869" s="368"/>
      <c r="BR869" s="368"/>
      <c r="BS869" s="368"/>
      <c r="BT869" s="368"/>
      <c r="BU869" s="368"/>
      <c r="BV869" s="368"/>
      <c r="BW869" s="368"/>
      <c r="DV869" s="368"/>
      <c r="DW869" s="368"/>
      <c r="DX869" s="368"/>
      <c r="DY869" s="368"/>
      <c r="DZ869" s="368"/>
      <c r="EA869" s="368"/>
      <c r="EB869" s="368"/>
      <c r="EC869" s="368"/>
      <c r="ED869" s="368"/>
      <c r="EE869" s="368"/>
      <c r="EF869" s="368"/>
      <c r="EG869" s="368"/>
      <c r="EH869" s="368"/>
      <c r="EI869" s="368"/>
      <c r="EJ869" s="368"/>
      <c r="EK869" s="368"/>
      <c r="EL869" s="368"/>
      <c r="EM869" s="368"/>
      <c r="EN869" s="368"/>
      <c r="EO869" s="368"/>
      <c r="EP869" s="368"/>
      <c r="EQ869" s="368"/>
      <c r="ER869" s="368"/>
      <c r="ES869" s="368"/>
      <c r="ET869" s="368"/>
      <c r="EU869" s="368"/>
      <c r="EV869" s="368"/>
      <c r="EW869" s="368"/>
      <c r="EX869" s="368"/>
      <c r="EY869" s="368"/>
      <c r="EZ869" s="368"/>
      <c r="FA869" s="368"/>
      <c r="FB869" s="368"/>
      <c r="FC869" s="368"/>
      <c r="FD869" s="368"/>
      <c r="FE869" s="368"/>
      <c r="FF869" s="368"/>
      <c r="FG869" s="368"/>
      <c r="FH869" s="368"/>
      <c r="FI869" s="368"/>
      <c r="FJ869" s="368"/>
      <c r="FK869" s="368"/>
      <c r="FL869" s="368"/>
      <c r="FM869" s="368"/>
      <c r="FN869" s="368"/>
      <c r="FO869" s="368"/>
      <c r="FP869" s="368"/>
      <c r="FQ869" s="368"/>
      <c r="FR869" s="368"/>
      <c r="FS869" s="368"/>
      <c r="FT869" s="368"/>
      <c r="FU869" s="368"/>
      <c r="FV869" s="368"/>
      <c r="FW869" s="368"/>
      <c r="FX869" s="368"/>
      <c r="FY869" s="368"/>
      <c r="FZ869" s="368"/>
      <c r="GA869" s="368"/>
      <c r="GB869" s="368"/>
      <c r="GC869" s="368"/>
      <c r="GD869" s="368"/>
      <c r="GE869" s="368"/>
      <c r="GF869" s="368"/>
      <c r="GG869" s="368"/>
      <c r="GH869" s="368"/>
      <c r="GI869" s="368"/>
      <c r="GJ869" s="368"/>
      <c r="GK869" s="368"/>
      <c r="GL869" s="368"/>
      <c r="GM869" s="368"/>
      <c r="GN869" s="368"/>
      <c r="GO869" s="368"/>
      <c r="GP869" s="368"/>
      <c r="GQ869" s="368"/>
      <c r="GR869" s="368"/>
      <c r="GS869" s="368"/>
      <c r="GT869" s="368"/>
      <c r="GU869" s="368"/>
      <c r="GV869" s="368"/>
      <c r="GW869" s="368"/>
      <c r="GX869" s="368"/>
      <c r="GY869" s="368"/>
      <c r="GZ869" s="368"/>
      <c r="HA869" s="368"/>
      <c r="HB869" s="368"/>
      <c r="HC869" s="368"/>
      <c r="HD869" s="368"/>
      <c r="HE869" s="368"/>
      <c r="HF869" s="368"/>
      <c r="HG869" s="368"/>
      <c r="HH869" s="368"/>
      <c r="HI869" s="368"/>
      <c r="HJ869" s="368"/>
      <c r="HK869" s="368"/>
      <c r="HL869" s="368"/>
      <c r="HM869" s="368"/>
      <c r="HN869" s="368"/>
      <c r="HO869" s="368"/>
      <c r="HP869" s="368"/>
      <c r="HQ869" s="368"/>
      <c r="HR869" s="368"/>
      <c r="HS869" s="368"/>
      <c r="HT869" s="368"/>
      <c r="HU869" s="368"/>
      <c r="HV869" s="368"/>
      <c r="HW869" s="368"/>
      <c r="HX869" s="368"/>
      <c r="HY869" s="368"/>
      <c r="HZ869" s="368"/>
      <c r="IA869" s="368"/>
      <c r="IB869" s="368"/>
      <c r="IC869" s="368"/>
      <c r="ID869" s="368"/>
      <c r="IE869" s="368"/>
      <c r="IF869" s="368"/>
      <c r="IG869" s="368"/>
      <c r="IH869" s="368"/>
      <c r="II869" s="368"/>
      <c r="IJ869" s="368"/>
      <c r="IK869" s="368"/>
      <c r="IL869" s="368"/>
      <c r="IM869" s="368"/>
      <c r="IN869" s="368"/>
      <c r="IO869" s="368"/>
      <c r="IP869" s="368"/>
      <c r="IQ869" s="368"/>
      <c r="IR869" s="368"/>
      <c r="IS869" s="368"/>
      <c r="IT869" s="368"/>
      <c r="IU869" s="368"/>
      <c r="IV869" s="368"/>
      <c r="IW869" s="368"/>
      <c r="IX869" s="368"/>
      <c r="IY869" s="368"/>
      <c r="IZ869" s="368"/>
      <c r="JA869" s="368"/>
      <c r="JB869" s="368"/>
      <c r="JC869" s="368"/>
      <c r="JD869" s="368"/>
      <c r="JE869" s="368"/>
      <c r="JF869" s="368"/>
      <c r="JG869" s="368"/>
      <c r="JH869" s="368"/>
      <c r="JI869" s="368"/>
      <c r="JJ869" s="368"/>
      <c r="JK869" s="368"/>
      <c r="JL869" s="368"/>
      <c r="JM869" s="368"/>
      <c r="JN869" s="368"/>
      <c r="JO869" s="368"/>
      <c r="JP869" s="368"/>
      <c r="JQ869" s="368"/>
      <c r="JR869" s="368"/>
      <c r="JS869" s="368"/>
      <c r="JT869" s="368"/>
      <c r="JU869" s="368"/>
      <c r="JV869" s="368"/>
      <c r="JW869" s="368"/>
      <c r="JX869" s="368"/>
      <c r="JY869" s="368"/>
      <c r="JZ869" s="368"/>
      <c r="KA869" s="368"/>
      <c r="KB869" s="368"/>
      <c r="KC869" s="368"/>
      <c r="KD869" s="368"/>
      <c r="KE869" s="368"/>
      <c r="KF869" s="368"/>
      <c r="KG869" s="368"/>
      <c r="KH869" s="368"/>
      <c r="KI869" s="368"/>
      <c r="KJ869" s="368"/>
      <c r="KK869" s="368"/>
      <c r="KL869" s="368"/>
      <c r="KM869" s="368"/>
      <c r="KN869" s="368"/>
      <c r="KO869" s="368"/>
      <c r="KP869" s="368"/>
      <c r="KQ869" s="368"/>
      <c r="KR869" s="368"/>
      <c r="KS869" s="368"/>
      <c r="KT869" s="368"/>
      <c r="KU869" s="368"/>
      <c r="KV869" s="368"/>
      <c r="KW869" s="368"/>
      <c r="KX869" s="368"/>
      <c r="LH869" s="368"/>
      <c r="LI869" s="368"/>
      <c r="LJ869" s="368"/>
      <c r="LK869" s="368"/>
      <c r="LL869" s="368"/>
      <c r="LM869" s="368"/>
      <c r="LN869" s="368"/>
      <c r="LO869" s="368"/>
      <c r="LP869" s="368"/>
      <c r="LQ869" s="368"/>
      <c r="LR869" s="368"/>
      <c r="LS869" s="368"/>
      <c r="LT869" s="368"/>
      <c r="LU869" s="368"/>
      <c r="LV869" s="368"/>
      <c r="LW869" s="368"/>
      <c r="LX869" s="368"/>
      <c r="LY869" s="368"/>
      <c r="LZ869" s="368"/>
      <c r="MA869" s="368"/>
      <c r="MB869" s="368"/>
      <c r="MC869" s="368"/>
      <c r="MD869" s="368"/>
      <c r="ME869" s="368"/>
      <c r="MF869" s="368"/>
      <c r="MG869" s="368"/>
      <c r="MH869" s="368"/>
      <c r="MI869" s="368"/>
      <c r="MJ869" s="368"/>
      <c r="MK869" s="368"/>
      <c r="ML869" s="368"/>
      <c r="MM869" s="368"/>
      <c r="MN869" s="368"/>
      <c r="MO869" s="368"/>
      <c r="MP869" s="368"/>
      <c r="MQ869" s="368"/>
      <c r="MR869" s="368"/>
      <c r="MS869" s="368"/>
      <c r="MT869" s="368"/>
      <c r="MU869" s="368"/>
      <c r="MV869" s="368"/>
      <c r="MW869" s="368"/>
      <c r="MX869" s="368"/>
      <c r="MY869" s="368"/>
      <c r="MZ869" s="368"/>
      <c r="NA869" s="368"/>
      <c r="NB869" s="368"/>
      <c r="NC869" s="368"/>
      <c r="ND869" s="368"/>
      <c r="NE869" s="368"/>
      <c r="NF869" s="368"/>
      <c r="NG869" s="368"/>
      <c r="NH869" s="368"/>
      <c r="NI869" s="368"/>
      <c r="NJ869" s="368"/>
      <c r="NK869" s="368"/>
      <c r="NL869" s="368"/>
      <c r="NM869" s="368"/>
      <c r="NN869" s="368"/>
      <c r="NO869" s="368"/>
      <c r="NP869" s="368"/>
      <c r="NQ869" s="368"/>
      <c r="NR869" s="368"/>
      <c r="NS869" s="368"/>
      <c r="NT869" s="368"/>
      <c r="NU869" s="368"/>
      <c r="NV869" s="368"/>
      <c r="NW869" s="368"/>
      <c r="NX869" s="368"/>
      <c r="NY869" s="368"/>
      <c r="NZ869" s="368"/>
      <c r="OA869" s="368"/>
      <c r="OB869" s="368"/>
      <c r="OC869" s="368"/>
      <c r="OD869" s="368"/>
      <c r="OE869" s="368"/>
      <c r="OF869" s="368"/>
      <c r="OG869" s="368"/>
      <c r="OH869" s="368"/>
      <c r="OI869" s="368"/>
      <c r="OJ869" s="368"/>
      <c r="OK869" s="368"/>
      <c r="OL869" s="368"/>
      <c r="OM869" s="368"/>
      <c r="ON869" s="368"/>
      <c r="OO869" s="368"/>
      <c r="OP869" s="368"/>
      <c r="OQ869" s="368"/>
      <c r="OR869" s="368"/>
      <c r="OS869" s="368"/>
      <c r="OT869" s="368"/>
      <c r="OU869" s="368"/>
      <c r="OV869" s="368"/>
      <c r="OW869" s="368"/>
      <c r="OX869" s="368"/>
      <c r="OY869" s="368"/>
      <c r="OZ869" s="368"/>
      <c r="PA869" s="368"/>
      <c r="PB869" s="368"/>
      <c r="PC869" s="368"/>
      <c r="PD869" s="368"/>
      <c r="PE869" s="368"/>
      <c r="PF869" s="368"/>
      <c r="PG869" s="368"/>
      <c r="PH869" s="368"/>
      <c r="PI869" s="368"/>
      <c r="PJ869" s="368"/>
      <c r="PK869" s="368"/>
      <c r="PL869" s="368"/>
      <c r="PM869" s="368"/>
      <c r="PN869" s="368"/>
      <c r="PO869" s="368"/>
      <c r="PP869" s="368"/>
      <c r="PQ869" s="368"/>
      <c r="PR869" s="368"/>
      <c r="PS869" s="368"/>
      <c r="PT869" s="368"/>
      <c r="PU869" s="368"/>
      <c r="PV869" s="368"/>
      <c r="PW869" s="368"/>
      <c r="PX869" s="368"/>
      <c r="PY869" s="368"/>
      <c r="PZ869" s="368"/>
      <c r="QA869" s="368"/>
      <c r="QB869" s="368"/>
      <c r="QC869" s="368"/>
      <c r="QD869" s="368"/>
      <c r="QE869" s="368"/>
      <c r="QF869" s="368"/>
      <c r="QG869" s="368"/>
      <c r="QH869" s="368"/>
      <c r="QI869" s="368"/>
      <c r="QJ869" s="368"/>
      <c r="QK869" s="368"/>
      <c r="QL869" s="368"/>
      <c r="QM869" s="368"/>
      <c r="QN869" s="368"/>
      <c r="QO869" s="368"/>
      <c r="QP869" s="368"/>
      <c r="QQ869" s="368"/>
      <c r="QR869" s="368"/>
      <c r="QS869" s="368"/>
      <c r="QT869" s="368"/>
      <c r="QU869" s="368"/>
      <c r="QV869" s="368"/>
      <c r="QW869" s="368"/>
      <c r="QX869" s="368"/>
      <c r="QY869" s="368"/>
      <c r="QZ869" s="368"/>
      <c r="RA869" s="368"/>
      <c r="RB869" s="368"/>
      <c r="RC869" s="368"/>
      <c r="RD869" s="368"/>
      <c r="RE869" s="368"/>
      <c r="RF869" s="368"/>
      <c r="RG869" s="368"/>
      <c r="RH869" s="368"/>
      <c r="RI869" s="368"/>
      <c r="RJ869" s="368"/>
      <c r="RK869" s="368"/>
      <c r="RL869" s="368"/>
      <c r="RM869" s="368"/>
      <c r="RN869" s="368"/>
      <c r="RO869" s="368"/>
      <c r="RP869" s="368"/>
      <c r="RQ869" s="368"/>
      <c r="RR869" s="368"/>
      <c r="RS869" s="368"/>
      <c r="RT869" s="368"/>
      <c r="RU869" s="368"/>
      <c r="RV869" s="368"/>
      <c r="RW869" s="368"/>
      <c r="RX869" s="368"/>
      <c r="RY869" s="368"/>
      <c r="RZ869" s="368"/>
      <c r="SA869" s="368"/>
      <c r="SB869" s="368"/>
      <c r="SC869" s="368"/>
      <c r="SD869" s="368"/>
      <c r="SE869" s="368"/>
      <c r="SF869" s="368"/>
      <c r="SG869" s="368"/>
    </row>
    <row r="870" spans="1:501">
      <c r="A870" s="368"/>
      <c r="B870" s="368"/>
      <c r="C870" s="368"/>
      <c r="D870" s="368"/>
      <c r="E870" s="368"/>
      <c r="F870" s="368"/>
      <c r="G870" s="368"/>
      <c r="H870" s="368"/>
      <c r="I870" s="368"/>
      <c r="J870" s="368"/>
      <c r="K870" s="368"/>
      <c r="L870" s="368"/>
      <c r="M870" s="368"/>
      <c r="N870" s="368"/>
      <c r="O870" s="385"/>
      <c r="P870" s="368"/>
      <c r="Q870" s="368"/>
      <c r="R870" s="368"/>
      <c r="S870" s="368"/>
      <c r="T870" s="368"/>
      <c r="U870" s="368"/>
      <c r="V870" s="368"/>
      <c r="W870" s="368"/>
      <c r="X870" s="368"/>
      <c r="Y870" s="368"/>
      <c r="Z870" s="368"/>
      <c r="AA870" s="368"/>
      <c r="AB870" s="368"/>
      <c r="AC870" s="368"/>
      <c r="AD870" s="368"/>
      <c r="AE870" s="368"/>
      <c r="AF870" s="368"/>
      <c r="AG870" s="368"/>
      <c r="AH870" s="368"/>
      <c r="AI870" s="368"/>
      <c r="AJ870" s="368"/>
      <c r="AK870" s="368"/>
      <c r="AL870" s="368"/>
      <c r="AM870" s="368"/>
      <c r="AN870" s="368"/>
      <c r="AO870" s="368"/>
      <c r="AP870" s="368"/>
      <c r="AQ870" s="368"/>
      <c r="AR870" s="368"/>
      <c r="AS870" s="368"/>
      <c r="AT870" s="368"/>
      <c r="AU870" s="368"/>
      <c r="AV870" s="368"/>
      <c r="AW870" s="368"/>
      <c r="AX870" s="368"/>
      <c r="AY870" s="368"/>
      <c r="AZ870" s="368"/>
      <c r="BA870" s="368"/>
      <c r="BB870" s="368"/>
      <c r="BC870" s="368"/>
      <c r="BD870" s="368"/>
      <c r="BE870" s="368"/>
      <c r="BF870" s="368"/>
      <c r="BG870" s="368"/>
      <c r="BH870" s="368"/>
      <c r="BI870" s="368"/>
      <c r="BJ870" s="368"/>
      <c r="BK870" s="368"/>
      <c r="BL870" s="368"/>
      <c r="BM870" s="368"/>
      <c r="BN870" s="368"/>
      <c r="BO870" s="368"/>
      <c r="BP870" s="368"/>
      <c r="BQ870" s="368"/>
      <c r="BR870" s="368"/>
      <c r="BS870" s="368"/>
      <c r="BT870" s="368"/>
      <c r="BU870" s="368"/>
      <c r="BV870" s="368"/>
      <c r="BW870" s="368"/>
      <c r="DV870" s="368"/>
      <c r="DW870" s="368"/>
      <c r="DX870" s="368"/>
      <c r="DY870" s="368"/>
      <c r="DZ870" s="368"/>
      <c r="EA870" s="368"/>
      <c r="EB870" s="368"/>
      <c r="EC870" s="368"/>
      <c r="ED870" s="368"/>
      <c r="EE870" s="368"/>
      <c r="EF870" s="368"/>
      <c r="EG870" s="368"/>
      <c r="EH870" s="368"/>
      <c r="EI870" s="368"/>
      <c r="EJ870" s="368"/>
      <c r="EK870" s="368"/>
      <c r="EL870" s="368"/>
      <c r="EM870" s="368"/>
      <c r="EN870" s="368"/>
      <c r="EO870" s="368"/>
      <c r="EP870" s="368"/>
      <c r="EQ870" s="368"/>
      <c r="ER870" s="368"/>
      <c r="ES870" s="368"/>
      <c r="ET870" s="368"/>
      <c r="EU870" s="368"/>
      <c r="EV870" s="368"/>
      <c r="EW870" s="368"/>
      <c r="EX870" s="368"/>
      <c r="EY870" s="368"/>
      <c r="EZ870" s="368"/>
      <c r="FA870" s="368"/>
      <c r="FB870" s="368"/>
      <c r="FC870" s="368"/>
      <c r="FD870" s="368"/>
      <c r="FE870" s="368"/>
      <c r="FF870" s="368"/>
      <c r="FG870" s="368"/>
      <c r="FH870" s="368"/>
      <c r="FI870" s="368"/>
      <c r="FJ870" s="368"/>
      <c r="FK870" s="368"/>
      <c r="FL870" s="368"/>
      <c r="FM870" s="368"/>
      <c r="FN870" s="368"/>
      <c r="FO870" s="368"/>
      <c r="FP870" s="368"/>
      <c r="FQ870" s="368"/>
      <c r="FR870" s="368"/>
      <c r="FS870" s="368"/>
      <c r="FT870" s="368"/>
      <c r="FU870" s="368"/>
      <c r="FV870" s="368"/>
      <c r="FW870" s="368"/>
      <c r="FX870" s="368"/>
      <c r="FY870" s="368"/>
      <c r="FZ870" s="368"/>
      <c r="GA870" s="368"/>
      <c r="GB870" s="368"/>
      <c r="GC870" s="368"/>
      <c r="GD870" s="368"/>
      <c r="GE870" s="368"/>
      <c r="GF870" s="368"/>
      <c r="GG870" s="368"/>
      <c r="GH870" s="368"/>
      <c r="GI870" s="368"/>
      <c r="GJ870" s="368"/>
      <c r="GK870" s="368"/>
      <c r="GL870" s="368"/>
      <c r="GM870" s="368"/>
      <c r="GN870" s="368"/>
      <c r="GO870" s="368"/>
      <c r="GP870" s="368"/>
      <c r="GQ870" s="368"/>
      <c r="GR870" s="368"/>
      <c r="GS870" s="368"/>
      <c r="GT870" s="368"/>
      <c r="GU870" s="368"/>
      <c r="GV870" s="368"/>
      <c r="GW870" s="368"/>
      <c r="GX870" s="368"/>
      <c r="GY870" s="368"/>
      <c r="GZ870" s="368"/>
      <c r="HA870" s="368"/>
      <c r="HB870" s="368"/>
      <c r="HC870" s="368"/>
      <c r="HD870" s="368"/>
      <c r="HE870" s="368"/>
      <c r="HF870" s="368"/>
      <c r="HG870" s="368"/>
      <c r="HH870" s="368"/>
      <c r="HI870" s="368"/>
      <c r="HJ870" s="368"/>
      <c r="HK870" s="368"/>
      <c r="HL870" s="368"/>
      <c r="HM870" s="368"/>
      <c r="HN870" s="368"/>
      <c r="HO870" s="368"/>
      <c r="HP870" s="368"/>
      <c r="HQ870" s="368"/>
      <c r="HR870" s="368"/>
      <c r="HS870" s="368"/>
      <c r="HT870" s="368"/>
      <c r="HU870" s="368"/>
      <c r="HV870" s="368"/>
      <c r="HW870" s="368"/>
      <c r="HX870" s="368"/>
      <c r="HY870" s="368"/>
      <c r="HZ870" s="368"/>
      <c r="IA870" s="368"/>
      <c r="IB870" s="368"/>
      <c r="IC870" s="368"/>
      <c r="ID870" s="368"/>
      <c r="IE870" s="368"/>
      <c r="IF870" s="368"/>
      <c r="IG870" s="368"/>
      <c r="IH870" s="368"/>
      <c r="II870" s="368"/>
      <c r="IJ870" s="368"/>
      <c r="IK870" s="368"/>
      <c r="IL870" s="368"/>
      <c r="IM870" s="368"/>
      <c r="IN870" s="368"/>
      <c r="IO870" s="368"/>
      <c r="IP870" s="368"/>
      <c r="IQ870" s="368"/>
      <c r="IR870" s="368"/>
      <c r="IS870" s="368"/>
      <c r="IT870" s="368"/>
      <c r="IU870" s="368"/>
      <c r="IV870" s="368"/>
      <c r="IW870" s="368"/>
      <c r="IX870" s="368"/>
      <c r="IY870" s="368"/>
      <c r="IZ870" s="368"/>
      <c r="JA870" s="368"/>
      <c r="JB870" s="368"/>
      <c r="JC870" s="368"/>
      <c r="JD870" s="368"/>
      <c r="JE870" s="368"/>
      <c r="JF870" s="368"/>
      <c r="JG870" s="368"/>
      <c r="JH870" s="368"/>
      <c r="JI870" s="368"/>
      <c r="JJ870" s="368"/>
      <c r="JK870" s="368"/>
      <c r="JL870" s="368"/>
      <c r="JM870" s="368"/>
      <c r="JN870" s="368"/>
      <c r="JO870" s="368"/>
      <c r="JP870" s="368"/>
      <c r="JQ870" s="368"/>
      <c r="JR870" s="368"/>
      <c r="JS870" s="368"/>
      <c r="JT870" s="368"/>
      <c r="JU870" s="368"/>
      <c r="JV870" s="368"/>
      <c r="JW870" s="368"/>
      <c r="JX870" s="368"/>
      <c r="JY870" s="368"/>
      <c r="JZ870" s="368"/>
      <c r="KA870" s="368"/>
      <c r="KB870" s="368"/>
      <c r="KC870" s="368"/>
      <c r="KD870" s="368"/>
      <c r="KE870" s="368"/>
      <c r="KF870" s="368"/>
      <c r="KG870" s="368"/>
      <c r="KH870" s="368"/>
      <c r="KI870" s="368"/>
      <c r="KJ870" s="368"/>
      <c r="KK870" s="368"/>
      <c r="KL870" s="368"/>
      <c r="KM870" s="368"/>
      <c r="KN870" s="368"/>
      <c r="KO870" s="368"/>
      <c r="KP870" s="368"/>
      <c r="KQ870" s="368"/>
      <c r="KR870" s="368"/>
      <c r="KS870" s="368"/>
      <c r="KT870" s="368"/>
      <c r="KU870" s="368"/>
      <c r="KV870" s="368"/>
      <c r="KW870" s="368"/>
      <c r="KX870" s="368"/>
      <c r="LH870" s="368"/>
      <c r="LI870" s="368"/>
      <c r="LJ870" s="368"/>
      <c r="LK870" s="368"/>
      <c r="LL870" s="368"/>
      <c r="LM870" s="368"/>
      <c r="LN870" s="368"/>
      <c r="LO870" s="368"/>
      <c r="LP870" s="368"/>
      <c r="LQ870" s="368"/>
      <c r="LR870" s="368"/>
      <c r="LS870" s="368"/>
      <c r="LT870" s="368"/>
      <c r="LU870" s="368"/>
      <c r="LV870" s="368"/>
      <c r="LW870" s="368"/>
      <c r="LX870" s="368"/>
      <c r="LY870" s="368"/>
      <c r="LZ870" s="368"/>
      <c r="MA870" s="368"/>
      <c r="MB870" s="368"/>
      <c r="MC870" s="368"/>
      <c r="MD870" s="368"/>
      <c r="ME870" s="368"/>
      <c r="MF870" s="368"/>
      <c r="MG870" s="368"/>
      <c r="MH870" s="368"/>
      <c r="MI870" s="368"/>
      <c r="MJ870" s="368"/>
      <c r="MK870" s="368"/>
      <c r="ML870" s="368"/>
      <c r="MM870" s="368"/>
      <c r="MN870" s="368"/>
      <c r="MO870" s="368"/>
      <c r="MP870" s="368"/>
      <c r="MQ870" s="368"/>
      <c r="MR870" s="368"/>
      <c r="MS870" s="368"/>
      <c r="MT870" s="368"/>
      <c r="MU870" s="368"/>
      <c r="MV870" s="368"/>
      <c r="MW870" s="368"/>
      <c r="MX870" s="368"/>
      <c r="MY870" s="368"/>
      <c r="MZ870" s="368"/>
      <c r="NA870" s="368"/>
      <c r="NB870" s="368"/>
      <c r="NC870" s="368"/>
      <c r="ND870" s="368"/>
      <c r="NE870" s="368"/>
      <c r="NF870" s="368"/>
      <c r="NG870" s="368"/>
      <c r="NH870" s="368"/>
      <c r="NI870" s="368"/>
      <c r="NJ870" s="368"/>
      <c r="NK870" s="368"/>
      <c r="NL870" s="368"/>
      <c r="NM870" s="368"/>
      <c r="NN870" s="368"/>
      <c r="NO870" s="368"/>
      <c r="NP870" s="368"/>
      <c r="NQ870" s="368"/>
      <c r="NR870" s="368"/>
      <c r="NS870" s="368"/>
      <c r="NT870" s="368"/>
      <c r="NU870" s="368"/>
      <c r="NV870" s="368"/>
      <c r="NW870" s="368"/>
      <c r="NX870" s="368"/>
      <c r="NY870" s="368"/>
      <c r="NZ870" s="368"/>
      <c r="OA870" s="368"/>
      <c r="OB870" s="368"/>
      <c r="OC870" s="368"/>
      <c r="OD870" s="368"/>
      <c r="OE870" s="368"/>
      <c r="OF870" s="368"/>
      <c r="OG870" s="368"/>
      <c r="OH870" s="368"/>
      <c r="OI870" s="368"/>
      <c r="OJ870" s="368"/>
      <c r="OK870" s="368"/>
      <c r="OL870" s="368"/>
      <c r="OM870" s="368"/>
      <c r="ON870" s="368"/>
      <c r="OO870" s="368"/>
      <c r="OP870" s="368"/>
      <c r="OQ870" s="368"/>
      <c r="OR870" s="368"/>
      <c r="OS870" s="368"/>
      <c r="OT870" s="368"/>
      <c r="OU870" s="368"/>
      <c r="OV870" s="368"/>
      <c r="OW870" s="368"/>
      <c r="OX870" s="368"/>
      <c r="OY870" s="368"/>
      <c r="OZ870" s="368"/>
      <c r="PA870" s="368"/>
      <c r="PB870" s="368"/>
      <c r="PC870" s="368"/>
      <c r="PD870" s="368"/>
      <c r="PE870" s="368"/>
      <c r="PF870" s="368"/>
      <c r="PG870" s="368"/>
      <c r="PH870" s="368"/>
      <c r="PI870" s="368"/>
      <c r="PJ870" s="368"/>
      <c r="PK870" s="368"/>
      <c r="PL870" s="368"/>
      <c r="PM870" s="368"/>
      <c r="PN870" s="368"/>
      <c r="PO870" s="368"/>
      <c r="PP870" s="368"/>
      <c r="PQ870" s="368"/>
      <c r="PR870" s="368"/>
      <c r="PS870" s="368"/>
      <c r="PT870" s="368"/>
      <c r="PU870" s="368"/>
      <c r="PV870" s="368"/>
      <c r="PW870" s="368"/>
      <c r="PX870" s="368"/>
      <c r="PY870" s="368"/>
      <c r="PZ870" s="368"/>
      <c r="QA870" s="368"/>
      <c r="QB870" s="368"/>
      <c r="QC870" s="368"/>
      <c r="QD870" s="368"/>
      <c r="QE870" s="368"/>
      <c r="QF870" s="368"/>
      <c r="QG870" s="368"/>
      <c r="QH870" s="368"/>
      <c r="QI870" s="368"/>
      <c r="QJ870" s="368"/>
      <c r="QK870" s="368"/>
      <c r="QL870" s="368"/>
      <c r="QM870" s="368"/>
      <c r="QN870" s="368"/>
      <c r="QO870" s="368"/>
      <c r="QP870" s="368"/>
      <c r="QQ870" s="368"/>
      <c r="QR870" s="368"/>
      <c r="QS870" s="368"/>
      <c r="QT870" s="368"/>
      <c r="QU870" s="368"/>
      <c r="QV870" s="368"/>
      <c r="QW870" s="368"/>
      <c r="QX870" s="368"/>
      <c r="QY870" s="368"/>
      <c r="QZ870" s="368"/>
      <c r="RA870" s="368"/>
      <c r="RB870" s="368"/>
      <c r="RC870" s="368"/>
      <c r="RD870" s="368"/>
      <c r="RE870" s="368"/>
      <c r="RF870" s="368"/>
      <c r="RG870" s="368"/>
      <c r="RH870" s="368"/>
      <c r="RI870" s="368"/>
      <c r="RJ870" s="368"/>
      <c r="RK870" s="368"/>
      <c r="RL870" s="368"/>
      <c r="RM870" s="368"/>
      <c r="RN870" s="368"/>
      <c r="RO870" s="368"/>
      <c r="RP870" s="368"/>
      <c r="RQ870" s="368"/>
      <c r="RR870" s="368"/>
      <c r="RS870" s="368"/>
      <c r="RT870" s="368"/>
      <c r="RU870" s="368"/>
      <c r="RV870" s="368"/>
      <c r="RW870" s="368"/>
      <c r="RX870" s="368"/>
      <c r="RY870" s="368"/>
      <c r="RZ870" s="368"/>
      <c r="SA870" s="368"/>
      <c r="SB870" s="368"/>
      <c r="SC870" s="368"/>
      <c r="SD870" s="368"/>
      <c r="SE870" s="368"/>
      <c r="SF870" s="368"/>
      <c r="SG870" s="368"/>
    </row>
    <row r="871" spans="1:501">
      <c r="A871" s="368"/>
      <c r="B871" s="368"/>
      <c r="C871" s="368"/>
      <c r="D871" s="368"/>
      <c r="E871" s="368"/>
      <c r="F871" s="368"/>
      <c r="G871" s="368"/>
      <c r="H871" s="368"/>
      <c r="I871" s="368"/>
      <c r="J871" s="368"/>
      <c r="K871" s="368"/>
      <c r="L871" s="368"/>
      <c r="M871" s="368"/>
      <c r="N871" s="368"/>
      <c r="O871" s="385"/>
      <c r="P871" s="368"/>
      <c r="Q871" s="368"/>
      <c r="R871" s="368"/>
      <c r="S871" s="368"/>
      <c r="T871" s="368"/>
      <c r="U871" s="368"/>
      <c r="V871" s="368"/>
      <c r="W871" s="368"/>
      <c r="X871" s="368"/>
      <c r="Y871" s="368"/>
      <c r="Z871" s="368"/>
      <c r="AA871" s="368"/>
      <c r="AB871" s="368"/>
      <c r="AC871" s="368"/>
      <c r="AD871" s="368"/>
      <c r="AE871" s="368"/>
      <c r="AF871" s="368"/>
      <c r="AG871" s="368"/>
      <c r="AH871" s="368"/>
      <c r="AI871" s="368"/>
      <c r="AJ871" s="368"/>
      <c r="AK871" s="368"/>
      <c r="AL871" s="368"/>
      <c r="AM871" s="368"/>
      <c r="AN871" s="368"/>
      <c r="AO871" s="368"/>
      <c r="AP871" s="368"/>
      <c r="AQ871" s="368"/>
      <c r="AR871" s="368"/>
      <c r="AS871" s="368"/>
      <c r="AT871" s="368"/>
      <c r="AU871" s="368"/>
      <c r="AV871" s="368"/>
      <c r="AW871" s="368"/>
      <c r="AX871" s="368"/>
      <c r="AY871" s="368"/>
      <c r="AZ871" s="368"/>
      <c r="BA871" s="368"/>
      <c r="BB871" s="368"/>
      <c r="BC871" s="368"/>
      <c r="BD871" s="368"/>
      <c r="BE871" s="368"/>
      <c r="BF871" s="368"/>
      <c r="BG871" s="368"/>
      <c r="BH871" s="368"/>
      <c r="BI871" s="368"/>
      <c r="BJ871" s="368"/>
      <c r="BK871" s="368"/>
      <c r="BL871" s="368"/>
      <c r="BM871" s="368"/>
      <c r="BN871" s="368"/>
      <c r="BO871" s="368"/>
      <c r="BP871" s="368"/>
      <c r="BQ871" s="368"/>
      <c r="BR871" s="368"/>
      <c r="BS871" s="368"/>
      <c r="BT871" s="368"/>
      <c r="BU871" s="368"/>
      <c r="BV871" s="368"/>
      <c r="BW871" s="368"/>
      <c r="DV871" s="368"/>
      <c r="DW871" s="368"/>
      <c r="DX871" s="368"/>
      <c r="DY871" s="368"/>
      <c r="DZ871" s="368"/>
      <c r="EA871" s="368"/>
      <c r="EB871" s="368"/>
      <c r="EC871" s="368"/>
      <c r="ED871" s="368"/>
      <c r="EE871" s="368"/>
      <c r="EF871" s="368"/>
      <c r="EG871" s="368"/>
      <c r="EH871" s="368"/>
      <c r="EI871" s="368"/>
      <c r="EJ871" s="368"/>
      <c r="EK871" s="368"/>
      <c r="EL871" s="368"/>
      <c r="EM871" s="368"/>
      <c r="EN871" s="368"/>
      <c r="EO871" s="368"/>
      <c r="EP871" s="368"/>
      <c r="EQ871" s="368"/>
      <c r="ER871" s="368"/>
      <c r="ES871" s="368"/>
      <c r="ET871" s="368"/>
      <c r="EU871" s="368"/>
      <c r="EV871" s="368"/>
      <c r="EW871" s="368"/>
      <c r="EX871" s="368"/>
      <c r="EY871" s="368"/>
      <c r="EZ871" s="368"/>
      <c r="FA871" s="368"/>
      <c r="FB871" s="368"/>
      <c r="FC871" s="368"/>
      <c r="FD871" s="368"/>
      <c r="FE871" s="368"/>
      <c r="FF871" s="368"/>
      <c r="FG871" s="368"/>
      <c r="FH871" s="368"/>
      <c r="FI871" s="368"/>
      <c r="FJ871" s="368"/>
      <c r="FK871" s="368"/>
      <c r="FL871" s="368"/>
      <c r="FM871" s="368"/>
      <c r="FN871" s="368"/>
      <c r="FO871" s="368"/>
      <c r="FP871" s="368"/>
      <c r="FQ871" s="368"/>
      <c r="FR871" s="368"/>
      <c r="FS871" s="368"/>
      <c r="FT871" s="368"/>
      <c r="FU871" s="368"/>
      <c r="FV871" s="368"/>
      <c r="FW871" s="368"/>
      <c r="FX871" s="368"/>
      <c r="FY871" s="368"/>
      <c r="FZ871" s="368"/>
      <c r="GA871" s="368"/>
      <c r="GB871" s="368"/>
      <c r="GC871" s="368"/>
      <c r="GD871" s="368"/>
      <c r="GE871" s="368"/>
      <c r="GF871" s="368"/>
      <c r="GG871" s="368"/>
      <c r="GH871" s="368"/>
      <c r="GI871" s="368"/>
      <c r="GJ871" s="368"/>
      <c r="GK871" s="368"/>
      <c r="GL871" s="368"/>
      <c r="GM871" s="368"/>
      <c r="GN871" s="368"/>
      <c r="GO871" s="368"/>
      <c r="GP871" s="368"/>
      <c r="GQ871" s="368"/>
      <c r="GR871" s="368"/>
      <c r="GS871" s="368"/>
      <c r="GT871" s="368"/>
      <c r="GU871" s="368"/>
      <c r="GV871" s="368"/>
      <c r="GW871" s="368"/>
      <c r="GX871" s="368"/>
      <c r="GY871" s="368"/>
      <c r="GZ871" s="368"/>
      <c r="HA871" s="368"/>
      <c r="HB871" s="368"/>
      <c r="HC871" s="368"/>
      <c r="HD871" s="368"/>
      <c r="HE871" s="368"/>
      <c r="HF871" s="368"/>
      <c r="HG871" s="368"/>
      <c r="HH871" s="368"/>
      <c r="HI871" s="368"/>
      <c r="HJ871" s="368"/>
      <c r="HK871" s="368"/>
      <c r="HL871" s="368"/>
      <c r="HM871" s="368"/>
      <c r="HN871" s="368"/>
      <c r="HO871" s="368"/>
      <c r="HP871" s="368"/>
      <c r="HQ871" s="368"/>
      <c r="HR871" s="368"/>
      <c r="HS871" s="368"/>
      <c r="HT871" s="368"/>
      <c r="HU871" s="368"/>
      <c r="HV871" s="368"/>
      <c r="HW871" s="368"/>
      <c r="HX871" s="368"/>
      <c r="HY871" s="368"/>
      <c r="HZ871" s="368"/>
      <c r="IA871" s="368"/>
      <c r="IB871" s="368"/>
      <c r="IC871" s="368"/>
      <c r="ID871" s="368"/>
      <c r="IE871" s="368"/>
      <c r="IF871" s="368"/>
      <c r="IG871" s="368"/>
      <c r="IH871" s="368"/>
      <c r="II871" s="368"/>
      <c r="IJ871" s="368"/>
      <c r="IK871" s="368"/>
      <c r="IL871" s="368"/>
      <c r="IM871" s="368"/>
      <c r="IN871" s="368"/>
      <c r="IO871" s="368"/>
      <c r="IP871" s="368"/>
      <c r="IQ871" s="368"/>
      <c r="IR871" s="368"/>
      <c r="IS871" s="368"/>
      <c r="IT871" s="368"/>
      <c r="IU871" s="368"/>
      <c r="IV871" s="368"/>
      <c r="IW871" s="368"/>
      <c r="IX871" s="368"/>
      <c r="IY871" s="368"/>
      <c r="IZ871" s="368"/>
      <c r="JA871" s="368"/>
      <c r="JB871" s="368"/>
      <c r="JC871" s="368"/>
      <c r="JD871" s="368"/>
      <c r="JE871" s="368"/>
      <c r="JF871" s="368"/>
      <c r="JG871" s="368"/>
      <c r="JH871" s="368"/>
      <c r="JI871" s="368"/>
      <c r="JJ871" s="368"/>
      <c r="JK871" s="368"/>
      <c r="JL871" s="368"/>
      <c r="JM871" s="368"/>
      <c r="JN871" s="368"/>
      <c r="JO871" s="368"/>
      <c r="JP871" s="368"/>
      <c r="JQ871" s="368"/>
      <c r="JR871" s="368"/>
      <c r="JS871" s="368"/>
      <c r="JT871" s="368"/>
      <c r="JU871" s="368"/>
      <c r="JV871" s="368"/>
      <c r="JW871" s="368"/>
      <c r="JX871" s="368"/>
      <c r="JY871" s="368"/>
      <c r="JZ871" s="368"/>
      <c r="KA871" s="368"/>
      <c r="KB871" s="368"/>
      <c r="KC871" s="368"/>
      <c r="KD871" s="368"/>
      <c r="KE871" s="368"/>
      <c r="KF871" s="368"/>
      <c r="KG871" s="368"/>
      <c r="KH871" s="368"/>
      <c r="KI871" s="368"/>
      <c r="KJ871" s="368"/>
      <c r="KK871" s="368"/>
      <c r="KL871" s="368"/>
      <c r="KM871" s="368"/>
      <c r="KN871" s="368"/>
      <c r="KO871" s="368"/>
      <c r="KP871" s="368"/>
      <c r="KQ871" s="368"/>
      <c r="KR871" s="368"/>
      <c r="KS871" s="368"/>
      <c r="KT871" s="368"/>
      <c r="KU871" s="368"/>
      <c r="KV871" s="368"/>
      <c r="KW871" s="368"/>
      <c r="KX871" s="368"/>
      <c r="LH871" s="368"/>
      <c r="LI871" s="368"/>
      <c r="LJ871" s="368"/>
      <c r="LK871" s="368"/>
      <c r="LL871" s="368"/>
      <c r="LM871" s="368"/>
      <c r="LN871" s="368"/>
      <c r="LO871" s="368"/>
      <c r="LP871" s="368"/>
      <c r="LQ871" s="368"/>
      <c r="LR871" s="368"/>
      <c r="LS871" s="368"/>
      <c r="LT871" s="368"/>
      <c r="LU871" s="368"/>
      <c r="LV871" s="368"/>
      <c r="LW871" s="368"/>
      <c r="LX871" s="368"/>
      <c r="LY871" s="368"/>
      <c r="LZ871" s="368"/>
      <c r="MA871" s="368"/>
      <c r="MB871" s="368"/>
      <c r="MC871" s="368"/>
      <c r="MD871" s="368"/>
      <c r="ME871" s="368"/>
      <c r="MF871" s="368"/>
      <c r="MG871" s="368"/>
      <c r="MH871" s="368"/>
      <c r="MI871" s="368"/>
      <c r="MJ871" s="368"/>
      <c r="MK871" s="368"/>
      <c r="ML871" s="368"/>
      <c r="MM871" s="368"/>
      <c r="MN871" s="368"/>
      <c r="MO871" s="368"/>
      <c r="MP871" s="368"/>
      <c r="MQ871" s="368"/>
      <c r="MR871" s="368"/>
      <c r="MS871" s="368"/>
      <c r="MT871" s="368"/>
      <c r="MU871" s="368"/>
      <c r="MV871" s="368"/>
      <c r="MW871" s="368"/>
      <c r="MX871" s="368"/>
      <c r="MY871" s="368"/>
      <c r="MZ871" s="368"/>
      <c r="NA871" s="368"/>
      <c r="NB871" s="368"/>
      <c r="NC871" s="368"/>
      <c r="ND871" s="368"/>
      <c r="NE871" s="368"/>
      <c r="NF871" s="368"/>
      <c r="NG871" s="368"/>
      <c r="NH871" s="368"/>
      <c r="NI871" s="368"/>
      <c r="NJ871" s="368"/>
      <c r="NK871" s="368"/>
      <c r="NL871" s="368"/>
      <c r="NM871" s="368"/>
      <c r="NN871" s="368"/>
      <c r="NO871" s="368"/>
      <c r="NP871" s="368"/>
      <c r="NQ871" s="368"/>
      <c r="NR871" s="368"/>
      <c r="NS871" s="368"/>
      <c r="NT871" s="368"/>
      <c r="NU871" s="368"/>
      <c r="NV871" s="368"/>
      <c r="NW871" s="368"/>
      <c r="NX871" s="368"/>
      <c r="NY871" s="368"/>
      <c r="NZ871" s="368"/>
      <c r="OA871" s="368"/>
      <c r="OB871" s="368"/>
      <c r="OC871" s="368"/>
      <c r="OD871" s="368"/>
      <c r="OE871" s="368"/>
      <c r="OF871" s="368"/>
      <c r="OG871" s="368"/>
      <c r="OH871" s="368"/>
      <c r="OI871" s="368"/>
      <c r="OJ871" s="368"/>
      <c r="OK871" s="368"/>
      <c r="OL871" s="368"/>
      <c r="OM871" s="368"/>
      <c r="ON871" s="368"/>
      <c r="OO871" s="368"/>
      <c r="OP871" s="368"/>
      <c r="OQ871" s="368"/>
      <c r="OR871" s="368"/>
      <c r="OS871" s="368"/>
      <c r="OT871" s="368"/>
      <c r="OU871" s="368"/>
      <c r="OV871" s="368"/>
      <c r="OW871" s="368"/>
      <c r="OX871" s="368"/>
      <c r="OY871" s="368"/>
      <c r="OZ871" s="368"/>
      <c r="PA871" s="368"/>
      <c r="PB871" s="368"/>
      <c r="PC871" s="368"/>
      <c r="PD871" s="368"/>
      <c r="PE871" s="368"/>
      <c r="PF871" s="368"/>
      <c r="PG871" s="368"/>
      <c r="PH871" s="368"/>
      <c r="PI871" s="368"/>
      <c r="PJ871" s="368"/>
      <c r="PK871" s="368"/>
      <c r="PL871" s="368"/>
      <c r="PM871" s="368"/>
      <c r="PN871" s="368"/>
      <c r="PO871" s="368"/>
      <c r="PP871" s="368"/>
      <c r="PQ871" s="368"/>
      <c r="PR871" s="368"/>
      <c r="PS871" s="368"/>
      <c r="PT871" s="368"/>
      <c r="PU871" s="368"/>
      <c r="PV871" s="368"/>
      <c r="PW871" s="368"/>
      <c r="PX871" s="368"/>
      <c r="PY871" s="368"/>
      <c r="PZ871" s="368"/>
      <c r="QA871" s="368"/>
      <c r="QB871" s="368"/>
      <c r="QC871" s="368"/>
      <c r="QD871" s="368"/>
      <c r="QE871" s="368"/>
      <c r="QF871" s="368"/>
      <c r="QG871" s="368"/>
      <c r="QH871" s="368"/>
      <c r="QI871" s="368"/>
      <c r="QJ871" s="368"/>
      <c r="QK871" s="368"/>
      <c r="QL871" s="368"/>
      <c r="QM871" s="368"/>
      <c r="QN871" s="368"/>
      <c r="QO871" s="368"/>
      <c r="QP871" s="368"/>
      <c r="QQ871" s="368"/>
      <c r="QR871" s="368"/>
      <c r="QS871" s="368"/>
      <c r="QT871" s="368"/>
      <c r="QU871" s="368"/>
      <c r="QV871" s="368"/>
      <c r="QW871" s="368"/>
      <c r="QX871" s="368"/>
      <c r="QY871" s="368"/>
      <c r="QZ871" s="368"/>
      <c r="RA871" s="368"/>
      <c r="RB871" s="368"/>
      <c r="RC871" s="368"/>
      <c r="RD871" s="368"/>
      <c r="RE871" s="368"/>
      <c r="RF871" s="368"/>
      <c r="RG871" s="368"/>
      <c r="RH871" s="368"/>
      <c r="RI871" s="368"/>
      <c r="RJ871" s="368"/>
      <c r="RK871" s="368"/>
      <c r="RL871" s="368"/>
      <c r="RM871" s="368"/>
      <c r="RN871" s="368"/>
      <c r="RO871" s="368"/>
      <c r="RP871" s="368"/>
      <c r="RQ871" s="368"/>
      <c r="RR871" s="368"/>
      <c r="RS871" s="368"/>
      <c r="RT871" s="368"/>
      <c r="RU871" s="368"/>
      <c r="RV871" s="368"/>
      <c r="RW871" s="368"/>
      <c r="RX871" s="368"/>
      <c r="RY871" s="368"/>
      <c r="RZ871" s="368"/>
      <c r="SA871" s="368"/>
      <c r="SB871" s="368"/>
      <c r="SC871" s="368"/>
      <c r="SD871" s="368"/>
      <c r="SE871" s="368"/>
      <c r="SF871" s="368"/>
      <c r="SG871" s="368"/>
    </row>
    <row r="872" spans="1:501">
      <c r="A872" s="368"/>
      <c r="B872" s="368"/>
      <c r="C872" s="368"/>
      <c r="D872" s="368"/>
      <c r="E872" s="368"/>
      <c r="F872" s="368"/>
      <c r="G872" s="368"/>
      <c r="H872" s="368"/>
      <c r="I872" s="368"/>
      <c r="J872" s="368"/>
      <c r="K872" s="368"/>
      <c r="L872" s="368"/>
      <c r="M872" s="368"/>
      <c r="N872" s="368"/>
      <c r="O872" s="385"/>
      <c r="P872" s="368"/>
      <c r="Q872" s="368"/>
      <c r="R872" s="368"/>
      <c r="S872" s="368"/>
      <c r="T872" s="368"/>
      <c r="U872" s="368"/>
      <c r="V872" s="368"/>
      <c r="W872" s="368"/>
      <c r="X872" s="368"/>
      <c r="Y872" s="368"/>
      <c r="Z872" s="368"/>
      <c r="AA872" s="368"/>
      <c r="AB872" s="368"/>
      <c r="AC872" s="368"/>
      <c r="AD872" s="368"/>
      <c r="AE872" s="368"/>
      <c r="AF872" s="368"/>
      <c r="AG872" s="368"/>
      <c r="AH872" s="368"/>
      <c r="AI872" s="368"/>
      <c r="AJ872" s="368"/>
      <c r="AK872" s="368"/>
      <c r="AL872" s="368"/>
      <c r="AM872" s="368"/>
      <c r="AN872" s="368"/>
      <c r="AO872" s="368"/>
      <c r="AP872" s="368"/>
      <c r="AQ872" s="368"/>
      <c r="AR872" s="368"/>
      <c r="AS872" s="368"/>
      <c r="AT872" s="368"/>
      <c r="AU872" s="368"/>
      <c r="AV872" s="368"/>
      <c r="AW872" s="368"/>
      <c r="AX872" s="368"/>
      <c r="AY872" s="368"/>
      <c r="AZ872" s="368"/>
      <c r="BA872" s="368"/>
      <c r="BB872" s="368"/>
      <c r="BC872" s="368"/>
      <c r="BD872" s="368"/>
      <c r="BE872" s="368"/>
      <c r="BF872" s="368"/>
      <c r="BG872" s="368"/>
      <c r="BH872" s="368"/>
      <c r="BI872" s="368"/>
      <c r="BJ872" s="368"/>
      <c r="BK872" s="368"/>
      <c r="BL872" s="368"/>
      <c r="BM872" s="368"/>
      <c r="BN872" s="368"/>
      <c r="BO872" s="368"/>
      <c r="BP872" s="368"/>
      <c r="BQ872" s="368"/>
      <c r="BR872" s="368"/>
      <c r="BS872" s="368"/>
      <c r="BT872" s="368"/>
      <c r="BU872" s="368"/>
      <c r="BV872" s="368"/>
      <c r="BW872" s="368"/>
      <c r="DV872" s="368"/>
      <c r="DW872" s="368"/>
      <c r="DX872" s="368"/>
      <c r="DY872" s="368"/>
      <c r="DZ872" s="368"/>
      <c r="EA872" s="368"/>
      <c r="EB872" s="368"/>
      <c r="EC872" s="368"/>
      <c r="ED872" s="368"/>
      <c r="EE872" s="368"/>
      <c r="EF872" s="368"/>
      <c r="EG872" s="368"/>
      <c r="EH872" s="368"/>
      <c r="EI872" s="368"/>
      <c r="EJ872" s="368"/>
      <c r="EK872" s="368"/>
      <c r="EL872" s="368"/>
      <c r="EM872" s="368"/>
      <c r="EN872" s="368"/>
      <c r="EO872" s="368"/>
      <c r="EP872" s="368"/>
      <c r="EQ872" s="368"/>
      <c r="ER872" s="368"/>
      <c r="ES872" s="368"/>
      <c r="ET872" s="368"/>
      <c r="EU872" s="368"/>
      <c r="EV872" s="368"/>
      <c r="EW872" s="368"/>
      <c r="EX872" s="368"/>
      <c r="EY872" s="368"/>
      <c r="EZ872" s="368"/>
      <c r="FA872" s="368"/>
      <c r="FB872" s="368"/>
      <c r="FC872" s="368"/>
      <c r="FD872" s="368"/>
      <c r="FE872" s="368"/>
      <c r="FF872" s="368"/>
      <c r="FG872" s="368"/>
      <c r="FH872" s="368"/>
      <c r="FI872" s="368"/>
      <c r="FJ872" s="368"/>
      <c r="FK872" s="368"/>
      <c r="FL872" s="368"/>
      <c r="FM872" s="368"/>
      <c r="FN872" s="368"/>
      <c r="FO872" s="368"/>
      <c r="FP872" s="368"/>
      <c r="FQ872" s="368"/>
      <c r="FR872" s="368"/>
      <c r="FS872" s="368"/>
      <c r="FT872" s="368"/>
      <c r="FU872" s="368"/>
      <c r="FV872" s="368"/>
      <c r="FW872" s="368"/>
      <c r="FX872" s="368"/>
      <c r="FY872" s="368"/>
      <c r="FZ872" s="368"/>
      <c r="GA872" s="368"/>
      <c r="GB872" s="368"/>
      <c r="GC872" s="368"/>
      <c r="GD872" s="368"/>
      <c r="GE872" s="368"/>
      <c r="GF872" s="368"/>
      <c r="GG872" s="368"/>
      <c r="GH872" s="368"/>
      <c r="GI872" s="368"/>
      <c r="GJ872" s="368"/>
      <c r="GK872" s="368"/>
      <c r="GL872" s="368"/>
      <c r="GM872" s="368"/>
      <c r="GN872" s="368"/>
      <c r="GO872" s="368"/>
      <c r="GP872" s="368"/>
      <c r="GQ872" s="368"/>
      <c r="GR872" s="368"/>
      <c r="GS872" s="368"/>
      <c r="GT872" s="368"/>
      <c r="GU872" s="368"/>
      <c r="GV872" s="368"/>
      <c r="GW872" s="368"/>
      <c r="GX872" s="368"/>
      <c r="GY872" s="368"/>
      <c r="GZ872" s="368"/>
      <c r="HA872" s="368"/>
      <c r="HB872" s="368"/>
      <c r="HC872" s="368"/>
      <c r="HD872" s="368"/>
      <c r="HE872" s="368"/>
      <c r="HF872" s="368"/>
      <c r="HG872" s="368"/>
      <c r="HH872" s="368"/>
      <c r="HI872" s="368"/>
      <c r="HJ872" s="368"/>
      <c r="HK872" s="368"/>
      <c r="HL872" s="368"/>
      <c r="HM872" s="368"/>
      <c r="HN872" s="368"/>
      <c r="HO872" s="368"/>
      <c r="HP872" s="368"/>
      <c r="HQ872" s="368"/>
      <c r="HR872" s="368"/>
      <c r="HS872" s="368"/>
      <c r="HT872" s="368"/>
      <c r="HU872" s="368"/>
      <c r="HV872" s="368"/>
      <c r="HW872" s="368"/>
      <c r="HX872" s="368"/>
      <c r="HY872" s="368"/>
      <c r="HZ872" s="368"/>
      <c r="IA872" s="368"/>
      <c r="IB872" s="368"/>
      <c r="IC872" s="368"/>
      <c r="ID872" s="368"/>
      <c r="IE872" s="368"/>
      <c r="IF872" s="368"/>
      <c r="IG872" s="368"/>
      <c r="IH872" s="368"/>
      <c r="II872" s="368"/>
      <c r="IJ872" s="368"/>
      <c r="IK872" s="368"/>
      <c r="IL872" s="368"/>
      <c r="IM872" s="368"/>
      <c r="IN872" s="368"/>
      <c r="IO872" s="368"/>
      <c r="IP872" s="368"/>
      <c r="IQ872" s="368"/>
      <c r="IR872" s="368"/>
      <c r="IS872" s="368"/>
      <c r="IT872" s="368"/>
      <c r="IU872" s="368"/>
      <c r="IV872" s="368"/>
      <c r="IW872" s="368"/>
      <c r="IX872" s="368"/>
      <c r="IY872" s="368"/>
      <c r="IZ872" s="368"/>
      <c r="JA872" s="368"/>
      <c r="JB872" s="368"/>
      <c r="JC872" s="368"/>
      <c r="JD872" s="368"/>
      <c r="JE872" s="368"/>
      <c r="JF872" s="368"/>
      <c r="JG872" s="368"/>
      <c r="JH872" s="368"/>
      <c r="JI872" s="368"/>
      <c r="JJ872" s="368"/>
      <c r="JK872" s="368"/>
      <c r="JL872" s="368"/>
      <c r="JM872" s="368"/>
      <c r="JN872" s="368"/>
      <c r="JO872" s="368"/>
      <c r="JP872" s="368"/>
      <c r="JQ872" s="368"/>
      <c r="JR872" s="368"/>
      <c r="JS872" s="368"/>
      <c r="JT872" s="368"/>
      <c r="JU872" s="368"/>
      <c r="JV872" s="368"/>
      <c r="JW872" s="368"/>
      <c r="JX872" s="368"/>
      <c r="JY872" s="368"/>
      <c r="JZ872" s="368"/>
      <c r="KA872" s="368"/>
      <c r="KB872" s="368"/>
      <c r="KC872" s="368"/>
      <c r="KD872" s="368"/>
      <c r="KE872" s="368"/>
      <c r="KF872" s="368"/>
      <c r="KG872" s="368"/>
      <c r="KH872" s="368"/>
      <c r="KI872" s="368"/>
      <c r="KJ872" s="368"/>
      <c r="KK872" s="368"/>
      <c r="KL872" s="368"/>
      <c r="KM872" s="368"/>
      <c r="KN872" s="368"/>
      <c r="KO872" s="368"/>
      <c r="KP872" s="368"/>
      <c r="KQ872" s="368"/>
      <c r="KR872" s="368"/>
      <c r="KS872" s="368"/>
      <c r="KT872" s="368"/>
      <c r="KU872" s="368"/>
      <c r="KV872" s="368"/>
      <c r="KW872" s="368"/>
      <c r="KX872" s="368"/>
      <c r="LH872" s="368"/>
      <c r="LI872" s="368"/>
      <c r="LJ872" s="368"/>
      <c r="LK872" s="368"/>
      <c r="LL872" s="368"/>
      <c r="LM872" s="368"/>
      <c r="LN872" s="368"/>
      <c r="LO872" s="368"/>
      <c r="LP872" s="368"/>
      <c r="LQ872" s="368"/>
      <c r="LR872" s="368"/>
      <c r="LS872" s="368"/>
      <c r="LT872" s="368"/>
      <c r="LU872" s="368"/>
      <c r="LV872" s="368"/>
      <c r="LW872" s="368"/>
      <c r="LX872" s="368"/>
      <c r="LY872" s="368"/>
      <c r="LZ872" s="368"/>
      <c r="MA872" s="368"/>
      <c r="MB872" s="368"/>
      <c r="MC872" s="368"/>
      <c r="MD872" s="368"/>
      <c r="ME872" s="368"/>
      <c r="MF872" s="368"/>
      <c r="MG872" s="368"/>
      <c r="MH872" s="368"/>
      <c r="MI872" s="368"/>
      <c r="MJ872" s="368"/>
      <c r="MK872" s="368"/>
      <c r="ML872" s="368"/>
      <c r="MM872" s="368"/>
      <c r="MN872" s="368"/>
      <c r="MO872" s="368"/>
      <c r="MP872" s="368"/>
      <c r="MQ872" s="368"/>
      <c r="MR872" s="368"/>
      <c r="MS872" s="368"/>
      <c r="MT872" s="368"/>
      <c r="MU872" s="368"/>
      <c r="MV872" s="368"/>
      <c r="MW872" s="368"/>
      <c r="MX872" s="368"/>
      <c r="MY872" s="368"/>
      <c r="MZ872" s="368"/>
      <c r="NA872" s="368"/>
      <c r="NB872" s="368"/>
      <c r="NC872" s="368"/>
      <c r="ND872" s="368"/>
      <c r="NE872" s="368"/>
      <c r="NF872" s="368"/>
      <c r="NG872" s="368"/>
      <c r="NH872" s="368"/>
      <c r="NI872" s="368"/>
      <c r="NJ872" s="368"/>
      <c r="NK872" s="368"/>
      <c r="NL872" s="368"/>
      <c r="NM872" s="368"/>
      <c r="NN872" s="368"/>
      <c r="NO872" s="368"/>
      <c r="NP872" s="368"/>
      <c r="NQ872" s="368"/>
      <c r="NR872" s="368"/>
      <c r="NS872" s="368"/>
      <c r="NT872" s="368"/>
      <c r="NU872" s="368"/>
      <c r="NV872" s="368"/>
      <c r="NW872" s="368"/>
      <c r="NX872" s="368"/>
      <c r="NY872" s="368"/>
      <c r="NZ872" s="368"/>
      <c r="OA872" s="368"/>
      <c r="OB872" s="368"/>
      <c r="OC872" s="368"/>
      <c r="OD872" s="368"/>
      <c r="OE872" s="368"/>
      <c r="OF872" s="368"/>
      <c r="OG872" s="368"/>
      <c r="OH872" s="368"/>
      <c r="OI872" s="368"/>
      <c r="OJ872" s="368"/>
      <c r="OK872" s="368"/>
      <c r="OL872" s="368"/>
      <c r="OM872" s="368"/>
      <c r="ON872" s="368"/>
      <c r="OO872" s="368"/>
      <c r="OP872" s="368"/>
      <c r="OQ872" s="368"/>
      <c r="OR872" s="368"/>
      <c r="OS872" s="368"/>
      <c r="OT872" s="368"/>
      <c r="OU872" s="368"/>
      <c r="OV872" s="368"/>
      <c r="OW872" s="368"/>
      <c r="OX872" s="368"/>
      <c r="OY872" s="368"/>
      <c r="OZ872" s="368"/>
      <c r="PA872" s="368"/>
      <c r="PB872" s="368"/>
      <c r="PC872" s="368"/>
      <c r="PD872" s="368"/>
      <c r="PE872" s="368"/>
      <c r="PF872" s="368"/>
      <c r="PG872" s="368"/>
      <c r="PH872" s="368"/>
      <c r="PI872" s="368"/>
      <c r="PJ872" s="368"/>
      <c r="PK872" s="368"/>
      <c r="PL872" s="368"/>
      <c r="PM872" s="368"/>
      <c r="PN872" s="368"/>
      <c r="PO872" s="368"/>
      <c r="PP872" s="368"/>
      <c r="PQ872" s="368"/>
      <c r="PR872" s="368"/>
      <c r="PS872" s="368"/>
      <c r="PT872" s="368"/>
      <c r="PU872" s="368"/>
      <c r="PV872" s="368"/>
      <c r="PW872" s="368"/>
      <c r="PX872" s="368"/>
      <c r="PY872" s="368"/>
      <c r="PZ872" s="368"/>
      <c r="QA872" s="368"/>
      <c r="QB872" s="368"/>
      <c r="QC872" s="368"/>
      <c r="QD872" s="368"/>
      <c r="QE872" s="368"/>
      <c r="QF872" s="368"/>
      <c r="QG872" s="368"/>
      <c r="QH872" s="368"/>
      <c r="QI872" s="368"/>
      <c r="QJ872" s="368"/>
      <c r="QK872" s="368"/>
      <c r="QL872" s="368"/>
      <c r="QM872" s="368"/>
      <c r="QN872" s="368"/>
      <c r="QO872" s="368"/>
      <c r="QP872" s="368"/>
      <c r="QQ872" s="368"/>
      <c r="QR872" s="368"/>
      <c r="QS872" s="368"/>
      <c r="QT872" s="368"/>
      <c r="QU872" s="368"/>
      <c r="QV872" s="368"/>
      <c r="QW872" s="368"/>
      <c r="QX872" s="368"/>
      <c r="QY872" s="368"/>
      <c r="QZ872" s="368"/>
      <c r="RA872" s="368"/>
      <c r="RB872" s="368"/>
      <c r="RC872" s="368"/>
      <c r="RD872" s="368"/>
      <c r="RE872" s="368"/>
      <c r="RF872" s="368"/>
      <c r="RG872" s="368"/>
      <c r="RH872" s="368"/>
      <c r="RI872" s="368"/>
      <c r="RJ872" s="368"/>
      <c r="RK872" s="368"/>
      <c r="RL872" s="368"/>
      <c r="RM872" s="368"/>
      <c r="RN872" s="368"/>
      <c r="RO872" s="368"/>
      <c r="RP872" s="368"/>
      <c r="RQ872" s="368"/>
      <c r="RR872" s="368"/>
      <c r="RS872" s="368"/>
      <c r="RT872" s="368"/>
      <c r="RU872" s="368"/>
      <c r="RV872" s="368"/>
      <c r="RW872" s="368"/>
      <c r="RX872" s="368"/>
      <c r="RY872" s="368"/>
      <c r="RZ872" s="368"/>
      <c r="SA872" s="368"/>
      <c r="SB872" s="368"/>
      <c r="SC872" s="368"/>
      <c r="SD872" s="368"/>
      <c r="SE872" s="368"/>
      <c r="SF872" s="368"/>
      <c r="SG872" s="368"/>
    </row>
    <row r="873" spans="1:501">
      <c r="A873" s="368"/>
      <c r="B873" s="368"/>
      <c r="C873" s="368"/>
      <c r="D873" s="368"/>
      <c r="E873" s="368"/>
      <c r="F873" s="368"/>
      <c r="G873" s="368"/>
      <c r="H873" s="368"/>
      <c r="I873" s="368"/>
      <c r="J873" s="368"/>
      <c r="K873" s="368"/>
      <c r="L873" s="368"/>
      <c r="M873" s="368"/>
      <c r="N873" s="368"/>
      <c r="O873" s="385"/>
      <c r="P873" s="368"/>
      <c r="Q873" s="368"/>
      <c r="R873" s="368"/>
      <c r="S873" s="368"/>
      <c r="T873" s="368"/>
      <c r="U873" s="368"/>
      <c r="V873" s="368"/>
      <c r="W873" s="368"/>
      <c r="X873" s="368"/>
      <c r="Y873" s="368"/>
      <c r="Z873" s="368"/>
      <c r="AA873" s="368"/>
      <c r="AB873" s="368"/>
      <c r="AC873" s="368"/>
      <c r="AD873" s="368"/>
      <c r="AE873" s="368"/>
      <c r="AF873" s="368"/>
      <c r="AG873" s="368"/>
      <c r="AH873" s="368"/>
      <c r="AI873" s="368"/>
      <c r="AJ873" s="368"/>
      <c r="AK873" s="368"/>
      <c r="AL873" s="368"/>
      <c r="AM873" s="368"/>
      <c r="AN873" s="368"/>
      <c r="AO873" s="368"/>
      <c r="AP873" s="368"/>
      <c r="AQ873" s="368"/>
      <c r="AR873" s="368"/>
      <c r="AS873" s="368"/>
      <c r="AT873" s="368"/>
      <c r="AU873" s="368"/>
      <c r="AV873" s="368"/>
      <c r="AW873" s="368"/>
      <c r="AX873" s="368"/>
      <c r="AY873" s="368"/>
      <c r="AZ873" s="368"/>
      <c r="BA873" s="368"/>
      <c r="BB873" s="368"/>
      <c r="BC873" s="368"/>
      <c r="BD873" s="368"/>
      <c r="BE873" s="368"/>
      <c r="BF873" s="368"/>
      <c r="BG873" s="368"/>
      <c r="BH873" s="368"/>
      <c r="BI873" s="368"/>
      <c r="BJ873" s="368"/>
      <c r="BK873" s="368"/>
      <c r="BL873" s="368"/>
      <c r="BM873" s="368"/>
      <c r="BN873" s="368"/>
      <c r="BO873" s="368"/>
      <c r="BP873" s="368"/>
      <c r="BQ873" s="368"/>
      <c r="BR873" s="368"/>
      <c r="BS873" s="368"/>
      <c r="BT873" s="368"/>
      <c r="BU873" s="368"/>
      <c r="BV873" s="368"/>
      <c r="BW873" s="368"/>
      <c r="DV873" s="368"/>
      <c r="DW873" s="368"/>
      <c r="DX873" s="368"/>
      <c r="DY873" s="368"/>
      <c r="DZ873" s="368"/>
      <c r="EA873" s="368"/>
      <c r="EB873" s="368"/>
      <c r="EC873" s="368"/>
      <c r="ED873" s="368"/>
      <c r="EE873" s="368"/>
      <c r="EF873" s="368"/>
      <c r="EG873" s="368"/>
      <c r="EH873" s="368"/>
      <c r="EI873" s="368"/>
      <c r="EJ873" s="368"/>
      <c r="EK873" s="368"/>
      <c r="EL873" s="368"/>
      <c r="EM873" s="368"/>
      <c r="EN873" s="368"/>
      <c r="EO873" s="368"/>
      <c r="EP873" s="368"/>
      <c r="EQ873" s="368"/>
      <c r="ER873" s="368"/>
      <c r="ES873" s="368"/>
      <c r="ET873" s="368"/>
      <c r="EU873" s="368"/>
      <c r="EV873" s="368"/>
      <c r="EW873" s="368"/>
      <c r="EX873" s="368"/>
      <c r="EY873" s="368"/>
      <c r="EZ873" s="368"/>
      <c r="FA873" s="368"/>
      <c r="FB873" s="368"/>
      <c r="FC873" s="368"/>
      <c r="FD873" s="368"/>
      <c r="FE873" s="368"/>
      <c r="FF873" s="368"/>
      <c r="FG873" s="368"/>
      <c r="FH873" s="368"/>
      <c r="FI873" s="368"/>
      <c r="FJ873" s="368"/>
      <c r="FK873" s="368"/>
      <c r="FL873" s="368"/>
      <c r="FM873" s="368"/>
      <c r="FN873" s="368"/>
      <c r="FO873" s="368"/>
      <c r="FP873" s="368"/>
      <c r="FQ873" s="368"/>
      <c r="FR873" s="368"/>
      <c r="FS873" s="368"/>
      <c r="FT873" s="368"/>
      <c r="FU873" s="368"/>
      <c r="FV873" s="368"/>
      <c r="FW873" s="368"/>
      <c r="FX873" s="368"/>
      <c r="FY873" s="368"/>
      <c r="FZ873" s="368"/>
      <c r="GA873" s="368"/>
      <c r="GB873" s="368"/>
      <c r="GC873" s="368"/>
      <c r="GD873" s="368"/>
      <c r="GE873" s="368"/>
      <c r="GF873" s="368"/>
      <c r="GG873" s="368"/>
      <c r="GH873" s="368"/>
      <c r="GI873" s="368"/>
      <c r="GJ873" s="368"/>
      <c r="GK873" s="368"/>
      <c r="GL873" s="368"/>
      <c r="GM873" s="368"/>
      <c r="GN873" s="368"/>
      <c r="GO873" s="368"/>
      <c r="GP873" s="368"/>
      <c r="GQ873" s="368"/>
      <c r="GR873" s="368"/>
      <c r="GS873" s="368"/>
      <c r="GT873" s="368"/>
      <c r="GU873" s="368"/>
      <c r="GV873" s="368"/>
      <c r="GW873" s="368"/>
      <c r="GX873" s="368"/>
      <c r="GY873" s="368"/>
      <c r="GZ873" s="368"/>
      <c r="HA873" s="368"/>
      <c r="HB873" s="368"/>
      <c r="HC873" s="368"/>
      <c r="HD873" s="368"/>
      <c r="HE873" s="368"/>
      <c r="HF873" s="368"/>
      <c r="HG873" s="368"/>
      <c r="HH873" s="368"/>
      <c r="HI873" s="368"/>
      <c r="HJ873" s="368"/>
      <c r="HK873" s="368"/>
      <c r="HL873" s="368"/>
      <c r="HM873" s="368"/>
      <c r="HN873" s="368"/>
      <c r="HO873" s="368"/>
      <c r="HP873" s="368"/>
      <c r="HQ873" s="368"/>
      <c r="HR873" s="368"/>
      <c r="HS873" s="368"/>
      <c r="HT873" s="368"/>
      <c r="HU873" s="368"/>
      <c r="HV873" s="368"/>
      <c r="HW873" s="368"/>
      <c r="HX873" s="368"/>
      <c r="HY873" s="368"/>
      <c r="HZ873" s="368"/>
      <c r="IA873" s="368"/>
      <c r="IB873" s="368"/>
      <c r="IC873" s="368"/>
      <c r="ID873" s="368"/>
      <c r="IE873" s="368"/>
      <c r="IF873" s="368"/>
      <c r="IG873" s="368"/>
      <c r="IH873" s="368"/>
      <c r="II873" s="368"/>
      <c r="IJ873" s="368"/>
      <c r="IK873" s="368"/>
      <c r="IL873" s="368"/>
      <c r="IM873" s="368"/>
      <c r="IN873" s="368"/>
      <c r="IO873" s="368"/>
      <c r="IP873" s="368"/>
      <c r="IQ873" s="368"/>
      <c r="IR873" s="368"/>
      <c r="IS873" s="368"/>
      <c r="IT873" s="368"/>
      <c r="IU873" s="368"/>
      <c r="IV873" s="368"/>
      <c r="IW873" s="368"/>
      <c r="IX873" s="368"/>
      <c r="IY873" s="368"/>
      <c r="IZ873" s="368"/>
      <c r="JA873" s="368"/>
      <c r="JB873" s="368"/>
      <c r="JC873" s="368"/>
      <c r="JD873" s="368"/>
      <c r="JE873" s="368"/>
      <c r="JF873" s="368"/>
      <c r="JG873" s="368"/>
      <c r="JH873" s="368"/>
      <c r="JI873" s="368"/>
      <c r="JJ873" s="368"/>
      <c r="JK873" s="368"/>
      <c r="JL873" s="368"/>
      <c r="JM873" s="368"/>
      <c r="JN873" s="368"/>
      <c r="JO873" s="368"/>
      <c r="JP873" s="368"/>
      <c r="JQ873" s="368"/>
      <c r="JR873" s="368"/>
      <c r="JS873" s="368"/>
      <c r="JT873" s="368"/>
      <c r="JU873" s="368"/>
      <c r="JV873" s="368"/>
      <c r="JW873" s="368"/>
      <c r="JX873" s="368"/>
      <c r="JY873" s="368"/>
      <c r="JZ873" s="368"/>
      <c r="KA873" s="368"/>
      <c r="KB873" s="368"/>
      <c r="KC873" s="368"/>
      <c r="KD873" s="368"/>
      <c r="KE873" s="368"/>
      <c r="KF873" s="368"/>
      <c r="KG873" s="368"/>
      <c r="KH873" s="368"/>
      <c r="KI873" s="368"/>
      <c r="KJ873" s="368"/>
      <c r="KK873" s="368"/>
      <c r="KL873" s="368"/>
      <c r="KM873" s="368"/>
      <c r="KN873" s="368"/>
      <c r="KO873" s="368"/>
      <c r="KP873" s="368"/>
      <c r="KQ873" s="368"/>
      <c r="KR873" s="368"/>
      <c r="KS873" s="368"/>
      <c r="KT873" s="368"/>
      <c r="KU873" s="368"/>
      <c r="KV873" s="368"/>
      <c r="KW873" s="368"/>
      <c r="KX873" s="368"/>
      <c r="LH873" s="368"/>
      <c r="LI873" s="368"/>
      <c r="LJ873" s="368"/>
      <c r="LK873" s="368"/>
      <c r="LL873" s="368"/>
      <c r="LM873" s="368"/>
      <c r="LN873" s="368"/>
      <c r="LO873" s="368"/>
      <c r="LP873" s="368"/>
      <c r="LQ873" s="368"/>
      <c r="LR873" s="368"/>
      <c r="LS873" s="368"/>
      <c r="LT873" s="368"/>
      <c r="LU873" s="368"/>
      <c r="LV873" s="368"/>
      <c r="LW873" s="368"/>
      <c r="LX873" s="368"/>
      <c r="LY873" s="368"/>
      <c r="LZ873" s="368"/>
      <c r="MA873" s="368"/>
      <c r="MB873" s="368"/>
      <c r="MC873" s="368"/>
      <c r="MD873" s="368"/>
      <c r="ME873" s="368"/>
      <c r="MF873" s="368"/>
      <c r="MG873" s="368"/>
      <c r="MH873" s="368"/>
      <c r="MI873" s="368"/>
      <c r="MJ873" s="368"/>
      <c r="MK873" s="368"/>
      <c r="ML873" s="368"/>
      <c r="MM873" s="368"/>
      <c r="MN873" s="368"/>
      <c r="MO873" s="368"/>
      <c r="MP873" s="368"/>
      <c r="MQ873" s="368"/>
      <c r="MR873" s="368"/>
      <c r="MS873" s="368"/>
      <c r="MT873" s="368"/>
      <c r="MU873" s="368"/>
      <c r="MV873" s="368"/>
      <c r="MW873" s="368"/>
      <c r="MX873" s="368"/>
      <c r="MY873" s="368"/>
      <c r="MZ873" s="368"/>
      <c r="NA873" s="368"/>
      <c r="NB873" s="368"/>
      <c r="NC873" s="368"/>
      <c r="ND873" s="368"/>
      <c r="NE873" s="368"/>
      <c r="NF873" s="368"/>
      <c r="NG873" s="368"/>
      <c r="NH873" s="368"/>
      <c r="NI873" s="368"/>
      <c r="NJ873" s="368"/>
      <c r="NK873" s="368"/>
      <c r="NL873" s="368"/>
      <c r="NM873" s="368"/>
      <c r="NN873" s="368"/>
      <c r="NO873" s="368"/>
      <c r="NP873" s="368"/>
      <c r="NQ873" s="368"/>
      <c r="NR873" s="368"/>
      <c r="NS873" s="368"/>
      <c r="NT873" s="368"/>
      <c r="NU873" s="368"/>
      <c r="NV873" s="368"/>
      <c r="NW873" s="368"/>
      <c r="NX873" s="368"/>
      <c r="NY873" s="368"/>
      <c r="NZ873" s="368"/>
      <c r="OA873" s="368"/>
      <c r="OB873" s="368"/>
      <c r="OC873" s="368"/>
      <c r="OD873" s="368"/>
      <c r="OE873" s="368"/>
      <c r="OF873" s="368"/>
      <c r="OG873" s="368"/>
      <c r="OH873" s="368"/>
      <c r="OI873" s="368"/>
      <c r="OJ873" s="368"/>
      <c r="OK873" s="368"/>
      <c r="OL873" s="368"/>
      <c r="OM873" s="368"/>
      <c r="ON873" s="368"/>
      <c r="OO873" s="368"/>
      <c r="OP873" s="368"/>
      <c r="OQ873" s="368"/>
      <c r="OR873" s="368"/>
      <c r="OS873" s="368"/>
      <c r="OT873" s="368"/>
      <c r="OU873" s="368"/>
      <c r="OV873" s="368"/>
      <c r="OW873" s="368"/>
      <c r="OX873" s="368"/>
      <c r="OY873" s="368"/>
      <c r="OZ873" s="368"/>
      <c r="PA873" s="368"/>
      <c r="PB873" s="368"/>
      <c r="PC873" s="368"/>
      <c r="PD873" s="368"/>
      <c r="PE873" s="368"/>
      <c r="PF873" s="368"/>
      <c r="PG873" s="368"/>
      <c r="PH873" s="368"/>
      <c r="PI873" s="368"/>
      <c r="PJ873" s="368"/>
      <c r="PK873" s="368"/>
      <c r="PL873" s="368"/>
      <c r="PM873" s="368"/>
      <c r="PN873" s="368"/>
      <c r="PO873" s="368"/>
      <c r="PP873" s="368"/>
      <c r="PQ873" s="368"/>
      <c r="PR873" s="368"/>
      <c r="PS873" s="368"/>
      <c r="PT873" s="368"/>
      <c r="PU873" s="368"/>
      <c r="PV873" s="368"/>
      <c r="PW873" s="368"/>
      <c r="PX873" s="368"/>
      <c r="PY873" s="368"/>
      <c r="PZ873" s="368"/>
      <c r="QA873" s="368"/>
      <c r="QB873" s="368"/>
      <c r="QC873" s="368"/>
      <c r="QD873" s="368"/>
      <c r="QE873" s="368"/>
      <c r="QF873" s="368"/>
      <c r="QG873" s="368"/>
      <c r="QH873" s="368"/>
      <c r="QI873" s="368"/>
      <c r="QJ873" s="368"/>
      <c r="QK873" s="368"/>
      <c r="QL873" s="368"/>
      <c r="QM873" s="368"/>
      <c r="QN873" s="368"/>
      <c r="QO873" s="368"/>
      <c r="QP873" s="368"/>
      <c r="QQ873" s="368"/>
      <c r="QR873" s="368"/>
      <c r="QS873" s="368"/>
      <c r="QT873" s="368"/>
      <c r="QU873" s="368"/>
      <c r="QV873" s="368"/>
      <c r="QW873" s="368"/>
      <c r="QX873" s="368"/>
      <c r="QY873" s="368"/>
      <c r="QZ873" s="368"/>
      <c r="RA873" s="368"/>
      <c r="RB873" s="368"/>
      <c r="RC873" s="368"/>
      <c r="RD873" s="368"/>
      <c r="RE873" s="368"/>
      <c r="RF873" s="368"/>
      <c r="RG873" s="368"/>
      <c r="RH873" s="368"/>
      <c r="RI873" s="368"/>
      <c r="RJ873" s="368"/>
      <c r="RK873" s="368"/>
      <c r="RL873" s="368"/>
      <c r="RM873" s="368"/>
      <c r="RN873" s="368"/>
      <c r="RO873" s="368"/>
      <c r="RP873" s="368"/>
      <c r="RQ873" s="368"/>
      <c r="RR873" s="368"/>
      <c r="RS873" s="368"/>
      <c r="RT873" s="368"/>
      <c r="RU873" s="368"/>
      <c r="RV873" s="368"/>
      <c r="RW873" s="368"/>
      <c r="RX873" s="368"/>
      <c r="RY873" s="368"/>
      <c r="RZ873" s="368"/>
      <c r="SA873" s="368"/>
      <c r="SB873" s="368"/>
      <c r="SC873" s="368"/>
      <c r="SD873" s="368"/>
      <c r="SE873" s="368"/>
      <c r="SF873" s="368"/>
      <c r="SG873" s="368"/>
    </row>
    <row r="874" spans="1:501">
      <c r="A874" s="368"/>
      <c r="B874" s="368"/>
      <c r="C874" s="368"/>
      <c r="D874" s="368"/>
      <c r="E874" s="368"/>
      <c r="F874" s="368"/>
      <c r="G874" s="368"/>
      <c r="H874" s="368"/>
      <c r="I874" s="368"/>
      <c r="J874" s="368"/>
      <c r="K874" s="368"/>
      <c r="L874" s="368"/>
      <c r="M874" s="368"/>
      <c r="N874" s="368"/>
      <c r="O874" s="385"/>
      <c r="P874" s="368"/>
      <c r="Q874" s="368"/>
      <c r="R874" s="368"/>
      <c r="S874" s="368"/>
      <c r="T874" s="368"/>
      <c r="U874" s="368"/>
      <c r="V874" s="368"/>
      <c r="W874" s="368"/>
      <c r="X874" s="368"/>
      <c r="Y874" s="368"/>
      <c r="Z874" s="368"/>
      <c r="AA874" s="368"/>
      <c r="AB874" s="368"/>
      <c r="AC874" s="368"/>
      <c r="AD874" s="368"/>
      <c r="AE874" s="368"/>
      <c r="AF874" s="368"/>
      <c r="AG874" s="368"/>
      <c r="AH874" s="368"/>
      <c r="AI874" s="368"/>
      <c r="AJ874" s="368"/>
      <c r="AK874" s="368"/>
      <c r="AL874" s="368"/>
      <c r="AM874" s="368"/>
      <c r="AN874" s="368"/>
      <c r="AO874" s="368"/>
      <c r="AP874" s="368"/>
      <c r="AQ874" s="368"/>
      <c r="AR874" s="368"/>
      <c r="AS874" s="368"/>
      <c r="AT874" s="368"/>
      <c r="AU874" s="368"/>
      <c r="AV874" s="368"/>
      <c r="AW874" s="368"/>
      <c r="AX874" s="368"/>
      <c r="AY874" s="368"/>
      <c r="AZ874" s="368"/>
      <c r="BA874" s="368"/>
      <c r="BB874" s="368"/>
      <c r="BC874" s="368"/>
      <c r="BD874" s="368"/>
      <c r="BE874" s="368"/>
      <c r="BF874" s="368"/>
      <c r="BG874" s="368"/>
      <c r="BH874" s="368"/>
      <c r="BI874" s="368"/>
      <c r="BJ874" s="368"/>
      <c r="BK874" s="368"/>
      <c r="BL874" s="368"/>
      <c r="BM874" s="368"/>
      <c r="BN874" s="368"/>
      <c r="BO874" s="368"/>
      <c r="BP874" s="368"/>
      <c r="BQ874" s="368"/>
      <c r="BR874" s="368"/>
      <c r="BS874" s="368"/>
      <c r="BT874" s="368"/>
      <c r="BU874" s="368"/>
      <c r="BV874" s="368"/>
      <c r="BW874" s="368"/>
      <c r="DV874" s="368"/>
      <c r="DW874" s="368"/>
      <c r="DX874" s="368"/>
      <c r="DY874" s="368"/>
      <c r="DZ874" s="368"/>
      <c r="EA874" s="368"/>
      <c r="EB874" s="368"/>
      <c r="EC874" s="368"/>
      <c r="ED874" s="368"/>
      <c r="EE874" s="368"/>
      <c r="EF874" s="368"/>
      <c r="EG874" s="368"/>
      <c r="EH874" s="368"/>
      <c r="EI874" s="368"/>
      <c r="EJ874" s="368"/>
      <c r="EK874" s="368"/>
      <c r="EL874" s="368"/>
      <c r="EM874" s="368"/>
      <c r="EN874" s="368"/>
      <c r="EO874" s="368"/>
      <c r="EP874" s="368"/>
      <c r="EQ874" s="368"/>
      <c r="ER874" s="368"/>
      <c r="ES874" s="368"/>
      <c r="ET874" s="368"/>
      <c r="EU874" s="368"/>
      <c r="EV874" s="368"/>
      <c r="EW874" s="368"/>
      <c r="EX874" s="368"/>
      <c r="EY874" s="368"/>
      <c r="EZ874" s="368"/>
      <c r="FA874" s="368"/>
      <c r="FB874" s="368"/>
      <c r="FC874" s="368"/>
      <c r="FD874" s="368"/>
      <c r="FE874" s="368"/>
      <c r="FF874" s="368"/>
      <c r="FG874" s="368"/>
      <c r="FH874" s="368"/>
      <c r="FI874" s="368"/>
      <c r="FJ874" s="368"/>
      <c r="FK874" s="368"/>
      <c r="FL874" s="368"/>
      <c r="FM874" s="368"/>
      <c r="FN874" s="368"/>
      <c r="FO874" s="368"/>
      <c r="FP874" s="368"/>
      <c r="FQ874" s="368"/>
      <c r="FR874" s="368"/>
      <c r="FS874" s="368"/>
      <c r="FT874" s="368"/>
      <c r="FU874" s="368"/>
      <c r="FV874" s="368"/>
      <c r="FW874" s="368"/>
      <c r="FX874" s="368"/>
      <c r="FY874" s="368"/>
      <c r="FZ874" s="368"/>
      <c r="GA874" s="368"/>
      <c r="GB874" s="368"/>
      <c r="GC874" s="368"/>
      <c r="GD874" s="368"/>
      <c r="GE874" s="368"/>
      <c r="GF874" s="368"/>
      <c r="GG874" s="368"/>
      <c r="GH874" s="368"/>
      <c r="GI874" s="368"/>
      <c r="GJ874" s="368"/>
      <c r="GK874" s="368"/>
      <c r="GL874" s="368"/>
      <c r="GM874" s="368"/>
      <c r="GN874" s="368"/>
      <c r="GO874" s="368"/>
      <c r="GP874" s="368"/>
      <c r="GQ874" s="368"/>
      <c r="GR874" s="368"/>
      <c r="GS874" s="368"/>
      <c r="GT874" s="368"/>
      <c r="GU874" s="368"/>
      <c r="GV874" s="368"/>
      <c r="GW874" s="368"/>
      <c r="GX874" s="368"/>
      <c r="GY874" s="368"/>
      <c r="GZ874" s="368"/>
      <c r="HA874" s="368"/>
      <c r="HB874" s="368"/>
      <c r="HC874" s="368"/>
      <c r="HD874" s="368"/>
      <c r="HE874" s="368"/>
      <c r="HF874" s="368"/>
      <c r="HG874" s="368"/>
      <c r="HH874" s="368"/>
      <c r="HI874" s="368"/>
      <c r="HJ874" s="368"/>
      <c r="HK874" s="368"/>
      <c r="HL874" s="368"/>
      <c r="HM874" s="368"/>
      <c r="HN874" s="368"/>
      <c r="HO874" s="368"/>
      <c r="HP874" s="368"/>
      <c r="HQ874" s="368"/>
      <c r="HR874" s="368"/>
      <c r="HS874" s="368"/>
      <c r="HT874" s="368"/>
      <c r="HU874" s="368"/>
      <c r="HV874" s="368"/>
      <c r="HW874" s="368"/>
      <c r="HX874" s="368"/>
      <c r="HY874" s="368"/>
      <c r="HZ874" s="368"/>
      <c r="IA874" s="368"/>
      <c r="IB874" s="368"/>
      <c r="IC874" s="368"/>
      <c r="ID874" s="368"/>
      <c r="IE874" s="368"/>
      <c r="IF874" s="368"/>
      <c r="IG874" s="368"/>
      <c r="IH874" s="368"/>
      <c r="II874" s="368"/>
      <c r="IJ874" s="368"/>
      <c r="IK874" s="368"/>
      <c r="IL874" s="368"/>
      <c r="IM874" s="368"/>
      <c r="IN874" s="368"/>
      <c r="IO874" s="368"/>
      <c r="IP874" s="368"/>
      <c r="IQ874" s="368"/>
      <c r="IR874" s="368"/>
      <c r="IS874" s="368"/>
      <c r="IT874" s="368"/>
      <c r="IU874" s="368"/>
      <c r="IV874" s="368"/>
      <c r="IW874" s="368"/>
      <c r="IX874" s="368"/>
      <c r="IY874" s="368"/>
      <c r="IZ874" s="368"/>
      <c r="JA874" s="368"/>
      <c r="JB874" s="368"/>
      <c r="JC874" s="368"/>
      <c r="JD874" s="368"/>
      <c r="JE874" s="368"/>
      <c r="JF874" s="368"/>
      <c r="JG874" s="368"/>
      <c r="JH874" s="368"/>
      <c r="JI874" s="368"/>
      <c r="JJ874" s="368"/>
      <c r="JK874" s="368"/>
      <c r="JL874" s="368"/>
      <c r="JM874" s="368"/>
      <c r="JN874" s="368"/>
      <c r="JO874" s="368"/>
      <c r="JP874" s="368"/>
      <c r="JQ874" s="368"/>
      <c r="JR874" s="368"/>
      <c r="JS874" s="368"/>
      <c r="JT874" s="368"/>
      <c r="JU874" s="368"/>
      <c r="JV874" s="368"/>
      <c r="JW874" s="368"/>
      <c r="JX874" s="368"/>
      <c r="JY874" s="368"/>
      <c r="JZ874" s="368"/>
      <c r="KA874" s="368"/>
      <c r="KB874" s="368"/>
      <c r="KC874" s="368"/>
      <c r="KD874" s="368"/>
      <c r="KE874" s="368"/>
      <c r="KF874" s="368"/>
      <c r="KG874" s="368"/>
      <c r="KH874" s="368"/>
      <c r="KI874" s="368"/>
      <c r="KJ874" s="368"/>
      <c r="KK874" s="368"/>
      <c r="KL874" s="368"/>
      <c r="KM874" s="368"/>
      <c r="KN874" s="368"/>
      <c r="KO874" s="368"/>
      <c r="KP874" s="368"/>
      <c r="KQ874" s="368"/>
      <c r="KR874" s="368"/>
      <c r="KS874" s="368"/>
      <c r="KT874" s="368"/>
      <c r="KU874" s="368"/>
      <c r="KV874" s="368"/>
      <c r="KW874" s="368"/>
      <c r="KX874" s="368"/>
      <c r="LH874" s="368"/>
      <c r="LI874" s="368"/>
      <c r="LJ874" s="368"/>
      <c r="LK874" s="368"/>
      <c r="LL874" s="368"/>
      <c r="LM874" s="368"/>
      <c r="LN874" s="368"/>
      <c r="LO874" s="368"/>
      <c r="LP874" s="368"/>
      <c r="LQ874" s="368"/>
      <c r="LR874" s="368"/>
      <c r="LS874" s="368"/>
      <c r="LT874" s="368"/>
      <c r="LU874" s="368"/>
      <c r="LV874" s="368"/>
      <c r="LW874" s="368"/>
      <c r="LX874" s="368"/>
      <c r="LY874" s="368"/>
      <c r="LZ874" s="368"/>
      <c r="MA874" s="368"/>
      <c r="MB874" s="368"/>
      <c r="MC874" s="368"/>
      <c r="MD874" s="368"/>
      <c r="ME874" s="368"/>
      <c r="MF874" s="368"/>
      <c r="MG874" s="368"/>
      <c r="MH874" s="368"/>
      <c r="MI874" s="368"/>
      <c r="MJ874" s="368"/>
      <c r="MK874" s="368"/>
      <c r="ML874" s="368"/>
      <c r="MM874" s="368"/>
      <c r="MN874" s="368"/>
      <c r="MO874" s="368"/>
      <c r="MP874" s="368"/>
      <c r="MQ874" s="368"/>
      <c r="MR874" s="368"/>
      <c r="MS874" s="368"/>
      <c r="MT874" s="368"/>
      <c r="MU874" s="368"/>
      <c r="MV874" s="368"/>
      <c r="MW874" s="368"/>
      <c r="MX874" s="368"/>
      <c r="MY874" s="368"/>
      <c r="MZ874" s="368"/>
      <c r="NA874" s="368"/>
      <c r="NB874" s="368"/>
      <c r="NC874" s="368"/>
      <c r="ND874" s="368"/>
      <c r="NE874" s="368"/>
      <c r="NF874" s="368"/>
      <c r="NG874" s="368"/>
      <c r="NH874" s="368"/>
      <c r="NI874" s="368"/>
      <c r="NJ874" s="368"/>
      <c r="NK874" s="368"/>
      <c r="NL874" s="368"/>
      <c r="NM874" s="368"/>
      <c r="NN874" s="368"/>
      <c r="NO874" s="368"/>
      <c r="NP874" s="368"/>
      <c r="NQ874" s="368"/>
      <c r="NR874" s="368"/>
      <c r="NS874" s="368"/>
      <c r="NT874" s="368"/>
      <c r="NU874" s="368"/>
      <c r="NV874" s="368"/>
      <c r="NW874" s="368"/>
      <c r="NX874" s="368"/>
      <c r="NY874" s="368"/>
      <c r="NZ874" s="368"/>
      <c r="OA874" s="368"/>
      <c r="OB874" s="368"/>
      <c r="OC874" s="368"/>
      <c r="OD874" s="368"/>
      <c r="OE874" s="368"/>
      <c r="OF874" s="368"/>
      <c r="OG874" s="368"/>
      <c r="OH874" s="368"/>
      <c r="OI874" s="368"/>
      <c r="OJ874" s="368"/>
      <c r="OK874" s="368"/>
      <c r="OL874" s="368"/>
      <c r="OM874" s="368"/>
      <c r="ON874" s="368"/>
      <c r="OO874" s="368"/>
      <c r="OP874" s="368"/>
      <c r="OQ874" s="368"/>
      <c r="OR874" s="368"/>
      <c r="OS874" s="368"/>
      <c r="OT874" s="368"/>
      <c r="OU874" s="368"/>
      <c r="OV874" s="368"/>
      <c r="OW874" s="368"/>
      <c r="OX874" s="368"/>
      <c r="OY874" s="368"/>
      <c r="OZ874" s="368"/>
      <c r="PA874" s="368"/>
      <c r="PB874" s="368"/>
      <c r="PC874" s="368"/>
      <c r="PD874" s="368"/>
      <c r="PE874" s="368"/>
      <c r="PF874" s="368"/>
      <c r="PG874" s="368"/>
      <c r="PH874" s="368"/>
      <c r="PI874" s="368"/>
      <c r="PJ874" s="368"/>
      <c r="PK874" s="368"/>
      <c r="PL874" s="368"/>
      <c r="PM874" s="368"/>
      <c r="PN874" s="368"/>
      <c r="PO874" s="368"/>
      <c r="PP874" s="368"/>
      <c r="PQ874" s="368"/>
      <c r="PR874" s="368"/>
      <c r="PS874" s="368"/>
      <c r="PT874" s="368"/>
      <c r="PU874" s="368"/>
      <c r="PV874" s="368"/>
      <c r="PW874" s="368"/>
      <c r="PX874" s="368"/>
      <c r="PY874" s="368"/>
      <c r="PZ874" s="368"/>
      <c r="QA874" s="368"/>
      <c r="QB874" s="368"/>
      <c r="QC874" s="368"/>
      <c r="QD874" s="368"/>
      <c r="QE874" s="368"/>
      <c r="QF874" s="368"/>
      <c r="QG874" s="368"/>
      <c r="QH874" s="368"/>
      <c r="QI874" s="368"/>
      <c r="QJ874" s="368"/>
      <c r="QK874" s="368"/>
      <c r="QL874" s="368"/>
      <c r="QM874" s="368"/>
      <c r="QN874" s="368"/>
      <c r="QO874" s="368"/>
      <c r="QP874" s="368"/>
      <c r="QQ874" s="368"/>
      <c r="QR874" s="368"/>
      <c r="QS874" s="368"/>
      <c r="QT874" s="368"/>
      <c r="QU874" s="368"/>
      <c r="QV874" s="368"/>
      <c r="QW874" s="368"/>
      <c r="QX874" s="368"/>
      <c r="QY874" s="368"/>
      <c r="QZ874" s="368"/>
      <c r="RA874" s="368"/>
      <c r="RB874" s="368"/>
      <c r="RC874" s="368"/>
      <c r="RD874" s="368"/>
      <c r="RE874" s="368"/>
      <c r="RF874" s="368"/>
      <c r="RG874" s="368"/>
      <c r="RH874" s="368"/>
      <c r="RI874" s="368"/>
      <c r="RJ874" s="368"/>
      <c r="RK874" s="368"/>
      <c r="RL874" s="368"/>
      <c r="RM874" s="368"/>
      <c r="RN874" s="368"/>
      <c r="RO874" s="368"/>
      <c r="RP874" s="368"/>
      <c r="RQ874" s="368"/>
      <c r="RR874" s="368"/>
      <c r="RS874" s="368"/>
      <c r="RT874" s="368"/>
      <c r="RU874" s="368"/>
      <c r="RV874" s="368"/>
      <c r="RW874" s="368"/>
      <c r="RX874" s="368"/>
      <c r="RY874" s="368"/>
      <c r="RZ874" s="368"/>
      <c r="SA874" s="368"/>
      <c r="SB874" s="368"/>
      <c r="SC874" s="368"/>
      <c r="SD874" s="368"/>
      <c r="SE874" s="368"/>
      <c r="SF874" s="368"/>
      <c r="SG874" s="368"/>
    </row>
    <row r="875" spans="1:501">
      <c r="A875" s="368"/>
      <c r="B875" s="368"/>
      <c r="C875" s="368"/>
      <c r="D875" s="368"/>
      <c r="E875" s="368"/>
      <c r="F875" s="368"/>
      <c r="G875" s="368"/>
      <c r="H875" s="368"/>
      <c r="I875" s="368"/>
      <c r="J875" s="368"/>
      <c r="K875" s="368"/>
      <c r="L875" s="368"/>
      <c r="M875" s="368"/>
      <c r="N875" s="368"/>
      <c r="O875" s="385"/>
      <c r="P875" s="368"/>
      <c r="Q875" s="368"/>
      <c r="R875" s="368"/>
      <c r="S875" s="368"/>
      <c r="T875" s="368"/>
      <c r="U875" s="368"/>
      <c r="V875" s="368"/>
      <c r="W875" s="368"/>
      <c r="X875" s="368"/>
      <c r="Y875" s="368"/>
      <c r="Z875" s="368"/>
      <c r="AA875" s="368"/>
      <c r="AB875" s="368"/>
      <c r="AC875" s="368"/>
      <c r="AD875" s="368"/>
      <c r="AE875" s="368"/>
      <c r="AF875" s="368"/>
      <c r="AG875" s="368"/>
      <c r="AH875" s="368"/>
      <c r="AI875" s="368"/>
      <c r="AJ875" s="368"/>
      <c r="AK875" s="368"/>
      <c r="AL875" s="368"/>
      <c r="AM875" s="368"/>
      <c r="AN875" s="368"/>
      <c r="AO875" s="368"/>
      <c r="AP875" s="368"/>
      <c r="AQ875" s="368"/>
      <c r="AR875" s="368"/>
      <c r="AS875" s="368"/>
      <c r="AT875" s="368"/>
      <c r="AU875" s="368"/>
      <c r="AV875" s="368"/>
      <c r="AW875" s="368"/>
      <c r="AX875" s="368"/>
      <c r="AY875" s="368"/>
      <c r="AZ875" s="368"/>
      <c r="BA875" s="368"/>
      <c r="BB875" s="368"/>
      <c r="BC875" s="368"/>
      <c r="BD875" s="368"/>
      <c r="BE875" s="368"/>
      <c r="BF875" s="368"/>
      <c r="BG875" s="368"/>
      <c r="BH875" s="368"/>
      <c r="BI875" s="368"/>
      <c r="BJ875" s="368"/>
      <c r="BK875" s="368"/>
      <c r="BL875" s="368"/>
      <c r="BM875" s="368"/>
      <c r="BN875" s="368"/>
      <c r="BO875" s="368"/>
      <c r="BP875" s="368"/>
      <c r="BQ875" s="368"/>
      <c r="BR875" s="368"/>
      <c r="BS875" s="368"/>
      <c r="BT875" s="368"/>
      <c r="BU875" s="368"/>
      <c r="BV875" s="368"/>
      <c r="BW875" s="368"/>
      <c r="DV875" s="368"/>
      <c r="DW875" s="368"/>
      <c r="DX875" s="368"/>
      <c r="DY875" s="368"/>
      <c r="DZ875" s="368"/>
      <c r="EA875" s="368"/>
      <c r="EB875" s="368"/>
      <c r="EC875" s="368"/>
      <c r="ED875" s="368"/>
      <c r="EE875" s="368"/>
      <c r="EF875" s="368"/>
      <c r="EG875" s="368"/>
      <c r="EH875" s="368"/>
      <c r="EI875" s="368"/>
      <c r="EJ875" s="368"/>
      <c r="EK875" s="368"/>
      <c r="EL875" s="368"/>
      <c r="EM875" s="368"/>
      <c r="EN875" s="368"/>
      <c r="EO875" s="368"/>
      <c r="EP875" s="368"/>
      <c r="EQ875" s="368"/>
      <c r="ER875" s="368"/>
      <c r="ES875" s="368"/>
      <c r="ET875" s="368"/>
      <c r="EU875" s="368"/>
      <c r="EV875" s="368"/>
      <c r="EW875" s="368"/>
      <c r="EX875" s="368"/>
      <c r="EY875" s="368"/>
      <c r="EZ875" s="368"/>
      <c r="FA875" s="368"/>
      <c r="FB875" s="368"/>
      <c r="FC875" s="368"/>
      <c r="FD875" s="368"/>
      <c r="FE875" s="368"/>
      <c r="FF875" s="368"/>
      <c r="FG875" s="368"/>
      <c r="FH875" s="368"/>
      <c r="FI875" s="368"/>
      <c r="FJ875" s="368"/>
      <c r="FK875" s="368"/>
      <c r="FL875" s="368"/>
      <c r="FM875" s="368"/>
      <c r="FN875" s="368"/>
      <c r="FO875" s="368"/>
      <c r="FP875" s="368"/>
      <c r="FQ875" s="368"/>
      <c r="FR875" s="368"/>
      <c r="FS875" s="368"/>
      <c r="FT875" s="368"/>
      <c r="FU875" s="368"/>
      <c r="FV875" s="368"/>
      <c r="FW875" s="368"/>
      <c r="FX875" s="368"/>
      <c r="FY875" s="368"/>
      <c r="FZ875" s="368"/>
      <c r="GA875" s="368"/>
      <c r="GB875" s="368"/>
      <c r="GC875" s="368"/>
      <c r="GD875" s="368"/>
      <c r="GE875" s="368"/>
      <c r="GF875" s="368"/>
      <c r="GG875" s="368"/>
      <c r="GH875" s="368"/>
      <c r="GI875" s="368"/>
      <c r="GJ875" s="368"/>
      <c r="GK875" s="368"/>
      <c r="GL875" s="368"/>
      <c r="GM875" s="368"/>
      <c r="GN875" s="368"/>
      <c r="GO875" s="368"/>
      <c r="GP875" s="368"/>
      <c r="GQ875" s="368"/>
      <c r="GR875" s="368"/>
      <c r="GS875" s="368"/>
      <c r="GT875" s="368"/>
      <c r="GU875" s="368"/>
      <c r="GV875" s="368"/>
      <c r="GW875" s="368"/>
      <c r="GX875" s="368"/>
      <c r="GY875" s="368"/>
      <c r="GZ875" s="368"/>
      <c r="HA875" s="368"/>
      <c r="HB875" s="368"/>
      <c r="HC875" s="368"/>
      <c r="HD875" s="368"/>
      <c r="HE875" s="368"/>
      <c r="HF875" s="368"/>
      <c r="HG875" s="368"/>
      <c r="HH875" s="368"/>
      <c r="HI875" s="368"/>
      <c r="HJ875" s="368"/>
      <c r="HK875" s="368"/>
      <c r="HL875" s="368"/>
      <c r="HM875" s="368"/>
      <c r="HN875" s="368"/>
      <c r="HO875" s="368"/>
      <c r="HP875" s="368"/>
      <c r="HQ875" s="368"/>
      <c r="HR875" s="368"/>
      <c r="HS875" s="368"/>
      <c r="HT875" s="368"/>
      <c r="HU875" s="368"/>
      <c r="HV875" s="368"/>
      <c r="HW875" s="368"/>
      <c r="HX875" s="368"/>
      <c r="HY875" s="368"/>
      <c r="HZ875" s="368"/>
      <c r="IA875" s="368"/>
      <c r="IB875" s="368"/>
      <c r="IC875" s="368"/>
      <c r="ID875" s="368"/>
      <c r="IE875" s="368"/>
      <c r="IF875" s="368"/>
      <c r="IG875" s="368"/>
      <c r="IH875" s="368"/>
      <c r="II875" s="368"/>
      <c r="IJ875" s="368"/>
      <c r="IK875" s="368"/>
      <c r="IL875" s="368"/>
      <c r="IM875" s="368"/>
      <c r="IN875" s="368"/>
      <c r="IO875" s="368"/>
      <c r="IP875" s="368"/>
      <c r="IQ875" s="368"/>
      <c r="IR875" s="368"/>
      <c r="IS875" s="368"/>
      <c r="IT875" s="368"/>
      <c r="IU875" s="368"/>
      <c r="IV875" s="368"/>
      <c r="IW875" s="368"/>
      <c r="IX875" s="368"/>
      <c r="IY875" s="368"/>
      <c r="IZ875" s="368"/>
      <c r="JA875" s="368"/>
      <c r="JB875" s="368"/>
      <c r="JC875" s="368"/>
      <c r="JD875" s="368"/>
      <c r="JE875" s="368"/>
      <c r="JF875" s="368"/>
      <c r="JG875" s="368"/>
      <c r="JH875" s="368"/>
      <c r="JI875" s="368"/>
      <c r="JJ875" s="368"/>
      <c r="JK875" s="368"/>
      <c r="JL875" s="368"/>
      <c r="JM875" s="368"/>
      <c r="JN875" s="368"/>
      <c r="JO875" s="368"/>
      <c r="JP875" s="368"/>
      <c r="JQ875" s="368"/>
      <c r="JR875" s="368"/>
      <c r="JS875" s="368"/>
      <c r="JT875" s="368"/>
      <c r="JU875" s="368"/>
      <c r="JV875" s="368"/>
      <c r="JW875" s="368"/>
      <c r="JX875" s="368"/>
      <c r="JY875" s="368"/>
      <c r="JZ875" s="368"/>
      <c r="KA875" s="368"/>
      <c r="KB875" s="368"/>
      <c r="KC875" s="368"/>
      <c r="KD875" s="368"/>
      <c r="KE875" s="368"/>
      <c r="KF875" s="368"/>
      <c r="KG875" s="368"/>
      <c r="KH875" s="368"/>
      <c r="KI875" s="368"/>
      <c r="KJ875" s="368"/>
      <c r="KK875" s="368"/>
      <c r="KL875" s="368"/>
      <c r="KM875" s="368"/>
      <c r="KN875" s="368"/>
      <c r="KO875" s="368"/>
      <c r="KP875" s="368"/>
      <c r="KQ875" s="368"/>
      <c r="KR875" s="368"/>
      <c r="KS875" s="368"/>
      <c r="KT875" s="368"/>
      <c r="KU875" s="368"/>
      <c r="KV875" s="368"/>
      <c r="KW875" s="368"/>
      <c r="KX875" s="368"/>
      <c r="LH875" s="368"/>
      <c r="LI875" s="368"/>
      <c r="LJ875" s="368"/>
      <c r="LK875" s="368"/>
      <c r="LL875" s="368"/>
      <c r="LM875" s="368"/>
      <c r="LN875" s="368"/>
      <c r="LO875" s="368"/>
      <c r="LP875" s="368"/>
      <c r="LQ875" s="368"/>
      <c r="LR875" s="368"/>
      <c r="LS875" s="368"/>
      <c r="LT875" s="368"/>
      <c r="LU875" s="368"/>
      <c r="LV875" s="368"/>
      <c r="LW875" s="368"/>
      <c r="LX875" s="368"/>
      <c r="LY875" s="368"/>
      <c r="LZ875" s="368"/>
      <c r="MA875" s="368"/>
      <c r="MB875" s="368"/>
      <c r="MC875" s="368"/>
      <c r="MD875" s="368"/>
      <c r="ME875" s="368"/>
      <c r="MF875" s="368"/>
      <c r="MG875" s="368"/>
      <c r="MH875" s="368"/>
      <c r="MI875" s="368"/>
      <c r="MJ875" s="368"/>
      <c r="MK875" s="368"/>
      <c r="ML875" s="368"/>
      <c r="MM875" s="368"/>
      <c r="MN875" s="368"/>
      <c r="MO875" s="368"/>
      <c r="MP875" s="368"/>
      <c r="MQ875" s="368"/>
      <c r="MR875" s="368"/>
      <c r="MS875" s="368"/>
      <c r="MT875" s="368"/>
      <c r="MU875" s="368"/>
      <c r="MV875" s="368"/>
      <c r="MW875" s="368"/>
      <c r="MX875" s="368"/>
      <c r="MY875" s="368"/>
      <c r="MZ875" s="368"/>
      <c r="NA875" s="368"/>
      <c r="NB875" s="368"/>
      <c r="NC875" s="368"/>
      <c r="ND875" s="368"/>
      <c r="NE875" s="368"/>
      <c r="NF875" s="368"/>
      <c r="NG875" s="368"/>
      <c r="NH875" s="368"/>
      <c r="NI875" s="368"/>
      <c r="NJ875" s="368"/>
      <c r="NK875" s="368"/>
      <c r="NL875" s="368"/>
      <c r="NM875" s="368"/>
      <c r="NN875" s="368"/>
      <c r="NO875" s="368"/>
      <c r="NP875" s="368"/>
      <c r="NQ875" s="368"/>
      <c r="NR875" s="368"/>
      <c r="NS875" s="368"/>
      <c r="NT875" s="368"/>
      <c r="NU875" s="368"/>
      <c r="NV875" s="368"/>
      <c r="NW875" s="368"/>
      <c r="NX875" s="368"/>
      <c r="NY875" s="368"/>
      <c r="NZ875" s="368"/>
      <c r="OA875" s="368"/>
      <c r="OB875" s="368"/>
      <c r="OC875" s="368"/>
      <c r="OD875" s="368"/>
      <c r="OE875" s="368"/>
      <c r="OF875" s="368"/>
      <c r="OG875" s="368"/>
      <c r="OH875" s="368"/>
      <c r="OI875" s="368"/>
      <c r="OJ875" s="368"/>
      <c r="OK875" s="368"/>
      <c r="OL875" s="368"/>
      <c r="OM875" s="368"/>
      <c r="ON875" s="368"/>
      <c r="OO875" s="368"/>
      <c r="OP875" s="368"/>
      <c r="OQ875" s="368"/>
      <c r="OR875" s="368"/>
      <c r="OS875" s="368"/>
      <c r="OT875" s="368"/>
      <c r="OU875" s="368"/>
      <c r="OV875" s="368"/>
      <c r="OW875" s="368"/>
      <c r="OX875" s="368"/>
      <c r="OY875" s="368"/>
      <c r="OZ875" s="368"/>
      <c r="PA875" s="368"/>
      <c r="PB875" s="368"/>
      <c r="PC875" s="368"/>
      <c r="PD875" s="368"/>
      <c r="PE875" s="368"/>
      <c r="PF875" s="368"/>
      <c r="PG875" s="368"/>
      <c r="PH875" s="368"/>
      <c r="PI875" s="368"/>
      <c r="PJ875" s="368"/>
      <c r="PK875" s="368"/>
      <c r="PL875" s="368"/>
      <c r="PM875" s="368"/>
      <c r="PN875" s="368"/>
      <c r="PO875" s="368"/>
      <c r="PP875" s="368"/>
      <c r="PQ875" s="368"/>
      <c r="PR875" s="368"/>
      <c r="PS875" s="368"/>
      <c r="PT875" s="368"/>
      <c r="PU875" s="368"/>
      <c r="PV875" s="368"/>
      <c r="PW875" s="368"/>
      <c r="PX875" s="368"/>
      <c r="PY875" s="368"/>
      <c r="PZ875" s="368"/>
      <c r="QA875" s="368"/>
      <c r="QB875" s="368"/>
      <c r="QC875" s="368"/>
      <c r="QD875" s="368"/>
      <c r="QE875" s="368"/>
      <c r="QF875" s="368"/>
      <c r="QG875" s="368"/>
      <c r="QH875" s="368"/>
      <c r="QI875" s="368"/>
      <c r="QJ875" s="368"/>
      <c r="QK875" s="368"/>
      <c r="QL875" s="368"/>
      <c r="QM875" s="368"/>
      <c r="QN875" s="368"/>
      <c r="QO875" s="368"/>
      <c r="QP875" s="368"/>
      <c r="QQ875" s="368"/>
      <c r="QR875" s="368"/>
      <c r="QS875" s="368"/>
      <c r="QT875" s="368"/>
      <c r="QU875" s="368"/>
      <c r="QV875" s="368"/>
      <c r="QW875" s="368"/>
      <c r="QX875" s="368"/>
      <c r="QY875" s="368"/>
      <c r="QZ875" s="368"/>
      <c r="RA875" s="368"/>
      <c r="RB875" s="368"/>
      <c r="RC875" s="368"/>
      <c r="RD875" s="368"/>
      <c r="RE875" s="368"/>
      <c r="RF875" s="368"/>
      <c r="RG875" s="368"/>
      <c r="RH875" s="368"/>
      <c r="RI875" s="368"/>
      <c r="RJ875" s="368"/>
      <c r="RK875" s="368"/>
      <c r="RL875" s="368"/>
      <c r="RM875" s="368"/>
      <c r="RN875" s="368"/>
      <c r="RO875" s="368"/>
      <c r="RP875" s="368"/>
      <c r="RQ875" s="368"/>
      <c r="RR875" s="368"/>
      <c r="RS875" s="368"/>
      <c r="RT875" s="368"/>
      <c r="RU875" s="368"/>
      <c r="RV875" s="368"/>
      <c r="RW875" s="368"/>
      <c r="RX875" s="368"/>
      <c r="RY875" s="368"/>
      <c r="RZ875" s="368"/>
      <c r="SA875" s="368"/>
      <c r="SB875" s="368"/>
      <c r="SC875" s="368"/>
      <c r="SD875" s="368"/>
      <c r="SE875" s="368"/>
      <c r="SF875" s="368"/>
      <c r="SG875" s="368"/>
    </row>
    <row r="876" spans="1:501">
      <c r="A876" s="368"/>
      <c r="B876" s="368"/>
      <c r="C876" s="368"/>
      <c r="D876" s="368"/>
      <c r="E876" s="368"/>
      <c r="F876" s="368"/>
      <c r="G876" s="368"/>
      <c r="H876" s="368"/>
      <c r="I876" s="368"/>
      <c r="J876" s="368"/>
      <c r="K876" s="368"/>
      <c r="L876" s="368"/>
      <c r="M876" s="368"/>
      <c r="N876" s="368"/>
      <c r="O876" s="385"/>
      <c r="P876" s="368"/>
      <c r="Q876" s="368"/>
      <c r="R876" s="368"/>
      <c r="S876" s="368"/>
      <c r="T876" s="368"/>
      <c r="U876" s="368"/>
      <c r="V876" s="368"/>
      <c r="W876" s="368"/>
      <c r="X876" s="368"/>
      <c r="Y876" s="368"/>
      <c r="Z876" s="368"/>
      <c r="AA876" s="368"/>
      <c r="AB876" s="368"/>
      <c r="AC876" s="368"/>
      <c r="AD876" s="368"/>
      <c r="AE876" s="368"/>
      <c r="AF876" s="368"/>
      <c r="AG876" s="368"/>
      <c r="AH876" s="368"/>
      <c r="AI876" s="368"/>
      <c r="AJ876" s="368"/>
      <c r="AK876" s="368"/>
      <c r="AL876" s="368"/>
      <c r="AM876" s="368"/>
      <c r="AN876" s="368"/>
      <c r="AO876" s="368"/>
      <c r="AP876" s="368"/>
      <c r="AQ876" s="368"/>
      <c r="AR876" s="368"/>
      <c r="AS876" s="368"/>
      <c r="AT876" s="368"/>
      <c r="AU876" s="368"/>
      <c r="AV876" s="368"/>
      <c r="AW876" s="368"/>
      <c r="AX876" s="368"/>
      <c r="AY876" s="368"/>
      <c r="AZ876" s="368"/>
      <c r="BA876" s="368"/>
      <c r="BB876" s="368"/>
      <c r="BC876" s="368"/>
      <c r="BD876" s="368"/>
      <c r="BE876" s="368"/>
      <c r="BF876" s="368"/>
      <c r="BG876" s="368"/>
      <c r="BH876" s="368"/>
      <c r="BI876" s="368"/>
      <c r="BJ876" s="368"/>
      <c r="BK876" s="368"/>
      <c r="BL876" s="368"/>
      <c r="BM876" s="368"/>
      <c r="BN876" s="368"/>
      <c r="BO876" s="368"/>
      <c r="BP876" s="368"/>
      <c r="BQ876" s="368"/>
      <c r="BR876" s="368"/>
      <c r="BS876" s="368"/>
      <c r="BT876" s="368"/>
      <c r="BU876" s="368"/>
      <c r="BV876" s="368"/>
      <c r="BW876" s="368"/>
      <c r="DV876" s="368"/>
      <c r="DW876" s="368"/>
      <c r="DX876" s="368"/>
      <c r="DY876" s="368"/>
      <c r="DZ876" s="368"/>
      <c r="EA876" s="368"/>
      <c r="EB876" s="368"/>
      <c r="EC876" s="368"/>
      <c r="ED876" s="368"/>
      <c r="EE876" s="368"/>
      <c r="EF876" s="368"/>
      <c r="EG876" s="368"/>
      <c r="EH876" s="368"/>
      <c r="EI876" s="368"/>
      <c r="EJ876" s="368"/>
      <c r="EK876" s="368"/>
      <c r="EL876" s="368"/>
      <c r="EM876" s="368"/>
      <c r="EN876" s="368"/>
      <c r="EO876" s="368"/>
      <c r="EP876" s="368"/>
      <c r="EQ876" s="368"/>
      <c r="ER876" s="368"/>
      <c r="ES876" s="368"/>
      <c r="ET876" s="368"/>
      <c r="EU876" s="368"/>
      <c r="EV876" s="368"/>
      <c r="EW876" s="368"/>
      <c r="EX876" s="368"/>
      <c r="EY876" s="368"/>
      <c r="EZ876" s="368"/>
      <c r="FA876" s="368"/>
      <c r="FB876" s="368"/>
      <c r="FC876" s="368"/>
      <c r="FD876" s="368"/>
      <c r="FE876" s="368"/>
      <c r="FF876" s="368"/>
      <c r="FG876" s="368"/>
      <c r="FH876" s="368"/>
      <c r="FI876" s="368"/>
      <c r="FJ876" s="368"/>
      <c r="FK876" s="368"/>
      <c r="FL876" s="368"/>
      <c r="FM876" s="368"/>
      <c r="FN876" s="368"/>
      <c r="FO876" s="368"/>
      <c r="FP876" s="368"/>
      <c r="FQ876" s="368"/>
      <c r="FR876" s="368"/>
      <c r="FS876" s="368"/>
      <c r="FT876" s="368"/>
      <c r="FU876" s="368"/>
      <c r="FV876" s="368"/>
      <c r="FW876" s="368"/>
      <c r="FX876" s="368"/>
      <c r="FY876" s="368"/>
      <c r="FZ876" s="368"/>
      <c r="GA876" s="368"/>
      <c r="GB876" s="368"/>
      <c r="GC876" s="368"/>
      <c r="GD876" s="368"/>
      <c r="GE876" s="368"/>
      <c r="GF876" s="368"/>
      <c r="GG876" s="368"/>
      <c r="GH876" s="368"/>
      <c r="GI876" s="368"/>
      <c r="GJ876" s="368"/>
      <c r="GK876" s="368"/>
      <c r="GL876" s="368"/>
      <c r="GM876" s="368"/>
      <c r="GN876" s="368"/>
      <c r="GO876" s="368"/>
      <c r="GP876" s="368"/>
      <c r="GQ876" s="368"/>
      <c r="GR876" s="368"/>
      <c r="GS876" s="368"/>
      <c r="GT876" s="368"/>
      <c r="GU876" s="368"/>
      <c r="GV876" s="368"/>
      <c r="GW876" s="368"/>
      <c r="GX876" s="368"/>
      <c r="GY876" s="368"/>
      <c r="GZ876" s="368"/>
      <c r="HA876" s="368"/>
      <c r="HB876" s="368"/>
      <c r="HC876" s="368"/>
      <c r="HD876" s="368"/>
      <c r="HE876" s="368"/>
      <c r="HF876" s="368"/>
      <c r="HG876" s="368"/>
      <c r="HH876" s="368"/>
      <c r="HI876" s="368"/>
      <c r="HJ876" s="368"/>
      <c r="HK876" s="368"/>
      <c r="HL876" s="368"/>
      <c r="HM876" s="368"/>
      <c r="HN876" s="368"/>
      <c r="HO876" s="368"/>
      <c r="HP876" s="368"/>
      <c r="HQ876" s="368"/>
      <c r="HR876" s="368"/>
      <c r="HS876" s="368"/>
      <c r="HT876" s="368"/>
      <c r="HU876" s="368"/>
      <c r="HV876" s="368"/>
      <c r="HW876" s="368"/>
      <c r="HX876" s="368"/>
      <c r="HY876" s="368"/>
      <c r="HZ876" s="368"/>
      <c r="IA876" s="368"/>
      <c r="IB876" s="368"/>
      <c r="IC876" s="368"/>
      <c r="ID876" s="368"/>
      <c r="IE876" s="368"/>
      <c r="IF876" s="368"/>
      <c r="IG876" s="368"/>
      <c r="IH876" s="368"/>
      <c r="II876" s="368"/>
      <c r="IJ876" s="368"/>
      <c r="IK876" s="368"/>
      <c r="IL876" s="368"/>
      <c r="IM876" s="368"/>
      <c r="IN876" s="368"/>
      <c r="IO876" s="368"/>
      <c r="IP876" s="368"/>
      <c r="IQ876" s="368"/>
      <c r="IR876" s="368"/>
      <c r="IS876" s="368"/>
      <c r="IT876" s="368"/>
      <c r="IU876" s="368"/>
      <c r="IV876" s="368"/>
      <c r="IW876" s="368"/>
      <c r="IX876" s="368"/>
      <c r="IY876" s="368"/>
      <c r="IZ876" s="368"/>
      <c r="JA876" s="368"/>
      <c r="JB876" s="368"/>
      <c r="JC876" s="368"/>
      <c r="JD876" s="368"/>
      <c r="JE876" s="368"/>
      <c r="JF876" s="368"/>
      <c r="JG876" s="368"/>
      <c r="JH876" s="368"/>
      <c r="JI876" s="368"/>
      <c r="JJ876" s="368"/>
      <c r="JK876" s="368"/>
      <c r="JL876" s="368"/>
      <c r="JM876" s="368"/>
      <c r="JN876" s="368"/>
      <c r="JO876" s="368"/>
      <c r="JP876" s="368"/>
      <c r="JQ876" s="368"/>
      <c r="JR876" s="368"/>
      <c r="JS876" s="368"/>
      <c r="JT876" s="368"/>
      <c r="JU876" s="368"/>
      <c r="JV876" s="368"/>
      <c r="JW876" s="368"/>
      <c r="JX876" s="368"/>
      <c r="JY876" s="368"/>
      <c r="JZ876" s="368"/>
      <c r="KA876" s="368"/>
      <c r="KB876" s="368"/>
      <c r="KC876" s="368"/>
      <c r="KD876" s="368"/>
      <c r="KE876" s="368"/>
      <c r="KF876" s="368"/>
      <c r="KG876" s="368"/>
      <c r="KH876" s="368"/>
      <c r="KI876" s="368"/>
      <c r="KJ876" s="368"/>
      <c r="KK876" s="368"/>
      <c r="KL876" s="368"/>
      <c r="KM876" s="368"/>
      <c r="KN876" s="368"/>
      <c r="KO876" s="368"/>
      <c r="KP876" s="368"/>
      <c r="KQ876" s="368"/>
      <c r="KR876" s="368"/>
      <c r="KS876" s="368"/>
      <c r="KT876" s="368"/>
      <c r="KU876" s="368"/>
      <c r="KV876" s="368"/>
      <c r="KW876" s="368"/>
      <c r="KX876" s="368"/>
      <c r="LH876" s="368"/>
      <c r="LI876" s="368"/>
      <c r="LJ876" s="368"/>
      <c r="LK876" s="368"/>
      <c r="LL876" s="368"/>
      <c r="LM876" s="368"/>
      <c r="LN876" s="368"/>
      <c r="LO876" s="368"/>
      <c r="LP876" s="368"/>
      <c r="LQ876" s="368"/>
      <c r="LR876" s="368"/>
      <c r="LS876" s="368"/>
      <c r="LT876" s="368"/>
      <c r="LU876" s="368"/>
      <c r="LV876" s="368"/>
      <c r="LW876" s="368"/>
      <c r="LX876" s="368"/>
      <c r="LY876" s="368"/>
      <c r="LZ876" s="368"/>
      <c r="MA876" s="368"/>
      <c r="MB876" s="368"/>
      <c r="MC876" s="368"/>
      <c r="MD876" s="368"/>
      <c r="ME876" s="368"/>
      <c r="MF876" s="368"/>
      <c r="MG876" s="368"/>
      <c r="MH876" s="368"/>
      <c r="MI876" s="368"/>
      <c r="MJ876" s="368"/>
      <c r="MK876" s="368"/>
      <c r="ML876" s="368"/>
      <c r="MM876" s="368"/>
      <c r="MN876" s="368"/>
      <c r="MO876" s="368"/>
      <c r="MP876" s="368"/>
      <c r="MQ876" s="368"/>
      <c r="MR876" s="368"/>
      <c r="MS876" s="368"/>
      <c r="MT876" s="368"/>
      <c r="MU876" s="368"/>
      <c r="MV876" s="368"/>
      <c r="MW876" s="368"/>
      <c r="MX876" s="368"/>
      <c r="MY876" s="368"/>
      <c r="MZ876" s="368"/>
      <c r="NA876" s="368"/>
      <c r="NB876" s="368"/>
      <c r="NC876" s="368"/>
      <c r="ND876" s="368"/>
      <c r="NE876" s="368"/>
      <c r="NF876" s="368"/>
      <c r="NG876" s="368"/>
      <c r="NH876" s="368"/>
      <c r="NI876" s="368"/>
      <c r="NJ876" s="368"/>
      <c r="NK876" s="368"/>
      <c r="NL876" s="368"/>
      <c r="NM876" s="368"/>
      <c r="NN876" s="368"/>
      <c r="NO876" s="368"/>
      <c r="NP876" s="368"/>
      <c r="NQ876" s="368"/>
      <c r="NR876" s="368"/>
      <c r="NS876" s="368"/>
      <c r="NT876" s="368"/>
      <c r="NU876" s="368"/>
      <c r="NV876" s="368"/>
      <c r="NW876" s="368"/>
      <c r="NX876" s="368"/>
      <c r="NY876" s="368"/>
      <c r="NZ876" s="368"/>
      <c r="OA876" s="368"/>
      <c r="OB876" s="368"/>
      <c r="OC876" s="368"/>
      <c r="OD876" s="368"/>
      <c r="OE876" s="368"/>
      <c r="OF876" s="368"/>
      <c r="OG876" s="368"/>
      <c r="OH876" s="368"/>
      <c r="OI876" s="368"/>
      <c r="OJ876" s="368"/>
      <c r="OK876" s="368"/>
      <c r="OL876" s="368"/>
      <c r="OM876" s="368"/>
      <c r="ON876" s="368"/>
      <c r="OO876" s="368"/>
      <c r="OP876" s="368"/>
      <c r="OQ876" s="368"/>
      <c r="OR876" s="368"/>
      <c r="OS876" s="368"/>
      <c r="OT876" s="368"/>
      <c r="OU876" s="368"/>
      <c r="OV876" s="368"/>
      <c r="OW876" s="368"/>
      <c r="OX876" s="368"/>
      <c r="OY876" s="368"/>
      <c r="OZ876" s="368"/>
      <c r="PA876" s="368"/>
      <c r="PB876" s="368"/>
      <c r="PC876" s="368"/>
      <c r="PD876" s="368"/>
      <c r="PE876" s="368"/>
      <c r="PF876" s="368"/>
      <c r="PG876" s="368"/>
      <c r="PH876" s="368"/>
      <c r="PI876" s="368"/>
      <c r="PJ876" s="368"/>
      <c r="PK876" s="368"/>
      <c r="PL876" s="368"/>
      <c r="PM876" s="368"/>
      <c r="PN876" s="368"/>
      <c r="PO876" s="368"/>
      <c r="PP876" s="368"/>
      <c r="PQ876" s="368"/>
      <c r="PR876" s="368"/>
      <c r="PS876" s="368"/>
      <c r="PT876" s="368"/>
      <c r="PU876" s="368"/>
      <c r="PV876" s="368"/>
      <c r="PW876" s="368"/>
      <c r="PX876" s="368"/>
      <c r="PY876" s="368"/>
      <c r="PZ876" s="368"/>
      <c r="QA876" s="368"/>
      <c r="QB876" s="368"/>
      <c r="QC876" s="368"/>
      <c r="QD876" s="368"/>
      <c r="QE876" s="368"/>
      <c r="QF876" s="368"/>
      <c r="QG876" s="368"/>
      <c r="QH876" s="368"/>
      <c r="QI876" s="368"/>
      <c r="QJ876" s="368"/>
      <c r="QK876" s="368"/>
      <c r="QL876" s="368"/>
      <c r="QM876" s="368"/>
      <c r="QN876" s="368"/>
      <c r="QO876" s="368"/>
      <c r="QP876" s="368"/>
      <c r="QQ876" s="368"/>
      <c r="QR876" s="368"/>
      <c r="QS876" s="368"/>
      <c r="QT876" s="368"/>
      <c r="QU876" s="368"/>
      <c r="QV876" s="368"/>
      <c r="QW876" s="368"/>
      <c r="QX876" s="368"/>
      <c r="QY876" s="368"/>
      <c r="QZ876" s="368"/>
      <c r="RA876" s="368"/>
      <c r="RB876" s="368"/>
      <c r="RC876" s="368"/>
      <c r="RD876" s="368"/>
      <c r="RE876" s="368"/>
      <c r="RF876" s="368"/>
      <c r="RG876" s="368"/>
      <c r="RH876" s="368"/>
      <c r="RI876" s="368"/>
      <c r="RJ876" s="368"/>
      <c r="RK876" s="368"/>
      <c r="RL876" s="368"/>
      <c r="RM876" s="368"/>
      <c r="RN876" s="368"/>
      <c r="RO876" s="368"/>
      <c r="RP876" s="368"/>
      <c r="RQ876" s="368"/>
      <c r="RR876" s="368"/>
      <c r="RS876" s="368"/>
      <c r="RT876" s="368"/>
      <c r="RU876" s="368"/>
      <c r="RV876" s="368"/>
      <c r="RW876" s="368"/>
      <c r="RX876" s="368"/>
      <c r="RY876" s="368"/>
      <c r="RZ876" s="368"/>
      <c r="SA876" s="368"/>
      <c r="SB876" s="368"/>
      <c r="SC876" s="368"/>
      <c r="SD876" s="368"/>
      <c r="SE876" s="368"/>
      <c r="SF876" s="368"/>
      <c r="SG876" s="368"/>
    </row>
    <row r="877" spans="1:501">
      <c r="A877" s="368"/>
      <c r="B877" s="368"/>
      <c r="C877" s="368"/>
      <c r="D877" s="368"/>
      <c r="E877" s="368"/>
      <c r="F877" s="368"/>
      <c r="G877" s="368"/>
      <c r="H877" s="368"/>
      <c r="I877" s="368"/>
      <c r="J877" s="368"/>
      <c r="K877" s="368"/>
      <c r="L877" s="368"/>
      <c r="M877" s="368"/>
      <c r="N877" s="368"/>
      <c r="O877" s="385"/>
      <c r="P877" s="368"/>
      <c r="Q877" s="368"/>
      <c r="R877" s="368"/>
      <c r="S877" s="368"/>
      <c r="T877" s="368"/>
      <c r="U877" s="368"/>
      <c r="V877" s="368"/>
      <c r="W877" s="368"/>
      <c r="X877" s="368"/>
      <c r="Y877" s="368"/>
      <c r="Z877" s="368"/>
      <c r="AA877" s="368"/>
      <c r="AB877" s="368"/>
      <c r="AC877" s="368"/>
      <c r="AD877" s="368"/>
      <c r="AE877" s="368"/>
      <c r="AF877" s="368"/>
      <c r="AG877" s="368"/>
      <c r="AH877" s="368"/>
      <c r="AI877" s="368"/>
      <c r="AJ877" s="368"/>
      <c r="AK877" s="368"/>
      <c r="AL877" s="368"/>
      <c r="AM877" s="368"/>
      <c r="AN877" s="368"/>
      <c r="AO877" s="368"/>
      <c r="AP877" s="368"/>
      <c r="AQ877" s="368"/>
      <c r="AR877" s="368"/>
      <c r="AS877" s="368"/>
      <c r="AT877" s="368"/>
      <c r="AU877" s="368"/>
      <c r="AV877" s="368"/>
      <c r="AW877" s="368"/>
      <c r="AX877" s="368"/>
      <c r="AY877" s="368"/>
      <c r="AZ877" s="368"/>
      <c r="BA877" s="368"/>
      <c r="BB877" s="368"/>
      <c r="BC877" s="368"/>
      <c r="BD877" s="368"/>
      <c r="BE877" s="368"/>
      <c r="BF877" s="368"/>
      <c r="BG877" s="368"/>
      <c r="BH877" s="368"/>
      <c r="BI877" s="368"/>
      <c r="BJ877" s="368"/>
      <c r="BK877" s="368"/>
      <c r="BL877" s="368"/>
      <c r="BM877" s="368"/>
      <c r="BN877" s="368"/>
      <c r="BO877" s="368"/>
      <c r="BP877" s="368"/>
      <c r="BQ877" s="368"/>
      <c r="BR877" s="368"/>
      <c r="BS877" s="368"/>
      <c r="BT877" s="368"/>
      <c r="BU877" s="368"/>
      <c r="BV877" s="368"/>
      <c r="BW877" s="368"/>
      <c r="DV877" s="368"/>
      <c r="DW877" s="368"/>
      <c r="DX877" s="368"/>
      <c r="DY877" s="368"/>
      <c r="DZ877" s="368"/>
      <c r="EA877" s="368"/>
      <c r="EB877" s="368"/>
      <c r="EC877" s="368"/>
      <c r="ED877" s="368"/>
      <c r="EE877" s="368"/>
      <c r="EF877" s="368"/>
      <c r="EG877" s="368"/>
      <c r="EH877" s="368"/>
      <c r="EI877" s="368"/>
      <c r="EJ877" s="368"/>
      <c r="EK877" s="368"/>
      <c r="EL877" s="368"/>
      <c r="EM877" s="368"/>
      <c r="EN877" s="368"/>
      <c r="EO877" s="368"/>
      <c r="EP877" s="368"/>
      <c r="EQ877" s="368"/>
      <c r="ER877" s="368"/>
      <c r="ES877" s="368"/>
      <c r="ET877" s="368"/>
      <c r="EU877" s="368"/>
      <c r="EV877" s="368"/>
      <c r="EW877" s="368"/>
      <c r="EX877" s="368"/>
      <c r="EY877" s="368"/>
      <c r="EZ877" s="368"/>
      <c r="FA877" s="368"/>
      <c r="FB877" s="368"/>
      <c r="FC877" s="368"/>
      <c r="FD877" s="368"/>
      <c r="FE877" s="368"/>
      <c r="FF877" s="368"/>
      <c r="FG877" s="368"/>
      <c r="FH877" s="368"/>
      <c r="FI877" s="368"/>
      <c r="FJ877" s="368"/>
      <c r="FK877" s="368"/>
      <c r="FL877" s="368"/>
      <c r="FM877" s="368"/>
      <c r="FN877" s="368"/>
      <c r="FO877" s="368"/>
      <c r="FP877" s="368"/>
      <c r="FQ877" s="368"/>
      <c r="FR877" s="368"/>
      <c r="FS877" s="368"/>
      <c r="FT877" s="368"/>
      <c r="FU877" s="368"/>
      <c r="FV877" s="368"/>
      <c r="FW877" s="368"/>
      <c r="FX877" s="368"/>
      <c r="FY877" s="368"/>
      <c r="FZ877" s="368"/>
      <c r="GA877" s="368"/>
      <c r="GB877" s="368"/>
      <c r="GC877" s="368"/>
      <c r="GD877" s="368"/>
      <c r="GE877" s="368"/>
      <c r="GF877" s="368"/>
      <c r="GG877" s="368"/>
      <c r="GH877" s="368"/>
      <c r="GI877" s="368"/>
      <c r="GJ877" s="368"/>
      <c r="GK877" s="368"/>
      <c r="GL877" s="368"/>
      <c r="GM877" s="368"/>
      <c r="GN877" s="368"/>
      <c r="GO877" s="368"/>
      <c r="GP877" s="368"/>
      <c r="GQ877" s="368"/>
      <c r="GR877" s="368"/>
      <c r="GS877" s="368"/>
      <c r="GT877" s="368"/>
      <c r="GU877" s="368"/>
      <c r="GV877" s="368"/>
      <c r="GW877" s="368"/>
      <c r="GX877" s="368"/>
      <c r="GY877" s="368"/>
      <c r="GZ877" s="368"/>
      <c r="HA877" s="368"/>
      <c r="HB877" s="368"/>
      <c r="HC877" s="368"/>
      <c r="HD877" s="368"/>
      <c r="HE877" s="368"/>
      <c r="HF877" s="368"/>
      <c r="HG877" s="368"/>
      <c r="HH877" s="368"/>
      <c r="HI877" s="368"/>
      <c r="HJ877" s="368"/>
      <c r="HK877" s="368"/>
      <c r="HL877" s="368"/>
      <c r="HM877" s="368"/>
      <c r="HN877" s="368"/>
      <c r="HO877" s="368"/>
      <c r="HP877" s="368"/>
      <c r="HQ877" s="368"/>
      <c r="HR877" s="368"/>
      <c r="HS877" s="368"/>
      <c r="HT877" s="368"/>
      <c r="HU877" s="368"/>
      <c r="HV877" s="368"/>
      <c r="HW877" s="368"/>
      <c r="HX877" s="368"/>
      <c r="HY877" s="368"/>
      <c r="HZ877" s="368"/>
      <c r="IA877" s="368"/>
      <c r="IB877" s="368"/>
      <c r="IC877" s="368"/>
      <c r="ID877" s="368"/>
      <c r="IE877" s="368"/>
      <c r="IF877" s="368"/>
      <c r="IG877" s="368"/>
      <c r="IH877" s="368"/>
      <c r="II877" s="368"/>
      <c r="IJ877" s="368"/>
      <c r="IK877" s="368"/>
      <c r="IL877" s="368"/>
      <c r="IM877" s="368"/>
      <c r="IN877" s="368"/>
      <c r="IO877" s="368"/>
      <c r="IP877" s="368"/>
      <c r="IQ877" s="368"/>
      <c r="IR877" s="368"/>
      <c r="IS877" s="368"/>
      <c r="IT877" s="368"/>
      <c r="IU877" s="368"/>
      <c r="IV877" s="368"/>
      <c r="IW877" s="368"/>
      <c r="IX877" s="368"/>
      <c r="IY877" s="368"/>
      <c r="IZ877" s="368"/>
      <c r="JA877" s="368"/>
      <c r="JB877" s="368"/>
      <c r="JC877" s="368"/>
      <c r="JD877" s="368"/>
      <c r="JE877" s="368"/>
      <c r="JF877" s="368"/>
      <c r="JG877" s="368"/>
      <c r="JH877" s="368"/>
      <c r="JI877" s="368"/>
      <c r="JJ877" s="368"/>
      <c r="JK877" s="368"/>
      <c r="JL877" s="368"/>
      <c r="JM877" s="368"/>
      <c r="JN877" s="368"/>
      <c r="JO877" s="368"/>
      <c r="JP877" s="368"/>
      <c r="JQ877" s="368"/>
      <c r="JR877" s="368"/>
      <c r="JS877" s="368"/>
      <c r="JT877" s="368"/>
      <c r="JU877" s="368"/>
      <c r="JV877" s="368"/>
      <c r="JW877" s="368"/>
      <c r="JX877" s="368"/>
      <c r="JY877" s="368"/>
      <c r="JZ877" s="368"/>
      <c r="KA877" s="368"/>
      <c r="KB877" s="368"/>
      <c r="KC877" s="368"/>
      <c r="KD877" s="368"/>
      <c r="KE877" s="368"/>
      <c r="KF877" s="368"/>
      <c r="KG877" s="368"/>
      <c r="KH877" s="368"/>
      <c r="KI877" s="368"/>
      <c r="KJ877" s="368"/>
      <c r="KK877" s="368"/>
      <c r="KL877" s="368"/>
      <c r="KM877" s="368"/>
      <c r="KN877" s="368"/>
      <c r="KO877" s="368"/>
      <c r="KP877" s="368"/>
      <c r="KQ877" s="368"/>
      <c r="KR877" s="368"/>
      <c r="KS877" s="368"/>
      <c r="KT877" s="368"/>
      <c r="KU877" s="368"/>
      <c r="KV877" s="368"/>
      <c r="KW877" s="368"/>
      <c r="KX877" s="368"/>
      <c r="LH877" s="368"/>
      <c r="LI877" s="368"/>
      <c r="LJ877" s="368"/>
      <c r="LK877" s="368"/>
      <c r="LL877" s="368"/>
      <c r="LM877" s="368"/>
      <c r="LN877" s="368"/>
      <c r="LO877" s="368"/>
      <c r="LP877" s="368"/>
      <c r="LQ877" s="368"/>
      <c r="LR877" s="368"/>
      <c r="LS877" s="368"/>
      <c r="LT877" s="368"/>
      <c r="LU877" s="368"/>
      <c r="LV877" s="368"/>
      <c r="LW877" s="368"/>
      <c r="LX877" s="368"/>
      <c r="LY877" s="368"/>
      <c r="LZ877" s="368"/>
      <c r="MA877" s="368"/>
      <c r="MB877" s="368"/>
      <c r="MC877" s="368"/>
      <c r="MD877" s="368"/>
      <c r="ME877" s="368"/>
      <c r="MF877" s="368"/>
      <c r="MG877" s="368"/>
      <c r="MH877" s="368"/>
      <c r="MI877" s="368"/>
      <c r="MJ877" s="368"/>
      <c r="MK877" s="368"/>
      <c r="ML877" s="368"/>
      <c r="MM877" s="368"/>
      <c r="MN877" s="368"/>
      <c r="MO877" s="368"/>
      <c r="MP877" s="368"/>
      <c r="MQ877" s="368"/>
      <c r="MR877" s="368"/>
      <c r="MS877" s="368"/>
      <c r="MT877" s="368"/>
      <c r="MU877" s="368"/>
      <c r="MV877" s="368"/>
      <c r="MW877" s="368"/>
      <c r="MX877" s="368"/>
      <c r="MY877" s="368"/>
      <c r="MZ877" s="368"/>
      <c r="NA877" s="368"/>
      <c r="NB877" s="368"/>
      <c r="NC877" s="368"/>
      <c r="ND877" s="368"/>
      <c r="NE877" s="368"/>
      <c r="NF877" s="368"/>
      <c r="NG877" s="368"/>
      <c r="NH877" s="368"/>
      <c r="NI877" s="368"/>
      <c r="NJ877" s="368"/>
      <c r="NK877" s="368"/>
      <c r="NL877" s="368"/>
      <c r="NM877" s="368"/>
      <c r="NN877" s="368"/>
      <c r="NO877" s="368"/>
      <c r="NP877" s="368"/>
      <c r="NQ877" s="368"/>
      <c r="NR877" s="368"/>
      <c r="NS877" s="368"/>
      <c r="NT877" s="368"/>
      <c r="NU877" s="368"/>
      <c r="NV877" s="368"/>
      <c r="NW877" s="368"/>
      <c r="NX877" s="368"/>
      <c r="NY877" s="368"/>
      <c r="NZ877" s="368"/>
      <c r="OA877" s="368"/>
      <c r="OB877" s="368"/>
      <c r="OC877" s="368"/>
      <c r="OD877" s="368"/>
      <c r="OE877" s="368"/>
      <c r="OF877" s="368"/>
      <c r="OG877" s="368"/>
      <c r="OH877" s="368"/>
      <c r="OI877" s="368"/>
      <c r="OJ877" s="368"/>
      <c r="OK877" s="368"/>
      <c r="OL877" s="368"/>
      <c r="OM877" s="368"/>
      <c r="ON877" s="368"/>
      <c r="OO877" s="368"/>
      <c r="OP877" s="368"/>
      <c r="OQ877" s="368"/>
      <c r="OR877" s="368"/>
      <c r="OS877" s="368"/>
      <c r="OT877" s="368"/>
      <c r="OU877" s="368"/>
      <c r="OV877" s="368"/>
      <c r="OW877" s="368"/>
      <c r="OX877" s="368"/>
      <c r="OY877" s="368"/>
      <c r="OZ877" s="368"/>
      <c r="PA877" s="368"/>
      <c r="PB877" s="368"/>
      <c r="PC877" s="368"/>
      <c r="PD877" s="368"/>
      <c r="PE877" s="368"/>
      <c r="PF877" s="368"/>
      <c r="PG877" s="368"/>
      <c r="PH877" s="368"/>
      <c r="PI877" s="368"/>
      <c r="PJ877" s="368"/>
      <c r="PK877" s="368"/>
      <c r="PL877" s="368"/>
      <c r="PM877" s="368"/>
      <c r="PN877" s="368"/>
      <c r="PO877" s="368"/>
      <c r="PP877" s="368"/>
      <c r="PQ877" s="368"/>
      <c r="PR877" s="368"/>
      <c r="PS877" s="368"/>
      <c r="PT877" s="368"/>
      <c r="PU877" s="368"/>
      <c r="PV877" s="368"/>
      <c r="PW877" s="368"/>
      <c r="PX877" s="368"/>
      <c r="PY877" s="368"/>
      <c r="PZ877" s="368"/>
      <c r="QA877" s="368"/>
      <c r="QB877" s="368"/>
      <c r="QC877" s="368"/>
      <c r="QD877" s="368"/>
      <c r="QE877" s="368"/>
      <c r="QF877" s="368"/>
      <c r="QG877" s="368"/>
      <c r="QH877" s="368"/>
      <c r="QI877" s="368"/>
      <c r="QJ877" s="368"/>
      <c r="QK877" s="368"/>
      <c r="QL877" s="368"/>
      <c r="QM877" s="368"/>
      <c r="QN877" s="368"/>
      <c r="QO877" s="368"/>
      <c r="QP877" s="368"/>
      <c r="QQ877" s="368"/>
      <c r="QR877" s="368"/>
      <c r="QS877" s="368"/>
      <c r="QT877" s="368"/>
      <c r="QU877" s="368"/>
      <c r="QV877" s="368"/>
      <c r="QW877" s="368"/>
      <c r="QX877" s="368"/>
      <c r="QY877" s="368"/>
      <c r="QZ877" s="368"/>
      <c r="RA877" s="368"/>
      <c r="RB877" s="368"/>
      <c r="RC877" s="368"/>
      <c r="RD877" s="368"/>
      <c r="RE877" s="368"/>
      <c r="RF877" s="368"/>
      <c r="RG877" s="368"/>
      <c r="RH877" s="368"/>
      <c r="RI877" s="368"/>
      <c r="RJ877" s="368"/>
      <c r="RK877" s="368"/>
      <c r="RL877" s="368"/>
      <c r="RM877" s="368"/>
      <c r="RN877" s="368"/>
      <c r="RO877" s="368"/>
      <c r="RP877" s="368"/>
      <c r="RQ877" s="368"/>
      <c r="RR877" s="368"/>
      <c r="RS877" s="368"/>
      <c r="RT877" s="368"/>
      <c r="RU877" s="368"/>
      <c r="RV877" s="368"/>
      <c r="RW877" s="368"/>
      <c r="RX877" s="368"/>
      <c r="RY877" s="368"/>
      <c r="RZ877" s="368"/>
      <c r="SA877" s="368"/>
      <c r="SB877" s="368"/>
      <c r="SC877" s="368"/>
      <c r="SD877" s="368"/>
      <c r="SE877" s="368"/>
      <c r="SF877" s="368"/>
      <c r="SG877" s="368"/>
    </row>
    <row r="878" spans="1:501">
      <c r="A878" s="368"/>
      <c r="B878" s="368"/>
      <c r="C878" s="368"/>
      <c r="D878" s="368"/>
      <c r="E878" s="368"/>
      <c r="F878" s="368"/>
      <c r="G878" s="368"/>
      <c r="H878" s="368"/>
      <c r="I878" s="368"/>
      <c r="J878" s="368"/>
      <c r="K878" s="368"/>
      <c r="L878" s="368"/>
      <c r="M878" s="368"/>
      <c r="N878" s="368"/>
      <c r="O878" s="385"/>
      <c r="P878" s="368"/>
      <c r="Q878" s="368"/>
      <c r="R878" s="368"/>
      <c r="S878" s="368"/>
      <c r="T878" s="368"/>
      <c r="U878" s="368"/>
      <c r="V878" s="368"/>
      <c r="W878" s="368"/>
      <c r="X878" s="368"/>
      <c r="Y878" s="368"/>
      <c r="Z878" s="368"/>
      <c r="AA878" s="368"/>
      <c r="AB878" s="368"/>
      <c r="AC878" s="368"/>
      <c r="AD878" s="368"/>
      <c r="AE878" s="368"/>
      <c r="AF878" s="368"/>
      <c r="AG878" s="368"/>
      <c r="AH878" s="368"/>
      <c r="AI878" s="368"/>
      <c r="AJ878" s="368"/>
      <c r="AK878" s="368"/>
      <c r="AL878" s="368"/>
      <c r="AM878" s="368"/>
      <c r="AN878" s="368"/>
      <c r="AO878" s="368"/>
      <c r="AP878" s="368"/>
      <c r="AQ878" s="368"/>
      <c r="AR878" s="368"/>
      <c r="AS878" s="368"/>
      <c r="AT878" s="368"/>
      <c r="AU878" s="368"/>
      <c r="AV878" s="368"/>
      <c r="AW878" s="368"/>
      <c r="AX878" s="368"/>
      <c r="AY878" s="368"/>
      <c r="AZ878" s="368"/>
      <c r="BA878" s="368"/>
      <c r="BB878" s="368"/>
      <c r="BC878" s="368"/>
      <c r="BD878" s="368"/>
      <c r="BE878" s="368"/>
      <c r="BF878" s="368"/>
      <c r="BG878" s="368"/>
      <c r="BH878" s="368"/>
      <c r="BI878" s="368"/>
      <c r="BJ878" s="368"/>
      <c r="BK878" s="368"/>
      <c r="BL878" s="368"/>
      <c r="BM878" s="368"/>
      <c r="BN878" s="368"/>
      <c r="BO878" s="368"/>
      <c r="BP878" s="368"/>
      <c r="BQ878" s="368"/>
      <c r="BR878" s="368"/>
      <c r="BS878" s="368"/>
      <c r="BT878" s="368"/>
      <c r="BU878" s="368"/>
      <c r="BV878" s="368"/>
      <c r="BW878" s="368"/>
      <c r="DV878" s="368"/>
      <c r="DW878" s="368"/>
      <c r="DX878" s="368"/>
      <c r="DY878" s="368"/>
      <c r="DZ878" s="368"/>
      <c r="EA878" s="368"/>
      <c r="EB878" s="368"/>
      <c r="EC878" s="368"/>
      <c r="ED878" s="368"/>
      <c r="EE878" s="368"/>
      <c r="EF878" s="368"/>
      <c r="EG878" s="368"/>
      <c r="EH878" s="368"/>
      <c r="EI878" s="368"/>
      <c r="EJ878" s="368"/>
      <c r="EK878" s="368"/>
      <c r="EL878" s="368"/>
      <c r="EM878" s="368"/>
      <c r="EN878" s="368"/>
      <c r="EO878" s="368"/>
      <c r="EP878" s="368"/>
      <c r="EQ878" s="368"/>
      <c r="ER878" s="368"/>
      <c r="ES878" s="368"/>
      <c r="ET878" s="368"/>
      <c r="EU878" s="368"/>
      <c r="EV878" s="368"/>
      <c r="EW878" s="368"/>
      <c r="EX878" s="368"/>
      <c r="EY878" s="368"/>
      <c r="EZ878" s="368"/>
      <c r="FA878" s="368"/>
      <c r="FB878" s="368"/>
      <c r="FC878" s="368"/>
      <c r="FD878" s="368"/>
      <c r="FE878" s="368"/>
      <c r="FF878" s="368"/>
      <c r="FG878" s="368"/>
      <c r="FH878" s="368"/>
      <c r="FI878" s="368"/>
      <c r="FJ878" s="368"/>
      <c r="FK878" s="368"/>
      <c r="FL878" s="368"/>
      <c r="FM878" s="368"/>
      <c r="FN878" s="368"/>
      <c r="FO878" s="368"/>
      <c r="FP878" s="368"/>
      <c r="FQ878" s="368"/>
      <c r="FR878" s="368"/>
      <c r="FS878" s="368"/>
      <c r="FT878" s="368"/>
      <c r="FU878" s="368"/>
      <c r="FV878" s="368"/>
      <c r="FW878" s="368"/>
      <c r="FX878" s="368"/>
      <c r="FY878" s="368"/>
      <c r="FZ878" s="368"/>
      <c r="GA878" s="368"/>
      <c r="GB878" s="368"/>
      <c r="GC878" s="368"/>
      <c r="GD878" s="368"/>
      <c r="GE878" s="368"/>
      <c r="GF878" s="368"/>
      <c r="GG878" s="368"/>
      <c r="GH878" s="368"/>
      <c r="GI878" s="368"/>
      <c r="GJ878" s="368"/>
      <c r="GK878" s="368"/>
      <c r="GL878" s="368"/>
      <c r="GM878" s="368"/>
      <c r="GN878" s="368"/>
      <c r="GO878" s="368"/>
      <c r="GP878" s="368"/>
      <c r="GQ878" s="368"/>
      <c r="GR878" s="368"/>
      <c r="GS878" s="368"/>
      <c r="GT878" s="368"/>
      <c r="GU878" s="368"/>
      <c r="GV878" s="368"/>
      <c r="GW878" s="368"/>
      <c r="GX878" s="368"/>
      <c r="GY878" s="368"/>
      <c r="GZ878" s="368"/>
      <c r="HA878" s="368"/>
      <c r="HB878" s="368"/>
      <c r="HC878" s="368"/>
      <c r="HD878" s="368"/>
      <c r="HE878" s="368"/>
      <c r="HF878" s="368"/>
      <c r="HG878" s="368"/>
      <c r="HH878" s="368"/>
      <c r="HI878" s="368"/>
      <c r="HJ878" s="368"/>
      <c r="HK878" s="368"/>
      <c r="HL878" s="368"/>
      <c r="HM878" s="368"/>
      <c r="HN878" s="368"/>
      <c r="HO878" s="368"/>
      <c r="HP878" s="368"/>
      <c r="HQ878" s="368"/>
      <c r="HR878" s="368"/>
      <c r="HS878" s="368"/>
      <c r="HT878" s="368"/>
      <c r="HU878" s="368"/>
      <c r="HV878" s="368"/>
      <c r="HW878" s="368"/>
      <c r="HX878" s="368"/>
      <c r="HY878" s="368"/>
      <c r="HZ878" s="368"/>
      <c r="IA878" s="368"/>
      <c r="IB878" s="368"/>
      <c r="IC878" s="368"/>
      <c r="ID878" s="368"/>
      <c r="IE878" s="368"/>
      <c r="IF878" s="368"/>
      <c r="IG878" s="368"/>
      <c r="IH878" s="368"/>
      <c r="II878" s="368"/>
      <c r="IJ878" s="368"/>
      <c r="IK878" s="368"/>
      <c r="IL878" s="368"/>
      <c r="IM878" s="368"/>
      <c r="IN878" s="368"/>
      <c r="IO878" s="368"/>
      <c r="IP878" s="368"/>
      <c r="IQ878" s="368"/>
      <c r="IR878" s="368"/>
      <c r="IS878" s="368"/>
      <c r="IT878" s="368"/>
      <c r="IU878" s="368"/>
      <c r="IV878" s="368"/>
      <c r="IW878" s="368"/>
      <c r="IX878" s="368"/>
      <c r="IY878" s="368"/>
      <c r="IZ878" s="368"/>
      <c r="JA878" s="368"/>
      <c r="JB878" s="368"/>
      <c r="JC878" s="368"/>
      <c r="JD878" s="368"/>
      <c r="JE878" s="368"/>
      <c r="JF878" s="368"/>
      <c r="JG878" s="368"/>
      <c r="JH878" s="368"/>
      <c r="JI878" s="368"/>
      <c r="JJ878" s="368"/>
      <c r="JK878" s="368"/>
      <c r="JL878" s="368"/>
      <c r="JM878" s="368"/>
      <c r="JN878" s="368"/>
      <c r="JO878" s="368"/>
      <c r="JP878" s="368"/>
      <c r="JQ878" s="368"/>
      <c r="JR878" s="368"/>
      <c r="JS878" s="368"/>
      <c r="JT878" s="368"/>
      <c r="JU878" s="368"/>
      <c r="JV878" s="368"/>
      <c r="JW878" s="368"/>
      <c r="JX878" s="368"/>
      <c r="JY878" s="368"/>
      <c r="JZ878" s="368"/>
      <c r="KA878" s="368"/>
      <c r="KB878" s="368"/>
      <c r="KC878" s="368"/>
      <c r="KD878" s="368"/>
      <c r="KE878" s="368"/>
      <c r="KF878" s="368"/>
      <c r="KG878" s="368"/>
      <c r="KH878" s="368"/>
      <c r="KI878" s="368"/>
      <c r="KJ878" s="368"/>
      <c r="KK878" s="368"/>
      <c r="KL878" s="368"/>
      <c r="KM878" s="368"/>
      <c r="KN878" s="368"/>
      <c r="KO878" s="368"/>
      <c r="KP878" s="368"/>
      <c r="KQ878" s="368"/>
      <c r="KR878" s="368"/>
      <c r="KS878" s="368"/>
      <c r="KT878" s="368"/>
      <c r="KU878" s="368"/>
      <c r="KV878" s="368"/>
      <c r="KW878" s="368"/>
      <c r="KX878" s="368"/>
      <c r="LH878" s="368"/>
      <c r="LI878" s="368"/>
      <c r="LJ878" s="368"/>
      <c r="LK878" s="368"/>
      <c r="LL878" s="368"/>
      <c r="LM878" s="368"/>
      <c r="LN878" s="368"/>
      <c r="LO878" s="368"/>
      <c r="LP878" s="368"/>
      <c r="LQ878" s="368"/>
      <c r="LR878" s="368"/>
      <c r="LS878" s="368"/>
      <c r="LT878" s="368"/>
      <c r="LU878" s="368"/>
      <c r="LV878" s="368"/>
      <c r="LW878" s="368"/>
      <c r="LX878" s="368"/>
      <c r="LY878" s="368"/>
      <c r="LZ878" s="368"/>
      <c r="MA878" s="368"/>
      <c r="MB878" s="368"/>
      <c r="MC878" s="368"/>
      <c r="MD878" s="368"/>
      <c r="ME878" s="368"/>
      <c r="MF878" s="368"/>
      <c r="MG878" s="368"/>
      <c r="MH878" s="368"/>
      <c r="MI878" s="368"/>
      <c r="MJ878" s="368"/>
      <c r="MK878" s="368"/>
      <c r="ML878" s="368"/>
      <c r="MM878" s="368"/>
      <c r="MN878" s="368"/>
      <c r="MO878" s="368"/>
      <c r="MP878" s="368"/>
      <c r="MQ878" s="368"/>
      <c r="MR878" s="368"/>
      <c r="MS878" s="368"/>
      <c r="MT878" s="368"/>
      <c r="MU878" s="368"/>
      <c r="MV878" s="368"/>
      <c r="MW878" s="368"/>
      <c r="MX878" s="368"/>
      <c r="MY878" s="368"/>
      <c r="MZ878" s="368"/>
      <c r="NA878" s="368"/>
      <c r="NB878" s="368"/>
      <c r="NC878" s="368"/>
      <c r="ND878" s="368"/>
      <c r="NE878" s="368"/>
      <c r="NF878" s="368"/>
      <c r="NG878" s="368"/>
      <c r="NH878" s="368"/>
      <c r="NI878" s="368"/>
      <c r="NJ878" s="368"/>
      <c r="NK878" s="368"/>
      <c r="NL878" s="368"/>
      <c r="NM878" s="368"/>
      <c r="NN878" s="368"/>
      <c r="NO878" s="368"/>
      <c r="NP878" s="368"/>
      <c r="NQ878" s="368"/>
      <c r="NR878" s="368"/>
      <c r="NS878" s="368"/>
      <c r="NT878" s="368"/>
      <c r="NU878" s="368"/>
      <c r="NV878" s="368"/>
      <c r="NW878" s="368"/>
      <c r="NX878" s="368"/>
      <c r="NY878" s="368"/>
      <c r="NZ878" s="368"/>
      <c r="OA878" s="368"/>
      <c r="OB878" s="368"/>
      <c r="OC878" s="368"/>
      <c r="OD878" s="368"/>
      <c r="OE878" s="368"/>
      <c r="OF878" s="368"/>
      <c r="OG878" s="368"/>
      <c r="OH878" s="368"/>
      <c r="OI878" s="368"/>
      <c r="OJ878" s="368"/>
      <c r="OK878" s="368"/>
      <c r="OL878" s="368"/>
      <c r="OM878" s="368"/>
      <c r="ON878" s="368"/>
      <c r="OO878" s="368"/>
      <c r="OP878" s="368"/>
      <c r="OQ878" s="368"/>
      <c r="OR878" s="368"/>
      <c r="OS878" s="368"/>
      <c r="OT878" s="368"/>
      <c r="OU878" s="368"/>
      <c r="OV878" s="368"/>
      <c r="OW878" s="368"/>
      <c r="OX878" s="368"/>
      <c r="OY878" s="368"/>
      <c r="OZ878" s="368"/>
      <c r="PA878" s="368"/>
      <c r="PB878" s="368"/>
      <c r="PC878" s="368"/>
      <c r="PD878" s="368"/>
      <c r="PE878" s="368"/>
      <c r="PF878" s="368"/>
      <c r="PG878" s="368"/>
      <c r="PH878" s="368"/>
      <c r="PI878" s="368"/>
      <c r="PJ878" s="368"/>
      <c r="PK878" s="368"/>
      <c r="PL878" s="368"/>
      <c r="PM878" s="368"/>
      <c r="PN878" s="368"/>
      <c r="PO878" s="368"/>
      <c r="PP878" s="368"/>
      <c r="PQ878" s="368"/>
      <c r="PR878" s="368"/>
      <c r="PS878" s="368"/>
      <c r="PT878" s="368"/>
      <c r="PU878" s="368"/>
      <c r="PV878" s="368"/>
      <c r="PW878" s="368"/>
      <c r="PX878" s="368"/>
      <c r="PY878" s="368"/>
      <c r="PZ878" s="368"/>
      <c r="QA878" s="368"/>
      <c r="QB878" s="368"/>
      <c r="QC878" s="368"/>
      <c r="QD878" s="368"/>
      <c r="QE878" s="368"/>
      <c r="QF878" s="368"/>
      <c r="QG878" s="368"/>
      <c r="QH878" s="368"/>
      <c r="QI878" s="368"/>
      <c r="QJ878" s="368"/>
      <c r="QK878" s="368"/>
      <c r="QL878" s="368"/>
      <c r="QM878" s="368"/>
      <c r="QN878" s="368"/>
      <c r="QO878" s="368"/>
      <c r="QP878" s="368"/>
      <c r="QQ878" s="368"/>
      <c r="QR878" s="368"/>
      <c r="QS878" s="368"/>
      <c r="QT878" s="368"/>
      <c r="QU878" s="368"/>
      <c r="QV878" s="368"/>
      <c r="QW878" s="368"/>
      <c r="QX878" s="368"/>
      <c r="QY878" s="368"/>
      <c r="QZ878" s="368"/>
      <c r="RA878" s="368"/>
      <c r="RB878" s="368"/>
      <c r="RC878" s="368"/>
      <c r="RD878" s="368"/>
      <c r="RE878" s="368"/>
      <c r="RF878" s="368"/>
      <c r="RG878" s="368"/>
      <c r="RH878" s="368"/>
      <c r="RI878" s="368"/>
      <c r="RJ878" s="368"/>
      <c r="RK878" s="368"/>
      <c r="RL878" s="368"/>
      <c r="RM878" s="368"/>
      <c r="RN878" s="368"/>
      <c r="RO878" s="368"/>
      <c r="RP878" s="368"/>
      <c r="RQ878" s="368"/>
      <c r="RR878" s="368"/>
      <c r="RS878" s="368"/>
      <c r="RT878" s="368"/>
      <c r="RU878" s="368"/>
      <c r="RV878" s="368"/>
      <c r="RW878" s="368"/>
      <c r="RX878" s="368"/>
      <c r="RY878" s="368"/>
      <c r="RZ878" s="368"/>
      <c r="SA878" s="368"/>
      <c r="SB878" s="368"/>
      <c r="SC878" s="368"/>
      <c r="SD878" s="368"/>
      <c r="SE878" s="368"/>
      <c r="SF878" s="368"/>
      <c r="SG878" s="368"/>
    </row>
    <row r="879" spans="1:501">
      <c r="A879" s="368"/>
      <c r="B879" s="368"/>
      <c r="C879" s="368"/>
      <c r="D879" s="368"/>
      <c r="E879" s="368"/>
      <c r="F879" s="368"/>
      <c r="G879" s="368"/>
      <c r="H879" s="368"/>
      <c r="I879" s="368"/>
      <c r="J879" s="368"/>
      <c r="K879" s="368"/>
      <c r="L879" s="368"/>
      <c r="M879" s="368"/>
      <c r="N879" s="368"/>
      <c r="O879" s="385"/>
      <c r="P879" s="368"/>
      <c r="Q879" s="368"/>
      <c r="R879" s="368"/>
      <c r="S879" s="368"/>
      <c r="T879" s="368"/>
      <c r="U879" s="368"/>
      <c r="V879" s="368"/>
      <c r="W879" s="368"/>
      <c r="X879" s="368"/>
      <c r="Y879" s="368"/>
      <c r="Z879" s="368"/>
      <c r="AA879" s="368"/>
      <c r="AB879" s="368"/>
      <c r="AC879" s="368"/>
      <c r="AD879" s="368"/>
      <c r="AE879" s="368"/>
      <c r="AF879" s="368"/>
      <c r="AG879" s="368"/>
      <c r="AH879" s="368"/>
      <c r="AI879" s="368"/>
      <c r="AJ879" s="368"/>
      <c r="AK879" s="368"/>
      <c r="AL879" s="368"/>
      <c r="AM879" s="368"/>
      <c r="AN879" s="368"/>
      <c r="AO879" s="368"/>
      <c r="AP879" s="368"/>
      <c r="AQ879" s="368"/>
      <c r="AR879" s="368"/>
      <c r="AS879" s="368"/>
      <c r="AT879" s="368"/>
      <c r="AU879" s="368"/>
      <c r="AV879" s="368"/>
      <c r="AW879" s="368"/>
      <c r="AX879" s="368"/>
      <c r="AY879" s="368"/>
      <c r="AZ879" s="368"/>
      <c r="BA879" s="368"/>
      <c r="BB879" s="368"/>
      <c r="BC879" s="368"/>
      <c r="BD879" s="368"/>
      <c r="BE879" s="368"/>
      <c r="BF879" s="368"/>
      <c r="BG879" s="368"/>
      <c r="BH879" s="368"/>
      <c r="BI879" s="368"/>
      <c r="BJ879" s="368"/>
      <c r="BK879" s="368"/>
      <c r="BL879" s="368"/>
      <c r="BM879" s="368"/>
      <c r="BN879" s="368"/>
      <c r="BO879" s="368"/>
      <c r="BP879" s="368"/>
      <c r="BQ879" s="368"/>
      <c r="BR879" s="368"/>
      <c r="BS879" s="368"/>
      <c r="BT879" s="368"/>
      <c r="BU879" s="368"/>
      <c r="BV879" s="368"/>
      <c r="BW879" s="368"/>
      <c r="DV879" s="368"/>
      <c r="DW879" s="368"/>
      <c r="DX879" s="368"/>
      <c r="DY879" s="368"/>
      <c r="DZ879" s="368"/>
      <c r="EA879" s="368"/>
      <c r="EB879" s="368"/>
      <c r="EC879" s="368"/>
      <c r="ED879" s="368"/>
      <c r="EE879" s="368"/>
      <c r="EF879" s="368"/>
      <c r="EG879" s="368"/>
      <c r="EH879" s="368"/>
      <c r="EI879" s="368"/>
      <c r="EJ879" s="368"/>
      <c r="EK879" s="368"/>
      <c r="EL879" s="368"/>
      <c r="EM879" s="368"/>
      <c r="EN879" s="368"/>
      <c r="EO879" s="368"/>
      <c r="EP879" s="368"/>
      <c r="EQ879" s="368"/>
      <c r="ER879" s="368"/>
      <c r="ES879" s="368"/>
      <c r="ET879" s="368"/>
      <c r="EU879" s="368"/>
      <c r="EV879" s="368"/>
      <c r="EW879" s="368"/>
      <c r="EX879" s="368"/>
      <c r="EY879" s="368"/>
      <c r="EZ879" s="368"/>
      <c r="FA879" s="368"/>
      <c r="FB879" s="368"/>
      <c r="FC879" s="368"/>
      <c r="FD879" s="368"/>
      <c r="FE879" s="368"/>
      <c r="FF879" s="368"/>
      <c r="FG879" s="368"/>
      <c r="FH879" s="368"/>
      <c r="FI879" s="368"/>
      <c r="FJ879" s="368"/>
      <c r="FK879" s="368"/>
      <c r="FL879" s="368"/>
      <c r="FM879" s="368"/>
      <c r="FN879" s="368"/>
      <c r="FO879" s="368"/>
      <c r="FP879" s="368"/>
      <c r="FQ879" s="368"/>
      <c r="FR879" s="368"/>
      <c r="FS879" s="368"/>
      <c r="FT879" s="368"/>
      <c r="FU879" s="368"/>
      <c r="FV879" s="368"/>
      <c r="FW879" s="368"/>
      <c r="FX879" s="368"/>
      <c r="FY879" s="368"/>
      <c r="FZ879" s="368"/>
      <c r="GA879" s="368"/>
      <c r="GB879" s="368"/>
      <c r="GC879" s="368"/>
      <c r="GD879" s="368"/>
      <c r="GE879" s="368"/>
      <c r="GF879" s="368"/>
      <c r="GG879" s="368"/>
      <c r="GH879" s="368"/>
      <c r="GI879" s="368"/>
      <c r="GJ879" s="368"/>
      <c r="GK879" s="368"/>
      <c r="GL879" s="368"/>
      <c r="GM879" s="368"/>
      <c r="GN879" s="368"/>
      <c r="GO879" s="368"/>
      <c r="GP879" s="368"/>
      <c r="GQ879" s="368"/>
      <c r="GR879" s="368"/>
      <c r="GS879" s="368"/>
      <c r="GT879" s="368"/>
      <c r="GU879" s="368"/>
      <c r="GV879" s="368"/>
      <c r="GW879" s="368"/>
      <c r="GX879" s="368"/>
      <c r="GY879" s="368"/>
      <c r="GZ879" s="368"/>
      <c r="HA879" s="368"/>
      <c r="HB879" s="368"/>
      <c r="HC879" s="368"/>
      <c r="HD879" s="368"/>
      <c r="HE879" s="368"/>
      <c r="HF879" s="368"/>
      <c r="HG879" s="368"/>
      <c r="HH879" s="368"/>
      <c r="HI879" s="368"/>
      <c r="HJ879" s="368"/>
      <c r="HK879" s="368"/>
      <c r="HL879" s="368"/>
      <c r="HM879" s="368"/>
      <c r="HN879" s="368"/>
      <c r="HO879" s="368"/>
      <c r="HP879" s="368"/>
      <c r="HQ879" s="368"/>
      <c r="HR879" s="368"/>
      <c r="HS879" s="368"/>
      <c r="HT879" s="368"/>
      <c r="HU879" s="368"/>
      <c r="HV879" s="368"/>
      <c r="HW879" s="368"/>
      <c r="HX879" s="368"/>
      <c r="HY879" s="368"/>
      <c r="HZ879" s="368"/>
      <c r="IA879" s="368"/>
      <c r="IB879" s="368"/>
      <c r="IC879" s="368"/>
      <c r="ID879" s="368"/>
      <c r="IE879" s="368"/>
      <c r="IF879" s="368"/>
      <c r="IG879" s="368"/>
      <c r="IH879" s="368"/>
      <c r="II879" s="368"/>
      <c r="IJ879" s="368"/>
      <c r="IK879" s="368"/>
      <c r="IL879" s="368"/>
      <c r="IM879" s="368"/>
      <c r="IN879" s="368"/>
      <c r="IO879" s="368"/>
      <c r="IP879" s="368"/>
      <c r="IQ879" s="368"/>
      <c r="IR879" s="368"/>
      <c r="IS879" s="368"/>
      <c r="IT879" s="368"/>
      <c r="IU879" s="368"/>
      <c r="IV879" s="368"/>
      <c r="IW879" s="368"/>
      <c r="IX879" s="368"/>
      <c r="IY879" s="368"/>
      <c r="IZ879" s="368"/>
      <c r="JA879" s="368"/>
      <c r="JB879" s="368"/>
      <c r="JC879" s="368"/>
      <c r="JD879" s="368"/>
      <c r="JE879" s="368"/>
      <c r="JF879" s="368"/>
      <c r="JG879" s="368"/>
      <c r="JH879" s="368"/>
      <c r="JI879" s="368"/>
      <c r="JJ879" s="368"/>
      <c r="JK879" s="368"/>
      <c r="JL879" s="368"/>
      <c r="JM879" s="368"/>
      <c r="JN879" s="368"/>
      <c r="JO879" s="368"/>
      <c r="JP879" s="368"/>
      <c r="JQ879" s="368"/>
      <c r="JR879" s="368"/>
      <c r="JS879" s="368"/>
      <c r="JT879" s="368"/>
      <c r="JU879" s="368"/>
      <c r="JV879" s="368"/>
      <c r="JW879" s="368"/>
      <c r="JX879" s="368"/>
      <c r="JY879" s="368"/>
      <c r="JZ879" s="368"/>
      <c r="KA879" s="368"/>
      <c r="KB879" s="368"/>
      <c r="KC879" s="368"/>
      <c r="KD879" s="368"/>
      <c r="KE879" s="368"/>
      <c r="KF879" s="368"/>
      <c r="KG879" s="368"/>
      <c r="KH879" s="368"/>
      <c r="KI879" s="368"/>
      <c r="KJ879" s="368"/>
      <c r="KK879" s="368"/>
      <c r="KL879" s="368"/>
      <c r="KM879" s="368"/>
      <c r="KN879" s="368"/>
      <c r="KO879" s="368"/>
      <c r="KP879" s="368"/>
      <c r="KQ879" s="368"/>
      <c r="KR879" s="368"/>
      <c r="KS879" s="368"/>
      <c r="KT879" s="368"/>
      <c r="KU879" s="368"/>
      <c r="KV879" s="368"/>
      <c r="KW879" s="368"/>
      <c r="KX879" s="368"/>
      <c r="LH879" s="368"/>
      <c r="LI879" s="368"/>
      <c r="LJ879" s="368"/>
      <c r="LK879" s="368"/>
      <c r="LL879" s="368"/>
      <c r="LM879" s="368"/>
      <c r="LN879" s="368"/>
      <c r="LO879" s="368"/>
      <c r="LP879" s="368"/>
      <c r="LQ879" s="368"/>
      <c r="LR879" s="368"/>
      <c r="LS879" s="368"/>
      <c r="LT879" s="368"/>
      <c r="LU879" s="368"/>
      <c r="LV879" s="368"/>
      <c r="LW879" s="368"/>
      <c r="LX879" s="368"/>
      <c r="LY879" s="368"/>
      <c r="LZ879" s="368"/>
      <c r="MA879" s="368"/>
      <c r="MB879" s="368"/>
      <c r="MC879" s="368"/>
      <c r="MD879" s="368"/>
      <c r="ME879" s="368"/>
      <c r="MF879" s="368"/>
      <c r="MG879" s="368"/>
      <c r="MH879" s="368"/>
      <c r="MI879" s="368"/>
      <c r="MJ879" s="368"/>
      <c r="MK879" s="368"/>
      <c r="ML879" s="368"/>
      <c r="MM879" s="368"/>
      <c r="MN879" s="368"/>
      <c r="MO879" s="368"/>
      <c r="MP879" s="368"/>
      <c r="MQ879" s="368"/>
      <c r="MR879" s="368"/>
      <c r="MS879" s="368"/>
      <c r="MT879" s="368"/>
      <c r="MU879" s="368"/>
      <c r="MV879" s="368"/>
      <c r="MW879" s="368"/>
      <c r="MX879" s="368"/>
      <c r="MY879" s="368"/>
      <c r="MZ879" s="368"/>
      <c r="NA879" s="368"/>
      <c r="NB879" s="368"/>
      <c r="NC879" s="368"/>
      <c r="ND879" s="368"/>
      <c r="NE879" s="368"/>
      <c r="NF879" s="368"/>
      <c r="NG879" s="368"/>
      <c r="NH879" s="368"/>
      <c r="NI879" s="368"/>
      <c r="NJ879" s="368"/>
      <c r="NK879" s="368"/>
      <c r="NL879" s="368"/>
      <c r="NM879" s="368"/>
      <c r="NN879" s="368"/>
      <c r="NO879" s="368"/>
      <c r="NP879" s="368"/>
      <c r="NQ879" s="368"/>
      <c r="NR879" s="368"/>
      <c r="NS879" s="368"/>
      <c r="NT879" s="368"/>
      <c r="NU879" s="368"/>
      <c r="NV879" s="368"/>
      <c r="NW879" s="368"/>
      <c r="NX879" s="368"/>
      <c r="NY879" s="368"/>
      <c r="NZ879" s="368"/>
      <c r="OA879" s="368"/>
      <c r="OB879" s="368"/>
      <c r="OC879" s="368"/>
      <c r="OD879" s="368"/>
      <c r="OE879" s="368"/>
      <c r="OF879" s="368"/>
      <c r="OG879" s="368"/>
      <c r="OH879" s="368"/>
      <c r="OI879" s="368"/>
      <c r="OJ879" s="368"/>
      <c r="OK879" s="368"/>
      <c r="OL879" s="368"/>
      <c r="OM879" s="368"/>
      <c r="ON879" s="368"/>
      <c r="OO879" s="368"/>
      <c r="OP879" s="368"/>
      <c r="OQ879" s="368"/>
      <c r="OR879" s="368"/>
      <c r="OS879" s="368"/>
      <c r="OT879" s="368"/>
      <c r="OU879" s="368"/>
      <c r="OV879" s="368"/>
      <c r="OW879" s="368"/>
      <c r="OX879" s="368"/>
      <c r="OY879" s="368"/>
      <c r="OZ879" s="368"/>
      <c r="PA879" s="368"/>
      <c r="PB879" s="368"/>
      <c r="PC879" s="368"/>
      <c r="PD879" s="368"/>
      <c r="PE879" s="368"/>
      <c r="PF879" s="368"/>
      <c r="PG879" s="368"/>
      <c r="PH879" s="368"/>
      <c r="PI879" s="368"/>
      <c r="PJ879" s="368"/>
      <c r="PK879" s="368"/>
      <c r="PL879" s="368"/>
      <c r="PM879" s="368"/>
      <c r="PN879" s="368"/>
      <c r="PO879" s="368"/>
      <c r="PP879" s="368"/>
      <c r="PQ879" s="368"/>
      <c r="PR879" s="368"/>
      <c r="PS879" s="368"/>
      <c r="PT879" s="368"/>
      <c r="PU879" s="368"/>
      <c r="PV879" s="368"/>
      <c r="PW879" s="368"/>
      <c r="PX879" s="368"/>
      <c r="PY879" s="368"/>
      <c r="PZ879" s="368"/>
      <c r="QA879" s="368"/>
      <c r="QB879" s="368"/>
      <c r="QC879" s="368"/>
      <c r="QD879" s="368"/>
      <c r="QE879" s="368"/>
      <c r="QF879" s="368"/>
      <c r="QG879" s="368"/>
      <c r="QH879" s="368"/>
      <c r="QI879" s="368"/>
      <c r="QJ879" s="368"/>
      <c r="QK879" s="368"/>
      <c r="QL879" s="368"/>
      <c r="QM879" s="368"/>
      <c r="QN879" s="368"/>
      <c r="QO879" s="368"/>
      <c r="QP879" s="368"/>
      <c r="QQ879" s="368"/>
      <c r="QR879" s="368"/>
      <c r="QS879" s="368"/>
      <c r="QT879" s="368"/>
      <c r="QU879" s="368"/>
      <c r="QV879" s="368"/>
      <c r="QW879" s="368"/>
      <c r="QX879" s="368"/>
      <c r="QY879" s="368"/>
      <c r="QZ879" s="368"/>
      <c r="RA879" s="368"/>
      <c r="RB879" s="368"/>
      <c r="RC879" s="368"/>
      <c r="RD879" s="368"/>
      <c r="RE879" s="368"/>
      <c r="RF879" s="368"/>
      <c r="RG879" s="368"/>
      <c r="RH879" s="368"/>
      <c r="RI879" s="368"/>
      <c r="RJ879" s="368"/>
      <c r="RK879" s="368"/>
      <c r="RL879" s="368"/>
      <c r="RM879" s="368"/>
      <c r="RN879" s="368"/>
      <c r="RO879" s="368"/>
      <c r="RP879" s="368"/>
      <c r="RQ879" s="368"/>
      <c r="RR879" s="368"/>
      <c r="RS879" s="368"/>
      <c r="RT879" s="368"/>
      <c r="RU879" s="368"/>
      <c r="RV879" s="368"/>
      <c r="RW879" s="368"/>
      <c r="RX879" s="368"/>
      <c r="RY879" s="368"/>
      <c r="RZ879" s="368"/>
      <c r="SA879" s="368"/>
      <c r="SB879" s="368"/>
      <c r="SC879" s="368"/>
      <c r="SD879" s="368"/>
      <c r="SE879" s="368"/>
      <c r="SF879" s="368"/>
      <c r="SG879" s="368"/>
    </row>
    <row r="880" spans="1:501">
      <c r="A880" s="368"/>
      <c r="B880" s="368"/>
      <c r="C880" s="368"/>
      <c r="D880" s="368"/>
      <c r="E880" s="368"/>
      <c r="F880" s="368"/>
      <c r="G880" s="368"/>
      <c r="H880" s="368"/>
      <c r="I880" s="368"/>
      <c r="J880" s="368"/>
      <c r="K880" s="368"/>
      <c r="L880" s="368"/>
      <c r="M880" s="368"/>
      <c r="N880" s="368"/>
      <c r="O880" s="385"/>
      <c r="P880" s="368"/>
      <c r="Q880" s="368"/>
      <c r="R880" s="368"/>
      <c r="S880" s="368"/>
      <c r="T880" s="368"/>
      <c r="U880" s="368"/>
      <c r="V880" s="368"/>
      <c r="W880" s="368"/>
      <c r="X880" s="368"/>
      <c r="Y880" s="368"/>
      <c r="Z880" s="368"/>
      <c r="AA880" s="368"/>
      <c r="AB880" s="368"/>
      <c r="AC880" s="368"/>
      <c r="AD880" s="368"/>
      <c r="AE880" s="368"/>
      <c r="AF880" s="368"/>
      <c r="AG880" s="368"/>
      <c r="AH880" s="368"/>
      <c r="AI880" s="368"/>
      <c r="AJ880" s="368"/>
      <c r="AK880" s="368"/>
      <c r="AL880" s="368"/>
      <c r="AM880" s="368"/>
      <c r="AN880" s="368"/>
      <c r="AO880" s="368"/>
      <c r="AP880" s="368"/>
      <c r="AQ880" s="368"/>
      <c r="AR880" s="368"/>
      <c r="AS880" s="368"/>
      <c r="AT880" s="368"/>
      <c r="AU880" s="368"/>
      <c r="AV880" s="368"/>
      <c r="AW880" s="368"/>
      <c r="AX880" s="368"/>
      <c r="AY880" s="368"/>
      <c r="AZ880" s="368"/>
      <c r="BA880" s="368"/>
      <c r="BB880" s="368"/>
      <c r="BC880" s="368"/>
      <c r="BD880" s="368"/>
      <c r="BE880" s="368"/>
      <c r="BF880" s="368"/>
      <c r="BG880" s="368"/>
      <c r="BH880" s="368"/>
      <c r="BI880" s="368"/>
      <c r="BJ880" s="368"/>
      <c r="BK880" s="368"/>
      <c r="BL880" s="368"/>
      <c r="BM880" s="368"/>
      <c r="BN880" s="368"/>
      <c r="BO880" s="368"/>
      <c r="BP880" s="368"/>
      <c r="BQ880" s="368"/>
      <c r="BR880" s="368"/>
      <c r="BS880" s="368"/>
      <c r="BT880" s="368"/>
      <c r="BU880" s="368"/>
      <c r="BV880" s="368"/>
      <c r="BW880" s="368"/>
      <c r="DV880" s="368"/>
      <c r="DW880" s="368"/>
      <c r="DX880" s="368"/>
      <c r="DY880" s="368"/>
      <c r="DZ880" s="368"/>
      <c r="EA880" s="368"/>
      <c r="EB880" s="368"/>
      <c r="EC880" s="368"/>
      <c r="ED880" s="368"/>
      <c r="EE880" s="368"/>
      <c r="EF880" s="368"/>
      <c r="EG880" s="368"/>
      <c r="EH880" s="368"/>
      <c r="EI880" s="368"/>
      <c r="EJ880" s="368"/>
      <c r="EK880" s="368"/>
      <c r="EL880" s="368"/>
      <c r="EM880" s="368"/>
      <c r="EN880" s="368"/>
      <c r="EO880" s="368"/>
      <c r="EP880" s="368"/>
      <c r="EQ880" s="368"/>
      <c r="ER880" s="368"/>
      <c r="ES880" s="368"/>
      <c r="ET880" s="368"/>
      <c r="EU880" s="368"/>
      <c r="EV880" s="368"/>
      <c r="EW880" s="368"/>
      <c r="EX880" s="368"/>
      <c r="EY880" s="368"/>
      <c r="EZ880" s="368"/>
      <c r="FA880" s="368"/>
      <c r="FB880" s="368"/>
      <c r="FC880" s="368"/>
      <c r="FD880" s="368"/>
      <c r="FE880" s="368"/>
      <c r="FF880" s="368"/>
      <c r="FG880" s="368"/>
      <c r="FH880" s="368"/>
      <c r="FI880" s="368"/>
      <c r="FJ880" s="368"/>
      <c r="FK880" s="368"/>
      <c r="FL880" s="368"/>
      <c r="FM880" s="368"/>
      <c r="FN880" s="368"/>
      <c r="FO880" s="368"/>
      <c r="FP880" s="368"/>
      <c r="FQ880" s="368"/>
      <c r="FR880" s="368"/>
      <c r="FS880" s="368"/>
      <c r="FT880" s="368"/>
      <c r="FU880" s="368"/>
      <c r="FV880" s="368"/>
      <c r="FW880" s="368"/>
      <c r="FX880" s="368"/>
      <c r="FY880" s="368"/>
      <c r="FZ880" s="368"/>
      <c r="GA880" s="368"/>
      <c r="GB880" s="368"/>
      <c r="GC880" s="368"/>
      <c r="GD880" s="368"/>
      <c r="GE880" s="368"/>
      <c r="GF880" s="368"/>
      <c r="GG880" s="368"/>
      <c r="GH880" s="368"/>
      <c r="GI880" s="368"/>
      <c r="GJ880" s="368"/>
      <c r="GK880" s="368"/>
      <c r="GL880" s="368"/>
      <c r="GM880" s="368"/>
      <c r="GN880" s="368"/>
      <c r="GO880" s="368"/>
      <c r="GP880" s="368"/>
      <c r="GQ880" s="368"/>
      <c r="GR880" s="368"/>
      <c r="GS880" s="368"/>
      <c r="GT880" s="368"/>
      <c r="GU880" s="368"/>
      <c r="GV880" s="368"/>
      <c r="GW880" s="368"/>
      <c r="GX880" s="368"/>
      <c r="GY880" s="368"/>
      <c r="GZ880" s="368"/>
      <c r="HA880" s="368"/>
      <c r="HB880" s="368"/>
      <c r="HC880" s="368"/>
      <c r="HD880" s="368"/>
      <c r="HE880" s="368"/>
      <c r="HF880" s="368"/>
      <c r="HG880" s="368"/>
      <c r="HH880" s="368"/>
      <c r="HI880" s="368"/>
      <c r="HJ880" s="368"/>
      <c r="HK880" s="368"/>
      <c r="HL880" s="368"/>
      <c r="HM880" s="368"/>
      <c r="HN880" s="368"/>
      <c r="HO880" s="368"/>
      <c r="HP880" s="368"/>
      <c r="HQ880" s="368"/>
      <c r="HR880" s="368"/>
      <c r="HS880" s="368"/>
      <c r="HT880" s="368"/>
      <c r="HU880" s="368"/>
      <c r="HV880" s="368"/>
      <c r="HW880" s="368"/>
      <c r="HX880" s="368"/>
      <c r="HY880" s="368"/>
      <c r="HZ880" s="368"/>
      <c r="IA880" s="368"/>
      <c r="IB880" s="368"/>
      <c r="IC880" s="368"/>
      <c r="ID880" s="368"/>
      <c r="IE880" s="368"/>
      <c r="IF880" s="368"/>
      <c r="IG880" s="368"/>
      <c r="IH880" s="368"/>
      <c r="II880" s="368"/>
      <c r="IJ880" s="368"/>
      <c r="IK880" s="368"/>
      <c r="IL880" s="368"/>
      <c r="IM880" s="368"/>
      <c r="IN880" s="368"/>
      <c r="IO880" s="368"/>
      <c r="IP880" s="368"/>
      <c r="IQ880" s="368"/>
      <c r="IR880" s="368"/>
      <c r="IS880" s="368"/>
      <c r="IT880" s="368"/>
      <c r="IU880" s="368"/>
      <c r="IV880" s="368"/>
      <c r="IW880" s="368"/>
      <c r="IX880" s="368"/>
      <c r="IY880" s="368"/>
      <c r="IZ880" s="368"/>
      <c r="JA880" s="368"/>
      <c r="JB880" s="368"/>
      <c r="JC880" s="368"/>
      <c r="JD880" s="368"/>
      <c r="JE880" s="368"/>
      <c r="JF880" s="368"/>
      <c r="JG880" s="368"/>
      <c r="JH880" s="368"/>
      <c r="JI880" s="368"/>
      <c r="JJ880" s="368"/>
      <c r="JK880" s="368"/>
      <c r="JL880" s="368"/>
      <c r="JM880" s="368"/>
      <c r="JN880" s="368"/>
      <c r="JO880" s="368"/>
      <c r="JP880" s="368"/>
      <c r="JQ880" s="368"/>
      <c r="JR880" s="368"/>
      <c r="JS880" s="368"/>
      <c r="JT880" s="368"/>
      <c r="JU880" s="368"/>
      <c r="JV880" s="368"/>
      <c r="JW880" s="368"/>
      <c r="JX880" s="368"/>
      <c r="JY880" s="368"/>
      <c r="JZ880" s="368"/>
      <c r="KA880" s="368"/>
      <c r="KB880" s="368"/>
      <c r="KC880" s="368"/>
      <c r="KD880" s="368"/>
      <c r="KE880" s="368"/>
      <c r="KF880" s="368"/>
      <c r="KG880" s="368"/>
      <c r="KH880" s="368"/>
      <c r="KI880" s="368"/>
      <c r="KJ880" s="368"/>
      <c r="KK880" s="368"/>
      <c r="KL880" s="368"/>
      <c r="KM880" s="368"/>
      <c r="KN880" s="368"/>
      <c r="KO880" s="368"/>
      <c r="KP880" s="368"/>
      <c r="KQ880" s="368"/>
      <c r="KR880" s="368"/>
      <c r="KS880" s="368"/>
      <c r="KT880" s="368"/>
      <c r="KU880" s="368"/>
      <c r="KV880" s="368"/>
      <c r="KW880" s="368"/>
      <c r="KX880" s="368"/>
      <c r="LH880" s="368"/>
      <c r="LI880" s="368"/>
      <c r="LJ880" s="368"/>
      <c r="LK880" s="368"/>
      <c r="LL880" s="368"/>
      <c r="LM880" s="368"/>
      <c r="LN880" s="368"/>
      <c r="LO880" s="368"/>
      <c r="LP880" s="368"/>
      <c r="LQ880" s="368"/>
      <c r="LR880" s="368"/>
      <c r="LS880" s="368"/>
      <c r="LT880" s="368"/>
      <c r="LU880" s="368"/>
      <c r="LV880" s="368"/>
      <c r="LW880" s="368"/>
      <c r="LX880" s="368"/>
      <c r="LY880" s="368"/>
      <c r="LZ880" s="368"/>
      <c r="MA880" s="368"/>
      <c r="MB880" s="368"/>
      <c r="MC880" s="368"/>
      <c r="MD880" s="368"/>
      <c r="ME880" s="368"/>
      <c r="MF880" s="368"/>
      <c r="MG880" s="368"/>
      <c r="MH880" s="368"/>
      <c r="MI880" s="368"/>
      <c r="MJ880" s="368"/>
      <c r="MK880" s="368"/>
      <c r="ML880" s="368"/>
      <c r="MM880" s="368"/>
      <c r="MN880" s="368"/>
      <c r="MO880" s="368"/>
      <c r="MP880" s="368"/>
      <c r="MQ880" s="368"/>
      <c r="MR880" s="368"/>
      <c r="MS880" s="368"/>
      <c r="MT880" s="368"/>
      <c r="MU880" s="368"/>
      <c r="MV880" s="368"/>
      <c r="MW880" s="368"/>
      <c r="MX880" s="368"/>
      <c r="MY880" s="368"/>
      <c r="MZ880" s="368"/>
      <c r="NA880" s="368"/>
      <c r="NB880" s="368"/>
      <c r="NC880" s="368"/>
      <c r="ND880" s="368"/>
      <c r="NE880" s="368"/>
      <c r="NF880" s="368"/>
      <c r="NG880" s="368"/>
      <c r="NH880" s="368"/>
      <c r="NI880" s="368"/>
      <c r="NJ880" s="368"/>
      <c r="NK880" s="368"/>
      <c r="NL880" s="368"/>
      <c r="NM880" s="368"/>
      <c r="NN880" s="368"/>
      <c r="NO880" s="368"/>
      <c r="NP880" s="368"/>
      <c r="NQ880" s="368"/>
      <c r="NR880" s="368"/>
      <c r="NS880" s="368"/>
      <c r="NT880" s="368"/>
      <c r="NU880" s="368"/>
      <c r="NV880" s="368"/>
      <c r="NW880" s="368"/>
      <c r="NX880" s="368"/>
      <c r="NY880" s="368"/>
      <c r="NZ880" s="368"/>
      <c r="OA880" s="368"/>
      <c r="OB880" s="368"/>
      <c r="OC880" s="368"/>
      <c r="OD880" s="368"/>
      <c r="OE880" s="368"/>
      <c r="OF880" s="368"/>
      <c r="OG880" s="368"/>
      <c r="OH880" s="368"/>
      <c r="OI880" s="368"/>
      <c r="OJ880" s="368"/>
      <c r="OK880" s="368"/>
      <c r="OL880" s="368"/>
      <c r="OM880" s="368"/>
      <c r="ON880" s="368"/>
      <c r="OO880" s="368"/>
      <c r="OP880" s="368"/>
      <c r="OQ880" s="368"/>
      <c r="OR880" s="368"/>
      <c r="OS880" s="368"/>
      <c r="OT880" s="368"/>
      <c r="OU880" s="368"/>
      <c r="OV880" s="368"/>
      <c r="OW880" s="368"/>
      <c r="OX880" s="368"/>
      <c r="OY880" s="368"/>
      <c r="OZ880" s="368"/>
      <c r="PA880" s="368"/>
      <c r="PB880" s="368"/>
      <c r="PC880" s="368"/>
      <c r="PD880" s="368"/>
      <c r="PE880" s="368"/>
      <c r="PF880" s="368"/>
      <c r="PG880" s="368"/>
      <c r="PH880" s="368"/>
      <c r="PI880" s="368"/>
      <c r="PJ880" s="368"/>
      <c r="PK880" s="368"/>
      <c r="PL880" s="368"/>
      <c r="PM880" s="368"/>
      <c r="PN880" s="368"/>
      <c r="PO880" s="368"/>
      <c r="PP880" s="368"/>
      <c r="PQ880" s="368"/>
      <c r="PR880" s="368"/>
      <c r="PS880" s="368"/>
      <c r="PT880" s="368"/>
      <c r="PU880" s="368"/>
      <c r="PV880" s="368"/>
      <c r="PW880" s="368"/>
      <c r="PX880" s="368"/>
      <c r="PY880" s="368"/>
      <c r="PZ880" s="368"/>
      <c r="QA880" s="368"/>
      <c r="QB880" s="368"/>
      <c r="QC880" s="368"/>
      <c r="QD880" s="368"/>
      <c r="QE880" s="368"/>
      <c r="QF880" s="368"/>
      <c r="QG880" s="368"/>
      <c r="QH880" s="368"/>
      <c r="QI880" s="368"/>
      <c r="QJ880" s="368"/>
      <c r="QK880" s="368"/>
      <c r="QL880" s="368"/>
      <c r="QM880" s="368"/>
      <c r="QN880" s="368"/>
      <c r="QO880" s="368"/>
      <c r="QP880" s="368"/>
      <c r="QQ880" s="368"/>
      <c r="QR880" s="368"/>
      <c r="QS880" s="368"/>
      <c r="QT880" s="368"/>
      <c r="QU880" s="368"/>
      <c r="QV880" s="368"/>
      <c r="QW880" s="368"/>
      <c r="QX880" s="368"/>
      <c r="QY880" s="368"/>
      <c r="QZ880" s="368"/>
      <c r="RA880" s="368"/>
      <c r="RB880" s="368"/>
      <c r="RC880" s="368"/>
      <c r="RD880" s="368"/>
      <c r="RE880" s="368"/>
      <c r="RF880" s="368"/>
      <c r="RG880" s="368"/>
      <c r="RH880" s="368"/>
      <c r="RI880" s="368"/>
      <c r="RJ880" s="368"/>
      <c r="RK880" s="368"/>
      <c r="RL880" s="368"/>
      <c r="RM880" s="368"/>
      <c r="RN880" s="368"/>
      <c r="RO880" s="368"/>
      <c r="RP880" s="368"/>
      <c r="RQ880" s="368"/>
      <c r="RR880" s="368"/>
      <c r="RS880" s="368"/>
      <c r="RT880" s="368"/>
      <c r="RU880" s="368"/>
      <c r="RV880" s="368"/>
      <c r="RW880" s="368"/>
      <c r="RX880" s="368"/>
      <c r="RY880" s="368"/>
      <c r="RZ880" s="368"/>
      <c r="SA880" s="368"/>
      <c r="SB880" s="368"/>
      <c r="SC880" s="368"/>
      <c r="SD880" s="368"/>
      <c r="SE880" s="368"/>
      <c r="SF880" s="368"/>
      <c r="SG880" s="368"/>
    </row>
    <row r="881" spans="1:501">
      <c r="A881" s="368"/>
      <c r="B881" s="368"/>
      <c r="C881" s="368"/>
      <c r="D881" s="368"/>
      <c r="E881" s="368"/>
      <c r="F881" s="368"/>
      <c r="G881" s="368"/>
      <c r="H881" s="368"/>
      <c r="I881" s="368"/>
      <c r="J881" s="368"/>
      <c r="K881" s="368"/>
      <c r="L881" s="368"/>
      <c r="M881" s="368"/>
      <c r="N881" s="368"/>
      <c r="O881" s="385"/>
      <c r="P881" s="368"/>
      <c r="Q881" s="368"/>
      <c r="R881" s="368"/>
      <c r="S881" s="368"/>
      <c r="T881" s="368"/>
      <c r="U881" s="368"/>
      <c r="V881" s="368"/>
      <c r="W881" s="368"/>
      <c r="X881" s="368"/>
      <c r="Y881" s="368"/>
      <c r="Z881" s="368"/>
      <c r="AA881" s="368"/>
      <c r="AB881" s="368"/>
      <c r="AC881" s="368"/>
      <c r="AD881" s="368"/>
      <c r="AE881" s="368"/>
      <c r="AF881" s="368"/>
      <c r="AG881" s="368"/>
      <c r="AH881" s="368"/>
      <c r="AI881" s="368"/>
      <c r="AJ881" s="368"/>
      <c r="AK881" s="368"/>
      <c r="AL881" s="368"/>
      <c r="AM881" s="368"/>
      <c r="AN881" s="368"/>
      <c r="AO881" s="368"/>
      <c r="AP881" s="368"/>
      <c r="AQ881" s="368"/>
      <c r="AR881" s="368"/>
      <c r="AS881" s="368"/>
      <c r="AT881" s="368"/>
      <c r="AU881" s="368"/>
      <c r="AV881" s="368"/>
      <c r="AW881" s="368"/>
      <c r="AX881" s="368"/>
      <c r="AY881" s="368"/>
      <c r="AZ881" s="368"/>
      <c r="BA881" s="368"/>
      <c r="BB881" s="368"/>
      <c r="BC881" s="368"/>
      <c r="BD881" s="368"/>
      <c r="BE881" s="368"/>
      <c r="BF881" s="368"/>
      <c r="BG881" s="368"/>
      <c r="BH881" s="368"/>
      <c r="BI881" s="368"/>
      <c r="BJ881" s="368"/>
      <c r="BK881" s="368"/>
      <c r="BL881" s="368"/>
      <c r="BM881" s="368"/>
      <c r="BN881" s="368"/>
      <c r="BO881" s="368"/>
      <c r="BP881" s="368"/>
      <c r="BQ881" s="368"/>
      <c r="BR881" s="368"/>
      <c r="BS881" s="368"/>
      <c r="BT881" s="368"/>
      <c r="BU881" s="368"/>
      <c r="BV881" s="368"/>
      <c r="BW881" s="368"/>
      <c r="DV881" s="368"/>
      <c r="DW881" s="368"/>
      <c r="DX881" s="368"/>
      <c r="DY881" s="368"/>
      <c r="DZ881" s="368"/>
      <c r="EA881" s="368"/>
      <c r="EB881" s="368"/>
      <c r="EC881" s="368"/>
      <c r="ED881" s="368"/>
      <c r="EE881" s="368"/>
      <c r="EF881" s="368"/>
      <c r="EG881" s="368"/>
      <c r="EH881" s="368"/>
      <c r="EI881" s="368"/>
      <c r="EJ881" s="368"/>
      <c r="EK881" s="368"/>
      <c r="EL881" s="368"/>
      <c r="EM881" s="368"/>
      <c r="EN881" s="368"/>
      <c r="EO881" s="368"/>
      <c r="EP881" s="368"/>
      <c r="EQ881" s="368"/>
      <c r="ER881" s="368"/>
      <c r="ES881" s="368"/>
      <c r="ET881" s="368"/>
      <c r="EU881" s="368"/>
      <c r="EV881" s="368"/>
      <c r="EW881" s="368"/>
      <c r="EX881" s="368"/>
      <c r="EY881" s="368"/>
      <c r="EZ881" s="368"/>
      <c r="FA881" s="368"/>
      <c r="FB881" s="368"/>
      <c r="FC881" s="368"/>
      <c r="FD881" s="368"/>
      <c r="FE881" s="368"/>
      <c r="FF881" s="368"/>
      <c r="FG881" s="368"/>
      <c r="FH881" s="368"/>
      <c r="FI881" s="368"/>
      <c r="FJ881" s="368"/>
      <c r="FK881" s="368"/>
      <c r="FL881" s="368"/>
      <c r="FM881" s="368"/>
      <c r="FN881" s="368"/>
      <c r="FO881" s="368"/>
      <c r="FP881" s="368"/>
      <c r="FQ881" s="368"/>
      <c r="FR881" s="368"/>
      <c r="FS881" s="368"/>
      <c r="FT881" s="368"/>
      <c r="FU881" s="368"/>
      <c r="FV881" s="368"/>
      <c r="FW881" s="368"/>
      <c r="FX881" s="368"/>
      <c r="FY881" s="368"/>
      <c r="FZ881" s="368"/>
      <c r="GA881" s="368"/>
      <c r="GB881" s="368"/>
      <c r="GC881" s="368"/>
      <c r="GD881" s="368"/>
      <c r="GE881" s="368"/>
      <c r="GF881" s="368"/>
      <c r="GG881" s="368"/>
      <c r="GH881" s="368"/>
      <c r="GI881" s="368"/>
      <c r="GJ881" s="368"/>
      <c r="GK881" s="368"/>
      <c r="GL881" s="368"/>
      <c r="GM881" s="368"/>
      <c r="GN881" s="368"/>
      <c r="GO881" s="368"/>
      <c r="GP881" s="368"/>
      <c r="GQ881" s="368"/>
      <c r="GR881" s="368"/>
      <c r="GS881" s="368"/>
      <c r="GT881" s="368"/>
      <c r="GU881" s="368"/>
      <c r="GV881" s="368"/>
      <c r="GW881" s="368"/>
      <c r="GX881" s="368"/>
      <c r="GY881" s="368"/>
      <c r="GZ881" s="368"/>
      <c r="HA881" s="368"/>
      <c r="HB881" s="368"/>
      <c r="HC881" s="368"/>
      <c r="HD881" s="368"/>
      <c r="HE881" s="368"/>
      <c r="HF881" s="368"/>
      <c r="HG881" s="368"/>
      <c r="HH881" s="368"/>
      <c r="HI881" s="368"/>
      <c r="HJ881" s="368"/>
      <c r="HK881" s="368"/>
      <c r="HL881" s="368"/>
      <c r="HM881" s="368"/>
      <c r="HN881" s="368"/>
      <c r="HO881" s="368"/>
      <c r="HP881" s="368"/>
      <c r="HQ881" s="368"/>
      <c r="HR881" s="368"/>
      <c r="HS881" s="368"/>
      <c r="HT881" s="368"/>
      <c r="HU881" s="368"/>
      <c r="HV881" s="368"/>
      <c r="HW881" s="368"/>
      <c r="HX881" s="368"/>
      <c r="HY881" s="368"/>
      <c r="HZ881" s="368"/>
      <c r="IA881" s="368"/>
      <c r="IB881" s="368"/>
      <c r="IC881" s="368"/>
      <c r="ID881" s="368"/>
      <c r="IE881" s="368"/>
      <c r="IF881" s="368"/>
      <c r="IG881" s="368"/>
      <c r="IH881" s="368"/>
      <c r="II881" s="368"/>
      <c r="IJ881" s="368"/>
      <c r="IK881" s="368"/>
      <c r="IL881" s="368"/>
      <c r="IM881" s="368"/>
      <c r="IN881" s="368"/>
      <c r="IO881" s="368"/>
      <c r="IP881" s="368"/>
      <c r="IQ881" s="368"/>
      <c r="IR881" s="368"/>
      <c r="IS881" s="368"/>
      <c r="IT881" s="368"/>
      <c r="IU881" s="368"/>
      <c r="IV881" s="368"/>
      <c r="IW881" s="368"/>
      <c r="IX881" s="368"/>
      <c r="IY881" s="368"/>
      <c r="IZ881" s="368"/>
      <c r="JA881" s="368"/>
      <c r="JB881" s="368"/>
      <c r="JC881" s="368"/>
      <c r="JD881" s="368"/>
      <c r="JE881" s="368"/>
      <c r="JF881" s="368"/>
      <c r="JG881" s="368"/>
      <c r="JH881" s="368"/>
      <c r="JI881" s="368"/>
      <c r="JJ881" s="368"/>
      <c r="JK881" s="368"/>
      <c r="JL881" s="368"/>
      <c r="JM881" s="368"/>
      <c r="JN881" s="368"/>
      <c r="JO881" s="368"/>
      <c r="JP881" s="368"/>
      <c r="JQ881" s="368"/>
      <c r="JR881" s="368"/>
      <c r="JS881" s="368"/>
      <c r="JT881" s="368"/>
      <c r="JU881" s="368"/>
      <c r="JV881" s="368"/>
      <c r="JW881" s="368"/>
      <c r="JX881" s="368"/>
      <c r="JY881" s="368"/>
      <c r="JZ881" s="368"/>
      <c r="KA881" s="368"/>
      <c r="KB881" s="368"/>
      <c r="KC881" s="368"/>
      <c r="KD881" s="368"/>
      <c r="KE881" s="368"/>
      <c r="KF881" s="368"/>
      <c r="KG881" s="368"/>
      <c r="KH881" s="368"/>
      <c r="KI881" s="368"/>
      <c r="KJ881" s="368"/>
      <c r="KK881" s="368"/>
      <c r="KL881" s="368"/>
      <c r="KM881" s="368"/>
      <c r="KN881" s="368"/>
      <c r="KO881" s="368"/>
      <c r="KP881" s="368"/>
      <c r="KQ881" s="368"/>
      <c r="KR881" s="368"/>
      <c r="KS881" s="368"/>
      <c r="KT881" s="368"/>
      <c r="KU881" s="368"/>
      <c r="KV881" s="368"/>
      <c r="KW881" s="368"/>
      <c r="KX881" s="368"/>
      <c r="LH881" s="368"/>
      <c r="LI881" s="368"/>
      <c r="LJ881" s="368"/>
      <c r="LK881" s="368"/>
      <c r="LL881" s="368"/>
      <c r="LM881" s="368"/>
      <c r="LN881" s="368"/>
      <c r="LO881" s="368"/>
      <c r="LP881" s="368"/>
      <c r="LQ881" s="368"/>
      <c r="LR881" s="368"/>
      <c r="LS881" s="368"/>
      <c r="LT881" s="368"/>
      <c r="LU881" s="368"/>
      <c r="LV881" s="368"/>
      <c r="LW881" s="368"/>
      <c r="LX881" s="368"/>
      <c r="LY881" s="368"/>
      <c r="LZ881" s="368"/>
      <c r="MA881" s="368"/>
      <c r="MB881" s="368"/>
      <c r="MC881" s="368"/>
      <c r="MD881" s="368"/>
      <c r="ME881" s="368"/>
      <c r="MF881" s="368"/>
      <c r="MG881" s="368"/>
      <c r="MH881" s="368"/>
      <c r="MI881" s="368"/>
      <c r="MJ881" s="368"/>
      <c r="MK881" s="368"/>
      <c r="ML881" s="368"/>
      <c r="MM881" s="368"/>
      <c r="MN881" s="368"/>
      <c r="MO881" s="368"/>
      <c r="MP881" s="368"/>
      <c r="MQ881" s="368"/>
      <c r="MR881" s="368"/>
      <c r="MS881" s="368"/>
      <c r="MT881" s="368"/>
      <c r="MU881" s="368"/>
      <c r="MV881" s="368"/>
      <c r="MW881" s="368"/>
      <c r="MX881" s="368"/>
      <c r="MY881" s="368"/>
      <c r="MZ881" s="368"/>
      <c r="NA881" s="368"/>
      <c r="NB881" s="368"/>
      <c r="NC881" s="368"/>
      <c r="ND881" s="368"/>
      <c r="NE881" s="368"/>
      <c r="NF881" s="368"/>
      <c r="NG881" s="368"/>
      <c r="NH881" s="368"/>
      <c r="NI881" s="368"/>
      <c r="NJ881" s="368"/>
      <c r="NK881" s="368"/>
      <c r="NL881" s="368"/>
      <c r="NM881" s="368"/>
      <c r="NN881" s="368"/>
      <c r="NO881" s="368"/>
      <c r="NP881" s="368"/>
      <c r="NQ881" s="368"/>
      <c r="NR881" s="368"/>
      <c r="NS881" s="368"/>
      <c r="NT881" s="368"/>
      <c r="NU881" s="368"/>
      <c r="NV881" s="368"/>
      <c r="NW881" s="368"/>
      <c r="NX881" s="368"/>
      <c r="NY881" s="368"/>
      <c r="NZ881" s="368"/>
      <c r="OA881" s="368"/>
      <c r="OB881" s="368"/>
      <c r="OC881" s="368"/>
      <c r="OD881" s="368"/>
      <c r="OE881" s="368"/>
      <c r="OF881" s="368"/>
      <c r="OG881" s="368"/>
      <c r="OH881" s="368"/>
      <c r="OI881" s="368"/>
      <c r="OJ881" s="368"/>
      <c r="OK881" s="368"/>
      <c r="OL881" s="368"/>
      <c r="OM881" s="368"/>
      <c r="ON881" s="368"/>
      <c r="OO881" s="368"/>
      <c r="OP881" s="368"/>
      <c r="OQ881" s="368"/>
      <c r="OR881" s="368"/>
      <c r="OS881" s="368"/>
      <c r="OT881" s="368"/>
      <c r="OU881" s="368"/>
      <c r="OV881" s="368"/>
      <c r="OW881" s="368"/>
      <c r="OX881" s="368"/>
      <c r="OY881" s="368"/>
      <c r="OZ881" s="368"/>
      <c r="PA881" s="368"/>
      <c r="PB881" s="368"/>
      <c r="PC881" s="368"/>
      <c r="PD881" s="368"/>
      <c r="PE881" s="368"/>
      <c r="PF881" s="368"/>
      <c r="PG881" s="368"/>
      <c r="PH881" s="368"/>
      <c r="PI881" s="368"/>
      <c r="PJ881" s="368"/>
      <c r="PK881" s="368"/>
      <c r="PL881" s="368"/>
      <c r="PM881" s="368"/>
      <c r="PN881" s="368"/>
      <c r="PO881" s="368"/>
      <c r="PP881" s="368"/>
      <c r="PQ881" s="368"/>
      <c r="PR881" s="368"/>
      <c r="PS881" s="368"/>
      <c r="PT881" s="368"/>
      <c r="PU881" s="368"/>
      <c r="PV881" s="368"/>
      <c r="PW881" s="368"/>
      <c r="PX881" s="368"/>
      <c r="PY881" s="368"/>
      <c r="PZ881" s="368"/>
      <c r="QA881" s="368"/>
      <c r="QB881" s="368"/>
      <c r="QC881" s="368"/>
      <c r="QD881" s="368"/>
      <c r="QE881" s="368"/>
      <c r="QF881" s="368"/>
      <c r="QG881" s="368"/>
      <c r="QH881" s="368"/>
      <c r="QI881" s="368"/>
      <c r="QJ881" s="368"/>
      <c r="QK881" s="368"/>
      <c r="QL881" s="368"/>
      <c r="QM881" s="368"/>
      <c r="QN881" s="368"/>
      <c r="QO881" s="368"/>
      <c r="QP881" s="368"/>
      <c r="QQ881" s="368"/>
      <c r="QR881" s="368"/>
      <c r="QS881" s="368"/>
      <c r="QT881" s="368"/>
      <c r="QU881" s="368"/>
      <c r="QV881" s="368"/>
      <c r="QW881" s="368"/>
      <c r="QX881" s="368"/>
      <c r="QY881" s="368"/>
      <c r="QZ881" s="368"/>
      <c r="RA881" s="368"/>
      <c r="RB881" s="368"/>
      <c r="RC881" s="368"/>
      <c r="RD881" s="368"/>
      <c r="RE881" s="368"/>
      <c r="RF881" s="368"/>
      <c r="RG881" s="368"/>
      <c r="RH881" s="368"/>
      <c r="RI881" s="368"/>
      <c r="RJ881" s="368"/>
      <c r="RK881" s="368"/>
      <c r="RL881" s="368"/>
      <c r="RM881" s="368"/>
      <c r="RN881" s="368"/>
      <c r="RO881" s="368"/>
      <c r="RP881" s="368"/>
      <c r="RQ881" s="368"/>
      <c r="RR881" s="368"/>
      <c r="RS881" s="368"/>
      <c r="RT881" s="368"/>
      <c r="RU881" s="368"/>
      <c r="RV881" s="368"/>
      <c r="RW881" s="368"/>
      <c r="RX881" s="368"/>
      <c r="RY881" s="368"/>
      <c r="RZ881" s="368"/>
      <c r="SA881" s="368"/>
      <c r="SB881" s="368"/>
      <c r="SC881" s="368"/>
      <c r="SD881" s="368"/>
      <c r="SE881" s="368"/>
      <c r="SF881" s="368"/>
      <c r="SG881" s="368"/>
    </row>
    <row r="882" spans="1:501">
      <c r="A882" s="368"/>
      <c r="B882" s="368"/>
      <c r="C882" s="368"/>
      <c r="D882" s="368"/>
      <c r="E882" s="368"/>
      <c r="F882" s="368"/>
      <c r="G882" s="368"/>
      <c r="H882" s="368"/>
      <c r="I882" s="368"/>
      <c r="J882" s="368"/>
      <c r="K882" s="368"/>
      <c r="L882" s="368"/>
      <c r="M882" s="368"/>
      <c r="N882" s="368"/>
      <c r="O882" s="385"/>
      <c r="P882" s="368"/>
      <c r="Q882" s="368"/>
      <c r="R882" s="368"/>
      <c r="S882" s="368"/>
      <c r="T882" s="368"/>
      <c r="U882" s="368"/>
      <c r="V882" s="368"/>
      <c r="W882" s="368"/>
      <c r="X882" s="368"/>
      <c r="Y882" s="368"/>
      <c r="Z882" s="368"/>
      <c r="AA882" s="368"/>
      <c r="AB882" s="368"/>
      <c r="AC882" s="368"/>
      <c r="AD882" s="368"/>
      <c r="AE882" s="368"/>
      <c r="AF882" s="368"/>
      <c r="AG882" s="368"/>
      <c r="AH882" s="368"/>
      <c r="AI882" s="368"/>
      <c r="AJ882" s="368"/>
      <c r="AK882" s="368"/>
      <c r="AL882" s="368"/>
      <c r="AM882" s="368"/>
      <c r="AN882" s="368"/>
      <c r="AO882" s="368"/>
      <c r="AP882" s="368"/>
      <c r="AQ882" s="368"/>
      <c r="AR882" s="368"/>
      <c r="AS882" s="368"/>
      <c r="AT882" s="368"/>
      <c r="AU882" s="368"/>
      <c r="AV882" s="368"/>
      <c r="AW882" s="368"/>
      <c r="AX882" s="368"/>
      <c r="AY882" s="368"/>
      <c r="AZ882" s="368"/>
      <c r="BA882" s="368"/>
      <c r="BB882" s="368"/>
      <c r="BC882" s="368"/>
      <c r="BD882" s="368"/>
      <c r="BE882" s="368"/>
      <c r="BF882" s="368"/>
      <c r="BG882" s="368"/>
      <c r="BH882" s="368"/>
      <c r="BI882" s="368"/>
      <c r="BJ882" s="368"/>
      <c r="BK882" s="368"/>
      <c r="BL882" s="368"/>
      <c r="BM882" s="368"/>
      <c r="BN882" s="368"/>
      <c r="BO882" s="368"/>
      <c r="BP882" s="368"/>
      <c r="BQ882" s="368"/>
      <c r="BR882" s="368"/>
      <c r="BS882" s="368"/>
      <c r="BT882" s="368"/>
      <c r="BU882" s="368"/>
      <c r="BV882" s="368"/>
      <c r="BW882" s="368"/>
      <c r="DV882" s="368"/>
      <c r="DW882" s="368"/>
      <c r="DX882" s="368"/>
      <c r="DY882" s="368"/>
      <c r="DZ882" s="368"/>
      <c r="EA882" s="368"/>
      <c r="EB882" s="368"/>
      <c r="EC882" s="368"/>
      <c r="ED882" s="368"/>
      <c r="EE882" s="368"/>
      <c r="EF882" s="368"/>
      <c r="EG882" s="368"/>
      <c r="EH882" s="368"/>
      <c r="EI882" s="368"/>
      <c r="EJ882" s="368"/>
      <c r="EK882" s="368"/>
      <c r="EL882" s="368"/>
      <c r="EM882" s="368"/>
      <c r="EN882" s="368"/>
      <c r="EO882" s="368"/>
      <c r="EP882" s="368"/>
      <c r="EQ882" s="368"/>
      <c r="ER882" s="368"/>
      <c r="ES882" s="368"/>
      <c r="ET882" s="368"/>
      <c r="EU882" s="368"/>
      <c r="EV882" s="368"/>
      <c r="EW882" s="368"/>
      <c r="EX882" s="368"/>
      <c r="EY882" s="368"/>
      <c r="EZ882" s="368"/>
      <c r="FA882" s="368"/>
      <c r="FB882" s="368"/>
      <c r="FC882" s="368"/>
      <c r="FD882" s="368"/>
      <c r="FE882" s="368"/>
      <c r="FF882" s="368"/>
      <c r="FG882" s="368"/>
      <c r="FH882" s="368"/>
      <c r="FI882" s="368"/>
      <c r="FJ882" s="368"/>
      <c r="FK882" s="368"/>
      <c r="FL882" s="368"/>
      <c r="FM882" s="368"/>
      <c r="FN882" s="368"/>
      <c r="FO882" s="368"/>
      <c r="FP882" s="368"/>
      <c r="FQ882" s="368"/>
      <c r="FR882" s="368"/>
      <c r="FS882" s="368"/>
      <c r="FT882" s="368"/>
      <c r="FU882" s="368"/>
      <c r="FV882" s="368"/>
      <c r="FW882" s="368"/>
      <c r="FX882" s="368"/>
      <c r="FY882" s="368"/>
      <c r="FZ882" s="368"/>
      <c r="GA882" s="368"/>
      <c r="GB882" s="368"/>
      <c r="GC882" s="368"/>
      <c r="GD882" s="368"/>
      <c r="GE882" s="368"/>
      <c r="GF882" s="368"/>
      <c r="GG882" s="368"/>
      <c r="GH882" s="368"/>
      <c r="GI882" s="368"/>
      <c r="GJ882" s="368"/>
      <c r="GK882" s="368"/>
      <c r="GL882" s="368"/>
      <c r="GM882" s="368"/>
      <c r="GN882" s="368"/>
      <c r="GO882" s="368"/>
      <c r="GP882" s="368"/>
      <c r="GQ882" s="368"/>
      <c r="GR882" s="368"/>
      <c r="GS882" s="368"/>
      <c r="GT882" s="368"/>
      <c r="GU882" s="368"/>
      <c r="GV882" s="368"/>
      <c r="GW882" s="368"/>
      <c r="GX882" s="368"/>
      <c r="GY882" s="368"/>
      <c r="GZ882" s="368"/>
      <c r="HA882" s="368"/>
      <c r="HB882" s="368"/>
      <c r="HC882" s="368"/>
      <c r="HD882" s="368"/>
      <c r="HE882" s="368"/>
      <c r="HF882" s="368"/>
      <c r="HG882" s="368"/>
      <c r="HH882" s="368"/>
      <c r="HI882" s="368"/>
      <c r="HJ882" s="368"/>
      <c r="HK882" s="368"/>
      <c r="HL882" s="368"/>
      <c r="HM882" s="368"/>
      <c r="HN882" s="368"/>
      <c r="HO882" s="368"/>
      <c r="HP882" s="368"/>
      <c r="HQ882" s="368"/>
      <c r="HR882" s="368"/>
      <c r="HS882" s="368"/>
      <c r="HT882" s="368"/>
      <c r="HU882" s="368"/>
      <c r="HV882" s="368"/>
      <c r="HW882" s="368"/>
      <c r="HX882" s="368"/>
      <c r="HY882" s="368"/>
      <c r="HZ882" s="368"/>
      <c r="IA882" s="368"/>
      <c r="IB882" s="368"/>
      <c r="IC882" s="368"/>
      <c r="ID882" s="368"/>
      <c r="IE882" s="368"/>
      <c r="IF882" s="368"/>
      <c r="IG882" s="368"/>
      <c r="IH882" s="368"/>
      <c r="II882" s="368"/>
      <c r="IJ882" s="368"/>
      <c r="IK882" s="368"/>
      <c r="IL882" s="368"/>
      <c r="IM882" s="368"/>
      <c r="IN882" s="368"/>
      <c r="IO882" s="368"/>
      <c r="IP882" s="368"/>
      <c r="IQ882" s="368"/>
      <c r="IR882" s="368"/>
      <c r="IS882" s="368"/>
      <c r="IT882" s="368"/>
      <c r="IU882" s="368"/>
      <c r="IV882" s="368"/>
      <c r="IW882" s="368"/>
      <c r="IX882" s="368"/>
      <c r="IY882" s="368"/>
      <c r="IZ882" s="368"/>
      <c r="JA882" s="368"/>
      <c r="JB882" s="368"/>
      <c r="JC882" s="368"/>
      <c r="JD882" s="368"/>
      <c r="JE882" s="368"/>
      <c r="JF882" s="368"/>
      <c r="JG882" s="368"/>
      <c r="JH882" s="368"/>
      <c r="JI882" s="368"/>
      <c r="JJ882" s="368"/>
      <c r="JK882" s="368"/>
      <c r="JL882" s="368"/>
      <c r="JM882" s="368"/>
      <c r="JN882" s="368"/>
      <c r="JO882" s="368"/>
      <c r="JP882" s="368"/>
      <c r="JQ882" s="368"/>
      <c r="JR882" s="368"/>
      <c r="JS882" s="368"/>
      <c r="JT882" s="368"/>
      <c r="JU882" s="368"/>
      <c r="JV882" s="368"/>
      <c r="JW882" s="368"/>
      <c r="JX882" s="368"/>
      <c r="JY882" s="368"/>
      <c r="JZ882" s="368"/>
      <c r="KA882" s="368"/>
      <c r="KB882" s="368"/>
      <c r="KC882" s="368"/>
      <c r="KD882" s="368"/>
      <c r="KE882" s="368"/>
      <c r="KF882" s="368"/>
      <c r="KG882" s="368"/>
      <c r="KH882" s="368"/>
      <c r="KI882" s="368"/>
      <c r="KJ882" s="368"/>
      <c r="KK882" s="368"/>
      <c r="KL882" s="368"/>
      <c r="KM882" s="368"/>
      <c r="KN882" s="368"/>
      <c r="KO882" s="368"/>
      <c r="KP882" s="368"/>
      <c r="KQ882" s="368"/>
      <c r="KR882" s="368"/>
      <c r="KS882" s="368"/>
      <c r="KT882" s="368"/>
      <c r="KU882" s="368"/>
      <c r="KV882" s="368"/>
      <c r="KW882" s="368"/>
      <c r="KX882" s="368"/>
      <c r="LH882" s="368"/>
      <c r="LI882" s="368"/>
      <c r="LJ882" s="368"/>
      <c r="LK882" s="368"/>
      <c r="LL882" s="368"/>
      <c r="LM882" s="368"/>
      <c r="LN882" s="368"/>
      <c r="LO882" s="368"/>
      <c r="LP882" s="368"/>
      <c r="LQ882" s="368"/>
      <c r="LR882" s="368"/>
      <c r="LS882" s="368"/>
      <c r="LT882" s="368"/>
      <c r="LU882" s="368"/>
      <c r="LV882" s="368"/>
      <c r="LW882" s="368"/>
      <c r="LX882" s="368"/>
      <c r="LY882" s="368"/>
      <c r="LZ882" s="368"/>
      <c r="MA882" s="368"/>
      <c r="MB882" s="368"/>
      <c r="MC882" s="368"/>
      <c r="MD882" s="368"/>
      <c r="ME882" s="368"/>
      <c r="MF882" s="368"/>
      <c r="MG882" s="368"/>
      <c r="MH882" s="368"/>
      <c r="MI882" s="368"/>
      <c r="MJ882" s="368"/>
      <c r="MK882" s="368"/>
      <c r="ML882" s="368"/>
      <c r="MM882" s="368"/>
      <c r="MN882" s="368"/>
      <c r="MO882" s="368"/>
      <c r="MP882" s="368"/>
      <c r="MQ882" s="368"/>
      <c r="MR882" s="368"/>
      <c r="MS882" s="368"/>
      <c r="MT882" s="368"/>
      <c r="MU882" s="368"/>
      <c r="MV882" s="368"/>
      <c r="MW882" s="368"/>
      <c r="MX882" s="368"/>
      <c r="MY882" s="368"/>
      <c r="MZ882" s="368"/>
      <c r="NA882" s="368"/>
      <c r="NB882" s="368"/>
      <c r="NC882" s="368"/>
      <c r="ND882" s="368"/>
      <c r="NE882" s="368"/>
      <c r="NF882" s="368"/>
      <c r="NG882" s="368"/>
      <c r="NH882" s="368"/>
      <c r="NI882" s="368"/>
      <c r="NJ882" s="368"/>
      <c r="NK882" s="368"/>
      <c r="NL882" s="368"/>
      <c r="NM882" s="368"/>
      <c r="NN882" s="368"/>
      <c r="NO882" s="368"/>
      <c r="NP882" s="368"/>
      <c r="NQ882" s="368"/>
      <c r="NR882" s="368"/>
      <c r="NS882" s="368"/>
      <c r="NT882" s="368"/>
      <c r="NU882" s="368"/>
      <c r="NV882" s="368"/>
      <c r="NW882" s="368"/>
      <c r="NX882" s="368"/>
      <c r="NY882" s="368"/>
      <c r="NZ882" s="368"/>
      <c r="OA882" s="368"/>
      <c r="OB882" s="368"/>
      <c r="OC882" s="368"/>
      <c r="OD882" s="368"/>
      <c r="OE882" s="368"/>
      <c r="OF882" s="368"/>
      <c r="OG882" s="368"/>
      <c r="OH882" s="368"/>
      <c r="OI882" s="368"/>
      <c r="OJ882" s="368"/>
      <c r="OK882" s="368"/>
      <c r="OL882" s="368"/>
      <c r="OM882" s="368"/>
      <c r="ON882" s="368"/>
      <c r="OO882" s="368"/>
      <c r="OP882" s="368"/>
      <c r="OQ882" s="368"/>
      <c r="OR882" s="368"/>
      <c r="OS882" s="368"/>
      <c r="OT882" s="368"/>
      <c r="OU882" s="368"/>
      <c r="OV882" s="368"/>
      <c r="OW882" s="368"/>
      <c r="OX882" s="368"/>
      <c r="OY882" s="368"/>
      <c r="OZ882" s="368"/>
      <c r="PA882" s="368"/>
      <c r="PB882" s="368"/>
      <c r="PC882" s="368"/>
      <c r="PD882" s="368"/>
      <c r="PE882" s="368"/>
      <c r="PF882" s="368"/>
      <c r="PG882" s="368"/>
      <c r="PH882" s="368"/>
      <c r="PI882" s="368"/>
      <c r="PJ882" s="368"/>
      <c r="PK882" s="368"/>
      <c r="PL882" s="368"/>
      <c r="PM882" s="368"/>
      <c r="PN882" s="368"/>
      <c r="PO882" s="368"/>
      <c r="PP882" s="368"/>
      <c r="PQ882" s="368"/>
      <c r="PR882" s="368"/>
      <c r="PS882" s="368"/>
      <c r="PT882" s="368"/>
      <c r="PU882" s="368"/>
      <c r="PV882" s="368"/>
      <c r="PW882" s="368"/>
      <c r="PX882" s="368"/>
      <c r="PY882" s="368"/>
      <c r="PZ882" s="368"/>
      <c r="QA882" s="368"/>
      <c r="QB882" s="368"/>
      <c r="QC882" s="368"/>
      <c r="QD882" s="368"/>
      <c r="QE882" s="368"/>
      <c r="QF882" s="368"/>
      <c r="QG882" s="368"/>
      <c r="QH882" s="368"/>
      <c r="QI882" s="368"/>
      <c r="QJ882" s="368"/>
      <c r="QK882" s="368"/>
      <c r="QL882" s="368"/>
      <c r="QM882" s="368"/>
      <c r="QN882" s="368"/>
      <c r="QO882" s="368"/>
      <c r="QP882" s="368"/>
      <c r="QQ882" s="368"/>
      <c r="QR882" s="368"/>
      <c r="QS882" s="368"/>
      <c r="QT882" s="368"/>
      <c r="QU882" s="368"/>
      <c r="QV882" s="368"/>
      <c r="QW882" s="368"/>
      <c r="QX882" s="368"/>
      <c r="QY882" s="368"/>
      <c r="QZ882" s="368"/>
      <c r="RA882" s="368"/>
      <c r="RB882" s="368"/>
      <c r="RC882" s="368"/>
      <c r="RD882" s="368"/>
      <c r="RE882" s="368"/>
      <c r="RF882" s="368"/>
      <c r="RG882" s="368"/>
      <c r="RH882" s="368"/>
      <c r="RI882" s="368"/>
      <c r="RJ882" s="368"/>
      <c r="RK882" s="368"/>
      <c r="RL882" s="368"/>
      <c r="RM882" s="368"/>
      <c r="RN882" s="368"/>
      <c r="RO882" s="368"/>
      <c r="RP882" s="368"/>
      <c r="RQ882" s="368"/>
      <c r="RR882" s="368"/>
      <c r="RS882" s="368"/>
      <c r="RT882" s="368"/>
      <c r="RU882" s="368"/>
      <c r="RV882" s="368"/>
      <c r="RW882" s="368"/>
      <c r="RX882" s="368"/>
      <c r="RY882" s="368"/>
      <c r="RZ882" s="368"/>
      <c r="SA882" s="368"/>
      <c r="SB882" s="368"/>
      <c r="SC882" s="368"/>
      <c r="SD882" s="368"/>
      <c r="SE882" s="368"/>
      <c r="SF882" s="368"/>
      <c r="SG882" s="368"/>
    </row>
    <row r="883" spans="1:501">
      <c r="A883" s="368"/>
      <c r="B883" s="368"/>
      <c r="C883" s="368"/>
      <c r="D883" s="368"/>
      <c r="E883" s="368"/>
      <c r="F883" s="368"/>
      <c r="G883" s="368"/>
      <c r="H883" s="368"/>
      <c r="I883" s="368"/>
      <c r="J883" s="368"/>
      <c r="K883" s="368"/>
      <c r="L883" s="368"/>
      <c r="M883" s="368"/>
      <c r="N883" s="368"/>
      <c r="O883" s="385"/>
      <c r="P883" s="368"/>
      <c r="Q883" s="368"/>
      <c r="R883" s="368"/>
      <c r="S883" s="368"/>
      <c r="T883" s="368"/>
      <c r="U883" s="368"/>
      <c r="V883" s="368"/>
      <c r="W883" s="368"/>
      <c r="X883" s="368"/>
      <c r="Y883" s="368"/>
      <c r="Z883" s="368"/>
      <c r="AA883" s="368"/>
      <c r="AB883" s="368"/>
      <c r="AC883" s="368"/>
      <c r="AD883" s="368"/>
      <c r="AE883" s="368"/>
      <c r="AF883" s="368"/>
      <c r="AG883" s="368"/>
      <c r="AH883" s="368"/>
      <c r="AI883" s="368"/>
      <c r="AJ883" s="368"/>
      <c r="AK883" s="368"/>
      <c r="AL883" s="368"/>
      <c r="AM883" s="368"/>
      <c r="AN883" s="368"/>
      <c r="AO883" s="368"/>
      <c r="AP883" s="368"/>
      <c r="AQ883" s="368"/>
      <c r="AR883" s="368"/>
      <c r="AS883" s="368"/>
      <c r="AT883" s="368"/>
      <c r="AU883" s="368"/>
      <c r="AV883" s="368"/>
      <c r="AW883" s="368"/>
      <c r="AX883" s="368"/>
      <c r="AY883" s="368"/>
      <c r="AZ883" s="368"/>
      <c r="BA883" s="368"/>
      <c r="BB883" s="368"/>
      <c r="BC883" s="368"/>
      <c r="BD883" s="368"/>
      <c r="BE883" s="368"/>
      <c r="BF883" s="368"/>
      <c r="BG883" s="368"/>
      <c r="BH883" s="368"/>
      <c r="BI883" s="368"/>
      <c r="BJ883" s="368"/>
      <c r="BK883" s="368"/>
      <c r="BL883" s="368"/>
      <c r="BM883" s="368"/>
      <c r="BN883" s="368"/>
      <c r="BO883" s="368"/>
      <c r="BP883" s="368"/>
      <c r="BQ883" s="368"/>
      <c r="BR883" s="368"/>
      <c r="BS883" s="368"/>
      <c r="BT883" s="368"/>
      <c r="BU883" s="368"/>
      <c r="BV883" s="368"/>
      <c r="BW883" s="368"/>
      <c r="DV883" s="368"/>
      <c r="DW883" s="368"/>
      <c r="DX883" s="368"/>
      <c r="DY883" s="368"/>
      <c r="DZ883" s="368"/>
      <c r="EA883" s="368"/>
      <c r="EB883" s="368"/>
      <c r="EC883" s="368"/>
      <c r="ED883" s="368"/>
      <c r="EE883" s="368"/>
      <c r="EF883" s="368"/>
      <c r="EG883" s="368"/>
      <c r="EH883" s="368"/>
      <c r="EI883" s="368"/>
      <c r="EJ883" s="368"/>
      <c r="EK883" s="368"/>
      <c r="EL883" s="368"/>
      <c r="EM883" s="368"/>
      <c r="EN883" s="368"/>
      <c r="EO883" s="368"/>
      <c r="EP883" s="368"/>
      <c r="EQ883" s="368"/>
      <c r="ER883" s="368"/>
      <c r="ES883" s="368"/>
      <c r="ET883" s="368"/>
      <c r="EU883" s="368"/>
      <c r="EV883" s="368"/>
      <c r="EW883" s="368"/>
      <c r="EX883" s="368"/>
      <c r="EY883" s="368"/>
      <c r="EZ883" s="368"/>
      <c r="FA883" s="368"/>
      <c r="FB883" s="368"/>
      <c r="FC883" s="368"/>
      <c r="FD883" s="368"/>
      <c r="FE883" s="368"/>
      <c r="FF883" s="368"/>
      <c r="FG883" s="368"/>
      <c r="FH883" s="368"/>
      <c r="FI883" s="368"/>
      <c r="FJ883" s="368"/>
      <c r="FK883" s="368"/>
      <c r="FL883" s="368"/>
      <c r="FM883" s="368"/>
      <c r="FN883" s="368"/>
      <c r="FO883" s="368"/>
      <c r="FP883" s="368"/>
      <c r="FQ883" s="368"/>
      <c r="FR883" s="368"/>
      <c r="FS883" s="368"/>
      <c r="FT883" s="368"/>
      <c r="FU883" s="368"/>
      <c r="FV883" s="368"/>
      <c r="FW883" s="368"/>
      <c r="FX883" s="368"/>
      <c r="FY883" s="368"/>
      <c r="FZ883" s="368"/>
      <c r="GA883" s="368"/>
      <c r="GB883" s="368"/>
      <c r="GC883" s="368"/>
      <c r="GD883" s="368"/>
      <c r="GE883" s="368"/>
      <c r="GF883" s="368"/>
      <c r="GG883" s="368"/>
      <c r="GH883" s="368"/>
      <c r="GI883" s="368"/>
      <c r="GJ883" s="368"/>
      <c r="GK883" s="368"/>
      <c r="GL883" s="368"/>
      <c r="GM883" s="368"/>
      <c r="GN883" s="368"/>
      <c r="GO883" s="368"/>
      <c r="GP883" s="368"/>
      <c r="GQ883" s="368"/>
      <c r="GR883" s="368"/>
      <c r="GS883" s="368"/>
      <c r="GT883" s="368"/>
      <c r="GU883" s="368"/>
      <c r="GV883" s="368"/>
      <c r="GW883" s="368"/>
      <c r="GX883" s="368"/>
      <c r="GY883" s="368"/>
      <c r="GZ883" s="368"/>
      <c r="HA883" s="368"/>
      <c r="HB883" s="368"/>
      <c r="HC883" s="368"/>
      <c r="HD883" s="368"/>
      <c r="HE883" s="368"/>
      <c r="HF883" s="368"/>
      <c r="HG883" s="368"/>
      <c r="HH883" s="368"/>
      <c r="HI883" s="368"/>
      <c r="HJ883" s="368"/>
      <c r="HK883" s="368"/>
      <c r="HL883" s="368"/>
      <c r="HM883" s="368"/>
      <c r="HN883" s="368"/>
      <c r="HO883" s="368"/>
      <c r="HP883" s="368"/>
      <c r="HQ883" s="368"/>
      <c r="HR883" s="368"/>
      <c r="HS883" s="368"/>
      <c r="HT883" s="368"/>
      <c r="HU883" s="368"/>
      <c r="HV883" s="368"/>
      <c r="HW883" s="368"/>
      <c r="HX883" s="368"/>
      <c r="HY883" s="368"/>
      <c r="HZ883" s="368"/>
      <c r="IA883" s="368"/>
      <c r="IB883" s="368"/>
      <c r="IC883" s="368"/>
      <c r="ID883" s="368"/>
      <c r="IE883" s="368"/>
      <c r="IF883" s="368"/>
      <c r="IG883" s="368"/>
      <c r="IH883" s="368"/>
      <c r="II883" s="368"/>
      <c r="IJ883" s="368"/>
      <c r="IK883" s="368"/>
      <c r="IL883" s="368"/>
      <c r="IM883" s="368"/>
      <c r="IN883" s="368"/>
      <c r="IO883" s="368"/>
      <c r="IP883" s="368"/>
      <c r="IQ883" s="368"/>
      <c r="IR883" s="368"/>
      <c r="IS883" s="368"/>
      <c r="IT883" s="368"/>
      <c r="IU883" s="368"/>
      <c r="IV883" s="368"/>
      <c r="IW883" s="368"/>
      <c r="IX883" s="368"/>
      <c r="IY883" s="368"/>
      <c r="IZ883" s="368"/>
      <c r="JA883" s="368"/>
      <c r="JB883" s="368"/>
      <c r="JC883" s="368"/>
      <c r="JD883" s="368"/>
      <c r="JE883" s="368"/>
      <c r="JF883" s="368"/>
      <c r="JG883" s="368"/>
      <c r="JH883" s="368"/>
      <c r="JI883" s="368"/>
      <c r="JJ883" s="368"/>
      <c r="JK883" s="368"/>
      <c r="JL883" s="368"/>
      <c r="JM883" s="368"/>
      <c r="JN883" s="368"/>
      <c r="JO883" s="368"/>
      <c r="JP883" s="368"/>
      <c r="JQ883" s="368"/>
      <c r="JR883" s="368"/>
      <c r="JS883" s="368"/>
      <c r="JT883" s="368"/>
      <c r="JU883" s="368"/>
      <c r="JV883" s="368"/>
      <c r="JW883" s="368"/>
      <c r="JX883" s="368"/>
      <c r="JY883" s="368"/>
      <c r="JZ883" s="368"/>
      <c r="KA883" s="368"/>
      <c r="KB883" s="368"/>
      <c r="KC883" s="368"/>
      <c r="KD883" s="368"/>
      <c r="KE883" s="368"/>
      <c r="KF883" s="368"/>
      <c r="KG883" s="368"/>
      <c r="KH883" s="368"/>
      <c r="KI883" s="368"/>
      <c r="KJ883" s="368"/>
      <c r="KK883" s="368"/>
      <c r="KL883" s="368"/>
      <c r="KM883" s="368"/>
      <c r="KN883" s="368"/>
      <c r="KO883" s="368"/>
      <c r="KP883" s="368"/>
      <c r="KQ883" s="368"/>
      <c r="KR883" s="368"/>
      <c r="KS883" s="368"/>
      <c r="KT883" s="368"/>
      <c r="KU883" s="368"/>
      <c r="KV883" s="368"/>
      <c r="KW883" s="368"/>
      <c r="KX883" s="368"/>
      <c r="LH883" s="368"/>
      <c r="LI883" s="368"/>
      <c r="LJ883" s="368"/>
      <c r="LK883" s="368"/>
      <c r="LL883" s="368"/>
      <c r="LM883" s="368"/>
      <c r="LN883" s="368"/>
      <c r="LO883" s="368"/>
      <c r="LP883" s="368"/>
      <c r="LQ883" s="368"/>
      <c r="LR883" s="368"/>
      <c r="LS883" s="368"/>
      <c r="LT883" s="368"/>
      <c r="LU883" s="368"/>
      <c r="LV883" s="368"/>
      <c r="LW883" s="368"/>
      <c r="LX883" s="368"/>
      <c r="LY883" s="368"/>
      <c r="LZ883" s="368"/>
      <c r="MA883" s="368"/>
      <c r="MB883" s="368"/>
      <c r="MC883" s="368"/>
      <c r="MD883" s="368"/>
      <c r="ME883" s="368"/>
      <c r="MF883" s="368"/>
      <c r="MG883" s="368"/>
      <c r="MH883" s="368"/>
      <c r="MI883" s="368"/>
      <c r="MJ883" s="368"/>
      <c r="MK883" s="368"/>
      <c r="ML883" s="368"/>
      <c r="MM883" s="368"/>
      <c r="MN883" s="368"/>
      <c r="MO883" s="368"/>
      <c r="MP883" s="368"/>
      <c r="MQ883" s="368"/>
      <c r="MR883" s="368"/>
      <c r="MS883" s="368"/>
      <c r="MT883" s="368"/>
      <c r="MU883" s="368"/>
      <c r="MV883" s="368"/>
      <c r="MW883" s="368"/>
      <c r="MX883" s="368"/>
      <c r="MY883" s="368"/>
      <c r="MZ883" s="368"/>
      <c r="NA883" s="368"/>
      <c r="NB883" s="368"/>
      <c r="NC883" s="368"/>
      <c r="ND883" s="368"/>
      <c r="NE883" s="368"/>
      <c r="NF883" s="368"/>
      <c r="NG883" s="368"/>
      <c r="NH883" s="368"/>
      <c r="NI883" s="368"/>
      <c r="NJ883" s="368"/>
      <c r="NK883" s="368"/>
      <c r="NL883" s="368"/>
      <c r="NM883" s="368"/>
      <c r="NN883" s="368"/>
      <c r="NO883" s="368"/>
      <c r="NP883" s="368"/>
      <c r="NQ883" s="368"/>
      <c r="NR883" s="368"/>
      <c r="NS883" s="368"/>
      <c r="NT883" s="368"/>
      <c r="NU883" s="368"/>
      <c r="NV883" s="368"/>
      <c r="NW883" s="368"/>
      <c r="NX883" s="368"/>
      <c r="NY883" s="368"/>
      <c r="NZ883" s="368"/>
      <c r="OA883" s="368"/>
      <c r="OB883" s="368"/>
      <c r="OC883" s="368"/>
      <c r="OD883" s="368"/>
      <c r="OE883" s="368"/>
      <c r="OF883" s="368"/>
      <c r="OG883" s="368"/>
      <c r="OH883" s="368"/>
      <c r="OI883" s="368"/>
      <c r="OJ883" s="368"/>
      <c r="OK883" s="368"/>
      <c r="OL883" s="368"/>
      <c r="OM883" s="368"/>
      <c r="ON883" s="368"/>
      <c r="OO883" s="368"/>
      <c r="OP883" s="368"/>
      <c r="OQ883" s="368"/>
      <c r="OR883" s="368"/>
      <c r="OS883" s="368"/>
      <c r="OT883" s="368"/>
      <c r="OU883" s="368"/>
      <c r="OV883" s="368"/>
      <c r="OW883" s="368"/>
      <c r="OX883" s="368"/>
      <c r="OY883" s="368"/>
      <c r="OZ883" s="368"/>
      <c r="PA883" s="368"/>
      <c r="PB883" s="368"/>
      <c r="PC883" s="368"/>
      <c r="PD883" s="368"/>
      <c r="PE883" s="368"/>
      <c r="PF883" s="368"/>
      <c r="PG883" s="368"/>
      <c r="PH883" s="368"/>
      <c r="PI883" s="368"/>
      <c r="PJ883" s="368"/>
      <c r="PK883" s="368"/>
      <c r="PL883" s="368"/>
      <c r="PM883" s="368"/>
      <c r="PN883" s="368"/>
      <c r="PO883" s="368"/>
      <c r="PP883" s="368"/>
      <c r="PQ883" s="368"/>
      <c r="PR883" s="368"/>
      <c r="PS883" s="368"/>
      <c r="PT883" s="368"/>
      <c r="PU883" s="368"/>
      <c r="PV883" s="368"/>
      <c r="PW883" s="368"/>
      <c r="PX883" s="368"/>
      <c r="PY883" s="368"/>
      <c r="PZ883" s="368"/>
      <c r="QA883" s="368"/>
      <c r="QB883" s="368"/>
      <c r="QC883" s="368"/>
      <c r="QD883" s="368"/>
      <c r="QE883" s="368"/>
      <c r="QF883" s="368"/>
      <c r="QG883" s="368"/>
      <c r="QH883" s="368"/>
      <c r="QI883" s="368"/>
      <c r="QJ883" s="368"/>
      <c r="QK883" s="368"/>
      <c r="QL883" s="368"/>
      <c r="QM883" s="368"/>
      <c r="QN883" s="368"/>
      <c r="QO883" s="368"/>
      <c r="QP883" s="368"/>
      <c r="QQ883" s="368"/>
      <c r="QR883" s="368"/>
      <c r="QS883" s="368"/>
      <c r="QT883" s="368"/>
      <c r="QU883" s="368"/>
      <c r="QV883" s="368"/>
      <c r="QW883" s="368"/>
      <c r="QX883" s="368"/>
      <c r="QY883" s="368"/>
      <c r="QZ883" s="368"/>
      <c r="RA883" s="368"/>
      <c r="RB883" s="368"/>
      <c r="RC883" s="368"/>
      <c r="RD883" s="368"/>
      <c r="RE883" s="368"/>
      <c r="RF883" s="368"/>
      <c r="RG883" s="368"/>
      <c r="RH883" s="368"/>
      <c r="RI883" s="368"/>
      <c r="RJ883" s="368"/>
      <c r="RK883" s="368"/>
      <c r="RL883" s="368"/>
      <c r="RM883" s="368"/>
      <c r="RN883" s="368"/>
      <c r="RO883" s="368"/>
      <c r="RP883" s="368"/>
      <c r="RQ883" s="368"/>
      <c r="RR883" s="368"/>
      <c r="RS883" s="368"/>
      <c r="RT883" s="368"/>
      <c r="RU883" s="368"/>
      <c r="RV883" s="368"/>
      <c r="RW883" s="368"/>
      <c r="RX883" s="368"/>
      <c r="RY883" s="368"/>
      <c r="RZ883" s="368"/>
      <c r="SA883" s="368"/>
      <c r="SB883" s="368"/>
      <c r="SC883" s="368"/>
      <c r="SD883" s="368"/>
      <c r="SE883" s="368"/>
      <c r="SF883" s="368"/>
      <c r="SG883" s="368"/>
    </row>
    <row r="884" spans="1:501">
      <c r="A884" s="368"/>
      <c r="B884" s="368"/>
      <c r="C884" s="368"/>
      <c r="D884" s="368"/>
      <c r="E884" s="368"/>
      <c r="F884" s="368"/>
      <c r="G884" s="368"/>
      <c r="H884" s="368"/>
      <c r="I884" s="368"/>
      <c r="J884" s="368"/>
      <c r="K884" s="368"/>
      <c r="L884" s="368"/>
      <c r="M884" s="368"/>
      <c r="N884" s="368"/>
      <c r="O884" s="385"/>
      <c r="P884" s="368"/>
      <c r="Q884" s="368"/>
      <c r="R884" s="368"/>
      <c r="S884" s="368"/>
      <c r="T884" s="368"/>
      <c r="U884" s="368"/>
      <c r="V884" s="368"/>
      <c r="W884" s="368"/>
      <c r="X884" s="368"/>
      <c r="Y884" s="368"/>
      <c r="Z884" s="368"/>
      <c r="AA884" s="368"/>
      <c r="AB884" s="368"/>
      <c r="AC884" s="368"/>
      <c r="AD884" s="368"/>
      <c r="AE884" s="368"/>
      <c r="AF884" s="368"/>
      <c r="AG884" s="368"/>
      <c r="AH884" s="368"/>
      <c r="AI884" s="368"/>
      <c r="AJ884" s="368"/>
      <c r="AK884" s="368"/>
      <c r="AL884" s="368"/>
      <c r="AM884" s="368"/>
      <c r="AN884" s="368"/>
      <c r="AO884" s="368"/>
      <c r="AP884" s="368"/>
      <c r="AQ884" s="368"/>
      <c r="AR884" s="368"/>
      <c r="AS884" s="368"/>
      <c r="AT884" s="368"/>
      <c r="AU884" s="368"/>
      <c r="AV884" s="368"/>
      <c r="AW884" s="368"/>
      <c r="AX884" s="368"/>
      <c r="AY884" s="368"/>
      <c r="AZ884" s="368"/>
      <c r="BA884" s="368"/>
      <c r="BB884" s="368"/>
      <c r="BC884" s="368"/>
      <c r="BD884" s="368"/>
      <c r="BE884" s="368"/>
      <c r="BF884" s="368"/>
      <c r="BG884" s="368"/>
      <c r="BH884" s="368"/>
      <c r="BI884" s="368"/>
      <c r="BJ884" s="368"/>
      <c r="BK884" s="368"/>
      <c r="BL884" s="368"/>
      <c r="BM884" s="368"/>
      <c r="BN884" s="368"/>
      <c r="BO884" s="368"/>
      <c r="BP884" s="368"/>
      <c r="BQ884" s="368"/>
      <c r="BR884" s="368"/>
      <c r="BS884" s="368"/>
      <c r="BT884" s="368"/>
      <c r="BU884" s="368"/>
      <c r="BV884" s="368"/>
      <c r="BW884" s="368"/>
      <c r="DV884" s="368"/>
      <c r="DW884" s="368"/>
      <c r="DX884" s="368"/>
      <c r="DY884" s="368"/>
      <c r="DZ884" s="368"/>
      <c r="EA884" s="368"/>
      <c r="EB884" s="368"/>
      <c r="EC884" s="368"/>
      <c r="ED884" s="368"/>
      <c r="EE884" s="368"/>
      <c r="EF884" s="368"/>
      <c r="EG884" s="368"/>
      <c r="EH884" s="368"/>
      <c r="EI884" s="368"/>
      <c r="EJ884" s="368"/>
      <c r="EK884" s="368"/>
      <c r="EL884" s="368"/>
      <c r="EM884" s="368"/>
      <c r="EN884" s="368"/>
      <c r="EO884" s="368"/>
      <c r="EP884" s="368"/>
      <c r="EQ884" s="368"/>
      <c r="ER884" s="368"/>
      <c r="ES884" s="368"/>
      <c r="ET884" s="368"/>
      <c r="EU884" s="368"/>
      <c r="EV884" s="368"/>
      <c r="EW884" s="368"/>
      <c r="EX884" s="368"/>
      <c r="EY884" s="368"/>
      <c r="EZ884" s="368"/>
      <c r="FA884" s="368"/>
      <c r="FB884" s="368"/>
      <c r="FC884" s="368"/>
      <c r="FD884" s="368"/>
      <c r="FE884" s="368"/>
      <c r="FF884" s="368"/>
      <c r="FG884" s="368"/>
      <c r="FH884" s="368"/>
      <c r="FI884" s="368"/>
      <c r="FJ884" s="368"/>
      <c r="FK884" s="368"/>
      <c r="FL884" s="368"/>
      <c r="FM884" s="368"/>
      <c r="FN884" s="368"/>
      <c r="FO884" s="368"/>
      <c r="FP884" s="368"/>
      <c r="FQ884" s="368"/>
      <c r="FR884" s="368"/>
      <c r="FS884" s="368"/>
      <c r="FT884" s="368"/>
      <c r="FU884" s="368"/>
      <c r="FV884" s="368"/>
      <c r="FW884" s="368"/>
      <c r="FX884" s="368"/>
      <c r="FY884" s="368"/>
      <c r="FZ884" s="368"/>
      <c r="GA884" s="368"/>
      <c r="GB884" s="368"/>
      <c r="GC884" s="368"/>
      <c r="GD884" s="368"/>
      <c r="GE884" s="368"/>
      <c r="GF884" s="368"/>
      <c r="GG884" s="368"/>
      <c r="GH884" s="368"/>
      <c r="GI884" s="368"/>
      <c r="GJ884" s="368"/>
      <c r="GK884" s="368"/>
      <c r="GL884" s="368"/>
      <c r="GM884" s="368"/>
      <c r="GN884" s="368"/>
      <c r="GO884" s="368"/>
      <c r="GP884" s="368"/>
      <c r="GQ884" s="368"/>
      <c r="GR884" s="368"/>
      <c r="GS884" s="368"/>
      <c r="GT884" s="368"/>
      <c r="GU884" s="368"/>
      <c r="GV884" s="368"/>
      <c r="GW884" s="368"/>
      <c r="GX884" s="368"/>
      <c r="GY884" s="368"/>
      <c r="GZ884" s="368"/>
      <c r="HA884" s="368"/>
      <c r="HB884" s="368"/>
      <c r="HC884" s="368"/>
      <c r="HD884" s="368"/>
      <c r="HE884" s="368"/>
      <c r="HF884" s="368"/>
      <c r="HG884" s="368"/>
      <c r="HH884" s="368"/>
      <c r="HI884" s="368"/>
      <c r="HJ884" s="368"/>
      <c r="HK884" s="368"/>
      <c r="HL884" s="368"/>
      <c r="HM884" s="368"/>
      <c r="HN884" s="368"/>
      <c r="HO884" s="368"/>
      <c r="HP884" s="368"/>
      <c r="HQ884" s="368"/>
      <c r="HR884" s="368"/>
      <c r="HS884" s="368"/>
      <c r="HT884" s="368"/>
      <c r="HU884" s="368"/>
      <c r="HV884" s="368"/>
      <c r="HW884" s="368"/>
      <c r="HX884" s="368"/>
      <c r="HY884" s="368"/>
      <c r="HZ884" s="368"/>
      <c r="IA884" s="368"/>
      <c r="IB884" s="368"/>
      <c r="IC884" s="368"/>
      <c r="ID884" s="368"/>
      <c r="IE884" s="368"/>
      <c r="IF884" s="368"/>
      <c r="IG884" s="368"/>
      <c r="IH884" s="368"/>
      <c r="II884" s="368"/>
      <c r="IJ884" s="368"/>
      <c r="IK884" s="368"/>
      <c r="IL884" s="368"/>
      <c r="IM884" s="368"/>
      <c r="IN884" s="368"/>
      <c r="IO884" s="368"/>
      <c r="IP884" s="368"/>
      <c r="IQ884" s="368"/>
      <c r="IR884" s="368"/>
      <c r="IS884" s="368"/>
      <c r="IT884" s="368"/>
      <c r="IU884" s="368"/>
      <c r="IV884" s="368"/>
      <c r="IW884" s="368"/>
      <c r="IX884" s="368"/>
      <c r="IY884" s="368"/>
      <c r="IZ884" s="368"/>
      <c r="JA884" s="368"/>
      <c r="JB884" s="368"/>
      <c r="JC884" s="368"/>
      <c r="JD884" s="368"/>
      <c r="JE884" s="368"/>
      <c r="JF884" s="368"/>
      <c r="JG884" s="368"/>
      <c r="JH884" s="368"/>
      <c r="JI884" s="368"/>
      <c r="JJ884" s="368"/>
      <c r="JK884" s="368"/>
      <c r="JL884" s="368"/>
      <c r="JM884" s="368"/>
      <c r="JN884" s="368"/>
      <c r="JO884" s="368"/>
      <c r="JP884" s="368"/>
      <c r="JQ884" s="368"/>
      <c r="JR884" s="368"/>
      <c r="JS884" s="368"/>
      <c r="JT884" s="368"/>
      <c r="JU884" s="368"/>
      <c r="JV884" s="368"/>
      <c r="JW884" s="368"/>
      <c r="JX884" s="368"/>
      <c r="JY884" s="368"/>
      <c r="JZ884" s="368"/>
      <c r="KA884" s="368"/>
      <c r="KB884" s="368"/>
      <c r="KC884" s="368"/>
      <c r="KD884" s="368"/>
      <c r="KE884" s="368"/>
      <c r="KF884" s="368"/>
      <c r="KG884" s="368"/>
      <c r="KH884" s="368"/>
      <c r="KI884" s="368"/>
      <c r="KJ884" s="368"/>
      <c r="KK884" s="368"/>
      <c r="KL884" s="368"/>
      <c r="KM884" s="368"/>
      <c r="KN884" s="368"/>
      <c r="KO884" s="368"/>
      <c r="KP884" s="368"/>
      <c r="KQ884" s="368"/>
      <c r="KR884" s="368"/>
      <c r="KS884" s="368"/>
      <c r="KT884" s="368"/>
      <c r="KU884" s="368"/>
      <c r="KV884" s="368"/>
      <c r="KW884" s="368"/>
      <c r="KX884" s="368"/>
      <c r="LH884" s="368"/>
      <c r="LI884" s="368"/>
      <c r="LJ884" s="368"/>
      <c r="LK884" s="368"/>
      <c r="LL884" s="368"/>
      <c r="LM884" s="368"/>
      <c r="LN884" s="368"/>
      <c r="LO884" s="368"/>
      <c r="LP884" s="368"/>
      <c r="LQ884" s="368"/>
      <c r="LR884" s="368"/>
      <c r="LS884" s="368"/>
      <c r="LT884" s="368"/>
      <c r="LU884" s="368"/>
      <c r="LV884" s="368"/>
      <c r="LW884" s="368"/>
      <c r="LX884" s="368"/>
      <c r="LY884" s="368"/>
      <c r="LZ884" s="368"/>
      <c r="MA884" s="368"/>
      <c r="MB884" s="368"/>
      <c r="MC884" s="368"/>
      <c r="MD884" s="368"/>
      <c r="ME884" s="368"/>
      <c r="MF884" s="368"/>
      <c r="MG884" s="368"/>
      <c r="MH884" s="368"/>
      <c r="MI884" s="368"/>
      <c r="MJ884" s="368"/>
      <c r="MK884" s="368"/>
      <c r="ML884" s="368"/>
      <c r="MM884" s="368"/>
      <c r="MN884" s="368"/>
      <c r="MO884" s="368"/>
      <c r="MP884" s="368"/>
      <c r="MQ884" s="368"/>
      <c r="MR884" s="368"/>
      <c r="MS884" s="368"/>
      <c r="MT884" s="368"/>
      <c r="MU884" s="368"/>
      <c r="MV884" s="368"/>
      <c r="MW884" s="368"/>
      <c r="MX884" s="368"/>
      <c r="MY884" s="368"/>
      <c r="MZ884" s="368"/>
      <c r="NA884" s="368"/>
      <c r="NB884" s="368"/>
      <c r="NC884" s="368"/>
      <c r="ND884" s="368"/>
      <c r="NE884" s="368"/>
      <c r="NF884" s="368"/>
      <c r="NG884" s="368"/>
      <c r="NH884" s="368"/>
      <c r="NI884" s="368"/>
      <c r="NJ884" s="368"/>
      <c r="NK884" s="368"/>
      <c r="NL884" s="368"/>
      <c r="NM884" s="368"/>
      <c r="NN884" s="368"/>
      <c r="NO884" s="368"/>
      <c r="NP884" s="368"/>
      <c r="NQ884" s="368"/>
      <c r="NR884" s="368"/>
      <c r="NS884" s="368"/>
      <c r="NT884" s="368"/>
      <c r="NU884" s="368"/>
      <c r="NV884" s="368"/>
      <c r="NW884" s="368"/>
      <c r="NX884" s="368"/>
      <c r="NY884" s="368"/>
      <c r="NZ884" s="368"/>
      <c r="OA884" s="368"/>
      <c r="OB884" s="368"/>
      <c r="OC884" s="368"/>
      <c r="OD884" s="368"/>
      <c r="OE884" s="368"/>
      <c r="OF884" s="368"/>
      <c r="OG884" s="368"/>
      <c r="OH884" s="368"/>
      <c r="OI884" s="368"/>
      <c r="OJ884" s="368"/>
      <c r="OK884" s="368"/>
      <c r="OL884" s="368"/>
      <c r="OM884" s="368"/>
      <c r="ON884" s="368"/>
      <c r="OO884" s="368"/>
      <c r="OP884" s="368"/>
      <c r="OQ884" s="368"/>
      <c r="OR884" s="368"/>
      <c r="OS884" s="368"/>
      <c r="OT884" s="368"/>
      <c r="OU884" s="368"/>
      <c r="OV884" s="368"/>
      <c r="OW884" s="368"/>
      <c r="OX884" s="368"/>
      <c r="OY884" s="368"/>
      <c r="OZ884" s="368"/>
      <c r="PA884" s="368"/>
      <c r="PB884" s="368"/>
      <c r="PC884" s="368"/>
      <c r="PD884" s="368"/>
      <c r="PE884" s="368"/>
      <c r="PF884" s="368"/>
      <c r="PG884" s="368"/>
      <c r="PH884" s="368"/>
      <c r="PI884" s="368"/>
      <c r="PJ884" s="368"/>
      <c r="PK884" s="368"/>
      <c r="PL884" s="368"/>
      <c r="PM884" s="368"/>
      <c r="PN884" s="368"/>
      <c r="PO884" s="368"/>
      <c r="PP884" s="368"/>
      <c r="PQ884" s="368"/>
      <c r="PR884" s="368"/>
      <c r="PS884" s="368"/>
      <c r="PT884" s="368"/>
      <c r="PU884" s="368"/>
      <c r="PV884" s="368"/>
      <c r="PW884" s="368"/>
      <c r="PX884" s="368"/>
      <c r="PY884" s="368"/>
      <c r="PZ884" s="368"/>
      <c r="QA884" s="368"/>
      <c r="QB884" s="368"/>
      <c r="QC884" s="368"/>
      <c r="QD884" s="368"/>
      <c r="QE884" s="368"/>
      <c r="QF884" s="368"/>
      <c r="QG884" s="368"/>
      <c r="QH884" s="368"/>
      <c r="QI884" s="368"/>
      <c r="QJ884" s="368"/>
      <c r="QK884" s="368"/>
      <c r="QL884" s="368"/>
      <c r="QM884" s="368"/>
      <c r="QN884" s="368"/>
      <c r="QO884" s="368"/>
      <c r="QP884" s="368"/>
      <c r="QQ884" s="368"/>
      <c r="QR884" s="368"/>
      <c r="QS884" s="368"/>
      <c r="QT884" s="368"/>
      <c r="QU884" s="368"/>
      <c r="QV884" s="368"/>
      <c r="QW884" s="368"/>
      <c r="QX884" s="368"/>
      <c r="QY884" s="368"/>
      <c r="QZ884" s="368"/>
      <c r="RA884" s="368"/>
      <c r="RB884" s="368"/>
      <c r="RC884" s="368"/>
      <c r="RD884" s="368"/>
      <c r="RE884" s="368"/>
      <c r="RF884" s="368"/>
      <c r="RG884" s="368"/>
      <c r="RH884" s="368"/>
      <c r="RI884" s="368"/>
      <c r="RJ884" s="368"/>
      <c r="RK884" s="368"/>
      <c r="RL884" s="368"/>
      <c r="RM884" s="368"/>
      <c r="RN884" s="368"/>
      <c r="RO884" s="368"/>
      <c r="RP884" s="368"/>
      <c r="RQ884" s="368"/>
      <c r="RR884" s="368"/>
      <c r="RS884" s="368"/>
      <c r="RT884" s="368"/>
      <c r="RU884" s="368"/>
      <c r="RV884" s="368"/>
      <c r="RW884" s="368"/>
      <c r="RX884" s="368"/>
      <c r="RY884" s="368"/>
      <c r="RZ884" s="368"/>
      <c r="SA884" s="368"/>
      <c r="SB884" s="368"/>
      <c r="SC884" s="368"/>
      <c r="SD884" s="368"/>
      <c r="SE884" s="368"/>
      <c r="SF884" s="368"/>
      <c r="SG884" s="368"/>
    </row>
    <row r="885" spans="1:501">
      <c r="A885" s="368"/>
      <c r="B885" s="368"/>
      <c r="C885" s="368"/>
      <c r="D885" s="368"/>
      <c r="E885" s="368"/>
      <c r="F885" s="368"/>
      <c r="G885" s="368"/>
      <c r="H885" s="368"/>
      <c r="I885" s="368"/>
      <c r="J885" s="368"/>
      <c r="K885" s="368"/>
      <c r="L885" s="368"/>
      <c r="M885" s="368"/>
      <c r="N885" s="368"/>
      <c r="O885" s="385"/>
      <c r="P885" s="368"/>
      <c r="Q885" s="368"/>
      <c r="R885" s="368"/>
      <c r="S885" s="368"/>
      <c r="T885" s="368"/>
      <c r="U885" s="368"/>
      <c r="V885" s="368"/>
      <c r="W885" s="368"/>
      <c r="X885" s="368"/>
      <c r="Y885" s="368"/>
      <c r="Z885" s="368"/>
      <c r="AA885" s="368"/>
      <c r="AB885" s="368"/>
      <c r="AC885" s="368"/>
      <c r="AD885" s="368"/>
      <c r="AE885" s="368"/>
      <c r="AF885" s="368"/>
      <c r="AG885" s="368"/>
      <c r="AH885" s="368"/>
      <c r="AI885" s="368"/>
      <c r="AJ885" s="368"/>
      <c r="AK885" s="368"/>
      <c r="AL885" s="368"/>
      <c r="AM885" s="368"/>
      <c r="AN885" s="368"/>
      <c r="AO885" s="368"/>
      <c r="AP885" s="368"/>
      <c r="AQ885" s="368"/>
      <c r="AR885" s="368"/>
      <c r="AS885" s="368"/>
      <c r="AT885" s="368"/>
      <c r="AU885" s="368"/>
      <c r="AV885" s="368"/>
      <c r="AW885" s="368"/>
      <c r="AX885" s="368"/>
      <c r="AY885" s="368"/>
      <c r="AZ885" s="368"/>
      <c r="BA885" s="368"/>
      <c r="BB885" s="368"/>
      <c r="BC885" s="368"/>
      <c r="BD885" s="368"/>
      <c r="BE885" s="368"/>
      <c r="BF885" s="368"/>
      <c r="BG885" s="368"/>
      <c r="BH885" s="368"/>
      <c r="BI885" s="368"/>
      <c r="BJ885" s="368"/>
      <c r="BK885" s="368"/>
      <c r="BL885" s="368"/>
      <c r="BM885" s="368"/>
      <c r="BN885" s="368"/>
      <c r="BO885" s="368"/>
      <c r="BP885" s="368"/>
      <c r="BQ885" s="368"/>
      <c r="BR885" s="368"/>
      <c r="BS885" s="368"/>
      <c r="BT885" s="368"/>
      <c r="BU885" s="368"/>
      <c r="BV885" s="368"/>
      <c r="BW885" s="368"/>
      <c r="DV885" s="368"/>
      <c r="DW885" s="368"/>
      <c r="DX885" s="368"/>
      <c r="DY885" s="368"/>
      <c r="DZ885" s="368"/>
      <c r="EA885" s="368"/>
      <c r="EB885" s="368"/>
      <c r="EC885" s="368"/>
      <c r="ED885" s="368"/>
      <c r="EE885" s="368"/>
      <c r="EF885" s="368"/>
      <c r="EG885" s="368"/>
      <c r="EH885" s="368"/>
      <c r="EI885" s="368"/>
      <c r="EJ885" s="368"/>
      <c r="EK885" s="368"/>
      <c r="EL885" s="368"/>
      <c r="EM885" s="368"/>
      <c r="EN885" s="368"/>
      <c r="EO885" s="368"/>
      <c r="EP885" s="368"/>
      <c r="EQ885" s="368"/>
      <c r="ER885" s="368"/>
      <c r="ES885" s="368"/>
      <c r="ET885" s="368"/>
      <c r="EU885" s="368"/>
      <c r="EV885" s="368"/>
      <c r="EW885" s="368"/>
      <c r="EX885" s="368"/>
      <c r="EY885" s="368"/>
      <c r="EZ885" s="368"/>
      <c r="FA885" s="368"/>
      <c r="FB885" s="368"/>
      <c r="FC885" s="368"/>
      <c r="FD885" s="368"/>
      <c r="FE885" s="368"/>
      <c r="FF885" s="368"/>
      <c r="FG885" s="368"/>
      <c r="FH885" s="368"/>
      <c r="FI885" s="368"/>
      <c r="FJ885" s="368"/>
      <c r="FK885" s="368"/>
      <c r="FL885" s="368"/>
      <c r="FM885" s="368"/>
      <c r="FN885" s="368"/>
      <c r="FO885" s="368"/>
      <c r="FP885" s="368"/>
      <c r="FQ885" s="368"/>
      <c r="FR885" s="368"/>
      <c r="FS885" s="368"/>
      <c r="FT885" s="368"/>
      <c r="FU885" s="368"/>
      <c r="FV885" s="368"/>
      <c r="FW885" s="368"/>
      <c r="FX885" s="368"/>
      <c r="FY885" s="368"/>
      <c r="FZ885" s="368"/>
      <c r="GA885" s="368"/>
      <c r="GB885" s="368"/>
      <c r="GC885" s="368"/>
      <c r="GD885" s="368"/>
      <c r="GE885" s="368"/>
      <c r="GF885" s="368"/>
      <c r="GG885" s="368"/>
      <c r="GH885" s="368"/>
      <c r="GI885" s="368"/>
      <c r="GJ885" s="368"/>
      <c r="GK885" s="368"/>
      <c r="GL885" s="368"/>
      <c r="GM885" s="368"/>
      <c r="GN885" s="368"/>
      <c r="GO885" s="368"/>
      <c r="GP885" s="368"/>
      <c r="GQ885" s="368"/>
      <c r="GR885" s="368"/>
      <c r="GS885" s="368"/>
      <c r="GT885" s="368"/>
      <c r="GU885" s="368"/>
      <c r="GV885" s="368"/>
      <c r="GW885" s="368"/>
      <c r="GX885" s="368"/>
      <c r="GY885" s="368"/>
      <c r="GZ885" s="368"/>
      <c r="HA885" s="368"/>
      <c r="HB885" s="368"/>
      <c r="HC885" s="368"/>
      <c r="HD885" s="368"/>
      <c r="HE885" s="368"/>
      <c r="HF885" s="368"/>
      <c r="HG885" s="368"/>
      <c r="HH885" s="368"/>
      <c r="HI885" s="368"/>
      <c r="HJ885" s="368"/>
      <c r="HK885" s="368"/>
      <c r="HL885" s="368"/>
      <c r="HM885" s="368"/>
      <c r="HN885" s="368"/>
      <c r="HO885" s="368"/>
      <c r="HP885" s="368"/>
      <c r="HQ885" s="368"/>
      <c r="HR885" s="368"/>
      <c r="HS885" s="368"/>
      <c r="HT885" s="368"/>
      <c r="HU885" s="368"/>
      <c r="HV885" s="368"/>
      <c r="HW885" s="368"/>
      <c r="HX885" s="368"/>
      <c r="HY885" s="368"/>
      <c r="HZ885" s="368"/>
      <c r="IA885" s="368"/>
      <c r="IB885" s="368"/>
      <c r="IC885" s="368"/>
      <c r="ID885" s="368"/>
      <c r="IE885" s="368"/>
      <c r="IF885" s="368"/>
      <c r="IG885" s="368"/>
      <c r="IH885" s="368"/>
      <c r="II885" s="368"/>
      <c r="IJ885" s="368"/>
      <c r="IK885" s="368"/>
      <c r="IL885" s="368"/>
      <c r="IM885" s="368"/>
      <c r="IN885" s="368"/>
      <c r="IO885" s="368"/>
      <c r="IP885" s="368"/>
      <c r="IQ885" s="368"/>
      <c r="IR885" s="368"/>
      <c r="IS885" s="368"/>
      <c r="IT885" s="368"/>
      <c r="IU885" s="368"/>
      <c r="IV885" s="368"/>
      <c r="IW885" s="368"/>
      <c r="IX885" s="368"/>
      <c r="IY885" s="368"/>
      <c r="IZ885" s="368"/>
      <c r="JA885" s="368"/>
      <c r="JB885" s="368"/>
      <c r="JC885" s="368"/>
      <c r="JD885" s="368"/>
      <c r="JE885" s="368"/>
      <c r="JF885" s="368"/>
      <c r="JG885" s="368"/>
      <c r="JH885" s="368"/>
      <c r="JI885" s="368"/>
      <c r="JJ885" s="368"/>
      <c r="JK885" s="368"/>
      <c r="JL885" s="368"/>
      <c r="JM885" s="368"/>
      <c r="JN885" s="368"/>
      <c r="JO885" s="368"/>
      <c r="JP885" s="368"/>
      <c r="JQ885" s="368"/>
      <c r="JR885" s="368"/>
      <c r="JS885" s="368"/>
      <c r="JT885" s="368"/>
      <c r="JU885" s="368"/>
      <c r="JV885" s="368"/>
      <c r="JW885" s="368"/>
      <c r="JX885" s="368"/>
      <c r="JY885" s="368"/>
      <c r="JZ885" s="368"/>
      <c r="KA885" s="368"/>
      <c r="KB885" s="368"/>
      <c r="KC885" s="368"/>
      <c r="KD885" s="368"/>
      <c r="KE885" s="368"/>
      <c r="KF885" s="368"/>
      <c r="KG885" s="368"/>
      <c r="KH885" s="368"/>
      <c r="KI885" s="368"/>
      <c r="KJ885" s="368"/>
      <c r="KK885" s="368"/>
      <c r="KL885" s="368"/>
      <c r="KM885" s="368"/>
      <c r="KN885" s="368"/>
      <c r="KO885" s="368"/>
      <c r="KP885" s="368"/>
      <c r="KQ885" s="368"/>
      <c r="KR885" s="368"/>
      <c r="KS885" s="368"/>
      <c r="KT885" s="368"/>
      <c r="KU885" s="368"/>
      <c r="KV885" s="368"/>
      <c r="KW885" s="368"/>
      <c r="KX885" s="368"/>
      <c r="LH885" s="368"/>
      <c r="LI885" s="368"/>
      <c r="LJ885" s="368"/>
      <c r="LK885" s="368"/>
      <c r="LL885" s="368"/>
      <c r="LM885" s="368"/>
      <c r="LN885" s="368"/>
      <c r="LO885" s="368"/>
      <c r="LP885" s="368"/>
      <c r="LQ885" s="368"/>
      <c r="LR885" s="368"/>
      <c r="LS885" s="368"/>
      <c r="LT885" s="368"/>
      <c r="LU885" s="368"/>
      <c r="LV885" s="368"/>
      <c r="LW885" s="368"/>
      <c r="LX885" s="368"/>
      <c r="LY885" s="368"/>
      <c r="LZ885" s="368"/>
      <c r="MA885" s="368"/>
      <c r="MB885" s="368"/>
      <c r="MC885" s="368"/>
      <c r="MD885" s="368"/>
      <c r="ME885" s="368"/>
      <c r="MF885" s="368"/>
      <c r="MG885" s="368"/>
      <c r="MH885" s="368"/>
      <c r="MI885" s="368"/>
      <c r="MJ885" s="368"/>
      <c r="MK885" s="368"/>
      <c r="ML885" s="368"/>
      <c r="MM885" s="368"/>
      <c r="MN885" s="368"/>
      <c r="MO885" s="368"/>
      <c r="MP885" s="368"/>
      <c r="MQ885" s="368"/>
      <c r="MR885" s="368"/>
      <c r="MS885" s="368"/>
      <c r="MT885" s="368"/>
      <c r="MU885" s="368"/>
      <c r="MV885" s="368"/>
      <c r="MW885" s="368"/>
      <c r="MX885" s="368"/>
      <c r="MY885" s="368"/>
      <c r="MZ885" s="368"/>
      <c r="NA885" s="368"/>
      <c r="NB885" s="368"/>
      <c r="NC885" s="368"/>
      <c r="ND885" s="368"/>
      <c r="NE885" s="368"/>
      <c r="NF885" s="368"/>
      <c r="NG885" s="368"/>
      <c r="NH885" s="368"/>
      <c r="NI885" s="368"/>
      <c r="NJ885" s="368"/>
      <c r="NK885" s="368"/>
      <c r="NL885" s="368"/>
      <c r="NM885" s="368"/>
      <c r="NN885" s="368"/>
      <c r="NO885" s="368"/>
      <c r="NP885" s="368"/>
      <c r="NQ885" s="368"/>
      <c r="NR885" s="368"/>
      <c r="NS885" s="368"/>
      <c r="NT885" s="368"/>
      <c r="NU885" s="368"/>
      <c r="NV885" s="368"/>
      <c r="NW885" s="368"/>
      <c r="NX885" s="368"/>
      <c r="NY885" s="368"/>
      <c r="NZ885" s="368"/>
      <c r="OA885" s="368"/>
      <c r="OB885" s="368"/>
      <c r="OC885" s="368"/>
      <c r="OD885" s="368"/>
      <c r="OE885" s="368"/>
      <c r="OF885" s="368"/>
      <c r="OG885" s="368"/>
      <c r="OH885" s="368"/>
      <c r="OI885" s="368"/>
      <c r="OJ885" s="368"/>
      <c r="OK885" s="368"/>
      <c r="OL885" s="368"/>
      <c r="OM885" s="368"/>
      <c r="ON885" s="368"/>
      <c r="OO885" s="368"/>
      <c r="OP885" s="368"/>
      <c r="OQ885" s="368"/>
      <c r="OR885" s="368"/>
      <c r="OS885" s="368"/>
      <c r="OT885" s="368"/>
      <c r="OU885" s="368"/>
      <c r="OV885" s="368"/>
      <c r="OW885" s="368"/>
      <c r="OX885" s="368"/>
      <c r="OY885" s="368"/>
      <c r="OZ885" s="368"/>
      <c r="PA885" s="368"/>
      <c r="PB885" s="368"/>
      <c r="PC885" s="368"/>
      <c r="PD885" s="368"/>
      <c r="PE885" s="368"/>
      <c r="PF885" s="368"/>
      <c r="PG885" s="368"/>
      <c r="PH885" s="368"/>
      <c r="PI885" s="368"/>
      <c r="PJ885" s="368"/>
      <c r="PK885" s="368"/>
      <c r="PL885" s="368"/>
      <c r="PM885" s="368"/>
      <c r="PN885" s="368"/>
      <c r="PO885" s="368"/>
      <c r="PP885" s="368"/>
      <c r="PQ885" s="368"/>
      <c r="PR885" s="368"/>
      <c r="PS885" s="368"/>
      <c r="PT885" s="368"/>
      <c r="PU885" s="368"/>
      <c r="PV885" s="368"/>
      <c r="PW885" s="368"/>
      <c r="PX885" s="368"/>
      <c r="PY885" s="368"/>
      <c r="PZ885" s="368"/>
      <c r="QA885" s="368"/>
      <c r="QB885" s="368"/>
      <c r="QC885" s="368"/>
      <c r="QD885" s="368"/>
      <c r="QE885" s="368"/>
      <c r="QF885" s="368"/>
      <c r="QG885" s="368"/>
      <c r="QH885" s="368"/>
      <c r="QI885" s="368"/>
      <c r="QJ885" s="368"/>
      <c r="QK885" s="368"/>
      <c r="QL885" s="368"/>
      <c r="QM885" s="368"/>
      <c r="QN885" s="368"/>
      <c r="QO885" s="368"/>
      <c r="QP885" s="368"/>
      <c r="QQ885" s="368"/>
      <c r="QR885" s="368"/>
      <c r="QS885" s="368"/>
      <c r="QT885" s="368"/>
      <c r="QU885" s="368"/>
      <c r="QV885" s="368"/>
      <c r="QW885" s="368"/>
      <c r="QX885" s="368"/>
      <c r="QY885" s="368"/>
      <c r="QZ885" s="368"/>
      <c r="RA885" s="368"/>
      <c r="RB885" s="368"/>
      <c r="RC885" s="368"/>
      <c r="RD885" s="368"/>
      <c r="RE885" s="368"/>
      <c r="RF885" s="368"/>
      <c r="RG885" s="368"/>
      <c r="RH885" s="368"/>
      <c r="RI885" s="368"/>
      <c r="RJ885" s="368"/>
      <c r="RK885" s="368"/>
      <c r="RL885" s="368"/>
      <c r="RM885" s="368"/>
      <c r="RN885" s="368"/>
      <c r="RO885" s="368"/>
      <c r="RP885" s="368"/>
      <c r="RQ885" s="368"/>
      <c r="RR885" s="368"/>
      <c r="RS885" s="368"/>
      <c r="RT885" s="368"/>
      <c r="RU885" s="368"/>
      <c r="RV885" s="368"/>
      <c r="RW885" s="368"/>
      <c r="RX885" s="368"/>
      <c r="RY885" s="368"/>
      <c r="RZ885" s="368"/>
      <c r="SA885" s="368"/>
      <c r="SB885" s="368"/>
      <c r="SC885" s="368"/>
      <c r="SD885" s="368"/>
      <c r="SE885" s="368"/>
      <c r="SF885" s="368"/>
      <c r="SG885" s="368"/>
    </row>
    <row r="886" spans="1:501">
      <c r="A886" s="368"/>
      <c r="B886" s="368"/>
      <c r="C886" s="368"/>
      <c r="D886" s="368"/>
      <c r="E886" s="368"/>
      <c r="F886" s="368"/>
      <c r="G886" s="368"/>
      <c r="H886" s="368"/>
      <c r="I886" s="368"/>
      <c r="J886" s="368"/>
      <c r="K886" s="368"/>
      <c r="L886" s="368"/>
      <c r="M886" s="368"/>
      <c r="N886" s="368"/>
      <c r="O886" s="385"/>
      <c r="P886" s="368"/>
      <c r="Q886" s="368"/>
      <c r="R886" s="368"/>
      <c r="S886" s="368"/>
      <c r="T886" s="368"/>
      <c r="U886" s="368"/>
      <c r="V886" s="368"/>
      <c r="W886" s="368"/>
      <c r="X886" s="368"/>
      <c r="Y886" s="368"/>
      <c r="Z886" s="368"/>
      <c r="AA886" s="368"/>
      <c r="AB886" s="368"/>
      <c r="AC886" s="368"/>
      <c r="AD886" s="368"/>
      <c r="AE886" s="368"/>
      <c r="AF886" s="368"/>
      <c r="AG886" s="368"/>
      <c r="AH886" s="368"/>
      <c r="AI886" s="368"/>
      <c r="AJ886" s="368"/>
      <c r="AK886" s="368"/>
      <c r="AL886" s="368"/>
      <c r="AM886" s="368"/>
      <c r="AN886" s="368"/>
      <c r="AO886" s="368"/>
      <c r="AP886" s="368"/>
      <c r="AQ886" s="368"/>
      <c r="AR886" s="368"/>
      <c r="AS886" s="368"/>
      <c r="AT886" s="368"/>
      <c r="AU886" s="368"/>
      <c r="AV886" s="368"/>
      <c r="AW886" s="368"/>
      <c r="AX886" s="368"/>
      <c r="AY886" s="368"/>
      <c r="AZ886" s="368"/>
      <c r="BA886" s="368"/>
      <c r="BB886" s="368"/>
      <c r="BC886" s="368"/>
      <c r="BD886" s="368"/>
      <c r="BE886" s="368"/>
      <c r="BF886" s="368"/>
      <c r="BG886" s="368"/>
      <c r="BH886" s="368"/>
      <c r="BI886" s="368"/>
      <c r="BJ886" s="368"/>
      <c r="BK886" s="368"/>
      <c r="BL886" s="368"/>
      <c r="BM886" s="368"/>
      <c r="BN886" s="368"/>
      <c r="BO886" s="368"/>
      <c r="BP886" s="368"/>
      <c r="BQ886" s="368"/>
      <c r="BR886" s="368"/>
      <c r="BS886" s="368"/>
      <c r="BT886" s="368"/>
      <c r="BU886" s="368"/>
      <c r="BV886" s="368"/>
      <c r="BW886" s="368"/>
      <c r="DV886" s="368"/>
      <c r="DW886" s="368"/>
      <c r="DX886" s="368"/>
      <c r="DY886" s="368"/>
      <c r="DZ886" s="368"/>
      <c r="EA886" s="368"/>
      <c r="EB886" s="368"/>
      <c r="EC886" s="368"/>
      <c r="ED886" s="368"/>
      <c r="EE886" s="368"/>
      <c r="EF886" s="368"/>
      <c r="EG886" s="368"/>
      <c r="EH886" s="368"/>
      <c r="EI886" s="368"/>
      <c r="EJ886" s="368"/>
      <c r="EK886" s="368"/>
      <c r="EL886" s="368"/>
      <c r="EM886" s="368"/>
      <c r="EN886" s="368"/>
      <c r="EO886" s="368"/>
      <c r="EP886" s="368"/>
      <c r="EQ886" s="368"/>
      <c r="ER886" s="368"/>
      <c r="ES886" s="368"/>
      <c r="ET886" s="368"/>
      <c r="EU886" s="368"/>
      <c r="EV886" s="368"/>
      <c r="EW886" s="368"/>
      <c r="EX886" s="368"/>
      <c r="EY886" s="368"/>
      <c r="EZ886" s="368"/>
      <c r="FA886" s="368"/>
      <c r="FB886" s="368"/>
      <c r="FC886" s="368"/>
      <c r="FD886" s="368"/>
      <c r="FE886" s="368"/>
      <c r="FF886" s="368"/>
      <c r="FG886" s="368"/>
      <c r="FH886" s="368"/>
      <c r="FI886" s="368"/>
      <c r="FJ886" s="368"/>
      <c r="FK886" s="368"/>
      <c r="FL886" s="368"/>
      <c r="FM886" s="368"/>
      <c r="FN886" s="368"/>
      <c r="FO886" s="368"/>
      <c r="FP886" s="368"/>
      <c r="FQ886" s="368"/>
      <c r="FR886" s="368"/>
      <c r="FS886" s="368"/>
      <c r="FT886" s="368"/>
      <c r="FU886" s="368"/>
      <c r="FV886" s="368"/>
      <c r="FW886" s="368"/>
      <c r="FX886" s="368"/>
      <c r="FY886" s="368"/>
      <c r="FZ886" s="368"/>
      <c r="GA886" s="368"/>
      <c r="GB886" s="368"/>
      <c r="GC886" s="368"/>
      <c r="GD886" s="368"/>
      <c r="GE886" s="368"/>
      <c r="GF886" s="368"/>
      <c r="GG886" s="368"/>
      <c r="GH886" s="368"/>
      <c r="GI886" s="368"/>
      <c r="GJ886" s="368"/>
      <c r="GK886" s="368"/>
      <c r="GL886" s="368"/>
      <c r="GM886" s="368"/>
      <c r="GN886" s="368"/>
      <c r="GO886" s="368"/>
      <c r="GP886" s="368"/>
      <c r="GQ886" s="368"/>
      <c r="GR886" s="368"/>
      <c r="GS886" s="368"/>
      <c r="GT886" s="368"/>
      <c r="GU886" s="368"/>
      <c r="GV886" s="368"/>
      <c r="GW886" s="368"/>
      <c r="GX886" s="368"/>
      <c r="GY886" s="368"/>
      <c r="GZ886" s="368"/>
      <c r="HA886" s="368"/>
      <c r="HB886" s="368"/>
      <c r="HC886" s="368"/>
      <c r="HD886" s="368"/>
      <c r="HE886" s="368"/>
      <c r="HF886" s="368"/>
      <c r="HG886" s="368"/>
      <c r="HH886" s="368"/>
      <c r="HI886" s="368"/>
      <c r="HJ886" s="368"/>
      <c r="HK886" s="368"/>
      <c r="HL886" s="368"/>
      <c r="HM886" s="368"/>
      <c r="HN886" s="368"/>
      <c r="HO886" s="368"/>
      <c r="HP886" s="368"/>
      <c r="HQ886" s="368"/>
      <c r="HR886" s="368"/>
      <c r="HS886" s="368"/>
      <c r="HT886" s="368"/>
      <c r="HU886" s="368"/>
      <c r="HV886" s="368"/>
      <c r="HW886" s="368"/>
      <c r="HX886" s="368"/>
      <c r="HY886" s="368"/>
      <c r="HZ886" s="368"/>
      <c r="IA886" s="368"/>
      <c r="IB886" s="368"/>
      <c r="IC886" s="368"/>
      <c r="ID886" s="368"/>
      <c r="IE886" s="368"/>
      <c r="IF886" s="368"/>
      <c r="IG886" s="368"/>
      <c r="IH886" s="368"/>
      <c r="II886" s="368"/>
      <c r="IJ886" s="368"/>
      <c r="IK886" s="368"/>
      <c r="IL886" s="368"/>
      <c r="IM886" s="368"/>
      <c r="IN886" s="368"/>
      <c r="IO886" s="368"/>
      <c r="IP886" s="368"/>
      <c r="IQ886" s="368"/>
      <c r="IR886" s="368"/>
      <c r="IS886" s="368"/>
      <c r="IT886" s="368"/>
      <c r="IU886" s="368"/>
      <c r="IV886" s="368"/>
      <c r="IW886" s="368"/>
      <c r="IX886" s="368"/>
      <c r="IY886" s="368"/>
      <c r="IZ886" s="368"/>
      <c r="JA886" s="368"/>
      <c r="JB886" s="368"/>
      <c r="JC886" s="368"/>
      <c r="JD886" s="368"/>
      <c r="JE886" s="368"/>
      <c r="JF886" s="368"/>
      <c r="JG886" s="368"/>
      <c r="JH886" s="368"/>
      <c r="JI886" s="368"/>
      <c r="JJ886" s="368"/>
      <c r="JK886" s="368"/>
      <c r="JL886" s="368"/>
      <c r="JM886" s="368"/>
      <c r="JN886" s="368"/>
      <c r="JO886" s="368"/>
      <c r="JP886" s="368"/>
      <c r="JQ886" s="368"/>
      <c r="JR886" s="368"/>
      <c r="JS886" s="368"/>
      <c r="JT886" s="368"/>
      <c r="JU886" s="368"/>
      <c r="JV886" s="368"/>
      <c r="JW886" s="368"/>
      <c r="JX886" s="368"/>
      <c r="JY886" s="368"/>
      <c r="JZ886" s="368"/>
      <c r="KA886" s="368"/>
      <c r="KB886" s="368"/>
      <c r="KC886" s="368"/>
      <c r="KD886" s="368"/>
      <c r="KE886" s="368"/>
      <c r="KF886" s="368"/>
      <c r="KG886" s="368"/>
      <c r="KH886" s="368"/>
      <c r="KI886" s="368"/>
      <c r="KJ886" s="368"/>
      <c r="KK886" s="368"/>
      <c r="KL886" s="368"/>
      <c r="KM886" s="368"/>
      <c r="KN886" s="368"/>
      <c r="KO886" s="368"/>
      <c r="KP886" s="368"/>
      <c r="KQ886" s="368"/>
      <c r="KR886" s="368"/>
      <c r="KS886" s="368"/>
      <c r="KT886" s="368"/>
      <c r="KU886" s="368"/>
      <c r="KV886" s="368"/>
      <c r="KW886" s="368"/>
      <c r="KX886" s="368"/>
      <c r="LH886" s="368"/>
      <c r="LI886" s="368"/>
      <c r="LJ886" s="368"/>
      <c r="LK886" s="368"/>
      <c r="LL886" s="368"/>
      <c r="LM886" s="368"/>
      <c r="LN886" s="368"/>
      <c r="LO886" s="368"/>
      <c r="LP886" s="368"/>
      <c r="LQ886" s="368"/>
      <c r="LR886" s="368"/>
      <c r="LS886" s="368"/>
      <c r="LT886" s="368"/>
      <c r="LU886" s="368"/>
      <c r="LV886" s="368"/>
      <c r="LW886" s="368"/>
      <c r="LX886" s="368"/>
      <c r="LY886" s="368"/>
      <c r="LZ886" s="368"/>
      <c r="MA886" s="368"/>
      <c r="MB886" s="368"/>
      <c r="MC886" s="368"/>
      <c r="MD886" s="368"/>
      <c r="ME886" s="368"/>
      <c r="MF886" s="368"/>
      <c r="MG886" s="368"/>
      <c r="MH886" s="368"/>
      <c r="MI886" s="368"/>
      <c r="MJ886" s="368"/>
      <c r="MK886" s="368"/>
      <c r="ML886" s="368"/>
      <c r="MM886" s="368"/>
      <c r="MN886" s="368"/>
      <c r="MO886" s="368"/>
      <c r="MP886" s="368"/>
      <c r="MQ886" s="368"/>
      <c r="MR886" s="368"/>
      <c r="MS886" s="368"/>
      <c r="MT886" s="368"/>
      <c r="MU886" s="368"/>
      <c r="MV886" s="368"/>
      <c r="MW886" s="368"/>
      <c r="MX886" s="368"/>
      <c r="MY886" s="368"/>
      <c r="MZ886" s="368"/>
      <c r="NA886" s="368"/>
      <c r="NB886" s="368"/>
      <c r="NC886" s="368"/>
      <c r="ND886" s="368"/>
      <c r="NE886" s="368"/>
      <c r="NF886" s="368"/>
      <c r="NG886" s="368"/>
      <c r="NH886" s="368"/>
      <c r="NI886" s="368"/>
      <c r="NJ886" s="368"/>
      <c r="NK886" s="368"/>
      <c r="NL886" s="368"/>
      <c r="NM886" s="368"/>
      <c r="NN886" s="368"/>
      <c r="NO886" s="368"/>
      <c r="NP886" s="368"/>
      <c r="NQ886" s="368"/>
      <c r="NR886" s="368"/>
      <c r="NS886" s="368"/>
      <c r="NT886" s="368"/>
      <c r="NU886" s="368"/>
      <c r="NV886" s="368"/>
      <c r="NW886" s="368"/>
      <c r="NX886" s="368"/>
      <c r="NY886" s="368"/>
      <c r="NZ886" s="368"/>
      <c r="OA886" s="368"/>
      <c r="OB886" s="368"/>
      <c r="OC886" s="368"/>
      <c r="OD886" s="368"/>
      <c r="OE886" s="368"/>
      <c r="OF886" s="368"/>
      <c r="OG886" s="368"/>
      <c r="OH886" s="368"/>
      <c r="OI886" s="368"/>
      <c r="OJ886" s="368"/>
      <c r="OK886" s="368"/>
      <c r="OL886" s="368"/>
      <c r="OM886" s="368"/>
      <c r="ON886" s="368"/>
      <c r="OO886" s="368"/>
      <c r="OP886" s="368"/>
      <c r="OQ886" s="368"/>
      <c r="OR886" s="368"/>
      <c r="OS886" s="368"/>
      <c r="OT886" s="368"/>
      <c r="OU886" s="368"/>
      <c r="OV886" s="368"/>
      <c r="OW886" s="368"/>
      <c r="OX886" s="368"/>
      <c r="OY886" s="368"/>
      <c r="OZ886" s="368"/>
      <c r="PA886" s="368"/>
      <c r="PB886" s="368"/>
      <c r="PC886" s="368"/>
      <c r="PD886" s="368"/>
      <c r="PE886" s="368"/>
      <c r="PF886" s="368"/>
      <c r="PG886" s="368"/>
      <c r="PH886" s="368"/>
      <c r="PI886" s="368"/>
      <c r="PJ886" s="368"/>
      <c r="PK886" s="368"/>
      <c r="PL886" s="368"/>
      <c r="PM886" s="368"/>
      <c r="PN886" s="368"/>
      <c r="PO886" s="368"/>
      <c r="PP886" s="368"/>
      <c r="PQ886" s="368"/>
      <c r="PR886" s="368"/>
      <c r="PS886" s="368"/>
      <c r="PT886" s="368"/>
      <c r="PU886" s="368"/>
      <c r="PV886" s="368"/>
      <c r="PW886" s="368"/>
      <c r="PX886" s="368"/>
      <c r="PY886" s="368"/>
      <c r="PZ886" s="368"/>
      <c r="QA886" s="368"/>
      <c r="QB886" s="368"/>
      <c r="QC886" s="368"/>
      <c r="QD886" s="368"/>
      <c r="QE886" s="368"/>
      <c r="QF886" s="368"/>
      <c r="QG886" s="368"/>
      <c r="QH886" s="368"/>
      <c r="QI886" s="368"/>
      <c r="QJ886" s="368"/>
      <c r="QK886" s="368"/>
      <c r="QL886" s="368"/>
      <c r="QM886" s="368"/>
      <c r="QN886" s="368"/>
      <c r="QO886" s="368"/>
      <c r="QP886" s="368"/>
      <c r="QQ886" s="368"/>
      <c r="QR886" s="368"/>
      <c r="QS886" s="368"/>
      <c r="QT886" s="368"/>
      <c r="QU886" s="368"/>
      <c r="QV886" s="368"/>
      <c r="QW886" s="368"/>
      <c r="QX886" s="368"/>
      <c r="QY886" s="368"/>
      <c r="QZ886" s="368"/>
      <c r="RA886" s="368"/>
      <c r="RB886" s="368"/>
      <c r="RC886" s="368"/>
      <c r="RD886" s="368"/>
      <c r="RE886" s="368"/>
      <c r="RF886" s="368"/>
      <c r="RG886" s="368"/>
      <c r="RH886" s="368"/>
      <c r="RI886" s="368"/>
      <c r="RJ886" s="368"/>
      <c r="RK886" s="368"/>
      <c r="RL886" s="368"/>
      <c r="RM886" s="368"/>
      <c r="RN886" s="368"/>
      <c r="RO886" s="368"/>
      <c r="RP886" s="368"/>
      <c r="RQ886" s="368"/>
      <c r="RR886" s="368"/>
      <c r="RS886" s="368"/>
      <c r="RT886" s="368"/>
      <c r="RU886" s="368"/>
      <c r="RV886" s="368"/>
      <c r="RW886" s="368"/>
      <c r="RX886" s="368"/>
      <c r="RY886" s="368"/>
      <c r="RZ886" s="368"/>
      <c r="SA886" s="368"/>
      <c r="SB886" s="368"/>
      <c r="SC886" s="368"/>
      <c r="SD886" s="368"/>
      <c r="SE886" s="368"/>
      <c r="SF886" s="368"/>
      <c r="SG886" s="368"/>
    </row>
    <row r="887" spans="1:501">
      <c r="A887" s="368"/>
      <c r="B887" s="368"/>
      <c r="C887" s="368"/>
      <c r="D887" s="368"/>
      <c r="E887" s="368"/>
      <c r="F887" s="368"/>
      <c r="G887" s="368"/>
      <c r="H887" s="368"/>
      <c r="I887" s="368"/>
      <c r="J887" s="368"/>
      <c r="K887" s="368"/>
      <c r="L887" s="368"/>
      <c r="M887" s="368"/>
      <c r="N887" s="368"/>
      <c r="O887" s="385"/>
      <c r="P887" s="368"/>
      <c r="Q887" s="368"/>
      <c r="R887" s="368"/>
      <c r="S887" s="368"/>
      <c r="T887" s="368"/>
      <c r="U887" s="368"/>
      <c r="V887" s="368"/>
      <c r="W887" s="368"/>
      <c r="X887" s="368"/>
      <c r="Y887" s="368"/>
      <c r="Z887" s="368"/>
      <c r="AA887" s="368"/>
      <c r="AB887" s="368"/>
      <c r="AC887" s="368"/>
      <c r="AD887" s="368"/>
      <c r="AE887" s="368"/>
      <c r="AF887" s="368"/>
      <c r="AG887" s="368"/>
      <c r="AH887" s="368"/>
      <c r="AI887" s="368"/>
      <c r="AJ887" s="368"/>
      <c r="AK887" s="368"/>
      <c r="AL887" s="368"/>
      <c r="AM887" s="368"/>
      <c r="AN887" s="368"/>
      <c r="AO887" s="368"/>
      <c r="AP887" s="368"/>
      <c r="AQ887" s="368"/>
      <c r="AR887" s="368"/>
      <c r="AS887" s="368"/>
      <c r="AT887" s="368"/>
      <c r="AU887" s="368"/>
      <c r="AV887" s="368"/>
      <c r="AW887" s="368"/>
      <c r="AX887" s="368"/>
      <c r="AY887" s="368"/>
      <c r="AZ887" s="368"/>
      <c r="BA887" s="368"/>
      <c r="BB887" s="368"/>
      <c r="BC887" s="368"/>
      <c r="BD887" s="368"/>
      <c r="BE887" s="368"/>
      <c r="BF887" s="368"/>
      <c r="BG887" s="368"/>
      <c r="BH887" s="368"/>
      <c r="BI887" s="368"/>
      <c r="BJ887" s="368"/>
      <c r="BK887" s="368"/>
      <c r="BL887" s="368"/>
      <c r="BM887" s="368"/>
      <c r="BN887" s="368"/>
      <c r="BO887" s="368"/>
      <c r="BP887" s="368"/>
      <c r="BQ887" s="368"/>
      <c r="BR887" s="368"/>
      <c r="BS887" s="368"/>
      <c r="BT887" s="368"/>
      <c r="BU887" s="368"/>
      <c r="BV887" s="368"/>
      <c r="BW887" s="368"/>
      <c r="DV887" s="368"/>
      <c r="DW887" s="368"/>
      <c r="DX887" s="368"/>
      <c r="DY887" s="368"/>
      <c r="DZ887" s="368"/>
      <c r="EA887" s="368"/>
      <c r="EB887" s="368"/>
      <c r="EC887" s="368"/>
      <c r="ED887" s="368"/>
      <c r="EE887" s="368"/>
      <c r="EF887" s="368"/>
      <c r="EG887" s="368"/>
      <c r="EH887" s="368"/>
      <c r="EI887" s="368"/>
      <c r="EJ887" s="368"/>
      <c r="EK887" s="368"/>
      <c r="EL887" s="368"/>
      <c r="EM887" s="368"/>
      <c r="EN887" s="368"/>
      <c r="EO887" s="368"/>
      <c r="EP887" s="368"/>
      <c r="EQ887" s="368"/>
      <c r="ER887" s="368"/>
      <c r="ES887" s="368"/>
      <c r="ET887" s="368"/>
      <c r="EU887" s="368"/>
      <c r="EV887" s="368"/>
      <c r="EW887" s="368"/>
      <c r="EX887" s="368"/>
      <c r="EY887" s="368"/>
      <c r="EZ887" s="368"/>
      <c r="FA887" s="368"/>
      <c r="FB887" s="368"/>
      <c r="FC887" s="368"/>
      <c r="FD887" s="368"/>
      <c r="FE887" s="368"/>
      <c r="FF887" s="368"/>
      <c r="FG887" s="368"/>
      <c r="FH887" s="368"/>
      <c r="FI887" s="368"/>
      <c r="FJ887" s="368"/>
      <c r="FK887" s="368"/>
      <c r="FL887" s="368"/>
      <c r="FM887" s="368"/>
      <c r="FN887" s="368"/>
      <c r="FO887" s="368"/>
      <c r="FP887" s="368"/>
      <c r="FQ887" s="368"/>
      <c r="FR887" s="368"/>
      <c r="FS887" s="368"/>
      <c r="FT887" s="368"/>
      <c r="FU887" s="368"/>
      <c r="FV887" s="368"/>
      <c r="FW887" s="368"/>
      <c r="FX887" s="368"/>
      <c r="FY887" s="368"/>
      <c r="FZ887" s="368"/>
      <c r="GA887" s="368"/>
      <c r="GB887" s="368"/>
      <c r="GC887" s="368"/>
      <c r="GD887" s="368"/>
      <c r="GE887" s="368"/>
      <c r="GF887" s="368"/>
      <c r="GG887" s="368"/>
      <c r="GH887" s="368"/>
      <c r="GI887" s="368"/>
      <c r="GJ887" s="368"/>
      <c r="GK887" s="368"/>
      <c r="GL887" s="368"/>
      <c r="GM887" s="368"/>
      <c r="GN887" s="368"/>
      <c r="GO887" s="368"/>
      <c r="GP887" s="368"/>
      <c r="GQ887" s="368"/>
      <c r="GR887" s="368"/>
      <c r="GS887" s="368"/>
      <c r="GT887" s="368"/>
      <c r="GU887" s="368"/>
      <c r="GV887" s="368"/>
      <c r="GW887" s="368"/>
      <c r="GX887" s="368"/>
      <c r="GY887" s="368"/>
      <c r="GZ887" s="368"/>
      <c r="HA887" s="368"/>
      <c r="HB887" s="368"/>
      <c r="HC887" s="368"/>
      <c r="HD887" s="368"/>
      <c r="HE887" s="368"/>
      <c r="HF887" s="368"/>
      <c r="HG887" s="368"/>
      <c r="HH887" s="368"/>
      <c r="HI887" s="368"/>
      <c r="HJ887" s="368"/>
      <c r="HK887" s="368"/>
      <c r="HL887" s="368"/>
      <c r="HM887" s="368"/>
      <c r="HN887" s="368"/>
      <c r="HO887" s="368"/>
      <c r="HP887" s="368"/>
      <c r="HQ887" s="368"/>
      <c r="HR887" s="368"/>
      <c r="HS887" s="368"/>
      <c r="HT887" s="368"/>
      <c r="HU887" s="368"/>
      <c r="HV887" s="368"/>
      <c r="HW887" s="368"/>
      <c r="HX887" s="368"/>
      <c r="HY887" s="368"/>
      <c r="HZ887" s="368"/>
      <c r="IA887" s="368"/>
      <c r="IB887" s="368"/>
      <c r="IC887" s="368"/>
      <c r="ID887" s="368"/>
      <c r="IE887" s="368"/>
      <c r="IF887" s="368"/>
      <c r="IG887" s="368"/>
      <c r="IH887" s="368"/>
      <c r="II887" s="368"/>
      <c r="IJ887" s="368"/>
      <c r="IK887" s="368"/>
      <c r="IL887" s="368"/>
      <c r="IM887" s="368"/>
      <c r="IN887" s="368"/>
      <c r="IO887" s="368"/>
      <c r="IP887" s="368"/>
      <c r="IQ887" s="368"/>
      <c r="IR887" s="368"/>
      <c r="IS887" s="368"/>
      <c r="IT887" s="368"/>
      <c r="IU887" s="368"/>
      <c r="IV887" s="368"/>
      <c r="IW887" s="368"/>
      <c r="IX887" s="368"/>
      <c r="IY887" s="368"/>
      <c r="IZ887" s="368"/>
      <c r="JA887" s="368"/>
      <c r="JB887" s="368"/>
      <c r="JC887" s="368"/>
      <c r="JD887" s="368"/>
      <c r="JE887" s="368"/>
      <c r="JF887" s="368"/>
      <c r="JG887" s="368"/>
      <c r="JH887" s="368"/>
      <c r="JI887" s="368"/>
      <c r="JJ887" s="368"/>
      <c r="JK887" s="368"/>
      <c r="JL887" s="368"/>
      <c r="JM887" s="368"/>
      <c r="JN887" s="368"/>
      <c r="JO887" s="368"/>
      <c r="JP887" s="368"/>
      <c r="JQ887" s="368"/>
      <c r="JR887" s="368"/>
      <c r="JS887" s="368"/>
      <c r="JT887" s="368"/>
      <c r="JU887" s="368"/>
      <c r="JV887" s="368"/>
      <c r="JW887" s="368"/>
      <c r="JX887" s="368"/>
      <c r="JY887" s="368"/>
      <c r="JZ887" s="368"/>
      <c r="KA887" s="368"/>
      <c r="KB887" s="368"/>
      <c r="KC887" s="368"/>
      <c r="KD887" s="368"/>
      <c r="KE887" s="368"/>
      <c r="KF887" s="368"/>
      <c r="KG887" s="368"/>
      <c r="KH887" s="368"/>
      <c r="KI887" s="368"/>
      <c r="KJ887" s="368"/>
      <c r="KK887" s="368"/>
      <c r="KL887" s="368"/>
      <c r="KM887" s="368"/>
      <c r="KN887" s="368"/>
      <c r="KO887" s="368"/>
      <c r="KP887" s="368"/>
      <c r="KQ887" s="368"/>
      <c r="KR887" s="368"/>
      <c r="KS887" s="368"/>
      <c r="KT887" s="368"/>
      <c r="KU887" s="368"/>
      <c r="KV887" s="368"/>
      <c r="KW887" s="368"/>
      <c r="KX887" s="368"/>
      <c r="LH887" s="368"/>
      <c r="LI887" s="368"/>
      <c r="LJ887" s="368"/>
      <c r="LK887" s="368"/>
      <c r="LL887" s="368"/>
      <c r="LM887" s="368"/>
      <c r="LN887" s="368"/>
      <c r="LO887" s="368"/>
      <c r="LP887" s="368"/>
      <c r="LQ887" s="368"/>
      <c r="LR887" s="368"/>
      <c r="LS887" s="368"/>
      <c r="LT887" s="368"/>
      <c r="LU887" s="368"/>
      <c r="LV887" s="368"/>
      <c r="LW887" s="368"/>
      <c r="LX887" s="368"/>
      <c r="LY887" s="368"/>
      <c r="LZ887" s="368"/>
      <c r="MA887" s="368"/>
      <c r="MB887" s="368"/>
      <c r="MC887" s="368"/>
      <c r="MD887" s="368"/>
      <c r="ME887" s="368"/>
      <c r="MF887" s="368"/>
      <c r="MG887" s="368"/>
      <c r="MH887" s="368"/>
      <c r="MI887" s="368"/>
      <c r="MJ887" s="368"/>
      <c r="MK887" s="368"/>
      <c r="ML887" s="368"/>
      <c r="MM887" s="368"/>
      <c r="MN887" s="368"/>
      <c r="MO887" s="368"/>
      <c r="MP887" s="368"/>
      <c r="MQ887" s="368"/>
      <c r="MR887" s="368"/>
      <c r="MS887" s="368"/>
      <c r="MT887" s="368"/>
      <c r="MU887" s="368"/>
      <c r="MV887" s="368"/>
      <c r="MW887" s="368"/>
      <c r="MX887" s="368"/>
      <c r="MY887" s="368"/>
      <c r="MZ887" s="368"/>
      <c r="NA887" s="368"/>
      <c r="NB887" s="368"/>
      <c r="NC887" s="368"/>
      <c r="ND887" s="368"/>
      <c r="NE887" s="368"/>
      <c r="NF887" s="368"/>
      <c r="NG887" s="368"/>
      <c r="NH887" s="368"/>
      <c r="NI887" s="368"/>
      <c r="NJ887" s="368"/>
      <c r="NK887" s="368"/>
      <c r="NL887" s="368"/>
      <c r="NM887" s="368"/>
      <c r="NN887" s="368"/>
      <c r="NO887" s="368"/>
      <c r="NP887" s="368"/>
      <c r="NQ887" s="368"/>
      <c r="NR887" s="368"/>
      <c r="NS887" s="368"/>
      <c r="NT887" s="368"/>
      <c r="NU887" s="368"/>
      <c r="NV887" s="368"/>
      <c r="NW887" s="368"/>
      <c r="NX887" s="368"/>
      <c r="NY887" s="368"/>
      <c r="NZ887" s="368"/>
      <c r="OA887" s="368"/>
      <c r="OB887" s="368"/>
      <c r="OC887" s="368"/>
      <c r="OD887" s="368"/>
      <c r="OE887" s="368"/>
      <c r="OF887" s="368"/>
      <c r="OG887" s="368"/>
      <c r="OH887" s="368"/>
      <c r="OI887" s="368"/>
      <c r="OJ887" s="368"/>
      <c r="OK887" s="368"/>
      <c r="OL887" s="368"/>
      <c r="OM887" s="368"/>
      <c r="ON887" s="368"/>
      <c r="OO887" s="368"/>
      <c r="OP887" s="368"/>
      <c r="OQ887" s="368"/>
      <c r="OR887" s="368"/>
      <c r="OS887" s="368"/>
      <c r="OT887" s="368"/>
      <c r="OU887" s="368"/>
      <c r="OV887" s="368"/>
      <c r="OW887" s="368"/>
      <c r="OX887" s="368"/>
      <c r="OY887" s="368"/>
      <c r="OZ887" s="368"/>
      <c r="PA887" s="368"/>
      <c r="PB887" s="368"/>
      <c r="PC887" s="368"/>
      <c r="PD887" s="368"/>
      <c r="PE887" s="368"/>
      <c r="PF887" s="368"/>
      <c r="PG887" s="368"/>
      <c r="PH887" s="368"/>
      <c r="PI887" s="368"/>
      <c r="PJ887" s="368"/>
      <c r="PK887" s="368"/>
      <c r="PL887" s="368"/>
      <c r="PM887" s="368"/>
      <c r="PN887" s="368"/>
      <c r="PO887" s="368"/>
      <c r="PP887" s="368"/>
      <c r="PQ887" s="368"/>
      <c r="PR887" s="368"/>
      <c r="PS887" s="368"/>
      <c r="PT887" s="368"/>
      <c r="PU887" s="368"/>
      <c r="PV887" s="368"/>
      <c r="PW887" s="368"/>
      <c r="PX887" s="368"/>
      <c r="PY887" s="368"/>
      <c r="PZ887" s="368"/>
      <c r="QA887" s="368"/>
      <c r="QB887" s="368"/>
      <c r="QC887" s="368"/>
      <c r="QD887" s="368"/>
      <c r="QE887" s="368"/>
      <c r="QF887" s="368"/>
      <c r="QG887" s="368"/>
      <c r="QH887" s="368"/>
      <c r="QI887" s="368"/>
      <c r="QJ887" s="368"/>
      <c r="QK887" s="368"/>
      <c r="QL887" s="368"/>
      <c r="QM887" s="368"/>
      <c r="QN887" s="368"/>
      <c r="QO887" s="368"/>
      <c r="QP887" s="368"/>
      <c r="QQ887" s="368"/>
      <c r="QR887" s="368"/>
      <c r="QS887" s="368"/>
      <c r="QT887" s="368"/>
      <c r="QU887" s="368"/>
      <c r="QV887" s="368"/>
      <c r="QW887" s="368"/>
      <c r="QX887" s="368"/>
      <c r="QY887" s="368"/>
      <c r="QZ887" s="368"/>
      <c r="RA887" s="368"/>
      <c r="RB887" s="368"/>
      <c r="RC887" s="368"/>
      <c r="RD887" s="368"/>
      <c r="RE887" s="368"/>
      <c r="RF887" s="368"/>
      <c r="RG887" s="368"/>
      <c r="RH887" s="368"/>
      <c r="RI887" s="368"/>
      <c r="RJ887" s="368"/>
      <c r="RK887" s="368"/>
      <c r="RL887" s="368"/>
      <c r="RM887" s="368"/>
      <c r="RN887" s="368"/>
      <c r="RO887" s="368"/>
      <c r="RP887" s="368"/>
      <c r="RQ887" s="368"/>
      <c r="RR887" s="368"/>
      <c r="RS887" s="368"/>
      <c r="RT887" s="368"/>
      <c r="RU887" s="368"/>
      <c r="RV887" s="368"/>
      <c r="RW887" s="368"/>
      <c r="RX887" s="368"/>
      <c r="RY887" s="368"/>
      <c r="RZ887" s="368"/>
      <c r="SA887" s="368"/>
      <c r="SB887" s="368"/>
      <c r="SC887" s="368"/>
      <c r="SD887" s="368"/>
      <c r="SE887" s="368"/>
      <c r="SF887" s="368"/>
      <c r="SG887" s="368"/>
    </row>
    <row r="888" spans="1:501">
      <c r="A888" s="368"/>
      <c r="B888" s="368"/>
      <c r="C888" s="368"/>
      <c r="D888" s="368"/>
      <c r="E888" s="368"/>
      <c r="F888" s="368"/>
      <c r="G888" s="368"/>
      <c r="H888" s="368"/>
      <c r="I888" s="368"/>
      <c r="J888" s="368"/>
      <c r="K888" s="368"/>
      <c r="L888" s="368"/>
      <c r="M888" s="368"/>
      <c r="N888" s="368"/>
      <c r="O888" s="385"/>
      <c r="P888" s="368"/>
      <c r="Q888" s="368"/>
      <c r="R888" s="368"/>
      <c r="S888" s="368"/>
      <c r="T888" s="368"/>
      <c r="U888" s="368"/>
      <c r="V888" s="368"/>
      <c r="W888" s="368"/>
      <c r="X888" s="368"/>
      <c r="Y888" s="368"/>
      <c r="Z888" s="368"/>
      <c r="AA888" s="368"/>
      <c r="AB888" s="368"/>
      <c r="AC888" s="368"/>
      <c r="AD888" s="368"/>
      <c r="AE888" s="368"/>
      <c r="AF888" s="368"/>
      <c r="AG888" s="368"/>
      <c r="AH888" s="368"/>
      <c r="AI888" s="368"/>
      <c r="AJ888" s="368"/>
      <c r="AK888" s="368"/>
      <c r="AL888" s="368"/>
      <c r="AM888" s="368"/>
      <c r="AN888" s="368"/>
      <c r="AO888" s="368"/>
      <c r="AP888" s="368"/>
      <c r="AQ888" s="368"/>
      <c r="AR888" s="368"/>
      <c r="AS888" s="368"/>
      <c r="AT888" s="368"/>
      <c r="AU888" s="368"/>
      <c r="AV888" s="368"/>
      <c r="AW888" s="368"/>
      <c r="AX888" s="368"/>
      <c r="AY888" s="368"/>
      <c r="AZ888" s="368"/>
      <c r="BA888" s="368"/>
      <c r="BB888" s="368"/>
      <c r="BC888" s="368"/>
      <c r="BD888" s="368"/>
      <c r="BE888" s="368"/>
      <c r="BF888" s="368"/>
      <c r="BG888" s="368"/>
      <c r="BH888" s="368"/>
      <c r="BI888" s="368"/>
      <c r="BJ888" s="368"/>
      <c r="BK888" s="368"/>
      <c r="BL888" s="368"/>
      <c r="BM888" s="368"/>
      <c r="BN888" s="368"/>
      <c r="BO888" s="368"/>
      <c r="BP888" s="368"/>
      <c r="BQ888" s="368"/>
      <c r="BR888" s="368"/>
      <c r="BS888" s="368"/>
      <c r="BT888" s="368"/>
      <c r="BU888" s="368"/>
      <c r="BV888" s="368"/>
      <c r="BW888" s="368"/>
      <c r="DV888" s="368"/>
      <c r="DW888" s="368"/>
      <c r="DX888" s="368"/>
      <c r="DY888" s="368"/>
      <c r="DZ888" s="368"/>
      <c r="EA888" s="368"/>
      <c r="EB888" s="368"/>
      <c r="EC888" s="368"/>
      <c r="ED888" s="368"/>
      <c r="EE888" s="368"/>
      <c r="EF888" s="368"/>
      <c r="EG888" s="368"/>
      <c r="EH888" s="368"/>
      <c r="EI888" s="368"/>
      <c r="EJ888" s="368"/>
      <c r="EK888" s="368"/>
      <c r="EL888" s="368"/>
      <c r="EM888" s="368"/>
      <c r="EN888" s="368"/>
      <c r="EO888" s="368"/>
      <c r="EP888" s="368"/>
      <c r="EQ888" s="368"/>
      <c r="ER888" s="368"/>
      <c r="ES888" s="368"/>
      <c r="ET888" s="368"/>
      <c r="EU888" s="368"/>
      <c r="EV888" s="368"/>
      <c r="EW888" s="368"/>
      <c r="EX888" s="368"/>
      <c r="EY888" s="368"/>
      <c r="EZ888" s="368"/>
      <c r="FA888" s="368"/>
      <c r="FB888" s="368"/>
      <c r="FC888" s="368"/>
      <c r="FD888" s="368"/>
      <c r="FE888" s="368"/>
      <c r="FF888" s="368"/>
      <c r="FG888" s="368"/>
      <c r="FH888" s="368"/>
      <c r="FI888" s="368"/>
      <c r="FJ888" s="368"/>
      <c r="FK888" s="368"/>
      <c r="FL888" s="368"/>
      <c r="FM888" s="368"/>
      <c r="FN888" s="368"/>
      <c r="FO888" s="368"/>
      <c r="FP888" s="368"/>
      <c r="FQ888" s="368"/>
      <c r="FR888" s="368"/>
      <c r="FS888" s="368"/>
      <c r="FT888" s="368"/>
      <c r="FU888" s="368"/>
      <c r="FV888" s="368"/>
      <c r="FW888" s="368"/>
      <c r="FX888" s="368"/>
      <c r="FY888" s="368"/>
      <c r="FZ888" s="368"/>
      <c r="GA888" s="368"/>
      <c r="GB888" s="368"/>
      <c r="GC888" s="368"/>
      <c r="GD888" s="368"/>
      <c r="GE888" s="368"/>
      <c r="GF888" s="368"/>
      <c r="GG888" s="368"/>
      <c r="GH888" s="368"/>
      <c r="GI888" s="368"/>
      <c r="GJ888" s="368"/>
      <c r="GK888" s="368"/>
      <c r="GL888" s="368"/>
      <c r="GM888" s="368"/>
      <c r="GN888" s="368"/>
      <c r="GO888" s="368"/>
      <c r="GP888" s="368"/>
      <c r="GQ888" s="368"/>
      <c r="GR888" s="368"/>
      <c r="GS888" s="368"/>
      <c r="GT888" s="368"/>
      <c r="GU888" s="368"/>
      <c r="GV888" s="368"/>
      <c r="GW888" s="368"/>
      <c r="GX888" s="368"/>
      <c r="GY888" s="368"/>
      <c r="GZ888" s="368"/>
      <c r="HA888" s="368"/>
      <c r="HB888" s="368"/>
      <c r="HC888" s="368"/>
      <c r="HD888" s="368"/>
      <c r="HE888" s="368"/>
      <c r="HF888" s="368"/>
      <c r="HG888" s="368"/>
      <c r="HH888" s="368"/>
      <c r="HI888" s="368"/>
      <c r="HJ888" s="368"/>
      <c r="HK888" s="368"/>
      <c r="HL888" s="368"/>
      <c r="HM888" s="368"/>
      <c r="HN888" s="368"/>
      <c r="HO888" s="368"/>
      <c r="HP888" s="368"/>
      <c r="HQ888" s="368"/>
      <c r="HR888" s="368"/>
      <c r="HS888" s="368"/>
      <c r="HT888" s="368"/>
      <c r="HU888" s="368"/>
      <c r="HV888" s="368"/>
      <c r="HW888" s="368"/>
      <c r="HX888" s="368"/>
      <c r="HY888" s="368"/>
      <c r="HZ888" s="368"/>
      <c r="IA888" s="368"/>
      <c r="IB888" s="368"/>
      <c r="IC888" s="368"/>
      <c r="ID888" s="368"/>
      <c r="IE888" s="368"/>
      <c r="IF888" s="368"/>
      <c r="IG888" s="368"/>
      <c r="IH888" s="368"/>
      <c r="II888" s="368"/>
      <c r="IJ888" s="368"/>
      <c r="IK888" s="368"/>
      <c r="IL888" s="368"/>
      <c r="IM888" s="368"/>
      <c r="IN888" s="368"/>
      <c r="IO888" s="368"/>
      <c r="IP888" s="368"/>
      <c r="IQ888" s="368"/>
      <c r="IR888" s="368"/>
      <c r="IS888" s="368"/>
      <c r="IT888" s="368"/>
      <c r="IU888" s="368"/>
      <c r="IV888" s="368"/>
      <c r="IW888" s="368"/>
      <c r="IX888" s="368"/>
      <c r="IY888" s="368"/>
      <c r="IZ888" s="368"/>
      <c r="JA888" s="368"/>
      <c r="JB888" s="368"/>
      <c r="JC888" s="368"/>
      <c r="JD888" s="368"/>
      <c r="JE888" s="368"/>
      <c r="JF888" s="368"/>
      <c r="JG888" s="368"/>
      <c r="JH888" s="368"/>
      <c r="JI888" s="368"/>
      <c r="JJ888" s="368"/>
      <c r="JK888" s="368"/>
      <c r="JL888" s="368"/>
      <c r="JM888" s="368"/>
      <c r="JN888" s="368"/>
      <c r="JO888" s="368"/>
      <c r="JP888" s="368"/>
      <c r="JQ888" s="368"/>
      <c r="JR888" s="368"/>
      <c r="JS888" s="368"/>
      <c r="JT888" s="368"/>
      <c r="JU888" s="368"/>
      <c r="JV888" s="368"/>
      <c r="JW888" s="368"/>
      <c r="JX888" s="368"/>
      <c r="JY888" s="368"/>
      <c r="JZ888" s="368"/>
      <c r="KA888" s="368"/>
      <c r="KB888" s="368"/>
      <c r="KC888" s="368"/>
      <c r="KD888" s="368"/>
      <c r="KE888" s="368"/>
      <c r="KF888" s="368"/>
      <c r="KG888" s="368"/>
      <c r="KH888" s="368"/>
      <c r="KI888" s="368"/>
      <c r="KJ888" s="368"/>
      <c r="KK888" s="368"/>
      <c r="KL888" s="368"/>
      <c r="KM888" s="368"/>
      <c r="KN888" s="368"/>
      <c r="KO888" s="368"/>
      <c r="KP888" s="368"/>
      <c r="KQ888" s="368"/>
      <c r="KR888" s="368"/>
      <c r="KS888" s="368"/>
      <c r="KT888" s="368"/>
      <c r="KU888" s="368"/>
      <c r="KV888" s="368"/>
      <c r="KW888" s="368"/>
      <c r="KX888" s="368"/>
      <c r="LH888" s="368"/>
      <c r="LI888" s="368"/>
      <c r="LJ888" s="368"/>
      <c r="LK888" s="368"/>
      <c r="LL888" s="368"/>
      <c r="LM888" s="368"/>
      <c r="LN888" s="368"/>
      <c r="LO888" s="368"/>
      <c r="LP888" s="368"/>
      <c r="LQ888" s="368"/>
      <c r="LR888" s="368"/>
      <c r="LS888" s="368"/>
      <c r="LT888" s="368"/>
      <c r="LU888" s="368"/>
      <c r="LV888" s="368"/>
      <c r="LW888" s="368"/>
      <c r="LX888" s="368"/>
      <c r="LY888" s="368"/>
      <c r="LZ888" s="368"/>
      <c r="MA888" s="368"/>
      <c r="MB888" s="368"/>
      <c r="MC888" s="368"/>
      <c r="MD888" s="368"/>
      <c r="ME888" s="368"/>
      <c r="MF888" s="368"/>
      <c r="MG888" s="368"/>
      <c r="MH888" s="368"/>
      <c r="MI888" s="368"/>
      <c r="MJ888" s="368"/>
      <c r="MK888" s="368"/>
      <c r="ML888" s="368"/>
      <c r="MM888" s="368"/>
      <c r="MN888" s="368"/>
      <c r="MO888" s="368"/>
      <c r="MP888" s="368"/>
      <c r="MQ888" s="368"/>
      <c r="MR888" s="368"/>
      <c r="MS888" s="368"/>
      <c r="MT888" s="368"/>
      <c r="MU888" s="368"/>
      <c r="MV888" s="368"/>
      <c r="MW888" s="368"/>
      <c r="MX888" s="368"/>
      <c r="MY888" s="368"/>
      <c r="MZ888" s="368"/>
      <c r="NA888" s="368"/>
      <c r="NB888" s="368"/>
      <c r="NC888" s="368"/>
      <c r="ND888" s="368"/>
      <c r="NE888" s="368"/>
      <c r="NF888" s="368"/>
      <c r="NG888" s="368"/>
      <c r="NH888" s="368"/>
      <c r="NI888" s="368"/>
      <c r="NJ888" s="368"/>
      <c r="NK888" s="368"/>
      <c r="NL888" s="368"/>
      <c r="NM888" s="368"/>
      <c r="NN888" s="368"/>
      <c r="NO888" s="368"/>
      <c r="NP888" s="368"/>
      <c r="NQ888" s="368"/>
      <c r="NR888" s="368"/>
      <c r="NS888" s="368"/>
      <c r="NT888" s="368"/>
      <c r="NU888" s="368"/>
      <c r="NV888" s="368"/>
      <c r="NW888" s="368"/>
      <c r="NX888" s="368"/>
      <c r="NY888" s="368"/>
      <c r="NZ888" s="368"/>
      <c r="OA888" s="368"/>
      <c r="OB888" s="368"/>
      <c r="OC888" s="368"/>
      <c r="OD888" s="368"/>
      <c r="OE888" s="368"/>
      <c r="OF888" s="368"/>
      <c r="OG888" s="368"/>
      <c r="OH888" s="368"/>
      <c r="OI888" s="368"/>
      <c r="OJ888" s="368"/>
      <c r="OK888" s="368"/>
      <c r="OL888" s="368"/>
      <c r="OM888" s="368"/>
      <c r="ON888" s="368"/>
      <c r="OO888" s="368"/>
      <c r="OP888" s="368"/>
      <c r="OQ888" s="368"/>
      <c r="OR888" s="368"/>
      <c r="OS888" s="368"/>
      <c r="OT888" s="368"/>
      <c r="OU888" s="368"/>
      <c r="OV888" s="368"/>
      <c r="OW888" s="368"/>
      <c r="OX888" s="368"/>
      <c r="OY888" s="368"/>
      <c r="OZ888" s="368"/>
      <c r="PA888" s="368"/>
      <c r="PB888" s="368"/>
      <c r="PC888" s="368"/>
      <c r="PD888" s="368"/>
      <c r="PE888" s="368"/>
      <c r="PF888" s="368"/>
      <c r="PG888" s="368"/>
      <c r="PH888" s="368"/>
      <c r="PI888" s="368"/>
      <c r="PJ888" s="368"/>
      <c r="PK888" s="368"/>
      <c r="PL888" s="368"/>
      <c r="PM888" s="368"/>
      <c r="PN888" s="368"/>
      <c r="PO888" s="368"/>
      <c r="PP888" s="368"/>
      <c r="PQ888" s="368"/>
      <c r="PR888" s="368"/>
      <c r="PS888" s="368"/>
      <c r="PT888" s="368"/>
      <c r="PU888" s="368"/>
      <c r="PV888" s="368"/>
      <c r="PW888" s="368"/>
      <c r="PX888" s="368"/>
      <c r="PY888" s="368"/>
      <c r="PZ888" s="368"/>
      <c r="QA888" s="368"/>
      <c r="QB888" s="368"/>
      <c r="QC888" s="368"/>
      <c r="QD888" s="368"/>
      <c r="QE888" s="368"/>
      <c r="QF888" s="368"/>
      <c r="QG888" s="368"/>
      <c r="QH888" s="368"/>
      <c r="QI888" s="368"/>
      <c r="QJ888" s="368"/>
      <c r="QK888" s="368"/>
      <c r="QL888" s="368"/>
      <c r="QM888" s="368"/>
      <c r="QN888" s="368"/>
      <c r="QO888" s="368"/>
      <c r="QP888" s="368"/>
      <c r="QQ888" s="368"/>
      <c r="QR888" s="368"/>
      <c r="QS888" s="368"/>
      <c r="QT888" s="368"/>
      <c r="QU888" s="368"/>
      <c r="QV888" s="368"/>
      <c r="QW888" s="368"/>
      <c r="QX888" s="368"/>
      <c r="QY888" s="368"/>
      <c r="QZ888" s="368"/>
      <c r="RA888" s="368"/>
      <c r="RB888" s="368"/>
      <c r="RC888" s="368"/>
      <c r="RD888" s="368"/>
      <c r="RE888" s="368"/>
      <c r="RF888" s="368"/>
      <c r="RG888" s="368"/>
      <c r="RH888" s="368"/>
      <c r="RI888" s="368"/>
      <c r="RJ888" s="368"/>
      <c r="RK888" s="368"/>
      <c r="RL888" s="368"/>
      <c r="RM888" s="368"/>
      <c r="RN888" s="368"/>
      <c r="RO888" s="368"/>
      <c r="RP888" s="368"/>
      <c r="RQ888" s="368"/>
      <c r="RR888" s="368"/>
      <c r="RS888" s="368"/>
      <c r="RT888" s="368"/>
      <c r="RU888" s="368"/>
      <c r="RV888" s="368"/>
      <c r="RW888" s="368"/>
      <c r="RX888" s="368"/>
      <c r="RY888" s="368"/>
      <c r="RZ888" s="368"/>
      <c r="SA888" s="368"/>
      <c r="SB888" s="368"/>
      <c r="SC888" s="368"/>
      <c r="SD888" s="368"/>
      <c r="SE888" s="368"/>
      <c r="SF888" s="368"/>
      <c r="SG888" s="368"/>
    </row>
    <row r="889" spans="1:501">
      <c r="A889" s="368"/>
      <c r="B889" s="368"/>
      <c r="C889" s="368"/>
      <c r="D889" s="368"/>
      <c r="E889" s="368"/>
      <c r="F889" s="368"/>
      <c r="G889" s="368"/>
      <c r="H889" s="368"/>
      <c r="I889" s="368"/>
      <c r="J889" s="368"/>
      <c r="K889" s="368"/>
      <c r="L889" s="368"/>
      <c r="M889" s="368"/>
      <c r="N889" s="368"/>
      <c r="O889" s="385"/>
      <c r="P889" s="368"/>
      <c r="Q889" s="368"/>
      <c r="R889" s="368"/>
      <c r="S889" s="368"/>
      <c r="T889" s="368"/>
      <c r="U889" s="368"/>
      <c r="V889" s="368"/>
      <c r="W889" s="368"/>
      <c r="X889" s="368"/>
      <c r="Y889" s="368"/>
      <c r="Z889" s="368"/>
      <c r="AA889" s="368"/>
      <c r="AB889" s="368"/>
      <c r="AC889" s="368"/>
      <c r="AD889" s="368"/>
      <c r="AE889" s="368"/>
      <c r="AF889" s="368"/>
      <c r="AG889" s="368"/>
      <c r="AH889" s="368"/>
      <c r="AI889" s="368"/>
      <c r="AJ889" s="368"/>
      <c r="AK889" s="368"/>
      <c r="AL889" s="368"/>
      <c r="AM889" s="368"/>
      <c r="AN889" s="368"/>
      <c r="AO889" s="368"/>
      <c r="AP889" s="368"/>
      <c r="AQ889" s="368"/>
      <c r="AR889" s="368"/>
      <c r="AS889" s="368"/>
      <c r="AT889" s="368"/>
      <c r="AU889" s="368"/>
      <c r="AV889" s="368"/>
      <c r="AW889" s="368"/>
      <c r="AX889" s="368"/>
      <c r="AY889" s="368"/>
      <c r="AZ889" s="368"/>
      <c r="BA889" s="368"/>
      <c r="BB889" s="368"/>
      <c r="BC889" s="368"/>
      <c r="BD889" s="368"/>
      <c r="BE889" s="368"/>
      <c r="BF889" s="368"/>
      <c r="BG889" s="368"/>
      <c r="BH889" s="368"/>
      <c r="BI889" s="368"/>
      <c r="BJ889" s="368"/>
      <c r="BK889" s="368"/>
      <c r="BL889" s="368"/>
      <c r="BM889" s="368"/>
      <c r="BN889" s="368"/>
      <c r="BO889" s="368"/>
      <c r="BP889" s="368"/>
      <c r="BQ889" s="368"/>
      <c r="BR889" s="368"/>
      <c r="BS889" s="368"/>
      <c r="BT889" s="368"/>
      <c r="BU889" s="368"/>
      <c r="BV889" s="368"/>
      <c r="BW889" s="368"/>
      <c r="DV889" s="368"/>
      <c r="DW889" s="368"/>
      <c r="DX889" s="368"/>
      <c r="DY889" s="368"/>
      <c r="DZ889" s="368"/>
      <c r="EA889" s="368"/>
      <c r="EB889" s="368"/>
      <c r="EC889" s="368"/>
      <c r="ED889" s="368"/>
      <c r="EE889" s="368"/>
      <c r="EF889" s="368"/>
      <c r="EG889" s="368"/>
      <c r="EH889" s="368"/>
      <c r="EI889" s="368"/>
      <c r="EJ889" s="368"/>
      <c r="EK889" s="368"/>
      <c r="EL889" s="368"/>
      <c r="EM889" s="368"/>
      <c r="EN889" s="368"/>
      <c r="EO889" s="368"/>
      <c r="EP889" s="368"/>
      <c r="EQ889" s="368"/>
      <c r="ER889" s="368"/>
      <c r="ES889" s="368"/>
      <c r="ET889" s="368"/>
      <c r="EU889" s="368"/>
      <c r="EV889" s="368"/>
      <c r="EW889" s="368"/>
      <c r="EX889" s="368"/>
      <c r="EY889" s="368"/>
      <c r="EZ889" s="368"/>
      <c r="FA889" s="368"/>
      <c r="FB889" s="368"/>
      <c r="FC889" s="368"/>
      <c r="FD889" s="368"/>
      <c r="FE889" s="368"/>
      <c r="FF889" s="368"/>
      <c r="FG889" s="368"/>
      <c r="FH889" s="368"/>
      <c r="FI889" s="368"/>
      <c r="FJ889" s="368"/>
      <c r="FK889" s="368"/>
      <c r="FL889" s="368"/>
      <c r="FM889" s="368"/>
      <c r="FN889" s="368"/>
      <c r="FO889" s="368"/>
      <c r="FP889" s="368"/>
      <c r="FQ889" s="368"/>
      <c r="FR889" s="368"/>
      <c r="FS889" s="368"/>
      <c r="FT889" s="368"/>
      <c r="FU889" s="368"/>
      <c r="FV889" s="368"/>
      <c r="FW889" s="368"/>
      <c r="FX889" s="368"/>
      <c r="FY889" s="368"/>
      <c r="FZ889" s="368"/>
      <c r="GA889" s="368"/>
      <c r="GB889" s="368"/>
      <c r="GC889" s="368"/>
      <c r="GD889" s="368"/>
      <c r="GE889" s="368"/>
      <c r="GF889" s="368"/>
      <c r="GG889" s="368"/>
      <c r="GH889" s="368"/>
      <c r="GI889" s="368"/>
      <c r="GJ889" s="368"/>
      <c r="GK889" s="368"/>
      <c r="GL889" s="368"/>
      <c r="GM889" s="368"/>
      <c r="GN889" s="368"/>
      <c r="GO889" s="368"/>
      <c r="GP889" s="368"/>
      <c r="GQ889" s="368"/>
      <c r="GR889" s="368"/>
      <c r="GS889" s="368"/>
      <c r="GT889" s="368"/>
      <c r="GU889" s="368"/>
      <c r="GV889" s="368"/>
      <c r="GW889" s="368"/>
      <c r="GX889" s="368"/>
      <c r="GY889" s="368"/>
      <c r="GZ889" s="368"/>
      <c r="HA889" s="368"/>
      <c r="HB889" s="368"/>
      <c r="HC889" s="368"/>
      <c r="HD889" s="368"/>
      <c r="HE889" s="368"/>
      <c r="HF889" s="368"/>
      <c r="HG889" s="368"/>
      <c r="HH889" s="368"/>
      <c r="HI889" s="368"/>
      <c r="HJ889" s="368"/>
      <c r="HK889" s="368"/>
      <c r="HL889" s="368"/>
      <c r="HM889" s="368"/>
      <c r="HN889" s="368"/>
      <c r="HO889" s="368"/>
      <c r="HP889" s="368"/>
      <c r="HQ889" s="368"/>
      <c r="HR889" s="368"/>
      <c r="HS889" s="368"/>
      <c r="HT889" s="368"/>
      <c r="HU889" s="368"/>
      <c r="HV889" s="368"/>
      <c r="HW889" s="368"/>
      <c r="HX889" s="368"/>
      <c r="HY889" s="368"/>
      <c r="HZ889" s="368"/>
      <c r="IA889" s="368"/>
      <c r="IB889" s="368"/>
      <c r="IC889" s="368"/>
      <c r="ID889" s="368"/>
      <c r="IE889" s="368"/>
      <c r="IF889" s="368"/>
      <c r="IG889" s="368"/>
      <c r="IH889" s="368"/>
      <c r="II889" s="368"/>
      <c r="IJ889" s="368"/>
      <c r="IK889" s="368"/>
      <c r="IL889" s="368"/>
      <c r="IM889" s="368"/>
      <c r="IN889" s="368"/>
      <c r="IO889" s="368"/>
      <c r="IP889" s="368"/>
      <c r="IQ889" s="368"/>
      <c r="IR889" s="368"/>
      <c r="IS889" s="368"/>
      <c r="IT889" s="368"/>
      <c r="IU889" s="368"/>
      <c r="IV889" s="368"/>
      <c r="IW889" s="368"/>
      <c r="IX889" s="368"/>
      <c r="IY889" s="368"/>
      <c r="IZ889" s="368"/>
      <c r="JA889" s="368"/>
      <c r="JB889" s="368"/>
      <c r="JC889" s="368"/>
      <c r="JD889" s="368"/>
      <c r="JE889" s="368"/>
      <c r="JF889" s="368"/>
      <c r="JG889" s="368"/>
      <c r="JH889" s="368"/>
      <c r="JI889" s="368"/>
      <c r="JJ889" s="368"/>
      <c r="JK889" s="368"/>
      <c r="JL889" s="368"/>
      <c r="JM889" s="368"/>
      <c r="JN889" s="368"/>
      <c r="JO889" s="368"/>
      <c r="JP889" s="368"/>
      <c r="JQ889" s="368"/>
      <c r="JR889" s="368"/>
      <c r="JS889" s="368"/>
      <c r="JT889" s="368"/>
      <c r="JU889" s="368"/>
      <c r="JV889" s="368"/>
      <c r="JW889" s="368"/>
      <c r="JX889" s="368"/>
      <c r="JY889" s="368"/>
      <c r="JZ889" s="368"/>
      <c r="KA889" s="368"/>
      <c r="KB889" s="368"/>
      <c r="KC889" s="368"/>
      <c r="KD889" s="368"/>
      <c r="KE889" s="368"/>
      <c r="KF889" s="368"/>
      <c r="KG889" s="368"/>
      <c r="KH889" s="368"/>
      <c r="KI889" s="368"/>
      <c r="KJ889" s="368"/>
      <c r="KK889" s="368"/>
      <c r="KL889" s="368"/>
      <c r="KM889" s="368"/>
      <c r="KN889" s="368"/>
      <c r="KO889" s="368"/>
      <c r="KP889" s="368"/>
      <c r="KQ889" s="368"/>
      <c r="KR889" s="368"/>
      <c r="KS889" s="368"/>
      <c r="KT889" s="368"/>
      <c r="KU889" s="368"/>
      <c r="KV889" s="368"/>
      <c r="KW889" s="368"/>
      <c r="KX889" s="368"/>
      <c r="LH889" s="368"/>
      <c r="LI889" s="368"/>
      <c r="LJ889" s="368"/>
      <c r="LK889" s="368"/>
      <c r="LL889" s="368"/>
      <c r="LM889" s="368"/>
      <c r="LN889" s="368"/>
      <c r="LO889" s="368"/>
      <c r="LP889" s="368"/>
      <c r="LQ889" s="368"/>
      <c r="LR889" s="368"/>
      <c r="LS889" s="368"/>
      <c r="LT889" s="368"/>
      <c r="LU889" s="368"/>
      <c r="LV889" s="368"/>
      <c r="LW889" s="368"/>
      <c r="LX889" s="368"/>
      <c r="LY889" s="368"/>
      <c r="LZ889" s="368"/>
      <c r="MA889" s="368"/>
      <c r="MB889" s="368"/>
      <c r="MC889" s="368"/>
      <c r="MD889" s="368"/>
      <c r="ME889" s="368"/>
      <c r="MF889" s="368"/>
      <c r="MG889" s="368"/>
      <c r="MH889" s="368"/>
      <c r="MI889" s="368"/>
      <c r="MJ889" s="368"/>
      <c r="MK889" s="368"/>
      <c r="ML889" s="368"/>
      <c r="MM889" s="368"/>
      <c r="MN889" s="368"/>
      <c r="MO889" s="368"/>
      <c r="MP889" s="368"/>
      <c r="MQ889" s="368"/>
      <c r="MR889" s="368"/>
      <c r="MS889" s="368"/>
      <c r="MT889" s="368"/>
      <c r="MU889" s="368"/>
      <c r="MV889" s="368"/>
      <c r="MW889" s="368"/>
      <c r="MX889" s="368"/>
      <c r="MY889" s="368"/>
      <c r="MZ889" s="368"/>
      <c r="NA889" s="368"/>
      <c r="NB889" s="368"/>
      <c r="NC889" s="368"/>
      <c r="ND889" s="368"/>
      <c r="NE889" s="368"/>
      <c r="NF889" s="368"/>
      <c r="NG889" s="368"/>
      <c r="NH889" s="368"/>
      <c r="NI889" s="368"/>
      <c r="NJ889" s="368"/>
      <c r="NK889" s="368"/>
      <c r="NL889" s="368"/>
      <c r="NM889" s="368"/>
      <c r="NN889" s="368"/>
      <c r="NO889" s="368"/>
      <c r="NP889" s="368"/>
      <c r="NQ889" s="368"/>
      <c r="NR889" s="368"/>
      <c r="NS889" s="368"/>
      <c r="NT889" s="368"/>
      <c r="NU889" s="368"/>
      <c r="NV889" s="368"/>
      <c r="NW889" s="368"/>
      <c r="NX889" s="368"/>
      <c r="NY889" s="368"/>
      <c r="NZ889" s="368"/>
      <c r="OA889" s="368"/>
      <c r="OB889" s="368"/>
      <c r="OC889" s="368"/>
      <c r="OD889" s="368"/>
      <c r="OE889" s="368"/>
      <c r="OF889" s="368"/>
      <c r="OG889" s="368"/>
      <c r="OH889" s="368"/>
      <c r="OI889" s="368"/>
      <c r="OJ889" s="368"/>
      <c r="OK889" s="368"/>
      <c r="OL889" s="368"/>
      <c r="OM889" s="368"/>
      <c r="ON889" s="368"/>
      <c r="OO889" s="368"/>
      <c r="OP889" s="368"/>
      <c r="OQ889" s="368"/>
      <c r="OR889" s="368"/>
      <c r="OS889" s="368"/>
      <c r="OT889" s="368"/>
      <c r="OU889" s="368"/>
      <c r="OV889" s="368"/>
      <c r="OW889" s="368"/>
      <c r="OX889" s="368"/>
      <c r="OY889" s="368"/>
      <c r="OZ889" s="368"/>
      <c r="PA889" s="368"/>
      <c r="PB889" s="368"/>
      <c r="PC889" s="368"/>
      <c r="PD889" s="368"/>
      <c r="PE889" s="368"/>
      <c r="PF889" s="368"/>
      <c r="PG889" s="368"/>
      <c r="PH889" s="368"/>
      <c r="PI889" s="368"/>
      <c r="PJ889" s="368"/>
      <c r="PK889" s="368"/>
      <c r="PL889" s="368"/>
      <c r="PM889" s="368"/>
      <c r="PN889" s="368"/>
      <c r="PO889" s="368"/>
      <c r="PP889" s="368"/>
      <c r="PQ889" s="368"/>
      <c r="PR889" s="368"/>
      <c r="PS889" s="368"/>
      <c r="PT889" s="368"/>
      <c r="PU889" s="368"/>
      <c r="PV889" s="368"/>
      <c r="PW889" s="368"/>
      <c r="PX889" s="368"/>
      <c r="PY889" s="368"/>
      <c r="PZ889" s="368"/>
      <c r="QA889" s="368"/>
      <c r="QB889" s="368"/>
      <c r="QC889" s="368"/>
      <c r="QD889" s="368"/>
      <c r="QE889" s="368"/>
      <c r="QF889" s="368"/>
      <c r="QG889" s="368"/>
      <c r="QH889" s="368"/>
      <c r="QI889" s="368"/>
      <c r="QJ889" s="368"/>
      <c r="QK889" s="368"/>
      <c r="QL889" s="368"/>
      <c r="QM889" s="368"/>
      <c r="QN889" s="368"/>
      <c r="QO889" s="368"/>
      <c r="QP889" s="368"/>
      <c r="QQ889" s="368"/>
      <c r="QR889" s="368"/>
      <c r="QS889" s="368"/>
      <c r="QT889" s="368"/>
      <c r="QU889" s="368"/>
      <c r="QV889" s="368"/>
      <c r="QW889" s="368"/>
      <c r="QX889" s="368"/>
      <c r="QY889" s="368"/>
      <c r="QZ889" s="368"/>
      <c r="RA889" s="368"/>
      <c r="RB889" s="368"/>
      <c r="RC889" s="368"/>
      <c r="RD889" s="368"/>
      <c r="RE889" s="368"/>
      <c r="RF889" s="368"/>
      <c r="RG889" s="368"/>
      <c r="RH889" s="368"/>
      <c r="RI889" s="368"/>
      <c r="RJ889" s="368"/>
      <c r="RK889" s="368"/>
      <c r="RL889" s="368"/>
      <c r="RM889" s="368"/>
      <c r="RN889" s="368"/>
      <c r="RO889" s="368"/>
      <c r="RP889" s="368"/>
      <c r="RQ889" s="368"/>
      <c r="RR889" s="368"/>
      <c r="RS889" s="368"/>
      <c r="RT889" s="368"/>
      <c r="RU889" s="368"/>
      <c r="RV889" s="368"/>
      <c r="RW889" s="368"/>
      <c r="RX889" s="368"/>
      <c r="RY889" s="368"/>
      <c r="RZ889" s="368"/>
      <c r="SA889" s="368"/>
      <c r="SB889" s="368"/>
      <c r="SC889" s="368"/>
      <c r="SD889" s="368"/>
      <c r="SE889" s="368"/>
      <c r="SF889" s="368"/>
      <c r="SG889" s="368"/>
    </row>
    <row r="890" spans="1:501">
      <c r="A890" s="368"/>
      <c r="B890" s="368"/>
      <c r="C890" s="368"/>
      <c r="D890" s="368"/>
      <c r="E890" s="368"/>
      <c r="F890" s="368"/>
      <c r="G890" s="368"/>
      <c r="H890" s="368"/>
      <c r="I890" s="368"/>
      <c r="J890" s="368"/>
      <c r="K890" s="368"/>
      <c r="L890" s="368"/>
      <c r="M890" s="368"/>
      <c r="N890" s="368"/>
      <c r="O890" s="385"/>
      <c r="P890" s="368"/>
      <c r="Q890" s="368"/>
      <c r="R890" s="368"/>
      <c r="S890" s="368"/>
      <c r="T890" s="368"/>
      <c r="U890" s="368"/>
      <c r="V890" s="368"/>
      <c r="W890" s="368"/>
      <c r="X890" s="368"/>
      <c r="Y890" s="368"/>
      <c r="Z890" s="368"/>
      <c r="AA890" s="368"/>
      <c r="AB890" s="368"/>
      <c r="AC890" s="368"/>
      <c r="AD890" s="368"/>
      <c r="AE890" s="368"/>
      <c r="AF890" s="368"/>
      <c r="AG890" s="368"/>
      <c r="AH890" s="368"/>
      <c r="AI890" s="368"/>
      <c r="AJ890" s="368"/>
      <c r="AK890" s="368"/>
      <c r="AL890" s="368"/>
      <c r="AM890" s="368"/>
      <c r="AN890" s="368"/>
      <c r="AO890" s="368"/>
      <c r="AP890" s="368"/>
      <c r="AQ890" s="368"/>
      <c r="AR890" s="368"/>
      <c r="AS890" s="368"/>
      <c r="AT890" s="368"/>
      <c r="AU890" s="368"/>
      <c r="AV890" s="368"/>
      <c r="AW890" s="368"/>
      <c r="AX890" s="368"/>
      <c r="AY890" s="368"/>
      <c r="AZ890" s="368"/>
      <c r="BA890" s="368"/>
      <c r="BB890" s="368"/>
      <c r="BC890" s="368"/>
      <c r="BD890" s="368"/>
      <c r="BE890" s="368"/>
      <c r="BF890" s="368"/>
      <c r="BG890" s="368"/>
      <c r="BH890" s="368"/>
      <c r="BI890" s="368"/>
      <c r="BJ890" s="368"/>
      <c r="BK890" s="368"/>
      <c r="BL890" s="368"/>
      <c r="BM890" s="368"/>
      <c r="BN890" s="368"/>
      <c r="BO890" s="368"/>
      <c r="BP890" s="368"/>
      <c r="BQ890" s="368"/>
      <c r="BR890" s="368"/>
      <c r="BS890" s="368"/>
      <c r="BT890" s="368"/>
      <c r="BU890" s="368"/>
      <c r="BV890" s="368"/>
      <c r="BW890" s="368"/>
      <c r="DV890" s="368"/>
      <c r="DW890" s="368"/>
      <c r="DX890" s="368"/>
      <c r="DY890" s="368"/>
      <c r="DZ890" s="368"/>
      <c r="EA890" s="368"/>
      <c r="EB890" s="368"/>
      <c r="EC890" s="368"/>
      <c r="ED890" s="368"/>
      <c r="EE890" s="368"/>
      <c r="EF890" s="368"/>
      <c r="EG890" s="368"/>
      <c r="EH890" s="368"/>
      <c r="EI890" s="368"/>
      <c r="EJ890" s="368"/>
      <c r="EK890" s="368"/>
      <c r="EL890" s="368"/>
      <c r="EM890" s="368"/>
      <c r="EN890" s="368"/>
      <c r="EO890" s="368"/>
      <c r="EP890" s="368"/>
      <c r="EQ890" s="368"/>
      <c r="ER890" s="368"/>
      <c r="ES890" s="368"/>
      <c r="ET890" s="368"/>
      <c r="EU890" s="368"/>
      <c r="EV890" s="368"/>
      <c r="EW890" s="368"/>
      <c r="EX890" s="368"/>
      <c r="EY890" s="368"/>
      <c r="EZ890" s="368"/>
      <c r="FA890" s="368"/>
      <c r="FB890" s="368"/>
      <c r="FC890" s="368"/>
      <c r="FD890" s="368"/>
      <c r="FE890" s="368"/>
      <c r="FF890" s="368"/>
      <c r="FG890" s="368"/>
      <c r="FH890" s="368"/>
      <c r="FI890" s="368"/>
      <c r="FJ890" s="368"/>
      <c r="FK890" s="368"/>
      <c r="FL890" s="368"/>
      <c r="FM890" s="368"/>
      <c r="FN890" s="368"/>
      <c r="FO890" s="368"/>
      <c r="FP890" s="368"/>
      <c r="FQ890" s="368"/>
      <c r="FR890" s="368"/>
      <c r="FS890" s="368"/>
      <c r="FT890" s="368"/>
      <c r="FU890" s="368"/>
      <c r="FV890" s="368"/>
      <c r="FW890" s="368"/>
      <c r="FX890" s="368"/>
      <c r="FY890" s="368"/>
      <c r="FZ890" s="368"/>
      <c r="GA890" s="368"/>
      <c r="GB890" s="368"/>
      <c r="GC890" s="368"/>
      <c r="GD890" s="368"/>
      <c r="GE890" s="368"/>
      <c r="GF890" s="368"/>
      <c r="GG890" s="368"/>
      <c r="GH890" s="368"/>
      <c r="GI890" s="368"/>
      <c r="GJ890" s="368"/>
      <c r="GK890" s="368"/>
      <c r="GL890" s="368"/>
      <c r="GM890" s="368"/>
      <c r="GN890" s="368"/>
      <c r="GO890" s="368"/>
      <c r="GP890" s="368"/>
      <c r="GQ890" s="368"/>
      <c r="GR890" s="368"/>
      <c r="GS890" s="368"/>
      <c r="GT890" s="368"/>
      <c r="GU890" s="368"/>
      <c r="GV890" s="368"/>
      <c r="GW890" s="368"/>
      <c r="GX890" s="368"/>
      <c r="GY890" s="368"/>
      <c r="GZ890" s="368"/>
      <c r="HA890" s="368"/>
      <c r="HB890" s="368"/>
      <c r="HC890" s="368"/>
      <c r="HD890" s="368"/>
      <c r="HE890" s="368"/>
      <c r="HF890" s="368"/>
      <c r="HG890" s="368"/>
      <c r="HH890" s="368"/>
      <c r="HI890" s="368"/>
      <c r="HJ890" s="368"/>
      <c r="HK890" s="368"/>
      <c r="HL890" s="368"/>
      <c r="HM890" s="368"/>
      <c r="HN890" s="368"/>
      <c r="HO890" s="368"/>
      <c r="HP890" s="368"/>
      <c r="HQ890" s="368"/>
      <c r="HR890" s="368"/>
      <c r="HS890" s="368"/>
      <c r="HT890" s="368"/>
      <c r="HU890" s="368"/>
      <c r="HV890" s="368"/>
      <c r="HW890" s="368"/>
      <c r="HX890" s="368"/>
      <c r="HY890" s="368"/>
      <c r="HZ890" s="368"/>
      <c r="IA890" s="368"/>
      <c r="IB890" s="368"/>
      <c r="IC890" s="368"/>
      <c r="ID890" s="368"/>
      <c r="IE890" s="368"/>
      <c r="IF890" s="368"/>
      <c r="IG890" s="368"/>
      <c r="IH890" s="368"/>
      <c r="II890" s="368"/>
      <c r="IJ890" s="368"/>
      <c r="IK890" s="368"/>
      <c r="IL890" s="368"/>
      <c r="IM890" s="368"/>
      <c r="IN890" s="368"/>
      <c r="IO890" s="368"/>
      <c r="IP890" s="368"/>
      <c r="IQ890" s="368"/>
      <c r="IR890" s="368"/>
      <c r="IS890" s="368"/>
      <c r="IT890" s="368"/>
      <c r="IU890" s="368"/>
      <c r="IV890" s="368"/>
      <c r="IW890" s="368"/>
      <c r="IX890" s="368"/>
      <c r="IY890" s="368"/>
      <c r="IZ890" s="368"/>
      <c r="JA890" s="368"/>
      <c r="JB890" s="368"/>
      <c r="JC890" s="368"/>
      <c r="JD890" s="368"/>
      <c r="JE890" s="368"/>
      <c r="JF890" s="368"/>
      <c r="JG890" s="368"/>
      <c r="JH890" s="368"/>
      <c r="JI890" s="368"/>
      <c r="JJ890" s="368"/>
      <c r="JK890" s="368"/>
      <c r="JL890" s="368"/>
      <c r="JM890" s="368"/>
      <c r="JN890" s="368"/>
      <c r="JO890" s="368"/>
      <c r="JP890" s="368"/>
      <c r="JQ890" s="368"/>
      <c r="JR890" s="368"/>
      <c r="JS890" s="368"/>
      <c r="JT890" s="368"/>
      <c r="JU890" s="368"/>
      <c r="JV890" s="368"/>
      <c r="JW890" s="368"/>
      <c r="JX890" s="368"/>
      <c r="JY890" s="368"/>
      <c r="JZ890" s="368"/>
      <c r="KA890" s="368"/>
      <c r="KB890" s="368"/>
      <c r="KC890" s="368"/>
      <c r="KD890" s="368"/>
      <c r="KE890" s="368"/>
      <c r="KF890" s="368"/>
      <c r="KG890" s="368"/>
      <c r="KH890" s="368"/>
      <c r="KI890" s="368"/>
      <c r="KJ890" s="368"/>
      <c r="KK890" s="368"/>
      <c r="KL890" s="368"/>
      <c r="KM890" s="368"/>
      <c r="KN890" s="368"/>
      <c r="KO890" s="368"/>
      <c r="KP890" s="368"/>
      <c r="KQ890" s="368"/>
      <c r="KR890" s="368"/>
      <c r="KS890" s="368"/>
      <c r="KT890" s="368"/>
      <c r="KU890" s="368"/>
      <c r="KV890" s="368"/>
      <c r="KW890" s="368"/>
      <c r="KX890" s="368"/>
      <c r="LH890" s="368"/>
      <c r="LI890" s="368"/>
      <c r="LJ890" s="368"/>
      <c r="LK890" s="368"/>
      <c r="LL890" s="368"/>
      <c r="LM890" s="368"/>
      <c r="LN890" s="368"/>
      <c r="LO890" s="368"/>
      <c r="LP890" s="368"/>
      <c r="LQ890" s="368"/>
      <c r="LR890" s="368"/>
      <c r="LS890" s="368"/>
      <c r="LT890" s="368"/>
      <c r="LU890" s="368"/>
      <c r="LV890" s="368"/>
      <c r="LW890" s="368"/>
      <c r="LX890" s="368"/>
      <c r="LY890" s="368"/>
      <c r="LZ890" s="368"/>
      <c r="MA890" s="368"/>
      <c r="MB890" s="368"/>
      <c r="MC890" s="368"/>
      <c r="MD890" s="368"/>
      <c r="ME890" s="368"/>
      <c r="MF890" s="368"/>
      <c r="MG890" s="368"/>
      <c r="MH890" s="368"/>
      <c r="MI890" s="368"/>
      <c r="MJ890" s="368"/>
      <c r="MK890" s="368"/>
      <c r="ML890" s="368"/>
      <c r="MM890" s="368"/>
      <c r="MN890" s="368"/>
      <c r="MO890" s="368"/>
      <c r="MP890" s="368"/>
      <c r="MQ890" s="368"/>
      <c r="MR890" s="368"/>
      <c r="MS890" s="368"/>
      <c r="MT890" s="368"/>
      <c r="MU890" s="368"/>
      <c r="MV890" s="368"/>
      <c r="MW890" s="368"/>
      <c r="MX890" s="368"/>
      <c r="MY890" s="368"/>
      <c r="MZ890" s="368"/>
      <c r="NA890" s="368"/>
      <c r="NB890" s="368"/>
      <c r="NC890" s="368"/>
      <c r="ND890" s="368"/>
      <c r="NE890" s="368"/>
      <c r="NF890" s="368"/>
      <c r="NG890" s="368"/>
      <c r="NH890" s="368"/>
      <c r="NI890" s="368"/>
      <c r="NJ890" s="368"/>
      <c r="NK890" s="368"/>
      <c r="NL890" s="368"/>
      <c r="NM890" s="368"/>
      <c r="NN890" s="368"/>
      <c r="NO890" s="368"/>
      <c r="NP890" s="368"/>
      <c r="NQ890" s="368"/>
      <c r="NR890" s="368"/>
      <c r="NS890" s="368"/>
      <c r="NT890" s="368"/>
      <c r="NU890" s="368"/>
      <c r="NV890" s="368"/>
      <c r="NW890" s="368"/>
      <c r="NX890" s="368"/>
      <c r="NY890" s="368"/>
      <c r="NZ890" s="368"/>
      <c r="OA890" s="368"/>
      <c r="OB890" s="368"/>
      <c r="OC890" s="368"/>
      <c r="OD890" s="368"/>
      <c r="OE890" s="368"/>
      <c r="OF890" s="368"/>
      <c r="OG890" s="368"/>
      <c r="OH890" s="368"/>
      <c r="OI890" s="368"/>
      <c r="OJ890" s="368"/>
      <c r="OK890" s="368"/>
      <c r="OL890" s="368"/>
      <c r="OM890" s="368"/>
      <c r="ON890" s="368"/>
      <c r="OO890" s="368"/>
      <c r="OP890" s="368"/>
      <c r="OQ890" s="368"/>
      <c r="OR890" s="368"/>
      <c r="OS890" s="368"/>
      <c r="OT890" s="368"/>
      <c r="OU890" s="368"/>
      <c r="OV890" s="368"/>
      <c r="OW890" s="368"/>
      <c r="OX890" s="368"/>
      <c r="OY890" s="368"/>
      <c r="OZ890" s="368"/>
      <c r="PA890" s="368"/>
      <c r="PB890" s="368"/>
      <c r="PC890" s="368"/>
      <c r="PD890" s="368"/>
      <c r="PE890" s="368"/>
      <c r="PF890" s="368"/>
      <c r="PG890" s="368"/>
      <c r="PH890" s="368"/>
      <c r="PI890" s="368"/>
      <c r="PJ890" s="368"/>
      <c r="PK890" s="368"/>
      <c r="PL890" s="368"/>
      <c r="PM890" s="368"/>
      <c r="PN890" s="368"/>
      <c r="PO890" s="368"/>
      <c r="PP890" s="368"/>
      <c r="PQ890" s="368"/>
      <c r="PR890" s="368"/>
      <c r="PS890" s="368"/>
      <c r="PT890" s="368"/>
      <c r="PU890" s="368"/>
      <c r="PV890" s="368"/>
      <c r="PW890" s="368"/>
      <c r="PX890" s="368"/>
      <c r="PY890" s="368"/>
      <c r="PZ890" s="368"/>
      <c r="QA890" s="368"/>
      <c r="QB890" s="368"/>
      <c r="QC890" s="368"/>
      <c r="QD890" s="368"/>
      <c r="QE890" s="368"/>
      <c r="QF890" s="368"/>
      <c r="QG890" s="368"/>
      <c r="QH890" s="368"/>
      <c r="QI890" s="368"/>
      <c r="QJ890" s="368"/>
      <c r="QK890" s="368"/>
      <c r="QL890" s="368"/>
      <c r="QM890" s="368"/>
      <c r="QN890" s="368"/>
      <c r="QO890" s="368"/>
      <c r="QP890" s="368"/>
      <c r="QQ890" s="368"/>
      <c r="QR890" s="368"/>
      <c r="QS890" s="368"/>
      <c r="QT890" s="368"/>
      <c r="QU890" s="368"/>
      <c r="QV890" s="368"/>
      <c r="QW890" s="368"/>
      <c r="QX890" s="368"/>
      <c r="QY890" s="368"/>
      <c r="QZ890" s="368"/>
      <c r="RA890" s="368"/>
      <c r="RB890" s="368"/>
      <c r="RC890" s="368"/>
      <c r="RD890" s="368"/>
      <c r="RE890" s="368"/>
      <c r="RF890" s="368"/>
      <c r="RG890" s="368"/>
      <c r="RH890" s="368"/>
      <c r="RI890" s="368"/>
      <c r="RJ890" s="368"/>
      <c r="RK890" s="368"/>
      <c r="RL890" s="368"/>
      <c r="RM890" s="368"/>
      <c r="RN890" s="368"/>
      <c r="RO890" s="368"/>
      <c r="RP890" s="368"/>
      <c r="RQ890" s="368"/>
      <c r="RR890" s="368"/>
      <c r="RS890" s="368"/>
      <c r="RT890" s="368"/>
      <c r="RU890" s="368"/>
      <c r="RV890" s="368"/>
      <c r="RW890" s="368"/>
      <c r="RX890" s="368"/>
      <c r="RY890" s="368"/>
      <c r="RZ890" s="368"/>
      <c r="SA890" s="368"/>
      <c r="SB890" s="368"/>
      <c r="SC890" s="368"/>
      <c r="SD890" s="368"/>
      <c r="SE890" s="368"/>
      <c r="SF890" s="368"/>
      <c r="SG890" s="368"/>
    </row>
    <row r="891" spans="1:501">
      <c r="A891" s="368"/>
      <c r="B891" s="368"/>
      <c r="C891" s="368"/>
      <c r="D891" s="368"/>
      <c r="E891" s="368"/>
      <c r="F891" s="368"/>
      <c r="G891" s="368"/>
      <c r="H891" s="368"/>
      <c r="I891" s="368"/>
      <c r="J891" s="368"/>
      <c r="K891" s="368"/>
      <c r="L891" s="368"/>
      <c r="M891" s="368"/>
      <c r="N891" s="368"/>
      <c r="O891" s="385"/>
      <c r="P891" s="368"/>
      <c r="Q891" s="368"/>
      <c r="R891" s="368"/>
      <c r="S891" s="368"/>
      <c r="T891" s="368"/>
      <c r="U891" s="368"/>
      <c r="V891" s="368"/>
      <c r="W891" s="368"/>
      <c r="X891" s="368"/>
      <c r="Y891" s="368"/>
      <c r="Z891" s="368"/>
      <c r="AA891" s="368"/>
      <c r="AB891" s="368"/>
      <c r="AC891" s="368"/>
      <c r="AD891" s="368"/>
      <c r="AE891" s="368"/>
      <c r="AF891" s="368"/>
      <c r="AG891" s="368"/>
      <c r="AH891" s="368"/>
      <c r="AI891" s="368"/>
      <c r="AJ891" s="368"/>
      <c r="AK891" s="368"/>
      <c r="AL891" s="368"/>
      <c r="AM891" s="368"/>
      <c r="AN891" s="368"/>
      <c r="AO891" s="368"/>
      <c r="AP891" s="368"/>
      <c r="AQ891" s="368"/>
      <c r="AR891" s="368"/>
      <c r="AS891" s="368"/>
      <c r="AT891" s="368"/>
      <c r="AU891" s="368"/>
      <c r="AV891" s="368"/>
      <c r="AW891" s="368"/>
      <c r="AX891" s="368"/>
      <c r="AY891" s="368"/>
      <c r="AZ891" s="368"/>
      <c r="BA891" s="368"/>
      <c r="BB891" s="368"/>
      <c r="BC891" s="368"/>
      <c r="BD891" s="368"/>
      <c r="BE891" s="368"/>
      <c r="BF891" s="368"/>
      <c r="BG891" s="368"/>
      <c r="BH891" s="368"/>
      <c r="BI891" s="368"/>
      <c r="BJ891" s="368"/>
      <c r="BK891" s="368"/>
      <c r="BL891" s="368"/>
      <c r="BM891" s="368"/>
      <c r="BN891" s="368"/>
      <c r="BO891" s="368"/>
      <c r="BP891" s="368"/>
      <c r="BQ891" s="368"/>
      <c r="BR891" s="368"/>
      <c r="BS891" s="368"/>
      <c r="BT891" s="368"/>
      <c r="BU891" s="368"/>
      <c r="BV891" s="368"/>
      <c r="BW891" s="368"/>
      <c r="DV891" s="368"/>
      <c r="DW891" s="368"/>
      <c r="DX891" s="368"/>
      <c r="DY891" s="368"/>
      <c r="DZ891" s="368"/>
      <c r="EA891" s="368"/>
      <c r="EB891" s="368"/>
      <c r="EC891" s="368"/>
      <c r="ED891" s="368"/>
      <c r="EE891" s="368"/>
      <c r="EF891" s="368"/>
      <c r="EG891" s="368"/>
      <c r="EH891" s="368"/>
      <c r="EI891" s="368"/>
      <c r="EJ891" s="368"/>
      <c r="EK891" s="368"/>
      <c r="EL891" s="368"/>
      <c r="EM891" s="368"/>
      <c r="EN891" s="368"/>
      <c r="EO891" s="368"/>
      <c r="EP891" s="368"/>
      <c r="EQ891" s="368"/>
      <c r="ER891" s="368"/>
      <c r="ES891" s="368"/>
      <c r="ET891" s="368"/>
      <c r="EU891" s="368"/>
      <c r="EV891" s="368"/>
      <c r="EW891" s="368"/>
      <c r="EX891" s="368"/>
      <c r="EY891" s="368"/>
      <c r="EZ891" s="368"/>
      <c r="FA891" s="368"/>
      <c r="FB891" s="368"/>
      <c r="FC891" s="368"/>
      <c r="FD891" s="368"/>
      <c r="FE891" s="368"/>
      <c r="FF891" s="368"/>
      <c r="FG891" s="368"/>
      <c r="FH891" s="368"/>
      <c r="FI891" s="368"/>
      <c r="FJ891" s="368"/>
      <c r="FK891" s="368"/>
      <c r="FL891" s="368"/>
      <c r="FM891" s="368"/>
      <c r="FN891" s="368"/>
      <c r="FO891" s="368"/>
      <c r="FP891" s="368"/>
      <c r="FQ891" s="368"/>
      <c r="FR891" s="368"/>
      <c r="FS891" s="368"/>
      <c r="FT891" s="368"/>
      <c r="FU891" s="368"/>
      <c r="FV891" s="368"/>
      <c r="FW891" s="368"/>
      <c r="FX891" s="368"/>
      <c r="FY891" s="368"/>
      <c r="FZ891" s="368"/>
      <c r="GA891" s="368"/>
      <c r="GB891" s="368"/>
      <c r="GC891" s="368"/>
      <c r="GD891" s="368"/>
      <c r="GE891" s="368"/>
      <c r="GF891" s="368"/>
      <c r="GG891" s="368"/>
      <c r="GH891" s="368"/>
      <c r="GI891" s="368"/>
      <c r="GJ891" s="368"/>
      <c r="GK891" s="368"/>
      <c r="GL891" s="368"/>
      <c r="GM891" s="368"/>
      <c r="GN891" s="368"/>
      <c r="GO891" s="368"/>
      <c r="GP891" s="368"/>
      <c r="GQ891" s="368"/>
      <c r="GR891" s="368"/>
      <c r="GS891" s="368"/>
      <c r="GT891" s="368"/>
      <c r="GU891" s="368"/>
      <c r="GV891" s="368"/>
      <c r="GW891" s="368"/>
      <c r="GX891" s="368"/>
      <c r="GY891" s="368"/>
      <c r="GZ891" s="368"/>
      <c r="HA891" s="368"/>
      <c r="HB891" s="368"/>
      <c r="HC891" s="368"/>
      <c r="HD891" s="368"/>
      <c r="HE891" s="368"/>
      <c r="HF891" s="368"/>
      <c r="HG891" s="368"/>
      <c r="HH891" s="368"/>
      <c r="HI891" s="368"/>
      <c r="HJ891" s="368"/>
      <c r="HK891" s="368"/>
      <c r="HL891" s="368"/>
      <c r="HM891" s="368"/>
      <c r="HN891" s="368"/>
      <c r="HO891" s="368"/>
      <c r="HP891" s="368"/>
      <c r="HQ891" s="368"/>
      <c r="HR891" s="368"/>
      <c r="HS891" s="368"/>
      <c r="HT891" s="368"/>
      <c r="HU891" s="368"/>
      <c r="HV891" s="368"/>
      <c r="HW891" s="368"/>
      <c r="HX891" s="368"/>
      <c r="HY891" s="368"/>
      <c r="HZ891" s="368"/>
      <c r="IA891" s="368"/>
      <c r="IB891" s="368"/>
      <c r="IC891" s="368"/>
      <c r="ID891" s="368"/>
      <c r="IE891" s="368"/>
      <c r="IF891" s="368"/>
      <c r="IG891" s="368"/>
      <c r="IH891" s="368"/>
      <c r="II891" s="368"/>
      <c r="IJ891" s="368"/>
      <c r="IK891" s="368"/>
      <c r="IL891" s="368"/>
      <c r="IM891" s="368"/>
      <c r="IN891" s="368"/>
      <c r="IO891" s="368"/>
      <c r="IP891" s="368"/>
      <c r="IQ891" s="368"/>
      <c r="IR891" s="368"/>
      <c r="IS891" s="368"/>
      <c r="IT891" s="368"/>
      <c r="IU891" s="368"/>
      <c r="IV891" s="368"/>
      <c r="IW891" s="368"/>
      <c r="IX891" s="368"/>
      <c r="IY891" s="368"/>
      <c r="IZ891" s="368"/>
      <c r="JA891" s="368"/>
      <c r="JB891" s="368"/>
      <c r="JC891" s="368"/>
      <c r="JD891" s="368"/>
      <c r="JE891" s="368"/>
      <c r="JF891" s="368"/>
      <c r="JG891" s="368"/>
      <c r="JH891" s="368"/>
      <c r="JI891" s="368"/>
      <c r="JJ891" s="368"/>
      <c r="JK891" s="368"/>
      <c r="JL891" s="368"/>
      <c r="JM891" s="368"/>
      <c r="JN891" s="368"/>
      <c r="JO891" s="368"/>
      <c r="JP891" s="368"/>
      <c r="JQ891" s="368"/>
      <c r="JR891" s="368"/>
      <c r="JS891" s="368"/>
      <c r="JT891" s="368"/>
      <c r="JU891" s="368"/>
      <c r="JV891" s="368"/>
      <c r="JW891" s="368"/>
      <c r="JX891" s="368"/>
      <c r="JY891" s="368"/>
      <c r="JZ891" s="368"/>
      <c r="KA891" s="368"/>
      <c r="KB891" s="368"/>
      <c r="KC891" s="368"/>
      <c r="KD891" s="368"/>
      <c r="KE891" s="368"/>
      <c r="KF891" s="368"/>
      <c r="KG891" s="368"/>
      <c r="KH891" s="368"/>
      <c r="KI891" s="368"/>
      <c r="KJ891" s="368"/>
      <c r="KK891" s="368"/>
      <c r="KL891" s="368"/>
      <c r="KM891" s="368"/>
      <c r="KN891" s="368"/>
      <c r="KO891" s="368"/>
      <c r="KP891" s="368"/>
      <c r="KQ891" s="368"/>
      <c r="KR891" s="368"/>
      <c r="KS891" s="368"/>
      <c r="KT891" s="368"/>
      <c r="KU891" s="368"/>
      <c r="KV891" s="368"/>
      <c r="KW891" s="368"/>
      <c r="KX891" s="368"/>
      <c r="LH891" s="368"/>
      <c r="LI891" s="368"/>
      <c r="LJ891" s="368"/>
      <c r="LK891" s="368"/>
      <c r="LL891" s="368"/>
      <c r="LM891" s="368"/>
      <c r="LN891" s="368"/>
      <c r="LO891" s="368"/>
      <c r="LP891" s="368"/>
      <c r="LQ891" s="368"/>
      <c r="LR891" s="368"/>
      <c r="LS891" s="368"/>
      <c r="LT891" s="368"/>
      <c r="LU891" s="368"/>
      <c r="LV891" s="368"/>
      <c r="LW891" s="368"/>
      <c r="LX891" s="368"/>
      <c r="LY891" s="368"/>
      <c r="LZ891" s="368"/>
      <c r="MA891" s="368"/>
      <c r="MB891" s="368"/>
      <c r="MC891" s="368"/>
      <c r="MD891" s="368"/>
      <c r="ME891" s="368"/>
      <c r="MF891" s="368"/>
      <c r="MG891" s="368"/>
      <c r="MH891" s="368"/>
      <c r="MI891" s="368"/>
      <c r="MJ891" s="368"/>
      <c r="MK891" s="368"/>
      <c r="ML891" s="368"/>
      <c r="MM891" s="368"/>
      <c r="MN891" s="368"/>
      <c r="MO891" s="368"/>
      <c r="MP891" s="368"/>
      <c r="MQ891" s="368"/>
      <c r="MR891" s="368"/>
      <c r="MS891" s="368"/>
      <c r="MT891" s="368"/>
      <c r="MU891" s="368"/>
      <c r="MV891" s="368"/>
      <c r="MW891" s="368"/>
      <c r="MX891" s="368"/>
      <c r="MY891" s="368"/>
      <c r="MZ891" s="368"/>
      <c r="NA891" s="368"/>
      <c r="NB891" s="368"/>
      <c r="NC891" s="368"/>
      <c r="ND891" s="368"/>
      <c r="NE891" s="368"/>
      <c r="NF891" s="368"/>
      <c r="NG891" s="368"/>
      <c r="NH891" s="368"/>
      <c r="NI891" s="368"/>
      <c r="NJ891" s="368"/>
      <c r="NK891" s="368"/>
      <c r="NL891" s="368"/>
      <c r="NM891" s="368"/>
      <c r="NN891" s="368"/>
      <c r="NO891" s="368"/>
      <c r="NP891" s="368"/>
      <c r="NQ891" s="368"/>
      <c r="NR891" s="368"/>
      <c r="NS891" s="368"/>
      <c r="NT891" s="368"/>
      <c r="NU891" s="368"/>
      <c r="NV891" s="368"/>
      <c r="NW891" s="368"/>
      <c r="NX891" s="368"/>
      <c r="NY891" s="368"/>
      <c r="NZ891" s="368"/>
      <c r="OA891" s="368"/>
      <c r="OB891" s="368"/>
      <c r="OC891" s="368"/>
      <c r="OD891" s="368"/>
      <c r="OE891" s="368"/>
      <c r="OF891" s="368"/>
      <c r="OG891" s="368"/>
      <c r="OH891" s="368"/>
      <c r="OI891" s="368"/>
      <c r="OJ891" s="368"/>
      <c r="OK891" s="368"/>
      <c r="OL891" s="368"/>
      <c r="OM891" s="368"/>
      <c r="ON891" s="368"/>
      <c r="OO891" s="368"/>
      <c r="OP891" s="368"/>
      <c r="OQ891" s="368"/>
      <c r="OR891" s="368"/>
      <c r="OS891" s="368"/>
      <c r="OT891" s="368"/>
      <c r="OU891" s="368"/>
      <c r="OV891" s="368"/>
      <c r="OW891" s="368"/>
      <c r="OX891" s="368"/>
      <c r="OY891" s="368"/>
      <c r="OZ891" s="368"/>
      <c r="PA891" s="368"/>
      <c r="PB891" s="368"/>
      <c r="PC891" s="368"/>
      <c r="PD891" s="368"/>
      <c r="PE891" s="368"/>
      <c r="PF891" s="368"/>
      <c r="PG891" s="368"/>
      <c r="PH891" s="368"/>
      <c r="PI891" s="368"/>
      <c r="PJ891" s="368"/>
      <c r="PK891" s="368"/>
      <c r="PL891" s="368"/>
      <c r="PM891" s="368"/>
      <c r="PN891" s="368"/>
      <c r="PO891" s="368"/>
      <c r="PP891" s="368"/>
      <c r="PQ891" s="368"/>
      <c r="PR891" s="368"/>
      <c r="PS891" s="368"/>
      <c r="PT891" s="368"/>
      <c r="PU891" s="368"/>
      <c r="PV891" s="368"/>
      <c r="PW891" s="368"/>
      <c r="PX891" s="368"/>
      <c r="PY891" s="368"/>
      <c r="PZ891" s="368"/>
      <c r="QA891" s="368"/>
      <c r="QB891" s="368"/>
      <c r="QC891" s="368"/>
      <c r="QD891" s="368"/>
      <c r="QE891" s="368"/>
      <c r="QF891" s="368"/>
      <c r="QG891" s="368"/>
      <c r="QH891" s="368"/>
      <c r="QI891" s="368"/>
      <c r="QJ891" s="368"/>
      <c r="QK891" s="368"/>
      <c r="QL891" s="368"/>
      <c r="QM891" s="368"/>
      <c r="QN891" s="368"/>
      <c r="QO891" s="368"/>
      <c r="QP891" s="368"/>
      <c r="QQ891" s="368"/>
      <c r="QR891" s="368"/>
      <c r="QS891" s="368"/>
      <c r="QT891" s="368"/>
      <c r="QU891" s="368"/>
      <c r="QV891" s="368"/>
      <c r="QW891" s="368"/>
      <c r="QX891" s="368"/>
      <c r="QY891" s="368"/>
      <c r="QZ891" s="368"/>
      <c r="RA891" s="368"/>
      <c r="RB891" s="368"/>
      <c r="RC891" s="368"/>
      <c r="RD891" s="368"/>
      <c r="RE891" s="368"/>
      <c r="RF891" s="368"/>
      <c r="RG891" s="368"/>
      <c r="RH891" s="368"/>
      <c r="RI891" s="368"/>
      <c r="RJ891" s="368"/>
      <c r="RK891" s="368"/>
      <c r="RL891" s="368"/>
      <c r="RM891" s="368"/>
      <c r="RN891" s="368"/>
      <c r="RO891" s="368"/>
      <c r="RP891" s="368"/>
      <c r="RQ891" s="368"/>
      <c r="RR891" s="368"/>
      <c r="RS891" s="368"/>
      <c r="RT891" s="368"/>
      <c r="RU891" s="368"/>
      <c r="RV891" s="368"/>
      <c r="RW891" s="368"/>
      <c r="RX891" s="368"/>
      <c r="RY891" s="368"/>
      <c r="RZ891" s="368"/>
      <c r="SA891" s="368"/>
      <c r="SB891" s="368"/>
      <c r="SC891" s="368"/>
      <c r="SD891" s="368"/>
      <c r="SE891" s="368"/>
      <c r="SF891" s="368"/>
      <c r="SG891" s="368"/>
    </row>
    <row r="892" spans="1:501">
      <c r="A892" s="368"/>
      <c r="B892" s="368"/>
      <c r="C892" s="368"/>
      <c r="D892" s="368"/>
      <c r="E892" s="368"/>
      <c r="F892" s="368"/>
      <c r="G892" s="368"/>
      <c r="H892" s="368"/>
      <c r="I892" s="368"/>
      <c r="J892" s="368"/>
      <c r="K892" s="368"/>
      <c r="L892" s="368"/>
      <c r="M892" s="368"/>
      <c r="N892" s="368"/>
      <c r="O892" s="385"/>
      <c r="P892" s="368"/>
      <c r="Q892" s="368"/>
      <c r="R892" s="368"/>
      <c r="S892" s="368"/>
      <c r="T892" s="368"/>
      <c r="U892" s="368"/>
      <c r="V892" s="368"/>
      <c r="W892" s="368"/>
      <c r="X892" s="368"/>
      <c r="Y892" s="368"/>
      <c r="Z892" s="368"/>
      <c r="AA892" s="368"/>
      <c r="AB892" s="368"/>
      <c r="AC892" s="368"/>
      <c r="AD892" s="368"/>
      <c r="AE892" s="368"/>
      <c r="AF892" s="368"/>
      <c r="AG892" s="368"/>
      <c r="AH892" s="368"/>
      <c r="AI892" s="368"/>
      <c r="AJ892" s="368"/>
      <c r="AK892" s="368"/>
      <c r="AL892" s="368"/>
      <c r="AM892" s="368"/>
      <c r="AN892" s="368"/>
      <c r="AO892" s="368"/>
      <c r="AP892" s="368"/>
      <c r="AQ892" s="368"/>
      <c r="AR892" s="368"/>
      <c r="AS892" s="368"/>
      <c r="AT892" s="368"/>
      <c r="AU892" s="368"/>
      <c r="AV892" s="368"/>
      <c r="AW892" s="368"/>
      <c r="AX892" s="368"/>
      <c r="AY892" s="368"/>
      <c r="AZ892" s="368"/>
      <c r="BA892" s="368"/>
      <c r="BB892" s="368"/>
      <c r="BC892" s="368"/>
      <c r="BD892" s="368"/>
      <c r="BE892" s="368"/>
      <c r="BF892" s="368"/>
      <c r="BG892" s="368"/>
      <c r="BH892" s="368"/>
      <c r="BI892" s="368"/>
      <c r="BJ892" s="368"/>
      <c r="BK892" s="368"/>
      <c r="BL892" s="368"/>
      <c r="BM892" s="368"/>
      <c r="BN892" s="368"/>
      <c r="BO892" s="368"/>
      <c r="BP892" s="368"/>
      <c r="BQ892" s="368"/>
      <c r="BR892" s="368"/>
      <c r="BS892" s="368"/>
      <c r="BT892" s="368"/>
      <c r="BU892" s="368"/>
      <c r="BV892" s="368"/>
      <c r="BW892" s="368"/>
      <c r="DV892" s="368"/>
      <c r="DW892" s="368"/>
      <c r="DX892" s="368"/>
      <c r="DY892" s="368"/>
      <c r="DZ892" s="368"/>
      <c r="EA892" s="368"/>
      <c r="EB892" s="368"/>
      <c r="EC892" s="368"/>
      <c r="ED892" s="368"/>
      <c r="EE892" s="368"/>
      <c r="EF892" s="368"/>
      <c r="EG892" s="368"/>
      <c r="EH892" s="368"/>
      <c r="EI892" s="368"/>
      <c r="EJ892" s="368"/>
      <c r="EK892" s="368"/>
      <c r="EL892" s="368"/>
      <c r="EM892" s="368"/>
      <c r="EN892" s="368"/>
      <c r="EO892" s="368"/>
      <c r="EP892" s="368"/>
      <c r="EQ892" s="368"/>
      <c r="ER892" s="368"/>
      <c r="ES892" s="368"/>
      <c r="ET892" s="368"/>
      <c r="EU892" s="368"/>
      <c r="EV892" s="368"/>
      <c r="EW892" s="368"/>
      <c r="EX892" s="368"/>
      <c r="EY892" s="368"/>
      <c r="EZ892" s="368"/>
      <c r="FA892" s="368"/>
      <c r="FB892" s="368"/>
      <c r="FC892" s="368"/>
      <c r="FD892" s="368"/>
      <c r="FE892" s="368"/>
      <c r="FF892" s="368"/>
      <c r="FG892" s="368"/>
      <c r="FH892" s="368"/>
      <c r="FI892" s="368"/>
      <c r="FJ892" s="368"/>
      <c r="FK892" s="368"/>
      <c r="FL892" s="368"/>
      <c r="FM892" s="368"/>
      <c r="FN892" s="368"/>
      <c r="FO892" s="368"/>
      <c r="FP892" s="368"/>
      <c r="FQ892" s="368"/>
      <c r="FR892" s="368"/>
      <c r="FS892" s="368"/>
      <c r="FT892" s="368"/>
      <c r="FU892" s="368"/>
      <c r="FV892" s="368"/>
      <c r="FW892" s="368"/>
      <c r="FX892" s="368"/>
      <c r="FY892" s="368"/>
      <c r="FZ892" s="368"/>
      <c r="GA892" s="368"/>
      <c r="GB892" s="368"/>
      <c r="GC892" s="368"/>
      <c r="GD892" s="368"/>
      <c r="GE892" s="368"/>
      <c r="GF892" s="368"/>
      <c r="GG892" s="368"/>
      <c r="GH892" s="368"/>
      <c r="GI892" s="368"/>
      <c r="GJ892" s="368"/>
      <c r="GK892" s="368"/>
      <c r="GL892" s="368"/>
      <c r="GM892" s="368"/>
      <c r="GN892" s="368"/>
      <c r="GO892" s="368"/>
      <c r="GP892" s="368"/>
      <c r="GQ892" s="368"/>
      <c r="GR892" s="368"/>
      <c r="GS892" s="368"/>
      <c r="GT892" s="368"/>
      <c r="GU892" s="368"/>
      <c r="GV892" s="368"/>
      <c r="GW892" s="368"/>
      <c r="GX892" s="368"/>
      <c r="GY892" s="368"/>
      <c r="GZ892" s="368"/>
      <c r="HA892" s="368"/>
      <c r="HB892" s="368"/>
      <c r="HC892" s="368"/>
      <c r="HD892" s="368"/>
      <c r="HE892" s="368"/>
      <c r="HF892" s="368"/>
      <c r="HG892" s="368"/>
      <c r="HH892" s="368"/>
      <c r="HI892" s="368"/>
      <c r="HJ892" s="368"/>
      <c r="HK892" s="368"/>
      <c r="HL892" s="368"/>
      <c r="HM892" s="368"/>
      <c r="HN892" s="368"/>
      <c r="HO892" s="368"/>
      <c r="HP892" s="368"/>
      <c r="HQ892" s="368"/>
      <c r="HR892" s="368"/>
      <c r="HS892" s="368"/>
      <c r="HT892" s="368"/>
      <c r="HU892" s="368"/>
      <c r="HV892" s="368"/>
      <c r="HW892" s="368"/>
      <c r="HX892" s="368"/>
      <c r="HY892" s="368"/>
      <c r="HZ892" s="368"/>
      <c r="IA892" s="368"/>
      <c r="IB892" s="368"/>
      <c r="IC892" s="368"/>
      <c r="ID892" s="368"/>
      <c r="IE892" s="368"/>
      <c r="IF892" s="368"/>
      <c r="IG892" s="368"/>
      <c r="IH892" s="368"/>
      <c r="II892" s="368"/>
      <c r="IJ892" s="368"/>
      <c r="IK892" s="368"/>
      <c r="IL892" s="368"/>
      <c r="IM892" s="368"/>
      <c r="IN892" s="368"/>
      <c r="IO892" s="368"/>
      <c r="IP892" s="368"/>
      <c r="IQ892" s="368"/>
      <c r="IR892" s="368"/>
      <c r="IS892" s="368"/>
      <c r="IT892" s="368"/>
      <c r="IU892" s="368"/>
      <c r="IV892" s="368"/>
      <c r="IW892" s="368"/>
      <c r="IX892" s="368"/>
      <c r="IY892" s="368"/>
      <c r="IZ892" s="368"/>
      <c r="JA892" s="368"/>
      <c r="JB892" s="368"/>
      <c r="JC892" s="368"/>
      <c r="JD892" s="368"/>
      <c r="JE892" s="368"/>
      <c r="JF892" s="368"/>
      <c r="JG892" s="368"/>
      <c r="JH892" s="368"/>
      <c r="JI892" s="368"/>
      <c r="JJ892" s="368"/>
      <c r="JK892" s="368"/>
      <c r="JL892" s="368"/>
      <c r="JM892" s="368"/>
      <c r="JN892" s="368"/>
      <c r="JO892" s="368"/>
      <c r="JP892" s="368"/>
      <c r="JQ892" s="368"/>
      <c r="JR892" s="368"/>
      <c r="JS892" s="368"/>
      <c r="JT892" s="368"/>
      <c r="JU892" s="368"/>
      <c r="JV892" s="368"/>
      <c r="JW892" s="368"/>
      <c r="JX892" s="368"/>
      <c r="JY892" s="368"/>
      <c r="JZ892" s="368"/>
      <c r="KA892" s="368"/>
      <c r="KB892" s="368"/>
      <c r="KC892" s="368"/>
      <c r="KD892" s="368"/>
      <c r="KE892" s="368"/>
      <c r="KF892" s="368"/>
      <c r="KG892" s="368"/>
      <c r="KH892" s="368"/>
      <c r="KI892" s="368"/>
      <c r="KJ892" s="368"/>
      <c r="KK892" s="368"/>
      <c r="KL892" s="368"/>
      <c r="KM892" s="368"/>
      <c r="KN892" s="368"/>
      <c r="KO892" s="368"/>
      <c r="KP892" s="368"/>
      <c r="KQ892" s="368"/>
      <c r="KR892" s="368"/>
      <c r="KS892" s="368"/>
      <c r="KT892" s="368"/>
      <c r="KU892" s="368"/>
      <c r="KV892" s="368"/>
      <c r="KW892" s="368"/>
      <c r="KX892" s="368"/>
      <c r="LH892" s="368"/>
      <c r="LI892" s="368"/>
      <c r="LJ892" s="368"/>
      <c r="LK892" s="368"/>
      <c r="LL892" s="368"/>
      <c r="LM892" s="368"/>
      <c r="LN892" s="368"/>
      <c r="LO892" s="368"/>
      <c r="LP892" s="368"/>
      <c r="LQ892" s="368"/>
      <c r="LR892" s="368"/>
      <c r="LS892" s="368"/>
      <c r="LT892" s="368"/>
      <c r="LU892" s="368"/>
      <c r="LV892" s="368"/>
      <c r="LW892" s="368"/>
      <c r="LX892" s="368"/>
      <c r="LY892" s="368"/>
      <c r="LZ892" s="368"/>
      <c r="MA892" s="368"/>
      <c r="MB892" s="368"/>
      <c r="MC892" s="368"/>
      <c r="MD892" s="368"/>
      <c r="ME892" s="368"/>
      <c r="MF892" s="368"/>
      <c r="MG892" s="368"/>
      <c r="MH892" s="368"/>
      <c r="MI892" s="368"/>
      <c r="MJ892" s="368"/>
      <c r="MK892" s="368"/>
      <c r="ML892" s="368"/>
      <c r="MM892" s="368"/>
      <c r="MN892" s="368"/>
      <c r="MO892" s="368"/>
      <c r="MP892" s="368"/>
      <c r="MQ892" s="368"/>
      <c r="MR892" s="368"/>
      <c r="MS892" s="368"/>
      <c r="MT892" s="368"/>
      <c r="MU892" s="368"/>
      <c r="MV892" s="368"/>
      <c r="MW892" s="368"/>
      <c r="MX892" s="368"/>
      <c r="MY892" s="368"/>
      <c r="MZ892" s="368"/>
      <c r="NA892" s="368"/>
      <c r="NB892" s="368"/>
      <c r="NC892" s="368"/>
      <c r="ND892" s="368"/>
      <c r="NE892" s="368"/>
      <c r="NF892" s="368"/>
      <c r="NG892" s="368"/>
      <c r="NH892" s="368"/>
      <c r="NI892" s="368"/>
      <c r="NJ892" s="368"/>
      <c r="NK892" s="368"/>
      <c r="NL892" s="368"/>
      <c r="NM892" s="368"/>
      <c r="NN892" s="368"/>
      <c r="NO892" s="368"/>
      <c r="NP892" s="368"/>
      <c r="NQ892" s="368"/>
      <c r="NR892" s="368"/>
      <c r="NS892" s="368"/>
      <c r="NT892" s="368"/>
      <c r="NU892" s="368"/>
      <c r="NV892" s="368"/>
      <c r="NW892" s="368"/>
      <c r="NX892" s="368"/>
      <c r="NY892" s="368"/>
      <c r="NZ892" s="368"/>
      <c r="OA892" s="368"/>
      <c r="OB892" s="368"/>
      <c r="OC892" s="368"/>
      <c r="OD892" s="368"/>
      <c r="OE892" s="368"/>
      <c r="OF892" s="368"/>
      <c r="OG892" s="368"/>
      <c r="OH892" s="368"/>
      <c r="OI892" s="368"/>
      <c r="OJ892" s="368"/>
      <c r="OK892" s="368"/>
      <c r="OL892" s="368"/>
      <c r="OM892" s="368"/>
      <c r="ON892" s="368"/>
      <c r="OO892" s="368"/>
      <c r="OP892" s="368"/>
      <c r="OQ892" s="368"/>
      <c r="OR892" s="368"/>
      <c r="OS892" s="368"/>
      <c r="OT892" s="368"/>
      <c r="OU892" s="368"/>
      <c r="OV892" s="368"/>
      <c r="OW892" s="368"/>
      <c r="OX892" s="368"/>
      <c r="OY892" s="368"/>
      <c r="OZ892" s="368"/>
      <c r="PA892" s="368"/>
      <c r="PB892" s="368"/>
      <c r="PC892" s="368"/>
      <c r="PD892" s="368"/>
      <c r="PE892" s="368"/>
      <c r="PF892" s="368"/>
      <c r="PG892" s="368"/>
      <c r="PH892" s="368"/>
      <c r="PI892" s="368"/>
      <c r="PJ892" s="368"/>
      <c r="PK892" s="368"/>
      <c r="PL892" s="368"/>
      <c r="PM892" s="368"/>
      <c r="PN892" s="368"/>
      <c r="PO892" s="368"/>
      <c r="PP892" s="368"/>
      <c r="PQ892" s="368"/>
      <c r="PR892" s="368"/>
      <c r="PS892" s="368"/>
      <c r="PT892" s="368"/>
      <c r="PU892" s="368"/>
      <c r="PV892" s="368"/>
      <c r="PW892" s="368"/>
      <c r="PX892" s="368"/>
      <c r="PY892" s="368"/>
      <c r="PZ892" s="368"/>
      <c r="QA892" s="368"/>
      <c r="QB892" s="368"/>
      <c r="QC892" s="368"/>
      <c r="QD892" s="368"/>
      <c r="QE892" s="368"/>
      <c r="QF892" s="368"/>
      <c r="QG892" s="368"/>
      <c r="QH892" s="368"/>
      <c r="QI892" s="368"/>
      <c r="QJ892" s="368"/>
      <c r="QK892" s="368"/>
      <c r="QL892" s="368"/>
      <c r="QM892" s="368"/>
      <c r="QN892" s="368"/>
      <c r="QO892" s="368"/>
      <c r="QP892" s="368"/>
      <c r="QQ892" s="368"/>
      <c r="QR892" s="368"/>
      <c r="QS892" s="368"/>
      <c r="QT892" s="368"/>
      <c r="QU892" s="368"/>
      <c r="QV892" s="368"/>
      <c r="QW892" s="368"/>
      <c r="QX892" s="368"/>
      <c r="QY892" s="368"/>
      <c r="QZ892" s="368"/>
      <c r="RA892" s="368"/>
      <c r="RB892" s="368"/>
      <c r="RC892" s="368"/>
      <c r="RD892" s="368"/>
      <c r="RE892" s="368"/>
      <c r="RF892" s="368"/>
      <c r="RG892" s="368"/>
      <c r="RH892" s="368"/>
      <c r="RI892" s="368"/>
      <c r="RJ892" s="368"/>
      <c r="RK892" s="368"/>
      <c r="RL892" s="368"/>
      <c r="RM892" s="368"/>
      <c r="RN892" s="368"/>
      <c r="RO892" s="368"/>
      <c r="RP892" s="368"/>
      <c r="RQ892" s="368"/>
      <c r="RR892" s="368"/>
      <c r="RS892" s="368"/>
      <c r="RT892" s="368"/>
      <c r="RU892" s="368"/>
      <c r="RV892" s="368"/>
      <c r="RW892" s="368"/>
      <c r="RX892" s="368"/>
      <c r="RY892" s="368"/>
      <c r="RZ892" s="368"/>
      <c r="SA892" s="368"/>
      <c r="SB892" s="368"/>
      <c r="SC892" s="368"/>
      <c r="SD892" s="368"/>
      <c r="SE892" s="368"/>
      <c r="SF892" s="368"/>
      <c r="SG892" s="368"/>
    </row>
    <row r="893" spans="1:501">
      <c r="A893" s="368"/>
      <c r="B893" s="368"/>
      <c r="C893" s="368"/>
      <c r="D893" s="368"/>
      <c r="E893" s="368"/>
      <c r="F893" s="368"/>
      <c r="G893" s="368"/>
      <c r="H893" s="368"/>
      <c r="I893" s="368"/>
      <c r="J893" s="368"/>
      <c r="K893" s="368"/>
      <c r="L893" s="368"/>
      <c r="M893" s="368"/>
      <c r="N893" s="368"/>
      <c r="O893" s="385"/>
      <c r="P893" s="368"/>
      <c r="Q893" s="368"/>
      <c r="R893" s="368"/>
      <c r="S893" s="368"/>
      <c r="T893" s="368"/>
      <c r="U893" s="368"/>
      <c r="V893" s="368"/>
      <c r="W893" s="368"/>
      <c r="X893" s="368"/>
      <c r="Y893" s="368"/>
      <c r="Z893" s="368"/>
      <c r="AA893" s="368"/>
      <c r="AB893" s="368"/>
      <c r="AC893" s="368"/>
      <c r="AD893" s="368"/>
      <c r="AE893" s="368"/>
      <c r="AF893" s="368"/>
      <c r="AG893" s="368"/>
      <c r="AH893" s="368"/>
      <c r="AI893" s="368"/>
      <c r="AJ893" s="368"/>
      <c r="AK893" s="368"/>
      <c r="AL893" s="368"/>
      <c r="AM893" s="368"/>
      <c r="AN893" s="368"/>
      <c r="AO893" s="368"/>
      <c r="AP893" s="368"/>
      <c r="AQ893" s="368"/>
      <c r="AR893" s="368"/>
      <c r="AS893" s="368"/>
      <c r="AT893" s="368"/>
      <c r="AU893" s="368"/>
      <c r="AV893" s="368"/>
      <c r="AW893" s="368"/>
      <c r="AX893" s="368"/>
      <c r="AY893" s="368"/>
      <c r="AZ893" s="368"/>
      <c r="BA893" s="368"/>
      <c r="BB893" s="368"/>
      <c r="BC893" s="368"/>
      <c r="BD893" s="368"/>
      <c r="BE893" s="368"/>
      <c r="BF893" s="368"/>
      <c r="BG893" s="368"/>
      <c r="BH893" s="368"/>
      <c r="BI893" s="368"/>
      <c r="BJ893" s="368"/>
      <c r="BK893" s="368"/>
      <c r="BL893" s="368"/>
      <c r="BM893" s="368"/>
      <c r="BN893" s="368"/>
      <c r="BO893" s="368"/>
      <c r="BP893" s="368"/>
      <c r="BQ893" s="368"/>
      <c r="BR893" s="368"/>
      <c r="BS893" s="368"/>
      <c r="BT893" s="368"/>
      <c r="BU893" s="368"/>
      <c r="BV893" s="368"/>
      <c r="BW893" s="368"/>
      <c r="DV893" s="368"/>
      <c r="DW893" s="368"/>
      <c r="DX893" s="368"/>
      <c r="DY893" s="368"/>
      <c r="DZ893" s="368"/>
      <c r="EA893" s="368"/>
      <c r="EB893" s="368"/>
      <c r="EC893" s="368"/>
      <c r="ED893" s="368"/>
      <c r="EE893" s="368"/>
      <c r="EF893" s="368"/>
      <c r="EG893" s="368"/>
      <c r="EH893" s="368"/>
      <c r="EI893" s="368"/>
      <c r="EJ893" s="368"/>
      <c r="EK893" s="368"/>
      <c r="EL893" s="368"/>
      <c r="EM893" s="368"/>
      <c r="EN893" s="368"/>
      <c r="EO893" s="368"/>
      <c r="EP893" s="368"/>
      <c r="EQ893" s="368"/>
      <c r="ER893" s="368"/>
      <c r="ES893" s="368"/>
      <c r="ET893" s="368"/>
      <c r="EU893" s="368"/>
      <c r="EV893" s="368"/>
      <c r="EW893" s="368"/>
      <c r="EX893" s="368"/>
      <c r="EY893" s="368"/>
      <c r="EZ893" s="368"/>
      <c r="FA893" s="368"/>
      <c r="FB893" s="368"/>
      <c r="FC893" s="368"/>
      <c r="FD893" s="368"/>
      <c r="FE893" s="368"/>
      <c r="FF893" s="368"/>
      <c r="FG893" s="368"/>
      <c r="FH893" s="368"/>
      <c r="FI893" s="368"/>
      <c r="FJ893" s="368"/>
      <c r="FK893" s="368"/>
      <c r="FL893" s="368"/>
      <c r="FM893" s="368"/>
      <c r="FN893" s="368"/>
      <c r="FO893" s="368"/>
      <c r="FP893" s="368"/>
      <c r="FQ893" s="368"/>
      <c r="FR893" s="368"/>
      <c r="FS893" s="368"/>
      <c r="FT893" s="368"/>
      <c r="FU893" s="368"/>
      <c r="FV893" s="368"/>
      <c r="FW893" s="368"/>
      <c r="FX893" s="368"/>
      <c r="FY893" s="368"/>
      <c r="FZ893" s="368"/>
      <c r="GA893" s="368"/>
      <c r="GB893" s="368"/>
      <c r="GC893" s="368"/>
      <c r="GD893" s="368"/>
      <c r="GE893" s="368"/>
      <c r="GF893" s="368"/>
      <c r="GG893" s="368"/>
      <c r="GH893" s="368"/>
      <c r="GI893" s="368"/>
      <c r="GJ893" s="368"/>
      <c r="GK893" s="368"/>
      <c r="GL893" s="368"/>
      <c r="GM893" s="368"/>
      <c r="GN893" s="368"/>
      <c r="GO893" s="368"/>
      <c r="GP893" s="368"/>
      <c r="GQ893" s="368"/>
      <c r="GR893" s="368"/>
      <c r="GS893" s="368"/>
      <c r="GT893" s="368"/>
      <c r="GU893" s="368"/>
      <c r="GV893" s="368"/>
      <c r="GW893" s="368"/>
      <c r="GX893" s="368"/>
      <c r="GY893" s="368"/>
      <c r="GZ893" s="368"/>
      <c r="HA893" s="368"/>
      <c r="HB893" s="368"/>
      <c r="HC893" s="368"/>
      <c r="HD893" s="368"/>
      <c r="HE893" s="368"/>
      <c r="HF893" s="368"/>
      <c r="HG893" s="368"/>
      <c r="HH893" s="368"/>
      <c r="HI893" s="368"/>
      <c r="HJ893" s="368"/>
      <c r="HK893" s="368"/>
      <c r="HL893" s="368"/>
      <c r="HM893" s="368"/>
      <c r="HN893" s="368"/>
      <c r="HO893" s="368"/>
      <c r="HP893" s="368"/>
      <c r="HQ893" s="368"/>
      <c r="HR893" s="368"/>
      <c r="HS893" s="368"/>
      <c r="HT893" s="368"/>
      <c r="HU893" s="368"/>
      <c r="HV893" s="368"/>
      <c r="HW893" s="368"/>
      <c r="HX893" s="368"/>
      <c r="HY893" s="368"/>
      <c r="HZ893" s="368"/>
      <c r="IA893" s="368"/>
      <c r="IB893" s="368"/>
      <c r="IC893" s="368"/>
      <c r="ID893" s="368"/>
      <c r="IE893" s="368"/>
      <c r="IF893" s="368"/>
      <c r="IG893" s="368"/>
      <c r="IH893" s="368"/>
      <c r="II893" s="368"/>
      <c r="IJ893" s="368"/>
      <c r="IK893" s="368"/>
      <c r="IL893" s="368"/>
      <c r="IM893" s="368"/>
      <c r="IN893" s="368"/>
      <c r="IO893" s="368"/>
      <c r="IP893" s="368"/>
      <c r="IQ893" s="368"/>
      <c r="IR893" s="368"/>
      <c r="IS893" s="368"/>
      <c r="IT893" s="368"/>
      <c r="IU893" s="368"/>
      <c r="IV893" s="368"/>
      <c r="IW893" s="368"/>
      <c r="IX893" s="368"/>
      <c r="IY893" s="368"/>
      <c r="IZ893" s="368"/>
      <c r="JA893" s="368"/>
      <c r="JB893" s="368"/>
      <c r="JC893" s="368"/>
      <c r="JD893" s="368"/>
      <c r="JE893" s="368"/>
      <c r="JF893" s="368"/>
      <c r="JG893" s="368"/>
      <c r="JH893" s="368"/>
      <c r="JI893" s="368"/>
      <c r="JJ893" s="368"/>
      <c r="JK893" s="368"/>
      <c r="JL893" s="368"/>
      <c r="JM893" s="368"/>
      <c r="JN893" s="368"/>
      <c r="JO893" s="368"/>
      <c r="JP893" s="368"/>
      <c r="JQ893" s="368"/>
      <c r="JR893" s="368"/>
      <c r="JS893" s="368"/>
      <c r="JT893" s="368"/>
      <c r="JU893" s="368"/>
      <c r="JV893" s="368"/>
      <c r="JW893" s="368"/>
      <c r="JX893" s="368"/>
      <c r="JY893" s="368"/>
      <c r="JZ893" s="368"/>
      <c r="KA893" s="368"/>
      <c r="KB893" s="368"/>
      <c r="KC893" s="368"/>
      <c r="KD893" s="368"/>
      <c r="KE893" s="368"/>
      <c r="KF893" s="368"/>
      <c r="KG893" s="368"/>
      <c r="KH893" s="368"/>
      <c r="KI893" s="368"/>
      <c r="KJ893" s="368"/>
      <c r="KK893" s="368"/>
      <c r="KL893" s="368"/>
      <c r="KM893" s="368"/>
      <c r="KN893" s="368"/>
      <c r="KO893" s="368"/>
      <c r="KP893" s="368"/>
      <c r="KQ893" s="368"/>
      <c r="KR893" s="368"/>
      <c r="KS893" s="368"/>
      <c r="KT893" s="368"/>
      <c r="KU893" s="368"/>
      <c r="KV893" s="368"/>
      <c r="KW893" s="368"/>
      <c r="KX893" s="368"/>
      <c r="LH893" s="368"/>
      <c r="LI893" s="368"/>
      <c r="LJ893" s="368"/>
      <c r="LK893" s="368"/>
      <c r="LL893" s="368"/>
      <c r="LM893" s="368"/>
      <c r="LN893" s="368"/>
      <c r="LO893" s="368"/>
      <c r="LP893" s="368"/>
      <c r="LQ893" s="368"/>
      <c r="LR893" s="368"/>
      <c r="LS893" s="368"/>
      <c r="LT893" s="368"/>
      <c r="LU893" s="368"/>
      <c r="LV893" s="368"/>
      <c r="LW893" s="368"/>
      <c r="LX893" s="368"/>
      <c r="LY893" s="368"/>
      <c r="LZ893" s="368"/>
      <c r="MA893" s="368"/>
      <c r="MB893" s="368"/>
      <c r="MC893" s="368"/>
      <c r="MD893" s="368"/>
      <c r="ME893" s="368"/>
      <c r="MF893" s="368"/>
      <c r="MG893" s="368"/>
      <c r="MH893" s="368"/>
      <c r="MI893" s="368"/>
      <c r="MJ893" s="368"/>
      <c r="MK893" s="368"/>
      <c r="ML893" s="368"/>
      <c r="MM893" s="368"/>
      <c r="MN893" s="368"/>
      <c r="MO893" s="368"/>
      <c r="MP893" s="368"/>
      <c r="MQ893" s="368"/>
      <c r="MR893" s="368"/>
      <c r="MS893" s="368"/>
      <c r="MT893" s="368"/>
      <c r="MU893" s="368"/>
      <c r="MV893" s="368"/>
      <c r="MW893" s="368"/>
      <c r="MX893" s="368"/>
      <c r="MY893" s="368"/>
      <c r="MZ893" s="368"/>
      <c r="NA893" s="368"/>
      <c r="NB893" s="368"/>
      <c r="NC893" s="368"/>
      <c r="ND893" s="368"/>
      <c r="NE893" s="368"/>
      <c r="NF893" s="368"/>
      <c r="NG893" s="368"/>
      <c r="NH893" s="368"/>
      <c r="NI893" s="368"/>
      <c r="NJ893" s="368"/>
      <c r="NK893" s="368"/>
      <c r="NL893" s="368"/>
      <c r="NM893" s="368"/>
      <c r="NN893" s="368"/>
      <c r="NO893" s="368"/>
      <c r="NP893" s="368"/>
      <c r="NQ893" s="368"/>
      <c r="NR893" s="368"/>
      <c r="NS893" s="368"/>
      <c r="NT893" s="368"/>
      <c r="NU893" s="368"/>
      <c r="NV893" s="368"/>
      <c r="NW893" s="368"/>
      <c r="NX893" s="368"/>
      <c r="NY893" s="368"/>
      <c r="NZ893" s="368"/>
      <c r="OA893" s="368"/>
      <c r="OB893" s="368"/>
      <c r="OC893" s="368"/>
      <c r="OD893" s="368"/>
      <c r="OE893" s="368"/>
      <c r="OF893" s="368"/>
      <c r="OG893" s="368"/>
      <c r="OH893" s="368"/>
      <c r="OI893" s="368"/>
      <c r="OJ893" s="368"/>
      <c r="OK893" s="368"/>
      <c r="OL893" s="368"/>
      <c r="OM893" s="368"/>
      <c r="ON893" s="368"/>
      <c r="OO893" s="368"/>
      <c r="OP893" s="368"/>
      <c r="OQ893" s="368"/>
      <c r="OR893" s="368"/>
      <c r="OS893" s="368"/>
      <c r="OT893" s="368"/>
      <c r="OU893" s="368"/>
      <c r="OV893" s="368"/>
      <c r="OW893" s="368"/>
      <c r="OX893" s="368"/>
      <c r="OY893" s="368"/>
      <c r="OZ893" s="368"/>
      <c r="PA893" s="368"/>
      <c r="PB893" s="368"/>
      <c r="PC893" s="368"/>
      <c r="PD893" s="368"/>
      <c r="PE893" s="368"/>
      <c r="PF893" s="368"/>
      <c r="PG893" s="368"/>
      <c r="PH893" s="368"/>
      <c r="PI893" s="368"/>
      <c r="PJ893" s="368"/>
      <c r="PK893" s="368"/>
      <c r="PL893" s="368"/>
      <c r="PM893" s="368"/>
      <c r="PN893" s="368"/>
      <c r="PO893" s="368"/>
      <c r="PP893" s="368"/>
      <c r="PQ893" s="368"/>
      <c r="PR893" s="368"/>
      <c r="PS893" s="368"/>
      <c r="PT893" s="368"/>
      <c r="PU893" s="368"/>
      <c r="PV893" s="368"/>
      <c r="PW893" s="368"/>
      <c r="PX893" s="368"/>
      <c r="PY893" s="368"/>
      <c r="PZ893" s="368"/>
      <c r="QA893" s="368"/>
      <c r="QB893" s="368"/>
      <c r="QC893" s="368"/>
      <c r="QD893" s="368"/>
      <c r="QE893" s="368"/>
      <c r="QF893" s="368"/>
      <c r="QG893" s="368"/>
      <c r="QH893" s="368"/>
      <c r="QI893" s="368"/>
      <c r="QJ893" s="368"/>
      <c r="QK893" s="368"/>
      <c r="QL893" s="368"/>
      <c r="QM893" s="368"/>
      <c r="QN893" s="368"/>
      <c r="QO893" s="368"/>
      <c r="QP893" s="368"/>
      <c r="QQ893" s="368"/>
      <c r="QR893" s="368"/>
      <c r="QS893" s="368"/>
      <c r="QT893" s="368"/>
      <c r="QU893" s="368"/>
      <c r="QV893" s="368"/>
      <c r="QW893" s="368"/>
      <c r="QX893" s="368"/>
      <c r="QY893" s="368"/>
      <c r="QZ893" s="368"/>
      <c r="RA893" s="368"/>
      <c r="RB893" s="368"/>
      <c r="RC893" s="368"/>
      <c r="RD893" s="368"/>
      <c r="RE893" s="368"/>
      <c r="RF893" s="368"/>
      <c r="RG893" s="368"/>
      <c r="RH893" s="368"/>
      <c r="RI893" s="368"/>
      <c r="RJ893" s="368"/>
      <c r="RK893" s="368"/>
      <c r="RL893" s="368"/>
      <c r="RM893" s="368"/>
      <c r="RN893" s="368"/>
      <c r="RO893" s="368"/>
      <c r="RP893" s="368"/>
      <c r="RQ893" s="368"/>
      <c r="RR893" s="368"/>
      <c r="RS893" s="368"/>
      <c r="RT893" s="368"/>
      <c r="RU893" s="368"/>
      <c r="RV893" s="368"/>
      <c r="RW893" s="368"/>
      <c r="RX893" s="368"/>
      <c r="RY893" s="368"/>
      <c r="RZ893" s="368"/>
      <c r="SA893" s="368"/>
      <c r="SB893" s="368"/>
      <c r="SC893" s="368"/>
      <c r="SD893" s="368"/>
      <c r="SE893" s="368"/>
      <c r="SF893" s="368"/>
      <c r="SG893" s="368"/>
    </row>
    <row r="894" spans="1:501">
      <c r="A894" s="368"/>
      <c r="B894" s="368"/>
      <c r="C894" s="368"/>
      <c r="D894" s="368"/>
      <c r="E894" s="368"/>
      <c r="F894" s="368"/>
      <c r="G894" s="368"/>
      <c r="H894" s="368"/>
      <c r="I894" s="368"/>
      <c r="J894" s="368"/>
      <c r="K894" s="368"/>
      <c r="L894" s="368"/>
      <c r="M894" s="368"/>
      <c r="N894" s="368"/>
      <c r="O894" s="385"/>
      <c r="P894" s="368"/>
      <c r="Q894" s="368"/>
      <c r="R894" s="368"/>
      <c r="S894" s="368"/>
      <c r="T894" s="368"/>
      <c r="U894" s="368"/>
      <c r="V894" s="368"/>
      <c r="W894" s="368"/>
      <c r="X894" s="368"/>
      <c r="Y894" s="368"/>
      <c r="Z894" s="368"/>
      <c r="AA894" s="368"/>
      <c r="AB894" s="368"/>
      <c r="AC894" s="368"/>
      <c r="AD894" s="368"/>
      <c r="AE894" s="368"/>
      <c r="AF894" s="368"/>
      <c r="AG894" s="368"/>
      <c r="AH894" s="368"/>
      <c r="AI894" s="368"/>
      <c r="AJ894" s="368"/>
      <c r="AK894" s="368"/>
      <c r="AL894" s="368"/>
      <c r="AM894" s="368"/>
      <c r="AN894" s="368"/>
      <c r="AO894" s="368"/>
      <c r="AP894" s="368"/>
      <c r="AQ894" s="368"/>
      <c r="AR894" s="368"/>
      <c r="AS894" s="368"/>
      <c r="AT894" s="368"/>
      <c r="AU894" s="368"/>
      <c r="AV894" s="368"/>
      <c r="AW894" s="368"/>
      <c r="AX894" s="368"/>
      <c r="AY894" s="368"/>
      <c r="AZ894" s="368"/>
      <c r="BA894" s="368"/>
      <c r="BB894" s="368"/>
      <c r="BC894" s="368"/>
      <c r="BD894" s="368"/>
      <c r="BE894" s="368"/>
      <c r="BF894" s="368"/>
      <c r="BG894" s="368"/>
      <c r="BH894" s="368"/>
      <c r="BI894" s="368"/>
      <c r="BJ894" s="368"/>
      <c r="BK894" s="368"/>
      <c r="BL894" s="368"/>
      <c r="BM894" s="368"/>
      <c r="BN894" s="368"/>
      <c r="BO894" s="368"/>
      <c r="BP894" s="368"/>
      <c r="BQ894" s="368"/>
      <c r="BR894" s="368"/>
      <c r="BS894" s="368"/>
      <c r="BT894" s="368"/>
      <c r="BU894" s="368"/>
      <c r="BV894" s="368"/>
      <c r="BW894" s="368"/>
      <c r="DV894" s="368"/>
      <c r="DW894" s="368"/>
      <c r="DX894" s="368"/>
      <c r="DY894" s="368"/>
      <c r="DZ894" s="368"/>
      <c r="EA894" s="368"/>
      <c r="EB894" s="368"/>
      <c r="EC894" s="368"/>
      <c r="ED894" s="368"/>
      <c r="EE894" s="368"/>
      <c r="EF894" s="368"/>
      <c r="EG894" s="368"/>
      <c r="EH894" s="368"/>
      <c r="EI894" s="368"/>
      <c r="EJ894" s="368"/>
      <c r="EK894" s="368"/>
      <c r="EL894" s="368"/>
      <c r="EM894" s="368"/>
      <c r="EN894" s="368"/>
      <c r="EO894" s="368"/>
      <c r="EP894" s="368"/>
      <c r="EQ894" s="368"/>
      <c r="ER894" s="368"/>
      <c r="ES894" s="368"/>
      <c r="ET894" s="368"/>
      <c r="EU894" s="368"/>
      <c r="EV894" s="368"/>
      <c r="EW894" s="368"/>
      <c r="EX894" s="368"/>
      <c r="EY894" s="368"/>
      <c r="EZ894" s="368"/>
      <c r="FA894" s="368"/>
      <c r="FB894" s="368"/>
      <c r="FC894" s="368"/>
      <c r="FD894" s="368"/>
      <c r="FE894" s="368"/>
      <c r="FF894" s="368"/>
      <c r="FG894" s="368"/>
      <c r="FH894" s="368"/>
      <c r="FI894" s="368"/>
      <c r="FJ894" s="368"/>
      <c r="FK894" s="368"/>
      <c r="FL894" s="368"/>
      <c r="FM894" s="368"/>
      <c r="FN894" s="368"/>
      <c r="FO894" s="368"/>
      <c r="FP894" s="368"/>
      <c r="FQ894" s="368"/>
      <c r="FR894" s="368"/>
      <c r="FS894" s="368"/>
      <c r="FT894" s="368"/>
      <c r="FU894" s="368"/>
      <c r="FV894" s="368"/>
      <c r="FW894" s="368"/>
      <c r="FX894" s="368"/>
      <c r="FY894" s="368"/>
      <c r="FZ894" s="368"/>
      <c r="GA894" s="368"/>
      <c r="GB894" s="368"/>
      <c r="GC894" s="368"/>
      <c r="GD894" s="368"/>
      <c r="GE894" s="368"/>
      <c r="GF894" s="368"/>
      <c r="GG894" s="368"/>
      <c r="GH894" s="368"/>
      <c r="GI894" s="368"/>
      <c r="GJ894" s="368"/>
      <c r="GK894" s="368"/>
      <c r="GL894" s="368"/>
      <c r="GM894" s="368"/>
      <c r="GN894" s="368"/>
      <c r="GO894" s="368"/>
      <c r="GP894" s="368"/>
      <c r="GQ894" s="368"/>
      <c r="GR894" s="368"/>
      <c r="GS894" s="368"/>
      <c r="GT894" s="368"/>
      <c r="GU894" s="368"/>
      <c r="GV894" s="368"/>
      <c r="GW894" s="368"/>
      <c r="GX894" s="368"/>
      <c r="GY894" s="368"/>
      <c r="GZ894" s="368"/>
      <c r="HA894" s="368"/>
      <c r="HB894" s="368"/>
      <c r="HC894" s="368"/>
      <c r="HD894" s="368"/>
      <c r="HE894" s="368"/>
      <c r="HF894" s="368"/>
      <c r="HG894" s="368"/>
      <c r="HH894" s="368"/>
      <c r="HI894" s="368"/>
      <c r="HJ894" s="368"/>
      <c r="HK894" s="368"/>
      <c r="HL894" s="368"/>
      <c r="HM894" s="368"/>
      <c r="HN894" s="368"/>
      <c r="HO894" s="368"/>
      <c r="HP894" s="368"/>
      <c r="HQ894" s="368"/>
      <c r="HR894" s="368"/>
      <c r="HS894" s="368"/>
      <c r="HT894" s="368"/>
      <c r="HU894" s="368"/>
      <c r="HV894" s="368"/>
      <c r="HW894" s="368"/>
      <c r="HX894" s="368"/>
      <c r="HY894" s="368"/>
      <c r="HZ894" s="368"/>
      <c r="IA894" s="368"/>
      <c r="IB894" s="368"/>
      <c r="IC894" s="368"/>
      <c r="ID894" s="368"/>
      <c r="IE894" s="368"/>
      <c r="IF894" s="368"/>
      <c r="IG894" s="368"/>
      <c r="IH894" s="368"/>
      <c r="II894" s="368"/>
      <c r="IJ894" s="368"/>
      <c r="IK894" s="368"/>
      <c r="IL894" s="368"/>
      <c r="IM894" s="368"/>
      <c r="IN894" s="368"/>
      <c r="IO894" s="368"/>
      <c r="IP894" s="368"/>
      <c r="IQ894" s="368"/>
      <c r="IR894" s="368"/>
      <c r="IS894" s="368"/>
      <c r="IT894" s="368"/>
      <c r="IU894" s="368"/>
      <c r="IV894" s="368"/>
      <c r="IW894" s="368"/>
      <c r="IX894" s="368"/>
      <c r="IY894" s="368"/>
      <c r="IZ894" s="368"/>
      <c r="JA894" s="368"/>
      <c r="JB894" s="368"/>
      <c r="JC894" s="368"/>
      <c r="JD894" s="368"/>
      <c r="JE894" s="368"/>
      <c r="JF894" s="368"/>
      <c r="JG894" s="368"/>
      <c r="JH894" s="368"/>
      <c r="JI894" s="368"/>
      <c r="JJ894" s="368"/>
      <c r="JK894" s="368"/>
      <c r="JL894" s="368"/>
      <c r="JM894" s="368"/>
      <c r="JN894" s="368"/>
      <c r="JO894" s="368"/>
      <c r="JP894" s="368"/>
      <c r="JQ894" s="368"/>
      <c r="JR894" s="368"/>
      <c r="JS894" s="368"/>
      <c r="JT894" s="368"/>
      <c r="JU894" s="368"/>
      <c r="JV894" s="368"/>
      <c r="JW894" s="368"/>
      <c r="JX894" s="368"/>
      <c r="JY894" s="368"/>
      <c r="JZ894" s="368"/>
      <c r="KA894" s="368"/>
      <c r="KB894" s="368"/>
      <c r="KC894" s="368"/>
      <c r="KD894" s="368"/>
      <c r="KE894" s="368"/>
      <c r="KF894" s="368"/>
      <c r="KG894" s="368"/>
      <c r="KH894" s="368"/>
      <c r="KI894" s="368"/>
      <c r="KJ894" s="368"/>
      <c r="KK894" s="368"/>
      <c r="KL894" s="368"/>
      <c r="KM894" s="368"/>
      <c r="KN894" s="368"/>
      <c r="KO894" s="368"/>
      <c r="KP894" s="368"/>
      <c r="KQ894" s="368"/>
      <c r="KR894" s="368"/>
      <c r="KS894" s="368"/>
      <c r="KT894" s="368"/>
      <c r="KU894" s="368"/>
      <c r="KV894" s="368"/>
      <c r="KW894" s="368"/>
      <c r="KX894" s="368"/>
      <c r="LH894" s="368"/>
      <c r="LI894" s="368"/>
      <c r="LJ894" s="368"/>
      <c r="LK894" s="368"/>
      <c r="LL894" s="368"/>
      <c r="LM894" s="368"/>
      <c r="LN894" s="368"/>
      <c r="LO894" s="368"/>
      <c r="LP894" s="368"/>
      <c r="LQ894" s="368"/>
      <c r="LR894" s="368"/>
      <c r="LS894" s="368"/>
      <c r="LT894" s="368"/>
      <c r="LU894" s="368"/>
      <c r="LV894" s="368"/>
      <c r="LW894" s="368"/>
      <c r="LX894" s="368"/>
      <c r="LY894" s="368"/>
      <c r="LZ894" s="368"/>
      <c r="MA894" s="368"/>
      <c r="MB894" s="368"/>
      <c r="MC894" s="368"/>
      <c r="MD894" s="368"/>
      <c r="ME894" s="368"/>
      <c r="MF894" s="368"/>
      <c r="MG894" s="368"/>
      <c r="MH894" s="368"/>
      <c r="MI894" s="368"/>
      <c r="MJ894" s="368"/>
      <c r="MK894" s="368"/>
      <c r="ML894" s="368"/>
      <c r="MM894" s="368"/>
      <c r="MN894" s="368"/>
      <c r="MO894" s="368"/>
      <c r="MP894" s="368"/>
      <c r="MQ894" s="368"/>
      <c r="MR894" s="368"/>
      <c r="MS894" s="368"/>
      <c r="MT894" s="368"/>
      <c r="MU894" s="368"/>
      <c r="MV894" s="368"/>
      <c r="MW894" s="368"/>
      <c r="MX894" s="368"/>
      <c r="MY894" s="368"/>
      <c r="MZ894" s="368"/>
      <c r="NA894" s="368"/>
      <c r="NB894" s="368"/>
      <c r="NC894" s="368"/>
      <c r="ND894" s="368"/>
      <c r="NE894" s="368"/>
      <c r="NF894" s="368"/>
      <c r="NG894" s="368"/>
      <c r="NH894" s="368"/>
      <c r="NI894" s="368"/>
      <c r="NJ894" s="368"/>
      <c r="NK894" s="368"/>
      <c r="NL894" s="368"/>
      <c r="NM894" s="368"/>
      <c r="NN894" s="368"/>
      <c r="NO894" s="368"/>
      <c r="NP894" s="368"/>
      <c r="NQ894" s="368"/>
      <c r="NR894" s="368"/>
      <c r="NS894" s="368"/>
      <c r="NT894" s="368"/>
      <c r="NU894" s="368"/>
      <c r="NV894" s="368"/>
      <c r="NW894" s="368"/>
      <c r="NX894" s="368"/>
      <c r="NY894" s="368"/>
      <c r="NZ894" s="368"/>
      <c r="OA894" s="368"/>
      <c r="OB894" s="368"/>
      <c r="OC894" s="368"/>
      <c r="OD894" s="368"/>
      <c r="OE894" s="368"/>
      <c r="OF894" s="368"/>
      <c r="OG894" s="368"/>
      <c r="OH894" s="368"/>
      <c r="OI894" s="368"/>
      <c r="OJ894" s="368"/>
      <c r="OK894" s="368"/>
      <c r="OL894" s="368"/>
      <c r="OM894" s="368"/>
      <c r="ON894" s="368"/>
      <c r="OO894" s="368"/>
      <c r="OP894" s="368"/>
      <c r="OQ894" s="368"/>
      <c r="OR894" s="368"/>
      <c r="OS894" s="368"/>
      <c r="OT894" s="368"/>
      <c r="OU894" s="368"/>
      <c r="OV894" s="368"/>
      <c r="OW894" s="368"/>
      <c r="OX894" s="368"/>
      <c r="OY894" s="368"/>
      <c r="OZ894" s="368"/>
      <c r="PA894" s="368"/>
      <c r="PB894" s="368"/>
      <c r="PC894" s="368"/>
      <c r="PD894" s="368"/>
      <c r="PE894" s="368"/>
      <c r="PF894" s="368"/>
      <c r="PG894" s="368"/>
      <c r="PH894" s="368"/>
      <c r="PI894" s="368"/>
      <c r="PJ894" s="368"/>
      <c r="PK894" s="368"/>
      <c r="PL894" s="368"/>
      <c r="PM894" s="368"/>
      <c r="PN894" s="368"/>
      <c r="PO894" s="368"/>
      <c r="PP894" s="368"/>
      <c r="PQ894" s="368"/>
      <c r="PR894" s="368"/>
      <c r="PS894" s="368"/>
      <c r="PT894" s="368"/>
      <c r="PU894" s="368"/>
      <c r="PV894" s="368"/>
      <c r="PW894" s="368"/>
      <c r="PX894" s="368"/>
      <c r="PY894" s="368"/>
      <c r="PZ894" s="368"/>
      <c r="QA894" s="368"/>
      <c r="QB894" s="368"/>
      <c r="QC894" s="368"/>
      <c r="QD894" s="368"/>
      <c r="QE894" s="368"/>
      <c r="QF894" s="368"/>
      <c r="QG894" s="368"/>
      <c r="QH894" s="368"/>
      <c r="QI894" s="368"/>
      <c r="QJ894" s="368"/>
      <c r="QK894" s="368"/>
      <c r="QL894" s="368"/>
      <c r="QM894" s="368"/>
      <c r="QN894" s="368"/>
      <c r="QO894" s="368"/>
      <c r="QP894" s="368"/>
      <c r="QQ894" s="368"/>
      <c r="QR894" s="368"/>
      <c r="QS894" s="368"/>
      <c r="QT894" s="368"/>
      <c r="QU894" s="368"/>
      <c r="QV894" s="368"/>
      <c r="QW894" s="368"/>
      <c r="QX894" s="368"/>
      <c r="QY894" s="368"/>
      <c r="QZ894" s="368"/>
      <c r="RA894" s="368"/>
      <c r="RB894" s="368"/>
      <c r="RC894" s="368"/>
      <c r="RD894" s="368"/>
      <c r="RE894" s="368"/>
      <c r="RF894" s="368"/>
      <c r="RG894" s="368"/>
      <c r="RH894" s="368"/>
      <c r="RI894" s="368"/>
      <c r="RJ894" s="368"/>
      <c r="RK894" s="368"/>
      <c r="RL894" s="368"/>
      <c r="RM894" s="368"/>
      <c r="RN894" s="368"/>
      <c r="RO894" s="368"/>
      <c r="RP894" s="368"/>
      <c r="RQ894" s="368"/>
      <c r="RR894" s="368"/>
      <c r="RS894" s="368"/>
      <c r="RT894" s="368"/>
      <c r="RU894" s="368"/>
      <c r="RV894" s="368"/>
      <c r="RW894" s="368"/>
      <c r="RX894" s="368"/>
      <c r="RY894" s="368"/>
      <c r="RZ894" s="368"/>
      <c r="SA894" s="368"/>
      <c r="SB894" s="368"/>
      <c r="SC894" s="368"/>
      <c r="SD894" s="368"/>
      <c r="SE894" s="368"/>
      <c r="SF894" s="368"/>
      <c r="SG894" s="368"/>
    </row>
    <row r="895" spans="1:501">
      <c r="A895" s="368"/>
      <c r="B895" s="368"/>
      <c r="C895" s="368"/>
      <c r="D895" s="368"/>
      <c r="E895" s="368"/>
      <c r="F895" s="368"/>
      <c r="G895" s="368"/>
      <c r="H895" s="368"/>
      <c r="I895" s="368"/>
      <c r="J895" s="368"/>
      <c r="K895" s="368"/>
      <c r="L895" s="368"/>
      <c r="M895" s="368"/>
      <c r="N895" s="368"/>
      <c r="O895" s="385"/>
      <c r="P895" s="368"/>
      <c r="Q895" s="368"/>
      <c r="R895" s="368"/>
      <c r="S895" s="368"/>
      <c r="T895" s="368"/>
      <c r="U895" s="368"/>
      <c r="V895" s="368"/>
      <c r="W895" s="368"/>
      <c r="X895" s="368"/>
      <c r="Y895" s="368"/>
      <c r="Z895" s="368"/>
      <c r="AA895" s="368"/>
      <c r="AB895" s="368"/>
      <c r="AC895" s="368"/>
      <c r="AD895" s="368"/>
      <c r="AE895" s="368"/>
      <c r="AF895" s="368"/>
      <c r="AG895" s="368"/>
      <c r="AH895" s="368"/>
      <c r="AI895" s="368"/>
      <c r="AJ895" s="368"/>
      <c r="AK895" s="368"/>
      <c r="AL895" s="368"/>
      <c r="AM895" s="368"/>
      <c r="AN895" s="368"/>
      <c r="AO895" s="368"/>
      <c r="AP895" s="368"/>
      <c r="AQ895" s="368"/>
      <c r="AR895" s="368"/>
      <c r="AS895" s="368"/>
      <c r="AT895" s="368"/>
      <c r="AU895" s="368"/>
      <c r="AV895" s="368"/>
      <c r="AW895" s="368"/>
      <c r="AX895" s="368"/>
      <c r="AY895" s="368"/>
      <c r="AZ895" s="368"/>
      <c r="BA895" s="368"/>
      <c r="BB895" s="368"/>
      <c r="BC895" s="368"/>
      <c r="BD895" s="368"/>
      <c r="BE895" s="368"/>
      <c r="BF895" s="368"/>
      <c r="BG895" s="368"/>
      <c r="BH895" s="368"/>
      <c r="BI895" s="368"/>
      <c r="BJ895" s="368"/>
      <c r="BK895" s="368"/>
      <c r="BL895" s="368"/>
      <c r="BM895" s="368"/>
      <c r="BN895" s="368"/>
      <c r="BO895" s="368"/>
      <c r="BP895" s="368"/>
      <c r="BQ895" s="368"/>
      <c r="BR895" s="368"/>
      <c r="BS895" s="368"/>
      <c r="BT895" s="368"/>
      <c r="BU895" s="368"/>
      <c r="BV895" s="368"/>
      <c r="BW895" s="368"/>
      <c r="DV895" s="368"/>
      <c r="DW895" s="368"/>
      <c r="DX895" s="368"/>
      <c r="DY895" s="368"/>
      <c r="DZ895" s="368"/>
      <c r="EA895" s="368"/>
      <c r="EB895" s="368"/>
      <c r="EC895" s="368"/>
      <c r="ED895" s="368"/>
      <c r="EE895" s="368"/>
      <c r="EF895" s="368"/>
      <c r="EG895" s="368"/>
      <c r="EH895" s="368"/>
      <c r="EI895" s="368"/>
      <c r="EJ895" s="368"/>
      <c r="EK895" s="368"/>
      <c r="EL895" s="368"/>
      <c r="EM895" s="368"/>
      <c r="EN895" s="368"/>
      <c r="EO895" s="368"/>
      <c r="EP895" s="368"/>
      <c r="EQ895" s="368"/>
      <c r="ER895" s="368"/>
      <c r="ES895" s="368"/>
      <c r="ET895" s="368"/>
      <c r="EU895" s="368"/>
      <c r="EV895" s="368"/>
      <c r="EW895" s="368"/>
      <c r="EX895" s="368"/>
      <c r="EY895" s="368"/>
      <c r="EZ895" s="368"/>
      <c r="FA895" s="368"/>
      <c r="FB895" s="368"/>
      <c r="FC895" s="368"/>
      <c r="FD895" s="368"/>
      <c r="FE895" s="368"/>
      <c r="FF895" s="368"/>
      <c r="FG895" s="368"/>
      <c r="FH895" s="368"/>
      <c r="FI895" s="368"/>
      <c r="FJ895" s="368"/>
      <c r="FK895" s="368"/>
      <c r="FL895" s="368"/>
      <c r="FM895" s="368"/>
      <c r="FN895" s="368"/>
      <c r="FO895" s="368"/>
      <c r="FP895" s="368"/>
      <c r="FQ895" s="368"/>
      <c r="FR895" s="368"/>
      <c r="FS895" s="368"/>
      <c r="FT895" s="368"/>
      <c r="FU895" s="368"/>
      <c r="FV895" s="368"/>
      <c r="FW895" s="368"/>
      <c r="FX895" s="368"/>
      <c r="FY895" s="368"/>
      <c r="FZ895" s="368"/>
      <c r="GA895" s="368"/>
      <c r="GB895" s="368"/>
      <c r="GC895" s="368"/>
      <c r="GD895" s="368"/>
      <c r="GE895" s="368"/>
      <c r="GF895" s="368"/>
      <c r="GG895" s="368"/>
      <c r="GH895" s="368"/>
      <c r="GI895" s="368"/>
      <c r="GJ895" s="368"/>
      <c r="GK895" s="368"/>
      <c r="GL895" s="368"/>
      <c r="GM895" s="368"/>
      <c r="GN895" s="368"/>
      <c r="GO895" s="368"/>
      <c r="GP895" s="368"/>
      <c r="GQ895" s="368"/>
      <c r="GR895" s="368"/>
      <c r="GS895" s="368"/>
      <c r="GT895" s="368"/>
      <c r="GU895" s="368"/>
      <c r="GV895" s="368"/>
      <c r="GW895" s="368"/>
      <c r="GX895" s="368"/>
      <c r="GY895" s="368"/>
      <c r="GZ895" s="368"/>
      <c r="HA895" s="368"/>
      <c r="HB895" s="368"/>
      <c r="HC895" s="368"/>
      <c r="HD895" s="368"/>
      <c r="HE895" s="368"/>
      <c r="HF895" s="368"/>
      <c r="HG895" s="368"/>
      <c r="HH895" s="368"/>
      <c r="HI895" s="368"/>
      <c r="HJ895" s="368"/>
      <c r="HK895" s="368"/>
      <c r="HL895" s="368"/>
      <c r="HM895" s="368"/>
      <c r="HN895" s="368"/>
      <c r="HO895" s="368"/>
      <c r="HP895" s="368"/>
      <c r="HQ895" s="368"/>
      <c r="HR895" s="368"/>
      <c r="HS895" s="368"/>
      <c r="HT895" s="368"/>
      <c r="HU895" s="368"/>
      <c r="HV895" s="368"/>
      <c r="HW895" s="368"/>
      <c r="HX895" s="368"/>
      <c r="HY895" s="368"/>
      <c r="HZ895" s="368"/>
      <c r="IA895" s="368"/>
      <c r="IB895" s="368"/>
      <c r="IC895" s="368"/>
      <c r="ID895" s="368"/>
      <c r="IE895" s="368"/>
      <c r="IF895" s="368"/>
      <c r="IG895" s="368"/>
      <c r="IH895" s="368"/>
      <c r="II895" s="368"/>
      <c r="IJ895" s="368"/>
      <c r="IK895" s="368"/>
      <c r="IL895" s="368"/>
      <c r="IM895" s="368"/>
      <c r="IN895" s="368"/>
      <c r="IO895" s="368"/>
      <c r="IP895" s="368"/>
      <c r="IQ895" s="368"/>
      <c r="IR895" s="368"/>
      <c r="IS895" s="368"/>
      <c r="IT895" s="368"/>
      <c r="IU895" s="368"/>
      <c r="IV895" s="368"/>
      <c r="IW895" s="368"/>
      <c r="IX895" s="368"/>
      <c r="IY895" s="368"/>
      <c r="IZ895" s="368"/>
      <c r="JA895" s="368"/>
      <c r="JB895" s="368"/>
      <c r="JC895" s="368"/>
      <c r="JD895" s="368"/>
      <c r="JE895" s="368"/>
      <c r="JF895" s="368"/>
      <c r="JG895" s="368"/>
      <c r="JH895" s="368"/>
      <c r="JI895" s="368"/>
      <c r="JJ895" s="368"/>
      <c r="JK895" s="368"/>
      <c r="JL895" s="368"/>
      <c r="JM895" s="368"/>
      <c r="JN895" s="368"/>
      <c r="JO895" s="368"/>
      <c r="JP895" s="368"/>
      <c r="JQ895" s="368"/>
      <c r="JR895" s="368"/>
      <c r="JS895" s="368"/>
      <c r="JT895" s="368"/>
      <c r="JU895" s="368"/>
      <c r="JV895" s="368"/>
      <c r="JW895" s="368"/>
      <c r="JX895" s="368"/>
      <c r="JY895" s="368"/>
      <c r="JZ895" s="368"/>
      <c r="KA895" s="368"/>
      <c r="KB895" s="368"/>
      <c r="KC895" s="368"/>
      <c r="KD895" s="368"/>
      <c r="KE895" s="368"/>
      <c r="KF895" s="368"/>
      <c r="KG895" s="368"/>
      <c r="KH895" s="368"/>
      <c r="KI895" s="368"/>
      <c r="KJ895" s="368"/>
      <c r="KK895" s="368"/>
      <c r="KL895" s="368"/>
      <c r="KM895" s="368"/>
      <c r="KN895" s="368"/>
      <c r="KO895" s="368"/>
      <c r="KP895" s="368"/>
      <c r="KQ895" s="368"/>
      <c r="KR895" s="368"/>
      <c r="KS895" s="368"/>
      <c r="KT895" s="368"/>
      <c r="KU895" s="368"/>
      <c r="KV895" s="368"/>
      <c r="KW895" s="368"/>
      <c r="KX895" s="368"/>
      <c r="LH895" s="368"/>
      <c r="LI895" s="368"/>
      <c r="LJ895" s="368"/>
      <c r="LK895" s="368"/>
      <c r="LL895" s="368"/>
      <c r="LM895" s="368"/>
      <c r="LN895" s="368"/>
      <c r="LO895" s="368"/>
      <c r="LP895" s="368"/>
      <c r="LQ895" s="368"/>
      <c r="LR895" s="368"/>
      <c r="LS895" s="368"/>
      <c r="LT895" s="368"/>
      <c r="LU895" s="368"/>
      <c r="LV895" s="368"/>
      <c r="LW895" s="368"/>
      <c r="LX895" s="368"/>
      <c r="LY895" s="368"/>
      <c r="LZ895" s="368"/>
      <c r="MA895" s="368"/>
      <c r="MB895" s="368"/>
      <c r="MC895" s="368"/>
      <c r="MD895" s="368"/>
      <c r="ME895" s="368"/>
      <c r="MF895" s="368"/>
      <c r="MG895" s="368"/>
      <c r="MH895" s="368"/>
      <c r="MI895" s="368"/>
      <c r="MJ895" s="368"/>
      <c r="MK895" s="368"/>
      <c r="ML895" s="368"/>
      <c r="MM895" s="368"/>
      <c r="MN895" s="368"/>
      <c r="MO895" s="368"/>
      <c r="MP895" s="368"/>
      <c r="MQ895" s="368"/>
      <c r="MR895" s="368"/>
      <c r="MS895" s="368"/>
      <c r="MT895" s="368"/>
      <c r="MU895" s="368"/>
      <c r="MV895" s="368"/>
      <c r="MW895" s="368"/>
      <c r="MX895" s="368"/>
      <c r="MY895" s="368"/>
      <c r="MZ895" s="368"/>
      <c r="NA895" s="368"/>
      <c r="NB895" s="368"/>
      <c r="NC895" s="368"/>
      <c r="ND895" s="368"/>
      <c r="NE895" s="368"/>
      <c r="NF895" s="368"/>
      <c r="NG895" s="368"/>
      <c r="NH895" s="368"/>
      <c r="NI895" s="368"/>
      <c r="NJ895" s="368"/>
      <c r="NK895" s="368"/>
      <c r="NL895" s="368"/>
      <c r="NM895" s="368"/>
      <c r="NN895" s="368"/>
      <c r="NO895" s="368"/>
      <c r="NP895" s="368"/>
      <c r="NQ895" s="368"/>
      <c r="NR895" s="368"/>
      <c r="NS895" s="368"/>
      <c r="NT895" s="368"/>
      <c r="NU895" s="368"/>
      <c r="NV895" s="368"/>
      <c r="NW895" s="368"/>
      <c r="NX895" s="368"/>
      <c r="NY895" s="368"/>
      <c r="NZ895" s="368"/>
      <c r="OA895" s="368"/>
      <c r="OB895" s="368"/>
      <c r="OC895" s="368"/>
      <c r="OD895" s="368"/>
      <c r="OE895" s="368"/>
      <c r="OF895" s="368"/>
      <c r="OG895" s="368"/>
      <c r="OH895" s="368"/>
      <c r="OI895" s="368"/>
      <c r="OJ895" s="368"/>
      <c r="OK895" s="368"/>
      <c r="OL895" s="368"/>
      <c r="OM895" s="368"/>
      <c r="ON895" s="368"/>
      <c r="OO895" s="368"/>
      <c r="OP895" s="368"/>
      <c r="OQ895" s="368"/>
      <c r="OR895" s="368"/>
      <c r="OS895" s="368"/>
      <c r="OT895" s="368"/>
      <c r="OU895" s="368"/>
      <c r="OV895" s="368"/>
      <c r="OW895" s="368"/>
      <c r="OX895" s="368"/>
      <c r="OY895" s="368"/>
      <c r="OZ895" s="368"/>
      <c r="PA895" s="368"/>
      <c r="PB895" s="368"/>
      <c r="PC895" s="368"/>
      <c r="PD895" s="368"/>
      <c r="PE895" s="368"/>
      <c r="PF895" s="368"/>
      <c r="PG895" s="368"/>
      <c r="PH895" s="368"/>
      <c r="PI895" s="368"/>
      <c r="PJ895" s="368"/>
      <c r="PK895" s="368"/>
      <c r="PL895" s="368"/>
      <c r="PM895" s="368"/>
      <c r="PN895" s="368"/>
      <c r="PO895" s="368"/>
      <c r="PP895" s="368"/>
      <c r="PQ895" s="368"/>
      <c r="PR895" s="368"/>
      <c r="PS895" s="368"/>
      <c r="PT895" s="368"/>
      <c r="PU895" s="368"/>
      <c r="PV895" s="368"/>
      <c r="PW895" s="368"/>
      <c r="PX895" s="368"/>
      <c r="PY895" s="368"/>
      <c r="PZ895" s="368"/>
      <c r="QA895" s="368"/>
      <c r="QB895" s="368"/>
      <c r="QC895" s="368"/>
      <c r="QD895" s="368"/>
      <c r="QE895" s="368"/>
      <c r="QF895" s="368"/>
      <c r="QG895" s="368"/>
      <c r="QH895" s="368"/>
      <c r="QI895" s="368"/>
      <c r="QJ895" s="368"/>
      <c r="QK895" s="368"/>
      <c r="QL895" s="368"/>
      <c r="QM895" s="368"/>
      <c r="QN895" s="368"/>
      <c r="QO895" s="368"/>
      <c r="QP895" s="368"/>
      <c r="QQ895" s="368"/>
      <c r="QR895" s="368"/>
      <c r="QS895" s="368"/>
      <c r="QT895" s="368"/>
      <c r="QU895" s="368"/>
      <c r="QV895" s="368"/>
      <c r="QW895" s="368"/>
      <c r="QX895" s="368"/>
      <c r="QY895" s="368"/>
      <c r="QZ895" s="368"/>
      <c r="RA895" s="368"/>
      <c r="RB895" s="368"/>
      <c r="RC895" s="368"/>
      <c r="RD895" s="368"/>
      <c r="RE895" s="368"/>
      <c r="RF895" s="368"/>
      <c r="RG895" s="368"/>
      <c r="RH895" s="368"/>
      <c r="RI895" s="368"/>
      <c r="RJ895" s="368"/>
      <c r="RK895" s="368"/>
      <c r="RL895" s="368"/>
      <c r="RM895" s="368"/>
      <c r="RN895" s="368"/>
      <c r="RO895" s="368"/>
      <c r="RP895" s="368"/>
      <c r="RQ895" s="368"/>
      <c r="RR895" s="368"/>
      <c r="RS895" s="368"/>
      <c r="RT895" s="368"/>
      <c r="RU895" s="368"/>
      <c r="RV895" s="368"/>
      <c r="RW895" s="368"/>
      <c r="RX895" s="368"/>
      <c r="RY895" s="368"/>
      <c r="RZ895" s="368"/>
      <c r="SA895" s="368"/>
      <c r="SB895" s="368"/>
      <c r="SC895" s="368"/>
      <c r="SD895" s="368"/>
      <c r="SE895" s="368"/>
      <c r="SF895" s="368"/>
      <c r="SG895" s="368"/>
    </row>
    <row r="896" spans="1:501">
      <c r="A896" s="368"/>
      <c r="B896" s="368"/>
      <c r="C896" s="368"/>
      <c r="D896" s="368"/>
      <c r="E896" s="368"/>
      <c r="F896" s="368"/>
      <c r="G896" s="368"/>
      <c r="H896" s="368"/>
      <c r="I896" s="368"/>
      <c r="J896" s="368"/>
      <c r="K896" s="368"/>
      <c r="L896" s="368"/>
      <c r="M896" s="368"/>
      <c r="N896" s="368"/>
      <c r="O896" s="385"/>
      <c r="P896" s="368"/>
      <c r="Q896" s="368"/>
      <c r="R896" s="368"/>
      <c r="S896" s="368"/>
      <c r="T896" s="368"/>
      <c r="U896" s="368"/>
      <c r="V896" s="368"/>
      <c r="W896" s="368"/>
      <c r="X896" s="368"/>
      <c r="Y896" s="368"/>
      <c r="Z896" s="368"/>
      <c r="AA896" s="368"/>
      <c r="AB896" s="368"/>
      <c r="AC896" s="368"/>
      <c r="AD896" s="368"/>
      <c r="AE896" s="368"/>
      <c r="AF896" s="368"/>
      <c r="AG896" s="368"/>
      <c r="AH896" s="368"/>
      <c r="AI896" s="368"/>
      <c r="AJ896" s="368"/>
      <c r="AK896" s="368"/>
      <c r="AL896" s="368"/>
      <c r="AM896" s="368"/>
      <c r="AN896" s="368"/>
      <c r="AO896" s="368"/>
      <c r="AP896" s="368"/>
      <c r="AQ896" s="368"/>
      <c r="AR896" s="368"/>
      <c r="AS896" s="368"/>
      <c r="AT896" s="368"/>
      <c r="AU896" s="368"/>
      <c r="AV896" s="368"/>
      <c r="AW896" s="368"/>
      <c r="AX896" s="368"/>
      <c r="AY896" s="368"/>
      <c r="AZ896" s="368"/>
      <c r="BA896" s="368"/>
      <c r="BB896" s="368"/>
      <c r="BC896" s="368"/>
      <c r="BD896" s="368"/>
      <c r="BE896" s="368"/>
      <c r="BF896" s="368"/>
      <c r="BG896" s="368"/>
      <c r="BH896" s="368"/>
      <c r="BI896" s="368"/>
      <c r="BJ896" s="368"/>
      <c r="BK896" s="368"/>
      <c r="BL896" s="368"/>
      <c r="BM896" s="368"/>
      <c r="BN896" s="368"/>
      <c r="BO896" s="368"/>
      <c r="BP896" s="368"/>
      <c r="BQ896" s="368"/>
      <c r="BR896" s="368"/>
      <c r="BS896" s="368"/>
      <c r="BT896" s="368"/>
      <c r="BU896" s="368"/>
      <c r="BV896" s="368"/>
      <c r="BW896" s="368"/>
      <c r="DV896" s="368"/>
      <c r="DW896" s="368"/>
      <c r="DX896" s="368"/>
      <c r="DY896" s="368"/>
      <c r="DZ896" s="368"/>
      <c r="EA896" s="368"/>
      <c r="EB896" s="368"/>
      <c r="EC896" s="368"/>
      <c r="ED896" s="368"/>
      <c r="EE896" s="368"/>
      <c r="EF896" s="368"/>
      <c r="EG896" s="368"/>
      <c r="EH896" s="368"/>
      <c r="EI896" s="368"/>
      <c r="EJ896" s="368"/>
      <c r="EK896" s="368"/>
      <c r="EL896" s="368"/>
      <c r="EM896" s="368"/>
      <c r="EN896" s="368"/>
      <c r="EO896" s="368"/>
      <c r="EP896" s="368"/>
      <c r="EQ896" s="368"/>
      <c r="ER896" s="368"/>
      <c r="ES896" s="368"/>
      <c r="ET896" s="368"/>
      <c r="EU896" s="368"/>
      <c r="EV896" s="368"/>
      <c r="EW896" s="368"/>
      <c r="EX896" s="368"/>
      <c r="EY896" s="368"/>
      <c r="EZ896" s="368"/>
      <c r="FA896" s="368"/>
      <c r="FB896" s="368"/>
      <c r="FC896" s="368"/>
      <c r="FD896" s="368"/>
      <c r="FE896" s="368"/>
      <c r="FF896" s="368"/>
      <c r="FG896" s="368"/>
      <c r="FH896" s="368"/>
      <c r="FI896" s="368"/>
      <c r="FJ896" s="368"/>
      <c r="FK896" s="368"/>
      <c r="FL896" s="368"/>
      <c r="FM896" s="368"/>
      <c r="FN896" s="368"/>
      <c r="FO896" s="368"/>
      <c r="FP896" s="368"/>
      <c r="FQ896" s="368"/>
      <c r="FR896" s="368"/>
      <c r="FS896" s="368"/>
      <c r="FT896" s="368"/>
      <c r="FU896" s="368"/>
      <c r="FV896" s="368"/>
      <c r="FW896" s="368"/>
      <c r="FX896" s="368"/>
      <c r="FY896" s="368"/>
      <c r="FZ896" s="368"/>
      <c r="GA896" s="368"/>
      <c r="GB896" s="368"/>
      <c r="GC896" s="368"/>
      <c r="GD896" s="368"/>
      <c r="GE896" s="368"/>
      <c r="GF896" s="368"/>
      <c r="GG896" s="368"/>
      <c r="GH896" s="368"/>
      <c r="GI896" s="368"/>
      <c r="GJ896" s="368"/>
      <c r="GK896" s="368"/>
      <c r="GL896" s="368"/>
      <c r="GM896" s="368"/>
      <c r="GN896" s="368"/>
      <c r="GO896" s="368"/>
      <c r="GP896" s="368"/>
      <c r="GQ896" s="368"/>
      <c r="GR896" s="368"/>
      <c r="GS896" s="368"/>
      <c r="GT896" s="368"/>
      <c r="GU896" s="368"/>
      <c r="GV896" s="368"/>
      <c r="GW896" s="368"/>
      <c r="GX896" s="368"/>
      <c r="GY896" s="368"/>
      <c r="GZ896" s="368"/>
      <c r="HA896" s="368"/>
      <c r="HB896" s="368"/>
      <c r="HC896" s="368"/>
      <c r="HD896" s="368"/>
      <c r="HE896" s="368"/>
      <c r="HF896" s="368"/>
      <c r="HG896" s="368"/>
      <c r="HH896" s="368"/>
      <c r="HI896" s="368"/>
      <c r="HJ896" s="368"/>
      <c r="HK896" s="368"/>
      <c r="HL896" s="368"/>
      <c r="HM896" s="368"/>
      <c r="HN896" s="368"/>
      <c r="HO896" s="368"/>
      <c r="HP896" s="368"/>
      <c r="HQ896" s="368"/>
      <c r="HR896" s="368"/>
      <c r="HS896" s="368"/>
      <c r="HT896" s="368"/>
      <c r="HU896" s="368"/>
      <c r="HV896" s="368"/>
      <c r="HW896" s="368"/>
      <c r="HX896" s="368"/>
      <c r="HY896" s="368"/>
      <c r="HZ896" s="368"/>
      <c r="IA896" s="368"/>
      <c r="IB896" s="368"/>
      <c r="IC896" s="368"/>
      <c r="ID896" s="368"/>
      <c r="IE896" s="368"/>
      <c r="IF896" s="368"/>
      <c r="IG896" s="368"/>
      <c r="IH896" s="368"/>
      <c r="II896" s="368"/>
      <c r="IJ896" s="368"/>
      <c r="IK896" s="368"/>
      <c r="IL896" s="368"/>
      <c r="IM896" s="368"/>
      <c r="IN896" s="368"/>
      <c r="IO896" s="368"/>
      <c r="IP896" s="368"/>
      <c r="IQ896" s="368"/>
      <c r="IR896" s="368"/>
      <c r="IS896" s="368"/>
      <c r="IT896" s="368"/>
      <c r="IU896" s="368"/>
      <c r="IV896" s="368"/>
      <c r="IW896" s="368"/>
      <c r="IX896" s="368"/>
      <c r="IY896" s="368"/>
      <c r="IZ896" s="368"/>
      <c r="JA896" s="368"/>
      <c r="JB896" s="368"/>
      <c r="JC896" s="368"/>
      <c r="JD896" s="368"/>
      <c r="JE896" s="368"/>
      <c r="JF896" s="368"/>
      <c r="JG896" s="368"/>
      <c r="JH896" s="368"/>
      <c r="JI896" s="368"/>
      <c r="JJ896" s="368"/>
      <c r="JK896" s="368"/>
      <c r="JL896" s="368"/>
      <c r="JM896" s="368"/>
      <c r="JN896" s="368"/>
      <c r="JO896" s="368"/>
      <c r="JP896" s="368"/>
      <c r="JQ896" s="368"/>
      <c r="JR896" s="368"/>
      <c r="JS896" s="368"/>
      <c r="JT896" s="368"/>
      <c r="JU896" s="368"/>
      <c r="JV896" s="368"/>
      <c r="JW896" s="368"/>
      <c r="JX896" s="368"/>
      <c r="JY896" s="368"/>
      <c r="JZ896" s="368"/>
      <c r="KA896" s="368"/>
      <c r="KB896" s="368"/>
      <c r="KC896" s="368"/>
      <c r="KD896" s="368"/>
      <c r="KE896" s="368"/>
      <c r="KF896" s="368"/>
      <c r="KG896" s="368"/>
      <c r="KH896" s="368"/>
      <c r="KI896" s="368"/>
      <c r="KJ896" s="368"/>
      <c r="KK896" s="368"/>
      <c r="KL896" s="368"/>
      <c r="KM896" s="368"/>
      <c r="KN896" s="368"/>
      <c r="KO896" s="368"/>
      <c r="KP896" s="368"/>
      <c r="KQ896" s="368"/>
      <c r="KR896" s="368"/>
      <c r="KS896" s="368"/>
      <c r="KT896" s="368"/>
      <c r="KU896" s="368"/>
      <c r="KV896" s="368"/>
      <c r="KW896" s="368"/>
      <c r="KX896" s="368"/>
      <c r="LH896" s="368"/>
      <c r="LI896" s="368"/>
      <c r="LJ896" s="368"/>
      <c r="LK896" s="368"/>
      <c r="LL896" s="368"/>
      <c r="LM896" s="368"/>
      <c r="LN896" s="368"/>
      <c r="LO896" s="368"/>
      <c r="LP896" s="368"/>
      <c r="LQ896" s="368"/>
      <c r="LR896" s="368"/>
      <c r="LS896" s="368"/>
      <c r="LT896" s="368"/>
      <c r="LU896" s="368"/>
      <c r="LV896" s="368"/>
      <c r="LW896" s="368"/>
      <c r="LX896" s="368"/>
      <c r="LY896" s="368"/>
      <c r="LZ896" s="368"/>
      <c r="MA896" s="368"/>
      <c r="MB896" s="368"/>
      <c r="MC896" s="368"/>
      <c r="MD896" s="368"/>
      <c r="ME896" s="368"/>
      <c r="MF896" s="368"/>
      <c r="MG896" s="368"/>
      <c r="MH896" s="368"/>
      <c r="MI896" s="368"/>
      <c r="MJ896" s="368"/>
      <c r="MK896" s="368"/>
      <c r="ML896" s="368"/>
      <c r="MM896" s="368"/>
      <c r="MN896" s="368"/>
      <c r="MO896" s="368"/>
      <c r="MP896" s="368"/>
      <c r="MQ896" s="368"/>
      <c r="MR896" s="368"/>
      <c r="MS896" s="368"/>
      <c r="MT896" s="368"/>
      <c r="MU896" s="368"/>
      <c r="MV896" s="368"/>
      <c r="MW896" s="368"/>
      <c r="MX896" s="368"/>
      <c r="MY896" s="368"/>
      <c r="MZ896" s="368"/>
      <c r="NA896" s="368"/>
      <c r="NB896" s="368"/>
      <c r="NC896" s="368"/>
      <c r="ND896" s="368"/>
      <c r="NE896" s="368"/>
      <c r="NF896" s="368"/>
      <c r="NG896" s="368"/>
      <c r="NH896" s="368"/>
      <c r="NI896" s="368"/>
      <c r="NJ896" s="368"/>
      <c r="NK896" s="368"/>
      <c r="NL896" s="368"/>
      <c r="NM896" s="368"/>
      <c r="NN896" s="368"/>
      <c r="NO896" s="368"/>
      <c r="NP896" s="368"/>
      <c r="NQ896" s="368"/>
      <c r="NR896" s="368"/>
      <c r="NS896" s="368"/>
      <c r="NT896" s="368"/>
      <c r="NU896" s="368"/>
      <c r="NV896" s="368"/>
      <c r="NW896" s="368"/>
      <c r="NX896" s="368"/>
      <c r="NY896" s="368"/>
      <c r="NZ896" s="368"/>
      <c r="OA896" s="368"/>
      <c r="OB896" s="368"/>
      <c r="OC896" s="368"/>
      <c r="OD896" s="368"/>
      <c r="OE896" s="368"/>
      <c r="OF896" s="368"/>
      <c r="OG896" s="368"/>
      <c r="OH896" s="368"/>
      <c r="OI896" s="368"/>
      <c r="OJ896" s="368"/>
      <c r="OK896" s="368"/>
      <c r="OL896" s="368"/>
      <c r="OM896" s="368"/>
      <c r="ON896" s="368"/>
      <c r="OO896" s="368"/>
      <c r="OP896" s="368"/>
      <c r="OQ896" s="368"/>
      <c r="OR896" s="368"/>
      <c r="OS896" s="368"/>
      <c r="OT896" s="368"/>
      <c r="OU896" s="368"/>
      <c r="OV896" s="368"/>
      <c r="OW896" s="368"/>
      <c r="OX896" s="368"/>
      <c r="OY896" s="368"/>
      <c r="OZ896" s="368"/>
      <c r="PA896" s="368"/>
      <c r="PB896" s="368"/>
      <c r="PC896" s="368"/>
      <c r="PD896" s="368"/>
      <c r="PE896" s="368"/>
      <c r="PF896" s="368"/>
      <c r="PG896" s="368"/>
      <c r="PH896" s="368"/>
      <c r="PI896" s="368"/>
      <c r="PJ896" s="368"/>
      <c r="PK896" s="368"/>
      <c r="PL896" s="368"/>
      <c r="PM896" s="368"/>
      <c r="PN896" s="368"/>
      <c r="PO896" s="368"/>
      <c r="PP896" s="368"/>
      <c r="PQ896" s="368"/>
      <c r="PR896" s="368"/>
      <c r="PS896" s="368"/>
      <c r="PT896" s="368"/>
      <c r="PU896" s="368"/>
      <c r="PV896" s="368"/>
      <c r="PW896" s="368"/>
      <c r="PX896" s="368"/>
      <c r="PY896" s="368"/>
      <c r="PZ896" s="368"/>
      <c r="QA896" s="368"/>
      <c r="QB896" s="368"/>
      <c r="QC896" s="368"/>
      <c r="QD896" s="368"/>
      <c r="QE896" s="368"/>
      <c r="QF896" s="368"/>
      <c r="QG896" s="368"/>
      <c r="QH896" s="368"/>
      <c r="QI896" s="368"/>
      <c r="QJ896" s="368"/>
      <c r="QK896" s="368"/>
      <c r="QL896" s="368"/>
      <c r="QM896" s="368"/>
      <c r="QN896" s="368"/>
      <c r="QO896" s="368"/>
      <c r="QP896" s="368"/>
      <c r="QQ896" s="368"/>
      <c r="QR896" s="368"/>
      <c r="QS896" s="368"/>
      <c r="QT896" s="368"/>
      <c r="QU896" s="368"/>
      <c r="QV896" s="368"/>
      <c r="QW896" s="368"/>
      <c r="QX896" s="368"/>
      <c r="QY896" s="368"/>
      <c r="QZ896" s="368"/>
      <c r="RA896" s="368"/>
      <c r="RB896" s="368"/>
      <c r="RC896" s="368"/>
      <c r="RD896" s="368"/>
      <c r="RE896" s="368"/>
      <c r="RF896" s="368"/>
      <c r="RG896" s="368"/>
      <c r="RH896" s="368"/>
      <c r="RI896" s="368"/>
      <c r="RJ896" s="368"/>
      <c r="RK896" s="368"/>
      <c r="RL896" s="368"/>
      <c r="RM896" s="368"/>
      <c r="RN896" s="368"/>
      <c r="RO896" s="368"/>
      <c r="RP896" s="368"/>
      <c r="RQ896" s="368"/>
      <c r="RR896" s="368"/>
      <c r="RS896" s="368"/>
      <c r="RT896" s="368"/>
      <c r="RU896" s="368"/>
      <c r="RV896" s="368"/>
      <c r="RW896" s="368"/>
      <c r="RX896" s="368"/>
      <c r="RY896" s="368"/>
      <c r="RZ896" s="368"/>
      <c r="SA896" s="368"/>
      <c r="SB896" s="368"/>
      <c r="SC896" s="368"/>
      <c r="SD896" s="368"/>
      <c r="SE896" s="368"/>
      <c r="SF896" s="368"/>
      <c r="SG896" s="368"/>
    </row>
    <row r="897" spans="1:501">
      <c r="A897" s="368"/>
      <c r="B897" s="368"/>
      <c r="C897" s="368"/>
      <c r="D897" s="368"/>
      <c r="E897" s="368"/>
      <c r="F897" s="368"/>
      <c r="G897" s="368"/>
      <c r="H897" s="368"/>
      <c r="I897" s="368"/>
      <c r="J897" s="368"/>
      <c r="K897" s="368"/>
      <c r="L897" s="368"/>
      <c r="M897" s="368"/>
      <c r="N897" s="368"/>
      <c r="O897" s="385"/>
      <c r="P897" s="368"/>
      <c r="Q897" s="368"/>
      <c r="R897" s="368"/>
      <c r="S897" s="368"/>
      <c r="T897" s="368"/>
      <c r="U897" s="368"/>
      <c r="V897" s="368"/>
      <c r="W897" s="368"/>
      <c r="X897" s="368"/>
      <c r="Y897" s="368"/>
      <c r="Z897" s="368"/>
      <c r="AA897" s="368"/>
      <c r="AB897" s="368"/>
      <c r="AC897" s="368"/>
      <c r="AD897" s="368"/>
      <c r="AE897" s="368"/>
      <c r="AF897" s="368"/>
      <c r="AG897" s="368"/>
      <c r="AH897" s="368"/>
      <c r="AI897" s="368"/>
      <c r="AJ897" s="368"/>
      <c r="AK897" s="368"/>
      <c r="AL897" s="368"/>
      <c r="AM897" s="368"/>
      <c r="AN897" s="368"/>
      <c r="AO897" s="368"/>
      <c r="AP897" s="368"/>
      <c r="AQ897" s="368"/>
      <c r="AR897" s="368"/>
      <c r="AS897" s="368"/>
      <c r="AT897" s="368"/>
      <c r="AU897" s="368"/>
      <c r="AV897" s="368"/>
      <c r="AW897" s="368"/>
      <c r="AX897" s="368"/>
      <c r="AY897" s="368"/>
      <c r="AZ897" s="368"/>
      <c r="BA897" s="368"/>
      <c r="BB897" s="368"/>
      <c r="BC897" s="368"/>
      <c r="BD897" s="368"/>
      <c r="BE897" s="368"/>
      <c r="BF897" s="368"/>
      <c r="BG897" s="368"/>
      <c r="BH897" s="368"/>
      <c r="BI897" s="368"/>
      <c r="BJ897" s="368"/>
      <c r="BK897" s="368"/>
      <c r="BL897" s="368"/>
      <c r="BM897" s="368"/>
      <c r="BN897" s="368"/>
      <c r="BO897" s="368"/>
      <c r="BP897" s="368"/>
      <c r="BQ897" s="368"/>
      <c r="BR897" s="368"/>
      <c r="BS897" s="368"/>
      <c r="BT897" s="368"/>
      <c r="BU897" s="368"/>
      <c r="BV897" s="368"/>
      <c r="BW897" s="368"/>
      <c r="DV897" s="368"/>
      <c r="DW897" s="368"/>
      <c r="DX897" s="368"/>
      <c r="DY897" s="368"/>
      <c r="DZ897" s="368"/>
      <c r="EA897" s="368"/>
      <c r="EB897" s="368"/>
      <c r="EC897" s="368"/>
      <c r="ED897" s="368"/>
      <c r="EE897" s="368"/>
      <c r="EF897" s="368"/>
      <c r="EG897" s="368"/>
      <c r="EH897" s="368"/>
      <c r="EI897" s="368"/>
      <c r="EJ897" s="368"/>
      <c r="EK897" s="368"/>
      <c r="EL897" s="368"/>
      <c r="EM897" s="368"/>
      <c r="EN897" s="368"/>
      <c r="EO897" s="368"/>
      <c r="EP897" s="368"/>
      <c r="EQ897" s="368"/>
      <c r="ER897" s="368"/>
      <c r="ES897" s="368"/>
      <c r="ET897" s="368"/>
      <c r="EU897" s="368"/>
      <c r="EV897" s="368"/>
      <c r="EW897" s="368"/>
      <c r="EX897" s="368"/>
      <c r="EY897" s="368"/>
      <c r="EZ897" s="368"/>
      <c r="FA897" s="368"/>
      <c r="FB897" s="368"/>
      <c r="FC897" s="368"/>
      <c r="FD897" s="368"/>
      <c r="FE897" s="368"/>
      <c r="FF897" s="368"/>
      <c r="FG897" s="368"/>
      <c r="FH897" s="368"/>
      <c r="FI897" s="368"/>
      <c r="FJ897" s="368"/>
      <c r="FK897" s="368"/>
      <c r="FL897" s="368"/>
      <c r="FM897" s="368"/>
      <c r="FN897" s="368"/>
      <c r="FO897" s="368"/>
      <c r="FP897" s="368"/>
      <c r="FQ897" s="368"/>
      <c r="FR897" s="368"/>
      <c r="FS897" s="368"/>
      <c r="FT897" s="368"/>
      <c r="FU897" s="368"/>
      <c r="FV897" s="368"/>
      <c r="FW897" s="368"/>
      <c r="FX897" s="368"/>
      <c r="FY897" s="368"/>
      <c r="FZ897" s="368"/>
      <c r="GA897" s="368"/>
      <c r="GB897" s="368"/>
      <c r="GC897" s="368"/>
      <c r="GD897" s="368"/>
      <c r="GE897" s="368"/>
      <c r="GF897" s="368"/>
      <c r="GG897" s="368"/>
      <c r="GH897" s="368"/>
      <c r="GI897" s="368"/>
      <c r="GJ897" s="368"/>
      <c r="GK897" s="368"/>
      <c r="GL897" s="368"/>
      <c r="GM897" s="368"/>
      <c r="GN897" s="368"/>
      <c r="GO897" s="368"/>
      <c r="GP897" s="368"/>
      <c r="GQ897" s="368"/>
      <c r="GR897" s="368"/>
      <c r="GS897" s="368"/>
      <c r="GT897" s="368"/>
      <c r="GU897" s="368"/>
      <c r="GV897" s="368"/>
      <c r="GW897" s="368"/>
      <c r="GX897" s="368"/>
      <c r="GY897" s="368"/>
      <c r="GZ897" s="368"/>
      <c r="HA897" s="368"/>
      <c r="HB897" s="368"/>
      <c r="HC897" s="368"/>
      <c r="HD897" s="368"/>
      <c r="HE897" s="368"/>
      <c r="HF897" s="368"/>
      <c r="HG897" s="368"/>
      <c r="HH897" s="368"/>
      <c r="HI897" s="368"/>
      <c r="HJ897" s="368"/>
      <c r="HK897" s="368"/>
      <c r="HL897" s="368"/>
      <c r="HM897" s="368"/>
      <c r="HN897" s="368"/>
      <c r="HO897" s="368"/>
      <c r="HP897" s="368"/>
      <c r="HQ897" s="368"/>
      <c r="HR897" s="368"/>
      <c r="HS897" s="368"/>
      <c r="HT897" s="368"/>
      <c r="HU897" s="368"/>
      <c r="HV897" s="368"/>
      <c r="HW897" s="368"/>
      <c r="HX897" s="368"/>
      <c r="HY897" s="368"/>
      <c r="HZ897" s="368"/>
      <c r="IA897" s="368"/>
      <c r="IB897" s="368"/>
      <c r="IC897" s="368"/>
      <c r="ID897" s="368"/>
      <c r="IE897" s="368"/>
      <c r="IF897" s="368"/>
      <c r="IG897" s="368"/>
      <c r="IH897" s="368"/>
      <c r="II897" s="368"/>
      <c r="IJ897" s="368"/>
      <c r="IK897" s="368"/>
      <c r="IL897" s="368"/>
      <c r="IM897" s="368"/>
      <c r="IN897" s="368"/>
      <c r="IO897" s="368"/>
      <c r="IP897" s="368"/>
      <c r="IQ897" s="368"/>
      <c r="IR897" s="368"/>
      <c r="IS897" s="368"/>
      <c r="IT897" s="368"/>
      <c r="IU897" s="368"/>
      <c r="IV897" s="368"/>
      <c r="IW897" s="368"/>
      <c r="IX897" s="368"/>
      <c r="IY897" s="368"/>
      <c r="IZ897" s="368"/>
      <c r="JA897" s="368"/>
      <c r="JB897" s="368"/>
      <c r="JC897" s="368"/>
      <c r="JD897" s="368"/>
      <c r="JE897" s="368"/>
      <c r="JF897" s="368"/>
      <c r="JG897" s="368"/>
      <c r="JH897" s="368"/>
      <c r="JI897" s="368"/>
      <c r="JJ897" s="368"/>
      <c r="JK897" s="368"/>
      <c r="JL897" s="368"/>
      <c r="JM897" s="368"/>
      <c r="JN897" s="368"/>
      <c r="JO897" s="368"/>
      <c r="JP897" s="368"/>
      <c r="JQ897" s="368"/>
      <c r="JR897" s="368"/>
      <c r="JS897" s="368"/>
      <c r="JT897" s="368"/>
      <c r="JU897" s="368"/>
      <c r="JV897" s="368"/>
      <c r="JW897" s="368"/>
      <c r="JX897" s="368"/>
      <c r="JY897" s="368"/>
      <c r="JZ897" s="368"/>
      <c r="KA897" s="368"/>
      <c r="KB897" s="368"/>
      <c r="KC897" s="368"/>
      <c r="KD897" s="368"/>
      <c r="KE897" s="368"/>
      <c r="KF897" s="368"/>
      <c r="KG897" s="368"/>
      <c r="KH897" s="368"/>
      <c r="KI897" s="368"/>
      <c r="KJ897" s="368"/>
      <c r="KK897" s="368"/>
      <c r="KL897" s="368"/>
      <c r="KM897" s="368"/>
      <c r="KN897" s="368"/>
      <c r="KO897" s="368"/>
      <c r="KP897" s="368"/>
      <c r="KQ897" s="368"/>
      <c r="KR897" s="368"/>
      <c r="KS897" s="368"/>
      <c r="KT897" s="368"/>
      <c r="KU897" s="368"/>
      <c r="KV897" s="368"/>
      <c r="KW897" s="368"/>
      <c r="KX897" s="368"/>
      <c r="LH897" s="368"/>
      <c r="LI897" s="368"/>
      <c r="LJ897" s="368"/>
      <c r="LK897" s="368"/>
      <c r="LL897" s="368"/>
      <c r="LM897" s="368"/>
      <c r="LN897" s="368"/>
      <c r="LO897" s="368"/>
      <c r="LP897" s="368"/>
      <c r="LQ897" s="368"/>
      <c r="LR897" s="368"/>
      <c r="LS897" s="368"/>
      <c r="LT897" s="368"/>
      <c r="LU897" s="368"/>
      <c r="LV897" s="368"/>
      <c r="LW897" s="368"/>
      <c r="LX897" s="368"/>
      <c r="LY897" s="368"/>
      <c r="LZ897" s="368"/>
      <c r="MA897" s="368"/>
      <c r="MB897" s="368"/>
      <c r="MC897" s="368"/>
      <c r="MD897" s="368"/>
      <c r="ME897" s="368"/>
      <c r="MF897" s="368"/>
      <c r="MG897" s="368"/>
      <c r="MH897" s="368"/>
      <c r="MI897" s="368"/>
      <c r="MJ897" s="368"/>
      <c r="MK897" s="368"/>
      <c r="ML897" s="368"/>
      <c r="MM897" s="368"/>
      <c r="MN897" s="368"/>
      <c r="MO897" s="368"/>
      <c r="MP897" s="368"/>
      <c r="MQ897" s="368"/>
      <c r="MR897" s="368"/>
      <c r="MS897" s="368"/>
      <c r="MT897" s="368"/>
      <c r="MU897" s="368"/>
      <c r="MV897" s="368"/>
      <c r="MW897" s="368"/>
      <c r="MX897" s="368"/>
      <c r="MY897" s="368"/>
      <c r="MZ897" s="368"/>
      <c r="NA897" s="368"/>
      <c r="NB897" s="368"/>
      <c r="NC897" s="368"/>
      <c r="ND897" s="368"/>
      <c r="NE897" s="368"/>
      <c r="NF897" s="368"/>
      <c r="NG897" s="368"/>
      <c r="NH897" s="368"/>
      <c r="NI897" s="368"/>
      <c r="NJ897" s="368"/>
      <c r="NK897" s="368"/>
      <c r="NL897" s="368"/>
      <c r="NM897" s="368"/>
      <c r="NN897" s="368"/>
      <c r="NO897" s="368"/>
      <c r="NP897" s="368"/>
      <c r="NQ897" s="368"/>
      <c r="NR897" s="368"/>
      <c r="NS897" s="368"/>
      <c r="NT897" s="368"/>
      <c r="NU897" s="368"/>
      <c r="NV897" s="368"/>
      <c r="NW897" s="368"/>
      <c r="NX897" s="368"/>
      <c r="NY897" s="368"/>
      <c r="NZ897" s="368"/>
      <c r="OA897" s="368"/>
      <c r="OB897" s="368"/>
      <c r="OC897" s="368"/>
      <c r="OD897" s="368"/>
      <c r="OE897" s="368"/>
      <c r="OF897" s="368"/>
      <c r="OG897" s="368"/>
      <c r="OH897" s="368"/>
      <c r="OI897" s="368"/>
      <c r="OJ897" s="368"/>
      <c r="OK897" s="368"/>
      <c r="OL897" s="368"/>
      <c r="OM897" s="368"/>
      <c r="ON897" s="368"/>
      <c r="OO897" s="368"/>
      <c r="OP897" s="368"/>
      <c r="OQ897" s="368"/>
      <c r="OR897" s="368"/>
      <c r="OS897" s="368"/>
      <c r="OT897" s="368"/>
      <c r="OU897" s="368"/>
      <c r="OV897" s="368"/>
      <c r="OW897" s="368"/>
      <c r="OX897" s="368"/>
      <c r="OY897" s="368"/>
      <c r="OZ897" s="368"/>
      <c r="PA897" s="368"/>
      <c r="PB897" s="368"/>
      <c r="PC897" s="368"/>
      <c r="PD897" s="368"/>
      <c r="PE897" s="368"/>
      <c r="PF897" s="368"/>
      <c r="PG897" s="368"/>
      <c r="PH897" s="368"/>
      <c r="PI897" s="368"/>
      <c r="PJ897" s="368"/>
      <c r="PK897" s="368"/>
      <c r="PL897" s="368"/>
      <c r="PM897" s="368"/>
      <c r="PN897" s="368"/>
      <c r="PO897" s="368"/>
      <c r="PP897" s="368"/>
      <c r="PQ897" s="368"/>
      <c r="PR897" s="368"/>
      <c r="PS897" s="368"/>
      <c r="PT897" s="368"/>
      <c r="PU897" s="368"/>
      <c r="PV897" s="368"/>
      <c r="PW897" s="368"/>
      <c r="PX897" s="368"/>
      <c r="PY897" s="368"/>
      <c r="PZ897" s="368"/>
      <c r="QA897" s="368"/>
      <c r="QB897" s="368"/>
      <c r="QC897" s="368"/>
      <c r="QD897" s="368"/>
      <c r="QE897" s="368"/>
      <c r="QF897" s="368"/>
      <c r="QG897" s="368"/>
      <c r="QH897" s="368"/>
      <c r="QI897" s="368"/>
      <c r="QJ897" s="368"/>
      <c r="QK897" s="368"/>
      <c r="QL897" s="368"/>
      <c r="QM897" s="368"/>
      <c r="QN897" s="368"/>
      <c r="QO897" s="368"/>
      <c r="QP897" s="368"/>
      <c r="QQ897" s="368"/>
      <c r="QR897" s="368"/>
      <c r="QS897" s="368"/>
      <c r="QT897" s="368"/>
      <c r="QU897" s="368"/>
      <c r="QV897" s="368"/>
      <c r="QW897" s="368"/>
      <c r="QX897" s="368"/>
      <c r="QY897" s="368"/>
      <c r="QZ897" s="368"/>
      <c r="RA897" s="368"/>
      <c r="RB897" s="368"/>
      <c r="RC897" s="368"/>
      <c r="RD897" s="368"/>
      <c r="RE897" s="368"/>
      <c r="RF897" s="368"/>
      <c r="RG897" s="368"/>
      <c r="RH897" s="368"/>
      <c r="RI897" s="368"/>
      <c r="RJ897" s="368"/>
      <c r="RK897" s="368"/>
      <c r="RL897" s="368"/>
      <c r="RM897" s="368"/>
      <c r="RN897" s="368"/>
      <c r="RO897" s="368"/>
      <c r="RP897" s="368"/>
      <c r="RQ897" s="368"/>
      <c r="RR897" s="368"/>
      <c r="RS897" s="368"/>
      <c r="RT897" s="368"/>
      <c r="RU897" s="368"/>
      <c r="RV897" s="368"/>
      <c r="RW897" s="368"/>
      <c r="RX897" s="368"/>
      <c r="RY897" s="368"/>
      <c r="RZ897" s="368"/>
      <c r="SA897" s="368"/>
      <c r="SB897" s="368"/>
      <c r="SC897" s="368"/>
      <c r="SD897" s="368"/>
      <c r="SE897" s="368"/>
      <c r="SF897" s="368"/>
      <c r="SG897" s="368"/>
    </row>
    <row r="898" spans="1:501">
      <c r="A898" s="368"/>
      <c r="B898" s="368"/>
      <c r="C898" s="368"/>
      <c r="D898" s="368"/>
      <c r="E898" s="368"/>
      <c r="F898" s="368"/>
      <c r="G898" s="368"/>
      <c r="H898" s="368"/>
      <c r="I898" s="368"/>
      <c r="J898" s="368"/>
      <c r="K898" s="368"/>
      <c r="L898" s="368"/>
      <c r="M898" s="368"/>
      <c r="N898" s="368"/>
      <c r="O898" s="385"/>
      <c r="P898" s="368"/>
      <c r="Q898" s="368"/>
      <c r="R898" s="368"/>
      <c r="S898" s="368"/>
      <c r="T898" s="368"/>
      <c r="U898" s="368"/>
      <c r="V898" s="368"/>
      <c r="W898" s="368"/>
      <c r="X898" s="368"/>
      <c r="Y898" s="368"/>
      <c r="Z898" s="368"/>
      <c r="AA898" s="368"/>
      <c r="AB898" s="368"/>
      <c r="AC898" s="368"/>
      <c r="AD898" s="368"/>
      <c r="AE898" s="368"/>
      <c r="AF898" s="368"/>
      <c r="AG898" s="368"/>
      <c r="AH898" s="368"/>
      <c r="AI898" s="368"/>
      <c r="AJ898" s="368"/>
      <c r="AK898" s="368"/>
      <c r="AL898" s="368"/>
      <c r="AM898" s="368"/>
      <c r="AN898" s="368"/>
      <c r="AO898" s="368"/>
      <c r="AP898" s="368"/>
      <c r="AQ898" s="368"/>
      <c r="AR898" s="368"/>
      <c r="AS898" s="368"/>
      <c r="AT898" s="368"/>
      <c r="AU898" s="368"/>
      <c r="AV898" s="368"/>
      <c r="AW898" s="368"/>
      <c r="AX898" s="368"/>
      <c r="AY898" s="368"/>
      <c r="AZ898" s="368"/>
      <c r="BA898" s="368"/>
      <c r="BB898" s="368"/>
      <c r="BC898" s="368"/>
      <c r="BD898" s="368"/>
      <c r="BE898" s="368"/>
      <c r="BF898" s="368"/>
      <c r="BG898" s="368"/>
      <c r="BH898" s="368"/>
      <c r="BI898" s="368"/>
      <c r="BJ898" s="368"/>
      <c r="BK898" s="368"/>
      <c r="BL898" s="368"/>
      <c r="BM898" s="368"/>
      <c r="BN898" s="368"/>
      <c r="BO898" s="368"/>
      <c r="BP898" s="368"/>
      <c r="BQ898" s="368"/>
      <c r="BR898" s="368"/>
      <c r="BS898" s="368"/>
      <c r="BT898" s="368"/>
      <c r="BU898" s="368"/>
      <c r="BV898" s="368"/>
      <c r="BW898" s="368"/>
      <c r="DV898" s="368"/>
      <c r="DW898" s="368"/>
      <c r="DX898" s="368"/>
      <c r="DY898" s="368"/>
      <c r="DZ898" s="368"/>
      <c r="EA898" s="368"/>
      <c r="EB898" s="368"/>
      <c r="EC898" s="368"/>
      <c r="ED898" s="368"/>
      <c r="EE898" s="368"/>
      <c r="EF898" s="368"/>
      <c r="EG898" s="368"/>
      <c r="EH898" s="368"/>
      <c r="EI898" s="368"/>
      <c r="EJ898" s="368"/>
      <c r="EK898" s="368"/>
      <c r="EL898" s="368"/>
      <c r="EM898" s="368"/>
      <c r="EN898" s="368"/>
      <c r="EO898" s="368"/>
      <c r="EP898" s="368"/>
      <c r="EQ898" s="368"/>
      <c r="ER898" s="368"/>
      <c r="ES898" s="368"/>
      <c r="ET898" s="368"/>
      <c r="EU898" s="368"/>
      <c r="EV898" s="368"/>
      <c r="EW898" s="368"/>
      <c r="EX898" s="368"/>
      <c r="EY898" s="368"/>
      <c r="EZ898" s="368"/>
      <c r="FA898" s="368"/>
      <c r="FB898" s="368"/>
      <c r="FC898" s="368"/>
      <c r="FD898" s="368"/>
      <c r="FE898" s="368"/>
      <c r="FF898" s="368"/>
      <c r="FG898" s="368"/>
      <c r="FH898" s="368"/>
      <c r="FI898" s="368"/>
      <c r="FJ898" s="368"/>
      <c r="FK898" s="368"/>
      <c r="FL898" s="368"/>
      <c r="FM898" s="368"/>
      <c r="FN898" s="368"/>
      <c r="FO898" s="368"/>
      <c r="FP898" s="368"/>
      <c r="FQ898" s="368"/>
      <c r="FR898" s="368"/>
      <c r="FS898" s="368"/>
      <c r="FT898" s="368"/>
      <c r="FU898" s="368"/>
      <c r="FV898" s="368"/>
      <c r="FW898" s="368"/>
      <c r="FX898" s="368"/>
      <c r="FY898" s="368"/>
      <c r="FZ898" s="368"/>
      <c r="GA898" s="368"/>
      <c r="GB898" s="368"/>
      <c r="GC898" s="368"/>
      <c r="GD898" s="368"/>
      <c r="GE898" s="368"/>
      <c r="GF898" s="368"/>
      <c r="GG898" s="368"/>
      <c r="GH898" s="368"/>
      <c r="GI898" s="368"/>
      <c r="GJ898" s="368"/>
      <c r="GK898" s="368"/>
      <c r="GL898" s="368"/>
      <c r="GM898" s="368"/>
      <c r="GN898" s="368"/>
      <c r="GO898" s="368"/>
      <c r="GP898" s="368"/>
      <c r="GQ898" s="368"/>
      <c r="GR898" s="368"/>
      <c r="GS898" s="368"/>
      <c r="GT898" s="368"/>
      <c r="GU898" s="368"/>
      <c r="GV898" s="368"/>
      <c r="GW898" s="368"/>
      <c r="GX898" s="368"/>
      <c r="GY898" s="368"/>
      <c r="GZ898" s="368"/>
      <c r="HA898" s="368"/>
      <c r="HB898" s="368"/>
      <c r="HC898" s="368"/>
      <c r="HD898" s="368"/>
      <c r="HE898" s="368"/>
      <c r="HF898" s="368"/>
      <c r="HG898" s="368"/>
      <c r="HH898" s="368"/>
      <c r="HI898" s="368"/>
      <c r="HJ898" s="368"/>
      <c r="HK898" s="368"/>
      <c r="HL898" s="368"/>
      <c r="HM898" s="368"/>
      <c r="HN898" s="368"/>
      <c r="HO898" s="368"/>
      <c r="HP898" s="368"/>
      <c r="HQ898" s="368"/>
      <c r="HR898" s="368"/>
      <c r="HS898" s="368"/>
      <c r="HT898" s="368"/>
      <c r="HU898" s="368"/>
      <c r="HV898" s="368"/>
      <c r="HW898" s="368"/>
      <c r="HX898" s="368"/>
      <c r="HY898" s="368"/>
      <c r="HZ898" s="368"/>
      <c r="IA898" s="368"/>
      <c r="IB898" s="368"/>
      <c r="IC898" s="368"/>
      <c r="ID898" s="368"/>
      <c r="IE898" s="368"/>
      <c r="IF898" s="368"/>
      <c r="IG898" s="368"/>
      <c r="IH898" s="368"/>
      <c r="II898" s="368"/>
      <c r="IJ898" s="368"/>
      <c r="IK898" s="368"/>
      <c r="IL898" s="368"/>
      <c r="IM898" s="368"/>
      <c r="IN898" s="368"/>
      <c r="IO898" s="368"/>
      <c r="IP898" s="368"/>
      <c r="IQ898" s="368"/>
      <c r="IR898" s="368"/>
      <c r="IS898" s="368"/>
      <c r="IT898" s="368"/>
      <c r="IU898" s="368"/>
      <c r="IV898" s="368"/>
      <c r="IW898" s="368"/>
      <c r="IX898" s="368"/>
      <c r="IY898" s="368"/>
      <c r="IZ898" s="368"/>
      <c r="JA898" s="368"/>
      <c r="JB898" s="368"/>
      <c r="JC898" s="368"/>
      <c r="JD898" s="368"/>
      <c r="JE898" s="368"/>
      <c r="JF898" s="368"/>
      <c r="JG898" s="368"/>
      <c r="JH898" s="368"/>
      <c r="JI898" s="368"/>
      <c r="JJ898" s="368"/>
      <c r="JK898" s="368"/>
      <c r="JL898" s="368"/>
      <c r="JM898" s="368"/>
      <c r="JN898" s="368"/>
      <c r="JO898" s="368"/>
      <c r="JP898" s="368"/>
      <c r="JQ898" s="368"/>
      <c r="JR898" s="368"/>
      <c r="JS898" s="368"/>
      <c r="JT898" s="368"/>
      <c r="JU898" s="368"/>
      <c r="JV898" s="368"/>
      <c r="JW898" s="368"/>
      <c r="JX898" s="368"/>
      <c r="JY898" s="368"/>
      <c r="JZ898" s="368"/>
      <c r="KA898" s="368"/>
      <c r="KB898" s="368"/>
      <c r="KC898" s="368"/>
      <c r="KD898" s="368"/>
      <c r="KE898" s="368"/>
      <c r="KF898" s="368"/>
      <c r="KG898" s="368"/>
      <c r="KH898" s="368"/>
      <c r="KI898" s="368"/>
      <c r="KJ898" s="368"/>
      <c r="KK898" s="368"/>
      <c r="KL898" s="368"/>
      <c r="KM898" s="368"/>
      <c r="KN898" s="368"/>
      <c r="KO898" s="368"/>
      <c r="KP898" s="368"/>
      <c r="KQ898" s="368"/>
      <c r="KR898" s="368"/>
      <c r="KS898" s="368"/>
      <c r="KT898" s="368"/>
      <c r="KU898" s="368"/>
      <c r="KV898" s="368"/>
      <c r="KW898" s="368"/>
      <c r="KX898" s="368"/>
      <c r="LH898" s="368"/>
      <c r="LI898" s="368"/>
      <c r="LJ898" s="368"/>
      <c r="LK898" s="368"/>
      <c r="LL898" s="368"/>
      <c r="LM898" s="368"/>
      <c r="LN898" s="368"/>
      <c r="LO898" s="368"/>
      <c r="LP898" s="368"/>
      <c r="LQ898" s="368"/>
      <c r="LR898" s="368"/>
      <c r="LS898" s="368"/>
      <c r="LT898" s="368"/>
      <c r="LU898" s="368"/>
      <c r="LV898" s="368"/>
      <c r="LW898" s="368"/>
      <c r="LX898" s="368"/>
      <c r="LY898" s="368"/>
      <c r="LZ898" s="368"/>
      <c r="MA898" s="368"/>
      <c r="MB898" s="368"/>
      <c r="MC898" s="368"/>
      <c r="MD898" s="368"/>
      <c r="ME898" s="368"/>
      <c r="MF898" s="368"/>
      <c r="MG898" s="368"/>
      <c r="MH898" s="368"/>
      <c r="MI898" s="368"/>
      <c r="MJ898" s="368"/>
      <c r="MK898" s="368"/>
      <c r="ML898" s="368"/>
      <c r="MM898" s="368"/>
      <c r="MN898" s="368"/>
      <c r="MO898" s="368"/>
      <c r="MP898" s="368"/>
      <c r="MQ898" s="368"/>
      <c r="MR898" s="368"/>
      <c r="MS898" s="368"/>
      <c r="MT898" s="368"/>
      <c r="MU898" s="368"/>
      <c r="MV898" s="368"/>
      <c r="MW898" s="368"/>
      <c r="MX898" s="368"/>
      <c r="MY898" s="368"/>
      <c r="MZ898" s="368"/>
      <c r="NA898" s="368"/>
      <c r="NB898" s="368"/>
      <c r="NC898" s="368"/>
      <c r="ND898" s="368"/>
      <c r="NE898" s="368"/>
      <c r="NF898" s="368"/>
      <c r="NG898" s="368"/>
      <c r="NH898" s="368"/>
      <c r="NI898" s="368"/>
      <c r="NJ898" s="368"/>
      <c r="NK898" s="368"/>
      <c r="NL898" s="368"/>
      <c r="NM898" s="368"/>
      <c r="NN898" s="368"/>
      <c r="NO898" s="368"/>
      <c r="NP898" s="368"/>
      <c r="NQ898" s="368"/>
      <c r="NR898" s="368"/>
      <c r="NS898" s="368"/>
      <c r="NT898" s="368"/>
      <c r="NU898" s="368"/>
      <c r="NV898" s="368"/>
      <c r="NW898" s="368"/>
      <c r="NX898" s="368"/>
      <c r="NY898" s="368"/>
      <c r="NZ898" s="368"/>
      <c r="OA898" s="368"/>
      <c r="OB898" s="368"/>
      <c r="OC898" s="368"/>
      <c r="OD898" s="368"/>
      <c r="OE898" s="368"/>
      <c r="OF898" s="368"/>
      <c r="OG898" s="368"/>
      <c r="OH898" s="368"/>
      <c r="OI898" s="368"/>
      <c r="OJ898" s="368"/>
      <c r="OK898" s="368"/>
      <c r="OL898" s="368"/>
      <c r="OM898" s="368"/>
      <c r="ON898" s="368"/>
      <c r="OO898" s="368"/>
      <c r="OP898" s="368"/>
      <c r="OQ898" s="368"/>
      <c r="OR898" s="368"/>
      <c r="OS898" s="368"/>
      <c r="OT898" s="368"/>
      <c r="OU898" s="368"/>
      <c r="OV898" s="368"/>
      <c r="OW898" s="368"/>
      <c r="OX898" s="368"/>
      <c r="OY898" s="368"/>
      <c r="OZ898" s="368"/>
      <c r="PA898" s="368"/>
      <c r="PB898" s="368"/>
      <c r="PC898" s="368"/>
      <c r="PD898" s="368"/>
      <c r="PE898" s="368"/>
      <c r="PF898" s="368"/>
      <c r="PG898" s="368"/>
      <c r="PH898" s="368"/>
      <c r="PI898" s="368"/>
      <c r="PJ898" s="368"/>
      <c r="PK898" s="368"/>
      <c r="PL898" s="368"/>
      <c r="PM898" s="368"/>
      <c r="PN898" s="368"/>
      <c r="PO898" s="368"/>
      <c r="PP898" s="368"/>
      <c r="PQ898" s="368"/>
      <c r="PR898" s="368"/>
      <c r="PS898" s="368"/>
      <c r="PT898" s="368"/>
      <c r="PU898" s="368"/>
      <c r="PV898" s="368"/>
      <c r="PW898" s="368"/>
      <c r="PX898" s="368"/>
      <c r="PY898" s="368"/>
      <c r="PZ898" s="368"/>
      <c r="QA898" s="368"/>
      <c r="QB898" s="368"/>
      <c r="QC898" s="368"/>
      <c r="QD898" s="368"/>
      <c r="QE898" s="368"/>
      <c r="QF898" s="368"/>
      <c r="QG898" s="368"/>
      <c r="QH898" s="368"/>
      <c r="QI898" s="368"/>
      <c r="QJ898" s="368"/>
      <c r="QK898" s="368"/>
      <c r="QL898" s="368"/>
      <c r="QM898" s="368"/>
      <c r="QN898" s="368"/>
      <c r="QO898" s="368"/>
      <c r="QP898" s="368"/>
      <c r="QQ898" s="368"/>
      <c r="QR898" s="368"/>
      <c r="QS898" s="368"/>
      <c r="QT898" s="368"/>
      <c r="QU898" s="368"/>
      <c r="QV898" s="368"/>
      <c r="QW898" s="368"/>
      <c r="QX898" s="368"/>
      <c r="QY898" s="368"/>
      <c r="QZ898" s="368"/>
      <c r="RA898" s="368"/>
      <c r="RB898" s="368"/>
      <c r="RC898" s="368"/>
      <c r="RD898" s="368"/>
      <c r="RE898" s="368"/>
      <c r="RF898" s="368"/>
      <c r="RG898" s="368"/>
      <c r="RH898" s="368"/>
      <c r="RI898" s="368"/>
      <c r="RJ898" s="368"/>
      <c r="RK898" s="368"/>
      <c r="RL898" s="368"/>
      <c r="RM898" s="368"/>
      <c r="RN898" s="368"/>
      <c r="RO898" s="368"/>
      <c r="RP898" s="368"/>
      <c r="RQ898" s="368"/>
      <c r="RR898" s="368"/>
      <c r="RS898" s="368"/>
      <c r="RT898" s="368"/>
      <c r="RU898" s="368"/>
      <c r="RV898" s="368"/>
      <c r="RW898" s="368"/>
      <c r="RX898" s="368"/>
      <c r="RY898" s="368"/>
      <c r="RZ898" s="368"/>
      <c r="SA898" s="368"/>
      <c r="SB898" s="368"/>
      <c r="SC898" s="368"/>
      <c r="SD898" s="368"/>
      <c r="SE898" s="368"/>
      <c r="SF898" s="368"/>
      <c r="SG898" s="368"/>
    </row>
    <row r="899" spans="1:501">
      <c r="A899" s="368"/>
      <c r="B899" s="368"/>
      <c r="C899" s="368"/>
      <c r="D899" s="368"/>
      <c r="E899" s="368"/>
      <c r="F899" s="368"/>
      <c r="G899" s="368"/>
      <c r="H899" s="368"/>
      <c r="I899" s="368"/>
      <c r="J899" s="368"/>
      <c r="K899" s="368"/>
      <c r="L899" s="368"/>
      <c r="M899" s="368"/>
      <c r="N899" s="368"/>
      <c r="O899" s="385"/>
      <c r="P899" s="368"/>
      <c r="Q899" s="368"/>
      <c r="R899" s="368"/>
      <c r="S899" s="368"/>
      <c r="T899" s="368"/>
      <c r="U899" s="368"/>
      <c r="V899" s="368"/>
      <c r="W899" s="368"/>
      <c r="X899" s="368"/>
      <c r="Y899" s="368"/>
      <c r="Z899" s="368"/>
      <c r="AA899" s="368"/>
      <c r="AB899" s="368"/>
      <c r="AC899" s="368"/>
      <c r="AD899" s="368"/>
      <c r="AE899" s="368"/>
      <c r="AF899" s="368"/>
      <c r="AG899" s="368"/>
      <c r="AH899" s="368"/>
      <c r="AI899" s="368"/>
      <c r="AJ899" s="368"/>
      <c r="AK899" s="368"/>
      <c r="AL899" s="368"/>
      <c r="AM899" s="368"/>
      <c r="AN899" s="368"/>
      <c r="AO899" s="368"/>
      <c r="AP899" s="368"/>
      <c r="AQ899" s="368"/>
      <c r="AR899" s="368"/>
      <c r="AS899" s="368"/>
      <c r="AT899" s="368"/>
      <c r="AU899" s="368"/>
      <c r="AV899" s="368"/>
      <c r="AW899" s="368"/>
      <c r="AX899" s="368"/>
      <c r="AY899" s="368"/>
      <c r="AZ899" s="368"/>
      <c r="BA899" s="368"/>
      <c r="BB899" s="368"/>
      <c r="BC899" s="368"/>
      <c r="BD899" s="368"/>
      <c r="BE899" s="368"/>
      <c r="BF899" s="368"/>
      <c r="BG899" s="368"/>
      <c r="BH899" s="368"/>
      <c r="BI899" s="368"/>
      <c r="BJ899" s="368"/>
      <c r="BK899" s="368"/>
      <c r="BL899" s="368"/>
      <c r="BM899" s="368"/>
      <c r="BN899" s="368"/>
      <c r="BO899" s="368"/>
      <c r="BP899" s="368"/>
      <c r="BQ899" s="368"/>
      <c r="BR899" s="368"/>
      <c r="BS899" s="368"/>
      <c r="BT899" s="368"/>
      <c r="BU899" s="368"/>
      <c r="BV899" s="368"/>
      <c r="BW899" s="368"/>
      <c r="DV899" s="368"/>
      <c r="DW899" s="368"/>
      <c r="DX899" s="368"/>
      <c r="DY899" s="368"/>
      <c r="DZ899" s="368"/>
      <c r="EA899" s="368"/>
      <c r="EB899" s="368"/>
      <c r="EC899" s="368"/>
      <c r="ED899" s="368"/>
      <c r="EE899" s="368"/>
      <c r="EF899" s="368"/>
      <c r="EG899" s="368"/>
      <c r="EH899" s="368"/>
      <c r="EI899" s="368"/>
      <c r="EJ899" s="368"/>
      <c r="EK899" s="368"/>
      <c r="EL899" s="368"/>
      <c r="EM899" s="368"/>
      <c r="EN899" s="368"/>
      <c r="EO899" s="368"/>
      <c r="EP899" s="368"/>
      <c r="EQ899" s="368"/>
      <c r="ER899" s="368"/>
      <c r="ES899" s="368"/>
      <c r="ET899" s="368"/>
      <c r="EU899" s="368"/>
      <c r="EV899" s="368"/>
      <c r="EW899" s="368"/>
      <c r="EX899" s="368"/>
      <c r="EY899" s="368"/>
      <c r="EZ899" s="368"/>
      <c r="FA899" s="368"/>
      <c r="FB899" s="368"/>
      <c r="FC899" s="368"/>
      <c r="FD899" s="368"/>
      <c r="FE899" s="368"/>
      <c r="FF899" s="368"/>
      <c r="FG899" s="368"/>
      <c r="FH899" s="368"/>
      <c r="FI899" s="368"/>
      <c r="FJ899" s="368"/>
      <c r="FK899" s="368"/>
      <c r="FL899" s="368"/>
      <c r="FM899" s="368"/>
      <c r="FN899" s="368"/>
      <c r="FO899" s="368"/>
      <c r="FP899" s="368"/>
      <c r="FQ899" s="368"/>
      <c r="FR899" s="368"/>
      <c r="FS899" s="368"/>
      <c r="FT899" s="368"/>
      <c r="FU899" s="368"/>
      <c r="FV899" s="368"/>
      <c r="FW899" s="368"/>
      <c r="FX899" s="368"/>
      <c r="FY899" s="368"/>
      <c r="FZ899" s="368"/>
      <c r="GA899" s="368"/>
      <c r="GB899" s="368"/>
      <c r="GC899" s="368"/>
      <c r="GD899" s="368"/>
      <c r="GE899" s="368"/>
      <c r="GF899" s="368"/>
      <c r="GG899" s="368"/>
      <c r="GH899" s="368"/>
      <c r="GI899" s="368"/>
      <c r="GJ899" s="368"/>
      <c r="GK899" s="368"/>
      <c r="GL899" s="368"/>
      <c r="GM899" s="368"/>
      <c r="GN899" s="368"/>
      <c r="GO899" s="368"/>
      <c r="GP899" s="368"/>
      <c r="GQ899" s="368"/>
      <c r="GR899" s="368"/>
      <c r="GS899" s="368"/>
      <c r="GT899" s="368"/>
      <c r="GU899" s="368"/>
      <c r="GV899" s="368"/>
      <c r="GW899" s="368"/>
      <c r="GX899" s="368"/>
      <c r="GY899" s="368"/>
      <c r="GZ899" s="368"/>
      <c r="HA899" s="368"/>
      <c r="HB899" s="368"/>
      <c r="HC899" s="368"/>
      <c r="HD899" s="368"/>
      <c r="HE899" s="368"/>
      <c r="HF899" s="368"/>
      <c r="HG899" s="368"/>
      <c r="HH899" s="368"/>
      <c r="HI899" s="368"/>
      <c r="HJ899" s="368"/>
      <c r="HK899" s="368"/>
      <c r="HL899" s="368"/>
      <c r="HM899" s="368"/>
      <c r="HN899" s="368"/>
      <c r="HO899" s="368"/>
      <c r="HP899" s="368"/>
      <c r="HQ899" s="368"/>
      <c r="HR899" s="368"/>
      <c r="HS899" s="368"/>
      <c r="HT899" s="368"/>
      <c r="HU899" s="368"/>
      <c r="HV899" s="368"/>
      <c r="HW899" s="368"/>
      <c r="HX899" s="368"/>
      <c r="HY899" s="368"/>
      <c r="HZ899" s="368"/>
      <c r="IA899" s="368"/>
      <c r="IB899" s="368"/>
      <c r="IC899" s="368"/>
      <c r="ID899" s="368"/>
      <c r="IE899" s="368"/>
      <c r="IF899" s="368"/>
      <c r="IG899" s="368"/>
      <c r="IH899" s="368"/>
      <c r="II899" s="368"/>
      <c r="IJ899" s="368"/>
      <c r="IK899" s="368"/>
      <c r="IL899" s="368"/>
      <c r="IM899" s="368"/>
      <c r="IN899" s="368"/>
      <c r="IO899" s="368"/>
      <c r="IP899" s="368"/>
      <c r="IQ899" s="368"/>
      <c r="IR899" s="368"/>
      <c r="IS899" s="368"/>
      <c r="IT899" s="368"/>
      <c r="IU899" s="368"/>
      <c r="IV899" s="368"/>
      <c r="IW899" s="368"/>
      <c r="IX899" s="368"/>
      <c r="IY899" s="368"/>
      <c r="IZ899" s="368"/>
      <c r="JA899" s="368"/>
      <c r="JB899" s="368"/>
      <c r="JC899" s="368"/>
      <c r="JD899" s="368"/>
      <c r="JE899" s="368"/>
      <c r="JF899" s="368"/>
      <c r="JG899" s="368"/>
      <c r="JH899" s="368"/>
      <c r="JI899" s="368"/>
      <c r="JJ899" s="368"/>
      <c r="JK899" s="368"/>
      <c r="JL899" s="368"/>
      <c r="JM899" s="368"/>
      <c r="JN899" s="368"/>
      <c r="JO899" s="368"/>
      <c r="JP899" s="368"/>
      <c r="JQ899" s="368"/>
      <c r="JR899" s="368"/>
      <c r="JS899" s="368"/>
      <c r="JT899" s="368"/>
      <c r="JU899" s="368"/>
      <c r="JV899" s="368"/>
      <c r="JW899" s="368"/>
      <c r="JX899" s="368"/>
      <c r="JY899" s="368"/>
      <c r="JZ899" s="368"/>
      <c r="KA899" s="368"/>
      <c r="KB899" s="368"/>
      <c r="KC899" s="368"/>
      <c r="KD899" s="368"/>
      <c r="KE899" s="368"/>
      <c r="KF899" s="368"/>
      <c r="KG899" s="368"/>
      <c r="KH899" s="368"/>
      <c r="KI899" s="368"/>
      <c r="KJ899" s="368"/>
      <c r="KK899" s="368"/>
      <c r="KL899" s="368"/>
      <c r="KM899" s="368"/>
      <c r="KN899" s="368"/>
      <c r="KO899" s="368"/>
      <c r="KP899" s="368"/>
      <c r="KQ899" s="368"/>
      <c r="KR899" s="368"/>
      <c r="KS899" s="368"/>
      <c r="KT899" s="368"/>
      <c r="KU899" s="368"/>
      <c r="KV899" s="368"/>
      <c r="KW899" s="368"/>
      <c r="KX899" s="368"/>
      <c r="LH899" s="368"/>
      <c r="LI899" s="368"/>
      <c r="LJ899" s="368"/>
      <c r="LK899" s="368"/>
      <c r="LL899" s="368"/>
      <c r="LM899" s="368"/>
      <c r="LN899" s="368"/>
      <c r="LO899" s="368"/>
      <c r="LP899" s="368"/>
      <c r="LQ899" s="368"/>
      <c r="LR899" s="368"/>
      <c r="LS899" s="368"/>
      <c r="LT899" s="368"/>
      <c r="LU899" s="368"/>
      <c r="LV899" s="368"/>
      <c r="LW899" s="368"/>
      <c r="LX899" s="368"/>
      <c r="LY899" s="368"/>
      <c r="LZ899" s="368"/>
      <c r="MA899" s="368"/>
      <c r="MB899" s="368"/>
      <c r="MC899" s="368"/>
      <c r="MD899" s="368"/>
      <c r="ME899" s="368"/>
      <c r="MF899" s="368"/>
      <c r="MG899" s="368"/>
      <c r="MH899" s="368"/>
      <c r="MI899" s="368"/>
      <c r="MJ899" s="368"/>
      <c r="MK899" s="368"/>
      <c r="ML899" s="368"/>
      <c r="MM899" s="368"/>
      <c r="MN899" s="368"/>
      <c r="MO899" s="368"/>
      <c r="MP899" s="368"/>
      <c r="MQ899" s="368"/>
      <c r="MR899" s="368"/>
      <c r="MS899" s="368"/>
      <c r="MT899" s="368"/>
      <c r="MU899" s="368"/>
      <c r="MV899" s="368"/>
      <c r="MW899" s="368"/>
      <c r="MX899" s="368"/>
      <c r="MY899" s="368"/>
      <c r="MZ899" s="368"/>
      <c r="NA899" s="368"/>
      <c r="NB899" s="368"/>
      <c r="NC899" s="368"/>
      <c r="ND899" s="368"/>
      <c r="NE899" s="368"/>
      <c r="NF899" s="368"/>
      <c r="NG899" s="368"/>
      <c r="NH899" s="368"/>
      <c r="NI899" s="368"/>
      <c r="NJ899" s="368"/>
      <c r="NK899" s="368"/>
      <c r="NL899" s="368"/>
      <c r="NM899" s="368"/>
      <c r="NN899" s="368"/>
      <c r="NO899" s="368"/>
      <c r="NP899" s="368"/>
      <c r="NQ899" s="368"/>
      <c r="NR899" s="368"/>
      <c r="NS899" s="368"/>
      <c r="NT899" s="368"/>
      <c r="NU899" s="368"/>
      <c r="NV899" s="368"/>
      <c r="NW899" s="368"/>
      <c r="NX899" s="368"/>
      <c r="NY899" s="368"/>
      <c r="NZ899" s="368"/>
      <c r="OA899" s="368"/>
      <c r="OB899" s="368"/>
      <c r="OC899" s="368"/>
      <c r="OD899" s="368"/>
      <c r="OE899" s="368"/>
      <c r="OF899" s="368"/>
      <c r="OG899" s="368"/>
      <c r="OH899" s="368"/>
      <c r="OI899" s="368"/>
      <c r="OJ899" s="368"/>
      <c r="OK899" s="368"/>
      <c r="OL899" s="368"/>
      <c r="OM899" s="368"/>
      <c r="ON899" s="368"/>
      <c r="OO899" s="368"/>
      <c r="OP899" s="368"/>
      <c r="OQ899" s="368"/>
      <c r="OR899" s="368"/>
      <c r="OS899" s="368"/>
      <c r="OT899" s="368"/>
      <c r="OU899" s="368"/>
      <c r="OV899" s="368"/>
      <c r="OW899" s="368"/>
      <c r="OX899" s="368"/>
      <c r="OY899" s="368"/>
      <c r="OZ899" s="368"/>
      <c r="PA899" s="368"/>
      <c r="PB899" s="368"/>
      <c r="PC899" s="368"/>
      <c r="PD899" s="368"/>
      <c r="PE899" s="368"/>
      <c r="PF899" s="368"/>
      <c r="PG899" s="368"/>
      <c r="PH899" s="368"/>
      <c r="PI899" s="368"/>
      <c r="PJ899" s="368"/>
      <c r="PK899" s="368"/>
      <c r="PL899" s="368"/>
      <c r="PM899" s="368"/>
      <c r="PN899" s="368"/>
      <c r="PO899" s="368"/>
      <c r="PP899" s="368"/>
      <c r="PQ899" s="368"/>
      <c r="PR899" s="368"/>
      <c r="PS899" s="368"/>
      <c r="PT899" s="368"/>
      <c r="PU899" s="368"/>
      <c r="PV899" s="368"/>
      <c r="PW899" s="368"/>
      <c r="PX899" s="368"/>
      <c r="PY899" s="368"/>
      <c r="PZ899" s="368"/>
      <c r="QA899" s="368"/>
      <c r="QB899" s="368"/>
      <c r="QC899" s="368"/>
      <c r="QD899" s="368"/>
      <c r="QE899" s="368"/>
      <c r="QF899" s="368"/>
      <c r="QG899" s="368"/>
      <c r="QH899" s="368"/>
      <c r="QI899" s="368"/>
      <c r="QJ899" s="368"/>
      <c r="QK899" s="368"/>
      <c r="QL899" s="368"/>
      <c r="QM899" s="368"/>
      <c r="QN899" s="368"/>
      <c r="QO899" s="368"/>
      <c r="QP899" s="368"/>
      <c r="QQ899" s="368"/>
      <c r="QR899" s="368"/>
      <c r="QS899" s="368"/>
      <c r="QT899" s="368"/>
      <c r="QU899" s="368"/>
      <c r="QV899" s="368"/>
      <c r="QW899" s="368"/>
      <c r="QX899" s="368"/>
      <c r="QY899" s="368"/>
      <c r="QZ899" s="368"/>
      <c r="RA899" s="368"/>
      <c r="RB899" s="368"/>
      <c r="RC899" s="368"/>
      <c r="RD899" s="368"/>
      <c r="RE899" s="368"/>
      <c r="RF899" s="368"/>
      <c r="RG899" s="368"/>
      <c r="RH899" s="368"/>
      <c r="RI899" s="368"/>
      <c r="RJ899" s="368"/>
      <c r="RK899" s="368"/>
      <c r="RL899" s="368"/>
      <c r="RM899" s="368"/>
      <c r="RN899" s="368"/>
      <c r="RO899" s="368"/>
      <c r="RP899" s="368"/>
      <c r="RQ899" s="368"/>
      <c r="RR899" s="368"/>
      <c r="RS899" s="368"/>
      <c r="RT899" s="368"/>
      <c r="RU899" s="368"/>
      <c r="RV899" s="368"/>
      <c r="RW899" s="368"/>
      <c r="RX899" s="368"/>
      <c r="RY899" s="368"/>
      <c r="RZ899" s="368"/>
      <c r="SA899" s="368"/>
      <c r="SB899" s="368"/>
      <c r="SC899" s="368"/>
      <c r="SD899" s="368"/>
      <c r="SE899" s="368"/>
      <c r="SF899" s="368"/>
      <c r="SG899" s="368"/>
    </row>
    <row r="900" spans="1:501">
      <c r="A900" s="368"/>
      <c r="B900" s="368"/>
      <c r="C900" s="368"/>
      <c r="D900" s="368"/>
      <c r="E900" s="368"/>
      <c r="F900" s="368"/>
      <c r="G900" s="368"/>
      <c r="H900" s="368"/>
      <c r="I900" s="368"/>
      <c r="J900" s="368"/>
      <c r="K900" s="368"/>
      <c r="L900" s="368"/>
      <c r="M900" s="368"/>
      <c r="N900" s="368"/>
      <c r="O900" s="385"/>
      <c r="P900" s="368"/>
      <c r="Q900" s="368"/>
      <c r="R900" s="368"/>
      <c r="S900" s="368"/>
      <c r="T900" s="368"/>
      <c r="U900" s="368"/>
      <c r="V900" s="368"/>
      <c r="W900" s="368"/>
      <c r="X900" s="368"/>
      <c r="Y900" s="368"/>
      <c r="Z900" s="368"/>
      <c r="AA900" s="368"/>
      <c r="AB900" s="368"/>
      <c r="AC900" s="368"/>
      <c r="AD900" s="368"/>
      <c r="AE900" s="368"/>
      <c r="AF900" s="368"/>
      <c r="AG900" s="368"/>
      <c r="AH900" s="368"/>
      <c r="AI900" s="368"/>
      <c r="AJ900" s="368"/>
      <c r="AK900" s="368"/>
      <c r="AL900" s="368"/>
      <c r="AM900" s="368"/>
      <c r="AN900" s="368"/>
      <c r="AO900" s="368"/>
      <c r="AP900" s="368"/>
      <c r="AQ900" s="368"/>
      <c r="AR900" s="368"/>
      <c r="AS900" s="368"/>
      <c r="AT900" s="368"/>
      <c r="AU900" s="368"/>
      <c r="AV900" s="368"/>
      <c r="AW900" s="368"/>
      <c r="AX900" s="368"/>
      <c r="AY900" s="368"/>
      <c r="AZ900" s="368"/>
      <c r="BA900" s="368"/>
      <c r="BB900" s="368"/>
      <c r="BC900" s="368"/>
      <c r="BD900" s="368"/>
      <c r="BE900" s="368"/>
      <c r="BF900" s="368"/>
      <c r="BG900" s="368"/>
      <c r="BH900" s="368"/>
      <c r="BI900" s="368"/>
      <c r="BJ900" s="368"/>
      <c r="BK900" s="368"/>
      <c r="BL900" s="368"/>
      <c r="BM900" s="368"/>
      <c r="BN900" s="368"/>
      <c r="BO900" s="368"/>
      <c r="BP900" s="368"/>
      <c r="BQ900" s="368"/>
      <c r="BR900" s="368"/>
      <c r="BS900" s="368"/>
      <c r="BT900" s="368"/>
      <c r="BU900" s="368"/>
      <c r="BV900" s="368"/>
      <c r="BW900" s="368"/>
      <c r="DV900" s="368"/>
      <c r="DW900" s="368"/>
      <c r="DX900" s="368"/>
      <c r="DY900" s="368"/>
      <c r="DZ900" s="368"/>
      <c r="EA900" s="368"/>
      <c r="EB900" s="368"/>
      <c r="EC900" s="368"/>
      <c r="ED900" s="368"/>
      <c r="EE900" s="368"/>
      <c r="EF900" s="368"/>
      <c r="EG900" s="368"/>
      <c r="EH900" s="368"/>
      <c r="EI900" s="368"/>
      <c r="EJ900" s="368"/>
      <c r="EK900" s="368"/>
      <c r="EL900" s="368"/>
      <c r="EM900" s="368"/>
      <c r="EN900" s="368"/>
      <c r="EO900" s="368"/>
      <c r="EP900" s="368"/>
      <c r="EQ900" s="368"/>
      <c r="ER900" s="368"/>
      <c r="ES900" s="368"/>
      <c r="ET900" s="368"/>
      <c r="EU900" s="368"/>
      <c r="EV900" s="368"/>
      <c r="EW900" s="368"/>
      <c r="EX900" s="368"/>
      <c r="EY900" s="368"/>
      <c r="EZ900" s="368"/>
      <c r="FA900" s="368"/>
      <c r="FB900" s="368"/>
      <c r="FC900" s="368"/>
      <c r="FD900" s="368"/>
      <c r="FE900" s="368"/>
      <c r="FF900" s="368"/>
      <c r="FG900" s="368"/>
      <c r="FH900" s="368"/>
      <c r="FI900" s="368"/>
      <c r="FJ900" s="368"/>
      <c r="FK900" s="368"/>
      <c r="FL900" s="368"/>
      <c r="FM900" s="368"/>
      <c r="FN900" s="368"/>
      <c r="FO900" s="368"/>
      <c r="FP900" s="368"/>
      <c r="FQ900" s="368"/>
      <c r="FR900" s="368"/>
      <c r="FS900" s="368"/>
      <c r="FT900" s="368"/>
      <c r="FU900" s="368"/>
      <c r="FV900" s="368"/>
      <c r="FW900" s="368"/>
      <c r="FX900" s="368"/>
      <c r="FY900" s="368"/>
      <c r="FZ900" s="368"/>
      <c r="GA900" s="368"/>
      <c r="GB900" s="368"/>
      <c r="GC900" s="368"/>
      <c r="GD900" s="368"/>
      <c r="GE900" s="368"/>
      <c r="GF900" s="368"/>
      <c r="GG900" s="368"/>
      <c r="GH900" s="368"/>
      <c r="GI900" s="368"/>
      <c r="GJ900" s="368"/>
      <c r="GK900" s="368"/>
      <c r="GL900" s="368"/>
      <c r="GM900" s="368"/>
      <c r="GN900" s="368"/>
      <c r="GO900" s="368"/>
      <c r="GP900" s="368"/>
      <c r="GQ900" s="368"/>
      <c r="GR900" s="368"/>
      <c r="GS900" s="368"/>
      <c r="GT900" s="368"/>
      <c r="GU900" s="368"/>
      <c r="GV900" s="368"/>
      <c r="GW900" s="368"/>
      <c r="GX900" s="368"/>
      <c r="GY900" s="368"/>
      <c r="GZ900" s="368"/>
      <c r="HA900" s="368"/>
      <c r="HB900" s="368"/>
      <c r="HC900" s="368"/>
      <c r="HD900" s="368"/>
      <c r="HE900" s="368"/>
      <c r="HF900" s="368"/>
      <c r="HG900" s="368"/>
      <c r="HH900" s="368"/>
      <c r="HI900" s="368"/>
      <c r="HJ900" s="368"/>
      <c r="HK900" s="368"/>
      <c r="HL900" s="368"/>
      <c r="HM900" s="368"/>
      <c r="HN900" s="368"/>
      <c r="HO900" s="368"/>
      <c r="HP900" s="368"/>
      <c r="HQ900" s="368"/>
      <c r="HR900" s="368"/>
      <c r="HS900" s="368"/>
      <c r="HT900" s="368"/>
      <c r="HU900" s="368"/>
      <c r="HV900" s="368"/>
      <c r="HW900" s="368"/>
      <c r="HX900" s="368"/>
      <c r="HY900" s="368"/>
      <c r="HZ900" s="368"/>
      <c r="IA900" s="368"/>
      <c r="IB900" s="368"/>
      <c r="IC900" s="368"/>
      <c r="ID900" s="368"/>
      <c r="IE900" s="368"/>
      <c r="IF900" s="368"/>
      <c r="IG900" s="368"/>
      <c r="IH900" s="368"/>
      <c r="II900" s="368"/>
      <c r="IJ900" s="368"/>
      <c r="IK900" s="368"/>
      <c r="IL900" s="368"/>
      <c r="IM900" s="368"/>
      <c r="IN900" s="368"/>
      <c r="IO900" s="368"/>
      <c r="IP900" s="368"/>
      <c r="IQ900" s="368"/>
      <c r="IR900" s="368"/>
      <c r="IS900" s="368"/>
      <c r="IT900" s="368"/>
      <c r="IU900" s="368"/>
      <c r="IV900" s="368"/>
      <c r="IW900" s="368"/>
      <c r="IX900" s="368"/>
      <c r="IY900" s="368"/>
      <c r="IZ900" s="368"/>
      <c r="JA900" s="368"/>
      <c r="JB900" s="368"/>
      <c r="JC900" s="368"/>
      <c r="JD900" s="368"/>
      <c r="JE900" s="368"/>
      <c r="JF900" s="368"/>
      <c r="JG900" s="368"/>
      <c r="JH900" s="368"/>
      <c r="JI900" s="368"/>
      <c r="JJ900" s="368"/>
      <c r="JK900" s="368"/>
      <c r="JL900" s="368"/>
      <c r="JM900" s="368"/>
      <c r="JN900" s="368"/>
      <c r="JO900" s="368"/>
      <c r="JP900" s="368"/>
      <c r="JQ900" s="368"/>
      <c r="JR900" s="368"/>
      <c r="JS900" s="368"/>
      <c r="JT900" s="368"/>
      <c r="JU900" s="368"/>
      <c r="JV900" s="368"/>
      <c r="JW900" s="368"/>
      <c r="JX900" s="368"/>
      <c r="JY900" s="368"/>
      <c r="JZ900" s="368"/>
      <c r="KA900" s="368"/>
      <c r="KB900" s="368"/>
      <c r="KC900" s="368"/>
      <c r="KD900" s="368"/>
      <c r="KE900" s="368"/>
      <c r="KF900" s="368"/>
      <c r="KG900" s="368"/>
      <c r="KH900" s="368"/>
      <c r="KI900" s="368"/>
      <c r="KJ900" s="368"/>
      <c r="KK900" s="368"/>
      <c r="KL900" s="368"/>
      <c r="KM900" s="368"/>
      <c r="KN900" s="368"/>
      <c r="KO900" s="368"/>
      <c r="KP900" s="368"/>
      <c r="KQ900" s="368"/>
      <c r="KR900" s="368"/>
      <c r="KS900" s="368"/>
      <c r="KT900" s="368"/>
      <c r="KU900" s="368"/>
      <c r="KV900" s="368"/>
      <c r="KW900" s="368"/>
      <c r="KX900" s="368"/>
      <c r="LH900" s="368"/>
      <c r="LI900" s="368"/>
      <c r="LJ900" s="368"/>
      <c r="LK900" s="368"/>
      <c r="LL900" s="368"/>
      <c r="LM900" s="368"/>
      <c r="LN900" s="368"/>
      <c r="LO900" s="368"/>
      <c r="LP900" s="368"/>
      <c r="LQ900" s="368"/>
      <c r="LR900" s="368"/>
      <c r="LS900" s="368"/>
      <c r="LT900" s="368"/>
      <c r="LU900" s="368"/>
      <c r="LV900" s="368"/>
      <c r="LW900" s="368"/>
      <c r="LX900" s="368"/>
      <c r="LY900" s="368"/>
      <c r="LZ900" s="368"/>
      <c r="MA900" s="368"/>
      <c r="MB900" s="368"/>
      <c r="MC900" s="368"/>
      <c r="MD900" s="368"/>
      <c r="ME900" s="368"/>
      <c r="MF900" s="368"/>
      <c r="MG900" s="368"/>
      <c r="MH900" s="368"/>
      <c r="MI900" s="368"/>
      <c r="MJ900" s="368"/>
      <c r="MK900" s="368"/>
      <c r="ML900" s="368"/>
      <c r="MM900" s="368"/>
      <c r="MN900" s="368"/>
      <c r="MO900" s="368"/>
      <c r="MP900" s="368"/>
      <c r="MQ900" s="368"/>
      <c r="MR900" s="368"/>
      <c r="MS900" s="368"/>
      <c r="MT900" s="368"/>
      <c r="MU900" s="368"/>
      <c r="MV900" s="368"/>
      <c r="MW900" s="368"/>
      <c r="MX900" s="368"/>
      <c r="MY900" s="368"/>
      <c r="MZ900" s="368"/>
      <c r="NA900" s="368"/>
      <c r="NB900" s="368"/>
      <c r="NC900" s="368"/>
      <c r="ND900" s="368"/>
      <c r="NE900" s="368"/>
      <c r="NF900" s="368"/>
      <c r="NG900" s="368"/>
      <c r="NH900" s="368"/>
      <c r="NI900" s="368"/>
      <c r="NJ900" s="368"/>
      <c r="NK900" s="368"/>
      <c r="NL900" s="368"/>
      <c r="NM900" s="368"/>
      <c r="NN900" s="368"/>
      <c r="NO900" s="368"/>
      <c r="NP900" s="368"/>
      <c r="NQ900" s="368"/>
      <c r="NR900" s="368"/>
      <c r="NS900" s="368"/>
      <c r="NT900" s="368"/>
      <c r="NU900" s="368"/>
      <c r="NV900" s="368"/>
      <c r="NW900" s="368"/>
      <c r="NX900" s="368"/>
      <c r="NY900" s="368"/>
      <c r="NZ900" s="368"/>
      <c r="OA900" s="368"/>
      <c r="OB900" s="368"/>
      <c r="OC900" s="368"/>
      <c r="OD900" s="368"/>
      <c r="OE900" s="368"/>
      <c r="OF900" s="368"/>
      <c r="OG900" s="368"/>
      <c r="OH900" s="368"/>
      <c r="OI900" s="368"/>
      <c r="OJ900" s="368"/>
      <c r="OK900" s="368"/>
      <c r="OL900" s="368"/>
      <c r="OM900" s="368"/>
      <c r="ON900" s="368"/>
      <c r="OO900" s="368"/>
      <c r="OP900" s="368"/>
      <c r="OQ900" s="368"/>
      <c r="OR900" s="368"/>
      <c r="OS900" s="368"/>
      <c r="OT900" s="368"/>
      <c r="OU900" s="368"/>
      <c r="OV900" s="368"/>
      <c r="OW900" s="368"/>
      <c r="OX900" s="368"/>
      <c r="OY900" s="368"/>
      <c r="OZ900" s="368"/>
      <c r="PA900" s="368"/>
      <c r="PB900" s="368"/>
      <c r="PC900" s="368"/>
      <c r="PD900" s="368"/>
      <c r="PE900" s="368"/>
      <c r="PF900" s="368"/>
      <c r="PG900" s="368"/>
      <c r="PH900" s="368"/>
      <c r="PI900" s="368"/>
      <c r="PJ900" s="368"/>
      <c r="PK900" s="368"/>
      <c r="PL900" s="368"/>
      <c r="PM900" s="368"/>
      <c r="PN900" s="368"/>
      <c r="PO900" s="368"/>
      <c r="PP900" s="368"/>
      <c r="PQ900" s="368"/>
      <c r="PR900" s="368"/>
      <c r="PS900" s="368"/>
      <c r="PT900" s="368"/>
      <c r="PU900" s="368"/>
      <c r="PV900" s="368"/>
      <c r="PW900" s="368"/>
      <c r="PX900" s="368"/>
      <c r="PY900" s="368"/>
      <c r="PZ900" s="368"/>
      <c r="QA900" s="368"/>
      <c r="QB900" s="368"/>
      <c r="QC900" s="368"/>
      <c r="QD900" s="368"/>
      <c r="QE900" s="368"/>
      <c r="QF900" s="368"/>
      <c r="QG900" s="368"/>
      <c r="QH900" s="368"/>
      <c r="QI900" s="368"/>
      <c r="QJ900" s="368"/>
      <c r="QK900" s="368"/>
      <c r="QL900" s="368"/>
      <c r="QM900" s="368"/>
      <c r="QN900" s="368"/>
      <c r="QO900" s="368"/>
      <c r="QP900" s="368"/>
      <c r="QQ900" s="368"/>
      <c r="QR900" s="368"/>
      <c r="QS900" s="368"/>
      <c r="QT900" s="368"/>
      <c r="QU900" s="368"/>
      <c r="QV900" s="368"/>
      <c r="QW900" s="368"/>
      <c r="QX900" s="368"/>
      <c r="QY900" s="368"/>
      <c r="QZ900" s="368"/>
      <c r="RA900" s="368"/>
      <c r="RB900" s="368"/>
      <c r="RC900" s="368"/>
      <c r="RD900" s="368"/>
      <c r="RE900" s="368"/>
      <c r="RF900" s="368"/>
      <c r="RG900" s="368"/>
      <c r="RH900" s="368"/>
      <c r="RI900" s="368"/>
      <c r="RJ900" s="368"/>
      <c r="RK900" s="368"/>
      <c r="RL900" s="368"/>
      <c r="RM900" s="368"/>
      <c r="RN900" s="368"/>
      <c r="RO900" s="368"/>
      <c r="RP900" s="368"/>
      <c r="RQ900" s="368"/>
      <c r="RR900" s="368"/>
      <c r="RS900" s="368"/>
      <c r="RT900" s="368"/>
      <c r="RU900" s="368"/>
      <c r="RV900" s="368"/>
      <c r="RW900" s="368"/>
      <c r="RX900" s="368"/>
      <c r="RY900" s="368"/>
      <c r="RZ900" s="368"/>
      <c r="SA900" s="368"/>
      <c r="SB900" s="368"/>
      <c r="SC900" s="368"/>
      <c r="SD900" s="368"/>
      <c r="SE900" s="368"/>
      <c r="SF900" s="368"/>
      <c r="SG900" s="368"/>
    </row>
    <row r="901" spans="1:501">
      <c r="A901" s="368"/>
      <c r="B901" s="368"/>
      <c r="C901" s="368"/>
      <c r="D901" s="368"/>
      <c r="E901" s="368"/>
      <c r="F901" s="368"/>
      <c r="G901" s="368"/>
      <c r="H901" s="368"/>
      <c r="I901" s="368"/>
      <c r="J901" s="368"/>
      <c r="K901" s="368"/>
      <c r="L901" s="368"/>
      <c r="M901" s="368"/>
      <c r="N901" s="368"/>
      <c r="O901" s="385"/>
      <c r="P901" s="368"/>
      <c r="Q901" s="368"/>
      <c r="R901" s="368"/>
      <c r="S901" s="368"/>
      <c r="T901" s="368"/>
      <c r="U901" s="368"/>
      <c r="V901" s="368"/>
      <c r="W901" s="368"/>
      <c r="X901" s="368"/>
      <c r="Y901" s="368"/>
      <c r="Z901" s="368"/>
      <c r="AA901" s="368"/>
      <c r="AB901" s="368"/>
      <c r="AC901" s="368"/>
      <c r="AD901" s="368"/>
      <c r="AE901" s="368"/>
      <c r="AF901" s="368"/>
      <c r="AG901" s="368"/>
      <c r="AH901" s="368"/>
      <c r="AI901" s="368"/>
      <c r="AJ901" s="368"/>
      <c r="AK901" s="368"/>
      <c r="AL901" s="368"/>
      <c r="AM901" s="368"/>
      <c r="AN901" s="368"/>
      <c r="AO901" s="368"/>
      <c r="AP901" s="368"/>
      <c r="AQ901" s="368"/>
      <c r="AR901" s="368"/>
      <c r="AS901" s="368"/>
      <c r="AT901" s="368"/>
      <c r="AU901" s="368"/>
      <c r="AV901" s="368"/>
      <c r="AW901" s="368"/>
      <c r="AX901" s="368"/>
      <c r="AY901" s="368"/>
      <c r="AZ901" s="368"/>
      <c r="BA901" s="368"/>
      <c r="BB901" s="368"/>
      <c r="BC901" s="368"/>
      <c r="BD901" s="368"/>
      <c r="BE901" s="368"/>
      <c r="BF901" s="368"/>
      <c r="BG901" s="368"/>
      <c r="BH901" s="368"/>
      <c r="BI901" s="368"/>
      <c r="BJ901" s="368"/>
      <c r="BK901" s="368"/>
      <c r="BL901" s="368"/>
      <c r="BM901" s="368"/>
      <c r="BN901" s="368"/>
      <c r="BO901" s="368"/>
      <c r="BP901" s="368"/>
      <c r="BQ901" s="368"/>
      <c r="BR901" s="368"/>
      <c r="BS901" s="368"/>
      <c r="BT901" s="368"/>
      <c r="BU901" s="368"/>
      <c r="BV901" s="368"/>
      <c r="BW901" s="368"/>
      <c r="DV901" s="368"/>
      <c r="DW901" s="368"/>
      <c r="DX901" s="368"/>
      <c r="DY901" s="368"/>
      <c r="DZ901" s="368"/>
      <c r="EA901" s="368"/>
      <c r="EB901" s="368"/>
      <c r="EC901" s="368"/>
      <c r="ED901" s="368"/>
      <c r="EE901" s="368"/>
      <c r="EF901" s="368"/>
      <c r="EG901" s="368"/>
      <c r="EH901" s="368"/>
      <c r="EI901" s="368"/>
      <c r="EJ901" s="368"/>
      <c r="EK901" s="368"/>
      <c r="EL901" s="368"/>
      <c r="EM901" s="368"/>
      <c r="EN901" s="368"/>
      <c r="EO901" s="368"/>
      <c r="EP901" s="368"/>
      <c r="EQ901" s="368"/>
      <c r="ER901" s="368"/>
      <c r="ES901" s="368"/>
      <c r="ET901" s="368"/>
      <c r="EU901" s="368"/>
      <c r="EV901" s="368"/>
      <c r="EW901" s="368"/>
      <c r="EX901" s="368"/>
      <c r="EY901" s="368"/>
      <c r="EZ901" s="368"/>
      <c r="FA901" s="368"/>
      <c r="FB901" s="368"/>
      <c r="FC901" s="368"/>
      <c r="FD901" s="368"/>
      <c r="FE901" s="368"/>
      <c r="FF901" s="368"/>
      <c r="FG901" s="368"/>
      <c r="FH901" s="368"/>
      <c r="FI901" s="368"/>
      <c r="FJ901" s="368"/>
      <c r="FK901" s="368"/>
      <c r="FL901" s="368"/>
      <c r="FM901" s="368"/>
      <c r="FN901" s="368"/>
      <c r="FO901" s="368"/>
      <c r="FP901" s="368"/>
      <c r="FQ901" s="368"/>
      <c r="FR901" s="368"/>
      <c r="FS901" s="368"/>
      <c r="FT901" s="368"/>
      <c r="FU901" s="368"/>
      <c r="FV901" s="368"/>
      <c r="FW901" s="368"/>
      <c r="FX901" s="368"/>
      <c r="FY901" s="368"/>
      <c r="FZ901" s="368"/>
      <c r="GA901" s="368"/>
      <c r="GB901" s="368"/>
      <c r="GC901" s="368"/>
      <c r="GD901" s="368"/>
      <c r="GE901" s="368"/>
      <c r="GF901" s="368"/>
      <c r="GG901" s="368"/>
      <c r="GH901" s="368"/>
      <c r="GI901" s="368"/>
      <c r="GJ901" s="368"/>
      <c r="GK901" s="368"/>
      <c r="GL901" s="368"/>
      <c r="GM901" s="368"/>
      <c r="GN901" s="368"/>
      <c r="GO901" s="368"/>
      <c r="GP901" s="368"/>
      <c r="GQ901" s="368"/>
      <c r="GR901" s="368"/>
      <c r="GS901" s="368"/>
      <c r="GT901" s="368"/>
      <c r="GU901" s="368"/>
      <c r="GV901" s="368"/>
      <c r="GW901" s="368"/>
      <c r="GX901" s="368"/>
      <c r="GY901" s="368"/>
      <c r="GZ901" s="368"/>
      <c r="HA901" s="368"/>
      <c r="HB901" s="368"/>
      <c r="HC901" s="368"/>
      <c r="HD901" s="368"/>
      <c r="HE901" s="368"/>
      <c r="HF901" s="368"/>
      <c r="HG901" s="368"/>
      <c r="HH901" s="368"/>
      <c r="HI901" s="368"/>
      <c r="HJ901" s="368"/>
      <c r="HK901" s="368"/>
      <c r="HL901" s="368"/>
      <c r="HM901" s="368"/>
      <c r="HN901" s="368"/>
      <c r="HO901" s="368"/>
      <c r="HP901" s="368"/>
      <c r="HQ901" s="368"/>
      <c r="HR901" s="368"/>
      <c r="HS901" s="368"/>
      <c r="HT901" s="368"/>
      <c r="HU901" s="368"/>
      <c r="HV901" s="368"/>
      <c r="HW901" s="368"/>
      <c r="HX901" s="368"/>
      <c r="HY901" s="368"/>
      <c r="HZ901" s="368"/>
      <c r="IA901" s="368"/>
      <c r="IB901" s="368"/>
      <c r="IC901" s="368"/>
      <c r="ID901" s="368"/>
      <c r="IE901" s="368"/>
      <c r="IF901" s="368"/>
      <c r="IG901" s="368"/>
      <c r="IH901" s="368"/>
      <c r="II901" s="368"/>
      <c r="IJ901" s="368"/>
      <c r="IK901" s="368"/>
      <c r="IL901" s="368"/>
      <c r="IM901" s="368"/>
      <c r="IN901" s="368"/>
      <c r="IO901" s="368"/>
      <c r="IP901" s="368"/>
      <c r="IQ901" s="368"/>
      <c r="IR901" s="368"/>
      <c r="IS901" s="368"/>
      <c r="IT901" s="368"/>
      <c r="IU901" s="368"/>
      <c r="IV901" s="368"/>
      <c r="IW901" s="368"/>
      <c r="IX901" s="368"/>
      <c r="IY901" s="368"/>
      <c r="IZ901" s="368"/>
      <c r="JA901" s="368"/>
      <c r="JB901" s="368"/>
      <c r="JC901" s="368"/>
      <c r="JD901" s="368"/>
      <c r="JE901" s="368"/>
      <c r="JF901" s="368"/>
      <c r="JG901" s="368"/>
      <c r="JH901" s="368"/>
      <c r="JI901" s="368"/>
      <c r="JJ901" s="368"/>
      <c r="JK901" s="368"/>
      <c r="JL901" s="368"/>
      <c r="JM901" s="368"/>
      <c r="JN901" s="368"/>
      <c r="JO901" s="368"/>
      <c r="JP901" s="368"/>
      <c r="JQ901" s="368"/>
      <c r="JR901" s="368"/>
      <c r="JS901" s="368"/>
      <c r="JT901" s="368"/>
      <c r="JU901" s="368"/>
      <c r="JV901" s="368"/>
      <c r="JW901" s="368"/>
      <c r="JX901" s="368"/>
      <c r="JY901" s="368"/>
      <c r="JZ901" s="368"/>
      <c r="KA901" s="368"/>
      <c r="KB901" s="368"/>
      <c r="KC901" s="368"/>
      <c r="KD901" s="368"/>
      <c r="KE901" s="368"/>
      <c r="KF901" s="368"/>
      <c r="KG901" s="368"/>
      <c r="KH901" s="368"/>
      <c r="KI901" s="368"/>
      <c r="KJ901" s="368"/>
      <c r="KK901" s="368"/>
      <c r="KL901" s="368"/>
      <c r="KM901" s="368"/>
      <c r="KN901" s="368"/>
      <c r="KO901" s="368"/>
      <c r="KP901" s="368"/>
      <c r="KQ901" s="368"/>
      <c r="KR901" s="368"/>
      <c r="KS901" s="368"/>
      <c r="KT901" s="368"/>
      <c r="KU901" s="368"/>
      <c r="KV901" s="368"/>
      <c r="KW901" s="368"/>
      <c r="KX901" s="368"/>
      <c r="LH901" s="368"/>
      <c r="LI901" s="368"/>
      <c r="LJ901" s="368"/>
      <c r="LK901" s="368"/>
      <c r="LL901" s="368"/>
      <c r="LM901" s="368"/>
      <c r="LN901" s="368"/>
      <c r="LO901" s="368"/>
      <c r="LP901" s="368"/>
      <c r="LQ901" s="368"/>
      <c r="LR901" s="368"/>
      <c r="LS901" s="368"/>
      <c r="LT901" s="368"/>
      <c r="LU901" s="368"/>
      <c r="LV901" s="368"/>
      <c r="LW901" s="368"/>
      <c r="LX901" s="368"/>
      <c r="LY901" s="368"/>
      <c r="LZ901" s="368"/>
      <c r="MA901" s="368"/>
      <c r="MB901" s="368"/>
      <c r="MC901" s="368"/>
      <c r="MD901" s="368"/>
      <c r="ME901" s="368"/>
      <c r="MF901" s="368"/>
      <c r="MG901" s="368"/>
      <c r="MH901" s="368"/>
      <c r="MI901" s="368"/>
      <c r="MJ901" s="368"/>
      <c r="MK901" s="368"/>
      <c r="ML901" s="368"/>
      <c r="MM901" s="368"/>
      <c r="MN901" s="368"/>
      <c r="MO901" s="368"/>
      <c r="MP901" s="368"/>
      <c r="MQ901" s="368"/>
      <c r="MR901" s="368"/>
      <c r="MS901" s="368"/>
      <c r="MT901" s="368"/>
      <c r="MU901" s="368"/>
      <c r="MV901" s="368"/>
      <c r="MW901" s="368"/>
      <c r="MX901" s="368"/>
      <c r="MY901" s="368"/>
      <c r="MZ901" s="368"/>
      <c r="NA901" s="368"/>
      <c r="NB901" s="368"/>
      <c r="NC901" s="368"/>
      <c r="ND901" s="368"/>
      <c r="NE901" s="368"/>
      <c r="NF901" s="368"/>
      <c r="NG901" s="368"/>
      <c r="NH901" s="368"/>
      <c r="NI901" s="368"/>
      <c r="NJ901" s="368"/>
      <c r="NK901" s="368"/>
      <c r="NL901" s="368"/>
      <c r="NM901" s="368"/>
      <c r="NN901" s="368"/>
      <c r="NO901" s="368"/>
      <c r="NP901" s="368"/>
      <c r="NQ901" s="368"/>
      <c r="NR901" s="368"/>
      <c r="NS901" s="368"/>
      <c r="NT901" s="368"/>
      <c r="NU901" s="368"/>
      <c r="NV901" s="368"/>
      <c r="NW901" s="368"/>
      <c r="NX901" s="368"/>
      <c r="NY901" s="368"/>
      <c r="NZ901" s="368"/>
      <c r="OA901" s="368"/>
      <c r="OB901" s="368"/>
      <c r="OC901" s="368"/>
      <c r="OD901" s="368"/>
      <c r="OE901" s="368"/>
      <c r="OF901" s="368"/>
      <c r="OG901" s="368"/>
      <c r="OH901" s="368"/>
      <c r="OI901" s="368"/>
      <c r="OJ901" s="368"/>
      <c r="OK901" s="368"/>
      <c r="OL901" s="368"/>
      <c r="OM901" s="368"/>
      <c r="ON901" s="368"/>
      <c r="OO901" s="368"/>
      <c r="OP901" s="368"/>
      <c r="OQ901" s="368"/>
      <c r="OR901" s="368"/>
      <c r="OS901" s="368"/>
      <c r="OT901" s="368"/>
      <c r="OU901" s="368"/>
      <c r="OV901" s="368"/>
      <c r="OW901" s="368"/>
      <c r="OX901" s="368"/>
      <c r="OY901" s="368"/>
      <c r="OZ901" s="368"/>
      <c r="PA901" s="368"/>
      <c r="PB901" s="368"/>
      <c r="PC901" s="368"/>
      <c r="PD901" s="368"/>
      <c r="PE901" s="368"/>
      <c r="PF901" s="368"/>
      <c r="PG901" s="368"/>
      <c r="PH901" s="368"/>
      <c r="PI901" s="368"/>
      <c r="PJ901" s="368"/>
      <c r="PK901" s="368"/>
      <c r="PL901" s="368"/>
      <c r="PM901" s="368"/>
      <c r="PN901" s="368"/>
      <c r="PO901" s="368"/>
      <c r="PP901" s="368"/>
      <c r="PQ901" s="368"/>
      <c r="PR901" s="368"/>
      <c r="PS901" s="368"/>
      <c r="PT901" s="368"/>
      <c r="PU901" s="368"/>
      <c r="PV901" s="368"/>
      <c r="PW901" s="368"/>
      <c r="PX901" s="368"/>
      <c r="PY901" s="368"/>
      <c r="PZ901" s="368"/>
      <c r="QA901" s="368"/>
      <c r="QB901" s="368"/>
      <c r="QC901" s="368"/>
      <c r="QD901" s="368"/>
      <c r="QE901" s="368"/>
      <c r="QF901" s="368"/>
      <c r="QG901" s="368"/>
      <c r="QH901" s="368"/>
      <c r="QI901" s="368"/>
      <c r="QJ901" s="368"/>
      <c r="QK901" s="368"/>
      <c r="QL901" s="368"/>
      <c r="QM901" s="368"/>
      <c r="QN901" s="368"/>
      <c r="QO901" s="368"/>
      <c r="QP901" s="368"/>
      <c r="QQ901" s="368"/>
      <c r="QR901" s="368"/>
      <c r="QS901" s="368"/>
      <c r="QT901" s="368"/>
      <c r="QU901" s="368"/>
      <c r="QV901" s="368"/>
      <c r="QW901" s="368"/>
      <c r="QX901" s="368"/>
      <c r="QY901" s="368"/>
      <c r="QZ901" s="368"/>
      <c r="RA901" s="368"/>
      <c r="RB901" s="368"/>
      <c r="RC901" s="368"/>
      <c r="RD901" s="368"/>
      <c r="RE901" s="368"/>
      <c r="RF901" s="368"/>
      <c r="RG901" s="368"/>
      <c r="RH901" s="368"/>
      <c r="RI901" s="368"/>
      <c r="RJ901" s="368"/>
      <c r="RK901" s="368"/>
      <c r="RL901" s="368"/>
      <c r="RM901" s="368"/>
      <c r="RN901" s="368"/>
      <c r="RO901" s="368"/>
      <c r="RP901" s="368"/>
      <c r="RQ901" s="368"/>
      <c r="RR901" s="368"/>
      <c r="RS901" s="368"/>
      <c r="RT901" s="368"/>
      <c r="RU901" s="368"/>
      <c r="RV901" s="368"/>
      <c r="RW901" s="368"/>
      <c r="RX901" s="368"/>
      <c r="RY901" s="368"/>
      <c r="RZ901" s="368"/>
      <c r="SA901" s="368"/>
      <c r="SB901" s="368"/>
      <c r="SC901" s="368"/>
      <c r="SD901" s="368"/>
      <c r="SE901" s="368"/>
      <c r="SF901" s="368"/>
      <c r="SG901" s="368"/>
    </row>
    <row r="902" spans="1:501">
      <c r="A902" s="368"/>
      <c r="B902" s="368"/>
      <c r="C902" s="368"/>
      <c r="D902" s="368"/>
      <c r="E902" s="368"/>
      <c r="F902" s="368"/>
      <c r="G902" s="368"/>
      <c r="H902" s="368"/>
      <c r="I902" s="368"/>
      <c r="J902" s="368"/>
      <c r="K902" s="368"/>
      <c r="L902" s="368"/>
      <c r="M902" s="368"/>
      <c r="N902" s="368"/>
      <c r="O902" s="385"/>
      <c r="P902" s="368"/>
      <c r="Q902" s="368"/>
      <c r="R902" s="368"/>
      <c r="S902" s="368"/>
      <c r="T902" s="368"/>
      <c r="U902" s="368"/>
      <c r="V902" s="368"/>
      <c r="W902" s="368"/>
      <c r="X902" s="368"/>
      <c r="Y902" s="368"/>
      <c r="Z902" s="368"/>
      <c r="AA902" s="368"/>
      <c r="AB902" s="368"/>
      <c r="AC902" s="368"/>
      <c r="AD902" s="368"/>
      <c r="AE902" s="368"/>
      <c r="AF902" s="368"/>
      <c r="AG902" s="368"/>
      <c r="AH902" s="368"/>
      <c r="AI902" s="368"/>
      <c r="AJ902" s="368"/>
      <c r="AK902" s="368"/>
      <c r="AL902" s="368"/>
      <c r="AM902" s="368"/>
      <c r="AN902" s="368"/>
      <c r="AO902" s="368"/>
      <c r="AP902" s="368"/>
      <c r="AQ902" s="368"/>
      <c r="AR902" s="368"/>
      <c r="AS902" s="368"/>
      <c r="AT902" s="368"/>
      <c r="AU902" s="368"/>
      <c r="AV902" s="368"/>
      <c r="AW902" s="368"/>
      <c r="AX902" s="368"/>
      <c r="AY902" s="368"/>
      <c r="AZ902" s="368"/>
      <c r="BA902" s="368"/>
      <c r="BB902" s="368"/>
      <c r="BC902" s="368"/>
      <c r="BD902" s="368"/>
      <c r="BE902" s="368"/>
      <c r="BF902" s="368"/>
      <c r="BG902" s="368"/>
      <c r="BH902" s="368"/>
      <c r="BI902" s="368"/>
      <c r="BJ902" s="368"/>
      <c r="BK902" s="368"/>
      <c r="BL902" s="368"/>
      <c r="BM902" s="368"/>
      <c r="BN902" s="368"/>
      <c r="BO902" s="368"/>
      <c r="BP902" s="368"/>
      <c r="BQ902" s="368"/>
      <c r="BR902" s="368"/>
      <c r="BS902" s="368"/>
      <c r="BT902" s="368"/>
      <c r="BU902" s="368"/>
      <c r="BV902" s="368"/>
      <c r="BW902" s="368"/>
      <c r="DV902" s="368"/>
      <c r="DW902" s="368"/>
      <c r="DX902" s="368"/>
      <c r="DY902" s="368"/>
      <c r="DZ902" s="368"/>
      <c r="EA902" s="368"/>
      <c r="EB902" s="368"/>
      <c r="EC902" s="368"/>
      <c r="ED902" s="368"/>
      <c r="EE902" s="368"/>
      <c r="EF902" s="368"/>
      <c r="EG902" s="368"/>
      <c r="EH902" s="368"/>
      <c r="EI902" s="368"/>
      <c r="EJ902" s="368"/>
      <c r="EK902" s="368"/>
      <c r="EL902" s="368"/>
      <c r="EM902" s="368"/>
      <c r="EN902" s="368"/>
      <c r="EO902" s="368"/>
      <c r="EP902" s="368"/>
      <c r="EQ902" s="368"/>
      <c r="ER902" s="368"/>
      <c r="ES902" s="368"/>
      <c r="ET902" s="368"/>
      <c r="EU902" s="368"/>
      <c r="EV902" s="368"/>
      <c r="EW902" s="368"/>
      <c r="EX902" s="368"/>
      <c r="EY902" s="368"/>
      <c r="EZ902" s="368"/>
      <c r="FA902" s="368"/>
      <c r="FB902" s="368"/>
      <c r="FC902" s="368"/>
      <c r="FD902" s="368"/>
      <c r="FE902" s="368"/>
      <c r="FF902" s="368"/>
      <c r="FG902" s="368"/>
      <c r="FH902" s="368"/>
      <c r="FI902" s="368"/>
      <c r="FJ902" s="368"/>
      <c r="FK902" s="368"/>
      <c r="FL902" s="368"/>
      <c r="FM902" s="368"/>
      <c r="FN902" s="368"/>
      <c r="FO902" s="368"/>
      <c r="FP902" s="368"/>
      <c r="FQ902" s="368"/>
      <c r="FR902" s="368"/>
      <c r="FS902" s="368"/>
      <c r="FT902" s="368"/>
      <c r="FU902" s="368"/>
      <c r="FV902" s="368"/>
      <c r="FW902" s="368"/>
      <c r="FX902" s="368"/>
      <c r="FY902" s="368"/>
      <c r="FZ902" s="368"/>
      <c r="GA902" s="368"/>
      <c r="GB902" s="368"/>
      <c r="GC902" s="368"/>
      <c r="GD902" s="368"/>
      <c r="GE902" s="368"/>
      <c r="GF902" s="368"/>
      <c r="GG902" s="368"/>
      <c r="GH902" s="368"/>
      <c r="GI902" s="368"/>
      <c r="GJ902" s="368"/>
      <c r="GK902" s="368"/>
      <c r="GL902" s="368"/>
      <c r="GM902" s="368"/>
      <c r="GN902" s="368"/>
      <c r="GO902" s="368"/>
      <c r="GP902" s="368"/>
      <c r="GQ902" s="368"/>
      <c r="GR902" s="368"/>
      <c r="GS902" s="368"/>
      <c r="GT902" s="368"/>
      <c r="GU902" s="368"/>
      <c r="GV902" s="368"/>
      <c r="GW902" s="368"/>
      <c r="GX902" s="368"/>
      <c r="GY902" s="368"/>
      <c r="GZ902" s="368"/>
      <c r="HA902" s="368"/>
      <c r="HB902" s="368"/>
      <c r="HC902" s="368"/>
      <c r="HD902" s="368"/>
      <c r="HE902" s="368"/>
      <c r="HF902" s="368"/>
      <c r="HG902" s="368"/>
      <c r="HH902" s="368"/>
      <c r="HI902" s="368"/>
      <c r="HJ902" s="368"/>
      <c r="HK902" s="368"/>
      <c r="HL902" s="368"/>
      <c r="HM902" s="368"/>
      <c r="HN902" s="368"/>
      <c r="HO902" s="368"/>
      <c r="HP902" s="368"/>
      <c r="HQ902" s="368"/>
      <c r="HR902" s="368"/>
      <c r="HS902" s="368"/>
      <c r="HT902" s="368"/>
      <c r="HU902" s="368"/>
      <c r="HV902" s="368"/>
      <c r="HW902" s="368"/>
      <c r="HX902" s="368"/>
      <c r="HY902" s="368"/>
      <c r="HZ902" s="368"/>
      <c r="IA902" s="368"/>
      <c r="IB902" s="368"/>
      <c r="IC902" s="368"/>
      <c r="ID902" s="368"/>
      <c r="IE902" s="368"/>
      <c r="IF902" s="368"/>
      <c r="IG902" s="368"/>
      <c r="IH902" s="368"/>
      <c r="II902" s="368"/>
      <c r="IJ902" s="368"/>
      <c r="IK902" s="368"/>
      <c r="IL902" s="368"/>
      <c r="IM902" s="368"/>
      <c r="IN902" s="368"/>
      <c r="IO902" s="368"/>
      <c r="IP902" s="368"/>
      <c r="IQ902" s="368"/>
      <c r="IR902" s="368"/>
      <c r="IS902" s="368"/>
      <c r="IT902" s="368"/>
      <c r="IU902" s="368"/>
      <c r="IV902" s="368"/>
      <c r="IW902" s="368"/>
      <c r="IX902" s="368"/>
      <c r="IY902" s="368"/>
      <c r="IZ902" s="368"/>
      <c r="JA902" s="368"/>
      <c r="JB902" s="368"/>
      <c r="JC902" s="368"/>
      <c r="JD902" s="368"/>
      <c r="JE902" s="368"/>
      <c r="JF902" s="368"/>
      <c r="JG902" s="368"/>
      <c r="JH902" s="368"/>
      <c r="JI902" s="368"/>
      <c r="JJ902" s="368"/>
      <c r="JK902" s="368"/>
      <c r="JL902" s="368"/>
      <c r="JM902" s="368"/>
      <c r="JN902" s="368"/>
      <c r="JO902" s="368"/>
      <c r="JP902" s="368"/>
      <c r="JQ902" s="368"/>
      <c r="JR902" s="368"/>
      <c r="JS902" s="368"/>
      <c r="JT902" s="368"/>
      <c r="JU902" s="368"/>
      <c r="JV902" s="368"/>
      <c r="JW902" s="368"/>
      <c r="JX902" s="368"/>
      <c r="JY902" s="368"/>
      <c r="JZ902" s="368"/>
      <c r="KA902" s="368"/>
      <c r="KB902" s="368"/>
      <c r="KC902" s="368"/>
      <c r="KD902" s="368"/>
      <c r="KE902" s="368"/>
      <c r="KF902" s="368"/>
      <c r="KG902" s="368"/>
      <c r="KH902" s="368"/>
      <c r="KI902" s="368"/>
      <c r="KJ902" s="368"/>
      <c r="KK902" s="368"/>
      <c r="KL902" s="368"/>
      <c r="KM902" s="368"/>
      <c r="KN902" s="368"/>
      <c r="KO902" s="368"/>
      <c r="KP902" s="368"/>
      <c r="KQ902" s="368"/>
      <c r="KR902" s="368"/>
      <c r="KS902" s="368"/>
      <c r="KT902" s="368"/>
      <c r="KU902" s="368"/>
      <c r="KV902" s="368"/>
      <c r="KW902" s="368"/>
      <c r="KX902" s="368"/>
      <c r="LH902" s="368"/>
      <c r="LI902" s="368"/>
      <c r="LJ902" s="368"/>
      <c r="LK902" s="368"/>
      <c r="LL902" s="368"/>
      <c r="LM902" s="368"/>
      <c r="LN902" s="368"/>
      <c r="LO902" s="368"/>
      <c r="LP902" s="368"/>
      <c r="LQ902" s="368"/>
      <c r="LR902" s="368"/>
      <c r="LS902" s="368"/>
      <c r="LT902" s="368"/>
      <c r="LU902" s="368"/>
      <c r="LV902" s="368"/>
      <c r="LW902" s="368"/>
      <c r="LX902" s="368"/>
      <c r="LY902" s="368"/>
      <c r="LZ902" s="368"/>
      <c r="MA902" s="368"/>
      <c r="MB902" s="368"/>
      <c r="MC902" s="368"/>
      <c r="MD902" s="368"/>
      <c r="ME902" s="368"/>
      <c r="MF902" s="368"/>
      <c r="MG902" s="368"/>
      <c r="MH902" s="368"/>
      <c r="MI902" s="368"/>
      <c r="MJ902" s="368"/>
      <c r="MK902" s="368"/>
      <c r="ML902" s="368"/>
      <c r="MM902" s="368"/>
      <c r="MN902" s="368"/>
      <c r="MO902" s="368"/>
      <c r="MP902" s="368"/>
      <c r="MQ902" s="368"/>
      <c r="MR902" s="368"/>
      <c r="MS902" s="368"/>
      <c r="MT902" s="368"/>
      <c r="MU902" s="368"/>
      <c r="MV902" s="368"/>
      <c r="MW902" s="368"/>
      <c r="MX902" s="368"/>
      <c r="MY902" s="368"/>
      <c r="MZ902" s="368"/>
      <c r="NA902" s="368"/>
      <c r="NB902" s="368"/>
      <c r="NC902" s="368"/>
      <c r="ND902" s="368"/>
      <c r="NE902" s="368"/>
      <c r="NF902" s="368"/>
      <c r="NG902" s="368"/>
      <c r="NH902" s="368"/>
      <c r="NI902" s="368"/>
      <c r="NJ902" s="368"/>
      <c r="NK902" s="368"/>
      <c r="NL902" s="368"/>
      <c r="NM902" s="368"/>
      <c r="NN902" s="368"/>
      <c r="NO902" s="368"/>
      <c r="NP902" s="368"/>
      <c r="NQ902" s="368"/>
      <c r="NR902" s="368"/>
      <c r="NS902" s="368"/>
      <c r="NT902" s="368"/>
      <c r="NU902" s="368"/>
      <c r="NV902" s="368"/>
      <c r="NW902" s="368"/>
      <c r="NX902" s="368"/>
      <c r="NY902" s="368"/>
      <c r="NZ902" s="368"/>
      <c r="OA902" s="368"/>
      <c r="OB902" s="368"/>
      <c r="OC902" s="368"/>
      <c r="OD902" s="368"/>
      <c r="OE902" s="368"/>
      <c r="OF902" s="368"/>
      <c r="OG902" s="368"/>
      <c r="OH902" s="368"/>
      <c r="OI902" s="368"/>
      <c r="OJ902" s="368"/>
      <c r="OK902" s="368"/>
      <c r="OL902" s="368"/>
      <c r="OM902" s="368"/>
      <c r="ON902" s="368"/>
      <c r="OO902" s="368"/>
      <c r="OP902" s="368"/>
      <c r="OQ902" s="368"/>
      <c r="OR902" s="368"/>
      <c r="OS902" s="368"/>
      <c r="OT902" s="368"/>
      <c r="OU902" s="368"/>
      <c r="OV902" s="368"/>
      <c r="OW902" s="368"/>
      <c r="OX902" s="368"/>
      <c r="OY902" s="368"/>
      <c r="OZ902" s="368"/>
      <c r="PA902" s="368"/>
      <c r="PB902" s="368"/>
      <c r="PC902" s="368"/>
      <c r="PD902" s="368"/>
      <c r="PE902" s="368"/>
      <c r="PF902" s="368"/>
      <c r="PG902" s="368"/>
      <c r="PH902" s="368"/>
      <c r="PI902" s="368"/>
      <c r="PJ902" s="368"/>
      <c r="PK902" s="368"/>
      <c r="PL902" s="368"/>
      <c r="PM902" s="368"/>
      <c r="PN902" s="368"/>
      <c r="PO902" s="368"/>
      <c r="PP902" s="368"/>
      <c r="PQ902" s="368"/>
      <c r="PR902" s="368"/>
      <c r="PS902" s="368"/>
      <c r="PT902" s="368"/>
      <c r="PU902" s="368"/>
      <c r="PV902" s="368"/>
      <c r="PW902" s="368"/>
      <c r="PX902" s="368"/>
      <c r="PY902" s="368"/>
      <c r="PZ902" s="368"/>
      <c r="QA902" s="368"/>
      <c r="QB902" s="368"/>
      <c r="QC902" s="368"/>
      <c r="QD902" s="368"/>
      <c r="QE902" s="368"/>
      <c r="QF902" s="368"/>
      <c r="QG902" s="368"/>
      <c r="QH902" s="368"/>
      <c r="QI902" s="368"/>
      <c r="QJ902" s="368"/>
      <c r="QK902" s="368"/>
      <c r="QL902" s="368"/>
      <c r="QM902" s="368"/>
      <c r="QN902" s="368"/>
      <c r="QO902" s="368"/>
      <c r="QP902" s="368"/>
      <c r="QQ902" s="368"/>
      <c r="QR902" s="368"/>
      <c r="QS902" s="368"/>
      <c r="QT902" s="368"/>
      <c r="QU902" s="368"/>
      <c r="QV902" s="368"/>
      <c r="QW902" s="368"/>
      <c r="QX902" s="368"/>
      <c r="QY902" s="368"/>
      <c r="QZ902" s="368"/>
      <c r="RA902" s="368"/>
      <c r="RB902" s="368"/>
      <c r="RC902" s="368"/>
      <c r="RD902" s="368"/>
      <c r="RE902" s="368"/>
      <c r="RF902" s="368"/>
      <c r="RG902" s="368"/>
      <c r="RH902" s="368"/>
      <c r="RI902" s="368"/>
      <c r="RJ902" s="368"/>
      <c r="RK902" s="368"/>
      <c r="RL902" s="368"/>
      <c r="RM902" s="368"/>
      <c r="RN902" s="368"/>
      <c r="RO902" s="368"/>
      <c r="RP902" s="368"/>
      <c r="RQ902" s="368"/>
      <c r="RR902" s="368"/>
      <c r="RS902" s="368"/>
      <c r="RT902" s="368"/>
      <c r="RU902" s="368"/>
      <c r="RV902" s="368"/>
      <c r="RW902" s="368"/>
      <c r="RX902" s="368"/>
      <c r="RY902" s="368"/>
      <c r="RZ902" s="368"/>
      <c r="SA902" s="368"/>
      <c r="SB902" s="368"/>
      <c r="SC902" s="368"/>
      <c r="SD902" s="368"/>
      <c r="SE902" s="368"/>
      <c r="SF902" s="368"/>
      <c r="SG902" s="368"/>
    </row>
    <row r="903" spans="1:501">
      <c r="A903" s="368"/>
      <c r="B903" s="368"/>
      <c r="C903" s="368"/>
      <c r="D903" s="368"/>
      <c r="E903" s="368"/>
      <c r="F903" s="368"/>
      <c r="G903" s="368"/>
      <c r="H903" s="368"/>
      <c r="I903" s="368"/>
      <c r="J903" s="368"/>
      <c r="K903" s="368"/>
      <c r="L903" s="368"/>
      <c r="M903" s="368"/>
      <c r="N903" s="368"/>
      <c r="O903" s="385"/>
      <c r="P903" s="368"/>
      <c r="Q903" s="368"/>
      <c r="R903" s="368"/>
      <c r="S903" s="368"/>
      <c r="T903" s="368"/>
      <c r="U903" s="368"/>
      <c r="V903" s="368"/>
      <c r="W903" s="368"/>
      <c r="X903" s="368"/>
      <c r="Y903" s="368"/>
      <c r="Z903" s="368"/>
      <c r="AA903" s="368"/>
      <c r="AB903" s="368"/>
      <c r="AC903" s="368"/>
      <c r="AD903" s="368"/>
      <c r="AE903" s="368"/>
      <c r="AF903" s="368"/>
      <c r="AG903" s="368"/>
      <c r="AH903" s="368"/>
      <c r="AI903" s="368"/>
      <c r="AJ903" s="368"/>
      <c r="AK903" s="368"/>
      <c r="AL903" s="368"/>
      <c r="AM903" s="368"/>
      <c r="AN903" s="368"/>
      <c r="AO903" s="368"/>
      <c r="AP903" s="368"/>
      <c r="AQ903" s="368"/>
      <c r="AR903" s="368"/>
      <c r="AS903" s="368"/>
      <c r="AT903" s="368"/>
      <c r="AU903" s="368"/>
      <c r="AV903" s="368"/>
      <c r="AW903" s="368"/>
      <c r="AX903" s="368"/>
      <c r="AY903" s="368"/>
      <c r="AZ903" s="368"/>
      <c r="BA903" s="368"/>
      <c r="BB903" s="368"/>
      <c r="BC903" s="368"/>
      <c r="BD903" s="368"/>
      <c r="BE903" s="368"/>
      <c r="BF903" s="368"/>
      <c r="BG903" s="368"/>
      <c r="BH903" s="368"/>
      <c r="BI903" s="368"/>
      <c r="BJ903" s="368"/>
      <c r="BK903" s="368"/>
      <c r="BL903" s="368"/>
      <c r="BM903" s="368"/>
      <c r="BN903" s="368"/>
      <c r="BO903" s="368"/>
      <c r="BP903" s="368"/>
      <c r="BQ903" s="368"/>
      <c r="BR903" s="368"/>
      <c r="BS903" s="368"/>
      <c r="BT903" s="368"/>
      <c r="BU903" s="368"/>
      <c r="BV903" s="368"/>
      <c r="BW903" s="368"/>
      <c r="DV903" s="368"/>
      <c r="DW903" s="368"/>
      <c r="DX903" s="368"/>
      <c r="DY903" s="368"/>
      <c r="DZ903" s="368"/>
      <c r="EA903" s="368"/>
      <c r="EB903" s="368"/>
      <c r="EC903" s="368"/>
      <c r="ED903" s="368"/>
      <c r="EE903" s="368"/>
      <c r="EF903" s="368"/>
      <c r="EG903" s="368"/>
      <c r="EH903" s="368"/>
      <c r="EI903" s="368"/>
      <c r="EJ903" s="368"/>
      <c r="EK903" s="368"/>
      <c r="EL903" s="368"/>
      <c r="EM903" s="368"/>
      <c r="EN903" s="368"/>
      <c r="EO903" s="368"/>
      <c r="EP903" s="368"/>
      <c r="EQ903" s="368"/>
      <c r="ER903" s="368"/>
      <c r="ES903" s="368"/>
      <c r="ET903" s="368"/>
      <c r="EU903" s="368"/>
      <c r="EV903" s="368"/>
      <c r="EW903" s="368"/>
      <c r="EX903" s="368"/>
      <c r="EY903" s="368"/>
      <c r="EZ903" s="368"/>
      <c r="FA903" s="368"/>
      <c r="FB903" s="368"/>
      <c r="FC903" s="368"/>
      <c r="FD903" s="368"/>
      <c r="FE903" s="368"/>
      <c r="FF903" s="368"/>
      <c r="FG903" s="368"/>
      <c r="FH903" s="368"/>
      <c r="FI903" s="368"/>
      <c r="FJ903" s="368"/>
      <c r="FK903" s="368"/>
      <c r="FL903" s="368"/>
      <c r="FM903" s="368"/>
      <c r="FN903" s="368"/>
      <c r="FO903" s="368"/>
      <c r="FP903" s="368"/>
      <c r="FQ903" s="368"/>
      <c r="FR903" s="368"/>
      <c r="FS903" s="368"/>
      <c r="FT903" s="368"/>
      <c r="FU903" s="368"/>
      <c r="FV903" s="368"/>
      <c r="FW903" s="368"/>
      <c r="FX903" s="368"/>
      <c r="FY903" s="368"/>
      <c r="FZ903" s="368"/>
      <c r="GA903" s="368"/>
      <c r="GB903" s="368"/>
      <c r="GC903" s="368"/>
      <c r="GD903" s="368"/>
      <c r="GE903" s="368"/>
      <c r="GF903" s="368"/>
      <c r="GG903" s="368"/>
      <c r="GH903" s="368"/>
      <c r="GI903" s="368"/>
      <c r="GJ903" s="368"/>
      <c r="GK903" s="368"/>
      <c r="GL903" s="368"/>
      <c r="GM903" s="368"/>
      <c r="GN903" s="368"/>
      <c r="GO903" s="368"/>
      <c r="GP903" s="368"/>
      <c r="GQ903" s="368"/>
      <c r="GR903" s="368"/>
      <c r="GS903" s="368"/>
      <c r="GT903" s="368"/>
      <c r="GU903" s="368"/>
      <c r="GV903" s="368"/>
      <c r="GW903" s="368"/>
      <c r="GX903" s="368"/>
      <c r="GY903" s="368"/>
      <c r="GZ903" s="368"/>
      <c r="HA903" s="368"/>
      <c r="HB903" s="368"/>
      <c r="HC903" s="368"/>
      <c r="HD903" s="368"/>
      <c r="HE903" s="368"/>
      <c r="HF903" s="368"/>
      <c r="HG903" s="368"/>
      <c r="HH903" s="368"/>
      <c r="HI903" s="368"/>
      <c r="HJ903" s="368"/>
      <c r="HK903" s="368"/>
      <c r="HL903" s="368"/>
      <c r="HM903" s="368"/>
      <c r="HN903" s="368"/>
      <c r="HO903" s="368"/>
      <c r="HP903" s="368"/>
      <c r="HQ903" s="368"/>
      <c r="HR903" s="368"/>
      <c r="HS903" s="368"/>
      <c r="HT903" s="368"/>
      <c r="HU903" s="368"/>
      <c r="HV903" s="368"/>
      <c r="HW903" s="368"/>
      <c r="HX903" s="368"/>
      <c r="HY903" s="368"/>
      <c r="HZ903" s="368"/>
      <c r="IA903" s="368"/>
      <c r="IB903" s="368"/>
      <c r="IC903" s="368"/>
      <c r="ID903" s="368"/>
      <c r="IE903" s="368"/>
      <c r="IF903" s="368"/>
      <c r="IG903" s="368"/>
      <c r="IH903" s="368"/>
      <c r="II903" s="368"/>
      <c r="IJ903" s="368"/>
      <c r="IK903" s="368"/>
      <c r="IL903" s="368"/>
      <c r="IM903" s="368"/>
      <c r="IN903" s="368"/>
      <c r="IO903" s="368"/>
      <c r="IP903" s="368"/>
      <c r="IQ903" s="368"/>
      <c r="IR903" s="368"/>
      <c r="IS903" s="368"/>
      <c r="IT903" s="368"/>
      <c r="IU903" s="368"/>
      <c r="IV903" s="368"/>
      <c r="IW903" s="368"/>
      <c r="IX903" s="368"/>
      <c r="IY903" s="368"/>
      <c r="IZ903" s="368"/>
      <c r="JA903" s="368"/>
      <c r="JB903" s="368"/>
      <c r="JC903" s="368"/>
      <c r="JD903" s="368"/>
      <c r="JE903" s="368"/>
      <c r="JF903" s="368"/>
      <c r="JG903" s="368"/>
      <c r="JH903" s="368"/>
      <c r="JI903" s="368"/>
      <c r="JJ903" s="368"/>
      <c r="JK903" s="368"/>
      <c r="JL903" s="368"/>
      <c r="JM903" s="368"/>
      <c r="JN903" s="368"/>
      <c r="JO903" s="368"/>
      <c r="JP903" s="368"/>
      <c r="JQ903" s="368"/>
      <c r="JR903" s="368"/>
      <c r="JS903" s="368"/>
      <c r="JT903" s="368"/>
      <c r="JU903" s="368"/>
      <c r="JV903" s="368"/>
      <c r="JW903" s="368"/>
      <c r="JX903" s="368"/>
      <c r="JY903" s="368"/>
      <c r="JZ903" s="368"/>
      <c r="KA903" s="368"/>
      <c r="KB903" s="368"/>
      <c r="KC903" s="368"/>
      <c r="KD903" s="368"/>
      <c r="KE903" s="368"/>
      <c r="KF903" s="368"/>
      <c r="KG903" s="368"/>
      <c r="KH903" s="368"/>
      <c r="KI903" s="368"/>
      <c r="KJ903" s="368"/>
      <c r="KK903" s="368"/>
      <c r="KL903" s="368"/>
      <c r="KM903" s="368"/>
      <c r="KN903" s="368"/>
      <c r="KO903" s="368"/>
      <c r="KP903" s="368"/>
      <c r="KQ903" s="368"/>
      <c r="KR903" s="368"/>
      <c r="KS903" s="368"/>
      <c r="KT903" s="368"/>
      <c r="KU903" s="368"/>
      <c r="KV903" s="368"/>
      <c r="KW903" s="368"/>
      <c r="KX903" s="368"/>
      <c r="LH903" s="368"/>
      <c r="LI903" s="368"/>
      <c r="LJ903" s="368"/>
      <c r="LK903" s="368"/>
      <c r="LL903" s="368"/>
      <c r="LM903" s="368"/>
      <c r="LN903" s="368"/>
      <c r="LO903" s="368"/>
      <c r="LP903" s="368"/>
      <c r="LQ903" s="368"/>
      <c r="LR903" s="368"/>
      <c r="LS903" s="368"/>
      <c r="LT903" s="368"/>
      <c r="LU903" s="368"/>
      <c r="LV903" s="368"/>
      <c r="LW903" s="368"/>
      <c r="LX903" s="368"/>
      <c r="LY903" s="368"/>
      <c r="LZ903" s="368"/>
      <c r="MA903" s="368"/>
      <c r="MB903" s="368"/>
      <c r="MC903" s="368"/>
      <c r="MD903" s="368"/>
      <c r="ME903" s="368"/>
      <c r="MF903" s="368"/>
      <c r="MG903" s="368"/>
      <c r="MH903" s="368"/>
      <c r="MI903" s="368"/>
      <c r="MJ903" s="368"/>
      <c r="MK903" s="368"/>
      <c r="ML903" s="368"/>
      <c r="MM903" s="368"/>
      <c r="MN903" s="368"/>
      <c r="MO903" s="368"/>
      <c r="MP903" s="368"/>
      <c r="MQ903" s="368"/>
      <c r="MR903" s="368"/>
      <c r="MS903" s="368"/>
      <c r="MT903" s="368"/>
      <c r="MU903" s="368"/>
      <c r="MV903" s="368"/>
      <c r="MW903" s="368"/>
      <c r="MX903" s="368"/>
      <c r="MY903" s="368"/>
      <c r="MZ903" s="368"/>
      <c r="NA903" s="368"/>
      <c r="NB903" s="368"/>
      <c r="NC903" s="368"/>
      <c r="ND903" s="368"/>
      <c r="NE903" s="368"/>
      <c r="NF903" s="368"/>
      <c r="NG903" s="368"/>
      <c r="NH903" s="368"/>
      <c r="NI903" s="368"/>
      <c r="NJ903" s="368"/>
      <c r="NK903" s="368"/>
      <c r="NL903" s="368"/>
      <c r="NM903" s="368"/>
      <c r="NN903" s="368"/>
      <c r="NO903" s="368"/>
      <c r="NP903" s="368"/>
      <c r="NQ903" s="368"/>
      <c r="NR903" s="368"/>
      <c r="NS903" s="368"/>
      <c r="NT903" s="368"/>
      <c r="NU903" s="368"/>
      <c r="NV903" s="368"/>
      <c r="NW903" s="368"/>
      <c r="NX903" s="368"/>
      <c r="NY903" s="368"/>
      <c r="NZ903" s="368"/>
      <c r="OA903" s="368"/>
      <c r="OB903" s="368"/>
      <c r="OC903" s="368"/>
      <c r="OD903" s="368"/>
      <c r="OE903" s="368"/>
      <c r="OF903" s="368"/>
      <c r="OG903" s="368"/>
      <c r="OH903" s="368"/>
      <c r="OI903" s="368"/>
      <c r="OJ903" s="368"/>
      <c r="OK903" s="368"/>
      <c r="OL903" s="368"/>
      <c r="OM903" s="368"/>
      <c r="ON903" s="368"/>
      <c r="OO903" s="368"/>
      <c r="OP903" s="368"/>
      <c r="OQ903" s="368"/>
      <c r="OR903" s="368"/>
      <c r="OS903" s="368"/>
      <c r="OT903" s="368"/>
      <c r="OU903" s="368"/>
      <c r="OV903" s="368"/>
      <c r="OW903" s="368"/>
      <c r="OX903" s="368"/>
      <c r="OY903" s="368"/>
      <c r="OZ903" s="368"/>
      <c r="PA903" s="368"/>
      <c r="PB903" s="368"/>
      <c r="PC903" s="368"/>
      <c r="PD903" s="368"/>
      <c r="PE903" s="368"/>
      <c r="PF903" s="368"/>
      <c r="PG903" s="368"/>
      <c r="PH903" s="368"/>
      <c r="PI903" s="368"/>
      <c r="PJ903" s="368"/>
      <c r="PK903" s="368"/>
      <c r="PL903" s="368"/>
      <c r="PM903" s="368"/>
      <c r="PN903" s="368"/>
      <c r="PO903" s="368"/>
      <c r="PP903" s="368"/>
      <c r="PQ903" s="368"/>
      <c r="PR903" s="368"/>
      <c r="PS903" s="368"/>
      <c r="PT903" s="368"/>
      <c r="PU903" s="368"/>
      <c r="PV903" s="368"/>
      <c r="PW903" s="368"/>
      <c r="PX903" s="368"/>
      <c r="PY903" s="368"/>
      <c r="PZ903" s="368"/>
      <c r="QA903" s="368"/>
      <c r="QB903" s="368"/>
      <c r="QC903" s="368"/>
      <c r="QD903" s="368"/>
      <c r="QE903" s="368"/>
      <c r="QF903" s="368"/>
      <c r="QG903" s="368"/>
      <c r="QH903" s="368"/>
      <c r="QI903" s="368"/>
      <c r="QJ903" s="368"/>
      <c r="QK903" s="368"/>
      <c r="QL903" s="368"/>
      <c r="QM903" s="368"/>
      <c r="QN903" s="368"/>
      <c r="QO903" s="368"/>
      <c r="QP903" s="368"/>
      <c r="QQ903" s="368"/>
      <c r="QR903" s="368"/>
      <c r="QS903" s="368"/>
      <c r="QT903" s="368"/>
      <c r="QU903" s="368"/>
      <c r="QV903" s="368"/>
      <c r="QW903" s="368"/>
      <c r="QX903" s="368"/>
      <c r="QY903" s="368"/>
      <c r="QZ903" s="368"/>
      <c r="RA903" s="368"/>
      <c r="RB903" s="368"/>
      <c r="RC903" s="368"/>
      <c r="RD903" s="368"/>
      <c r="RE903" s="368"/>
      <c r="RF903" s="368"/>
      <c r="RG903" s="368"/>
      <c r="RH903" s="368"/>
      <c r="RI903" s="368"/>
      <c r="RJ903" s="368"/>
      <c r="RK903" s="368"/>
      <c r="RL903" s="368"/>
      <c r="RM903" s="368"/>
      <c r="RN903" s="368"/>
      <c r="RO903" s="368"/>
      <c r="RP903" s="368"/>
      <c r="RQ903" s="368"/>
      <c r="RR903" s="368"/>
      <c r="RS903" s="368"/>
      <c r="RT903" s="368"/>
      <c r="RU903" s="368"/>
      <c r="RV903" s="368"/>
      <c r="RW903" s="368"/>
      <c r="RX903" s="368"/>
      <c r="RY903" s="368"/>
      <c r="RZ903" s="368"/>
      <c r="SA903" s="368"/>
      <c r="SB903" s="368"/>
      <c r="SC903" s="368"/>
      <c r="SD903" s="368"/>
      <c r="SE903" s="368"/>
      <c r="SF903" s="368"/>
      <c r="SG903" s="368"/>
    </row>
    <row r="904" spans="1:501">
      <c r="A904" s="368"/>
      <c r="B904" s="368"/>
      <c r="C904" s="368"/>
      <c r="D904" s="368"/>
      <c r="E904" s="368"/>
      <c r="F904" s="368"/>
      <c r="G904" s="368"/>
      <c r="H904" s="368"/>
      <c r="I904" s="368"/>
      <c r="J904" s="368"/>
      <c r="K904" s="368"/>
      <c r="L904" s="368"/>
      <c r="M904" s="368"/>
      <c r="N904" s="368"/>
      <c r="O904" s="385"/>
      <c r="P904" s="368"/>
      <c r="Q904" s="368"/>
      <c r="R904" s="368"/>
      <c r="S904" s="368"/>
      <c r="T904" s="368"/>
      <c r="U904" s="368"/>
      <c r="V904" s="368"/>
      <c r="W904" s="368"/>
      <c r="X904" s="368"/>
      <c r="Y904" s="368"/>
      <c r="Z904" s="368"/>
      <c r="AA904" s="368"/>
      <c r="AB904" s="368"/>
      <c r="AC904" s="368"/>
      <c r="AD904" s="368"/>
      <c r="AE904" s="368"/>
      <c r="AF904" s="368"/>
      <c r="AG904" s="368"/>
      <c r="AH904" s="368"/>
      <c r="AI904" s="368"/>
      <c r="AJ904" s="368"/>
      <c r="AK904" s="368"/>
      <c r="AL904" s="368"/>
      <c r="AM904" s="368"/>
      <c r="AN904" s="368"/>
      <c r="AO904" s="368"/>
      <c r="AP904" s="368"/>
      <c r="AQ904" s="368"/>
      <c r="AR904" s="368"/>
      <c r="AS904" s="368"/>
      <c r="AT904" s="368"/>
      <c r="AU904" s="368"/>
      <c r="AV904" s="368"/>
      <c r="AW904" s="368"/>
      <c r="AX904" s="368"/>
      <c r="AY904" s="368"/>
      <c r="AZ904" s="368"/>
      <c r="BA904" s="368"/>
      <c r="BB904" s="368"/>
      <c r="BC904" s="368"/>
      <c r="BD904" s="368"/>
      <c r="BE904" s="368"/>
      <c r="BF904" s="368"/>
      <c r="BG904" s="368"/>
      <c r="BH904" s="368"/>
      <c r="BI904" s="368"/>
      <c r="BJ904" s="368"/>
      <c r="BK904" s="368"/>
      <c r="BL904" s="368"/>
      <c r="BM904" s="368"/>
      <c r="BN904" s="368"/>
      <c r="BO904" s="368"/>
      <c r="BP904" s="368"/>
      <c r="BQ904" s="368"/>
      <c r="BR904" s="368"/>
      <c r="BS904" s="368"/>
      <c r="BT904" s="368"/>
      <c r="BU904" s="368"/>
      <c r="BV904" s="368"/>
      <c r="BW904" s="368"/>
      <c r="DV904" s="368"/>
      <c r="DW904" s="368"/>
      <c r="DX904" s="368"/>
      <c r="DY904" s="368"/>
      <c r="DZ904" s="368"/>
      <c r="EA904" s="368"/>
      <c r="EB904" s="368"/>
      <c r="EC904" s="368"/>
      <c r="ED904" s="368"/>
      <c r="EE904" s="368"/>
      <c r="EF904" s="368"/>
      <c r="EG904" s="368"/>
      <c r="EH904" s="368"/>
      <c r="EI904" s="368"/>
      <c r="EJ904" s="368"/>
      <c r="EK904" s="368"/>
      <c r="EL904" s="368"/>
      <c r="EM904" s="368"/>
      <c r="EN904" s="368"/>
      <c r="EO904" s="368"/>
      <c r="EP904" s="368"/>
      <c r="EQ904" s="368"/>
      <c r="ER904" s="368"/>
      <c r="ES904" s="368"/>
      <c r="ET904" s="368"/>
      <c r="EU904" s="368"/>
      <c r="EV904" s="368"/>
      <c r="EW904" s="368"/>
      <c r="EX904" s="368"/>
      <c r="EY904" s="368"/>
      <c r="EZ904" s="368"/>
      <c r="FA904" s="368"/>
      <c r="FB904" s="368"/>
      <c r="FC904" s="368"/>
      <c r="FD904" s="368"/>
      <c r="FE904" s="368"/>
      <c r="FF904" s="368"/>
      <c r="FG904" s="368"/>
      <c r="FH904" s="368"/>
      <c r="FI904" s="368"/>
      <c r="FJ904" s="368"/>
      <c r="FK904" s="368"/>
      <c r="FL904" s="368"/>
      <c r="FM904" s="368"/>
      <c r="FN904" s="368"/>
      <c r="FO904" s="368"/>
      <c r="FP904" s="368"/>
      <c r="FQ904" s="368"/>
      <c r="FR904" s="368"/>
      <c r="FS904" s="368"/>
      <c r="FT904" s="368"/>
      <c r="FU904" s="368"/>
      <c r="FV904" s="368"/>
      <c r="FW904" s="368"/>
      <c r="FX904" s="368"/>
      <c r="FY904" s="368"/>
      <c r="FZ904" s="368"/>
      <c r="GA904" s="368"/>
      <c r="GB904" s="368"/>
      <c r="GC904" s="368"/>
      <c r="GD904" s="368"/>
      <c r="GE904" s="368"/>
      <c r="GF904" s="368"/>
      <c r="GG904" s="368"/>
      <c r="GH904" s="368"/>
      <c r="GI904" s="368"/>
      <c r="GJ904" s="368"/>
      <c r="GK904" s="368"/>
      <c r="GL904" s="368"/>
      <c r="GM904" s="368"/>
      <c r="GN904" s="368"/>
      <c r="GO904" s="368"/>
      <c r="GP904" s="368"/>
      <c r="GQ904" s="368"/>
      <c r="GR904" s="368"/>
      <c r="GS904" s="368"/>
      <c r="GT904" s="368"/>
      <c r="GU904" s="368"/>
      <c r="GV904" s="368"/>
      <c r="GW904" s="368"/>
      <c r="GX904" s="368"/>
      <c r="GY904" s="368"/>
      <c r="GZ904" s="368"/>
      <c r="HA904" s="368"/>
      <c r="HB904" s="368"/>
      <c r="HC904" s="368"/>
      <c r="HD904" s="368"/>
      <c r="HE904" s="368"/>
      <c r="HF904" s="368"/>
      <c r="HG904" s="368"/>
      <c r="HH904" s="368"/>
      <c r="HI904" s="368"/>
      <c r="HJ904" s="368"/>
      <c r="HK904" s="368"/>
      <c r="HL904" s="368"/>
      <c r="HM904" s="368"/>
      <c r="HN904" s="368"/>
      <c r="HO904" s="368"/>
      <c r="HP904" s="368"/>
      <c r="HQ904" s="368"/>
      <c r="HR904" s="368"/>
      <c r="HS904" s="368"/>
      <c r="HT904" s="368"/>
      <c r="HU904" s="368"/>
      <c r="HV904" s="368"/>
      <c r="HW904" s="368"/>
      <c r="HX904" s="368"/>
      <c r="HY904" s="368"/>
      <c r="HZ904" s="368"/>
      <c r="IA904" s="368"/>
      <c r="IB904" s="368"/>
      <c r="IC904" s="368"/>
      <c r="ID904" s="368"/>
      <c r="IE904" s="368"/>
      <c r="IF904" s="368"/>
      <c r="IG904" s="368"/>
      <c r="IH904" s="368"/>
      <c r="II904" s="368"/>
      <c r="IJ904" s="368"/>
      <c r="IK904" s="368"/>
      <c r="IL904" s="368"/>
      <c r="IM904" s="368"/>
      <c r="IN904" s="368"/>
      <c r="IO904" s="368"/>
      <c r="IP904" s="368"/>
      <c r="IQ904" s="368"/>
      <c r="IR904" s="368"/>
      <c r="IS904" s="368"/>
      <c r="IT904" s="368"/>
      <c r="IU904" s="368"/>
      <c r="IV904" s="368"/>
      <c r="IW904" s="368"/>
      <c r="IX904" s="368"/>
      <c r="IY904" s="368"/>
      <c r="IZ904" s="368"/>
      <c r="JA904" s="368"/>
      <c r="JB904" s="368"/>
      <c r="JC904" s="368"/>
      <c r="JD904" s="368"/>
      <c r="JE904" s="368"/>
      <c r="JF904" s="368"/>
      <c r="JG904" s="368"/>
      <c r="JH904" s="368"/>
      <c r="JI904" s="368"/>
      <c r="JJ904" s="368"/>
      <c r="JK904" s="368"/>
      <c r="JL904" s="368"/>
      <c r="JM904" s="368"/>
      <c r="JN904" s="368"/>
      <c r="JO904" s="368"/>
      <c r="JP904" s="368"/>
      <c r="JQ904" s="368"/>
      <c r="JR904" s="368"/>
      <c r="JS904" s="368"/>
      <c r="JT904" s="368"/>
      <c r="JU904" s="368"/>
      <c r="JV904" s="368"/>
      <c r="JW904" s="368"/>
      <c r="JX904" s="368"/>
      <c r="JY904" s="368"/>
      <c r="JZ904" s="368"/>
      <c r="KA904" s="368"/>
      <c r="KB904" s="368"/>
      <c r="KC904" s="368"/>
      <c r="KD904" s="368"/>
      <c r="KE904" s="368"/>
      <c r="KF904" s="368"/>
      <c r="KG904" s="368"/>
      <c r="KH904" s="368"/>
      <c r="KI904" s="368"/>
      <c r="KJ904" s="368"/>
      <c r="KK904" s="368"/>
      <c r="KL904" s="368"/>
      <c r="KM904" s="368"/>
      <c r="KN904" s="368"/>
      <c r="KO904" s="368"/>
      <c r="KP904" s="368"/>
      <c r="KQ904" s="368"/>
      <c r="KR904" s="368"/>
      <c r="KS904" s="368"/>
      <c r="KT904" s="368"/>
      <c r="KU904" s="368"/>
      <c r="KV904" s="368"/>
      <c r="KW904" s="368"/>
      <c r="KX904" s="368"/>
      <c r="LH904" s="368"/>
      <c r="LI904" s="368"/>
      <c r="LJ904" s="368"/>
      <c r="LK904" s="368"/>
      <c r="LL904" s="368"/>
      <c r="LM904" s="368"/>
      <c r="LN904" s="368"/>
      <c r="LO904" s="368"/>
      <c r="LP904" s="368"/>
      <c r="LQ904" s="368"/>
      <c r="LR904" s="368"/>
      <c r="LS904" s="368"/>
      <c r="LT904" s="368"/>
      <c r="LU904" s="368"/>
      <c r="LV904" s="368"/>
      <c r="LW904" s="368"/>
      <c r="LX904" s="368"/>
      <c r="LY904" s="368"/>
      <c r="LZ904" s="368"/>
      <c r="MA904" s="368"/>
      <c r="MB904" s="368"/>
      <c r="MC904" s="368"/>
      <c r="MD904" s="368"/>
      <c r="ME904" s="368"/>
      <c r="MF904" s="368"/>
      <c r="MG904" s="368"/>
      <c r="MH904" s="368"/>
      <c r="MI904" s="368"/>
      <c r="MJ904" s="368"/>
      <c r="MK904" s="368"/>
      <c r="ML904" s="368"/>
      <c r="MM904" s="368"/>
      <c r="MN904" s="368"/>
      <c r="MO904" s="368"/>
      <c r="MP904" s="368"/>
      <c r="MQ904" s="368"/>
      <c r="MR904" s="368"/>
      <c r="MS904" s="368"/>
      <c r="MT904" s="368"/>
      <c r="MU904" s="368"/>
      <c r="MV904" s="368"/>
      <c r="MW904" s="368"/>
      <c r="MX904" s="368"/>
      <c r="MY904" s="368"/>
      <c r="MZ904" s="368"/>
      <c r="NA904" s="368"/>
      <c r="NB904" s="368"/>
      <c r="NC904" s="368"/>
      <c r="ND904" s="368"/>
      <c r="NE904" s="368"/>
      <c r="NF904" s="368"/>
      <c r="NG904" s="368"/>
      <c r="NH904" s="368"/>
      <c r="NI904" s="368"/>
      <c r="NJ904" s="368"/>
      <c r="NK904" s="368"/>
      <c r="NL904" s="368"/>
      <c r="NM904" s="368"/>
      <c r="NN904" s="368"/>
      <c r="NO904" s="368"/>
      <c r="NP904" s="368"/>
      <c r="NQ904" s="368"/>
      <c r="NR904" s="368"/>
      <c r="NS904" s="368"/>
      <c r="NT904" s="368"/>
      <c r="NU904" s="368"/>
      <c r="NV904" s="368"/>
      <c r="NW904" s="368"/>
      <c r="NX904" s="368"/>
      <c r="NY904" s="368"/>
      <c r="NZ904" s="368"/>
      <c r="OA904" s="368"/>
      <c r="OB904" s="368"/>
      <c r="OC904" s="368"/>
      <c r="OD904" s="368"/>
      <c r="OE904" s="368"/>
      <c r="OF904" s="368"/>
      <c r="OG904" s="368"/>
      <c r="OH904" s="368"/>
      <c r="OI904" s="368"/>
      <c r="OJ904" s="368"/>
      <c r="OK904" s="368"/>
      <c r="OL904" s="368"/>
      <c r="OM904" s="368"/>
      <c r="ON904" s="368"/>
      <c r="OO904" s="368"/>
      <c r="OP904" s="368"/>
      <c r="OQ904" s="368"/>
      <c r="OR904" s="368"/>
      <c r="OS904" s="368"/>
      <c r="OT904" s="368"/>
      <c r="OU904" s="368"/>
      <c r="OV904" s="368"/>
      <c r="OW904" s="368"/>
      <c r="OX904" s="368"/>
      <c r="OY904" s="368"/>
      <c r="OZ904" s="368"/>
      <c r="PA904" s="368"/>
      <c r="PB904" s="368"/>
      <c r="PC904" s="368"/>
      <c r="PD904" s="368"/>
      <c r="PE904" s="368"/>
      <c r="PF904" s="368"/>
      <c r="PG904" s="368"/>
      <c r="PH904" s="368"/>
      <c r="PI904" s="368"/>
      <c r="PJ904" s="368"/>
      <c r="PK904" s="368"/>
      <c r="PL904" s="368"/>
      <c r="PM904" s="368"/>
      <c r="PN904" s="368"/>
      <c r="PO904" s="368"/>
      <c r="PP904" s="368"/>
      <c r="PQ904" s="368"/>
      <c r="PR904" s="368"/>
      <c r="PS904" s="368"/>
      <c r="PT904" s="368"/>
      <c r="PU904" s="368"/>
      <c r="PV904" s="368"/>
      <c r="PW904" s="368"/>
      <c r="PX904" s="368"/>
      <c r="PY904" s="368"/>
      <c r="PZ904" s="368"/>
      <c r="QA904" s="368"/>
      <c r="QB904" s="368"/>
      <c r="QC904" s="368"/>
      <c r="QD904" s="368"/>
      <c r="QE904" s="368"/>
      <c r="QF904" s="368"/>
      <c r="QG904" s="368"/>
      <c r="QH904" s="368"/>
      <c r="QI904" s="368"/>
      <c r="QJ904" s="368"/>
      <c r="QK904" s="368"/>
      <c r="QL904" s="368"/>
      <c r="QM904" s="368"/>
      <c r="QN904" s="368"/>
      <c r="QO904" s="368"/>
      <c r="QP904" s="368"/>
      <c r="QQ904" s="368"/>
      <c r="QR904" s="368"/>
      <c r="QS904" s="368"/>
      <c r="QT904" s="368"/>
      <c r="QU904" s="368"/>
      <c r="QV904" s="368"/>
      <c r="QW904" s="368"/>
      <c r="QX904" s="368"/>
      <c r="QY904" s="368"/>
      <c r="QZ904" s="368"/>
      <c r="RA904" s="368"/>
      <c r="RB904" s="368"/>
      <c r="RC904" s="368"/>
      <c r="RD904" s="368"/>
      <c r="RE904" s="368"/>
      <c r="RF904" s="368"/>
      <c r="RG904" s="368"/>
      <c r="RH904" s="368"/>
      <c r="RI904" s="368"/>
      <c r="RJ904" s="368"/>
      <c r="RK904" s="368"/>
      <c r="RL904" s="368"/>
      <c r="RM904" s="368"/>
      <c r="RN904" s="368"/>
      <c r="RO904" s="368"/>
      <c r="RP904" s="368"/>
      <c r="RQ904" s="368"/>
      <c r="RR904" s="368"/>
      <c r="RS904" s="368"/>
      <c r="RT904" s="368"/>
      <c r="RU904" s="368"/>
      <c r="RV904" s="368"/>
      <c r="RW904" s="368"/>
      <c r="RX904" s="368"/>
      <c r="RY904" s="368"/>
      <c r="RZ904" s="368"/>
      <c r="SA904" s="368"/>
      <c r="SB904" s="368"/>
      <c r="SC904" s="368"/>
      <c r="SD904" s="368"/>
      <c r="SE904" s="368"/>
      <c r="SF904" s="368"/>
      <c r="SG904" s="368"/>
    </row>
    <row r="905" spans="1:501">
      <c r="A905" s="368"/>
      <c r="B905" s="368"/>
      <c r="C905" s="368"/>
      <c r="D905" s="368"/>
      <c r="E905" s="368"/>
      <c r="F905" s="368"/>
      <c r="G905" s="368"/>
      <c r="H905" s="368"/>
      <c r="I905" s="368"/>
      <c r="J905" s="368"/>
      <c r="K905" s="368"/>
      <c r="L905" s="368"/>
      <c r="M905" s="368"/>
      <c r="N905" s="368"/>
      <c r="O905" s="385"/>
      <c r="P905" s="368"/>
      <c r="Q905" s="368"/>
      <c r="R905" s="368"/>
      <c r="S905" s="368"/>
      <c r="T905" s="368"/>
      <c r="U905" s="368"/>
      <c r="V905" s="368"/>
      <c r="W905" s="368"/>
      <c r="X905" s="368"/>
      <c r="Y905" s="368"/>
      <c r="Z905" s="368"/>
      <c r="AA905" s="368"/>
      <c r="AB905" s="368"/>
      <c r="AC905" s="368"/>
      <c r="AD905" s="368"/>
      <c r="AE905" s="368"/>
      <c r="AF905" s="368"/>
      <c r="AG905" s="368"/>
      <c r="AH905" s="368"/>
      <c r="AI905" s="368"/>
      <c r="AJ905" s="368"/>
      <c r="AK905" s="368"/>
      <c r="AL905" s="368"/>
      <c r="AM905" s="368"/>
      <c r="AN905" s="368"/>
      <c r="AO905" s="368"/>
      <c r="AP905" s="368"/>
      <c r="AQ905" s="368"/>
      <c r="AR905" s="368"/>
      <c r="AS905" s="368"/>
      <c r="AT905" s="368"/>
      <c r="AU905" s="368"/>
      <c r="AV905" s="368"/>
      <c r="AW905" s="368"/>
      <c r="AX905" s="368"/>
      <c r="AY905" s="368"/>
      <c r="AZ905" s="368"/>
      <c r="BA905" s="368"/>
      <c r="BB905" s="368"/>
      <c r="BC905" s="368"/>
      <c r="BD905" s="368"/>
      <c r="BE905" s="368"/>
      <c r="BF905" s="368"/>
      <c r="BG905" s="368"/>
      <c r="BH905" s="368"/>
      <c r="BI905" s="368"/>
      <c r="BJ905" s="368"/>
      <c r="BK905" s="368"/>
      <c r="BL905" s="368"/>
      <c r="BM905" s="368"/>
      <c r="BN905" s="368"/>
      <c r="BO905" s="368"/>
      <c r="BP905" s="368"/>
      <c r="BQ905" s="368"/>
      <c r="BR905" s="368"/>
      <c r="BS905" s="368"/>
      <c r="BT905" s="368"/>
      <c r="BU905" s="368"/>
      <c r="BV905" s="368"/>
      <c r="BW905" s="368"/>
      <c r="DV905" s="368"/>
      <c r="DW905" s="368"/>
      <c r="DX905" s="368"/>
      <c r="DY905" s="368"/>
      <c r="DZ905" s="368"/>
      <c r="EA905" s="368"/>
      <c r="EB905" s="368"/>
      <c r="EC905" s="368"/>
      <c r="ED905" s="368"/>
      <c r="EE905" s="368"/>
      <c r="EF905" s="368"/>
      <c r="EG905" s="368"/>
      <c r="EH905" s="368"/>
      <c r="EI905" s="368"/>
      <c r="EJ905" s="368"/>
      <c r="EK905" s="368"/>
      <c r="EL905" s="368"/>
      <c r="EM905" s="368"/>
      <c r="EN905" s="368"/>
      <c r="EO905" s="368"/>
      <c r="EP905" s="368"/>
      <c r="EQ905" s="368"/>
      <c r="ER905" s="368"/>
      <c r="ES905" s="368"/>
      <c r="ET905" s="368"/>
      <c r="EU905" s="368"/>
      <c r="EV905" s="368"/>
      <c r="EW905" s="368"/>
      <c r="EX905" s="368"/>
      <c r="EY905" s="368"/>
      <c r="EZ905" s="368"/>
      <c r="FA905" s="368"/>
      <c r="FB905" s="368"/>
      <c r="FC905" s="368"/>
      <c r="FD905" s="368"/>
      <c r="FE905" s="368"/>
      <c r="FF905" s="368"/>
      <c r="FG905" s="368"/>
      <c r="FH905" s="368"/>
      <c r="FI905" s="368"/>
      <c r="FJ905" s="368"/>
      <c r="FK905" s="368"/>
      <c r="FL905" s="368"/>
      <c r="FM905" s="368"/>
      <c r="FN905" s="368"/>
      <c r="FO905" s="368"/>
      <c r="FP905" s="368"/>
      <c r="FQ905" s="368"/>
      <c r="FR905" s="368"/>
      <c r="FS905" s="368"/>
      <c r="FT905" s="368"/>
      <c r="FU905" s="368"/>
      <c r="FV905" s="368"/>
      <c r="FW905" s="368"/>
      <c r="FX905" s="368"/>
      <c r="FY905" s="368"/>
      <c r="FZ905" s="368"/>
      <c r="GA905" s="368"/>
      <c r="GB905" s="368"/>
      <c r="GC905" s="368"/>
      <c r="GD905" s="368"/>
      <c r="GE905" s="368"/>
      <c r="GF905" s="368"/>
      <c r="GG905" s="368"/>
      <c r="GH905" s="368"/>
      <c r="GI905" s="368"/>
      <c r="GJ905" s="368"/>
      <c r="GK905" s="368"/>
      <c r="GL905" s="368"/>
      <c r="GM905" s="368"/>
      <c r="GN905" s="368"/>
      <c r="GO905" s="368"/>
      <c r="GP905" s="368"/>
      <c r="GQ905" s="368"/>
      <c r="GR905" s="368"/>
      <c r="GS905" s="368"/>
      <c r="GT905" s="368"/>
      <c r="GU905" s="368"/>
      <c r="GV905" s="368"/>
      <c r="GW905" s="368"/>
      <c r="GX905" s="368"/>
      <c r="GY905" s="368"/>
      <c r="GZ905" s="368"/>
      <c r="HA905" s="368"/>
      <c r="HB905" s="368"/>
      <c r="HC905" s="368"/>
      <c r="HD905" s="368"/>
      <c r="HE905" s="368"/>
      <c r="HF905" s="368"/>
      <c r="HG905" s="368"/>
      <c r="HH905" s="368"/>
      <c r="HI905" s="368"/>
      <c r="HJ905" s="368"/>
      <c r="HK905" s="368"/>
      <c r="HL905" s="368"/>
      <c r="HM905" s="368"/>
      <c r="HN905" s="368"/>
      <c r="HO905" s="368"/>
      <c r="HP905" s="368"/>
      <c r="HQ905" s="368"/>
      <c r="HR905" s="368"/>
      <c r="HS905" s="368"/>
      <c r="HT905" s="368"/>
      <c r="HU905" s="368"/>
      <c r="HV905" s="368"/>
      <c r="HW905" s="368"/>
      <c r="HX905" s="368"/>
      <c r="HY905" s="368"/>
      <c r="HZ905" s="368"/>
      <c r="IA905" s="368"/>
      <c r="IB905" s="368"/>
      <c r="IC905" s="368"/>
      <c r="ID905" s="368"/>
      <c r="IE905" s="368"/>
      <c r="IF905" s="368"/>
      <c r="IG905" s="368"/>
      <c r="IH905" s="368"/>
      <c r="II905" s="368"/>
      <c r="IJ905" s="368"/>
      <c r="IK905" s="368"/>
      <c r="IL905" s="368"/>
      <c r="IM905" s="368"/>
      <c r="IN905" s="368"/>
      <c r="IO905" s="368"/>
      <c r="IP905" s="368"/>
      <c r="IQ905" s="368"/>
      <c r="IR905" s="368"/>
      <c r="IS905" s="368"/>
      <c r="IT905" s="368"/>
      <c r="IU905" s="368"/>
      <c r="IV905" s="368"/>
      <c r="IW905" s="368"/>
      <c r="IX905" s="368"/>
      <c r="IY905" s="368"/>
      <c r="IZ905" s="368"/>
      <c r="JA905" s="368"/>
      <c r="JB905" s="368"/>
      <c r="JC905" s="368"/>
      <c r="JD905" s="368"/>
      <c r="JE905" s="368"/>
      <c r="JF905" s="368"/>
      <c r="JG905" s="368"/>
      <c r="JH905" s="368"/>
      <c r="JI905" s="368"/>
      <c r="JJ905" s="368"/>
      <c r="JK905" s="368"/>
      <c r="JL905" s="368"/>
      <c r="JM905" s="368"/>
      <c r="JN905" s="368"/>
      <c r="JO905" s="368"/>
      <c r="JP905" s="368"/>
      <c r="JQ905" s="368"/>
      <c r="JR905" s="368"/>
      <c r="JS905" s="368"/>
      <c r="JT905" s="368"/>
      <c r="JU905" s="368"/>
      <c r="JV905" s="368"/>
      <c r="JW905" s="368"/>
      <c r="JX905" s="368"/>
      <c r="JY905" s="368"/>
      <c r="JZ905" s="368"/>
      <c r="KA905" s="368"/>
      <c r="KB905" s="368"/>
      <c r="KC905" s="368"/>
      <c r="KD905" s="368"/>
      <c r="KE905" s="368"/>
      <c r="KF905" s="368"/>
      <c r="KG905" s="368"/>
      <c r="KH905" s="368"/>
      <c r="KI905" s="368"/>
      <c r="KJ905" s="368"/>
      <c r="KK905" s="368"/>
      <c r="KL905" s="368"/>
      <c r="KM905" s="368"/>
      <c r="KN905" s="368"/>
      <c r="KO905" s="368"/>
      <c r="KP905" s="368"/>
      <c r="KQ905" s="368"/>
      <c r="KR905" s="368"/>
      <c r="KS905" s="368"/>
      <c r="KT905" s="368"/>
      <c r="KU905" s="368"/>
      <c r="KV905" s="368"/>
      <c r="KW905" s="368"/>
      <c r="KX905" s="368"/>
      <c r="LH905" s="368"/>
      <c r="LI905" s="368"/>
      <c r="LJ905" s="368"/>
      <c r="LK905" s="368"/>
      <c r="LL905" s="368"/>
      <c r="LM905" s="368"/>
      <c r="LN905" s="368"/>
      <c r="LO905" s="368"/>
      <c r="LP905" s="368"/>
      <c r="LQ905" s="368"/>
      <c r="LR905" s="368"/>
      <c r="LS905" s="368"/>
      <c r="LT905" s="368"/>
      <c r="LU905" s="368"/>
      <c r="LV905" s="368"/>
      <c r="LW905" s="368"/>
      <c r="LX905" s="368"/>
      <c r="LY905" s="368"/>
      <c r="LZ905" s="368"/>
      <c r="MA905" s="368"/>
      <c r="MB905" s="368"/>
      <c r="MC905" s="368"/>
      <c r="MD905" s="368"/>
      <c r="ME905" s="368"/>
      <c r="MF905" s="368"/>
      <c r="MG905" s="368"/>
      <c r="MH905" s="368"/>
      <c r="MI905" s="368"/>
      <c r="MJ905" s="368"/>
      <c r="MK905" s="368"/>
      <c r="ML905" s="368"/>
      <c r="MM905" s="368"/>
      <c r="MN905" s="368"/>
      <c r="MO905" s="368"/>
      <c r="MP905" s="368"/>
      <c r="MQ905" s="368"/>
      <c r="MR905" s="368"/>
      <c r="MS905" s="368"/>
      <c r="MT905" s="368"/>
      <c r="MU905" s="368"/>
      <c r="MV905" s="368"/>
      <c r="MW905" s="368"/>
      <c r="MX905" s="368"/>
      <c r="MY905" s="368"/>
      <c r="MZ905" s="368"/>
      <c r="NA905" s="368"/>
      <c r="NB905" s="368"/>
      <c r="NC905" s="368"/>
      <c r="ND905" s="368"/>
      <c r="NE905" s="368"/>
      <c r="NF905" s="368"/>
      <c r="NG905" s="368"/>
      <c r="NH905" s="368"/>
      <c r="NI905" s="368"/>
      <c r="NJ905" s="368"/>
      <c r="NK905" s="368"/>
      <c r="NL905" s="368"/>
      <c r="NM905" s="368"/>
      <c r="NN905" s="368"/>
      <c r="NO905" s="368"/>
      <c r="NP905" s="368"/>
      <c r="NQ905" s="368"/>
      <c r="NR905" s="368"/>
      <c r="NS905" s="368"/>
      <c r="NT905" s="368"/>
      <c r="NU905" s="368"/>
      <c r="NV905" s="368"/>
      <c r="NW905" s="368"/>
      <c r="NX905" s="368"/>
      <c r="NY905" s="368"/>
      <c r="NZ905" s="368"/>
      <c r="OA905" s="368"/>
      <c r="OB905" s="368"/>
      <c r="OC905" s="368"/>
      <c r="OD905" s="368"/>
      <c r="OE905" s="368"/>
      <c r="OF905" s="368"/>
      <c r="OG905" s="368"/>
      <c r="OH905" s="368"/>
      <c r="OI905" s="368"/>
      <c r="OJ905" s="368"/>
      <c r="OK905" s="368"/>
      <c r="OL905" s="368"/>
      <c r="OM905" s="368"/>
      <c r="ON905" s="368"/>
      <c r="OO905" s="368"/>
      <c r="OP905" s="368"/>
      <c r="OQ905" s="368"/>
      <c r="OR905" s="368"/>
      <c r="OS905" s="368"/>
      <c r="OT905" s="368"/>
      <c r="OU905" s="368"/>
      <c r="OV905" s="368"/>
      <c r="OW905" s="368"/>
      <c r="OX905" s="368"/>
      <c r="OY905" s="368"/>
      <c r="OZ905" s="368"/>
      <c r="PA905" s="368"/>
      <c r="PB905" s="368"/>
      <c r="PC905" s="368"/>
      <c r="PD905" s="368"/>
      <c r="PE905" s="368"/>
      <c r="PF905" s="368"/>
      <c r="PG905" s="368"/>
      <c r="PH905" s="368"/>
      <c r="PI905" s="368"/>
      <c r="PJ905" s="368"/>
      <c r="PK905" s="368"/>
      <c r="PL905" s="368"/>
      <c r="PM905" s="368"/>
      <c r="PN905" s="368"/>
      <c r="PO905" s="368"/>
      <c r="PP905" s="368"/>
      <c r="PQ905" s="368"/>
      <c r="PR905" s="368"/>
      <c r="PS905" s="368"/>
      <c r="PT905" s="368"/>
      <c r="PU905" s="368"/>
      <c r="PV905" s="368"/>
      <c r="PW905" s="368"/>
      <c r="PX905" s="368"/>
      <c r="PY905" s="368"/>
      <c r="PZ905" s="368"/>
      <c r="QA905" s="368"/>
      <c r="QB905" s="368"/>
      <c r="QC905" s="368"/>
      <c r="QD905" s="368"/>
      <c r="QE905" s="368"/>
      <c r="QF905" s="368"/>
      <c r="QG905" s="368"/>
      <c r="QH905" s="368"/>
      <c r="QI905" s="368"/>
      <c r="QJ905" s="368"/>
      <c r="QK905" s="368"/>
      <c r="QL905" s="368"/>
      <c r="QM905" s="368"/>
      <c r="QN905" s="368"/>
      <c r="QO905" s="368"/>
      <c r="QP905" s="368"/>
      <c r="QQ905" s="368"/>
      <c r="QR905" s="368"/>
      <c r="QS905" s="368"/>
      <c r="QT905" s="368"/>
      <c r="QU905" s="368"/>
      <c r="QV905" s="368"/>
      <c r="QW905" s="368"/>
      <c r="QX905" s="368"/>
      <c r="QY905" s="368"/>
      <c r="QZ905" s="368"/>
      <c r="RA905" s="368"/>
      <c r="RB905" s="368"/>
      <c r="RC905" s="368"/>
      <c r="RD905" s="368"/>
      <c r="RE905" s="368"/>
      <c r="RF905" s="368"/>
      <c r="RG905" s="368"/>
      <c r="RH905" s="368"/>
      <c r="RI905" s="368"/>
      <c r="RJ905" s="368"/>
      <c r="RK905" s="368"/>
      <c r="RL905" s="368"/>
      <c r="RM905" s="368"/>
      <c r="RN905" s="368"/>
      <c r="RO905" s="368"/>
      <c r="RP905" s="368"/>
      <c r="RQ905" s="368"/>
      <c r="RR905" s="368"/>
      <c r="RS905" s="368"/>
      <c r="RT905" s="368"/>
      <c r="RU905" s="368"/>
      <c r="RV905" s="368"/>
      <c r="RW905" s="368"/>
      <c r="RX905" s="368"/>
      <c r="RY905" s="368"/>
      <c r="RZ905" s="368"/>
      <c r="SA905" s="368"/>
      <c r="SB905" s="368"/>
      <c r="SC905" s="368"/>
      <c r="SD905" s="368"/>
      <c r="SE905" s="368"/>
      <c r="SF905" s="368"/>
      <c r="SG905" s="368"/>
    </row>
    <row r="906" spans="1:501">
      <c r="A906" s="368"/>
      <c r="B906" s="368"/>
      <c r="C906" s="368"/>
      <c r="D906" s="368"/>
      <c r="E906" s="368"/>
      <c r="F906" s="368"/>
      <c r="G906" s="368"/>
      <c r="H906" s="368"/>
      <c r="I906" s="368"/>
      <c r="J906" s="368"/>
      <c r="K906" s="368"/>
      <c r="L906" s="368"/>
      <c r="M906" s="368"/>
      <c r="N906" s="368"/>
      <c r="O906" s="385"/>
      <c r="P906" s="368"/>
      <c r="Q906" s="368"/>
      <c r="R906" s="368"/>
      <c r="S906" s="368"/>
      <c r="T906" s="368"/>
      <c r="U906" s="368"/>
      <c r="V906" s="368"/>
      <c r="W906" s="368"/>
      <c r="X906" s="368"/>
      <c r="Y906" s="368"/>
      <c r="Z906" s="368"/>
      <c r="AA906" s="368"/>
      <c r="AB906" s="368"/>
      <c r="AC906" s="368"/>
      <c r="AD906" s="368"/>
      <c r="AE906" s="368"/>
      <c r="AF906" s="368"/>
      <c r="AG906" s="368"/>
      <c r="AH906" s="368"/>
      <c r="AI906" s="368"/>
      <c r="AJ906" s="368"/>
      <c r="AK906" s="368"/>
      <c r="AL906" s="368"/>
      <c r="AM906" s="368"/>
      <c r="AN906" s="368"/>
      <c r="AO906" s="368"/>
      <c r="AP906" s="368"/>
      <c r="AQ906" s="368"/>
      <c r="AR906" s="368"/>
      <c r="AS906" s="368"/>
      <c r="AT906" s="368"/>
      <c r="AU906" s="368"/>
      <c r="AV906" s="368"/>
      <c r="AW906" s="368"/>
      <c r="AX906" s="368"/>
      <c r="AY906" s="368"/>
      <c r="AZ906" s="368"/>
      <c r="BA906" s="368"/>
      <c r="BB906" s="368"/>
      <c r="BC906" s="368"/>
      <c r="BD906" s="368"/>
      <c r="BE906" s="368"/>
      <c r="BF906" s="368"/>
      <c r="BG906" s="368"/>
      <c r="BH906" s="368"/>
      <c r="BI906" s="368"/>
      <c r="BJ906" s="368"/>
      <c r="BK906" s="368"/>
      <c r="BL906" s="368"/>
      <c r="BM906" s="368"/>
      <c r="BN906" s="368"/>
      <c r="BO906" s="368"/>
      <c r="BP906" s="368"/>
      <c r="BQ906" s="368"/>
      <c r="BR906" s="368"/>
      <c r="BS906" s="368"/>
      <c r="BT906" s="368"/>
      <c r="BU906" s="368"/>
      <c r="BV906" s="368"/>
      <c r="BW906" s="368"/>
      <c r="DV906" s="368"/>
      <c r="DW906" s="368"/>
      <c r="DX906" s="368"/>
      <c r="DY906" s="368"/>
      <c r="DZ906" s="368"/>
      <c r="EA906" s="368"/>
      <c r="EB906" s="368"/>
      <c r="EC906" s="368"/>
      <c r="ED906" s="368"/>
      <c r="EE906" s="368"/>
      <c r="EF906" s="368"/>
      <c r="EG906" s="368"/>
      <c r="EH906" s="368"/>
      <c r="EI906" s="368"/>
      <c r="EJ906" s="368"/>
      <c r="EK906" s="368"/>
      <c r="EL906" s="368"/>
      <c r="EM906" s="368"/>
      <c r="EN906" s="368"/>
      <c r="EO906" s="368"/>
      <c r="EP906" s="368"/>
      <c r="EQ906" s="368"/>
      <c r="ER906" s="368"/>
      <c r="ES906" s="368"/>
      <c r="ET906" s="368"/>
      <c r="EU906" s="368"/>
      <c r="EV906" s="368"/>
      <c r="EW906" s="368"/>
      <c r="EX906" s="368"/>
      <c r="EY906" s="368"/>
      <c r="EZ906" s="368"/>
      <c r="FA906" s="368"/>
      <c r="FB906" s="368"/>
      <c r="FC906" s="368"/>
      <c r="FD906" s="368"/>
      <c r="FE906" s="368"/>
      <c r="FF906" s="368"/>
      <c r="FG906" s="368"/>
      <c r="FH906" s="368"/>
      <c r="FI906" s="368"/>
      <c r="FJ906" s="368"/>
      <c r="FK906" s="368"/>
      <c r="FL906" s="368"/>
      <c r="FM906" s="368"/>
      <c r="FN906" s="368"/>
      <c r="FO906" s="368"/>
      <c r="FP906" s="368"/>
      <c r="FQ906" s="368"/>
      <c r="FR906" s="368"/>
      <c r="FS906" s="368"/>
      <c r="FT906" s="368"/>
      <c r="FU906" s="368"/>
      <c r="FV906" s="368"/>
      <c r="FW906" s="368"/>
      <c r="FX906" s="368"/>
      <c r="FY906" s="368"/>
      <c r="FZ906" s="368"/>
      <c r="GA906" s="368"/>
      <c r="GB906" s="368"/>
      <c r="GC906" s="368"/>
      <c r="GD906" s="368"/>
      <c r="GE906" s="368"/>
      <c r="GF906" s="368"/>
      <c r="GG906" s="368"/>
      <c r="GH906" s="368"/>
      <c r="GI906" s="368"/>
      <c r="GJ906" s="368"/>
      <c r="GK906" s="368"/>
      <c r="GL906" s="368"/>
      <c r="GM906" s="368"/>
      <c r="GN906" s="368"/>
      <c r="GO906" s="368"/>
      <c r="GP906" s="368"/>
      <c r="GQ906" s="368"/>
      <c r="GR906" s="368"/>
      <c r="GS906" s="368"/>
      <c r="GT906" s="368"/>
      <c r="GU906" s="368"/>
      <c r="GV906" s="368"/>
      <c r="GW906" s="368"/>
      <c r="GX906" s="368"/>
      <c r="GY906" s="368"/>
      <c r="GZ906" s="368"/>
      <c r="HA906" s="368"/>
      <c r="HB906" s="368"/>
      <c r="HC906" s="368"/>
      <c r="HD906" s="368"/>
      <c r="HE906" s="368"/>
      <c r="HF906" s="368"/>
      <c r="HG906" s="368"/>
      <c r="HH906" s="368"/>
      <c r="HI906" s="368"/>
      <c r="HJ906" s="368"/>
      <c r="HK906" s="368"/>
      <c r="HL906" s="368"/>
      <c r="HM906" s="368"/>
      <c r="HN906" s="368"/>
      <c r="HO906" s="368"/>
      <c r="HP906" s="368"/>
      <c r="HQ906" s="368"/>
      <c r="HR906" s="368"/>
      <c r="HS906" s="368"/>
      <c r="HT906" s="368"/>
      <c r="HU906" s="368"/>
      <c r="HV906" s="368"/>
      <c r="HW906" s="368"/>
      <c r="HX906" s="368"/>
      <c r="HY906" s="368"/>
      <c r="HZ906" s="368"/>
      <c r="IA906" s="368"/>
      <c r="IB906" s="368"/>
      <c r="IC906" s="368"/>
      <c r="ID906" s="368"/>
      <c r="IE906" s="368"/>
      <c r="IF906" s="368"/>
      <c r="IG906" s="368"/>
      <c r="IH906" s="368"/>
      <c r="II906" s="368"/>
      <c r="IJ906" s="368"/>
      <c r="IK906" s="368"/>
      <c r="IL906" s="368"/>
      <c r="IM906" s="368"/>
      <c r="IN906" s="368"/>
      <c r="IO906" s="368"/>
      <c r="IP906" s="368"/>
      <c r="IQ906" s="368"/>
      <c r="IR906" s="368"/>
      <c r="IS906" s="368"/>
      <c r="IT906" s="368"/>
      <c r="IU906" s="368"/>
      <c r="IV906" s="368"/>
      <c r="IW906" s="368"/>
      <c r="IX906" s="368"/>
      <c r="IY906" s="368"/>
      <c r="IZ906" s="368"/>
      <c r="JA906" s="368"/>
      <c r="JB906" s="368"/>
      <c r="JC906" s="368"/>
      <c r="JD906" s="368"/>
      <c r="JE906" s="368"/>
      <c r="JF906" s="368"/>
      <c r="JG906" s="368"/>
      <c r="JH906" s="368"/>
      <c r="JI906" s="368"/>
      <c r="JJ906" s="368"/>
      <c r="JK906" s="368"/>
      <c r="JL906" s="368"/>
      <c r="JM906" s="368"/>
      <c r="JN906" s="368"/>
      <c r="JO906" s="368"/>
      <c r="JP906" s="368"/>
      <c r="JQ906" s="368"/>
      <c r="JR906" s="368"/>
      <c r="JS906" s="368"/>
      <c r="JT906" s="368"/>
      <c r="JU906" s="368"/>
      <c r="JV906" s="368"/>
      <c r="JW906" s="368"/>
      <c r="JX906" s="368"/>
      <c r="JY906" s="368"/>
      <c r="JZ906" s="368"/>
      <c r="KA906" s="368"/>
      <c r="KB906" s="368"/>
      <c r="KC906" s="368"/>
      <c r="KD906" s="368"/>
      <c r="KE906" s="368"/>
      <c r="KF906" s="368"/>
      <c r="KG906" s="368"/>
      <c r="KH906" s="368"/>
      <c r="KI906" s="368"/>
      <c r="KJ906" s="368"/>
      <c r="KK906" s="368"/>
      <c r="KL906" s="368"/>
      <c r="KM906" s="368"/>
      <c r="KN906" s="368"/>
      <c r="KO906" s="368"/>
      <c r="KP906" s="368"/>
      <c r="KQ906" s="368"/>
      <c r="KR906" s="368"/>
      <c r="KS906" s="368"/>
      <c r="KT906" s="368"/>
      <c r="KU906" s="368"/>
      <c r="KV906" s="368"/>
      <c r="KW906" s="368"/>
      <c r="KX906" s="368"/>
      <c r="LH906" s="368"/>
      <c r="LI906" s="368"/>
      <c r="LJ906" s="368"/>
      <c r="LK906" s="368"/>
      <c r="LL906" s="368"/>
      <c r="LM906" s="368"/>
      <c r="LN906" s="368"/>
      <c r="LO906" s="368"/>
      <c r="LP906" s="368"/>
      <c r="LQ906" s="368"/>
      <c r="LR906" s="368"/>
      <c r="LS906" s="368"/>
      <c r="LT906" s="368"/>
      <c r="LU906" s="368"/>
      <c r="LV906" s="368"/>
      <c r="LW906" s="368"/>
      <c r="LX906" s="368"/>
      <c r="LY906" s="368"/>
      <c r="LZ906" s="368"/>
      <c r="MA906" s="368"/>
      <c r="MB906" s="368"/>
      <c r="MC906" s="368"/>
      <c r="MD906" s="368"/>
      <c r="ME906" s="368"/>
      <c r="MF906" s="368"/>
      <c r="MG906" s="368"/>
      <c r="MH906" s="368"/>
      <c r="MI906" s="368"/>
      <c r="MJ906" s="368"/>
      <c r="MK906" s="368"/>
      <c r="ML906" s="368"/>
      <c r="MM906" s="368"/>
      <c r="MN906" s="368"/>
      <c r="MO906" s="368"/>
      <c r="MP906" s="368"/>
      <c r="MQ906" s="368"/>
      <c r="MR906" s="368"/>
      <c r="MS906" s="368"/>
      <c r="MT906" s="368"/>
      <c r="MU906" s="368"/>
      <c r="MV906" s="368"/>
      <c r="MW906" s="368"/>
      <c r="MX906" s="368"/>
      <c r="MY906" s="368"/>
      <c r="MZ906" s="368"/>
      <c r="NA906" s="368"/>
      <c r="NB906" s="368"/>
      <c r="NC906" s="368"/>
      <c r="ND906" s="368"/>
      <c r="NE906" s="368"/>
      <c r="NF906" s="368"/>
      <c r="NG906" s="368"/>
      <c r="NH906" s="368"/>
      <c r="NI906" s="368"/>
      <c r="NJ906" s="368"/>
      <c r="NK906" s="368"/>
      <c r="NL906" s="368"/>
      <c r="NM906" s="368"/>
      <c r="NN906" s="368"/>
      <c r="NO906" s="368"/>
      <c r="NP906" s="368"/>
      <c r="NQ906" s="368"/>
      <c r="NR906" s="368"/>
      <c r="NS906" s="368"/>
      <c r="NT906" s="368"/>
      <c r="NU906" s="368"/>
      <c r="NV906" s="368"/>
      <c r="NW906" s="368"/>
      <c r="NX906" s="368"/>
      <c r="NY906" s="368"/>
      <c r="NZ906" s="368"/>
      <c r="OA906" s="368"/>
      <c r="OB906" s="368"/>
      <c r="OC906" s="368"/>
      <c r="OD906" s="368"/>
      <c r="OE906" s="368"/>
      <c r="OF906" s="368"/>
      <c r="OG906" s="368"/>
      <c r="OH906" s="368"/>
      <c r="OI906" s="368"/>
      <c r="OJ906" s="368"/>
      <c r="OK906" s="368"/>
      <c r="OL906" s="368"/>
      <c r="OM906" s="368"/>
      <c r="ON906" s="368"/>
      <c r="OO906" s="368"/>
      <c r="OP906" s="368"/>
      <c r="OQ906" s="368"/>
      <c r="OR906" s="368"/>
      <c r="OS906" s="368"/>
      <c r="OT906" s="368"/>
      <c r="OU906" s="368"/>
      <c r="OV906" s="368"/>
      <c r="OW906" s="368"/>
      <c r="OX906" s="368"/>
      <c r="OY906" s="368"/>
      <c r="OZ906" s="368"/>
      <c r="PA906" s="368"/>
      <c r="PB906" s="368"/>
      <c r="PC906" s="368"/>
      <c r="PD906" s="368"/>
      <c r="PE906" s="368"/>
      <c r="PF906" s="368"/>
      <c r="PG906" s="368"/>
      <c r="PH906" s="368"/>
      <c r="PI906" s="368"/>
      <c r="PJ906" s="368"/>
      <c r="PK906" s="368"/>
      <c r="PL906" s="368"/>
      <c r="PM906" s="368"/>
      <c r="PN906" s="368"/>
      <c r="PO906" s="368"/>
      <c r="PP906" s="368"/>
      <c r="PQ906" s="368"/>
      <c r="PR906" s="368"/>
      <c r="PS906" s="368"/>
      <c r="PT906" s="368"/>
      <c r="PU906" s="368"/>
      <c r="PV906" s="368"/>
      <c r="PW906" s="368"/>
      <c r="PX906" s="368"/>
      <c r="PY906" s="368"/>
      <c r="PZ906" s="368"/>
      <c r="QA906" s="368"/>
      <c r="QB906" s="368"/>
      <c r="QC906" s="368"/>
      <c r="QD906" s="368"/>
      <c r="QE906" s="368"/>
      <c r="QF906" s="368"/>
      <c r="QG906" s="368"/>
      <c r="QH906" s="368"/>
      <c r="QI906" s="368"/>
      <c r="QJ906" s="368"/>
      <c r="QK906" s="368"/>
      <c r="QL906" s="368"/>
      <c r="QM906" s="368"/>
      <c r="QN906" s="368"/>
      <c r="QO906" s="368"/>
      <c r="QP906" s="368"/>
      <c r="QQ906" s="368"/>
      <c r="QR906" s="368"/>
      <c r="QS906" s="368"/>
      <c r="QT906" s="368"/>
      <c r="QU906" s="368"/>
      <c r="QV906" s="368"/>
      <c r="QW906" s="368"/>
      <c r="QX906" s="368"/>
      <c r="QY906" s="368"/>
      <c r="QZ906" s="368"/>
      <c r="RA906" s="368"/>
      <c r="RB906" s="368"/>
      <c r="RC906" s="368"/>
      <c r="RD906" s="368"/>
      <c r="RE906" s="368"/>
      <c r="RF906" s="368"/>
      <c r="RG906" s="368"/>
      <c r="RH906" s="368"/>
      <c r="RI906" s="368"/>
      <c r="RJ906" s="368"/>
      <c r="RK906" s="368"/>
      <c r="RL906" s="368"/>
      <c r="RM906" s="368"/>
      <c r="RN906" s="368"/>
      <c r="RO906" s="368"/>
      <c r="RP906" s="368"/>
      <c r="RQ906" s="368"/>
      <c r="RR906" s="368"/>
      <c r="RS906" s="368"/>
      <c r="RT906" s="368"/>
      <c r="RU906" s="368"/>
      <c r="RV906" s="368"/>
      <c r="RW906" s="368"/>
      <c r="RX906" s="368"/>
      <c r="RY906" s="368"/>
      <c r="RZ906" s="368"/>
      <c r="SA906" s="368"/>
      <c r="SB906" s="368"/>
      <c r="SC906" s="368"/>
      <c r="SD906" s="368"/>
      <c r="SE906" s="368"/>
      <c r="SF906" s="368"/>
      <c r="SG906" s="368"/>
    </row>
    <row r="907" spans="1:501">
      <c r="A907" s="220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454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0"/>
      <c r="AA907" s="220"/>
      <c r="AB907" s="220"/>
      <c r="AC907" s="220"/>
      <c r="AD907" s="220"/>
      <c r="AE907" s="220"/>
      <c r="AF907" s="220"/>
      <c r="AG907" s="220"/>
      <c r="AH907" s="220"/>
      <c r="AI907" s="220"/>
      <c r="AJ907" s="220"/>
      <c r="AK907" s="220"/>
      <c r="AL907" s="220"/>
      <c r="AM907" s="220"/>
      <c r="AN907" s="220"/>
      <c r="AO907" s="220"/>
      <c r="AP907" s="220"/>
      <c r="AQ907" s="220"/>
      <c r="AR907" s="220"/>
      <c r="AS907" s="220"/>
      <c r="AT907" s="220"/>
      <c r="AU907" s="220"/>
      <c r="AV907" s="220"/>
      <c r="AW907" s="220"/>
      <c r="AX907" s="220"/>
      <c r="AY907" s="220"/>
      <c r="AZ907" s="220"/>
      <c r="BA907" s="220"/>
      <c r="BB907" s="220"/>
      <c r="BC907" s="220"/>
      <c r="BD907" s="220"/>
      <c r="BE907" s="220"/>
      <c r="BF907" s="220"/>
      <c r="BG907" s="220"/>
      <c r="BH907" s="220"/>
      <c r="BI907" s="220"/>
      <c r="BJ907" s="220"/>
      <c r="BK907" s="220"/>
      <c r="BL907" s="220"/>
      <c r="BM907" s="220"/>
      <c r="BN907" s="220"/>
      <c r="BO907" s="220"/>
      <c r="BP907" s="220"/>
      <c r="BQ907" s="220"/>
      <c r="BR907" s="220"/>
      <c r="BS907" s="220"/>
      <c r="BT907" s="220"/>
      <c r="BU907" s="220"/>
      <c r="BV907" s="220"/>
      <c r="BW907" s="220"/>
      <c r="DV907" s="220"/>
      <c r="DW907" s="220"/>
      <c r="DX907" s="220"/>
      <c r="DY907" s="220"/>
      <c r="DZ907" s="220"/>
      <c r="EA907" s="220"/>
      <c r="EB907" s="220"/>
      <c r="EC907" s="220"/>
      <c r="ED907" s="220"/>
      <c r="EE907" s="220"/>
      <c r="EF907" s="220"/>
      <c r="EG907" s="220"/>
      <c r="EH907" s="220"/>
      <c r="EI907" s="220"/>
      <c r="EJ907" s="220"/>
      <c r="EK907" s="220"/>
      <c r="EL907" s="220"/>
      <c r="EM907" s="220"/>
      <c r="EN907" s="220"/>
      <c r="EO907" s="220"/>
      <c r="EP907" s="220"/>
      <c r="EQ907" s="220"/>
      <c r="ER907" s="220"/>
      <c r="ES907" s="220"/>
      <c r="ET907" s="220"/>
      <c r="EU907" s="220"/>
      <c r="EV907" s="220"/>
      <c r="EW907" s="220"/>
      <c r="EX907" s="220"/>
      <c r="EY907" s="220"/>
      <c r="EZ907" s="220"/>
      <c r="FA907" s="220"/>
      <c r="FB907" s="220"/>
      <c r="FC907" s="220"/>
      <c r="FD907" s="220"/>
      <c r="FE907" s="220"/>
      <c r="FF907" s="220"/>
      <c r="FG907" s="220"/>
      <c r="FH907" s="220"/>
      <c r="FI907" s="220"/>
      <c r="FJ907" s="220"/>
      <c r="FK907" s="220"/>
      <c r="FL907" s="220"/>
      <c r="FM907" s="220"/>
      <c r="FN907" s="220"/>
      <c r="FO907" s="220"/>
      <c r="FP907" s="220"/>
      <c r="FQ907" s="220"/>
      <c r="FR907" s="220"/>
      <c r="FS907" s="220"/>
      <c r="FT907" s="220"/>
      <c r="FU907" s="220"/>
      <c r="FV907" s="220"/>
      <c r="FW907" s="220"/>
      <c r="FX907" s="220"/>
      <c r="FY907" s="220"/>
      <c r="FZ907" s="220"/>
      <c r="GA907" s="220"/>
      <c r="GB907" s="220"/>
      <c r="GC907" s="220"/>
      <c r="GD907" s="220"/>
      <c r="GE907" s="220"/>
      <c r="GF907" s="220"/>
      <c r="GG907" s="220"/>
      <c r="GH907" s="220"/>
      <c r="GI907" s="220"/>
      <c r="GJ907" s="220"/>
      <c r="GK907" s="220"/>
      <c r="GL907" s="220"/>
      <c r="GM907" s="220"/>
      <c r="GN907" s="220"/>
      <c r="GO907" s="220"/>
      <c r="GP907" s="220"/>
      <c r="GQ907" s="220"/>
      <c r="GR907" s="220"/>
      <c r="GS907" s="220"/>
      <c r="GT907" s="220"/>
      <c r="GU907" s="220"/>
      <c r="GV907" s="220"/>
      <c r="GW907" s="220"/>
      <c r="GX907" s="220"/>
      <c r="GY907" s="220"/>
      <c r="GZ907" s="220"/>
      <c r="HA907" s="220"/>
      <c r="HB907" s="220"/>
      <c r="HC907" s="220"/>
      <c r="HD907" s="220"/>
      <c r="HE907" s="220"/>
      <c r="HF907" s="220"/>
      <c r="HG907" s="220"/>
      <c r="HH907" s="220"/>
      <c r="HI907" s="220"/>
      <c r="HJ907" s="220"/>
      <c r="HK907" s="220"/>
      <c r="HL907" s="220"/>
      <c r="HM907" s="220"/>
      <c r="HN907" s="220"/>
      <c r="HO907" s="220"/>
      <c r="HP907" s="220"/>
      <c r="HQ907" s="220"/>
      <c r="HR907" s="220"/>
      <c r="HS907" s="220"/>
      <c r="HT907" s="220"/>
      <c r="HU907" s="220"/>
      <c r="HV907" s="220"/>
      <c r="HW907" s="220"/>
      <c r="HX907" s="220"/>
      <c r="HY907" s="220"/>
      <c r="HZ907" s="220"/>
      <c r="IA907" s="220"/>
      <c r="IB907" s="220"/>
      <c r="IC907" s="220"/>
      <c r="ID907" s="220"/>
      <c r="IE907" s="220"/>
      <c r="IF907" s="220"/>
      <c r="IG907" s="220"/>
      <c r="IH907" s="220"/>
      <c r="II907" s="220"/>
      <c r="IJ907" s="220"/>
      <c r="IK907" s="220"/>
      <c r="IL907" s="220"/>
      <c r="IM907" s="220"/>
      <c r="IN907" s="220"/>
      <c r="IO907" s="220"/>
      <c r="IP907" s="220"/>
      <c r="IQ907" s="220"/>
      <c r="IR907" s="220"/>
      <c r="IS907" s="220"/>
      <c r="IT907" s="220"/>
      <c r="IU907" s="220"/>
      <c r="IV907" s="220"/>
      <c r="IW907" s="220"/>
      <c r="IX907" s="220"/>
      <c r="IY907" s="220"/>
      <c r="IZ907" s="220"/>
      <c r="JA907" s="220"/>
      <c r="JB907" s="220"/>
      <c r="JC907" s="220"/>
      <c r="JD907" s="220"/>
      <c r="JE907" s="220"/>
      <c r="JF907" s="220"/>
      <c r="JG907" s="220"/>
      <c r="JH907" s="220"/>
      <c r="JI907" s="220"/>
      <c r="JJ907" s="220"/>
      <c r="JK907" s="220"/>
      <c r="JL907" s="220"/>
      <c r="JM907" s="220"/>
      <c r="JN907" s="220"/>
      <c r="JO907" s="220"/>
      <c r="JP907" s="220"/>
      <c r="JQ907" s="220"/>
      <c r="JR907" s="220"/>
      <c r="JS907" s="220"/>
      <c r="JT907" s="220"/>
      <c r="JU907" s="220"/>
      <c r="JV907" s="220"/>
      <c r="JW907" s="220"/>
      <c r="JX907" s="220"/>
      <c r="JY907" s="220"/>
      <c r="JZ907" s="220"/>
      <c r="KA907" s="220"/>
      <c r="KB907" s="220"/>
      <c r="KC907" s="220"/>
      <c r="KD907" s="220"/>
      <c r="KE907" s="220"/>
      <c r="KF907" s="220"/>
      <c r="KG907" s="220"/>
      <c r="KH907" s="220"/>
      <c r="KI907" s="220"/>
      <c r="KJ907" s="220"/>
      <c r="KK907" s="220"/>
      <c r="KL907" s="220"/>
      <c r="KM907" s="220"/>
      <c r="KN907" s="220"/>
      <c r="KO907" s="220"/>
      <c r="KP907" s="220"/>
      <c r="KQ907" s="220"/>
      <c r="KR907" s="220"/>
      <c r="KS907" s="220"/>
      <c r="KT907" s="220"/>
      <c r="KU907" s="220"/>
      <c r="KV907" s="220"/>
      <c r="KW907" s="220"/>
      <c r="KX907" s="220"/>
      <c r="LH907" s="220"/>
      <c r="LI907" s="220"/>
      <c r="LJ907" s="220"/>
      <c r="LK907" s="220"/>
      <c r="LL907" s="220"/>
      <c r="LM907" s="220"/>
      <c r="LN907" s="220"/>
      <c r="LO907" s="220"/>
      <c r="LP907" s="220"/>
      <c r="LQ907" s="220"/>
      <c r="LR907" s="220"/>
      <c r="LS907" s="220"/>
      <c r="LT907" s="220"/>
      <c r="LU907" s="220"/>
      <c r="LV907" s="220"/>
      <c r="LW907" s="220"/>
      <c r="LX907" s="220"/>
      <c r="LY907" s="220"/>
      <c r="LZ907" s="220"/>
      <c r="MA907" s="220"/>
      <c r="MB907" s="220"/>
      <c r="MC907" s="220"/>
      <c r="MD907" s="220"/>
      <c r="ME907" s="220"/>
      <c r="MF907" s="220"/>
      <c r="MG907" s="220"/>
      <c r="MH907" s="220"/>
      <c r="MI907" s="220"/>
      <c r="MJ907" s="220"/>
      <c r="MK907" s="220"/>
      <c r="ML907" s="220"/>
      <c r="MM907" s="220"/>
      <c r="MN907" s="220"/>
      <c r="MO907" s="220"/>
      <c r="MP907" s="220"/>
      <c r="MQ907" s="220"/>
      <c r="MR907" s="220"/>
      <c r="MS907" s="220"/>
      <c r="MT907" s="220"/>
      <c r="MU907" s="220"/>
      <c r="MV907" s="220"/>
      <c r="MW907" s="220"/>
      <c r="MX907" s="220"/>
      <c r="MY907" s="220"/>
      <c r="MZ907" s="220"/>
      <c r="NA907" s="220"/>
      <c r="NB907" s="220"/>
      <c r="NC907" s="220"/>
      <c r="ND907" s="220"/>
      <c r="NE907" s="220"/>
      <c r="NF907" s="220"/>
      <c r="NG907" s="220"/>
      <c r="NH907" s="220"/>
      <c r="NI907" s="220"/>
      <c r="NJ907" s="220"/>
      <c r="NK907" s="220"/>
      <c r="NL907" s="220"/>
      <c r="NM907" s="220"/>
      <c r="NN907" s="220"/>
      <c r="NO907" s="220"/>
      <c r="NP907" s="220"/>
      <c r="NQ907" s="220"/>
      <c r="NR907" s="220"/>
      <c r="NS907" s="220"/>
      <c r="NT907" s="220"/>
      <c r="NU907" s="220"/>
      <c r="NV907" s="220"/>
      <c r="NW907" s="220"/>
      <c r="NX907" s="220"/>
      <c r="NY907" s="220"/>
      <c r="NZ907" s="220"/>
      <c r="OA907" s="220"/>
      <c r="OB907" s="220"/>
      <c r="OC907" s="220"/>
      <c r="OD907" s="220"/>
      <c r="OE907" s="220"/>
      <c r="OF907" s="220"/>
      <c r="OG907" s="220"/>
      <c r="OH907" s="220"/>
      <c r="OI907" s="220"/>
      <c r="OJ907" s="220"/>
      <c r="OK907" s="220"/>
      <c r="OL907" s="220"/>
      <c r="OM907" s="220"/>
      <c r="ON907" s="220"/>
      <c r="OO907" s="220"/>
      <c r="OP907" s="220"/>
      <c r="OQ907" s="220"/>
      <c r="OR907" s="220"/>
      <c r="OS907" s="220"/>
      <c r="OT907" s="220"/>
      <c r="OU907" s="220"/>
      <c r="OV907" s="220"/>
      <c r="OW907" s="220"/>
      <c r="OX907" s="220"/>
      <c r="OY907" s="220"/>
      <c r="OZ907" s="220"/>
      <c r="PA907" s="220"/>
      <c r="PB907" s="220"/>
      <c r="PC907" s="220"/>
      <c r="PD907" s="220"/>
      <c r="PE907" s="220"/>
      <c r="PF907" s="220"/>
      <c r="PG907" s="220"/>
      <c r="PH907" s="220"/>
      <c r="PI907" s="220"/>
      <c r="PJ907" s="220"/>
      <c r="PK907" s="220"/>
      <c r="PL907" s="220"/>
      <c r="PM907" s="220"/>
      <c r="PN907" s="220"/>
      <c r="PO907" s="220"/>
      <c r="PP907" s="220"/>
      <c r="PQ907" s="220"/>
      <c r="PR907" s="220"/>
      <c r="PS907" s="220"/>
      <c r="PT907" s="220"/>
      <c r="PU907" s="220"/>
      <c r="PV907" s="220"/>
      <c r="PW907" s="220"/>
      <c r="PX907" s="220"/>
      <c r="PY907" s="220"/>
      <c r="PZ907" s="220"/>
      <c r="QA907" s="220"/>
      <c r="QB907" s="220"/>
      <c r="QC907" s="220"/>
      <c r="QD907" s="220"/>
      <c r="QE907" s="220"/>
      <c r="QF907" s="220"/>
      <c r="QG907" s="220"/>
      <c r="QH907" s="220"/>
      <c r="QI907" s="220"/>
      <c r="QJ907" s="220"/>
      <c r="QK907" s="220"/>
      <c r="QL907" s="220"/>
      <c r="QM907" s="220"/>
      <c r="QN907" s="220"/>
      <c r="QO907" s="220"/>
      <c r="QP907" s="220"/>
      <c r="QQ907" s="220"/>
      <c r="QR907" s="220"/>
      <c r="QS907" s="220"/>
      <c r="QT907" s="220"/>
      <c r="QU907" s="220"/>
      <c r="QV907" s="220"/>
      <c r="QW907" s="220"/>
      <c r="QX907" s="220"/>
      <c r="QY907" s="220"/>
      <c r="QZ907" s="220"/>
      <c r="RA907" s="220"/>
      <c r="RB907" s="220"/>
      <c r="RC907" s="220"/>
      <c r="RD907" s="220"/>
      <c r="RE907" s="220"/>
      <c r="RF907" s="220"/>
      <c r="RG907" s="220"/>
      <c r="RH907" s="220"/>
      <c r="RI907" s="220"/>
      <c r="RJ907" s="220"/>
      <c r="RK907" s="220"/>
      <c r="RL907" s="220"/>
      <c r="RM907" s="220"/>
      <c r="RN907" s="220"/>
      <c r="RO907" s="220"/>
      <c r="RP907" s="220"/>
      <c r="RQ907" s="220"/>
      <c r="RR907" s="220"/>
      <c r="RS907" s="220"/>
      <c r="RT907" s="220"/>
      <c r="RU907" s="220"/>
      <c r="RV907" s="220"/>
      <c r="RW907" s="220"/>
      <c r="RX907" s="220"/>
      <c r="RY907" s="220"/>
      <c r="RZ907" s="220"/>
      <c r="SA907" s="220"/>
      <c r="SB907" s="220"/>
      <c r="SC907" s="220"/>
      <c r="SD907" s="220"/>
      <c r="SE907" s="220"/>
      <c r="SF907" s="220"/>
      <c r="SG907" s="220"/>
    </row>
    <row r="908" spans="1:501">
      <c r="A908" s="220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454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0"/>
      <c r="AA908" s="220"/>
      <c r="AB908" s="220"/>
      <c r="AC908" s="220"/>
      <c r="AD908" s="220"/>
      <c r="AE908" s="220"/>
      <c r="AF908" s="220"/>
      <c r="AG908" s="220"/>
      <c r="AH908" s="220"/>
      <c r="AI908" s="220"/>
      <c r="AJ908" s="220"/>
      <c r="AK908" s="220"/>
      <c r="AL908" s="220"/>
      <c r="AM908" s="220"/>
      <c r="AN908" s="220"/>
      <c r="AO908" s="220"/>
      <c r="AP908" s="220"/>
      <c r="AQ908" s="220"/>
      <c r="AR908" s="220"/>
      <c r="AS908" s="220"/>
      <c r="AT908" s="220"/>
      <c r="AU908" s="220"/>
      <c r="AV908" s="220"/>
      <c r="AW908" s="220"/>
      <c r="AX908" s="220"/>
      <c r="AY908" s="220"/>
      <c r="AZ908" s="220"/>
      <c r="BA908" s="220"/>
      <c r="BB908" s="220"/>
      <c r="BC908" s="220"/>
      <c r="BD908" s="220"/>
      <c r="BE908" s="220"/>
      <c r="BF908" s="220"/>
      <c r="BG908" s="220"/>
      <c r="BH908" s="220"/>
      <c r="BI908" s="220"/>
      <c r="BJ908" s="220"/>
      <c r="BK908" s="220"/>
      <c r="BL908" s="220"/>
      <c r="BM908" s="220"/>
      <c r="BN908" s="220"/>
      <c r="BO908" s="220"/>
      <c r="BP908" s="220"/>
      <c r="BQ908" s="220"/>
      <c r="BR908" s="220"/>
      <c r="BS908" s="220"/>
      <c r="BT908" s="220"/>
      <c r="BU908" s="220"/>
      <c r="BV908" s="220"/>
      <c r="BW908" s="220"/>
      <c r="DV908" s="220"/>
      <c r="DW908" s="220"/>
      <c r="DX908" s="220"/>
      <c r="DY908" s="220"/>
      <c r="DZ908" s="220"/>
      <c r="EA908" s="220"/>
      <c r="EB908" s="220"/>
      <c r="EC908" s="220"/>
      <c r="ED908" s="220"/>
      <c r="EE908" s="220"/>
      <c r="EF908" s="220"/>
      <c r="EG908" s="220"/>
      <c r="EH908" s="220"/>
      <c r="EI908" s="220"/>
      <c r="EJ908" s="220"/>
      <c r="EK908" s="220"/>
      <c r="EL908" s="220"/>
      <c r="EM908" s="220"/>
      <c r="EN908" s="220"/>
      <c r="EO908" s="220"/>
      <c r="EP908" s="220"/>
      <c r="EQ908" s="220"/>
      <c r="ER908" s="220"/>
      <c r="ES908" s="220"/>
      <c r="ET908" s="220"/>
      <c r="EU908" s="220"/>
      <c r="EV908" s="220"/>
      <c r="EW908" s="220"/>
      <c r="EX908" s="220"/>
      <c r="EY908" s="220"/>
      <c r="EZ908" s="220"/>
      <c r="FA908" s="220"/>
      <c r="FB908" s="220"/>
      <c r="FC908" s="220"/>
      <c r="FD908" s="220"/>
      <c r="FE908" s="220"/>
      <c r="FF908" s="220"/>
      <c r="FG908" s="220"/>
      <c r="FH908" s="220"/>
      <c r="FI908" s="220"/>
      <c r="FJ908" s="220"/>
      <c r="FK908" s="220"/>
      <c r="FL908" s="220"/>
      <c r="FM908" s="220"/>
      <c r="FN908" s="220"/>
      <c r="FO908" s="220"/>
      <c r="FP908" s="220"/>
      <c r="FQ908" s="220"/>
      <c r="FR908" s="220"/>
      <c r="FS908" s="220"/>
      <c r="FT908" s="220"/>
      <c r="FU908" s="220"/>
      <c r="FV908" s="220"/>
      <c r="FW908" s="220"/>
      <c r="FX908" s="220"/>
      <c r="FY908" s="220"/>
      <c r="FZ908" s="220"/>
      <c r="GA908" s="220"/>
      <c r="GB908" s="220"/>
      <c r="GC908" s="220"/>
      <c r="GD908" s="220"/>
      <c r="GE908" s="220"/>
      <c r="GF908" s="220"/>
      <c r="GG908" s="220"/>
      <c r="GH908" s="220"/>
      <c r="GI908" s="220"/>
      <c r="GJ908" s="220"/>
      <c r="GK908" s="220"/>
      <c r="GL908" s="220"/>
      <c r="GM908" s="220"/>
      <c r="GN908" s="220"/>
      <c r="GO908" s="220"/>
      <c r="GP908" s="220"/>
      <c r="GQ908" s="220"/>
      <c r="GR908" s="220"/>
      <c r="GS908" s="220"/>
      <c r="GT908" s="220"/>
      <c r="GU908" s="220"/>
      <c r="GV908" s="220"/>
      <c r="GW908" s="220"/>
      <c r="GX908" s="220"/>
      <c r="GY908" s="220"/>
      <c r="GZ908" s="220"/>
      <c r="HA908" s="220"/>
      <c r="HB908" s="220"/>
      <c r="HC908" s="220"/>
      <c r="HD908" s="220"/>
      <c r="HE908" s="220"/>
      <c r="HF908" s="220"/>
      <c r="HG908" s="220"/>
      <c r="HH908" s="220"/>
      <c r="HI908" s="220"/>
      <c r="HJ908" s="220"/>
      <c r="HK908" s="220"/>
      <c r="HL908" s="220"/>
      <c r="HM908" s="220"/>
      <c r="HN908" s="220"/>
      <c r="HO908" s="220"/>
      <c r="HP908" s="220"/>
      <c r="HQ908" s="220"/>
      <c r="HR908" s="220"/>
      <c r="HS908" s="220"/>
      <c r="HT908" s="220"/>
      <c r="HU908" s="220"/>
      <c r="HV908" s="220"/>
      <c r="HW908" s="220"/>
      <c r="HX908" s="220"/>
      <c r="HY908" s="220"/>
      <c r="HZ908" s="220"/>
      <c r="IA908" s="220"/>
      <c r="IB908" s="220"/>
      <c r="IC908" s="220"/>
      <c r="ID908" s="220"/>
      <c r="IE908" s="220"/>
      <c r="IF908" s="220"/>
      <c r="IG908" s="220"/>
      <c r="IH908" s="220"/>
      <c r="II908" s="220"/>
      <c r="IJ908" s="220"/>
      <c r="IK908" s="220"/>
      <c r="IL908" s="220"/>
      <c r="IM908" s="220"/>
      <c r="IN908" s="220"/>
      <c r="IO908" s="220"/>
      <c r="IP908" s="220"/>
      <c r="IQ908" s="220"/>
      <c r="IR908" s="220"/>
      <c r="IS908" s="220"/>
      <c r="IT908" s="220"/>
      <c r="IU908" s="220"/>
      <c r="IV908" s="220"/>
      <c r="IW908" s="220"/>
      <c r="IX908" s="220"/>
      <c r="IY908" s="220"/>
      <c r="IZ908" s="220"/>
      <c r="JA908" s="220"/>
      <c r="JB908" s="220"/>
      <c r="JC908" s="220"/>
      <c r="JD908" s="220"/>
      <c r="JE908" s="220"/>
      <c r="JF908" s="220"/>
      <c r="JG908" s="220"/>
      <c r="JH908" s="220"/>
      <c r="JI908" s="220"/>
      <c r="JJ908" s="220"/>
      <c r="JK908" s="220"/>
      <c r="JL908" s="220"/>
      <c r="JM908" s="220"/>
      <c r="JN908" s="220"/>
      <c r="JO908" s="220"/>
      <c r="JP908" s="220"/>
      <c r="JQ908" s="220"/>
      <c r="JR908" s="220"/>
      <c r="JS908" s="220"/>
      <c r="JT908" s="220"/>
      <c r="JU908" s="220"/>
      <c r="JV908" s="220"/>
      <c r="JW908" s="220"/>
      <c r="JX908" s="220"/>
      <c r="JY908" s="220"/>
      <c r="JZ908" s="220"/>
      <c r="KA908" s="220"/>
      <c r="KB908" s="220"/>
      <c r="KC908" s="220"/>
      <c r="KD908" s="220"/>
      <c r="KE908" s="220"/>
      <c r="KF908" s="220"/>
      <c r="KG908" s="220"/>
      <c r="KH908" s="220"/>
      <c r="KI908" s="220"/>
      <c r="KJ908" s="220"/>
      <c r="KK908" s="220"/>
      <c r="KL908" s="220"/>
      <c r="KM908" s="220"/>
      <c r="KN908" s="220"/>
      <c r="KO908" s="220"/>
      <c r="KP908" s="220"/>
      <c r="KQ908" s="220"/>
      <c r="KR908" s="220"/>
      <c r="KS908" s="220"/>
      <c r="KT908" s="220"/>
      <c r="KU908" s="220"/>
      <c r="KV908" s="220"/>
      <c r="KW908" s="220"/>
      <c r="KX908" s="220"/>
      <c r="LH908" s="220"/>
      <c r="LI908" s="220"/>
      <c r="LJ908" s="220"/>
      <c r="LK908" s="220"/>
      <c r="LL908" s="220"/>
      <c r="LM908" s="220"/>
      <c r="LN908" s="220"/>
      <c r="LO908" s="220"/>
      <c r="LP908" s="220"/>
      <c r="LQ908" s="220"/>
      <c r="LR908" s="220"/>
      <c r="LS908" s="220"/>
      <c r="LT908" s="220"/>
      <c r="LU908" s="220"/>
      <c r="LV908" s="220"/>
      <c r="LW908" s="220"/>
      <c r="LX908" s="220"/>
      <c r="LY908" s="220"/>
      <c r="LZ908" s="220"/>
      <c r="MA908" s="220"/>
      <c r="MB908" s="220"/>
      <c r="MC908" s="220"/>
      <c r="MD908" s="220"/>
      <c r="ME908" s="220"/>
      <c r="MF908" s="220"/>
      <c r="MG908" s="220"/>
      <c r="MH908" s="220"/>
      <c r="MI908" s="220"/>
      <c r="MJ908" s="220"/>
      <c r="MK908" s="220"/>
      <c r="ML908" s="220"/>
      <c r="MM908" s="220"/>
      <c r="MN908" s="220"/>
      <c r="MO908" s="220"/>
      <c r="MP908" s="220"/>
      <c r="MQ908" s="220"/>
      <c r="MR908" s="220"/>
      <c r="MS908" s="220"/>
      <c r="MT908" s="220"/>
      <c r="MU908" s="220"/>
      <c r="MV908" s="220"/>
      <c r="MW908" s="220"/>
      <c r="MX908" s="220"/>
      <c r="MY908" s="220"/>
      <c r="MZ908" s="220"/>
      <c r="NA908" s="220"/>
      <c r="NB908" s="220"/>
      <c r="NC908" s="220"/>
      <c r="ND908" s="220"/>
      <c r="NE908" s="220"/>
      <c r="NF908" s="220"/>
      <c r="NG908" s="220"/>
      <c r="NH908" s="220"/>
      <c r="NI908" s="220"/>
      <c r="NJ908" s="220"/>
      <c r="NK908" s="220"/>
      <c r="NL908" s="220"/>
      <c r="NM908" s="220"/>
      <c r="NN908" s="220"/>
      <c r="NO908" s="220"/>
      <c r="NP908" s="220"/>
      <c r="NQ908" s="220"/>
      <c r="NR908" s="220"/>
      <c r="NS908" s="220"/>
      <c r="NT908" s="220"/>
      <c r="NU908" s="220"/>
      <c r="NV908" s="220"/>
      <c r="NW908" s="220"/>
      <c r="NX908" s="220"/>
      <c r="NY908" s="220"/>
      <c r="NZ908" s="220"/>
      <c r="OA908" s="220"/>
      <c r="OB908" s="220"/>
      <c r="OC908" s="220"/>
      <c r="OD908" s="220"/>
      <c r="OE908" s="220"/>
      <c r="OF908" s="220"/>
      <c r="OG908" s="220"/>
      <c r="OH908" s="220"/>
      <c r="OI908" s="220"/>
      <c r="OJ908" s="220"/>
      <c r="OK908" s="220"/>
      <c r="OL908" s="220"/>
      <c r="OM908" s="220"/>
      <c r="ON908" s="220"/>
      <c r="OO908" s="220"/>
      <c r="OP908" s="220"/>
      <c r="OQ908" s="220"/>
      <c r="OR908" s="220"/>
      <c r="OS908" s="220"/>
      <c r="OT908" s="220"/>
      <c r="OU908" s="220"/>
      <c r="OV908" s="220"/>
      <c r="OW908" s="220"/>
      <c r="OX908" s="220"/>
      <c r="OY908" s="220"/>
      <c r="OZ908" s="220"/>
      <c r="PA908" s="220"/>
      <c r="PB908" s="220"/>
      <c r="PC908" s="220"/>
      <c r="PD908" s="220"/>
      <c r="PE908" s="220"/>
      <c r="PF908" s="220"/>
      <c r="PG908" s="220"/>
      <c r="PH908" s="220"/>
      <c r="PI908" s="220"/>
      <c r="PJ908" s="220"/>
      <c r="PK908" s="220"/>
      <c r="PL908" s="220"/>
      <c r="PM908" s="220"/>
      <c r="PN908" s="220"/>
      <c r="PO908" s="220"/>
      <c r="PP908" s="220"/>
      <c r="PQ908" s="220"/>
      <c r="PR908" s="220"/>
      <c r="PS908" s="220"/>
      <c r="PT908" s="220"/>
      <c r="PU908" s="220"/>
      <c r="PV908" s="220"/>
      <c r="PW908" s="220"/>
      <c r="PX908" s="220"/>
      <c r="PY908" s="220"/>
      <c r="PZ908" s="220"/>
      <c r="QA908" s="220"/>
      <c r="QB908" s="220"/>
      <c r="QC908" s="220"/>
      <c r="QD908" s="220"/>
      <c r="QE908" s="220"/>
      <c r="QF908" s="220"/>
      <c r="QG908" s="220"/>
      <c r="QH908" s="220"/>
      <c r="QI908" s="220"/>
      <c r="QJ908" s="220"/>
      <c r="QK908" s="220"/>
      <c r="QL908" s="220"/>
      <c r="QM908" s="220"/>
      <c r="QN908" s="220"/>
      <c r="QO908" s="220"/>
      <c r="QP908" s="220"/>
      <c r="QQ908" s="220"/>
      <c r="QR908" s="220"/>
      <c r="QS908" s="220"/>
      <c r="QT908" s="220"/>
      <c r="QU908" s="220"/>
      <c r="QV908" s="220"/>
      <c r="QW908" s="220"/>
      <c r="QX908" s="220"/>
      <c r="QY908" s="220"/>
      <c r="QZ908" s="220"/>
      <c r="RA908" s="220"/>
      <c r="RB908" s="220"/>
      <c r="RC908" s="220"/>
      <c r="RD908" s="220"/>
      <c r="RE908" s="220"/>
      <c r="RF908" s="220"/>
      <c r="RG908" s="220"/>
      <c r="RH908" s="220"/>
      <c r="RI908" s="220"/>
      <c r="RJ908" s="220"/>
      <c r="RK908" s="220"/>
      <c r="RL908" s="220"/>
      <c r="RM908" s="220"/>
      <c r="RN908" s="220"/>
      <c r="RO908" s="220"/>
      <c r="RP908" s="220"/>
      <c r="RQ908" s="220"/>
      <c r="RR908" s="220"/>
      <c r="RS908" s="220"/>
      <c r="RT908" s="220"/>
      <c r="RU908" s="220"/>
      <c r="RV908" s="220"/>
      <c r="RW908" s="220"/>
      <c r="RX908" s="220"/>
      <c r="RY908" s="220"/>
      <c r="RZ908" s="220"/>
      <c r="SA908" s="220"/>
      <c r="SB908" s="220"/>
      <c r="SC908" s="220"/>
      <c r="SD908" s="220"/>
      <c r="SE908" s="220"/>
      <c r="SF908" s="220"/>
      <c r="SG908" s="220"/>
    </row>
    <row r="909" spans="1:501">
      <c r="A909" s="220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454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0"/>
      <c r="AA909" s="220"/>
      <c r="AB909" s="220"/>
      <c r="AC909" s="220"/>
      <c r="AD909" s="220"/>
      <c r="AE909" s="220"/>
      <c r="AF909" s="220"/>
      <c r="AG909" s="220"/>
      <c r="AH909" s="220"/>
      <c r="AI909" s="220"/>
      <c r="AJ909" s="220"/>
      <c r="AK909" s="220"/>
      <c r="AL909" s="220"/>
      <c r="AM909" s="220"/>
      <c r="AN909" s="220"/>
      <c r="AO909" s="220"/>
      <c r="AP909" s="220"/>
      <c r="AQ909" s="220"/>
      <c r="AR909" s="220"/>
      <c r="AS909" s="220"/>
      <c r="AT909" s="220"/>
      <c r="AU909" s="220"/>
      <c r="AV909" s="220"/>
      <c r="AW909" s="220"/>
      <c r="AX909" s="220"/>
      <c r="AY909" s="220"/>
      <c r="AZ909" s="220"/>
      <c r="BA909" s="220"/>
      <c r="BB909" s="220"/>
      <c r="BC909" s="220"/>
      <c r="BD909" s="220"/>
      <c r="BE909" s="220"/>
      <c r="BF909" s="220"/>
      <c r="BG909" s="220"/>
      <c r="BH909" s="220"/>
      <c r="BI909" s="220"/>
      <c r="BJ909" s="220"/>
      <c r="BK909" s="220"/>
      <c r="BL909" s="220"/>
      <c r="BM909" s="220"/>
      <c r="BN909" s="220"/>
      <c r="BO909" s="220"/>
      <c r="BP909" s="220"/>
      <c r="BQ909" s="220"/>
      <c r="BR909" s="220"/>
      <c r="BS909" s="220"/>
      <c r="BT909" s="220"/>
      <c r="BU909" s="220"/>
      <c r="BV909" s="220"/>
      <c r="BW909" s="220"/>
      <c r="DV909" s="220"/>
      <c r="DW909" s="220"/>
      <c r="DX909" s="220"/>
      <c r="DY909" s="220"/>
      <c r="DZ909" s="220"/>
      <c r="EA909" s="220"/>
      <c r="EB909" s="220"/>
      <c r="EC909" s="220"/>
      <c r="ED909" s="220"/>
      <c r="EE909" s="220"/>
      <c r="EF909" s="220"/>
      <c r="EG909" s="220"/>
      <c r="EH909" s="220"/>
      <c r="EI909" s="220"/>
      <c r="EJ909" s="220"/>
      <c r="EK909" s="220"/>
      <c r="EL909" s="220"/>
      <c r="EM909" s="220"/>
      <c r="EN909" s="220"/>
      <c r="EO909" s="220"/>
      <c r="EP909" s="220"/>
      <c r="EQ909" s="220"/>
      <c r="ER909" s="220"/>
      <c r="ES909" s="220"/>
      <c r="ET909" s="220"/>
      <c r="EU909" s="220"/>
      <c r="EV909" s="220"/>
      <c r="EW909" s="220"/>
      <c r="EX909" s="220"/>
      <c r="EY909" s="220"/>
      <c r="EZ909" s="220"/>
      <c r="FA909" s="220"/>
      <c r="FB909" s="220"/>
      <c r="FC909" s="220"/>
      <c r="FD909" s="220"/>
      <c r="FE909" s="220"/>
      <c r="FF909" s="220"/>
      <c r="FG909" s="220"/>
      <c r="FH909" s="220"/>
      <c r="FI909" s="220"/>
      <c r="FJ909" s="220"/>
      <c r="FK909" s="220"/>
      <c r="FL909" s="220"/>
      <c r="FM909" s="220"/>
      <c r="FN909" s="220"/>
      <c r="FO909" s="220"/>
      <c r="FP909" s="220"/>
      <c r="FQ909" s="220"/>
      <c r="FR909" s="220"/>
      <c r="FS909" s="220"/>
      <c r="FT909" s="220"/>
      <c r="FU909" s="220"/>
      <c r="FV909" s="220"/>
      <c r="FW909" s="220"/>
      <c r="FX909" s="220"/>
      <c r="FY909" s="220"/>
      <c r="FZ909" s="220"/>
      <c r="GA909" s="220"/>
      <c r="GB909" s="220"/>
      <c r="GC909" s="220"/>
      <c r="GD909" s="220"/>
      <c r="GE909" s="220"/>
      <c r="GF909" s="220"/>
      <c r="GG909" s="220"/>
      <c r="GH909" s="220"/>
      <c r="GI909" s="220"/>
      <c r="GJ909" s="220"/>
      <c r="GK909" s="220"/>
      <c r="GL909" s="220"/>
      <c r="GM909" s="220"/>
      <c r="GN909" s="220"/>
      <c r="GO909" s="220"/>
      <c r="GP909" s="220"/>
      <c r="GQ909" s="220"/>
      <c r="GR909" s="220"/>
      <c r="GS909" s="220"/>
      <c r="GT909" s="220"/>
      <c r="GU909" s="220"/>
      <c r="GV909" s="220"/>
      <c r="GW909" s="220"/>
      <c r="GX909" s="220"/>
      <c r="GY909" s="220"/>
      <c r="GZ909" s="220"/>
      <c r="HA909" s="220"/>
      <c r="HB909" s="220"/>
      <c r="HC909" s="220"/>
      <c r="HD909" s="220"/>
      <c r="HE909" s="220"/>
      <c r="HF909" s="220"/>
      <c r="HG909" s="220"/>
      <c r="HH909" s="220"/>
      <c r="HI909" s="220"/>
      <c r="HJ909" s="220"/>
      <c r="HK909" s="220"/>
      <c r="HL909" s="220"/>
      <c r="HM909" s="220"/>
      <c r="HN909" s="220"/>
      <c r="HO909" s="220"/>
      <c r="HP909" s="220"/>
      <c r="HQ909" s="220"/>
      <c r="HR909" s="220"/>
      <c r="HS909" s="220"/>
      <c r="HT909" s="220"/>
      <c r="HU909" s="220"/>
      <c r="HV909" s="220"/>
      <c r="HW909" s="220"/>
      <c r="HX909" s="220"/>
      <c r="HY909" s="220"/>
      <c r="HZ909" s="220"/>
      <c r="IA909" s="220"/>
      <c r="IB909" s="220"/>
      <c r="IC909" s="220"/>
      <c r="ID909" s="220"/>
      <c r="IE909" s="220"/>
      <c r="IF909" s="220"/>
      <c r="IG909" s="220"/>
      <c r="IH909" s="220"/>
      <c r="II909" s="220"/>
      <c r="IJ909" s="220"/>
      <c r="IK909" s="220"/>
      <c r="IL909" s="220"/>
      <c r="IM909" s="220"/>
      <c r="IN909" s="220"/>
      <c r="IO909" s="220"/>
      <c r="IP909" s="220"/>
      <c r="IQ909" s="220"/>
      <c r="IR909" s="220"/>
      <c r="IS909" s="220"/>
      <c r="IT909" s="220"/>
      <c r="IU909" s="220"/>
      <c r="IV909" s="220"/>
      <c r="IW909" s="220"/>
      <c r="IX909" s="220"/>
      <c r="IY909" s="220"/>
      <c r="IZ909" s="220"/>
      <c r="JA909" s="220"/>
      <c r="JB909" s="220"/>
      <c r="JC909" s="220"/>
      <c r="JD909" s="220"/>
      <c r="JE909" s="220"/>
      <c r="JF909" s="220"/>
      <c r="JG909" s="220"/>
      <c r="JH909" s="220"/>
      <c r="JI909" s="220"/>
      <c r="JJ909" s="220"/>
      <c r="JK909" s="220"/>
      <c r="JL909" s="220"/>
      <c r="JM909" s="220"/>
      <c r="JN909" s="220"/>
      <c r="JO909" s="220"/>
      <c r="JP909" s="220"/>
      <c r="JQ909" s="220"/>
      <c r="JR909" s="220"/>
      <c r="JS909" s="220"/>
      <c r="JT909" s="220"/>
      <c r="JU909" s="220"/>
      <c r="JV909" s="220"/>
      <c r="JW909" s="220"/>
      <c r="JX909" s="220"/>
      <c r="JY909" s="220"/>
      <c r="JZ909" s="220"/>
      <c r="KA909" s="220"/>
      <c r="KB909" s="220"/>
      <c r="KC909" s="220"/>
      <c r="KD909" s="220"/>
      <c r="KE909" s="220"/>
      <c r="KF909" s="220"/>
      <c r="KG909" s="220"/>
      <c r="KH909" s="220"/>
      <c r="KI909" s="220"/>
      <c r="KJ909" s="220"/>
      <c r="KK909" s="220"/>
      <c r="KL909" s="220"/>
      <c r="KM909" s="220"/>
      <c r="KN909" s="220"/>
      <c r="KO909" s="220"/>
      <c r="KP909" s="220"/>
      <c r="KQ909" s="220"/>
      <c r="KR909" s="220"/>
      <c r="KS909" s="220"/>
      <c r="KT909" s="220"/>
      <c r="KU909" s="220"/>
      <c r="KV909" s="220"/>
      <c r="KW909" s="220"/>
      <c r="KX909" s="220"/>
      <c r="LH909" s="220"/>
      <c r="LI909" s="220"/>
      <c r="LJ909" s="220"/>
      <c r="LK909" s="220"/>
      <c r="LL909" s="220"/>
      <c r="LM909" s="220"/>
      <c r="LN909" s="220"/>
      <c r="LO909" s="220"/>
      <c r="LP909" s="220"/>
      <c r="LQ909" s="220"/>
      <c r="LR909" s="220"/>
      <c r="LS909" s="220"/>
      <c r="LT909" s="220"/>
      <c r="LU909" s="220"/>
      <c r="LV909" s="220"/>
      <c r="LW909" s="220"/>
      <c r="LX909" s="220"/>
      <c r="LY909" s="220"/>
      <c r="LZ909" s="220"/>
      <c r="MA909" s="220"/>
      <c r="MB909" s="220"/>
      <c r="MC909" s="220"/>
      <c r="MD909" s="220"/>
      <c r="ME909" s="220"/>
      <c r="MF909" s="220"/>
      <c r="MG909" s="220"/>
      <c r="MH909" s="220"/>
      <c r="MI909" s="220"/>
      <c r="MJ909" s="220"/>
      <c r="MK909" s="220"/>
      <c r="ML909" s="220"/>
      <c r="MM909" s="220"/>
      <c r="MN909" s="220"/>
      <c r="MO909" s="220"/>
      <c r="MP909" s="220"/>
      <c r="MQ909" s="220"/>
      <c r="MR909" s="220"/>
      <c r="MS909" s="220"/>
      <c r="MT909" s="220"/>
      <c r="MU909" s="220"/>
      <c r="MV909" s="220"/>
      <c r="MW909" s="220"/>
      <c r="MX909" s="220"/>
      <c r="MY909" s="220"/>
      <c r="MZ909" s="220"/>
      <c r="NA909" s="220"/>
      <c r="NB909" s="220"/>
      <c r="NC909" s="220"/>
      <c r="ND909" s="220"/>
      <c r="NE909" s="220"/>
      <c r="NF909" s="220"/>
      <c r="NG909" s="220"/>
      <c r="NH909" s="220"/>
      <c r="NI909" s="220"/>
      <c r="NJ909" s="220"/>
      <c r="NK909" s="220"/>
      <c r="NL909" s="220"/>
      <c r="NM909" s="220"/>
      <c r="NN909" s="220"/>
      <c r="NO909" s="220"/>
      <c r="NP909" s="220"/>
      <c r="NQ909" s="220"/>
      <c r="NR909" s="220"/>
      <c r="NS909" s="220"/>
      <c r="NT909" s="220"/>
      <c r="NU909" s="220"/>
      <c r="NV909" s="220"/>
      <c r="NW909" s="220"/>
      <c r="NX909" s="220"/>
      <c r="NY909" s="220"/>
      <c r="NZ909" s="220"/>
      <c r="OA909" s="220"/>
      <c r="OB909" s="220"/>
      <c r="OC909" s="220"/>
      <c r="OD909" s="220"/>
      <c r="OE909" s="220"/>
      <c r="OF909" s="220"/>
      <c r="OG909" s="220"/>
      <c r="OH909" s="220"/>
      <c r="OI909" s="220"/>
      <c r="OJ909" s="220"/>
      <c r="OK909" s="220"/>
      <c r="OL909" s="220"/>
      <c r="OM909" s="220"/>
      <c r="ON909" s="220"/>
      <c r="OO909" s="220"/>
      <c r="OP909" s="220"/>
      <c r="OQ909" s="220"/>
      <c r="OR909" s="220"/>
      <c r="OS909" s="220"/>
      <c r="OT909" s="220"/>
      <c r="OU909" s="220"/>
      <c r="OV909" s="220"/>
      <c r="OW909" s="220"/>
      <c r="OX909" s="220"/>
      <c r="OY909" s="220"/>
      <c r="OZ909" s="220"/>
      <c r="PA909" s="220"/>
      <c r="PB909" s="220"/>
      <c r="PC909" s="220"/>
      <c r="PD909" s="220"/>
      <c r="PE909" s="220"/>
      <c r="PF909" s="220"/>
      <c r="PG909" s="220"/>
      <c r="PH909" s="220"/>
      <c r="PI909" s="220"/>
      <c r="PJ909" s="220"/>
      <c r="PK909" s="220"/>
      <c r="PL909" s="220"/>
      <c r="PM909" s="220"/>
      <c r="PN909" s="220"/>
      <c r="PO909" s="220"/>
      <c r="PP909" s="220"/>
      <c r="PQ909" s="220"/>
      <c r="PR909" s="220"/>
      <c r="PS909" s="220"/>
      <c r="PT909" s="220"/>
      <c r="PU909" s="220"/>
      <c r="PV909" s="220"/>
      <c r="PW909" s="220"/>
      <c r="PX909" s="220"/>
      <c r="PY909" s="220"/>
      <c r="PZ909" s="220"/>
      <c r="QA909" s="220"/>
      <c r="QB909" s="220"/>
      <c r="QC909" s="220"/>
      <c r="QD909" s="220"/>
      <c r="QE909" s="220"/>
      <c r="QF909" s="220"/>
      <c r="QG909" s="220"/>
      <c r="QH909" s="220"/>
      <c r="QI909" s="220"/>
      <c r="QJ909" s="220"/>
      <c r="QK909" s="220"/>
      <c r="QL909" s="220"/>
      <c r="QM909" s="220"/>
      <c r="QN909" s="220"/>
      <c r="QO909" s="220"/>
      <c r="QP909" s="220"/>
      <c r="QQ909" s="220"/>
      <c r="QR909" s="220"/>
      <c r="QS909" s="220"/>
      <c r="QT909" s="220"/>
      <c r="QU909" s="220"/>
      <c r="QV909" s="220"/>
      <c r="QW909" s="220"/>
      <c r="QX909" s="220"/>
      <c r="QY909" s="220"/>
      <c r="QZ909" s="220"/>
      <c r="RA909" s="220"/>
      <c r="RB909" s="220"/>
      <c r="RC909" s="220"/>
      <c r="RD909" s="220"/>
      <c r="RE909" s="220"/>
      <c r="RF909" s="220"/>
      <c r="RG909" s="220"/>
      <c r="RH909" s="220"/>
      <c r="RI909" s="220"/>
      <c r="RJ909" s="220"/>
      <c r="RK909" s="220"/>
      <c r="RL909" s="220"/>
      <c r="RM909" s="220"/>
      <c r="RN909" s="220"/>
      <c r="RO909" s="220"/>
      <c r="RP909" s="220"/>
      <c r="RQ909" s="220"/>
      <c r="RR909" s="220"/>
      <c r="RS909" s="220"/>
      <c r="RT909" s="220"/>
      <c r="RU909" s="220"/>
      <c r="RV909" s="220"/>
      <c r="RW909" s="220"/>
      <c r="RX909" s="220"/>
      <c r="RY909" s="220"/>
      <c r="RZ909" s="220"/>
      <c r="SA909" s="220"/>
      <c r="SB909" s="220"/>
      <c r="SC909" s="220"/>
      <c r="SD909" s="220"/>
      <c r="SE909" s="220"/>
      <c r="SF909" s="220"/>
      <c r="SG909" s="220"/>
    </row>
    <row r="910" spans="1:501">
      <c r="A910" s="220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454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0"/>
      <c r="AA910" s="220"/>
      <c r="AB910" s="220"/>
      <c r="AC910" s="220"/>
      <c r="AD910" s="220"/>
      <c r="AE910" s="220"/>
      <c r="AF910" s="220"/>
      <c r="AG910" s="220"/>
      <c r="AH910" s="220"/>
      <c r="AI910" s="220"/>
      <c r="AJ910" s="220"/>
      <c r="AK910" s="220"/>
      <c r="AL910" s="220"/>
      <c r="AM910" s="220"/>
      <c r="AN910" s="220"/>
      <c r="AO910" s="220"/>
      <c r="AP910" s="220"/>
      <c r="AQ910" s="220"/>
      <c r="AR910" s="220"/>
      <c r="AS910" s="220"/>
      <c r="AT910" s="220"/>
      <c r="AU910" s="220"/>
      <c r="AV910" s="220"/>
      <c r="AW910" s="220"/>
      <c r="AX910" s="220"/>
      <c r="AY910" s="220"/>
      <c r="AZ910" s="220"/>
      <c r="BA910" s="220"/>
      <c r="BB910" s="220"/>
      <c r="BC910" s="220"/>
      <c r="BD910" s="220"/>
      <c r="BE910" s="220"/>
      <c r="BF910" s="220"/>
      <c r="BG910" s="220"/>
      <c r="BH910" s="220"/>
      <c r="BI910" s="220"/>
      <c r="BJ910" s="220"/>
      <c r="BK910" s="220"/>
      <c r="BL910" s="220"/>
      <c r="BM910" s="220"/>
      <c r="BN910" s="220"/>
      <c r="BO910" s="220"/>
      <c r="BP910" s="220"/>
      <c r="BQ910" s="220"/>
      <c r="BR910" s="220"/>
      <c r="BS910" s="220"/>
      <c r="BT910" s="220"/>
      <c r="BU910" s="220"/>
      <c r="BV910" s="220"/>
      <c r="BW910" s="220"/>
      <c r="DV910" s="220"/>
      <c r="DW910" s="220"/>
      <c r="DX910" s="220"/>
      <c r="DY910" s="220"/>
      <c r="DZ910" s="220"/>
      <c r="EA910" s="220"/>
      <c r="EB910" s="220"/>
      <c r="EC910" s="220"/>
      <c r="ED910" s="220"/>
      <c r="EE910" s="220"/>
      <c r="EF910" s="220"/>
      <c r="EG910" s="220"/>
      <c r="EH910" s="220"/>
      <c r="EI910" s="220"/>
      <c r="EJ910" s="220"/>
      <c r="EK910" s="220"/>
      <c r="EL910" s="220"/>
      <c r="EM910" s="220"/>
      <c r="EN910" s="220"/>
      <c r="EO910" s="220"/>
      <c r="EP910" s="220"/>
      <c r="EQ910" s="220"/>
      <c r="ER910" s="220"/>
      <c r="ES910" s="220"/>
      <c r="ET910" s="220"/>
      <c r="EU910" s="220"/>
      <c r="EV910" s="220"/>
      <c r="EW910" s="220"/>
      <c r="EX910" s="220"/>
      <c r="EY910" s="220"/>
      <c r="EZ910" s="220"/>
      <c r="FA910" s="220"/>
      <c r="FB910" s="220"/>
      <c r="FC910" s="220"/>
      <c r="FD910" s="220"/>
      <c r="FE910" s="220"/>
      <c r="FF910" s="220"/>
      <c r="FG910" s="220"/>
      <c r="FH910" s="220"/>
      <c r="FI910" s="220"/>
      <c r="FJ910" s="220"/>
      <c r="FK910" s="220"/>
      <c r="FL910" s="220"/>
      <c r="FM910" s="220"/>
      <c r="FN910" s="220"/>
      <c r="FO910" s="220"/>
      <c r="FP910" s="220"/>
      <c r="FQ910" s="220"/>
      <c r="FR910" s="220"/>
      <c r="FS910" s="220"/>
      <c r="FT910" s="220"/>
      <c r="FU910" s="220"/>
      <c r="FV910" s="220"/>
      <c r="FW910" s="220"/>
      <c r="FX910" s="220"/>
      <c r="FY910" s="220"/>
      <c r="FZ910" s="220"/>
      <c r="GA910" s="220"/>
      <c r="GB910" s="220"/>
      <c r="GC910" s="220"/>
      <c r="GD910" s="220"/>
      <c r="GE910" s="220"/>
      <c r="GF910" s="220"/>
      <c r="GG910" s="220"/>
      <c r="GH910" s="220"/>
      <c r="GI910" s="220"/>
      <c r="GJ910" s="220"/>
      <c r="GK910" s="220"/>
      <c r="GL910" s="220"/>
      <c r="GM910" s="220"/>
      <c r="GN910" s="220"/>
      <c r="GO910" s="220"/>
      <c r="GP910" s="220"/>
      <c r="GQ910" s="220"/>
      <c r="GR910" s="220"/>
      <c r="GS910" s="220"/>
      <c r="GT910" s="220"/>
      <c r="GU910" s="220"/>
      <c r="GV910" s="220"/>
      <c r="GW910" s="220"/>
      <c r="GX910" s="220"/>
      <c r="GY910" s="220"/>
      <c r="GZ910" s="220"/>
      <c r="HA910" s="220"/>
      <c r="HB910" s="220"/>
      <c r="HC910" s="220"/>
      <c r="HD910" s="220"/>
      <c r="HE910" s="220"/>
      <c r="HF910" s="220"/>
      <c r="HG910" s="220"/>
      <c r="HH910" s="220"/>
      <c r="HI910" s="220"/>
      <c r="HJ910" s="220"/>
      <c r="HK910" s="220"/>
      <c r="HL910" s="220"/>
      <c r="HM910" s="220"/>
      <c r="HN910" s="220"/>
      <c r="HO910" s="220"/>
      <c r="HP910" s="220"/>
      <c r="HQ910" s="220"/>
      <c r="HR910" s="220"/>
      <c r="HS910" s="220"/>
      <c r="HT910" s="220"/>
      <c r="HU910" s="220"/>
      <c r="HV910" s="220"/>
      <c r="HW910" s="220"/>
      <c r="HX910" s="220"/>
      <c r="HY910" s="220"/>
      <c r="HZ910" s="220"/>
      <c r="IA910" s="220"/>
      <c r="IB910" s="220"/>
      <c r="IC910" s="220"/>
      <c r="ID910" s="220"/>
      <c r="IE910" s="220"/>
      <c r="IF910" s="220"/>
      <c r="IG910" s="220"/>
      <c r="IH910" s="220"/>
      <c r="II910" s="220"/>
      <c r="IJ910" s="220"/>
      <c r="IK910" s="220"/>
      <c r="IL910" s="220"/>
      <c r="IM910" s="220"/>
      <c r="IN910" s="220"/>
      <c r="IO910" s="220"/>
      <c r="IP910" s="220"/>
      <c r="IQ910" s="220"/>
      <c r="IR910" s="220"/>
      <c r="IS910" s="220"/>
      <c r="IT910" s="220"/>
      <c r="IU910" s="220"/>
      <c r="IV910" s="220"/>
      <c r="IW910" s="220"/>
      <c r="IX910" s="220"/>
      <c r="IY910" s="220"/>
      <c r="IZ910" s="220"/>
      <c r="JA910" s="220"/>
      <c r="JB910" s="220"/>
      <c r="JC910" s="220"/>
      <c r="JD910" s="220"/>
      <c r="JE910" s="220"/>
      <c r="JF910" s="220"/>
      <c r="JG910" s="220"/>
      <c r="JH910" s="220"/>
      <c r="JI910" s="220"/>
      <c r="JJ910" s="220"/>
      <c r="JK910" s="220"/>
      <c r="JL910" s="220"/>
      <c r="JM910" s="220"/>
      <c r="JN910" s="220"/>
      <c r="JO910" s="220"/>
      <c r="JP910" s="220"/>
      <c r="JQ910" s="220"/>
      <c r="JR910" s="220"/>
      <c r="JS910" s="220"/>
      <c r="JT910" s="220"/>
      <c r="JU910" s="220"/>
      <c r="JV910" s="220"/>
      <c r="JW910" s="220"/>
      <c r="JX910" s="220"/>
      <c r="JY910" s="220"/>
      <c r="JZ910" s="220"/>
      <c r="KA910" s="220"/>
      <c r="KB910" s="220"/>
      <c r="KC910" s="220"/>
      <c r="KD910" s="220"/>
      <c r="KE910" s="220"/>
      <c r="KF910" s="220"/>
      <c r="KG910" s="220"/>
      <c r="KH910" s="220"/>
      <c r="KI910" s="220"/>
      <c r="KJ910" s="220"/>
      <c r="KK910" s="220"/>
      <c r="KL910" s="220"/>
      <c r="KM910" s="220"/>
      <c r="KN910" s="220"/>
      <c r="KO910" s="220"/>
      <c r="KP910" s="220"/>
      <c r="KQ910" s="220"/>
      <c r="KR910" s="220"/>
      <c r="KS910" s="220"/>
      <c r="KT910" s="220"/>
      <c r="KU910" s="220"/>
      <c r="KV910" s="220"/>
      <c r="KW910" s="220"/>
      <c r="KX910" s="220"/>
      <c r="LH910" s="220"/>
      <c r="LI910" s="220"/>
      <c r="LJ910" s="220"/>
      <c r="LK910" s="220"/>
      <c r="LL910" s="220"/>
      <c r="LM910" s="220"/>
      <c r="LN910" s="220"/>
      <c r="LO910" s="220"/>
      <c r="LP910" s="220"/>
      <c r="LQ910" s="220"/>
      <c r="LR910" s="220"/>
      <c r="LS910" s="220"/>
      <c r="LT910" s="220"/>
      <c r="LU910" s="220"/>
      <c r="LV910" s="220"/>
      <c r="LW910" s="220"/>
      <c r="LX910" s="220"/>
      <c r="LY910" s="220"/>
      <c r="LZ910" s="220"/>
      <c r="MA910" s="220"/>
      <c r="MB910" s="220"/>
      <c r="MC910" s="220"/>
      <c r="MD910" s="220"/>
      <c r="ME910" s="220"/>
      <c r="MF910" s="220"/>
      <c r="MG910" s="220"/>
      <c r="MH910" s="220"/>
      <c r="MI910" s="220"/>
      <c r="MJ910" s="220"/>
      <c r="MK910" s="220"/>
      <c r="ML910" s="220"/>
      <c r="MM910" s="220"/>
      <c r="MN910" s="220"/>
      <c r="MO910" s="220"/>
      <c r="MP910" s="220"/>
      <c r="MQ910" s="220"/>
      <c r="MR910" s="220"/>
      <c r="MS910" s="220"/>
      <c r="MT910" s="220"/>
      <c r="MU910" s="220"/>
      <c r="MV910" s="220"/>
      <c r="MW910" s="220"/>
      <c r="MX910" s="220"/>
      <c r="MY910" s="220"/>
      <c r="MZ910" s="220"/>
      <c r="NA910" s="220"/>
      <c r="NB910" s="220"/>
      <c r="NC910" s="220"/>
      <c r="ND910" s="220"/>
      <c r="NE910" s="220"/>
      <c r="NF910" s="220"/>
      <c r="NG910" s="220"/>
      <c r="NH910" s="220"/>
      <c r="NI910" s="220"/>
      <c r="NJ910" s="220"/>
      <c r="NK910" s="220"/>
      <c r="NL910" s="220"/>
      <c r="NM910" s="220"/>
      <c r="NN910" s="220"/>
      <c r="NO910" s="220"/>
      <c r="NP910" s="220"/>
      <c r="NQ910" s="220"/>
      <c r="NR910" s="220"/>
      <c r="NS910" s="220"/>
      <c r="NT910" s="220"/>
      <c r="NU910" s="220"/>
      <c r="NV910" s="220"/>
      <c r="NW910" s="220"/>
      <c r="NX910" s="220"/>
      <c r="NY910" s="220"/>
      <c r="NZ910" s="220"/>
      <c r="OA910" s="220"/>
      <c r="OB910" s="220"/>
      <c r="OC910" s="220"/>
      <c r="OD910" s="220"/>
      <c r="OE910" s="220"/>
      <c r="OF910" s="220"/>
      <c r="OG910" s="220"/>
      <c r="OH910" s="220"/>
      <c r="OI910" s="220"/>
      <c r="OJ910" s="220"/>
      <c r="OK910" s="220"/>
      <c r="OL910" s="220"/>
      <c r="OM910" s="220"/>
      <c r="ON910" s="220"/>
      <c r="OO910" s="220"/>
      <c r="OP910" s="220"/>
      <c r="OQ910" s="220"/>
      <c r="OR910" s="220"/>
      <c r="OS910" s="220"/>
      <c r="OT910" s="220"/>
      <c r="OU910" s="220"/>
      <c r="OV910" s="220"/>
      <c r="OW910" s="220"/>
      <c r="OX910" s="220"/>
      <c r="OY910" s="220"/>
      <c r="OZ910" s="220"/>
      <c r="PA910" s="220"/>
      <c r="PB910" s="220"/>
      <c r="PC910" s="220"/>
      <c r="PD910" s="220"/>
      <c r="PE910" s="220"/>
      <c r="PF910" s="220"/>
      <c r="PG910" s="220"/>
      <c r="PH910" s="220"/>
      <c r="PI910" s="220"/>
      <c r="PJ910" s="220"/>
      <c r="PK910" s="220"/>
      <c r="PL910" s="220"/>
      <c r="PM910" s="220"/>
      <c r="PN910" s="220"/>
      <c r="PO910" s="220"/>
      <c r="PP910" s="220"/>
      <c r="PQ910" s="220"/>
      <c r="PR910" s="220"/>
      <c r="PS910" s="220"/>
      <c r="PT910" s="220"/>
      <c r="PU910" s="220"/>
      <c r="PV910" s="220"/>
      <c r="PW910" s="220"/>
      <c r="PX910" s="220"/>
      <c r="PY910" s="220"/>
      <c r="PZ910" s="220"/>
      <c r="QA910" s="220"/>
      <c r="QB910" s="220"/>
      <c r="QC910" s="220"/>
      <c r="QD910" s="220"/>
      <c r="QE910" s="220"/>
      <c r="QF910" s="220"/>
      <c r="QG910" s="220"/>
      <c r="QH910" s="220"/>
      <c r="QI910" s="220"/>
      <c r="QJ910" s="220"/>
      <c r="QK910" s="220"/>
      <c r="QL910" s="220"/>
      <c r="QM910" s="220"/>
      <c r="QN910" s="220"/>
      <c r="QO910" s="220"/>
      <c r="QP910" s="220"/>
      <c r="QQ910" s="220"/>
      <c r="QR910" s="220"/>
      <c r="QS910" s="220"/>
      <c r="QT910" s="220"/>
      <c r="QU910" s="220"/>
      <c r="QV910" s="220"/>
      <c r="QW910" s="220"/>
      <c r="QX910" s="220"/>
      <c r="QY910" s="220"/>
      <c r="QZ910" s="220"/>
      <c r="RA910" s="220"/>
      <c r="RB910" s="220"/>
      <c r="RC910" s="220"/>
      <c r="RD910" s="220"/>
      <c r="RE910" s="220"/>
      <c r="RF910" s="220"/>
      <c r="RG910" s="220"/>
      <c r="RH910" s="220"/>
      <c r="RI910" s="220"/>
      <c r="RJ910" s="220"/>
      <c r="RK910" s="220"/>
      <c r="RL910" s="220"/>
      <c r="RM910" s="220"/>
      <c r="RN910" s="220"/>
      <c r="RO910" s="220"/>
      <c r="RP910" s="220"/>
      <c r="RQ910" s="220"/>
      <c r="RR910" s="220"/>
      <c r="RS910" s="220"/>
      <c r="RT910" s="220"/>
      <c r="RU910" s="220"/>
      <c r="RV910" s="220"/>
      <c r="RW910" s="220"/>
      <c r="RX910" s="220"/>
      <c r="RY910" s="220"/>
      <c r="RZ910" s="220"/>
      <c r="SA910" s="220"/>
      <c r="SB910" s="220"/>
      <c r="SC910" s="220"/>
      <c r="SD910" s="220"/>
      <c r="SE910" s="220"/>
      <c r="SF910" s="220"/>
      <c r="SG910" s="220"/>
    </row>
    <row r="911" spans="1:501">
      <c r="A911" s="220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454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0"/>
      <c r="AA911" s="220"/>
      <c r="AB911" s="220"/>
      <c r="AC911" s="220"/>
      <c r="AD911" s="220"/>
      <c r="AE911" s="220"/>
      <c r="AF911" s="220"/>
      <c r="AG911" s="220"/>
      <c r="AH911" s="220"/>
      <c r="AI911" s="220"/>
      <c r="AJ911" s="220"/>
      <c r="AK911" s="220"/>
      <c r="AL911" s="220"/>
      <c r="AM911" s="220"/>
      <c r="AN911" s="220"/>
      <c r="AO911" s="220"/>
      <c r="AP911" s="220"/>
      <c r="AQ911" s="220"/>
      <c r="AR911" s="220"/>
      <c r="AS911" s="220"/>
      <c r="AT911" s="220"/>
      <c r="AU911" s="220"/>
      <c r="AV911" s="220"/>
      <c r="AW911" s="220"/>
      <c r="AX911" s="220"/>
      <c r="AY911" s="220"/>
      <c r="AZ911" s="220"/>
      <c r="BA911" s="220"/>
      <c r="BB911" s="220"/>
      <c r="BC911" s="220"/>
      <c r="BD911" s="220"/>
      <c r="BE911" s="220"/>
      <c r="BF911" s="220"/>
      <c r="BG911" s="220"/>
      <c r="BH911" s="220"/>
      <c r="BI911" s="220"/>
      <c r="BJ911" s="220"/>
      <c r="BK911" s="220"/>
      <c r="BL911" s="220"/>
      <c r="BM911" s="220"/>
      <c r="BN911" s="220"/>
      <c r="BO911" s="220"/>
      <c r="BP911" s="220"/>
      <c r="BQ911" s="220"/>
      <c r="BR911" s="220"/>
      <c r="BS911" s="220"/>
      <c r="BT911" s="220"/>
      <c r="BU911" s="220"/>
      <c r="BV911" s="220"/>
      <c r="BW911" s="220"/>
      <c r="DV911" s="220"/>
      <c r="DW911" s="220"/>
      <c r="DX911" s="220"/>
      <c r="DY911" s="220"/>
      <c r="DZ911" s="220"/>
      <c r="EA911" s="220"/>
      <c r="EB911" s="220"/>
      <c r="EC911" s="220"/>
      <c r="ED911" s="220"/>
      <c r="EE911" s="220"/>
      <c r="EF911" s="220"/>
      <c r="EG911" s="220"/>
      <c r="EH911" s="220"/>
      <c r="EI911" s="220"/>
      <c r="EJ911" s="220"/>
      <c r="EK911" s="220"/>
      <c r="EL911" s="220"/>
      <c r="EM911" s="220"/>
      <c r="EN911" s="220"/>
      <c r="EO911" s="220"/>
      <c r="EP911" s="220"/>
      <c r="EQ911" s="220"/>
      <c r="ER911" s="220"/>
      <c r="ES911" s="220"/>
      <c r="ET911" s="220"/>
      <c r="EU911" s="220"/>
      <c r="EV911" s="220"/>
      <c r="EW911" s="220"/>
      <c r="EX911" s="220"/>
      <c r="EY911" s="220"/>
      <c r="EZ911" s="220"/>
      <c r="FA911" s="220"/>
      <c r="FB911" s="220"/>
      <c r="FC911" s="220"/>
      <c r="FD911" s="220"/>
      <c r="FE911" s="220"/>
      <c r="FF911" s="220"/>
      <c r="FG911" s="220"/>
      <c r="FH911" s="220"/>
      <c r="FI911" s="220"/>
      <c r="FJ911" s="220"/>
      <c r="FK911" s="220"/>
      <c r="FL911" s="220"/>
      <c r="FM911" s="220"/>
      <c r="FN911" s="220"/>
      <c r="FO911" s="220"/>
      <c r="FP911" s="220"/>
      <c r="FQ911" s="220"/>
      <c r="FR911" s="220"/>
      <c r="FS911" s="220"/>
      <c r="FT911" s="220"/>
      <c r="FU911" s="220"/>
      <c r="FV911" s="220"/>
      <c r="FW911" s="220"/>
      <c r="FX911" s="220"/>
      <c r="FY911" s="220"/>
      <c r="FZ911" s="220"/>
      <c r="GA911" s="220"/>
      <c r="GB911" s="220"/>
      <c r="GC911" s="220"/>
      <c r="GD911" s="220"/>
      <c r="GE911" s="220"/>
      <c r="GF911" s="220"/>
      <c r="GG911" s="220"/>
      <c r="GH911" s="220"/>
      <c r="GI911" s="220"/>
      <c r="GJ911" s="220"/>
      <c r="GK911" s="220"/>
      <c r="GL911" s="220"/>
      <c r="GM911" s="220"/>
      <c r="GN911" s="220"/>
      <c r="GO911" s="220"/>
      <c r="GP911" s="220"/>
      <c r="GQ911" s="220"/>
      <c r="GR911" s="220"/>
      <c r="GS911" s="220"/>
      <c r="GT911" s="220"/>
      <c r="GU911" s="220"/>
      <c r="GV911" s="220"/>
      <c r="GW911" s="220"/>
      <c r="GX911" s="220"/>
      <c r="GY911" s="220"/>
      <c r="GZ911" s="220"/>
      <c r="HA911" s="220"/>
      <c r="HB911" s="220"/>
      <c r="HC911" s="220"/>
      <c r="HD911" s="220"/>
      <c r="HE911" s="220"/>
      <c r="HF911" s="220"/>
      <c r="HG911" s="220"/>
      <c r="HH911" s="220"/>
      <c r="HI911" s="220"/>
      <c r="HJ911" s="220"/>
      <c r="HK911" s="220"/>
      <c r="HL911" s="220"/>
      <c r="HM911" s="220"/>
      <c r="HN911" s="220"/>
      <c r="HO911" s="220"/>
      <c r="HP911" s="220"/>
      <c r="HQ911" s="220"/>
      <c r="HR911" s="220"/>
      <c r="HS911" s="220"/>
      <c r="HT911" s="220"/>
      <c r="HU911" s="220"/>
      <c r="HV911" s="220"/>
      <c r="HW911" s="220"/>
      <c r="HX911" s="220"/>
      <c r="HY911" s="220"/>
      <c r="HZ911" s="220"/>
      <c r="IA911" s="220"/>
      <c r="IB911" s="220"/>
      <c r="IC911" s="220"/>
      <c r="ID911" s="220"/>
      <c r="IE911" s="220"/>
      <c r="IF911" s="220"/>
      <c r="IG911" s="220"/>
      <c r="IH911" s="220"/>
      <c r="II911" s="220"/>
      <c r="IJ911" s="220"/>
      <c r="IK911" s="220"/>
      <c r="IL911" s="220"/>
      <c r="IM911" s="220"/>
      <c r="IN911" s="220"/>
      <c r="IO911" s="220"/>
      <c r="IP911" s="220"/>
      <c r="IQ911" s="220"/>
      <c r="IR911" s="220"/>
      <c r="IS911" s="220"/>
      <c r="IT911" s="220"/>
      <c r="IU911" s="220"/>
      <c r="IV911" s="220"/>
      <c r="IW911" s="220"/>
      <c r="IX911" s="220"/>
      <c r="IY911" s="220"/>
      <c r="IZ911" s="220"/>
      <c r="JA911" s="220"/>
      <c r="JB911" s="220"/>
      <c r="JC911" s="220"/>
      <c r="JD911" s="220"/>
      <c r="JE911" s="220"/>
      <c r="JF911" s="220"/>
      <c r="JG911" s="220"/>
      <c r="JH911" s="220"/>
      <c r="JI911" s="220"/>
      <c r="JJ911" s="220"/>
      <c r="JK911" s="220"/>
      <c r="JL911" s="220"/>
      <c r="JM911" s="220"/>
      <c r="JN911" s="220"/>
      <c r="JO911" s="220"/>
      <c r="JP911" s="220"/>
      <c r="JQ911" s="220"/>
      <c r="JR911" s="220"/>
      <c r="JS911" s="220"/>
      <c r="JT911" s="220"/>
      <c r="JU911" s="220"/>
      <c r="JV911" s="220"/>
      <c r="JW911" s="220"/>
      <c r="JX911" s="220"/>
      <c r="JY911" s="220"/>
      <c r="JZ911" s="220"/>
      <c r="KA911" s="220"/>
      <c r="KB911" s="220"/>
      <c r="KC911" s="220"/>
      <c r="KD911" s="220"/>
      <c r="KE911" s="220"/>
      <c r="KF911" s="220"/>
      <c r="KG911" s="220"/>
      <c r="KH911" s="220"/>
      <c r="KI911" s="220"/>
      <c r="KJ911" s="220"/>
      <c r="KK911" s="220"/>
      <c r="KL911" s="220"/>
      <c r="KM911" s="220"/>
      <c r="KN911" s="220"/>
      <c r="KO911" s="220"/>
      <c r="KP911" s="220"/>
      <c r="KQ911" s="220"/>
      <c r="KR911" s="220"/>
      <c r="KS911" s="220"/>
      <c r="KT911" s="220"/>
      <c r="KU911" s="220"/>
      <c r="KV911" s="220"/>
      <c r="KW911" s="220"/>
      <c r="KX911" s="220"/>
      <c r="LH911" s="220"/>
      <c r="LI911" s="220"/>
      <c r="LJ911" s="220"/>
      <c r="LK911" s="220"/>
      <c r="LL911" s="220"/>
      <c r="LM911" s="220"/>
      <c r="LN911" s="220"/>
      <c r="LO911" s="220"/>
      <c r="LP911" s="220"/>
      <c r="LQ911" s="220"/>
      <c r="LR911" s="220"/>
      <c r="LS911" s="220"/>
      <c r="LT911" s="220"/>
      <c r="LU911" s="220"/>
      <c r="LV911" s="220"/>
      <c r="LW911" s="220"/>
      <c r="LX911" s="220"/>
      <c r="LY911" s="220"/>
      <c r="LZ911" s="220"/>
      <c r="MA911" s="220"/>
      <c r="MB911" s="220"/>
      <c r="MC911" s="220"/>
      <c r="MD911" s="220"/>
      <c r="ME911" s="220"/>
      <c r="MF911" s="220"/>
      <c r="MG911" s="220"/>
      <c r="MH911" s="220"/>
      <c r="MI911" s="220"/>
      <c r="MJ911" s="220"/>
      <c r="MK911" s="220"/>
      <c r="ML911" s="220"/>
      <c r="MM911" s="220"/>
      <c r="MN911" s="220"/>
      <c r="MO911" s="220"/>
      <c r="MP911" s="220"/>
      <c r="MQ911" s="220"/>
      <c r="MR911" s="220"/>
      <c r="MS911" s="220"/>
      <c r="MT911" s="220"/>
      <c r="MU911" s="220"/>
      <c r="MV911" s="220"/>
      <c r="MW911" s="220"/>
      <c r="MX911" s="220"/>
      <c r="MY911" s="220"/>
      <c r="MZ911" s="220"/>
      <c r="NA911" s="220"/>
      <c r="NB911" s="220"/>
      <c r="NC911" s="220"/>
      <c r="ND911" s="220"/>
      <c r="NE911" s="220"/>
      <c r="NF911" s="220"/>
      <c r="NG911" s="220"/>
      <c r="NH911" s="220"/>
      <c r="NI911" s="220"/>
      <c r="NJ911" s="220"/>
      <c r="NK911" s="220"/>
      <c r="NL911" s="220"/>
      <c r="NM911" s="220"/>
      <c r="NN911" s="220"/>
      <c r="NO911" s="220"/>
      <c r="NP911" s="220"/>
      <c r="NQ911" s="220"/>
      <c r="NR911" s="220"/>
      <c r="NS911" s="220"/>
      <c r="NT911" s="220"/>
      <c r="NU911" s="220"/>
      <c r="NV911" s="220"/>
      <c r="NW911" s="220"/>
      <c r="NX911" s="220"/>
      <c r="NY911" s="220"/>
      <c r="NZ911" s="220"/>
      <c r="OA911" s="220"/>
      <c r="OB911" s="220"/>
      <c r="OC911" s="220"/>
      <c r="OD911" s="220"/>
      <c r="OE911" s="220"/>
      <c r="OF911" s="220"/>
      <c r="OG911" s="220"/>
      <c r="OH911" s="220"/>
      <c r="OI911" s="220"/>
      <c r="OJ911" s="220"/>
      <c r="OK911" s="220"/>
      <c r="OL911" s="220"/>
      <c r="OM911" s="220"/>
      <c r="ON911" s="220"/>
      <c r="OO911" s="220"/>
      <c r="OP911" s="220"/>
      <c r="OQ911" s="220"/>
      <c r="OR911" s="220"/>
      <c r="OS911" s="220"/>
      <c r="OT911" s="220"/>
      <c r="OU911" s="220"/>
      <c r="OV911" s="220"/>
      <c r="OW911" s="220"/>
      <c r="OX911" s="220"/>
      <c r="OY911" s="220"/>
      <c r="OZ911" s="220"/>
      <c r="PA911" s="220"/>
      <c r="PB911" s="220"/>
      <c r="PC911" s="220"/>
      <c r="PD911" s="220"/>
      <c r="PE911" s="220"/>
      <c r="PF911" s="220"/>
      <c r="PG911" s="220"/>
      <c r="PH911" s="220"/>
      <c r="PI911" s="220"/>
      <c r="PJ911" s="220"/>
      <c r="PK911" s="220"/>
      <c r="PL911" s="220"/>
      <c r="PM911" s="220"/>
      <c r="PN911" s="220"/>
      <c r="PO911" s="220"/>
      <c r="PP911" s="220"/>
      <c r="PQ911" s="220"/>
      <c r="PR911" s="220"/>
      <c r="PS911" s="220"/>
      <c r="PT911" s="220"/>
      <c r="PU911" s="220"/>
      <c r="PV911" s="220"/>
      <c r="PW911" s="220"/>
      <c r="PX911" s="220"/>
      <c r="PY911" s="220"/>
      <c r="PZ911" s="220"/>
      <c r="QA911" s="220"/>
      <c r="QB911" s="220"/>
      <c r="QC911" s="220"/>
      <c r="QD911" s="220"/>
      <c r="QE911" s="220"/>
      <c r="QF911" s="220"/>
      <c r="QG911" s="220"/>
      <c r="QH911" s="220"/>
      <c r="QI911" s="220"/>
      <c r="QJ911" s="220"/>
      <c r="QK911" s="220"/>
      <c r="QL911" s="220"/>
      <c r="QM911" s="220"/>
      <c r="QN911" s="220"/>
      <c r="QO911" s="220"/>
      <c r="QP911" s="220"/>
      <c r="QQ911" s="220"/>
      <c r="QR911" s="220"/>
      <c r="QS911" s="220"/>
      <c r="QT911" s="220"/>
      <c r="QU911" s="220"/>
      <c r="QV911" s="220"/>
      <c r="QW911" s="220"/>
      <c r="QX911" s="220"/>
      <c r="QY911" s="220"/>
      <c r="QZ911" s="220"/>
      <c r="RA911" s="220"/>
      <c r="RB911" s="220"/>
      <c r="RC911" s="220"/>
      <c r="RD911" s="220"/>
      <c r="RE911" s="220"/>
      <c r="RF911" s="220"/>
      <c r="RG911" s="220"/>
      <c r="RH911" s="220"/>
      <c r="RI911" s="220"/>
      <c r="RJ911" s="220"/>
      <c r="RK911" s="220"/>
      <c r="RL911" s="220"/>
      <c r="RM911" s="220"/>
      <c r="RN911" s="220"/>
      <c r="RO911" s="220"/>
      <c r="RP911" s="220"/>
      <c r="RQ911" s="220"/>
      <c r="RR911" s="220"/>
      <c r="RS911" s="220"/>
      <c r="RT911" s="220"/>
      <c r="RU911" s="220"/>
      <c r="RV911" s="220"/>
      <c r="RW911" s="220"/>
      <c r="RX911" s="220"/>
      <c r="RY911" s="220"/>
      <c r="RZ911" s="220"/>
      <c r="SA911" s="220"/>
      <c r="SB911" s="220"/>
      <c r="SC911" s="220"/>
      <c r="SD911" s="220"/>
      <c r="SE911" s="220"/>
      <c r="SF911" s="220"/>
      <c r="SG911" s="220"/>
    </row>
    <row r="912" spans="1:501">
      <c r="A912" s="220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454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0"/>
      <c r="AA912" s="220"/>
      <c r="AB912" s="220"/>
      <c r="AC912" s="220"/>
      <c r="AD912" s="220"/>
      <c r="AE912" s="220"/>
      <c r="AF912" s="220"/>
      <c r="AG912" s="220"/>
      <c r="AH912" s="220"/>
      <c r="AI912" s="220"/>
      <c r="AJ912" s="220"/>
      <c r="AK912" s="220"/>
      <c r="AL912" s="220"/>
      <c r="AM912" s="220"/>
      <c r="AN912" s="220"/>
      <c r="AO912" s="220"/>
      <c r="AP912" s="220"/>
      <c r="AQ912" s="220"/>
      <c r="AR912" s="220"/>
      <c r="AS912" s="220"/>
      <c r="AT912" s="220"/>
      <c r="AU912" s="220"/>
      <c r="AV912" s="220"/>
      <c r="AW912" s="220"/>
      <c r="AX912" s="220"/>
      <c r="AY912" s="220"/>
      <c r="AZ912" s="220"/>
      <c r="BA912" s="220"/>
      <c r="BB912" s="220"/>
      <c r="BC912" s="220"/>
      <c r="BD912" s="220"/>
      <c r="BE912" s="220"/>
      <c r="BF912" s="220"/>
      <c r="BG912" s="220"/>
      <c r="BH912" s="220"/>
      <c r="BI912" s="220"/>
      <c r="BJ912" s="220"/>
      <c r="BK912" s="220"/>
      <c r="BL912" s="220"/>
      <c r="BM912" s="220"/>
      <c r="BN912" s="220"/>
      <c r="BO912" s="220"/>
      <c r="BP912" s="220"/>
      <c r="BQ912" s="220"/>
      <c r="BR912" s="220"/>
      <c r="BS912" s="220"/>
      <c r="BT912" s="220"/>
      <c r="BU912" s="220"/>
      <c r="BV912" s="220"/>
      <c r="BW912" s="220"/>
      <c r="DV912" s="220"/>
      <c r="DW912" s="220"/>
      <c r="DX912" s="220"/>
      <c r="DY912" s="220"/>
      <c r="DZ912" s="220"/>
      <c r="EA912" s="220"/>
      <c r="EB912" s="220"/>
      <c r="EC912" s="220"/>
      <c r="ED912" s="220"/>
      <c r="EE912" s="220"/>
      <c r="EF912" s="220"/>
      <c r="EG912" s="220"/>
      <c r="EH912" s="220"/>
      <c r="EI912" s="220"/>
      <c r="EJ912" s="220"/>
      <c r="EK912" s="220"/>
      <c r="EL912" s="220"/>
      <c r="EM912" s="220"/>
      <c r="EN912" s="220"/>
      <c r="EO912" s="220"/>
      <c r="EP912" s="220"/>
      <c r="EQ912" s="220"/>
      <c r="ER912" s="220"/>
      <c r="ES912" s="220"/>
      <c r="ET912" s="220"/>
      <c r="EU912" s="220"/>
      <c r="EV912" s="220"/>
      <c r="EW912" s="220"/>
      <c r="EX912" s="220"/>
      <c r="EY912" s="220"/>
      <c r="EZ912" s="220"/>
      <c r="FA912" s="220"/>
      <c r="FB912" s="220"/>
      <c r="FC912" s="220"/>
      <c r="FD912" s="220"/>
      <c r="FE912" s="220"/>
      <c r="FF912" s="220"/>
      <c r="FG912" s="220"/>
      <c r="FH912" s="220"/>
      <c r="FI912" s="220"/>
      <c r="FJ912" s="220"/>
      <c r="FK912" s="220"/>
      <c r="FL912" s="220"/>
      <c r="FM912" s="220"/>
      <c r="FN912" s="220"/>
      <c r="FO912" s="220"/>
      <c r="FP912" s="220"/>
      <c r="FQ912" s="220"/>
      <c r="FR912" s="220"/>
      <c r="FS912" s="220"/>
      <c r="FT912" s="220"/>
      <c r="FU912" s="220"/>
      <c r="FV912" s="220"/>
      <c r="FW912" s="220"/>
      <c r="FX912" s="220"/>
      <c r="FY912" s="220"/>
      <c r="FZ912" s="220"/>
      <c r="GA912" s="220"/>
      <c r="GB912" s="220"/>
      <c r="GC912" s="220"/>
      <c r="GD912" s="220"/>
      <c r="GE912" s="220"/>
      <c r="GF912" s="220"/>
      <c r="GG912" s="220"/>
      <c r="GH912" s="220"/>
      <c r="GI912" s="220"/>
      <c r="GJ912" s="220"/>
      <c r="GK912" s="220"/>
      <c r="GL912" s="220"/>
      <c r="GM912" s="220"/>
      <c r="GN912" s="220"/>
      <c r="GO912" s="220"/>
      <c r="GP912" s="220"/>
      <c r="GQ912" s="220"/>
      <c r="GR912" s="220"/>
      <c r="GS912" s="220"/>
      <c r="GT912" s="220"/>
      <c r="GU912" s="220"/>
      <c r="GV912" s="220"/>
      <c r="GW912" s="220"/>
      <c r="GX912" s="220"/>
      <c r="GY912" s="220"/>
      <c r="GZ912" s="220"/>
      <c r="HA912" s="220"/>
      <c r="HB912" s="220"/>
      <c r="HC912" s="220"/>
      <c r="HD912" s="220"/>
      <c r="HE912" s="220"/>
      <c r="HF912" s="220"/>
      <c r="HG912" s="220"/>
      <c r="HH912" s="220"/>
      <c r="HI912" s="220"/>
      <c r="HJ912" s="220"/>
      <c r="HK912" s="220"/>
      <c r="HL912" s="220"/>
      <c r="HM912" s="220"/>
      <c r="HN912" s="220"/>
      <c r="HO912" s="220"/>
      <c r="HP912" s="220"/>
      <c r="HQ912" s="220"/>
      <c r="HR912" s="220"/>
      <c r="HS912" s="220"/>
      <c r="HT912" s="220"/>
      <c r="HU912" s="220"/>
      <c r="HV912" s="220"/>
      <c r="HW912" s="220"/>
      <c r="HX912" s="220"/>
      <c r="HY912" s="220"/>
      <c r="HZ912" s="220"/>
      <c r="IA912" s="220"/>
      <c r="IB912" s="220"/>
      <c r="IC912" s="220"/>
      <c r="ID912" s="220"/>
      <c r="IE912" s="220"/>
      <c r="IF912" s="220"/>
      <c r="IG912" s="220"/>
      <c r="IH912" s="220"/>
      <c r="II912" s="220"/>
      <c r="IJ912" s="220"/>
      <c r="IK912" s="220"/>
      <c r="IL912" s="220"/>
      <c r="IM912" s="220"/>
      <c r="IN912" s="220"/>
      <c r="IO912" s="220"/>
      <c r="IP912" s="220"/>
      <c r="IQ912" s="220"/>
      <c r="IR912" s="220"/>
      <c r="IS912" s="220"/>
      <c r="IT912" s="220"/>
      <c r="IU912" s="220"/>
      <c r="IV912" s="220"/>
      <c r="IW912" s="220"/>
      <c r="IX912" s="220"/>
      <c r="IY912" s="220"/>
      <c r="IZ912" s="220"/>
      <c r="JA912" s="220"/>
      <c r="JB912" s="220"/>
      <c r="JC912" s="220"/>
      <c r="JD912" s="220"/>
      <c r="JE912" s="220"/>
      <c r="JF912" s="220"/>
      <c r="JG912" s="220"/>
      <c r="JH912" s="220"/>
      <c r="JI912" s="220"/>
      <c r="JJ912" s="220"/>
      <c r="JK912" s="220"/>
      <c r="JL912" s="220"/>
      <c r="JM912" s="220"/>
      <c r="JN912" s="220"/>
      <c r="JO912" s="220"/>
      <c r="JP912" s="220"/>
      <c r="JQ912" s="220"/>
      <c r="JR912" s="220"/>
      <c r="JS912" s="220"/>
      <c r="JT912" s="220"/>
      <c r="JU912" s="220"/>
      <c r="JV912" s="220"/>
      <c r="JW912" s="220"/>
      <c r="JX912" s="220"/>
      <c r="JY912" s="220"/>
      <c r="JZ912" s="220"/>
      <c r="KA912" s="220"/>
      <c r="KB912" s="220"/>
      <c r="KC912" s="220"/>
      <c r="KD912" s="220"/>
      <c r="KE912" s="220"/>
      <c r="KF912" s="220"/>
      <c r="KG912" s="220"/>
      <c r="KH912" s="220"/>
      <c r="KI912" s="220"/>
      <c r="KJ912" s="220"/>
      <c r="KK912" s="220"/>
      <c r="KL912" s="220"/>
      <c r="KM912" s="220"/>
      <c r="KN912" s="220"/>
      <c r="KO912" s="220"/>
      <c r="KP912" s="220"/>
      <c r="KQ912" s="220"/>
      <c r="KR912" s="220"/>
      <c r="KS912" s="220"/>
      <c r="KT912" s="220"/>
      <c r="KU912" s="220"/>
      <c r="KV912" s="220"/>
      <c r="KW912" s="220"/>
      <c r="KX912" s="220"/>
      <c r="LH912" s="220"/>
      <c r="LI912" s="220"/>
      <c r="LJ912" s="220"/>
      <c r="LK912" s="220"/>
      <c r="LL912" s="220"/>
      <c r="LM912" s="220"/>
      <c r="LN912" s="220"/>
      <c r="LO912" s="220"/>
      <c r="LP912" s="220"/>
      <c r="LQ912" s="220"/>
      <c r="LR912" s="220"/>
      <c r="LS912" s="220"/>
      <c r="LT912" s="220"/>
      <c r="LU912" s="220"/>
      <c r="LV912" s="220"/>
      <c r="LW912" s="220"/>
      <c r="LX912" s="220"/>
      <c r="LY912" s="220"/>
      <c r="LZ912" s="220"/>
      <c r="MA912" s="220"/>
      <c r="MB912" s="220"/>
      <c r="MC912" s="220"/>
      <c r="MD912" s="220"/>
      <c r="ME912" s="220"/>
      <c r="MF912" s="220"/>
      <c r="MG912" s="220"/>
      <c r="MH912" s="220"/>
      <c r="MI912" s="220"/>
      <c r="MJ912" s="220"/>
      <c r="MK912" s="220"/>
      <c r="ML912" s="220"/>
      <c r="MM912" s="220"/>
      <c r="MN912" s="220"/>
      <c r="MO912" s="220"/>
      <c r="MP912" s="220"/>
      <c r="MQ912" s="220"/>
      <c r="MR912" s="220"/>
      <c r="MS912" s="220"/>
      <c r="MT912" s="220"/>
      <c r="MU912" s="220"/>
      <c r="MV912" s="220"/>
      <c r="MW912" s="220"/>
      <c r="MX912" s="220"/>
      <c r="MY912" s="220"/>
      <c r="MZ912" s="220"/>
      <c r="NA912" s="220"/>
      <c r="NB912" s="220"/>
      <c r="NC912" s="220"/>
      <c r="ND912" s="220"/>
      <c r="NE912" s="220"/>
      <c r="NF912" s="220"/>
      <c r="NG912" s="220"/>
      <c r="NH912" s="220"/>
      <c r="NI912" s="220"/>
      <c r="NJ912" s="220"/>
      <c r="NK912" s="220"/>
      <c r="NL912" s="220"/>
      <c r="NM912" s="220"/>
      <c r="NN912" s="220"/>
      <c r="NO912" s="220"/>
      <c r="NP912" s="220"/>
      <c r="NQ912" s="220"/>
      <c r="NR912" s="220"/>
      <c r="NS912" s="220"/>
      <c r="NT912" s="220"/>
      <c r="NU912" s="220"/>
      <c r="NV912" s="220"/>
      <c r="NW912" s="220"/>
      <c r="NX912" s="220"/>
      <c r="NY912" s="220"/>
      <c r="NZ912" s="220"/>
      <c r="OA912" s="220"/>
      <c r="OB912" s="220"/>
      <c r="OC912" s="220"/>
      <c r="OD912" s="220"/>
      <c r="OE912" s="220"/>
      <c r="OF912" s="220"/>
      <c r="OG912" s="220"/>
      <c r="OH912" s="220"/>
      <c r="OI912" s="220"/>
      <c r="OJ912" s="220"/>
      <c r="OK912" s="220"/>
      <c r="OL912" s="220"/>
      <c r="OM912" s="220"/>
      <c r="ON912" s="220"/>
      <c r="OO912" s="220"/>
      <c r="OP912" s="220"/>
      <c r="OQ912" s="220"/>
      <c r="OR912" s="220"/>
      <c r="OS912" s="220"/>
      <c r="OT912" s="220"/>
      <c r="OU912" s="220"/>
      <c r="OV912" s="220"/>
      <c r="OW912" s="220"/>
      <c r="OX912" s="220"/>
      <c r="OY912" s="220"/>
      <c r="OZ912" s="220"/>
      <c r="PA912" s="220"/>
      <c r="PB912" s="220"/>
      <c r="PC912" s="220"/>
      <c r="PD912" s="220"/>
      <c r="PE912" s="220"/>
      <c r="PF912" s="220"/>
      <c r="PG912" s="220"/>
      <c r="PH912" s="220"/>
      <c r="PI912" s="220"/>
      <c r="PJ912" s="220"/>
      <c r="PK912" s="220"/>
      <c r="PL912" s="220"/>
      <c r="PM912" s="220"/>
      <c r="PN912" s="220"/>
      <c r="PO912" s="220"/>
      <c r="PP912" s="220"/>
      <c r="PQ912" s="220"/>
      <c r="PR912" s="220"/>
      <c r="PS912" s="220"/>
      <c r="PT912" s="220"/>
      <c r="PU912" s="220"/>
      <c r="PV912" s="220"/>
      <c r="PW912" s="220"/>
      <c r="PX912" s="220"/>
      <c r="PY912" s="220"/>
      <c r="PZ912" s="220"/>
      <c r="QA912" s="220"/>
      <c r="QB912" s="220"/>
      <c r="QC912" s="220"/>
      <c r="QD912" s="220"/>
      <c r="QE912" s="220"/>
      <c r="QF912" s="220"/>
      <c r="QG912" s="220"/>
      <c r="QH912" s="220"/>
      <c r="QI912" s="220"/>
      <c r="QJ912" s="220"/>
      <c r="QK912" s="220"/>
      <c r="QL912" s="220"/>
      <c r="QM912" s="220"/>
      <c r="QN912" s="220"/>
      <c r="QO912" s="220"/>
      <c r="QP912" s="220"/>
      <c r="QQ912" s="220"/>
      <c r="QR912" s="220"/>
      <c r="QS912" s="220"/>
      <c r="QT912" s="220"/>
      <c r="QU912" s="220"/>
      <c r="QV912" s="220"/>
      <c r="QW912" s="220"/>
      <c r="QX912" s="220"/>
      <c r="QY912" s="220"/>
      <c r="QZ912" s="220"/>
      <c r="RA912" s="220"/>
      <c r="RB912" s="220"/>
      <c r="RC912" s="220"/>
      <c r="RD912" s="220"/>
      <c r="RE912" s="220"/>
      <c r="RF912" s="220"/>
      <c r="RG912" s="220"/>
      <c r="RH912" s="220"/>
      <c r="RI912" s="220"/>
      <c r="RJ912" s="220"/>
      <c r="RK912" s="220"/>
      <c r="RL912" s="220"/>
      <c r="RM912" s="220"/>
      <c r="RN912" s="220"/>
      <c r="RO912" s="220"/>
      <c r="RP912" s="220"/>
      <c r="RQ912" s="220"/>
      <c r="RR912" s="220"/>
      <c r="RS912" s="220"/>
      <c r="RT912" s="220"/>
      <c r="RU912" s="220"/>
      <c r="RV912" s="220"/>
      <c r="RW912" s="220"/>
      <c r="RX912" s="220"/>
      <c r="RY912" s="220"/>
      <c r="RZ912" s="220"/>
      <c r="SA912" s="220"/>
      <c r="SB912" s="220"/>
      <c r="SC912" s="220"/>
      <c r="SD912" s="220"/>
      <c r="SE912" s="220"/>
      <c r="SF912" s="220"/>
      <c r="SG912" s="220"/>
    </row>
    <row r="913" spans="1:501">
      <c r="A913" s="220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454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0"/>
      <c r="AA913" s="220"/>
      <c r="AB913" s="220"/>
      <c r="AC913" s="220"/>
      <c r="AD913" s="220"/>
      <c r="AE913" s="220"/>
      <c r="AF913" s="220"/>
      <c r="AG913" s="220"/>
      <c r="AH913" s="220"/>
      <c r="AI913" s="220"/>
      <c r="AJ913" s="220"/>
      <c r="AK913" s="220"/>
      <c r="AL913" s="220"/>
      <c r="AM913" s="220"/>
      <c r="AN913" s="220"/>
      <c r="AO913" s="220"/>
      <c r="AP913" s="220"/>
      <c r="AQ913" s="220"/>
      <c r="AR913" s="220"/>
      <c r="AS913" s="220"/>
      <c r="AT913" s="220"/>
      <c r="AU913" s="220"/>
      <c r="AV913" s="220"/>
      <c r="AW913" s="220"/>
      <c r="AX913" s="220"/>
      <c r="AY913" s="220"/>
      <c r="AZ913" s="220"/>
      <c r="BA913" s="220"/>
      <c r="BB913" s="220"/>
      <c r="BC913" s="220"/>
      <c r="BD913" s="220"/>
      <c r="BE913" s="220"/>
      <c r="BF913" s="220"/>
      <c r="BG913" s="220"/>
      <c r="BH913" s="220"/>
      <c r="BI913" s="220"/>
      <c r="BJ913" s="220"/>
      <c r="BK913" s="220"/>
      <c r="BL913" s="220"/>
      <c r="BM913" s="220"/>
      <c r="BN913" s="220"/>
      <c r="BO913" s="220"/>
      <c r="BP913" s="220"/>
      <c r="BQ913" s="220"/>
      <c r="BR913" s="220"/>
      <c r="BS913" s="220"/>
      <c r="BT913" s="220"/>
      <c r="BU913" s="220"/>
      <c r="BV913" s="220"/>
      <c r="BW913" s="220"/>
      <c r="DV913" s="220"/>
      <c r="DW913" s="220"/>
      <c r="DX913" s="220"/>
      <c r="DY913" s="220"/>
      <c r="DZ913" s="220"/>
      <c r="EA913" s="220"/>
      <c r="EB913" s="220"/>
      <c r="EC913" s="220"/>
      <c r="ED913" s="220"/>
      <c r="EE913" s="220"/>
      <c r="EF913" s="220"/>
      <c r="EG913" s="220"/>
      <c r="EH913" s="220"/>
      <c r="EI913" s="220"/>
      <c r="EJ913" s="220"/>
      <c r="EK913" s="220"/>
      <c r="EL913" s="220"/>
      <c r="EM913" s="220"/>
      <c r="EN913" s="220"/>
      <c r="EO913" s="220"/>
      <c r="EP913" s="220"/>
      <c r="EQ913" s="220"/>
      <c r="ER913" s="220"/>
      <c r="ES913" s="220"/>
      <c r="ET913" s="220"/>
      <c r="EU913" s="220"/>
      <c r="EV913" s="220"/>
      <c r="EW913" s="220"/>
      <c r="EX913" s="220"/>
      <c r="EY913" s="220"/>
      <c r="EZ913" s="220"/>
      <c r="FA913" s="220"/>
      <c r="FB913" s="220"/>
      <c r="FC913" s="220"/>
      <c r="FD913" s="220"/>
      <c r="FE913" s="220"/>
      <c r="FF913" s="220"/>
      <c r="FG913" s="220"/>
      <c r="FH913" s="220"/>
      <c r="FI913" s="220"/>
      <c r="FJ913" s="220"/>
      <c r="FK913" s="220"/>
      <c r="FL913" s="220"/>
      <c r="FM913" s="220"/>
      <c r="FN913" s="220"/>
      <c r="FO913" s="220"/>
      <c r="FP913" s="220"/>
      <c r="FQ913" s="220"/>
      <c r="FR913" s="220"/>
      <c r="FS913" s="220"/>
      <c r="FT913" s="220"/>
      <c r="FU913" s="220"/>
      <c r="FV913" s="220"/>
      <c r="FW913" s="220"/>
      <c r="FX913" s="220"/>
      <c r="FY913" s="220"/>
      <c r="FZ913" s="220"/>
      <c r="GA913" s="220"/>
      <c r="GB913" s="220"/>
      <c r="GC913" s="220"/>
      <c r="GD913" s="220"/>
      <c r="GE913" s="220"/>
      <c r="GF913" s="220"/>
      <c r="GG913" s="220"/>
      <c r="GH913" s="220"/>
      <c r="GI913" s="220"/>
      <c r="GJ913" s="220"/>
      <c r="GK913" s="220"/>
      <c r="GL913" s="220"/>
      <c r="GM913" s="220"/>
      <c r="GN913" s="220"/>
      <c r="GO913" s="220"/>
      <c r="GP913" s="220"/>
      <c r="GQ913" s="220"/>
      <c r="GR913" s="220"/>
      <c r="GS913" s="220"/>
      <c r="GT913" s="220"/>
      <c r="GU913" s="220"/>
      <c r="GV913" s="220"/>
      <c r="GW913" s="220"/>
      <c r="GX913" s="220"/>
      <c r="GY913" s="220"/>
      <c r="GZ913" s="220"/>
      <c r="HA913" s="220"/>
      <c r="HB913" s="220"/>
      <c r="HC913" s="220"/>
      <c r="HD913" s="220"/>
      <c r="HE913" s="220"/>
      <c r="HF913" s="220"/>
      <c r="HG913" s="220"/>
      <c r="HH913" s="220"/>
      <c r="HI913" s="220"/>
      <c r="HJ913" s="220"/>
      <c r="HK913" s="220"/>
      <c r="HL913" s="220"/>
      <c r="HM913" s="220"/>
      <c r="HN913" s="220"/>
      <c r="HO913" s="220"/>
      <c r="HP913" s="220"/>
      <c r="HQ913" s="220"/>
      <c r="HR913" s="220"/>
      <c r="HS913" s="220"/>
      <c r="HT913" s="220"/>
      <c r="HU913" s="220"/>
      <c r="HV913" s="220"/>
      <c r="HW913" s="220"/>
      <c r="HX913" s="220"/>
      <c r="HY913" s="220"/>
      <c r="HZ913" s="220"/>
      <c r="IA913" s="220"/>
      <c r="IB913" s="220"/>
      <c r="IC913" s="220"/>
      <c r="ID913" s="220"/>
      <c r="IE913" s="220"/>
      <c r="IF913" s="220"/>
      <c r="IG913" s="220"/>
      <c r="IH913" s="220"/>
      <c r="II913" s="220"/>
      <c r="IJ913" s="220"/>
      <c r="IK913" s="220"/>
      <c r="IL913" s="220"/>
      <c r="IM913" s="220"/>
      <c r="IN913" s="220"/>
      <c r="IO913" s="220"/>
      <c r="IP913" s="220"/>
      <c r="IQ913" s="220"/>
      <c r="IR913" s="220"/>
      <c r="IS913" s="220"/>
      <c r="IT913" s="220"/>
      <c r="IU913" s="220"/>
      <c r="IV913" s="220"/>
      <c r="IW913" s="220"/>
      <c r="IX913" s="220"/>
      <c r="IY913" s="220"/>
      <c r="IZ913" s="220"/>
      <c r="JA913" s="220"/>
      <c r="JB913" s="220"/>
      <c r="JC913" s="220"/>
      <c r="JD913" s="220"/>
      <c r="JE913" s="220"/>
      <c r="JF913" s="220"/>
      <c r="JG913" s="220"/>
      <c r="JH913" s="220"/>
      <c r="JI913" s="220"/>
      <c r="JJ913" s="220"/>
      <c r="JK913" s="220"/>
      <c r="JL913" s="220"/>
      <c r="JM913" s="220"/>
      <c r="JN913" s="220"/>
      <c r="JO913" s="220"/>
      <c r="JP913" s="220"/>
      <c r="JQ913" s="220"/>
      <c r="JR913" s="220"/>
      <c r="JS913" s="220"/>
      <c r="JT913" s="220"/>
      <c r="JU913" s="220"/>
      <c r="JV913" s="220"/>
      <c r="JW913" s="220"/>
      <c r="JX913" s="220"/>
      <c r="JY913" s="220"/>
      <c r="JZ913" s="220"/>
      <c r="KA913" s="220"/>
      <c r="KB913" s="220"/>
      <c r="KC913" s="220"/>
      <c r="KD913" s="220"/>
      <c r="KE913" s="220"/>
      <c r="KF913" s="220"/>
      <c r="KG913" s="220"/>
      <c r="KH913" s="220"/>
      <c r="KI913" s="220"/>
      <c r="KJ913" s="220"/>
      <c r="KK913" s="220"/>
      <c r="KL913" s="220"/>
      <c r="KM913" s="220"/>
      <c r="KN913" s="220"/>
      <c r="KO913" s="220"/>
      <c r="KP913" s="220"/>
      <c r="KQ913" s="220"/>
      <c r="KR913" s="220"/>
      <c r="KS913" s="220"/>
      <c r="KT913" s="220"/>
      <c r="KU913" s="220"/>
      <c r="KV913" s="220"/>
      <c r="KW913" s="220"/>
      <c r="KX913" s="220"/>
      <c r="LH913" s="220"/>
      <c r="LI913" s="220"/>
      <c r="LJ913" s="220"/>
      <c r="LK913" s="220"/>
      <c r="LL913" s="220"/>
      <c r="LM913" s="220"/>
      <c r="LN913" s="220"/>
      <c r="LO913" s="220"/>
      <c r="LP913" s="220"/>
      <c r="LQ913" s="220"/>
      <c r="LR913" s="220"/>
      <c r="LS913" s="220"/>
      <c r="LT913" s="220"/>
      <c r="LU913" s="220"/>
      <c r="LV913" s="220"/>
      <c r="LW913" s="220"/>
      <c r="LX913" s="220"/>
      <c r="LY913" s="220"/>
      <c r="LZ913" s="220"/>
      <c r="MA913" s="220"/>
      <c r="MB913" s="220"/>
      <c r="MC913" s="220"/>
      <c r="MD913" s="220"/>
      <c r="ME913" s="220"/>
      <c r="MF913" s="220"/>
      <c r="MG913" s="220"/>
      <c r="MH913" s="220"/>
      <c r="MI913" s="220"/>
      <c r="MJ913" s="220"/>
      <c r="MK913" s="220"/>
      <c r="ML913" s="220"/>
      <c r="MM913" s="220"/>
      <c r="MN913" s="220"/>
      <c r="MO913" s="220"/>
      <c r="MP913" s="220"/>
      <c r="MQ913" s="220"/>
      <c r="MR913" s="220"/>
      <c r="MS913" s="220"/>
      <c r="MT913" s="220"/>
      <c r="MU913" s="220"/>
      <c r="MV913" s="220"/>
      <c r="MW913" s="220"/>
      <c r="MX913" s="220"/>
      <c r="MY913" s="220"/>
      <c r="MZ913" s="220"/>
      <c r="NA913" s="220"/>
      <c r="NB913" s="220"/>
      <c r="NC913" s="220"/>
      <c r="ND913" s="220"/>
      <c r="NE913" s="220"/>
      <c r="NF913" s="220"/>
      <c r="NG913" s="220"/>
      <c r="NH913" s="220"/>
      <c r="NI913" s="220"/>
      <c r="NJ913" s="220"/>
      <c r="NK913" s="220"/>
      <c r="NL913" s="220"/>
      <c r="NM913" s="220"/>
      <c r="NN913" s="220"/>
      <c r="NO913" s="220"/>
      <c r="NP913" s="220"/>
      <c r="NQ913" s="220"/>
      <c r="NR913" s="220"/>
      <c r="NS913" s="220"/>
      <c r="NT913" s="220"/>
      <c r="NU913" s="220"/>
      <c r="NV913" s="220"/>
      <c r="NW913" s="220"/>
      <c r="NX913" s="220"/>
      <c r="NY913" s="220"/>
      <c r="NZ913" s="220"/>
      <c r="OA913" s="220"/>
      <c r="OB913" s="220"/>
      <c r="OC913" s="220"/>
      <c r="OD913" s="220"/>
      <c r="OE913" s="220"/>
      <c r="OF913" s="220"/>
      <c r="OG913" s="220"/>
      <c r="OH913" s="220"/>
      <c r="OI913" s="220"/>
      <c r="OJ913" s="220"/>
      <c r="OK913" s="220"/>
      <c r="OL913" s="220"/>
      <c r="OM913" s="220"/>
      <c r="ON913" s="220"/>
      <c r="OO913" s="220"/>
      <c r="OP913" s="220"/>
      <c r="OQ913" s="220"/>
      <c r="OR913" s="220"/>
      <c r="OS913" s="220"/>
      <c r="OT913" s="220"/>
      <c r="OU913" s="220"/>
      <c r="OV913" s="220"/>
      <c r="OW913" s="220"/>
      <c r="OX913" s="220"/>
      <c r="OY913" s="220"/>
      <c r="OZ913" s="220"/>
      <c r="PA913" s="220"/>
      <c r="PB913" s="220"/>
      <c r="PC913" s="220"/>
      <c r="PD913" s="220"/>
      <c r="PE913" s="220"/>
      <c r="PF913" s="220"/>
      <c r="PG913" s="220"/>
      <c r="PH913" s="220"/>
      <c r="PI913" s="220"/>
      <c r="PJ913" s="220"/>
      <c r="PK913" s="220"/>
      <c r="PL913" s="220"/>
      <c r="PM913" s="220"/>
      <c r="PN913" s="220"/>
      <c r="PO913" s="220"/>
      <c r="PP913" s="220"/>
      <c r="PQ913" s="220"/>
      <c r="PR913" s="220"/>
      <c r="PS913" s="220"/>
      <c r="PT913" s="220"/>
      <c r="PU913" s="220"/>
      <c r="PV913" s="220"/>
      <c r="PW913" s="220"/>
      <c r="PX913" s="220"/>
      <c r="PY913" s="220"/>
      <c r="PZ913" s="220"/>
      <c r="QA913" s="220"/>
      <c r="QB913" s="220"/>
      <c r="QC913" s="220"/>
      <c r="QD913" s="220"/>
      <c r="QE913" s="220"/>
      <c r="QF913" s="220"/>
      <c r="QG913" s="220"/>
      <c r="QH913" s="220"/>
      <c r="QI913" s="220"/>
      <c r="QJ913" s="220"/>
      <c r="QK913" s="220"/>
      <c r="QL913" s="220"/>
      <c r="QM913" s="220"/>
      <c r="QN913" s="220"/>
      <c r="QO913" s="220"/>
      <c r="QP913" s="220"/>
      <c r="QQ913" s="220"/>
      <c r="QR913" s="220"/>
      <c r="QS913" s="220"/>
      <c r="QT913" s="220"/>
      <c r="QU913" s="220"/>
      <c r="QV913" s="220"/>
      <c r="QW913" s="220"/>
      <c r="QX913" s="220"/>
      <c r="QY913" s="220"/>
      <c r="QZ913" s="220"/>
      <c r="RA913" s="220"/>
      <c r="RB913" s="220"/>
      <c r="RC913" s="220"/>
      <c r="RD913" s="220"/>
      <c r="RE913" s="220"/>
      <c r="RF913" s="220"/>
      <c r="RG913" s="220"/>
      <c r="RH913" s="220"/>
      <c r="RI913" s="220"/>
      <c r="RJ913" s="220"/>
      <c r="RK913" s="220"/>
      <c r="RL913" s="220"/>
      <c r="RM913" s="220"/>
      <c r="RN913" s="220"/>
      <c r="RO913" s="220"/>
      <c r="RP913" s="220"/>
      <c r="RQ913" s="220"/>
      <c r="RR913" s="220"/>
      <c r="RS913" s="220"/>
      <c r="RT913" s="220"/>
      <c r="RU913" s="220"/>
      <c r="RV913" s="220"/>
      <c r="RW913" s="220"/>
      <c r="RX913" s="220"/>
      <c r="RY913" s="220"/>
      <c r="RZ913" s="220"/>
      <c r="SA913" s="220"/>
      <c r="SB913" s="220"/>
      <c r="SC913" s="220"/>
      <c r="SD913" s="220"/>
      <c r="SE913" s="220"/>
      <c r="SF913" s="220"/>
      <c r="SG913" s="220"/>
    </row>
    <row r="914" spans="1:501">
      <c r="A914" s="220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454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0"/>
      <c r="AA914" s="220"/>
      <c r="AB914" s="220"/>
      <c r="AC914" s="220"/>
      <c r="AD914" s="220"/>
      <c r="AE914" s="220"/>
      <c r="AF914" s="220"/>
      <c r="AG914" s="220"/>
      <c r="AH914" s="220"/>
      <c r="AI914" s="220"/>
      <c r="AJ914" s="220"/>
      <c r="AK914" s="220"/>
      <c r="AL914" s="220"/>
      <c r="AM914" s="220"/>
      <c r="AN914" s="220"/>
      <c r="AO914" s="220"/>
      <c r="AP914" s="220"/>
      <c r="AQ914" s="220"/>
      <c r="AR914" s="220"/>
      <c r="AS914" s="220"/>
      <c r="AT914" s="220"/>
      <c r="AU914" s="220"/>
      <c r="AV914" s="220"/>
      <c r="AW914" s="220"/>
      <c r="AX914" s="220"/>
      <c r="AY914" s="220"/>
      <c r="AZ914" s="220"/>
      <c r="BA914" s="220"/>
      <c r="BB914" s="220"/>
      <c r="BC914" s="220"/>
      <c r="BD914" s="220"/>
      <c r="BE914" s="220"/>
      <c r="BF914" s="220"/>
      <c r="BG914" s="220"/>
      <c r="BH914" s="220"/>
      <c r="BI914" s="220"/>
      <c r="BJ914" s="220"/>
      <c r="BK914" s="220"/>
      <c r="BL914" s="220"/>
      <c r="BM914" s="220"/>
      <c r="BN914" s="220"/>
      <c r="BO914" s="220"/>
      <c r="BP914" s="220"/>
      <c r="BQ914" s="220"/>
      <c r="BR914" s="220"/>
      <c r="BS914" s="220"/>
      <c r="BT914" s="220"/>
      <c r="BU914" s="220"/>
      <c r="BV914" s="220"/>
      <c r="BW914" s="220"/>
      <c r="DV914" s="220"/>
      <c r="DW914" s="220"/>
      <c r="DX914" s="220"/>
      <c r="DY914" s="220"/>
      <c r="DZ914" s="220"/>
      <c r="EA914" s="220"/>
      <c r="EB914" s="220"/>
      <c r="EC914" s="220"/>
      <c r="ED914" s="220"/>
      <c r="EE914" s="220"/>
      <c r="EF914" s="220"/>
      <c r="EG914" s="220"/>
      <c r="EH914" s="220"/>
      <c r="EI914" s="220"/>
      <c r="EJ914" s="220"/>
      <c r="EK914" s="220"/>
      <c r="EL914" s="220"/>
      <c r="EM914" s="220"/>
      <c r="EN914" s="220"/>
      <c r="EO914" s="220"/>
      <c r="EP914" s="220"/>
      <c r="EQ914" s="220"/>
      <c r="ER914" s="220"/>
      <c r="ES914" s="220"/>
      <c r="ET914" s="220"/>
      <c r="EU914" s="220"/>
      <c r="EV914" s="220"/>
      <c r="EW914" s="220"/>
      <c r="EX914" s="220"/>
      <c r="EY914" s="220"/>
      <c r="EZ914" s="220"/>
      <c r="FA914" s="220"/>
      <c r="FB914" s="220"/>
      <c r="FC914" s="220"/>
      <c r="FD914" s="220"/>
      <c r="FE914" s="220"/>
      <c r="FF914" s="220"/>
      <c r="FG914" s="220"/>
      <c r="FH914" s="220"/>
      <c r="FI914" s="220"/>
      <c r="FJ914" s="220"/>
      <c r="FK914" s="220"/>
      <c r="FL914" s="220"/>
      <c r="FM914" s="220"/>
      <c r="FN914" s="220"/>
      <c r="FO914" s="220"/>
      <c r="FP914" s="220"/>
      <c r="FQ914" s="220"/>
      <c r="FR914" s="220"/>
      <c r="FS914" s="220"/>
      <c r="FT914" s="220"/>
      <c r="FU914" s="220"/>
      <c r="FV914" s="220"/>
      <c r="FW914" s="220"/>
      <c r="FX914" s="220"/>
      <c r="FY914" s="220"/>
      <c r="FZ914" s="220"/>
      <c r="GA914" s="220"/>
      <c r="GB914" s="220"/>
      <c r="GC914" s="220"/>
      <c r="GD914" s="220"/>
      <c r="GE914" s="220"/>
      <c r="GF914" s="220"/>
      <c r="GG914" s="220"/>
      <c r="GH914" s="220"/>
      <c r="GI914" s="220"/>
      <c r="GJ914" s="220"/>
      <c r="GK914" s="220"/>
      <c r="GL914" s="220"/>
      <c r="GM914" s="220"/>
      <c r="GN914" s="220"/>
      <c r="GO914" s="220"/>
      <c r="GP914" s="220"/>
      <c r="GQ914" s="220"/>
      <c r="GR914" s="220"/>
      <c r="GS914" s="220"/>
      <c r="GT914" s="220"/>
      <c r="GU914" s="220"/>
      <c r="GV914" s="220"/>
      <c r="GW914" s="220"/>
      <c r="GX914" s="220"/>
      <c r="GY914" s="220"/>
      <c r="GZ914" s="220"/>
      <c r="HA914" s="220"/>
      <c r="HB914" s="220"/>
      <c r="HC914" s="220"/>
      <c r="HD914" s="220"/>
      <c r="HE914" s="220"/>
      <c r="HF914" s="220"/>
      <c r="HG914" s="220"/>
      <c r="HH914" s="220"/>
      <c r="HI914" s="220"/>
      <c r="HJ914" s="220"/>
      <c r="HK914" s="220"/>
      <c r="HL914" s="220"/>
      <c r="HM914" s="220"/>
      <c r="HN914" s="220"/>
      <c r="HO914" s="220"/>
      <c r="HP914" s="220"/>
      <c r="HQ914" s="220"/>
      <c r="HR914" s="220"/>
      <c r="HS914" s="220"/>
      <c r="HT914" s="220"/>
      <c r="HU914" s="220"/>
      <c r="HV914" s="220"/>
      <c r="HW914" s="220"/>
      <c r="HX914" s="220"/>
      <c r="HY914" s="220"/>
      <c r="HZ914" s="220"/>
      <c r="IA914" s="220"/>
      <c r="IB914" s="220"/>
      <c r="IC914" s="220"/>
      <c r="ID914" s="220"/>
      <c r="IE914" s="220"/>
      <c r="IF914" s="220"/>
      <c r="IG914" s="220"/>
      <c r="IH914" s="220"/>
      <c r="II914" s="220"/>
      <c r="IJ914" s="220"/>
      <c r="IK914" s="220"/>
      <c r="IL914" s="220"/>
      <c r="IM914" s="220"/>
      <c r="IN914" s="220"/>
      <c r="IO914" s="220"/>
      <c r="IP914" s="220"/>
      <c r="IQ914" s="220"/>
      <c r="IR914" s="220"/>
      <c r="IS914" s="220"/>
      <c r="IT914" s="220"/>
      <c r="IU914" s="220"/>
      <c r="IV914" s="220"/>
      <c r="IW914" s="220"/>
      <c r="IX914" s="220"/>
      <c r="IY914" s="220"/>
      <c r="IZ914" s="220"/>
      <c r="JA914" s="220"/>
      <c r="JB914" s="220"/>
      <c r="JC914" s="220"/>
      <c r="JD914" s="220"/>
      <c r="JE914" s="220"/>
      <c r="JF914" s="220"/>
      <c r="JG914" s="220"/>
      <c r="JH914" s="220"/>
      <c r="JI914" s="220"/>
      <c r="JJ914" s="220"/>
      <c r="JK914" s="220"/>
      <c r="JL914" s="220"/>
      <c r="JM914" s="220"/>
      <c r="JN914" s="220"/>
      <c r="JO914" s="220"/>
      <c r="JP914" s="220"/>
      <c r="JQ914" s="220"/>
      <c r="JR914" s="220"/>
      <c r="JS914" s="220"/>
      <c r="JT914" s="220"/>
      <c r="JU914" s="220"/>
      <c r="JV914" s="220"/>
      <c r="JW914" s="220"/>
      <c r="JX914" s="220"/>
      <c r="JY914" s="220"/>
      <c r="JZ914" s="220"/>
      <c r="KA914" s="220"/>
      <c r="KB914" s="220"/>
      <c r="KC914" s="220"/>
      <c r="KD914" s="220"/>
      <c r="KE914" s="220"/>
      <c r="KF914" s="220"/>
      <c r="KG914" s="220"/>
      <c r="KH914" s="220"/>
      <c r="KI914" s="220"/>
      <c r="KJ914" s="220"/>
      <c r="KK914" s="220"/>
      <c r="KL914" s="220"/>
      <c r="KM914" s="220"/>
      <c r="KN914" s="220"/>
      <c r="KO914" s="220"/>
      <c r="KP914" s="220"/>
      <c r="KQ914" s="220"/>
      <c r="KR914" s="220"/>
      <c r="KS914" s="220"/>
      <c r="KT914" s="220"/>
      <c r="KU914" s="220"/>
      <c r="KV914" s="220"/>
      <c r="KW914" s="220"/>
      <c r="KX914" s="220"/>
      <c r="LH914" s="220"/>
      <c r="LI914" s="220"/>
      <c r="LJ914" s="220"/>
      <c r="LK914" s="220"/>
      <c r="LL914" s="220"/>
      <c r="LM914" s="220"/>
      <c r="LN914" s="220"/>
      <c r="LO914" s="220"/>
      <c r="LP914" s="220"/>
      <c r="LQ914" s="220"/>
      <c r="LR914" s="220"/>
      <c r="LS914" s="220"/>
      <c r="LT914" s="220"/>
      <c r="LU914" s="220"/>
      <c r="LV914" s="220"/>
      <c r="LW914" s="220"/>
      <c r="LX914" s="220"/>
      <c r="LY914" s="220"/>
      <c r="LZ914" s="220"/>
      <c r="MA914" s="220"/>
      <c r="MB914" s="220"/>
      <c r="MC914" s="220"/>
      <c r="MD914" s="220"/>
      <c r="ME914" s="220"/>
      <c r="MF914" s="220"/>
      <c r="MG914" s="220"/>
      <c r="MH914" s="220"/>
      <c r="MI914" s="220"/>
      <c r="MJ914" s="220"/>
      <c r="MK914" s="220"/>
      <c r="ML914" s="220"/>
      <c r="MM914" s="220"/>
      <c r="MN914" s="220"/>
      <c r="MO914" s="220"/>
      <c r="MP914" s="220"/>
      <c r="MQ914" s="220"/>
      <c r="MR914" s="220"/>
      <c r="MS914" s="220"/>
      <c r="MT914" s="220"/>
      <c r="MU914" s="220"/>
      <c r="MV914" s="220"/>
      <c r="MW914" s="220"/>
      <c r="MX914" s="220"/>
      <c r="MY914" s="220"/>
      <c r="MZ914" s="220"/>
      <c r="NA914" s="220"/>
      <c r="NB914" s="220"/>
      <c r="NC914" s="220"/>
      <c r="ND914" s="220"/>
      <c r="NE914" s="220"/>
      <c r="NF914" s="220"/>
      <c r="NG914" s="220"/>
      <c r="NH914" s="220"/>
      <c r="NI914" s="220"/>
      <c r="NJ914" s="220"/>
      <c r="NK914" s="220"/>
      <c r="NL914" s="220"/>
      <c r="NM914" s="220"/>
      <c r="NN914" s="220"/>
      <c r="NO914" s="220"/>
      <c r="NP914" s="220"/>
      <c r="NQ914" s="220"/>
      <c r="NR914" s="220"/>
      <c r="NS914" s="220"/>
      <c r="NT914" s="220"/>
      <c r="NU914" s="220"/>
      <c r="NV914" s="220"/>
      <c r="NW914" s="220"/>
      <c r="NX914" s="220"/>
      <c r="NY914" s="220"/>
      <c r="NZ914" s="220"/>
      <c r="OA914" s="220"/>
      <c r="OB914" s="220"/>
      <c r="OC914" s="220"/>
      <c r="OD914" s="220"/>
      <c r="OE914" s="220"/>
      <c r="OF914" s="220"/>
      <c r="OG914" s="220"/>
      <c r="OH914" s="220"/>
      <c r="OI914" s="220"/>
      <c r="OJ914" s="220"/>
      <c r="OK914" s="220"/>
      <c r="OL914" s="220"/>
      <c r="OM914" s="220"/>
      <c r="ON914" s="220"/>
      <c r="OO914" s="220"/>
      <c r="OP914" s="220"/>
      <c r="OQ914" s="220"/>
      <c r="OR914" s="220"/>
      <c r="OS914" s="220"/>
      <c r="OT914" s="220"/>
      <c r="OU914" s="220"/>
      <c r="OV914" s="220"/>
      <c r="OW914" s="220"/>
      <c r="OX914" s="220"/>
      <c r="OY914" s="220"/>
      <c r="OZ914" s="220"/>
      <c r="PA914" s="220"/>
      <c r="PB914" s="220"/>
      <c r="PC914" s="220"/>
      <c r="PD914" s="220"/>
      <c r="PE914" s="220"/>
      <c r="PF914" s="220"/>
      <c r="PG914" s="220"/>
      <c r="PH914" s="220"/>
      <c r="PI914" s="220"/>
      <c r="PJ914" s="220"/>
      <c r="PK914" s="220"/>
      <c r="PL914" s="220"/>
      <c r="PM914" s="220"/>
      <c r="PN914" s="220"/>
      <c r="PO914" s="220"/>
      <c r="PP914" s="220"/>
      <c r="PQ914" s="220"/>
      <c r="PR914" s="220"/>
      <c r="PS914" s="220"/>
      <c r="PT914" s="220"/>
      <c r="PU914" s="220"/>
      <c r="PV914" s="220"/>
      <c r="PW914" s="220"/>
      <c r="PX914" s="220"/>
      <c r="PY914" s="220"/>
      <c r="PZ914" s="220"/>
      <c r="QA914" s="220"/>
      <c r="QB914" s="220"/>
      <c r="QC914" s="220"/>
      <c r="QD914" s="220"/>
      <c r="QE914" s="220"/>
      <c r="QF914" s="220"/>
      <c r="QG914" s="220"/>
      <c r="QH914" s="220"/>
      <c r="QI914" s="220"/>
      <c r="QJ914" s="220"/>
      <c r="QK914" s="220"/>
      <c r="QL914" s="220"/>
      <c r="QM914" s="220"/>
      <c r="QN914" s="220"/>
      <c r="QO914" s="220"/>
      <c r="QP914" s="220"/>
      <c r="QQ914" s="220"/>
      <c r="QR914" s="220"/>
      <c r="QS914" s="220"/>
      <c r="QT914" s="220"/>
      <c r="QU914" s="220"/>
      <c r="QV914" s="220"/>
      <c r="QW914" s="220"/>
      <c r="QX914" s="220"/>
      <c r="QY914" s="220"/>
      <c r="QZ914" s="220"/>
      <c r="RA914" s="220"/>
      <c r="RB914" s="220"/>
      <c r="RC914" s="220"/>
      <c r="RD914" s="220"/>
      <c r="RE914" s="220"/>
      <c r="RF914" s="220"/>
      <c r="RG914" s="220"/>
      <c r="RH914" s="220"/>
      <c r="RI914" s="220"/>
      <c r="RJ914" s="220"/>
      <c r="RK914" s="220"/>
      <c r="RL914" s="220"/>
      <c r="RM914" s="220"/>
      <c r="RN914" s="220"/>
      <c r="RO914" s="220"/>
      <c r="RP914" s="220"/>
      <c r="RQ914" s="220"/>
      <c r="RR914" s="220"/>
      <c r="RS914" s="220"/>
      <c r="RT914" s="220"/>
      <c r="RU914" s="220"/>
      <c r="RV914" s="220"/>
      <c r="RW914" s="220"/>
      <c r="RX914" s="220"/>
      <c r="RY914" s="220"/>
      <c r="RZ914" s="220"/>
      <c r="SA914" s="220"/>
      <c r="SB914" s="220"/>
      <c r="SC914" s="220"/>
      <c r="SD914" s="220"/>
      <c r="SE914" s="220"/>
      <c r="SF914" s="220"/>
      <c r="SG914" s="220"/>
    </row>
    <row r="915" spans="1:501">
      <c r="A915" s="220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454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0"/>
      <c r="AA915" s="220"/>
      <c r="AB915" s="220"/>
      <c r="AC915" s="220"/>
      <c r="AD915" s="220"/>
      <c r="AE915" s="220"/>
      <c r="AF915" s="220"/>
      <c r="AG915" s="220"/>
      <c r="AH915" s="220"/>
      <c r="AI915" s="220"/>
      <c r="AJ915" s="220"/>
      <c r="AK915" s="220"/>
      <c r="AL915" s="220"/>
      <c r="AM915" s="220"/>
      <c r="AN915" s="220"/>
      <c r="AO915" s="220"/>
      <c r="AP915" s="220"/>
      <c r="AQ915" s="220"/>
      <c r="AR915" s="220"/>
      <c r="AS915" s="220"/>
      <c r="AT915" s="220"/>
      <c r="AU915" s="220"/>
      <c r="AV915" s="220"/>
      <c r="AW915" s="220"/>
      <c r="AX915" s="220"/>
      <c r="AY915" s="220"/>
      <c r="AZ915" s="220"/>
      <c r="BA915" s="220"/>
      <c r="BB915" s="220"/>
      <c r="BC915" s="220"/>
      <c r="BD915" s="220"/>
      <c r="BE915" s="220"/>
      <c r="BF915" s="220"/>
      <c r="BG915" s="220"/>
      <c r="BH915" s="220"/>
      <c r="BI915" s="220"/>
      <c r="BJ915" s="220"/>
      <c r="BK915" s="220"/>
      <c r="BL915" s="220"/>
      <c r="BM915" s="220"/>
      <c r="BN915" s="220"/>
      <c r="BO915" s="220"/>
      <c r="BP915" s="220"/>
      <c r="BQ915" s="220"/>
      <c r="BR915" s="220"/>
      <c r="BS915" s="220"/>
      <c r="BT915" s="220"/>
      <c r="BU915" s="220"/>
      <c r="BV915" s="220"/>
      <c r="BW915" s="220"/>
      <c r="DV915" s="220"/>
      <c r="DW915" s="220"/>
      <c r="DX915" s="220"/>
      <c r="DY915" s="220"/>
      <c r="DZ915" s="220"/>
      <c r="EA915" s="220"/>
      <c r="EB915" s="220"/>
      <c r="EC915" s="220"/>
      <c r="ED915" s="220"/>
      <c r="EE915" s="220"/>
      <c r="EF915" s="220"/>
      <c r="EG915" s="220"/>
      <c r="EH915" s="220"/>
      <c r="EI915" s="220"/>
      <c r="EJ915" s="220"/>
      <c r="EK915" s="220"/>
      <c r="EL915" s="220"/>
      <c r="EM915" s="220"/>
      <c r="EN915" s="220"/>
      <c r="EO915" s="220"/>
      <c r="EP915" s="220"/>
      <c r="EQ915" s="220"/>
      <c r="ER915" s="220"/>
      <c r="ES915" s="220"/>
      <c r="ET915" s="220"/>
      <c r="EU915" s="220"/>
      <c r="EV915" s="220"/>
      <c r="EW915" s="220"/>
      <c r="EX915" s="220"/>
      <c r="EY915" s="220"/>
      <c r="EZ915" s="220"/>
      <c r="FA915" s="220"/>
      <c r="FB915" s="220"/>
      <c r="FC915" s="220"/>
      <c r="FD915" s="220"/>
      <c r="FE915" s="220"/>
      <c r="FF915" s="220"/>
      <c r="FG915" s="220"/>
      <c r="FH915" s="220"/>
      <c r="FI915" s="220"/>
      <c r="FJ915" s="220"/>
      <c r="FK915" s="220"/>
      <c r="FL915" s="220"/>
      <c r="FM915" s="220"/>
      <c r="FN915" s="220"/>
      <c r="FO915" s="220"/>
      <c r="FP915" s="220"/>
      <c r="FQ915" s="220"/>
      <c r="FR915" s="220"/>
      <c r="FS915" s="220"/>
      <c r="FT915" s="220"/>
      <c r="FU915" s="220"/>
      <c r="FV915" s="220"/>
      <c r="FW915" s="220"/>
      <c r="FX915" s="220"/>
      <c r="FY915" s="220"/>
      <c r="FZ915" s="220"/>
      <c r="GA915" s="220"/>
      <c r="GB915" s="220"/>
      <c r="GC915" s="220"/>
      <c r="GD915" s="220"/>
      <c r="GE915" s="220"/>
      <c r="GF915" s="220"/>
      <c r="GG915" s="220"/>
      <c r="GH915" s="220"/>
      <c r="GI915" s="220"/>
      <c r="GJ915" s="220"/>
      <c r="GK915" s="220"/>
      <c r="GL915" s="220"/>
      <c r="GM915" s="220"/>
      <c r="GN915" s="220"/>
      <c r="GO915" s="220"/>
      <c r="GP915" s="220"/>
      <c r="GQ915" s="220"/>
      <c r="GR915" s="220"/>
      <c r="GS915" s="220"/>
      <c r="GT915" s="220"/>
      <c r="GU915" s="220"/>
      <c r="GV915" s="220"/>
      <c r="GW915" s="220"/>
      <c r="GX915" s="220"/>
      <c r="GY915" s="220"/>
      <c r="GZ915" s="220"/>
      <c r="HA915" s="220"/>
      <c r="HB915" s="220"/>
      <c r="HC915" s="220"/>
      <c r="HD915" s="220"/>
      <c r="HE915" s="220"/>
      <c r="HF915" s="220"/>
      <c r="HG915" s="220"/>
      <c r="HH915" s="220"/>
      <c r="HI915" s="220"/>
      <c r="HJ915" s="220"/>
      <c r="HK915" s="220"/>
      <c r="HL915" s="220"/>
      <c r="HM915" s="220"/>
      <c r="HN915" s="220"/>
      <c r="HO915" s="220"/>
      <c r="HP915" s="220"/>
      <c r="HQ915" s="220"/>
      <c r="HR915" s="220"/>
      <c r="HS915" s="220"/>
      <c r="HT915" s="220"/>
      <c r="HU915" s="220"/>
      <c r="HV915" s="220"/>
      <c r="HW915" s="220"/>
      <c r="HX915" s="220"/>
      <c r="HY915" s="220"/>
      <c r="HZ915" s="220"/>
      <c r="IA915" s="220"/>
      <c r="IB915" s="220"/>
      <c r="IC915" s="220"/>
      <c r="ID915" s="220"/>
      <c r="IE915" s="220"/>
      <c r="IF915" s="220"/>
      <c r="IG915" s="220"/>
      <c r="IH915" s="220"/>
      <c r="II915" s="220"/>
      <c r="IJ915" s="220"/>
      <c r="IK915" s="220"/>
      <c r="IL915" s="220"/>
      <c r="IM915" s="220"/>
      <c r="IN915" s="220"/>
      <c r="IO915" s="220"/>
      <c r="IP915" s="220"/>
      <c r="IQ915" s="220"/>
      <c r="IR915" s="220"/>
      <c r="IS915" s="220"/>
      <c r="IT915" s="220"/>
      <c r="IU915" s="220"/>
      <c r="IV915" s="220"/>
      <c r="IW915" s="220"/>
      <c r="IX915" s="220"/>
      <c r="IY915" s="220"/>
      <c r="IZ915" s="220"/>
      <c r="JA915" s="220"/>
      <c r="JB915" s="220"/>
      <c r="JC915" s="220"/>
      <c r="JD915" s="220"/>
      <c r="JE915" s="220"/>
      <c r="JF915" s="220"/>
      <c r="JG915" s="220"/>
      <c r="JH915" s="220"/>
      <c r="JI915" s="220"/>
      <c r="JJ915" s="220"/>
      <c r="JK915" s="220"/>
      <c r="JL915" s="220"/>
      <c r="JM915" s="220"/>
      <c r="JN915" s="220"/>
      <c r="JO915" s="220"/>
      <c r="JP915" s="220"/>
      <c r="JQ915" s="220"/>
      <c r="JR915" s="220"/>
      <c r="JS915" s="220"/>
      <c r="JT915" s="220"/>
      <c r="JU915" s="220"/>
      <c r="JV915" s="220"/>
      <c r="JW915" s="220"/>
      <c r="JX915" s="220"/>
      <c r="JY915" s="220"/>
      <c r="JZ915" s="220"/>
      <c r="KA915" s="220"/>
      <c r="KB915" s="220"/>
      <c r="KC915" s="220"/>
      <c r="KD915" s="220"/>
      <c r="KE915" s="220"/>
      <c r="KF915" s="220"/>
      <c r="KG915" s="220"/>
      <c r="KH915" s="220"/>
      <c r="KI915" s="220"/>
      <c r="KJ915" s="220"/>
      <c r="KK915" s="220"/>
      <c r="KL915" s="220"/>
      <c r="KM915" s="220"/>
      <c r="KN915" s="220"/>
      <c r="KO915" s="220"/>
      <c r="KP915" s="220"/>
      <c r="KQ915" s="220"/>
      <c r="KR915" s="220"/>
      <c r="KS915" s="220"/>
      <c r="KT915" s="220"/>
      <c r="KU915" s="220"/>
      <c r="KV915" s="220"/>
      <c r="KW915" s="220"/>
      <c r="KX915" s="220"/>
      <c r="LH915" s="220"/>
      <c r="LI915" s="220"/>
      <c r="LJ915" s="220"/>
      <c r="LK915" s="220"/>
      <c r="LL915" s="220"/>
      <c r="LM915" s="220"/>
      <c r="LN915" s="220"/>
      <c r="LO915" s="220"/>
      <c r="LP915" s="220"/>
      <c r="LQ915" s="220"/>
      <c r="LR915" s="220"/>
      <c r="LS915" s="220"/>
      <c r="LT915" s="220"/>
      <c r="LU915" s="220"/>
      <c r="LV915" s="220"/>
      <c r="LW915" s="220"/>
      <c r="LX915" s="220"/>
      <c r="LY915" s="220"/>
      <c r="LZ915" s="220"/>
      <c r="MA915" s="220"/>
      <c r="MB915" s="220"/>
      <c r="MC915" s="220"/>
      <c r="MD915" s="220"/>
      <c r="ME915" s="220"/>
      <c r="MF915" s="220"/>
      <c r="MG915" s="220"/>
      <c r="MH915" s="220"/>
      <c r="MI915" s="220"/>
      <c r="MJ915" s="220"/>
      <c r="MK915" s="220"/>
      <c r="ML915" s="220"/>
      <c r="MM915" s="220"/>
      <c r="MN915" s="220"/>
      <c r="MO915" s="220"/>
      <c r="MP915" s="220"/>
      <c r="MQ915" s="220"/>
      <c r="MR915" s="220"/>
      <c r="MS915" s="220"/>
      <c r="MT915" s="220"/>
      <c r="MU915" s="220"/>
      <c r="MV915" s="220"/>
      <c r="MW915" s="220"/>
      <c r="MX915" s="220"/>
      <c r="MY915" s="220"/>
      <c r="MZ915" s="220"/>
      <c r="NA915" s="220"/>
      <c r="NB915" s="220"/>
      <c r="NC915" s="220"/>
      <c r="ND915" s="220"/>
      <c r="NE915" s="220"/>
      <c r="NF915" s="220"/>
      <c r="NG915" s="220"/>
      <c r="NH915" s="220"/>
      <c r="NI915" s="220"/>
      <c r="NJ915" s="220"/>
      <c r="NK915" s="220"/>
      <c r="NL915" s="220"/>
      <c r="NM915" s="220"/>
      <c r="NN915" s="220"/>
      <c r="NO915" s="220"/>
      <c r="NP915" s="220"/>
      <c r="NQ915" s="220"/>
      <c r="NR915" s="220"/>
      <c r="NS915" s="220"/>
      <c r="NT915" s="220"/>
      <c r="NU915" s="220"/>
      <c r="NV915" s="220"/>
      <c r="NW915" s="220"/>
      <c r="NX915" s="220"/>
      <c r="NY915" s="220"/>
      <c r="NZ915" s="220"/>
      <c r="OA915" s="220"/>
      <c r="OB915" s="220"/>
      <c r="OC915" s="220"/>
      <c r="OD915" s="220"/>
      <c r="OE915" s="220"/>
      <c r="OF915" s="220"/>
      <c r="OG915" s="220"/>
      <c r="OH915" s="220"/>
      <c r="OI915" s="220"/>
      <c r="OJ915" s="220"/>
      <c r="OK915" s="220"/>
      <c r="OL915" s="220"/>
      <c r="OM915" s="220"/>
      <c r="ON915" s="220"/>
      <c r="OO915" s="220"/>
      <c r="OP915" s="220"/>
      <c r="OQ915" s="220"/>
      <c r="OR915" s="220"/>
      <c r="OS915" s="220"/>
      <c r="OT915" s="220"/>
      <c r="OU915" s="220"/>
      <c r="OV915" s="220"/>
      <c r="OW915" s="220"/>
      <c r="OX915" s="220"/>
      <c r="OY915" s="220"/>
      <c r="OZ915" s="220"/>
      <c r="PA915" s="220"/>
      <c r="PB915" s="220"/>
      <c r="PC915" s="220"/>
      <c r="PD915" s="220"/>
      <c r="PE915" s="220"/>
      <c r="PF915" s="220"/>
      <c r="PG915" s="220"/>
      <c r="PH915" s="220"/>
      <c r="PI915" s="220"/>
      <c r="PJ915" s="220"/>
      <c r="PK915" s="220"/>
      <c r="PL915" s="220"/>
      <c r="PM915" s="220"/>
      <c r="PN915" s="220"/>
      <c r="PO915" s="220"/>
      <c r="PP915" s="220"/>
      <c r="PQ915" s="220"/>
      <c r="PR915" s="220"/>
      <c r="PS915" s="220"/>
      <c r="PT915" s="220"/>
      <c r="PU915" s="220"/>
      <c r="PV915" s="220"/>
      <c r="PW915" s="220"/>
      <c r="PX915" s="220"/>
      <c r="PY915" s="220"/>
      <c r="PZ915" s="220"/>
      <c r="QA915" s="220"/>
      <c r="QB915" s="220"/>
      <c r="QC915" s="220"/>
      <c r="QD915" s="220"/>
      <c r="QE915" s="220"/>
      <c r="QF915" s="220"/>
      <c r="QG915" s="220"/>
      <c r="QH915" s="220"/>
      <c r="QI915" s="220"/>
      <c r="QJ915" s="220"/>
      <c r="QK915" s="220"/>
      <c r="QL915" s="220"/>
      <c r="QM915" s="220"/>
      <c r="QN915" s="220"/>
      <c r="QO915" s="220"/>
      <c r="QP915" s="220"/>
      <c r="QQ915" s="220"/>
      <c r="QR915" s="220"/>
      <c r="QS915" s="220"/>
      <c r="QT915" s="220"/>
      <c r="QU915" s="220"/>
      <c r="QV915" s="220"/>
      <c r="QW915" s="220"/>
      <c r="QX915" s="220"/>
      <c r="QY915" s="220"/>
      <c r="QZ915" s="220"/>
      <c r="RA915" s="220"/>
      <c r="RB915" s="220"/>
      <c r="RC915" s="220"/>
      <c r="RD915" s="220"/>
      <c r="RE915" s="220"/>
      <c r="RF915" s="220"/>
      <c r="RG915" s="220"/>
      <c r="RH915" s="220"/>
      <c r="RI915" s="220"/>
      <c r="RJ915" s="220"/>
      <c r="RK915" s="220"/>
      <c r="RL915" s="220"/>
      <c r="RM915" s="220"/>
      <c r="RN915" s="220"/>
      <c r="RO915" s="220"/>
      <c r="RP915" s="220"/>
      <c r="RQ915" s="220"/>
      <c r="RR915" s="220"/>
      <c r="RS915" s="220"/>
      <c r="RT915" s="220"/>
      <c r="RU915" s="220"/>
      <c r="RV915" s="220"/>
      <c r="RW915" s="220"/>
      <c r="RX915" s="220"/>
      <c r="RY915" s="220"/>
      <c r="RZ915" s="220"/>
      <c r="SA915" s="220"/>
      <c r="SB915" s="220"/>
      <c r="SC915" s="220"/>
      <c r="SD915" s="220"/>
      <c r="SE915" s="220"/>
      <c r="SF915" s="220"/>
      <c r="SG915" s="220"/>
    </row>
    <row r="916" spans="1:501">
      <c r="A916" s="220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454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0"/>
      <c r="AA916" s="220"/>
      <c r="AB916" s="220"/>
      <c r="AC916" s="220"/>
      <c r="AD916" s="220"/>
      <c r="AE916" s="220"/>
      <c r="AF916" s="220"/>
      <c r="AG916" s="220"/>
      <c r="AH916" s="220"/>
      <c r="AI916" s="220"/>
      <c r="AJ916" s="220"/>
      <c r="AK916" s="220"/>
      <c r="AL916" s="220"/>
      <c r="AM916" s="220"/>
      <c r="AN916" s="220"/>
      <c r="AO916" s="220"/>
      <c r="AP916" s="220"/>
      <c r="AQ916" s="220"/>
      <c r="AR916" s="220"/>
      <c r="AS916" s="220"/>
      <c r="AT916" s="220"/>
      <c r="AU916" s="220"/>
      <c r="AV916" s="220"/>
      <c r="AW916" s="220"/>
      <c r="AX916" s="220"/>
      <c r="AY916" s="220"/>
      <c r="AZ916" s="220"/>
      <c r="BA916" s="220"/>
      <c r="BB916" s="220"/>
      <c r="BC916" s="220"/>
      <c r="BD916" s="220"/>
      <c r="BE916" s="220"/>
      <c r="BF916" s="220"/>
      <c r="BG916" s="220"/>
      <c r="BH916" s="220"/>
      <c r="BI916" s="220"/>
      <c r="BJ916" s="220"/>
      <c r="BK916" s="220"/>
      <c r="BL916" s="220"/>
      <c r="BM916" s="220"/>
      <c r="BN916" s="220"/>
      <c r="BO916" s="220"/>
      <c r="BP916" s="220"/>
      <c r="BQ916" s="220"/>
      <c r="BR916" s="220"/>
      <c r="BS916" s="220"/>
      <c r="BT916" s="220"/>
      <c r="BU916" s="220"/>
      <c r="BV916" s="220"/>
      <c r="BW916" s="220"/>
      <c r="DV916" s="220"/>
      <c r="DW916" s="220"/>
      <c r="DX916" s="220"/>
      <c r="DY916" s="220"/>
      <c r="DZ916" s="220"/>
      <c r="EA916" s="220"/>
      <c r="EB916" s="220"/>
      <c r="EC916" s="220"/>
      <c r="ED916" s="220"/>
      <c r="EE916" s="220"/>
      <c r="EF916" s="220"/>
      <c r="EG916" s="220"/>
      <c r="EH916" s="220"/>
      <c r="EI916" s="220"/>
      <c r="EJ916" s="220"/>
      <c r="EK916" s="220"/>
      <c r="EL916" s="220"/>
      <c r="EM916" s="220"/>
      <c r="EN916" s="220"/>
      <c r="EO916" s="220"/>
      <c r="EP916" s="220"/>
      <c r="EQ916" s="220"/>
      <c r="ER916" s="220"/>
      <c r="ES916" s="220"/>
      <c r="ET916" s="220"/>
      <c r="EU916" s="220"/>
      <c r="EV916" s="220"/>
      <c r="EW916" s="220"/>
      <c r="EX916" s="220"/>
      <c r="EY916" s="220"/>
      <c r="EZ916" s="220"/>
      <c r="FA916" s="220"/>
      <c r="FB916" s="220"/>
      <c r="FC916" s="220"/>
      <c r="FD916" s="220"/>
      <c r="FE916" s="220"/>
      <c r="FF916" s="220"/>
      <c r="FG916" s="220"/>
      <c r="FH916" s="220"/>
      <c r="FI916" s="220"/>
      <c r="FJ916" s="220"/>
      <c r="FK916" s="220"/>
      <c r="FL916" s="220"/>
      <c r="FM916" s="220"/>
      <c r="FN916" s="220"/>
      <c r="FO916" s="220"/>
      <c r="FP916" s="220"/>
      <c r="FQ916" s="220"/>
      <c r="FR916" s="220"/>
      <c r="FS916" s="220"/>
      <c r="FT916" s="220"/>
      <c r="FU916" s="220"/>
      <c r="FV916" s="220"/>
      <c r="FW916" s="220"/>
      <c r="FX916" s="220"/>
      <c r="FY916" s="220"/>
      <c r="FZ916" s="220"/>
      <c r="GA916" s="220"/>
      <c r="GB916" s="220"/>
      <c r="GC916" s="220"/>
      <c r="GD916" s="220"/>
      <c r="GE916" s="220"/>
      <c r="GF916" s="220"/>
      <c r="GG916" s="220"/>
      <c r="GH916" s="220"/>
      <c r="GI916" s="220"/>
      <c r="GJ916" s="220"/>
      <c r="GK916" s="220"/>
      <c r="GL916" s="220"/>
      <c r="GM916" s="220"/>
      <c r="GN916" s="220"/>
      <c r="GO916" s="220"/>
      <c r="GP916" s="220"/>
      <c r="GQ916" s="220"/>
      <c r="GR916" s="220"/>
      <c r="GS916" s="220"/>
      <c r="GT916" s="220"/>
      <c r="GU916" s="220"/>
      <c r="GV916" s="220"/>
      <c r="GW916" s="220"/>
      <c r="GX916" s="220"/>
      <c r="GY916" s="220"/>
      <c r="GZ916" s="220"/>
      <c r="HA916" s="220"/>
      <c r="HB916" s="220"/>
      <c r="HC916" s="220"/>
      <c r="HD916" s="220"/>
      <c r="HE916" s="220"/>
      <c r="HF916" s="220"/>
      <c r="HG916" s="220"/>
      <c r="HH916" s="220"/>
      <c r="HI916" s="220"/>
      <c r="HJ916" s="220"/>
      <c r="HK916" s="220"/>
      <c r="HL916" s="220"/>
      <c r="HM916" s="220"/>
      <c r="HN916" s="220"/>
      <c r="HO916" s="220"/>
      <c r="HP916" s="220"/>
      <c r="HQ916" s="220"/>
      <c r="HR916" s="220"/>
      <c r="HS916" s="220"/>
      <c r="HT916" s="220"/>
      <c r="HU916" s="220"/>
      <c r="HV916" s="220"/>
      <c r="HW916" s="220"/>
      <c r="HX916" s="220"/>
      <c r="HY916" s="220"/>
      <c r="HZ916" s="220"/>
      <c r="IA916" s="220"/>
      <c r="IB916" s="220"/>
      <c r="IC916" s="220"/>
      <c r="ID916" s="220"/>
      <c r="IE916" s="220"/>
      <c r="IF916" s="220"/>
      <c r="IG916" s="220"/>
      <c r="IH916" s="220"/>
      <c r="II916" s="220"/>
      <c r="IJ916" s="220"/>
      <c r="IK916" s="220"/>
      <c r="IL916" s="220"/>
      <c r="IM916" s="220"/>
      <c r="IN916" s="220"/>
      <c r="IO916" s="220"/>
      <c r="IP916" s="220"/>
      <c r="IQ916" s="220"/>
      <c r="IR916" s="220"/>
      <c r="IS916" s="220"/>
      <c r="IT916" s="220"/>
      <c r="IU916" s="220"/>
      <c r="IV916" s="220"/>
      <c r="IW916" s="220"/>
      <c r="IX916" s="220"/>
      <c r="IY916" s="220"/>
      <c r="IZ916" s="220"/>
      <c r="JA916" s="220"/>
      <c r="JB916" s="220"/>
      <c r="JC916" s="220"/>
      <c r="JD916" s="220"/>
      <c r="JE916" s="220"/>
      <c r="JF916" s="220"/>
      <c r="JG916" s="220"/>
      <c r="JH916" s="220"/>
      <c r="JI916" s="220"/>
      <c r="JJ916" s="220"/>
      <c r="JK916" s="220"/>
      <c r="JL916" s="220"/>
      <c r="JM916" s="220"/>
      <c r="JN916" s="220"/>
      <c r="JO916" s="220"/>
      <c r="JP916" s="220"/>
      <c r="JQ916" s="220"/>
      <c r="JR916" s="220"/>
      <c r="JS916" s="220"/>
      <c r="JT916" s="220"/>
      <c r="JU916" s="220"/>
      <c r="JV916" s="220"/>
      <c r="JW916" s="220"/>
      <c r="JX916" s="220"/>
      <c r="JY916" s="220"/>
      <c r="JZ916" s="220"/>
      <c r="KA916" s="220"/>
      <c r="KB916" s="220"/>
      <c r="KC916" s="220"/>
      <c r="KD916" s="220"/>
      <c r="KE916" s="220"/>
      <c r="KF916" s="220"/>
      <c r="KG916" s="220"/>
      <c r="KH916" s="220"/>
      <c r="KI916" s="220"/>
      <c r="KJ916" s="220"/>
      <c r="KK916" s="220"/>
      <c r="KL916" s="220"/>
      <c r="KM916" s="220"/>
      <c r="KN916" s="220"/>
      <c r="KO916" s="220"/>
      <c r="KP916" s="220"/>
      <c r="KQ916" s="220"/>
      <c r="KR916" s="220"/>
      <c r="KS916" s="220"/>
      <c r="KT916" s="220"/>
      <c r="KU916" s="220"/>
      <c r="KV916" s="220"/>
      <c r="KW916" s="220"/>
      <c r="KX916" s="220"/>
      <c r="LH916" s="220"/>
      <c r="LI916" s="220"/>
      <c r="LJ916" s="220"/>
      <c r="LK916" s="220"/>
      <c r="LL916" s="220"/>
      <c r="LM916" s="220"/>
      <c r="LN916" s="220"/>
      <c r="LO916" s="220"/>
      <c r="LP916" s="220"/>
      <c r="LQ916" s="220"/>
      <c r="LR916" s="220"/>
      <c r="LS916" s="220"/>
      <c r="LT916" s="220"/>
      <c r="LU916" s="220"/>
      <c r="LV916" s="220"/>
      <c r="LW916" s="220"/>
      <c r="LX916" s="220"/>
      <c r="LY916" s="220"/>
      <c r="LZ916" s="220"/>
      <c r="MA916" s="220"/>
      <c r="MB916" s="220"/>
      <c r="MC916" s="220"/>
      <c r="MD916" s="220"/>
      <c r="ME916" s="220"/>
      <c r="MF916" s="220"/>
      <c r="MG916" s="220"/>
      <c r="MH916" s="220"/>
      <c r="MI916" s="220"/>
      <c r="MJ916" s="220"/>
      <c r="MK916" s="220"/>
      <c r="ML916" s="220"/>
      <c r="MM916" s="220"/>
      <c r="MN916" s="220"/>
      <c r="MO916" s="220"/>
      <c r="MP916" s="220"/>
      <c r="MQ916" s="220"/>
      <c r="MR916" s="220"/>
      <c r="MS916" s="220"/>
      <c r="MT916" s="220"/>
      <c r="MU916" s="220"/>
      <c r="MV916" s="220"/>
      <c r="MW916" s="220"/>
      <c r="MX916" s="220"/>
      <c r="MY916" s="220"/>
      <c r="MZ916" s="220"/>
      <c r="NA916" s="220"/>
      <c r="NB916" s="220"/>
      <c r="NC916" s="220"/>
      <c r="ND916" s="220"/>
      <c r="NE916" s="220"/>
      <c r="NF916" s="220"/>
      <c r="NG916" s="220"/>
      <c r="NH916" s="220"/>
      <c r="NI916" s="220"/>
      <c r="NJ916" s="220"/>
      <c r="NK916" s="220"/>
      <c r="NL916" s="220"/>
      <c r="NM916" s="220"/>
      <c r="NN916" s="220"/>
      <c r="NO916" s="220"/>
      <c r="NP916" s="220"/>
      <c r="NQ916" s="220"/>
      <c r="NR916" s="220"/>
      <c r="NS916" s="220"/>
      <c r="NT916" s="220"/>
      <c r="NU916" s="220"/>
      <c r="NV916" s="220"/>
      <c r="NW916" s="220"/>
      <c r="NX916" s="220"/>
      <c r="NY916" s="220"/>
      <c r="NZ916" s="220"/>
      <c r="OA916" s="220"/>
      <c r="OB916" s="220"/>
      <c r="OC916" s="220"/>
      <c r="OD916" s="220"/>
      <c r="OE916" s="220"/>
      <c r="OF916" s="220"/>
      <c r="OG916" s="220"/>
      <c r="OH916" s="220"/>
      <c r="OI916" s="220"/>
      <c r="OJ916" s="220"/>
      <c r="OK916" s="220"/>
      <c r="OL916" s="220"/>
      <c r="OM916" s="220"/>
      <c r="ON916" s="220"/>
      <c r="OO916" s="220"/>
      <c r="OP916" s="220"/>
      <c r="OQ916" s="220"/>
      <c r="OR916" s="220"/>
      <c r="OS916" s="220"/>
      <c r="OT916" s="220"/>
      <c r="OU916" s="220"/>
      <c r="OV916" s="220"/>
      <c r="OW916" s="220"/>
      <c r="OX916" s="220"/>
      <c r="OY916" s="220"/>
      <c r="OZ916" s="220"/>
      <c r="PA916" s="220"/>
      <c r="PB916" s="220"/>
      <c r="PC916" s="220"/>
      <c r="PD916" s="220"/>
      <c r="PE916" s="220"/>
      <c r="PF916" s="220"/>
      <c r="PG916" s="220"/>
      <c r="PH916" s="220"/>
      <c r="PI916" s="220"/>
      <c r="PJ916" s="220"/>
      <c r="PK916" s="220"/>
      <c r="PL916" s="220"/>
      <c r="PM916" s="220"/>
      <c r="PN916" s="220"/>
      <c r="PO916" s="220"/>
      <c r="PP916" s="220"/>
      <c r="PQ916" s="220"/>
      <c r="PR916" s="220"/>
      <c r="PS916" s="220"/>
      <c r="PT916" s="220"/>
      <c r="PU916" s="220"/>
      <c r="PV916" s="220"/>
      <c r="PW916" s="220"/>
      <c r="PX916" s="220"/>
      <c r="PY916" s="220"/>
      <c r="PZ916" s="220"/>
      <c r="QA916" s="220"/>
      <c r="QB916" s="220"/>
      <c r="QC916" s="220"/>
      <c r="QD916" s="220"/>
      <c r="QE916" s="220"/>
      <c r="QF916" s="220"/>
      <c r="QG916" s="220"/>
      <c r="QH916" s="220"/>
      <c r="QI916" s="220"/>
      <c r="QJ916" s="220"/>
      <c r="QK916" s="220"/>
      <c r="QL916" s="220"/>
      <c r="QM916" s="220"/>
      <c r="QN916" s="220"/>
      <c r="QO916" s="220"/>
      <c r="QP916" s="220"/>
      <c r="QQ916" s="220"/>
      <c r="QR916" s="220"/>
      <c r="QS916" s="220"/>
      <c r="QT916" s="220"/>
      <c r="QU916" s="220"/>
      <c r="QV916" s="220"/>
      <c r="QW916" s="220"/>
      <c r="QX916" s="220"/>
      <c r="QY916" s="220"/>
      <c r="QZ916" s="220"/>
      <c r="RA916" s="220"/>
      <c r="RB916" s="220"/>
      <c r="RC916" s="220"/>
      <c r="RD916" s="220"/>
      <c r="RE916" s="220"/>
      <c r="RF916" s="220"/>
      <c r="RG916" s="220"/>
      <c r="RH916" s="220"/>
      <c r="RI916" s="220"/>
      <c r="RJ916" s="220"/>
      <c r="RK916" s="220"/>
      <c r="RL916" s="220"/>
      <c r="RM916" s="220"/>
      <c r="RN916" s="220"/>
      <c r="RO916" s="220"/>
      <c r="RP916" s="220"/>
      <c r="RQ916" s="220"/>
      <c r="RR916" s="220"/>
      <c r="RS916" s="220"/>
      <c r="RT916" s="220"/>
      <c r="RU916" s="220"/>
      <c r="RV916" s="220"/>
      <c r="RW916" s="220"/>
      <c r="RX916" s="220"/>
      <c r="RY916" s="220"/>
      <c r="RZ916" s="220"/>
      <c r="SA916" s="220"/>
      <c r="SB916" s="220"/>
      <c r="SC916" s="220"/>
      <c r="SD916" s="220"/>
      <c r="SE916" s="220"/>
      <c r="SF916" s="220"/>
      <c r="SG916" s="220"/>
    </row>
    <row r="917" spans="1:501">
      <c r="A917" s="220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454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0"/>
      <c r="AA917" s="220"/>
      <c r="AB917" s="220"/>
      <c r="AC917" s="220"/>
      <c r="AD917" s="220"/>
      <c r="AE917" s="220"/>
      <c r="AF917" s="220"/>
      <c r="AG917" s="220"/>
      <c r="AH917" s="220"/>
      <c r="AI917" s="220"/>
      <c r="AJ917" s="220"/>
      <c r="AK917" s="220"/>
      <c r="AL917" s="220"/>
      <c r="AM917" s="220"/>
      <c r="AN917" s="220"/>
      <c r="AO917" s="220"/>
      <c r="AP917" s="220"/>
      <c r="AQ917" s="220"/>
      <c r="AR917" s="220"/>
      <c r="AS917" s="220"/>
      <c r="AT917" s="220"/>
      <c r="AU917" s="220"/>
      <c r="AV917" s="220"/>
      <c r="AW917" s="220"/>
      <c r="AX917" s="220"/>
      <c r="AY917" s="220"/>
      <c r="AZ917" s="220"/>
      <c r="BA917" s="220"/>
      <c r="BB917" s="220"/>
      <c r="BC917" s="220"/>
      <c r="BD917" s="220"/>
      <c r="BE917" s="220"/>
      <c r="BF917" s="220"/>
      <c r="BG917" s="220"/>
      <c r="BH917" s="220"/>
      <c r="BI917" s="220"/>
      <c r="BJ917" s="220"/>
      <c r="BK917" s="220"/>
      <c r="BL917" s="220"/>
      <c r="BM917" s="220"/>
      <c r="BN917" s="220"/>
      <c r="BO917" s="220"/>
      <c r="BP917" s="220"/>
      <c r="BQ917" s="220"/>
      <c r="BR917" s="220"/>
      <c r="BS917" s="220"/>
      <c r="BT917" s="220"/>
      <c r="BU917" s="220"/>
      <c r="BV917" s="220"/>
      <c r="BW917" s="220"/>
      <c r="DV917" s="220"/>
      <c r="DW917" s="220"/>
      <c r="DX917" s="220"/>
      <c r="DY917" s="220"/>
      <c r="DZ917" s="220"/>
      <c r="EA917" s="220"/>
      <c r="EB917" s="220"/>
      <c r="EC917" s="220"/>
      <c r="ED917" s="220"/>
      <c r="EE917" s="220"/>
      <c r="EF917" s="220"/>
      <c r="EG917" s="220"/>
      <c r="EH917" s="220"/>
      <c r="EI917" s="220"/>
      <c r="EJ917" s="220"/>
      <c r="EK917" s="220"/>
      <c r="EL917" s="220"/>
      <c r="EM917" s="220"/>
      <c r="EN917" s="220"/>
      <c r="EO917" s="220"/>
      <c r="EP917" s="220"/>
      <c r="EQ917" s="220"/>
      <c r="ER917" s="220"/>
      <c r="ES917" s="220"/>
      <c r="ET917" s="220"/>
      <c r="EU917" s="220"/>
      <c r="EV917" s="220"/>
      <c r="EW917" s="220"/>
      <c r="EX917" s="220"/>
      <c r="EY917" s="220"/>
      <c r="EZ917" s="220"/>
      <c r="FA917" s="220"/>
      <c r="FB917" s="220"/>
      <c r="FC917" s="220"/>
      <c r="FD917" s="220"/>
      <c r="FE917" s="220"/>
      <c r="FF917" s="220"/>
      <c r="FG917" s="220"/>
      <c r="FH917" s="220"/>
      <c r="FI917" s="220"/>
      <c r="FJ917" s="220"/>
      <c r="FK917" s="220"/>
      <c r="FL917" s="220"/>
      <c r="FM917" s="220"/>
      <c r="FN917" s="220"/>
      <c r="FO917" s="220"/>
      <c r="FP917" s="220"/>
      <c r="FQ917" s="220"/>
      <c r="FR917" s="220"/>
      <c r="FS917" s="220"/>
      <c r="FT917" s="220"/>
      <c r="FU917" s="220"/>
      <c r="FV917" s="220"/>
      <c r="FW917" s="220"/>
      <c r="FX917" s="220"/>
      <c r="FY917" s="220"/>
      <c r="FZ917" s="220"/>
      <c r="GA917" s="220"/>
      <c r="GB917" s="220"/>
      <c r="GC917" s="220"/>
      <c r="GD917" s="220"/>
      <c r="GE917" s="220"/>
      <c r="GF917" s="220"/>
      <c r="GG917" s="220"/>
      <c r="GH917" s="220"/>
      <c r="GI917" s="220"/>
      <c r="GJ917" s="220"/>
      <c r="GK917" s="220"/>
      <c r="GL917" s="220"/>
      <c r="GM917" s="220"/>
      <c r="GN917" s="220"/>
      <c r="GO917" s="220"/>
      <c r="GP917" s="220"/>
      <c r="GQ917" s="220"/>
      <c r="GR917" s="220"/>
      <c r="GS917" s="220"/>
      <c r="GT917" s="220"/>
      <c r="GU917" s="220"/>
      <c r="GV917" s="220"/>
      <c r="GW917" s="220"/>
      <c r="GX917" s="220"/>
      <c r="GY917" s="220"/>
      <c r="GZ917" s="220"/>
      <c r="HA917" s="220"/>
      <c r="HB917" s="220"/>
      <c r="HC917" s="220"/>
      <c r="HD917" s="220"/>
      <c r="HE917" s="220"/>
      <c r="HF917" s="220"/>
      <c r="HG917" s="220"/>
      <c r="HH917" s="220"/>
      <c r="HI917" s="220"/>
      <c r="HJ917" s="220"/>
      <c r="HK917" s="220"/>
      <c r="HL917" s="220"/>
      <c r="HM917" s="220"/>
      <c r="HN917" s="220"/>
      <c r="HO917" s="220"/>
      <c r="HP917" s="220"/>
      <c r="HQ917" s="220"/>
      <c r="HR917" s="220"/>
      <c r="HS917" s="220"/>
      <c r="HT917" s="220"/>
      <c r="HU917" s="220"/>
      <c r="HV917" s="220"/>
      <c r="HW917" s="220"/>
      <c r="HX917" s="220"/>
      <c r="HY917" s="220"/>
      <c r="HZ917" s="220"/>
      <c r="IA917" s="220"/>
      <c r="IB917" s="220"/>
      <c r="IC917" s="220"/>
      <c r="ID917" s="220"/>
      <c r="IE917" s="220"/>
      <c r="IF917" s="220"/>
      <c r="IG917" s="220"/>
      <c r="IH917" s="220"/>
      <c r="II917" s="220"/>
      <c r="IJ917" s="220"/>
      <c r="IK917" s="220"/>
      <c r="IL917" s="220"/>
      <c r="IM917" s="220"/>
      <c r="IN917" s="220"/>
      <c r="IO917" s="220"/>
      <c r="IP917" s="220"/>
      <c r="IQ917" s="220"/>
      <c r="IR917" s="220"/>
      <c r="IS917" s="220"/>
      <c r="IT917" s="220"/>
      <c r="IU917" s="220"/>
      <c r="IV917" s="220"/>
      <c r="IW917" s="220"/>
      <c r="IX917" s="220"/>
      <c r="IY917" s="220"/>
      <c r="IZ917" s="220"/>
      <c r="JA917" s="220"/>
      <c r="JB917" s="220"/>
      <c r="JC917" s="220"/>
      <c r="JD917" s="220"/>
      <c r="JE917" s="220"/>
      <c r="JF917" s="220"/>
      <c r="JG917" s="220"/>
      <c r="JH917" s="220"/>
      <c r="JI917" s="220"/>
      <c r="JJ917" s="220"/>
      <c r="JK917" s="220"/>
      <c r="JL917" s="220"/>
      <c r="JM917" s="220"/>
      <c r="JN917" s="220"/>
      <c r="JO917" s="220"/>
      <c r="JP917" s="220"/>
      <c r="JQ917" s="220"/>
      <c r="JR917" s="220"/>
      <c r="JS917" s="220"/>
      <c r="JT917" s="220"/>
      <c r="JU917" s="220"/>
      <c r="JV917" s="220"/>
      <c r="JW917" s="220"/>
      <c r="JX917" s="220"/>
      <c r="JY917" s="220"/>
      <c r="JZ917" s="220"/>
      <c r="KA917" s="220"/>
      <c r="KB917" s="220"/>
      <c r="KC917" s="220"/>
      <c r="KD917" s="220"/>
      <c r="KE917" s="220"/>
      <c r="KF917" s="220"/>
      <c r="KG917" s="220"/>
      <c r="KH917" s="220"/>
      <c r="KI917" s="220"/>
      <c r="KJ917" s="220"/>
      <c r="KK917" s="220"/>
      <c r="KL917" s="220"/>
      <c r="KM917" s="220"/>
      <c r="KN917" s="220"/>
      <c r="KO917" s="220"/>
      <c r="KP917" s="220"/>
      <c r="KQ917" s="220"/>
      <c r="KR917" s="220"/>
      <c r="KS917" s="220"/>
      <c r="KT917" s="220"/>
      <c r="KU917" s="220"/>
      <c r="KV917" s="220"/>
      <c r="KW917" s="220"/>
      <c r="KX917" s="220"/>
      <c r="LH917" s="220"/>
      <c r="LI917" s="220"/>
      <c r="LJ917" s="220"/>
      <c r="LK917" s="220"/>
      <c r="LL917" s="220"/>
      <c r="LM917" s="220"/>
      <c r="LN917" s="220"/>
      <c r="LO917" s="220"/>
      <c r="LP917" s="220"/>
      <c r="LQ917" s="220"/>
      <c r="LR917" s="220"/>
      <c r="LS917" s="220"/>
      <c r="LT917" s="220"/>
      <c r="LU917" s="220"/>
      <c r="LV917" s="220"/>
      <c r="LW917" s="220"/>
      <c r="LX917" s="220"/>
      <c r="LY917" s="220"/>
      <c r="LZ917" s="220"/>
      <c r="MA917" s="220"/>
      <c r="MB917" s="220"/>
      <c r="MC917" s="220"/>
      <c r="MD917" s="220"/>
      <c r="ME917" s="220"/>
      <c r="MF917" s="220"/>
      <c r="MG917" s="220"/>
      <c r="MH917" s="220"/>
      <c r="MI917" s="220"/>
      <c r="MJ917" s="220"/>
      <c r="MK917" s="220"/>
      <c r="ML917" s="220"/>
      <c r="MM917" s="220"/>
      <c r="MN917" s="220"/>
      <c r="MO917" s="220"/>
      <c r="MP917" s="220"/>
      <c r="MQ917" s="220"/>
      <c r="MR917" s="220"/>
      <c r="MS917" s="220"/>
      <c r="MT917" s="220"/>
      <c r="MU917" s="220"/>
      <c r="MV917" s="220"/>
      <c r="MW917" s="220"/>
      <c r="MX917" s="220"/>
      <c r="MY917" s="220"/>
      <c r="MZ917" s="220"/>
      <c r="NA917" s="220"/>
      <c r="NB917" s="220"/>
      <c r="NC917" s="220"/>
      <c r="ND917" s="220"/>
      <c r="NE917" s="220"/>
      <c r="NF917" s="220"/>
      <c r="NG917" s="220"/>
      <c r="NH917" s="220"/>
      <c r="NI917" s="220"/>
      <c r="NJ917" s="220"/>
      <c r="NK917" s="220"/>
      <c r="NL917" s="220"/>
      <c r="NM917" s="220"/>
      <c r="NN917" s="220"/>
      <c r="NO917" s="220"/>
      <c r="NP917" s="220"/>
      <c r="NQ917" s="220"/>
      <c r="NR917" s="220"/>
      <c r="NS917" s="220"/>
      <c r="NT917" s="220"/>
      <c r="NU917" s="220"/>
      <c r="NV917" s="220"/>
      <c r="NW917" s="220"/>
      <c r="NX917" s="220"/>
      <c r="NY917" s="220"/>
      <c r="NZ917" s="220"/>
      <c r="OA917" s="220"/>
      <c r="OB917" s="220"/>
      <c r="OC917" s="220"/>
      <c r="OD917" s="220"/>
      <c r="OE917" s="220"/>
      <c r="OF917" s="220"/>
      <c r="OG917" s="220"/>
      <c r="OH917" s="220"/>
      <c r="OI917" s="220"/>
      <c r="OJ917" s="220"/>
      <c r="OK917" s="220"/>
      <c r="OL917" s="220"/>
      <c r="OM917" s="220"/>
      <c r="ON917" s="220"/>
      <c r="OO917" s="220"/>
      <c r="OP917" s="220"/>
      <c r="OQ917" s="220"/>
      <c r="OR917" s="220"/>
      <c r="OS917" s="220"/>
      <c r="OT917" s="220"/>
      <c r="OU917" s="220"/>
      <c r="OV917" s="220"/>
      <c r="OW917" s="220"/>
      <c r="OX917" s="220"/>
      <c r="OY917" s="220"/>
      <c r="OZ917" s="220"/>
      <c r="PA917" s="220"/>
      <c r="PB917" s="220"/>
      <c r="PC917" s="220"/>
      <c r="PD917" s="220"/>
      <c r="PE917" s="220"/>
      <c r="PF917" s="220"/>
      <c r="PG917" s="220"/>
      <c r="PH917" s="220"/>
      <c r="PI917" s="220"/>
      <c r="PJ917" s="220"/>
      <c r="PK917" s="220"/>
      <c r="PL917" s="220"/>
      <c r="PM917" s="220"/>
      <c r="PN917" s="220"/>
      <c r="PO917" s="220"/>
      <c r="PP917" s="220"/>
      <c r="PQ917" s="220"/>
      <c r="PR917" s="220"/>
      <c r="PS917" s="220"/>
      <c r="PT917" s="220"/>
      <c r="PU917" s="220"/>
      <c r="PV917" s="220"/>
      <c r="PW917" s="220"/>
      <c r="PX917" s="220"/>
      <c r="PY917" s="220"/>
      <c r="PZ917" s="220"/>
      <c r="QA917" s="220"/>
      <c r="QB917" s="220"/>
      <c r="QC917" s="220"/>
      <c r="QD917" s="220"/>
      <c r="QE917" s="220"/>
      <c r="QF917" s="220"/>
      <c r="QG917" s="220"/>
      <c r="QH917" s="220"/>
      <c r="QI917" s="220"/>
      <c r="QJ917" s="220"/>
      <c r="QK917" s="220"/>
      <c r="QL917" s="220"/>
      <c r="QM917" s="220"/>
      <c r="QN917" s="220"/>
      <c r="QO917" s="220"/>
      <c r="QP917" s="220"/>
      <c r="QQ917" s="220"/>
      <c r="QR917" s="220"/>
      <c r="QS917" s="220"/>
      <c r="QT917" s="220"/>
      <c r="QU917" s="220"/>
      <c r="QV917" s="220"/>
      <c r="QW917" s="220"/>
      <c r="QX917" s="220"/>
      <c r="QY917" s="220"/>
      <c r="QZ917" s="220"/>
      <c r="RA917" s="220"/>
      <c r="RB917" s="220"/>
      <c r="RC917" s="220"/>
      <c r="RD917" s="220"/>
      <c r="RE917" s="220"/>
      <c r="RF917" s="220"/>
      <c r="RG917" s="220"/>
      <c r="RH917" s="220"/>
      <c r="RI917" s="220"/>
      <c r="RJ917" s="220"/>
      <c r="RK917" s="220"/>
      <c r="RL917" s="220"/>
      <c r="RM917" s="220"/>
      <c r="RN917" s="220"/>
      <c r="RO917" s="220"/>
      <c r="RP917" s="220"/>
      <c r="RQ917" s="220"/>
      <c r="RR917" s="220"/>
      <c r="RS917" s="220"/>
      <c r="RT917" s="220"/>
      <c r="RU917" s="220"/>
      <c r="RV917" s="220"/>
      <c r="RW917" s="220"/>
      <c r="RX917" s="220"/>
      <c r="RY917" s="220"/>
      <c r="RZ917" s="220"/>
      <c r="SA917" s="220"/>
      <c r="SB917" s="220"/>
      <c r="SC917" s="220"/>
      <c r="SD917" s="220"/>
      <c r="SE917" s="220"/>
      <c r="SF917" s="220"/>
      <c r="SG917" s="220"/>
    </row>
    <row r="918" spans="1:501">
      <c r="A918" s="220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454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0"/>
      <c r="AA918" s="220"/>
      <c r="AB918" s="220"/>
      <c r="AC918" s="220"/>
      <c r="AD918" s="220"/>
      <c r="AE918" s="220"/>
      <c r="AF918" s="220"/>
      <c r="AG918" s="220"/>
      <c r="AH918" s="220"/>
      <c r="AI918" s="220"/>
      <c r="AJ918" s="220"/>
      <c r="AK918" s="220"/>
      <c r="AL918" s="220"/>
      <c r="AM918" s="220"/>
      <c r="AN918" s="220"/>
      <c r="AO918" s="220"/>
      <c r="AP918" s="220"/>
      <c r="AQ918" s="220"/>
      <c r="AR918" s="220"/>
      <c r="AS918" s="220"/>
      <c r="AT918" s="220"/>
      <c r="AU918" s="220"/>
      <c r="AV918" s="220"/>
      <c r="AW918" s="220"/>
      <c r="AX918" s="220"/>
      <c r="AY918" s="220"/>
      <c r="AZ918" s="220"/>
      <c r="BA918" s="220"/>
      <c r="BB918" s="220"/>
      <c r="BC918" s="220"/>
      <c r="BD918" s="220"/>
      <c r="BE918" s="220"/>
      <c r="BF918" s="220"/>
      <c r="BG918" s="220"/>
      <c r="BH918" s="220"/>
      <c r="BI918" s="220"/>
      <c r="BJ918" s="220"/>
      <c r="BK918" s="220"/>
      <c r="BL918" s="220"/>
      <c r="BM918" s="220"/>
      <c r="BN918" s="220"/>
      <c r="BO918" s="220"/>
      <c r="BP918" s="220"/>
      <c r="BQ918" s="220"/>
      <c r="BR918" s="220"/>
      <c r="BS918" s="220"/>
      <c r="BT918" s="220"/>
      <c r="BU918" s="220"/>
      <c r="BV918" s="220"/>
      <c r="BW918" s="220"/>
      <c r="DV918" s="220"/>
      <c r="DW918" s="220"/>
      <c r="DX918" s="220"/>
      <c r="DY918" s="220"/>
      <c r="DZ918" s="220"/>
      <c r="EA918" s="220"/>
      <c r="EB918" s="220"/>
      <c r="EC918" s="220"/>
      <c r="ED918" s="220"/>
      <c r="EE918" s="220"/>
      <c r="EF918" s="220"/>
      <c r="EG918" s="220"/>
      <c r="EH918" s="220"/>
      <c r="EI918" s="220"/>
      <c r="EJ918" s="220"/>
      <c r="EK918" s="220"/>
      <c r="EL918" s="220"/>
      <c r="EM918" s="220"/>
      <c r="EN918" s="220"/>
      <c r="EO918" s="220"/>
      <c r="EP918" s="220"/>
      <c r="EQ918" s="220"/>
      <c r="ER918" s="220"/>
      <c r="ES918" s="220"/>
      <c r="ET918" s="220"/>
      <c r="EU918" s="220"/>
      <c r="EV918" s="220"/>
      <c r="EW918" s="220"/>
      <c r="EX918" s="220"/>
      <c r="EY918" s="220"/>
      <c r="EZ918" s="220"/>
      <c r="FA918" s="220"/>
      <c r="FB918" s="220"/>
      <c r="FC918" s="220"/>
      <c r="FD918" s="220"/>
      <c r="FE918" s="220"/>
      <c r="FF918" s="220"/>
      <c r="FG918" s="220"/>
      <c r="FH918" s="220"/>
      <c r="FI918" s="220"/>
      <c r="FJ918" s="220"/>
      <c r="FK918" s="220"/>
      <c r="FL918" s="220"/>
      <c r="FM918" s="220"/>
      <c r="FN918" s="220"/>
      <c r="FO918" s="220"/>
      <c r="FP918" s="220"/>
      <c r="FQ918" s="220"/>
      <c r="FR918" s="220"/>
      <c r="FS918" s="220"/>
      <c r="FT918" s="220"/>
      <c r="FU918" s="220"/>
      <c r="FV918" s="220"/>
      <c r="FW918" s="220"/>
      <c r="FX918" s="220"/>
      <c r="FY918" s="220"/>
      <c r="FZ918" s="220"/>
      <c r="GA918" s="220"/>
      <c r="GB918" s="220"/>
      <c r="GC918" s="220"/>
      <c r="GD918" s="220"/>
      <c r="GE918" s="220"/>
      <c r="GF918" s="220"/>
      <c r="GG918" s="220"/>
      <c r="GH918" s="220"/>
      <c r="GI918" s="220"/>
      <c r="GJ918" s="220"/>
      <c r="GK918" s="220"/>
      <c r="GL918" s="220"/>
      <c r="GM918" s="220"/>
      <c r="GN918" s="220"/>
      <c r="GO918" s="220"/>
      <c r="GP918" s="220"/>
      <c r="GQ918" s="220"/>
      <c r="GR918" s="220"/>
      <c r="GS918" s="220"/>
      <c r="GT918" s="220"/>
      <c r="GU918" s="220"/>
      <c r="GV918" s="220"/>
      <c r="GW918" s="220"/>
      <c r="GX918" s="220"/>
      <c r="GY918" s="220"/>
      <c r="GZ918" s="220"/>
      <c r="HA918" s="220"/>
      <c r="HB918" s="220"/>
      <c r="HC918" s="220"/>
      <c r="HD918" s="220"/>
      <c r="HE918" s="220"/>
      <c r="HF918" s="220"/>
      <c r="HG918" s="220"/>
      <c r="HH918" s="220"/>
      <c r="HI918" s="220"/>
      <c r="HJ918" s="220"/>
      <c r="HK918" s="220"/>
      <c r="HL918" s="220"/>
      <c r="HM918" s="220"/>
      <c r="HN918" s="220"/>
      <c r="HO918" s="220"/>
      <c r="HP918" s="220"/>
      <c r="HQ918" s="220"/>
      <c r="HR918" s="220"/>
      <c r="HS918" s="220"/>
      <c r="HT918" s="220"/>
      <c r="HU918" s="220"/>
      <c r="HV918" s="220"/>
      <c r="HW918" s="220"/>
      <c r="HX918" s="220"/>
      <c r="HY918" s="220"/>
      <c r="HZ918" s="220"/>
      <c r="IA918" s="220"/>
      <c r="IB918" s="220"/>
      <c r="IC918" s="220"/>
      <c r="ID918" s="220"/>
      <c r="IE918" s="220"/>
      <c r="IF918" s="220"/>
      <c r="IG918" s="220"/>
      <c r="IH918" s="220"/>
      <c r="II918" s="220"/>
      <c r="IJ918" s="220"/>
      <c r="IK918" s="220"/>
      <c r="IL918" s="220"/>
      <c r="IM918" s="220"/>
      <c r="IN918" s="220"/>
      <c r="IO918" s="220"/>
      <c r="IP918" s="220"/>
      <c r="IQ918" s="220"/>
      <c r="IR918" s="220"/>
      <c r="IS918" s="220"/>
      <c r="IT918" s="220"/>
      <c r="IU918" s="220"/>
      <c r="IV918" s="220"/>
      <c r="IW918" s="220"/>
      <c r="IX918" s="220"/>
      <c r="IY918" s="220"/>
      <c r="IZ918" s="220"/>
      <c r="JA918" s="220"/>
      <c r="JB918" s="220"/>
      <c r="JC918" s="220"/>
      <c r="JD918" s="220"/>
      <c r="JE918" s="220"/>
      <c r="JF918" s="220"/>
      <c r="JG918" s="220"/>
      <c r="JH918" s="220"/>
      <c r="JI918" s="220"/>
      <c r="JJ918" s="220"/>
      <c r="JK918" s="220"/>
      <c r="JL918" s="220"/>
      <c r="JM918" s="220"/>
      <c r="JN918" s="220"/>
      <c r="JO918" s="220"/>
      <c r="JP918" s="220"/>
      <c r="JQ918" s="220"/>
      <c r="JR918" s="220"/>
      <c r="JS918" s="220"/>
      <c r="JT918" s="220"/>
      <c r="JU918" s="220"/>
      <c r="JV918" s="220"/>
      <c r="JW918" s="220"/>
      <c r="JX918" s="220"/>
      <c r="JY918" s="220"/>
      <c r="JZ918" s="220"/>
      <c r="KA918" s="220"/>
      <c r="KB918" s="220"/>
      <c r="KC918" s="220"/>
      <c r="KD918" s="220"/>
      <c r="KE918" s="220"/>
      <c r="KF918" s="220"/>
      <c r="KG918" s="220"/>
      <c r="KH918" s="220"/>
      <c r="KI918" s="220"/>
      <c r="KJ918" s="220"/>
      <c r="KK918" s="220"/>
      <c r="KL918" s="220"/>
      <c r="KM918" s="220"/>
      <c r="KN918" s="220"/>
      <c r="KO918" s="220"/>
      <c r="KP918" s="220"/>
      <c r="KQ918" s="220"/>
      <c r="KR918" s="220"/>
      <c r="KS918" s="220"/>
      <c r="KT918" s="220"/>
      <c r="KU918" s="220"/>
      <c r="KV918" s="220"/>
      <c r="KW918" s="220"/>
      <c r="KX918" s="220"/>
      <c r="LH918" s="220"/>
      <c r="LI918" s="220"/>
      <c r="LJ918" s="220"/>
      <c r="LK918" s="220"/>
      <c r="LL918" s="220"/>
      <c r="LM918" s="220"/>
      <c r="LN918" s="220"/>
      <c r="LO918" s="220"/>
      <c r="LP918" s="220"/>
      <c r="LQ918" s="220"/>
      <c r="LR918" s="220"/>
      <c r="LS918" s="220"/>
      <c r="LT918" s="220"/>
      <c r="LU918" s="220"/>
      <c r="LV918" s="220"/>
      <c r="LW918" s="220"/>
      <c r="LX918" s="220"/>
      <c r="LY918" s="220"/>
      <c r="LZ918" s="220"/>
      <c r="MA918" s="220"/>
      <c r="MB918" s="220"/>
      <c r="MC918" s="220"/>
      <c r="MD918" s="220"/>
      <c r="ME918" s="220"/>
      <c r="MF918" s="220"/>
      <c r="MG918" s="220"/>
      <c r="MH918" s="220"/>
      <c r="MI918" s="220"/>
      <c r="MJ918" s="220"/>
      <c r="MK918" s="220"/>
      <c r="ML918" s="220"/>
      <c r="MM918" s="220"/>
      <c r="MN918" s="220"/>
      <c r="MO918" s="220"/>
      <c r="MP918" s="220"/>
      <c r="MQ918" s="220"/>
      <c r="MR918" s="220"/>
      <c r="MS918" s="220"/>
      <c r="MT918" s="220"/>
      <c r="MU918" s="220"/>
      <c r="MV918" s="220"/>
      <c r="MW918" s="220"/>
      <c r="MX918" s="220"/>
      <c r="MY918" s="220"/>
      <c r="MZ918" s="220"/>
      <c r="NA918" s="220"/>
      <c r="NB918" s="220"/>
      <c r="NC918" s="220"/>
      <c r="ND918" s="220"/>
      <c r="NE918" s="220"/>
      <c r="NF918" s="220"/>
      <c r="NG918" s="220"/>
      <c r="NH918" s="220"/>
      <c r="NI918" s="220"/>
      <c r="NJ918" s="220"/>
      <c r="NK918" s="220"/>
      <c r="NL918" s="220"/>
      <c r="NM918" s="220"/>
      <c r="NN918" s="220"/>
      <c r="NO918" s="220"/>
      <c r="NP918" s="220"/>
      <c r="NQ918" s="220"/>
      <c r="NR918" s="220"/>
      <c r="NS918" s="220"/>
      <c r="NT918" s="220"/>
      <c r="NU918" s="220"/>
      <c r="NV918" s="220"/>
      <c r="NW918" s="220"/>
      <c r="NX918" s="220"/>
      <c r="NY918" s="220"/>
      <c r="NZ918" s="220"/>
      <c r="OA918" s="220"/>
      <c r="OB918" s="220"/>
      <c r="OC918" s="220"/>
      <c r="OD918" s="220"/>
      <c r="OE918" s="220"/>
      <c r="OF918" s="220"/>
      <c r="OG918" s="220"/>
      <c r="OH918" s="220"/>
      <c r="OI918" s="220"/>
      <c r="OJ918" s="220"/>
      <c r="OK918" s="220"/>
      <c r="OL918" s="220"/>
      <c r="OM918" s="220"/>
      <c r="ON918" s="220"/>
      <c r="OO918" s="220"/>
      <c r="OP918" s="220"/>
      <c r="OQ918" s="220"/>
      <c r="OR918" s="220"/>
      <c r="OS918" s="220"/>
      <c r="OT918" s="220"/>
      <c r="OU918" s="220"/>
      <c r="OV918" s="220"/>
      <c r="OW918" s="220"/>
      <c r="OX918" s="220"/>
      <c r="OY918" s="220"/>
      <c r="OZ918" s="220"/>
      <c r="PA918" s="220"/>
      <c r="PB918" s="220"/>
      <c r="PC918" s="220"/>
      <c r="PD918" s="220"/>
      <c r="PE918" s="220"/>
      <c r="PF918" s="220"/>
      <c r="PG918" s="220"/>
      <c r="PH918" s="220"/>
      <c r="PI918" s="220"/>
      <c r="PJ918" s="220"/>
      <c r="PK918" s="220"/>
      <c r="PL918" s="220"/>
      <c r="PM918" s="220"/>
      <c r="PN918" s="220"/>
      <c r="PO918" s="220"/>
      <c r="PP918" s="220"/>
      <c r="PQ918" s="220"/>
      <c r="PR918" s="220"/>
      <c r="PS918" s="220"/>
      <c r="PT918" s="220"/>
      <c r="PU918" s="220"/>
      <c r="PV918" s="220"/>
      <c r="PW918" s="220"/>
      <c r="PX918" s="220"/>
      <c r="PY918" s="220"/>
      <c r="PZ918" s="220"/>
      <c r="QA918" s="220"/>
      <c r="QB918" s="220"/>
      <c r="QC918" s="220"/>
      <c r="QD918" s="220"/>
      <c r="QE918" s="220"/>
      <c r="QF918" s="220"/>
      <c r="QG918" s="220"/>
      <c r="QH918" s="220"/>
      <c r="QI918" s="220"/>
      <c r="QJ918" s="220"/>
      <c r="QK918" s="220"/>
      <c r="QL918" s="220"/>
      <c r="QM918" s="220"/>
      <c r="QN918" s="220"/>
      <c r="QO918" s="220"/>
      <c r="QP918" s="220"/>
      <c r="QQ918" s="220"/>
      <c r="QR918" s="220"/>
      <c r="QS918" s="220"/>
      <c r="QT918" s="220"/>
      <c r="QU918" s="220"/>
      <c r="QV918" s="220"/>
      <c r="QW918" s="220"/>
      <c r="QX918" s="220"/>
      <c r="QY918" s="220"/>
      <c r="QZ918" s="220"/>
      <c r="RA918" s="220"/>
      <c r="RB918" s="220"/>
      <c r="RC918" s="220"/>
      <c r="RD918" s="220"/>
      <c r="RE918" s="220"/>
      <c r="RF918" s="220"/>
      <c r="RG918" s="220"/>
      <c r="RH918" s="220"/>
      <c r="RI918" s="220"/>
      <c r="RJ918" s="220"/>
      <c r="RK918" s="220"/>
      <c r="RL918" s="220"/>
      <c r="RM918" s="220"/>
      <c r="RN918" s="220"/>
      <c r="RO918" s="220"/>
      <c r="RP918" s="220"/>
      <c r="RQ918" s="220"/>
      <c r="RR918" s="220"/>
      <c r="RS918" s="220"/>
      <c r="RT918" s="220"/>
      <c r="RU918" s="220"/>
      <c r="RV918" s="220"/>
      <c r="RW918" s="220"/>
      <c r="RX918" s="220"/>
      <c r="RY918" s="220"/>
      <c r="RZ918" s="220"/>
      <c r="SA918" s="220"/>
      <c r="SB918" s="220"/>
      <c r="SC918" s="220"/>
      <c r="SD918" s="220"/>
      <c r="SE918" s="220"/>
      <c r="SF918" s="220"/>
      <c r="SG918" s="220"/>
    </row>
    <row r="919" spans="1:501">
      <c r="A919" s="220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454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0"/>
      <c r="AA919" s="220"/>
      <c r="AB919" s="220"/>
      <c r="AC919" s="220"/>
      <c r="AD919" s="220"/>
      <c r="AE919" s="220"/>
      <c r="AF919" s="220"/>
      <c r="AG919" s="220"/>
      <c r="AH919" s="220"/>
      <c r="AI919" s="220"/>
      <c r="AJ919" s="220"/>
      <c r="AK919" s="220"/>
      <c r="AL919" s="220"/>
      <c r="AM919" s="220"/>
      <c r="AN919" s="220"/>
      <c r="AO919" s="220"/>
      <c r="AP919" s="220"/>
      <c r="AQ919" s="220"/>
      <c r="AR919" s="220"/>
      <c r="AS919" s="220"/>
      <c r="AT919" s="220"/>
      <c r="AU919" s="220"/>
      <c r="AV919" s="220"/>
      <c r="AW919" s="220"/>
      <c r="AX919" s="220"/>
      <c r="AY919" s="220"/>
      <c r="AZ919" s="220"/>
      <c r="BA919" s="220"/>
      <c r="BB919" s="220"/>
      <c r="BC919" s="220"/>
      <c r="BD919" s="220"/>
      <c r="BE919" s="220"/>
      <c r="BF919" s="220"/>
      <c r="BG919" s="220"/>
      <c r="BH919" s="220"/>
      <c r="BI919" s="220"/>
      <c r="BJ919" s="220"/>
      <c r="BK919" s="220"/>
      <c r="BL919" s="220"/>
      <c r="BM919" s="220"/>
      <c r="BN919" s="220"/>
      <c r="BO919" s="220"/>
      <c r="BP919" s="220"/>
      <c r="BQ919" s="220"/>
      <c r="BR919" s="220"/>
      <c r="BS919" s="220"/>
      <c r="BT919" s="220"/>
      <c r="BU919" s="220"/>
      <c r="BV919" s="220"/>
      <c r="BW919" s="220"/>
      <c r="DV919" s="220"/>
      <c r="DW919" s="220"/>
      <c r="DX919" s="220"/>
      <c r="DY919" s="220"/>
      <c r="DZ919" s="220"/>
      <c r="EA919" s="220"/>
      <c r="EB919" s="220"/>
      <c r="EC919" s="220"/>
      <c r="ED919" s="220"/>
      <c r="EE919" s="220"/>
      <c r="EF919" s="220"/>
      <c r="EG919" s="220"/>
      <c r="EH919" s="220"/>
      <c r="EI919" s="220"/>
      <c r="EJ919" s="220"/>
      <c r="EK919" s="220"/>
      <c r="EL919" s="220"/>
      <c r="EM919" s="220"/>
      <c r="EN919" s="220"/>
      <c r="EO919" s="220"/>
      <c r="EP919" s="220"/>
      <c r="EQ919" s="220"/>
      <c r="ER919" s="220"/>
      <c r="ES919" s="220"/>
      <c r="ET919" s="220"/>
      <c r="EU919" s="220"/>
      <c r="EV919" s="220"/>
      <c r="EW919" s="220"/>
      <c r="EX919" s="220"/>
      <c r="EY919" s="220"/>
      <c r="EZ919" s="220"/>
      <c r="FA919" s="220"/>
      <c r="FB919" s="220"/>
      <c r="FC919" s="220"/>
      <c r="FD919" s="220"/>
      <c r="FE919" s="220"/>
      <c r="FF919" s="220"/>
      <c r="FG919" s="220"/>
      <c r="FH919" s="220"/>
      <c r="FI919" s="220"/>
      <c r="FJ919" s="220"/>
      <c r="FK919" s="220"/>
      <c r="FL919" s="220"/>
      <c r="FM919" s="220"/>
      <c r="FN919" s="220"/>
      <c r="FO919" s="220"/>
      <c r="FP919" s="220"/>
      <c r="FQ919" s="220"/>
      <c r="FR919" s="220"/>
      <c r="FS919" s="220"/>
      <c r="FT919" s="220"/>
      <c r="FU919" s="220"/>
      <c r="FV919" s="220"/>
      <c r="FW919" s="220"/>
      <c r="FX919" s="220"/>
      <c r="FY919" s="220"/>
      <c r="FZ919" s="220"/>
      <c r="GA919" s="220"/>
      <c r="GB919" s="220"/>
      <c r="GC919" s="220"/>
      <c r="GD919" s="220"/>
      <c r="GE919" s="220"/>
      <c r="GF919" s="220"/>
      <c r="GG919" s="220"/>
      <c r="GH919" s="220"/>
      <c r="GI919" s="220"/>
      <c r="GJ919" s="220"/>
      <c r="GK919" s="220"/>
      <c r="GL919" s="220"/>
      <c r="GM919" s="220"/>
      <c r="GN919" s="220"/>
      <c r="GO919" s="220"/>
      <c r="GP919" s="220"/>
      <c r="GQ919" s="220"/>
      <c r="GR919" s="220"/>
      <c r="GS919" s="220"/>
      <c r="GT919" s="220"/>
      <c r="GU919" s="220"/>
      <c r="GV919" s="220"/>
      <c r="GW919" s="220"/>
      <c r="GX919" s="220"/>
      <c r="GY919" s="220"/>
      <c r="GZ919" s="220"/>
      <c r="HA919" s="220"/>
      <c r="HB919" s="220"/>
      <c r="HC919" s="220"/>
      <c r="HD919" s="220"/>
      <c r="HE919" s="220"/>
      <c r="HF919" s="220"/>
      <c r="HG919" s="220"/>
      <c r="HH919" s="220"/>
      <c r="HI919" s="220"/>
      <c r="HJ919" s="220"/>
      <c r="HK919" s="220"/>
      <c r="HL919" s="220"/>
      <c r="HM919" s="220"/>
      <c r="HN919" s="220"/>
      <c r="HO919" s="220"/>
      <c r="HP919" s="220"/>
      <c r="HQ919" s="220"/>
      <c r="HR919" s="220"/>
      <c r="HS919" s="220"/>
      <c r="HT919" s="220"/>
      <c r="HU919" s="220"/>
      <c r="HV919" s="220"/>
      <c r="HW919" s="220"/>
      <c r="HX919" s="220"/>
      <c r="HY919" s="220"/>
      <c r="HZ919" s="220"/>
      <c r="IA919" s="220"/>
      <c r="IB919" s="220"/>
      <c r="IC919" s="220"/>
      <c r="ID919" s="220"/>
      <c r="IE919" s="220"/>
      <c r="IF919" s="220"/>
      <c r="IG919" s="220"/>
      <c r="IH919" s="220"/>
      <c r="II919" s="220"/>
      <c r="IJ919" s="220"/>
      <c r="IK919" s="220"/>
      <c r="IL919" s="220"/>
      <c r="IM919" s="220"/>
      <c r="IN919" s="220"/>
      <c r="IO919" s="220"/>
      <c r="IP919" s="220"/>
      <c r="IQ919" s="220"/>
      <c r="IR919" s="220"/>
      <c r="IS919" s="220"/>
      <c r="IT919" s="220"/>
      <c r="IU919" s="220"/>
      <c r="IV919" s="220"/>
      <c r="IW919" s="220"/>
      <c r="IX919" s="220"/>
      <c r="IY919" s="220"/>
      <c r="IZ919" s="220"/>
      <c r="JA919" s="220"/>
      <c r="JB919" s="220"/>
      <c r="JC919" s="220"/>
      <c r="JD919" s="220"/>
      <c r="JE919" s="220"/>
      <c r="JF919" s="220"/>
      <c r="JG919" s="220"/>
      <c r="JH919" s="220"/>
      <c r="JI919" s="220"/>
      <c r="JJ919" s="220"/>
      <c r="JK919" s="220"/>
      <c r="JL919" s="220"/>
      <c r="JM919" s="220"/>
      <c r="JN919" s="220"/>
      <c r="JO919" s="220"/>
      <c r="JP919" s="220"/>
      <c r="JQ919" s="220"/>
      <c r="JR919" s="220"/>
      <c r="JS919" s="220"/>
      <c r="JT919" s="220"/>
      <c r="JU919" s="220"/>
      <c r="JV919" s="220"/>
      <c r="JW919" s="220"/>
      <c r="JX919" s="220"/>
      <c r="JY919" s="220"/>
      <c r="JZ919" s="220"/>
      <c r="KA919" s="220"/>
      <c r="KB919" s="220"/>
      <c r="KC919" s="220"/>
      <c r="KD919" s="220"/>
      <c r="KE919" s="220"/>
      <c r="KF919" s="220"/>
      <c r="KG919" s="220"/>
      <c r="KH919" s="220"/>
      <c r="KI919" s="220"/>
      <c r="KJ919" s="220"/>
      <c r="KK919" s="220"/>
      <c r="KL919" s="220"/>
      <c r="KM919" s="220"/>
      <c r="KN919" s="220"/>
      <c r="KO919" s="220"/>
      <c r="KP919" s="220"/>
      <c r="KQ919" s="220"/>
      <c r="KR919" s="220"/>
      <c r="KS919" s="220"/>
      <c r="KT919" s="220"/>
      <c r="KU919" s="220"/>
      <c r="KV919" s="220"/>
      <c r="KW919" s="220"/>
      <c r="KX919" s="220"/>
      <c r="LH919" s="220"/>
      <c r="LI919" s="220"/>
      <c r="LJ919" s="220"/>
      <c r="LK919" s="220"/>
      <c r="LL919" s="220"/>
      <c r="LM919" s="220"/>
      <c r="LN919" s="220"/>
      <c r="LO919" s="220"/>
      <c r="LP919" s="220"/>
      <c r="LQ919" s="220"/>
      <c r="LR919" s="220"/>
      <c r="LS919" s="220"/>
      <c r="LT919" s="220"/>
      <c r="LU919" s="220"/>
      <c r="LV919" s="220"/>
      <c r="LW919" s="220"/>
      <c r="LX919" s="220"/>
      <c r="LY919" s="220"/>
      <c r="LZ919" s="220"/>
      <c r="MA919" s="220"/>
      <c r="MB919" s="220"/>
      <c r="MC919" s="220"/>
      <c r="MD919" s="220"/>
      <c r="ME919" s="220"/>
      <c r="MF919" s="220"/>
      <c r="MG919" s="220"/>
      <c r="MH919" s="220"/>
      <c r="MI919" s="220"/>
      <c r="MJ919" s="220"/>
      <c r="MK919" s="220"/>
      <c r="ML919" s="220"/>
      <c r="MM919" s="220"/>
      <c r="MN919" s="220"/>
      <c r="MO919" s="220"/>
      <c r="MP919" s="220"/>
      <c r="MQ919" s="220"/>
      <c r="MR919" s="220"/>
      <c r="MS919" s="220"/>
      <c r="MT919" s="220"/>
      <c r="MU919" s="220"/>
      <c r="MV919" s="220"/>
      <c r="MW919" s="220"/>
      <c r="MX919" s="220"/>
      <c r="MY919" s="220"/>
      <c r="MZ919" s="220"/>
      <c r="NA919" s="220"/>
      <c r="NB919" s="220"/>
      <c r="NC919" s="220"/>
      <c r="ND919" s="220"/>
      <c r="NE919" s="220"/>
      <c r="NF919" s="220"/>
      <c r="NG919" s="220"/>
      <c r="NH919" s="220"/>
      <c r="NI919" s="220"/>
      <c r="NJ919" s="220"/>
      <c r="NK919" s="220"/>
      <c r="NL919" s="220"/>
      <c r="NM919" s="220"/>
      <c r="NN919" s="220"/>
      <c r="NO919" s="220"/>
      <c r="NP919" s="220"/>
      <c r="NQ919" s="220"/>
      <c r="NR919" s="220"/>
      <c r="NS919" s="220"/>
      <c r="NT919" s="220"/>
      <c r="NU919" s="220"/>
      <c r="NV919" s="220"/>
      <c r="NW919" s="220"/>
      <c r="NX919" s="220"/>
      <c r="NY919" s="220"/>
      <c r="NZ919" s="220"/>
      <c r="OA919" s="220"/>
      <c r="OB919" s="220"/>
      <c r="OC919" s="220"/>
      <c r="OD919" s="220"/>
      <c r="OE919" s="220"/>
      <c r="OF919" s="220"/>
      <c r="OG919" s="220"/>
      <c r="OH919" s="220"/>
      <c r="OI919" s="220"/>
      <c r="OJ919" s="220"/>
      <c r="OK919" s="220"/>
      <c r="OL919" s="220"/>
      <c r="OM919" s="220"/>
      <c r="ON919" s="220"/>
      <c r="OO919" s="220"/>
      <c r="OP919" s="220"/>
      <c r="OQ919" s="220"/>
      <c r="OR919" s="220"/>
      <c r="OS919" s="220"/>
      <c r="OT919" s="220"/>
      <c r="OU919" s="220"/>
      <c r="OV919" s="220"/>
      <c r="OW919" s="220"/>
      <c r="OX919" s="220"/>
      <c r="OY919" s="220"/>
      <c r="OZ919" s="220"/>
      <c r="PA919" s="220"/>
      <c r="PB919" s="220"/>
      <c r="PC919" s="220"/>
      <c r="PD919" s="220"/>
      <c r="PE919" s="220"/>
      <c r="PF919" s="220"/>
      <c r="PG919" s="220"/>
      <c r="PH919" s="220"/>
      <c r="PI919" s="220"/>
      <c r="PJ919" s="220"/>
      <c r="PK919" s="220"/>
      <c r="PL919" s="220"/>
      <c r="PM919" s="220"/>
      <c r="PN919" s="220"/>
      <c r="PO919" s="220"/>
      <c r="PP919" s="220"/>
      <c r="PQ919" s="220"/>
      <c r="PR919" s="220"/>
      <c r="PS919" s="220"/>
      <c r="PT919" s="220"/>
      <c r="PU919" s="220"/>
      <c r="PV919" s="220"/>
      <c r="PW919" s="220"/>
      <c r="PX919" s="220"/>
      <c r="PY919" s="220"/>
      <c r="PZ919" s="220"/>
      <c r="QA919" s="220"/>
      <c r="QB919" s="220"/>
      <c r="QC919" s="220"/>
      <c r="QD919" s="220"/>
      <c r="QE919" s="220"/>
      <c r="QF919" s="220"/>
      <c r="QG919" s="220"/>
      <c r="QH919" s="220"/>
      <c r="QI919" s="220"/>
      <c r="QJ919" s="220"/>
      <c r="QK919" s="220"/>
      <c r="QL919" s="220"/>
      <c r="QM919" s="220"/>
      <c r="QN919" s="220"/>
      <c r="QO919" s="220"/>
      <c r="QP919" s="220"/>
      <c r="QQ919" s="220"/>
      <c r="QR919" s="220"/>
      <c r="QS919" s="220"/>
      <c r="QT919" s="220"/>
      <c r="QU919" s="220"/>
      <c r="QV919" s="220"/>
      <c r="QW919" s="220"/>
      <c r="QX919" s="220"/>
      <c r="QY919" s="220"/>
      <c r="QZ919" s="220"/>
      <c r="RA919" s="220"/>
      <c r="RB919" s="220"/>
      <c r="RC919" s="220"/>
      <c r="RD919" s="220"/>
      <c r="RE919" s="220"/>
      <c r="RF919" s="220"/>
      <c r="RG919" s="220"/>
      <c r="RH919" s="220"/>
      <c r="RI919" s="220"/>
      <c r="RJ919" s="220"/>
      <c r="RK919" s="220"/>
      <c r="RL919" s="220"/>
      <c r="RM919" s="220"/>
      <c r="RN919" s="220"/>
      <c r="RO919" s="220"/>
      <c r="RP919" s="220"/>
      <c r="RQ919" s="220"/>
      <c r="RR919" s="220"/>
      <c r="RS919" s="220"/>
      <c r="RT919" s="220"/>
      <c r="RU919" s="220"/>
      <c r="RV919" s="220"/>
      <c r="RW919" s="220"/>
      <c r="RX919" s="220"/>
      <c r="RY919" s="220"/>
      <c r="RZ919" s="220"/>
      <c r="SA919" s="220"/>
      <c r="SB919" s="220"/>
      <c r="SC919" s="220"/>
      <c r="SD919" s="220"/>
      <c r="SE919" s="220"/>
      <c r="SF919" s="220"/>
      <c r="SG919" s="220"/>
    </row>
    <row r="920" spans="1:501">
      <c r="A920" s="220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454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0"/>
      <c r="AA920" s="220"/>
      <c r="AB920" s="220"/>
      <c r="AC920" s="220"/>
      <c r="AD920" s="220"/>
      <c r="AE920" s="220"/>
      <c r="AF920" s="220"/>
      <c r="AG920" s="220"/>
      <c r="AH920" s="220"/>
      <c r="AI920" s="220"/>
      <c r="AJ920" s="220"/>
      <c r="AK920" s="220"/>
      <c r="AL920" s="220"/>
      <c r="AM920" s="220"/>
      <c r="AN920" s="220"/>
      <c r="AO920" s="220"/>
      <c r="AP920" s="220"/>
      <c r="AQ920" s="220"/>
      <c r="AR920" s="220"/>
      <c r="AS920" s="220"/>
      <c r="AT920" s="220"/>
      <c r="AU920" s="220"/>
      <c r="AV920" s="220"/>
      <c r="AW920" s="220"/>
      <c r="AX920" s="220"/>
      <c r="AY920" s="220"/>
      <c r="AZ920" s="220"/>
      <c r="BA920" s="220"/>
      <c r="BB920" s="220"/>
      <c r="BC920" s="220"/>
      <c r="BD920" s="220"/>
      <c r="BE920" s="220"/>
      <c r="BF920" s="220"/>
      <c r="BG920" s="220"/>
      <c r="BH920" s="220"/>
      <c r="BI920" s="220"/>
      <c r="BJ920" s="220"/>
      <c r="BK920" s="220"/>
      <c r="BL920" s="220"/>
      <c r="BM920" s="220"/>
      <c r="BN920" s="220"/>
      <c r="BO920" s="220"/>
      <c r="BP920" s="220"/>
      <c r="BQ920" s="220"/>
      <c r="BR920" s="220"/>
      <c r="BS920" s="220"/>
      <c r="BT920" s="220"/>
      <c r="BU920" s="220"/>
      <c r="BV920" s="220"/>
      <c r="BW920" s="220"/>
      <c r="DV920" s="220"/>
      <c r="DW920" s="220"/>
      <c r="DX920" s="220"/>
      <c r="DY920" s="220"/>
      <c r="DZ920" s="220"/>
      <c r="EA920" s="220"/>
      <c r="EB920" s="220"/>
      <c r="EC920" s="220"/>
      <c r="ED920" s="220"/>
      <c r="EE920" s="220"/>
      <c r="EF920" s="220"/>
      <c r="EG920" s="220"/>
      <c r="EH920" s="220"/>
      <c r="EI920" s="220"/>
      <c r="EJ920" s="220"/>
      <c r="EK920" s="220"/>
      <c r="EL920" s="220"/>
      <c r="EM920" s="220"/>
      <c r="EN920" s="220"/>
      <c r="EO920" s="220"/>
      <c r="EP920" s="220"/>
      <c r="EQ920" s="220"/>
      <c r="ER920" s="220"/>
      <c r="ES920" s="220"/>
      <c r="ET920" s="220"/>
      <c r="EU920" s="220"/>
      <c r="EV920" s="220"/>
      <c r="EW920" s="220"/>
      <c r="EX920" s="220"/>
      <c r="EY920" s="220"/>
      <c r="EZ920" s="220"/>
      <c r="FA920" s="220"/>
      <c r="FB920" s="220"/>
      <c r="FC920" s="220"/>
      <c r="FD920" s="220"/>
      <c r="FE920" s="220"/>
      <c r="FF920" s="220"/>
      <c r="FG920" s="220"/>
      <c r="FH920" s="220"/>
      <c r="FI920" s="220"/>
      <c r="FJ920" s="220"/>
      <c r="FK920" s="220"/>
      <c r="FL920" s="220"/>
      <c r="FM920" s="220"/>
      <c r="FN920" s="220"/>
      <c r="FO920" s="220"/>
      <c r="FP920" s="220"/>
      <c r="FQ920" s="220"/>
      <c r="FR920" s="220"/>
      <c r="FS920" s="220"/>
      <c r="FT920" s="220"/>
      <c r="FU920" s="220"/>
      <c r="FV920" s="220"/>
      <c r="FW920" s="220"/>
      <c r="FX920" s="220"/>
      <c r="FY920" s="220"/>
      <c r="FZ920" s="220"/>
      <c r="GA920" s="220"/>
      <c r="GB920" s="220"/>
      <c r="GC920" s="220"/>
      <c r="GD920" s="220"/>
      <c r="GE920" s="220"/>
      <c r="GF920" s="220"/>
      <c r="GG920" s="220"/>
      <c r="GH920" s="220"/>
      <c r="GI920" s="220"/>
      <c r="GJ920" s="220"/>
      <c r="GK920" s="220"/>
      <c r="GL920" s="220"/>
      <c r="GM920" s="220"/>
      <c r="GN920" s="220"/>
      <c r="GO920" s="220"/>
      <c r="GP920" s="220"/>
      <c r="GQ920" s="220"/>
      <c r="GR920" s="220"/>
      <c r="GS920" s="220"/>
      <c r="GT920" s="220"/>
      <c r="GU920" s="220"/>
      <c r="GV920" s="220"/>
      <c r="GW920" s="220"/>
      <c r="GX920" s="220"/>
      <c r="GY920" s="220"/>
      <c r="GZ920" s="220"/>
      <c r="HA920" s="220"/>
      <c r="HB920" s="220"/>
      <c r="HC920" s="220"/>
      <c r="HD920" s="220"/>
      <c r="HE920" s="220"/>
      <c r="HF920" s="220"/>
      <c r="HG920" s="220"/>
      <c r="HH920" s="220"/>
      <c r="HI920" s="220"/>
      <c r="HJ920" s="220"/>
      <c r="HK920" s="220"/>
      <c r="HL920" s="220"/>
      <c r="HM920" s="220"/>
      <c r="HN920" s="220"/>
      <c r="HO920" s="220"/>
      <c r="HP920" s="220"/>
      <c r="HQ920" s="220"/>
      <c r="HR920" s="220"/>
      <c r="HS920" s="220"/>
      <c r="HT920" s="220"/>
      <c r="HU920" s="220"/>
      <c r="HV920" s="220"/>
      <c r="HW920" s="220"/>
      <c r="HX920" s="220"/>
      <c r="HY920" s="220"/>
      <c r="HZ920" s="220"/>
      <c r="IA920" s="220"/>
      <c r="IB920" s="220"/>
      <c r="IC920" s="220"/>
      <c r="ID920" s="220"/>
      <c r="IE920" s="220"/>
      <c r="IF920" s="220"/>
      <c r="IG920" s="220"/>
      <c r="IH920" s="220"/>
      <c r="II920" s="220"/>
      <c r="IJ920" s="220"/>
      <c r="IK920" s="220"/>
      <c r="IL920" s="220"/>
      <c r="IM920" s="220"/>
      <c r="IN920" s="220"/>
      <c r="IO920" s="220"/>
      <c r="IP920" s="220"/>
      <c r="IQ920" s="220"/>
      <c r="IR920" s="220"/>
      <c r="IS920" s="220"/>
      <c r="IT920" s="220"/>
      <c r="IU920" s="220"/>
      <c r="IV920" s="220"/>
      <c r="IW920" s="220"/>
      <c r="IX920" s="220"/>
      <c r="IY920" s="220"/>
      <c r="IZ920" s="220"/>
      <c r="JA920" s="220"/>
      <c r="JB920" s="220"/>
      <c r="JC920" s="220"/>
      <c r="JD920" s="220"/>
      <c r="JE920" s="220"/>
      <c r="JF920" s="220"/>
      <c r="JG920" s="220"/>
      <c r="JH920" s="220"/>
      <c r="JI920" s="220"/>
      <c r="JJ920" s="220"/>
      <c r="JK920" s="220"/>
      <c r="JL920" s="220"/>
      <c r="JM920" s="220"/>
      <c r="JN920" s="220"/>
      <c r="JO920" s="220"/>
      <c r="JP920" s="220"/>
      <c r="JQ920" s="220"/>
      <c r="JR920" s="220"/>
      <c r="JS920" s="220"/>
      <c r="JT920" s="220"/>
      <c r="JU920" s="220"/>
      <c r="JV920" s="220"/>
      <c r="JW920" s="220"/>
      <c r="JX920" s="220"/>
      <c r="JY920" s="220"/>
      <c r="JZ920" s="220"/>
      <c r="KA920" s="220"/>
      <c r="KB920" s="220"/>
      <c r="KC920" s="220"/>
      <c r="KD920" s="220"/>
      <c r="KE920" s="220"/>
      <c r="KF920" s="220"/>
      <c r="KG920" s="220"/>
      <c r="KH920" s="220"/>
      <c r="KI920" s="220"/>
      <c r="KJ920" s="220"/>
      <c r="KK920" s="220"/>
      <c r="KL920" s="220"/>
      <c r="KM920" s="220"/>
      <c r="KN920" s="220"/>
      <c r="KO920" s="220"/>
      <c r="KP920" s="220"/>
      <c r="KQ920" s="220"/>
      <c r="KR920" s="220"/>
      <c r="KS920" s="220"/>
      <c r="KT920" s="220"/>
      <c r="KU920" s="220"/>
      <c r="KV920" s="220"/>
      <c r="KW920" s="220"/>
      <c r="KX920" s="220"/>
      <c r="LH920" s="220"/>
      <c r="LI920" s="220"/>
      <c r="LJ920" s="220"/>
      <c r="LK920" s="220"/>
      <c r="LL920" s="220"/>
      <c r="LM920" s="220"/>
      <c r="LN920" s="220"/>
      <c r="LO920" s="220"/>
      <c r="LP920" s="220"/>
      <c r="LQ920" s="220"/>
      <c r="LR920" s="220"/>
      <c r="LS920" s="220"/>
      <c r="LT920" s="220"/>
      <c r="LU920" s="220"/>
      <c r="LV920" s="220"/>
      <c r="LW920" s="220"/>
      <c r="LX920" s="220"/>
      <c r="LY920" s="220"/>
      <c r="LZ920" s="220"/>
      <c r="MA920" s="220"/>
      <c r="MB920" s="220"/>
      <c r="MC920" s="220"/>
      <c r="MD920" s="220"/>
      <c r="ME920" s="220"/>
      <c r="MF920" s="220"/>
      <c r="MG920" s="220"/>
      <c r="MH920" s="220"/>
      <c r="MI920" s="220"/>
      <c r="MJ920" s="220"/>
      <c r="MK920" s="220"/>
      <c r="ML920" s="220"/>
      <c r="MM920" s="220"/>
      <c r="MN920" s="220"/>
      <c r="MO920" s="220"/>
      <c r="MP920" s="220"/>
      <c r="MQ920" s="220"/>
      <c r="MR920" s="220"/>
      <c r="MS920" s="220"/>
      <c r="MT920" s="220"/>
      <c r="MU920" s="220"/>
      <c r="MV920" s="220"/>
      <c r="MW920" s="220"/>
      <c r="MX920" s="220"/>
      <c r="MY920" s="220"/>
      <c r="MZ920" s="220"/>
      <c r="NA920" s="220"/>
      <c r="NB920" s="220"/>
      <c r="NC920" s="220"/>
      <c r="ND920" s="220"/>
      <c r="NE920" s="220"/>
      <c r="NF920" s="220"/>
      <c r="NG920" s="220"/>
      <c r="NH920" s="220"/>
      <c r="NI920" s="220"/>
      <c r="NJ920" s="220"/>
      <c r="NK920" s="220"/>
      <c r="NL920" s="220"/>
      <c r="NM920" s="220"/>
      <c r="NN920" s="220"/>
      <c r="NO920" s="220"/>
      <c r="NP920" s="220"/>
      <c r="NQ920" s="220"/>
      <c r="NR920" s="220"/>
      <c r="NS920" s="220"/>
      <c r="NT920" s="220"/>
      <c r="NU920" s="220"/>
      <c r="NV920" s="220"/>
      <c r="NW920" s="220"/>
      <c r="NX920" s="220"/>
      <c r="NY920" s="220"/>
      <c r="NZ920" s="220"/>
      <c r="OA920" s="220"/>
      <c r="OB920" s="220"/>
      <c r="OC920" s="220"/>
      <c r="OD920" s="220"/>
      <c r="OE920" s="220"/>
      <c r="OF920" s="220"/>
      <c r="OG920" s="220"/>
      <c r="OH920" s="220"/>
      <c r="OI920" s="220"/>
      <c r="OJ920" s="220"/>
      <c r="OK920" s="220"/>
      <c r="OL920" s="220"/>
      <c r="OM920" s="220"/>
      <c r="ON920" s="220"/>
      <c r="OO920" s="220"/>
      <c r="OP920" s="220"/>
      <c r="OQ920" s="220"/>
      <c r="OR920" s="220"/>
      <c r="OS920" s="220"/>
      <c r="OT920" s="220"/>
      <c r="OU920" s="220"/>
      <c r="OV920" s="220"/>
      <c r="OW920" s="220"/>
      <c r="OX920" s="220"/>
      <c r="OY920" s="220"/>
      <c r="OZ920" s="220"/>
      <c r="PA920" s="220"/>
      <c r="PB920" s="220"/>
      <c r="PC920" s="220"/>
      <c r="PD920" s="220"/>
      <c r="PE920" s="220"/>
      <c r="PF920" s="220"/>
      <c r="PG920" s="220"/>
      <c r="PH920" s="220"/>
      <c r="PI920" s="220"/>
      <c r="PJ920" s="220"/>
      <c r="PK920" s="220"/>
      <c r="PL920" s="220"/>
      <c r="PM920" s="220"/>
      <c r="PN920" s="220"/>
      <c r="PO920" s="220"/>
      <c r="PP920" s="220"/>
      <c r="PQ920" s="220"/>
      <c r="PR920" s="220"/>
      <c r="PS920" s="220"/>
      <c r="PT920" s="220"/>
      <c r="PU920" s="220"/>
      <c r="PV920" s="220"/>
      <c r="PW920" s="220"/>
      <c r="PX920" s="220"/>
      <c r="PY920" s="220"/>
      <c r="PZ920" s="220"/>
      <c r="QA920" s="220"/>
      <c r="QB920" s="220"/>
      <c r="QC920" s="220"/>
      <c r="QD920" s="220"/>
      <c r="QE920" s="220"/>
      <c r="QF920" s="220"/>
      <c r="QG920" s="220"/>
      <c r="QH920" s="220"/>
      <c r="QI920" s="220"/>
      <c r="QJ920" s="220"/>
      <c r="QK920" s="220"/>
      <c r="QL920" s="220"/>
      <c r="QM920" s="220"/>
      <c r="QN920" s="220"/>
      <c r="QO920" s="220"/>
      <c r="QP920" s="220"/>
      <c r="QQ920" s="220"/>
      <c r="QR920" s="220"/>
      <c r="QS920" s="220"/>
      <c r="QT920" s="220"/>
      <c r="QU920" s="220"/>
      <c r="QV920" s="220"/>
      <c r="QW920" s="220"/>
      <c r="QX920" s="220"/>
      <c r="QY920" s="220"/>
      <c r="QZ920" s="220"/>
      <c r="RA920" s="220"/>
      <c r="RB920" s="220"/>
      <c r="RC920" s="220"/>
      <c r="RD920" s="220"/>
      <c r="RE920" s="220"/>
      <c r="RF920" s="220"/>
      <c r="RG920" s="220"/>
      <c r="RH920" s="220"/>
      <c r="RI920" s="220"/>
      <c r="RJ920" s="220"/>
      <c r="RK920" s="220"/>
      <c r="RL920" s="220"/>
      <c r="RM920" s="220"/>
      <c r="RN920" s="220"/>
      <c r="RO920" s="220"/>
      <c r="RP920" s="220"/>
      <c r="RQ920" s="220"/>
      <c r="RR920" s="220"/>
      <c r="RS920" s="220"/>
      <c r="RT920" s="220"/>
      <c r="RU920" s="220"/>
      <c r="RV920" s="220"/>
      <c r="RW920" s="220"/>
      <c r="RX920" s="220"/>
      <c r="RY920" s="220"/>
      <c r="RZ920" s="220"/>
      <c r="SA920" s="220"/>
      <c r="SB920" s="220"/>
      <c r="SC920" s="220"/>
      <c r="SD920" s="220"/>
      <c r="SE920" s="220"/>
      <c r="SF920" s="220"/>
      <c r="SG920" s="220"/>
    </row>
    <row r="921" spans="1:501">
      <c r="A921" s="220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454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0"/>
      <c r="AA921" s="220"/>
      <c r="AB921" s="220"/>
      <c r="AC921" s="220"/>
      <c r="AD921" s="220"/>
      <c r="AE921" s="220"/>
      <c r="AF921" s="220"/>
      <c r="AG921" s="220"/>
      <c r="AH921" s="220"/>
      <c r="AI921" s="220"/>
      <c r="AJ921" s="220"/>
      <c r="AK921" s="220"/>
      <c r="AL921" s="220"/>
      <c r="AM921" s="220"/>
      <c r="AN921" s="220"/>
      <c r="AO921" s="220"/>
      <c r="AP921" s="220"/>
      <c r="AQ921" s="220"/>
      <c r="AR921" s="220"/>
      <c r="AS921" s="220"/>
      <c r="AT921" s="220"/>
      <c r="AU921" s="220"/>
      <c r="AV921" s="220"/>
      <c r="AW921" s="220"/>
      <c r="AX921" s="220"/>
      <c r="AY921" s="220"/>
      <c r="AZ921" s="220"/>
      <c r="BA921" s="220"/>
      <c r="BB921" s="220"/>
      <c r="BC921" s="220"/>
      <c r="BD921" s="220"/>
      <c r="BE921" s="220"/>
      <c r="BF921" s="220"/>
      <c r="BG921" s="220"/>
      <c r="BH921" s="220"/>
      <c r="BI921" s="220"/>
      <c r="BJ921" s="220"/>
      <c r="BK921" s="220"/>
      <c r="BL921" s="220"/>
      <c r="BM921" s="220"/>
      <c r="BN921" s="220"/>
      <c r="BO921" s="220"/>
      <c r="BP921" s="220"/>
      <c r="BQ921" s="220"/>
      <c r="BR921" s="220"/>
      <c r="BS921" s="220"/>
      <c r="BT921" s="220"/>
      <c r="BU921" s="220"/>
      <c r="BV921" s="220"/>
      <c r="BW921" s="220"/>
      <c r="DV921" s="220"/>
      <c r="DW921" s="220"/>
      <c r="DX921" s="220"/>
      <c r="DY921" s="220"/>
      <c r="DZ921" s="220"/>
      <c r="EA921" s="220"/>
      <c r="EB921" s="220"/>
      <c r="EC921" s="220"/>
      <c r="ED921" s="220"/>
      <c r="EE921" s="220"/>
      <c r="EF921" s="220"/>
      <c r="EG921" s="220"/>
      <c r="EH921" s="220"/>
      <c r="EI921" s="220"/>
      <c r="EJ921" s="220"/>
      <c r="EK921" s="220"/>
      <c r="EL921" s="220"/>
      <c r="EM921" s="220"/>
      <c r="EN921" s="220"/>
      <c r="EO921" s="220"/>
      <c r="EP921" s="220"/>
      <c r="EQ921" s="220"/>
      <c r="ER921" s="220"/>
      <c r="ES921" s="220"/>
      <c r="ET921" s="220"/>
      <c r="EU921" s="220"/>
      <c r="EV921" s="220"/>
      <c r="EW921" s="220"/>
      <c r="EX921" s="220"/>
      <c r="EY921" s="220"/>
      <c r="EZ921" s="220"/>
      <c r="FA921" s="220"/>
      <c r="FB921" s="220"/>
      <c r="FC921" s="220"/>
      <c r="FD921" s="220"/>
      <c r="FE921" s="220"/>
      <c r="FF921" s="220"/>
      <c r="FG921" s="220"/>
      <c r="FH921" s="220"/>
      <c r="FI921" s="220"/>
      <c r="FJ921" s="220"/>
      <c r="FK921" s="220"/>
      <c r="FL921" s="220"/>
      <c r="FM921" s="220"/>
      <c r="FN921" s="220"/>
      <c r="FO921" s="220"/>
      <c r="FP921" s="220"/>
      <c r="FQ921" s="220"/>
      <c r="FR921" s="220"/>
      <c r="FS921" s="220"/>
      <c r="FT921" s="220"/>
      <c r="FU921" s="220"/>
      <c r="FV921" s="220"/>
      <c r="FW921" s="220"/>
      <c r="FX921" s="220"/>
      <c r="FY921" s="220"/>
      <c r="FZ921" s="220"/>
      <c r="GA921" s="220"/>
      <c r="GB921" s="220"/>
      <c r="GC921" s="220"/>
      <c r="GD921" s="220"/>
      <c r="GE921" s="220"/>
      <c r="GF921" s="220"/>
      <c r="GG921" s="220"/>
      <c r="GH921" s="220"/>
      <c r="GI921" s="220"/>
      <c r="GJ921" s="220"/>
      <c r="GK921" s="220"/>
      <c r="GL921" s="220"/>
      <c r="GM921" s="220"/>
      <c r="GN921" s="220"/>
      <c r="GO921" s="220"/>
      <c r="GP921" s="220"/>
      <c r="GQ921" s="220"/>
      <c r="GR921" s="220"/>
      <c r="GS921" s="220"/>
      <c r="GT921" s="220"/>
      <c r="GU921" s="220"/>
      <c r="GV921" s="220"/>
      <c r="GW921" s="220"/>
      <c r="GX921" s="220"/>
      <c r="GY921" s="220"/>
      <c r="GZ921" s="220"/>
      <c r="HA921" s="220"/>
      <c r="HB921" s="220"/>
      <c r="HC921" s="220"/>
      <c r="HD921" s="220"/>
      <c r="HE921" s="220"/>
      <c r="HF921" s="220"/>
      <c r="HG921" s="220"/>
      <c r="HH921" s="220"/>
      <c r="HI921" s="220"/>
      <c r="HJ921" s="220"/>
      <c r="HK921" s="220"/>
      <c r="HL921" s="220"/>
      <c r="HM921" s="220"/>
      <c r="HN921" s="220"/>
      <c r="HO921" s="220"/>
      <c r="HP921" s="220"/>
      <c r="HQ921" s="220"/>
      <c r="HR921" s="220"/>
      <c r="HS921" s="220"/>
      <c r="HT921" s="220"/>
      <c r="HU921" s="220"/>
      <c r="HV921" s="220"/>
      <c r="HW921" s="220"/>
      <c r="HX921" s="220"/>
      <c r="HY921" s="220"/>
      <c r="HZ921" s="220"/>
      <c r="IA921" s="220"/>
      <c r="IB921" s="220"/>
      <c r="IC921" s="220"/>
      <c r="ID921" s="220"/>
      <c r="IE921" s="220"/>
      <c r="IF921" s="220"/>
      <c r="IG921" s="220"/>
      <c r="IH921" s="220"/>
      <c r="II921" s="220"/>
      <c r="IJ921" s="220"/>
      <c r="IK921" s="220"/>
      <c r="IL921" s="220"/>
      <c r="IM921" s="220"/>
      <c r="IN921" s="220"/>
      <c r="IO921" s="220"/>
      <c r="IP921" s="220"/>
      <c r="IQ921" s="220"/>
      <c r="IR921" s="220"/>
      <c r="IS921" s="220"/>
      <c r="IT921" s="220"/>
      <c r="IU921" s="220"/>
      <c r="IV921" s="220"/>
      <c r="IW921" s="220"/>
      <c r="IX921" s="220"/>
      <c r="IY921" s="220"/>
      <c r="IZ921" s="220"/>
      <c r="JA921" s="220"/>
      <c r="JB921" s="220"/>
      <c r="JC921" s="220"/>
      <c r="JD921" s="220"/>
      <c r="JE921" s="220"/>
      <c r="JF921" s="220"/>
      <c r="JG921" s="220"/>
      <c r="JH921" s="220"/>
      <c r="JI921" s="220"/>
      <c r="JJ921" s="220"/>
      <c r="JK921" s="220"/>
      <c r="JL921" s="220"/>
      <c r="JM921" s="220"/>
      <c r="JN921" s="220"/>
      <c r="JO921" s="220"/>
      <c r="JP921" s="220"/>
      <c r="JQ921" s="220"/>
      <c r="JR921" s="220"/>
      <c r="JS921" s="220"/>
      <c r="JT921" s="220"/>
      <c r="JU921" s="220"/>
      <c r="JV921" s="220"/>
      <c r="JW921" s="220"/>
      <c r="JX921" s="220"/>
      <c r="JY921" s="220"/>
      <c r="JZ921" s="220"/>
      <c r="KA921" s="220"/>
      <c r="KB921" s="220"/>
      <c r="KC921" s="220"/>
      <c r="KD921" s="220"/>
      <c r="KE921" s="220"/>
      <c r="KF921" s="220"/>
      <c r="KG921" s="220"/>
      <c r="KH921" s="220"/>
      <c r="KI921" s="220"/>
      <c r="KJ921" s="220"/>
      <c r="KK921" s="220"/>
      <c r="KL921" s="220"/>
      <c r="KM921" s="220"/>
      <c r="KN921" s="220"/>
      <c r="KO921" s="220"/>
      <c r="KP921" s="220"/>
      <c r="KQ921" s="220"/>
      <c r="KR921" s="220"/>
      <c r="KS921" s="220"/>
      <c r="KT921" s="220"/>
      <c r="KU921" s="220"/>
      <c r="KV921" s="220"/>
      <c r="KW921" s="220"/>
      <c r="KX921" s="220"/>
      <c r="LH921" s="220"/>
      <c r="LI921" s="220"/>
      <c r="LJ921" s="220"/>
      <c r="LK921" s="220"/>
      <c r="LL921" s="220"/>
      <c r="LM921" s="220"/>
      <c r="LN921" s="220"/>
      <c r="LO921" s="220"/>
      <c r="LP921" s="220"/>
      <c r="LQ921" s="220"/>
      <c r="LR921" s="220"/>
      <c r="LS921" s="220"/>
      <c r="LT921" s="220"/>
      <c r="LU921" s="220"/>
      <c r="LV921" s="220"/>
      <c r="LW921" s="220"/>
      <c r="LX921" s="220"/>
      <c r="LY921" s="220"/>
      <c r="LZ921" s="220"/>
      <c r="MA921" s="220"/>
      <c r="MB921" s="220"/>
      <c r="MC921" s="220"/>
      <c r="MD921" s="220"/>
      <c r="ME921" s="220"/>
      <c r="MF921" s="220"/>
      <c r="MG921" s="220"/>
      <c r="MH921" s="220"/>
      <c r="MI921" s="220"/>
      <c r="MJ921" s="220"/>
      <c r="MK921" s="220"/>
      <c r="ML921" s="220"/>
      <c r="MM921" s="220"/>
      <c r="MN921" s="220"/>
      <c r="MO921" s="220"/>
      <c r="MP921" s="220"/>
      <c r="MQ921" s="220"/>
      <c r="MR921" s="220"/>
      <c r="MS921" s="220"/>
      <c r="MT921" s="220"/>
      <c r="MU921" s="220"/>
      <c r="MV921" s="220"/>
      <c r="MW921" s="220"/>
      <c r="MX921" s="220"/>
      <c r="MY921" s="220"/>
      <c r="MZ921" s="220"/>
      <c r="NA921" s="220"/>
      <c r="NB921" s="220"/>
      <c r="NC921" s="220"/>
      <c r="ND921" s="220"/>
      <c r="NE921" s="220"/>
      <c r="NF921" s="220"/>
      <c r="NG921" s="220"/>
      <c r="NH921" s="220"/>
      <c r="NI921" s="220"/>
      <c r="NJ921" s="220"/>
      <c r="NK921" s="220"/>
      <c r="NL921" s="220"/>
      <c r="NM921" s="220"/>
      <c r="NN921" s="220"/>
      <c r="NO921" s="220"/>
      <c r="NP921" s="220"/>
      <c r="NQ921" s="220"/>
      <c r="NR921" s="220"/>
      <c r="NS921" s="220"/>
      <c r="NT921" s="220"/>
      <c r="NU921" s="220"/>
      <c r="NV921" s="220"/>
      <c r="NW921" s="220"/>
      <c r="NX921" s="220"/>
      <c r="NY921" s="220"/>
      <c r="NZ921" s="220"/>
      <c r="OA921" s="220"/>
      <c r="OB921" s="220"/>
      <c r="OC921" s="220"/>
      <c r="OD921" s="220"/>
      <c r="OE921" s="220"/>
      <c r="OF921" s="220"/>
      <c r="OG921" s="220"/>
      <c r="OH921" s="220"/>
      <c r="OI921" s="220"/>
      <c r="OJ921" s="220"/>
      <c r="OK921" s="220"/>
      <c r="OL921" s="220"/>
      <c r="OM921" s="220"/>
      <c r="ON921" s="220"/>
      <c r="OO921" s="220"/>
      <c r="OP921" s="220"/>
      <c r="OQ921" s="220"/>
      <c r="OR921" s="220"/>
      <c r="OS921" s="220"/>
      <c r="OT921" s="220"/>
      <c r="OU921" s="220"/>
      <c r="OV921" s="220"/>
      <c r="OW921" s="220"/>
      <c r="OX921" s="220"/>
      <c r="OY921" s="220"/>
      <c r="OZ921" s="220"/>
      <c r="PA921" s="220"/>
      <c r="PB921" s="220"/>
      <c r="PC921" s="220"/>
      <c r="PD921" s="220"/>
      <c r="PE921" s="220"/>
      <c r="PF921" s="220"/>
      <c r="PG921" s="220"/>
      <c r="PH921" s="220"/>
      <c r="PI921" s="220"/>
      <c r="PJ921" s="220"/>
      <c r="PK921" s="220"/>
      <c r="PL921" s="220"/>
      <c r="PM921" s="220"/>
      <c r="PN921" s="220"/>
      <c r="PO921" s="220"/>
      <c r="PP921" s="220"/>
      <c r="PQ921" s="220"/>
      <c r="PR921" s="220"/>
      <c r="PS921" s="220"/>
      <c r="PT921" s="220"/>
      <c r="PU921" s="220"/>
      <c r="PV921" s="220"/>
      <c r="PW921" s="220"/>
      <c r="PX921" s="220"/>
      <c r="PY921" s="220"/>
      <c r="PZ921" s="220"/>
      <c r="QA921" s="220"/>
      <c r="QB921" s="220"/>
      <c r="QC921" s="220"/>
      <c r="QD921" s="220"/>
      <c r="QE921" s="220"/>
      <c r="QF921" s="220"/>
      <c r="QG921" s="220"/>
      <c r="QH921" s="220"/>
      <c r="QI921" s="220"/>
      <c r="QJ921" s="220"/>
      <c r="QK921" s="220"/>
      <c r="QL921" s="220"/>
      <c r="QM921" s="220"/>
      <c r="QN921" s="220"/>
      <c r="QO921" s="220"/>
      <c r="QP921" s="220"/>
      <c r="QQ921" s="220"/>
      <c r="QR921" s="220"/>
      <c r="QS921" s="220"/>
      <c r="QT921" s="220"/>
      <c r="QU921" s="220"/>
      <c r="QV921" s="220"/>
      <c r="QW921" s="220"/>
      <c r="QX921" s="220"/>
      <c r="QY921" s="220"/>
      <c r="QZ921" s="220"/>
      <c r="RA921" s="220"/>
      <c r="RB921" s="220"/>
      <c r="RC921" s="220"/>
      <c r="RD921" s="220"/>
      <c r="RE921" s="220"/>
      <c r="RF921" s="220"/>
      <c r="RG921" s="220"/>
      <c r="RH921" s="220"/>
      <c r="RI921" s="220"/>
      <c r="RJ921" s="220"/>
      <c r="RK921" s="220"/>
      <c r="RL921" s="220"/>
      <c r="RM921" s="220"/>
      <c r="RN921" s="220"/>
      <c r="RO921" s="220"/>
      <c r="RP921" s="220"/>
      <c r="RQ921" s="220"/>
      <c r="RR921" s="220"/>
      <c r="RS921" s="220"/>
      <c r="RT921" s="220"/>
      <c r="RU921" s="220"/>
      <c r="RV921" s="220"/>
      <c r="RW921" s="220"/>
      <c r="RX921" s="220"/>
      <c r="RY921" s="220"/>
      <c r="RZ921" s="220"/>
      <c r="SA921" s="220"/>
      <c r="SB921" s="220"/>
      <c r="SC921" s="220"/>
      <c r="SD921" s="220"/>
      <c r="SE921" s="220"/>
      <c r="SF921" s="220"/>
      <c r="SG921" s="220"/>
    </row>
    <row r="922" spans="1:501">
      <c r="A922" s="220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454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0"/>
      <c r="AA922" s="220"/>
      <c r="AB922" s="220"/>
      <c r="AC922" s="220"/>
      <c r="AD922" s="220"/>
      <c r="AE922" s="220"/>
      <c r="AF922" s="220"/>
      <c r="AG922" s="220"/>
      <c r="AH922" s="220"/>
      <c r="AI922" s="220"/>
      <c r="AJ922" s="220"/>
      <c r="AK922" s="220"/>
      <c r="AL922" s="220"/>
      <c r="AM922" s="220"/>
      <c r="AN922" s="220"/>
      <c r="AO922" s="220"/>
      <c r="AP922" s="220"/>
      <c r="AQ922" s="220"/>
      <c r="AR922" s="220"/>
      <c r="AS922" s="220"/>
      <c r="AT922" s="220"/>
      <c r="AU922" s="220"/>
      <c r="AV922" s="220"/>
      <c r="AW922" s="220"/>
      <c r="AX922" s="220"/>
      <c r="AY922" s="220"/>
      <c r="AZ922" s="220"/>
      <c r="BA922" s="220"/>
      <c r="BB922" s="220"/>
      <c r="BC922" s="220"/>
      <c r="BD922" s="220"/>
      <c r="BE922" s="220"/>
      <c r="BF922" s="220"/>
      <c r="BG922" s="220"/>
      <c r="BH922" s="220"/>
      <c r="BI922" s="220"/>
      <c r="BJ922" s="220"/>
      <c r="BK922" s="220"/>
      <c r="BL922" s="220"/>
      <c r="BM922" s="220"/>
      <c r="BN922" s="220"/>
      <c r="BO922" s="220"/>
      <c r="BP922" s="220"/>
      <c r="BQ922" s="220"/>
      <c r="BR922" s="220"/>
      <c r="BS922" s="220"/>
      <c r="BT922" s="220"/>
      <c r="BU922" s="220"/>
      <c r="BV922" s="220"/>
      <c r="BW922" s="220"/>
      <c r="DV922" s="220"/>
      <c r="DW922" s="220"/>
      <c r="DX922" s="220"/>
      <c r="DY922" s="220"/>
      <c r="DZ922" s="220"/>
      <c r="EA922" s="220"/>
      <c r="EB922" s="220"/>
      <c r="EC922" s="220"/>
      <c r="ED922" s="220"/>
      <c r="EE922" s="220"/>
      <c r="EF922" s="220"/>
      <c r="EG922" s="220"/>
      <c r="EH922" s="220"/>
      <c r="EI922" s="220"/>
      <c r="EJ922" s="220"/>
      <c r="EK922" s="220"/>
      <c r="EL922" s="220"/>
      <c r="EM922" s="220"/>
      <c r="EN922" s="220"/>
      <c r="EO922" s="220"/>
      <c r="EP922" s="220"/>
      <c r="EQ922" s="220"/>
      <c r="ER922" s="220"/>
      <c r="ES922" s="220"/>
      <c r="ET922" s="220"/>
      <c r="EU922" s="220"/>
      <c r="EV922" s="220"/>
      <c r="EW922" s="220"/>
      <c r="EX922" s="220"/>
      <c r="EY922" s="220"/>
      <c r="EZ922" s="220"/>
      <c r="FA922" s="220"/>
      <c r="FB922" s="220"/>
      <c r="FC922" s="220"/>
      <c r="FD922" s="220"/>
      <c r="FE922" s="220"/>
      <c r="FF922" s="220"/>
      <c r="FG922" s="220"/>
      <c r="FH922" s="220"/>
      <c r="FI922" s="220"/>
      <c r="FJ922" s="220"/>
      <c r="FK922" s="220"/>
      <c r="FL922" s="220"/>
      <c r="FM922" s="220"/>
      <c r="FN922" s="220"/>
      <c r="FO922" s="220"/>
      <c r="FP922" s="220"/>
      <c r="FQ922" s="220"/>
      <c r="FR922" s="220"/>
      <c r="FS922" s="220"/>
      <c r="FT922" s="220"/>
      <c r="FU922" s="220"/>
      <c r="FV922" s="220"/>
      <c r="FW922" s="220"/>
      <c r="FX922" s="220"/>
      <c r="FY922" s="220"/>
      <c r="FZ922" s="220"/>
      <c r="GA922" s="220"/>
      <c r="GB922" s="220"/>
      <c r="GC922" s="220"/>
      <c r="GD922" s="220"/>
      <c r="GE922" s="220"/>
      <c r="GF922" s="220"/>
      <c r="GG922" s="220"/>
      <c r="GH922" s="220"/>
      <c r="GI922" s="220"/>
      <c r="GJ922" s="220"/>
      <c r="GK922" s="220"/>
      <c r="GL922" s="220"/>
      <c r="GM922" s="220"/>
      <c r="GN922" s="220"/>
      <c r="GO922" s="220"/>
      <c r="GP922" s="220"/>
      <c r="GQ922" s="220"/>
      <c r="GR922" s="220"/>
      <c r="GS922" s="220"/>
      <c r="GT922" s="220"/>
      <c r="GU922" s="220"/>
      <c r="GV922" s="220"/>
      <c r="GW922" s="220"/>
      <c r="GX922" s="220"/>
      <c r="GY922" s="220"/>
      <c r="GZ922" s="220"/>
      <c r="HA922" s="220"/>
      <c r="HB922" s="220"/>
      <c r="HC922" s="220"/>
      <c r="HD922" s="220"/>
      <c r="HE922" s="220"/>
      <c r="HF922" s="220"/>
      <c r="HG922" s="220"/>
      <c r="HH922" s="220"/>
      <c r="HI922" s="220"/>
      <c r="HJ922" s="220"/>
      <c r="HK922" s="220"/>
      <c r="HL922" s="220"/>
      <c r="HM922" s="220"/>
      <c r="HN922" s="220"/>
      <c r="HO922" s="220"/>
      <c r="HP922" s="220"/>
      <c r="HQ922" s="220"/>
      <c r="HR922" s="220"/>
      <c r="HS922" s="220"/>
      <c r="HT922" s="220"/>
      <c r="HU922" s="220"/>
      <c r="HV922" s="220"/>
      <c r="HW922" s="220"/>
      <c r="HX922" s="220"/>
      <c r="HY922" s="220"/>
      <c r="HZ922" s="220"/>
      <c r="IA922" s="220"/>
      <c r="IB922" s="220"/>
      <c r="IC922" s="220"/>
      <c r="ID922" s="220"/>
      <c r="IE922" s="220"/>
      <c r="IF922" s="220"/>
      <c r="IG922" s="220"/>
      <c r="IH922" s="220"/>
      <c r="II922" s="220"/>
      <c r="IJ922" s="220"/>
      <c r="IK922" s="220"/>
      <c r="IL922" s="220"/>
      <c r="IM922" s="220"/>
      <c r="IN922" s="220"/>
      <c r="IO922" s="220"/>
      <c r="IP922" s="220"/>
      <c r="IQ922" s="220"/>
      <c r="IR922" s="220"/>
      <c r="IS922" s="220"/>
      <c r="IT922" s="220"/>
      <c r="IU922" s="220"/>
      <c r="IV922" s="220"/>
      <c r="IW922" s="220"/>
      <c r="IX922" s="220"/>
      <c r="IY922" s="220"/>
      <c r="IZ922" s="220"/>
      <c r="JA922" s="220"/>
      <c r="JB922" s="220"/>
      <c r="JC922" s="220"/>
      <c r="JD922" s="220"/>
      <c r="JE922" s="220"/>
      <c r="JF922" s="220"/>
      <c r="JG922" s="220"/>
      <c r="JH922" s="220"/>
      <c r="JI922" s="220"/>
      <c r="JJ922" s="220"/>
      <c r="JK922" s="220"/>
      <c r="JL922" s="220"/>
      <c r="JM922" s="220"/>
      <c r="JN922" s="220"/>
      <c r="JO922" s="220"/>
      <c r="JP922" s="220"/>
      <c r="JQ922" s="220"/>
      <c r="JR922" s="220"/>
      <c r="JS922" s="220"/>
      <c r="JT922" s="220"/>
      <c r="JU922" s="220"/>
      <c r="JV922" s="220"/>
      <c r="JW922" s="220"/>
      <c r="JX922" s="220"/>
      <c r="JY922" s="220"/>
      <c r="JZ922" s="220"/>
      <c r="KA922" s="220"/>
      <c r="KB922" s="220"/>
      <c r="KC922" s="220"/>
      <c r="KD922" s="220"/>
      <c r="KE922" s="220"/>
      <c r="KF922" s="220"/>
      <c r="KG922" s="220"/>
      <c r="KH922" s="220"/>
      <c r="KI922" s="220"/>
      <c r="KJ922" s="220"/>
      <c r="KK922" s="220"/>
      <c r="KL922" s="220"/>
      <c r="KM922" s="220"/>
      <c r="KN922" s="220"/>
      <c r="KO922" s="220"/>
      <c r="KP922" s="220"/>
      <c r="KQ922" s="220"/>
      <c r="KR922" s="220"/>
      <c r="KS922" s="220"/>
      <c r="KT922" s="220"/>
      <c r="KU922" s="220"/>
      <c r="KV922" s="220"/>
      <c r="KW922" s="220"/>
      <c r="KX922" s="220"/>
      <c r="LH922" s="220"/>
      <c r="LI922" s="220"/>
      <c r="LJ922" s="220"/>
      <c r="LK922" s="220"/>
      <c r="LL922" s="220"/>
      <c r="LM922" s="220"/>
      <c r="LN922" s="220"/>
      <c r="LO922" s="220"/>
      <c r="LP922" s="220"/>
      <c r="LQ922" s="220"/>
      <c r="LR922" s="220"/>
      <c r="LS922" s="220"/>
      <c r="LT922" s="220"/>
      <c r="LU922" s="220"/>
      <c r="LV922" s="220"/>
      <c r="LW922" s="220"/>
      <c r="LX922" s="220"/>
      <c r="LY922" s="220"/>
      <c r="LZ922" s="220"/>
      <c r="MA922" s="220"/>
      <c r="MB922" s="220"/>
      <c r="MC922" s="220"/>
      <c r="MD922" s="220"/>
      <c r="ME922" s="220"/>
      <c r="MF922" s="220"/>
      <c r="MG922" s="220"/>
      <c r="MH922" s="220"/>
      <c r="MI922" s="220"/>
      <c r="MJ922" s="220"/>
      <c r="MK922" s="220"/>
      <c r="ML922" s="220"/>
      <c r="MM922" s="220"/>
      <c r="MN922" s="220"/>
      <c r="MO922" s="220"/>
      <c r="MP922" s="220"/>
      <c r="MQ922" s="220"/>
      <c r="MR922" s="220"/>
      <c r="MS922" s="220"/>
      <c r="MT922" s="220"/>
      <c r="MU922" s="220"/>
      <c r="MV922" s="220"/>
      <c r="MW922" s="220"/>
      <c r="MX922" s="220"/>
      <c r="MY922" s="220"/>
      <c r="MZ922" s="220"/>
      <c r="NA922" s="220"/>
      <c r="NB922" s="220"/>
      <c r="NC922" s="220"/>
      <c r="ND922" s="220"/>
      <c r="NE922" s="220"/>
      <c r="NF922" s="220"/>
      <c r="NG922" s="220"/>
      <c r="NH922" s="220"/>
      <c r="NI922" s="220"/>
      <c r="NJ922" s="220"/>
      <c r="NK922" s="220"/>
      <c r="NL922" s="220"/>
      <c r="NM922" s="220"/>
      <c r="NN922" s="220"/>
      <c r="NO922" s="220"/>
      <c r="NP922" s="220"/>
      <c r="NQ922" s="220"/>
      <c r="NR922" s="220"/>
      <c r="NS922" s="220"/>
      <c r="NT922" s="220"/>
      <c r="NU922" s="220"/>
      <c r="NV922" s="220"/>
      <c r="NW922" s="220"/>
      <c r="NX922" s="220"/>
      <c r="NY922" s="220"/>
      <c r="NZ922" s="220"/>
      <c r="OA922" s="220"/>
      <c r="OB922" s="220"/>
      <c r="OC922" s="220"/>
      <c r="OD922" s="220"/>
      <c r="OE922" s="220"/>
      <c r="OF922" s="220"/>
      <c r="OG922" s="220"/>
      <c r="OH922" s="220"/>
      <c r="OI922" s="220"/>
      <c r="OJ922" s="220"/>
      <c r="OK922" s="220"/>
      <c r="OL922" s="220"/>
      <c r="OM922" s="220"/>
      <c r="ON922" s="220"/>
      <c r="OO922" s="220"/>
      <c r="OP922" s="220"/>
      <c r="OQ922" s="220"/>
      <c r="OR922" s="220"/>
      <c r="OS922" s="220"/>
      <c r="OT922" s="220"/>
      <c r="OU922" s="220"/>
      <c r="OV922" s="220"/>
      <c r="OW922" s="220"/>
      <c r="OX922" s="220"/>
      <c r="OY922" s="220"/>
      <c r="OZ922" s="220"/>
      <c r="PA922" s="220"/>
      <c r="PB922" s="220"/>
      <c r="PC922" s="220"/>
      <c r="PD922" s="220"/>
      <c r="PE922" s="220"/>
      <c r="PF922" s="220"/>
      <c r="PG922" s="220"/>
      <c r="PH922" s="220"/>
      <c r="PI922" s="220"/>
      <c r="PJ922" s="220"/>
      <c r="PK922" s="220"/>
      <c r="PL922" s="220"/>
      <c r="PM922" s="220"/>
      <c r="PN922" s="220"/>
      <c r="PO922" s="220"/>
      <c r="PP922" s="220"/>
      <c r="PQ922" s="220"/>
      <c r="PR922" s="220"/>
      <c r="PS922" s="220"/>
      <c r="PT922" s="220"/>
      <c r="PU922" s="220"/>
      <c r="PV922" s="220"/>
      <c r="PW922" s="220"/>
      <c r="PX922" s="220"/>
      <c r="PY922" s="220"/>
      <c r="PZ922" s="220"/>
      <c r="QA922" s="220"/>
      <c r="QB922" s="220"/>
      <c r="QC922" s="220"/>
      <c r="QD922" s="220"/>
      <c r="QE922" s="220"/>
      <c r="QF922" s="220"/>
      <c r="QG922" s="220"/>
      <c r="QH922" s="220"/>
      <c r="QI922" s="220"/>
      <c r="QJ922" s="220"/>
      <c r="QK922" s="220"/>
      <c r="QL922" s="220"/>
      <c r="QM922" s="220"/>
      <c r="QN922" s="220"/>
      <c r="QO922" s="220"/>
      <c r="QP922" s="220"/>
      <c r="QQ922" s="220"/>
      <c r="QR922" s="220"/>
      <c r="QS922" s="220"/>
      <c r="QT922" s="220"/>
      <c r="QU922" s="220"/>
      <c r="QV922" s="220"/>
      <c r="QW922" s="220"/>
      <c r="QX922" s="220"/>
      <c r="QY922" s="220"/>
      <c r="QZ922" s="220"/>
      <c r="RA922" s="220"/>
      <c r="RB922" s="220"/>
      <c r="RC922" s="220"/>
      <c r="RD922" s="220"/>
      <c r="RE922" s="220"/>
      <c r="RF922" s="220"/>
      <c r="RG922" s="220"/>
      <c r="RH922" s="220"/>
      <c r="RI922" s="220"/>
      <c r="RJ922" s="220"/>
      <c r="RK922" s="220"/>
      <c r="RL922" s="220"/>
      <c r="RM922" s="220"/>
      <c r="RN922" s="220"/>
      <c r="RO922" s="220"/>
      <c r="RP922" s="220"/>
      <c r="RQ922" s="220"/>
      <c r="RR922" s="220"/>
      <c r="RS922" s="220"/>
      <c r="RT922" s="220"/>
      <c r="RU922" s="220"/>
      <c r="RV922" s="220"/>
      <c r="RW922" s="220"/>
      <c r="RX922" s="220"/>
      <c r="RY922" s="220"/>
      <c r="RZ922" s="220"/>
      <c r="SA922" s="220"/>
      <c r="SB922" s="220"/>
      <c r="SC922" s="220"/>
      <c r="SD922" s="220"/>
      <c r="SE922" s="220"/>
      <c r="SF922" s="220"/>
      <c r="SG922" s="220"/>
    </row>
    <row r="923" spans="1:501">
      <c r="A923" s="220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454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0"/>
      <c r="AA923" s="220"/>
      <c r="AB923" s="220"/>
      <c r="AC923" s="220"/>
      <c r="AD923" s="220"/>
      <c r="AE923" s="220"/>
      <c r="AF923" s="220"/>
      <c r="AG923" s="220"/>
      <c r="AH923" s="220"/>
      <c r="AI923" s="220"/>
      <c r="AJ923" s="220"/>
      <c r="AK923" s="220"/>
      <c r="AL923" s="220"/>
      <c r="AM923" s="220"/>
      <c r="AN923" s="220"/>
      <c r="AO923" s="220"/>
      <c r="AP923" s="220"/>
      <c r="AQ923" s="220"/>
      <c r="AR923" s="220"/>
      <c r="AS923" s="220"/>
      <c r="AT923" s="220"/>
      <c r="AU923" s="220"/>
      <c r="AV923" s="220"/>
      <c r="AW923" s="220"/>
      <c r="AX923" s="220"/>
      <c r="AY923" s="220"/>
      <c r="AZ923" s="220"/>
      <c r="BA923" s="220"/>
      <c r="BB923" s="220"/>
      <c r="BC923" s="220"/>
      <c r="BD923" s="220"/>
      <c r="BE923" s="220"/>
      <c r="BF923" s="220"/>
      <c r="BG923" s="220"/>
      <c r="BH923" s="220"/>
      <c r="BI923" s="220"/>
      <c r="BJ923" s="220"/>
      <c r="BK923" s="220"/>
      <c r="BL923" s="220"/>
      <c r="BM923" s="220"/>
      <c r="BN923" s="220"/>
      <c r="BO923" s="220"/>
      <c r="BP923" s="220"/>
      <c r="BQ923" s="220"/>
      <c r="BR923" s="220"/>
      <c r="BS923" s="220"/>
      <c r="BT923" s="220"/>
      <c r="BU923" s="220"/>
      <c r="BV923" s="220"/>
      <c r="BW923" s="220"/>
      <c r="DV923" s="220"/>
      <c r="DW923" s="220"/>
      <c r="DX923" s="220"/>
      <c r="DY923" s="220"/>
      <c r="DZ923" s="220"/>
      <c r="EA923" s="220"/>
      <c r="EB923" s="220"/>
      <c r="EC923" s="220"/>
      <c r="ED923" s="220"/>
      <c r="EE923" s="220"/>
      <c r="EF923" s="220"/>
      <c r="EG923" s="220"/>
      <c r="EH923" s="220"/>
      <c r="EI923" s="220"/>
      <c r="EJ923" s="220"/>
      <c r="EK923" s="220"/>
      <c r="EL923" s="220"/>
      <c r="EM923" s="220"/>
      <c r="EN923" s="220"/>
      <c r="EO923" s="220"/>
      <c r="EP923" s="220"/>
      <c r="EQ923" s="220"/>
      <c r="ER923" s="220"/>
      <c r="ES923" s="220"/>
      <c r="ET923" s="220"/>
      <c r="EU923" s="220"/>
      <c r="EV923" s="220"/>
      <c r="EW923" s="220"/>
      <c r="EX923" s="220"/>
      <c r="EY923" s="220"/>
      <c r="EZ923" s="220"/>
      <c r="FA923" s="220"/>
      <c r="FB923" s="220"/>
      <c r="FC923" s="220"/>
      <c r="FD923" s="220"/>
      <c r="FE923" s="220"/>
      <c r="FF923" s="220"/>
      <c r="FG923" s="220"/>
      <c r="FH923" s="220"/>
      <c r="FI923" s="220"/>
      <c r="FJ923" s="220"/>
      <c r="FK923" s="220"/>
      <c r="FL923" s="220"/>
      <c r="FM923" s="220"/>
      <c r="FN923" s="220"/>
      <c r="FO923" s="220"/>
      <c r="FP923" s="220"/>
      <c r="FQ923" s="220"/>
      <c r="FR923" s="220"/>
      <c r="FS923" s="220"/>
      <c r="FT923" s="220"/>
      <c r="FU923" s="220"/>
      <c r="FV923" s="220"/>
      <c r="FW923" s="220"/>
      <c r="FX923" s="220"/>
      <c r="FY923" s="220"/>
      <c r="FZ923" s="220"/>
      <c r="GA923" s="220"/>
      <c r="GB923" s="220"/>
      <c r="GC923" s="220"/>
      <c r="GD923" s="220"/>
      <c r="GE923" s="220"/>
      <c r="GF923" s="220"/>
      <c r="GG923" s="220"/>
      <c r="GH923" s="220"/>
      <c r="GI923" s="220"/>
      <c r="GJ923" s="220"/>
      <c r="GK923" s="220"/>
      <c r="GL923" s="220"/>
      <c r="GM923" s="220"/>
      <c r="GN923" s="220"/>
      <c r="GO923" s="220"/>
      <c r="GP923" s="220"/>
      <c r="GQ923" s="220"/>
      <c r="GR923" s="220"/>
      <c r="GS923" s="220"/>
      <c r="GT923" s="220"/>
      <c r="GU923" s="220"/>
      <c r="GV923" s="220"/>
      <c r="GW923" s="220"/>
      <c r="GX923" s="220"/>
      <c r="GY923" s="220"/>
      <c r="GZ923" s="220"/>
      <c r="HA923" s="220"/>
      <c r="HB923" s="220"/>
      <c r="HC923" s="220"/>
      <c r="HD923" s="220"/>
      <c r="HE923" s="220"/>
      <c r="HF923" s="220"/>
      <c r="HG923" s="220"/>
      <c r="HH923" s="220"/>
      <c r="HI923" s="220"/>
      <c r="HJ923" s="220"/>
      <c r="HK923" s="220"/>
      <c r="HL923" s="220"/>
      <c r="HM923" s="220"/>
      <c r="HN923" s="220"/>
      <c r="HO923" s="220"/>
      <c r="HP923" s="220"/>
      <c r="HQ923" s="220"/>
      <c r="HR923" s="220"/>
      <c r="HS923" s="220"/>
      <c r="HT923" s="220"/>
      <c r="HU923" s="220"/>
      <c r="HV923" s="220"/>
      <c r="HW923" s="220"/>
      <c r="HX923" s="220"/>
      <c r="HY923" s="220"/>
      <c r="HZ923" s="220"/>
      <c r="IA923" s="220"/>
      <c r="IB923" s="220"/>
      <c r="IC923" s="220"/>
      <c r="ID923" s="220"/>
      <c r="IE923" s="220"/>
      <c r="IF923" s="220"/>
      <c r="IG923" s="220"/>
      <c r="IH923" s="220"/>
      <c r="II923" s="220"/>
      <c r="IJ923" s="220"/>
      <c r="IK923" s="220"/>
      <c r="IL923" s="220"/>
      <c r="IM923" s="220"/>
      <c r="IN923" s="220"/>
      <c r="IO923" s="220"/>
      <c r="IP923" s="220"/>
      <c r="IQ923" s="220"/>
      <c r="IR923" s="220"/>
      <c r="IS923" s="220"/>
      <c r="IT923" s="220"/>
      <c r="IU923" s="220"/>
      <c r="IV923" s="220"/>
      <c r="IW923" s="220"/>
      <c r="IX923" s="220"/>
      <c r="IY923" s="220"/>
      <c r="IZ923" s="220"/>
      <c r="JA923" s="220"/>
      <c r="JB923" s="220"/>
      <c r="JC923" s="220"/>
      <c r="JD923" s="220"/>
      <c r="JE923" s="220"/>
      <c r="JF923" s="220"/>
      <c r="JG923" s="220"/>
      <c r="JH923" s="220"/>
      <c r="JI923" s="220"/>
      <c r="JJ923" s="220"/>
      <c r="JK923" s="220"/>
      <c r="JL923" s="220"/>
      <c r="JM923" s="220"/>
      <c r="JN923" s="220"/>
      <c r="JO923" s="220"/>
      <c r="JP923" s="220"/>
      <c r="JQ923" s="220"/>
      <c r="JR923" s="220"/>
      <c r="JS923" s="220"/>
      <c r="JT923" s="220"/>
      <c r="JU923" s="220"/>
      <c r="JV923" s="220"/>
      <c r="JW923" s="220"/>
      <c r="JX923" s="220"/>
      <c r="JY923" s="220"/>
      <c r="JZ923" s="220"/>
      <c r="KA923" s="220"/>
      <c r="KB923" s="220"/>
      <c r="KC923" s="220"/>
      <c r="KD923" s="220"/>
      <c r="KE923" s="220"/>
      <c r="KF923" s="220"/>
      <c r="KG923" s="220"/>
      <c r="KH923" s="220"/>
      <c r="KI923" s="220"/>
      <c r="KJ923" s="220"/>
      <c r="KK923" s="220"/>
      <c r="KL923" s="220"/>
      <c r="KM923" s="220"/>
      <c r="KN923" s="220"/>
      <c r="KO923" s="220"/>
      <c r="KP923" s="220"/>
      <c r="KQ923" s="220"/>
      <c r="KR923" s="220"/>
      <c r="KS923" s="220"/>
      <c r="KT923" s="220"/>
      <c r="KU923" s="220"/>
      <c r="KV923" s="220"/>
      <c r="KW923" s="220"/>
      <c r="KX923" s="220"/>
      <c r="LH923" s="220"/>
      <c r="LI923" s="220"/>
      <c r="LJ923" s="220"/>
      <c r="LK923" s="220"/>
      <c r="LL923" s="220"/>
      <c r="LM923" s="220"/>
      <c r="LN923" s="220"/>
      <c r="LO923" s="220"/>
      <c r="LP923" s="220"/>
      <c r="LQ923" s="220"/>
      <c r="LR923" s="220"/>
      <c r="LS923" s="220"/>
      <c r="LT923" s="220"/>
      <c r="LU923" s="220"/>
      <c r="LV923" s="220"/>
      <c r="LW923" s="220"/>
      <c r="LX923" s="220"/>
      <c r="LY923" s="220"/>
      <c r="LZ923" s="220"/>
      <c r="MA923" s="220"/>
      <c r="MB923" s="220"/>
      <c r="MC923" s="220"/>
      <c r="MD923" s="220"/>
      <c r="ME923" s="220"/>
      <c r="MF923" s="220"/>
      <c r="MG923" s="220"/>
      <c r="MH923" s="220"/>
      <c r="MI923" s="220"/>
      <c r="MJ923" s="220"/>
      <c r="MK923" s="220"/>
      <c r="ML923" s="220"/>
      <c r="MM923" s="220"/>
      <c r="MN923" s="220"/>
      <c r="MO923" s="220"/>
      <c r="MP923" s="220"/>
      <c r="MQ923" s="220"/>
      <c r="MR923" s="220"/>
      <c r="MS923" s="220"/>
      <c r="MT923" s="220"/>
      <c r="MU923" s="220"/>
      <c r="MV923" s="220"/>
      <c r="MW923" s="220"/>
      <c r="MX923" s="220"/>
      <c r="MY923" s="220"/>
      <c r="MZ923" s="220"/>
      <c r="NA923" s="220"/>
      <c r="NB923" s="220"/>
      <c r="NC923" s="220"/>
      <c r="ND923" s="220"/>
      <c r="NE923" s="220"/>
      <c r="NF923" s="220"/>
      <c r="NG923" s="220"/>
      <c r="NH923" s="220"/>
      <c r="NI923" s="220"/>
      <c r="NJ923" s="220"/>
      <c r="NK923" s="220"/>
      <c r="NL923" s="220"/>
      <c r="NM923" s="220"/>
      <c r="NN923" s="220"/>
      <c r="NO923" s="220"/>
      <c r="NP923" s="220"/>
      <c r="NQ923" s="220"/>
      <c r="NR923" s="220"/>
      <c r="NS923" s="220"/>
      <c r="NT923" s="220"/>
      <c r="NU923" s="220"/>
      <c r="NV923" s="220"/>
      <c r="NW923" s="220"/>
      <c r="NX923" s="220"/>
      <c r="NY923" s="220"/>
      <c r="NZ923" s="220"/>
      <c r="OA923" s="220"/>
      <c r="OB923" s="220"/>
      <c r="OC923" s="220"/>
      <c r="OD923" s="220"/>
      <c r="OE923" s="220"/>
      <c r="OF923" s="220"/>
      <c r="OG923" s="220"/>
      <c r="OH923" s="220"/>
      <c r="OI923" s="220"/>
      <c r="OJ923" s="220"/>
      <c r="OK923" s="220"/>
      <c r="OL923" s="220"/>
      <c r="OM923" s="220"/>
      <c r="ON923" s="220"/>
      <c r="OO923" s="220"/>
      <c r="OP923" s="220"/>
      <c r="OQ923" s="220"/>
      <c r="OR923" s="220"/>
      <c r="OS923" s="220"/>
      <c r="OT923" s="220"/>
      <c r="OU923" s="220"/>
      <c r="OV923" s="220"/>
      <c r="OW923" s="220"/>
      <c r="OX923" s="220"/>
      <c r="OY923" s="220"/>
      <c r="OZ923" s="220"/>
      <c r="PA923" s="220"/>
      <c r="PB923" s="220"/>
      <c r="PC923" s="220"/>
      <c r="PD923" s="220"/>
      <c r="PE923" s="220"/>
      <c r="PF923" s="220"/>
      <c r="PG923" s="220"/>
      <c r="PH923" s="220"/>
      <c r="PI923" s="220"/>
      <c r="PJ923" s="220"/>
      <c r="PK923" s="220"/>
      <c r="PL923" s="220"/>
      <c r="PM923" s="220"/>
      <c r="PN923" s="220"/>
      <c r="PO923" s="220"/>
      <c r="PP923" s="220"/>
      <c r="PQ923" s="220"/>
      <c r="PR923" s="220"/>
      <c r="PS923" s="220"/>
      <c r="PT923" s="220"/>
      <c r="PU923" s="220"/>
      <c r="PV923" s="220"/>
      <c r="PW923" s="220"/>
      <c r="PX923" s="220"/>
      <c r="PY923" s="220"/>
      <c r="PZ923" s="220"/>
      <c r="QA923" s="220"/>
      <c r="QB923" s="220"/>
      <c r="QC923" s="220"/>
      <c r="QD923" s="220"/>
      <c r="QE923" s="220"/>
      <c r="QF923" s="220"/>
      <c r="QG923" s="220"/>
      <c r="QH923" s="220"/>
      <c r="QI923" s="220"/>
      <c r="QJ923" s="220"/>
      <c r="QK923" s="220"/>
      <c r="QL923" s="220"/>
      <c r="QM923" s="220"/>
      <c r="QN923" s="220"/>
      <c r="QO923" s="220"/>
      <c r="QP923" s="220"/>
      <c r="QQ923" s="220"/>
      <c r="QR923" s="220"/>
      <c r="QS923" s="220"/>
      <c r="QT923" s="220"/>
      <c r="QU923" s="220"/>
      <c r="QV923" s="220"/>
      <c r="QW923" s="220"/>
      <c r="QX923" s="220"/>
      <c r="QY923" s="220"/>
      <c r="QZ923" s="220"/>
      <c r="RA923" s="220"/>
      <c r="RB923" s="220"/>
      <c r="RC923" s="220"/>
      <c r="RD923" s="220"/>
      <c r="RE923" s="220"/>
      <c r="RF923" s="220"/>
      <c r="RG923" s="220"/>
      <c r="RH923" s="220"/>
      <c r="RI923" s="220"/>
      <c r="RJ923" s="220"/>
      <c r="RK923" s="220"/>
      <c r="RL923" s="220"/>
      <c r="RM923" s="220"/>
      <c r="RN923" s="220"/>
      <c r="RO923" s="220"/>
      <c r="RP923" s="220"/>
      <c r="RQ923" s="220"/>
      <c r="RR923" s="220"/>
      <c r="RS923" s="220"/>
      <c r="RT923" s="220"/>
      <c r="RU923" s="220"/>
      <c r="RV923" s="220"/>
      <c r="RW923" s="220"/>
      <c r="RX923" s="220"/>
      <c r="RY923" s="220"/>
      <c r="RZ923" s="220"/>
      <c r="SA923" s="220"/>
      <c r="SB923" s="220"/>
      <c r="SC923" s="220"/>
      <c r="SD923" s="220"/>
      <c r="SE923" s="220"/>
      <c r="SF923" s="220"/>
      <c r="SG923" s="220"/>
    </row>
    <row r="924" spans="1:501">
      <c r="A924" s="220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454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0"/>
      <c r="AA924" s="220"/>
      <c r="AB924" s="220"/>
      <c r="AC924" s="220"/>
      <c r="AD924" s="220"/>
      <c r="AE924" s="220"/>
      <c r="AF924" s="220"/>
      <c r="AG924" s="220"/>
      <c r="AH924" s="220"/>
      <c r="AI924" s="220"/>
      <c r="AJ924" s="220"/>
      <c r="AK924" s="220"/>
      <c r="AL924" s="220"/>
      <c r="AM924" s="220"/>
      <c r="AN924" s="220"/>
      <c r="AO924" s="220"/>
      <c r="AP924" s="220"/>
      <c r="AQ924" s="220"/>
      <c r="AR924" s="220"/>
      <c r="AS924" s="220"/>
      <c r="AT924" s="220"/>
      <c r="AU924" s="220"/>
      <c r="AV924" s="220"/>
      <c r="AW924" s="220"/>
      <c r="AX924" s="220"/>
      <c r="AY924" s="220"/>
      <c r="AZ924" s="220"/>
      <c r="BA924" s="220"/>
      <c r="BB924" s="220"/>
      <c r="BC924" s="220"/>
      <c r="BD924" s="220"/>
      <c r="BE924" s="220"/>
      <c r="BF924" s="220"/>
      <c r="BG924" s="220"/>
      <c r="BH924" s="220"/>
      <c r="BI924" s="220"/>
      <c r="BJ924" s="220"/>
      <c r="BK924" s="220"/>
      <c r="BL924" s="220"/>
      <c r="BM924" s="220"/>
      <c r="BN924" s="220"/>
      <c r="BO924" s="220"/>
      <c r="BP924" s="220"/>
      <c r="BQ924" s="220"/>
      <c r="BR924" s="220"/>
      <c r="BS924" s="220"/>
      <c r="BT924" s="220"/>
      <c r="BU924" s="220"/>
      <c r="BV924" s="220"/>
      <c r="BW924" s="220"/>
      <c r="DV924" s="220"/>
      <c r="DW924" s="220"/>
      <c r="DX924" s="220"/>
      <c r="DY924" s="220"/>
      <c r="DZ924" s="220"/>
      <c r="EA924" s="220"/>
      <c r="EB924" s="220"/>
      <c r="EC924" s="220"/>
      <c r="ED924" s="220"/>
      <c r="EE924" s="220"/>
      <c r="EF924" s="220"/>
      <c r="EG924" s="220"/>
      <c r="EH924" s="220"/>
      <c r="EI924" s="220"/>
      <c r="EJ924" s="220"/>
      <c r="EK924" s="220"/>
      <c r="EL924" s="220"/>
      <c r="EM924" s="220"/>
      <c r="EN924" s="220"/>
      <c r="EO924" s="220"/>
      <c r="EP924" s="220"/>
      <c r="EQ924" s="220"/>
      <c r="ER924" s="220"/>
      <c r="ES924" s="220"/>
      <c r="ET924" s="220"/>
      <c r="EU924" s="220"/>
      <c r="EV924" s="220"/>
      <c r="EW924" s="220"/>
      <c r="EX924" s="220"/>
      <c r="EY924" s="220"/>
      <c r="EZ924" s="220"/>
      <c r="FA924" s="220"/>
      <c r="FB924" s="220"/>
      <c r="FC924" s="220"/>
      <c r="FD924" s="220"/>
      <c r="FE924" s="220"/>
      <c r="FF924" s="220"/>
      <c r="FG924" s="220"/>
      <c r="FH924" s="220"/>
      <c r="FI924" s="220"/>
      <c r="FJ924" s="220"/>
      <c r="FK924" s="220"/>
      <c r="FL924" s="220"/>
      <c r="FM924" s="220"/>
      <c r="FN924" s="220"/>
      <c r="FO924" s="220"/>
      <c r="FP924" s="220"/>
      <c r="FQ924" s="220"/>
      <c r="FR924" s="220"/>
      <c r="FS924" s="220"/>
      <c r="FT924" s="220"/>
      <c r="FU924" s="220"/>
      <c r="FV924" s="220"/>
      <c r="FW924" s="220"/>
      <c r="FX924" s="220"/>
      <c r="FY924" s="220"/>
      <c r="FZ924" s="220"/>
      <c r="GA924" s="220"/>
      <c r="GB924" s="220"/>
      <c r="GC924" s="220"/>
      <c r="GD924" s="220"/>
      <c r="GE924" s="220"/>
      <c r="GF924" s="220"/>
      <c r="GG924" s="220"/>
      <c r="GH924" s="220"/>
      <c r="GI924" s="220"/>
      <c r="GJ924" s="220"/>
      <c r="GK924" s="220"/>
      <c r="GL924" s="220"/>
      <c r="GM924" s="220"/>
      <c r="GN924" s="220"/>
      <c r="GO924" s="220"/>
      <c r="GP924" s="220"/>
      <c r="GQ924" s="220"/>
      <c r="GR924" s="220"/>
      <c r="GS924" s="220"/>
      <c r="GT924" s="220"/>
      <c r="GU924" s="220"/>
      <c r="GV924" s="220"/>
      <c r="GW924" s="220"/>
      <c r="GX924" s="220"/>
      <c r="GY924" s="220"/>
      <c r="GZ924" s="220"/>
      <c r="HA924" s="220"/>
      <c r="HB924" s="220"/>
      <c r="HC924" s="220"/>
      <c r="HD924" s="220"/>
      <c r="HE924" s="220"/>
      <c r="HF924" s="220"/>
      <c r="HG924" s="220"/>
      <c r="HH924" s="220"/>
      <c r="HI924" s="220"/>
      <c r="HJ924" s="220"/>
      <c r="HK924" s="220"/>
      <c r="HL924" s="220"/>
      <c r="HM924" s="220"/>
      <c r="HN924" s="220"/>
      <c r="HO924" s="220"/>
      <c r="HP924" s="220"/>
      <c r="HQ924" s="220"/>
      <c r="HR924" s="220"/>
      <c r="HS924" s="220"/>
      <c r="HT924" s="220"/>
      <c r="HU924" s="220"/>
      <c r="HV924" s="220"/>
      <c r="HW924" s="220"/>
      <c r="HX924" s="220"/>
      <c r="HY924" s="220"/>
      <c r="HZ924" s="220"/>
      <c r="IA924" s="220"/>
      <c r="IB924" s="220"/>
      <c r="IC924" s="220"/>
      <c r="ID924" s="220"/>
      <c r="IE924" s="220"/>
      <c r="IF924" s="220"/>
      <c r="IG924" s="220"/>
      <c r="IH924" s="220"/>
      <c r="II924" s="220"/>
      <c r="IJ924" s="220"/>
      <c r="IK924" s="220"/>
      <c r="IL924" s="220"/>
      <c r="IM924" s="220"/>
      <c r="IN924" s="220"/>
      <c r="IO924" s="220"/>
      <c r="IP924" s="220"/>
      <c r="IQ924" s="220"/>
      <c r="IR924" s="220"/>
      <c r="IS924" s="220"/>
      <c r="IT924" s="220"/>
      <c r="IU924" s="220"/>
      <c r="IV924" s="220"/>
      <c r="IW924" s="220"/>
      <c r="IX924" s="220"/>
      <c r="IY924" s="220"/>
      <c r="IZ924" s="220"/>
      <c r="JA924" s="220"/>
      <c r="JB924" s="220"/>
      <c r="JC924" s="220"/>
      <c r="JD924" s="220"/>
      <c r="JE924" s="220"/>
      <c r="JF924" s="220"/>
      <c r="JG924" s="220"/>
      <c r="JH924" s="220"/>
      <c r="JI924" s="220"/>
      <c r="JJ924" s="220"/>
      <c r="JK924" s="220"/>
      <c r="JL924" s="220"/>
      <c r="JM924" s="220"/>
      <c r="JN924" s="220"/>
      <c r="JO924" s="220"/>
      <c r="JP924" s="220"/>
      <c r="JQ924" s="220"/>
      <c r="JR924" s="220"/>
      <c r="JS924" s="220"/>
      <c r="JT924" s="220"/>
      <c r="JU924" s="220"/>
      <c r="JV924" s="220"/>
      <c r="JW924" s="220"/>
      <c r="JX924" s="220"/>
      <c r="JY924" s="220"/>
      <c r="JZ924" s="220"/>
      <c r="KA924" s="220"/>
      <c r="KB924" s="220"/>
      <c r="KC924" s="220"/>
      <c r="KD924" s="220"/>
      <c r="KE924" s="220"/>
      <c r="KF924" s="220"/>
      <c r="KG924" s="220"/>
      <c r="KH924" s="220"/>
      <c r="KI924" s="220"/>
      <c r="KJ924" s="220"/>
      <c r="KK924" s="220"/>
      <c r="KL924" s="220"/>
      <c r="KM924" s="220"/>
      <c r="KN924" s="220"/>
      <c r="KO924" s="220"/>
      <c r="KP924" s="220"/>
      <c r="KQ924" s="220"/>
      <c r="KR924" s="220"/>
      <c r="KS924" s="220"/>
      <c r="KT924" s="220"/>
      <c r="KU924" s="220"/>
      <c r="KV924" s="220"/>
      <c r="KW924" s="220"/>
      <c r="KX924" s="220"/>
      <c r="LH924" s="220"/>
      <c r="LI924" s="220"/>
      <c r="LJ924" s="220"/>
      <c r="LK924" s="220"/>
      <c r="LL924" s="220"/>
      <c r="LM924" s="220"/>
      <c r="LN924" s="220"/>
      <c r="LO924" s="220"/>
      <c r="LP924" s="220"/>
      <c r="LQ924" s="220"/>
      <c r="LR924" s="220"/>
      <c r="LS924" s="220"/>
      <c r="LT924" s="220"/>
      <c r="LU924" s="220"/>
      <c r="LV924" s="220"/>
      <c r="LW924" s="220"/>
      <c r="LX924" s="220"/>
      <c r="LY924" s="220"/>
      <c r="LZ924" s="220"/>
      <c r="MA924" s="220"/>
      <c r="MB924" s="220"/>
      <c r="MC924" s="220"/>
      <c r="MD924" s="220"/>
      <c r="ME924" s="220"/>
      <c r="MF924" s="220"/>
      <c r="MG924" s="220"/>
      <c r="MH924" s="220"/>
      <c r="MI924" s="220"/>
      <c r="MJ924" s="220"/>
      <c r="MK924" s="220"/>
      <c r="ML924" s="220"/>
      <c r="MM924" s="220"/>
      <c r="MN924" s="220"/>
      <c r="MO924" s="220"/>
      <c r="MP924" s="220"/>
      <c r="MQ924" s="220"/>
      <c r="MR924" s="220"/>
      <c r="MS924" s="220"/>
      <c r="MT924" s="220"/>
      <c r="MU924" s="220"/>
      <c r="MV924" s="220"/>
      <c r="MW924" s="220"/>
      <c r="MX924" s="220"/>
      <c r="MY924" s="220"/>
      <c r="MZ924" s="220"/>
      <c r="NA924" s="220"/>
      <c r="NB924" s="220"/>
      <c r="NC924" s="220"/>
      <c r="ND924" s="220"/>
      <c r="NE924" s="220"/>
      <c r="NF924" s="220"/>
      <c r="NG924" s="220"/>
      <c r="NH924" s="220"/>
      <c r="NI924" s="220"/>
      <c r="NJ924" s="220"/>
      <c r="NK924" s="220"/>
      <c r="NL924" s="220"/>
      <c r="NM924" s="220"/>
      <c r="NN924" s="220"/>
      <c r="NO924" s="220"/>
      <c r="NP924" s="220"/>
      <c r="NQ924" s="220"/>
      <c r="NR924" s="220"/>
      <c r="NS924" s="220"/>
      <c r="NT924" s="220"/>
      <c r="NU924" s="220"/>
      <c r="NV924" s="220"/>
      <c r="NW924" s="220"/>
      <c r="NX924" s="220"/>
      <c r="NY924" s="220"/>
      <c r="NZ924" s="220"/>
      <c r="OA924" s="220"/>
      <c r="OB924" s="220"/>
      <c r="OC924" s="220"/>
      <c r="OD924" s="220"/>
      <c r="OE924" s="220"/>
      <c r="OF924" s="220"/>
      <c r="OG924" s="220"/>
      <c r="OH924" s="220"/>
      <c r="OI924" s="220"/>
      <c r="OJ924" s="220"/>
      <c r="OK924" s="220"/>
      <c r="OL924" s="220"/>
      <c r="OM924" s="220"/>
      <c r="ON924" s="220"/>
      <c r="OO924" s="220"/>
      <c r="OP924" s="220"/>
      <c r="OQ924" s="220"/>
      <c r="OR924" s="220"/>
      <c r="OS924" s="220"/>
      <c r="OT924" s="220"/>
      <c r="OU924" s="220"/>
      <c r="OV924" s="220"/>
      <c r="OW924" s="220"/>
      <c r="OX924" s="220"/>
      <c r="OY924" s="220"/>
      <c r="OZ924" s="220"/>
      <c r="PA924" s="220"/>
      <c r="PB924" s="220"/>
      <c r="PC924" s="220"/>
      <c r="PD924" s="220"/>
      <c r="PE924" s="220"/>
      <c r="PF924" s="220"/>
      <c r="PG924" s="220"/>
      <c r="PH924" s="220"/>
      <c r="PI924" s="220"/>
      <c r="PJ924" s="220"/>
      <c r="PK924" s="220"/>
      <c r="PL924" s="220"/>
      <c r="PM924" s="220"/>
      <c r="PN924" s="220"/>
      <c r="PO924" s="220"/>
      <c r="PP924" s="220"/>
      <c r="PQ924" s="220"/>
      <c r="PR924" s="220"/>
      <c r="PS924" s="220"/>
      <c r="PT924" s="220"/>
      <c r="PU924" s="220"/>
      <c r="PV924" s="220"/>
      <c r="PW924" s="220"/>
      <c r="PX924" s="220"/>
      <c r="PY924" s="220"/>
      <c r="PZ924" s="220"/>
      <c r="QA924" s="220"/>
      <c r="QB924" s="220"/>
      <c r="QC924" s="220"/>
      <c r="QD924" s="220"/>
      <c r="QE924" s="220"/>
      <c r="QF924" s="220"/>
      <c r="QG924" s="220"/>
      <c r="QH924" s="220"/>
      <c r="QI924" s="220"/>
      <c r="QJ924" s="220"/>
      <c r="QK924" s="220"/>
      <c r="QL924" s="220"/>
      <c r="QM924" s="220"/>
      <c r="QN924" s="220"/>
      <c r="QO924" s="220"/>
      <c r="QP924" s="220"/>
      <c r="QQ924" s="220"/>
      <c r="QR924" s="220"/>
      <c r="QS924" s="220"/>
      <c r="QT924" s="220"/>
      <c r="QU924" s="220"/>
      <c r="QV924" s="220"/>
      <c r="QW924" s="220"/>
      <c r="QX924" s="220"/>
      <c r="QY924" s="220"/>
      <c r="QZ924" s="220"/>
      <c r="RA924" s="220"/>
      <c r="RB924" s="220"/>
      <c r="RC924" s="220"/>
      <c r="RD924" s="220"/>
      <c r="RE924" s="220"/>
      <c r="RF924" s="220"/>
      <c r="RG924" s="220"/>
      <c r="RH924" s="220"/>
      <c r="RI924" s="220"/>
      <c r="RJ924" s="220"/>
      <c r="RK924" s="220"/>
      <c r="RL924" s="220"/>
      <c r="RM924" s="220"/>
      <c r="RN924" s="220"/>
      <c r="RO924" s="220"/>
      <c r="RP924" s="220"/>
      <c r="RQ924" s="220"/>
      <c r="RR924" s="220"/>
      <c r="RS924" s="220"/>
      <c r="RT924" s="220"/>
      <c r="RU924" s="220"/>
      <c r="RV924" s="220"/>
      <c r="RW924" s="220"/>
      <c r="RX924" s="220"/>
      <c r="RY924" s="220"/>
      <c r="RZ924" s="220"/>
      <c r="SA924" s="220"/>
      <c r="SB924" s="220"/>
      <c r="SC924" s="220"/>
      <c r="SD924" s="220"/>
      <c r="SE924" s="220"/>
      <c r="SF924" s="220"/>
      <c r="SG924" s="220"/>
    </row>
    <row r="925" spans="1:501">
      <c r="A925" s="220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454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0"/>
      <c r="AA925" s="220"/>
      <c r="AB925" s="220"/>
      <c r="AC925" s="220"/>
      <c r="AD925" s="220"/>
      <c r="AE925" s="220"/>
      <c r="AF925" s="220"/>
      <c r="AG925" s="220"/>
      <c r="AH925" s="220"/>
      <c r="AI925" s="220"/>
      <c r="AJ925" s="220"/>
      <c r="AK925" s="220"/>
      <c r="AL925" s="220"/>
      <c r="AM925" s="220"/>
      <c r="AN925" s="220"/>
      <c r="AO925" s="220"/>
      <c r="AP925" s="220"/>
      <c r="AQ925" s="220"/>
      <c r="AR925" s="220"/>
      <c r="AS925" s="220"/>
      <c r="AT925" s="220"/>
      <c r="AU925" s="220"/>
      <c r="AV925" s="220"/>
      <c r="AW925" s="220"/>
      <c r="AX925" s="220"/>
      <c r="AY925" s="220"/>
      <c r="AZ925" s="220"/>
      <c r="BA925" s="220"/>
      <c r="BB925" s="220"/>
      <c r="BC925" s="220"/>
      <c r="BD925" s="220"/>
      <c r="BE925" s="220"/>
      <c r="BF925" s="220"/>
      <c r="BG925" s="220"/>
      <c r="BH925" s="220"/>
      <c r="BI925" s="220"/>
      <c r="BJ925" s="220"/>
      <c r="BK925" s="220"/>
      <c r="BL925" s="220"/>
      <c r="BM925" s="220"/>
      <c r="BN925" s="220"/>
      <c r="BO925" s="220"/>
      <c r="BP925" s="220"/>
      <c r="BQ925" s="220"/>
      <c r="BR925" s="220"/>
      <c r="BS925" s="220"/>
      <c r="BT925" s="220"/>
      <c r="BU925" s="220"/>
      <c r="BV925" s="220"/>
      <c r="BW925" s="220"/>
      <c r="DV925" s="220"/>
      <c r="DW925" s="220"/>
      <c r="DX925" s="220"/>
      <c r="DY925" s="220"/>
      <c r="DZ925" s="220"/>
      <c r="EA925" s="220"/>
      <c r="EB925" s="220"/>
      <c r="EC925" s="220"/>
      <c r="ED925" s="220"/>
      <c r="EE925" s="220"/>
      <c r="EF925" s="220"/>
      <c r="EG925" s="220"/>
      <c r="EH925" s="220"/>
      <c r="EI925" s="220"/>
      <c r="EJ925" s="220"/>
      <c r="EK925" s="220"/>
      <c r="EL925" s="220"/>
      <c r="EM925" s="220"/>
      <c r="EN925" s="220"/>
      <c r="EO925" s="220"/>
      <c r="EP925" s="220"/>
      <c r="EQ925" s="220"/>
      <c r="ER925" s="220"/>
      <c r="ES925" s="220"/>
      <c r="ET925" s="220"/>
      <c r="EU925" s="220"/>
      <c r="EV925" s="220"/>
      <c r="EW925" s="220"/>
      <c r="EX925" s="220"/>
      <c r="EY925" s="220"/>
      <c r="EZ925" s="220"/>
      <c r="FA925" s="220"/>
      <c r="FB925" s="220"/>
      <c r="FC925" s="220"/>
      <c r="FD925" s="220"/>
      <c r="FE925" s="220"/>
      <c r="FF925" s="220"/>
      <c r="FG925" s="220"/>
      <c r="FH925" s="220"/>
      <c r="FI925" s="220"/>
      <c r="FJ925" s="220"/>
      <c r="FK925" s="220"/>
      <c r="FL925" s="220"/>
      <c r="FM925" s="220"/>
      <c r="FN925" s="220"/>
      <c r="FO925" s="220"/>
      <c r="FP925" s="220"/>
      <c r="FQ925" s="220"/>
      <c r="FR925" s="220"/>
      <c r="FS925" s="220"/>
      <c r="FT925" s="220"/>
      <c r="FU925" s="220"/>
      <c r="FV925" s="220"/>
      <c r="FW925" s="220"/>
      <c r="FX925" s="220"/>
      <c r="FY925" s="220"/>
      <c r="FZ925" s="220"/>
      <c r="GA925" s="220"/>
      <c r="GB925" s="220"/>
      <c r="GC925" s="220"/>
      <c r="GD925" s="220"/>
      <c r="GE925" s="220"/>
      <c r="GF925" s="220"/>
      <c r="GG925" s="220"/>
      <c r="GH925" s="220"/>
      <c r="GI925" s="220"/>
      <c r="GJ925" s="220"/>
      <c r="GK925" s="220"/>
      <c r="GL925" s="220"/>
      <c r="GM925" s="220"/>
      <c r="GN925" s="220"/>
      <c r="GO925" s="220"/>
      <c r="GP925" s="220"/>
      <c r="GQ925" s="220"/>
      <c r="GR925" s="220"/>
      <c r="GS925" s="220"/>
      <c r="GT925" s="220"/>
      <c r="GU925" s="220"/>
      <c r="GV925" s="220"/>
      <c r="GW925" s="220"/>
      <c r="GX925" s="220"/>
      <c r="GY925" s="220"/>
      <c r="GZ925" s="220"/>
      <c r="HA925" s="220"/>
      <c r="HB925" s="220"/>
      <c r="HC925" s="220"/>
      <c r="HD925" s="220"/>
      <c r="HE925" s="220"/>
      <c r="HF925" s="220"/>
      <c r="HG925" s="220"/>
      <c r="HH925" s="220"/>
      <c r="HI925" s="220"/>
      <c r="HJ925" s="220"/>
      <c r="HK925" s="220"/>
      <c r="HL925" s="220"/>
      <c r="HM925" s="220"/>
      <c r="HN925" s="220"/>
      <c r="HO925" s="220"/>
      <c r="HP925" s="220"/>
      <c r="HQ925" s="220"/>
      <c r="HR925" s="220"/>
      <c r="HS925" s="220"/>
      <c r="HT925" s="220"/>
      <c r="HU925" s="220"/>
      <c r="HV925" s="220"/>
      <c r="HW925" s="220"/>
      <c r="HX925" s="220"/>
      <c r="HY925" s="220"/>
      <c r="HZ925" s="220"/>
      <c r="IA925" s="220"/>
      <c r="IB925" s="220"/>
      <c r="IC925" s="220"/>
      <c r="ID925" s="220"/>
      <c r="IE925" s="220"/>
      <c r="IF925" s="220"/>
      <c r="IG925" s="220"/>
      <c r="IH925" s="220"/>
      <c r="II925" s="220"/>
      <c r="IJ925" s="220"/>
      <c r="IK925" s="220"/>
      <c r="IL925" s="220"/>
      <c r="IM925" s="220"/>
      <c r="IN925" s="220"/>
      <c r="IO925" s="220"/>
      <c r="IP925" s="220"/>
      <c r="IQ925" s="220"/>
      <c r="IR925" s="220"/>
      <c r="IS925" s="220"/>
      <c r="IT925" s="220"/>
      <c r="IU925" s="220"/>
      <c r="IV925" s="220"/>
      <c r="IW925" s="220"/>
      <c r="IX925" s="220"/>
      <c r="IY925" s="220"/>
      <c r="IZ925" s="220"/>
      <c r="JA925" s="220"/>
      <c r="JB925" s="220"/>
      <c r="JC925" s="220"/>
      <c r="JD925" s="220"/>
      <c r="JE925" s="220"/>
      <c r="JF925" s="220"/>
      <c r="JG925" s="220"/>
      <c r="JH925" s="220"/>
      <c r="JI925" s="220"/>
      <c r="JJ925" s="220"/>
      <c r="JK925" s="220"/>
      <c r="JL925" s="220"/>
      <c r="JM925" s="220"/>
      <c r="JN925" s="220"/>
      <c r="JO925" s="220"/>
      <c r="JP925" s="220"/>
      <c r="JQ925" s="220"/>
      <c r="JR925" s="220"/>
      <c r="JS925" s="220"/>
      <c r="JT925" s="220"/>
      <c r="JU925" s="220"/>
      <c r="JV925" s="220"/>
      <c r="JW925" s="220"/>
      <c r="JX925" s="220"/>
      <c r="JY925" s="220"/>
      <c r="JZ925" s="220"/>
      <c r="KA925" s="220"/>
      <c r="KB925" s="220"/>
      <c r="KC925" s="220"/>
      <c r="KD925" s="220"/>
      <c r="KE925" s="220"/>
      <c r="KF925" s="220"/>
      <c r="KG925" s="220"/>
      <c r="KH925" s="220"/>
      <c r="KI925" s="220"/>
      <c r="KJ925" s="220"/>
      <c r="KK925" s="220"/>
      <c r="KL925" s="220"/>
      <c r="KM925" s="220"/>
      <c r="KN925" s="220"/>
      <c r="KO925" s="220"/>
      <c r="KP925" s="220"/>
      <c r="KQ925" s="220"/>
      <c r="KR925" s="220"/>
      <c r="KS925" s="220"/>
      <c r="KT925" s="220"/>
      <c r="KU925" s="220"/>
      <c r="KV925" s="220"/>
      <c r="KW925" s="220"/>
      <c r="KX925" s="220"/>
      <c r="LH925" s="220"/>
      <c r="LI925" s="220"/>
      <c r="LJ925" s="220"/>
      <c r="LK925" s="220"/>
      <c r="LL925" s="220"/>
      <c r="LM925" s="220"/>
      <c r="LN925" s="220"/>
      <c r="LO925" s="220"/>
      <c r="LP925" s="220"/>
      <c r="LQ925" s="220"/>
      <c r="LR925" s="220"/>
      <c r="LS925" s="220"/>
      <c r="LT925" s="220"/>
      <c r="LU925" s="220"/>
      <c r="LV925" s="220"/>
      <c r="LW925" s="220"/>
      <c r="LX925" s="220"/>
      <c r="LY925" s="220"/>
      <c r="LZ925" s="220"/>
      <c r="MA925" s="220"/>
      <c r="MB925" s="220"/>
      <c r="MC925" s="220"/>
      <c r="MD925" s="220"/>
      <c r="ME925" s="220"/>
      <c r="MF925" s="220"/>
      <c r="MG925" s="220"/>
      <c r="MH925" s="220"/>
      <c r="MI925" s="220"/>
      <c r="MJ925" s="220"/>
      <c r="MK925" s="220"/>
      <c r="ML925" s="220"/>
      <c r="MM925" s="220"/>
      <c r="MN925" s="220"/>
      <c r="MO925" s="220"/>
      <c r="MP925" s="220"/>
      <c r="MQ925" s="220"/>
      <c r="MR925" s="220"/>
      <c r="MS925" s="220"/>
      <c r="MT925" s="220"/>
      <c r="MU925" s="220"/>
      <c r="MV925" s="220"/>
      <c r="MW925" s="220"/>
      <c r="MX925" s="220"/>
      <c r="MY925" s="220"/>
      <c r="MZ925" s="220"/>
      <c r="NA925" s="220"/>
      <c r="NB925" s="220"/>
      <c r="NC925" s="220"/>
      <c r="ND925" s="220"/>
      <c r="NE925" s="220"/>
      <c r="NF925" s="220"/>
      <c r="NG925" s="220"/>
      <c r="NH925" s="220"/>
      <c r="NI925" s="220"/>
      <c r="NJ925" s="220"/>
      <c r="NK925" s="220"/>
      <c r="NL925" s="220"/>
      <c r="NM925" s="220"/>
      <c r="NN925" s="220"/>
      <c r="NO925" s="220"/>
      <c r="NP925" s="220"/>
      <c r="NQ925" s="220"/>
      <c r="NR925" s="220"/>
      <c r="NS925" s="220"/>
      <c r="NT925" s="220"/>
      <c r="NU925" s="220"/>
      <c r="NV925" s="220"/>
      <c r="NW925" s="220"/>
      <c r="NX925" s="220"/>
      <c r="NY925" s="220"/>
      <c r="NZ925" s="220"/>
      <c r="OA925" s="220"/>
      <c r="OB925" s="220"/>
      <c r="OC925" s="220"/>
      <c r="OD925" s="220"/>
      <c r="OE925" s="220"/>
      <c r="OF925" s="220"/>
      <c r="OG925" s="220"/>
      <c r="OH925" s="220"/>
      <c r="OI925" s="220"/>
      <c r="OJ925" s="220"/>
      <c r="OK925" s="220"/>
      <c r="OL925" s="220"/>
      <c r="OM925" s="220"/>
      <c r="ON925" s="220"/>
      <c r="OO925" s="220"/>
      <c r="OP925" s="220"/>
      <c r="OQ925" s="220"/>
      <c r="OR925" s="220"/>
      <c r="OS925" s="220"/>
      <c r="OT925" s="220"/>
      <c r="OU925" s="220"/>
      <c r="OV925" s="220"/>
      <c r="OW925" s="220"/>
      <c r="OX925" s="220"/>
      <c r="OY925" s="220"/>
      <c r="OZ925" s="220"/>
      <c r="PA925" s="220"/>
      <c r="PB925" s="220"/>
      <c r="PC925" s="220"/>
      <c r="PD925" s="220"/>
      <c r="PE925" s="220"/>
      <c r="PF925" s="220"/>
      <c r="PG925" s="220"/>
      <c r="PH925" s="220"/>
      <c r="PI925" s="220"/>
      <c r="PJ925" s="220"/>
      <c r="PK925" s="220"/>
      <c r="PL925" s="220"/>
      <c r="PM925" s="220"/>
      <c r="PN925" s="220"/>
      <c r="PO925" s="220"/>
      <c r="PP925" s="220"/>
      <c r="PQ925" s="220"/>
      <c r="PR925" s="220"/>
      <c r="PS925" s="220"/>
      <c r="PT925" s="220"/>
      <c r="PU925" s="220"/>
      <c r="PV925" s="220"/>
      <c r="PW925" s="220"/>
      <c r="PX925" s="220"/>
      <c r="PY925" s="220"/>
      <c r="PZ925" s="220"/>
      <c r="QA925" s="220"/>
      <c r="QB925" s="220"/>
      <c r="QC925" s="220"/>
      <c r="QD925" s="220"/>
      <c r="QE925" s="220"/>
      <c r="QF925" s="220"/>
      <c r="QG925" s="220"/>
      <c r="QH925" s="220"/>
      <c r="QI925" s="220"/>
      <c r="QJ925" s="220"/>
      <c r="QK925" s="220"/>
      <c r="QL925" s="220"/>
      <c r="QM925" s="220"/>
      <c r="QN925" s="220"/>
      <c r="QO925" s="220"/>
      <c r="QP925" s="220"/>
      <c r="QQ925" s="220"/>
      <c r="QR925" s="220"/>
      <c r="QS925" s="220"/>
      <c r="QT925" s="220"/>
      <c r="QU925" s="220"/>
      <c r="QV925" s="220"/>
      <c r="QW925" s="220"/>
      <c r="QX925" s="220"/>
      <c r="QY925" s="220"/>
      <c r="QZ925" s="220"/>
      <c r="RA925" s="220"/>
      <c r="RB925" s="220"/>
      <c r="RC925" s="220"/>
      <c r="RD925" s="220"/>
      <c r="RE925" s="220"/>
      <c r="RF925" s="220"/>
      <c r="RG925" s="220"/>
      <c r="RH925" s="220"/>
      <c r="RI925" s="220"/>
      <c r="RJ925" s="220"/>
      <c r="RK925" s="220"/>
      <c r="RL925" s="220"/>
      <c r="RM925" s="220"/>
      <c r="RN925" s="220"/>
      <c r="RO925" s="220"/>
      <c r="RP925" s="220"/>
      <c r="RQ925" s="220"/>
      <c r="RR925" s="220"/>
      <c r="RS925" s="220"/>
      <c r="RT925" s="220"/>
      <c r="RU925" s="220"/>
      <c r="RV925" s="220"/>
      <c r="RW925" s="220"/>
      <c r="RX925" s="220"/>
      <c r="RY925" s="220"/>
      <c r="RZ925" s="220"/>
      <c r="SA925" s="220"/>
      <c r="SB925" s="220"/>
      <c r="SC925" s="220"/>
      <c r="SD925" s="220"/>
      <c r="SE925" s="220"/>
      <c r="SF925" s="220"/>
      <c r="SG925" s="220"/>
    </row>
    <row r="926" spans="1:501">
      <c r="A926" s="220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454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0"/>
      <c r="AA926" s="220"/>
      <c r="AB926" s="220"/>
      <c r="AC926" s="220"/>
      <c r="AD926" s="220"/>
      <c r="AE926" s="220"/>
      <c r="AF926" s="220"/>
      <c r="AG926" s="220"/>
      <c r="AH926" s="220"/>
      <c r="AI926" s="220"/>
      <c r="AJ926" s="220"/>
      <c r="AK926" s="220"/>
      <c r="AL926" s="220"/>
      <c r="AM926" s="220"/>
      <c r="AN926" s="220"/>
      <c r="AO926" s="220"/>
      <c r="AP926" s="220"/>
      <c r="AQ926" s="220"/>
      <c r="AR926" s="220"/>
      <c r="AS926" s="220"/>
      <c r="AT926" s="220"/>
      <c r="AU926" s="220"/>
      <c r="AV926" s="220"/>
      <c r="AW926" s="220"/>
      <c r="AX926" s="220"/>
      <c r="AY926" s="220"/>
      <c r="AZ926" s="220"/>
      <c r="BA926" s="220"/>
      <c r="BB926" s="220"/>
      <c r="BC926" s="220"/>
      <c r="BD926" s="220"/>
      <c r="BE926" s="220"/>
      <c r="BF926" s="220"/>
      <c r="BG926" s="220"/>
      <c r="BH926" s="220"/>
      <c r="BI926" s="220"/>
      <c r="BJ926" s="220"/>
      <c r="BK926" s="220"/>
      <c r="BL926" s="220"/>
      <c r="BM926" s="220"/>
      <c r="BN926" s="220"/>
      <c r="BO926" s="220"/>
      <c r="BP926" s="220"/>
      <c r="BQ926" s="220"/>
      <c r="BR926" s="220"/>
      <c r="BS926" s="220"/>
      <c r="BT926" s="220"/>
      <c r="BU926" s="220"/>
      <c r="BV926" s="220"/>
      <c r="BW926" s="220"/>
      <c r="DV926" s="220"/>
      <c r="DW926" s="220"/>
      <c r="DX926" s="220"/>
      <c r="DY926" s="220"/>
      <c r="DZ926" s="220"/>
      <c r="EA926" s="220"/>
      <c r="EB926" s="220"/>
      <c r="EC926" s="220"/>
      <c r="ED926" s="220"/>
      <c r="EE926" s="220"/>
      <c r="EF926" s="220"/>
      <c r="EG926" s="220"/>
      <c r="EH926" s="220"/>
      <c r="EI926" s="220"/>
      <c r="EJ926" s="220"/>
      <c r="EK926" s="220"/>
      <c r="EL926" s="220"/>
      <c r="EM926" s="220"/>
      <c r="EN926" s="220"/>
      <c r="EO926" s="220"/>
      <c r="EP926" s="220"/>
      <c r="EQ926" s="220"/>
      <c r="ER926" s="220"/>
      <c r="ES926" s="220"/>
      <c r="ET926" s="220"/>
      <c r="EU926" s="220"/>
      <c r="EV926" s="220"/>
      <c r="EW926" s="220"/>
      <c r="EX926" s="220"/>
      <c r="EY926" s="220"/>
      <c r="EZ926" s="220"/>
      <c r="FA926" s="220"/>
      <c r="FB926" s="220"/>
      <c r="FC926" s="220"/>
      <c r="FD926" s="220"/>
      <c r="FE926" s="220"/>
      <c r="FF926" s="220"/>
      <c r="FG926" s="220"/>
      <c r="FH926" s="220"/>
      <c r="FI926" s="220"/>
      <c r="FJ926" s="220"/>
      <c r="FK926" s="220"/>
      <c r="FL926" s="220"/>
      <c r="FM926" s="220"/>
      <c r="FN926" s="220"/>
      <c r="FO926" s="220"/>
      <c r="FP926" s="220"/>
      <c r="FQ926" s="220"/>
      <c r="FR926" s="220"/>
      <c r="FS926" s="220"/>
      <c r="FT926" s="220"/>
      <c r="FU926" s="220"/>
      <c r="FV926" s="220"/>
      <c r="FW926" s="220"/>
      <c r="FX926" s="220"/>
      <c r="FY926" s="220"/>
      <c r="FZ926" s="220"/>
      <c r="GA926" s="220"/>
      <c r="GB926" s="220"/>
      <c r="GC926" s="220"/>
      <c r="GD926" s="220"/>
      <c r="GE926" s="220"/>
      <c r="GF926" s="220"/>
      <c r="GG926" s="220"/>
      <c r="GH926" s="220"/>
      <c r="GI926" s="220"/>
      <c r="GJ926" s="220"/>
      <c r="GK926" s="220"/>
      <c r="GL926" s="220"/>
      <c r="GM926" s="220"/>
      <c r="GN926" s="220"/>
      <c r="GO926" s="220"/>
      <c r="GP926" s="220"/>
      <c r="GQ926" s="220"/>
      <c r="GR926" s="220"/>
      <c r="GS926" s="220"/>
      <c r="GT926" s="220"/>
      <c r="GU926" s="220"/>
      <c r="GV926" s="220"/>
      <c r="GW926" s="220"/>
      <c r="GX926" s="220"/>
      <c r="GY926" s="220"/>
      <c r="GZ926" s="220"/>
      <c r="HA926" s="220"/>
      <c r="HB926" s="220"/>
      <c r="HC926" s="220"/>
      <c r="HD926" s="220"/>
      <c r="HE926" s="220"/>
      <c r="HF926" s="220"/>
      <c r="HG926" s="220"/>
      <c r="HH926" s="220"/>
      <c r="HI926" s="220"/>
      <c r="HJ926" s="220"/>
      <c r="HK926" s="220"/>
      <c r="HL926" s="220"/>
      <c r="HM926" s="220"/>
      <c r="HN926" s="220"/>
      <c r="HO926" s="220"/>
      <c r="HP926" s="220"/>
      <c r="HQ926" s="220"/>
      <c r="HR926" s="220"/>
      <c r="HS926" s="220"/>
      <c r="HT926" s="220"/>
      <c r="HU926" s="220"/>
      <c r="HV926" s="220"/>
      <c r="HW926" s="220"/>
      <c r="HX926" s="220"/>
      <c r="HY926" s="220"/>
      <c r="HZ926" s="220"/>
      <c r="IA926" s="220"/>
      <c r="IB926" s="220"/>
      <c r="IC926" s="220"/>
      <c r="ID926" s="220"/>
      <c r="IE926" s="220"/>
      <c r="IF926" s="220"/>
      <c r="IG926" s="220"/>
      <c r="IH926" s="220"/>
      <c r="II926" s="220"/>
      <c r="IJ926" s="220"/>
      <c r="IK926" s="220"/>
      <c r="IL926" s="220"/>
      <c r="IM926" s="220"/>
      <c r="IN926" s="220"/>
      <c r="IO926" s="220"/>
      <c r="IP926" s="220"/>
      <c r="IQ926" s="220"/>
      <c r="IR926" s="220"/>
      <c r="IS926" s="220"/>
      <c r="IT926" s="220"/>
      <c r="IU926" s="220"/>
      <c r="IV926" s="220"/>
      <c r="IW926" s="220"/>
      <c r="IX926" s="220"/>
      <c r="IY926" s="220"/>
      <c r="IZ926" s="220"/>
      <c r="JA926" s="220"/>
      <c r="JB926" s="220"/>
      <c r="JC926" s="220"/>
      <c r="JD926" s="220"/>
      <c r="JE926" s="220"/>
      <c r="JF926" s="220"/>
      <c r="JG926" s="220"/>
      <c r="JH926" s="220"/>
      <c r="JI926" s="220"/>
      <c r="JJ926" s="220"/>
      <c r="JK926" s="220"/>
      <c r="JL926" s="220"/>
      <c r="JM926" s="220"/>
      <c r="JN926" s="220"/>
      <c r="JO926" s="220"/>
      <c r="JP926" s="220"/>
      <c r="JQ926" s="220"/>
      <c r="JR926" s="220"/>
      <c r="JS926" s="220"/>
      <c r="JT926" s="220"/>
      <c r="JU926" s="220"/>
      <c r="JV926" s="220"/>
      <c r="JW926" s="220"/>
      <c r="JX926" s="220"/>
      <c r="JY926" s="220"/>
      <c r="JZ926" s="220"/>
      <c r="KA926" s="220"/>
      <c r="KB926" s="220"/>
      <c r="KC926" s="220"/>
      <c r="KD926" s="220"/>
      <c r="KE926" s="220"/>
      <c r="KF926" s="220"/>
      <c r="KG926" s="220"/>
      <c r="KH926" s="220"/>
      <c r="KI926" s="220"/>
      <c r="KJ926" s="220"/>
      <c r="KK926" s="220"/>
      <c r="KL926" s="220"/>
      <c r="KM926" s="220"/>
      <c r="KN926" s="220"/>
      <c r="KO926" s="220"/>
      <c r="KP926" s="220"/>
      <c r="KQ926" s="220"/>
      <c r="KR926" s="220"/>
      <c r="KS926" s="220"/>
      <c r="KT926" s="220"/>
      <c r="KU926" s="220"/>
      <c r="KV926" s="220"/>
      <c r="KW926" s="220"/>
      <c r="KX926" s="220"/>
      <c r="LH926" s="220"/>
      <c r="LI926" s="220"/>
      <c r="LJ926" s="220"/>
      <c r="LK926" s="220"/>
      <c r="LL926" s="220"/>
      <c r="LM926" s="220"/>
      <c r="LN926" s="220"/>
      <c r="LO926" s="220"/>
      <c r="LP926" s="220"/>
      <c r="LQ926" s="220"/>
      <c r="LR926" s="220"/>
      <c r="LS926" s="220"/>
      <c r="LT926" s="220"/>
      <c r="LU926" s="220"/>
      <c r="LV926" s="220"/>
      <c r="LW926" s="220"/>
      <c r="LX926" s="220"/>
      <c r="LY926" s="220"/>
      <c r="LZ926" s="220"/>
      <c r="MA926" s="220"/>
      <c r="MB926" s="220"/>
      <c r="MC926" s="220"/>
      <c r="MD926" s="220"/>
      <c r="ME926" s="220"/>
      <c r="MF926" s="220"/>
      <c r="MG926" s="220"/>
      <c r="MH926" s="220"/>
      <c r="MI926" s="220"/>
      <c r="MJ926" s="220"/>
      <c r="MK926" s="220"/>
      <c r="ML926" s="220"/>
      <c r="MM926" s="220"/>
      <c r="MN926" s="220"/>
      <c r="MO926" s="220"/>
      <c r="MP926" s="220"/>
      <c r="MQ926" s="220"/>
      <c r="MR926" s="220"/>
      <c r="MS926" s="220"/>
      <c r="MT926" s="220"/>
      <c r="MU926" s="220"/>
      <c r="MV926" s="220"/>
      <c r="MW926" s="220"/>
      <c r="MX926" s="220"/>
      <c r="MY926" s="220"/>
      <c r="MZ926" s="220"/>
      <c r="NA926" s="220"/>
      <c r="NB926" s="220"/>
      <c r="NC926" s="220"/>
      <c r="ND926" s="220"/>
      <c r="NE926" s="220"/>
      <c r="NF926" s="220"/>
      <c r="NG926" s="220"/>
      <c r="NH926" s="220"/>
      <c r="NI926" s="220"/>
      <c r="NJ926" s="220"/>
      <c r="NK926" s="220"/>
      <c r="NL926" s="220"/>
      <c r="NM926" s="220"/>
      <c r="NN926" s="220"/>
      <c r="NO926" s="220"/>
      <c r="NP926" s="220"/>
      <c r="NQ926" s="220"/>
      <c r="NR926" s="220"/>
      <c r="NS926" s="220"/>
      <c r="NT926" s="220"/>
      <c r="NU926" s="220"/>
      <c r="NV926" s="220"/>
      <c r="NW926" s="220"/>
      <c r="NX926" s="220"/>
      <c r="NY926" s="220"/>
      <c r="NZ926" s="220"/>
      <c r="OA926" s="220"/>
      <c r="OB926" s="220"/>
      <c r="OC926" s="220"/>
      <c r="OD926" s="220"/>
      <c r="OE926" s="220"/>
      <c r="OF926" s="220"/>
      <c r="OG926" s="220"/>
      <c r="OH926" s="220"/>
      <c r="OI926" s="220"/>
      <c r="OJ926" s="220"/>
      <c r="OK926" s="220"/>
      <c r="OL926" s="220"/>
      <c r="OM926" s="220"/>
      <c r="ON926" s="220"/>
      <c r="OO926" s="220"/>
      <c r="OP926" s="220"/>
      <c r="OQ926" s="220"/>
      <c r="OR926" s="220"/>
      <c r="OS926" s="220"/>
      <c r="OT926" s="220"/>
      <c r="OU926" s="220"/>
      <c r="OV926" s="220"/>
      <c r="OW926" s="220"/>
      <c r="OX926" s="220"/>
      <c r="OY926" s="220"/>
      <c r="OZ926" s="220"/>
      <c r="PA926" s="220"/>
      <c r="PB926" s="220"/>
      <c r="PC926" s="220"/>
      <c r="PD926" s="220"/>
      <c r="PE926" s="220"/>
      <c r="PF926" s="220"/>
      <c r="PG926" s="220"/>
      <c r="PH926" s="220"/>
      <c r="PI926" s="220"/>
      <c r="PJ926" s="220"/>
      <c r="PK926" s="220"/>
      <c r="PL926" s="220"/>
      <c r="PM926" s="220"/>
      <c r="PN926" s="220"/>
      <c r="PO926" s="220"/>
      <c r="PP926" s="220"/>
      <c r="PQ926" s="220"/>
      <c r="PR926" s="220"/>
      <c r="PS926" s="220"/>
      <c r="PT926" s="220"/>
      <c r="PU926" s="220"/>
      <c r="PV926" s="220"/>
      <c r="PW926" s="220"/>
      <c r="PX926" s="220"/>
      <c r="PY926" s="220"/>
      <c r="PZ926" s="220"/>
      <c r="QA926" s="220"/>
      <c r="QB926" s="220"/>
      <c r="QC926" s="220"/>
      <c r="QD926" s="220"/>
      <c r="QE926" s="220"/>
      <c r="QF926" s="220"/>
      <c r="QG926" s="220"/>
      <c r="QH926" s="220"/>
      <c r="QI926" s="220"/>
      <c r="QJ926" s="220"/>
      <c r="QK926" s="220"/>
      <c r="QL926" s="220"/>
      <c r="QM926" s="220"/>
      <c r="QN926" s="220"/>
      <c r="QO926" s="220"/>
      <c r="QP926" s="220"/>
      <c r="QQ926" s="220"/>
      <c r="QR926" s="220"/>
      <c r="QS926" s="220"/>
      <c r="QT926" s="220"/>
      <c r="QU926" s="220"/>
      <c r="QV926" s="220"/>
      <c r="QW926" s="220"/>
      <c r="QX926" s="220"/>
      <c r="QY926" s="220"/>
      <c r="QZ926" s="220"/>
      <c r="RA926" s="220"/>
      <c r="RB926" s="220"/>
      <c r="RC926" s="220"/>
      <c r="RD926" s="220"/>
      <c r="RE926" s="220"/>
      <c r="RF926" s="220"/>
      <c r="RG926" s="220"/>
      <c r="RH926" s="220"/>
      <c r="RI926" s="220"/>
      <c r="RJ926" s="220"/>
      <c r="RK926" s="220"/>
      <c r="RL926" s="220"/>
      <c r="RM926" s="220"/>
      <c r="RN926" s="220"/>
      <c r="RO926" s="220"/>
      <c r="RP926" s="220"/>
      <c r="RQ926" s="220"/>
      <c r="RR926" s="220"/>
      <c r="RS926" s="220"/>
      <c r="RT926" s="220"/>
      <c r="RU926" s="220"/>
      <c r="RV926" s="220"/>
      <c r="RW926" s="220"/>
      <c r="RX926" s="220"/>
      <c r="RY926" s="220"/>
      <c r="RZ926" s="220"/>
      <c r="SA926" s="220"/>
      <c r="SB926" s="220"/>
      <c r="SC926" s="220"/>
      <c r="SD926" s="220"/>
      <c r="SE926" s="220"/>
      <c r="SF926" s="220"/>
      <c r="SG926" s="220"/>
    </row>
    <row r="927" spans="1:501">
      <c r="A927" s="220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454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0"/>
      <c r="AA927" s="220"/>
      <c r="AB927" s="220"/>
      <c r="AC927" s="220"/>
      <c r="AD927" s="220"/>
      <c r="AE927" s="220"/>
      <c r="AF927" s="220"/>
      <c r="AG927" s="220"/>
      <c r="AH927" s="220"/>
      <c r="AI927" s="220"/>
      <c r="AJ927" s="220"/>
      <c r="AK927" s="220"/>
      <c r="AL927" s="220"/>
      <c r="AM927" s="220"/>
      <c r="AN927" s="220"/>
      <c r="AO927" s="220"/>
      <c r="AP927" s="220"/>
      <c r="AQ927" s="220"/>
      <c r="AR927" s="220"/>
      <c r="AS927" s="220"/>
      <c r="AT927" s="220"/>
      <c r="AU927" s="220"/>
      <c r="AV927" s="220"/>
      <c r="AW927" s="220"/>
      <c r="AX927" s="220"/>
      <c r="AY927" s="220"/>
      <c r="AZ927" s="220"/>
      <c r="BA927" s="220"/>
      <c r="BB927" s="220"/>
      <c r="BC927" s="220"/>
      <c r="BD927" s="220"/>
      <c r="BE927" s="220"/>
      <c r="BF927" s="220"/>
      <c r="BG927" s="220"/>
      <c r="BH927" s="220"/>
      <c r="BI927" s="220"/>
      <c r="BJ927" s="220"/>
      <c r="BK927" s="220"/>
      <c r="BL927" s="220"/>
      <c r="BM927" s="220"/>
      <c r="BN927" s="220"/>
      <c r="BO927" s="220"/>
      <c r="BP927" s="220"/>
      <c r="BQ927" s="220"/>
      <c r="BR927" s="220"/>
      <c r="BS927" s="220"/>
      <c r="BT927" s="220"/>
      <c r="BU927" s="220"/>
      <c r="BV927" s="220"/>
      <c r="BW927" s="220"/>
      <c r="DV927" s="220"/>
      <c r="DW927" s="220"/>
      <c r="DX927" s="220"/>
      <c r="DY927" s="220"/>
      <c r="DZ927" s="220"/>
      <c r="EA927" s="220"/>
      <c r="EB927" s="220"/>
      <c r="EC927" s="220"/>
      <c r="ED927" s="220"/>
      <c r="EE927" s="220"/>
      <c r="EF927" s="220"/>
      <c r="EG927" s="220"/>
      <c r="EH927" s="220"/>
      <c r="EI927" s="220"/>
      <c r="EJ927" s="220"/>
      <c r="EK927" s="220"/>
      <c r="EL927" s="220"/>
      <c r="EM927" s="220"/>
      <c r="EN927" s="220"/>
      <c r="EO927" s="220"/>
      <c r="EP927" s="220"/>
      <c r="EQ927" s="220"/>
      <c r="ER927" s="220"/>
      <c r="ES927" s="220"/>
      <c r="ET927" s="220"/>
      <c r="EU927" s="220"/>
      <c r="EV927" s="220"/>
      <c r="EW927" s="220"/>
      <c r="EX927" s="220"/>
      <c r="EY927" s="220"/>
      <c r="EZ927" s="220"/>
      <c r="FA927" s="220"/>
      <c r="FB927" s="220"/>
      <c r="FC927" s="220"/>
      <c r="FD927" s="220"/>
      <c r="FE927" s="220"/>
      <c r="FF927" s="220"/>
      <c r="FG927" s="220"/>
      <c r="FH927" s="220"/>
      <c r="FI927" s="220"/>
      <c r="FJ927" s="220"/>
      <c r="FK927" s="220"/>
      <c r="FL927" s="220"/>
      <c r="FM927" s="220"/>
      <c r="FN927" s="220"/>
      <c r="FO927" s="220"/>
      <c r="FP927" s="220"/>
      <c r="FQ927" s="220"/>
      <c r="FR927" s="220"/>
      <c r="FS927" s="220"/>
      <c r="FT927" s="220"/>
      <c r="FU927" s="220"/>
      <c r="FV927" s="220"/>
      <c r="FW927" s="220"/>
      <c r="FX927" s="220"/>
      <c r="FY927" s="220"/>
      <c r="FZ927" s="220"/>
      <c r="GA927" s="220"/>
      <c r="GB927" s="220"/>
      <c r="GC927" s="220"/>
      <c r="GD927" s="220"/>
      <c r="GE927" s="220"/>
      <c r="GF927" s="220"/>
      <c r="GG927" s="220"/>
      <c r="GH927" s="220"/>
      <c r="GI927" s="220"/>
      <c r="GJ927" s="220"/>
      <c r="GK927" s="220"/>
      <c r="GL927" s="220"/>
      <c r="GM927" s="220"/>
      <c r="GN927" s="220"/>
      <c r="GO927" s="220"/>
      <c r="GP927" s="220"/>
      <c r="GQ927" s="220"/>
      <c r="GR927" s="220"/>
      <c r="GS927" s="220"/>
      <c r="GT927" s="220"/>
      <c r="GU927" s="220"/>
      <c r="GV927" s="220"/>
      <c r="GW927" s="220"/>
      <c r="GX927" s="220"/>
      <c r="GY927" s="220"/>
      <c r="GZ927" s="220"/>
      <c r="HA927" s="220"/>
      <c r="HB927" s="220"/>
      <c r="HC927" s="220"/>
      <c r="HD927" s="220"/>
      <c r="HE927" s="220"/>
      <c r="HF927" s="220"/>
      <c r="HG927" s="220"/>
      <c r="HH927" s="220"/>
      <c r="HI927" s="220"/>
      <c r="HJ927" s="220"/>
      <c r="HK927" s="220"/>
      <c r="HL927" s="220"/>
      <c r="HM927" s="220"/>
      <c r="HN927" s="220"/>
      <c r="HO927" s="220"/>
      <c r="HP927" s="220"/>
      <c r="HQ927" s="220"/>
      <c r="HR927" s="220"/>
      <c r="HS927" s="220"/>
      <c r="HT927" s="220"/>
      <c r="HU927" s="220"/>
      <c r="HV927" s="220"/>
      <c r="HW927" s="220"/>
      <c r="HX927" s="220"/>
      <c r="HY927" s="220"/>
      <c r="HZ927" s="220"/>
      <c r="IA927" s="220"/>
      <c r="IB927" s="220"/>
      <c r="IC927" s="220"/>
      <c r="ID927" s="220"/>
      <c r="IE927" s="220"/>
      <c r="IF927" s="220"/>
      <c r="IG927" s="220"/>
      <c r="IH927" s="220"/>
      <c r="II927" s="220"/>
      <c r="IJ927" s="220"/>
      <c r="IK927" s="220"/>
      <c r="IL927" s="220"/>
      <c r="IM927" s="220"/>
      <c r="IN927" s="220"/>
      <c r="IO927" s="220"/>
      <c r="IP927" s="220"/>
      <c r="IQ927" s="220"/>
      <c r="IR927" s="220"/>
      <c r="IS927" s="220"/>
      <c r="IT927" s="220"/>
      <c r="IU927" s="220"/>
      <c r="IV927" s="220"/>
      <c r="IW927" s="220"/>
      <c r="IX927" s="220"/>
      <c r="IY927" s="220"/>
      <c r="IZ927" s="220"/>
      <c r="JA927" s="220"/>
      <c r="JB927" s="220"/>
      <c r="JC927" s="220"/>
      <c r="JD927" s="220"/>
      <c r="JE927" s="220"/>
      <c r="JF927" s="220"/>
      <c r="JG927" s="220"/>
      <c r="JH927" s="220"/>
      <c r="JI927" s="220"/>
      <c r="JJ927" s="220"/>
      <c r="JK927" s="220"/>
      <c r="JL927" s="220"/>
      <c r="JM927" s="220"/>
      <c r="JN927" s="220"/>
      <c r="JO927" s="220"/>
      <c r="JP927" s="220"/>
      <c r="JQ927" s="220"/>
      <c r="JR927" s="220"/>
      <c r="JS927" s="220"/>
      <c r="JT927" s="220"/>
      <c r="JU927" s="220"/>
      <c r="JV927" s="220"/>
      <c r="JW927" s="220"/>
      <c r="JX927" s="220"/>
      <c r="JY927" s="220"/>
      <c r="JZ927" s="220"/>
      <c r="KA927" s="220"/>
      <c r="KB927" s="220"/>
      <c r="KC927" s="220"/>
      <c r="KD927" s="220"/>
      <c r="KE927" s="220"/>
      <c r="KF927" s="220"/>
      <c r="KG927" s="220"/>
      <c r="KH927" s="220"/>
      <c r="KI927" s="220"/>
      <c r="KJ927" s="220"/>
      <c r="KK927" s="220"/>
      <c r="KL927" s="220"/>
      <c r="KM927" s="220"/>
      <c r="KN927" s="220"/>
      <c r="KO927" s="220"/>
      <c r="KP927" s="220"/>
      <c r="KQ927" s="220"/>
      <c r="KR927" s="220"/>
      <c r="KS927" s="220"/>
      <c r="KT927" s="220"/>
      <c r="KU927" s="220"/>
      <c r="KV927" s="220"/>
      <c r="KW927" s="220"/>
      <c r="KX927" s="220"/>
      <c r="LH927" s="220"/>
      <c r="LI927" s="220"/>
      <c r="LJ927" s="220"/>
      <c r="LK927" s="220"/>
      <c r="LL927" s="220"/>
      <c r="LM927" s="220"/>
      <c r="LN927" s="220"/>
      <c r="LO927" s="220"/>
      <c r="LP927" s="220"/>
      <c r="LQ927" s="220"/>
      <c r="LR927" s="220"/>
      <c r="LS927" s="220"/>
      <c r="LT927" s="220"/>
      <c r="LU927" s="220"/>
      <c r="LV927" s="220"/>
      <c r="LW927" s="220"/>
      <c r="LX927" s="220"/>
      <c r="LY927" s="220"/>
      <c r="LZ927" s="220"/>
      <c r="MA927" s="220"/>
      <c r="MB927" s="220"/>
      <c r="MC927" s="220"/>
      <c r="MD927" s="220"/>
      <c r="ME927" s="220"/>
      <c r="MF927" s="220"/>
      <c r="MG927" s="220"/>
      <c r="MH927" s="220"/>
      <c r="MI927" s="220"/>
      <c r="MJ927" s="220"/>
      <c r="MK927" s="220"/>
      <c r="ML927" s="220"/>
      <c r="MM927" s="220"/>
      <c r="MN927" s="220"/>
      <c r="MO927" s="220"/>
      <c r="MP927" s="220"/>
      <c r="MQ927" s="220"/>
      <c r="MR927" s="220"/>
      <c r="MS927" s="220"/>
      <c r="MT927" s="220"/>
      <c r="MU927" s="220"/>
      <c r="MV927" s="220"/>
      <c r="MW927" s="220"/>
      <c r="MX927" s="220"/>
      <c r="MY927" s="220"/>
      <c r="MZ927" s="220"/>
      <c r="NA927" s="220"/>
      <c r="NB927" s="220"/>
      <c r="NC927" s="220"/>
      <c r="ND927" s="220"/>
      <c r="NE927" s="220"/>
      <c r="NF927" s="220"/>
      <c r="NG927" s="220"/>
      <c r="NH927" s="220"/>
      <c r="NI927" s="220"/>
      <c r="NJ927" s="220"/>
      <c r="NK927" s="220"/>
      <c r="NL927" s="220"/>
      <c r="NM927" s="220"/>
      <c r="NN927" s="220"/>
      <c r="NO927" s="220"/>
      <c r="NP927" s="220"/>
      <c r="NQ927" s="220"/>
      <c r="NR927" s="220"/>
      <c r="NS927" s="220"/>
      <c r="NT927" s="220"/>
      <c r="NU927" s="220"/>
      <c r="NV927" s="220"/>
      <c r="NW927" s="220"/>
      <c r="NX927" s="220"/>
      <c r="NY927" s="220"/>
      <c r="NZ927" s="220"/>
      <c r="OA927" s="220"/>
      <c r="OB927" s="220"/>
      <c r="OC927" s="220"/>
      <c r="OD927" s="220"/>
      <c r="OE927" s="220"/>
      <c r="OF927" s="220"/>
      <c r="OG927" s="220"/>
      <c r="OH927" s="220"/>
      <c r="OI927" s="220"/>
      <c r="OJ927" s="220"/>
      <c r="OK927" s="220"/>
      <c r="OL927" s="220"/>
      <c r="OM927" s="220"/>
      <c r="ON927" s="220"/>
      <c r="OO927" s="220"/>
      <c r="OP927" s="220"/>
      <c r="OQ927" s="220"/>
      <c r="OR927" s="220"/>
      <c r="OS927" s="220"/>
      <c r="OT927" s="220"/>
      <c r="OU927" s="220"/>
      <c r="OV927" s="220"/>
      <c r="OW927" s="220"/>
      <c r="OX927" s="220"/>
      <c r="OY927" s="220"/>
      <c r="OZ927" s="220"/>
      <c r="PA927" s="220"/>
      <c r="PB927" s="220"/>
      <c r="PC927" s="220"/>
      <c r="PD927" s="220"/>
      <c r="PE927" s="220"/>
      <c r="PF927" s="220"/>
      <c r="PG927" s="220"/>
      <c r="PH927" s="220"/>
      <c r="PI927" s="220"/>
      <c r="PJ927" s="220"/>
      <c r="PK927" s="220"/>
      <c r="PL927" s="220"/>
      <c r="PM927" s="220"/>
      <c r="PN927" s="220"/>
      <c r="PO927" s="220"/>
      <c r="PP927" s="220"/>
      <c r="PQ927" s="220"/>
      <c r="PR927" s="220"/>
      <c r="PS927" s="220"/>
      <c r="PT927" s="220"/>
      <c r="PU927" s="220"/>
      <c r="PV927" s="220"/>
      <c r="PW927" s="220"/>
      <c r="PX927" s="220"/>
      <c r="PY927" s="220"/>
      <c r="PZ927" s="220"/>
      <c r="QA927" s="220"/>
      <c r="QB927" s="220"/>
      <c r="QC927" s="220"/>
      <c r="QD927" s="220"/>
      <c r="QE927" s="220"/>
      <c r="QF927" s="220"/>
      <c r="QG927" s="220"/>
      <c r="QH927" s="220"/>
      <c r="QI927" s="220"/>
      <c r="QJ927" s="220"/>
      <c r="QK927" s="220"/>
      <c r="QL927" s="220"/>
      <c r="QM927" s="220"/>
      <c r="QN927" s="220"/>
      <c r="QO927" s="220"/>
      <c r="QP927" s="220"/>
      <c r="QQ927" s="220"/>
      <c r="QR927" s="220"/>
      <c r="QS927" s="220"/>
      <c r="QT927" s="220"/>
      <c r="QU927" s="220"/>
      <c r="QV927" s="220"/>
      <c r="QW927" s="220"/>
      <c r="QX927" s="220"/>
      <c r="QY927" s="220"/>
      <c r="QZ927" s="220"/>
      <c r="RA927" s="220"/>
      <c r="RB927" s="220"/>
      <c r="RC927" s="220"/>
      <c r="RD927" s="220"/>
      <c r="RE927" s="220"/>
      <c r="RF927" s="220"/>
      <c r="RG927" s="220"/>
      <c r="RH927" s="220"/>
      <c r="RI927" s="220"/>
      <c r="RJ927" s="220"/>
      <c r="RK927" s="220"/>
      <c r="RL927" s="220"/>
      <c r="RM927" s="220"/>
      <c r="RN927" s="220"/>
      <c r="RO927" s="220"/>
      <c r="RP927" s="220"/>
      <c r="RQ927" s="220"/>
      <c r="RR927" s="220"/>
      <c r="RS927" s="220"/>
      <c r="RT927" s="220"/>
      <c r="RU927" s="220"/>
      <c r="RV927" s="220"/>
      <c r="RW927" s="220"/>
      <c r="RX927" s="220"/>
      <c r="RY927" s="220"/>
      <c r="RZ927" s="220"/>
      <c r="SA927" s="220"/>
      <c r="SB927" s="220"/>
      <c r="SC927" s="220"/>
      <c r="SD927" s="220"/>
      <c r="SE927" s="220"/>
      <c r="SF927" s="220"/>
      <c r="SG927" s="220"/>
    </row>
    <row r="928" spans="1:501">
      <c r="A928" s="220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454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0"/>
      <c r="AA928" s="220"/>
      <c r="AB928" s="220"/>
      <c r="AC928" s="220"/>
      <c r="AD928" s="220"/>
      <c r="AE928" s="220"/>
      <c r="AF928" s="220"/>
      <c r="AG928" s="220"/>
      <c r="AH928" s="220"/>
      <c r="AI928" s="220"/>
      <c r="AJ928" s="220"/>
      <c r="AK928" s="220"/>
      <c r="AL928" s="220"/>
      <c r="AM928" s="220"/>
      <c r="AN928" s="220"/>
      <c r="AO928" s="220"/>
      <c r="AP928" s="220"/>
      <c r="AQ928" s="220"/>
      <c r="AR928" s="220"/>
      <c r="AS928" s="220"/>
      <c r="AT928" s="220"/>
      <c r="AU928" s="220"/>
      <c r="AV928" s="220"/>
      <c r="AW928" s="220"/>
      <c r="AX928" s="220"/>
      <c r="AY928" s="220"/>
      <c r="AZ928" s="220"/>
      <c r="BA928" s="220"/>
      <c r="BB928" s="220"/>
      <c r="BC928" s="220"/>
      <c r="BD928" s="220"/>
      <c r="BE928" s="220"/>
      <c r="BF928" s="220"/>
      <c r="BG928" s="220"/>
      <c r="BH928" s="220"/>
      <c r="BI928" s="220"/>
      <c r="BJ928" s="220"/>
      <c r="BK928" s="220"/>
      <c r="BL928" s="220"/>
      <c r="BM928" s="220"/>
      <c r="BN928" s="220"/>
      <c r="BO928" s="220"/>
      <c r="BP928" s="220"/>
      <c r="BQ928" s="220"/>
      <c r="BR928" s="220"/>
      <c r="BS928" s="220"/>
      <c r="BT928" s="220"/>
      <c r="BU928" s="220"/>
      <c r="BV928" s="220"/>
      <c r="BW928" s="220"/>
      <c r="DV928" s="220"/>
      <c r="DW928" s="220"/>
      <c r="DX928" s="220"/>
      <c r="DY928" s="220"/>
      <c r="DZ928" s="220"/>
      <c r="EA928" s="220"/>
      <c r="EB928" s="220"/>
      <c r="EC928" s="220"/>
      <c r="ED928" s="220"/>
      <c r="EE928" s="220"/>
      <c r="EF928" s="220"/>
      <c r="EG928" s="220"/>
      <c r="EH928" s="220"/>
      <c r="EI928" s="220"/>
      <c r="EJ928" s="220"/>
      <c r="EK928" s="220"/>
      <c r="EL928" s="220"/>
      <c r="EM928" s="220"/>
      <c r="EN928" s="220"/>
      <c r="EO928" s="220"/>
      <c r="EP928" s="220"/>
      <c r="EQ928" s="220"/>
      <c r="ER928" s="220"/>
      <c r="ES928" s="220"/>
      <c r="ET928" s="220"/>
      <c r="EU928" s="220"/>
      <c r="EV928" s="220"/>
      <c r="EW928" s="220"/>
      <c r="EX928" s="220"/>
      <c r="EY928" s="220"/>
      <c r="EZ928" s="220"/>
      <c r="FA928" s="220"/>
      <c r="FB928" s="220"/>
      <c r="FC928" s="220"/>
      <c r="FD928" s="220"/>
      <c r="FE928" s="220"/>
      <c r="FF928" s="220"/>
      <c r="FG928" s="220"/>
      <c r="FH928" s="220"/>
      <c r="FI928" s="220"/>
      <c r="FJ928" s="220"/>
      <c r="FK928" s="220"/>
      <c r="FL928" s="220"/>
      <c r="FM928" s="220"/>
      <c r="FN928" s="220"/>
      <c r="FO928" s="220"/>
      <c r="FP928" s="220"/>
      <c r="FQ928" s="220"/>
      <c r="FR928" s="220"/>
      <c r="FS928" s="220"/>
      <c r="FT928" s="220"/>
      <c r="FU928" s="220"/>
      <c r="FV928" s="220"/>
      <c r="FW928" s="220"/>
      <c r="FX928" s="220"/>
      <c r="FY928" s="220"/>
      <c r="FZ928" s="220"/>
      <c r="GA928" s="220"/>
      <c r="GB928" s="220"/>
      <c r="GC928" s="220"/>
      <c r="GD928" s="220"/>
      <c r="GE928" s="220"/>
      <c r="GF928" s="220"/>
      <c r="GG928" s="220"/>
      <c r="GH928" s="220"/>
      <c r="GI928" s="220"/>
      <c r="GJ928" s="220"/>
      <c r="GK928" s="220"/>
      <c r="GL928" s="220"/>
      <c r="GM928" s="220"/>
      <c r="GN928" s="220"/>
      <c r="GO928" s="220"/>
      <c r="GP928" s="220"/>
      <c r="GQ928" s="220"/>
      <c r="GR928" s="220"/>
      <c r="GS928" s="220"/>
      <c r="GT928" s="220"/>
      <c r="GU928" s="220"/>
      <c r="GV928" s="220"/>
      <c r="GW928" s="220"/>
      <c r="GX928" s="220"/>
      <c r="GY928" s="220"/>
      <c r="GZ928" s="220"/>
      <c r="HA928" s="220"/>
      <c r="HB928" s="220"/>
      <c r="HC928" s="220"/>
      <c r="HD928" s="220"/>
      <c r="HE928" s="220"/>
      <c r="HF928" s="220"/>
      <c r="HG928" s="220"/>
      <c r="HH928" s="220"/>
      <c r="HI928" s="220"/>
      <c r="HJ928" s="220"/>
      <c r="HK928" s="220"/>
      <c r="HL928" s="220"/>
      <c r="HM928" s="220"/>
      <c r="HN928" s="220"/>
      <c r="HO928" s="220"/>
      <c r="HP928" s="220"/>
      <c r="HQ928" s="220"/>
      <c r="HR928" s="220"/>
      <c r="HS928" s="220"/>
      <c r="HT928" s="220"/>
      <c r="HU928" s="220"/>
      <c r="HV928" s="220"/>
      <c r="HW928" s="220"/>
      <c r="HX928" s="220"/>
      <c r="HY928" s="220"/>
      <c r="HZ928" s="220"/>
      <c r="IA928" s="220"/>
      <c r="IB928" s="220"/>
      <c r="IC928" s="220"/>
      <c r="ID928" s="220"/>
      <c r="IE928" s="220"/>
      <c r="IF928" s="220"/>
      <c r="IG928" s="220"/>
      <c r="IH928" s="220"/>
      <c r="II928" s="220"/>
      <c r="IJ928" s="220"/>
      <c r="IK928" s="220"/>
      <c r="IL928" s="220"/>
      <c r="IM928" s="220"/>
      <c r="IN928" s="220"/>
      <c r="IO928" s="220"/>
      <c r="IP928" s="220"/>
      <c r="IQ928" s="220"/>
      <c r="IR928" s="220"/>
      <c r="IS928" s="220"/>
      <c r="IT928" s="220"/>
      <c r="IU928" s="220"/>
      <c r="IV928" s="220"/>
      <c r="IW928" s="220"/>
      <c r="IX928" s="220"/>
      <c r="IY928" s="220"/>
      <c r="IZ928" s="220"/>
      <c r="JA928" s="220"/>
      <c r="JB928" s="220"/>
      <c r="JC928" s="220"/>
      <c r="JD928" s="220"/>
      <c r="JE928" s="220"/>
      <c r="JF928" s="220"/>
      <c r="JG928" s="220"/>
      <c r="JH928" s="220"/>
      <c r="JI928" s="220"/>
      <c r="JJ928" s="220"/>
      <c r="JK928" s="220"/>
      <c r="JL928" s="220"/>
      <c r="JM928" s="220"/>
      <c r="JN928" s="220"/>
      <c r="JO928" s="220"/>
      <c r="JP928" s="220"/>
      <c r="JQ928" s="220"/>
      <c r="JR928" s="220"/>
      <c r="JS928" s="220"/>
      <c r="JT928" s="220"/>
      <c r="JU928" s="220"/>
      <c r="JV928" s="220"/>
      <c r="JW928" s="220"/>
      <c r="JX928" s="220"/>
      <c r="JY928" s="220"/>
      <c r="JZ928" s="220"/>
      <c r="KA928" s="220"/>
      <c r="KB928" s="220"/>
      <c r="KC928" s="220"/>
      <c r="KD928" s="220"/>
      <c r="KE928" s="220"/>
      <c r="KF928" s="220"/>
      <c r="KG928" s="220"/>
      <c r="KH928" s="220"/>
      <c r="KI928" s="220"/>
      <c r="KJ928" s="220"/>
      <c r="KK928" s="220"/>
      <c r="KL928" s="220"/>
      <c r="KM928" s="220"/>
      <c r="KN928" s="220"/>
      <c r="KO928" s="220"/>
      <c r="KP928" s="220"/>
      <c r="KQ928" s="220"/>
      <c r="KR928" s="220"/>
      <c r="KS928" s="220"/>
      <c r="KT928" s="220"/>
      <c r="KU928" s="220"/>
      <c r="KV928" s="220"/>
      <c r="KW928" s="220"/>
      <c r="KX928" s="220"/>
      <c r="LH928" s="220"/>
      <c r="LI928" s="220"/>
      <c r="LJ928" s="220"/>
      <c r="LK928" s="220"/>
      <c r="LL928" s="220"/>
      <c r="LM928" s="220"/>
      <c r="LN928" s="220"/>
      <c r="LO928" s="220"/>
      <c r="LP928" s="220"/>
      <c r="LQ928" s="220"/>
      <c r="LR928" s="220"/>
      <c r="LS928" s="220"/>
      <c r="LT928" s="220"/>
      <c r="LU928" s="220"/>
      <c r="LV928" s="220"/>
      <c r="LW928" s="220"/>
      <c r="LX928" s="220"/>
      <c r="LY928" s="220"/>
      <c r="LZ928" s="220"/>
      <c r="MA928" s="220"/>
      <c r="MB928" s="220"/>
      <c r="MC928" s="220"/>
      <c r="MD928" s="220"/>
      <c r="ME928" s="220"/>
      <c r="MF928" s="220"/>
      <c r="MG928" s="220"/>
      <c r="MH928" s="220"/>
      <c r="MI928" s="220"/>
      <c r="MJ928" s="220"/>
      <c r="MK928" s="220"/>
      <c r="ML928" s="220"/>
      <c r="MM928" s="220"/>
      <c r="MN928" s="220"/>
      <c r="MO928" s="220"/>
      <c r="MP928" s="220"/>
      <c r="MQ928" s="220"/>
      <c r="MR928" s="220"/>
      <c r="MS928" s="220"/>
      <c r="MT928" s="220"/>
      <c r="MU928" s="220"/>
      <c r="MV928" s="220"/>
      <c r="MW928" s="220"/>
      <c r="MX928" s="220"/>
      <c r="MY928" s="220"/>
      <c r="MZ928" s="220"/>
      <c r="NA928" s="220"/>
      <c r="NB928" s="220"/>
      <c r="NC928" s="220"/>
      <c r="ND928" s="220"/>
      <c r="NE928" s="220"/>
      <c r="NF928" s="220"/>
      <c r="NG928" s="220"/>
      <c r="NH928" s="220"/>
      <c r="NI928" s="220"/>
      <c r="NJ928" s="220"/>
      <c r="NK928" s="220"/>
      <c r="NL928" s="220"/>
      <c r="NM928" s="220"/>
      <c r="NN928" s="220"/>
      <c r="NO928" s="220"/>
      <c r="NP928" s="220"/>
      <c r="NQ928" s="220"/>
      <c r="NR928" s="220"/>
      <c r="NS928" s="220"/>
      <c r="NT928" s="220"/>
      <c r="NU928" s="220"/>
      <c r="NV928" s="220"/>
      <c r="NW928" s="220"/>
      <c r="NX928" s="220"/>
      <c r="NY928" s="220"/>
      <c r="NZ928" s="220"/>
      <c r="OA928" s="220"/>
      <c r="OB928" s="220"/>
      <c r="OC928" s="220"/>
      <c r="OD928" s="220"/>
      <c r="OE928" s="220"/>
      <c r="OF928" s="220"/>
      <c r="OG928" s="220"/>
      <c r="OH928" s="220"/>
      <c r="OI928" s="220"/>
      <c r="OJ928" s="220"/>
      <c r="OK928" s="220"/>
      <c r="OL928" s="220"/>
      <c r="OM928" s="220"/>
      <c r="ON928" s="220"/>
      <c r="OO928" s="220"/>
      <c r="OP928" s="220"/>
      <c r="OQ928" s="220"/>
      <c r="OR928" s="220"/>
      <c r="OS928" s="220"/>
      <c r="OT928" s="220"/>
      <c r="OU928" s="220"/>
      <c r="OV928" s="220"/>
      <c r="OW928" s="220"/>
      <c r="OX928" s="220"/>
      <c r="OY928" s="220"/>
      <c r="OZ928" s="220"/>
      <c r="PA928" s="220"/>
      <c r="PB928" s="220"/>
      <c r="PC928" s="220"/>
      <c r="PD928" s="220"/>
      <c r="PE928" s="220"/>
      <c r="PF928" s="220"/>
      <c r="PG928" s="220"/>
      <c r="PH928" s="220"/>
      <c r="PI928" s="220"/>
      <c r="PJ928" s="220"/>
      <c r="PK928" s="220"/>
      <c r="PL928" s="220"/>
      <c r="PM928" s="220"/>
      <c r="PN928" s="220"/>
      <c r="PO928" s="220"/>
      <c r="PP928" s="220"/>
      <c r="PQ928" s="220"/>
      <c r="PR928" s="220"/>
      <c r="PS928" s="220"/>
      <c r="PT928" s="220"/>
      <c r="PU928" s="220"/>
      <c r="PV928" s="220"/>
      <c r="PW928" s="220"/>
      <c r="PX928" s="220"/>
      <c r="PY928" s="220"/>
      <c r="PZ928" s="220"/>
      <c r="QA928" s="220"/>
      <c r="QB928" s="220"/>
      <c r="QC928" s="220"/>
      <c r="QD928" s="220"/>
      <c r="QE928" s="220"/>
      <c r="QF928" s="220"/>
      <c r="QG928" s="220"/>
      <c r="QH928" s="220"/>
      <c r="QI928" s="220"/>
      <c r="QJ928" s="220"/>
      <c r="QK928" s="220"/>
      <c r="QL928" s="220"/>
      <c r="QM928" s="220"/>
      <c r="QN928" s="220"/>
      <c r="QO928" s="220"/>
      <c r="QP928" s="220"/>
      <c r="QQ928" s="220"/>
      <c r="QR928" s="220"/>
      <c r="QS928" s="220"/>
      <c r="QT928" s="220"/>
      <c r="QU928" s="220"/>
      <c r="QV928" s="220"/>
      <c r="QW928" s="220"/>
      <c r="QX928" s="220"/>
      <c r="QY928" s="220"/>
      <c r="QZ928" s="220"/>
      <c r="RA928" s="220"/>
      <c r="RB928" s="220"/>
      <c r="RC928" s="220"/>
      <c r="RD928" s="220"/>
      <c r="RE928" s="220"/>
      <c r="RF928" s="220"/>
      <c r="RG928" s="220"/>
      <c r="RH928" s="220"/>
      <c r="RI928" s="220"/>
      <c r="RJ928" s="220"/>
      <c r="RK928" s="220"/>
      <c r="RL928" s="220"/>
      <c r="RM928" s="220"/>
      <c r="RN928" s="220"/>
      <c r="RO928" s="220"/>
      <c r="RP928" s="220"/>
      <c r="RQ928" s="220"/>
      <c r="RR928" s="220"/>
      <c r="RS928" s="220"/>
      <c r="RT928" s="220"/>
      <c r="RU928" s="220"/>
      <c r="RV928" s="220"/>
      <c r="RW928" s="220"/>
      <c r="RX928" s="220"/>
      <c r="RY928" s="220"/>
      <c r="RZ928" s="220"/>
      <c r="SA928" s="220"/>
      <c r="SB928" s="220"/>
      <c r="SC928" s="220"/>
      <c r="SD928" s="220"/>
      <c r="SE928" s="220"/>
      <c r="SF928" s="220"/>
      <c r="SG928" s="220"/>
    </row>
    <row r="929" spans="1:501">
      <c r="A929" s="220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454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0"/>
      <c r="AA929" s="220"/>
      <c r="AB929" s="220"/>
      <c r="AC929" s="220"/>
      <c r="AD929" s="220"/>
      <c r="AE929" s="220"/>
      <c r="AF929" s="220"/>
      <c r="AG929" s="220"/>
      <c r="AH929" s="220"/>
      <c r="AI929" s="220"/>
      <c r="AJ929" s="220"/>
      <c r="AK929" s="220"/>
      <c r="AL929" s="220"/>
      <c r="AM929" s="220"/>
      <c r="AN929" s="220"/>
      <c r="AO929" s="220"/>
      <c r="AP929" s="220"/>
      <c r="AQ929" s="220"/>
      <c r="AR929" s="220"/>
      <c r="AS929" s="220"/>
      <c r="AT929" s="220"/>
      <c r="AU929" s="220"/>
      <c r="AV929" s="220"/>
      <c r="AW929" s="220"/>
      <c r="AX929" s="220"/>
      <c r="AY929" s="220"/>
      <c r="AZ929" s="220"/>
      <c r="BA929" s="220"/>
      <c r="BB929" s="220"/>
      <c r="BC929" s="220"/>
      <c r="BD929" s="220"/>
      <c r="BE929" s="220"/>
      <c r="BF929" s="220"/>
      <c r="BG929" s="220"/>
      <c r="BH929" s="220"/>
      <c r="BI929" s="220"/>
      <c r="BJ929" s="220"/>
      <c r="BK929" s="220"/>
      <c r="BL929" s="220"/>
      <c r="BM929" s="220"/>
      <c r="BN929" s="220"/>
      <c r="BO929" s="220"/>
      <c r="BP929" s="220"/>
      <c r="BQ929" s="220"/>
      <c r="BR929" s="220"/>
      <c r="BS929" s="220"/>
      <c r="BT929" s="220"/>
      <c r="BU929" s="220"/>
      <c r="BV929" s="220"/>
      <c r="BW929" s="220"/>
      <c r="DV929" s="220"/>
      <c r="DW929" s="220"/>
      <c r="DX929" s="220"/>
      <c r="DY929" s="220"/>
      <c r="DZ929" s="220"/>
      <c r="EA929" s="220"/>
      <c r="EB929" s="220"/>
      <c r="EC929" s="220"/>
      <c r="ED929" s="220"/>
      <c r="EE929" s="220"/>
      <c r="EF929" s="220"/>
      <c r="EG929" s="220"/>
      <c r="EH929" s="220"/>
      <c r="EI929" s="220"/>
      <c r="EJ929" s="220"/>
      <c r="EK929" s="220"/>
      <c r="EL929" s="220"/>
      <c r="EM929" s="220"/>
      <c r="EN929" s="220"/>
      <c r="EO929" s="220"/>
      <c r="EP929" s="220"/>
      <c r="EQ929" s="220"/>
      <c r="ER929" s="220"/>
      <c r="ES929" s="220"/>
      <c r="ET929" s="220"/>
      <c r="EU929" s="220"/>
      <c r="EV929" s="220"/>
      <c r="EW929" s="220"/>
      <c r="EX929" s="220"/>
      <c r="EY929" s="220"/>
      <c r="EZ929" s="220"/>
      <c r="FA929" s="220"/>
      <c r="FB929" s="220"/>
      <c r="FC929" s="220"/>
      <c r="FD929" s="220"/>
      <c r="FE929" s="220"/>
      <c r="FF929" s="220"/>
      <c r="FG929" s="220"/>
      <c r="FH929" s="220"/>
      <c r="FI929" s="220"/>
      <c r="FJ929" s="220"/>
      <c r="FK929" s="220"/>
      <c r="FL929" s="220"/>
      <c r="FM929" s="220"/>
      <c r="FN929" s="220"/>
      <c r="FO929" s="220"/>
      <c r="FP929" s="220"/>
      <c r="FQ929" s="220"/>
      <c r="FR929" s="220"/>
      <c r="FS929" s="220"/>
      <c r="FT929" s="220"/>
      <c r="FU929" s="220"/>
      <c r="FV929" s="220"/>
      <c r="FW929" s="220"/>
      <c r="FX929" s="220"/>
      <c r="FY929" s="220"/>
      <c r="FZ929" s="220"/>
      <c r="GA929" s="220"/>
      <c r="GB929" s="220"/>
      <c r="GC929" s="220"/>
      <c r="GD929" s="220"/>
      <c r="GE929" s="220"/>
      <c r="GF929" s="220"/>
      <c r="GG929" s="220"/>
      <c r="GH929" s="220"/>
      <c r="GI929" s="220"/>
      <c r="GJ929" s="220"/>
      <c r="GK929" s="220"/>
      <c r="GL929" s="220"/>
      <c r="GM929" s="220"/>
      <c r="GN929" s="220"/>
      <c r="GO929" s="220"/>
      <c r="GP929" s="220"/>
      <c r="GQ929" s="220"/>
      <c r="GR929" s="220"/>
      <c r="GS929" s="220"/>
      <c r="GT929" s="220"/>
      <c r="GU929" s="220"/>
      <c r="GV929" s="220"/>
      <c r="GW929" s="220"/>
      <c r="GX929" s="220"/>
      <c r="GY929" s="220"/>
      <c r="GZ929" s="220"/>
      <c r="HA929" s="220"/>
      <c r="HB929" s="220"/>
      <c r="HC929" s="220"/>
      <c r="HD929" s="220"/>
      <c r="HE929" s="220"/>
      <c r="HF929" s="220"/>
      <c r="HG929" s="220"/>
      <c r="HH929" s="220"/>
      <c r="HI929" s="220"/>
      <c r="HJ929" s="220"/>
      <c r="HK929" s="220"/>
      <c r="HL929" s="220"/>
      <c r="HM929" s="220"/>
      <c r="HN929" s="220"/>
      <c r="HO929" s="220"/>
      <c r="HP929" s="220"/>
      <c r="HQ929" s="220"/>
      <c r="HR929" s="220"/>
      <c r="HS929" s="220"/>
      <c r="HT929" s="220"/>
      <c r="HU929" s="220"/>
      <c r="HV929" s="220"/>
      <c r="HW929" s="220"/>
      <c r="HX929" s="220"/>
      <c r="HY929" s="220"/>
      <c r="HZ929" s="220"/>
      <c r="IA929" s="220"/>
      <c r="IB929" s="220"/>
      <c r="IC929" s="220"/>
      <c r="ID929" s="220"/>
      <c r="IE929" s="220"/>
      <c r="IF929" s="220"/>
      <c r="IG929" s="220"/>
      <c r="IH929" s="220"/>
      <c r="II929" s="220"/>
      <c r="IJ929" s="220"/>
      <c r="IK929" s="220"/>
      <c r="IL929" s="220"/>
      <c r="IM929" s="220"/>
      <c r="IN929" s="220"/>
      <c r="IO929" s="220"/>
      <c r="IP929" s="220"/>
      <c r="IQ929" s="220"/>
      <c r="IR929" s="220"/>
      <c r="IS929" s="220"/>
      <c r="IT929" s="220"/>
      <c r="IU929" s="220"/>
      <c r="IV929" s="220"/>
      <c r="IW929" s="220"/>
      <c r="IX929" s="220"/>
      <c r="IY929" s="220"/>
      <c r="IZ929" s="220"/>
      <c r="JA929" s="220"/>
      <c r="JB929" s="220"/>
      <c r="JC929" s="220"/>
      <c r="JD929" s="220"/>
      <c r="JE929" s="220"/>
      <c r="JF929" s="220"/>
      <c r="JG929" s="220"/>
      <c r="JH929" s="220"/>
      <c r="JI929" s="220"/>
      <c r="JJ929" s="220"/>
      <c r="JK929" s="220"/>
      <c r="JL929" s="220"/>
      <c r="JM929" s="220"/>
      <c r="JN929" s="220"/>
      <c r="JO929" s="220"/>
      <c r="JP929" s="220"/>
      <c r="JQ929" s="220"/>
      <c r="JR929" s="220"/>
      <c r="JS929" s="220"/>
      <c r="JT929" s="220"/>
      <c r="JU929" s="220"/>
      <c r="JV929" s="220"/>
      <c r="JW929" s="220"/>
      <c r="JX929" s="220"/>
      <c r="JY929" s="220"/>
      <c r="JZ929" s="220"/>
      <c r="KA929" s="220"/>
      <c r="KB929" s="220"/>
      <c r="KC929" s="220"/>
      <c r="KD929" s="220"/>
      <c r="KE929" s="220"/>
      <c r="KF929" s="220"/>
      <c r="KG929" s="220"/>
      <c r="KH929" s="220"/>
      <c r="KI929" s="220"/>
      <c r="KJ929" s="220"/>
      <c r="KK929" s="220"/>
      <c r="KL929" s="220"/>
      <c r="KM929" s="220"/>
      <c r="KN929" s="220"/>
      <c r="KO929" s="220"/>
      <c r="KP929" s="220"/>
      <c r="KQ929" s="220"/>
      <c r="KR929" s="220"/>
      <c r="KS929" s="220"/>
      <c r="KT929" s="220"/>
      <c r="KU929" s="220"/>
      <c r="KV929" s="220"/>
      <c r="KW929" s="220"/>
      <c r="KX929" s="220"/>
      <c r="LH929" s="220"/>
      <c r="LI929" s="220"/>
      <c r="LJ929" s="220"/>
      <c r="LK929" s="220"/>
      <c r="LL929" s="220"/>
      <c r="LM929" s="220"/>
      <c r="LN929" s="220"/>
      <c r="LO929" s="220"/>
      <c r="LP929" s="220"/>
      <c r="LQ929" s="220"/>
      <c r="LR929" s="220"/>
      <c r="LS929" s="220"/>
      <c r="LT929" s="220"/>
      <c r="LU929" s="220"/>
      <c r="LV929" s="220"/>
      <c r="LW929" s="220"/>
      <c r="LX929" s="220"/>
      <c r="LY929" s="220"/>
      <c r="LZ929" s="220"/>
      <c r="MA929" s="220"/>
      <c r="MB929" s="220"/>
      <c r="MC929" s="220"/>
      <c r="MD929" s="220"/>
      <c r="ME929" s="220"/>
      <c r="MF929" s="220"/>
      <c r="MG929" s="220"/>
      <c r="MH929" s="220"/>
      <c r="MI929" s="220"/>
      <c r="MJ929" s="220"/>
      <c r="MK929" s="220"/>
      <c r="ML929" s="220"/>
      <c r="MM929" s="220"/>
      <c r="MN929" s="220"/>
      <c r="MO929" s="220"/>
      <c r="MP929" s="220"/>
      <c r="MQ929" s="220"/>
      <c r="MR929" s="220"/>
      <c r="MS929" s="220"/>
      <c r="MT929" s="220"/>
      <c r="MU929" s="220"/>
      <c r="MV929" s="220"/>
      <c r="MW929" s="220"/>
      <c r="MX929" s="220"/>
      <c r="MY929" s="220"/>
      <c r="MZ929" s="220"/>
      <c r="NA929" s="220"/>
      <c r="NB929" s="220"/>
      <c r="NC929" s="220"/>
      <c r="ND929" s="220"/>
      <c r="NE929" s="220"/>
      <c r="NF929" s="220"/>
      <c r="NG929" s="220"/>
      <c r="NH929" s="220"/>
      <c r="NI929" s="220"/>
      <c r="NJ929" s="220"/>
      <c r="NK929" s="220"/>
      <c r="NL929" s="220"/>
      <c r="NM929" s="220"/>
      <c r="NN929" s="220"/>
      <c r="NO929" s="220"/>
      <c r="NP929" s="220"/>
      <c r="NQ929" s="220"/>
      <c r="NR929" s="220"/>
      <c r="NS929" s="220"/>
      <c r="NT929" s="220"/>
      <c r="NU929" s="220"/>
      <c r="NV929" s="220"/>
      <c r="NW929" s="220"/>
      <c r="NX929" s="220"/>
      <c r="NY929" s="220"/>
      <c r="NZ929" s="220"/>
      <c r="OA929" s="220"/>
      <c r="OB929" s="220"/>
      <c r="OC929" s="220"/>
      <c r="OD929" s="220"/>
      <c r="OE929" s="220"/>
      <c r="OF929" s="220"/>
      <c r="OG929" s="220"/>
      <c r="OH929" s="220"/>
      <c r="OI929" s="220"/>
      <c r="OJ929" s="220"/>
      <c r="OK929" s="220"/>
      <c r="OL929" s="220"/>
      <c r="OM929" s="220"/>
      <c r="ON929" s="220"/>
      <c r="OO929" s="220"/>
      <c r="OP929" s="220"/>
      <c r="OQ929" s="220"/>
      <c r="OR929" s="220"/>
      <c r="OS929" s="220"/>
      <c r="OT929" s="220"/>
      <c r="OU929" s="220"/>
      <c r="OV929" s="220"/>
      <c r="OW929" s="220"/>
      <c r="OX929" s="220"/>
      <c r="OY929" s="220"/>
      <c r="OZ929" s="220"/>
      <c r="PA929" s="220"/>
      <c r="PB929" s="220"/>
      <c r="PC929" s="220"/>
      <c r="PD929" s="220"/>
      <c r="PE929" s="220"/>
      <c r="PF929" s="220"/>
      <c r="PG929" s="220"/>
      <c r="PH929" s="220"/>
      <c r="PI929" s="220"/>
      <c r="PJ929" s="220"/>
      <c r="PK929" s="220"/>
      <c r="PL929" s="220"/>
      <c r="PM929" s="220"/>
      <c r="PN929" s="220"/>
      <c r="PO929" s="220"/>
      <c r="PP929" s="220"/>
      <c r="PQ929" s="220"/>
      <c r="PR929" s="220"/>
      <c r="PS929" s="220"/>
      <c r="PT929" s="220"/>
      <c r="PU929" s="220"/>
      <c r="PV929" s="220"/>
      <c r="PW929" s="220"/>
      <c r="PX929" s="220"/>
      <c r="PY929" s="220"/>
      <c r="PZ929" s="220"/>
      <c r="QA929" s="220"/>
      <c r="QB929" s="220"/>
      <c r="QC929" s="220"/>
      <c r="QD929" s="220"/>
      <c r="QE929" s="220"/>
      <c r="QF929" s="220"/>
      <c r="QG929" s="220"/>
      <c r="QH929" s="220"/>
      <c r="QI929" s="220"/>
      <c r="QJ929" s="220"/>
      <c r="QK929" s="220"/>
      <c r="QL929" s="220"/>
      <c r="QM929" s="220"/>
      <c r="QN929" s="220"/>
      <c r="QO929" s="220"/>
      <c r="QP929" s="220"/>
      <c r="QQ929" s="220"/>
      <c r="QR929" s="220"/>
      <c r="QS929" s="220"/>
      <c r="QT929" s="220"/>
      <c r="QU929" s="220"/>
      <c r="QV929" s="220"/>
      <c r="QW929" s="220"/>
      <c r="QX929" s="220"/>
      <c r="QY929" s="220"/>
      <c r="QZ929" s="220"/>
      <c r="RA929" s="220"/>
      <c r="RB929" s="220"/>
      <c r="RC929" s="220"/>
      <c r="RD929" s="220"/>
      <c r="RE929" s="220"/>
      <c r="RF929" s="220"/>
      <c r="RG929" s="220"/>
      <c r="RH929" s="220"/>
      <c r="RI929" s="220"/>
      <c r="RJ929" s="220"/>
      <c r="RK929" s="220"/>
      <c r="RL929" s="220"/>
      <c r="RM929" s="220"/>
      <c r="RN929" s="220"/>
      <c r="RO929" s="220"/>
      <c r="RP929" s="220"/>
      <c r="RQ929" s="220"/>
      <c r="RR929" s="220"/>
      <c r="RS929" s="220"/>
      <c r="RT929" s="220"/>
      <c r="RU929" s="220"/>
      <c r="RV929" s="220"/>
      <c r="RW929" s="220"/>
      <c r="RX929" s="220"/>
      <c r="RY929" s="220"/>
      <c r="RZ929" s="220"/>
      <c r="SA929" s="220"/>
      <c r="SB929" s="220"/>
      <c r="SC929" s="220"/>
      <c r="SD929" s="220"/>
      <c r="SE929" s="220"/>
      <c r="SF929" s="220"/>
      <c r="SG929" s="220"/>
    </row>
    <row r="930" spans="1:501">
      <c r="A930" s="220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454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0"/>
      <c r="AA930" s="220"/>
      <c r="AB930" s="220"/>
      <c r="AC930" s="220"/>
      <c r="AD930" s="220"/>
      <c r="AE930" s="220"/>
      <c r="AF930" s="220"/>
      <c r="AG930" s="220"/>
      <c r="AH930" s="220"/>
      <c r="AI930" s="220"/>
      <c r="AJ930" s="220"/>
      <c r="AK930" s="220"/>
      <c r="AL930" s="220"/>
      <c r="AM930" s="220"/>
      <c r="AN930" s="220"/>
      <c r="AO930" s="220"/>
      <c r="AP930" s="220"/>
      <c r="AQ930" s="220"/>
      <c r="AR930" s="220"/>
      <c r="AS930" s="220"/>
      <c r="AT930" s="220"/>
      <c r="AU930" s="220"/>
      <c r="AV930" s="220"/>
      <c r="AW930" s="220"/>
      <c r="AX930" s="220"/>
      <c r="AY930" s="220"/>
      <c r="AZ930" s="220"/>
      <c r="BA930" s="220"/>
      <c r="BB930" s="220"/>
      <c r="BC930" s="220"/>
      <c r="BD930" s="220"/>
      <c r="BE930" s="220"/>
      <c r="BF930" s="220"/>
      <c r="BG930" s="220"/>
      <c r="BH930" s="220"/>
      <c r="BI930" s="220"/>
      <c r="BJ930" s="220"/>
      <c r="BK930" s="220"/>
      <c r="BL930" s="220"/>
      <c r="BM930" s="220"/>
      <c r="BN930" s="220"/>
      <c r="BO930" s="220"/>
      <c r="BP930" s="220"/>
      <c r="BQ930" s="220"/>
      <c r="BR930" s="220"/>
      <c r="BS930" s="220"/>
      <c r="BT930" s="220"/>
      <c r="BU930" s="220"/>
      <c r="BV930" s="220"/>
      <c r="BW930" s="220"/>
      <c r="DV930" s="220"/>
      <c r="DW930" s="220"/>
      <c r="DX930" s="220"/>
      <c r="DY930" s="220"/>
      <c r="DZ930" s="220"/>
      <c r="EA930" s="220"/>
      <c r="EB930" s="220"/>
      <c r="EC930" s="220"/>
      <c r="ED930" s="220"/>
      <c r="EE930" s="220"/>
      <c r="EF930" s="220"/>
      <c r="EG930" s="220"/>
      <c r="EH930" s="220"/>
      <c r="EI930" s="220"/>
      <c r="EJ930" s="220"/>
      <c r="EK930" s="220"/>
      <c r="EL930" s="220"/>
      <c r="EM930" s="220"/>
      <c r="EN930" s="220"/>
      <c r="EO930" s="220"/>
      <c r="EP930" s="220"/>
      <c r="EQ930" s="220"/>
      <c r="ER930" s="220"/>
      <c r="ES930" s="220"/>
      <c r="ET930" s="220"/>
      <c r="EU930" s="220"/>
      <c r="EV930" s="220"/>
      <c r="EW930" s="220"/>
      <c r="EX930" s="220"/>
      <c r="EY930" s="220"/>
      <c r="EZ930" s="220"/>
      <c r="FA930" s="220"/>
      <c r="FB930" s="220"/>
      <c r="FC930" s="220"/>
      <c r="FD930" s="220"/>
      <c r="FE930" s="220"/>
      <c r="FF930" s="220"/>
      <c r="FG930" s="220"/>
      <c r="FH930" s="220"/>
      <c r="FI930" s="220"/>
      <c r="FJ930" s="220"/>
      <c r="FK930" s="220"/>
      <c r="FL930" s="220"/>
      <c r="FM930" s="220"/>
      <c r="FN930" s="220"/>
      <c r="FO930" s="220"/>
      <c r="FP930" s="220"/>
      <c r="FQ930" s="220"/>
      <c r="FR930" s="220"/>
      <c r="FS930" s="220"/>
      <c r="FT930" s="220"/>
      <c r="FU930" s="220"/>
      <c r="FV930" s="220"/>
      <c r="FW930" s="220"/>
      <c r="FX930" s="220"/>
      <c r="FY930" s="220"/>
      <c r="FZ930" s="220"/>
      <c r="GA930" s="220"/>
      <c r="GB930" s="220"/>
      <c r="GC930" s="220"/>
      <c r="GD930" s="220"/>
      <c r="GE930" s="220"/>
      <c r="GF930" s="220"/>
      <c r="GG930" s="220"/>
      <c r="GH930" s="220"/>
      <c r="GI930" s="220"/>
      <c r="GJ930" s="220"/>
      <c r="GK930" s="220"/>
      <c r="GL930" s="220"/>
      <c r="GM930" s="220"/>
      <c r="GN930" s="220"/>
      <c r="GO930" s="220"/>
      <c r="GP930" s="220"/>
      <c r="GQ930" s="220"/>
      <c r="GR930" s="220"/>
      <c r="GS930" s="220"/>
      <c r="GT930" s="220"/>
      <c r="GU930" s="220"/>
      <c r="GV930" s="220"/>
      <c r="GW930" s="220"/>
      <c r="GX930" s="220"/>
      <c r="GY930" s="220"/>
      <c r="GZ930" s="220"/>
      <c r="HA930" s="220"/>
      <c r="HB930" s="220"/>
      <c r="HC930" s="220"/>
      <c r="HD930" s="220"/>
      <c r="HE930" s="220"/>
      <c r="HF930" s="220"/>
      <c r="HG930" s="220"/>
      <c r="HH930" s="220"/>
      <c r="HI930" s="220"/>
      <c r="HJ930" s="220"/>
      <c r="HK930" s="220"/>
      <c r="HL930" s="220"/>
      <c r="HM930" s="220"/>
      <c r="HN930" s="220"/>
      <c r="HO930" s="220"/>
      <c r="HP930" s="220"/>
      <c r="HQ930" s="220"/>
      <c r="HR930" s="220"/>
      <c r="HS930" s="220"/>
      <c r="HT930" s="220"/>
      <c r="HU930" s="220"/>
      <c r="HV930" s="220"/>
      <c r="HW930" s="220"/>
      <c r="HX930" s="220"/>
      <c r="HY930" s="220"/>
      <c r="HZ930" s="220"/>
      <c r="IA930" s="220"/>
      <c r="IB930" s="220"/>
      <c r="IC930" s="220"/>
      <c r="ID930" s="220"/>
      <c r="IE930" s="220"/>
      <c r="IF930" s="220"/>
      <c r="IG930" s="220"/>
      <c r="IH930" s="220"/>
      <c r="II930" s="220"/>
      <c r="IJ930" s="220"/>
      <c r="IK930" s="220"/>
      <c r="IL930" s="220"/>
      <c r="IM930" s="220"/>
      <c r="IN930" s="220"/>
      <c r="IO930" s="220"/>
      <c r="IP930" s="220"/>
      <c r="IQ930" s="220"/>
      <c r="IR930" s="220"/>
      <c r="IS930" s="220"/>
      <c r="IT930" s="220"/>
      <c r="IU930" s="220"/>
      <c r="IV930" s="220"/>
      <c r="IW930" s="220"/>
      <c r="IX930" s="220"/>
      <c r="IY930" s="220"/>
      <c r="IZ930" s="220"/>
      <c r="JA930" s="220"/>
      <c r="JB930" s="220"/>
      <c r="JC930" s="220"/>
      <c r="JD930" s="220"/>
      <c r="JE930" s="220"/>
      <c r="JF930" s="220"/>
      <c r="JG930" s="220"/>
      <c r="JH930" s="220"/>
      <c r="JI930" s="220"/>
      <c r="JJ930" s="220"/>
      <c r="JK930" s="220"/>
      <c r="JL930" s="220"/>
      <c r="JM930" s="220"/>
      <c r="JN930" s="220"/>
      <c r="JO930" s="220"/>
      <c r="JP930" s="220"/>
      <c r="JQ930" s="220"/>
      <c r="JR930" s="220"/>
      <c r="JS930" s="220"/>
      <c r="JT930" s="220"/>
      <c r="JU930" s="220"/>
      <c r="JV930" s="220"/>
      <c r="JW930" s="220"/>
      <c r="JX930" s="220"/>
      <c r="JY930" s="220"/>
      <c r="JZ930" s="220"/>
      <c r="KA930" s="220"/>
      <c r="KB930" s="220"/>
      <c r="KC930" s="220"/>
      <c r="KD930" s="220"/>
      <c r="KE930" s="220"/>
      <c r="KF930" s="220"/>
      <c r="KG930" s="220"/>
      <c r="KH930" s="220"/>
      <c r="KI930" s="220"/>
      <c r="KJ930" s="220"/>
      <c r="KK930" s="220"/>
      <c r="KL930" s="220"/>
      <c r="KM930" s="220"/>
      <c r="KN930" s="220"/>
      <c r="KO930" s="220"/>
      <c r="KP930" s="220"/>
      <c r="KQ930" s="220"/>
      <c r="KR930" s="220"/>
      <c r="KS930" s="220"/>
      <c r="KT930" s="220"/>
      <c r="KU930" s="220"/>
      <c r="KV930" s="220"/>
      <c r="KW930" s="220"/>
      <c r="KX930" s="220"/>
      <c r="LH930" s="220"/>
      <c r="LI930" s="220"/>
      <c r="LJ930" s="220"/>
      <c r="LK930" s="220"/>
      <c r="LL930" s="220"/>
      <c r="LM930" s="220"/>
      <c r="LN930" s="220"/>
      <c r="LO930" s="220"/>
      <c r="LP930" s="220"/>
      <c r="LQ930" s="220"/>
      <c r="LR930" s="220"/>
      <c r="LS930" s="220"/>
      <c r="LT930" s="220"/>
      <c r="LU930" s="220"/>
      <c r="LV930" s="220"/>
      <c r="LW930" s="220"/>
      <c r="LX930" s="220"/>
      <c r="LY930" s="220"/>
      <c r="LZ930" s="220"/>
      <c r="MA930" s="220"/>
      <c r="MB930" s="220"/>
      <c r="MC930" s="220"/>
      <c r="MD930" s="220"/>
      <c r="ME930" s="220"/>
      <c r="MF930" s="220"/>
      <c r="MG930" s="220"/>
      <c r="MH930" s="220"/>
      <c r="MI930" s="220"/>
      <c r="MJ930" s="220"/>
      <c r="MK930" s="220"/>
      <c r="ML930" s="220"/>
      <c r="MM930" s="220"/>
      <c r="MN930" s="220"/>
      <c r="MO930" s="220"/>
      <c r="MP930" s="220"/>
      <c r="MQ930" s="220"/>
      <c r="MR930" s="220"/>
      <c r="MS930" s="220"/>
      <c r="MT930" s="220"/>
      <c r="MU930" s="220"/>
      <c r="MV930" s="220"/>
      <c r="MW930" s="220"/>
      <c r="MX930" s="220"/>
      <c r="MY930" s="220"/>
      <c r="MZ930" s="220"/>
      <c r="NA930" s="220"/>
      <c r="NB930" s="220"/>
      <c r="NC930" s="220"/>
      <c r="ND930" s="220"/>
      <c r="NE930" s="220"/>
      <c r="NF930" s="220"/>
      <c r="NG930" s="220"/>
      <c r="NH930" s="220"/>
      <c r="NI930" s="220"/>
      <c r="NJ930" s="220"/>
      <c r="NK930" s="220"/>
      <c r="NL930" s="220"/>
      <c r="NM930" s="220"/>
      <c r="NN930" s="220"/>
      <c r="NO930" s="220"/>
      <c r="NP930" s="220"/>
      <c r="NQ930" s="220"/>
      <c r="NR930" s="220"/>
      <c r="NS930" s="220"/>
      <c r="NT930" s="220"/>
      <c r="NU930" s="220"/>
      <c r="NV930" s="220"/>
      <c r="NW930" s="220"/>
      <c r="NX930" s="220"/>
      <c r="NY930" s="220"/>
      <c r="NZ930" s="220"/>
      <c r="OA930" s="220"/>
      <c r="OB930" s="220"/>
      <c r="OC930" s="220"/>
      <c r="OD930" s="220"/>
      <c r="OE930" s="220"/>
      <c r="OF930" s="220"/>
      <c r="OG930" s="220"/>
      <c r="OH930" s="220"/>
      <c r="OI930" s="220"/>
      <c r="OJ930" s="220"/>
      <c r="OK930" s="220"/>
      <c r="OL930" s="220"/>
      <c r="OM930" s="220"/>
      <c r="ON930" s="220"/>
      <c r="OO930" s="220"/>
      <c r="OP930" s="220"/>
      <c r="OQ930" s="220"/>
      <c r="OR930" s="220"/>
      <c r="OS930" s="220"/>
      <c r="OT930" s="220"/>
      <c r="OU930" s="220"/>
      <c r="OV930" s="220"/>
      <c r="OW930" s="220"/>
      <c r="OX930" s="220"/>
      <c r="OY930" s="220"/>
      <c r="OZ930" s="220"/>
      <c r="PA930" s="220"/>
      <c r="PB930" s="220"/>
      <c r="PC930" s="220"/>
      <c r="PD930" s="220"/>
      <c r="PE930" s="220"/>
      <c r="PF930" s="220"/>
      <c r="PG930" s="220"/>
      <c r="PH930" s="220"/>
      <c r="PI930" s="220"/>
      <c r="PJ930" s="220"/>
      <c r="PK930" s="220"/>
      <c r="PL930" s="220"/>
      <c r="PM930" s="220"/>
      <c r="PN930" s="220"/>
      <c r="PO930" s="220"/>
      <c r="PP930" s="220"/>
      <c r="PQ930" s="220"/>
      <c r="PR930" s="220"/>
      <c r="PS930" s="220"/>
      <c r="PT930" s="220"/>
      <c r="PU930" s="220"/>
      <c r="PV930" s="220"/>
      <c r="PW930" s="220"/>
      <c r="PX930" s="220"/>
      <c r="PY930" s="220"/>
      <c r="PZ930" s="220"/>
      <c r="QA930" s="220"/>
      <c r="QB930" s="220"/>
      <c r="QC930" s="220"/>
      <c r="QD930" s="220"/>
      <c r="QE930" s="220"/>
      <c r="QF930" s="220"/>
      <c r="QG930" s="220"/>
      <c r="QH930" s="220"/>
      <c r="QI930" s="220"/>
      <c r="QJ930" s="220"/>
      <c r="QK930" s="220"/>
      <c r="QL930" s="220"/>
      <c r="QM930" s="220"/>
      <c r="QN930" s="220"/>
      <c r="QO930" s="220"/>
      <c r="QP930" s="220"/>
      <c r="QQ930" s="220"/>
      <c r="QR930" s="220"/>
      <c r="QS930" s="220"/>
      <c r="QT930" s="220"/>
      <c r="QU930" s="220"/>
      <c r="QV930" s="220"/>
      <c r="QW930" s="220"/>
      <c r="QX930" s="220"/>
      <c r="QY930" s="220"/>
      <c r="QZ930" s="220"/>
      <c r="RA930" s="220"/>
      <c r="RB930" s="220"/>
      <c r="RC930" s="220"/>
      <c r="RD930" s="220"/>
      <c r="RE930" s="220"/>
      <c r="RF930" s="220"/>
      <c r="RG930" s="220"/>
      <c r="RH930" s="220"/>
      <c r="RI930" s="220"/>
      <c r="RJ930" s="220"/>
      <c r="RK930" s="220"/>
      <c r="RL930" s="220"/>
      <c r="RM930" s="220"/>
      <c r="RN930" s="220"/>
      <c r="RO930" s="220"/>
      <c r="RP930" s="220"/>
      <c r="RQ930" s="220"/>
      <c r="RR930" s="220"/>
      <c r="RS930" s="220"/>
      <c r="RT930" s="220"/>
      <c r="RU930" s="220"/>
      <c r="RV930" s="220"/>
      <c r="RW930" s="220"/>
      <c r="RX930" s="220"/>
      <c r="RY930" s="220"/>
      <c r="RZ930" s="220"/>
      <c r="SA930" s="220"/>
      <c r="SB930" s="220"/>
      <c r="SC930" s="220"/>
      <c r="SD930" s="220"/>
      <c r="SE930" s="220"/>
      <c r="SF930" s="220"/>
      <c r="SG930" s="220"/>
    </row>
    <row r="931" spans="1:501">
      <c r="A931" s="220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454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0"/>
      <c r="AA931" s="220"/>
      <c r="AB931" s="220"/>
      <c r="AC931" s="220"/>
      <c r="AD931" s="220"/>
      <c r="AE931" s="220"/>
      <c r="AF931" s="220"/>
      <c r="AG931" s="220"/>
      <c r="AH931" s="220"/>
      <c r="AI931" s="220"/>
      <c r="AJ931" s="220"/>
      <c r="AK931" s="220"/>
      <c r="AL931" s="220"/>
      <c r="AM931" s="220"/>
      <c r="AN931" s="220"/>
      <c r="AO931" s="220"/>
      <c r="AP931" s="220"/>
      <c r="AQ931" s="220"/>
      <c r="AR931" s="220"/>
      <c r="AS931" s="220"/>
      <c r="AT931" s="220"/>
      <c r="AU931" s="220"/>
      <c r="AV931" s="220"/>
      <c r="AW931" s="220"/>
      <c r="AX931" s="220"/>
      <c r="AY931" s="220"/>
      <c r="AZ931" s="220"/>
      <c r="BA931" s="220"/>
      <c r="BB931" s="220"/>
      <c r="BC931" s="220"/>
      <c r="BD931" s="220"/>
      <c r="BE931" s="220"/>
      <c r="BF931" s="220"/>
      <c r="BG931" s="220"/>
      <c r="BH931" s="220"/>
      <c r="BI931" s="220"/>
      <c r="BJ931" s="220"/>
      <c r="BK931" s="220"/>
      <c r="BL931" s="220"/>
      <c r="BM931" s="220"/>
      <c r="BN931" s="220"/>
      <c r="BO931" s="220"/>
      <c r="BP931" s="220"/>
      <c r="BQ931" s="220"/>
      <c r="BR931" s="220"/>
      <c r="BS931" s="220"/>
      <c r="BT931" s="220"/>
      <c r="BU931" s="220"/>
      <c r="BV931" s="220"/>
      <c r="BW931" s="220"/>
      <c r="DV931" s="220"/>
      <c r="DW931" s="220"/>
      <c r="DX931" s="220"/>
      <c r="DY931" s="220"/>
      <c r="DZ931" s="220"/>
      <c r="EA931" s="220"/>
      <c r="EB931" s="220"/>
      <c r="EC931" s="220"/>
      <c r="ED931" s="220"/>
      <c r="EE931" s="220"/>
      <c r="EF931" s="220"/>
      <c r="EG931" s="220"/>
      <c r="EH931" s="220"/>
      <c r="EI931" s="220"/>
      <c r="EJ931" s="220"/>
      <c r="EK931" s="220"/>
      <c r="EL931" s="220"/>
      <c r="EM931" s="220"/>
      <c r="EN931" s="220"/>
      <c r="EO931" s="220"/>
      <c r="EP931" s="220"/>
      <c r="EQ931" s="220"/>
      <c r="ER931" s="220"/>
      <c r="ES931" s="220"/>
      <c r="ET931" s="220"/>
      <c r="EU931" s="220"/>
      <c r="EV931" s="220"/>
      <c r="EW931" s="220"/>
      <c r="EX931" s="220"/>
      <c r="EY931" s="220"/>
      <c r="EZ931" s="220"/>
      <c r="FA931" s="220"/>
      <c r="FB931" s="220"/>
      <c r="FC931" s="220"/>
      <c r="FD931" s="220"/>
      <c r="FE931" s="220"/>
      <c r="FF931" s="220"/>
      <c r="FG931" s="220"/>
      <c r="FH931" s="220"/>
      <c r="FI931" s="220"/>
      <c r="FJ931" s="220"/>
      <c r="FK931" s="220"/>
      <c r="FL931" s="220"/>
      <c r="FM931" s="220"/>
      <c r="FN931" s="220"/>
      <c r="FO931" s="220"/>
      <c r="FP931" s="220"/>
      <c r="FQ931" s="220"/>
      <c r="FR931" s="220"/>
      <c r="FS931" s="220"/>
      <c r="FT931" s="220"/>
      <c r="FU931" s="220"/>
      <c r="FV931" s="220"/>
      <c r="FW931" s="220"/>
      <c r="FX931" s="220"/>
      <c r="FY931" s="220"/>
      <c r="FZ931" s="220"/>
      <c r="GA931" s="220"/>
      <c r="GB931" s="220"/>
      <c r="GC931" s="220"/>
      <c r="GD931" s="220"/>
      <c r="GE931" s="220"/>
      <c r="GF931" s="220"/>
      <c r="GG931" s="220"/>
      <c r="GH931" s="220"/>
      <c r="GI931" s="220"/>
      <c r="GJ931" s="220"/>
      <c r="GK931" s="220"/>
      <c r="GL931" s="220"/>
      <c r="GM931" s="220"/>
      <c r="GN931" s="220"/>
      <c r="GO931" s="220"/>
      <c r="GP931" s="220"/>
      <c r="GQ931" s="220"/>
      <c r="GR931" s="220"/>
      <c r="GS931" s="220"/>
      <c r="GT931" s="220"/>
      <c r="GU931" s="220"/>
      <c r="GV931" s="220"/>
      <c r="GW931" s="220"/>
      <c r="GX931" s="220"/>
      <c r="GY931" s="220"/>
      <c r="GZ931" s="220"/>
      <c r="HA931" s="220"/>
      <c r="HB931" s="220"/>
      <c r="HC931" s="220"/>
      <c r="HD931" s="220"/>
      <c r="HE931" s="220"/>
      <c r="HF931" s="220"/>
      <c r="HG931" s="220"/>
      <c r="HH931" s="220"/>
      <c r="HI931" s="220"/>
      <c r="HJ931" s="220"/>
      <c r="HK931" s="220"/>
      <c r="HL931" s="220"/>
      <c r="HM931" s="220"/>
      <c r="HN931" s="220"/>
      <c r="HO931" s="220"/>
      <c r="HP931" s="220"/>
      <c r="HQ931" s="220"/>
      <c r="HR931" s="220"/>
      <c r="HS931" s="220"/>
      <c r="HT931" s="220"/>
      <c r="HU931" s="220"/>
      <c r="HV931" s="220"/>
      <c r="HW931" s="220"/>
      <c r="HX931" s="220"/>
      <c r="HY931" s="220"/>
      <c r="HZ931" s="220"/>
      <c r="IA931" s="220"/>
      <c r="IB931" s="220"/>
      <c r="IC931" s="220"/>
      <c r="ID931" s="220"/>
      <c r="IE931" s="220"/>
      <c r="IF931" s="220"/>
      <c r="IG931" s="220"/>
      <c r="IH931" s="220"/>
      <c r="II931" s="220"/>
      <c r="IJ931" s="220"/>
      <c r="IK931" s="220"/>
      <c r="IL931" s="220"/>
      <c r="IM931" s="220"/>
      <c r="IN931" s="220"/>
      <c r="IO931" s="220"/>
      <c r="IP931" s="220"/>
      <c r="IQ931" s="220"/>
      <c r="IR931" s="220"/>
      <c r="IS931" s="220"/>
      <c r="IT931" s="220"/>
      <c r="IU931" s="220"/>
      <c r="IV931" s="220"/>
      <c r="IW931" s="220"/>
      <c r="IX931" s="220"/>
      <c r="IY931" s="220"/>
      <c r="IZ931" s="220"/>
      <c r="JA931" s="220"/>
      <c r="JB931" s="220"/>
      <c r="JC931" s="220"/>
      <c r="JD931" s="220"/>
      <c r="JE931" s="220"/>
      <c r="JF931" s="220"/>
      <c r="JG931" s="220"/>
      <c r="JH931" s="220"/>
      <c r="JI931" s="220"/>
      <c r="JJ931" s="220"/>
      <c r="JK931" s="220"/>
      <c r="JL931" s="220"/>
      <c r="JM931" s="220"/>
      <c r="JN931" s="220"/>
      <c r="JO931" s="220"/>
      <c r="JP931" s="220"/>
      <c r="JQ931" s="220"/>
      <c r="JR931" s="220"/>
      <c r="JS931" s="220"/>
      <c r="JT931" s="220"/>
      <c r="JU931" s="220"/>
      <c r="JV931" s="220"/>
      <c r="JW931" s="220"/>
      <c r="JX931" s="220"/>
      <c r="JY931" s="220"/>
      <c r="JZ931" s="220"/>
      <c r="KA931" s="220"/>
      <c r="KB931" s="220"/>
      <c r="KC931" s="220"/>
      <c r="KD931" s="220"/>
      <c r="KE931" s="220"/>
      <c r="KF931" s="220"/>
      <c r="KG931" s="220"/>
      <c r="KH931" s="220"/>
      <c r="KI931" s="220"/>
      <c r="KJ931" s="220"/>
      <c r="KK931" s="220"/>
      <c r="KL931" s="220"/>
      <c r="KM931" s="220"/>
      <c r="KN931" s="220"/>
      <c r="KO931" s="220"/>
      <c r="KP931" s="220"/>
      <c r="KQ931" s="220"/>
      <c r="KR931" s="220"/>
      <c r="KS931" s="220"/>
      <c r="KT931" s="220"/>
      <c r="KU931" s="220"/>
      <c r="KV931" s="220"/>
      <c r="KW931" s="220"/>
      <c r="KX931" s="220"/>
      <c r="LH931" s="220"/>
      <c r="LI931" s="220"/>
      <c r="LJ931" s="220"/>
      <c r="LK931" s="220"/>
      <c r="LL931" s="220"/>
      <c r="LM931" s="220"/>
      <c r="LN931" s="220"/>
      <c r="LO931" s="220"/>
      <c r="LP931" s="220"/>
      <c r="LQ931" s="220"/>
      <c r="LR931" s="220"/>
      <c r="LS931" s="220"/>
      <c r="LT931" s="220"/>
      <c r="LU931" s="220"/>
      <c r="LV931" s="220"/>
      <c r="LW931" s="220"/>
      <c r="LX931" s="220"/>
      <c r="LY931" s="220"/>
      <c r="LZ931" s="220"/>
      <c r="MA931" s="220"/>
      <c r="MB931" s="220"/>
      <c r="MC931" s="220"/>
      <c r="MD931" s="220"/>
      <c r="ME931" s="220"/>
      <c r="MF931" s="220"/>
      <c r="MG931" s="220"/>
      <c r="MH931" s="220"/>
      <c r="MI931" s="220"/>
      <c r="MJ931" s="220"/>
      <c r="MK931" s="220"/>
      <c r="ML931" s="220"/>
      <c r="MM931" s="220"/>
      <c r="MN931" s="220"/>
      <c r="MO931" s="220"/>
      <c r="MP931" s="220"/>
      <c r="MQ931" s="220"/>
      <c r="MR931" s="220"/>
      <c r="MS931" s="220"/>
      <c r="MT931" s="220"/>
      <c r="MU931" s="220"/>
      <c r="MV931" s="220"/>
      <c r="MW931" s="220"/>
      <c r="MX931" s="220"/>
      <c r="MY931" s="220"/>
      <c r="MZ931" s="220"/>
      <c r="NA931" s="220"/>
      <c r="NB931" s="220"/>
      <c r="NC931" s="220"/>
      <c r="ND931" s="220"/>
      <c r="NE931" s="220"/>
      <c r="NF931" s="220"/>
      <c r="NG931" s="220"/>
      <c r="NH931" s="220"/>
      <c r="NI931" s="220"/>
      <c r="NJ931" s="220"/>
      <c r="NK931" s="220"/>
      <c r="NL931" s="220"/>
      <c r="NM931" s="220"/>
      <c r="NN931" s="220"/>
      <c r="NO931" s="220"/>
      <c r="NP931" s="220"/>
      <c r="NQ931" s="220"/>
      <c r="NR931" s="220"/>
      <c r="NS931" s="220"/>
      <c r="NT931" s="220"/>
      <c r="NU931" s="220"/>
      <c r="NV931" s="220"/>
      <c r="NW931" s="220"/>
      <c r="NX931" s="220"/>
      <c r="NY931" s="220"/>
      <c r="NZ931" s="220"/>
      <c r="OA931" s="220"/>
      <c r="OB931" s="220"/>
      <c r="OC931" s="220"/>
      <c r="OD931" s="220"/>
      <c r="OE931" s="220"/>
      <c r="OF931" s="220"/>
      <c r="OG931" s="220"/>
      <c r="OH931" s="220"/>
      <c r="OI931" s="220"/>
      <c r="OJ931" s="220"/>
      <c r="OK931" s="220"/>
      <c r="OL931" s="220"/>
      <c r="OM931" s="220"/>
      <c r="ON931" s="220"/>
      <c r="OO931" s="220"/>
      <c r="OP931" s="220"/>
      <c r="OQ931" s="220"/>
      <c r="OR931" s="220"/>
      <c r="OS931" s="220"/>
      <c r="OT931" s="220"/>
      <c r="OU931" s="220"/>
      <c r="OV931" s="220"/>
      <c r="OW931" s="220"/>
      <c r="OX931" s="220"/>
      <c r="OY931" s="220"/>
      <c r="OZ931" s="220"/>
      <c r="PA931" s="220"/>
      <c r="PB931" s="220"/>
      <c r="PC931" s="220"/>
      <c r="PD931" s="220"/>
      <c r="PE931" s="220"/>
      <c r="PF931" s="220"/>
      <c r="PG931" s="220"/>
      <c r="PH931" s="220"/>
      <c r="PI931" s="220"/>
      <c r="PJ931" s="220"/>
      <c r="PK931" s="220"/>
      <c r="PL931" s="220"/>
      <c r="PM931" s="220"/>
      <c r="PN931" s="220"/>
      <c r="PO931" s="220"/>
      <c r="PP931" s="220"/>
      <c r="PQ931" s="220"/>
      <c r="PR931" s="220"/>
      <c r="PS931" s="220"/>
      <c r="PT931" s="220"/>
      <c r="PU931" s="220"/>
      <c r="PV931" s="220"/>
      <c r="PW931" s="220"/>
      <c r="PX931" s="220"/>
      <c r="PY931" s="220"/>
      <c r="PZ931" s="220"/>
      <c r="QA931" s="220"/>
      <c r="QB931" s="220"/>
      <c r="QC931" s="220"/>
      <c r="QD931" s="220"/>
      <c r="QE931" s="220"/>
      <c r="QF931" s="220"/>
      <c r="QG931" s="220"/>
      <c r="QH931" s="220"/>
      <c r="QI931" s="220"/>
      <c r="QJ931" s="220"/>
      <c r="QK931" s="220"/>
      <c r="QL931" s="220"/>
      <c r="QM931" s="220"/>
      <c r="QN931" s="220"/>
      <c r="QO931" s="220"/>
      <c r="QP931" s="220"/>
      <c r="QQ931" s="220"/>
      <c r="QR931" s="220"/>
      <c r="QS931" s="220"/>
      <c r="QT931" s="220"/>
      <c r="QU931" s="220"/>
      <c r="QV931" s="220"/>
      <c r="QW931" s="220"/>
      <c r="QX931" s="220"/>
      <c r="QY931" s="220"/>
      <c r="QZ931" s="220"/>
      <c r="RA931" s="220"/>
      <c r="RB931" s="220"/>
      <c r="RC931" s="220"/>
      <c r="RD931" s="220"/>
      <c r="RE931" s="220"/>
      <c r="RF931" s="220"/>
      <c r="RG931" s="220"/>
      <c r="RH931" s="220"/>
      <c r="RI931" s="220"/>
      <c r="RJ931" s="220"/>
      <c r="RK931" s="220"/>
      <c r="RL931" s="220"/>
      <c r="RM931" s="220"/>
      <c r="RN931" s="220"/>
      <c r="RO931" s="220"/>
      <c r="RP931" s="220"/>
      <c r="RQ931" s="220"/>
      <c r="RR931" s="220"/>
      <c r="RS931" s="220"/>
      <c r="RT931" s="220"/>
      <c r="RU931" s="220"/>
      <c r="RV931" s="220"/>
      <c r="RW931" s="220"/>
      <c r="RX931" s="220"/>
      <c r="RY931" s="220"/>
      <c r="RZ931" s="220"/>
      <c r="SA931" s="220"/>
      <c r="SB931" s="220"/>
      <c r="SC931" s="220"/>
      <c r="SD931" s="220"/>
      <c r="SE931" s="220"/>
      <c r="SF931" s="220"/>
      <c r="SG931" s="220"/>
    </row>
    <row r="932" spans="1:501">
      <c r="A932" s="220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454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0"/>
      <c r="AA932" s="220"/>
      <c r="AB932" s="220"/>
      <c r="AC932" s="220"/>
      <c r="AD932" s="220"/>
      <c r="AE932" s="220"/>
      <c r="AF932" s="220"/>
      <c r="AG932" s="220"/>
      <c r="AH932" s="220"/>
      <c r="AI932" s="220"/>
      <c r="AJ932" s="220"/>
      <c r="AK932" s="220"/>
      <c r="AL932" s="220"/>
      <c r="AM932" s="220"/>
      <c r="AN932" s="220"/>
      <c r="AO932" s="220"/>
      <c r="AP932" s="220"/>
      <c r="AQ932" s="220"/>
      <c r="AR932" s="220"/>
      <c r="AS932" s="220"/>
      <c r="AT932" s="220"/>
      <c r="AU932" s="220"/>
      <c r="AV932" s="220"/>
      <c r="AW932" s="220"/>
      <c r="AX932" s="220"/>
      <c r="AY932" s="220"/>
      <c r="AZ932" s="220"/>
      <c r="BA932" s="220"/>
      <c r="BB932" s="220"/>
      <c r="BC932" s="220"/>
      <c r="BD932" s="220"/>
      <c r="BE932" s="220"/>
      <c r="BF932" s="220"/>
      <c r="BG932" s="220"/>
      <c r="BH932" s="220"/>
      <c r="BI932" s="220"/>
      <c r="BJ932" s="220"/>
      <c r="BK932" s="220"/>
      <c r="BL932" s="220"/>
      <c r="BM932" s="220"/>
      <c r="BN932" s="220"/>
      <c r="BO932" s="220"/>
      <c r="BP932" s="220"/>
      <c r="BQ932" s="220"/>
      <c r="BR932" s="220"/>
      <c r="BS932" s="220"/>
      <c r="BT932" s="220"/>
      <c r="BU932" s="220"/>
      <c r="BV932" s="220"/>
      <c r="BW932" s="220"/>
      <c r="DV932" s="220"/>
      <c r="DW932" s="220"/>
      <c r="DX932" s="220"/>
      <c r="DY932" s="220"/>
      <c r="DZ932" s="220"/>
      <c r="EA932" s="220"/>
      <c r="EB932" s="220"/>
      <c r="EC932" s="220"/>
      <c r="ED932" s="220"/>
      <c r="EE932" s="220"/>
      <c r="EF932" s="220"/>
      <c r="EG932" s="220"/>
      <c r="EH932" s="220"/>
      <c r="EI932" s="220"/>
      <c r="EJ932" s="220"/>
      <c r="EK932" s="220"/>
      <c r="EL932" s="220"/>
      <c r="EM932" s="220"/>
      <c r="EN932" s="220"/>
      <c r="EO932" s="220"/>
      <c r="EP932" s="220"/>
      <c r="EQ932" s="220"/>
      <c r="ER932" s="220"/>
      <c r="ES932" s="220"/>
      <c r="ET932" s="220"/>
      <c r="EU932" s="220"/>
      <c r="EV932" s="220"/>
      <c r="EW932" s="220"/>
      <c r="EX932" s="220"/>
      <c r="EY932" s="220"/>
      <c r="EZ932" s="220"/>
      <c r="FA932" s="220"/>
      <c r="FB932" s="220"/>
      <c r="FC932" s="220"/>
      <c r="FD932" s="220"/>
      <c r="FE932" s="220"/>
      <c r="FF932" s="220"/>
      <c r="FG932" s="220"/>
      <c r="FH932" s="220"/>
      <c r="FI932" s="220"/>
      <c r="FJ932" s="220"/>
      <c r="FK932" s="220"/>
      <c r="FL932" s="220"/>
      <c r="FM932" s="220"/>
      <c r="FN932" s="220"/>
      <c r="FO932" s="220"/>
      <c r="FP932" s="220"/>
      <c r="FQ932" s="220"/>
      <c r="FR932" s="220"/>
      <c r="FS932" s="220"/>
      <c r="FT932" s="220"/>
      <c r="FU932" s="220"/>
      <c r="FV932" s="220"/>
      <c r="FW932" s="220"/>
      <c r="FX932" s="220"/>
      <c r="FY932" s="220"/>
      <c r="FZ932" s="220"/>
      <c r="GA932" s="220"/>
      <c r="GB932" s="220"/>
      <c r="GC932" s="220"/>
      <c r="GD932" s="220"/>
      <c r="GE932" s="220"/>
      <c r="GF932" s="220"/>
      <c r="GG932" s="220"/>
      <c r="GH932" s="220"/>
      <c r="GI932" s="220"/>
      <c r="GJ932" s="220"/>
      <c r="GK932" s="220"/>
      <c r="GL932" s="220"/>
      <c r="GM932" s="220"/>
      <c r="GN932" s="220"/>
      <c r="GO932" s="220"/>
      <c r="GP932" s="220"/>
      <c r="GQ932" s="220"/>
      <c r="GR932" s="220"/>
      <c r="GS932" s="220"/>
      <c r="GT932" s="220"/>
      <c r="GU932" s="220"/>
      <c r="GV932" s="220"/>
      <c r="GW932" s="220"/>
      <c r="GX932" s="220"/>
      <c r="GY932" s="220"/>
      <c r="GZ932" s="220"/>
      <c r="HA932" s="220"/>
      <c r="HB932" s="220"/>
      <c r="HC932" s="220"/>
      <c r="HD932" s="220"/>
      <c r="HE932" s="220"/>
      <c r="HF932" s="220"/>
      <c r="HG932" s="220"/>
      <c r="HH932" s="220"/>
      <c r="HI932" s="220"/>
      <c r="HJ932" s="220"/>
      <c r="HK932" s="220"/>
      <c r="HL932" s="220"/>
      <c r="HM932" s="220"/>
      <c r="HN932" s="220"/>
      <c r="HO932" s="220"/>
      <c r="HP932" s="220"/>
      <c r="HQ932" s="220"/>
      <c r="HR932" s="220"/>
      <c r="HS932" s="220"/>
      <c r="HT932" s="220"/>
      <c r="HU932" s="220"/>
      <c r="HV932" s="220"/>
      <c r="HW932" s="220"/>
      <c r="HX932" s="220"/>
      <c r="HY932" s="220"/>
      <c r="HZ932" s="220"/>
      <c r="IA932" s="220"/>
      <c r="IB932" s="220"/>
      <c r="IC932" s="220"/>
      <c r="ID932" s="220"/>
      <c r="IE932" s="220"/>
      <c r="IF932" s="220"/>
      <c r="IG932" s="220"/>
      <c r="IH932" s="220"/>
      <c r="II932" s="220"/>
      <c r="IJ932" s="220"/>
      <c r="IK932" s="220"/>
      <c r="IL932" s="220"/>
      <c r="IM932" s="220"/>
      <c r="IN932" s="220"/>
      <c r="IO932" s="220"/>
      <c r="IP932" s="220"/>
      <c r="IQ932" s="220"/>
      <c r="IR932" s="220"/>
      <c r="IS932" s="220"/>
      <c r="IT932" s="220"/>
      <c r="IU932" s="220"/>
      <c r="IV932" s="220"/>
      <c r="IW932" s="220"/>
      <c r="IX932" s="220"/>
      <c r="IY932" s="220"/>
      <c r="IZ932" s="220"/>
      <c r="JA932" s="220"/>
      <c r="JB932" s="220"/>
      <c r="JC932" s="220"/>
      <c r="JD932" s="220"/>
      <c r="JE932" s="220"/>
      <c r="JF932" s="220"/>
      <c r="JG932" s="220"/>
      <c r="JH932" s="220"/>
      <c r="JI932" s="220"/>
      <c r="JJ932" s="220"/>
      <c r="JK932" s="220"/>
      <c r="JL932" s="220"/>
      <c r="JM932" s="220"/>
      <c r="JN932" s="220"/>
      <c r="JO932" s="220"/>
      <c r="JP932" s="220"/>
      <c r="JQ932" s="220"/>
      <c r="JR932" s="220"/>
      <c r="JS932" s="220"/>
      <c r="JT932" s="220"/>
      <c r="JU932" s="220"/>
      <c r="JV932" s="220"/>
      <c r="JW932" s="220"/>
      <c r="JX932" s="220"/>
      <c r="JY932" s="220"/>
      <c r="JZ932" s="220"/>
      <c r="KA932" s="220"/>
      <c r="KB932" s="220"/>
      <c r="KC932" s="220"/>
      <c r="KD932" s="220"/>
      <c r="KE932" s="220"/>
      <c r="KF932" s="220"/>
      <c r="KG932" s="220"/>
      <c r="KH932" s="220"/>
      <c r="KI932" s="220"/>
      <c r="KJ932" s="220"/>
      <c r="KK932" s="220"/>
      <c r="KL932" s="220"/>
      <c r="KM932" s="220"/>
      <c r="KN932" s="220"/>
      <c r="KO932" s="220"/>
      <c r="KP932" s="220"/>
      <c r="KQ932" s="220"/>
      <c r="KR932" s="220"/>
      <c r="KS932" s="220"/>
      <c r="KT932" s="220"/>
      <c r="KU932" s="220"/>
      <c r="KV932" s="220"/>
      <c r="KW932" s="220"/>
      <c r="KX932" s="220"/>
      <c r="LH932" s="220"/>
      <c r="LI932" s="220"/>
      <c r="LJ932" s="220"/>
      <c r="LK932" s="220"/>
      <c r="LL932" s="220"/>
      <c r="LM932" s="220"/>
      <c r="LN932" s="220"/>
      <c r="LO932" s="220"/>
      <c r="LP932" s="220"/>
      <c r="LQ932" s="220"/>
      <c r="LR932" s="220"/>
      <c r="LS932" s="220"/>
      <c r="LT932" s="220"/>
      <c r="LU932" s="220"/>
      <c r="LV932" s="220"/>
      <c r="LW932" s="220"/>
      <c r="LX932" s="220"/>
      <c r="LY932" s="220"/>
      <c r="LZ932" s="220"/>
      <c r="MA932" s="220"/>
      <c r="MB932" s="220"/>
      <c r="MC932" s="220"/>
      <c r="MD932" s="220"/>
      <c r="ME932" s="220"/>
      <c r="MF932" s="220"/>
      <c r="MG932" s="220"/>
      <c r="MH932" s="220"/>
      <c r="MI932" s="220"/>
      <c r="MJ932" s="220"/>
      <c r="MK932" s="220"/>
      <c r="ML932" s="220"/>
      <c r="MM932" s="220"/>
      <c r="MN932" s="220"/>
      <c r="MO932" s="220"/>
      <c r="MP932" s="220"/>
      <c r="MQ932" s="220"/>
      <c r="MR932" s="220"/>
      <c r="MS932" s="220"/>
      <c r="MT932" s="220"/>
      <c r="MU932" s="220"/>
      <c r="MV932" s="220"/>
      <c r="MW932" s="220"/>
      <c r="MX932" s="220"/>
      <c r="MY932" s="220"/>
      <c r="MZ932" s="220"/>
      <c r="NA932" s="220"/>
      <c r="NB932" s="220"/>
      <c r="NC932" s="220"/>
      <c r="ND932" s="220"/>
      <c r="NE932" s="220"/>
      <c r="NF932" s="220"/>
      <c r="NG932" s="220"/>
      <c r="NH932" s="220"/>
      <c r="NI932" s="220"/>
      <c r="NJ932" s="220"/>
      <c r="NK932" s="220"/>
      <c r="NL932" s="220"/>
      <c r="NM932" s="220"/>
      <c r="NN932" s="220"/>
      <c r="NO932" s="220"/>
      <c r="NP932" s="220"/>
      <c r="NQ932" s="220"/>
      <c r="NR932" s="220"/>
      <c r="NS932" s="220"/>
      <c r="NT932" s="220"/>
      <c r="NU932" s="220"/>
      <c r="NV932" s="220"/>
      <c r="NW932" s="220"/>
      <c r="NX932" s="220"/>
      <c r="NY932" s="220"/>
      <c r="NZ932" s="220"/>
      <c r="OA932" s="220"/>
      <c r="OB932" s="220"/>
      <c r="OC932" s="220"/>
      <c r="OD932" s="220"/>
      <c r="OE932" s="220"/>
      <c r="OF932" s="220"/>
      <c r="OG932" s="220"/>
      <c r="OH932" s="220"/>
      <c r="OI932" s="220"/>
      <c r="OJ932" s="220"/>
      <c r="OK932" s="220"/>
      <c r="OL932" s="220"/>
      <c r="OM932" s="220"/>
      <c r="ON932" s="220"/>
      <c r="OO932" s="220"/>
      <c r="OP932" s="220"/>
      <c r="OQ932" s="220"/>
      <c r="OR932" s="220"/>
      <c r="OS932" s="220"/>
      <c r="OT932" s="220"/>
      <c r="OU932" s="220"/>
      <c r="OV932" s="220"/>
      <c r="OW932" s="220"/>
      <c r="OX932" s="220"/>
      <c r="OY932" s="220"/>
      <c r="OZ932" s="220"/>
      <c r="PA932" s="220"/>
      <c r="PB932" s="220"/>
      <c r="PC932" s="220"/>
      <c r="PD932" s="220"/>
      <c r="PE932" s="220"/>
      <c r="PF932" s="220"/>
      <c r="PG932" s="220"/>
      <c r="PH932" s="220"/>
      <c r="PI932" s="220"/>
      <c r="PJ932" s="220"/>
      <c r="PK932" s="220"/>
      <c r="PL932" s="220"/>
      <c r="PM932" s="220"/>
      <c r="PN932" s="220"/>
      <c r="PO932" s="220"/>
      <c r="PP932" s="220"/>
      <c r="PQ932" s="220"/>
      <c r="PR932" s="220"/>
      <c r="PS932" s="220"/>
      <c r="PT932" s="220"/>
      <c r="PU932" s="220"/>
      <c r="PV932" s="220"/>
      <c r="PW932" s="220"/>
      <c r="PX932" s="220"/>
      <c r="PY932" s="220"/>
      <c r="PZ932" s="220"/>
      <c r="QA932" s="220"/>
      <c r="QB932" s="220"/>
      <c r="QC932" s="220"/>
      <c r="QD932" s="220"/>
      <c r="QE932" s="220"/>
      <c r="QF932" s="220"/>
      <c r="QG932" s="220"/>
      <c r="QH932" s="220"/>
      <c r="QI932" s="220"/>
      <c r="QJ932" s="220"/>
      <c r="QK932" s="220"/>
      <c r="QL932" s="220"/>
      <c r="QM932" s="220"/>
      <c r="QN932" s="220"/>
      <c r="QO932" s="220"/>
      <c r="QP932" s="220"/>
      <c r="QQ932" s="220"/>
      <c r="QR932" s="220"/>
      <c r="QS932" s="220"/>
      <c r="QT932" s="220"/>
      <c r="QU932" s="220"/>
      <c r="QV932" s="220"/>
      <c r="QW932" s="220"/>
      <c r="QX932" s="220"/>
      <c r="QY932" s="220"/>
      <c r="QZ932" s="220"/>
      <c r="RA932" s="220"/>
      <c r="RB932" s="220"/>
      <c r="RC932" s="220"/>
      <c r="RD932" s="220"/>
      <c r="RE932" s="220"/>
      <c r="RF932" s="220"/>
      <c r="RG932" s="220"/>
      <c r="RH932" s="220"/>
      <c r="RI932" s="220"/>
      <c r="RJ932" s="220"/>
      <c r="RK932" s="220"/>
      <c r="RL932" s="220"/>
      <c r="RM932" s="220"/>
      <c r="RN932" s="220"/>
      <c r="RO932" s="220"/>
      <c r="RP932" s="220"/>
      <c r="RQ932" s="220"/>
      <c r="RR932" s="220"/>
      <c r="RS932" s="220"/>
      <c r="RT932" s="220"/>
      <c r="RU932" s="220"/>
      <c r="RV932" s="220"/>
      <c r="RW932" s="220"/>
      <c r="RX932" s="220"/>
      <c r="RY932" s="220"/>
      <c r="RZ932" s="220"/>
      <c r="SA932" s="220"/>
      <c r="SB932" s="220"/>
      <c r="SC932" s="220"/>
      <c r="SD932" s="220"/>
      <c r="SE932" s="220"/>
      <c r="SF932" s="220"/>
      <c r="SG932" s="220"/>
    </row>
    <row r="933" spans="1:501">
      <c r="A933" s="220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454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0"/>
      <c r="AA933" s="220"/>
      <c r="AB933" s="220"/>
      <c r="AC933" s="220"/>
      <c r="AD933" s="220"/>
      <c r="AE933" s="220"/>
      <c r="AF933" s="220"/>
      <c r="AG933" s="220"/>
      <c r="AH933" s="220"/>
      <c r="AI933" s="220"/>
      <c r="AJ933" s="220"/>
      <c r="AK933" s="220"/>
      <c r="AL933" s="220"/>
      <c r="AM933" s="220"/>
      <c r="AN933" s="220"/>
      <c r="AO933" s="220"/>
      <c r="AP933" s="220"/>
      <c r="AQ933" s="220"/>
      <c r="AR933" s="220"/>
      <c r="AS933" s="220"/>
      <c r="AT933" s="220"/>
      <c r="AU933" s="220"/>
      <c r="AV933" s="220"/>
      <c r="AW933" s="220"/>
      <c r="AX933" s="220"/>
      <c r="AY933" s="220"/>
      <c r="AZ933" s="220"/>
      <c r="BA933" s="220"/>
      <c r="BB933" s="220"/>
      <c r="BC933" s="220"/>
      <c r="BD933" s="220"/>
      <c r="BE933" s="220"/>
      <c r="BF933" s="220"/>
      <c r="BG933" s="220"/>
      <c r="BH933" s="220"/>
      <c r="BI933" s="220"/>
      <c r="BJ933" s="220"/>
      <c r="BK933" s="220"/>
      <c r="BL933" s="220"/>
      <c r="BM933" s="220"/>
      <c r="BN933" s="220"/>
      <c r="BO933" s="220"/>
      <c r="BP933" s="220"/>
      <c r="BQ933" s="220"/>
      <c r="BR933" s="220"/>
      <c r="BS933" s="220"/>
      <c r="BT933" s="220"/>
      <c r="BU933" s="220"/>
      <c r="BV933" s="220"/>
      <c r="BW933" s="220"/>
      <c r="DV933" s="220"/>
      <c r="DW933" s="220"/>
      <c r="DX933" s="220"/>
      <c r="DY933" s="220"/>
      <c r="DZ933" s="220"/>
      <c r="EA933" s="220"/>
      <c r="EB933" s="220"/>
      <c r="EC933" s="220"/>
      <c r="ED933" s="220"/>
      <c r="EE933" s="220"/>
      <c r="EF933" s="220"/>
      <c r="EG933" s="220"/>
      <c r="EH933" s="220"/>
      <c r="EI933" s="220"/>
      <c r="EJ933" s="220"/>
      <c r="EK933" s="220"/>
      <c r="EL933" s="220"/>
      <c r="EM933" s="220"/>
      <c r="EN933" s="220"/>
      <c r="EO933" s="220"/>
      <c r="EP933" s="220"/>
      <c r="EQ933" s="220"/>
      <c r="ER933" s="220"/>
      <c r="ES933" s="220"/>
      <c r="ET933" s="220"/>
      <c r="EU933" s="220"/>
      <c r="EV933" s="220"/>
      <c r="EW933" s="220"/>
      <c r="EX933" s="220"/>
      <c r="EY933" s="220"/>
      <c r="EZ933" s="220"/>
      <c r="FA933" s="220"/>
      <c r="FB933" s="220"/>
      <c r="FC933" s="220"/>
      <c r="FD933" s="220"/>
      <c r="FE933" s="220"/>
      <c r="FF933" s="220"/>
      <c r="FG933" s="220"/>
      <c r="FH933" s="220"/>
      <c r="FI933" s="220"/>
      <c r="FJ933" s="220"/>
      <c r="FK933" s="220"/>
      <c r="FL933" s="220"/>
      <c r="FM933" s="220"/>
      <c r="FN933" s="220"/>
      <c r="FO933" s="220"/>
      <c r="FP933" s="220"/>
      <c r="FQ933" s="220"/>
      <c r="FR933" s="220"/>
      <c r="FS933" s="220"/>
      <c r="FT933" s="220"/>
      <c r="FU933" s="220"/>
      <c r="FV933" s="220"/>
      <c r="FW933" s="220"/>
      <c r="FX933" s="220"/>
      <c r="FY933" s="220"/>
      <c r="FZ933" s="220"/>
      <c r="GA933" s="220"/>
      <c r="GB933" s="220"/>
      <c r="GC933" s="220"/>
      <c r="GD933" s="220"/>
      <c r="GE933" s="220"/>
      <c r="GF933" s="220"/>
      <c r="GG933" s="220"/>
      <c r="GH933" s="220"/>
      <c r="GI933" s="220"/>
      <c r="GJ933" s="220"/>
      <c r="GK933" s="220"/>
      <c r="GL933" s="220"/>
      <c r="GM933" s="220"/>
      <c r="GN933" s="220"/>
      <c r="GO933" s="220"/>
      <c r="GP933" s="220"/>
      <c r="GQ933" s="220"/>
      <c r="GR933" s="220"/>
      <c r="GS933" s="220"/>
      <c r="GT933" s="220"/>
      <c r="GU933" s="220"/>
      <c r="GV933" s="220"/>
      <c r="GW933" s="220"/>
      <c r="GX933" s="220"/>
      <c r="GY933" s="220"/>
      <c r="GZ933" s="220"/>
      <c r="HA933" s="220"/>
      <c r="HB933" s="220"/>
      <c r="HC933" s="220"/>
      <c r="HD933" s="220"/>
      <c r="HE933" s="220"/>
      <c r="HF933" s="220"/>
      <c r="HG933" s="220"/>
      <c r="HH933" s="220"/>
      <c r="HI933" s="220"/>
      <c r="HJ933" s="220"/>
      <c r="HK933" s="220"/>
      <c r="HL933" s="220"/>
      <c r="HM933" s="220"/>
      <c r="HN933" s="220"/>
      <c r="HO933" s="220"/>
      <c r="HP933" s="220"/>
      <c r="HQ933" s="220"/>
      <c r="HR933" s="220"/>
      <c r="HS933" s="220"/>
      <c r="HT933" s="220"/>
      <c r="HU933" s="220"/>
      <c r="HV933" s="220"/>
      <c r="HW933" s="220"/>
      <c r="HX933" s="220"/>
      <c r="HY933" s="220"/>
      <c r="HZ933" s="220"/>
      <c r="IA933" s="220"/>
      <c r="IB933" s="220"/>
      <c r="IC933" s="220"/>
      <c r="ID933" s="220"/>
      <c r="IE933" s="220"/>
      <c r="IF933" s="220"/>
      <c r="IG933" s="220"/>
      <c r="IH933" s="220"/>
      <c r="II933" s="220"/>
      <c r="IJ933" s="220"/>
      <c r="IK933" s="220"/>
      <c r="IL933" s="220"/>
      <c r="IM933" s="220"/>
      <c r="IN933" s="220"/>
      <c r="IO933" s="220"/>
      <c r="IP933" s="220"/>
      <c r="IQ933" s="220"/>
      <c r="IR933" s="220"/>
      <c r="IS933" s="220"/>
      <c r="IT933" s="220"/>
      <c r="IU933" s="220"/>
      <c r="IV933" s="220"/>
      <c r="IW933" s="220"/>
      <c r="IX933" s="220"/>
      <c r="IY933" s="220"/>
      <c r="IZ933" s="220"/>
      <c r="JA933" s="220"/>
      <c r="JB933" s="220"/>
      <c r="JC933" s="220"/>
      <c r="JD933" s="220"/>
      <c r="JE933" s="220"/>
      <c r="JF933" s="220"/>
      <c r="JG933" s="220"/>
      <c r="JH933" s="220"/>
      <c r="JI933" s="220"/>
      <c r="JJ933" s="220"/>
      <c r="JK933" s="220"/>
      <c r="JL933" s="220"/>
      <c r="JM933" s="220"/>
      <c r="JN933" s="220"/>
      <c r="JO933" s="220"/>
      <c r="JP933" s="220"/>
      <c r="JQ933" s="220"/>
      <c r="JR933" s="220"/>
      <c r="JS933" s="220"/>
      <c r="JT933" s="220"/>
      <c r="JU933" s="220"/>
      <c r="JV933" s="220"/>
      <c r="JW933" s="220"/>
      <c r="JX933" s="220"/>
      <c r="JY933" s="220"/>
      <c r="JZ933" s="220"/>
      <c r="KA933" s="220"/>
      <c r="KB933" s="220"/>
      <c r="KC933" s="220"/>
      <c r="KD933" s="220"/>
      <c r="KE933" s="220"/>
      <c r="KF933" s="220"/>
      <c r="KG933" s="220"/>
      <c r="KH933" s="220"/>
      <c r="KI933" s="220"/>
      <c r="KJ933" s="220"/>
      <c r="KK933" s="220"/>
      <c r="KL933" s="220"/>
      <c r="KM933" s="220"/>
      <c r="KN933" s="220"/>
      <c r="KO933" s="220"/>
      <c r="KP933" s="220"/>
      <c r="KQ933" s="220"/>
      <c r="KR933" s="220"/>
      <c r="KS933" s="220"/>
      <c r="KT933" s="220"/>
      <c r="KU933" s="220"/>
      <c r="KV933" s="220"/>
      <c r="KW933" s="220"/>
      <c r="KX933" s="220"/>
      <c r="LH933" s="220"/>
      <c r="LI933" s="220"/>
      <c r="LJ933" s="220"/>
      <c r="LK933" s="220"/>
      <c r="LL933" s="220"/>
      <c r="LM933" s="220"/>
      <c r="LN933" s="220"/>
      <c r="LO933" s="220"/>
      <c r="LP933" s="220"/>
      <c r="LQ933" s="220"/>
      <c r="LR933" s="220"/>
      <c r="LS933" s="220"/>
      <c r="LT933" s="220"/>
      <c r="LU933" s="220"/>
      <c r="LV933" s="220"/>
      <c r="LW933" s="220"/>
      <c r="LX933" s="220"/>
      <c r="LY933" s="220"/>
      <c r="LZ933" s="220"/>
      <c r="MA933" s="220"/>
      <c r="MB933" s="220"/>
      <c r="MC933" s="220"/>
      <c r="MD933" s="220"/>
      <c r="ME933" s="220"/>
      <c r="MF933" s="220"/>
      <c r="MG933" s="220"/>
      <c r="MH933" s="220"/>
      <c r="MI933" s="220"/>
      <c r="MJ933" s="220"/>
      <c r="MK933" s="220"/>
      <c r="ML933" s="220"/>
      <c r="MM933" s="220"/>
      <c r="MN933" s="220"/>
      <c r="MO933" s="220"/>
      <c r="MP933" s="220"/>
      <c r="MQ933" s="220"/>
      <c r="MR933" s="220"/>
      <c r="MS933" s="220"/>
      <c r="MT933" s="220"/>
      <c r="MU933" s="220"/>
      <c r="MV933" s="220"/>
      <c r="MW933" s="220"/>
      <c r="MX933" s="220"/>
      <c r="MY933" s="220"/>
      <c r="MZ933" s="220"/>
      <c r="NA933" s="220"/>
      <c r="NB933" s="220"/>
      <c r="NC933" s="220"/>
      <c r="ND933" s="220"/>
      <c r="NE933" s="220"/>
      <c r="NF933" s="220"/>
      <c r="NG933" s="220"/>
      <c r="NH933" s="220"/>
      <c r="NI933" s="220"/>
      <c r="NJ933" s="220"/>
      <c r="NK933" s="220"/>
      <c r="NL933" s="220"/>
      <c r="NM933" s="220"/>
      <c r="NN933" s="220"/>
      <c r="NO933" s="220"/>
      <c r="NP933" s="220"/>
      <c r="NQ933" s="220"/>
      <c r="NR933" s="220"/>
      <c r="NS933" s="220"/>
      <c r="NT933" s="220"/>
      <c r="NU933" s="220"/>
      <c r="NV933" s="220"/>
      <c r="NW933" s="220"/>
      <c r="NX933" s="220"/>
      <c r="NY933" s="220"/>
      <c r="NZ933" s="220"/>
      <c r="OA933" s="220"/>
      <c r="OB933" s="220"/>
      <c r="OC933" s="220"/>
      <c r="OD933" s="220"/>
      <c r="OE933" s="220"/>
      <c r="OF933" s="220"/>
      <c r="OG933" s="220"/>
      <c r="OH933" s="220"/>
      <c r="OI933" s="220"/>
      <c r="OJ933" s="220"/>
      <c r="OK933" s="220"/>
      <c r="OL933" s="220"/>
      <c r="OM933" s="220"/>
      <c r="ON933" s="220"/>
      <c r="OO933" s="220"/>
      <c r="OP933" s="220"/>
      <c r="OQ933" s="220"/>
      <c r="OR933" s="220"/>
      <c r="OS933" s="220"/>
      <c r="OT933" s="220"/>
      <c r="OU933" s="220"/>
      <c r="OV933" s="220"/>
      <c r="OW933" s="220"/>
      <c r="OX933" s="220"/>
      <c r="OY933" s="220"/>
      <c r="OZ933" s="220"/>
      <c r="PA933" s="220"/>
      <c r="PB933" s="220"/>
      <c r="PC933" s="220"/>
      <c r="PD933" s="220"/>
      <c r="PE933" s="220"/>
      <c r="PF933" s="220"/>
      <c r="PG933" s="220"/>
      <c r="PH933" s="220"/>
      <c r="PI933" s="220"/>
      <c r="PJ933" s="220"/>
      <c r="PK933" s="220"/>
      <c r="PL933" s="220"/>
      <c r="PM933" s="220"/>
      <c r="PN933" s="220"/>
      <c r="PO933" s="220"/>
      <c r="PP933" s="220"/>
      <c r="PQ933" s="220"/>
      <c r="PR933" s="220"/>
      <c r="PS933" s="220"/>
      <c r="PT933" s="220"/>
      <c r="PU933" s="220"/>
      <c r="PV933" s="220"/>
      <c r="PW933" s="220"/>
      <c r="PX933" s="220"/>
      <c r="PY933" s="220"/>
      <c r="PZ933" s="220"/>
      <c r="QA933" s="220"/>
      <c r="QB933" s="220"/>
      <c r="QC933" s="220"/>
      <c r="QD933" s="220"/>
      <c r="QE933" s="220"/>
      <c r="QF933" s="220"/>
      <c r="QG933" s="220"/>
      <c r="QH933" s="220"/>
      <c r="QI933" s="220"/>
      <c r="QJ933" s="220"/>
      <c r="QK933" s="220"/>
      <c r="QL933" s="220"/>
      <c r="QM933" s="220"/>
      <c r="QN933" s="220"/>
      <c r="QO933" s="220"/>
      <c r="QP933" s="220"/>
      <c r="QQ933" s="220"/>
      <c r="QR933" s="220"/>
      <c r="QS933" s="220"/>
      <c r="QT933" s="220"/>
      <c r="QU933" s="220"/>
      <c r="QV933" s="220"/>
      <c r="QW933" s="220"/>
      <c r="QX933" s="220"/>
      <c r="QY933" s="220"/>
      <c r="QZ933" s="220"/>
      <c r="RA933" s="220"/>
      <c r="RB933" s="220"/>
      <c r="RC933" s="220"/>
      <c r="RD933" s="220"/>
      <c r="RE933" s="220"/>
      <c r="RF933" s="220"/>
      <c r="RG933" s="220"/>
      <c r="RH933" s="220"/>
      <c r="RI933" s="220"/>
      <c r="RJ933" s="220"/>
      <c r="RK933" s="220"/>
      <c r="RL933" s="220"/>
      <c r="RM933" s="220"/>
      <c r="RN933" s="220"/>
      <c r="RO933" s="220"/>
      <c r="RP933" s="220"/>
      <c r="RQ933" s="220"/>
      <c r="RR933" s="220"/>
      <c r="RS933" s="220"/>
      <c r="RT933" s="220"/>
      <c r="RU933" s="220"/>
      <c r="RV933" s="220"/>
      <c r="RW933" s="220"/>
      <c r="RX933" s="220"/>
      <c r="RY933" s="220"/>
      <c r="RZ933" s="220"/>
      <c r="SA933" s="220"/>
      <c r="SB933" s="220"/>
      <c r="SC933" s="220"/>
      <c r="SD933" s="220"/>
      <c r="SE933" s="220"/>
      <c r="SF933" s="220"/>
      <c r="SG933" s="220"/>
    </row>
    <row r="934" spans="1:501">
      <c r="A934" s="220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454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0"/>
      <c r="AA934" s="220"/>
      <c r="AB934" s="220"/>
      <c r="AC934" s="220"/>
      <c r="AD934" s="220"/>
      <c r="AE934" s="220"/>
      <c r="AF934" s="220"/>
      <c r="AG934" s="220"/>
      <c r="AH934" s="220"/>
      <c r="AI934" s="220"/>
      <c r="AJ934" s="220"/>
      <c r="AK934" s="220"/>
      <c r="AL934" s="220"/>
      <c r="AM934" s="220"/>
      <c r="AN934" s="220"/>
      <c r="AO934" s="220"/>
      <c r="AP934" s="220"/>
      <c r="AQ934" s="220"/>
      <c r="AR934" s="220"/>
      <c r="AS934" s="220"/>
      <c r="AT934" s="220"/>
      <c r="AU934" s="220"/>
      <c r="AV934" s="220"/>
      <c r="AW934" s="220"/>
      <c r="AX934" s="220"/>
      <c r="AY934" s="220"/>
      <c r="AZ934" s="220"/>
      <c r="BA934" s="220"/>
      <c r="BB934" s="220"/>
      <c r="BC934" s="220"/>
      <c r="BD934" s="220"/>
      <c r="BE934" s="220"/>
      <c r="BF934" s="220"/>
      <c r="BG934" s="220"/>
      <c r="BH934" s="220"/>
      <c r="BI934" s="220"/>
      <c r="BJ934" s="220"/>
      <c r="BK934" s="220"/>
      <c r="BL934" s="220"/>
      <c r="BM934" s="220"/>
      <c r="BN934" s="220"/>
      <c r="BO934" s="220"/>
      <c r="BP934" s="220"/>
      <c r="BQ934" s="220"/>
      <c r="BR934" s="220"/>
      <c r="BS934" s="220"/>
      <c r="BT934" s="220"/>
      <c r="BU934" s="220"/>
      <c r="BV934" s="220"/>
      <c r="BW934" s="220"/>
      <c r="DV934" s="220"/>
      <c r="DW934" s="220"/>
      <c r="DX934" s="220"/>
      <c r="DY934" s="220"/>
      <c r="DZ934" s="220"/>
      <c r="EA934" s="220"/>
      <c r="EB934" s="220"/>
      <c r="EC934" s="220"/>
      <c r="ED934" s="220"/>
      <c r="EE934" s="220"/>
      <c r="EF934" s="220"/>
      <c r="EG934" s="220"/>
      <c r="EH934" s="220"/>
      <c r="EI934" s="220"/>
      <c r="EJ934" s="220"/>
      <c r="EK934" s="220"/>
      <c r="EL934" s="220"/>
      <c r="EM934" s="220"/>
      <c r="EN934" s="220"/>
      <c r="EO934" s="220"/>
      <c r="EP934" s="220"/>
      <c r="EQ934" s="220"/>
      <c r="ER934" s="220"/>
      <c r="ES934" s="220"/>
      <c r="ET934" s="220"/>
      <c r="EU934" s="220"/>
      <c r="EV934" s="220"/>
      <c r="EW934" s="220"/>
      <c r="EX934" s="220"/>
      <c r="EY934" s="220"/>
      <c r="EZ934" s="220"/>
      <c r="FA934" s="220"/>
      <c r="FB934" s="220"/>
      <c r="FC934" s="220"/>
      <c r="FD934" s="220"/>
      <c r="FE934" s="220"/>
      <c r="FF934" s="220"/>
      <c r="FG934" s="220"/>
      <c r="FH934" s="220"/>
      <c r="FI934" s="220"/>
      <c r="FJ934" s="220"/>
      <c r="FK934" s="220"/>
      <c r="FL934" s="220"/>
      <c r="FM934" s="220"/>
      <c r="FN934" s="220"/>
      <c r="FO934" s="220"/>
      <c r="FP934" s="220"/>
      <c r="FQ934" s="220"/>
      <c r="FR934" s="220"/>
      <c r="FS934" s="220"/>
      <c r="FT934" s="220"/>
      <c r="FU934" s="220"/>
      <c r="FV934" s="220"/>
      <c r="FW934" s="220"/>
      <c r="FX934" s="220"/>
      <c r="FY934" s="220"/>
      <c r="FZ934" s="220"/>
      <c r="GA934" s="220"/>
      <c r="GB934" s="220"/>
      <c r="GC934" s="220"/>
      <c r="GD934" s="220"/>
      <c r="GE934" s="220"/>
      <c r="GF934" s="220"/>
      <c r="GG934" s="220"/>
      <c r="GH934" s="220"/>
      <c r="GI934" s="220"/>
      <c r="GJ934" s="220"/>
      <c r="GK934" s="220"/>
      <c r="GL934" s="220"/>
      <c r="GM934" s="220"/>
      <c r="GN934" s="220"/>
      <c r="GO934" s="220"/>
      <c r="GP934" s="220"/>
      <c r="GQ934" s="220"/>
      <c r="GR934" s="220"/>
      <c r="GS934" s="220"/>
      <c r="GT934" s="220"/>
      <c r="GU934" s="220"/>
      <c r="GV934" s="220"/>
      <c r="GW934" s="220"/>
      <c r="GX934" s="220"/>
      <c r="GY934" s="220"/>
      <c r="GZ934" s="220"/>
      <c r="HA934" s="220"/>
      <c r="HB934" s="220"/>
      <c r="HC934" s="220"/>
      <c r="HD934" s="220"/>
      <c r="HE934" s="220"/>
      <c r="HF934" s="220"/>
      <c r="HG934" s="220"/>
      <c r="HH934" s="220"/>
      <c r="HI934" s="220"/>
      <c r="HJ934" s="220"/>
      <c r="HK934" s="220"/>
      <c r="HL934" s="220"/>
      <c r="HM934" s="220"/>
      <c r="HN934" s="220"/>
      <c r="HO934" s="220"/>
      <c r="HP934" s="220"/>
      <c r="HQ934" s="220"/>
      <c r="HR934" s="220"/>
      <c r="HS934" s="220"/>
      <c r="HT934" s="220"/>
      <c r="HU934" s="220"/>
      <c r="HV934" s="220"/>
      <c r="HW934" s="220"/>
      <c r="HX934" s="220"/>
      <c r="HY934" s="220"/>
      <c r="HZ934" s="220"/>
      <c r="IA934" s="220"/>
      <c r="IB934" s="220"/>
      <c r="IC934" s="220"/>
      <c r="ID934" s="220"/>
      <c r="IE934" s="220"/>
      <c r="IF934" s="220"/>
      <c r="IG934" s="220"/>
      <c r="IH934" s="220"/>
      <c r="II934" s="220"/>
      <c r="IJ934" s="220"/>
      <c r="IK934" s="220"/>
      <c r="IL934" s="220"/>
      <c r="IM934" s="220"/>
      <c r="IN934" s="220"/>
      <c r="IO934" s="220"/>
      <c r="IP934" s="220"/>
      <c r="IQ934" s="220"/>
      <c r="IR934" s="220"/>
      <c r="IS934" s="220"/>
      <c r="IT934" s="220"/>
      <c r="IU934" s="220"/>
      <c r="IV934" s="220"/>
      <c r="IW934" s="220"/>
      <c r="IX934" s="220"/>
      <c r="IY934" s="220"/>
      <c r="IZ934" s="220"/>
      <c r="JA934" s="220"/>
      <c r="JB934" s="220"/>
      <c r="JC934" s="220"/>
      <c r="JD934" s="220"/>
      <c r="JE934" s="220"/>
      <c r="JF934" s="220"/>
      <c r="JG934" s="220"/>
      <c r="JH934" s="220"/>
      <c r="JI934" s="220"/>
      <c r="JJ934" s="220"/>
      <c r="JK934" s="220"/>
      <c r="JL934" s="220"/>
      <c r="JM934" s="220"/>
      <c r="JN934" s="220"/>
      <c r="JO934" s="220"/>
      <c r="JP934" s="220"/>
      <c r="JQ934" s="220"/>
      <c r="JR934" s="220"/>
      <c r="JS934" s="220"/>
      <c r="JT934" s="220"/>
      <c r="JU934" s="220"/>
      <c r="JV934" s="220"/>
      <c r="JW934" s="220"/>
      <c r="JX934" s="220"/>
      <c r="JY934" s="220"/>
      <c r="JZ934" s="220"/>
      <c r="KA934" s="220"/>
      <c r="KB934" s="220"/>
      <c r="KC934" s="220"/>
      <c r="KD934" s="220"/>
      <c r="KE934" s="220"/>
      <c r="KF934" s="220"/>
      <c r="KG934" s="220"/>
      <c r="KH934" s="220"/>
      <c r="KI934" s="220"/>
      <c r="KJ934" s="220"/>
      <c r="KK934" s="220"/>
      <c r="KL934" s="220"/>
      <c r="KM934" s="220"/>
      <c r="KN934" s="220"/>
      <c r="KO934" s="220"/>
      <c r="KP934" s="220"/>
      <c r="KQ934" s="220"/>
      <c r="KR934" s="220"/>
      <c r="KS934" s="220"/>
      <c r="KT934" s="220"/>
      <c r="KU934" s="220"/>
      <c r="KV934" s="220"/>
      <c r="KW934" s="220"/>
      <c r="KX934" s="220"/>
      <c r="LH934" s="220"/>
      <c r="LI934" s="220"/>
      <c r="LJ934" s="220"/>
      <c r="LK934" s="220"/>
      <c r="LL934" s="220"/>
      <c r="LM934" s="220"/>
      <c r="LN934" s="220"/>
      <c r="LO934" s="220"/>
      <c r="LP934" s="220"/>
      <c r="LQ934" s="220"/>
      <c r="LR934" s="220"/>
      <c r="LS934" s="220"/>
      <c r="LT934" s="220"/>
      <c r="LU934" s="220"/>
      <c r="LV934" s="220"/>
      <c r="LW934" s="220"/>
      <c r="LX934" s="220"/>
      <c r="LY934" s="220"/>
      <c r="LZ934" s="220"/>
      <c r="MA934" s="220"/>
      <c r="MB934" s="220"/>
      <c r="MC934" s="220"/>
      <c r="MD934" s="220"/>
      <c r="ME934" s="220"/>
      <c r="MF934" s="220"/>
      <c r="MG934" s="220"/>
      <c r="MH934" s="220"/>
      <c r="MI934" s="220"/>
      <c r="MJ934" s="220"/>
      <c r="MK934" s="220"/>
      <c r="ML934" s="220"/>
      <c r="MM934" s="220"/>
      <c r="MN934" s="220"/>
      <c r="MO934" s="220"/>
      <c r="MP934" s="220"/>
      <c r="MQ934" s="220"/>
      <c r="MR934" s="220"/>
      <c r="MS934" s="220"/>
      <c r="MT934" s="220"/>
      <c r="MU934" s="220"/>
      <c r="MV934" s="220"/>
      <c r="MW934" s="220"/>
      <c r="MX934" s="220"/>
      <c r="MY934" s="220"/>
      <c r="MZ934" s="220"/>
      <c r="NA934" s="220"/>
      <c r="NB934" s="220"/>
      <c r="NC934" s="220"/>
      <c r="ND934" s="220"/>
      <c r="NE934" s="220"/>
      <c r="NF934" s="220"/>
      <c r="NG934" s="220"/>
      <c r="NH934" s="220"/>
      <c r="NI934" s="220"/>
      <c r="NJ934" s="220"/>
      <c r="NK934" s="220"/>
      <c r="NL934" s="220"/>
      <c r="NM934" s="220"/>
      <c r="NN934" s="220"/>
      <c r="NO934" s="220"/>
      <c r="NP934" s="220"/>
      <c r="NQ934" s="220"/>
      <c r="NR934" s="220"/>
      <c r="NS934" s="220"/>
      <c r="NT934" s="220"/>
      <c r="NU934" s="220"/>
      <c r="NV934" s="220"/>
      <c r="NW934" s="220"/>
      <c r="NX934" s="220"/>
      <c r="NY934" s="220"/>
      <c r="NZ934" s="220"/>
      <c r="OA934" s="220"/>
      <c r="OB934" s="220"/>
      <c r="OC934" s="220"/>
      <c r="OD934" s="220"/>
      <c r="OE934" s="220"/>
      <c r="OF934" s="220"/>
      <c r="OG934" s="220"/>
      <c r="OH934" s="220"/>
      <c r="OI934" s="220"/>
      <c r="OJ934" s="220"/>
      <c r="OK934" s="220"/>
      <c r="OL934" s="220"/>
      <c r="OM934" s="220"/>
      <c r="ON934" s="220"/>
      <c r="OO934" s="220"/>
      <c r="OP934" s="220"/>
      <c r="OQ934" s="220"/>
      <c r="OR934" s="220"/>
      <c r="OS934" s="220"/>
      <c r="OT934" s="220"/>
      <c r="OU934" s="220"/>
      <c r="OV934" s="220"/>
      <c r="OW934" s="220"/>
      <c r="OX934" s="220"/>
      <c r="OY934" s="220"/>
      <c r="OZ934" s="220"/>
      <c r="PA934" s="220"/>
      <c r="PB934" s="220"/>
      <c r="PC934" s="220"/>
      <c r="PD934" s="220"/>
      <c r="PE934" s="220"/>
      <c r="PF934" s="220"/>
      <c r="PG934" s="220"/>
      <c r="PH934" s="220"/>
      <c r="PI934" s="220"/>
      <c r="PJ934" s="220"/>
      <c r="PK934" s="220"/>
      <c r="PL934" s="220"/>
      <c r="PM934" s="220"/>
      <c r="PN934" s="220"/>
      <c r="PO934" s="220"/>
      <c r="PP934" s="220"/>
      <c r="PQ934" s="220"/>
      <c r="PR934" s="220"/>
      <c r="PS934" s="220"/>
      <c r="PT934" s="220"/>
      <c r="PU934" s="220"/>
      <c r="PV934" s="220"/>
      <c r="PW934" s="220"/>
      <c r="PX934" s="220"/>
      <c r="PY934" s="220"/>
      <c r="PZ934" s="220"/>
      <c r="QA934" s="220"/>
      <c r="QB934" s="220"/>
      <c r="QC934" s="220"/>
      <c r="QD934" s="220"/>
      <c r="QE934" s="220"/>
      <c r="QF934" s="220"/>
      <c r="QG934" s="220"/>
      <c r="QH934" s="220"/>
      <c r="QI934" s="220"/>
      <c r="QJ934" s="220"/>
      <c r="QK934" s="220"/>
      <c r="QL934" s="220"/>
      <c r="QM934" s="220"/>
      <c r="QN934" s="220"/>
      <c r="QO934" s="220"/>
      <c r="QP934" s="220"/>
      <c r="QQ934" s="220"/>
      <c r="QR934" s="220"/>
      <c r="QS934" s="220"/>
      <c r="QT934" s="220"/>
      <c r="QU934" s="220"/>
      <c r="QV934" s="220"/>
      <c r="QW934" s="220"/>
      <c r="QX934" s="220"/>
      <c r="QY934" s="220"/>
      <c r="QZ934" s="220"/>
      <c r="RA934" s="220"/>
      <c r="RB934" s="220"/>
      <c r="RC934" s="220"/>
      <c r="RD934" s="220"/>
      <c r="RE934" s="220"/>
      <c r="RF934" s="220"/>
      <c r="RG934" s="220"/>
      <c r="RH934" s="220"/>
      <c r="RI934" s="220"/>
      <c r="RJ934" s="220"/>
      <c r="RK934" s="220"/>
      <c r="RL934" s="220"/>
      <c r="RM934" s="220"/>
      <c r="RN934" s="220"/>
      <c r="RO934" s="220"/>
      <c r="RP934" s="220"/>
      <c r="RQ934" s="220"/>
      <c r="RR934" s="220"/>
      <c r="RS934" s="220"/>
      <c r="RT934" s="220"/>
      <c r="RU934" s="220"/>
      <c r="RV934" s="220"/>
      <c r="RW934" s="220"/>
      <c r="RX934" s="220"/>
      <c r="RY934" s="220"/>
      <c r="RZ934" s="220"/>
      <c r="SA934" s="220"/>
      <c r="SB934" s="220"/>
      <c r="SC934" s="220"/>
      <c r="SD934" s="220"/>
      <c r="SE934" s="220"/>
      <c r="SF934" s="220"/>
      <c r="SG934" s="220"/>
    </row>
    <row r="935" spans="1:501">
      <c r="A935" s="220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454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0"/>
      <c r="AA935" s="220"/>
      <c r="AB935" s="220"/>
      <c r="AC935" s="220"/>
      <c r="AD935" s="220"/>
      <c r="AE935" s="220"/>
      <c r="AF935" s="220"/>
      <c r="AG935" s="220"/>
      <c r="AH935" s="220"/>
      <c r="AI935" s="220"/>
      <c r="AJ935" s="220"/>
      <c r="AK935" s="220"/>
      <c r="AL935" s="220"/>
      <c r="AM935" s="220"/>
      <c r="AN935" s="220"/>
      <c r="AO935" s="220"/>
      <c r="AP935" s="220"/>
      <c r="AQ935" s="220"/>
      <c r="AR935" s="220"/>
      <c r="AS935" s="220"/>
      <c r="AT935" s="220"/>
      <c r="AU935" s="220"/>
      <c r="AV935" s="220"/>
      <c r="AW935" s="220"/>
      <c r="AX935" s="220"/>
      <c r="AY935" s="220"/>
      <c r="AZ935" s="220"/>
      <c r="BA935" s="220"/>
      <c r="BB935" s="220"/>
      <c r="BC935" s="220"/>
      <c r="BD935" s="220"/>
      <c r="BE935" s="220"/>
      <c r="BF935" s="220"/>
      <c r="BG935" s="220"/>
      <c r="BH935" s="220"/>
      <c r="BI935" s="220"/>
      <c r="BJ935" s="220"/>
      <c r="BK935" s="220"/>
      <c r="BL935" s="220"/>
      <c r="BM935" s="220"/>
      <c r="BN935" s="220"/>
      <c r="BO935" s="220"/>
      <c r="BP935" s="220"/>
      <c r="BQ935" s="220"/>
      <c r="BR935" s="220"/>
      <c r="BS935" s="220"/>
      <c r="BT935" s="220"/>
      <c r="BU935" s="220"/>
      <c r="BV935" s="220"/>
      <c r="BW935" s="220"/>
      <c r="DV935" s="220"/>
      <c r="DW935" s="220"/>
      <c r="DX935" s="220"/>
      <c r="DY935" s="220"/>
      <c r="DZ935" s="220"/>
      <c r="EA935" s="220"/>
      <c r="EB935" s="220"/>
      <c r="EC935" s="220"/>
      <c r="ED935" s="220"/>
      <c r="EE935" s="220"/>
      <c r="EF935" s="220"/>
      <c r="EG935" s="220"/>
      <c r="EH935" s="220"/>
      <c r="EI935" s="220"/>
      <c r="EJ935" s="220"/>
      <c r="EK935" s="220"/>
      <c r="EL935" s="220"/>
      <c r="EM935" s="220"/>
      <c r="EN935" s="220"/>
      <c r="EO935" s="220"/>
      <c r="EP935" s="220"/>
      <c r="EQ935" s="220"/>
      <c r="ER935" s="220"/>
      <c r="ES935" s="220"/>
      <c r="ET935" s="220"/>
      <c r="EU935" s="220"/>
      <c r="EV935" s="220"/>
      <c r="EW935" s="220"/>
      <c r="EX935" s="220"/>
      <c r="EY935" s="220"/>
      <c r="EZ935" s="220"/>
      <c r="FA935" s="220"/>
      <c r="FB935" s="220"/>
      <c r="FC935" s="220"/>
      <c r="FD935" s="220"/>
      <c r="FE935" s="220"/>
      <c r="FF935" s="220"/>
      <c r="FG935" s="220"/>
      <c r="FH935" s="220"/>
      <c r="FI935" s="220"/>
      <c r="FJ935" s="220"/>
      <c r="FK935" s="220"/>
      <c r="FL935" s="220"/>
      <c r="FM935" s="220"/>
      <c r="FN935" s="220"/>
      <c r="FO935" s="220"/>
      <c r="FP935" s="220"/>
      <c r="FQ935" s="220"/>
      <c r="FR935" s="220"/>
      <c r="FS935" s="220"/>
      <c r="FT935" s="220"/>
      <c r="FU935" s="220"/>
      <c r="FV935" s="220"/>
      <c r="FW935" s="220"/>
      <c r="FX935" s="220"/>
      <c r="FY935" s="220"/>
      <c r="FZ935" s="220"/>
      <c r="GA935" s="220"/>
      <c r="GB935" s="220"/>
      <c r="GC935" s="220"/>
      <c r="GD935" s="220"/>
      <c r="GE935" s="220"/>
      <c r="GF935" s="220"/>
      <c r="GG935" s="220"/>
      <c r="GH935" s="220"/>
      <c r="GI935" s="220"/>
      <c r="GJ935" s="220"/>
      <c r="GK935" s="220"/>
      <c r="GL935" s="220"/>
      <c r="GM935" s="220"/>
      <c r="GN935" s="220"/>
      <c r="GO935" s="220"/>
      <c r="GP935" s="220"/>
      <c r="GQ935" s="220"/>
      <c r="GR935" s="220"/>
      <c r="GS935" s="220"/>
      <c r="GT935" s="220"/>
      <c r="GU935" s="220"/>
      <c r="GV935" s="220"/>
      <c r="GW935" s="220"/>
      <c r="GX935" s="220"/>
      <c r="GY935" s="220"/>
      <c r="GZ935" s="220"/>
      <c r="HA935" s="220"/>
      <c r="HB935" s="220"/>
      <c r="HC935" s="220"/>
      <c r="HD935" s="220"/>
      <c r="HE935" s="220"/>
      <c r="HF935" s="220"/>
      <c r="HG935" s="220"/>
      <c r="HH935" s="220"/>
      <c r="HI935" s="220"/>
      <c r="HJ935" s="220"/>
      <c r="HK935" s="220"/>
      <c r="HL935" s="220"/>
      <c r="HM935" s="220"/>
      <c r="HN935" s="220"/>
      <c r="HO935" s="220"/>
      <c r="HP935" s="220"/>
      <c r="HQ935" s="220"/>
      <c r="HR935" s="220"/>
      <c r="HS935" s="220"/>
      <c r="HT935" s="220"/>
      <c r="HU935" s="220"/>
      <c r="HV935" s="220"/>
      <c r="HW935" s="220"/>
      <c r="HX935" s="220"/>
      <c r="HY935" s="220"/>
      <c r="HZ935" s="220"/>
      <c r="IA935" s="220"/>
      <c r="IB935" s="220"/>
      <c r="IC935" s="220"/>
      <c r="ID935" s="220"/>
      <c r="IE935" s="220"/>
      <c r="IF935" s="220"/>
      <c r="IG935" s="220"/>
      <c r="IH935" s="220"/>
      <c r="II935" s="220"/>
      <c r="IJ935" s="220"/>
      <c r="IK935" s="220"/>
      <c r="IL935" s="220"/>
      <c r="IM935" s="220"/>
      <c r="IN935" s="220"/>
      <c r="IO935" s="220"/>
      <c r="IP935" s="220"/>
      <c r="IQ935" s="220"/>
      <c r="IR935" s="220"/>
      <c r="IS935" s="220"/>
      <c r="IT935" s="220"/>
      <c r="IU935" s="220"/>
      <c r="IV935" s="220"/>
      <c r="IW935" s="220"/>
      <c r="IX935" s="220"/>
      <c r="IY935" s="220"/>
      <c r="IZ935" s="220"/>
      <c r="JA935" s="220"/>
      <c r="JB935" s="220"/>
      <c r="JC935" s="220"/>
      <c r="JD935" s="220"/>
      <c r="JE935" s="220"/>
      <c r="JF935" s="220"/>
      <c r="JG935" s="220"/>
      <c r="JH935" s="220"/>
      <c r="JI935" s="220"/>
      <c r="JJ935" s="220"/>
      <c r="JK935" s="220"/>
      <c r="JL935" s="220"/>
      <c r="JM935" s="220"/>
      <c r="JN935" s="220"/>
      <c r="JO935" s="220"/>
      <c r="JP935" s="220"/>
      <c r="JQ935" s="220"/>
      <c r="JR935" s="220"/>
      <c r="JS935" s="220"/>
      <c r="JT935" s="220"/>
      <c r="JU935" s="220"/>
      <c r="JV935" s="220"/>
      <c r="JW935" s="220"/>
      <c r="JX935" s="220"/>
      <c r="JY935" s="220"/>
      <c r="JZ935" s="220"/>
      <c r="KA935" s="220"/>
      <c r="KB935" s="220"/>
      <c r="KC935" s="220"/>
      <c r="KD935" s="220"/>
      <c r="KE935" s="220"/>
      <c r="KF935" s="220"/>
      <c r="KG935" s="220"/>
      <c r="KH935" s="220"/>
      <c r="KI935" s="220"/>
      <c r="KJ935" s="220"/>
      <c r="KK935" s="220"/>
      <c r="KL935" s="220"/>
      <c r="KM935" s="220"/>
      <c r="KN935" s="220"/>
      <c r="KO935" s="220"/>
      <c r="KP935" s="220"/>
      <c r="KQ935" s="220"/>
      <c r="KR935" s="220"/>
      <c r="KS935" s="220"/>
      <c r="KT935" s="220"/>
      <c r="KU935" s="220"/>
      <c r="KV935" s="220"/>
      <c r="KW935" s="220"/>
      <c r="KX935" s="220"/>
      <c r="LH935" s="220"/>
      <c r="LI935" s="220"/>
      <c r="LJ935" s="220"/>
      <c r="LK935" s="220"/>
      <c r="LL935" s="220"/>
      <c r="LM935" s="220"/>
      <c r="LN935" s="220"/>
      <c r="LO935" s="220"/>
      <c r="LP935" s="220"/>
      <c r="LQ935" s="220"/>
      <c r="LR935" s="220"/>
      <c r="LS935" s="220"/>
      <c r="LT935" s="220"/>
      <c r="LU935" s="220"/>
      <c r="LV935" s="220"/>
      <c r="LW935" s="220"/>
      <c r="LX935" s="220"/>
      <c r="LY935" s="220"/>
      <c r="LZ935" s="220"/>
      <c r="MA935" s="220"/>
      <c r="MB935" s="220"/>
      <c r="MC935" s="220"/>
      <c r="MD935" s="220"/>
      <c r="ME935" s="220"/>
      <c r="MF935" s="220"/>
      <c r="MG935" s="220"/>
      <c r="MH935" s="220"/>
      <c r="MI935" s="220"/>
      <c r="MJ935" s="220"/>
      <c r="MK935" s="220"/>
      <c r="ML935" s="220"/>
      <c r="MM935" s="220"/>
      <c r="MN935" s="220"/>
      <c r="MO935" s="220"/>
      <c r="MP935" s="220"/>
      <c r="MQ935" s="220"/>
      <c r="MR935" s="220"/>
      <c r="MS935" s="220"/>
      <c r="MT935" s="220"/>
      <c r="MU935" s="220"/>
      <c r="MV935" s="220"/>
      <c r="MW935" s="220"/>
      <c r="MX935" s="220"/>
      <c r="MY935" s="220"/>
      <c r="MZ935" s="220"/>
      <c r="NA935" s="220"/>
      <c r="NB935" s="220"/>
      <c r="NC935" s="220"/>
      <c r="ND935" s="220"/>
      <c r="NE935" s="220"/>
      <c r="NF935" s="220"/>
      <c r="NG935" s="220"/>
      <c r="NH935" s="220"/>
      <c r="NI935" s="220"/>
      <c r="NJ935" s="220"/>
      <c r="NK935" s="220"/>
      <c r="NL935" s="220"/>
      <c r="NM935" s="220"/>
      <c r="NN935" s="220"/>
      <c r="NO935" s="220"/>
      <c r="NP935" s="220"/>
      <c r="NQ935" s="220"/>
      <c r="NR935" s="220"/>
      <c r="NS935" s="220"/>
      <c r="NT935" s="220"/>
      <c r="NU935" s="220"/>
      <c r="NV935" s="220"/>
      <c r="NW935" s="220"/>
      <c r="NX935" s="220"/>
      <c r="NY935" s="220"/>
      <c r="NZ935" s="220"/>
      <c r="OA935" s="220"/>
      <c r="OB935" s="220"/>
      <c r="OC935" s="220"/>
      <c r="OD935" s="220"/>
      <c r="OE935" s="220"/>
      <c r="OF935" s="220"/>
      <c r="OG935" s="220"/>
      <c r="OH935" s="220"/>
      <c r="OI935" s="220"/>
      <c r="OJ935" s="220"/>
      <c r="OK935" s="220"/>
      <c r="OL935" s="220"/>
      <c r="OM935" s="220"/>
      <c r="ON935" s="220"/>
      <c r="OO935" s="220"/>
      <c r="OP935" s="220"/>
      <c r="OQ935" s="220"/>
      <c r="OR935" s="220"/>
      <c r="OS935" s="220"/>
      <c r="OT935" s="220"/>
      <c r="OU935" s="220"/>
      <c r="OV935" s="220"/>
      <c r="OW935" s="220"/>
      <c r="OX935" s="220"/>
      <c r="OY935" s="220"/>
      <c r="OZ935" s="220"/>
      <c r="PA935" s="220"/>
      <c r="PB935" s="220"/>
      <c r="PC935" s="220"/>
      <c r="PD935" s="220"/>
      <c r="PE935" s="220"/>
      <c r="PF935" s="220"/>
      <c r="PG935" s="220"/>
      <c r="PH935" s="220"/>
      <c r="PI935" s="220"/>
      <c r="PJ935" s="220"/>
      <c r="PK935" s="220"/>
      <c r="PL935" s="220"/>
      <c r="PM935" s="220"/>
      <c r="PN935" s="220"/>
      <c r="PO935" s="220"/>
      <c r="PP935" s="220"/>
      <c r="PQ935" s="220"/>
      <c r="PR935" s="220"/>
      <c r="PS935" s="220"/>
      <c r="PT935" s="220"/>
      <c r="PU935" s="220"/>
      <c r="PV935" s="220"/>
      <c r="PW935" s="220"/>
      <c r="PX935" s="220"/>
      <c r="PY935" s="220"/>
      <c r="PZ935" s="220"/>
      <c r="QA935" s="220"/>
      <c r="QB935" s="220"/>
      <c r="QC935" s="220"/>
      <c r="QD935" s="220"/>
      <c r="QE935" s="220"/>
      <c r="QF935" s="220"/>
      <c r="QG935" s="220"/>
      <c r="QH935" s="220"/>
      <c r="QI935" s="220"/>
      <c r="QJ935" s="220"/>
      <c r="QK935" s="220"/>
      <c r="QL935" s="220"/>
      <c r="QM935" s="220"/>
      <c r="QN935" s="220"/>
      <c r="QO935" s="220"/>
      <c r="QP935" s="220"/>
      <c r="QQ935" s="220"/>
      <c r="QR935" s="220"/>
      <c r="QS935" s="220"/>
      <c r="QT935" s="220"/>
      <c r="QU935" s="220"/>
      <c r="QV935" s="220"/>
      <c r="QW935" s="220"/>
      <c r="QX935" s="220"/>
      <c r="QY935" s="220"/>
      <c r="QZ935" s="220"/>
      <c r="RA935" s="220"/>
      <c r="RB935" s="220"/>
      <c r="RC935" s="220"/>
      <c r="RD935" s="220"/>
      <c r="RE935" s="220"/>
      <c r="RF935" s="220"/>
      <c r="RG935" s="220"/>
      <c r="RH935" s="220"/>
      <c r="RI935" s="220"/>
      <c r="RJ935" s="220"/>
      <c r="RK935" s="220"/>
      <c r="RL935" s="220"/>
      <c r="RM935" s="220"/>
      <c r="RN935" s="220"/>
      <c r="RO935" s="220"/>
      <c r="RP935" s="220"/>
      <c r="RQ935" s="220"/>
      <c r="RR935" s="220"/>
      <c r="RS935" s="220"/>
      <c r="RT935" s="220"/>
      <c r="RU935" s="220"/>
      <c r="RV935" s="220"/>
      <c r="RW935" s="220"/>
      <c r="RX935" s="220"/>
      <c r="RY935" s="220"/>
      <c r="RZ935" s="220"/>
      <c r="SA935" s="220"/>
      <c r="SB935" s="220"/>
      <c r="SC935" s="220"/>
      <c r="SD935" s="220"/>
      <c r="SE935" s="220"/>
      <c r="SF935" s="220"/>
      <c r="SG935" s="220"/>
    </row>
    <row r="936" spans="1:501">
      <c r="A936" s="220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454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0"/>
      <c r="AA936" s="220"/>
      <c r="AB936" s="220"/>
      <c r="AC936" s="220"/>
      <c r="AD936" s="220"/>
      <c r="AE936" s="220"/>
      <c r="AF936" s="220"/>
      <c r="AG936" s="220"/>
      <c r="AH936" s="220"/>
      <c r="AI936" s="220"/>
      <c r="AJ936" s="220"/>
      <c r="AK936" s="220"/>
      <c r="AL936" s="220"/>
      <c r="AM936" s="220"/>
      <c r="AN936" s="220"/>
      <c r="AO936" s="220"/>
      <c r="AP936" s="220"/>
      <c r="AQ936" s="220"/>
      <c r="AR936" s="220"/>
      <c r="AS936" s="220"/>
      <c r="AT936" s="220"/>
      <c r="AU936" s="220"/>
      <c r="AV936" s="220"/>
      <c r="AW936" s="220"/>
      <c r="AX936" s="220"/>
      <c r="AY936" s="220"/>
      <c r="AZ936" s="220"/>
      <c r="BA936" s="220"/>
      <c r="BB936" s="220"/>
      <c r="BC936" s="220"/>
      <c r="BD936" s="220"/>
      <c r="BE936" s="220"/>
      <c r="BF936" s="220"/>
      <c r="BG936" s="220"/>
      <c r="BH936" s="220"/>
      <c r="BI936" s="220"/>
      <c r="BJ936" s="220"/>
      <c r="BK936" s="220"/>
      <c r="BL936" s="220"/>
      <c r="BM936" s="220"/>
      <c r="BN936" s="220"/>
      <c r="BO936" s="220"/>
      <c r="BP936" s="220"/>
      <c r="BQ936" s="220"/>
      <c r="BR936" s="220"/>
      <c r="BS936" s="220"/>
      <c r="BT936" s="220"/>
      <c r="BU936" s="220"/>
      <c r="BV936" s="220"/>
      <c r="BW936" s="220"/>
      <c r="DV936" s="220"/>
      <c r="DW936" s="220"/>
      <c r="DX936" s="220"/>
      <c r="DY936" s="220"/>
      <c r="DZ936" s="220"/>
      <c r="EA936" s="220"/>
      <c r="EB936" s="220"/>
      <c r="EC936" s="220"/>
      <c r="ED936" s="220"/>
      <c r="EE936" s="220"/>
      <c r="EF936" s="220"/>
      <c r="EG936" s="220"/>
      <c r="EH936" s="220"/>
      <c r="EI936" s="220"/>
      <c r="EJ936" s="220"/>
      <c r="EK936" s="220"/>
      <c r="EL936" s="220"/>
      <c r="EM936" s="220"/>
      <c r="EN936" s="220"/>
      <c r="EO936" s="220"/>
      <c r="EP936" s="220"/>
      <c r="EQ936" s="220"/>
      <c r="ER936" s="220"/>
      <c r="ES936" s="220"/>
      <c r="ET936" s="220"/>
      <c r="EU936" s="220"/>
      <c r="EV936" s="220"/>
      <c r="EW936" s="220"/>
      <c r="EX936" s="220"/>
      <c r="EY936" s="220"/>
      <c r="EZ936" s="220"/>
      <c r="FA936" s="220"/>
      <c r="FB936" s="220"/>
      <c r="FC936" s="220"/>
      <c r="FD936" s="220"/>
      <c r="FE936" s="220"/>
      <c r="FF936" s="220"/>
      <c r="FG936" s="220"/>
      <c r="FH936" s="220"/>
      <c r="FI936" s="220"/>
      <c r="FJ936" s="220"/>
      <c r="FK936" s="220"/>
      <c r="FL936" s="220"/>
      <c r="FM936" s="220"/>
      <c r="FN936" s="220"/>
      <c r="FO936" s="220"/>
      <c r="FP936" s="220"/>
      <c r="FQ936" s="220"/>
      <c r="FR936" s="220"/>
      <c r="FS936" s="220"/>
      <c r="FT936" s="220"/>
      <c r="FU936" s="220"/>
      <c r="FV936" s="220"/>
      <c r="FW936" s="220"/>
      <c r="FX936" s="220"/>
      <c r="FY936" s="220"/>
      <c r="FZ936" s="220"/>
      <c r="GA936" s="220"/>
      <c r="GB936" s="220"/>
      <c r="GC936" s="220"/>
      <c r="GD936" s="220"/>
      <c r="GE936" s="220"/>
      <c r="GF936" s="220"/>
      <c r="GG936" s="220"/>
      <c r="GH936" s="220"/>
      <c r="GI936" s="220"/>
      <c r="GJ936" s="220"/>
      <c r="GK936" s="220"/>
      <c r="GL936" s="220"/>
      <c r="GM936" s="220"/>
      <c r="GN936" s="220"/>
      <c r="GO936" s="220"/>
      <c r="GP936" s="220"/>
      <c r="GQ936" s="220"/>
      <c r="GR936" s="220"/>
      <c r="GS936" s="220"/>
      <c r="GT936" s="220"/>
      <c r="GU936" s="220"/>
      <c r="GV936" s="220"/>
      <c r="GW936" s="220"/>
      <c r="GX936" s="220"/>
      <c r="GY936" s="220"/>
      <c r="GZ936" s="220"/>
      <c r="HA936" s="220"/>
      <c r="HB936" s="220"/>
      <c r="HC936" s="220"/>
      <c r="HD936" s="220"/>
      <c r="HE936" s="220"/>
      <c r="HF936" s="220"/>
      <c r="HG936" s="220"/>
      <c r="HH936" s="220"/>
      <c r="HI936" s="220"/>
      <c r="HJ936" s="220"/>
      <c r="HK936" s="220"/>
      <c r="HL936" s="220"/>
      <c r="HM936" s="220"/>
      <c r="HN936" s="220"/>
      <c r="HO936" s="220"/>
      <c r="HP936" s="220"/>
      <c r="HQ936" s="220"/>
      <c r="HR936" s="220"/>
      <c r="HS936" s="220"/>
      <c r="HT936" s="220"/>
      <c r="HU936" s="220"/>
      <c r="HV936" s="220"/>
      <c r="HW936" s="220"/>
      <c r="HX936" s="220"/>
      <c r="HY936" s="220"/>
      <c r="HZ936" s="220"/>
      <c r="IA936" s="220"/>
      <c r="IB936" s="220"/>
      <c r="IC936" s="220"/>
      <c r="ID936" s="220"/>
      <c r="IE936" s="220"/>
      <c r="IF936" s="220"/>
      <c r="IG936" s="220"/>
      <c r="IH936" s="220"/>
      <c r="II936" s="220"/>
      <c r="IJ936" s="220"/>
      <c r="IK936" s="220"/>
      <c r="IL936" s="220"/>
      <c r="IM936" s="220"/>
      <c r="IN936" s="220"/>
      <c r="IO936" s="220"/>
      <c r="IP936" s="220"/>
      <c r="IQ936" s="220"/>
      <c r="IR936" s="220"/>
      <c r="IS936" s="220"/>
      <c r="IT936" s="220"/>
      <c r="IU936" s="220"/>
      <c r="IV936" s="220"/>
      <c r="IW936" s="220"/>
      <c r="IX936" s="220"/>
      <c r="IY936" s="220"/>
      <c r="IZ936" s="220"/>
      <c r="JA936" s="220"/>
      <c r="JB936" s="220"/>
      <c r="JC936" s="220"/>
      <c r="JD936" s="220"/>
      <c r="JE936" s="220"/>
      <c r="JF936" s="220"/>
      <c r="JG936" s="220"/>
      <c r="JH936" s="220"/>
      <c r="JI936" s="220"/>
      <c r="JJ936" s="220"/>
      <c r="JK936" s="220"/>
      <c r="JL936" s="220"/>
      <c r="JM936" s="220"/>
      <c r="JN936" s="220"/>
      <c r="JO936" s="220"/>
      <c r="JP936" s="220"/>
      <c r="JQ936" s="220"/>
      <c r="JR936" s="220"/>
      <c r="JS936" s="220"/>
      <c r="JT936" s="220"/>
      <c r="JU936" s="220"/>
      <c r="JV936" s="220"/>
      <c r="JW936" s="220"/>
      <c r="JX936" s="220"/>
      <c r="JY936" s="220"/>
      <c r="JZ936" s="220"/>
      <c r="KA936" s="220"/>
      <c r="KB936" s="220"/>
      <c r="KC936" s="220"/>
      <c r="KD936" s="220"/>
      <c r="KE936" s="220"/>
      <c r="KF936" s="220"/>
      <c r="KG936" s="220"/>
      <c r="KH936" s="220"/>
      <c r="KI936" s="220"/>
      <c r="KJ936" s="220"/>
      <c r="KK936" s="220"/>
      <c r="KL936" s="220"/>
      <c r="KM936" s="220"/>
      <c r="KN936" s="220"/>
      <c r="KO936" s="220"/>
      <c r="KP936" s="220"/>
      <c r="KQ936" s="220"/>
      <c r="KR936" s="220"/>
      <c r="KS936" s="220"/>
      <c r="KT936" s="220"/>
      <c r="KU936" s="220"/>
      <c r="KV936" s="220"/>
      <c r="KW936" s="220"/>
      <c r="KX936" s="220"/>
      <c r="LH936" s="220"/>
      <c r="LI936" s="220"/>
      <c r="LJ936" s="220"/>
      <c r="LK936" s="220"/>
      <c r="LL936" s="220"/>
      <c r="LM936" s="220"/>
      <c r="LN936" s="220"/>
      <c r="LO936" s="220"/>
      <c r="LP936" s="220"/>
      <c r="LQ936" s="220"/>
      <c r="LR936" s="220"/>
      <c r="LS936" s="220"/>
      <c r="LT936" s="220"/>
      <c r="LU936" s="220"/>
      <c r="LV936" s="220"/>
      <c r="LW936" s="220"/>
      <c r="LX936" s="220"/>
      <c r="LY936" s="220"/>
      <c r="LZ936" s="220"/>
      <c r="MA936" s="220"/>
      <c r="MB936" s="220"/>
      <c r="MC936" s="220"/>
      <c r="MD936" s="220"/>
      <c r="ME936" s="220"/>
      <c r="MF936" s="220"/>
      <c r="MG936" s="220"/>
      <c r="MH936" s="220"/>
      <c r="MI936" s="220"/>
      <c r="MJ936" s="220"/>
      <c r="MK936" s="220"/>
      <c r="ML936" s="220"/>
      <c r="MM936" s="220"/>
      <c r="MN936" s="220"/>
      <c r="MO936" s="220"/>
      <c r="MP936" s="220"/>
      <c r="MQ936" s="220"/>
      <c r="MR936" s="220"/>
      <c r="MS936" s="220"/>
      <c r="MT936" s="220"/>
      <c r="MU936" s="220"/>
      <c r="MV936" s="220"/>
      <c r="MW936" s="220"/>
      <c r="MX936" s="220"/>
      <c r="MY936" s="220"/>
      <c r="MZ936" s="220"/>
      <c r="NA936" s="220"/>
      <c r="NB936" s="220"/>
      <c r="NC936" s="220"/>
      <c r="ND936" s="220"/>
      <c r="NE936" s="220"/>
      <c r="NF936" s="220"/>
      <c r="NG936" s="220"/>
      <c r="NH936" s="220"/>
      <c r="NI936" s="220"/>
      <c r="NJ936" s="220"/>
      <c r="NK936" s="220"/>
      <c r="NL936" s="220"/>
      <c r="NM936" s="220"/>
      <c r="NN936" s="220"/>
      <c r="NO936" s="220"/>
      <c r="NP936" s="220"/>
      <c r="NQ936" s="220"/>
      <c r="NR936" s="220"/>
      <c r="NS936" s="220"/>
      <c r="NT936" s="220"/>
      <c r="NU936" s="220"/>
      <c r="NV936" s="220"/>
      <c r="NW936" s="220"/>
      <c r="NX936" s="220"/>
      <c r="NY936" s="220"/>
      <c r="NZ936" s="220"/>
      <c r="OA936" s="220"/>
      <c r="OB936" s="220"/>
      <c r="OC936" s="220"/>
      <c r="OD936" s="220"/>
      <c r="OE936" s="220"/>
      <c r="OF936" s="220"/>
      <c r="OG936" s="220"/>
      <c r="OH936" s="220"/>
      <c r="OI936" s="220"/>
      <c r="OJ936" s="220"/>
      <c r="OK936" s="220"/>
      <c r="OL936" s="220"/>
      <c r="OM936" s="220"/>
      <c r="ON936" s="220"/>
      <c r="OO936" s="220"/>
      <c r="OP936" s="220"/>
      <c r="OQ936" s="220"/>
      <c r="OR936" s="220"/>
      <c r="OS936" s="220"/>
      <c r="OT936" s="220"/>
      <c r="OU936" s="220"/>
      <c r="OV936" s="220"/>
      <c r="OW936" s="220"/>
      <c r="OX936" s="220"/>
      <c r="OY936" s="220"/>
      <c r="OZ936" s="220"/>
      <c r="PA936" s="220"/>
      <c r="PB936" s="220"/>
      <c r="PC936" s="220"/>
      <c r="PD936" s="220"/>
      <c r="PE936" s="220"/>
      <c r="PF936" s="220"/>
      <c r="PG936" s="220"/>
      <c r="PH936" s="220"/>
      <c r="PI936" s="220"/>
      <c r="PJ936" s="220"/>
      <c r="PK936" s="220"/>
      <c r="PL936" s="220"/>
      <c r="PM936" s="220"/>
      <c r="PN936" s="220"/>
      <c r="PO936" s="220"/>
      <c r="PP936" s="220"/>
      <c r="PQ936" s="220"/>
      <c r="PR936" s="220"/>
      <c r="PS936" s="220"/>
      <c r="PT936" s="220"/>
      <c r="PU936" s="220"/>
      <c r="PV936" s="220"/>
      <c r="PW936" s="220"/>
      <c r="PX936" s="220"/>
      <c r="PY936" s="220"/>
      <c r="PZ936" s="220"/>
      <c r="QA936" s="220"/>
      <c r="QB936" s="220"/>
      <c r="QC936" s="220"/>
      <c r="QD936" s="220"/>
      <c r="QE936" s="220"/>
      <c r="QF936" s="220"/>
      <c r="QG936" s="220"/>
      <c r="QH936" s="220"/>
      <c r="QI936" s="220"/>
      <c r="QJ936" s="220"/>
      <c r="QK936" s="220"/>
      <c r="QL936" s="220"/>
      <c r="QM936" s="220"/>
      <c r="QN936" s="220"/>
      <c r="QO936" s="220"/>
      <c r="QP936" s="220"/>
      <c r="QQ936" s="220"/>
      <c r="QR936" s="220"/>
      <c r="QS936" s="220"/>
      <c r="QT936" s="220"/>
      <c r="QU936" s="220"/>
      <c r="QV936" s="220"/>
      <c r="QW936" s="220"/>
      <c r="QX936" s="220"/>
      <c r="QY936" s="220"/>
      <c r="QZ936" s="220"/>
      <c r="RA936" s="220"/>
      <c r="RB936" s="220"/>
      <c r="RC936" s="220"/>
      <c r="RD936" s="220"/>
      <c r="RE936" s="220"/>
      <c r="RF936" s="220"/>
      <c r="RG936" s="220"/>
      <c r="RH936" s="220"/>
      <c r="RI936" s="220"/>
      <c r="RJ936" s="220"/>
      <c r="RK936" s="220"/>
      <c r="RL936" s="220"/>
      <c r="RM936" s="220"/>
      <c r="RN936" s="220"/>
      <c r="RO936" s="220"/>
      <c r="RP936" s="220"/>
      <c r="RQ936" s="220"/>
      <c r="RR936" s="220"/>
      <c r="RS936" s="220"/>
      <c r="RT936" s="220"/>
      <c r="RU936" s="220"/>
      <c r="RV936" s="220"/>
      <c r="RW936" s="220"/>
      <c r="RX936" s="220"/>
      <c r="RY936" s="220"/>
      <c r="RZ936" s="220"/>
      <c r="SA936" s="220"/>
      <c r="SB936" s="220"/>
      <c r="SC936" s="220"/>
      <c r="SD936" s="220"/>
      <c r="SE936" s="220"/>
      <c r="SF936" s="220"/>
      <c r="SG936" s="220"/>
    </row>
    <row r="937" spans="1:501">
      <c r="A937" s="220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454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0"/>
      <c r="AA937" s="220"/>
      <c r="AB937" s="220"/>
      <c r="AC937" s="220"/>
      <c r="AD937" s="220"/>
      <c r="AE937" s="220"/>
      <c r="AF937" s="220"/>
      <c r="AG937" s="220"/>
      <c r="AH937" s="220"/>
      <c r="AI937" s="220"/>
      <c r="AJ937" s="220"/>
      <c r="AK937" s="220"/>
      <c r="AL937" s="220"/>
      <c r="AM937" s="220"/>
      <c r="AN937" s="220"/>
      <c r="AO937" s="220"/>
      <c r="AP937" s="220"/>
      <c r="AQ937" s="220"/>
      <c r="AR937" s="220"/>
      <c r="AS937" s="220"/>
      <c r="AT937" s="220"/>
      <c r="AU937" s="220"/>
      <c r="AV937" s="220"/>
      <c r="AW937" s="220"/>
      <c r="AX937" s="220"/>
      <c r="AY937" s="220"/>
      <c r="AZ937" s="220"/>
      <c r="BA937" s="220"/>
      <c r="BB937" s="220"/>
      <c r="BC937" s="220"/>
      <c r="BD937" s="220"/>
      <c r="BE937" s="220"/>
      <c r="BF937" s="220"/>
      <c r="BG937" s="220"/>
      <c r="BH937" s="220"/>
      <c r="BI937" s="220"/>
      <c r="BJ937" s="220"/>
      <c r="BK937" s="220"/>
      <c r="BL937" s="220"/>
      <c r="BM937" s="220"/>
      <c r="BN937" s="220"/>
      <c r="BO937" s="220"/>
      <c r="BP937" s="220"/>
      <c r="BQ937" s="220"/>
      <c r="BR937" s="220"/>
      <c r="BS937" s="220"/>
      <c r="BT937" s="220"/>
      <c r="BU937" s="220"/>
      <c r="BV937" s="220"/>
      <c r="BW937" s="220"/>
      <c r="DV937" s="220"/>
      <c r="DW937" s="220"/>
      <c r="DX937" s="220"/>
      <c r="DY937" s="220"/>
      <c r="DZ937" s="220"/>
      <c r="EA937" s="220"/>
      <c r="EB937" s="220"/>
      <c r="EC937" s="220"/>
      <c r="ED937" s="220"/>
      <c r="EE937" s="220"/>
      <c r="EF937" s="220"/>
      <c r="EG937" s="220"/>
      <c r="EH937" s="220"/>
      <c r="EI937" s="220"/>
      <c r="EJ937" s="220"/>
      <c r="EK937" s="220"/>
      <c r="EL937" s="220"/>
      <c r="EM937" s="220"/>
      <c r="EN937" s="220"/>
      <c r="EO937" s="220"/>
      <c r="EP937" s="220"/>
      <c r="EQ937" s="220"/>
      <c r="ER937" s="220"/>
      <c r="ES937" s="220"/>
      <c r="ET937" s="220"/>
      <c r="EU937" s="220"/>
      <c r="EV937" s="220"/>
      <c r="EW937" s="220"/>
      <c r="EX937" s="220"/>
      <c r="EY937" s="220"/>
      <c r="EZ937" s="220"/>
      <c r="FA937" s="220"/>
      <c r="FB937" s="220"/>
      <c r="FC937" s="220"/>
      <c r="FD937" s="220"/>
      <c r="FE937" s="220"/>
      <c r="FF937" s="220"/>
      <c r="FG937" s="220"/>
      <c r="FH937" s="220"/>
      <c r="FI937" s="220"/>
      <c r="FJ937" s="220"/>
      <c r="FK937" s="220"/>
      <c r="FL937" s="220"/>
      <c r="FM937" s="220"/>
      <c r="FN937" s="220"/>
      <c r="FO937" s="220"/>
      <c r="FP937" s="220"/>
      <c r="FQ937" s="220"/>
      <c r="FR937" s="220"/>
      <c r="FS937" s="220"/>
      <c r="FT937" s="220"/>
      <c r="FU937" s="220"/>
      <c r="FV937" s="220"/>
      <c r="FW937" s="220"/>
      <c r="FX937" s="220"/>
      <c r="FY937" s="220"/>
      <c r="FZ937" s="220"/>
      <c r="GA937" s="220"/>
      <c r="GB937" s="220"/>
      <c r="GC937" s="220"/>
      <c r="GD937" s="220"/>
      <c r="GE937" s="220"/>
      <c r="GF937" s="220"/>
      <c r="GG937" s="220"/>
      <c r="GH937" s="220"/>
      <c r="GI937" s="220"/>
      <c r="GJ937" s="220"/>
      <c r="GK937" s="220"/>
      <c r="GL937" s="220"/>
      <c r="GM937" s="220"/>
      <c r="GN937" s="220"/>
      <c r="GO937" s="220"/>
      <c r="GP937" s="220"/>
      <c r="GQ937" s="220"/>
      <c r="GR937" s="220"/>
      <c r="GS937" s="220"/>
      <c r="GT937" s="220"/>
      <c r="GU937" s="220"/>
      <c r="GV937" s="220"/>
      <c r="GW937" s="220"/>
      <c r="GX937" s="220"/>
      <c r="GY937" s="220"/>
      <c r="GZ937" s="220"/>
      <c r="HA937" s="220"/>
      <c r="HB937" s="220"/>
      <c r="HC937" s="220"/>
      <c r="HD937" s="220"/>
      <c r="HE937" s="220"/>
      <c r="HF937" s="220"/>
      <c r="HG937" s="220"/>
      <c r="HH937" s="220"/>
      <c r="HI937" s="220"/>
      <c r="HJ937" s="220"/>
      <c r="HK937" s="220"/>
      <c r="HL937" s="220"/>
      <c r="HM937" s="220"/>
      <c r="HN937" s="220"/>
      <c r="HO937" s="220"/>
      <c r="HP937" s="220"/>
      <c r="HQ937" s="220"/>
      <c r="HR937" s="220"/>
      <c r="HS937" s="220"/>
      <c r="HT937" s="220"/>
      <c r="HU937" s="220"/>
      <c r="HV937" s="220"/>
      <c r="HW937" s="220"/>
      <c r="HX937" s="220"/>
      <c r="HY937" s="220"/>
      <c r="HZ937" s="220"/>
      <c r="IA937" s="220"/>
      <c r="IB937" s="220"/>
      <c r="IC937" s="220"/>
      <c r="ID937" s="220"/>
      <c r="IE937" s="220"/>
      <c r="IF937" s="220"/>
      <c r="IG937" s="220"/>
      <c r="IH937" s="220"/>
      <c r="II937" s="220"/>
      <c r="IJ937" s="220"/>
      <c r="IK937" s="220"/>
      <c r="IL937" s="220"/>
      <c r="IM937" s="220"/>
      <c r="IN937" s="220"/>
      <c r="IO937" s="220"/>
      <c r="IP937" s="220"/>
      <c r="IQ937" s="220"/>
      <c r="IR937" s="220"/>
      <c r="IS937" s="220"/>
      <c r="IT937" s="220"/>
      <c r="IU937" s="220"/>
      <c r="IV937" s="220"/>
      <c r="IW937" s="220"/>
      <c r="IX937" s="220"/>
      <c r="IY937" s="220"/>
      <c r="IZ937" s="220"/>
      <c r="JA937" s="220"/>
      <c r="JB937" s="220"/>
      <c r="JC937" s="220"/>
      <c r="JD937" s="220"/>
      <c r="JE937" s="220"/>
      <c r="JF937" s="220"/>
      <c r="JG937" s="220"/>
      <c r="JH937" s="220"/>
      <c r="JI937" s="220"/>
      <c r="JJ937" s="220"/>
      <c r="JK937" s="220"/>
      <c r="JL937" s="220"/>
      <c r="JM937" s="220"/>
      <c r="JN937" s="220"/>
      <c r="JO937" s="220"/>
      <c r="JP937" s="220"/>
      <c r="JQ937" s="220"/>
      <c r="JR937" s="220"/>
      <c r="JS937" s="220"/>
      <c r="JT937" s="220"/>
      <c r="JU937" s="220"/>
      <c r="JV937" s="220"/>
      <c r="JW937" s="220"/>
      <c r="JX937" s="220"/>
      <c r="JY937" s="220"/>
      <c r="JZ937" s="220"/>
      <c r="KA937" s="220"/>
      <c r="KB937" s="220"/>
      <c r="KC937" s="220"/>
      <c r="KD937" s="220"/>
      <c r="KE937" s="220"/>
      <c r="KF937" s="220"/>
      <c r="KG937" s="220"/>
      <c r="KH937" s="220"/>
      <c r="KI937" s="220"/>
      <c r="KJ937" s="220"/>
      <c r="KK937" s="220"/>
      <c r="KL937" s="220"/>
      <c r="KM937" s="220"/>
      <c r="KN937" s="220"/>
      <c r="KO937" s="220"/>
      <c r="KP937" s="220"/>
      <c r="KQ937" s="220"/>
      <c r="KR937" s="220"/>
      <c r="KS937" s="220"/>
      <c r="KT937" s="220"/>
      <c r="KU937" s="220"/>
      <c r="KV937" s="220"/>
      <c r="KW937" s="220"/>
      <c r="KX937" s="220"/>
      <c r="LH937" s="220"/>
      <c r="LI937" s="220"/>
      <c r="LJ937" s="220"/>
      <c r="LK937" s="220"/>
      <c r="LL937" s="220"/>
      <c r="LM937" s="220"/>
      <c r="LN937" s="220"/>
      <c r="LO937" s="220"/>
      <c r="LP937" s="220"/>
      <c r="LQ937" s="220"/>
      <c r="LR937" s="220"/>
      <c r="LS937" s="220"/>
      <c r="LT937" s="220"/>
      <c r="LU937" s="220"/>
      <c r="LV937" s="220"/>
      <c r="LW937" s="220"/>
      <c r="LX937" s="220"/>
      <c r="LY937" s="220"/>
      <c r="LZ937" s="220"/>
      <c r="MA937" s="220"/>
      <c r="MB937" s="220"/>
      <c r="MC937" s="220"/>
      <c r="MD937" s="220"/>
      <c r="ME937" s="220"/>
      <c r="MF937" s="220"/>
      <c r="MG937" s="220"/>
      <c r="MH937" s="220"/>
      <c r="MI937" s="220"/>
      <c r="MJ937" s="220"/>
      <c r="MK937" s="220"/>
      <c r="ML937" s="220"/>
      <c r="MM937" s="220"/>
      <c r="MN937" s="220"/>
      <c r="MO937" s="220"/>
      <c r="MP937" s="220"/>
      <c r="MQ937" s="220"/>
      <c r="MR937" s="220"/>
      <c r="MS937" s="220"/>
      <c r="MT937" s="220"/>
      <c r="MU937" s="220"/>
      <c r="MV937" s="220"/>
      <c r="MW937" s="220"/>
      <c r="MX937" s="220"/>
      <c r="MY937" s="220"/>
      <c r="MZ937" s="220"/>
      <c r="NA937" s="220"/>
      <c r="NB937" s="220"/>
      <c r="NC937" s="220"/>
      <c r="ND937" s="220"/>
      <c r="NE937" s="220"/>
      <c r="NF937" s="220"/>
      <c r="NG937" s="220"/>
      <c r="NH937" s="220"/>
      <c r="NI937" s="220"/>
      <c r="NJ937" s="220"/>
      <c r="NK937" s="220"/>
      <c r="NL937" s="220"/>
      <c r="NM937" s="220"/>
      <c r="NN937" s="220"/>
      <c r="NO937" s="220"/>
      <c r="NP937" s="220"/>
      <c r="NQ937" s="220"/>
      <c r="NR937" s="220"/>
      <c r="NS937" s="220"/>
      <c r="NT937" s="220"/>
      <c r="NU937" s="220"/>
      <c r="NV937" s="220"/>
      <c r="NW937" s="220"/>
      <c r="NX937" s="220"/>
      <c r="NY937" s="220"/>
      <c r="NZ937" s="220"/>
      <c r="OA937" s="220"/>
      <c r="OB937" s="220"/>
      <c r="OC937" s="220"/>
      <c r="OD937" s="220"/>
      <c r="OE937" s="220"/>
      <c r="OF937" s="220"/>
      <c r="OG937" s="220"/>
      <c r="OH937" s="220"/>
      <c r="OI937" s="220"/>
      <c r="OJ937" s="220"/>
      <c r="OK937" s="220"/>
      <c r="OL937" s="220"/>
      <c r="OM937" s="220"/>
      <c r="ON937" s="220"/>
      <c r="OO937" s="220"/>
      <c r="OP937" s="220"/>
      <c r="OQ937" s="220"/>
      <c r="OR937" s="220"/>
      <c r="OS937" s="220"/>
      <c r="OT937" s="220"/>
      <c r="OU937" s="220"/>
      <c r="OV937" s="220"/>
      <c r="OW937" s="220"/>
      <c r="OX937" s="220"/>
      <c r="OY937" s="220"/>
      <c r="OZ937" s="220"/>
      <c r="PA937" s="220"/>
      <c r="PB937" s="220"/>
      <c r="PC937" s="220"/>
      <c r="PD937" s="220"/>
      <c r="PE937" s="220"/>
      <c r="PF937" s="220"/>
      <c r="PG937" s="220"/>
      <c r="PH937" s="220"/>
      <c r="PI937" s="220"/>
      <c r="PJ937" s="220"/>
      <c r="PK937" s="220"/>
      <c r="PL937" s="220"/>
      <c r="PM937" s="220"/>
      <c r="PN937" s="220"/>
      <c r="PO937" s="220"/>
      <c r="PP937" s="220"/>
      <c r="PQ937" s="220"/>
      <c r="PR937" s="220"/>
      <c r="PS937" s="220"/>
      <c r="PT937" s="220"/>
      <c r="PU937" s="220"/>
      <c r="PV937" s="220"/>
      <c r="PW937" s="220"/>
      <c r="PX937" s="220"/>
      <c r="PY937" s="220"/>
      <c r="PZ937" s="220"/>
      <c r="QA937" s="220"/>
      <c r="QB937" s="220"/>
      <c r="QC937" s="220"/>
      <c r="QD937" s="220"/>
      <c r="QE937" s="220"/>
      <c r="QF937" s="220"/>
      <c r="QG937" s="220"/>
      <c r="QH937" s="220"/>
      <c r="QI937" s="220"/>
      <c r="QJ937" s="220"/>
      <c r="QK937" s="220"/>
      <c r="QL937" s="220"/>
      <c r="QM937" s="220"/>
      <c r="QN937" s="220"/>
      <c r="QO937" s="220"/>
      <c r="QP937" s="220"/>
      <c r="QQ937" s="220"/>
      <c r="QR937" s="220"/>
      <c r="QS937" s="220"/>
      <c r="QT937" s="220"/>
      <c r="QU937" s="220"/>
      <c r="QV937" s="220"/>
      <c r="QW937" s="220"/>
      <c r="QX937" s="220"/>
      <c r="QY937" s="220"/>
      <c r="QZ937" s="220"/>
      <c r="RA937" s="220"/>
      <c r="RB937" s="220"/>
      <c r="RC937" s="220"/>
      <c r="RD937" s="220"/>
      <c r="RE937" s="220"/>
      <c r="RF937" s="220"/>
      <c r="RG937" s="220"/>
      <c r="RH937" s="220"/>
      <c r="RI937" s="220"/>
      <c r="RJ937" s="220"/>
      <c r="RK937" s="220"/>
      <c r="RL937" s="220"/>
      <c r="RM937" s="220"/>
      <c r="RN937" s="220"/>
      <c r="RO937" s="220"/>
      <c r="RP937" s="220"/>
      <c r="RQ937" s="220"/>
      <c r="RR937" s="220"/>
      <c r="RS937" s="220"/>
      <c r="RT937" s="220"/>
      <c r="RU937" s="220"/>
      <c r="RV937" s="220"/>
      <c r="RW937" s="220"/>
      <c r="RX937" s="220"/>
      <c r="RY937" s="220"/>
      <c r="RZ937" s="220"/>
      <c r="SA937" s="220"/>
      <c r="SB937" s="220"/>
      <c r="SC937" s="220"/>
      <c r="SD937" s="220"/>
      <c r="SE937" s="220"/>
      <c r="SF937" s="220"/>
      <c r="SG937" s="220"/>
    </row>
    <row r="938" spans="1:501">
      <c r="A938" s="220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454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0"/>
      <c r="AA938" s="220"/>
      <c r="AB938" s="220"/>
      <c r="AC938" s="220"/>
      <c r="AD938" s="220"/>
      <c r="AE938" s="220"/>
      <c r="AF938" s="220"/>
      <c r="AG938" s="220"/>
      <c r="AH938" s="220"/>
      <c r="AI938" s="220"/>
      <c r="AJ938" s="220"/>
      <c r="AK938" s="220"/>
      <c r="AL938" s="220"/>
      <c r="AM938" s="220"/>
      <c r="AN938" s="220"/>
      <c r="AO938" s="220"/>
      <c r="AP938" s="220"/>
      <c r="AQ938" s="220"/>
      <c r="AR938" s="220"/>
      <c r="AS938" s="220"/>
      <c r="AT938" s="220"/>
      <c r="AU938" s="220"/>
      <c r="AV938" s="220"/>
      <c r="AW938" s="220"/>
      <c r="AX938" s="220"/>
      <c r="AY938" s="220"/>
      <c r="AZ938" s="220"/>
      <c r="BA938" s="220"/>
      <c r="BB938" s="220"/>
      <c r="BC938" s="220"/>
      <c r="BD938" s="220"/>
      <c r="BE938" s="220"/>
      <c r="BF938" s="220"/>
      <c r="BG938" s="220"/>
      <c r="BH938" s="220"/>
      <c r="BI938" s="220"/>
      <c r="BJ938" s="220"/>
      <c r="BK938" s="220"/>
      <c r="BL938" s="220"/>
      <c r="BM938" s="220"/>
      <c r="BN938" s="220"/>
      <c r="BO938" s="220"/>
      <c r="BP938" s="220"/>
      <c r="BQ938" s="220"/>
      <c r="BR938" s="220"/>
      <c r="BS938" s="220"/>
      <c r="BT938" s="220"/>
      <c r="BU938" s="220"/>
      <c r="BV938" s="220"/>
      <c r="BW938" s="220"/>
      <c r="DV938" s="220"/>
      <c r="DW938" s="220"/>
      <c r="DX938" s="220"/>
      <c r="DY938" s="220"/>
      <c r="DZ938" s="220"/>
      <c r="EA938" s="220"/>
      <c r="EB938" s="220"/>
      <c r="EC938" s="220"/>
      <c r="ED938" s="220"/>
      <c r="EE938" s="220"/>
      <c r="EF938" s="220"/>
      <c r="EG938" s="220"/>
      <c r="EH938" s="220"/>
      <c r="EI938" s="220"/>
      <c r="EJ938" s="220"/>
      <c r="EK938" s="220"/>
      <c r="EL938" s="220"/>
      <c r="EM938" s="220"/>
      <c r="EN938" s="220"/>
      <c r="EO938" s="220"/>
      <c r="EP938" s="220"/>
      <c r="EQ938" s="220"/>
      <c r="ER938" s="220"/>
      <c r="ES938" s="220"/>
      <c r="ET938" s="220"/>
      <c r="EU938" s="220"/>
      <c r="EV938" s="220"/>
      <c r="EW938" s="220"/>
      <c r="EX938" s="220"/>
      <c r="EY938" s="220"/>
      <c r="EZ938" s="220"/>
      <c r="FA938" s="220"/>
      <c r="FB938" s="220"/>
      <c r="FC938" s="220"/>
      <c r="FD938" s="220"/>
      <c r="FE938" s="220"/>
      <c r="FF938" s="220"/>
      <c r="FG938" s="220"/>
      <c r="FH938" s="220"/>
      <c r="FI938" s="220"/>
      <c r="FJ938" s="220"/>
      <c r="FK938" s="220"/>
      <c r="FL938" s="220"/>
      <c r="FM938" s="220"/>
      <c r="FN938" s="220"/>
      <c r="FO938" s="220"/>
      <c r="FP938" s="220"/>
      <c r="FQ938" s="220"/>
      <c r="FR938" s="220"/>
      <c r="FS938" s="220"/>
      <c r="FT938" s="220"/>
      <c r="FU938" s="220"/>
      <c r="FV938" s="220"/>
      <c r="FW938" s="220"/>
      <c r="FX938" s="220"/>
      <c r="FY938" s="220"/>
      <c r="FZ938" s="220"/>
      <c r="GA938" s="220"/>
      <c r="GB938" s="220"/>
      <c r="GC938" s="220"/>
      <c r="GD938" s="220"/>
      <c r="GE938" s="220"/>
      <c r="GF938" s="220"/>
      <c r="GG938" s="220"/>
      <c r="GH938" s="220"/>
      <c r="GI938" s="220"/>
      <c r="GJ938" s="220"/>
      <c r="GK938" s="220"/>
      <c r="GL938" s="220"/>
      <c r="GM938" s="220"/>
      <c r="GN938" s="220"/>
      <c r="GO938" s="220"/>
      <c r="GP938" s="220"/>
      <c r="GQ938" s="220"/>
      <c r="GR938" s="220"/>
      <c r="GS938" s="220"/>
      <c r="GT938" s="220"/>
      <c r="GU938" s="220"/>
      <c r="GV938" s="220"/>
      <c r="GW938" s="220"/>
      <c r="GX938" s="220"/>
      <c r="GY938" s="220"/>
      <c r="GZ938" s="220"/>
      <c r="HA938" s="220"/>
      <c r="HB938" s="220"/>
      <c r="HC938" s="220"/>
      <c r="HD938" s="220"/>
      <c r="HE938" s="220"/>
      <c r="HF938" s="220"/>
      <c r="HG938" s="220"/>
      <c r="HH938" s="220"/>
      <c r="HI938" s="220"/>
      <c r="HJ938" s="220"/>
      <c r="HK938" s="220"/>
      <c r="HL938" s="220"/>
      <c r="HM938" s="220"/>
      <c r="HN938" s="220"/>
      <c r="HO938" s="220"/>
      <c r="HP938" s="220"/>
      <c r="HQ938" s="220"/>
      <c r="HR938" s="220"/>
      <c r="HS938" s="220"/>
      <c r="HT938" s="220"/>
      <c r="HU938" s="220"/>
      <c r="HV938" s="220"/>
      <c r="HW938" s="220"/>
      <c r="HX938" s="220"/>
      <c r="HY938" s="220"/>
      <c r="HZ938" s="220"/>
      <c r="IA938" s="220"/>
      <c r="IB938" s="220"/>
      <c r="IC938" s="220"/>
      <c r="ID938" s="220"/>
      <c r="IE938" s="220"/>
      <c r="IF938" s="220"/>
      <c r="IG938" s="220"/>
      <c r="IH938" s="220"/>
      <c r="II938" s="220"/>
      <c r="IJ938" s="220"/>
      <c r="IK938" s="220"/>
      <c r="IL938" s="220"/>
      <c r="IM938" s="220"/>
      <c r="IN938" s="220"/>
      <c r="IO938" s="220"/>
      <c r="IP938" s="220"/>
      <c r="IQ938" s="220"/>
      <c r="IR938" s="220"/>
      <c r="IS938" s="220"/>
      <c r="IT938" s="220"/>
      <c r="IU938" s="220"/>
      <c r="IV938" s="220"/>
      <c r="IW938" s="220"/>
      <c r="IX938" s="220"/>
      <c r="IY938" s="220"/>
      <c r="IZ938" s="220"/>
      <c r="JA938" s="220"/>
      <c r="JB938" s="220"/>
      <c r="JC938" s="220"/>
      <c r="JD938" s="220"/>
      <c r="JE938" s="220"/>
      <c r="JF938" s="220"/>
      <c r="JG938" s="220"/>
      <c r="JH938" s="220"/>
      <c r="JI938" s="220"/>
      <c r="JJ938" s="220"/>
      <c r="JK938" s="220"/>
      <c r="JL938" s="220"/>
      <c r="JM938" s="220"/>
      <c r="JN938" s="220"/>
      <c r="JO938" s="220"/>
      <c r="JP938" s="220"/>
      <c r="JQ938" s="220"/>
      <c r="JR938" s="220"/>
      <c r="JS938" s="220"/>
      <c r="JT938" s="220"/>
      <c r="JU938" s="220"/>
      <c r="JV938" s="220"/>
      <c r="JW938" s="220"/>
      <c r="JX938" s="220"/>
      <c r="JY938" s="220"/>
      <c r="JZ938" s="220"/>
      <c r="KA938" s="220"/>
      <c r="KB938" s="220"/>
      <c r="KC938" s="220"/>
      <c r="KD938" s="220"/>
      <c r="KE938" s="220"/>
      <c r="KF938" s="220"/>
      <c r="KG938" s="220"/>
      <c r="KH938" s="220"/>
      <c r="KI938" s="220"/>
      <c r="KJ938" s="220"/>
      <c r="KK938" s="220"/>
      <c r="KL938" s="220"/>
      <c r="KM938" s="220"/>
      <c r="KN938" s="220"/>
      <c r="KO938" s="220"/>
      <c r="KP938" s="220"/>
      <c r="KQ938" s="220"/>
      <c r="KR938" s="220"/>
      <c r="KS938" s="220"/>
      <c r="KT938" s="220"/>
      <c r="KU938" s="220"/>
      <c r="KV938" s="220"/>
      <c r="KW938" s="220"/>
      <c r="KX938" s="220"/>
      <c r="LH938" s="220"/>
      <c r="LI938" s="220"/>
      <c r="LJ938" s="220"/>
      <c r="LK938" s="220"/>
      <c r="LL938" s="220"/>
      <c r="LM938" s="220"/>
      <c r="LN938" s="220"/>
      <c r="LO938" s="220"/>
      <c r="LP938" s="220"/>
      <c r="LQ938" s="220"/>
      <c r="LR938" s="220"/>
      <c r="LS938" s="220"/>
      <c r="LT938" s="220"/>
      <c r="LU938" s="220"/>
      <c r="LV938" s="220"/>
      <c r="LW938" s="220"/>
      <c r="LX938" s="220"/>
      <c r="LY938" s="220"/>
      <c r="LZ938" s="220"/>
      <c r="MA938" s="220"/>
      <c r="MB938" s="220"/>
      <c r="MC938" s="220"/>
      <c r="MD938" s="220"/>
      <c r="ME938" s="220"/>
      <c r="MF938" s="220"/>
      <c r="MG938" s="220"/>
      <c r="MH938" s="220"/>
      <c r="MI938" s="220"/>
      <c r="MJ938" s="220"/>
      <c r="MK938" s="220"/>
      <c r="ML938" s="220"/>
      <c r="MM938" s="220"/>
      <c r="MN938" s="220"/>
      <c r="MO938" s="220"/>
      <c r="MP938" s="220"/>
      <c r="MQ938" s="220"/>
      <c r="MR938" s="220"/>
      <c r="MS938" s="220"/>
      <c r="MT938" s="220"/>
      <c r="MU938" s="220"/>
      <c r="MV938" s="220"/>
      <c r="MW938" s="220"/>
      <c r="MX938" s="220"/>
      <c r="MY938" s="220"/>
      <c r="MZ938" s="220"/>
      <c r="NA938" s="220"/>
      <c r="NB938" s="220"/>
      <c r="NC938" s="220"/>
      <c r="ND938" s="220"/>
      <c r="NE938" s="220"/>
      <c r="NF938" s="220"/>
      <c r="NG938" s="220"/>
      <c r="NH938" s="220"/>
      <c r="NI938" s="220"/>
      <c r="NJ938" s="220"/>
      <c r="NK938" s="220"/>
      <c r="NL938" s="220"/>
      <c r="NM938" s="220"/>
      <c r="NN938" s="220"/>
      <c r="NO938" s="220"/>
      <c r="NP938" s="220"/>
      <c r="NQ938" s="220"/>
      <c r="NR938" s="220"/>
      <c r="NS938" s="220"/>
      <c r="NT938" s="220"/>
      <c r="NU938" s="220"/>
      <c r="NV938" s="220"/>
      <c r="NW938" s="220"/>
      <c r="NX938" s="220"/>
      <c r="NY938" s="220"/>
      <c r="NZ938" s="220"/>
      <c r="OA938" s="220"/>
      <c r="OB938" s="220"/>
      <c r="OC938" s="220"/>
      <c r="OD938" s="220"/>
      <c r="OE938" s="220"/>
      <c r="OF938" s="220"/>
      <c r="OG938" s="220"/>
      <c r="OH938" s="220"/>
      <c r="OI938" s="220"/>
      <c r="OJ938" s="220"/>
      <c r="OK938" s="220"/>
      <c r="OL938" s="220"/>
      <c r="OM938" s="220"/>
      <c r="ON938" s="220"/>
      <c r="OO938" s="220"/>
      <c r="OP938" s="220"/>
      <c r="OQ938" s="220"/>
      <c r="OR938" s="220"/>
      <c r="OS938" s="220"/>
      <c r="OT938" s="220"/>
      <c r="OU938" s="220"/>
      <c r="OV938" s="220"/>
      <c r="OW938" s="220"/>
      <c r="OX938" s="220"/>
      <c r="OY938" s="220"/>
      <c r="OZ938" s="220"/>
      <c r="PA938" s="220"/>
      <c r="PB938" s="220"/>
      <c r="PC938" s="220"/>
      <c r="PD938" s="220"/>
      <c r="PE938" s="220"/>
      <c r="PF938" s="220"/>
      <c r="PG938" s="220"/>
      <c r="PH938" s="220"/>
      <c r="PI938" s="220"/>
      <c r="PJ938" s="220"/>
      <c r="PK938" s="220"/>
      <c r="PL938" s="220"/>
      <c r="PM938" s="220"/>
      <c r="PN938" s="220"/>
      <c r="PO938" s="220"/>
      <c r="PP938" s="220"/>
      <c r="PQ938" s="220"/>
      <c r="PR938" s="220"/>
      <c r="PS938" s="220"/>
      <c r="PT938" s="220"/>
      <c r="PU938" s="220"/>
      <c r="PV938" s="220"/>
      <c r="PW938" s="220"/>
      <c r="PX938" s="220"/>
      <c r="PY938" s="220"/>
      <c r="PZ938" s="220"/>
      <c r="QA938" s="220"/>
      <c r="QB938" s="220"/>
      <c r="QC938" s="220"/>
      <c r="QD938" s="220"/>
      <c r="QE938" s="220"/>
      <c r="QF938" s="220"/>
      <c r="QG938" s="220"/>
      <c r="QH938" s="220"/>
      <c r="QI938" s="220"/>
      <c r="QJ938" s="220"/>
      <c r="QK938" s="220"/>
      <c r="QL938" s="220"/>
      <c r="QM938" s="220"/>
      <c r="QN938" s="220"/>
      <c r="QO938" s="220"/>
      <c r="QP938" s="220"/>
      <c r="QQ938" s="220"/>
      <c r="QR938" s="220"/>
      <c r="QS938" s="220"/>
      <c r="QT938" s="220"/>
      <c r="QU938" s="220"/>
      <c r="QV938" s="220"/>
      <c r="QW938" s="220"/>
      <c r="QX938" s="220"/>
      <c r="QY938" s="220"/>
      <c r="QZ938" s="220"/>
      <c r="RA938" s="220"/>
      <c r="RB938" s="220"/>
      <c r="RC938" s="220"/>
      <c r="RD938" s="220"/>
      <c r="RE938" s="220"/>
      <c r="RF938" s="220"/>
      <c r="RG938" s="220"/>
      <c r="RH938" s="220"/>
      <c r="RI938" s="220"/>
      <c r="RJ938" s="220"/>
      <c r="RK938" s="220"/>
      <c r="RL938" s="220"/>
      <c r="RM938" s="220"/>
      <c r="RN938" s="220"/>
      <c r="RO938" s="220"/>
      <c r="RP938" s="220"/>
      <c r="RQ938" s="220"/>
      <c r="RR938" s="220"/>
      <c r="RS938" s="220"/>
      <c r="RT938" s="220"/>
      <c r="RU938" s="220"/>
      <c r="RV938" s="220"/>
      <c r="RW938" s="220"/>
      <c r="RX938" s="220"/>
      <c r="RY938" s="220"/>
      <c r="RZ938" s="220"/>
      <c r="SA938" s="220"/>
      <c r="SB938" s="220"/>
      <c r="SC938" s="220"/>
      <c r="SD938" s="220"/>
      <c r="SE938" s="220"/>
      <c r="SF938" s="220"/>
      <c r="SG938" s="220"/>
    </row>
    <row r="939" spans="1:501">
      <c r="A939" s="220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454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0"/>
      <c r="AA939" s="220"/>
      <c r="AB939" s="220"/>
      <c r="AC939" s="220"/>
      <c r="AD939" s="220"/>
      <c r="AE939" s="220"/>
      <c r="AF939" s="220"/>
      <c r="AG939" s="220"/>
      <c r="AH939" s="220"/>
      <c r="AI939" s="220"/>
      <c r="AJ939" s="220"/>
      <c r="AK939" s="220"/>
      <c r="AL939" s="220"/>
      <c r="AM939" s="220"/>
      <c r="AN939" s="220"/>
      <c r="AO939" s="220"/>
      <c r="AP939" s="220"/>
      <c r="AQ939" s="220"/>
      <c r="AR939" s="220"/>
      <c r="AS939" s="220"/>
      <c r="AT939" s="220"/>
      <c r="AU939" s="220"/>
      <c r="AV939" s="220"/>
      <c r="AW939" s="220"/>
      <c r="AX939" s="220"/>
      <c r="AY939" s="220"/>
      <c r="AZ939" s="220"/>
      <c r="BA939" s="220"/>
      <c r="BB939" s="220"/>
      <c r="BC939" s="220"/>
      <c r="BD939" s="220"/>
      <c r="BE939" s="220"/>
      <c r="BF939" s="220"/>
      <c r="BG939" s="220"/>
      <c r="BH939" s="220"/>
      <c r="BI939" s="220"/>
      <c r="BJ939" s="220"/>
      <c r="BK939" s="220"/>
      <c r="BL939" s="220"/>
      <c r="BM939" s="220"/>
      <c r="BN939" s="220"/>
      <c r="BO939" s="220"/>
      <c r="BP939" s="220"/>
      <c r="BQ939" s="220"/>
      <c r="BR939" s="220"/>
      <c r="BS939" s="220"/>
      <c r="BT939" s="220"/>
      <c r="BU939" s="220"/>
      <c r="BV939" s="220"/>
      <c r="BW939" s="220"/>
      <c r="DV939" s="220"/>
      <c r="DW939" s="220"/>
      <c r="DX939" s="220"/>
      <c r="DY939" s="220"/>
      <c r="DZ939" s="220"/>
      <c r="EA939" s="220"/>
      <c r="EB939" s="220"/>
      <c r="EC939" s="220"/>
      <c r="ED939" s="220"/>
      <c r="EE939" s="220"/>
      <c r="EF939" s="220"/>
      <c r="EG939" s="220"/>
      <c r="EH939" s="220"/>
      <c r="EI939" s="220"/>
      <c r="EJ939" s="220"/>
      <c r="EK939" s="220"/>
      <c r="EL939" s="220"/>
      <c r="EM939" s="220"/>
      <c r="EN939" s="220"/>
      <c r="EO939" s="220"/>
      <c r="EP939" s="220"/>
      <c r="EQ939" s="220"/>
      <c r="ER939" s="220"/>
      <c r="ES939" s="220"/>
      <c r="ET939" s="220"/>
      <c r="EU939" s="220"/>
      <c r="EV939" s="220"/>
      <c r="EW939" s="220"/>
      <c r="EX939" s="220"/>
      <c r="EY939" s="220"/>
      <c r="EZ939" s="220"/>
      <c r="FA939" s="220"/>
      <c r="FB939" s="220"/>
      <c r="FC939" s="220"/>
      <c r="FD939" s="220"/>
      <c r="FE939" s="220"/>
      <c r="FF939" s="220"/>
      <c r="FG939" s="220"/>
      <c r="FH939" s="220"/>
      <c r="FI939" s="220"/>
      <c r="FJ939" s="220"/>
      <c r="FK939" s="220"/>
      <c r="FL939" s="220"/>
      <c r="FM939" s="220"/>
      <c r="FN939" s="220"/>
      <c r="FO939" s="220"/>
      <c r="FP939" s="220"/>
      <c r="FQ939" s="220"/>
      <c r="FR939" s="220"/>
      <c r="FS939" s="220"/>
      <c r="FT939" s="220"/>
      <c r="FU939" s="220"/>
      <c r="FV939" s="220"/>
      <c r="FW939" s="220"/>
      <c r="FX939" s="220"/>
      <c r="FY939" s="220"/>
      <c r="FZ939" s="220"/>
      <c r="GA939" s="220"/>
      <c r="GB939" s="220"/>
      <c r="GC939" s="220"/>
      <c r="GD939" s="220"/>
      <c r="GE939" s="220"/>
      <c r="GF939" s="220"/>
      <c r="GG939" s="220"/>
      <c r="GH939" s="220"/>
      <c r="GI939" s="220"/>
      <c r="GJ939" s="220"/>
      <c r="GK939" s="220"/>
      <c r="GL939" s="220"/>
      <c r="GM939" s="220"/>
      <c r="GN939" s="220"/>
      <c r="GO939" s="220"/>
      <c r="GP939" s="220"/>
      <c r="GQ939" s="220"/>
      <c r="GR939" s="220"/>
      <c r="GS939" s="220"/>
      <c r="GT939" s="220"/>
      <c r="GU939" s="220"/>
      <c r="GV939" s="220"/>
      <c r="GW939" s="220"/>
      <c r="GX939" s="220"/>
      <c r="GY939" s="220"/>
      <c r="GZ939" s="220"/>
      <c r="HA939" s="220"/>
      <c r="HB939" s="220"/>
      <c r="HC939" s="220"/>
      <c r="HD939" s="220"/>
      <c r="HE939" s="220"/>
      <c r="HF939" s="220"/>
      <c r="HG939" s="220"/>
      <c r="HH939" s="220"/>
      <c r="HI939" s="220"/>
      <c r="HJ939" s="220"/>
      <c r="HK939" s="220"/>
      <c r="HL939" s="220"/>
      <c r="HM939" s="220"/>
      <c r="HN939" s="220"/>
      <c r="HO939" s="220"/>
      <c r="HP939" s="220"/>
      <c r="HQ939" s="220"/>
      <c r="HR939" s="220"/>
      <c r="HS939" s="220"/>
      <c r="HT939" s="220"/>
      <c r="HU939" s="220"/>
      <c r="HV939" s="220"/>
      <c r="HW939" s="220"/>
      <c r="HX939" s="220"/>
      <c r="HY939" s="220"/>
      <c r="HZ939" s="220"/>
      <c r="IA939" s="220"/>
      <c r="IB939" s="220"/>
      <c r="IC939" s="220"/>
      <c r="ID939" s="220"/>
      <c r="IE939" s="220"/>
      <c r="IF939" s="220"/>
      <c r="IG939" s="220"/>
      <c r="IH939" s="220"/>
      <c r="II939" s="220"/>
      <c r="IJ939" s="220"/>
      <c r="IK939" s="220"/>
      <c r="IL939" s="220"/>
      <c r="IM939" s="220"/>
      <c r="IN939" s="220"/>
      <c r="IO939" s="220"/>
      <c r="IP939" s="220"/>
      <c r="IQ939" s="220"/>
      <c r="IR939" s="220"/>
      <c r="IS939" s="220"/>
      <c r="IT939" s="220"/>
      <c r="IU939" s="220"/>
      <c r="IV939" s="220"/>
      <c r="IW939" s="220"/>
      <c r="IX939" s="220"/>
      <c r="IY939" s="220"/>
      <c r="IZ939" s="220"/>
      <c r="JA939" s="220"/>
      <c r="JB939" s="220"/>
      <c r="JC939" s="220"/>
      <c r="JD939" s="220"/>
      <c r="JE939" s="220"/>
      <c r="JF939" s="220"/>
      <c r="JG939" s="220"/>
      <c r="JH939" s="220"/>
      <c r="JI939" s="220"/>
      <c r="JJ939" s="220"/>
      <c r="JK939" s="220"/>
      <c r="JL939" s="220"/>
      <c r="JM939" s="220"/>
      <c r="JN939" s="220"/>
      <c r="JO939" s="220"/>
      <c r="JP939" s="220"/>
      <c r="JQ939" s="220"/>
      <c r="JR939" s="220"/>
      <c r="JS939" s="220"/>
      <c r="JT939" s="220"/>
      <c r="JU939" s="220"/>
      <c r="JV939" s="220"/>
      <c r="JW939" s="220"/>
      <c r="JX939" s="220"/>
      <c r="JY939" s="220"/>
      <c r="JZ939" s="220"/>
      <c r="KA939" s="220"/>
      <c r="KB939" s="220"/>
      <c r="KC939" s="220"/>
      <c r="KD939" s="220"/>
      <c r="KE939" s="220"/>
      <c r="KF939" s="220"/>
      <c r="KG939" s="220"/>
      <c r="KH939" s="220"/>
      <c r="KI939" s="220"/>
      <c r="KJ939" s="220"/>
      <c r="KK939" s="220"/>
      <c r="KL939" s="220"/>
      <c r="KM939" s="220"/>
      <c r="KN939" s="220"/>
      <c r="KO939" s="220"/>
      <c r="KP939" s="220"/>
      <c r="KQ939" s="220"/>
      <c r="KR939" s="220"/>
      <c r="KS939" s="220"/>
      <c r="KT939" s="220"/>
      <c r="KU939" s="220"/>
      <c r="KV939" s="220"/>
      <c r="KW939" s="220"/>
      <c r="KX939" s="220"/>
      <c r="LH939" s="220"/>
      <c r="LI939" s="220"/>
      <c r="LJ939" s="220"/>
      <c r="LK939" s="220"/>
      <c r="LL939" s="220"/>
      <c r="LM939" s="220"/>
      <c r="LN939" s="220"/>
      <c r="LO939" s="220"/>
      <c r="LP939" s="220"/>
      <c r="LQ939" s="220"/>
      <c r="LR939" s="220"/>
      <c r="LS939" s="220"/>
      <c r="LT939" s="220"/>
      <c r="LU939" s="220"/>
      <c r="LV939" s="220"/>
      <c r="LW939" s="220"/>
      <c r="LX939" s="220"/>
      <c r="LY939" s="220"/>
      <c r="LZ939" s="220"/>
      <c r="MA939" s="220"/>
      <c r="MB939" s="220"/>
      <c r="MC939" s="220"/>
      <c r="MD939" s="220"/>
      <c r="ME939" s="220"/>
      <c r="MF939" s="220"/>
      <c r="MG939" s="220"/>
      <c r="MH939" s="220"/>
      <c r="MI939" s="220"/>
      <c r="MJ939" s="220"/>
      <c r="MK939" s="220"/>
      <c r="ML939" s="220"/>
      <c r="MM939" s="220"/>
      <c r="MN939" s="220"/>
      <c r="MO939" s="220"/>
      <c r="MP939" s="220"/>
      <c r="MQ939" s="220"/>
      <c r="MR939" s="220"/>
      <c r="MS939" s="220"/>
      <c r="MT939" s="220"/>
      <c r="MU939" s="220"/>
      <c r="MV939" s="220"/>
      <c r="MW939" s="220"/>
      <c r="MX939" s="220"/>
      <c r="MY939" s="220"/>
      <c r="MZ939" s="220"/>
      <c r="NA939" s="220"/>
      <c r="NB939" s="220"/>
      <c r="NC939" s="220"/>
      <c r="ND939" s="220"/>
      <c r="NE939" s="220"/>
      <c r="NF939" s="220"/>
      <c r="NG939" s="220"/>
      <c r="NH939" s="220"/>
      <c r="NI939" s="220"/>
      <c r="NJ939" s="220"/>
      <c r="NK939" s="220"/>
      <c r="NL939" s="220"/>
      <c r="NM939" s="220"/>
      <c r="NN939" s="220"/>
      <c r="NO939" s="220"/>
      <c r="NP939" s="220"/>
      <c r="NQ939" s="220"/>
      <c r="NR939" s="220"/>
      <c r="NS939" s="220"/>
      <c r="NT939" s="220"/>
      <c r="NU939" s="220"/>
      <c r="NV939" s="220"/>
      <c r="NW939" s="220"/>
      <c r="NX939" s="220"/>
      <c r="NY939" s="220"/>
      <c r="NZ939" s="220"/>
      <c r="OA939" s="220"/>
      <c r="OB939" s="220"/>
      <c r="OC939" s="220"/>
      <c r="OD939" s="220"/>
      <c r="OE939" s="220"/>
      <c r="OF939" s="220"/>
      <c r="OG939" s="220"/>
      <c r="OH939" s="220"/>
      <c r="OI939" s="220"/>
      <c r="OJ939" s="220"/>
      <c r="OK939" s="220"/>
      <c r="OL939" s="220"/>
      <c r="OM939" s="220"/>
      <c r="ON939" s="220"/>
      <c r="OO939" s="220"/>
      <c r="OP939" s="220"/>
      <c r="OQ939" s="220"/>
      <c r="OR939" s="220"/>
      <c r="OS939" s="220"/>
      <c r="OT939" s="220"/>
      <c r="OU939" s="220"/>
      <c r="OV939" s="220"/>
      <c r="OW939" s="220"/>
      <c r="OX939" s="220"/>
      <c r="OY939" s="220"/>
      <c r="OZ939" s="220"/>
      <c r="PA939" s="220"/>
      <c r="PB939" s="220"/>
      <c r="PC939" s="220"/>
      <c r="PD939" s="220"/>
      <c r="PE939" s="220"/>
      <c r="PF939" s="220"/>
      <c r="PG939" s="220"/>
      <c r="PH939" s="220"/>
      <c r="PI939" s="220"/>
      <c r="PJ939" s="220"/>
      <c r="PK939" s="220"/>
      <c r="PL939" s="220"/>
      <c r="PM939" s="220"/>
      <c r="PN939" s="220"/>
      <c r="PO939" s="220"/>
      <c r="PP939" s="220"/>
      <c r="PQ939" s="220"/>
      <c r="PR939" s="220"/>
      <c r="PS939" s="220"/>
      <c r="PT939" s="220"/>
      <c r="PU939" s="220"/>
      <c r="PV939" s="220"/>
      <c r="PW939" s="220"/>
      <c r="PX939" s="220"/>
      <c r="PY939" s="220"/>
      <c r="PZ939" s="220"/>
      <c r="QA939" s="220"/>
      <c r="QB939" s="220"/>
      <c r="QC939" s="220"/>
      <c r="QD939" s="220"/>
      <c r="QE939" s="220"/>
      <c r="QF939" s="220"/>
      <c r="QG939" s="220"/>
      <c r="QH939" s="220"/>
      <c r="QI939" s="220"/>
      <c r="QJ939" s="220"/>
      <c r="QK939" s="220"/>
      <c r="QL939" s="220"/>
      <c r="QM939" s="220"/>
      <c r="QN939" s="220"/>
      <c r="QO939" s="220"/>
      <c r="QP939" s="220"/>
      <c r="QQ939" s="220"/>
      <c r="QR939" s="220"/>
      <c r="QS939" s="220"/>
      <c r="QT939" s="220"/>
      <c r="QU939" s="220"/>
      <c r="QV939" s="220"/>
      <c r="QW939" s="220"/>
      <c r="QX939" s="220"/>
      <c r="QY939" s="220"/>
      <c r="QZ939" s="220"/>
      <c r="RA939" s="220"/>
      <c r="RB939" s="220"/>
      <c r="RC939" s="220"/>
      <c r="RD939" s="220"/>
      <c r="RE939" s="220"/>
      <c r="RF939" s="220"/>
      <c r="RG939" s="220"/>
      <c r="RH939" s="220"/>
      <c r="RI939" s="220"/>
      <c r="RJ939" s="220"/>
      <c r="RK939" s="220"/>
      <c r="RL939" s="220"/>
      <c r="RM939" s="220"/>
      <c r="RN939" s="220"/>
      <c r="RO939" s="220"/>
      <c r="RP939" s="220"/>
      <c r="RQ939" s="220"/>
      <c r="RR939" s="220"/>
      <c r="RS939" s="220"/>
      <c r="RT939" s="220"/>
      <c r="RU939" s="220"/>
      <c r="RV939" s="220"/>
      <c r="RW939" s="220"/>
      <c r="RX939" s="220"/>
      <c r="RY939" s="220"/>
      <c r="RZ939" s="220"/>
      <c r="SA939" s="220"/>
      <c r="SB939" s="220"/>
      <c r="SC939" s="220"/>
      <c r="SD939" s="220"/>
      <c r="SE939" s="220"/>
      <c r="SF939" s="220"/>
      <c r="SG939" s="220"/>
    </row>
    <row r="940" spans="1:501">
      <c r="A940" s="220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454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0"/>
      <c r="AA940" s="220"/>
      <c r="AB940" s="220"/>
      <c r="AC940" s="220"/>
      <c r="AD940" s="220"/>
      <c r="AE940" s="220"/>
      <c r="AF940" s="220"/>
      <c r="AG940" s="220"/>
      <c r="AH940" s="220"/>
      <c r="AI940" s="220"/>
      <c r="AJ940" s="220"/>
      <c r="AK940" s="220"/>
      <c r="AL940" s="220"/>
      <c r="AM940" s="220"/>
      <c r="AN940" s="220"/>
      <c r="AO940" s="220"/>
      <c r="AP940" s="220"/>
      <c r="AQ940" s="220"/>
      <c r="AR940" s="220"/>
      <c r="AS940" s="220"/>
      <c r="AT940" s="220"/>
      <c r="AU940" s="220"/>
      <c r="AV940" s="220"/>
      <c r="AW940" s="220"/>
      <c r="AX940" s="220"/>
      <c r="AY940" s="220"/>
      <c r="AZ940" s="220"/>
      <c r="BA940" s="220"/>
      <c r="BB940" s="220"/>
      <c r="BC940" s="220"/>
      <c r="BD940" s="220"/>
      <c r="BE940" s="220"/>
      <c r="BF940" s="220"/>
      <c r="BG940" s="220"/>
      <c r="BH940" s="220"/>
      <c r="BI940" s="220"/>
      <c r="BJ940" s="220"/>
      <c r="BK940" s="220"/>
      <c r="BL940" s="220"/>
      <c r="BM940" s="220"/>
      <c r="BN940" s="220"/>
      <c r="BO940" s="220"/>
      <c r="BP940" s="220"/>
      <c r="BQ940" s="220"/>
      <c r="BR940" s="220"/>
      <c r="BS940" s="220"/>
      <c r="BT940" s="220"/>
      <c r="BU940" s="220"/>
      <c r="BV940" s="220"/>
      <c r="BW940" s="220"/>
      <c r="DV940" s="220"/>
      <c r="DW940" s="220"/>
      <c r="DX940" s="220"/>
      <c r="DY940" s="220"/>
      <c r="DZ940" s="220"/>
      <c r="EA940" s="220"/>
      <c r="EB940" s="220"/>
      <c r="EC940" s="220"/>
      <c r="ED940" s="220"/>
      <c r="EE940" s="220"/>
      <c r="EF940" s="220"/>
      <c r="EG940" s="220"/>
      <c r="EH940" s="220"/>
      <c r="EI940" s="220"/>
      <c r="EJ940" s="220"/>
      <c r="EK940" s="220"/>
      <c r="EL940" s="220"/>
      <c r="EM940" s="220"/>
      <c r="EN940" s="220"/>
      <c r="EO940" s="220"/>
      <c r="EP940" s="220"/>
      <c r="EQ940" s="220"/>
      <c r="ER940" s="220"/>
      <c r="ES940" s="220"/>
      <c r="ET940" s="220"/>
      <c r="EU940" s="220"/>
      <c r="EV940" s="220"/>
      <c r="EW940" s="220"/>
      <c r="EX940" s="220"/>
      <c r="EY940" s="220"/>
      <c r="EZ940" s="220"/>
      <c r="FA940" s="220"/>
      <c r="FB940" s="220"/>
      <c r="FC940" s="220"/>
      <c r="FD940" s="220"/>
      <c r="FE940" s="220"/>
      <c r="FF940" s="220"/>
      <c r="FG940" s="220"/>
      <c r="FH940" s="220"/>
      <c r="FI940" s="220"/>
      <c r="FJ940" s="220"/>
      <c r="FK940" s="220"/>
      <c r="FL940" s="220"/>
      <c r="FM940" s="220"/>
      <c r="FN940" s="220"/>
      <c r="FO940" s="220"/>
      <c r="FP940" s="220"/>
      <c r="FQ940" s="220"/>
      <c r="FR940" s="220"/>
      <c r="FS940" s="220"/>
      <c r="FT940" s="220"/>
      <c r="FU940" s="220"/>
      <c r="FV940" s="220"/>
      <c r="FW940" s="220"/>
      <c r="FX940" s="220"/>
      <c r="FY940" s="220"/>
      <c r="FZ940" s="220"/>
      <c r="GA940" s="220"/>
      <c r="GB940" s="220"/>
      <c r="GC940" s="220"/>
      <c r="GD940" s="220"/>
      <c r="GE940" s="220"/>
      <c r="GF940" s="220"/>
      <c r="GG940" s="220"/>
      <c r="GH940" s="220"/>
      <c r="GI940" s="220"/>
      <c r="GJ940" s="220"/>
      <c r="GK940" s="220"/>
      <c r="GL940" s="220"/>
      <c r="GM940" s="220"/>
      <c r="GN940" s="220"/>
      <c r="GO940" s="220"/>
      <c r="GP940" s="220"/>
      <c r="GQ940" s="220"/>
      <c r="GR940" s="220"/>
      <c r="GS940" s="220"/>
      <c r="GT940" s="220"/>
      <c r="GU940" s="220"/>
      <c r="GV940" s="220"/>
      <c r="GW940" s="220"/>
      <c r="GX940" s="220"/>
      <c r="GY940" s="220"/>
      <c r="GZ940" s="220"/>
      <c r="HA940" s="220"/>
      <c r="HB940" s="220"/>
      <c r="HC940" s="220"/>
      <c r="HD940" s="220"/>
      <c r="HE940" s="220"/>
      <c r="HF940" s="220"/>
      <c r="HG940" s="220"/>
      <c r="HH940" s="220"/>
      <c r="HI940" s="220"/>
      <c r="HJ940" s="220"/>
      <c r="HK940" s="220"/>
      <c r="HL940" s="220"/>
      <c r="HM940" s="220"/>
      <c r="HN940" s="220"/>
      <c r="HO940" s="220"/>
      <c r="HP940" s="220"/>
      <c r="HQ940" s="220"/>
      <c r="HR940" s="220"/>
      <c r="HS940" s="220"/>
      <c r="HT940" s="220"/>
      <c r="HU940" s="220"/>
      <c r="HV940" s="220"/>
      <c r="HW940" s="220"/>
      <c r="HX940" s="220"/>
      <c r="HY940" s="220"/>
      <c r="HZ940" s="220"/>
      <c r="IA940" s="220"/>
      <c r="IB940" s="220"/>
      <c r="IC940" s="220"/>
      <c r="ID940" s="220"/>
      <c r="IE940" s="220"/>
      <c r="IF940" s="220"/>
      <c r="IG940" s="220"/>
      <c r="IH940" s="220"/>
      <c r="II940" s="220"/>
      <c r="IJ940" s="220"/>
      <c r="IK940" s="220"/>
      <c r="IL940" s="220"/>
      <c r="IM940" s="220"/>
      <c r="IN940" s="220"/>
      <c r="IO940" s="220"/>
      <c r="IP940" s="220"/>
      <c r="IQ940" s="220"/>
      <c r="IR940" s="220"/>
      <c r="IS940" s="220"/>
      <c r="IT940" s="220"/>
      <c r="IU940" s="220"/>
      <c r="IV940" s="220"/>
      <c r="IW940" s="220"/>
      <c r="IX940" s="220"/>
      <c r="IY940" s="220"/>
      <c r="IZ940" s="220"/>
      <c r="JA940" s="220"/>
      <c r="JB940" s="220"/>
      <c r="JC940" s="220"/>
      <c r="JD940" s="220"/>
      <c r="JE940" s="220"/>
      <c r="JF940" s="220"/>
      <c r="JG940" s="220"/>
      <c r="JH940" s="220"/>
      <c r="JI940" s="220"/>
      <c r="JJ940" s="220"/>
      <c r="JK940" s="220"/>
      <c r="JL940" s="220"/>
      <c r="JM940" s="220"/>
      <c r="JN940" s="220"/>
      <c r="JO940" s="220"/>
      <c r="JP940" s="220"/>
      <c r="JQ940" s="220"/>
      <c r="JR940" s="220"/>
      <c r="JS940" s="220"/>
      <c r="JT940" s="220"/>
      <c r="JU940" s="220"/>
      <c r="JV940" s="220"/>
      <c r="JW940" s="220"/>
      <c r="JX940" s="220"/>
      <c r="JY940" s="220"/>
      <c r="JZ940" s="220"/>
      <c r="KA940" s="220"/>
      <c r="KB940" s="220"/>
      <c r="KC940" s="220"/>
      <c r="KD940" s="220"/>
      <c r="KE940" s="220"/>
      <c r="KF940" s="220"/>
      <c r="KG940" s="220"/>
      <c r="KH940" s="220"/>
      <c r="KI940" s="220"/>
      <c r="KJ940" s="220"/>
      <c r="KK940" s="220"/>
      <c r="KL940" s="220"/>
      <c r="KM940" s="220"/>
      <c r="KN940" s="220"/>
      <c r="KO940" s="220"/>
      <c r="KP940" s="220"/>
      <c r="KQ940" s="220"/>
      <c r="KR940" s="220"/>
      <c r="KS940" s="220"/>
      <c r="KT940" s="220"/>
      <c r="KU940" s="220"/>
      <c r="KV940" s="220"/>
      <c r="KW940" s="220"/>
      <c r="KX940" s="220"/>
      <c r="LH940" s="220"/>
      <c r="LI940" s="220"/>
      <c r="LJ940" s="220"/>
      <c r="LK940" s="220"/>
      <c r="LL940" s="220"/>
      <c r="LM940" s="220"/>
      <c r="LN940" s="220"/>
      <c r="LO940" s="220"/>
      <c r="LP940" s="220"/>
      <c r="LQ940" s="220"/>
      <c r="LR940" s="220"/>
      <c r="LS940" s="220"/>
      <c r="LT940" s="220"/>
      <c r="LU940" s="220"/>
      <c r="LV940" s="220"/>
      <c r="LW940" s="220"/>
      <c r="LX940" s="220"/>
      <c r="LY940" s="220"/>
      <c r="LZ940" s="220"/>
      <c r="MA940" s="220"/>
      <c r="MB940" s="220"/>
      <c r="MC940" s="220"/>
      <c r="MD940" s="220"/>
      <c r="ME940" s="220"/>
      <c r="MF940" s="220"/>
      <c r="MG940" s="220"/>
      <c r="MH940" s="220"/>
      <c r="MI940" s="220"/>
      <c r="MJ940" s="220"/>
      <c r="MK940" s="220"/>
      <c r="ML940" s="220"/>
      <c r="MM940" s="220"/>
      <c r="MN940" s="220"/>
      <c r="MO940" s="220"/>
      <c r="MP940" s="220"/>
      <c r="MQ940" s="220"/>
      <c r="MR940" s="220"/>
      <c r="MS940" s="220"/>
      <c r="MT940" s="220"/>
      <c r="MU940" s="220"/>
      <c r="MV940" s="220"/>
      <c r="MW940" s="220"/>
      <c r="MX940" s="220"/>
      <c r="MY940" s="220"/>
      <c r="MZ940" s="220"/>
      <c r="NA940" s="220"/>
      <c r="NB940" s="220"/>
      <c r="NC940" s="220"/>
      <c r="ND940" s="220"/>
      <c r="NE940" s="220"/>
      <c r="NF940" s="220"/>
      <c r="NG940" s="220"/>
      <c r="NH940" s="220"/>
      <c r="NI940" s="220"/>
      <c r="NJ940" s="220"/>
      <c r="NK940" s="220"/>
      <c r="NL940" s="220"/>
      <c r="NM940" s="220"/>
      <c r="NN940" s="220"/>
      <c r="NO940" s="220"/>
      <c r="NP940" s="220"/>
      <c r="NQ940" s="220"/>
      <c r="NR940" s="220"/>
      <c r="NS940" s="220"/>
      <c r="NT940" s="220"/>
      <c r="NU940" s="220"/>
      <c r="NV940" s="220"/>
      <c r="NW940" s="220"/>
      <c r="NX940" s="220"/>
      <c r="NY940" s="220"/>
      <c r="NZ940" s="220"/>
      <c r="OA940" s="220"/>
      <c r="OB940" s="220"/>
      <c r="OC940" s="220"/>
      <c r="OD940" s="220"/>
      <c r="OE940" s="220"/>
      <c r="OF940" s="220"/>
      <c r="OG940" s="220"/>
      <c r="OH940" s="220"/>
      <c r="OI940" s="220"/>
      <c r="OJ940" s="220"/>
      <c r="OK940" s="220"/>
      <c r="OL940" s="220"/>
      <c r="OM940" s="220"/>
      <c r="ON940" s="220"/>
      <c r="OO940" s="220"/>
      <c r="OP940" s="220"/>
      <c r="OQ940" s="220"/>
      <c r="OR940" s="220"/>
      <c r="OS940" s="220"/>
      <c r="OT940" s="220"/>
      <c r="OU940" s="220"/>
      <c r="OV940" s="220"/>
      <c r="OW940" s="220"/>
      <c r="OX940" s="220"/>
      <c r="OY940" s="220"/>
      <c r="OZ940" s="220"/>
      <c r="PA940" s="220"/>
      <c r="PB940" s="220"/>
      <c r="PC940" s="220"/>
      <c r="PD940" s="220"/>
      <c r="PE940" s="220"/>
      <c r="PF940" s="220"/>
      <c r="PG940" s="220"/>
      <c r="PH940" s="220"/>
      <c r="PI940" s="220"/>
      <c r="PJ940" s="220"/>
      <c r="PK940" s="220"/>
      <c r="PL940" s="220"/>
      <c r="PM940" s="220"/>
      <c r="PN940" s="220"/>
      <c r="PO940" s="220"/>
      <c r="PP940" s="220"/>
      <c r="PQ940" s="220"/>
      <c r="PR940" s="220"/>
      <c r="PS940" s="220"/>
      <c r="PT940" s="220"/>
      <c r="PU940" s="220"/>
      <c r="PV940" s="220"/>
      <c r="PW940" s="220"/>
      <c r="PX940" s="220"/>
      <c r="PY940" s="220"/>
      <c r="PZ940" s="220"/>
      <c r="QA940" s="220"/>
      <c r="QB940" s="220"/>
      <c r="QC940" s="220"/>
      <c r="QD940" s="220"/>
      <c r="QE940" s="220"/>
      <c r="QF940" s="220"/>
      <c r="QG940" s="220"/>
      <c r="QH940" s="220"/>
      <c r="QI940" s="220"/>
      <c r="QJ940" s="220"/>
      <c r="QK940" s="220"/>
      <c r="QL940" s="220"/>
      <c r="QM940" s="220"/>
      <c r="QN940" s="220"/>
      <c r="QO940" s="220"/>
      <c r="QP940" s="220"/>
      <c r="QQ940" s="220"/>
      <c r="QR940" s="220"/>
      <c r="QS940" s="220"/>
      <c r="QT940" s="220"/>
      <c r="QU940" s="220"/>
      <c r="QV940" s="220"/>
      <c r="QW940" s="220"/>
      <c r="QX940" s="220"/>
      <c r="QY940" s="220"/>
      <c r="QZ940" s="220"/>
      <c r="RA940" s="220"/>
      <c r="RB940" s="220"/>
      <c r="RC940" s="220"/>
      <c r="RD940" s="220"/>
      <c r="RE940" s="220"/>
      <c r="RF940" s="220"/>
      <c r="RG940" s="220"/>
      <c r="RH940" s="220"/>
      <c r="RI940" s="220"/>
      <c r="RJ940" s="220"/>
      <c r="RK940" s="220"/>
      <c r="RL940" s="220"/>
      <c r="RM940" s="220"/>
      <c r="RN940" s="220"/>
      <c r="RO940" s="220"/>
      <c r="RP940" s="220"/>
      <c r="RQ940" s="220"/>
      <c r="RR940" s="220"/>
      <c r="RS940" s="220"/>
      <c r="RT940" s="220"/>
      <c r="RU940" s="220"/>
      <c r="RV940" s="220"/>
      <c r="RW940" s="220"/>
      <c r="RX940" s="220"/>
      <c r="RY940" s="220"/>
      <c r="RZ940" s="220"/>
      <c r="SA940" s="220"/>
      <c r="SB940" s="220"/>
      <c r="SC940" s="220"/>
      <c r="SD940" s="220"/>
      <c r="SE940" s="220"/>
      <c r="SF940" s="220"/>
      <c r="SG940" s="220"/>
    </row>
    <row r="941" spans="1:501">
      <c r="A941" s="220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454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0"/>
      <c r="AA941" s="220"/>
      <c r="AB941" s="220"/>
      <c r="AC941" s="220"/>
      <c r="AD941" s="220"/>
      <c r="AE941" s="220"/>
      <c r="AF941" s="220"/>
      <c r="AG941" s="220"/>
      <c r="AH941" s="220"/>
      <c r="AI941" s="220"/>
      <c r="AJ941" s="220"/>
      <c r="AK941" s="220"/>
      <c r="AL941" s="220"/>
      <c r="AM941" s="220"/>
      <c r="AN941" s="220"/>
      <c r="AO941" s="220"/>
      <c r="AP941" s="220"/>
      <c r="AQ941" s="220"/>
      <c r="AR941" s="220"/>
      <c r="AS941" s="220"/>
      <c r="AT941" s="220"/>
      <c r="AU941" s="220"/>
      <c r="AV941" s="220"/>
      <c r="AW941" s="220"/>
      <c r="AX941" s="220"/>
      <c r="AY941" s="220"/>
      <c r="AZ941" s="220"/>
      <c r="BA941" s="220"/>
      <c r="BB941" s="220"/>
      <c r="BC941" s="220"/>
      <c r="BD941" s="220"/>
      <c r="BE941" s="220"/>
      <c r="BF941" s="220"/>
      <c r="BG941" s="220"/>
      <c r="BH941" s="220"/>
      <c r="BI941" s="220"/>
      <c r="BJ941" s="220"/>
      <c r="BK941" s="220"/>
      <c r="BL941" s="220"/>
      <c r="BM941" s="220"/>
      <c r="BN941" s="220"/>
      <c r="BO941" s="220"/>
      <c r="BP941" s="220"/>
      <c r="BQ941" s="220"/>
      <c r="BR941" s="220"/>
      <c r="BS941" s="220"/>
      <c r="BT941" s="220"/>
      <c r="BU941" s="220"/>
      <c r="BV941" s="220"/>
      <c r="BW941" s="220"/>
      <c r="DV941" s="220"/>
      <c r="DW941" s="220"/>
      <c r="DX941" s="220"/>
      <c r="DY941" s="220"/>
      <c r="DZ941" s="220"/>
      <c r="EA941" s="220"/>
      <c r="EB941" s="220"/>
      <c r="EC941" s="220"/>
      <c r="ED941" s="220"/>
      <c r="EE941" s="220"/>
      <c r="EF941" s="220"/>
      <c r="EG941" s="220"/>
      <c r="EH941" s="220"/>
      <c r="EI941" s="220"/>
      <c r="EJ941" s="220"/>
      <c r="EK941" s="220"/>
      <c r="EL941" s="220"/>
      <c r="EM941" s="220"/>
      <c r="EN941" s="220"/>
      <c r="EO941" s="220"/>
      <c r="EP941" s="220"/>
      <c r="EQ941" s="220"/>
      <c r="ER941" s="220"/>
      <c r="ES941" s="220"/>
      <c r="ET941" s="220"/>
      <c r="EU941" s="220"/>
      <c r="EV941" s="220"/>
      <c r="EW941" s="220"/>
      <c r="EX941" s="220"/>
      <c r="EY941" s="220"/>
      <c r="EZ941" s="220"/>
      <c r="FA941" s="220"/>
      <c r="FB941" s="220"/>
      <c r="FC941" s="220"/>
      <c r="FD941" s="220"/>
      <c r="FE941" s="220"/>
      <c r="FF941" s="220"/>
      <c r="FG941" s="220"/>
      <c r="FH941" s="220"/>
      <c r="FI941" s="220"/>
      <c r="FJ941" s="220"/>
      <c r="FK941" s="220"/>
      <c r="FL941" s="220"/>
      <c r="FM941" s="220"/>
      <c r="FN941" s="220"/>
      <c r="FO941" s="220"/>
      <c r="FP941" s="220"/>
      <c r="FQ941" s="220"/>
      <c r="FR941" s="220"/>
      <c r="FS941" s="220"/>
      <c r="FT941" s="220"/>
      <c r="FU941" s="220"/>
      <c r="FV941" s="220"/>
      <c r="FW941" s="220"/>
      <c r="FX941" s="220"/>
      <c r="FY941" s="220"/>
      <c r="FZ941" s="220"/>
      <c r="GA941" s="220"/>
      <c r="GB941" s="220"/>
      <c r="GC941" s="220"/>
      <c r="GD941" s="220"/>
      <c r="GE941" s="220"/>
      <c r="GF941" s="220"/>
      <c r="GG941" s="220"/>
      <c r="GH941" s="220"/>
      <c r="GI941" s="220"/>
      <c r="GJ941" s="220"/>
      <c r="GK941" s="220"/>
      <c r="GL941" s="220"/>
      <c r="GM941" s="220"/>
      <c r="GN941" s="220"/>
      <c r="GO941" s="220"/>
      <c r="GP941" s="220"/>
      <c r="GQ941" s="220"/>
      <c r="GR941" s="220"/>
      <c r="GS941" s="220"/>
      <c r="GT941" s="220"/>
      <c r="GU941" s="220"/>
      <c r="GV941" s="220"/>
      <c r="GW941" s="220"/>
      <c r="GX941" s="220"/>
      <c r="GY941" s="220"/>
      <c r="GZ941" s="220"/>
      <c r="HA941" s="220"/>
      <c r="HB941" s="220"/>
      <c r="HC941" s="220"/>
      <c r="HD941" s="220"/>
      <c r="HE941" s="220"/>
      <c r="HF941" s="220"/>
      <c r="HG941" s="220"/>
      <c r="HH941" s="220"/>
      <c r="HI941" s="220"/>
      <c r="HJ941" s="220"/>
      <c r="HK941" s="220"/>
      <c r="HL941" s="220"/>
      <c r="HM941" s="220"/>
      <c r="HN941" s="220"/>
      <c r="HO941" s="220"/>
      <c r="HP941" s="220"/>
      <c r="HQ941" s="220"/>
      <c r="HR941" s="220"/>
      <c r="HS941" s="220"/>
      <c r="HT941" s="220"/>
      <c r="HU941" s="220"/>
      <c r="HV941" s="220"/>
      <c r="HW941" s="220"/>
      <c r="HX941" s="220"/>
      <c r="HY941" s="220"/>
      <c r="HZ941" s="220"/>
      <c r="IA941" s="220"/>
      <c r="IB941" s="220"/>
      <c r="IC941" s="220"/>
      <c r="ID941" s="220"/>
      <c r="IE941" s="220"/>
      <c r="IF941" s="220"/>
      <c r="IG941" s="220"/>
      <c r="IH941" s="220"/>
      <c r="II941" s="220"/>
      <c r="IJ941" s="220"/>
      <c r="IK941" s="220"/>
      <c r="IL941" s="220"/>
      <c r="IM941" s="220"/>
      <c r="IN941" s="220"/>
      <c r="IO941" s="220"/>
      <c r="IP941" s="220"/>
      <c r="IQ941" s="220"/>
      <c r="IR941" s="220"/>
      <c r="IS941" s="220"/>
      <c r="IT941" s="220"/>
      <c r="IU941" s="220"/>
      <c r="IV941" s="220"/>
      <c r="IW941" s="220"/>
      <c r="IX941" s="220"/>
      <c r="IY941" s="220"/>
      <c r="IZ941" s="220"/>
      <c r="JA941" s="220"/>
      <c r="JB941" s="220"/>
      <c r="JC941" s="220"/>
      <c r="JD941" s="220"/>
      <c r="JE941" s="220"/>
      <c r="JF941" s="220"/>
      <c r="JG941" s="220"/>
      <c r="JH941" s="220"/>
      <c r="JI941" s="220"/>
      <c r="JJ941" s="220"/>
      <c r="JK941" s="220"/>
      <c r="JL941" s="220"/>
      <c r="JM941" s="220"/>
      <c r="JN941" s="220"/>
      <c r="JO941" s="220"/>
      <c r="JP941" s="220"/>
      <c r="JQ941" s="220"/>
      <c r="JR941" s="220"/>
      <c r="JS941" s="220"/>
      <c r="JT941" s="220"/>
      <c r="JU941" s="220"/>
      <c r="JV941" s="220"/>
      <c r="JW941" s="220"/>
      <c r="JX941" s="220"/>
      <c r="JY941" s="220"/>
      <c r="JZ941" s="220"/>
      <c r="KA941" s="220"/>
      <c r="KB941" s="220"/>
      <c r="KC941" s="220"/>
      <c r="KD941" s="220"/>
      <c r="KE941" s="220"/>
      <c r="KF941" s="220"/>
      <c r="KG941" s="220"/>
      <c r="KH941" s="220"/>
      <c r="KI941" s="220"/>
      <c r="KJ941" s="220"/>
      <c r="KK941" s="220"/>
      <c r="KL941" s="220"/>
      <c r="KM941" s="220"/>
      <c r="KN941" s="220"/>
      <c r="KO941" s="220"/>
      <c r="KP941" s="220"/>
      <c r="KQ941" s="220"/>
      <c r="KR941" s="220"/>
      <c r="KS941" s="220"/>
      <c r="KT941" s="220"/>
      <c r="KU941" s="220"/>
      <c r="KV941" s="220"/>
      <c r="KW941" s="220"/>
      <c r="KX941" s="220"/>
      <c r="LH941" s="220"/>
      <c r="LI941" s="220"/>
      <c r="LJ941" s="220"/>
      <c r="LK941" s="220"/>
      <c r="LL941" s="220"/>
      <c r="LM941" s="220"/>
      <c r="LN941" s="220"/>
      <c r="LO941" s="220"/>
      <c r="LP941" s="220"/>
      <c r="LQ941" s="220"/>
      <c r="LR941" s="220"/>
      <c r="LS941" s="220"/>
      <c r="LT941" s="220"/>
      <c r="LU941" s="220"/>
      <c r="LV941" s="220"/>
      <c r="LW941" s="220"/>
      <c r="LX941" s="220"/>
      <c r="LY941" s="220"/>
      <c r="LZ941" s="220"/>
      <c r="MA941" s="220"/>
      <c r="MB941" s="220"/>
      <c r="MC941" s="220"/>
      <c r="MD941" s="220"/>
      <c r="ME941" s="220"/>
      <c r="MF941" s="220"/>
      <c r="MG941" s="220"/>
      <c r="MH941" s="220"/>
      <c r="MI941" s="220"/>
      <c r="MJ941" s="220"/>
      <c r="MK941" s="220"/>
      <c r="ML941" s="220"/>
      <c r="MM941" s="220"/>
      <c r="MN941" s="220"/>
      <c r="MO941" s="220"/>
      <c r="MP941" s="220"/>
      <c r="MQ941" s="220"/>
      <c r="MR941" s="220"/>
      <c r="MS941" s="220"/>
      <c r="MT941" s="220"/>
      <c r="MU941" s="220"/>
      <c r="MV941" s="220"/>
      <c r="MW941" s="220"/>
      <c r="MX941" s="220"/>
      <c r="MY941" s="220"/>
      <c r="MZ941" s="220"/>
      <c r="NA941" s="220"/>
      <c r="NB941" s="220"/>
      <c r="NC941" s="220"/>
      <c r="ND941" s="220"/>
      <c r="NE941" s="220"/>
      <c r="NF941" s="220"/>
      <c r="NG941" s="220"/>
      <c r="NH941" s="220"/>
      <c r="NI941" s="220"/>
      <c r="NJ941" s="220"/>
      <c r="NK941" s="220"/>
      <c r="NL941" s="220"/>
      <c r="NM941" s="220"/>
      <c r="NN941" s="220"/>
      <c r="NO941" s="220"/>
      <c r="NP941" s="220"/>
      <c r="NQ941" s="220"/>
      <c r="NR941" s="220"/>
      <c r="NS941" s="220"/>
      <c r="NT941" s="220"/>
      <c r="NU941" s="220"/>
      <c r="NV941" s="220"/>
      <c r="NW941" s="220"/>
      <c r="NX941" s="220"/>
      <c r="NY941" s="220"/>
      <c r="NZ941" s="220"/>
      <c r="OA941" s="220"/>
      <c r="OB941" s="220"/>
      <c r="OC941" s="220"/>
      <c r="OD941" s="220"/>
      <c r="OE941" s="220"/>
      <c r="OF941" s="220"/>
      <c r="OG941" s="220"/>
      <c r="OH941" s="220"/>
      <c r="OI941" s="220"/>
      <c r="OJ941" s="220"/>
      <c r="OK941" s="220"/>
      <c r="OL941" s="220"/>
      <c r="OM941" s="220"/>
      <c r="ON941" s="220"/>
      <c r="OO941" s="220"/>
      <c r="OP941" s="220"/>
      <c r="OQ941" s="220"/>
      <c r="OR941" s="220"/>
      <c r="OS941" s="220"/>
      <c r="OT941" s="220"/>
      <c r="OU941" s="220"/>
      <c r="OV941" s="220"/>
      <c r="OW941" s="220"/>
      <c r="OX941" s="220"/>
      <c r="OY941" s="220"/>
      <c r="OZ941" s="220"/>
      <c r="PA941" s="220"/>
      <c r="PB941" s="220"/>
      <c r="PC941" s="220"/>
      <c r="PD941" s="220"/>
      <c r="PE941" s="220"/>
      <c r="PF941" s="220"/>
      <c r="PG941" s="220"/>
      <c r="PH941" s="220"/>
      <c r="PI941" s="220"/>
      <c r="PJ941" s="220"/>
      <c r="PK941" s="220"/>
      <c r="PL941" s="220"/>
      <c r="PM941" s="220"/>
      <c r="PN941" s="220"/>
      <c r="PO941" s="220"/>
      <c r="PP941" s="220"/>
      <c r="PQ941" s="220"/>
      <c r="PR941" s="220"/>
      <c r="PS941" s="220"/>
      <c r="PT941" s="220"/>
      <c r="PU941" s="220"/>
      <c r="PV941" s="220"/>
      <c r="PW941" s="220"/>
      <c r="PX941" s="220"/>
      <c r="PY941" s="220"/>
      <c r="PZ941" s="220"/>
      <c r="QA941" s="220"/>
      <c r="QB941" s="220"/>
      <c r="QC941" s="220"/>
      <c r="QD941" s="220"/>
      <c r="QE941" s="220"/>
      <c r="QF941" s="220"/>
      <c r="QG941" s="220"/>
      <c r="QH941" s="220"/>
      <c r="QI941" s="220"/>
      <c r="QJ941" s="220"/>
      <c r="QK941" s="220"/>
      <c r="QL941" s="220"/>
      <c r="QM941" s="220"/>
      <c r="QN941" s="220"/>
      <c r="QO941" s="220"/>
      <c r="QP941" s="220"/>
      <c r="QQ941" s="220"/>
      <c r="QR941" s="220"/>
      <c r="QS941" s="220"/>
      <c r="QT941" s="220"/>
      <c r="QU941" s="220"/>
      <c r="QV941" s="220"/>
      <c r="QW941" s="220"/>
      <c r="QX941" s="220"/>
      <c r="QY941" s="220"/>
      <c r="QZ941" s="220"/>
      <c r="RA941" s="220"/>
      <c r="RB941" s="220"/>
      <c r="RC941" s="220"/>
      <c r="RD941" s="220"/>
      <c r="RE941" s="220"/>
      <c r="RF941" s="220"/>
      <c r="RG941" s="220"/>
      <c r="RH941" s="220"/>
      <c r="RI941" s="220"/>
      <c r="RJ941" s="220"/>
      <c r="RK941" s="220"/>
      <c r="RL941" s="220"/>
      <c r="RM941" s="220"/>
      <c r="RN941" s="220"/>
      <c r="RO941" s="220"/>
      <c r="RP941" s="220"/>
      <c r="RQ941" s="220"/>
      <c r="RR941" s="220"/>
      <c r="RS941" s="220"/>
      <c r="RT941" s="220"/>
      <c r="RU941" s="220"/>
      <c r="RV941" s="220"/>
      <c r="RW941" s="220"/>
      <c r="RX941" s="220"/>
      <c r="RY941" s="220"/>
      <c r="RZ941" s="220"/>
      <c r="SA941" s="220"/>
      <c r="SB941" s="220"/>
      <c r="SC941" s="220"/>
      <c r="SD941" s="220"/>
      <c r="SE941" s="220"/>
      <c r="SF941" s="220"/>
      <c r="SG941" s="220"/>
    </row>
    <row r="942" spans="1:501">
      <c r="A942" s="220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454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0"/>
      <c r="AA942" s="220"/>
      <c r="AB942" s="220"/>
      <c r="AC942" s="220"/>
      <c r="AD942" s="220"/>
      <c r="AE942" s="220"/>
      <c r="AF942" s="220"/>
      <c r="AG942" s="220"/>
      <c r="AH942" s="220"/>
      <c r="AI942" s="220"/>
      <c r="AJ942" s="220"/>
      <c r="AK942" s="220"/>
      <c r="AL942" s="220"/>
      <c r="AM942" s="220"/>
      <c r="AN942" s="220"/>
      <c r="AO942" s="220"/>
      <c r="AP942" s="220"/>
      <c r="AQ942" s="220"/>
      <c r="AR942" s="220"/>
      <c r="AS942" s="220"/>
      <c r="AT942" s="220"/>
      <c r="AU942" s="220"/>
      <c r="AV942" s="220"/>
      <c r="AW942" s="220"/>
      <c r="AX942" s="220"/>
      <c r="AY942" s="220"/>
      <c r="AZ942" s="220"/>
      <c r="BA942" s="220"/>
      <c r="BB942" s="220"/>
      <c r="BC942" s="220"/>
      <c r="BD942" s="220"/>
      <c r="BE942" s="220"/>
      <c r="BF942" s="220"/>
      <c r="BG942" s="220"/>
      <c r="BH942" s="220"/>
      <c r="BI942" s="220"/>
      <c r="BJ942" s="220"/>
      <c r="BK942" s="220"/>
      <c r="BL942" s="220"/>
      <c r="BM942" s="220"/>
      <c r="BN942" s="220"/>
      <c r="BO942" s="220"/>
      <c r="BP942" s="220"/>
      <c r="BQ942" s="220"/>
      <c r="BR942" s="220"/>
      <c r="BS942" s="220"/>
      <c r="BT942" s="220"/>
      <c r="BU942" s="220"/>
      <c r="BV942" s="220"/>
      <c r="BW942" s="220"/>
      <c r="DV942" s="220"/>
      <c r="DW942" s="220"/>
      <c r="DX942" s="220"/>
      <c r="DY942" s="220"/>
      <c r="DZ942" s="220"/>
      <c r="EA942" s="220"/>
      <c r="EB942" s="220"/>
      <c r="EC942" s="220"/>
      <c r="ED942" s="220"/>
      <c r="EE942" s="220"/>
      <c r="EF942" s="220"/>
      <c r="EG942" s="220"/>
      <c r="EH942" s="220"/>
      <c r="EI942" s="220"/>
      <c r="EJ942" s="220"/>
      <c r="EK942" s="220"/>
      <c r="EL942" s="220"/>
      <c r="EM942" s="220"/>
      <c r="EN942" s="220"/>
      <c r="EO942" s="220"/>
      <c r="EP942" s="220"/>
      <c r="EQ942" s="220"/>
      <c r="ER942" s="220"/>
      <c r="ES942" s="220"/>
      <c r="ET942" s="220"/>
      <c r="EU942" s="220"/>
      <c r="EV942" s="220"/>
      <c r="EW942" s="220"/>
      <c r="EX942" s="220"/>
      <c r="EY942" s="220"/>
      <c r="EZ942" s="220"/>
      <c r="FA942" s="220"/>
      <c r="FB942" s="220"/>
      <c r="FC942" s="220"/>
      <c r="FD942" s="220"/>
      <c r="FE942" s="220"/>
      <c r="FF942" s="220"/>
      <c r="FG942" s="220"/>
      <c r="FH942" s="220"/>
      <c r="FI942" s="220"/>
      <c r="FJ942" s="220"/>
      <c r="FK942" s="220"/>
      <c r="FL942" s="220"/>
      <c r="FM942" s="220"/>
      <c r="FN942" s="220"/>
      <c r="FO942" s="220"/>
      <c r="FP942" s="220"/>
      <c r="FQ942" s="220"/>
      <c r="FR942" s="220"/>
      <c r="FS942" s="220"/>
      <c r="FT942" s="220"/>
      <c r="FU942" s="220"/>
      <c r="FV942" s="220"/>
      <c r="FW942" s="220"/>
      <c r="FX942" s="220"/>
      <c r="FY942" s="220"/>
      <c r="FZ942" s="220"/>
      <c r="GA942" s="220"/>
      <c r="GB942" s="220"/>
      <c r="GC942" s="220"/>
      <c r="GD942" s="220"/>
      <c r="GE942" s="220"/>
      <c r="GF942" s="220"/>
      <c r="GG942" s="220"/>
      <c r="GH942" s="220"/>
      <c r="GI942" s="220"/>
      <c r="GJ942" s="220"/>
      <c r="GK942" s="220"/>
      <c r="GL942" s="220"/>
      <c r="GM942" s="220"/>
      <c r="GN942" s="220"/>
      <c r="GO942" s="220"/>
      <c r="GP942" s="220"/>
      <c r="GQ942" s="220"/>
      <c r="GR942" s="220"/>
      <c r="GS942" s="220"/>
      <c r="GT942" s="220"/>
      <c r="GU942" s="220"/>
      <c r="GV942" s="220"/>
      <c r="GW942" s="220"/>
      <c r="GX942" s="220"/>
      <c r="GY942" s="220"/>
      <c r="GZ942" s="220"/>
      <c r="HA942" s="220"/>
      <c r="HB942" s="220"/>
      <c r="HC942" s="220"/>
      <c r="HD942" s="220"/>
      <c r="HE942" s="220"/>
      <c r="HF942" s="220"/>
      <c r="HG942" s="220"/>
      <c r="HH942" s="220"/>
      <c r="HI942" s="220"/>
      <c r="HJ942" s="220"/>
      <c r="HK942" s="220"/>
      <c r="HL942" s="220"/>
      <c r="HM942" s="220"/>
      <c r="HN942" s="220"/>
      <c r="HO942" s="220"/>
      <c r="HP942" s="220"/>
      <c r="HQ942" s="220"/>
      <c r="HR942" s="220"/>
      <c r="HS942" s="220"/>
      <c r="HT942" s="220"/>
      <c r="HU942" s="220"/>
      <c r="HV942" s="220"/>
      <c r="HW942" s="220"/>
      <c r="HX942" s="220"/>
      <c r="HY942" s="220"/>
      <c r="HZ942" s="220"/>
      <c r="IA942" s="220"/>
      <c r="IB942" s="220"/>
      <c r="IC942" s="220"/>
      <c r="ID942" s="220"/>
      <c r="IE942" s="220"/>
      <c r="IF942" s="220"/>
      <c r="IG942" s="220"/>
      <c r="IH942" s="220"/>
      <c r="II942" s="220"/>
      <c r="IJ942" s="220"/>
      <c r="IK942" s="220"/>
      <c r="IL942" s="220"/>
      <c r="IM942" s="220"/>
      <c r="IN942" s="220"/>
      <c r="IO942" s="220"/>
      <c r="IP942" s="220"/>
      <c r="IQ942" s="220"/>
      <c r="IR942" s="220"/>
      <c r="IS942" s="220"/>
      <c r="IT942" s="220"/>
      <c r="IU942" s="220"/>
      <c r="IV942" s="220"/>
      <c r="IW942" s="220"/>
      <c r="IX942" s="220"/>
      <c r="IY942" s="220"/>
      <c r="IZ942" s="220"/>
      <c r="JA942" s="220"/>
      <c r="JB942" s="220"/>
      <c r="JC942" s="220"/>
      <c r="JD942" s="220"/>
      <c r="JE942" s="220"/>
      <c r="JF942" s="220"/>
      <c r="JG942" s="220"/>
      <c r="JH942" s="220"/>
      <c r="JI942" s="220"/>
      <c r="JJ942" s="220"/>
      <c r="JK942" s="220"/>
      <c r="JL942" s="220"/>
      <c r="JM942" s="220"/>
      <c r="JN942" s="220"/>
      <c r="JO942" s="220"/>
      <c r="JP942" s="220"/>
      <c r="JQ942" s="220"/>
      <c r="JR942" s="220"/>
      <c r="JS942" s="220"/>
      <c r="JT942" s="220"/>
      <c r="JU942" s="220"/>
      <c r="JV942" s="220"/>
      <c r="JW942" s="220"/>
      <c r="JX942" s="220"/>
      <c r="JY942" s="220"/>
      <c r="JZ942" s="220"/>
      <c r="KA942" s="220"/>
      <c r="KB942" s="220"/>
      <c r="KC942" s="220"/>
      <c r="KD942" s="220"/>
      <c r="KE942" s="220"/>
      <c r="KF942" s="220"/>
      <c r="KG942" s="220"/>
      <c r="KH942" s="220"/>
      <c r="KI942" s="220"/>
      <c r="KJ942" s="220"/>
      <c r="KK942" s="220"/>
      <c r="KL942" s="220"/>
      <c r="KM942" s="220"/>
      <c r="KN942" s="220"/>
      <c r="KO942" s="220"/>
      <c r="KP942" s="220"/>
      <c r="KQ942" s="220"/>
      <c r="KR942" s="220"/>
      <c r="KS942" s="220"/>
      <c r="KT942" s="220"/>
      <c r="KU942" s="220"/>
      <c r="KV942" s="220"/>
      <c r="KW942" s="220"/>
      <c r="KX942" s="220"/>
      <c r="LH942" s="220"/>
      <c r="LI942" s="220"/>
      <c r="LJ942" s="220"/>
      <c r="LK942" s="220"/>
      <c r="LL942" s="220"/>
      <c r="LM942" s="220"/>
      <c r="LN942" s="220"/>
      <c r="LO942" s="220"/>
      <c r="LP942" s="220"/>
      <c r="LQ942" s="220"/>
      <c r="LR942" s="220"/>
      <c r="LS942" s="220"/>
      <c r="LT942" s="220"/>
      <c r="LU942" s="220"/>
      <c r="LV942" s="220"/>
      <c r="LW942" s="220"/>
      <c r="LX942" s="220"/>
      <c r="LY942" s="220"/>
      <c r="LZ942" s="220"/>
      <c r="MA942" s="220"/>
      <c r="MB942" s="220"/>
      <c r="MC942" s="220"/>
      <c r="MD942" s="220"/>
      <c r="ME942" s="220"/>
      <c r="MF942" s="220"/>
      <c r="MG942" s="220"/>
      <c r="MH942" s="220"/>
      <c r="MI942" s="220"/>
      <c r="MJ942" s="220"/>
      <c r="MK942" s="220"/>
      <c r="ML942" s="220"/>
      <c r="MM942" s="220"/>
      <c r="MN942" s="220"/>
      <c r="MO942" s="220"/>
      <c r="MP942" s="220"/>
      <c r="MQ942" s="220"/>
      <c r="MR942" s="220"/>
      <c r="MS942" s="220"/>
      <c r="MT942" s="220"/>
      <c r="MU942" s="220"/>
      <c r="MV942" s="220"/>
      <c r="MW942" s="220"/>
      <c r="MX942" s="220"/>
      <c r="MY942" s="220"/>
      <c r="MZ942" s="220"/>
      <c r="NA942" s="220"/>
      <c r="NB942" s="220"/>
      <c r="NC942" s="220"/>
      <c r="ND942" s="220"/>
      <c r="NE942" s="220"/>
      <c r="NF942" s="220"/>
      <c r="NG942" s="220"/>
      <c r="NH942" s="220"/>
      <c r="NI942" s="220"/>
      <c r="NJ942" s="220"/>
      <c r="NK942" s="220"/>
      <c r="NL942" s="220"/>
      <c r="NM942" s="220"/>
      <c r="NN942" s="220"/>
      <c r="NO942" s="220"/>
      <c r="NP942" s="220"/>
      <c r="NQ942" s="220"/>
      <c r="NR942" s="220"/>
      <c r="NS942" s="220"/>
      <c r="NT942" s="220"/>
      <c r="NU942" s="220"/>
      <c r="NV942" s="220"/>
      <c r="NW942" s="220"/>
      <c r="NX942" s="220"/>
      <c r="NY942" s="220"/>
      <c r="NZ942" s="220"/>
      <c r="OA942" s="220"/>
      <c r="OB942" s="220"/>
      <c r="OC942" s="220"/>
      <c r="OD942" s="220"/>
      <c r="OE942" s="220"/>
      <c r="OF942" s="220"/>
      <c r="OG942" s="220"/>
      <c r="OH942" s="220"/>
      <c r="OI942" s="220"/>
      <c r="OJ942" s="220"/>
      <c r="OK942" s="220"/>
      <c r="OL942" s="220"/>
      <c r="OM942" s="220"/>
      <c r="ON942" s="220"/>
      <c r="OO942" s="220"/>
      <c r="OP942" s="220"/>
      <c r="OQ942" s="220"/>
      <c r="OR942" s="220"/>
      <c r="OS942" s="220"/>
      <c r="OT942" s="220"/>
      <c r="OU942" s="220"/>
      <c r="OV942" s="220"/>
      <c r="OW942" s="220"/>
      <c r="OX942" s="220"/>
      <c r="OY942" s="220"/>
      <c r="OZ942" s="220"/>
      <c r="PA942" s="220"/>
      <c r="PB942" s="220"/>
      <c r="PC942" s="220"/>
      <c r="PD942" s="220"/>
      <c r="PE942" s="220"/>
      <c r="PF942" s="220"/>
      <c r="PG942" s="220"/>
      <c r="PH942" s="220"/>
      <c r="PI942" s="220"/>
      <c r="PJ942" s="220"/>
      <c r="PK942" s="220"/>
      <c r="PL942" s="220"/>
      <c r="PM942" s="220"/>
      <c r="PN942" s="220"/>
      <c r="PO942" s="220"/>
      <c r="PP942" s="220"/>
      <c r="PQ942" s="220"/>
      <c r="PR942" s="220"/>
      <c r="PS942" s="220"/>
      <c r="PT942" s="220"/>
      <c r="PU942" s="220"/>
      <c r="PV942" s="220"/>
      <c r="PW942" s="220"/>
      <c r="PX942" s="220"/>
      <c r="PY942" s="220"/>
      <c r="PZ942" s="220"/>
      <c r="QA942" s="220"/>
      <c r="QB942" s="220"/>
      <c r="QC942" s="220"/>
      <c r="QD942" s="220"/>
      <c r="QE942" s="220"/>
      <c r="QF942" s="220"/>
      <c r="QG942" s="220"/>
      <c r="QH942" s="220"/>
      <c r="QI942" s="220"/>
      <c r="QJ942" s="220"/>
      <c r="QK942" s="220"/>
      <c r="QL942" s="220"/>
      <c r="QM942" s="220"/>
      <c r="QN942" s="220"/>
      <c r="QO942" s="220"/>
      <c r="QP942" s="220"/>
      <c r="QQ942" s="220"/>
      <c r="QR942" s="220"/>
      <c r="QS942" s="220"/>
      <c r="QT942" s="220"/>
      <c r="QU942" s="220"/>
      <c r="QV942" s="220"/>
      <c r="QW942" s="220"/>
      <c r="QX942" s="220"/>
      <c r="QY942" s="220"/>
      <c r="QZ942" s="220"/>
      <c r="RA942" s="220"/>
      <c r="RB942" s="220"/>
      <c r="RC942" s="220"/>
      <c r="RD942" s="220"/>
      <c r="RE942" s="220"/>
      <c r="RF942" s="220"/>
      <c r="RG942" s="220"/>
      <c r="RH942" s="220"/>
      <c r="RI942" s="220"/>
      <c r="RJ942" s="220"/>
      <c r="RK942" s="220"/>
      <c r="RL942" s="220"/>
      <c r="RM942" s="220"/>
      <c r="RN942" s="220"/>
      <c r="RO942" s="220"/>
      <c r="RP942" s="220"/>
      <c r="RQ942" s="220"/>
      <c r="RR942" s="220"/>
      <c r="RS942" s="220"/>
      <c r="RT942" s="220"/>
      <c r="RU942" s="220"/>
      <c r="RV942" s="220"/>
      <c r="RW942" s="220"/>
      <c r="RX942" s="220"/>
      <c r="RY942" s="220"/>
      <c r="RZ942" s="220"/>
      <c r="SA942" s="220"/>
      <c r="SB942" s="220"/>
      <c r="SC942" s="220"/>
      <c r="SD942" s="220"/>
      <c r="SE942" s="220"/>
      <c r="SF942" s="220"/>
      <c r="SG942" s="220"/>
    </row>
    <row r="943" spans="1:501">
      <c r="A943" s="220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454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0"/>
      <c r="AA943" s="220"/>
      <c r="AB943" s="220"/>
      <c r="AC943" s="220"/>
      <c r="AD943" s="220"/>
      <c r="AE943" s="220"/>
      <c r="AF943" s="220"/>
      <c r="AG943" s="220"/>
      <c r="AH943" s="220"/>
      <c r="AI943" s="220"/>
      <c r="AJ943" s="220"/>
      <c r="AK943" s="220"/>
      <c r="AL943" s="220"/>
      <c r="AM943" s="220"/>
      <c r="AN943" s="220"/>
      <c r="AO943" s="220"/>
      <c r="AP943" s="220"/>
      <c r="AQ943" s="220"/>
      <c r="AR943" s="220"/>
      <c r="AS943" s="220"/>
      <c r="AT943" s="220"/>
      <c r="AU943" s="220"/>
      <c r="AV943" s="220"/>
      <c r="AW943" s="220"/>
      <c r="AX943" s="220"/>
      <c r="AY943" s="220"/>
      <c r="AZ943" s="220"/>
      <c r="BA943" s="220"/>
      <c r="BB943" s="220"/>
      <c r="BC943" s="220"/>
      <c r="BD943" s="220"/>
      <c r="BE943" s="220"/>
      <c r="BF943" s="220"/>
      <c r="BG943" s="220"/>
      <c r="BH943" s="220"/>
      <c r="BI943" s="220"/>
      <c r="BJ943" s="220"/>
      <c r="BK943" s="220"/>
      <c r="BL943" s="220"/>
      <c r="BM943" s="220"/>
      <c r="BN943" s="220"/>
      <c r="BO943" s="220"/>
      <c r="BP943" s="220"/>
      <c r="BQ943" s="220"/>
      <c r="BR943" s="220"/>
      <c r="BS943" s="220"/>
      <c r="BT943" s="220"/>
      <c r="BU943" s="220"/>
      <c r="BV943" s="220"/>
      <c r="BW943" s="220"/>
      <c r="DV943" s="220"/>
      <c r="DW943" s="220"/>
      <c r="DX943" s="220"/>
      <c r="DY943" s="220"/>
      <c r="DZ943" s="220"/>
      <c r="EA943" s="220"/>
      <c r="EB943" s="220"/>
      <c r="EC943" s="220"/>
      <c r="ED943" s="220"/>
      <c r="EE943" s="220"/>
      <c r="EF943" s="220"/>
      <c r="EG943" s="220"/>
      <c r="EH943" s="220"/>
      <c r="EI943" s="220"/>
      <c r="EJ943" s="220"/>
      <c r="EK943" s="220"/>
      <c r="EL943" s="220"/>
      <c r="EM943" s="220"/>
      <c r="EN943" s="220"/>
      <c r="EO943" s="220"/>
      <c r="EP943" s="220"/>
      <c r="EQ943" s="220"/>
      <c r="ER943" s="220"/>
      <c r="ES943" s="220"/>
      <c r="ET943" s="220"/>
      <c r="EU943" s="220"/>
      <c r="EV943" s="220"/>
      <c r="EW943" s="220"/>
      <c r="EX943" s="220"/>
      <c r="EY943" s="220"/>
      <c r="EZ943" s="220"/>
      <c r="FA943" s="220"/>
      <c r="FB943" s="220"/>
      <c r="FC943" s="220"/>
      <c r="FD943" s="220"/>
      <c r="FE943" s="220"/>
      <c r="FF943" s="220"/>
      <c r="FG943" s="220"/>
      <c r="FH943" s="220"/>
      <c r="FI943" s="220"/>
      <c r="FJ943" s="220"/>
      <c r="FK943" s="220"/>
      <c r="FL943" s="220"/>
      <c r="FM943" s="220"/>
      <c r="FN943" s="220"/>
      <c r="FO943" s="220"/>
      <c r="FP943" s="220"/>
      <c r="FQ943" s="220"/>
      <c r="FR943" s="220"/>
      <c r="FS943" s="220"/>
      <c r="FT943" s="220"/>
      <c r="FU943" s="220"/>
      <c r="FV943" s="220"/>
      <c r="FW943" s="220"/>
      <c r="FX943" s="220"/>
      <c r="FY943" s="220"/>
      <c r="FZ943" s="220"/>
      <c r="GA943" s="220"/>
      <c r="GB943" s="220"/>
      <c r="GC943" s="220"/>
      <c r="GD943" s="220"/>
      <c r="GE943" s="220"/>
      <c r="GF943" s="220"/>
      <c r="GG943" s="220"/>
      <c r="GH943" s="220"/>
      <c r="GI943" s="220"/>
      <c r="GJ943" s="220"/>
      <c r="GK943" s="220"/>
      <c r="GL943" s="220"/>
      <c r="GM943" s="220"/>
      <c r="GN943" s="220"/>
      <c r="GO943" s="220"/>
      <c r="GP943" s="220"/>
      <c r="GQ943" s="220"/>
      <c r="GR943" s="220"/>
      <c r="GS943" s="220"/>
      <c r="GT943" s="220"/>
      <c r="GU943" s="220"/>
      <c r="GV943" s="220"/>
      <c r="GW943" s="220"/>
      <c r="GX943" s="220"/>
      <c r="GY943" s="220"/>
      <c r="GZ943" s="220"/>
      <c r="HA943" s="220"/>
      <c r="HB943" s="220"/>
      <c r="HC943" s="220"/>
      <c r="HD943" s="220"/>
      <c r="HE943" s="220"/>
      <c r="HF943" s="220"/>
      <c r="HG943" s="220"/>
      <c r="HH943" s="220"/>
      <c r="HI943" s="220"/>
      <c r="HJ943" s="220"/>
      <c r="HK943" s="220"/>
      <c r="HL943" s="220"/>
      <c r="HM943" s="220"/>
      <c r="HN943" s="220"/>
      <c r="HO943" s="220"/>
      <c r="HP943" s="220"/>
      <c r="HQ943" s="220"/>
      <c r="HR943" s="220"/>
      <c r="HS943" s="220"/>
      <c r="HT943" s="220"/>
      <c r="HU943" s="220"/>
      <c r="HV943" s="220"/>
      <c r="HW943" s="220"/>
      <c r="HX943" s="220"/>
      <c r="HY943" s="220"/>
      <c r="HZ943" s="220"/>
      <c r="IA943" s="220"/>
      <c r="IB943" s="220"/>
      <c r="IC943" s="220"/>
      <c r="ID943" s="220"/>
      <c r="IE943" s="220"/>
      <c r="IF943" s="220"/>
      <c r="IG943" s="220"/>
      <c r="IH943" s="220"/>
      <c r="II943" s="220"/>
      <c r="IJ943" s="220"/>
      <c r="IK943" s="220"/>
      <c r="IL943" s="220"/>
      <c r="IM943" s="220"/>
      <c r="IN943" s="220"/>
      <c r="IO943" s="220"/>
      <c r="IP943" s="220"/>
      <c r="IQ943" s="220"/>
      <c r="IR943" s="220"/>
      <c r="IS943" s="220"/>
      <c r="IT943" s="220"/>
      <c r="IU943" s="220"/>
      <c r="IV943" s="220"/>
      <c r="IW943" s="220"/>
      <c r="IX943" s="220"/>
      <c r="IY943" s="220"/>
      <c r="IZ943" s="220"/>
      <c r="JA943" s="220"/>
      <c r="JB943" s="220"/>
      <c r="JC943" s="220"/>
      <c r="JD943" s="220"/>
      <c r="JE943" s="220"/>
      <c r="JF943" s="220"/>
      <c r="JG943" s="220"/>
      <c r="JH943" s="220"/>
      <c r="JI943" s="220"/>
      <c r="JJ943" s="220"/>
      <c r="JK943" s="220"/>
      <c r="JL943" s="220"/>
      <c r="JM943" s="220"/>
      <c r="JN943" s="220"/>
      <c r="JO943" s="220"/>
      <c r="JP943" s="220"/>
      <c r="JQ943" s="220"/>
      <c r="JR943" s="220"/>
      <c r="JS943" s="220"/>
      <c r="JT943" s="220"/>
      <c r="JU943" s="220"/>
      <c r="JV943" s="220"/>
      <c r="JW943" s="220"/>
      <c r="JX943" s="220"/>
      <c r="JY943" s="220"/>
      <c r="JZ943" s="220"/>
      <c r="KA943" s="220"/>
      <c r="KB943" s="220"/>
      <c r="KC943" s="220"/>
      <c r="KD943" s="220"/>
      <c r="KE943" s="220"/>
      <c r="KF943" s="220"/>
      <c r="KG943" s="220"/>
      <c r="KH943" s="220"/>
      <c r="KI943" s="220"/>
      <c r="KJ943" s="220"/>
      <c r="KK943" s="220"/>
      <c r="KL943" s="220"/>
      <c r="KM943" s="220"/>
      <c r="KN943" s="220"/>
      <c r="KO943" s="220"/>
      <c r="KP943" s="220"/>
      <c r="KQ943" s="220"/>
      <c r="KR943" s="220"/>
      <c r="KS943" s="220"/>
      <c r="KT943" s="220"/>
      <c r="KU943" s="220"/>
      <c r="KV943" s="220"/>
      <c r="KW943" s="220"/>
      <c r="KX943" s="220"/>
      <c r="LH943" s="220"/>
      <c r="LI943" s="220"/>
      <c r="LJ943" s="220"/>
      <c r="LK943" s="220"/>
      <c r="LL943" s="220"/>
      <c r="LM943" s="220"/>
      <c r="LN943" s="220"/>
      <c r="LO943" s="220"/>
      <c r="LP943" s="220"/>
      <c r="LQ943" s="220"/>
      <c r="LR943" s="220"/>
      <c r="LS943" s="220"/>
      <c r="LT943" s="220"/>
      <c r="LU943" s="220"/>
      <c r="LV943" s="220"/>
      <c r="LW943" s="220"/>
      <c r="LX943" s="220"/>
      <c r="LY943" s="220"/>
      <c r="LZ943" s="220"/>
      <c r="MA943" s="220"/>
      <c r="MB943" s="220"/>
      <c r="MC943" s="220"/>
      <c r="MD943" s="220"/>
      <c r="ME943" s="220"/>
      <c r="MF943" s="220"/>
      <c r="MG943" s="220"/>
      <c r="MH943" s="220"/>
      <c r="MI943" s="220"/>
      <c r="MJ943" s="220"/>
      <c r="MK943" s="220"/>
      <c r="ML943" s="220"/>
      <c r="MM943" s="220"/>
      <c r="MN943" s="220"/>
      <c r="MO943" s="220"/>
      <c r="MP943" s="220"/>
      <c r="MQ943" s="220"/>
      <c r="MR943" s="220"/>
      <c r="MS943" s="220"/>
      <c r="MT943" s="220"/>
      <c r="MU943" s="220"/>
      <c r="MV943" s="220"/>
      <c r="MW943" s="220"/>
      <c r="MX943" s="220"/>
      <c r="MY943" s="220"/>
      <c r="MZ943" s="220"/>
      <c r="NA943" s="220"/>
      <c r="NB943" s="220"/>
      <c r="NC943" s="220"/>
      <c r="ND943" s="220"/>
      <c r="NE943" s="220"/>
      <c r="NF943" s="220"/>
      <c r="NG943" s="220"/>
      <c r="NH943" s="220"/>
      <c r="NI943" s="220"/>
      <c r="NJ943" s="220"/>
      <c r="NK943" s="220"/>
      <c r="NL943" s="220"/>
      <c r="NM943" s="220"/>
      <c r="NN943" s="220"/>
      <c r="NO943" s="220"/>
      <c r="NP943" s="220"/>
      <c r="NQ943" s="220"/>
      <c r="NR943" s="220"/>
      <c r="NS943" s="220"/>
      <c r="NT943" s="220"/>
      <c r="NU943" s="220"/>
      <c r="NV943" s="220"/>
      <c r="NW943" s="220"/>
      <c r="NX943" s="220"/>
      <c r="NY943" s="220"/>
      <c r="NZ943" s="220"/>
      <c r="OA943" s="220"/>
      <c r="OB943" s="220"/>
      <c r="OC943" s="220"/>
      <c r="OD943" s="220"/>
      <c r="OE943" s="220"/>
      <c r="OF943" s="220"/>
      <c r="OG943" s="220"/>
      <c r="OH943" s="220"/>
      <c r="OI943" s="220"/>
      <c r="OJ943" s="220"/>
      <c r="OK943" s="220"/>
      <c r="OL943" s="220"/>
      <c r="OM943" s="220"/>
      <c r="ON943" s="220"/>
      <c r="OO943" s="220"/>
      <c r="OP943" s="220"/>
      <c r="OQ943" s="220"/>
      <c r="OR943" s="220"/>
      <c r="OS943" s="220"/>
      <c r="OT943" s="220"/>
      <c r="OU943" s="220"/>
      <c r="OV943" s="220"/>
      <c r="OW943" s="220"/>
      <c r="OX943" s="220"/>
      <c r="OY943" s="220"/>
      <c r="OZ943" s="220"/>
      <c r="PA943" s="220"/>
      <c r="PB943" s="220"/>
      <c r="PC943" s="220"/>
      <c r="PD943" s="220"/>
      <c r="PE943" s="220"/>
      <c r="PF943" s="220"/>
      <c r="PG943" s="220"/>
      <c r="PH943" s="220"/>
      <c r="PI943" s="220"/>
      <c r="PJ943" s="220"/>
      <c r="PK943" s="220"/>
      <c r="PL943" s="220"/>
      <c r="PM943" s="220"/>
      <c r="PN943" s="220"/>
      <c r="PO943" s="220"/>
      <c r="PP943" s="220"/>
      <c r="PQ943" s="220"/>
      <c r="PR943" s="220"/>
      <c r="PS943" s="220"/>
      <c r="PT943" s="220"/>
      <c r="PU943" s="220"/>
      <c r="PV943" s="220"/>
      <c r="PW943" s="220"/>
      <c r="PX943" s="220"/>
      <c r="PY943" s="220"/>
      <c r="PZ943" s="220"/>
      <c r="QA943" s="220"/>
      <c r="QB943" s="220"/>
      <c r="QC943" s="220"/>
      <c r="QD943" s="220"/>
      <c r="QE943" s="220"/>
      <c r="QF943" s="220"/>
      <c r="QG943" s="220"/>
      <c r="QH943" s="220"/>
      <c r="QI943" s="220"/>
      <c r="QJ943" s="220"/>
      <c r="QK943" s="220"/>
      <c r="QL943" s="220"/>
      <c r="QM943" s="220"/>
      <c r="QN943" s="220"/>
      <c r="QO943" s="220"/>
      <c r="QP943" s="220"/>
      <c r="QQ943" s="220"/>
      <c r="QR943" s="220"/>
      <c r="QS943" s="220"/>
      <c r="QT943" s="220"/>
      <c r="QU943" s="220"/>
      <c r="QV943" s="220"/>
      <c r="QW943" s="220"/>
      <c r="QX943" s="220"/>
      <c r="QY943" s="220"/>
      <c r="QZ943" s="220"/>
      <c r="RA943" s="220"/>
      <c r="RB943" s="220"/>
      <c r="RC943" s="220"/>
      <c r="RD943" s="220"/>
      <c r="RE943" s="220"/>
      <c r="RF943" s="220"/>
      <c r="RG943" s="220"/>
      <c r="RH943" s="220"/>
      <c r="RI943" s="220"/>
      <c r="RJ943" s="220"/>
      <c r="RK943" s="220"/>
      <c r="RL943" s="220"/>
      <c r="RM943" s="220"/>
      <c r="RN943" s="220"/>
      <c r="RO943" s="220"/>
      <c r="RP943" s="220"/>
      <c r="RQ943" s="220"/>
      <c r="RR943" s="220"/>
      <c r="RS943" s="220"/>
      <c r="RT943" s="220"/>
      <c r="RU943" s="220"/>
      <c r="RV943" s="220"/>
      <c r="RW943" s="220"/>
      <c r="RX943" s="220"/>
      <c r="RY943" s="220"/>
      <c r="RZ943" s="220"/>
      <c r="SA943" s="220"/>
      <c r="SB943" s="220"/>
      <c r="SC943" s="220"/>
      <c r="SD943" s="220"/>
      <c r="SE943" s="220"/>
      <c r="SF943" s="220"/>
      <c r="SG943" s="220"/>
    </row>
    <row r="944" spans="1:501">
      <c r="A944" s="220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454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0"/>
      <c r="AA944" s="220"/>
      <c r="AB944" s="220"/>
      <c r="AC944" s="220"/>
      <c r="AD944" s="220"/>
      <c r="AE944" s="220"/>
      <c r="AF944" s="220"/>
      <c r="AG944" s="220"/>
      <c r="AH944" s="220"/>
      <c r="AI944" s="220"/>
      <c r="AJ944" s="220"/>
      <c r="AK944" s="220"/>
      <c r="AL944" s="220"/>
      <c r="AM944" s="220"/>
      <c r="AN944" s="220"/>
      <c r="AO944" s="220"/>
      <c r="AP944" s="220"/>
      <c r="AQ944" s="220"/>
      <c r="AR944" s="220"/>
      <c r="AS944" s="220"/>
      <c r="AT944" s="220"/>
      <c r="AU944" s="220"/>
      <c r="AV944" s="220"/>
      <c r="AW944" s="220"/>
      <c r="AX944" s="220"/>
      <c r="AY944" s="220"/>
      <c r="AZ944" s="220"/>
      <c r="BA944" s="220"/>
      <c r="BB944" s="220"/>
      <c r="BC944" s="220"/>
      <c r="BD944" s="220"/>
      <c r="BE944" s="220"/>
      <c r="BF944" s="220"/>
      <c r="BG944" s="220"/>
      <c r="BH944" s="220"/>
      <c r="BI944" s="220"/>
      <c r="BJ944" s="220"/>
      <c r="BK944" s="220"/>
      <c r="BL944" s="220"/>
      <c r="BM944" s="220"/>
      <c r="BN944" s="220"/>
      <c r="BO944" s="220"/>
      <c r="BP944" s="220"/>
      <c r="BQ944" s="220"/>
      <c r="BR944" s="220"/>
      <c r="BS944" s="220"/>
      <c r="BT944" s="220"/>
      <c r="BU944" s="220"/>
      <c r="BV944" s="220"/>
      <c r="BW944" s="220"/>
      <c r="DV944" s="220"/>
      <c r="DW944" s="220"/>
      <c r="DX944" s="220"/>
      <c r="DY944" s="220"/>
      <c r="DZ944" s="220"/>
      <c r="EA944" s="220"/>
      <c r="EB944" s="220"/>
      <c r="EC944" s="220"/>
      <c r="ED944" s="220"/>
      <c r="EE944" s="220"/>
      <c r="EF944" s="220"/>
      <c r="EG944" s="220"/>
      <c r="EH944" s="220"/>
      <c r="EI944" s="220"/>
      <c r="EJ944" s="220"/>
      <c r="EK944" s="220"/>
      <c r="EL944" s="220"/>
      <c r="EM944" s="220"/>
      <c r="EN944" s="220"/>
      <c r="EO944" s="220"/>
      <c r="EP944" s="220"/>
      <c r="EQ944" s="220"/>
      <c r="ER944" s="220"/>
      <c r="ES944" s="220"/>
      <c r="ET944" s="220"/>
      <c r="EU944" s="220"/>
      <c r="EV944" s="220"/>
      <c r="EW944" s="220"/>
      <c r="EX944" s="220"/>
      <c r="EY944" s="220"/>
      <c r="EZ944" s="220"/>
      <c r="FA944" s="220"/>
      <c r="FB944" s="220"/>
      <c r="FC944" s="220"/>
      <c r="FD944" s="220"/>
      <c r="FE944" s="220"/>
      <c r="FF944" s="220"/>
      <c r="FG944" s="220"/>
      <c r="FH944" s="220"/>
      <c r="FI944" s="220"/>
      <c r="FJ944" s="220"/>
      <c r="FK944" s="220"/>
      <c r="FL944" s="220"/>
      <c r="FM944" s="220"/>
      <c r="FN944" s="220"/>
      <c r="FO944" s="220"/>
      <c r="FP944" s="220"/>
      <c r="FQ944" s="220"/>
      <c r="FR944" s="220"/>
      <c r="FS944" s="220"/>
      <c r="FT944" s="220"/>
      <c r="FU944" s="220"/>
      <c r="FV944" s="220"/>
      <c r="FW944" s="220"/>
      <c r="FX944" s="220"/>
      <c r="FY944" s="220"/>
      <c r="FZ944" s="220"/>
      <c r="GA944" s="220"/>
      <c r="GB944" s="220"/>
      <c r="GC944" s="220"/>
      <c r="GD944" s="220"/>
      <c r="GE944" s="220"/>
      <c r="GF944" s="220"/>
      <c r="GG944" s="220"/>
      <c r="GH944" s="220"/>
      <c r="GI944" s="220"/>
      <c r="GJ944" s="220"/>
      <c r="GK944" s="220"/>
      <c r="GL944" s="220"/>
      <c r="GM944" s="220"/>
      <c r="GN944" s="220"/>
      <c r="GO944" s="220"/>
      <c r="GP944" s="220"/>
      <c r="GQ944" s="220"/>
      <c r="GR944" s="220"/>
      <c r="GS944" s="220"/>
      <c r="GT944" s="220"/>
      <c r="GU944" s="220"/>
      <c r="GV944" s="220"/>
      <c r="GW944" s="220"/>
      <c r="GX944" s="220"/>
      <c r="GY944" s="220"/>
      <c r="GZ944" s="220"/>
      <c r="HA944" s="220"/>
      <c r="HB944" s="220"/>
      <c r="HC944" s="220"/>
      <c r="HD944" s="220"/>
      <c r="HE944" s="220"/>
      <c r="HF944" s="220"/>
      <c r="HG944" s="220"/>
      <c r="HH944" s="220"/>
      <c r="HI944" s="220"/>
      <c r="HJ944" s="220"/>
      <c r="HK944" s="220"/>
      <c r="HL944" s="220"/>
      <c r="HM944" s="220"/>
      <c r="HN944" s="220"/>
      <c r="HO944" s="220"/>
      <c r="HP944" s="220"/>
      <c r="HQ944" s="220"/>
      <c r="HR944" s="220"/>
      <c r="HS944" s="220"/>
      <c r="HT944" s="220"/>
      <c r="HU944" s="220"/>
      <c r="HV944" s="220"/>
      <c r="HW944" s="220"/>
      <c r="HX944" s="220"/>
      <c r="HY944" s="220"/>
      <c r="HZ944" s="220"/>
      <c r="IA944" s="220"/>
      <c r="IB944" s="220"/>
      <c r="IC944" s="220"/>
      <c r="ID944" s="220"/>
      <c r="IE944" s="220"/>
      <c r="IF944" s="220"/>
      <c r="IG944" s="220"/>
      <c r="IH944" s="220"/>
      <c r="II944" s="220"/>
      <c r="IJ944" s="220"/>
      <c r="IK944" s="220"/>
      <c r="IL944" s="220"/>
      <c r="IM944" s="220"/>
      <c r="IN944" s="220"/>
      <c r="IO944" s="220"/>
      <c r="IP944" s="220"/>
      <c r="IQ944" s="220"/>
      <c r="IR944" s="220"/>
      <c r="IS944" s="220"/>
      <c r="IT944" s="220"/>
      <c r="IU944" s="220"/>
      <c r="IV944" s="220"/>
      <c r="IW944" s="220"/>
      <c r="IX944" s="220"/>
      <c r="IY944" s="220"/>
      <c r="IZ944" s="220"/>
      <c r="JA944" s="220"/>
      <c r="JB944" s="220"/>
      <c r="JC944" s="220"/>
      <c r="JD944" s="220"/>
      <c r="JE944" s="220"/>
      <c r="JF944" s="220"/>
      <c r="JG944" s="220"/>
      <c r="JH944" s="220"/>
      <c r="JI944" s="220"/>
      <c r="JJ944" s="220"/>
      <c r="JK944" s="220"/>
      <c r="JL944" s="220"/>
      <c r="JM944" s="220"/>
      <c r="JN944" s="220"/>
      <c r="JO944" s="220"/>
      <c r="JP944" s="220"/>
      <c r="JQ944" s="220"/>
      <c r="JR944" s="220"/>
      <c r="JS944" s="220"/>
      <c r="JT944" s="220"/>
      <c r="JU944" s="220"/>
      <c r="JV944" s="220"/>
      <c r="JW944" s="220"/>
      <c r="JX944" s="220"/>
      <c r="JY944" s="220"/>
      <c r="JZ944" s="220"/>
      <c r="KA944" s="220"/>
      <c r="KB944" s="220"/>
      <c r="KC944" s="220"/>
      <c r="KD944" s="220"/>
      <c r="KE944" s="220"/>
      <c r="KF944" s="220"/>
      <c r="KG944" s="220"/>
      <c r="KH944" s="220"/>
      <c r="KI944" s="220"/>
      <c r="KJ944" s="220"/>
      <c r="KK944" s="220"/>
      <c r="KL944" s="220"/>
      <c r="KM944" s="220"/>
      <c r="KN944" s="220"/>
      <c r="KO944" s="220"/>
      <c r="KP944" s="220"/>
      <c r="KQ944" s="220"/>
      <c r="KR944" s="220"/>
      <c r="KS944" s="220"/>
      <c r="KT944" s="220"/>
      <c r="KU944" s="220"/>
      <c r="KV944" s="220"/>
      <c r="KW944" s="220"/>
      <c r="KX944" s="220"/>
      <c r="LH944" s="220"/>
      <c r="LI944" s="220"/>
      <c r="LJ944" s="220"/>
      <c r="LK944" s="220"/>
      <c r="LL944" s="220"/>
      <c r="LM944" s="220"/>
      <c r="LN944" s="220"/>
      <c r="LO944" s="220"/>
      <c r="LP944" s="220"/>
      <c r="LQ944" s="220"/>
      <c r="LR944" s="220"/>
      <c r="LS944" s="220"/>
      <c r="LT944" s="220"/>
      <c r="LU944" s="220"/>
      <c r="LV944" s="220"/>
      <c r="LW944" s="220"/>
      <c r="LX944" s="220"/>
      <c r="LY944" s="220"/>
      <c r="LZ944" s="220"/>
      <c r="MA944" s="220"/>
      <c r="MB944" s="220"/>
      <c r="MC944" s="220"/>
      <c r="MD944" s="220"/>
      <c r="ME944" s="220"/>
      <c r="MF944" s="220"/>
      <c r="MG944" s="220"/>
      <c r="MH944" s="220"/>
      <c r="MI944" s="220"/>
      <c r="MJ944" s="220"/>
      <c r="MK944" s="220"/>
      <c r="ML944" s="220"/>
      <c r="MM944" s="220"/>
      <c r="MN944" s="220"/>
      <c r="MO944" s="220"/>
      <c r="MP944" s="220"/>
      <c r="MQ944" s="220"/>
      <c r="MR944" s="220"/>
      <c r="MS944" s="220"/>
      <c r="MT944" s="220"/>
      <c r="MU944" s="220"/>
      <c r="MV944" s="220"/>
      <c r="MW944" s="220"/>
      <c r="MX944" s="220"/>
      <c r="MY944" s="220"/>
      <c r="MZ944" s="220"/>
      <c r="NA944" s="220"/>
      <c r="NB944" s="220"/>
      <c r="NC944" s="220"/>
      <c r="ND944" s="220"/>
      <c r="NE944" s="220"/>
      <c r="NF944" s="220"/>
      <c r="NG944" s="220"/>
      <c r="NH944" s="220"/>
      <c r="NI944" s="220"/>
      <c r="NJ944" s="220"/>
      <c r="NK944" s="220"/>
      <c r="NL944" s="220"/>
      <c r="NM944" s="220"/>
      <c r="NN944" s="220"/>
      <c r="NO944" s="220"/>
      <c r="NP944" s="220"/>
      <c r="NQ944" s="220"/>
      <c r="NR944" s="220"/>
      <c r="NS944" s="220"/>
      <c r="NT944" s="220"/>
      <c r="NU944" s="220"/>
      <c r="NV944" s="220"/>
      <c r="NW944" s="220"/>
      <c r="NX944" s="220"/>
      <c r="NY944" s="220"/>
      <c r="NZ944" s="220"/>
      <c r="OA944" s="220"/>
      <c r="OB944" s="220"/>
      <c r="OC944" s="220"/>
      <c r="OD944" s="220"/>
      <c r="OE944" s="220"/>
      <c r="OF944" s="220"/>
      <c r="OG944" s="220"/>
      <c r="OH944" s="220"/>
      <c r="OI944" s="220"/>
      <c r="OJ944" s="220"/>
      <c r="OK944" s="220"/>
      <c r="OL944" s="220"/>
      <c r="OM944" s="220"/>
      <c r="ON944" s="220"/>
      <c r="OO944" s="220"/>
      <c r="OP944" s="220"/>
      <c r="OQ944" s="220"/>
      <c r="OR944" s="220"/>
      <c r="OS944" s="220"/>
      <c r="OT944" s="220"/>
      <c r="OU944" s="220"/>
      <c r="OV944" s="220"/>
      <c r="OW944" s="220"/>
      <c r="OX944" s="220"/>
      <c r="OY944" s="220"/>
      <c r="OZ944" s="220"/>
      <c r="PA944" s="220"/>
      <c r="PB944" s="220"/>
      <c r="PC944" s="220"/>
      <c r="PD944" s="220"/>
      <c r="PE944" s="220"/>
      <c r="PF944" s="220"/>
      <c r="PG944" s="220"/>
      <c r="PH944" s="220"/>
      <c r="PI944" s="220"/>
      <c r="PJ944" s="220"/>
      <c r="PK944" s="220"/>
      <c r="PL944" s="220"/>
      <c r="PM944" s="220"/>
      <c r="PN944" s="220"/>
      <c r="PO944" s="220"/>
      <c r="PP944" s="220"/>
      <c r="PQ944" s="220"/>
      <c r="PR944" s="220"/>
      <c r="PS944" s="220"/>
      <c r="PT944" s="220"/>
      <c r="PU944" s="220"/>
      <c r="PV944" s="220"/>
      <c r="PW944" s="220"/>
      <c r="PX944" s="220"/>
      <c r="PY944" s="220"/>
      <c r="PZ944" s="220"/>
      <c r="QA944" s="220"/>
      <c r="QB944" s="220"/>
      <c r="QC944" s="220"/>
      <c r="QD944" s="220"/>
      <c r="QE944" s="220"/>
      <c r="QF944" s="220"/>
      <c r="QG944" s="220"/>
      <c r="QH944" s="220"/>
      <c r="QI944" s="220"/>
      <c r="QJ944" s="220"/>
      <c r="QK944" s="220"/>
      <c r="QL944" s="220"/>
      <c r="QM944" s="220"/>
      <c r="QN944" s="220"/>
      <c r="QO944" s="220"/>
      <c r="QP944" s="220"/>
      <c r="QQ944" s="220"/>
      <c r="QR944" s="220"/>
      <c r="QS944" s="220"/>
      <c r="QT944" s="220"/>
      <c r="QU944" s="220"/>
      <c r="QV944" s="220"/>
      <c r="QW944" s="220"/>
      <c r="QX944" s="220"/>
      <c r="QY944" s="220"/>
      <c r="QZ944" s="220"/>
      <c r="RA944" s="220"/>
      <c r="RB944" s="220"/>
      <c r="RC944" s="220"/>
      <c r="RD944" s="220"/>
      <c r="RE944" s="220"/>
      <c r="RF944" s="220"/>
      <c r="RG944" s="220"/>
      <c r="RH944" s="220"/>
      <c r="RI944" s="220"/>
      <c r="RJ944" s="220"/>
      <c r="RK944" s="220"/>
      <c r="RL944" s="220"/>
      <c r="RM944" s="220"/>
      <c r="RN944" s="220"/>
      <c r="RO944" s="220"/>
      <c r="RP944" s="220"/>
      <c r="RQ944" s="220"/>
      <c r="RR944" s="220"/>
      <c r="RS944" s="220"/>
      <c r="RT944" s="220"/>
      <c r="RU944" s="220"/>
      <c r="RV944" s="220"/>
      <c r="RW944" s="220"/>
      <c r="RX944" s="220"/>
      <c r="RY944" s="220"/>
      <c r="RZ944" s="220"/>
      <c r="SA944" s="220"/>
      <c r="SB944" s="220"/>
      <c r="SC944" s="220"/>
      <c r="SD944" s="220"/>
      <c r="SE944" s="220"/>
      <c r="SF944" s="220"/>
      <c r="SG944" s="220"/>
    </row>
    <row r="945" spans="1:501">
      <c r="A945" s="220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454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0"/>
      <c r="AA945" s="220"/>
      <c r="AB945" s="220"/>
      <c r="AC945" s="220"/>
      <c r="AD945" s="220"/>
      <c r="AE945" s="220"/>
      <c r="AF945" s="220"/>
      <c r="AG945" s="220"/>
      <c r="AH945" s="220"/>
      <c r="AI945" s="220"/>
      <c r="AJ945" s="220"/>
      <c r="AK945" s="220"/>
      <c r="AL945" s="220"/>
      <c r="AM945" s="220"/>
      <c r="AN945" s="220"/>
      <c r="AO945" s="220"/>
      <c r="AP945" s="220"/>
      <c r="AQ945" s="220"/>
      <c r="AR945" s="220"/>
      <c r="AS945" s="220"/>
      <c r="AT945" s="220"/>
      <c r="AU945" s="220"/>
      <c r="AV945" s="220"/>
      <c r="AW945" s="220"/>
      <c r="AX945" s="220"/>
      <c r="AY945" s="220"/>
      <c r="AZ945" s="220"/>
      <c r="BA945" s="220"/>
      <c r="BB945" s="220"/>
      <c r="BC945" s="220"/>
      <c r="BD945" s="220"/>
      <c r="BE945" s="220"/>
      <c r="BF945" s="220"/>
      <c r="BG945" s="220"/>
      <c r="BH945" s="220"/>
      <c r="BI945" s="220"/>
      <c r="BJ945" s="220"/>
      <c r="BK945" s="220"/>
      <c r="BL945" s="220"/>
      <c r="BM945" s="220"/>
      <c r="BN945" s="220"/>
      <c r="BO945" s="220"/>
      <c r="BP945" s="220"/>
      <c r="BQ945" s="220"/>
      <c r="BR945" s="220"/>
      <c r="BS945" s="220"/>
      <c r="BT945" s="220"/>
      <c r="BU945" s="220"/>
      <c r="BV945" s="220"/>
      <c r="BW945" s="220"/>
      <c r="DV945" s="220"/>
      <c r="DW945" s="220"/>
      <c r="DX945" s="220"/>
      <c r="DY945" s="220"/>
      <c r="DZ945" s="220"/>
      <c r="EA945" s="220"/>
      <c r="EB945" s="220"/>
      <c r="EC945" s="220"/>
      <c r="ED945" s="220"/>
      <c r="EE945" s="220"/>
      <c r="EF945" s="220"/>
      <c r="EG945" s="220"/>
      <c r="EH945" s="220"/>
      <c r="EI945" s="220"/>
      <c r="EJ945" s="220"/>
      <c r="EK945" s="220"/>
      <c r="EL945" s="220"/>
      <c r="EM945" s="220"/>
      <c r="EN945" s="220"/>
      <c r="EO945" s="220"/>
      <c r="EP945" s="220"/>
      <c r="EQ945" s="220"/>
      <c r="ER945" s="220"/>
      <c r="ES945" s="220"/>
      <c r="ET945" s="220"/>
      <c r="EU945" s="220"/>
      <c r="EV945" s="220"/>
      <c r="EW945" s="220"/>
      <c r="EX945" s="220"/>
      <c r="EY945" s="220"/>
      <c r="EZ945" s="220"/>
      <c r="FA945" s="220"/>
      <c r="FB945" s="220"/>
      <c r="FC945" s="220"/>
      <c r="FD945" s="220"/>
      <c r="FE945" s="220"/>
      <c r="FF945" s="220"/>
      <c r="FG945" s="220"/>
      <c r="FH945" s="220"/>
      <c r="FI945" s="220"/>
      <c r="FJ945" s="220"/>
      <c r="FK945" s="220"/>
      <c r="FL945" s="220"/>
      <c r="FM945" s="220"/>
      <c r="FN945" s="220"/>
      <c r="FO945" s="220"/>
      <c r="FP945" s="220"/>
      <c r="FQ945" s="220"/>
      <c r="FR945" s="220"/>
      <c r="FS945" s="220"/>
      <c r="FT945" s="220"/>
      <c r="FU945" s="220"/>
      <c r="FV945" s="220"/>
      <c r="FW945" s="220"/>
      <c r="FX945" s="220"/>
      <c r="FY945" s="220"/>
      <c r="FZ945" s="220"/>
      <c r="GA945" s="220"/>
      <c r="GB945" s="220"/>
      <c r="GC945" s="220"/>
      <c r="GD945" s="220"/>
      <c r="GE945" s="220"/>
      <c r="GF945" s="220"/>
      <c r="GG945" s="220"/>
      <c r="GH945" s="220"/>
      <c r="GI945" s="220"/>
      <c r="GJ945" s="220"/>
      <c r="GK945" s="220"/>
      <c r="GL945" s="220"/>
      <c r="GM945" s="220"/>
      <c r="GN945" s="220"/>
      <c r="GO945" s="220"/>
      <c r="GP945" s="220"/>
      <c r="GQ945" s="220"/>
      <c r="GR945" s="220"/>
      <c r="GS945" s="220"/>
      <c r="GT945" s="220"/>
      <c r="GU945" s="220"/>
      <c r="GV945" s="220"/>
      <c r="GW945" s="220"/>
      <c r="GX945" s="220"/>
      <c r="GY945" s="220"/>
      <c r="GZ945" s="220"/>
      <c r="HA945" s="220"/>
      <c r="HB945" s="220"/>
      <c r="HC945" s="220"/>
      <c r="HD945" s="220"/>
      <c r="HE945" s="220"/>
      <c r="HF945" s="220"/>
      <c r="HG945" s="220"/>
      <c r="HH945" s="220"/>
      <c r="HI945" s="220"/>
      <c r="HJ945" s="220"/>
      <c r="HK945" s="220"/>
      <c r="HL945" s="220"/>
      <c r="HM945" s="220"/>
      <c r="HN945" s="220"/>
      <c r="HO945" s="220"/>
      <c r="HP945" s="220"/>
      <c r="HQ945" s="220"/>
      <c r="HR945" s="220"/>
      <c r="HS945" s="220"/>
      <c r="HT945" s="220"/>
      <c r="HU945" s="220"/>
      <c r="HV945" s="220"/>
      <c r="HW945" s="220"/>
      <c r="HX945" s="220"/>
      <c r="HY945" s="220"/>
      <c r="HZ945" s="220"/>
      <c r="IA945" s="220"/>
      <c r="IB945" s="220"/>
      <c r="IC945" s="220"/>
      <c r="ID945" s="220"/>
      <c r="IE945" s="220"/>
      <c r="IF945" s="220"/>
      <c r="IG945" s="220"/>
      <c r="IH945" s="220"/>
      <c r="II945" s="220"/>
      <c r="IJ945" s="220"/>
      <c r="IK945" s="220"/>
      <c r="IL945" s="220"/>
      <c r="IM945" s="220"/>
      <c r="IN945" s="220"/>
      <c r="IO945" s="220"/>
      <c r="IP945" s="220"/>
      <c r="IQ945" s="220"/>
      <c r="IR945" s="220"/>
      <c r="IS945" s="220"/>
      <c r="IT945" s="220"/>
      <c r="IU945" s="220"/>
      <c r="IV945" s="220"/>
      <c r="IW945" s="220"/>
      <c r="IX945" s="220"/>
      <c r="IY945" s="220"/>
      <c r="IZ945" s="220"/>
      <c r="JA945" s="220"/>
      <c r="JB945" s="220"/>
      <c r="JC945" s="220"/>
      <c r="JD945" s="220"/>
      <c r="JE945" s="220"/>
      <c r="JF945" s="220"/>
      <c r="JG945" s="220"/>
      <c r="JH945" s="220"/>
      <c r="JI945" s="220"/>
      <c r="JJ945" s="220"/>
      <c r="JK945" s="220"/>
      <c r="JL945" s="220"/>
      <c r="JM945" s="220"/>
      <c r="JN945" s="220"/>
      <c r="JO945" s="220"/>
      <c r="JP945" s="220"/>
      <c r="JQ945" s="220"/>
      <c r="JR945" s="220"/>
      <c r="JS945" s="220"/>
      <c r="JT945" s="220"/>
      <c r="JU945" s="220"/>
      <c r="JV945" s="220"/>
      <c r="JW945" s="220"/>
      <c r="JX945" s="220"/>
      <c r="JY945" s="220"/>
      <c r="JZ945" s="220"/>
      <c r="KA945" s="220"/>
      <c r="KB945" s="220"/>
      <c r="KC945" s="220"/>
      <c r="KD945" s="220"/>
      <c r="KE945" s="220"/>
      <c r="KF945" s="220"/>
      <c r="KG945" s="220"/>
      <c r="KH945" s="220"/>
      <c r="KI945" s="220"/>
      <c r="KJ945" s="220"/>
      <c r="KK945" s="220"/>
      <c r="KL945" s="220"/>
      <c r="KM945" s="220"/>
      <c r="KN945" s="220"/>
      <c r="KO945" s="220"/>
      <c r="KP945" s="220"/>
      <c r="KQ945" s="220"/>
      <c r="KR945" s="220"/>
      <c r="KS945" s="220"/>
      <c r="KT945" s="220"/>
      <c r="KU945" s="220"/>
      <c r="KV945" s="220"/>
      <c r="KW945" s="220"/>
      <c r="KX945" s="220"/>
      <c r="LH945" s="220"/>
      <c r="LI945" s="220"/>
      <c r="LJ945" s="220"/>
      <c r="LK945" s="220"/>
      <c r="LL945" s="220"/>
      <c r="LM945" s="220"/>
      <c r="LN945" s="220"/>
      <c r="LO945" s="220"/>
      <c r="LP945" s="220"/>
      <c r="LQ945" s="220"/>
      <c r="LR945" s="220"/>
      <c r="LS945" s="220"/>
      <c r="LT945" s="220"/>
      <c r="LU945" s="220"/>
      <c r="LV945" s="220"/>
      <c r="LW945" s="220"/>
      <c r="LX945" s="220"/>
      <c r="LY945" s="220"/>
      <c r="LZ945" s="220"/>
      <c r="MA945" s="220"/>
      <c r="MB945" s="220"/>
      <c r="MC945" s="220"/>
      <c r="MD945" s="220"/>
      <c r="ME945" s="220"/>
      <c r="MF945" s="220"/>
      <c r="MG945" s="220"/>
      <c r="MH945" s="220"/>
      <c r="MI945" s="220"/>
      <c r="MJ945" s="220"/>
      <c r="MK945" s="220"/>
      <c r="ML945" s="220"/>
      <c r="MM945" s="220"/>
      <c r="MN945" s="220"/>
      <c r="MO945" s="220"/>
      <c r="MP945" s="220"/>
      <c r="MQ945" s="220"/>
      <c r="MR945" s="220"/>
      <c r="MS945" s="220"/>
      <c r="MT945" s="220"/>
      <c r="MU945" s="220"/>
      <c r="MV945" s="220"/>
      <c r="MW945" s="220"/>
      <c r="MX945" s="220"/>
      <c r="MY945" s="220"/>
      <c r="MZ945" s="220"/>
      <c r="NA945" s="220"/>
      <c r="NB945" s="220"/>
      <c r="NC945" s="220"/>
      <c r="ND945" s="220"/>
      <c r="NE945" s="220"/>
      <c r="NF945" s="220"/>
      <c r="NG945" s="220"/>
      <c r="NH945" s="220"/>
      <c r="NI945" s="220"/>
      <c r="NJ945" s="220"/>
      <c r="NK945" s="220"/>
      <c r="NL945" s="220"/>
      <c r="NM945" s="220"/>
      <c r="NN945" s="220"/>
      <c r="NO945" s="220"/>
      <c r="NP945" s="220"/>
      <c r="NQ945" s="220"/>
      <c r="NR945" s="220"/>
      <c r="NS945" s="220"/>
      <c r="NT945" s="220"/>
      <c r="NU945" s="220"/>
      <c r="NV945" s="220"/>
      <c r="NW945" s="220"/>
      <c r="NX945" s="220"/>
      <c r="NY945" s="220"/>
      <c r="NZ945" s="220"/>
      <c r="OA945" s="220"/>
      <c r="OB945" s="220"/>
      <c r="OC945" s="220"/>
      <c r="OD945" s="220"/>
      <c r="OE945" s="220"/>
      <c r="OF945" s="220"/>
      <c r="OG945" s="220"/>
      <c r="OH945" s="220"/>
      <c r="OI945" s="220"/>
      <c r="OJ945" s="220"/>
      <c r="OK945" s="220"/>
      <c r="OL945" s="220"/>
      <c r="OM945" s="220"/>
      <c r="ON945" s="220"/>
      <c r="OO945" s="220"/>
      <c r="OP945" s="220"/>
      <c r="OQ945" s="220"/>
      <c r="OR945" s="220"/>
      <c r="OS945" s="220"/>
      <c r="OT945" s="220"/>
      <c r="OU945" s="220"/>
      <c r="OV945" s="220"/>
      <c r="OW945" s="220"/>
      <c r="OX945" s="220"/>
      <c r="OY945" s="220"/>
      <c r="OZ945" s="220"/>
      <c r="PA945" s="220"/>
      <c r="PB945" s="220"/>
      <c r="PC945" s="220"/>
      <c r="PD945" s="220"/>
      <c r="PE945" s="220"/>
      <c r="PF945" s="220"/>
      <c r="PG945" s="220"/>
      <c r="PH945" s="220"/>
      <c r="PI945" s="220"/>
      <c r="PJ945" s="220"/>
      <c r="PK945" s="220"/>
      <c r="PL945" s="220"/>
      <c r="PM945" s="220"/>
      <c r="PN945" s="220"/>
      <c r="PO945" s="220"/>
      <c r="PP945" s="220"/>
      <c r="PQ945" s="220"/>
      <c r="PR945" s="220"/>
      <c r="PS945" s="220"/>
      <c r="PT945" s="220"/>
      <c r="PU945" s="220"/>
      <c r="PV945" s="220"/>
      <c r="PW945" s="220"/>
      <c r="PX945" s="220"/>
      <c r="PY945" s="220"/>
      <c r="PZ945" s="220"/>
      <c r="QA945" s="220"/>
      <c r="QB945" s="220"/>
      <c r="QC945" s="220"/>
      <c r="QD945" s="220"/>
      <c r="QE945" s="220"/>
      <c r="QF945" s="220"/>
      <c r="QG945" s="220"/>
      <c r="QH945" s="220"/>
      <c r="QI945" s="220"/>
      <c r="QJ945" s="220"/>
      <c r="QK945" s="220"/>
      <c r="QL945" s="220"/>
      <c r="QM945" s="220"/>
      <c r="QN945" s="220"/>
      <c r="QO945" s="220"/>
      <c r="QP945" s="220"/>
      <c r="QQ945" s="220"/>
      <c r="QR945" s="220"/>
      <c r="QS945" s="220"/>
      <c r="QT945" s="220"/>
      <c r="QU945" s="220"/>
      <c r="QV945" s="220"/>
      <c r="QW945" s="220"/>
      <c r="QX945" s="220"/>
      <c r="QY945" s="220"/>
      <c r="QZ945" s="220"/>
      <c r="RA945" s="220"/>
      <c r="RB945" s="220"/>
      <c r="RC945" s="220"/>
      <c r="RD945" s="220"/>
      <c r="RE945" s="220"/>
      <c r="RF945" s="220"/>
      <c r="RG945" s="220"/>
      <c r="RH945" s="220"/>
      <c r="RI945" s="220"/>
      <c r="RJ945" s="220"/>
      <c r="RK945" s="220"/>
      <c r="RL945" s="220"/>
      <c r="RM945" s="220"/>
      <c r="RN945" s="220"/>
      <c r="RO945" s="220"/>
      <c r="RP945" s="220"/>
      <c r="RQ945" s="220"/>
      <c r="RR945" s="220"/>
      <c r="RS945" s="220"/>
      <c r="RT945" s="220"/>
      <c r="RU945" s="220"/>
      <c r="RV945" s="220"/>
      <c r="RW945" s="220"/>
      <c r="RX945" s="220"/>
      <c r="RY945" s="220"/>
      <c r="RZ945" s="220"/>
      <c r="SA945" s="220"/>
      <c r="SB945" s="220"/>
      <c r="SC945" s="220"/>
      <c r="SD945" s="220"/>
      <c r="SE945" s="220"/>
      <c r="SF945" s="220"/>
      <c r="SG945" s="220"/>
    </row>
    <row r="946" spans="1:501">
      <c r="A946" s="220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454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0"/>
      <c r="AA946" s="220"/>
      <c r="AB946" s="220"/>
      <c r="AC946" s="220"/>
      <c r="AD946" s="220"/>
      <c r="AE946" s="220"/>
      <c r="AF946" s="220"/>
      <c r="AG946" s="220"/>
      <c r="AH946" s="220"/>
      <c r="AI946" s="220"/>
      <c r="AJ946" s="220"/>
      <c r="AK946" s="220"/>
      <c r="AL946" s="220"/>
      <c r="AM946" s="220"/>
      <c r="AN946" s="220"/>
      <c r="AO946" s="220"/>
      <c r="AP946" s="220"/>
      <c r="AQ946" s="220"/>
      <c r="AR946" s="220"/>
      <c r="AS946" s="220"/>
      <c r="AT946" s="220"/>
      <c r="AU946" s="220"/>
      <c r="AV946" s="220"/>
      <c r="AW946" s="220"/>
      <c r="AX946" s="220"/>
      <c r="AY946" s="220"/>
      <c r="AZ946" s="220"/>
      <c r="BA946" s="220"/>
      <c r="BB946" s="220"/>
      <c r="BC946" s="220"/>
      <c r="BD946" s="220"/>
      <c r="BE946" s="220"/>
      <c r="BF946" s="220"/>
      <c r="BG946" s="220"/>
      <c r="BH946" s="220"/>
      <c r="BI946" s="220"/>
      <c r="BJ946" s="220"/>
      <c r="BK946" s="220"/>
      <c r="BL946" s="220"/>
      <c r="BM946" s="220"/>
      <c r="BN946" s="220"/>
      <c r="BO946" s="220"/>
      <c r="BP946" s="220"/>
      <c r="BQ946" s="220"/>
      <c r="BR946" s="220"/>
      <c r="BS946" s="220"/>
      <c r="BT946" s="220"/>
      <c r="BU946" s="220"/>
      <c r="BV946" s="220"/>
      <c r="BW946" s="220"/>
      <c r="DV946" s="220"/>
      <c r="DW946" s="220"/>
      <c r="DX946" s="220"/>
      <c r="DY946" s="220"/>
      <c r="DZ946" s="220"/>
      <c r="EA946" s="220"/>
      <c r="EB946" s="220"/>
      <c r="EC946" s="220"/>
      <c r="ED946" s="220"/>
      <c r="EE946" s="220"/>
      <c r="EF946" s="220"/>
      <c r="EG946" s="220"/>
      <c r="EH946" s="220"/>
      <c r="EI946" s="220"/>
      <c r="EJ946" s="220"/>
      <c r="EK946" s="220"/>
      <c r="EL946" s="220"/>
      <c r="EM946" s="220"/>
      <c r="EN946" s="220"/>
      <c r="EO946" s="220"/>
      <c r="EP946" s="220"/>
      <c r="EQ946" s="220"/>
      <c r="ER946" s="220"/>
      <c r="ES946" s="220"/>
      <c r="ET946" s="220"/>
      <c r="EU946" s="220"/>
      <c r="EV946" s="220"/>
      <c r="EW946" s="220"/>
      <c r="EX946" s="220"/>
      <c r="EY946" s="220"/>
      <c r="EZ946" s="220"/>
      <c r="FA946" s="220"/>
      <c r="FB946" s="220"/>
      <c r="FC946" s="220"/>
      <c r="FD946" s="220"/>
      <c r="FE946" s="220"/>
      <c r="FF946" s="220"/>
      <c r="FG946" s="220"/>
      <c r="FH946" s="220"/>
      <c r="FI946" s="220"/>
      <c r="FJ946" s="220"/>
      <c r="FK946" s="220"/>
      <c r="FL946" s="220"/>
      <c r="FM946" s="220"/>
      <c r="FN946" s="220"/>
      <c r="FO946" s="220"/>
      <c r="FP946" s="220"/>
      <c r="FQ946" s="220"/>
      <c r="FR946" s="220"/>
      <c r="FS946" s="220"/>
      <c r="FT946" s="220"/>
      <c r="FU946" s="220"/>
      <c r="FV946" s="220"/>
      <c r="FW946" s="220"/>
      <c r="FX946" s="220"/>
      <c r="FY946" s="220"/>
      <c r="FZ946" s="220"/>
      <c r="GA946" s="220"/>
      <c r="GB946" s="220"/>
      <c r="GC946" s="220"/>
      <c r="GD946" s="220"/>
      <c r="GE946" s="220"/>
      <c r="GF946" s="220"/>
      <c r="GG946" s="220"/>
      <c r="GH946" s="220"/>
      <c r="GI946" s="220"/>
      <c r="GJ946" s="220"/>
      <c r="GK946" s="220"/>
      <c r="GL946" s="220"/>
      <c r="GM946" s="220"/>
      <c r="GN946" s="220"/>
      <c r="GO946" s="220"/>
      <c r="GP946" s="220"/>
      <c r="GQ946" s="220"/>
      <c r="GR946" s="220"/>
      <c r="GS946" s="220"/>
      <c r="GT946" s="220"/>
      <c r="GU946" s="220"/>
      <c r="GV946" s="220"/>
      <c r="GW946" s="220"/>
      <c r="GX946" s="220"/>
      <c r="GY946" s="220"/>
      <c r="GZ946" s="220"/>
      <c r="HA946" s="220"/>
      <c r="HB946" s="220"/>
      <c r="HC946" s="220"/>
      <c r="HD946" s="220"/>
      <c r="HE946" s="220"/>
      <c r="HF946" s="220"/>
      <c r="HG946" s="220"/>
      <c r="HH946" s="220"/>
      <c r="HI946" s="220"/>
      <c r="HJ946" s="220"/>
      <c r="HK946" s="220"/>
      <c r="HL946" s="220"/>
      <c r="HM946" s="220"/>
      <c r="HN946" s="220"/>
      <c r="HO946" s="220"/>
      <c r="HP946" s="220"/>
      <c r="HQ946" s="220"/>
      <c r="HR946" s="220"/>
      <c r="HS946" s="220"/>
      <c r="HT946" s="220"/>
      <c r="HU946" s="220"/>
      <c r="HV946" s="220"/>
      <c r="HW946" s="220"/>
      <c r="HX946" s="220"/>
      <c r="HY946" s="220"/>
      <c r="HZ946" s="220"/>
      <c r="IA946" s="220"/>
      <c r="IB946" s="220"/>
      <c r="IC946" s="220"/>
      <c r="ID946" s="220"/>
      <c r="IE946" s="220"/>
      <c r="IF946" s="220"/>
      <c r="IG946" s="220"/>
      <c r="IH946" s="220"/>
      <c r="II946" s="220"/>
      <c r="IJ946" s="220"/>
      <c r="IK946" s="220"/>
      <c r="IL946" s="220"/>
      <c r="IM946" s="220"/>
      <c r="IN946" s="220"/>
      <c r="IO946" s="220"/>
      <c r="IP946" s="220"/>
      <c r="IQ946" s="220"/>
      <c r="IR946" s="220"/>
      <c r="IS946" s="220"/>
      <c r="IT946" s="220"/>
      <c r="IU946" s="220"/>
      <c r="IV946" s="220"/>
      <c r="IW946" s="220"/>
      <c r="IX946" s="220"/>
      <c r="IY946" s="220"/>
      <c r="IZ946" s="220"/>
      <c r="JA946" s="220"/>
      <c r="JB946" s="220"/>
      <c r="JC946" s="220"/>
      <c r="JD946" s="220"/>
      <c r="JE946" s="220"/>
      <c r="JF946" s="220"/>
      <c r="JG946" s="220"/>
      <c r="JH946" s="220"/>
      <c r="JI946" s="220"/>
      <c r="JJ946" s="220"/>
      <c r="JK946" s="220"/>
      <c r="JL946" s="220"/>
      <c r="JM946" s="220"/>
      <c r="JN946" s="220"/>
      <c r="JO946" s="220"/>
      <c r="JP946" s="220"/>
      <c r="JQ946" s="220"/>
      <c r="JR946" s="220"/>
      <c r="JS946" s="220"/>
      <c r="JT946" s="220"/>
      <c r="JU946" s="220"/>
      <c r="JV946" s="220"/>
      <c r="JW946" s="220"/>
      <c r="JX946" s="220"/>
      <c r="JY946" s="220"/>
      <c r="JZ946" s="220"/>
      <c r="KA946" s="220"/>
      <c r="KB946" s="220"/>
      <c r="KC946" s="220"/>
      <c r="KD946" s="220"/>
      <c r="KE946" s="220"/>
      <c r="KF946" s="220"/>
      <c r="KG946" s="220"/>
      <c r="KH946" s="220"/>
      <c r="KI946" s="220"/>
      <c r="KJ946" s="220"/>
      <c r="KK946" s="220"/>
      <c r="KL946" s="220"/>
      <c r="KM946" s="220"/>
      <c r="KN946" s="220"/>
      <c r="KO946" s="220"/>
      <c r="KP946" s="220"/>
      <c r="KQ946" s="220"/>
      <c r="KR946" s="220"/>
      <c r="KS946" s="220"/>
      <c r="KT946" s="220"/>
      <c r="KU946" s="220"/>
      <c r="KV946" s="220"/>
      <c r="KW946" s="220"/>
      <c r="KX946" s="220"/>
      <c r="LH946" s="220"/>
      <c r="LI946" s="220"/>
      <c r="LJ946" s="220"/>
      <c r="LK946" s="220"/>
      <c r="LL946" s="220"/>
      <c r="LM946" s="220"/>
      <c r="LN946" s="220"/>
      <c r="LO946" s="220"/>
      <c r="LP946" s="220"/>
      <c r="LQ946" s="220"/>
      <c r="LR946" s="220"/>
      <c r="LS946" s="220"/>
      <c r="LT946" s="220"/>
      <c r="LU946" s="220"/>
      <c r="LV946" s="220"/>
      <c r="LW946" s="220"/>
      <c r="LX946" s="220"/>
      <c r="LY946" s="220"/>
      <c r="LZ946" s="220"/>
      <c r="MA946" s="220"/>
      <c r="MB946" s="220"/>
      <c r="MC946" s="220"/>
      <c r="MD946" s="220"/>
      <c r="ME946" s="220"/>
      <c r="MF946" s="220"/>
      <c r="MG946" s="220"/>
      <c r="MH946" s="220"/>
      <c r="MI946" s="220"/>
      <c r="MJ946" s="220"/>
      <c r="MK946" s="220"/>
      <c r="ML946" s="220"/>
      <c r="MM946" s="220"/>
      <c r="MN946" s="220"/>
      <c r="MO946" s="220"/>
      <c r="MP946" s="220"/>
      <c r="MQ946" s="220"/>
      <c r="MR946" s="220"/>
      <c r="MS946" s="220"/>
      <c r="MT946" s="220"/>
      <c r="MU946" s="220"/>
      <c r="MV946" s="220"/>
      <c r="MW946" s="220"/>
      <c r="MX946" s="220"/>
      <c r="MY946" s="220"/>
      <c r="MZ946" s="220"/>
      <c r="NA946" s="220"/>
      <c r="NB946" s="220"/>
      <c r="NC946" s="220"/>
      <c r="ND946" s="220"/>
      <c r="NE946" s="220"/>
      <c r="NF946" s="220"/>
      <c r="NG946" s="220"/>
      <c r="NH946" s="220"/>
      <c r="NI946" s="220"/>
      <c r="NJ946" s="220"/>
      <c r="NK946" s="220"/>
      <c r="NL946" s="220"/>
      <c r="NM946" s="220"/>
      <c r="NN946" s="220"/>
      <c r="NO946" s="220"/>
      <c r="NP946" s="220"/>
      <c r="NQ946" s="220"/>
      <c r="NR946" s="220"/>
      <c r="NS946" s="220"/>
      <c r="NT946" s="220"/>
      <c r="NU946" s="220"/>
      <c r="NV946" s="220"/>
      <c r="NW946" s="220"/>
      <c r="NX946" s="220"/>
      <c r="NY946" s="220"/>
      <c r="NZ946" s="220"/>
      <c r="OA946" s="220"/>
      <c r="OB946" s="220"/>
      <c r="OC946" s="220"/>
      <c r="OD946" s="220"/>
      <c r="OE946" s="220"/>
      <c r="OF946" s="220"/>
      <c r="OG946" s="220"/>
      <c r="OH946" s="220"/>
      <c r="OI946" s="220"/>
      <c r="OJ946" s="220"/>
      <c r="OK946" s="220"/>
      <c r="OL946" s="220"/>
      <c r="OM946" s="220"/>
      <c r="ON946" s="220"/>
      <c r="OO946" s="220"/>
      <c r="OP946" s="220"/>
      <c r="OQ946" s="220"/>
      <c r="OR946" s="220"/>
      <c r="OS946" s="220"/>
      <c r="OT946" s="220"/>
      <c r="OU946" s="220"/>
      <c r="OV946" s="220"/>
      <c r="OW946" s="220"/>
      <c r="OX946" s="220"/>
      <c r="OY946" s="220"/>
      <c r="OZ946" s="220"/>
      <c r="PA946" s="220"/>
      <c r="PB946" s="220"/>
      <c r="PC946" s="220"/>
      <c r="PD946" s="220"/>
      <c r="PE946" s="220"/>
      <c r="PF946" s="220"/>
      <c r="PG946" s="220"/>
      <c r="PH946" s="220"/>
      <c r="PI946" s="220"/>
      <c r="PJ946" s="220"/>
      <c r="PK946" s="220"/>
      <c r="PL946" s="220"/>
      <c r="PM946" s="220"/>
      <c r="PN946" s="220"/>
      <c r="PO946" s="220"/>
      <c r="PP946" s="220"/>
      <c r="PQ946" s="220"/>
      <c r="PR946" s="220"/>
      <c r="PS946" s="220"/>
      <c r="PT946" s="220"/>
      <c r="PU946" s="220"/>
      <c r="PV946" s="220"/>
      <c r="PW946" s="220"/>
      <c r="PX946" s="220"/>
      <c r="PY946" s="220"/>
      <c r="PZ946" s="220"/>
      <c r="QA946" s="220"/>
      <c r="QB946" s="220"/>
      <c r="QC946" s="220"/>
      <c r="QD946" s="220"/>
      <c r="QE946" s="220"/>
      <c r="QF946" s="220"/>
      <c r="QG946" s="220"/>
      <c r="QH946" s="220"/>
      <c r="QI946" s="220"/>
      <c r="QJ946" s="220"/>
      <c r="QK946" s="220"/>
      <c r="QL946" s="220"/>
      <c r="QM946" s="220"/>
      <c r="QN946" s="220"/>
      <c r="QO946" s="220"/>
      <c r="QP946" s="220"/>
      <c r="QQ946" s="220"/>
      <c r="QR946" s="220"/>
      <c r="QS946" s="220"/>
      <c r="QT946" s="220"/>
      <c r="QU946" s="220"/>
      <c r="QV946" s="220"/>
      <c r="QW946" s="220"/>
      <c r="QX946" s="220"/>
      <c r="QY946" s="220"/>
      <c r="QZ946" s="220"/>
      <c r="RA946" s="220"/>
      <c r="RB946" s="220"/>
      <c r="RC946" s="220"/>
      <c r="RD946" s="220"/>
      <c r="RE946" s="220"/>
      <c r="RF946" s="220"/>
      <c r="RG946" s="220"/>
      <c r="RH946" s="220"/>
      <c r="RI946" s="220"/>
      <c r="RJ946" s="220"/>
      <c r="RK946" s="220"/>
      <c r="RL946" s="220"/>
      <c r="RM946" s="220"/>
      <c r="RN946" s="220"/>
      <c r="RO946" s="220"/>
      <c r="RP946" s="220"/>
      <c r="RQ946" s="220"/>
      <c r="RR946" s="220"/>
      <c r="RS946" s="220"/>
      <c r="RT946" s="220"/>
      <c r="RU946" s="220"/>
      <c r="RV946" s="220"/>
      <c r="RW946" s="220"/>
      <c r="RX946" s="220"/>
      <c r="RY946" s="220"/>
      <c r="RZ946" s="220"/>
      <c r="SA946" s="220"/>
      <c r="SB946" s="220"/>
      <c r="SC946" s="220"/>
      <c r="SD946" s="220"/>
      <c r="SE946" s="220"/>
      <c r="SF946" s="220"/>
      <c r="SG946" s="220"/>
    </row>
    <row r="947" spans="1:501">
      <c r="A947" s="220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454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0"/>
      <c r="AA947" s="220"/>
      <c r="AB947" s="220"/>
      <c r="AC947" s="220"/>
      <c r="AD947" s="220"/>
      <c r="AE947" s="220"/>
      <c r="AF947" s="220"/>
      <c r="AG947" s="220"/>
      <c r="AH947" s="220"/>
      <c r="AI947" s="220"/>
      <c r="AJ947" s="220"/>
      <c r="AK947" s="220"/>
      <c r="AL947" s="220"/>
      <c r="AM947" s="220"/>
      <c r="AN947" s="220"/>
      <c r="AO947" s="220"/>
      <c r="AP947" s="220"/>
      <c r="AQ947" s="220"/>
      <c r="AR947" s="220"/>
      <c r="AS947" s="220"/>
      <c r="AT947" s="220"/>
      <c r="AU947" s="220"/>
      <c r="AV947" s="220"/>
      <c r="AW947" s="220"/>
      <c r="AX947" s="220"/>
      <c r="AY947" s="220"/>
      <c r="AZ947" s="220"/>
      <c r="BA947" s="220"/>
      <c r="BB947" s="220"/>
      <c r="BC947" s="220"/>
      <c r="BD947" s="220"/>
      <c r="BE947" s="220"/>
      <c r="BF947" s="220"/>
      <c r="BG947" s="220"/>
      <c r="BH947" s="220"/>
      <c r="BI947" s="220"/>
      <c r="BJ947" s="220"/>
      <c r="BK947" s="220"/>
      <c r="BL947" s="220"/>
      <c r="BM947" s="220"/>
      <c r="BN947" s="220"/>
      <c r="BO947" s="220"/>
      <c r="BP947" s="220"/>
      <c r="BQ947" s="220"/>
      <c r="BR947" s="220"/>
      <c r="BS947" s="220"/>
      <c r="BT947" s="220"/>
      <c r="BU947" s="220"/>
      <c r="BV947" s="220"/>
      <c r="BW947" s="220"/>
      <c r="DV947" s="220"/>
      <c r="DW947" s="220"/>
      <c r="DX947" s="220"/>
      <c r="DY947" s="220"/>
      <c r="DZ947" s="220"/>
      <c r="EA947" s="220"/>
      <c r="EB947" s="220"/>
      <c r="EC947" s="220"/>
      <c r="ED947" s="220"/>
      <c r="EE947" s="220"/>
      <c r="EF947" s="220"/>
      <c r="EG947" s="220"/>
      <c r="EH947" s="220"/>
      <c r="EI947" s="220"/>
      <c r="EJ947" s="220"/>
      <c r="EK947" s="220"/>
      <c r="EL947" s="220"/>
      <c r="EM947" s="220"/>
      <c r="EN947" s="220"/>
      <c r="EO947" s="220"/>
      <c r="EP947" s="220"/>
      <c r="EQ947" s="220"/>
      <c r="ER947" s="220"/>
      <c r="ES947" s="220"/>
      <c r="ET947" s="220"/>
      <c r="EU947" s="220"/>
      <c r="EV947" s="220"/>
      <c r="EW947" s="220"/>
      <c r="EX947" s="220"/>
      <c r="EY947" s="220"/>
      <c r="EZ947" s="220"/>
      <c r="FA947" s="220"/>
      <c r="FB947" s="220"/>
      <c r="FC947" s="220"/>
      <c r="FD947" s="220"/>
      <c r="FE947" s="220"/>
      <c r="FF947" s="220"/>
      <c r="FG947" s="220"/>
      <c r="FH947" s="220"/>
      <c r="FI947" s="220"/>
      <c r="FJ947" s="220"/>
      <c r="FK947" s="220"/>
      <c r="FL947" s="220"/>
      <c r="FM947" s="220"/>
      <c r="FN947" s="220"/>
      <c r="FO947" s="220"/>
      <c r="FP947" s="220"/>
      <c r="FQ947" s="220"/>
      <c r="FR947" s="220"/>
      <c r="FS947" s="220"/>
      <c r="FT947" s="220"/>
      <c r="FU947" s="220"/>
      <c r="FV947" s="220"/>
      <c r="FW947" s="220"/>
      <c r="FX947" s="220"/>
      <c r="FY947" s="220"/>
      <c r="FZ947" s="220"/>
      <c r="GA947" s="220"/>
      <c r="GB947" s="220"/>
      <c r="GC947" s="220"/>
      <c r="GD947" s="220"/>
      <c r="GE947" s="220"/>
      <c r="GF947" s="220"/>
      <c r="GG947" s="220"/>
      <c r="GH947" s="220"/>
      <c r="GI947" s="220"/>
      <c r="GJ947" s="220"/>
      <c r="GK947" s="220"/>
      <c r="GL947" s="220"/>
      <c r="GM947" s="220"/>
      <c r="GN947" s="220"/>
      <c r="GO947" s="220"/>
      <c r="GP947" s="220"/>
      <c r="GQ947" s="220"/>
      <c r="GR947" s="220"/>
      <c r="GS947" s="220"/>
      <c r="GT947" s="220"/>
      <c r="GU947" s="220"/>
      <c r="GV947" s="220"/>
      <c r="GW947" s="220"/>
      <c r="GX947" s="220"/>
      <c r="GY947" s="220"/>
      <c r="GZ947" s="220"/>
      <c r="HA947" s="220"/>
      <c r="HB947" s="220"/>
      <c r="HC947" s="220"/>
      <c r="HD947" s="220"/>
      <c r="HE947" s="220"/>
      <c r="HF947" s="220"/>
      <c r="HG947" s="220"/>
      <c r="HH947" s="220"/>
      <c r="HI947" s="220"/>
      <c r="HJ947" s="220"/>
      <c r="HK947" s="220"/>
      <c r="HL947" s="220"/>
      <c r="HM947" s="220"/>
      <c r="HN947" s="220"/>
      <c r="HO947" s="220"/>
      <c r="HP947" s="220"/>
      <c r="HQ947" s="220"/>
      <c r="HR947" s="220"/>
      <c r="HS947" s="220"/>
      <c r="HT947" s="220"/>
      <c r="HU947" s="220"/>
      <c r="HV947" s="220"/>
      <c r="HW947" s="220"/>
      <c r="HX947" s="220"/>
      <c r="HY947" s="220"/>
      <c r="HZ947" s="220"/>
      <c r="IA947" s="220"/>
      <c r="IB947" s="220"/>
      <c r="IC947" s="220"/>
      <c r="ID947" s="220"/>
      <c r="IE947" s="220"/>
      <c r="IF947" s="220"/>
      <c r="IG947" s="220"/>
      <c r="IH947" s="220"/>
      <c r="II947" s="220"/>
      <c r="IJ947" s="220"/>
      <c r="IK947" s="220"/>
      <c r="IL947" s="220"/>
      <c r="IM947" s="220"/>
      <c r="IN947" s="220"/>
      <c r="IO947" s="220"/>
      <c r="IP947" s="220"/>
      <c r="IQ947" s="220"/>
      <c r="IR947" s="220"/>
      <c r="IS947" s="220"/>
      <c r="IT947" s="220"/>
      <c r="IU947" s="220"/>
      <c r="IV947" s="220"/>
      <c r="IW947" s="220"/>
      <c r="IX947" s="220"/>
      <c r="IY947" s="220"/>
      <c r="IZ947" s="220"/>
      <c r="JA947" s="220"/>
      <c r="JB947" s="220"/>
      <c r="JC947" s="220"/>
      <c r="JD947" s="220"/>
      <c r="JE947" s="220"/>
      <c r="JF947" s="220"/>
      <c r="JG947" s="220"/>
      <c r="JH947" s="220"/>
      <c r="JI947" s="220"/>
      <c r="JJ947" s="220"/>
      <c r="JK947" s="220"/>
      <c r="JL947" s="220"/>
      <c r="JM947" s="220"/>
      <c r="JN947" s="220"/>
      <c r="JO947" s="220"/>
      <c r="JP947" s="220"/>
      <c r="JQ947" s="220"/>
      <c r="JR947" s="220"/>
      <c r="JS947" s="220"/>
      <c r="JT947" s="220"/>
      <c r="JU947" s="220"/>
      <c r="JV947" s="220"/>
      <c r="JW947" s="220"/>
      <c r="JX947" s="220"/>
      <c r="JY947" s="220"/>
      <c r="JZ947" s="220"/>
      <c r="KA947" s="220"/>
      <c r="KB947" s="220"/>
      <c r="KC947" s="220"/>
      <c r="KD947" s="220"/>
      <c r="KE947" s="220"/>
      <c r="KF947" s="220"/>
      <c r="KG947" s="220"/>
      <c r="KH947" s="220"/>
      <c r="KI947" s="220"/>
      <c r="KJ947" s="220"/>
      <c r="KK947" s="220"/>
      <c r="KL947" s="220"/>
      <c r="KM947" s="220"/>
      <c r="KN947" s="220"/>
      <c r="KO947" s="220"/>
      <c r="KP947" s="220"/>
      <c r="KQ947" s="220"/>
      <c r="KR947" s="220"/>
      <c r="KS947" s="220"/>
      <c r="KT947" s="220"/>
      <c r="KU947" s="220"/>
      <c r="KV947" s="220"/>
      <c r="KW947" s="220"/>
      <c r="KX947" s="220"/>
      <c r="LH947" s="220"/>
      <c r="LI947" s="220"/>
      <c r="LJ947" s="220"/>
      <c r="LK947" s="220"/>
      <c r="LL947" s="220"/>
      <c r="LM947" s="220"/>
      <c r="LN947" s="220"/>
      <c r="LO947" s="220"/>
      <c r="LP947" s="220"/>
      <c r="LQ947" s="220"/>
      <c r="LR947" s="220"/>
      <c r="LS947" s="220"/>
      <c r="LT947" s="220"/>
      <c r="LU947" s="220"/>
      <c r="LV947" s="220"/>
      <c r="LW947" s="220"/>
      <c r="LX947" s="220"/>
      <c r="LY947" s="220"/>
      <c r="LZ947" s="220"/>
      <c r="MA947" s="220"/>
      <c r="MB947" s="220"/>
      <c r="MC947" s="220"/>
      <c r="MD947" s="220"/>
      <c r="ME947" s="220"/>
      <c r="MF947" s="220"/>
      <c r="MG947" s="220"/>
      <c r="MH947" s="220"/>
      <c r="MI947" s="220"/>
      <c r="MJ947" s="220"/>
      <c r="MK947" s="220"/>
      <c r="ML947" s="220"/>
      <c r="MM947" s="220"/>
      <c r="MN947" s="220"/>
      <c r="MO947" s="220"/>
      <c r="MP947" s="220"/>
      <c r="MQ947" s="220"/>
      <c r="MR947" s="220"/>
      <c r="MS947" s="220"/>
      <c r="MT947" s="220"/>
      <c r="MU947" s="220"/>
      <c r="MV947" s="220"/>
      <c r="MW947" s="220"/>
      <c r="MX947" s="220"/>
      <c r="MY947" s="220"/>
      <c r="MZ947" s="220"/>
      <c r="NA947" s="220"/>
      <c r="NB947" s="220"/>
      <c r="NC947" s="220"/>
      <c r="ND947" s="220"/>
      <c r="NE947" s="220"/>
      <c r="NF947" s="220"/>
      <c r="NG947" s="220"/>
      <c r="NH947" s="220"/>
      <c r="NI947" s="220"/>
      <c r="NJ947" s="220"/>
      <c r="NK947" s="220"/>
      <c r="NL947" s="220"/>
      <c r="NM947" s="220"/>
      <c r="NN947" s="220"/>
      <c r="NO947" s="220"/>
      <c r="NP947" s="220"/>
      <c r="NQ947" s="220"/>
      <c r="NR947" s="220"/>
      <c r="NS947" s="220"/>
      <c r="NT947" s="220"/>
      <c r="NU947" s="220"/>
      <c r="NV947" s="220"/>
      <c r="NW947" s="220"/>
      <c r="NX947" s="220"/>
      <c r="NY947" s="220"/>
      <c r="NZ947" s="220"/>
      <c r="OA947" s="220"/>
      <c r="OB947" s="220"/>
      <c r="OC947" s="220"/>
      <c r="OD947" s="220"/>
      <c r="OE947" s="220"/>
      <c r="OF947" s="220"/>
      <c r="OG947" s="220"/>
      <c r="OH947" s="220"/>
      <c r="OI947" s="220"/>
      <c r="OJ947" s="220"/>
      <c r="OK947" s="220"/>
      <c r="OL947" s="220"/>
      <c r="OM947" s="220"/>
      <c r="ON947" s="220"/>
      <c r="OO947" s="220"/>
      <c r="OP947" s="220"/>
      <c r="OQ947" s="220"/>
      <c r="OR947" s="220"/>
      <c r="OS947" s="220"/>
      <c r="OT947" s="220"/>
      <c r="OU947" s="220"/>
      <c r="OV947" s="220"/>
      <c r="OW947" s="220"/>
      <c r="OX947" s="220"/>
      <c r="OY947" s="220"/>
      <c r="OZ947" s="220"/>
      <c r="PA947" s="220"/>
      <c r="PB947" s="220"/>
      <c r="PC947" s="220"/>
      <c r="PD947" s="220"/>
      <c r="PE947" s="220"/>
      <c r="PF947" s="220"/>
      <c r="PG947" s="220"/>
      <c r="PH947" s="220"/>
      <c r="PI947" s="220"/>
      <c r="PJ947" s="220"/>
      <c r="PK947" s="220"/>
      <c r="PL947" s="220"/>
      <c r="PM947" s="220"/>
      <c r="PN947" s="220"/>
      <c r="PO947" s="220"/>
      <c r="PP947" s="220"/>
      <c r="PQ947" s="220"/>
      <c r="PR947" s="220"/>
      <c r="PS947" s="220"/>
      <c r="PT947" s="220"/>
      <c r="PU947" s="220"/>
      <c r="PV947" s="220"/>
      <c r="PW947" s="220"/>
      <c r="PX947" s="220"/>
      <c r="PY947" s="220"/>
      <c r="PZ947" s="220"/>
      <c r="QA947" s="220"/>
      <c r="QB947" s="220"/>
      <c r="QC947" s="220"/>
      <c r="QD947" s="220"/>
      <c r="QE947" s="220"/>
      <c r="QF947" s="220"/>
      <c r="QG947" s="220"/>
      <c r="QH947" s="220"/>
      <c r="QI947" s="220"/>
      <c r="QJ947" s="220"/>
      <c r="QK947" s="220"/>
      <c r="QL947" s="220"/>
      <c r="QM947" s="220"/>
      <c r="QN947" s="220"/>
      <c r="QO947" s="220"/>
      <c r="QP947" s="220"/>
      <c r="QQ947" s="220"/>
      <c r="QR947" s="220"/>
      <c r="QS947" s="220"/>
      <c r="QT947" s="220"/>
      <c r="QU947" s="220"/>
      <c r="QV947" s="220"/>
      <c r="QW947" s="220"/>
      <c r="QX947" s="220"/>
      <c r="QY947" s="220"/>
      <c r="QZ947" s="220"/>
      <c r="RA947" s="220"/>
      <c r="RB947" s="220"/>
      <c r="RC947" s="220"/>
      <c r="RD947" s="220"/>
      <c r="RE947" s="220"/>
      <c r="RF947" s="220"/>
      <c r="RG947" s="220"/>
      <c r="RH947" s="220"/>
      <c r="RI947" s="220"/>
      <c r="RJ947" s="220"/>
      <c r="RK947" s="220"/>
      <c r="RL947" s="220"/>
      <c r="RM947" s="220"/>
      <c r="RN947" s="220"/>
      <c r="RO947" s="220"/>
      <c r="RP947" s="220"/>
      <c r="RQ947" s="220"/>
      <c r="RR947" s="220"/>
      <c r="RS947" s="220"/>
      <c r="RT947" s="220"/>
      <c r="RU947" s="220"/>
      <c r="RV947" s="220"/>
      <c r="RW947" s="220"/>
      <c r="RX947" s="220"/>
      <c r="RY947" s="220"/>
      <c r="RZ947" s="220"/>
      <c r="SA947" s="220"/>
      <c r="SB947" s="220"/>
      <c r="SC947" s="220"/>
      <c r="SD947" s="220"/>
      <c r="SE947" s="220"/>
      <c r="SF947" s="220"/>
      <c r="SG947" s="220"/>
    </row>
    <row r="948" spans="1:501">
      <c r="A948" s="220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454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0"/>
      <c r="AA948" s="220"/>
      <c r="AB948" s="220"/>
      <c r="AC948" s="220"/>
      <c r="AD948" s="220"/>
      <c r="AE948" s="220"/>
      <c r="AF948" s="220"/>
      <c r="AG948" s="220"/>
      <c r="AH948" s="220"/>
      <c r="AI948" s="220"/>
      <c r="AJ948" s="220"/>
      <c r="AK948" s="220"/>
      <c r="AL948" s="220"/>
      <c r="AM948" s="220"/>
      <c r="AN948" s="220"/>
      <c r="AO948" s="220"/>
      <c r="AP948" s="220"/>
      <c r="AQ948" s="220"/>
      <c r="AR948" s="220"/>
      <c r="AS948" s="220"/>
      <c r="AT948" s="220"/>
      <c r="AU948" s="220"/>
      <c r="AV948" s="220"/>
      <c r="AW948" s="220"/>
      <c r="AX948" s="220"/>
      <c r="AY948" s="220"/>
      <c r="AZ948" s="220"/>
      <c r="BA948" s="220"/>
      <c r="BB948" s="220"/>
      <c r="BC948" s="220"/>
      <c r="BD948" s="220"/>
      <c r="BE948" s="220"/>
      <c r="BF948" s="220"/>
      <c r="BG948" s="220"/>
      <c r="BH948" s="220"/>
      <c r="BI948" s="220"/>
      <c r="BJ948" s="220"/>
      <c r="BK948" s="220"/>
      <c r="BL948" s="220"/>
      <c r="BM948" s="220"/>
      <c r="BN948" s="220"/>
      <c r="BO948" s="220"/>
      <c r="BP948" s="220"/>
      <c r="BQ948" s="220"/>
      <c r="BR948" s="220"/>
      <c r="BS948" s="220"/>
      <c r="BT948" s="220"/>
      <c r="BU948" s="220"/>
      <c r="BV948" s="220"/>
      <c r="BW948" s="220"/>
      <c r="DV948" s="220"/>
      <c r="DW948" s="220"/>
      <c r="DX948" s="220"/>
      <c r="DY948" s="220"/>
      <c r="DZ948" s="220"/>
      <c r="EA948" s="220"/>
      <c r="EB948" s="220"/>
      <c r="EC948" s="220"/>
      <c r="ED948" s="220"/>
      <c r="EE948" s="220"/>
      <c r="EF948" s="220"/>
      <c r="EG948" s="220"/>
      <c r="EH948" s="220"/>
      <c r="EI948" s="220"/>
      <c r="EJ948" s="220"/>
      <c r="EK948" s="220"/>
      <c r="EL948" s="220"/>
      <c r="EM948" s="220"/>
      <c r="EN948" s="220"/>
      <c r="EO948" s="220"/>
      <c r="EP948" s="220"/>
      <c r="EQ948" s="220"/>
      <c r="ER948" s="220"/>
      <c r="ES948" s="220"/>
      <c r="ET948" s="220"/>
      <c r="EU948" s="220"/>
      <c r="EV948" s="220"/>
      <c r="EW948" s="220"/>
      <c r="EX948" s="220"/>
      <c r="EY948" s="220"/>
      <c r="EZ948" s="220"/>
      <c r="FA948" s="220"/>
      <c r="FB948" s="220"/>
      <c r="FC948" s="220"/>
      <c r="FD948" s="220"/>
      <c r="FE948" s="220"/>
      <c r="FF948" s="220"/>
      <c r="FG948" s="220"/>
      <c r="FH948" s="220"/>
      <c r="FI948" s="220"/>
      <c r="FJ948" s="220"/>
      <c r="FK948" s="220"/>
      <c r="FL948" s="220"/>
      <c r="FM948" s="220"/>
      <c r="FN948" s="220"/>
      <c r="FO948" s="220"/>
      <c r="FP948" s="220"/>
      <c r="FQ948" s="220"/>
      <c r="FR948" s="220"/>
      <c r="FS948" s="220"/>
      <c r="FT948" s="220"/>
      <c r="FU948" s="220"/>
      <c r="FV948" s="220"/>
      <c r="FW948" s="220"/>
      <c r="FX948" s="220"/>
      <c r="FY948" s="220"/>
      <c r="FZ948" s="220"/>
      <c r="GA948" s="220"/>
      <c r="GB948" s="220"/>
      <c r="GC948" s="220"/>
      <c r="GD948" s="220"/>
      <c r="GE948" s="220"/>
      <c r="GF948" s="220"/>
      <c r="GG948" s="220"/>
      <c r="GH948" s="220"/>
      <c r="GI948" s="220"/>
      <c r="GJ948" s="220"/>
      <c r="GK948" s="220"/>
      <c r="GL948" s="220"/>
      <c r="GM948" s="220"/>
      <c r="GN948" s="220"/>
      <c r="GO948" s="220"/>
      <c r="GP948" s="220"/>
      <c r="GQ948" s="220"/>
      <c r="GR948" s="220"/>
      <c r="GS948" s="220"/>
      <c r="GT948" s="220"/>
      <c r="GU948" s="220"/>
      <c r="GV948" s="220"/>
      <c r="GW948" s="220"/>
      <c r="GX948" s="220"/>
      <c r="GY948" s="220"/>
      <c r="GZ948" s="220"/>
      <c r="HA948" s="220"/>
      <c r="HB948" s="220"/>
      <c r="HC948" s="220"/>
      <c r="HD948" s="220"/>
      <c r="HE948" s="220"/>
      <c r="HF948" s="220"/>
      <c r="HG948" s="220"/>
      <c r="HH948" s="220"/>
      <c r="HI948" s="220"/>
      <c r="HJ948" s="220"/>
      <c r="HK948" s="220"/>
      <c r="HL948" s="220"/>
      <c r="HM948" s="220"/>
      <c r="HN948" s="220"/>
      <c r="HO948" s="220"/>
      <c r="HP948" s="220"/>
      <c r="HQ948" s="220"/>
      <c r="HR948" s="220"/>
      <c r="HS948" s="220"/>
      <c r="HT948" s="220"/>
      <c r="HU948" s="220"/>
      <c r="HV948" s="220"/>
      <c r="HW948" s="220"/>
      <c r="HX948" s="220"/>
      <c r="HY948" s="220"/>
      <c r="HZ948" s="220"/>
      <c r="IA948" s="220"/>
      <c r="IB948" s="220"/>
      <c r="IC948" s="220"/>
      <c r="ID948" s="220"/>
      <c r="IE948" s="220"/>
      <c r="IF948" s="220"/>
      <c r="IG948" s="220"/>
      <c r="IH948" s="220"/>
      <c r="II948" s="220"/>
      <c r="IJ948" s="220"/>
      <c r="IK948" s="220"/>
      <c r="IL948" s="220"/>
      <c r="IM948" s="220"/>
      <c r="IN948" s="220"/>
      <c r="IO948" s="220"/>
      <c r="IP948" s="220"/>
      <c r="IQ948" s="220"/>
      <c r="IR948" s="220"/>
      <c r="IS948" s="220"/>
      <c r="IT948" s="220"/>
      <c r="IU948" s="220"/>
      <c r="IV948" s="220"/>
      <c r="IW948" s="220"/>
      <c r="IX948" s="220"/>
      <c r="IY948" s="220"/>
      <c r="IZ948" s="220"/>
      <c r="JA948" s="220"/>
      <c r="JB948" s="220"/>
      <c r="JC948" s="220"/>
      <c r="JD948" s="220"/>
      <c r="JE948" s="220"/>
      <c r="JF948" s="220"/>
      <c r="JG948" s="220"/>
      <c r="JH948" s="220"/>
      <c r="JI948" s="220"/>
      <c r="JJ948" s="220"/>
      <c r="JK948" s="220"/>
      <c r="JL948" s="220"/>
      <c r="JM948" s="220"/>
      <c r="JN948" s="220"/>
      <c r="JO948" s="220"/>
      <c r="JP948" s="220"/>
      <c r="JQ948" s="220"/>
      <c r="JR948" s="220"/>
      <c r="JS948" s="220"/>
      <c r="JT948" s="220"/>
      <c r="JU948" s="220"/>
      <c r="JV948" s="220"/>
      <c r="JW948" s="220"/>
      <c r="JX948" s="220"/>
      <c r="JY948" s="220"/>
      <c r="JZ948" s="220"/>
      <c r="KA948" s="220"/>
      <c r="KB948" s="220"/>
      <c r="KC948" s="220"/>
      <c r="KD948" s="220"/>
      <c r="KE948" s="220"/>
      <c r="KF948" s="220"/>
      <c r="KG948" s="220"/>
      <c r="KH948" s="220"/>
      <c r="KI948" s="220"/>
      <c r="KJ948" s="220"/>
      <c r="KK948" s="220"/>
      <c r="KL948" s="220"/>
      <c r="KM948" s="220"/>
      <c r="KN948" s="220"/>
      <c r="KO948" s="220"/>
      <c r="KP948" s="220"/>
      <c r="KQ948" s="220"/>
      <c r="KR948" s="220"/>
      <c r="KS948" s="220"/>
      <c r="KT948" s="220"/>
      <c r="KU948" s="220"/>
      <c r="KV948" s="220"/>
      <c r="KW948" s="220"/>
      <c r="KX948" s="220"/>
      <c r="LH948" s="220"/>
      <c r="LI948" s="220"/>
      <c r="LJ948" s="220"/>
      <c r="LK948" s="220"/>
      <c r="LL948" s="220"/>
      <c r="LM948" s="220"/>
      <c r="LN948" s="220"/>
      <c r="LO948" s="220"/>
      <c r="LP948" s="220"/>
      <c r="LQ948" s="220"/>
      <c r="LR948" s="220"/>
      <c r="LS948" s="220"/>
      <c r="LT948" s="220"/>
      <c r="LU948" s="220"/>
      <c r="LV948" s="220"/>
      <c r="LW948" s="220"/>
      <c r="LX948" s="220"/>
      <c r="LY948" s="220"/>
      <c r="LZ948" s="220"/>
      <c r="MA948" s="220"/>
      <c r="MB948" s="220"/>
      <c r="MC948" s="220"/>
      <c r="MD948" s="220"/>
      <c r="ME948" s="220"/>
      <c r="MF948" s="220"/>
      <c r="MG948" s="220"/>
      <c r="MH948" s="220"/>
      <c r="MI948" s="220"/>
      <c r="MJ948" s="220"/>
      <c r="MK948" s="220"/>
      <c r="ML948" s="220"/>
      <c r="MM948" s="220"/>
      <c r="MN948" s="220"/>
      <c r="MO948" s="220"/>
      <c r="MP948" s="220"/>
      <c r="MQ948" s="220"/>
      <c r="MR948" s="220"/>
      <c r="MS948" s="220"/>
      <c r="MT948" s="220"/>
      <c r="MU948" s="220"/>
      <c r="MV948" s="220"/>
      <c r="MW948" s="220"/>
      <c r="MX948" s="220"/>
      <c r="MY948" s="220"/>
      <c r="MZ948" s="220"/>
      <c r="NA948" s="220"/>
      <c r="NB948" s="220"/>
      <c r="NC948" s="220"/>
      <c r="ND948" s="220"/>
      <c r="NE948" s="220"/>
      <c r="NF948" s="220"/>
      <c r="NG948" s="220"/>
      <c r="NH948" s="220"/>
      <c r="NI948" s="220"/>
      <c r="NJ948" s="220"/>
      <c r="NK948" s="220"/>
      <c r="NL948" s="220"/>
      <c r="NM948" s="220"/>
      <c r="NN948" s="220"/>
      <c r="NO948" s="220"/>
      <c r="NP948" s="220"/>
      <c r="NQ948" s="220"/>
      <c r="NR948" s="220"/>
      <c r="NS948" s="220"/>
      <c r="NT948" s="220"/>
      <c r="NU948" s="220"/>
      <c r="NV948" s="220"/>
      <c r="NW948" s="220"/>
      <c r="NX948" s="220"/>
      <c r="NY948" s="220"/>
      <c r="NZ948" s="220"/>
      <c r="OA948" s="220"/>
      <c r="OB948" s="220"/>
      <c r="OC948" s="220"/>
      <c r="OD948" s="220"/>
      <c r="OE948" s="220"/>
      <c r="OF948" s="220"/>
      <c r="OG948" s="220"/>
      <c r="OH948" s="220"/>
      <c r="OI948" s="220"/>
      <c r="OJ948" s="220"/>
      <c r="OK948" s="220"/>
      <c r="OL948" s="220"/>
      <c r="OM948" s="220"/>
      <c r="ON948" s="220"/>
      <c r="OO948" s="220"/>
      <c r="OP948" s="220"/>
      <c r="OQ948" s="220"/>
      <c r="OR948" s="220"/>
      <c r="OS948" s="220"/>
      <c r="OT948" s="220"/>
      <c r="OU948" s="220"/>
      <c r="OV948" s="220"/>
      <c r="OW948" s="220"/>
      <c r="OX948" s="220"/>
      <c r="OY948" s="220"/>
      <c r="OZ948" s="220"/>
      <c r="PA948" s="220"/>
      <c r="PB948" s="220"/>
      <c r="PC948" s="220"/>
      <c r="PD948" s="220"/>
      <c r="PE948" s="220"/>
      <c r="PF948" s="220"/>
      <c r="PG948" s="220"/>
      <c r="PH948" s="220"/>
      <c r="PI948" s="220"/>
      <c r="PJ948" s="220"/>
      <c r="PK948" s="220"/>
      <c r="PL948" s="220"/>
      <c r="PM948" s="220"/>
      <c r="PN948" s="220"/>
      <c r="PO948" s="220"/>
      <c r="PP948" s="220"/>
      <c r="PQ948" s="220"/>
      <c r="PR948" s="220"/>
      <c r="PS948" s="220"/>
      <c r="PT948" s="220"/>
      <c r="PU948" s="220"/>
      <c r="PV948" s="220"/>
      <c r="PW948" s="220"/>
      <c r="PX948" s="220"/>
      <c r="PY948" s="220"/>
      <c r="PZ948" s="220"/>
      <c r="QA948" s="220"/>
      <c r="QB948" s="220"/>
      <c r="QC948" s="220"/>
      <c r="QD948" s="220"/>
      <c r="QE948" s="220"/>
      <c r="QF948" s="220"/>
      <c r="QG948" s="220"/>
      <c r="QH948" s="220"/>
      <c r="QI948" s="220"/>
      <c r="QJ948" s="220"/>
      <c r="QK948" s="220"/>
      <c r="QL948" s="220"/>
      <c r="QM948" s="220"/>
      <c r="QN948" s="220"/>
      <c r="QO948" s="220"/>
      <c r="QP948" s="220"/>
      <c r="QQ948" s="220"/>
      <c r="QR948" s="220"/>
      <c r="QS948" s="220"/>
      <c r="QT948" s="220"/>
      <c r="QU948" s="220"/>
      <c r="QV948" s="220"/>
      <c r="QW948" s="220"/>
      <c r="QX948" s="220"/>
      <c r="QY948" s="220"/>
      <c r="QZ948" s="220"/>
      <c r="RA948" s="220"/>
      <c r="RB948" s="220"/>
      <c r="RC948" s="220"/>
      <c r="RD948" s="220"/>
      <c r="RE948" s="220"/>
      <c r="RF948" s="220"/>
      <c r="RG948" s="220"/>
      <c r="RH948" s="220"/>
      <c r="RI948" s="220"/>
      <c r="RJ948" s="220"/>
      <c r="RK948" s="220"/>
      <c r="RL948" s="220"/>
      <c r="RM948" s="220"/>
      <c r="RN948" s="220"/>
      <c r="RO948" s="220"/>
      <c r="RP948" s="220"/>
      <c r="RQ948" s="220"/>
      <c r="RR948" s="220"/>
      <c r="RS948" s="220"/>
      <c r="RT948" s="220"/>
      <c r="RU948" s="220"/>
      <c r="RV948" s="220"/>
      <c r="RW948" s="220"/>
      <c r="RX948" s="220"/>
      <c r="RY948" s="220"/>
      <c r="RZ948" s="220"/>
      <c r="SA948" s="220"/>
      <c r="SB948" s="220"/>
      <c r="SC948" s="220"/>
      <c r="SD948" s="220"/>
      <c r="SE948" s="220"/>
      <c r="SF948" s="220"/>
      <c r="SG948" s="220"/>
    </row>
    <row r="949" spans="1:501">
      <c r="A949" s="220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454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0"/>
      <c r="AA949" s="220"/>
      <c r="AB949" s="220"/>
      <c r="AC949" s="220"/>
      <c r="AD949" s="220"/>
      <c r="AE949" s="220"/>
      <c r="AF949" s="220"/>
      <c r="AG949" s="220"/>
      <c r="AH949" s="220"/>
      <c r="AI949" s="220"/>
      <c r="AJ949" s="220"/>
      <c r="AK949" s="220"/>
      <c r="AL949" s="220"/>
      <c r="AM949" s="220"/>
      <c r="AN949" s="220"/>
      <c r="AO949" s="220"/>
      <c r="AP949" s="220"/>
      <c r="AQ949" s="220"/>
      <c r="AR949" s="220"/>
      <c r="AS949" s="220"/>
      <c r="AT949" s="220"/>
      <c r="AU949" s="220"/>
      <c r="AV949" s="220"/>
      <c r="AW949" s="220"/>
      <c r="AX949" s="220"/>
      <c r="AY949" s="220"/>
      <c r="AZ949" s="220"/>
      <c r="BA949" s="220"/>
      <c r="BB949" s="220"/>
      <c r="BC949" s="220"/>
      <c r="BD949" s="220"/>
      <c r="BE949" s="220"/>
      <c r="BF949" s="220"/>
      <c r="BG949" s="220"/>
      <c r="BH949" s="220"/>
      <c r="BI949" s="220"/>
      <c r="BJ949" s="220"/>
      <c r="BK949" s="220"/>
      <c r="BL949" s="220"/>
      <c r="BM949" s="220"/>
      <c r="BN949" s="220"/>
      <c r="BO949" s="220"/>
      <c r="BP949" s="220"/>
      <c r="BQ949" s="220"/>
      <c r="BR949" s="220"/>
      <c r="BS949" s="220"/>
      <c r="BT949" s="220"/>
      <c r="BU949" s="220"/>
      <c r="BV949" s="220"/>
      <c r="BW949" s="220"/>
      <c r="DV949" s="220"/>
      <c r="DW949" s="220"/>
      <c r="DX949" s="220"/>
      <c r="DY949" s="220"/>
      <c r="DZ949" s="220"/>
      <c r="EA949" s="220"/>
      <c r="EB949" s="220"/>
      <c r="EC949" s="220"/>
      <c r="ED949" s="220"/>
      <c r="EE949" s="220"/>
      <c r="EF949" s="220"/>
      <c r="EG949" s="220"/>
      <c r="EH949" s="220"/>
      <c r="EI949" s="220"/>
      <c r="EJ949" s="220"/>
      <c r="EK949" s="220"/>
      <c r="EL949" s="220"/>
      <c r="EM949" s="220"/>
      <c r="EN949" s="220"/>
      <c r="EO949" s="220"/>
      <c r="EP949" s="220"/>
      <c r="EQ949" s="220"/>
      <c r="ER949" s="220"/>
      <c r="ES949" s="220"/>
      <c r="ET949" s="220"/>
      <c r="EU949" s="220"/>
      <c r="EV949" s="220"/>
      <c r="EW949" s="220"/>
      <c r="EX949" s="220"/>
      <c r="EY949" s="220"/>
      <c r="EZ949" s="220"/>
      <c r="FA949" s="220"/>
      <c r="FB949" s="220"/>
      <c r="FC949" s="220"/>
      <c r="FD949" s="220"/>
      <c r="FE949" s="220"/>
      <c r="FF949" s="220"/>
      <c r="FG949" s="220"/>
      <c r="FH949" s="220"/>
      <c r="FI949" s="220"/>
      <c r="FJ949" s="220"/>
      <c r="FK949" s="220"/>
      <c r="FL949" s="220"/>
      <c r="FM949" s="220"/>
      <c r="FN949" s="220"/>
      <c r="FO949" s="220"/>
      <c r="FP949" s="220"/>
      <c r="FQ949" s="220"/>
      <c r="FR949" s="220"/>
      <c r="FS949" s="220"/>
      <c r="FT949" s="220"/>
      <c r="FU949" s="220"/>
      <c r="FV949" s="220"/>
      <c r="FW949" s="220"/>
      <c r="FX949" s="220"/>
      <c r="FY949" s="220"/>
      <c r="FZ949" s="220"/>
      <c r="GA949" s="220"/>
      <c r="GB949" s="220"/>
      <c r="GC949" s="220"/>
      <c r="GD949" s="220"/>
      <c r="GE949" s="220"/>
      <c r="GF949" s="220"/>
      <c r="GG949" s="220"/>
      <c r="GH949" s="220"/>
      <c r="GI949" s="220"/>
      <c r="GJ949" s="220"/>
      <c r="GK949" s="220"/>
      <c r="GL949" s="220"/>
      <c r="GM949" s="220"/>
      <c r="GN949" s="220"/>
      <c r="GO949" s="220"/>
      <c r="GP949" s="220"/>
      <c r="GQ949" s="220"/>
      <c r="GR949" s="220"/>
      <c r="GS949" s="220"/>
      <c r="GT949" s="220"/>
      <c r="GU949" s="220"/>
      <c r="GV949" s="220"/>
      <c r="GW949" s="220"/>
      <c r="GX949" s="220"/>
      <c r="GY949" s="220"/>
      <c r="GZ949" s="220"/>
      <c r="HA949" s="220"/>
      <c r="HB949" s="220"/>
      <c r="HC949" s="220"/>
      <c r="HD949" s="220"/>
      <c r="HE949" s="220"/>
      <c r="HF949" s="220"/>
      <c r="HG949" s="220"/>
      <c r="HH949" s="220"/>
      <c r="HI949" s="220"/>
      <c r="HJ949" s="220"/>
      <c r="HK949" s="220"/>
      <c r="HL949" s="220"/>
      <c r="HM949" s="220"/>
      <c r="HN949" s="220"/>
      <c r="HO949" s="220"/>
      <c r="HP949" s="220"/>
      <c r="HQ949" s="220"/>
      <c r="HR949" s="220"/>
      <c r="HS949" s="220"/>
      <c r="HT949" s="220"/>
      <c r="HU949" s="220"/>
      <c r="HV949" s="220"/>
      <c r="HW949" s="220"/>
      <c r="HX949" s="220"/>
      <c r="HY949" s="220"/>
      <c r="HZ949" s="220"/>
      <c r="IA949" s="220"/>
      <c r="IB949" s="220"/>
      <c r="IC949" s="220"/>
      <c r="ID949" s="220"/>
      <c r="IE949" s="220"/>
      <c r="IF949" s="220"/>
      <c r="IG949" s="220"/>
      <c r="IH949" s="220"/>
      <c r="II949" s="220"/>
      <c r="IJ949" s="220"/>
      <c r="IK949" s="220"/>
      <c r="IL949" s="220"/>
      <c r="IM949" s="220"/>
      <c r="IN949" s="220"/>
      <c r="IO949" s="220"/>
      <c r="IP949" s="220"/>
      <c r="IQ949" s="220"/>
      <c r="IR949" s="220"/>
      <c r="IS949" s="220"/>
      <c r="IT949" s="220"/>
      <c r="IU949" s="220"/>
      <c r="IV949" s="220"/>
      <c r="IW949" s="220"/>
      <c r="IX949" s="220"/>
      <c r="IY949" s="220"/>
      <c r="IZ949" s="220"/>
      <c r="JA949" s="220"/>
      <c r="JB949" s="220"/>
      <c r="JC949" s="220"/>
      <c r="JD949" s="220"/>
      <c r="JE949" s="220"/>
      <c r="JF949" s="220"/>
      <c r="JG949" s="220"/>
      <c r="JH949" s="220"/>
      <c r="JI949" s="220"/>
      <c r="JJ949" s="220"/>
      <c r="JK949" s="220"/>
      <c r="JL949" s="220"/>
      <c r="JM949" s="220"/>
      <c r="JN949" s="220"/>
      <c r="JO949" s="220"/>
      <c r="JP949" s="220"/>
      <c r="JQ949" s="220"/>
      <c r="JR949" s="220"/>
      <c r="JS949" s="220"/>
      <c r="JT949" s="220"/>
      <c r="JU949" s="220"/>
      <c r="JV949" s="220"/>
      <c r="JW949" s="220"/>
      <c r="JX949" s="220"/>
      <c r="JY949" s="220"/>
      <c r="JZ949" s="220"/>
      <c r="KA949" s="220"/>
      <c r="KB949" s="220"/>
      <c r="KC949" s="220"/>
      <c r="KD949" s="220"/>
      <c r="KE949" s="220"/>
      <c r="KF949" s="220"/>
      <c r="KG949" s="220"/>
      <c r="KH949" s="220"/>
      <c r="KI949" s="220"/>
      <c r="KJ949" s="220"/>
      <c r="KK949" s="220"/>
      <c r="KL949" s="220"/>
      <c r="KM949" s="220"/>
      <c r="KN949" s="220"/>
      <c r="KO949" s="220"/>
      <c r="KP949" s="220"/>
      <c r="KQ949" s="220"/>
      <c r="KR949" s="220"/>
      <c r="KS949" s="220"/>
      <c r="KT949" s="220"/>
      <c r="KU949" s="220"/>
      <c r="KV949" s="220"/>
      <c r="KW949" s="220"/>
      <c r="KX949" s="220"/>
      <c r="LH949" s="220"/>
      <c r="LI949" s="220"/>
      <c r="LJ949" s="220"/>
      <c r="LK949" s="220"/>
      <c r="LL949" s="220"/>
      <c r="LM949" s="220"/>
      <c r="LN949" s="220"/>
      <c r="LO949" s="220"/>
      <c r="LP949" s="220"/>
      <c r="LQ949" s="220"/>
      <c r="LR949" s="220"/>
      <c r="LS949" s="220"/>
      <c r="LT949" s="220"/>
      <c r="LU949" s="220"/>
      <c r="LV949" s="220"/>
      <c r="LW949" s="220"/>
      <c r="LX949" s="220"/>
      <c r="LY949" s="220"/>
      <c r="LZ949" s="220"/>
      <c r="MA949" s="220"/>
      <c r="MB949" s="220"/>
      <c r="MC949" s="220"/>
      <c r="MD949" s="220"/>
      <c r="ME949" s="220"/>
      <c r="MF949" s="220"/>
      <c r="MG949" s="220"/>
      <c r="MH949" s="220"/>
      <c r="MI949" s="220"/>
      <c r="MJ949" s="220"/>
      <c r="MK949" s="220"/>
      <c r="ML949" s="220"/>
      <c r="MM949" s="220"/>
      <c r="MN949" s="220"/>
      <c r="MO949" s="220"/>
      <c r="MP949" s="220"/>
      <c r="MQ949" s="220"/>
      <c r="MR949" s="220"/>
      <c r="MS949" s="220"/>
      <c r="MT949" s="220"/>
      <c r="MU949" s="220"/>
      <c r="MV949" s="220"/>
      <c r="MW949" s="220"/>
      <c r="MX949" s="220"/>
      <c r="MY949" s="220"/>
      <c r="MZ949" s="220"/>
      <c r="NA949" s="220"/>
      <c r="NB949" s="220"/>
      <c r="NC949" s="220"/>
      <c r="ND949" s="220"/>
      <c r="NE949" s="220"/>
      <c r="NF949" s="220"/>
      <c r="NG949" s="220"/>
      <c r="NH949" s="220"/>
      <c r="NI949" s="220"/>
      <c r="NJ949" s="220"/>
      <c r="NK949" s="220"/>
      <c r="NL949" s="220"/>
      <c r="NM949" s="220"/>
      <c r="NN949" s="220"/>
      <c r="NO949" s="220"/>
      <c r="NP949" s="220"/>
      <c r="NQ949" s="220"/>
      <c r="NR949" s="220"/>
      <c r="NS949" s="220"/>
      <c r="NT949" s="220"/>
      <c r="NU949" s="220"/>
      <c r="NV949" s="220"/>
      <c r="NW949" s="220"/>
      <c r="NX949" s="220"/>
      <c r="NY949" s="220"/>
      <c r="NZ949" s="220"/>
      <c r="OA949" s="220"/>
      <c r="OB949" s="220"/>
      <c r="OC949" s="220"/>
      <c r="OD949" s="220"/>
      <c r="OE949" s="220"/>
      <c r="OF949" s="220"/>
      <c r="OG949" s="220"/>
      <c r="OH949" s="220"/>
      <c r="OI949" s="220"/>
      <c r="OJ949" s="220"/>
      <c r="OK949" s="220"/>
      <c r="OL949" s="220"/>
      <c r="OM949" s="220"/>
      <c r="ON949" s="220"/>
      <c r="OO949" s="220"/>
      <c r="OP949" s="220"/>
      <c r="OQ949" s="220"/>
      <c r="OR949" s="220"/>
      <c r="OS949" s="220"/>
      <c r="OT949" s="220"/>
      <c r="OU949" s="220"/>
      <c r="OV949" s="220"/>
      <c r="OW949" s="220"/>
      <c r="OX949" s="220"/>
      <c r="OY949" s="220"/>
      <c r="OZ949" s="220"/>
      <c r="PA949" s="220"/>
      <c r="PB949" s="220"/>
      <c r="PC949" s="220"/>
      <c r="PD949" s="220"/>
      <c r="PE949" s="220"/>
      <c r="PF949" s="220"/>
      <c r="PG949" s="220"/>
      <c r="PH949" s="220"/>
      <c r="PI949" s="220"/>
      <c r="PJ949" s="220"/>
      <c r="PK949" s="220"/>
      <c r="PL949" s="220"/>
      <c r="PM949" s="220"/>
      <c r="PN949" s="220"/>
      <c r="PO949" s="220"/>
      <c r="PP949" s="220"/>
      <c r="PQ949" s="220"/>
      <c r="PR949" s="220"/>
      <c r="PS949" s="220"/>
      <c r="PT949" s="220"/>
      <c r="PU949" s="220"/>
      <c r="PV949" s="220"/>
      <c r="PW949" s="220"/>
      <c r="PX949" s="220"/>
      <c r="PY949" s="220"/>
      <c r="PZ949" s="220"/>
      <c r="QA949" s="220"/>
      <c r="QB949" s="220"/>
      <c r="QC949" s="220"/>
      <c r="QD949" s="220"/>
      <c r="QE949" s="220"/>
      <c r="QF949" s="220"/>
      <c r="QG949" s="220"/>
      <c r="QH949" s="220"/>
      <c r="QI949" s="220"/>
      <c r="QJ949" s="220"/>
      <c r="QK949" s="220"/>
      <c r="QL949" s="220"/>
      <c r="QM949" s="220"/>
      <c r="QN949" s="220"/>
      <c r="QO949" s="220"/>
      <c r="QP949" s="220"/>
      <c r="QQ949" s="220"/>
      <c r="QR949" s="220"/>
      <c r="QS949" s="220"/>
      <c r="QT949" s="220"/>
      <c r="QU949" s="220"/>
      <c r="QV949" s="220"/>
      <c r="QW949" s="220"/>
      <c r="QX949" s="220"/>
      <c r="QY949" s="220"/>
      <c r="QZ949" s="220"/>
      <c r="RA949" s="220"/>
      <c r="RB949" s="220"/>
      <c r="RC949" s="220"/>
      <c r="RD949" s="220"/>
      <c r="RE949" s="220"/>
      <c r="RF949" s="220"/>
      <c r="RG949" s="220"/>
      <c r="RH949" s="220"/>
      <c r="RI949" s="220"/>
      <c r="RJ949" s="220"/>
      <c r="RK949" s="220"/>
      <c r="RL949" s="220"/>
      <c r="RM949" s="220"/>
      <c r="RN949" s="220"/>
      <c r="RO949" s="220"/>
      <c r="RP949" s="220"/>
      <c r="RQ949" s="220"/>
      <c r="RR949" s="220"/>
      <c r="RS949" s="220"/>
      <c r="RT949" s="220"/>
      <c r="RU949" s="220"/>
      <c r="RV949" s="220"/>
      <c r="RW949" s="220"/>
      <c r="RX949" s="220"/>
      <c r="RY949" s="220"/>
      <c r="RZ949" s="220"/>
      <c r="SA949" s="220"/>
      <c r="SB949" s="220"/>
      <c r="SC949" s="220"/>
      <c r="SD949" s="220"/>
      <c r="SE949" s="220"/>
      <c r="SF949" s="220"/>
      <c r="SG949" s="220"/>
    </row>
    <row r="950" spans="1:501">
      <c r="A950" s="220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454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0"/>
      <c r="AA950" s="220"/>
      <c r="AB950" s="220"/>
      <c r="AC950" s="220"/>
      <c r="AD950" s="220"/>
      <c r="AE950" s="220"/>
      <c r="AF950" s="220"/>
      <c r="AG950" s="220"/>
      <c r="AH950" s="220"/>
      <c r="AI950" s="220"/>
      <c r="AJ950" s="220"/>
      <c r="AK950" s="220"/>
      <c r="AL950" s="220"/>
      <c r="AM950" s="220"/>
      <c r="AN950" s="220"/>
      <c r="AO950" s="220"/>
      <c r="AP950" s="220"/>
      <c r="AQ950" s="220"/>
      <c r="AR950" s="220"/>
      <c r="AS950" s="220"/>
      <c r="AT950" s="220"/>
      <c r="AU950" s="220"/>
      <c r="AV950" s="220"/>
      <c r="AW950" s="220"/>
      <c r="AX950" s="220"/>
      <c r="AY950" s="220"/>
      <c r="AZ950" s="220"/>
      <c r="BA950" s="220"/>
      <c r="BB950" s="220"/>
      <c r="BC950" s="220"/>
      <c r="BD950" s="220"/>
      <c r="BE950" s="220"/>
      <c r="BF950" s="220"/>
      <c r="BG950" s="220"/>
      <c r="BH950" s="220"/>
      <c r="BI950" s="220"/>
      <c r="BJ950" s="220"/>
      <c r="BK950" s="220"/>
      <c r="BL950" s="220"/>
      <c r="BM950" s="220"/>
      <c r="BN950" s="220"/>
      <c r="BO950" s="220"/>
      <c r="BP950" s="220"/>
      <c r="BQ950" s="220"/>
      <c r="BR950" s="220"/>
      <c r="BS950" s="220"/>
      <c r="BT950" s="220"/>
      <c r="BU950" s="220"/>
      <c r="BV950" s="220"/>
      <c r="BW950" s="220"/>
      <c r="DV950" s="220"/>
      <c r="DW950" s="220"/>
      <c r="DX950" s="220"/>
      <c r="DY950" s="220"/>
      <c r="DZ950" s="220"/>
      <c r="EA950" s="220"/>
      <c r="EB950" s="220"/>
      <c r="EC950" s="220"/>
      <c r="ED950" s="220"/>
      <c r="EE950" s="220"/>
      <c r="EF950" s="220"/>
      <c r="EG950" s="220"/>
      <c r="EH950" s="220"/>
      <c r="EI950" s="220"/>
      <c r="EJ950" s="220"/>
      <c r="EK950" s="220"/>
      <c r="EL950" s="220"/>
      <c r="EM950" s="220"/>
      <c r="EN950" s="220"/>
      <c r="EO950" s="220"/>
      <c r="EP950" s="220"/>
      <c r="EQ950" s="220"/>
      <c r="ER950" s="220"/>
      <c r="ES950" s="220"/>
      <c r="ET950" s="220"/>
      <c r="EU950" s="220"/>
      <c r="EV950" s="220"/>
      <c r="EW950" s="220"/>
      <c r="EX950" s="220"/>
      <c r="EY950" s="220"/>
      <c r="EZ950" s="220"/>
      <c r="FA950" s="220"/>
      <c r="FB950" s="220"/>
      <c r="FC950" s="220"/>
      <c r="FD950" s="220"/>
      <c r="FE950" s="220"/>
      <c r="FF950" s="220"/>
      <c r="FG950" s="220"/>
      <c r="FH950" s="220"/>
      <c r="FI950" s="220"/>
      <c r="FJ950" s="220"/>
      <c r="FK950" s="220"/>
      <c r="FL950" s="220"/>
      <c r="FM950" s="220"/>
      <c r="FN950" s="220"/>
      <c r="FO950" s="220"/>
      <c r="FP950" s="220"/>
      <c r="FQ950" s="220"/>
      <c r="FR950" s="220"/>
      <c r="FS950" s="220"/>
      <c r="FT950" s="220"/>
      <c r="FU950" s="220"/>
      <c r="FV950" s="220"/>
      <c r="FW950" s="220"/>
      <c r="FX950" s="220"/>
      <c r="FY950" s="220"/>
      <c r="FZ950" s="220"/>
      <c r="GA950" s="220"/>
      <c r="GB950" s="220"/>
      <c r="GC950" s="220"/>
      <c r="GD950" s="220"/>
      <c r="GE950" s="220"/>
      <c r="GF950" s="220"/>
      <c r="GG950" s="220"/>
      <c r="GH950" s="220"/>
      <c r="GI950" s="220"/>
      <c r="GJ950" s="220"/>
      <c r="GK950" s="220"/>
      <c r="GL950" s="220"/>
      <c r="GM950" s="220"/>
      <c r="GN950" s="220"/>
      <c r="GO950" s="220"/>
      <c r="GP950" s="220"/>
      <c r="GQ950" s="220"/>
      <c r="GR950" s="220"/>
      <c r="GS950" s="220"/>
      <c r="GT950" s="220"/>
      <c r="GU950" s="220"/>
      <c r="GV950" s="220"/>
      <c r="GW950" s="220"/>
      <c r="GX950" s="220"/>
      <c r="GY950" s="220"/>
      <c r="GZ950" s="220"/>
      <c r="HA950" s="220"/>
      <c r="HB950" s="220"/>
      <c r="HC950" s="220"/>
      <c r="HD950" s="220"/>
      <c r="HE950" s="220"/>
      <c r="HF950" s="220"/>
      <c r="HG950" s="220"/>
      <c r="HH950" s="220"/>
      <c r="HI950" s="220"/>
      <c r="HJ950" s="220"/>
      <c r="HK950" s="220"/>
      <c r="HL950" s="220"/>
      <c r="HM950" s="220"/>
      <c r="HN950" s="220"/>
      <c r="HO950" s="220"/>
      <c r="HP950" s="220"/>
      <c r="HQ950" s="220"/>
      <c r="HR950" s="220"/>
      <c r="HS950" s="220"/>
      <c r="HT950" s="220"/>
      <c r="HU950" s="220"/>
      <c r="HV950" s="220"/>
      <c r="HW950" s="220"/>
      <c r="HX950" s="220"/>
      <c r="HY950" s="220"/>
      <c r="HZ950" s="220"/>
      <c r="IA950" s="220"/>
      <c r="IB950" s="220"/>
      <c r="IC950" s="220"/>
      <c r="ID950" s="220"/>
      <c r="IE950" s="220"/>
      <c r="IF950" s="220"/>
      <c r="IG950" s="220"/>
      <c r="IH950" s="220"/>
      <c r="II950" s="220"/>
      <c r="IJ950" s="220"/>
      <c r="IK950" s="220"/>
      <c r="IL950" s="220"/>
      <c r="IM950" s="220"/>
      <c r="IN950" s="220"/>
      <c r="IO950" s="220"/>
      <c r="IP950" s="220"/>
      <c r="IQ950" s="220"/>
      <c r="IR950" s="220"/>
      <c r="IS950" s="220"/>
      <c r="IT950" s="220"/>
      <c r="IU950" s="220"/>
      <c r="IV950" s="220"/>
      <c r="IW950" s="220"/>
      <c r="IX950" s="220"/>
      <c r="IY950" s="220"/>
      <c r="IZ950" s="220"/>
      <c r="JA950" s="220"/>
      <c r="JB950" s="220"/>
      <c r="JC950" s="220"/>
      <c r="JD950" s="220"/>
      <c r="JE950" s="220"/>
      <c r="JF950" s="220"/>
      <c r="JG950" s="220"/>
      <c r="JH950" s="220"/>
      <c r="JI950" s="220"/>
      <c r="JJ950" s="220"/>
      <c r="JK950" s="220"/>
      <c r="JL950" s="220"/>
      <c r="JM950" s="220"/>
      <c r="JN950" s="220"/>
      <c r="JO950" s="220"/>
      <c r="JP950" s="220"/>
      <c r="JQ950" s="220"/>
      <c r="JR950" s="220"/>
      <c r="JS950" s="220"/>
      <c r="JT950" s="220"/>
      <c r="JU950" s="220"/>
      <c r="JV950" s="220"/>
      <c r="JW950" s="220"/>
      <c r="JX950" s="220"/>
      <c r="JY950" s="220"/>
      <c r="JZ950" s="220"/>
      <c r="KA950" s="220"/>
      <c r="KB950" s="220"/>
      <c r="KC950" s="220"/>
      <c r="KD950" s="220"/>
      <c r="KE950" s="220"/>
      <c r="KF950" s="220"/>
      <c r="KG950" s="220"/>
      <c r="KH950" s="220"/>
      <c r="KI950" s="220"/>
      <c r="KJ950" s="220"/>
      <c r="KK950" s="220"/>
      <c r="KL950" s="220"/>
      <c r="KM950" s="220"/>
      <c r="KN950" s="220"/>
      <c r="KO950" s="220"/>
      <c r="KP950" s="220"/>
      <c r="KQ950" s="220"/>
      <c r="KR950" s="220"/>
      <c r="KS950" s="220"/>
      <c r="KT950" s="220"/>
      <c r="KU950" s="220"/>
      <c r="KV950" s="220"/>
      <c r="KW950" s="220"/>
      <c r="KX950" s="220"/>
      <c r="LH950" s="220"/>
      <c r="LI950" s="220"/>
      <c r="LJ950" s="220"/>
      <c r="LK950" s="220"/>
      <c r="LL950" s="220"/>
      <c r="LM950" s="220"/>
      <c r="LN950" s="220"/>
      <c r="LO950" s="220"/>
      <c r="LP950" s="220"/>
      <c r="LQ950" s="220"/>
      <c r="LR950" s="220"/>
      <c r="LS950" s="220"/>
      <c r="LT950" s="220"/>
      <c r="LU950" s="220"/>
      <c r="LV950" s="220"/>
      <c r="LW950" s="220"/>
      <c r="LX950" s="220"/>
      <c r="LY950" s="220"/>
      <c r="LZ950" s="220"/>
      <c r="MA950" s="220"/>
      <c r="MB950" s="220"/>
      <c r="MC950" s="220"/>
      <c r="MD950" s="220"/>
      <c r="ME950" s="220"/>
      <c r="MF950" s="220"/>
      <c r="MG950" s="220"/>
      <c r="MH950" s="220"/>
      <c r="MI950" s="220"/>
      <c r="MJ950" s="220"/>
      <c r="MK950" s="220"/>
      <c r="ML950" s="220"/>
      <c r="MM950" s="220"/>
      <c r="MN950" s="220"/>
      <c r="MO950" s="220"/>
      <c r="MP950" s="220"/>
      <c r="MQ950" s="220"/>
      <c r="MR950" s="220"/>
      <c r="MS950" s="220"/>
      <c r="MT950" s="220"/>
      <c r="MU950" s="220"/>
      <c r="MV950" s="220"/>
      <c r="MW950" s="220"/>
      <c r="MX950" s="220"/>
      <c r="MY950" s="220"/>
      <c r="MZ950" s="220"/>
      <c r="NA950" s="220"/>
      <c r="NB950" s="220"/>
      <c r="NC950" s="220"/>
      <c r="ND950" s="220"/>
      <c r="NE950" s="220"/>
      <c r="NF950" s="220"/>
      <c r="NG950" s="220"/>
      <c r="NH950" s="220"/>
      <c r="NI950" s="220"/>
      <c r="NJ950" s="220"/>
      <c r="NK950" s="220"/>
      <c r="NL950" s="220"/>
      <c r="NM950" s="220"/>
      <c r="NN950" s="220"/>
      <c r="NO950" s="220"/>
      <c r="NP950" s="220"/>
      <c r="NQ950" s="220"/>
      <c r="NR950" s="220"/>
      <c r="NS950" s="220"/>
      <c r="NT950" s="220"/>
      <c r="NU950" s="220"/>
      <c r="NV950" s="220"/>
      <c r="NW950" s="220"/>
      <c r="NX950" s="220"/>
      <c r="NY950" s="220"/>
      <c r="NZ950" s="220"/>
      <c r="OA950" s="220"/>
      <c r="OB950" s="220"/>
      <c r="OC950" s="220"/>
      <c r="OD950" s="220"/>
      <c r="OE950" s="220"/>
      <c r="OF950" s="220"/>
      <c r="OG950" s="220"/>
      <c r="OH950" s="220"/>
      <c r="OI950" s="220"/>
      <c r="OJ950" s="220"/>
      <c r="OK950" s="220"/>
      <c r="OL950" s="220"/>
      <c r="OM950" s="220"/>
      <c r="ON950" s="220"/>
      <c r="OO950" s="220"/>
      <c r="OP950" s="220"/>
      <c r="OQ950" s="220"/>
      <c r="OR950" s="220"/>
      <c r="OS950" s="220"/>
      <c r="OT950" s="220"/>
      <c r="OU950" s="220"/>
      <c r="OV950" s="220"/>
      <c r="OW950" s="220"/>
      <c r="OX950" s="220"/>
      <c r="OY950" s="220"/>
      <c r="OZ950" s="220"/>
      <c r="PA950" s="220"/>
      <c r="PB950" s="220"/>
      <c r="PC950" s="220"/>
      <c r="PD950" s="220"/>
      <c r="PE950" s="220"/>
      <c r="PF950" s="220"/>
      <c r="PG950" s="220"/>
      <c r="PH950" s="220"/>
      <c r="PI950" s="220"/>
      <c r="PJ950" s="220"/>
      <c r="PK950" s="220"/>
      <c r="PL950" s="220"/>
      <c r="PM950" s="220"/>
      <c r="PN950" s="220"/>
      <c r="PO950" s="220"/>
      <c r="PP950" s="220"/>
      <c r="PQ950" s="220"/>
      <c r="PR950" s="220"/>
      <c r="PS950" s="220"/>
      <c r="PT950" s="220"/>
      <c r="PU950" s="220"/>
      <c r="PV950" s="220"/>
      <c r="PW950" s="220"/>
      <c r="PX950" s="220"/>
      <c r="PY950" s="220"/>
      <c r="PZ950" s="220"/>
      <c r="QA950" s="220"/>
      <c r="QB950" s="220"/>
      <c r="QC950" s="220"/>
      <c r="QD950" s="220"/>
      <c r="QE950" s="220"/>
      <c r="QF950" s="220"/>
      <c r="QG950" s="220"/>
      <c r="QH950" s="220"/>
      <c r="QI950" s="220"/>
      <c r="QJ950" s="220"/>
      <c r="QK950" s="220"/>
      <c r="QL950" s="220"/>
      <c r="QM950" s="220"/>
      <c r="QN950" s="220"/>
      <c r="QO950" s="220"/>
      <c r="QP950" s="220"/>
      <c r="QQ950" s="220"/>
      <c r="QR950" s="220"/>
      <c r="QS950" s="220"/>
      <c r="QT950" s="220"/>
      <c r="QU950" s="220"/>
      <c r="QV950" s="220"/>
      <c r="QW950" s="220"/>
      <c r="QX950" s="220"/>
      <c r="QY950" s="220"/>
      <c r="QZ950" s="220"/>
      <c r="RA950" s="220"/>
      <c r="RB950" s="220"/>
      <c r="RC950" s="220"/>
      <c r="RD950" s="220"/>
      <c r="RE950" s="220"/>
      <c r="RF950" s="220"/>
      <c r="RG950" s="220"/>
      <c r="RH950" s="220"/>
      <c r="RI950" s="220"/>
      <c r="RJ950" s="220"/>
      <c r="RK950" s="220"/>
      <c r="RL950" s="220"/>
      <c r="RM950" s="220"/>
      <c r="RN950" s="220"/>
      <c r="RO950" s="220"/>
      <c r="RP950" s="220"/>
      <c r="RQ950" s="220"/>
      <c r="RR950" s="220"/>
      <c r="RS950" s="220"/>
      <c r="RT950" s="220"/>
      <c r="RU950" s="220"/>
      <c r="RV950" s="220"/>
      <c r="RW950" s="220"/>
      <c r="RX950" s="220"/>
      <c r="RY950" s="220"/>
      <c r="RZ950" s="220"/>
      <c r="SA950" s="220"/>
      <c r="SB950" s="220"/>
      <c r="SC950" s="220"/>
      <c r="SD950" s="220"/>
      <c r="SE950" s="220"/>
      <c r="SF950" s="220"/>
      <c r="SG950" s="220"/>
    </row>
    <row r="951" spans="1:501">
      <c r="A951" s="220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454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0"/>
      <c r="AA951" s="220"/>
      <c r="AB951" s="220"/>
      <c r="AC951" s="220"/>
      <c r="AD951" s="220"/>
      <c r="AE951" s="220"/>
      <c r="AF951" s="220"/>
      <c r="AG951" s="220"/>
      <c r="AH951" s="220"/>
      <c r="AI951" s="220"/>
      <c r="AJ951" s="220"/>
      <c r="AK951" s="220"/>
      <c r="AL951" s="220"/>
      <c r="AM951" s="220"/>
      <c r="AN951" s="220"/>
      <c r="AO951" s="220"/>
      <c r="AP951" s="220"/>
      <c r="AQ951" s="220"/>
      <c r="AR951" s="220"/>
      <c r="AS951" s="220"/>
      <c r="AT951" s="220"/>
      <c r="AU951" s="220"/>
      <c r="AV951" s="220"/>
      <c r="AW951" s="220"/>
      <c r="AX951" s="220"/>
      <c r="AY951" s="220"/>
      <c r="AZ951" s="220"/>
      <c r="BA951" s="220"/>
      <c r="BB951" s="220"/>
      <c r="BC951" s="220"/>
      <c r="BD951" s="220"/>
      <c r="BE951" s="220"/>
      <c r="BF951" s="220"/>
      <c r="BG951" s="220"/>
      <c r="BH951" s="220"/>
      <c r="BI951" s="220"/>
      <c r="BJ951" s="220"/>
      <c r="BK951" s="220"/>
      <c r="BL951" s="220"/>
      <c r="BM951" s="220"/>
      <c r="BN951" s="220"/>
      <c r="BO951" s="220"/>
      <c r="BP951" s="220"/>
      <c r="BQ951" s="220"/>
      <c r="BR951" s="220"/>
      <c r="BS951" s="220"/>
      <c r="BT951" s="220"/>
      <c r="BU951" s="220"/>
      <c r="BV951" s="220"/>
      <c r="BW951" s="220"/>
      <c r="DV951" s="220"/>
      <c r="DW951" s="220"/>
      <c r="DX951" s="220"/>
      <c r="DY951" s="220"/>
      <c r="DZ951" s="220"/>
      <c r="EA951" s="220"/>
      <c r="EB951" s="220"/>
      <c r="EC951" s="220"/>
      <c r="ED951" s="220"/>
      <c r="EE951" s="220"/>
      <c r="EF951" s="220"/>
      <c r="EG951" s="220"/>
      <c r="EH951" s="220"/>
      <c r="EI951" s="220"/>
      <c r="EJ951" s="220"/>
      <c r="EK951" s="220"/>
      <c r="EL951" s="220"/>
      <c r="EM951" s="220"/>
      <c r="EN951" s="220"/>
      <c r="EO951" s="220"/>
      <c r="EP951" s="220"/>
      <c r="EQ951" s="220"/>
      <c r="ER951" s="220"/>
      <c r="ES951" s="220"/>
      <c r="ET951" s="220"/>
      <c r="EU951" s="220"/>
      <c r="EV951" s="220"/>
      <c r="EW951" s="220"/>
      <c r="EX951" s="220"/>
      <c r="EY951" s="220"/>
      <c r="EZ951" s="220"/>
      <c r="FA951" s="220"/>
      <c r="FB951" s="220"/>
      <c r="FC951" s="220"/>
      <c r="FD951" s="220"/>
      <c r="FE951" s="220"/>
      <c r="FF951" s="220"/>
      <c r="FG951" s="220"/>
      <c r="FH951" s="220"/>
      <c r="FI951" s="220"/>
      <c r="FJ951" s="220"/>
      <c r="FK951" s="220"/>
      <c r="FL951" s="220"/>
      <c r="FM951" s="220"/>
      <c r="FN951" s="220"/>
      <c r="FO951" s="220"/>
      <c r="FP951" s="220"/>
      <c r="FQ951" s="220"/>
      <c r="FR951" s="220"/>
      <c r="FS951" s="220"/>
      <c r="FT951" s="220"/>
      <c r="FU951" s="220"/>
      <c r="FV951" s="220"/>
      <c r="FW951" s="220"/>
      <c r="FX951" s="220"/>
      <c r="FY951" s="220"/>
      <c r="FZ951" s="220"/>
      <c r="GA951" s="220"/>
      <c r="GB951" s="220"/>
      <c r="GC951" s="220"/>
      <c r="GD951" s="220"/>
      <c r="GE951" s="220"/>
      <c r="GF951" s="220"/>
      <c r="GG951" s="220"/>
      <c r="GH951" s="220"/>
      <c r="GI951" s="220"/>
      <c r="GJ951" s="220"/>
      <c r="GK951" s="220"/>
      <c r="GL951" s="220"/>
      <c r="GM951" s="220"/>
      <c r="GN951" s="220"/>
      <c r="GO951" s="220"/>
      <c r="GP951" s="220"/>
      <c r="GQ951" s="220"/>
      <c r="GR951" s="220"/>
      <c r="GS951" s="220"/>
      <c r="GT951" s="220"/>
      <c r="GU951" s="220"/>
      <c r="GV951" s="220"/>
      <c r="GW951" s="220"/>
      <c r="GX951" s="220"/>
      <c r="GY951" s="220"/>
      <c r="GZ951" s="220"/>
      <c r="HA951" s="220"/>
      <c r="HB951" s="220"/>
      <c r="HC951" s="220"/>
      <c r="HD951" s="220"/>
      <c r="HE951" s="220"/>
      <c r="HF951" s="220"/>
      <c r="HG951" s="220"/>
      <c r="HH951" s="220"/>
      <c r="HI951" s="220"/>
      <c r="HJ951" s="220"/>
      <c r="HK951" s="220"/>
      <c r="HL951" s="220"/>
      <c r="HM951" s="220"/>
      <c r="HN951" s="220"/>
      <c r="HO951" s="220"/>
      <c r="HP951" s="220"/>
      <c r="HQ951" s="220"/>
      <c r="HR951" s="220"/>
      <c r="HS951" s="220"/>
      <c r="HT951" s="220"/>
      <c r="HU951" s="220"/>
      <c r="HV951" s="220"/>
      <c r="HW951" s="220"/>
      <c r="HX951" s="220"/>
      <c r="HY951" s="220"/>
      <c r="HZ951" s="220"/>
      <c r="IA951" s="220"/>
      <c r="IB951" s="220"/>
      <c r="IC951" s="220"/>
      <c r="ID951" s="220"/>
      <c r="IE951" s="220"/>
      <c r="IF951" s="220"/>
      <c r="IG951" s="220"/>
      <c r="IH951" s="220"/>
      <c r="II951" s="220"/>
      <c r="IJ951" s="220"/>
      <c r="IK951" s="220"/>
      <c r="IL951" s="220"/>
      <c r="IM951" s="220"/>
      <c r="IN951" s="220"/>
      <c r="IO951" s="220"/>
      <c r="IP951" s="220"/>
      <c r="IQ951" s="220"/>
      <c r="IR951" s="220"/>
      <c r="IS951" s="220"/>
      <c r="IT951" s="220"/>
      <c r="IU951" s="220"/>
      <c r="IV951" s="220"/>
      <c r="IW951" s="220"/>
      <c r="IX951" s="220"/>
      <c r="IY951" s="220"/>
      <c r="IZ951" s="220"/>
      <c r="JA951" s="220"/>
      <c r="JB951" s="220"/>
      <c r="JC951" s="220"/>
      <c r="JD951" s="220"/>
      <c r="JE951" s="220"/>
      <c r="JF951" s="220"/>
      <c r="JG951" s="220"/>
      <c r="JH951" s="220"/>
      <c r="JI951" s="220"/>
      <c r="JJ951" s="220"/>
      <c r="JK951" s="220"/>
      <c r="JL951" s="220"/>
      <c r="JM951" s="220"/>
      <c r="JN951" s="220"/>
      <c r="JO951" s="220"/>
      <c r="JP951" s="220"/>
      <c r="JQ951" s="220"/>
      <c r="JR951" s="220"/>
      <c r="JS951" s="220"/>
      <c r="JT951" s="220"/>
      <c r="JU951" s="220"/>
      <c r="JV951" s="220"/>
      <c r="JW951" s="220"/>
      <c r="JX951" s="220"/>
      <c r="JY951" s="220"/>
      <c r="JZ951" s="220"/>
      <c r="KA951" s="220"/>
      <c r="KB951" s="220"/>
      <c r="KC951" s="220"/>
      <c r="KD951" s="220"/>
      <c r="KE951" s="220"/>
      <c r="KF951" s="220"/>
      <c r="KG951" s="220"/>
      <c r="KH951" s="220"/>
      <c r="KI951" s="220"/>
      <c r="KJ951" s="220"/>
      <c r="KK951" s="220"/>
      <c r="KL951" s="220"/>
      <c r="KM951" s="220"/>
      <c r="KN951" s="220"/>
      <c r="KO951" s="220"/>
      <c r="KP951" s="220"/>
      <c r="KQ951" s="220"/>
      <c r="KR951" s="220"/>
      <c r="KS951" s="220"/>
      <c r="KT951" s="220"/>
      <c r="KU951" s="220"/>
      <c r="KV951" s="220"/>
      <c r="KW951" s="220"/>
      <c r="KX951" s="220"/>
      <c r="LH951" s="220"/>
      <c r="LI951" s="220"/>
      <c r="LJ951" s="220"/>
      <c r="LK951" s="220"/>
      <c r="LL951" s="220"/>
      <c r="LM951" s="220"/>
      <c r="LN951" s="220"/>
      <c r="LO951" s="220"/>
      <c r="LP951" s="220"/>
      <c r="LQ951" s="220"/>
      <c r="LR951" s="220"/>
      <c r="LS951" s="220"/>
      <c r="LT951" s="220"/>
      <c r="LU951" s="220"/>
      <c r="LV951" s="220"/>
      <c r="LW951" s="220"/>
      <c r="LX951" s="220"/>
      <c r="LY951" s="220"/>
      <c r="LZ951" s="220"/>
      <c r="MA951" s="220"/>
      <c r="MB951" s="220"/>
      <c r="MC951" s="220"/>
      <c r="MD951" s="220"/>
      <c r="ME951" s="220"/>
      <c r="MF951" s="220"/>
      <c r="MG951" s="220"/>
      <c r="MH951" s="220"/>
      <c r="MI951" s="220"/>
      <c r="MJ951" s="220"/>
      <c r="MK951" s="220"/>
      <c r="ML951" s="220"/>
      <c r="MM951" s="220"/>
      <c r="MN951" s="220"/>
      <c r="MO951" s="220"/>
      <c r="MP951" s="220"/>
      <c r="MQ951" s="220"/>
      <c r="MR951" s="220"/>
      <c r="MS951" s="220"/>
      <c r="MT951" s="220"/>
      <c r="MU951" s="220"/>
      <c r="MV951" s="220"/>
      <c r="MW951" s="220"/>
      <c r="MX951" s="220"/>
      <c r="MY951" s="220"/>
      <c r="MZ951" s="220"/>
      <c r="NA951" s="220"/>
      <c r="NB951" s="220"/>
      <c r="NC951" s="220"/>
      <c r="ND951" s="220"/>
      <c r="NE951" s="220"/>
      <c r="NF951" s="220"/>
      <c r="NG951" s="220"/>
      <c r="NH951" s="220"/>
      <c r="NI951" s="220"/>
      <c r="NJ951" s="220"/>
      <c r="NK951" s="220"/>
      <c r="NL951" s="220"/>
      <c r="NM951" s="220"/>
      <c r="NN951" s="220"/>
      <c r="NO951" s="220"/>
      <c r="NP951" s="220"/>
      <c r="NQ951" s="220"/>
      <c r="NR951" s="220"/>
      <c r="NS951" s="220"/>
      <c r="NT951" s="220"/>
      <c r="NU951" s="220"/>
      <c r="NV951" s="220"/>
      <c r="NW951" s="220"/>
      <c r="NX951" s="220"/>
      <c r="NY951" s="220"/>
      <c r="NZ951" s="220"/>
      <c r="OA951" s="220"/>
      <c r="OB951" s="220"/>
      <c r="OC951" s="220"/>
      <c r="OD951" s="220"/>
      <c r="OE951" s="220"/>
      <c r="OF951" s="220"/>
      <c r="OG951" s="220"/>
      <c r="OH951" s="220"/>
      <c r="OI951" s="220"/>
      <c r="OJ951" s="220"/>
      <c r="OK951" s="220"/>
      <c r="OL951" s="220"/>
      <c r="OM951" s="220"/>
      <c r="ON951" s="220"/>
      <c r="OO951" s="220"/>
      <c r="OP951" s="220"/>
      <c r="OQ951" s="220"/>
      <c r="OR951" s="220"/>
      <c r="OS951" s="220"/>
      <c r="OT951" s="220"/>
      <c r="OU951" s="220"/>
      <c r="OV951" s="220"/>
      <c r="OW951" s="220"/>
      <c r="OX951" s="220"/>
      <c r="OY951" s="220"/>
      <c r="OZ951" s="220"/>
      <c r="PA951" s="220"/>
      <c r="PB951" s="220"/>
      <c r="PC951" s="220"/>
      <c r="PD951" s="220"/>
      <c r="PE951" s="220"/>
      <c r="PF951" s="220"/>
      <c r="PG951" s="220"/>
      <c r="PH951" s="220"/>
      <c r="PI951" s="220"/>
      <c r="PJ951" s="220"/>
      <c r="PK951" s="220"/>
      <c r="PL951" s="220"/>
      <c r="PM951" s="220"/>
      <c r="PN951" s="220"/>
      <c r="PO951" s="220"/>
      <c r="PP951" s="220"/>
      <c r="PQ951" s="220"/>
      <c r="PR951" s="220"/>
      <c r="PS951" s="220"/>
      <c r="PT951" s="220"/>
      <c r="PU951" s="220"/>
      <c r="PV951" s="220"/>
      <c r="PW951" s="220"/>
      <c r="PX951" s="220"/>
      <c r="PY951" s="220"/>
      <c r="PZ951" s="220"/>
      <c r="QA951" s="220"/>
      <c r="QB951" s="220"/>
      <c r="QC951" s="220"/>
      <c r="QD951" s="220"/>
      <c r="QE951" s="220"/>
      <c r="QF951" s="220"/>
      <c r="QG951" s="220"/>
      <c r="QH951" s="220"/>
      <c r="QI951" s="220"/>
      <c r="QJ951" s="220"/>
      <c r="QK951" s="220"/>
      <c r="QL951" s="220"/>
      <c r="QM951" s="220"/>
      <c r="QN951" s="220"/>
      <c r="QO951" s="220"/>
      <c r="QP951" s="220"/>
      <c r="QQ951" s="220"/>
      <c r="QR951" s="220"/>
      <c r="QS951" s="220"/>
      <c r="QT951" s="220"/>
      <c r="QU951" s="220"/>
      <c r="QV951" s="220"/>
      <c r="QW951" s="220"/>
      <c r="QX951" s="220"/>
      <c r="QY951" s="220"/>
      <c r="QZ951" s="220"/>
      <c r="RA951" s="220"/>
      <c r="RB951" s="220"/>
      <c r="RC951" s="220"/>
      <c r="RD951" s="220"/>
      <c r="RE951" s="220"/>
      <c r="RF951" s="220"/>
      <c r="RG951" s="220"/>
      <c r="RH951" s="220"/>
      <c r="RI951" s="220"/>
      <c r="RJ951" s="220"/>
      <c r="RK951" s="220"/>
      <c r="RL951" s="220"/>
      <c r="RM951" s="220"/>
      <c r="RN951" s="220"/>
      <c r="RO951" s="220"/>
      <c r="RP951" s="220"/>
      <c r="RQ951" s="220"/>
      <c r="RR951" s="220"/>
      <c r="RS951" s="220"/>
      <c r="RT951" s="220"/>
      <c r="RU951" s="220"/>
      <c r="RV951" s="220"/>
      <c r="RW951" s="220"/>
      <c r="RX951" s="220"/>
      <c r="RY951" s="220"/>
      <c r="RZ951" s="220"/>
      <c r="SA951" s="220"/>
      <c r="SB951" s="220"/>
      <c r="SC951" s="220"/>
      <c r="SD951" s="220"/>
      <c r="SE951" s="220"/>
      <c r="SF951" s="220"/>
      <c r="SG951" s="220"/>
    </row>
    <row r="952" spans="1:501">
      <c r="A952" s="220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454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0"/>
      <c r="AA952" s="220"/>
      <c r="AB952" s="220"/>
      <c r="AC952" s="220"/>
      <c r="AD952" s="220"/>
      <c r="AE952" s="220"/>
      <c r="AF952" s="220"/>
      <c r="AG952" s="220"/>
      <c r="AH952" s="220"/>
      <c r="AI952" s="220"/>
      <c r="AJ952" s="220"/>
      <c r="AK952" s="220"/>
      <c r="AL952" s="220"/>
      <c r="AM952" s="220"/>
      <c r="AN952" s="220"/>
      <c r="AO952" s="220"/>
      <c r="AP952" s="220"/>
      <c r="AQ952" s="220"/>
      <c r="AR952" s="220"/>
      <c r="AS952" s="220"/>
      <c r="AT952" s="220"/>
      <c r="AU952" s="220"/>
      <c r="AV952" s="220"/>
      <c r="AW952" s="220"/>
      <c r="AX952" s="220"/>
      <c r="AY952" s="220"/>
      <c r="AZ952" s="220"/>
      <c r="BA952" s="220"/>
      <c r="BB952" s="220"/>
      <c r="BC952" s="220"/>
      <c r="BD952" s="220"/>
      <c r="BE952" s="220"/>
      <c r="BF952" s="220"/>
      <c r="BG952" s="220"/>
      <c r="BH952" s="220"/>
      <c r="BI952" s="220"/>
      <c r="BJ952" s="220"/>
      <c r="BK952" s="220"/>
      <c r="BL952" s="220"/>
      <c r="BM952" s="220"/>
      <c r="BN952" s="220"/>
      <c r="BO952" s="220"/>
      <c r="BP952" s="220"/>
      <c r="BQ952" s="220"/>
      <c r="BR952" s="220"/>
      <c r="BS952" s="220"/>
      <c r="BT952" s="220"/>
      <c r="BU952" s="220"/>
      <c r="BV952" s="220"/>
      <c r="BW952" s="220"/>
      <c r="DV952" s="220"/>
      <c r="DW952" s="220"/>
      <c r="DX952" s="220"/>
      <c r="DY952" s="220"/>
      <c r="DZ952" s="220"/>
      <c r="EA952" s="220"/>
      <c r="EB952" s="220"/>
      <c r="EC952" s="220"/>
      <c r="ED952" s="220"/>
      <c r="EE952" s="220"/>
      <c r="EF952" s="220"/>
      <c r="EG952" s="220"/>
      <c r="EH952" s="220"/>
      <c r="EI952" s="220"/>
      <c r="EJ952" s="220"/>
      <c r="EK952" s="220"/>
      <c r="EL952" s="220"/>
      <c r="EM952" s="220"/>
      <c r="EN952" s="220"/>
      <c r="EO952" s="220"/>
      <c r="EP952" s="220"/>
      <c r="EQ952" s="220"/>
      <c r="ER952" s="220"/>
      <c r="ES952" s="220"/>
      <c r="ET952" s="220"/>
      <c r="EU952" s="220"/>
      <c r="EV952" s="220"/>
      <c r="EW952" s="220"/>
      <c r="EX952" s="220"/>
      <c r="EY952" s="220"/>
      <c r="EZ952" s="220"/>
      <c r="FA952" s="220"/>
      <c r="FB952" s="220"/>
      <c r="FC952" s="220"/>
      <c r="FD952" s="220"/>
      <c r="FE952" s="220"/>
      <c r="FF952" s="220"/>
      <c r="FG952" s="220"/>
      <c r="FH952" s="220"/>
      <c r="FI952" s="220"/>
      <c r="FJ952" s="220"/>
      <c r="FK952" s="220"/>
      <c r="FL952" s="220"/>
      <c r="FM952" s="220"/>
      <c r="FN952" s="220"/>
      <c r="FO952" s="220"/>
      <c r="FP952" s="220"/>
      <c r="FQ952" s="220"/>
      <c r="FR952" s="220"/>
      <c r="FS952" s="220"/>
      <c r="FT952" s="220"/>
      <c r="FU952" s="220"/>
      <c r="FV952" s="220"/>
      <c r="FW952" s="220"/>
      <c r="FX952" s="220"/>
      <c r="FY952" s="220"/>
      <c r="FZ952" s="220"/>
      <c r="GA952" s="220"/>
      <c r="GB952" s="220"/>
      <c r="GC952" s="220"/>
      <c r="GD952" s="220"/>
      <c r="GE952" s="220"/>
      <c r="GF952" s="220"/>
      <c r="GG952" s="220"/>
      <c r="GH952" s="220"/>
      <c r="GI952" s="220"/>
      <c r="GJ952" s="220"/>
      <c r="GK952" s="220"/>
      <c r="GL952" s="220"/>
      <c r="GM952" s="220"/>
      <c r="GN952" s="220"/>
      <c r="GO952" s="220"/>
      <c r="GP952" s="220"/>
      <c r="GQ952" s="220"/>
      <c r="GR952" s="220"/>
      <c r="GS952" s="220"/>
      <c r="GT952" s="220"/>
      <c r="GU952" s="220"/>
      <c r="GV952" s="220"/>
      <c r="GW952" s="220"/>
      <c r="GX952" s="220"/>
      <c r="GY952" s="220"/>
      <c r="GZ952" s="220"/>
      <c r="HA952" s="220"/>
      <c r="HB952" s="220"/>
      <c r="HC952" s="220"/>
      <c r="HD952" s="220"/>
      <c r="HE952" s="220"/>
      <c r="HF952" s="220"/>
      <c r="HG952" s="220"/>
      <c r="HH952" s="220"/>
      <c r="HI952" s="220"/>
      <c r="HJ952" s="220"/>
      <c r="HK952" s="220"/>
      <c r="HL952" s="220"/>
      <c r="HM952" s="220"/>
      <c r="HN952" s="220"/>
      <c r="HO952" s="220"/>
      <c r="HP952" s="220"/>
      <c r="HQ952" s="220"/>
      <c r="HR952" s="220"/>
      <c r="HS952" s="220"/>
      <c r="HT952" s="220"/>
      <c r="HU952" s="220"/>
      <c r="HV952" s="220"/>
      <c r="HW952" s="220"/>
      <c r="HX952" s="220"/>
      <c r="HY952" s="220"/>
      <c r="HZ952" s="220"/>
      <c r="IA952" s="220"/>
      <c r="IB952" s="220"/>
      <c r="IC952" s="220"/>
      <c r="ID952" s="220"/>
      <c r="IE952" s="220"/>
      <c r="IF952" s="220"/>
      <c r="IG952" s="220"/>
      <c r="IH952" s="220"/>
      <c r="II952" s="220"/>
      <c r="IJ952" s="220"/>
      <c r="IK952" s="220"/>
      <c r="IL952" s="220"/>
      <c r="IM952" s="220"/>
      <c r="IN952" s="220"/>
      <c r="IO952" s="220"/>
      <c r="IP952" s="220"/>
      <c r="IQ952" s="220"/>
      <c r="IR952" s="220"/>
      <c r="IS952" s="220"/>
      <c r="IT952" s="220"/>
      <c r="IU952" s="220"/>
      <c r="IV952" s="220"/>
      <c r="IW952" s="220"/>
      <c r="IX952" s="220"/>
      <c r="IY952" s="220"/>
      <c r="IZ952" s="220"/>
      <c r="JA952" s="220"/>
      <c r="JB952" s="220"/>
      <c r="JC952" s="220"/>
      <c r="JD952" s="220"/>
      <c r="JE952" s="220"/>
      <c r="JF952" s="220"/>
      <c r="JG952" s="220"/>
      <c r="JH952" s="220"/>
      <c r="JI952" s="220"/>
      <c r="JJ952" s="220"/>
      <c r="JK952" s="220"/>
      <c r="JL952" s="220"/>
      <c r="JM952" s="220"/>
      <c r="JN952" s="220"/>
      <c r="JO952" s="220"/>
      <c r="JP952" s="220"/>
      <c r="JQ952" s="220"/>
      <c r="JR952" s="220"/>
      <c r="JS952" s="220"/>
      <c r="JT952" s="220"/>
      <c r="JU952" s="220"/>
      <c r="JV952" s="220"/>
      <c r="JW952" s="220"/>
      <c r="JX952" s="220"/>
      <c r="JY952" s="220"/>
      <c r="JZ952" s="220"/>
      <c r="KA952" s="220"/>
      <c r="KB952" s="220"/>
      <c r="KC952" s="220"/>
      <c r="KD952" s="220"/>
      <c r="KE952" s="220"/>
      <c r="KF952" s="220"/>
      <c r="KG952" s="220"/>
      <c r="KH952" s="220"/>
      <c r="KI952" s="220"/>
      <c r="KJ952" s="220"/>
      <c r="KK952" s="220"/>
      <c r="KL952" s="220"/>
      <c r="KM952" s="220"/>
      <c r="KN952" s="220"/>
      <c r="KO952" s="220"/>
      <c r="KP952" s="220"/>
      <c r="KQ952" s="220"/>
      <c r="KR952" s="220"/>
      <c r="KS952" s="220"/>
      <c r="KT952" s="220"/>
      <c r="KU952" s="220"/>
      <c r="KV952" s="220"/>
      <c r="KW952" s="220"/>
      <c r="KX952" s="220"/>
      <c r="LH952" s="220"/>
      <c r="LI952" s="220"/>
      <c r="LJ952" s="220"/>
      <c r="LK952" s="220"/>
      <c r="LL952" s="220"/>
      <c r="LM952" s="220"/>
      <c r="LN952" s="220"/>
      <c r="LO952" s="220"/>
      <c r="LP952" s="220"/>
      <c r="LQ952" s="220"/>
      <c r="LR952" s="220"/>
      <c r="LS952" s="220"/>
      <c r="LT952" s="220"/>
      <c r="LU952" s="220"/>
      <c r="LV952" s="220"/>
      <c r="LW952" s="220"/>
      <c r="LX952" s="220"/>
      <c r="LY952" s="220"/>
      <c r="LZ952" s="220"/>
      <c r="MA952" s="220"/>
      <c r="MB952" s="220"/>
      <c r="MC952" s="220"/>
      <c r="MD952" s="220"/>
      <c r="ME952" s="220"/>
      <c r="MF952" s="220"/>
      <c r="MG952" s="220"/>
      <c r="MH952" s="220"/>
      <c r="MI952" s="220"/>
      <c r="MJ952" s="220"/>
      <c r="MK952" s="220"/>
      <c r="ML952" s="220"/>
      <c r="MM952" s="220"/>
      <c r="MN952" s="220"/>
      <c r="MO952" s="220"/>
      <c r="MP952" s="220"/>
      <c r="MQ952" s="220"/>
      <c r="MR952" s="220"/>
      <c r="MS952" s="220"/>
      <c r="MT952" s="220"/>
      <c r="MU952" s="220"/>
      <c r="MV952" s="220"/>
      <c r="MW952" s="220"/>
      <c r="MX952" s="220"/>
      <c r="MY952" s="220"/>
      <c r="MZ952" s="220"/>
      <c r="NA952" s="220"/>
      <c r="NB952" s="220"/>
      <c r="NC952" s="220"/>
      <c r="ND952" s="220"/>
      <c r="NE952" s="220"/>
      <c r="NF952" s="220"/>
      <c r="NG952" s="220"/>
      <c r="NH952" s="220"/>
      <c r="NI952" s="220"/>
      <c r="NJ952" s="220"/>
      <c r="NK952" s="220"/>
      <c r="NL952" s="220"/>
      <c r="NM952" s="220"/>
      <c r="NN952" s="220"/>
      <c r="NO952" s="220"/>
      <c r="NP952" s="220"/>
      <c r="NQ952" s="220"/>
      <c r="NR952" s="220"/>
      <c r="NS952" s="220"/>
      <c r="NT952" s="220"/>
      <c r="NU952" s="220"/>
      <c r="NV952" s="220"/>
      <c r="NW952" s="220"/>
      <c r="NX952" s="220"/>
      <c r="NY952" s="220"/>
      <c r="NZ952" s="220"/>
      <c r="OA952" s="220"/>
      <c r="OB952" s="220"/>
      <c r="OC952" s="220"/>
      <c r="OD952" s="220"/>
      <c r="OE952" s="220"/>
      <c r="OF952" s="220"/>
      <c r="OG952" s="220"/>
      <c r="OH952" s="220"/>
      <c r="OI952" s="220"/>
      <c r="OJ952" s="220"/>
      <c r="OK952" s="220"/>
      <c r="OL952" s="220"/>
      <c r="OM952" s="220"/>
      <c r="ON952" s="220"/>
      <c r="OO952" s="220"/>
      <c r="OP952" s="220"/>
      <c r="OQ952" s="220"/>
      <c r="OR952" s="220"/>
      <c r="OS952" s="220"/>
      <c r="OT952" s="220"/>
      <c r="OU952" s="220"/>
      <c r="OV952" s="220"/>
      <c r="OW952" s="220"/>
      <c r="OX952" s="220"/>
      <c r="OY952" s="220"/>
      <c r="OZ952" s="220"/>
      <c r="PA952" s="220"/>
      <c r="PB952" s="220"/>
      <c r="PC952" s="220"/>
      <c r="PD952" s="220"/>
      <c r="PE952" s="220"/>
      <c r="PF952" s="220"/>
      <c r="PG952" s="220"/>
      <c r="PH952" s="220"/>
      <c r="PI952" s="220"/>
      <c r="PJ952" s="220"/>
      <c r="PK952" s="220"/>
      <c r="PL952" s="220"/>
      <c r="PM952" s="220"/>
      <c r="PN952" s="220"/>
      <c r="PO952" s="220"/>
      <c r="PP952" s="220"/>
      <c r="PQ952" s="220"/>
      <c r="PR952" s="220"/>
      <c r="PS952" s="220"/>
      <c r="PT952" s="220"/>
      <c r="PU952" s="220"/>
      <c r="PV952" s="220"/>
      <c r="PW952" s="220"/>
      <c r="PX952" s="220"/>
      <c r="PY952" s="220"/>
      <c r="PZ952" s="220"/>
      <c r="QA952" s="220"/>
      <c r="QB952" s="220"/>
      <c r="QC952" s="220"/>
      <c r="QD952" s="220"/>
      <c r="QE952" s="220"/>
      <c r="QF952" s="220"/>
      <c r="QG952" s="220"/>
      <c r="QH952" s="220"/>
      <c r="QI952" s="220"/>
      <c r="QJ952" s="220"/>
      <c r="QK952" s="220"/>
      <c r="QL952" s="220"/>
      <c r="QM952" s="220"/>
      <c r="QN952" s="220"/>
      <c r="QO952" s="220"/>
      <c r="QP952" s="220"/>
      <c r="QQ952" s="220"/>
      <c r="QR952" s="220"/>
      <c r="QS952" s="220"/>
      <c r="QT952" s="220"/>
      <c r="QU952" s="220"/>
      <c r="QV952" s="220"/>
      <c r="QW952" s="220"/>
      <c r="QX952" s="220"/>
      <c r="QY952" s="220"/>
      <c r="QZ952" s="220"/>
      <c r="RA952" s="220"/>
      <c r="RB952" s="220"/>
      <c r="RC952" s="220"/>
      <c r="RD952" s="220"/>
      <c r="RE952" s="220"/>
      <c r="RF952" s="220"/>
      <c r="RG952" s="220"/>
      <c r="RH952" s="220"/>
      <c r="RI952" s="220"/>
      <c r="RJ952" s="220"/>
      <c r="RK952" s="220"/>
      <c r="RL952" s="220"/>
      <c r="RM952" s="220"/>
      <c r="RN952" s="220"/>
      <c r="RO952" s="220"/>
      <c r="RP952" s="220"/>
      <c r="RQ952" s="220"/>
      <c r="RR952" s="220"/>
      <c r="RS952" s="220"/>
      <c r="RT952" s="220"/>
      <c r="RU952" s="220"/>
      <c r="RV952" s="220"/>
      <c r="RW952" s="220"/>
      <c r="RX952" s="220"/>
      <c r="RY952" s="220"/>
      <c r="RZ952" s="220"/>
      <c r="SA952" s="220"/>
      <c r="SB952" s="220"/>
      <c r="SC952" s="220"/>
      <c r="SD952" s="220"/>
      <c r="SE952" s="220"/>
      <c r="SF952" s="220"/>
      <c r="SG952" s="220"/>
    </row>
    <row r="953" spans="1:501">
      <c r="A953" s="220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454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0"/>
      <c r="AA953" s="220"/>
      <c r="AB953" s="220"/>
      <c r="AC953" s="220"/>
      <c r="AD953" s="220"/>
      <c r="AE953" s="220"/>
      <c r="AF953" s="220"/>
      <c r="AG953" s="220"/>
      <c r="AH953" s="220"/>
      <c r="AI953" s="220"/>
      <c r="AJ953" s="220"/>
      <c r="AK953" s="220"/>
      <c r="AL953" s="220"/>
      <c r="AM953" s="220"/>
      <c r="AN953" s="220"/>
      <c r="AO953" s="220"/>
      <c r="AP953" s="220"/>
      <c r="AQ953" s="220"/>
      <c r="AR953" s="220"/>
      <c r="AS953" s="220"/>
      <c r="AT953" s="220"/>
      <c r="AU953" s="220"/>
      <c r="AV953" s="220"/>
      <c r="AW953" s="220"/>
      <c r="AX953" s="220"/>
      <c r="AY953" s="220"/>
      <c r="AZ953" s="220"/>
      <c r="BA953" s="220"/>
      <c r="BB953" s="220"/>
      <c r="BC953" s="220"/>
      <c r="BD953" s="220"/>
      <c r="BE953" s="220"/>
      <c r="BF953" s="220"/>
      <c r="BG953" s="220"/>
      <c r="BH953" s="220"/>
      <c r="BI953" s="220"/>
      <c r="BJ953" s="220"/>
      <c r="BK953" s="220"/>
      <c r="BL953" s="220"/>
      <c r="BM953" s="220"/>
      <c r="BN953" s="220"/>
      <c r="BO953" s="220"/>
      <c r="BP953" s="220"/>
      <c r="BQ953" s="220"/>
      <c r="BR953" s="220"/>
      <c r="BS953" s="220"/>
      <c r="BT953" s="220"/>
      <c r="BU953" s="220"/>
      <c r="BV953" s="220"/>
      <c r="BW953" s="220"/>
      <c r="DV953" s="220"/>
      <c r="DW953" s="220"/>
      <c r="DX953" s="220"/>
      <c r="DY953" s="220"/>
      <c r="DZ953" s="220"/>
      <c r="EA953" s="220"/>
      <c r="EB953" s="220"/>
      <c r="EC953" s="220"/>
      <c r="ED953" s="220"/>
      <c r="EE953" s="220"/>
      <c r="EF953" s="220"/>
      <c r="EG953" s="220"/>
      <c r="EH953" s="220"/>
      <c r="EI953" s="220"/>
      <c r="EJ953" s="220"/>
      <c r="EK953" s="220"/>
      <c r="EL953" s="220"/>
      <c r="EM953" s="220"/>
      <c r="EN953" s="220"/>
      <c r="EO953" s="220"/>
      <c r="EP953" s="220"/>
      <c r="EQ953" s="220"/>
      <c r="ER953" s="220"/>
      <c r="ES953" s="220"/>
      <c r="ET953" s="220"/>
      <c r="EU953" s="220"/>
      <c r="EV953" s="220"/>
      <c r="EW953" s="220"/>
      <c r="EX953" s="220"/>
      <c r="EY953" s="220"/>
      <c r="EZ953" s="220"/>
      <c r="FA953" s="220"/>
      <c r="FB953" s="220"/>
      <c r="FC953" s="220"/>
      <c r="FD953" s="220"/>
      <c r="FE953" s="220"/>
      <c r="FF953" s="220"/>
      <c r="FG953" s="220"/>
      <c r="FH953" s="220"/>
      <c r="FI953" s="220"/>
      <c r="FJ953" s="220"/>
      <c r="FK953" s="220"/>
      <c r="FL953" s="220"/>
      <c r="FM953" s="220"/>
      <c r="FN953" s="220"/>
      <c r="FO953" s="220"/>
      <c r="FP953" s="220"/>
      <c r="FQ953" s="220"/>
      <c r="FR953" s="220"/>
      <c r="FS953" s="220"/>
      <c r="FT953" s="220"/>
      <c r="FU953" s="220"/>
      <c r="FV953" s="220"/>
      <c r="FW953" s="220"/>
      <c r="FX953" s="220"/>
      <c r="FY953" s="220"/>
      <c r="FZ953" s="220"/>
      <c r="GA953" s="220"/>
      <c r="GB953" s="220"/>
      <c r="GC953" s="220"/>
      <c r="GD953" s="220"/>
      <c r="GE953" s="220"/>
      <c r="GF953" s="220"/>
      <c r="GG953" s="220"/>
      <c r="GH953" s="220"/>
      <c r="GI953" s="220"/>
      <c r="GJ953" s="220"/>
      <c r="GK953" s="220"/>
      <c r="GL953" s="220"/>
      <c r="GM953" s="220"/>
      <c r="GN953" s="220"/>
      <c r="GO953" s="220"/>
      <c r="GP953" s="220"/>
      <c r="GQ953" s="220"/>
      <c r="GR953" s="220"/>
      <c r="GS953" s="220"/>
      <c r="GT953" s="220"/>
      <c r="GU953" s="220"/>
      <c r="GV953" s="220"/>
      <c r="GW953" s="220"/>
      <c r="GX953" s="220"/>
      <c r="GY953" s="220"/>
      <c r="GZ953" s="220"/>
      <c r="HA953" s="220"/>
      <c r="HB953" s="220"/>
      <c r="HC953" s="220"/>
      <c r="HD953" s="220"/>
      <c r="HE953" s="220"/>
      <c r="HF953" s="220"/>
      <c r="HG953" s="220"/>
      <c r="HH953" s="220"/>
      <c r="HI953" s="220"/>
      <c r="HJ953" s="220"/>
      <c r="HK953" s="220"/>
      <c r="HL953" s="220"/>
      <c r="HM953" s="220"/>
      <c r="HN953" s="220"/>
      <c r="HO953" s="220"/>
      <c r="HP953" s="220"/>
      <c r="HQ953" s="220"/>
      <c r="HR953" s="220"/>
      <c r="HS953" s="220"/>
      <c r="HT953" s="220"/>
      <c r="HU953" s="220"/>
      <c r="HV953" s="220"/>
      <c r="HW953" s="220"/>
      <c r="HX953" s="220"/>
      <c r="HY953" s="220"/>
      <c r="HZ953" s="220"/>
      <c r="IA953" s="220"/>
      <c r="IB953" s="220"/>
      <c r="IC953" s="220"/>
      <c r="ID953" s="220"/>
      <c r="IE953" s="220"/>
      <c r="IF953" s="220"/>
      <c r="IG953" s="220"/>
      <c r="IH953" s="220"/>
      <c r="II953" s="220"/>
      <c r="IJ953" s="220"/>
      <c r="IK953" s="220"/>
      <c r="IL953" s="220"/>
      <c r="IM953" s="220"/>
      <c r="IN953" s="220"/>
      <c r="IO953" s="220"/>
      <c r="IP953" s="220"/>
      <c r="IQ953" s="220"/>
      <c r="IR953" s="220"/>
      <c r="IS953" s="220"/>
      <c r="IT953" s="220"/>
      <c r="IU953" s="220"/>
      <c r="IV953" s="220"/>
      <c r="IW953" s="220"/>
      <c r="IX953" s="220"/>
      <c r="IY953" s="220"/>
      <c r="IZ953" s="220"/>
      <c r="JA953" s="220"/>
      <c r="JB953" s="220"/>
      <c r="JC953" s="220"/>
      <c r="JD953" s="220"/>
      <c r="JE953" s="220"/>
      <c r="JF953" s="220"/>
      <c r="JG953" s="220"/>
      <c r="JH953" s="220"/>
      <c r="JI953" s="220"/>
      <c r="JJ953" s="220"/>
      <c r="JK953" s="220"/>
      <c r="JL953" s="220"/>
      <c r="JM953" s="220"/>
      <c r="JN953" s="220"/>
      <c r="JO953" s="220"/>
      <c r="JP953" s="220"/>
      <c r="JQ953" s="220"/>
      <c r="JR953" s="220"/>
      <c r="JS953" s="220"/>
      <c r="JT953" s="220"/>
      <c r="JU953" s="220"/>
      <c r="JV953" s="220"/>
      <c r="JW953" s="220"/>
      <c r="JX953" s="220"/>
      <c r="JY953" s="220"/>
      <c r="JZ953" s="220"/>
      <c r="KA953" s="220"/>
      <c r="KB953" s="220"/>
      <c r="KC953" s="220"/>
      <c r="KD953" s="220"/>
      <c r="KE953" s="220"/>
      <c r="KF953" s="220"/>
      <c r="KG953" s="220"/>
      <c r="KH953" s="220"/>
      <c r="KI953" s="220"/>
      <c r="KJ953" s="220"/>
      <c r="KK953" s="220"/>
      <c r="KL953" s="220"/>
      <c r="KM953" s="220"/>
      <c r="KN953" s="220"/>
      <c r="KO953" s="220"/>
      <c r="KP953" s="220"/>
      <c r="KQ953" s="220"/>
      <c r="KR953" s="220"/>
      <c r="KS953" s="220"/>
      <c r="KT953" s="220"/>
      <c r="KU953" s="220"/>
      <c r="KV953" s="220"/>
      <c r="KW953" s="220"/>
      <c r="KX953" s="220"/>
      <c r="LH953" s="220"/>
      <c r="LI953" s="220"/>
      <c r="LJ953" s="220"/>
      <c r="LK953" s="220"/>
      <c r="LL953" s="220"/>
      <c r="LM953" s="220"/>
      <c r="LN953" s="220"/>
      <c r="LO953" s="220"/>
      <c r="LP953" s="220"/>
      <c r="LQ953" s="220"/>
      <c r="LR953" s="220"/>
      <c r="LS953" s="220"/>
      <c r="LT953" s="220"/>
      <c r="LU953" s="220"/>
      <c r="LV953" s="220"/>
      <c r="LW953" s="220"/>
      <c r="LX953" s="220"/>
      <c r="LY953" s="220"/>
      <c r="LZ953" s="220"/>
      <c r="MA953" s="220"/>
      <c r="MB953" s="220"/>
      <c r="MC953" s="220"/>
      <c r="MD953" s="220"/>
      <c r="ME953" s="220"/>
      <c r="MF953" s="220"/>
      <c r="MG953" s="220"/>
      <c r="MH953" s="220"/>
      <c r="MI953" s="220"/>
      <c r="MJ953" s="220"/>
      <c r="MK953" s="220"/>
      <c r="ML953" s="220"/>
      <c r="MM953" s="220"/>
      <c r="MN953" s="220"/>
      <c r="MO953" s="220"/>
      <c r="MP953" s="220"/>
      <c r="MQ953" s="220"/>
      <c r="MR953" s="220"/>
      <c r="MS953" s="220"/>
      <c r="MT953" s="220"/>
      <c r="MU953" s="220"/>
      <c r="MV953" s="220"/>
      <c r="MW953" s="220"/>
      <c r="MX953" s="220"/>
      <c r="MY953" s="220"/>
      <c r="MZ953" s="220"/>
      <c r="NA953" s="220"/>
      <c r="NB953" s="220"/>
      <c r="NC953" s="220"/>
      <c r="ND953" s="220"/>
      <c r="NE953" s="220"/>
      <c r="NF953" s="220"/>
      <c r="NG953" s="220"/>
      <c r="NH953" s="220"/>
      <c r="NI953" s="220"/>
      <c r="NJ953" s="220"/>
      <c r="NK953" s="220"/>
      <c r="NL953" s="220"/>
      <c r="NM953" s="220"/>
      <c r="NN953" s="220"/>
      <c r="NO953" s="220"/>
      <c r="NP953" s="220"/>
      <c r="NQ953" s="220"/>
      <c r="NR953" s="220"/>
      <c r="NS953" s="220"/>
      <c r="NT953" s="220"/>
      <c r="NU953" s="220"/>
      <c r="NV953" s="220"/>
      <c r="NW953" s="220"/>
      <c r="NX953" s="220"/>
      <c r="NY953" s="220"/>
      <c r="NZ953" s="220"/>
      <c r="OA953" s="220"/>
      <c r="OB953" s="220"/>
      <c r="OC953" s="220"/>
      <c r="OD953" s="220"/>
      <c r="OE953" s="220"/>
      <c r="OF953" s="220"/>
      <c r="OG953" s="220"/>
      <c r="OH953" s="220"/>
      <c r="OI953" s="220"/>
      <c r="OJ953" s="220"/>
      <c r="OK953" s="220"/>
      <c r="OL953" s="220"/>
      <c r="OM953" s="220"/>
      <c r="ON953" s="220"/>
      <c r="OO953" s="220"/>
      <c r="OP953" s="220"/>
      <c r="OQ953" s="220"/>
      <c r="OR953" s="220"/>
      <c r="OS953" s="220"/>
      <c r="OT953" s="220"/>
      <c r="OU953" s="220"/>
      <c r="OV953" s="220"/>
      <c r="OW953" s="220"/>
      <c r="OX953" s="220"/>
      <c r="OY953" s="220"/>
      <c r="OZ953" s="220"/>
      <c r="PA953" s="220"/>
      <c r="PB953" s="220"/>
      <c r="PC953" s="220"/>
      <c r="PD953" s="220"/>
      <c r="PE953" s="220"/>
      <c r="PF953" s="220"/>
      <c r="PG953" s="220"/>
      <c r="PH953" s="220"/>
      <c r="PI953" s="220"/>
      <c r="PJ953" s="220"/>
      <c r="PK953" s="220"/>
      <c r="PL953" s="220"/>
      <c r="PM953" s="220"/>
      <c r="PN953" s="220"/>
      <c r="PO953" s="220"/>
      <c r="PP953" s="220"/>
      <c r="PQ953" s="220"/>
      <c r="PR953" s="220"/>
      <c r="PS953" s="220"/>
      <c r="PT953" s="220"/>
      <c r="PU953" s="220"/>
      <c r="PV953" s="220"/>
      <c r="PW953" s="220"/>
      <c r="PX953" s="220"/>
      <c r="PY953" s="220"/>
      <c r="PZ953" s="220"/>
      <c r="QA953" s="220"/>
      <c r="QB953" s="220"/>
      <c r="QC953" s="220"/>
      <c r="QD953" s="220"/>
      <c r="QE953" s="220"/>
      <c r="QF953" s="220"/>
      <c r="QG953" s="220"/>
      <c r="QH953" s="220"/>
      <c r="QI953" s="220"/>
      <c r="QJ953" s="220"/>
      <c r="QK953" s="220"/>
      <c r="QL953" s="220"/>
      <c r="QM953" s="220"/>
      <c r="QN953" s="220"/>
      <c r="QO953" s="220"/>
      <c r="QP953" s="220"/>
      <c r="QQ953" s="220"/>
      <c r="QR953" s="220"/>
      <c r="QS953" s="220"/>
      <c r="QT953" s="220"/>
      <c r="QU953" s="220"/>
      <c r="QV953" s="220"/>
      <c r="QW953" s="220"/>
      <c r="QX953" s="220"/>
      <c r="QY953" s="220"/>
      <c r="QZ953" s="220"/>
      <c r="RA953" s="220"/>
      <c r="RB953" s="220"/>
      <c r="RC953" s="220"/>
      <c r="RD953" s="220"/>
      <c r="RE953" s="220"/>
      <c r="RF953" s="220"/>
      <c r="RG953" s="220"/>
      <c r="RH953" s="220"/>
      <c r="RI953" s="220"/>
      <c r="RJ953" s="220"/>
      <c r="RK953" s="220"/>
      <c r="RL953" s="220"/>
      <c r="RM953" s="220"/>
      <c r="RN953" s="220"/>
      <c r="RO953" s="220"/>
      <c r="RP953" s="220"/>
      <c r="RQ953" s="220"/>
      <c r="RR953" s="220"/>
      <c r="RS953" s="220"/>
      <c r="RT953" s="220"/>
      <c r="RU953" s="220"/>
      <c r="RV953" s="220"/>
      <c r="RW953" s="220"/>
      <c r="RX953" s="220"/>
      <c r="RY953" s="220"/>
      <c r="RZ953" s="220"/>
      <c r="SA953" s="220"/>
      <c r="SB953" s="220"/>
      <c r="SC953" s="220"/>
      <c r="SD953" s="220"/>
      <c r="SE953" s="220"/>
      <c r="SF953" s="220"/>
      <c r="SG953" s="220"/>
    </row>
    <row r="954" spans="1:501">
      <c r="A954" s="220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454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0"/>
      <c r="AA954" s="220"/>
      <c r="AB954" s="220"/>
      <c r="AC954" s="220"/>
      <c r="AD954" s="220"/>
      <c r="AE954" s="220"/>
      <c r="AF954" s="220"/>
      <c r="AG954" s="220"/>
      <c r="AH954" s="220"/>
      <c r="AI954" s="220"/>
      <c r="AJ954" s="220"/>
      <c r="AK954" s="220"/>
      <c r="AL954" s="220"/>
      <c r="AM954" s="220"/>
      <c r="AN954" s="220"/>
      <c r="AO954" s="220"/>
      <c r="AP954" s="220"/>
      <c r="AQ954" s="220"/>
      <c r="AR954" s="220"/>
      <c r="AS954" s="220"/>
      <c r="AT954" s="220"/>
      <c r="AU954" s="220"/>
      <c r="AV954" s="220"/>
      <c r="AW954" s="220"/>
      <c r="AX954" s="220"/>
      <c r="AY954" s="220"/>
      <c r="AZ954" s="220"/>
      <c r="BA954" s="220"/>
      <c r="BB954" s="220"/>
      <c r="BC954" s="220"/>
      <c r="BD954" s="220"/>
      <c r="BE954" s="220"/>
      <c r="BF954" s="220"/>
      <c r="BG954" s="220"/>
      <c r="BH954" s="220"/>
      <c r="BI954" s="220"/>
      <c r="BJ954" s="220"/>
      <c r="BK954" s="220"/>
      <c r="BL954" s="220"/>
      <c r="BM954" s="220"/>
      <c r="BN954" s="220"/>
      <c r="BO954" s="220"/>
      <c r="BP954" s="220"/>
      <c r="BQ954" s="220"/>
      <c r="BR954" s="220"/>
      <c r="BS954" s="220"/>
      <c r="BT954" s="220"/>
      <c r="BU954" s="220"/>
      <c r="BV954" s="220"/>
      <c r="BW954" s="220"/>
      <c r="DV954" s="220"/>
      <c r="DW954" s="220"/>
      <c r="DX954" s="220"/>
      <c r="DY954" s="220"/>
      <c r="DZ954" s="220"/>
      <c r="EA954" s="220"/>
      <c r="EB954" s="220"/>
      <c r="EC954" s="220"/>
      <c r="ED954" s="220"/>
      <c r="EE954" s="220"/>
      <c r="EF954" s="220"/>
      <c r="EG954" s="220"/>
      <c r="EH954" s="220"/>
      <c r="EI954" s="220"/>
      <c r="EJ954" s="220"/>
      <c r="EK954" s="220"/>
      <c r="EL954" s="220"/>
      <c r="EM954" s="220"/>
      <c r="EN954" s="220"/>
      <c r="EO954" s="220"/>
      <c r="EP954" s="220"/>
      <c r="EQ954" s="220"/>
      <c r="ER954" s="220"/>
      <c r="ES954" s="220"/>
      <c r="ET954" s="220"/>
      <c r="EU954" s="220"/>
      <c r="EV954" s="220"/>
      <c r="EW954" s="220"/>
      <c r="EX954" s="220"/>
      <c r="EY954" s="220"/>
      <c r="EZ954" s="220"/>
      <c r="FA954" s="220"/>
      <c r="FB954" s="220"/>
      <c r="FC954" s="220"/>
      <c r="FD954" s="220"/>
      <c r="FE954" s="220"/>
      <c r="FF954" s="220"/>
      <c r="FG954" s="220"/>
      <c r="FH954" s="220"/>
      <c r="FI954" s="220"/>
      <c r="FJ954" s="220"/>
      <c r="FK954" s="220"/>
      <c r="FL954" s="220"/>
      <c r="FM954" s="220"/>
      <c r="FN954" s="220"/>
      <c r="FO954" s="220"/>
      <c r="FP954" s="220"/>
      <c r="FQ954" s="220"/>
      <c r="FR954" s="220"/>
      <c r="FS954" s="220"/>
      <c r="FT954" s="220"/>
      <c r="FU954" s="220"/>
      <c r="FV954" s="220"/>
      <c r="FW954" s="220"/>
      <c r="FX954" s="220"/>
      <c r="FY954" s="220"/>
      <c r="FZ954" s="220"/>
      <c r="GA954" s="220"/>
      <c r="GB954" s="220"/>
      <c r="GC954" s="220"/>
      <c r="GD954" s="220"/>
      <c r="GE954" s="220"/>
      <c r="GF954" s="220"/>
      <c r="GG954" s="220"/>
      <c r="GH954" s="220"/>
      <c r="GI954" s="220"/>
      <c r="GJ954" s="220"/>
      <c r="GK954" s="220"/>
      <c r="GL954" s="220"/>
      <c r="GM954" s="220"/>
      <c r="GN954" s="220"/>
      <c r="GO954" s="220"/>
      <c r="GP954" s="220"/>
      <c r="GQ954" s="220"/>
      <c r="GR954" s="220"/>
      <c r="GS954" s="220"/>
      <c r="GT954" s="220"/>
      <c r="GU954" s="220"/>
      <c r="GV954" s="220"/>
      <c r="GW954" s="220"/>
      <c r="GX954" s="220"/>
      <c r="GY954" s="220"/>
      <c r="GZ954" s="220"/>
      <c r="HA954" s="220"/>
      <c r="HB954" s="220"/>
      <c r="HC954" s="220"/>
      <c r="HD954" s="220"/>
      <c r="HE954" s="220"/>
      <c r="HF954" s="220"/>
      <c r="HG954" s="220"/>
      <c r="HH954" s="220"/>
      <c r="HI954" s="220"/>
      <c r="HJ954" s="220"/>
      <c r="HK954" s="220"/>
      <c r="HL954" s="220"/>
      <c r="HM954" s="220"/>
      <c r="HN954" s="220"/>
      <c r="HO954" s="220"/>
      <c r="HP954" s="220"/>
      <c r="HQ954" s="220"/>
      <c r="HR954" s="220"/>
      <c r="HS954" s="220"/>
      <c r="HT954" s="220"/>
      <c r="HU954" s="220"/>
      <c r="HV954" s="220"/>
      <c r="HW954" s="220"/>
      <c r="HX954" s="220"/>
      <c r="HY954" s="220"/>
      <c r="HZ954" s="220"/>
      <c r="IA954" s="220"/>
      <c r="IB954" s="220"/>
      <c r="IC954" s="220"/>
      <c r="ID954" s="220"/>
      <c r="IE954" s="220"/>
      <c r="IF954" s="220"/>
      <c r="IG954" s="220"/>
      <c r="IH954" s="220"/>
      <c r="II954" s="220"/>
      <c r="IJ954" s="220"/>
      <c r="IK954" s="220"/>
      <c r="IL954" s="220"/>
      <c r="IM954" s="220"/>
      <c r="IN954" s="220"/>
      <c r="IO954" s="220"/>
      <c r="IP954" s="220"/>
      <c r="IQ954" s="220"/>
      <c r="IR954" s="220"/>
      <c r="IS954" s="220"/>
      <c r="IT954" s="220"/>
      <c r="IU954" s="220"/>
      <c r="IV954" s="220"/>
      <c r="IW954" s="220"/>
      <c r="IX954" s="220"/>
      <c r="IY954" s="220"/>
      <c r="IZ954" s="220"/>
      <c r="JA954" s="220"/>
      <c r="JB954" s="220"/>
      <c r="JC954" s="220"/>
      <c r="JD954" s="220"/>
      <c r="JE954" s="220"/>
      <c r="JF954" s="220"/>
      <c r="JG954" s="220"/>
      <c r="JH954" s="220"/>
      <c r="JI954" s="220"/>
      <c r="JJ954" s="220"/>
      <c r="JK954" s="220"/>
      <c r="JL954" s="220"/>
      <c r="JM954" s="220"/>
      <c r="JN954" s="220"/>
      <c r="JO954" s="220"/>
      <c r="JP954" s="220"/>
      <c r="JQ954" s="220"/>
      <c r="JR954" s="220"/>
      <c r="JS954" s="220"/>
      <c r="JT954" s="220"/>
      <c r="JU954" s="220"/>
      <c r="JV954" s="220"/>
      <c r="JW954" s="220"/>
      <c r="JX954" s="220"/>
      <c r="JY954" s="220"/>
      <c r="JZ954" s="220"/>
      <c r="KA954" s="220"/>
      <c r="KB954" s="220"/>
      <c r="KC954" s="220"/>
      <c r="KD954" s="220"/>
      <c r="KE954" s="220"/>
      <c r="KF954" s="220"/>
      <c r="KG954" s="220"/>
      <c r="KH954" s="220"/>
      <c r="KI954" s="220"/>
      <c r="KJ954" s="220"/>
      <c r="KK954" s="220"/>
      <c r="KL954" s="220"/>
      <c r="KM954" s="220"/>
      <c r="KN954" s="220"/>
      <c r="KO954" s="220"/>
      <c r="KP954" s="220"/>
      <c r="KQ954" s="220"/>
      <c r="KR954" s="220"/>
      <c r="KS954" s="220"/>
      <c r="KT954" s="220"/>
      <c r="KU954" s="220"/>
      <c r="KV954" s="220"/>
      <c r="KW954" s="220"/>
      <c r="KX954" s="220"/>
      <c r="LH954" s="220"/>
      <c r="LI954" s="220"/>
      <c r="LJ954" s="220"/>
      <c r="LK954" s="220"/>
      <c r="LL954" s="220"/>
      <c r="LM954" s="220"/>
      <c r="LN954" s="220"/>
      <c r="LO954" s="220"/>
      <c r="LP954" s="220"/>
      <c r="LQ954" s="220"/>
      <c r="LR954" s="220"/>
      <c r="LS954" s="220"/>
      <c r="LT954" s="220"/>
      <c r="LU954" s="220"/>
      <c r="LV954" s="220"/>
      <c r="LW954" s="220"/>
      <c r="LX954" s="220"/>
      <c r="LY954" s="220"/>
      <c r="LZ954" s="220"/>
      <c r="MA954" s="220"/>
      <c r="MB954" s="220"/>
      <c r="MC954" s="220"/>
      <c r="MD954" s="220"/>
      <c r="ME954" s="220"/>
      <c r="MF954" s="220"/>
      <c r="MG954" s="220"/>
      <c r="MH954" s="220"/>
      <c r="MI954" s="220"/>
      <c r="MJ954" s="220"/>
      <c r="MK954" s="220"/>
      <c r="ML954" s="220"/>
      <c r="MM954" s="220"/>
      <c r="MN954" s="220"/>
      <c r="MO954" s="220"/>
      <c r="MP954" s="220"/>
      <c r="MQ954" s="220"/>
      <c r="MR954" s="220"/>
      <c r="MS954" s="220"/>
      <c r="MT954" s="220"/>
      <c r="MU954" s="220"/>
      <c r="MV954" s="220"/>
      <c r="MW954" s="220"/>
      <c r="MX954" s="220"/>
      <c r="MY954" s="220"/>
      <c r="MZ954" s="220"/>
      <c r="NA954" s="220"/>
      <c r="NB954" s="220"/>
      <c r="NC954" s="220"/>
      <c r="ND954" s="220"/>
      <c r="NE954" s="220"/>
      <c r="NF954" s="220"/>
      <c r="NG954" s="220"/>
      <c r="NH954" s="220"/>
      <c r="NI954" s="220"/>
      <c r="NJ954" s="220"/>
      <c r="NK954" s="220"/>
      <c r="NL954" s="220"/>
      <c r="NM954" s="220"/>
      <c r="NN954" s="220"/>
      <c r="NO954" s="220"/>
      <c r="NP954" s="220"/>
      <c r="NQ954" s="220"/>
      <c r="NR954" s="220"/>
      <c r="NS954" s="220"/>
      <c r="NT954" s="220"/>
      <c r="NU954" s="220"/>
      <c r="NV954" s="220"/>
      <c r="NW954" s="220"/>
      <c r="NX954" s="220"/>
      <c r="NY954" s="220"/>
      <c r="NZ954" s="220"/>
      <c r="OA954" s="220"/>
      <c r="OB954" s="220"/>
      <c r="OC954" s="220"/>
      <c r="OD954" s="220"/>
      <c r="OE954" s="220"/>
      <c r="OF954" s="220"/>
      <c r="OG954" s="220"/>
      <c r="OH954" s="220"/>
      <c r="OI954" s="220"/>
      <c r="OJ954" s="220"/>
      <c r="OK954" s="220"/>
      <c r="OL954" s="220"/>
      <c r="OM954" s="220"/>
      <c r="ON954" s="220"/>
      <c r="OO954" s="220"/>
      <c r="OP954" s="220"/>
      <c r="OQ954" s="220"/>
      <c r="OR954" s="220"/>
      <c r="OS954" s="220"/>
      <c r="OT954" s="220"/>
      <c r="OU954" s="220"/>
      <c r="OV954" s="220"/>
      <c r="OW954" s="220"/>
      <c r="OX954" s="220"/>
      <c r="OY954" s="220"/>
      <c r="OZ954" s="220"/>
      <c r="PA954" s="220"/>
      <c r="PB954" s="220"/>
      <c r="PC954" s="220"/>
      <c r="PD954" s="220"/>
      <c r="PE954" s="220"/>
      <c r="PF954" s="220"/>
      <c r="PG954" s="220"/>
      <c r="PH954" s="220"/>
      <c r="PI954" s="220"/>
      <c r="PJ954" s="220"/>
      <c r="PK954" s="220"/>
      <c r="PL954" s="220"/>
      <c r="PM954" s="220"/>
      <c r="PN954" s="220"/>
      <c r="PO954" s="220"/>
      <c r="PP954" s="220"/>
      <c r="PQ954" s="220"/>
      <c r="PR954" s="220"/>
      <c r="PS954" s="220"/>
      <c r="PT954" s="220"/>
      <c r="PU954" s="220"/>
      <c r="PV954" s="220"/>
      <c r="PW954" s="220"/>
      <c r="PX954" s="220"/>
      <c r="PY954" s="220"/>
      <c r="PZ954" s="220"/>
      <c r="QA954" s="220"/>
      <c r="QB954" s="220"/>
      <c r="QC954" s="220"/>
      <c r="QD954" s="220"/>
      <c r="QE954" s="220"/>
      <c r="QF954" s="220"/>
      <c r="QG954" s="220"/>
      <c r="QH954" s="220"/>
      <c r="QI954" s="220"/>
      <c r="QJ954" s="220"/>
      <c r="QK954" s="220"/>
      <c r="QL954" s="220"/>
      <c r="QM954" s="220"/>
      <c r="QN954" s="220"/>
      <c r="QO954" s="220"/>
      <c r="QP954" s="220"/>
      <c r="QQ954" s="220"/>
      <c r="QR954" s="220"/>
      <c r="QS954" s="220"/>
      <c r="QT954" s="220"/>
      <c r="QU954" s="220"/>
      <c r="QV954" s="220"/>
      <c r="QW954" s="220"/>
      <c r="QX954" s="220"/>
      <c r="QY954" s="220"/>
      <c r="QZ954" s="220"/>
      <c r="RA954" s="220"/>
      <c r="RB954" s="220"/>
      <c r="RC954" s="220"/>
      <c r="RD954" s="220"/>
      <c r="RE954" s="220"/>
      <c r="RF954" s="220"/>
      <c r="RG954" s="220"/>
      <c r="RH954" s="220"/>
      <c r="RI954" s="220"/>
      <c r="RJ954" s="220"/>
      <c r="RK954" s="220"/>
      <c r="RL954" s="220"/>
      <c r="RM954" s="220"/>
      <c r="RN954" s="220"/>
      <c r="RO954" s="220"/>
      <c r="RP954" s="220"/>
      <c r="RQ954" s="220"/>
      <c r="RR954" s="220"/>
      <c r="RS954" s="220"/>
      <c r="RT954" s="220"/>
      <c r="RU954" s="220"/>
      <c r="RV954" s="220"/>
      <c r="RW954" s="220"/>
      <c r="RX954" s="220"/>
      <c r="RY954" s="220"/>
      <c r="RZ954" s="220"/>
      <c r="SA954" s="220"/>
      <c r="SB954" s="220"/>
      <c r="SC954" s="220"/>
      <c r="SD954" s="220"/>
      <c r="SE954" s="220"/>
      <c r="SF954" s="220"/>
      <c r="SG954" s="220"/>
    </row>
    <row r="955" spans="1:501">
      <c r="A955" s="220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454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0"/>
      <c r="AA955" s="220"/>
      <c r="AB955" s="220"/>
      <c r="AC955" s="220"/>
      <c r="AD955" s="220"/>
      <c r="AE955" s="220"/>
      <c r="AF955" s="220"/>
      <c r="AG955" s="220"/>
      <c r="AH955" s="220"/>
      <c r="AI955" s="220"/>
      <c r="AJ955" s="220"/>
      <c r="AK955" s="220"/>
      <c r="AL955" s="220"/>
      <c r="AM955" s="220"/>
      <c r="AN955" s="220"/>
      <c r="AO955" s="220"/>
      <c r="AP955" s="220"/>
      <c r="AQ955" s="220"/>
      <c r="AR955" s="220"/>
      <c r="AS955" s="220"/>
      <c r="AT955" s="220"/>
      <c r="AU955" s="220"/>
      <c r="AV955" s="220"/>
      <c r="AW955" s="220"/>
      <c r="AX955" s="220"/>
      <c r="AY955" s="220"/>
      <c r="AZ955" s="220"/>
      <c r="BA955" s="220"/>
      <c r="BB955" s="220"/>
      <c r="BC955" s="220"/>
      <c r="BD955" s="220"/>
      <c r="BE955" s="220"/>
      <c r="BF955" s="220"/>
      <c r="BG955" s="220"/>
      <c r="BH955" s="220"/>
      <c r="BI955" s="220"/>
      <c r="BJ955" s="220"/>
      <c r="BK955" s="220"/>
      <c r="BL955" s="220"/>
      <c r="BM955" s="220"/>
      <c r="BN955" s="220"/>
      <c r="BO955" s="220"/>
      <c r="BP955" s="220"/>
      <c r="BQ955" s="220"/>
      <c r="BR955" s="220"/>
      <c r="BS955" s="220"/>
      <c r="BT955" s="220"/>
      <c r="BU955" s="220"/>
      <c r="BV955" s="220"/>
      <c r="BW955" s="220"/>
      <c r="DV955" s="220"/>
      <c r="DW955" s="220"/>
      <c r="DX955" s="220"/>
      <c r="DY955" s="220"/>
      <c r="DZ955" s="220"/>
      <c r="EA955" s="220"/>
      <c r="EB955" s="220"/>
      <c r="EC955" s="220"/>
      <c r="ED955" s="220"/>
      <c r="EE955" s="220"/>
      <c r="EF955" s="220"/>
      <c r="EG955" s="220"/>
      <c r="EH955" s="220"/>
      <c r="EI955" s="220"/>
      <c r="EJ955" s="220"/>
      <c r="EK955" s="220"/>
      <c r="EL955" s="220"/>
      <c r="EM955" s="220"/>
      <c r="EN955" s="220"/>
      <c r="EO955" s="220"/>
      <c r="EP955" s="220"/>
      <c r="EQ955" s="220"/>
      <c r="ER955" s="220"/>
      <c r="ES955" s="220"/>
      <c r="ET955" s="220"/>
      <c r="EU955" s="220"/>
      <c r="EV955" s="220"/>
      <c r="EW955" s="220"/>
      <c r="EX955" s="220"/>
      <c r="EY955" s="220"/>
      <c r="EZ955" s="220"/>
      <c r="FA955" s="220"/>
      <c r="FB955" s="220"/>
      <c r="FC955" s="220"/>
      <c r="FD955" s="220"/>
      <c r="FE955" s="220"/>
      <c r="FF955" s="220"/>
      <c r="FG955" s="220"/>
      <c r="FH955" s="220"/>
      <c r="FI955" s="220"/>
      <c r="FJ955" s="220"/>
      <c r="FK955" s="220"/>
      <c r="FL955" s="220"/>
      <c r="FM955" s="220"/>
      <c r="FN955" s="220"/>
      <c r="FO955" s="220"/>
      <c r="FP955" s="220"/>
      <c r="FQ955" s="220"/>
      <c r="FR955" s="220"/>
      <c r="FS955" s="220"/>
      <c r="FT955" s="220"/>
      <c r="FU955" s="220"/>
      <c r="FV955" s="220"/>
      <c r="FW955" s="220"/>
      <c r="FX955" s="220"/>
      <c r="FY955" s="220"/>
      <c r="FZ955" s="220"/>
      <c r="GA955" s="220"/>
      <c r="GB955" s="220"/>
      <c r="GC955" s="220"/>
      <c r="GD955" s="220"/>
      <c r="GE955" s="220"/>
      <c r="GF955" s="220"/>
      <c r="GG955" s="220"/>
      <c r="GH955" s="220"/>
      <c r="GI955" s="220"/>
      <c r="GJ955" s="220"/>
      <c r="GK955" s="220"/>
      <c r="GL955" s="220"/>
      <c r="GM955" s="220"/>
      <c r="GN955" s="220"/>
      <c r="GO955" s="220"/>
      <c r="GP955" s="220"/>
      <c r="GQ955" s="220"/>
      <c r="GR955" s="220"/>
      <c r="GS955" s="220"/>
      <c r="GT955" s="220"/>
      <c r="GU955" s="220"/>
      <c r="GV955" s="220"/>
      <c r="GW955" s="220"/>
      <c r="GX955" s="220"/>
      <c r="GY955" s="220"/>
      <c r="GZ955" s="220"/>
      <c r="HA955" s="220"/>
      <c r="HB955" s="220"/>
      <c r="HC955" s="220"/>
      <c r="HD955" s="220"/>
      <c r="HE955" s="220"/>
      <c r="HF955" s="220"/>
      <c r="HG955" s="220"/>
      <c r="HH955" s="220"/>
      <c r="HI955" s="220"/>
      <c r="HJ955" s="220"/>
      <c r="HK955" s="220"/>
      <c r="HL955" s="220"/>
      <c r="HM955" s="220"/>
      <c r="HN955" s="220"/>
      <c r="HO955" s="220"/>
      <c r="HP955" s="220"/>
      <c r="HQ955" s="220"/>
      <c r="HR955" s="220"/>
      <c r="HS955" s="220"/>
      <c r="HT955" s="220"/>
      <c r="HU955" s="220"/>
      <c r="HV955" s="220"/>
      <c r="HW955" s="220"/>
      <c r="HX955" s="220"/>
      <c r="HY955" s="220"/>
      <c r="HZ955" s="220"/>
      <c r="IA955" s="220"/>
      <c r="IB955" s="220"/>
      <c r="IC955" s="220"/>
      <c r="ID955" s="220"/>
      <c r="IE955" s="220"/>
      <c r="IF955" s="220"/>
      <c r="IG955" s="220"/>
      <c r="IH955" s="220"/>
      <c r="II955" s="220"/>
      <c r="IJ955" s="220"/>
      <c r="IK955" s="220"/>
      <c r="IL955" s="220"/>
      <c r="IM955" s="220"/>
      <c r="IN955" s="220"/>
      <c r="IO955" s="220"/>
      <c r="IP955" s="220"/>
      <c r="IQ955" s="220"/>
      <c r="IR955" s="220"/>
      <c r="IS955" s="220"/>
      <c r="IT955" s="220"/>
      <c r="IU955" s="220"/>
      <c r="IV955" s="220"/>
      <c r="IW955" s="220"/>
      <c r="IX955" s="220"/>
      <c r="IY955" s="220"/>
      <c r="IZ955" s="220"/>
      <c r="JA955" s="220"/>
      <c r="JB955" s="220"/>
      <c r="JC955" s="220"/>
      <c r="JD955" s="220"/>
      <c r="JE955" s="220"/>
      <c r="JF955" s="220"/>
      <c r="JG955" s="220"/>
      <c r="JH955" s="220"/>
      <c r="JI955" s="220"/>
      <c r="JJ955" s="220"/>
      <c r="JK955" s="220"/>
      <c r="JL955" s="220"/>
      <c r="JM955" s="220"/>
      <c r="JN955" s="220"/>
      <c r="JO955" s="220"/>
      <c r="JP955" s="220"/>
      <c r="JQ955" s="220"/>
      <c r="JR955" s="220"/>
      <c r="JS955" s="220"/>
      <c r="JT955" s="220"/>
      <c r="JU955" s="220"/>
      <c r="JV955" s="220"/>
      <c r="JW955" s="220"/>
      <c r="JX955" s="220"/>
      <c r="JY955" s="220"/>
      <c r="JZ955" s="220"/>
      <c r="KA955" s="220"/>
      <c r="KB955" s="220"/>
      <c r="KC955" s="220"/>
      <c r="KD955" s="220"/>
      <c r="KE955" s="220"/>
      <c r="KF955" s="220"/>
      <c r="KG955" s="220"/>
      <c r="KH955" s="220"/>
      <c r="KI955" s="220"/>
      <c r="KJ955" s="220"/>
      <c r="KK955" s="220"/>
      <c r="KL955" s="220"/>
      <c r="KM955" s="220"/>
      <c r="KN955" s="220"/>
      <c r="KO955" s="220"/>
      <c r="KP955" s="220"/>
      <c r="KQ955" s="220"/>
      <c r="KR955" s="220"/>
      <c r="KS955" s="220"/>
      <c r="KT955" s="220"/>
      <c r="KU955" s="220"/>
      <c r="KV955" s="220"/>
      <c r="KW955" s="220"/>
      <c r="KX955" s="220"/>
      <c r="LH955" s="220"/>
      <c r="LI955" s="220"/>
      <c r="LJ955" s="220"/>
      <c r="LK955" s="220"/>
      <c r="LL955" s="220"/>
      <c r="LM955" s="220"/>
      <c r="LN955" s="220"/>
      <c r="LO955" s="220"/>
      <c r="LP955" s="220"/>
      <c r="LQ955" s="220"/>
      <c r="LR955" s="220"/>
      <c r="LS955" s="220"/>
      <c r="LT955" s="220"/>
      <c r="LU955" s="220"/>
      <c r="LV955" s="220"/>
      <c r="LW955" s="220"/>
      <c r="LX955" s="220"/>
      <c r="LY955" s="220"/>
      <c r="LZ955" s="220"/>
      <c r="MA955" s="220"/>
      <c r="MB955" s="220"/>
      <c r="MC955" s="220"/>
      <c r="MD955" s="220"/>
      <c r="ME955" s="220"/>
      <c r="MF955" s="220"/>
      <c r="MG955" s="220"/>
      <c r="MH955" s="220"/>
      <c r="MI955" s="220"/>
      <c r="MJ955" s="220"/>
      <c r="MK955" s="220"/>
      <c r="ML955" s="220"/>
      <c r="MM955" s="220"/>
      <c r="MN955" s="220"/>
      <c r="MO955" s="220"/>
      <c r="MP955" s="220"/>
      <c r="MQ955" s="220"/>
      <c r="MR955" s="220"/>
      <c r="MS955" s="220"/>
      <c r="MT955" s="220"/>
      <c r="MU955" s="220"/>
      <c r="MV955" s="220"/>
      <c r="MW955" s="220"/>
      <c r="MX955" s="220"/>
      <c r="MY955" s="220"/>
      <c r="MZ955" s="220"/>
      <c r="NA955" s="220"/>
      <c r="NB955" s="220"/>
      <c r="NC955" s="220"/>
      <c r="ND955" s="220"/>
      <c r="NE955" s="220"/>
      <c r="NF955" s="220"/>
      <c r="NG955" s="220"/>
      <c r="NH955" s="220"/>
      <c r="NI955" s="220"/>
      <c r="NJ955" s="220"/>
      <c r="NK955" s="220"/>
      <c r="NL955" s="220"/>
      <c r="NM955" s="220"/>
      <c r="NN955" s="220"/>
      <c r="NO955" s="220"/>
      <c r="NP955" s="220"/>
      <c r="NQ955" s="220"/>
      <c r="NR955" s="220"/>
      <c r="NS955" s="220"/>
      <c r="NT955" s="220"/>
      <c r="NU955" s="220"/>
      <c r="NV955" s="220"/>
      <c r="NW955" s="220"/>
      <c r="NX955" s="220"/>
      <c r="NY955" s="220"/>
      <c r="NZ955" s="220"/>
      <c r="OA955" s="220"/>
      <c r="OB955" s="220"/>
      <c r="OC955" s="220"/>
      <c r="OD955" s="220"/>
      <c r="OE955" s="220"/>
      <c r="OF955" s="220"/>
      <c r="OG955" s="220"/>
      <c r="OH955" s="220"/>
      <c r="OI955" s="220"/>
      <c r="OJ955" s="220"/>
      <c r="OK955" s="220"/>
      <c r="OL955" s="220"/>
      <c r="OM955" s="220"/>
      <c r="ON955" s="220"/>
      <c r="OO955" s="220"/>
      <c r="OP955" s="220"/>
      <c r="OQ955" s="220"/>
      <c r="OR955" s="220"/>
      <c r="OS955" s="220"/>
      <c r="OT955" s="220"/>
      <c r="OU955" s="220"/>
      <c r="OV955" s="220"/>
      <c r="OW955" s="220"/>
      <c r="OX955" s="220"/>
      <c r="OY955" s="220"/>
      <c r="OZ955" s="220"/>
      <c r="PA955" s="220"/>
      <c r="PB955" s="220"/>
      <c r="PC955" s="220"/>
      <c r="PD955" s="220"/>
      <c r="PE955" s="220"/>
      <c r="PF955" s="220"/>
      <c r="PG955" s="220"/>
      <c r="PH955" s="220"/>
      <c r="PI955" s="220"/>
      <c r="PJ955" s="220"/>
      <c r="PK955" s="220"/>
      <c r="PL955" s="220"/>
      <c r="PM955" s="220"/>
      <c r="PN955" s="220"/>
      <c r="PO955" s="220"/>
      <c r="PP955" s="220"/>
      <c r="PQ955" s="220"/>
      <c r="PR955" s="220"/>
      <c r="PS955" s="220"/>
      <c r="PT955" s="220"/>
      <c r="PU955" s="220"/>
      <c r="PV955" s="220"/>
      <c r="PW955" s="220"/>
      <c r="PX955" s="220"/>
      <c r="PY955" s="220"/>
      <c r="PZ955" s="220"/>
      <c r="QA955" s="220"/>
      <c r="QB955" s="220"/>
      <c r="QC955" s="220"/>
      <c r="QD955" s="220"/>
      <c r="QE955" s="220"/>
      <c r="QF955" s="220"/>
      <c r="QG955" s="220"/>
      <c r="QH955" s="220"/>
      <c r="QI955" s="220"/>
      <c r="QJ955" s="220"/>
      <c r="QK955" s="220"/>
      <c r="QL955" s="220"/>
      <c r="QM955" s="220"/>
      <c r="QN955" s="220"/>
      <c r="QO955" s="220"/>
      <c r="QP955" s="220"/>
      <c r="QQ955" s="220"/>
      <c r="QR955" s="220"/>
      <c r="QS955" s="220"/>
      <c r="QT955" s="220"/>
      <c r="QU955" s="220"/>
      <c r="QV955" s="220"/>
      <c r="QW955" s="220"/>
      <c r="QX955" s="220"/>
      <c r="QY955" s="220"/>
      <c r="QZ955" s="220"/>
      <c r="RA955" s="220"/>
      <c r="RB955" s="220"/>
      <c r="RC955" s="220"/>
      <c r="RD955" s="220"/>
      <c r="RE955" s="220"/>
      <c r="RF955" s="220"/>
      <c r="RG955" s="220"/>
      <c r="RH955" s="220"/>
      <c r="RI955" s="220"/>
      <c r="RJ955" s="220"/>
      <c r="RK955" s="220"/>
      <c r="RL955" s="220"/>
      <c r="RM955" s="220"/>
      <c r="RN955" s="220"/>
      <c r="RO955" s="220"/>
      <c r="RP955" s="220"/>
      <c r="RQ955" s="220"/>
      <c r="RR955" s="220"/>
      <c r="RS955" s="220"/>
      <c r="RT955" s="220"/>
      <c r="RU955" s="220"/>
      <c r="RV955" s="220"/>
      <c r="RW955" s="220"/>
      <c r="RX955" s="220"/>
      <c r="RY955" s="220"/>
      <c r="RZ955" s="220"/>
      <c r="SA955" s="220"/>
      <c r="SB955" s="220"/>
      <c r="SC955" s="220"/>
      <c r="SD955" s="220"/>
      <c r="SE955" s="220"/>
      <c r="SF955" s="220"/>
      <c r="SG955" s="220"/>
    </row>
    <row r="956" spans="1:501">
      <c r="A956" s="220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454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0"/>
      <c r="AA956" s="220"/>
      <c r="AB956" s="220"/>
      <c r="AC956" s="220"/>
      <c r="AD956" s="220"/>
      <c r="AE956" s="220"/>
      <c r="AF956" s="220"/>
      <c r="AG956" s="220"/>
      <c r="AH956" s="220"/>
      <c r="AI956" s="220"/>
      <c r="AJ956" s="220"/>
      <c r="AK956" s="220"/>
      <c r="AL956" s="220"/>
      <c r="AM956" s="220"/>
      <c r="AN956" s="220"/>
      <c r="AO956" s="220"/>
      <c r="AP956" s="220"/>
      <c r="AQ956" s="220"/>
      <c r="AR956" s="220"/>
      <c r="AS956" s="220"/>
      <c r="AT956" s="220"/>
      <c r="AU956" s="220"/>
      <c r="AV956" s="220"/>
      <c r="AW956" s="220"/>
      <c r="AX956" s="220"/>
      <c r="AY956" s="220"/>
      <c r="AZ956" s="220"/>
      <c r="BA956" s="220"/>
      <c r="BB956" s="220"/>
      <c r="BC956" s="220"/>
      <c r="BD956" s="220"/>
      <c r="BE956" s="220"/>
      <c r="BF956" s="220"/>
      <c r="BG956" s="220"/>
      <c r="BH956" s="220"/>
      <c r="BI956" s="220"/>
      <c r="BJ956" s="220"/>
      <c r="BK956" s="220"/>
      <c r="BL956" s="220"/>
      <c r="BM956" s="220"/>
      <c r="BN956" s="220"/>
      <c r="BO956" s="220"/>
      <c r="BP956" s="220"/>
      <c r="BQ956" s="220"/>
      <c r="BR956" s="220"/>
      <c r="BS956" s="220"/>
      <c r="BT956" s="220"/>
      <c r="BU956" s="220"/>
      <c r="BV956" s="220"/>
      <c r="BW956" s="220"/>
      <c r="DV956" s="220"/>
      <c r="DW956" s="220"/>
      <c r="DX956" s="220"/>
      <c r="DY956" s="220"/>
      <c r="DZ956" s="220"/>
      <c r="EA956" s="220"/>
      <c r="EB956" s="220"/>
      <c r="EC956" s="220"/>
      <c r="ED956" s="220"/>
      <c r="EE956" s="220"/>
      <c r="EF956" s="220"/>
      <c r="EG956" s="220"/>
      <c r="EH956" s="220"/>
      <c r="EI956" s="220"/>
      <c r="EJ956" s="220"/>
      <c r="EK956" s="220"/>
      <c r="EL956" s="220"/>
      <c r="EM956" s="220"/>
      <c r="EN956" s="220"/>
      <c r="EO956" s="220"/>
      <c r="EP956" s="220"/>
      <c r="EQ956" s="220"/>
      <c r="ER956" s="220"/>
      <c r="ES956" s="220"/>
      <c r="ET956" s="220"/>
      <c r="EU956" s="220"/>
      <c r="EV956" s="220"/>
      <c r="EW956" s="220"/>
      <c r="EX956" s="220"/>
      <c r="EY956" s="220"/>
      <c r="EZ956" s="220"/>
      <c r="FA956" s="220"/>
      <c r="FB956" s="220"/>
      <c r="FC956" s="220"/>
      <c r="FD956" s="220"/>
      <c r="FE956" s="220"/>
      <c r="FF956" s="220"/>
      <c r="FG956" s="220"/>
      <c r="FH956" s="220"/>
      <c r="FI956" s="220"/>
      <c r="FJ956" s="220"/>
      <c r="FK956" s="220"/>
      <c r="FL956" s="220"/>
      <c r="FM956" s="220"/>
      <c r="FN956" s="220"/>
      <c r="FO956" s="220"/>
      <c r="FP956" s="220"/>
      <c r="FQ956" s="220"/>
      <c r="FR956" s="220"/>
      <c r="FS956" s="220"/>
      <c r="FT956" s="220"/>
      <c r="FU956" s="220"/>
      <c r="FV956" s="220"/>
      <c r="FW956" s="220"/>
      <c r="FX956" s="220"/>
      <c r="FY956" s="220"/>
      <c r="FZ956" s="220"/>
      <c r="GA956" s="220"/>
      <c r="GB956" s="220"/>
      <c r="GC956" s="220"/>
      <c r="GD956" s="220"/>
      <c r="GE956" s="220"/>
      <c r="GF956" s="220"/>
      <c r="GG956" s="220"/>
      <c r="GH956" s="220"/>
      <c r="GI956" s="220"/>
      <c r="GJ956" s="220"/>
      <c r="GK956" s="220"/>
      <c r="GL956" s="220"/>
      <c r="GM956" s="220"/>
      <c r="GN956" s="220"/>
      <c r="GO956" s="220"/>
      <c r="GP956" s="220"/>
      <c r="GQ956" s="220"/>
      <c r="GR956" s="220"/>
      <c r="GS956" s="220"/>
      <c r="GT956" s="220"/>
      <c r="GU956" s="220"/>
      <c r="GV956" s="220"/>
      <c r="GW956" s="220"/>
      <c r="GX956" s="220"/>
      <c r="GY956" s="220"/>
      <c r="GZ956" s="220"/>
      <c r="HA956" s="220"/>
      <c r="HB956" s="220"/>
      <c r="HC956" s="220"/>
      <c r="HD956" s="220"/>
      <c r="HE956" s="220"/>
      <c r="HF956" s="220"/>
      <c r="HG956" s="220"/>
      <c r="HH956" s="220"/>
      <c r="HI956" s="220"/>
      <c r="HJ956" s="220"/>
      <c r="HK956" s="220"/>
      <c r="HL956" s="220"/>
      <c r="HM956" s="220"/>
      <c r="HN956" s="220"/>
      <c r="HO956" s="220"/>
      <c r="HP956" s="220"/>
      <c r="HQ956" s="220"/>
      <c r="HR956" s="220"/>
      <c r="HS956" s="220"/>
      <c r="HT956" s="220"/>
      <c r="HU956" s="220"/>
      <c r="HV956" s="220"/>
      <c r="HW956" s="220"/>
      <c r="HX956" s="220"/>
      <c r="HY956" s="220"/>
      <c r="HZ956" s="220"/>
      <c r="IA956" s="220"/>
      <c r="IB956" s="220"/>
      <c r="IC956" s="220"/>
      <c r="ID956" s="220"/>
      <c r="IE956" s="220"/>
      <c r="IF956" s="220"/>
      <c r="IG956" s="220"/>
      <c r="IH956" s="220"/>
      <c r="II956" s="220"/>
      <c r="IJ956" s="220"/>
      <c r="IK956" s="220"/>
      <c r="IL956" s="220"/>
      <c r="IM956" s="220"/>
      <c r="IN956" s="220"/>
      <c r="IO956" s="220"/>
      <c r="IP956" s="220"/>
      <c r="IQ956" s="220"/>
      <c r="IR956" s="220"/>
      <c r="IS956" s="220"/>
      <c r="IT956" s="220"/>
      <c r="IU956" s="220"/>
      <c r="IV956" s="220"/>
      <c r="IW956" s="220"/>
      <c r="IX956" s="220"/>
      <c r="IY956" s="220"/>
      <c r="IZ956" s="220"/>
      <c r="JA956" s="220"/>
      <c r="JB956" s="220"/>
      <c r="JC956" s="220"/>
      <c r="JD956" s="220"/>
      <c r="JE956" s="220"/>
      <c r="JF956" s="220"/>
      <c r="JG956" s="220"/>
      <c r="JH956" s="220"/>
      <c r="JI956" s="220"/>
      <c r="JJ956" s="220"/>
      <c r="JK956" s="220"/>
      <c r="JL956" s="220"/>
      <c r="JM956" s="220"/>
      <c r="JN956" s="220"/>
      <c r="JO956" s="220"/>
      <c r="JP956" s="220"/>
      <c r="JQ956" s="220"/>
      <c r="JR956" s="220"/>
      <c r="JS956" s="220"/>
      <c r="JT956" s="220"/>
      <c r="JU956" s="220"/>
      <c r="JV956" s="220"/>
      <c r="JW956" s="220"/>
      <c r="JX956" s="220"/>
      <c r="JY956" s="220"/>
      <c r="JZ956" s="220"/>
      <c r="KA956" s="220"/>
      <c r="KB956" s="220"/>
      <c r="KC956" s="220"/>
      <c r="KD956" s="220"/>
      <c r="KE956" s="220"/>
      <c r="KF956" s="220"/>
      <c r="KG956" s="220"/>
      <c r="KH956" s="220"/>
      <c r="KI956" s="220"/>
      <c r="KJ956" s="220"/>
      <c r="KK956" s="220"/>
      <c r="KL956" s="220"/>
      <c r="KM956" s="220"/>
      <c r="KN956" s="220"/>
      <c r="KO956" s="220"/>
      <c r="KP956" s="220"/>
      <c r="KQ956" s="220"/>
      <c r="KR956" s="220"/>
      <c r="KS956" s="220"/>
      <c r="KT956" s="220"/>
      <c r="KU956" s="220"/>
      <c r="KV956" s="220"/>
      <c r="KW956" s="220"/>
      <c r="KX956" s="220"/>
      <c r="LH956" s="220"/>
      <c r="LI956" s="220"/>
      <c r="LJ956" s="220"/>
      <c r="LK956" s="220"/>
      <c r="LL956" s="220"/>
      <c r="LM956" s="220"/>
      <c r="LN956" s="220"/>
      <c r="LO956" s="220"/>
      <c r="LP956" s="220"/>
      <c r="LQ956" s="220"/>
      <c r="LR956" s="220"/>
      <c r="LS956" s="220"/>
      <c r="LT956" s="220"/>
      <c r="LU956" s="220"/>
      <c r="LV956" s="220"/>
      <c r="LW956" s="220"/>
      <c r="LX956" s="220"/>
      <c r="LY956" s="220"/>
      <c r="LZ956" s="220"/>
      <c r="MA956" s="220"/>
      <c r="MB956" s="220"/>
      <c r="MC956" s="220"/>
      <c r="MD956" s="220"/>
      <c r="ME956" s="220"/>
      <c r="MF956" s="220"/>
      <c r="MG956" s="220"/>
      <c r="MH956" s="220"/>
      <c r="MI956" s="220"/>
      <c r="MJ956" s="220"/>
      <c r="MK956" s="220"/>
      <c r="ML956" s="220"/>
      <c r="MM956" s="220"/>
      <c r="MN956" s="220"/>
      <c r="MO956" s="220"/>
      <c r="MP956" s="220"/>
      <c r="MQ956" s="220"/>
      <c r="MR956" s="220"/>
      <c r="MS956" s="220"/>
      <c r="MT956" s="220"/>
      <c r="MU956" s="220"/>
      <c r="MV956" s="220"/>
      <c r="MW956" s="220"/>
      <c r="MX956" s="220"/>
      <c r="MY956" s="220"/>
      <c r="MZ956" s="220"/>
      <c r="NA956" s="220"/>
      <c r="NB956" s="220"/>
      <c r="NC956" s="220"/>
      <c r="ND956" s="220"/>
      <c r="NE956" s="220"/>
      <c r="NF956" s="220"/>
      <c r="NG956" s="220"/>
      <c r="NH956" s="220"/>
      <c r="NI956" s="220"/>
      <c r="NJ956" s="220"/>
      <c r="NK956" s="220"/>
      <c r="NL956" s="220"/>
      <c r="NM956" s="220"/>
      <c r="NN956" s="220"/>
      <c r="NO956" s="220"/>
      <c r="NP956" s="220"/>
      <c r="NQ956" s="220"/>
      <c r="NR956" s="220"/>
      <c r="NS956" s="220"/>
      <c r="NT956" s="220"/>
      <c r="NU956" s="220"/>
      <c r="NV956" s="220"/>
      <c r="NW956" s="220"/>
      <c r="NX956" s="220"/>
      <c r="NY956" s="220"/>
      <c r="NZ956" s="220"/>
      <c r="OA956" s="220"/>
      <c r="OB956" s="220"/>
      <c r="OC956" s="220"/>
      <c r="OD956" s="220"/>
      <c r="OE956" s="220"/>
      <c r="OF956" s="220"/>
      <c r="OG956" s="220"/>
      <c r="OH956" s="220"/>
      <c r="OI956" s="220"/>
      <c r="OJ956" s="220"/>
      <c r="OK956" s="220"/>
      <c r="OL956" s="220"/>
      <c r="OM956" s="220"/>
      <c r="ON956" s="220"/>
      <c r="OO956" s="220"/>
      <c r="OP956" s="220"/>
      <c r="OQ956" s="220"/>
      <c r="OR956" s="220"/>
      <c r="OS956" s="220"/>
      <c r="OT956" s="220"/>
      <c r="OU956" s="220"/>
      <c r="OV956" s="220"/>
      <c r="OW956" s="220"/>
      <c r="OX956" s="220"/>
      <c r="OY956" s="220"/>
      <c r="OZ956" s="220"/>
      <c r="PA956" s="220"/>
      <c r="PB956" s="220"/>
      <c r="PC956" s="220"/>
      <c r="PD956" s="220"/>
      <c r="PE956" s="220"/>
      <c r="PF956" s="220"/>
      <c r="PG956" s="220"/>
      <c r="PH956" s="220"/>
      <c r="PI956" s="220"/>
      <c r="PJ956" s="220"/>
      <c r="PK956" s="220"/>
      <c r="PL956" s="220"/>
      <c r="PM956" s="220"/>
      <c r="PN956" s="220"/>
      <c r="PO956" s="220"/>
      <c r="PP956" s="220"/>
      <c r="PQ956" s="220"/>
      <c r="PR956" s="220"/>
      <c r="PS956" s="220"/>
      <c r="PT956" s="220"/>
      <c r="PU956" s="220"/>
      <c r="PV956" s="220"/>
      <c r="PW956" s="220"/>
      <c r="PX956" s="220"/>
      <c r="PY956" s="220"/>
      <c r="PZ956" s="220"/>
      <c r="QA956" s="220"/>
      <c r="QB956" s="220"/>
      <c r="QC956" s="220"/>
      <c r="QD956" s="220"/>
      <c r="QE956" s="220"/>
      <c r="QF956" s="220"/>
      <c r="QG956" s="220"/>
      <c r="QH956" s="220"/>
      <c r="QI956" s="220"/>
      <c r="QJ956" s="220"/>
      <c r="QK956" s="220"/>
      <c r="QL956" s="220"/>
      <c r="QM956" s="220"/>
      <c r="QN956" s="220"/>
      <c r="QO956" s="220"/>
      <c r="QP956" s="220"/>
      <c r="QQ956" s="220"/>
      <c r="QR956" s="220"/>
      <c r="QS956" s="220"/>
      <c r="QT956" s="220"/>
      <c r="QU956" s="220"/>
      <c r="QV956" s="220"/>
      <c r="QW956" s="220"/>
      <c r="QX956" s="220"/>
      <c r="QY956" s="220"/>
      <c r="QZ956" s="220"/>
      <c r="RA956" s="220"/>
      <c r="RB956" s="220"/>
      <c r="RC956" s="220"/>
      <c r="RD956" s="220"/>
      <c r="RE956" s="220"/>
      <c r="RF956" s="220"/>
      <c r="RG956" s="220"/>
      <c r="RH956" s="220"/>
      <c r="RI956" s="220"/>
      <c r="RJ956" s="220"/>
      <c r="RK956" s="220"/>
      <c r="RL956" s="220"/>
      <c r="RM956" s="220"/>
      <c r="RN956" s="220"/>
      <c r="RO956" s="220"/>
      <c r="RP956" s="220"/>
      <c r="RQ956" s="220"/>
      <c r="RR956" s="220"/>
      <c r="RS956" s="220"/>
      <c r="RT956" s="220"/>
      <c r="RU956" s="220"/>
      <c r="RV956" s="220"/>
      <c r="RW956" s="220"/>
      <c r="RX956" s="220"/>
      <c r="RY956" s="220"/>
      <c r="RZ956" s="220"/>
      <c r="SA956" s="220"/>
      <c r="SB956" s="220"/>
      <c r="SC956" s="220"/>
      <c r="SD956" s="220"/>
      <c r="SE956" s="220"/>
      <c r="SF956" s="220"/>
      <c r="SG956" s="220"/>
    </row>
    <row r="957" spans="1:501">
      <c r="A957" s="220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454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0"/>
      <c r="AA957" s="220"/>
      <c r="AB957" s="220"/>
      <c r="AC957" s="220"/>
      <c r="AD957" s="220"/>
      <c r="AE957" s="220"/>
      <c r="AF957" s="220"/>
      <c r="AG957" s="220"/>
      <c r="AH957" s="220"/>
      <c r="AI957" s="220"/>
      <c r="AJ957" s="220"/>
      <c r="AK957" s="220"/>
      <c r="AL957" s="220"/>
      <c r="AM957" s="220"/>
      <c r="AN957" s="220"/>
      <c r="AO957" s="220"/>
      <c r="AP957" s="220"/>
      <c r="AQ957" s="220"/>
      <c r="AR957" s="220"/>
      <c r="AS957" s="220"/>
      <c r="AT957" s="220"/>
      <c r="AU957" s="220"/>
      <c r="AV957" s="220"/>
      <c r="AW957" s="220"/>
      <c r="AX957" s="220"/>
      <c r="AY957" s="220"/>
      <c r="AZ957" s="220"/>
      <c r="BA957" s="220"/>
      <c r="BB957" s="220"/>
      <c r="BC957" s="220"/>
      <c r="BD957" s="220"/>
      <c r="BE957" s="220"/>
      <c r="BF957" s="220"/>
      <c r="BG957" s="220"/>
      <c r="BH957" s="220"/>
      <c r="BI957" s="220"/>
      <c r="BJ957" s="220"/>
      <c r="BK957" s="220"/>
      <c r="BL957" s="220"/>
      <c r="BM957" s="220"/>
      <c r="BN957" s="220"/>
      <c r="BO957" s="220"/>
      <c r="BP957" s="220"/>
      <c r="BQ957" s="220"/>
      <c r="BR957" s="220"/>
      <c r="BS957" s="220"/>
      <c r="BT957" s="220"/>
      <c r="BU957" s="220"/>
      <c r="BV957" s="220"/>
      <c r="BW957" s="220"/>
      <c r="DV957" s="220"/>
      <c r="DW957" s="220"/>
      <c r="DX957" s="220"/>
      <c r="DY957" s="220"/>
      <c r="DZ957" s="220"/>
      <c r="EA957" s="220"/>
      <c r="EB957" s="220"/>
      <c r="EC957" s="220"/>
      <c r="ED957" s="220"/>
      <c r="EE957" s="220"/>
      <c r="EF957" s="220"/>
      <c r="EG957" s="220"/>
      <c r="EH957" s="220"/>
      <c r="EI957" s="220"/>
      <c r="EJ957" s="220"/>
      <c r="EK957" s="220"/>
      <c r="EL957" s="220"/>
      <c r="EM957" s="220"/>
      <c r="EN957" s="220"/>
      <c r="EO957" s="220"/>
      <c r="EP957" s="220"/>
      <c r="EQ957" s="220"/>
      <c r="ER957" s="220"/>
      <c r="ES957" s="220"/>
      <c r="ET957" s="220"/>
      <c r="EU957" s="220"/>
      <c r="EV957" s="220"/>
      <c r="EW957" s="220"/>
      <c r="EX957" s="220"/>
      <c r="EY957" s="220"/>
      <c r="EZ957" s="220"/>
      <c r="FA957" s="220"/>
      <c r="FB957" s="220"/>
      <c r="FC957" s="220"/>
      <c r="FD957" s="220"/>
      <c r="FE957" s="220"/>
      <c r="FF957" s="220"/>
      <c r="FG957" s="220"/>
      <c r="FH957" s="220"/>
      <c r="FI957" s="220"/>
      <c r="FJ957" s="220"/>
      <c r="FK957" s="220"/>
      <c r="FL957" s="220"/>
      <c r="FM957" s="220"/>
      <c r="FN957" s="220"/>
      <c r="FO957" s="220"/>
      <c r="FP957" s="220"/>
      <c r="FQ957" s="220"/>
      <c r="FR957" s="220"/>
      <c r="FS957" s="220"/>
      <c r="FT957" s="220"/>
      <c r="FU957" s="220"/>
      <c r="FV957" s="220"/>
      <c r="FW957" s="220"/>
      <c r="FX957" s="220"/>
      <c r="FY957" s="220"/>
      <c r="FZ957" s="220"/>
      <c r="GA957" s="220"/>
      <c r="GB957" s="220"/>
      <c r="GC957" s="220"/>
      <c r="GD957" s="220"/>
      <c r="GE957" s="220"/>
      <c r="GF957" s="220"/>
      <c r="GG957" s="220"/>
      <c r="GH957" s="220"/>
      <c r="GI957" s="220"/>
      <c r="GJ957" s="220"/>
      <c r="GK957" s="220"/>
      <c r="GL957" s="220"/>
      <c r="GM957" s="220"/>
      <c r="GN957" s="220"/>
      <c r="GO957" s="220"/>
      <c r="GP957" s="220"/>
      <c r="GQ957" s="220"/>
      <c r="GR957" s="220"/>
      <c r="GS957" s="220"/>
      <c r="GT957" s="220"/>
      <c r="GU957" s="220"/>
      <c r="GV957" s="220"/>
      <c r="GW957" s="220"/>
      <c r="GX957" s="220"/>
      <c r="GY957" s="220"/>
      <c r="GZ957" s="220"/>
      <c r="HA957" s="220"/>
      <c r="HB957" s="220"/>
      <c r="HC957" s="220"/>
      <c r="HD957" s="220"/>
      <c r="HE957" s="220"/>
      <c r="HF957" s="220"/>
      <c r="HG957" s="220"/>
      <c r="HH957" s="220"/>
      <c r="HI957" s="220"/>
      <c r="HJ957" s="220"/>
      <c r="HK957" s="220"/>
      <c r="HL957" s="220"/>
      <c r="HM957" s="220"/>
      <c r="HN957" s="220"/>
      <c r="HO957" s="220"/>
      <c r="HP957" s="220"/>
      <c r="HQ957" s="220"/>
      <c r="HR957" s="220"/>
      <c r="HS957" s="220"/>
      <c r="HT957" s="220"/>
      <c r="HU957" s="220"/>
      <c r="HV957" s="220"/>
      <c r="HW957" s="220"/>
      <c r="HX957" s="220"/>
      <c r="HY957" s="220"/>
      <c r="HZ957" s="220"/>
      <c r="IA957" s="220"/>
      <c r="IB957" s="220"/>
      <c r="IC957" s="220"/>
      <c r="ID957" s="220"/>
      <c r="IE957" s="220"/>
      <c r="IF957" s="220"/>
      <c r="IG957" s="220"/>
      <c r="IH957" s="220"/>
      <c r="II957" s="220"/>
      <c r="IJ957" s="220"/>
      <c r="IK957" s="220"/>
      <c r="IL957" s="220"/>
      <c r="IM957" s="220"/>
      <c r="IN957" s="220"/>
      <c r="IO957" s="220"/>
      <c r="IP957" s="220"/>
      <c r="IQ957" s="220"/>
      <c r="IR957" s="220"/>
      <c r="IS957" s="220"/>
      <c r="IT957" s="220"/>
      <c r="IU957" s="220"/>
      <c r="IV957" s="220"/>
      <c r="IW957" s="220"/>
      <c r="IX957" s="220"/>
      <c r="IY957" s="220"/>
      <c r="IZ957" s="220"/>
      <c r="JA957" s="220"/>
      <c r="JB957" s="220"/>
      <c r="JC957" s="220"/>
      <c r="JD957" s="220"/>
      <c r="JE957" s="220"/>
      <c r="JF957" s="220"/>
      <c r="JG957" s="220"/>
      <c r="JH957" s="220"/>
      <c r="JI957" s="220"/>
      <c r="JJ957" s="220"/>
      <c r="JK957" s="220"/>
      <c r="JL957" s="220"/>
      <c r="JM957" s="220"/>
      <c r="JN957" s="220"/>
      <c r="JO957" s="220"/>
      <c r="JP957" s="220"/>
      <c r="JQ957" s="220"/>
      <c r="JR957" s="220"/>
      <c r="JS957" s="220"/>
      <c r="JT957" s="220"/>
      <c r="JU957" s="220"/>
      <c r="JV957" s="220"/>
      <c r="JW957" s="220"/>
      <c r="JX957" s="220"/>
      <c r="JY957" s="220"/>
      <c r="JZ957" s="220"/>
      <c r="KA957" s="220"/>
      <c r="KB957" s="220"/>
      <c r="KC957" s="220"/>
      <c r="KD957" s="220"/>
      <c r="KE957" s="220"/>
      <c r="KF957" s="220"/>
      <c r="KG957" s="220"/>
      <c r="KH957" s="220"/>
      <c r="KI957" s="220"/>
      <c r="KJ957" s="220"/>
      <c r="KK957" s="220"/>
      <c r="KL957" s="220"/>
      <c r="KM957" s="220"/>
      <c r="KN957" s="220"/>
      <c r="KO957" s="220"/>
      <c r="KP957" s="220"/>
      <c r="KQ957" s="220"/>
      <c r="KR957" s="220"/>
      <c r="KS957" s="220"/>
      <c r="KT957" s="220"/>
      <c r="KU957" s="220"/>
      <c r="KV957" s="220"/>
      <c r="KW957" s="220"/>
      <c r="KX957" s="220"/>
      <c r="LH957" s="220"/>
      <c r="LI957" s="220"/>
      <c r="LJ957" s="220"/>
      <c r="LK957" s="220"/>
      <c r="LL957" s="220"/>
      <c r="LM957" s="220"/>
      <c r="LN957" s="220"/>
      <c r="LO957" s="220"/>
      <c r="LP957" s="220"/>
      <c r="LQ957" s="220"/>
      <c r="LR957" s="220"/>
      <c r="LS957" s="220"/>
      <c r="LT957" s="220"/>
      <c r="LU957" s="220"/>
      <c r="LV957" s="220"/>
      <c r="LW957" s="220"/>
      <c r="LX957" s="220"/>
      <c r="LY957" s="220"/>
      <c r="LZ957" s="220"/>
      <c r="MA957" s="220"/>
      <c r="MB957" s="220"/>
      <c r="MC957" s="220"/>
      <c r="MD957" s="220"/>
      <c r="ME957" s="220"/>
      <c r="MF957" s="220"/>
      <c r="MG957" s="220"/>
      <c r="MH957" s="220"/>
      <c r="MI957" s="220"/>
      <c r="MJ957" s="220"/>
      <c r="MK957" s="220"/>
      <c r="ML957" s="220"/>
      <c r="MM957" s="220"/>
      <c r="MN957" s="220"/>
      <c r="MO957" s="220"/>
      <c r="MP957" s="220"/>
      <c r="MQ957" s="220"/>
      <c r="MR957" s="220"/>
      <c r="MS957" s="220"/>
      <c r="MT957" s="220"/>
      <c r="MU957" s="220"/>
      <c r="MV957" s="220"/>
      <c r="MW957" s="220"/>
      <c r="MX957" s="220"/>
      <c r="MY957" s="220"/>
      <c r="MZ957" s="220"/>
      <c r="NA957" s="220"/>
      <c r="NB957" s="220"/>
      <c r="NC957" s="220"/>
      <c r="ND957" s="220"/>
      <c r="NE957" s="220"/>
      <c r="NF957" s="220"/>
      <c r="NG957" s="220"/>
      <c r="NH957" s="220"/>
      <c r="NI957" s="220"/>
      <c r="NJ957" s="220"/>
      <c r="NK957" s="220"/>
      <c r="NL957" s="220"/>
      <c r="NM957" s="220"/>
      <c r="NN957" s="220"/>
      <c r="NO957" s="220"/>
      <c r="NP957" s="220"/>
      <c r="NQ957" s="220"/>
      <c r="NR957" s="220"/>
      <c r="NS957" s="220"/>
      <c r="NT957" s="220"/>
      <c r="NU957" s="220"/>
      <c r="NV957" s="220"/>
      <c r="NW957" s="220"/>
      <c r="NX957" s="220"/>
      <c r="NY957" s="220"/>
      <c r="NZ957" s="220"/>
      <c r="OA957" s="220"/>
      <c r="OB957" s="220"/>
      <c r="OC957" s="220"/>
      <c r="OD957" s="220"/>
      <c r="OE957" s="220"/>
      <c r="OF957" s="220"/>
      <c r="OG957" s="220"/>
      <c r="OH957" s="220"/>
      <c r="OI957" s="220"/>
      <c r="OJ957" s="220"/>
      <c r="OK957" s="220"/>
      <c r="OL957" s="220"/>
      <c r="OM957" s="220"/>
      <c r="ON957" s="220"/>
      <c r="OO957" s="220"/>
      <c r="OP957" s="220"/>
      <c r="OQ957" s="220"/>
      <c r="OR957" s="220"/>
      <c r="OS957" s="220"/>
      <c r="OT957" s="220"/>
      <c r="OU957" s="220"/>
      <c r="OV957" s="220"/>
      <c r="OW957" s="220"/>
      <c r="OX957" s="220"/>
      <c r="OY957" s="220"/>
      <c r="OZ957" s="220"/>
      <c r="PA957" s="220"/>
      <c r="PB957" s="220"/>
      <c r="PC957" s="220"/>
      <c r="PD957" s="220"/>
      <c r="PE957" s="220"/>
      <c r="PF957" s="220"/>
      <c r="PG957" s="220"/>
      <c r="PH957" s="220"/>
      <c r="PI957" s="220"/>
      <c r="PJ957" s="220"/>
      <c r="PK957" s="220"/>
      <c r="PL957" s="220"/>
      <c r="PM957" s="220"/>
      <c r="PN957" s="220"/>
      <c r="PO957" s="220"/>
      <c r="PP957" s="220"/>
      <c r="PQ957" s="220"/>
      <c r="PR957" s="220"/>
      <c r="PS957" s="220"/>
      <c r="PT957" s="220"/>
      <c r="PU957" s="220"/>
      <c r="PV957" s="220"/>
      <c r="PW957" s="220"/>
      <c r="PX957" s="220"/>
      <c r="PY957" s="220"/>
      <c r="PZ957" s="220"/>
      <c r="QA957" s="220"/>
      <c r="QB957" s="220"/>
      <c r="QC957" s="220"/>
      <c r="QD957" s="220"/>
      <c r="QE957" s="220"/>
      <c r="QF957" s="220"/>
      <c r="QG957" s="220"/>
      <c r="QH957" s="220"/>
      <c r="QI957" s="220"/>
      <c r="QJ957" s="220"/>
      <c r="QK957" s="220"/>
      <c r="QL957" s="220"/>
      <c r="QM957" s="220"/>
      <c r="QN957" s="220"/>
      <c r="QO957" s="220"/>
      <c r="QP957" s="220"/>
      <c r="QQ957" s="220"/>
      <c r="QR957" s="220"/>
      <c r="QS957" s="220"/>
      <c r="QT957" s="220"/>
      <c r="QU957" s="220"/>
      <c r="QV957" s="220"/>
      <c r="QW957" s="220"/>
      <c r="QX957" s="220"/>
      <c r="QY957" s="220"/>
      <c r="QZ957" s="220"/>
      <c r="RA957" s="220"/>
      <c r="RB957" s="220"/>
      <c r="RC957" s="220"/>
      <c r="RD957" s="220"/>
      <c r="RE957" s="220"/>
      <c r="RF957" s="220"/>
      <c r="RG957" s="220"/>
      <c r="RH957" s="220"/>
      <c r="RI957" s="220"/>
      <c r="RJ957" s="220"/>
      <c r="RK957" s="220"/>
      <c r="RL957" s="220"/>
      <c r="RM957" s="220"/>
      <c r="RN957" s="220"/>
      <c r="RO957" s="220"/>
      <c r="RP957" s="220"/>
      <c r="RQ957" s="220"/>
      <c r="RR957" s="220"/>
      <c r="RS957" s="220"/>
      <c r="RT957" s="220"/>
      <c r="RU957" s="220"/>
      <c r="RV957" s="220"/>
      <c r="RW957" s="220"/>
      <c r="RX957" s="220"/>
      <c r="RY957" s="220"/>
      <c r="RZ957" s="220"/>
      <c r="SA957" s="220"/>
      <c r="SB957" s="220"/>
      <c r="SC957" s="220"/>
      <c r="SD957" s="220"/>
      <c r="SE957" s="220"/>
      <c r="SF957" s="220"/>
      <c r="SG957" s="220"/>
    </row>
    <row r="958" spans="1:501">
      <c r="A958" s="220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454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0"/>
      <c r="AA958" s="220"/>
      <c r="AB958" s="220"/>
      <c r="AC958" s="220"/>
      <c r="AD958" s="220"/>
      <c r="AE958" s="220"/>
      <c r="AF958" s="220"/>
      <c r="AG958" s="220"/>
      <c r="AH958" s="220"/>
      <c r="AI958" s="220"/>
      <c r="AJ958" s="220"/>
      <c r="AK958" s="220"/>
      <c r="AL958" s="220"/>
      <c r="AM958" s="220"/>
      <c r="AN958" s="220"/>
      <c r="AO958" s="220"/>
      <c r="AP958" s="220"/>
      <c r="AQ958" s="220"/>
      <c r="AR958" s="220"/>
      <c r="AS958" s="220"/>
      <c r="AT958" s="220"/>
      <c r="AU958" s="220"/>
      <c r="AV958" s="220"/>
      <c r="AW958" s="220"/>
      <c r="AX958" s="220"/>
      <c r="AY958" s="220"/>
      <c r="AZ958" s="220"/>
      <c r="BA958" s="220"/>
      <c r="BB958" s="220"/>
      <c r="BC958" s="220"/>
      <c r="BD958" s="220"/>
      <c r="BE958" s="220"/>
      <c r="BF958" s="220"/>
      <c r="BG958" s="220"/>
      <c r="BH958" s="220"/>
      <c r="BI958" s="220"/>
      <c r="BJ958" s="220"/>
      <c r="BK958" s="220"/>
      <c r="BL958" s="220"/>
      <c r="BM958" s="220"/>
      <c r="BN958" s="220"/>
      <c r="BO958" s="220"/>
      <c r="BP958" s="220"/>
      <c r="BQ958" s="220"/>
      <c r="BR958" s="220"/>
      <c r="BS958" s="220"/>
      <c r="BT958" s="220"/>
      <c r="BU958" s="220"/>
      <c r="BV958" s="220"/>
      <c r="BW958" s="220"/>
      <c r="DV958" s="220"/>
      <c r="DW958" s="220"/>
      <c r="DX958" s="220"/>
      <c r="DY958" s="220"/>
      <c r="DZ958" s="220"/>
      <c r="EA958" s="220"/>
      <c r="EB958" s="220"/>
      <c r="EC958" s="220"/>
      <c r="ED958" s="220"/>
      <c r="EE958" s="220"/>
      <c r="EF958" s="220"/>
      <c r="EG958" s="220"/>
      <c r="EH958" s="220"/>
      <c r="EI958" s="220"/>
      <c r="EJ958" s="220"/>
      <c r="EK958" s="220"/>
      <c r="EL958" s="220"/>
      <c r="EM958" s="220"/>
      <c r="EN958" s="220"/>
      <c r="EO958" s="220"/>
      <c r="EP958" s="220"/>
      <c r="EQ958" s="220"/>
      <c r="ER958" s="220"/>
      <c r="ES958" s="220"/>
      <c r="ET958" s="220"/>
      <c r="EU958" s="220"/>
      <c r="EV958" s="220"/>
      <c r="EW958" s="220"/>
      <c r="EX958" s="220"/>
      <c r="EY958" s="220"/>
      <c r="EZ958" s="220"/>
      <c r="FA958" s="220"/>
      <c r="FB958" s="220"/>
      <c r="FC958" s="220"/>
      <c r="FD958" s="220"/>
      <c r="FE958" s="220"/>
      <c r="FF958" s="220"/>
      <c r="FG958" s="220"/>
      <c r="FH958" s="220"/>
      <c r="FI958" s="220"/>
      <c r="FJ958" s="220"/>
      <c r="FK958" s="220"/>
      <c r="FL958" s="220"/>
      <c r="FM958" s="220"/>
      <c r="FN958" s="220"/>
      <c r="FO958" s="220"/>
      <c r="FP958" s="220"/>
      <c r="FQ958" s="220"/>
      <c r="FR958" s="220"/>
      <c r="FS958" s="220"/>
      <c r="FT958" s="220"/>
      <c r="FU958" s="220"/>
      <c r="FV958" s="220"/>
      <c r="FW958" s="220"/>
      <c r="FX958" s="220"/>
      <c r="FY958" s="220"/>
      <c r="FZ958" s="220"/>
      <c r="GA958" s="220"/>
      <c r="GB958" s="220"/>
      <c r="GC958" s="220"/>
      <c r="GD958" s="220"/>
      <c r="GE958" s="220"/>
      <c r="GF958" s="220"/>
      <c r="GG958" s="220"/>
      <c r="GH958" s="220"/>
      <c r="GI958" s="220"/>
      <c r="GJ958" s="220"/>
      <c r="GK958" s="220"/>
      <c r="GL958" s="220"/>
      <c r="GM958" s="220"/>
      <c r="GN958" s="220"/>
      <c r="GO958" s="220"/>
      <c r="GP958" s="220"/>
      <c r="GQ958" s="220"/>
      <c r="GR958" s="220"/>
      <c r="GS958" s="220"/>
      <c r="GT958" s="220"/>
      <c r="GU958" s="220"/>
      <c r="GV958" s="220"/>
      <c r="GW958" s="220"/>
      <c r="GX958" s="220"/>
      <c r="GY958" s="220"/>
      <c r="GZ958" s="220"/>
      <c r="HA958" s="220"/>
      <c r="HB958" s="220"/>
      <c r="HC958" s="220"/>
      <c r="HD958" s="220"/>
      <c r="HE958" s="220"/>
      <c r="HF958" s="220"/>
      <c r="HG958" s="220"/>
      <c r="HH958" s="220"/>
      <c r="HI958" s="220"/>
      <c r="HJ958" s="220"/>
      <c r="HK958" s="220"/>
      <c r="HL958" s="220"/>
      <c r="HM958" s="220"/>
      <c r="HN958" s="220"/>
      <c r="HO958" s="220"/>
      <c r="HP958" s="220"/>
      <c r="HQ958" s="220"/>
      <c r="HR958" s="220"/>
      <c r="HS958" s="220"/>
      <c r="HT958" s="220"/>
      <c r="HU958" s="220"/>
      <c r="HV958" s="220"/>
      <c r="HW958" s="220"/>
      <c r="HX958" s="220"/>
      <c r="HY958" s="220"/>
      <c r="HZ958" s="220"/>
      <c r="IA958" s="220"/>
      <c r="IB958" s="220"/>
      <c r="IC958" s="220"/>
      <c r="ID958" s="220"/>
      <c r="IE958" s="220"/>
      <c r="IF958" s="220"/>
      <c r="IG958" s="220"/>
      <c r="IH958" s="220"/>
      <c r="II958" s="220"/>
      <c r="IJ958" s="220"/>
      <c r="IK958" s="220"/>
      <c r="IL958" s="220"/>
      <c r="IM958" s="220"/>
      <c r="IN958" s="220"/>
      <c r="IO958" s="220"/>
      <c r="IP958" s="220"/>
      <c r="IQ958" s="220"/>
      <c r="IR958" s="220"/>
      <c r="IS958" s="220"/>
      <c r="IT958" s="220"/>
      <c r="IU958" s="220"/>
      <c r="IV958" s="220"/>
      <c r="IW958" s="220"/>
      <c r="IX958" s="220"/>
      <c r="IY958" s="220"/>
      <c r="IZ958" s="220"/>
      <c r="JA958" s="220"/>
      <c r="JB958" s="220"/>
      <c r="JC958" s="220"/>
      <c r="JD958" s="220"/>
      <c r="JE958" s="220"/>
      <c r="JF958" s="220"/>
      <c r="JG958" s="220"/>
      <c r="JH958" s="220"/>
      <c r="JI958" s="220"/>
      <c r="JJ958" s="220"/>
      <c r="JK958" s="220"/>
      <c r="JL958" s="220"/>
      <c r="JM958" s="220"/>
      <c r="JN958" s="220"/>
      <c r="JO958" s="220"/>
      <c r="JP958" s="220"/>
      <c r="JQ958" s="220"/>
      <c r="JR958" s="220"/>
      <c r="JS958" s="220"/>
      <c r="JT958" s="220"/>
      <c r="JU958" s="220"/>
      <c r="JV958" s="220"/>
      <c r="JW958" s="220"/>
      <c r="JX958" s="220"/>
      <c r="JY958" s="220"/>
      <c r="JZ958" s="220"/>
      <c r="KA958" s="220"/>
      <c r="KB958" s="220"/>
      <c r="KC958" s="220"/>
      <c r="KD958" s="220"/>
      <c r="KE958" s="220"/>
      <c r="KF958" s="220"/>
      <c r="KG958" s="220"/>
      <c r="KH958" s="220"/>
      <c r="KI958" s="220"/>
      <c r="KJ958" s="220"/>
      <c r="KK958" s="220"/>
      <c r="KL958" s="220"/>
      <c r="KM958" s="220"/>
      <c r="KN958" s="220"/>
      <c r="KO958" s="220"/>
      <c r="KP958" s="220"/>
      <c r="KQ958" s="220"/>
      <c r="KR958" s="220"/>
      <c r="KS958" s="220"/>
      <c r="KT958" s="220"/>
      <c r="KU958" s="220"/>
      <c r="KV958" s="220"/>
      <c r="KW958" s="220"/>
      <c r="KX958" s="220"/>
      <c r="LH958" s="220"/>
      <c r="LI958" s="220"/>
      <c r="LJ958" s="220"/>
      <c r="LK958" s="220"/>
      <c r="LL958" s="220"/>
      <c r="LM958" s="220"/>
      <c r="LN958" s="220"/>
      <c r="LO958" s="220"/>
      <c r="LP958" s="220"/>
      <c r="LQ958" s="220"/>
      <c r="LR958" s="220"/>
      <c r="LS958" s="220"/>
      <c r="LT958" s="220"/>
      <c r="LU958" s="220"/>
      <c r="LV958" s="220"/>
      <c r="LW958" s="220"/>
      <c r="LX958" s="220"/>
      <c r="LY958" s="220"/>
      <c r="LZ958" s="220"/>
      <c r="MA958" s="220"/>
      <c r="MB958" s="220"/>
      <c r="MC958" s="220"/>
      <c r="MD958" s="220"/>
      <c r="ME958" s="220"/>
      <c r="MF958" s="220"/>
      <c r="MG958" s="220"/>
      <c r="MH958" s="220"/>
      <c r="MI958" s="220"/>
      <c r="MJ958" s="220"/>
      <c r="MK958" s="220"/>
      <c r="ML958" s="220"/>
      <c r="MM958" s="220"/>
      <c r="MN958" s="220"/>
      <c r="MO958" s="220"/>
      <c r="MP958" s="220"/>
      <c r="MQ958" s="220"/>
      <c r="MR958" s="220"/>
      <c r="MS958" s="220"/>
      <c r="MT958" s="220"/>
      <c r="MU958" s="220"/>
      <c r="MV958" s="220"/>
      <c r="MW958" s="220"/>
      <c r="MX958" s="220"/>
      <c r="MY958" s="220"/>
      <c r="MZ958" s="220"/>
      <c r="NA958" s="220"/>
      <c r="NB958" s="220"/>
      <c r="NC958" s="220"/>
      <c r="ND958" s="220"/>
      <c r="NE958" s="220"/>
      <c r="NF958" s="220"/>
      <c r="NG958" s="220"/>
      <c r="NH958" s="220"/>
      <c r="NI958" s="220"/>
      <c r="NJ958" s="220"/>
      <c r="NK958" s="220"/>
      <c r="NL958" s="220"/>
      <c r="NM958" s="220"/>
      <c r="NN958" s="220"/>
      <c r="NO958" s="220"/>
      <c r="NP958" s="220"/>
      <c r="NQ958" s="220"/>
      <c r="NR958" s="220"/>
      <c r="NS958" s="220"/>
      <c r="NT958" s="220"/>
      <c r="NU958" s="220"/>
      <c r="NV958" s="220"/>
      <c r="NW958" s="220"/>
      <c r="NX958" s="220"/>
      <c r="NY958" s="220"/>
      <c r="NZ958" s="220"/>
      <c r="OA958" s="220"/>
      <c r="OB958" s="220"/>
      <c r="OC958" s="220"/>
      <c r="OD958" s="220"/>
      <c r="OE958" s="220"/>
      <c r="OF958" s="220"/>
      <c r="OG958" s="220"/>
      <c r="OH958" s="220"/>
      <c r="OI958" s="220"/>
      <c r="OJ958" s="220"/>
      <c r="OK958" s="220"/>
      <c r="OL958" s="220"/>
      <c r="OM958" s="220"/>
      <c r="ON958" s="220"/>
      <c r="OO958" s="220"/>
      <c r="OP958" s="220"/>
      <c r="OQ958" s="220"/>
      <c r="OR958" s="220"/>
      <c r="OS958" s="220"/>
      <c r="OT958" s="220"/>
      <c r="OU958" s="220"/>
      <c r="OV958" s="220"/>
      <c r="OW958" s="220"/>
      <c r="OX958" s="220"/>
      <c r="OY958" s="220"/>
      <c r="OZ958" s="220"/>
      <c r="PA958" s="220"/>
      <c r="PB958" s="220"/>
      <c r="PC958" s="220"/>
      <c r="PD958" s="220"/>
      <c r="PE958" s="220"/>
      <c r="PF958" s="220"/>
      <c r="PG958" s="220"/>
      <c r="PH958" s="220"/>
      <c r="PI958" s="220"/>
      <c r="PJ958" s="220"/>
      <c r="PK958" s="220"/>
      <c r="PL958" s="220"/>
      <c r="PM958" s="220"/>
      <c r="PN958" s="220"/>
      <c r="PO958" s="220"/>
      <c r="PP958" s="220"/>
      <c r="PQ958" s="220"/>
      <c r="PR958" s="220"/>
      <c r="PS958" s="220"/>
      <c r="PT958" s="220"/>
      <c r="PU958" s="220"/>
      <c r="PV958" s="220"/>
      <c r="PW958" s="220"/>
      <c r="PX958" s="220"/>
      <c r="PY958" s="220"/>
      <c r="PZ958" s="220"/>
      <c r="QA958" s="220"/>
      <c r="QB958" s="220"/>
      <c r="QC958" s="220"/>
      <c r="QD958" s="220"/>
      <c r="QE958" s="220"/>
      <c r="QF958" s="220"/>
      <c r="QG958" s="220"/>
      <c r="QH958" s="220"/>
      <c r="QI958" s="220"/>
      <c r="QJ958" s="220"/>
      <c r="QK958" s="220"/>
      <c r="QL958" s="220"/>
      <c r="QM958" s="220"/>
      <c r="QN958" s="220"/>
      <c r="QO958" s="220"/>
      <c r="QP958" s="220"/>
      <c r="QQ958" s="220"/>
      <c r="QR958" s="220"/>
      <c r="QS958" s="220"/>
      <c r="QT958" s="220"/>
      <c r="QU958" s="220"/>
      <c r="QV958" s="220"/>
      <c r="QW958" s="220"/>
      <c r="QX958" s="220"/>
      <c r="QY958" s="220"/>
      <c r="QZ958" s="220"/>
      <c r="RA958" s="220"/>
      <c r="RB958" s="220"/>
      <c r="RC958" s="220"/>
      <c r="RD958" s="220"/>
      <c r="RE958" s="220"/>
      <c r="RF958" s="220"/>
      <c r="RG958" s="220"/>
      <c r="RH958" s="220"/>
      <c r="RI958" s="220"/>
      <c r="RJ958" s="220"/>
      <c r="RK958" s="220"/>
      <c r="RL958" s="220"/>
      <c r="RM958" s="220"/>
      <c r="RN958" s="220"/>
      <c r="RO958" s="220"/>
      <c r="RP958" s="220"/>
      <c r="RQ958" s="220"/>
      <c r="RR958" s="220"/>
      <c r="RS958" s="220"/>
      <c r="RT958" s="220"/>
      <c r="RU958" s="220"/>
      <c r="RV958" s="220"/>
      <c r="RW958" s="220"/>
      <c r="RX958" s="220"/>
      <c r="RY958" s="220"/>
      <c r="RZ958" s="220"/>
      <c r="SA958" s="220"/>
      <c r="SB958" s="220"/>
      <c r="SC958" s="220"/>
      <c r="SD958" s="220"/>
      <c r="SE958" s="220"/>
      <c r="SF958" s="220"/>
      <c r="SG958" s="220"/>
    </row>
    <row r="959" spans="1:501">
      <c r="A959" s="220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454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0"/>
      <c r="AA959" s="220"/>
      <c r="AB959" s="220"/>
      <c r="AC959" s="220"/>
      <c r="AD959" s="220"/>
      <c r="AE959" s="220"/>
      <c r="AF959" s="220"/>
      <c r="AG959" s="220"/>
      <c r="AH959" s="220"/>
      <c r="AI959" s="220"/>
      <c r="AJ959" s="220"/>
      <c r="AK959" s="220"/>
      <c r="AL959" s="220"/>
      <c r="AM959" s="220"/>
      <c r="AN959" s="220"/>
      <c r="AO959" s="220"/>
      <c r="AP959" s="220"/>
      <c r="AQ959" s="220"/>
      <c r="AR959" s="220"/>
      <c r="AS959" s="220"/>
      <c r="AT959" s="220"/>
      <c r="AU959" s="220"/>
      <c r="AV959" s="220"/>
      <c r="AW959" s="220"/>
      <c r="AX959" s="220"/>
      <c r="AY959" s="220"/>
      <c r="AZ959" s="220"/>
      <c r="BA959" s="220"/>
      <c r="BB959" s="220"/>
      <c r="BC959" s="220"/>
      <c r="BD959" s="220"/>
      <c r="BE959" s="220"/>
      <c r="BF959" s="220"/>
      <c r="BG959" s="220"/>
      <c r="BH959" s="220"/>
      <c r="BI959" s="220"/>
      <c r="BJ959" s="220"/>
      <c r="BK959" s="220"/>
      <c r="BL959" s="220"/>
      <c r="BM959" s="220"/>
      <c r="BN959" s="220"/>
      <c r="BO959" s="220"/>
      <c r="BP959" s="220"/>
      <c r="BQ959" s="220"/>
      <c r="BR959" s="220"/>
      <c r="BS959" s="220"/>
      <c r="BT959" s="220"/>
      <c r="BU959" s="220"/>
      <c r="BV959" s="220"/>
      <c r="BW959" s="220"/>
      <c r="DV959" s="220"/>
      <c r="DW959" s="220"/>
      <c r="DX959" s="220"/>
      <c r="DY959" s="220"/>
      <c r="DZ959" s="220"/>
      <c r="EA959" s="220"/>
      <c r="EB959" s="220"/>
      <c r="EC959" s="220"/>
      <c r="ED959" s="220"/>
      <c r="EE959" s="220"/>
      <c r="EF959" s="220"/>
      <c r="EG959" s="220"/>
      <c r="EH959" s="220"/>
      <c r="EI959" s="220"/>
      <c r="EJ959" s="220"/>
      <c r="EK959" s="220"/>
      <c r="EL959" s="220"/>
      <c r="EM959" s="220"/>
      <c r="EN959" s="220"/>
      <c r="EO959" s="220"/>
      <c r="EP959" s="220"/>
      <c r="EQ959" s="220"/>
      <c r="ER959" s="220"/>
      <c r="ES959" s="220"/>
      <c r="ET959" s="220"/>
      <c r="EU959" s="220"/>
      <c r="EV959" s="220"/>
      <c r="EW959" s="220"/>
      <c r="EX959" s="220"/>
      <c r="EY959" s="220"/>
      <c r="EZ959" s="220"/>
      <c r="FA959" s="220"/>
      <c r="FB959" s="220"/>
      <c r="FC959" s="220"/>
      <c r="FD959" s="220"/>
      <c r="FE959" s="220"/>
      <c r="FF959" s="220"/>
      <c r="FG959" s="220"/>
      <c r="FH959" s="220"/>
      <c r="FI959" s="220"/>
      <c r="FJ959" s="220"/>
      <c r="FK959" s="220"/>
      <c r="FL959" s="220"/>
      <c r="FM959" s="220"/>
      <c r="FN959" s="220"/>
      <c r="FO959" s="220"/>
      <c r="FP959" s="220"/>
      <c r="FQ959" s="220"/>
      <c r="FR959" s="220"/>
      <c r="FS959" s="220"/>
      <c r="FT959" s="220"/>
      <c r="FU959" s="220"/>
      <c r="FV959" s="220"/>
      <c r="FW959" s="220"/>
      <c r="FX959" s="220"/>
      <c r="FY959" s="220"/>
      <c r="FZ959" s="220"/>
      <c r="GA959" s="220"/>
      <c r="GB959" s="220"/>
      <c r="GC959" s="220"/>
      <c r="GD959" s="220"/>
      <c r="GE959" s="220"/>
      <c r="GF959" s="220"/>
      <c r="GG959" s="220"/>
      <c r="GH959" s="220"/>
      <c r="GI959" s="220"/>
      <c r="GJ959" s="220"/>
      <c r="GK959" s="220"/>
      <c r="GL959" s="220"/>
      <c r="GM959" s="220"/>
      <c r="GN959" s="220"/>
      <c r="GO959" s="220"/>
      <c r="GP959" s="220"/>
      <c r="GQ959" s="220"/>
      <c r="GR959" s="220"/>
      <c r="GS959" s="220"/>
      <c r="GT959" s="220"/>
      <c r="GU959" s="220"/>
      <c r="GV959" s="220"/>
      <c r="GW959" s="220"/>
      <c r="GX959" s="220"/>
      <c r="GY959" s="220"/>
      <c r="GZ959" s="220"/>
      <c r="HA959" s="220"/>
      <c r="HB959" s="220"/>
      <c r="HC959" s="220"/>
      <c r="HD959" s="220"/>
      <c r="HE959" s="220"/>
      <c r="HF959" s="220"/>
      <c r="HG959" s="220"/>
      <c r="HH959" s="220"/>
      <c r="HI959" s="220"/>
      <c r="HJ959" s="220"/>
      <c r="HK959" s="220"/>
      <c r="HL959" s="220"/>
      <c r="HM959" s="220"/>
      <c r="HN959" s="220"/>
      <c r="HO959" s="220"/>
      <c r="HP959" s="220"/>
      <c r="HQ959" s="220"/>
      <c r="HR959" s="220"/>
      <c r="HS959" s="220"/>
      <c r="HT959" s="220"/>
      <c r="HU959" s="220"/>
      <c r="HV959" s="220"/>
      <c r="HW959" s="220"/>
      <c r="HX959" s="220"/>
      <c r="HY959" s="220"/>
      <c r="HZ959" s="220"/>
      <c r="IA959" s="220"/>
      <c r="IB959" s="220"/>
      <c r="IC959" s="220"/>
      <c r="ID959" s="220"/>
      <c r="IE959" s="220"/>
      <c r="IF959" s="220"/>
      <c r="IG959" s="220"/>
      <c r="IH959" s="220"/>
      <c r="II959" s="220"/>
      <c r="IJ959" s="220"/>
      <c r="IK959" s="220"/>
      <c r="IL959" s="220"/>
      <c r="IM959" s="220"/>
      <c r="IN959" s="220"/>
      <c r="IO959" s="220"/>
      <c r="IP959" s="220"/>
      <c r="IQ959" s="220"/>
      <c r="IR959" s="220"/>
      <c r="IS959" s="220"/>
      <c r="IT959" s="220"/>
      <c r="IU959" s="220"/>
      <c r="IV959" s="220"/>
      <c r="IW959" s="220"/>
      <c r="IX959" s="220"/>
      <c r="IY959" s="220"/>
      <c r="IZ959" s="220"/>
      <c r="JA959" s="220"/>
      <c r="JB959" s="220"/>
      <c r="JC959" s="220"/>
      <c r="JD959" s="220"/>
      <c r="JE959" s="220"/>
      <c r="JF959" s="220"/>
      <c r="JG959" s="220"/>
      <c r="JH959" s="220"/>
      <c r="JI959" s="220"/>
      <c r="JJ959" s="220"/>
      <c r="JK959" s="220"/>
      <c r="JL959" s="220"/>
      <c r="JM959" s="220"/>
      <c r="JN959" s="220"/>
      <c r="JO959" s="220"/>
      <c r="JP959" s="220"/>
      <c r="JQ959" s="220"/>
      <c r="JR959" s="220"/>
      <c r="JS959" s="220"/>
      <c r="JT959" s="220"/>
      <c r="JU959" s="220"/>
      <c r="JV959" s="220"/>
      <c r="JW959" s="220"/>
      <c r="JX959" s="220"/>
      <c r="JY959" s="220"/>
      <c r="JZ959" s="220"/>
      <c r="KA959" s="220"/>
      <c r="KB959" s="220"/>
      <c r="KC959" s="220"/>
      <c r="KD959" s="220"/>
      <c r="KE959" s="220"/>
      <c r="KF959" s="220"/>
      <c r="KG959" s="220"/>
      <c r="KH959" s="220"/>
      <c r="KI959" s="220"/>
      <c r="KJ959" s="220"/>
      <c r="KK959" s="220"/>
      <c r="KL959" s="220"/>
      <c r="KM959" s="220"/>
      <c r="KN959" s="220"/>
      <c r="KO959" s="220"/>
      <c r="KP959" s="220"/>
      <c r="KQ959" s="220"/>
      <c r="KR959" s="220"/>
      <c r="KS959" s="220"/>
      <c r="KT959" s="220"/>
      <c r="KU959" s="220"/>
      <c r="KV959" s="220"/>
      <c r="KW959" s="220"/>
      <c r="KX959" s="220"/>
      <c r="LH959" s="220"/>
      <c r="LI959" s="220"/>
      <c r="LJ959" s="220"/>
      <c r="LK959" s="220"/>
      <c r="LL959" s="220"/>
      <c r="LM959" s="220"/>
      <c r="LN959" s="220"/>
      <c r="LO959" s="220"/>
      <c r="LP959" s="220"/>
      <c r="LQ959" s="220"/>
      <c r="LR959" s="220"/>
      <c r="LS959" s="220"/>
      <c r="LT959" s="220"/>
      <c r="LU959" s="220"/>
      <c r="LV959" s="220"/>
      <c r="LW959" s="220"/>
      <c r="LX959" s="220"/>
      <c r="LY959" s="220"/>
      <c r="LZ959" s="220"/>
      <c r="MA959" s="220"/>
      <c r="MB959" s="220"/>
      <c r="MC959" s="220"/>
      <c r="MD959" s="220"/>
      <c r="ME959" s="220"/>
      <c r="MF959" s="220"/>
      <c r="MG959" s="220"/>
      <c r="MH959" s="220"/>
      <c r="MI959" s="220"/>
      <c r="MJ959" s="220"/>
      <c r="MK959" s="220"/>
      <c r="ML959" s="220"/>
      <c r="MM959" s="220"/>
      <c r="MN959" s="220"/>
      <c r="MO959" s="220"/>
      <c r="MP959" s="220"/>
      <c r="MQ959" s="220"/>
      <c r="MR959" s="220"/>
      <c r="MS959" s="220"/>
      <c r="MT959" s="220"/>
      <c r="MU959" s="220"/>
      <c r="MV959" s="220"/>
      <c r="MW959" s="220"/>
      <c r="MX959" s="220"/>
      <c r="MY959" s="220"/>
      <c r="MZ959" s="220"/>
      <c r="NA959" s="220"/>
      <c r="NB959" s="220"/>
      <c r="NC959" s="220"/>
      <c r="ND959" s="220"/>
      <c r="NE959" s="220"/>
      <c r="NF959" s="220"/>
      <c r="NG959" s="220"/>
      <c r="NH959" s="220"/>
      <c r="NI959" s="220"/>
      <c r="NJ959" s="220"/>
      <c r="NK959" s="220"/>
      <c r="NL959" s="220"/>
      <c r="NM959" s="220"/>
      <c r="NN959" s="220"/>
      <c r="NO959" s="220"/>
      <c r="NP959" s="220"/>
      <c r="NQ959" s="220"/>
      <c r="NR959" s="220"/>
      <c r="NS959" s="220"/>
      <c r="NT959" s="220"/>
      <c r="NU959" s="220"/>
      <c r="NV959" s="220"/>
      <c r="NW959" s="220"/>
      <c r="NX959" s="220"/>
      <c r="NY959" s="220"/>
      <c r="NZ959" s="220"/>
      <c r="OA959" s="220"/>
      <c r="OB959" s="220"/>
      <c r="OC959" s="220"/>
      <c r="OD959" s="220"/>
      <c r="OE959" s="220"/>
      <c r="OF959" s="220"/>
      <c r="OG959" s="220"/>
      <c r="OH959" s="220"/>
      <c r="OI959" s="220"/>
      <c r="OJ959" s="220"/>
      <c r="OK959" s="220"/>
      <c r="OL959" s="220"/>
      <c r="OM959" s="220"/>
      <c r="ON959" s="220"/>
      <c r="OO959" s="220"/>
      <c r="OP959" s="220"/>
      <c r="OQ959" s="220"/>
      <c r="OR959" s="220"/>
      <c r="OS959" s="220"/>
      <c r="OT959" s="220"/>
      <c r="OU959" s="220"/>
      <c r="OV959" s="220"/>
      <c r="OW959" s="220"/>
      <c r="OX959" s="220"/>
      <c r="OY959" s="220"/>
      <c r="OZ959" s="220"/>
      <c r="PA959" s="220"/>
      <c r="PB959" s="220"/>
      <c r="PC959" s="220"/>
      <c r="PD959" s="220"/>
      <c r="PE959" s="220"/>
      <c r="PF959" s="220"/>
      <c r="PG959" s="220"/>
      <c r="PH959" s="220"/>
      <c r="PI959" s="220"/>
      <c r="PJ959" s="220"/>
      <c r="PK959" s="220"/>
      <c r="PL959" s="220"/>
      <c r="PM959" s="220"/>
      <c r="PN959" s="220"/>
      <c r="PO959" s="220"/>
      <c r="PP959" s="220"/>
      <c r="PQ959" s="220"/>
      <c r="PR959" s="220"/>
      <c r="PS959" s="220"/>
      <c r="PT959" s="220"/>
      <c r="PU959" s="220"/>
      <c r="PV959" s="220"/>
      <c r="PW959" s="220"/>
      <c r="PX959" s="220"/>
      <c r="PY959" s="220"/>
      <c r="PZ959" s="220"/>
      <c r="QA959" s="220"/>
      <c r="QB959" s="220"/>
      <c r="QC959" s="220"/>
      <c r="QD959" s="220"/>
      <c r="QE959" s="220"/>
      <c r="QF959" s="220"/>
      <c r="QG959" s="220"/>
      <c r="QH959" s="220"/>
      <c r="QI959" s="220"/>
      <c r="QJ959" s="220"/>
      <c r="QK959" s="220"/>
      <c r="QL959" s="220"/>
      <c r="QM959" s="220"/>
      <c r="QN959" s="220"/>
      <c r="QO959" s="220"/>
      <c r="QP959" s="220"/>
      <c r="QQ959" s="220"/>
      <c r="QR959" s="220"/>
      <c r="QS959" s="220"/>
      <c r="QT959" s="220"/>
      <c r="QU959" s="220"/>
      <c r="QV959" s="220"/>
      <c r="QW959" s="220"/>
      <c r="QX959" s="220"/>
      <c r="QY959" s="220"/>
      <c r="QZ959" s="220"/>
      <c r="RA959" s="220"/>
      <c r="RB959" s="220"/>
      <c r="RC959" s="220"/>
      <c r="RD959" s="220"/>
      <c r="RE959" s="220"/>
      <c r="RF959" s="220"/>
      <c r="RG959" s="220"/>
      <c r="RH959" s="220"/>
      <c r="RI959" s="220"/>
      <c r="RJ959" s="220"/>
      <c r="RK959" s="220"/>
      <c r="RL959" s="220"/>
      <c r="RM959" s="220"/>
      <c r="RN959" s="220"/>
      <c r="RO959" s="220"/>
      <c r="RP959" s="220"/>
      <c r="RQ959" s="220"/>
      <c r="RR959" s="220"/>
      <c r="RS959" s="220"/>
      <c r="RT959" s="220"/>
      <c r="RU959" s="220"/>
      <c r="RV959" s="220"/>
      <c r="RW959" s="220"/>
      <c r="RX959" s="220"/>
      <c r="RY959" s="220"/>
      <c r="RZ959" s="220"/>
      <c r="SA959" s="220"/>
      <c r="SB959" s="220"/>
      <c r="SC959" s="220"/>
      <c r="SD959" s="220"/>
      <c r="SE959" s="220"/>
      <c r="SF959" s="220"/>
      <c r="SG959" s="220"/>
    </row>
    <row r="960" spans="1:501">
      <c r="A960" s="220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454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0"/>
      <c r="AA960" s="220"/>
      <c r="AB960" s="220"/>
      <c r="AC960" s="220"/>
      <c r="AD960" s="220"/>
      <c r="AE960" s="220"/>
      <c r="AF960" s="220"/>
      <c r="AG960" s="220"/>
      <c r="AH960" s="220"/>
      <c r="AI960" s="220"/>
      <c r="AJ960" s="220"/>
      <c r="AK960" s="220"/>
      <c r="AL960" s="220"/>
      <c r="AM960" s="220"/>
      <c r="AN960" s="220"/>
      <c r="AO960" s="220"/>
      <c r="AP960" s="220"/>
      <c r="AQ960" s="220"/>
      <c r="AR960" s="220"/>
      <c r="AS960" s="220"/>
      <c r="AT960" s="220"/>
      <c r="AU960" s="220"/>
      <c r="AV960" s="220"/>
      <c r="AW960" s="220"/>
      <c r="AX960" s="220"/>
      <c r="AY960" s="220"/>
      <c r="AZ960" s="220"/>
      <c r="BA960" s="220"/>
      <c r="BB960" s="220"/>
      <c r="BC960" s="220"/>
      <c r="BD960" s="220"/>
      <c r="BE960" s="220"/>
      <c r="BF960" s="220"/>
      <c r="BG960" s="220"/>
      <c r="BH960" s="220"/>
      <c r="BI960" s="220"/>
      <c r="BJ960" s="220"/>
      <c r="BK960" s="220"/>
      <c r="BL960" s="220"/>
      <c r="BM960" s="220"/>
      <c r="BN960" s="220"/>
      <c r="BO960" s="220"/>
      <c r="BP960" s="220"/>
      <c r="BQ960" s="220"/>
      <c r="BR960" s="220"/>
      <c r="BS960" s="220"/>
      <c r="BT960" s="220"/>
      <c r="BU960" s="220"/>
      <c r="BV960" s="220"/>
      <c r="BW960" s="220"/>
      <c r="DV960" s="220"/>
      <c r="DW960" s="220"/>
      <c r="DX960" s="220"/>
      <c r="DY960" s="220"/>
      <c r="DZ960" s="220"/>
      <c r="EA960" s="220"/>
      <c r="EB960" s="220"/>
      <c r="EC960" s="220"/>
      <c r="ED960" s="220"/>
      <c r="EE960" s="220"/>
      <c r="EF960" s="220"/>
      <c r="EG960" s="220"/>
      <c r="EH960" s="220"/>
      <c r="EI960" s="220"/>
      <c r="EJ960" s="220"/>
      <c r="EK960" s="220"/>
      <c r="EL960" s="220"/>
      <c r="EM960" s="220"/>
      <c r="EN960" s="220"/>
      <c r="EO960" s="220"/>
      <c r="EP960" s="220"/>
      <c r="EQ960" s="220"/>
      <c r="ER960" s="220"/>
      <c r="ES960" s="220"/>
      <c r="ET960" s="220"/>
      <c r="EU960" s="220"/>
      <c r="EV960" s="220"/>
      <c r="EW960" s="220"/>
      <c r="EX960" s="220"/>
      <c r="EY960" s="220"/>
      <c r="EZ960" s="220"/>
      <c r="FA960" s="220"/>
      <c r="FB960" s="220"/>
      <c r="FC960" s="220"/>
      <c r="FD960" s="220"/>
      <c r="FE960" s="220"/>
      <c r="FF960" s="220"/>
      <c r="FG960" s="220"/>
      <c r="FH960" s="220"/>
      <c r="FI960" s="220"/>
      <c r="FJ960" s="220"/>
      <c r="FK960" s="220"/>
      <c r="FL960" s="220"/>
      <c r="FM960" s="220"/>
      <c r="FN960" s="220"/>
      <c r="FO960" s="220"/>
      <c r="FP960" s="220"/>
      <c r="FQ960" s="220"/>
      <c r="FR960" s="220"/>
      <c r="FS960" s="220"/>
      <c r="FT960" s="220"/>
      <c r="FU960" s="220"/>
      <c r="FV960" s="220"/>
      <c r="FW960" s="220"/>
      <c r="FX960" s="220"/>
      <c r="FY960" s="220"/>
      <c r="FZ960" s="220"/>
      <c r="GA960" s="220"/>
      <c r="GB960" s="220"/>
      <c r="GC960" s="220"/>
      <c r="GD960" s="220"/>
      <c r="GE960" s="220"/>
      <c r="GF960" s="220"/>
      <c r="GG960" s="220"/>
      <c r="GH960" s="220"/>
      <c r="GI960" s="220"/>
      <c r="GJ960" s="220"/>
      <c r="GK960" s="220"/>
      <c r="GL960" s="220"/>
      <c r="GM960" s="220"/>
      <c r="GN960" s="220"/>
      <c r="GO960" s="220"/>
      <c r="GP960" s="220"/>
      <c r="GQ960" s="220"/>
      <c r="GR960" s="220"/>
      <c r="GS960" s="220"/>
      <c r="GT960" s="220"/>
      <c r="GU960" s="220"/>
      <c r="GV960" s="220"/>
      <c r="GW960" s="220"/>
      <c r="GX960" s="220"/>
      <c r="GY960" s="220"/>
      <c r="GZ960" s="220"/>
      <c r="HA960" s="220"/>
      <c r="HB960" s="220"/>
      <c r="HC960" s="220"/>
      <c r="HD960" s="220"/>
      <c r="HE960" s="220"/>
      <c r="HF960" s="220"/>
      <c r="HG960" s="220"/>
      <c r="HH960" s="220"/>
      <c r="HI960" s="220"/>
      <c r="HJ960" s="220"/>
      <c r="HK960" s="220"/>
      <c r="HL960" s="220"/>
      <c r="HM960" s="220"/>
      <c r="HN960" s="220"/>
      <c r="HO960" s="220"/>
      <c r="HP960" s="220"/>
      <c r="HQ960" s="220"/>
      <c r="HR960" s="220"/>
      <c r="HS960" s="220"/>
      <c r="HT960" s="220"/>
      <c r="HU960" s="220"/>
      <c r="HV960" s="220"/>
      <c r="HW960" s="220"/>
      <c r="HX960" s="220"/>
      <c r="HY960" s="220"/>
      <c r="HZ960" s="220"/>
      <c r="IA960" s="220"/>
      <c r="IB960" s="220"/>
      <c r="IC960" s="220"/>
      <c r="ID960" s="220"/>
      <c r="IE960" s="220"/>
      <c r="IF960" s="220"/>
      <c r="IG960" s="220"/>
      <c r="IH960" s="220"/>
      <c r="II960" s="220"/>
      <c r="IJ960" s="220"/>
      <c r="IK960" s="220"/>
      <c r="IL960" s="220"/>
      <c r="IM960" s="220"/>
      <c r="IN960" s="220"/>
      <c r="IO960" s="220"/>
      <c r="IP960" s="220"/>
      <c r="IQ960" s="220"/>
      <c r="IR960" s="220"/>
      <c r="IS960" s="220"/>
      <c r="IT960" s="220"/>
      <c r="IU960" s="220"/>
      <c r="IV960" s="220"/>
      <c r="IW960" s="220"/>
      <c r="IX960" s="220"/>
      <c r="IY960" s="220"/>
      <c r="IZ960" s="220"/>
      <c r="JA960" s="220"/>
      <c r="JB960" s="220"/>
      <c r="JC960" s="220"/>
      <c r="JD960" s="220"/>
      <c r="JE960" s="220"/>
      <c r="JF960" s="220"/>
      <c r="JG960" s="220"/>
      <c r="JH960" s="220"/>
      <c r="JI960" s="220"/>
      <c r="JJ960" s="220"/>
      <c r="JK960" s="220"/>
      <c r="JL960" s="220"/>
      <c r="JM960" s="220"/>
      <c r="JN960" s="220"/>
      <c r="JO960" s="220"/>
      <c r="JP960" s="220"/>
      <c r="JQ960" s="220"/>
      <c r="JR960" s="220"/>
      <c r="JS960" s="220"/>
      <c r="JT960" s="220"/>
      <c r="JU960" s="220"/>
      <c r="JV960" s="220"/>
      <c r="JW960" s="220"/>
      <c r="JX960" s="220"/>
      <c r="JY960" s="220"/>
      <c r="JZ960" s="220"/>
      <c r="KA960" s="220"/>
      <c r="KB960" s="220"/>
      <c r="KC960" s="220"/>
      <c r="KD960" s="220"/>
      <c r="KE960" s="220"/>
      <c r="KF960" s="220"/>
      <c r="KG960" s="220"/>
      <c r="KH960" s="220"/>
      <c r="KI960" s="220"/>
      <c r="KJ960" s="220"/>
      <c r="KK960" s="220"/>
      <c r="KL960" s="220"/>
      <c r="KM960" s="220"/>
      <c r="KN960" s="220"/>
      <c r="KO960" s="220"/>
      <c r="KP960" s="220"/>
      <c r="KQ960" s="220"/>
      <c r="KR960" s="220"/>
      <c r="KS960" s="220"/>
      <c r="KT960" s="220"/>
      <c r="KU960" s="220"/>
      <c r="KV960" s="220"/>
      <c r="KW960" s="220"/>
      <c r="KX960" s="220"/>
      <c r="LH960" s="220"/>
      <c r="LI960" s="220"/>
      <c r="LJ960" s="220"/>
      <c r="LK960" s="220"/>
      <c r="LL960" s="220"/>
      <c r="LM960" s="220"/>
      <c r="LN960" s="220"/>
      <c r="LO960" s="220"/>
      <c r="LP960" s="220"/>
      <c r="LQ960" s="220"/>
      <c r="LR960" s="220"/>
      <c r="LS960" s="220"/>
      <c r="LT960" s="220"/>
      <c r="LU960" s="220"/>
      <c r="LV960" s="220"/>
      <c r="LW960" s="220"/>
      <c r="LX960" s="220"/>
      <c r="LY960" s="220"/>
      <c r="LZ960" s="220"/>
      <c r="MA960" s="220"/>
      <c r="MB960" s="220"/>
      <c r="MC960" s="220"/>
      <c r="MD960" s="220"/>
      <c r="ME960" s="220"/>
      <c r="MF960" s="220"/>
      <c r="MG960" s="220"/>
      <c r="MH960" s="220"/>
      <c r="MI960" s="220"/>
      <c r="MJ960" s="220"/>
      <c r="MK960" s="220"/>
      <c r="ML960" s="220"/>
      <c r="MM960" s="220"/>
      <c r="MN960" s="220"/>
      <c r="MO960" s="220"/>
      <c r="MP960" s="220"/>
      <c r="MQ960" s="220"/>
      <c r="MR960" s="220"/>
      <c r="MS960" s="220"/>
      <c r="MT960" s="220"/>
      <c r="MU960" s="220"/>
      <c r="MV960" s="220"/>
      <c r="MW960" s="220"/>
      <c r="MX960" s="220"/>
      <c r="MY960" s="220"/>
      <c r="MZ960" s="220"/>
      <c r="NA960" s="220"/>
      <c r="NB960" s="220"/>
      <c r="NC960" s="220"/>
      <c r="ND960" s="220"/>
      <c r="NE960" s="220"/>
      <c r="NF960" s="220"/>
      <c r="NG960" s="220"/>
      <c r="NH960" s="220"/>
      <c r="NI960" s="220"/>
      <c r="NJ960" s="220"/>
      <c r="NK960" s="220"/>
      <c r="NL960" s="220"/>
      <c r="NM960" s="220"/>
      <c r="NN960" s="220"/>
      <c r="NO960" s="220"/>
      <c r="NP960" s="220"/>
      <c r="NQ960" s="220"/>
      <c r="NR960" s="220"/>
      <c r="NS960" s="220"/>
      <c r="NT960" s="220"/>
      <c r="NU960" s="220"/>
      <c r="NV960" s="220"/>
      <c r="NW960" s="220"/>
      <c r="NX960" s="220"/>
      <c r="NY960" s="220"/>
      <c r="NZ960" s="220"/>
      <c r="OA960" s="220"/>
      <c r="OB960" s="220"/>
      <c r="OC960" s="220"/>
      <c r="OD960" s="220"/>
      <c r="OE960" s="220"/>
      <c r="OF960" s="220"/>
      <c r="OG960" s="220"/>
      <c r="OH960" s="220"/>
      <c r="OI960" s="220"/>
      <c r="OJ960" s="220"/>
      <c r="OK960" s="220"/>
      <c r="OL960" s="220"/>
      <c r="OM960" s="220"/>
      <c r="ON960" s="220"/>
      <c r="OO960" s="220"/>
      <c r="OP960" s="220"/>
      <c r="OQ960" s="220"/>
      <c r="OR960" s="220"/>
      <c r="OS960" s="220"/>
      <c r="OT960" s="220"/>
      <c r="OU960" s="220"/>
      <c r="OV960" s="220"/>
      <c r="OW960" s="220"/>
      <c r="OX960" s="220"/>
      <c r="OY960" s="220"/>
      <c r="OZ960" s="220"/>
      <c r="PA960" s="220"/>
      <c r="PB960" s="220"/>
      <c r="PC960" s="220"/>
      <c r="PD960" s="220"/>
      <c r="PE960" s="220"/>
      <c r="PF960" s="220"/>
      <c r="PG960" s="220"/>
      <c r="PH960" s="220"/>
      <c r="PI960" s="220"/>
      <c r="PJ960" s="220"/>
      <c r="PK960" s="220"/>
      <c r="PL960" s="220"/>
      <c r="PM960" s="220"/>
      <c r="PN960" s="220"/>
      <c r="PO960" s="220"/>
      <c r="PP960" s="220"/>
      <c r="PQ960" s="220"/>
      <c r="PR960" s="220"/>
      <c r="PS960" s="220"/>
      <c r="PT960" s="220"/>
      <c r="PU960" s="220"/>
      <c r="PV960" s="220"/>
      <c r="PW960" s="220"/>
      <c r="PX960" s="220"/>
      <c r="PY960" s="220"/>
      <c r="PZ960" s="220"/>
      <c r="QA960" s="220"/>
      <c r="QB960" s="220"/>
      <c r="QC960" s="220"/>
      <c r="QD960" s="220"/>
      <c r="QE960" s="220"/>
      <c r="QF960" s="220"/>
      <c r="QG960" s="220"/>
      <c r="QH960" s="220"/>
      <c r="QI960" s="220"/>
      <c r="QJ960" s="220"/>
      <c r="QK960" s="220"/>
      <c r="QL960" s="220"/>
      <c r="QM960" s="220"/>
      <c r="QN960" s="220"/>
      <c r="QO960" s="220"/>
      <c r="QP960" s="220"/>
      <c r="QQ960" s="220"/>
      <c r="QR960" s="220"/>
      <c r="QS960" s="220"/>
      <c r="QT960" s="220"/>
      <c r="QU960" s="220"/>
      <c r="QV960" s="220"/>
      <c r="QW960" s="220"/>
      <c r="QX960" s="220"/>
      <c r="QY960" s="220"/>
      <c r="QZ960" s="220"/>
      <c r="RA960" s="220"/>
      <c r="RB960" s="220"/>
      <c r="RC960" s="220"/>
      <c r="RD960" s="220"/>
      <c r="RE960" s="220"/>
      <c r="RF960" s="220"/>
      <c r="RG960" s="220"/>
      <c r="RH960" s="220"/>
      <c r="RI960" s="220"/>
      <c r="RJ960" s="220"/>
      <c r="RK960" s="220"/>
      <c r="RL960" s="220"/>
      <c r="RM960" s="220"/>
      <c r="RN960" s="220"/>
      <c r="RO960" s="220"/>
      <c r="RP960" s="220"/>
      <c r="RQ960" s="220"/>
      <c r="RR960" s="220"/>
      <c r="RS960" s="220"/>
      <c r="RT960" s="220"/>
      <c r="RU960" s="220"/>
      <c r="RV960" s="220"/>
      <c r="RW960" s="220"/>
      <c r="RX960" s="220"/>
      <c r="RY960" s="220"/>
      <c r="RZ960" s="220"/>
      <c r="SA960" s="220"/>
      <c r="SB960" s="220"/>
      <c r="SC960" s="220"/>
      <c r="SD960" s="220"/>
      <c r="SE960" s="220"/>
      <c r="SF960" s="220"/>
      <c r="SG960" s="220"/>
    </row>
    <row r="961" spans="1:501">
      <c r="A961" s="220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454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0"/>
      <c r="AA961" s="220"/>
      <c r="AB961" s="220"/>
      <c r="AC961" s="220"/>
      <c r="AD961" s="220"/>
      <c r="AE961" s="220"/>
      <c r="AF961" s="220"/>
      <c r="AG961" s="220"/>
      <c r="AH961" s="220"/>
      <c r="AI961" s="220"/>
      <c r="AJ961" s="220"/>
      <c r="AK961" s="220"/>
      <c r="AL961" s="220"/>
      <c r="AM961" s="220"/>
      <c r="AN961" s="220"/>
      <c r="AO961" s="220"/>
      <c r="AP961" s="220"/>
      <c r="AQ961" s="220"/>
      <c r="AR961" s="220"/>
      <c r="AS961" s="220"/>
      <c r="AT961" s="220"/>
      <c r="AU961" s="220"/>
      <c r="AV961" s="220"/>
      <c r="AW961" s="220"/>
      <c r="AX961" s="220"/>
      <c r="AY961" s="220"/>
      <c r="AZ961" s="220"/>
      <c r="BA961" s="220"/>
      <c r="BB961" s="220"/>
      <c r="BC961" s="220"/>
      <c r="BD961" s="220"/>
      <c r="BE961" s="220"/>
      <c r="BF961" s="220"/>
      <c r="BG961" s="220"/>
      <c r="BH961" s="220"/>
      <c r="BI961" s="220"/>
      <c r="BJ961" s="220"/>
      <c r="BK961" s="220"/>
      <c r="BL961" s="220"/>
      <c r="BM961" s="220"/>
      <c r="BN961" s="220"/>
      <c r="BO961" s="220"/>
      <c r="BP961" s="220"/>
      <c r="BQ961" s="220"/>
      <c r="BR961" s="220"/>
      <c r="BS961" s="220"/>
      <c r="BT961" s="220"/>
      <c r="BU961" s="220"/>
      <c r="BV961" s="220"/>
      <c r="BW961" s="220"/>
      <c r="DV961" s="220"/>
      <c r="DW961" s="220"/>
      <c r="DX961" s="220"/>
      <c r="DY961" s="220"/>
      <c r="DZ961" s="220"/>
      <c r="EA961" s="220"/>
      <c r="EB961" s="220"/>
      <c r="EC961" s="220"/>
      <c r="ED961" s="220"/>
      <c r="EE961" s="220"/>
      <c r="EF961" s="220"/>
      <c r="EG961" s="220"/>
      <c r="EH961" s="220"/>
      <c r="EI961" s="220"/>
      <c r="EJ961" s="220"/>
      <c r="EK961" s="220"/>
      <c r="EL961" s="220"/>
      <c r="EM961" s="220"/>
      <c r="EN961" s="220"/>
      <c r="EO961" s="220"/>
      <c r="EP961" s="220"/>
      <c r="EQ961" s="220"/>
      <c r="ER961" s="220"/>
      <c r="ES961" s="220"/>
      <c r="ET961" s="220"/>
      <c r="EU961" s="220"/>
      <c r="EV961" s="220"/>
      <c r="EW961" s="220"/>
      <c r="EX961" s="220"/>
      <c r="EY961" s="220"/>
      <c r="EZ961" s="220"/>
      <c r="FA961" s="220"/>
      <c r="FB961" s="220"/>
      <c r="FC961" s="220"/>
      <c r="FD961" s="220"/>
      <c r="FE961" s="220"/>
      <c r="FF961" s="220"/>
      <c r="FG961" s="220"/>
      <c r="FH961" s="220"/>
      <c r="FI961" s="220"/>
      <c r="FJ961" s="220"/>
      <c r="FK961" s="220"/>
      <c r="FL961" s="220"/>
      <c r="FM961" s="220"/>
      <c r="FN961" s="220"/>
      <c r="FO961" s="220"/>
      <c r="FP961" s="220"/>
      <c r="FQ961" s="220"/>
      <c r="FR961" s="220"/>
      <c r="FS961" s="220"/>
      <c r="FT961" s="220"/>
      <c r="FU961" s="220"/>
      <c r="FV961" s="220"/>
      <c r="FW961" s="220"/>
      <c r="FX961" s="220"/>
      <c r="FY961" s="220"/>
      <c r="FZ961" s="220"/>
      <c r="GA961" s="220"/>
      <c r="GB961" s="220"/>
      <c r="GC961" s="220"/>
      <c r="GD961" s="220"/>
      <c r="GE961" s="220"/>
      <c r="GF961" s="220"/>
      <c r="GG961" s="220"/>
      <c r="GH961" s="220"/>
      <c r="GI961" s="220"/>
      <c r="GJ961" s="220"/>
      <c r="GK961" s="220"/>
      <c r="GL961" s="220"/>
      <c r="GM961" s="220"/>
      <c r="GN961" s="220"/>
      <c r="GO961" s="220"/>
      <c r="GP961" s="220"/>
      <c r="GQ961" s="220"/>
      <c r="GR961" s="220"/>
      <c r="GS961" s="220"/>
      <c r="GT961" s="220"/>
      <c r="GU961" s="220"/>
      <c r="GV961" s="220"/>
      <c r="GW961" s="220"/>
      <c r="GX961" s="220"/>
      <c r="GY961" s="220"/>
      <c r="GZ961" s="220"/>
      <c r="HA961" s="220"/>
      <c r="HB961" s="220"/>
      <c r="HC961" s="220"/>
      <c r="HD961" s="220"/>
      <c r="HE961" s="220"/>
      <c r="HF961" s="220"/>
      <c r="HG961" s="220"/>
      <c r="HH961" s="220"/>
      <c r="HI961" s="220"/>
      <c r="HJ961" s="220"/>
      <c r="HK961" s="220"/>
      <c r="HL961" s="220"/>
      <c r="HM961" s="220"/>
      <c r="HN961" s="220"/>
      <c r="HO961" s="220"/>
      <c r="HP961" s="220"/>
      <c r="HQ961" s="220"/>
      <c r="HR961" s="220"/>
      <c r="HS961" s="220"/>
      <c r="HT961" s="220"/>
      <c r="HU961" s="220"/>
      <c r="HV961" s="220"/>
      <c r="HW961" s="220"/>
      <c r="HX961" s="220"/>
      <c r="HY961" s="220"/>
      <c r="HZ961" s="220"/>
      <c r="IA961" s="220"/>
      <c r="IB961" s="220"/>
      <c r="IC961" s="220"/>
      <c r="ID961" s="220"/>
      <c r="IE961" s="220"/>
      <c r="IF961" s="220"/>
      <c r="IG961" s="220"/>
      <c r="IH961" s="220"/>
      <c r="II961" s="220"/>
      <c r="IJ961" s="220"/>
      <c r="IK961" s="220"/>
      <c r="IL961" s="220"/>
      <c r="IM961" s="220"/>
      <c r="IN961" s="220"/>
      <c r="IO961" s="220"/>
      <c r="IP961" s="220"/>
      <c r="IQ961" s="220"/>
      <c r="IR961" s="220"/>
      <c r="IS961" s="220"/>
      <c r="IT961" s="220"/>
      <c r="IU961" s="220"/>
      <c r="IV961" s="220"/>
      <c r="IW961" s="220"/>
      <c r="IX961" s="220"/>
      <c r="IY961" s="220"/>
      <c r="IZ961" s="220"/>
      <c r="JA961" s="220"/>
      <c r="JB961" s="220"/>
      <c r="JC961" s="220"/>
      <c r="JD961" s="220"/>
      <c r="JE961" s="220"/>
      <c r="JF961" s="220"/>
      <c r="JG961" s="220"/>
      <c r="JH961" s="220"/>
      <c r="JI961" s="220"/>
      <c r="JJ961" s="220"/>
      <c r="JK961" s="220"/>
      <c r="JL961" s="220"/>
      <c r="JM961" s="220"/>
      <c r="JN961" s="220"/>
      <c r="JO961" s="220"/>
      <c r="JP961" s="220"/>
      <c r="JQ961" s="220"/>
      <c r="JR961" s="220"/>
      <c r="JS961" s="220"/>
      <c r="JT961" s="220"/>
      <c r="JU961" s="220"/>
      <c r="JV961" s="220"/>
      <c r="JW961" s="220"/>
      <c r="JX961" s="220"/>
      <c r="JY961" s="220"/>
      <c r="JZ961" s="220"/>
      <c r="KA961" s="220"/>
      <c r="KB961" s="220"/>
      <c r="KC961" s="220"/>
      <c r="KD961" s="220"/>
      <c r="KE961" s="220"/>
      <c r="KF961" s="220"/>
      <c r="KG961" s="220"/>
      <c r="KH961" s="220"/>
      <c r="KI961" s="220"/>
      <c r="KJ961" s="220"/>
      <c r="KK961" s="220"/>
      <c r="KL961" s="220"/>
      <c r="KM961" s="220"/>
      <c r="KN961" s="220"/>
      <c r="KO961" s="220"/>
      <c r="KP961" s="220"/>
      <c r="KQ961" s="220"/>
      <c r="KR961" s="220"/>
      <c r="KS961" s="220"/>
      <c r="KT961" s="220"/>
      <c r="KU961" s="220"/>
      <c r="KV961" s="220"/>
      <c r="KW961" s="220"/>
      <c r="KX961" s="220"/>
      <c r="LH961" s="220"/>
      <c r="LI961" s="220"/>
      <c r="LJ961" s="220"/>
      <c r="LK961" s="220"/>
      <c r="LL961" s="220"/>
      <c r="LM961" s="220"/>
      <c r="LN961" s="220"/>
      <c r="LO961" s="220"/>
      <c r="LP961" s="220"/>
      <c r="LQ961" s="220"/>
      <c r="LR961" s="220"/>
      <c r="LS961" s="220"/>
      <c r="LT961" s="220"/>
      <c r="LU961" s="220"/>
      <c r="LV961" s="220"/>
      <c r="LW961" s="220"/>
      <c r="LX961" s="220"/>
      <c r="LY961" s="220"/>
      <c r="LZ961" s="220"/>
      <c r="MA961" s="220"/>
      <c r="MB961" s="220"/>
      <c r="MC961" s="220"/>
      <c r="MD961" s="220"/>
      <c r="ME961" s="220"/>
      <c r="MF961" s="220"/>
      <c r="MG961" s="220"/>
      <c r="MH961" s="220"/>
      <c r="MI961" s="220"/>
      <c r="MJ961" s="220"/>
      <c r="MK961" s="220"/>
      <c r="ML961" s="220"/>
      <c r="MM961" s="220"/>
      <c r="MN961" s="220"/>
      <c r="MO961" s="220"/>
      <c r="MP961" s="220"/>
      <c r="MQ961" s="220"/>
      <c r="MR961" s="220"/>
      <c r="MS961" s="220"/>
      <c r="MT961" s="220"/>
      <c r="MU961" s="220"/>
      <c r="MV961" s="220"/>
      <c r="MW961" s="220"/>
      <c r="MX961" s="220"/>
      <c r="MY961" s="220"/>
      <c r="MZ961" s="220"/>
      <c r="NA961" s="220"/>
      <c r="NB961" s="220"/>
      <c r="NC961" s="220"/>
      <c r="ND961" s="220"/>
      <c r="NE961" s="220"/>
      <c r="NF961" s="220"/>
      <c r="NG961" s="220"/>
      <c r="NH961" s="220"/>
      <c r="NI961" s="220"/>
      <c r="NJ961" s="220"/>
      <c r="NK961" s="220"/>
      <c r="NL961" s="220"/>
      <c r="NM961" s="220"/>
      <c r="NN961" s="220"/>
      <c r="NO961" s="220"/>
      <c r="NP961" s="220"/>
      <c r="NQ961" s="220"/>
      <c r="NR961" s="220"/>
      <c r="NS961" s="220"/>
      <c r="NT961" s="220"/>
      <c r="NU961" s="220"/>
      <c r="NV961" s="220"/>
      <c r="NW961" s="220"/>
      <c r="NX961" s="220"/>
      <c r="NY961" s="220"/>
      <c r="NZ961" s="220"/>
      <c r="OA961" s="220"/>
      <c r="OB961" s="220"/>
      <c r="OC961" s="220"/>
      <c r="OD961" s="220"/>
      <c r="OE961" s="220"/>
      <c r="OF961" s="220"/>
      <c r="OG961" s="220"/>
      <c r="OH961" s="220"/>
      <c r="OI961" s="220"/>
      <c r="OJ961" s="220"/>
      <c r="OK961" s="220"/>
      <c r="OL961" s="220"/>
      <c r="OM961" s="220"/>
      <c r="ON961" s="220"/>
      <c r="OO961" s="220"/>
      <c r="OP961" s="220"/>
      <c r="OQ961" s="220"/>
      <c r="OR961" s="220"/>
      <c r="OS961" s="220"/>
      <c r="OT961" s="220"/>
      <c r="OU961" s="220"/>
      <c r="OV961" s="220"/>
      <c r="OW961" s="220"/>
      <c r="OX961" s="220"/>
      <c r="OY961" s="220"/>
      <c r="OZ961" s="220"/>
      <c r="PA961" s="220"/>
      <c r="PB961" s="220"/>
      <c r="PC961" s="220"/>
      <c r="PD961" s="220"/>
      <c r="PE961" s="220"/>
      <c r="PF961" s="220"/>
      <c r="PG961" s="220"/>
      <c r="PH961" s="220"/>
      <c r="PI961" s="220"/>
      <c r="PJ961" s="220"/>
      <c r="PK961" s="220"/>
      <c r="PL961" s="220"/>
      <c r="PM961" s="220"/>
      <c r="PN961" s="220"/>
      <c r="PO961" s="220"/>
      <c r="PP961" s="220"/>
      <c r="PQ961" s="220"/>
      <c r="PR961" s="220"/>
      <c r="PS961" s="220"/>
      <c r="PT961" s="220"/>
      <c r="PU961" s="220"/>
      <c r="PV961" s="220"/>
      <c r="PW961" s="220"/>
      <c r="PX961" s="220"/>
      <c r="PY961" s="220"/>
      <c r="PZ961" s="220"/>
      <c r="QA961" s="220"/>
      <c r="QB961" s="220"/>
      <c r="QC961" s="220"/>
      <c r="QD961" s="220"/>
      <c r="QE961" s="220"/>
      <c r="QF961" s="220"/>
      <c r="QG961" s="220"/>
      <c r="QH961" s="220"/>
      <c r="QI961" s="220"/>
      <c r="QJ961" s="220"/>
      <c r="QK961" s="220"/>
      <c r="QL961" s="220"/>
      <c r="QM961" s="220"/>
      <c r="QN961" s="220"/>
      <c r="QO961" s="220"/>
      <c r="QP961" s="220"/>
      <c r="QQ961" s="220"/>
      <c r="QR961" s="220"/>
      <c r="QS961" s="220"/>
      <c r="QT961" s="220"/>
      <c r="QU961" s="220"/>
      <c r="QV961" s="220"/>
      <c r="QW961" s="220"/>
      <c r="QX961" s="220"/>
      <c r="QY961" s="220"/>
      <c r="QZ961" s="220"/>
      <c r="RA961" s="220"/>
      <c r="RB961" s="220"/>
      <c r="RC961" s="220"/>
      <c r="RD961" s="220"/>
      <c r="RE961" s="220"/>
      <c r="RF961" s="220"/>
      <c r="RG961" s="220"/>
      <c r="RH961" s="220"/>
      <c r="RI961" s="220"/>
      <c r="RJ961" s="220"/>
      <c r="RK961" s="220"/>
      <c r="RL961" s="220"/>
      <c r="RM961" s="220"/>
      <c r="RN961" s="220"/>
      <c r="RO961" s="220"/>
      <c r="RP961" s="220"/>
      <c r="RQ961" s="220"/>
      <c r="RR961" s="220"/>
      <c r="RS961" s="220"/>
      <c r="RT961" s="220"/>
      <c r="RU961" s="220"/>
      <c r="RV961" s="220"/>
      <c r="RW961" s="220"/>
      <c r="RX961" s="220"/>
      <c r="RY961" s="220"/>
      <c r="RZ961" s="220"/>
      <c r="SA961" s="220"/>
      <c r="SB961" s="220"/>
      <c r="SC961" s="220"/>
      <c r="SD961" s="220"/>
      <c r="SE961" s="220"/>
      <c r="SF961" s="220"/>
      <c r="SG961" s="220"/>
    </row>
    <row r="962" spans="1:501">
      <c r="A962" s="220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454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0"/>
      <c r="AA962" s="220"/>
      <c r="AB962" s="220"/>
      <c r="AC962" s="220"/>
      <c r="AD962" s="220"/>
      <c r="AE962" s="220"/>
      <c r="AF962" s="220"/>
      <c r="AG962" s="220"/>
      <c r="AH962" s="220"/>
      <c r="AI962" s="220"/>
      <c r="AJ962" s="220"/>
      <c r="AK962" s="220"/>
      <c r="AL962" s="220"/>
      <c r="AM962" s="220"/>
      <c r="AN962" s="220"/>
      <c r="AO962" s="220"/>
      <c r="AP962" s="220"/>
      <c r="AQ962" s="220"/>
      <c r="AR962" s="220"/>
      <c r="AS962" s="220"/>
      <c r="AT962" s="220"/>
      <c r="AU962" s="220"/>
      <c r="AV962" s="220"/>
      <c r="AW962" s="220"/>
      <c r="AX962" s="220"/>
      <c r="AY962" s="220"/>
      <c r="AZ962" s="220"/>
      <c r="BA962" s="220"/>
      <c r="BB962" s="220"/>
      <c r="BC962" s="220"/>
      <c r="BD962" s="220"/>
      <c r="BE962" s="220"/>
      <c r="BF962" s="220"/>
      <c r="BG962" s="220"/>
      <c r="BH962" s="220"/>
      <c r="BI962" s="220"/>
      <c r="BJ962" s="220"/>
      <c r="BK962" s="220"/>
      <c r="BL962" s="220"/>
      <c r="BM962" s="220"/>
      <c r="BN962" s="220"/>
      <c r="BO962" s="220"/>
      <c r="BP962" s="220"/>
      <c r="BQ962" s="220"/>
      <c r="BR962" s="220"/>
      <c r="BS962" s="220"/>
      <c r="BT962" s="220"/>
      <c r="BU962" s="220"/>
      <c r="BV962" s="220"/>
      <c r="BW962" s="220"/>
      <c r="DV962" s="220"/>
      <c r="DW962" s="220"/>
      <c r="DX962" s="220"/>
      <c r="DY962" s="220"/>
      <c r="DZ962" s="220"/>
      <c r="EA962" s="220"/>
      <c r="EB962" s="220"/>
      <c r="EC962" s="220"/>
      <c r="ED962" s="220"/>
      <c r="EE962" s="220"/>
      <c r="EF962" s="220"/>
      <c r="EG962" s="220"/>
      <c r="EH962" s="220"/>
      <c r="EI962" s="220"/>
      <c r="EJ962" s="220"/>
      <c r="EK962" s="220"/>
      <c r="EL962" s="220"/>
      <c r="EM962" s="220"/>
      <c r="EN962" s="220"/>
      <c r="EO962" s="220"/>
      <c r="EP962" s="220"/>
      <c r="EQ962" s="220"/>
      <c r="ER962" s="220"/>
      <c r="ES962" s="220"/>
      <c r="ET962" s="220"/>
      <c r="EU962" s="220"/>
      <c r="EV962" s="220"/>
      <c r="EW962" s="220"/>
      <c r="EX962" s="220"/>
      <c r="EY962" s="220"/>
      <c r="EZ962" s="220"/>
      <c r="FA962" s="220"/>
      <c r="FB962" s="220"/>
      <c r="FC962" s="220"/>
      <c r="FD962" s="220"/>
      <c r="FE962" s="220"/>
      <c r="FF962" s="220"/>
      <c r="FG962" s="220"/>
      <c r="FH962" s="220"/>
      <c r="FI962" s="220"/>
      <c r="FJ962" s="220"/>
      <c r="FK962" s="220"/>
      <c r="FL962" s="220"/>
      <c r="FM962" s="220"/>
      <c r="FN962" s="220"/>
      <c r="FO962" s="220"/>
      <c r="FP962" s="220"/>
      <c r="FQ962" s="220"/>
      <c r="FR962" s="220"/>
      <c r="FS962" s="220"/>
      <c r="FT962" s="220"/>
      <c r="FU962" s="220"/>
      <c r="FV962" s="220"/>
      <c r="FW962" s="220"/>
      <c r="FX962" s="220"/>
      <c r="FY962" s="220"/>
      <c r="FZ962" s="220"/>
      <c r="GA962" s="220"/>
      <c r="GB962" s="220"/>
      <c r="GC962" s="220"/>
      <c r="GD962" s="220"/>
      <c r="GE962" s="220"/>
      <c r="GF962" s="220"/>
      <c r="GG962" s="220"/>
      <c r="GH962" s="220"/>
      <c r="GI962" s="220"/>
      <c r="GJ962" s="220"/>
      <c r="GK962" s="220"/>
      <c r="GL962" s="220"/>
      <c r="GM962" s="220"/>
      <c r="GN962" s="220"/>
      <c r="GO962" s="220"/>
      <c r="GP962" s="220"/>
      <c r="GQ962" s="220"/>
      <c r="GR962" s="220"/>
      <c r="GS962" s="220"/>
      <c r="GT962" s="220"/>
      <c r="GU962" s="220"/>
      <c r="GV962" s="220"/>
      <c r="GW962" s="220"/>
      <c r="GX962" s="220"/>
      <c r="GY962" s="220"/>
      <c r="GZ962" s="220"/>
      <c r="HA962" s="220"/>
      <c r="HB962" s="220"/>
      <c r="HC962" s="220"/>
      <c r="HD962" s="220"/>
      <c r="HE962" s="220"/>
      <c r="HF962" s="220"/>
      <c r="HG962" s="220"/>
      <c r="HH962" s="220"/>
      <c r="HI962" s="220"/>
      <c r="HJ962" s="220"/>
      <c r="HK962" s="220"/>
      <c r="HL962" s="220"/>
      <c r="HM962" s="220"/>
      <c r="HN962" s="220"/>
      <c r="HO962" s="220"/>
      <c r="HP962" s="220"/>
      <c r="HQ962" s="220"/>
      <c r="HR962" s="220"/>
      <c r="HS962" s="220"/>
      <c r="HT962" s="220"/>
      <c r="HU962" s="220"/>
      <c r="HV962" s="220"/>
      <c r="HW962" s="220"/>
      <c r="HX962" s="220"/>
      <c r="HY962" s="220"/>
      <c r="HZ962" s="220"/>
      <c r="IA962" s="220"/>
      <c r="IB962" s="220"/>
      <c r="IC962" s="220"/>
      <c r="ID962" s="220"/>
      <c r="IE962" s="220"/>
      <c r="IF962" s="220"/>
      <c r="IG962" s="220"/>
      <c r="IH962" s="220"/>
      <c r="II962" s="220"/>
      <c r="IJ962" s="220"/>
      <c r="IK962" s="220"/>
      <c r="IL962" s="220"/>
      <c r="IM962" s="220"/>
      <c r="IN962" s="220"/>
      <c r="IO962" s="220"/>
      <c r="IP962" s="220"/>
      <c r="IQ962" s="220"/>
      <c r="IR962" s="220"/>
      <c r="IS962" s="220"/>
      <c r="IT962" s="220"/>
      <c r="IU962" s="220"/>
      <c r="IV962" s="220"/>
      <c r="IW962" s="220"/>
      <c r="IX962" s="220"/>
      <c r="IY962" s="220"/>
      <c r="IZ962" s="220"/>
      <c r="JA962" s="220"/>
      <c r="JB962" s="220"/>
      <c r="JC962" s="220"/>
      <c r="JD962" s="220"/>
      <c r="JE962" s="220"/>
      <c r="JF962" s="220"/>
      <c r="JG962" s="220"/>
      <c r="JH962" s="220"/>
      <c r="JI962" s="220"/>
      <c r="JJ962" s="220"/>
      <c r="JK962" s="220"/>
      <c r="JL962" s="220"/>
      <c r="JM962" s="220"/>
      <c r="JN962" s="220"/>
      <c r="JO962" s="220"/>
      <c r="JP962" s="220"/>
      <c r="JQ962" s="220"/>
      <c r="JR962" s="220"/>
      <c r="JS962" s="220"/>
      <c r="JT962" s="220"/>
      <c r="JU962" s="220"/>
      <c r="JV962" s="220"/>
      <c r="JW962" s="220"/>
      <c r="JX962" s="220"/>
      <c r="JY962" s="220"/>
      <c r="JZ962" s="220"/>
      <c r="KA962" s="220"/>
      <c r="KB962" s="220"/>
      <c r="KC962" s="220"/>
      <c r="KD962" s="220"/>
      <c r="KE962" s="220"/>
      <c r="KF962" s="220"/>
      <c r="KG962" s="220"/>
      <c r="KH962" s="220"/>
      <c r="KI962" s="220"/>
      <c r="KJ962" s="220"/>
      <c r="KK962" s="220"/>
      <c r="KL962" s="220"/>
      <c r="KM962" s="220"/>
      <c r="KN962" s="220"/>
      <c r="KO962" s="220"/>
      <c r="KP962" s="220"/>
      <c r="KQ962" s="220"/>
      <c r="KR962" s="220"/>
      <c r="KS962" s="220"/>
      <c r="KT962" s="220"/>
      <c r="KU962" s="220"/>
      <c r="KV962" s="220"/>
      <c r="KW962" s="220"/>
      <c r="KX962" s="220"/>
      <c r="LH962" s="220"/>
      <c r="LI962" s="220"/>
      <c r="LJ962" s="220"/>
      <c r="LK962" s="220"/>
      <c r="LL962" s="220"/>
      <c r="LM962" s="220"/>
      <c r="LN962" s="220"/>
      <c r="LO962" s="220"/>
      <c r="LP962" s="220"/>
      <c r="LQ962" s="220"/>
      <c r="LR962" s="220"/>
      <c r="LS962" s="220"/>
      <c r="LT962" s="220"/>
      <c r="LU962" s="220"/>
      <c r="LV962" s="220"/>
      <c r="LW962" s="220"/>
      <c r="LX962" s="220"/>
      <c r="LY962" s="220"/>
      <c r="LZ962" s="220"/>
      <c r="MA962" s="220"/>
      <c r="MB962" s="220"/>
      <c r="MC962" s="220"/>
      <c r="MD962" s="220"/>
      <c r="ME962" s="220"/>
      <c r="MF962" s="220"/>
      <c r="MG962" s="220"/>
      <c r="MH962" s="220"/>
      <c r="MI962" s="220"/>
      <c r="MJ962" s="220"/>
      <c r="MK962" s="220"/>
      <c r="ML962" s="220"/>
      <c r="MM962" s="220"/>
      <c r="MN962" s="220"/>
      <c r="MO962" s="220"/>
      <c r="MP962" s="220"/>
      <c r="MQ962" s="220"/>
      <c r="MR962" s="220"/>
      <c r="MS962" s="220"/>
      <c r="MT962" s="220"/>
      <c r="MU962" s="220"/>
      <c r="MV962" s="220"/>
      <c r="MW962" s="220"/>
      <c r="MX962" s="220"/>
      <c r="MY962" s="220"/>
      <c r="MZ962" s="220"/>
      <c r="NA962" s="220"/>
      <c r="NB962" s="220"/>
      <c r="NC962" s="220"/>
      <c r="ND962" s="220"/>
      <c r="NE962" s="220"/>
      <c r="NF962" s="220"/>
      <c r="NG962" s="220"/>
      <c r="NH962" s="220"/>
      <c r="NI962" s="220"/>
      <c r="NJ962" s="220"/>
      <c r="NK962" s="220"/>
      <c r="NL962" s="220"/>
      <c r="NM962" s="220"/>
      <c r="NN962" s="220"/>
      <c r="NO962" s="220"/>
      <c r="NP962" s="220"/>
      <c r="NQ962" s="220"/>
      <c r="NR962" s="220"/>
      <c r="NS962" s="220"/>
      <c r="NT962" s="220"/>
      <c r="NU962" s="220"/>
      <c r="NV962" s="220"/>
      <c r="NW962" s="220"/>
      <c r="NX962" s="220"/>
      <c r="NY962" s="220"/>
      <c r="NZ962" s="220"/>
      <c r="OA962" s="220"/>
      <c r="OB962" s="220"/>
      <c r="OC962" s="220"/>
      <c r="OD962" s="220"/>
      <c r="OE962" s="220"/>
      <c r="OF962" s="220"/>
      <c r="OG962" s="220"/>
      <c r="OH962" s="220"/>
      <c r="OI962" s="220"/>
      <c r="OJ962" s="220"/>
      <c r="OK962" s="220"/>
      <c r="OL962" s="220"/>
      <c r="OM962" s="220"/>
      <c r="ON962" s="220"/>
      <c r="OO962" s="220"/>
      <c r="OP962" s="220"/>
      <c r="OQ962" s="220"/>
      <c r="OR962" s="220"/>
      <c r="OS962" s="220"/>
      <c r="OT962" s="220"/>
      <c r="OU962" s="220"/>
      <c r="OV962" s="220"/>
      <c r="OW962" s="220"/>
      <c r="OX962" s="220"/>
      <c r="OY962" s="220"/>
      <c r="OZ962" s="220"/>
      <c r="PA962" s="220"/>
      <c r="PB962" s="220"/>
      <c r="PC962" s="220"/>
      <c r="PD962" s="220"/>
      <c r="PE962" s="220"/>
      <c r="PF962" s="220"/>
      <c r="PG962" s="220"/>
      <c r="PH962" s="220"/>
      <c r="PI962" s="220"/>
      <c r="PJ962" s="220"/>
      <c r="PK962" s="220"/>
      <c r="PL962" s="220"/>
      <c r="PM962" s="220"/>
      <c r="PN962" s="220"/>
      <c r="PO962" s="220"/>
      <c r="PP962" s="220"/>
      <c r="PQ962" s="220"/>
      <c r="PR962" s="220"/>
      <c r="PS962" s="220"/>
      <c r="PT962" s="220"/>
      <c r="PU962" s="220"/>
      <c r="PV962" s="220"/>
      <c r="PW962" s="220"/>
      <c r="PX962" s="220"/>
      <c r="PY962" s="220"/>
      <c r="PZ962" s="220"/>
      <c r="QA962" s="220"/>
      <c r="QB962" s="220"/>
      <c r="QC962" s="220"/>
      <c r="QD962" s="220"/>
      <c r="QE962" s="220"/>
      <c r="QF962" s="220"/>
      <c r="QG962" s="220"/>
      <c r="QH962" s="220"/>
      <c r="QI962" s="220"/>
      <c r="QJ962" s="220"/>
      <c r="QK962" s="220"/>
      <c r="QL962" s="220"/>
      <c r="QM962" s="220"/>
      <c r="QN962" s="220"/>
      <c r="QO962" s="220"/>
      <c r="QP962" s="220"/>
      <c r="QQ962" s="220"/>
      <c r="QR962" s="220"/>
      <c r="QS962" s="220"/>
      <c r="QT962" s="220"/>
      <c r="QU962" s="220"/>
      <c r="QV962" s="220"/>
      <c r="QW962" s="220"/>
      <c r="QX962" s="220"/>
      <c r="QY962" s="220"/>
      <c r="QZ962" s="220"/>
      <c r="RA962" s="220"/>
      <c r="RB962" s="220"/>
      <c r="RC962" s="220"/>
      <c r="RD962" s="220"/>
      <c r="RE962" s="220"/>
      <c r="RF962" s="220"/>
      <c r="RG962" s="220"/>
      <c r="RH962" s="220"/>
      <c r="RI962" s="220"/>
      <c r="RJ962" s="220"/>
      <c r="RK962" s="220"/>
      <c r="RL962" s="220"/>
      <c r="RM962" s="220"/>
      <c r="RN962" s="220"/>
      <c r="RO962" s="220"/>
      <c r="RP962" s="220"/>
      <c r="RQ962" s="220"/>
      <c r="RR962" s="220"/>
      <c r="RS962" s="220"/>
      <c r="RT962" s="220"/>
      <c r="RU962" s="220"/>
      <c r="RV962" s="220"/>
      <c r="RW962" s="220"/>
      <c r="RX962" s="220"/>
      <c r="RY962" s="220"/>
      <c r="RZ962" s="220"/>
      <c r="SA962" s="220"/>
      <c r="SB962" s="220"/>
      <c r="SC962" s="220"/>
      <c r="SD962" s="220"/>
      <c r="SE962" s="220"/>
      <c r="SF962" s="220"/>
      <c r="SG962" s="220"/>
    </row>
    <row r="963" spans="1:501">
      <c r="A963" s="220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454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0"/>
      <c r="AA963" s="220"/>
      <c r="AB963" s="220"/>
      <c r="AC963" s="220"/>
      <c r="AD963" s="220"/>
      <c r="AE963" s="220"/>
      <c r="AF963" s="220"/>
      <c r="AG963" s="220"/>
      <c r="AH963" s="220"/>
      <c r="AI963" s="220"/>
      <c r="AJ963" s="220"/>
      <c r="AK963" s="220"/>
      <c r="AL963" s="220"/>
      <c r="AM963" s="220"/>
      <c r="AN963" s="220"/>
      <c r="AO963" s="220"/>
      <c r="AP963" s="220"/>
      <c r="AQ963" s="220"/>
      <c r="AR963" s="220"/>
      <c r="AS963" s="220"/>
      <c r="AT963" s="220"/>
      <c r="AU963" s="220"/>
      <c r="AV963" s="220"/>
      <c r="AW963" s="220"/>
      <c r="AX963" s="220"/>
      <c r="AY963" s="220"/>
      <c r="AZ963" s="220"/>
      <c r="BA963" s="220"/>
      <c r="BB963" s="220"/>
      <c r="BC963" s="220"/>
      <c r="BD963" s="220"/>
      <c r="BE963" s="220"/>
      <c r="BF963" s="220"/>
      <c r="BG963" s="220"/>
      <c r="BH963" s="220"/>
      <c r="BI963" s="220"/>
      <c r="BJ963" s="220"/>
      <c r="BK963" s="220"/>
      <c r="BL963" s="220"/>
      <c r="BM963" s="220"/>
      <c r="BN963" s="220"/>
      <c r="BO963" s="220"/>
      <c r="BP963" s="220"/>
      <c r="BQ963" s="220"/>
      <c r="BR963" s="220"/>
      <c r="BS963" s="220"/>
      <c r="BT963" s="220"/>
      <c r="BU963" s="220"/>
      <c r="BV963" s="220"/>
      <c r="BW963" s="220"/>
      <c r="DV963" s="220"/>
      <c r="DW963" s="220"/>
      <c r="DX963" s="220"/>
      <c r="DY963" s="220"/>
      <c r="DZ963" s="220"/>
      <c r="EA963" s="220"/>
      <c r="EB963" s="220"/>
      <c r="EC963" s="220"/>
      <c r="ED963" s="220"/>
      <c r="EE963" s="220"/>
      <c r="EF963" s="220"/>
      <c r="EG963" s="220"/>
      <c r="EH963" s="220"/>
      <c r="EI963" s="220"/>
      <c r="EJ963" s="220"/>
      <c r="EK963" s="220"/>
      <c r="EL963" s="220"/>
      <c r="EM963" s="220"/>
      <c r="EN963" s="220"/>
      <c r="EO963" s="220"/>
      <c r="EP963" s="220"/>
      <c r="EQ963" s="220"/>
      <c r="ER963" s="220"/>
      <c r="ES963" s="220"/>
      <c r="ET963" s="220"/>
      <c r="EU963" s="220"/>
      <c r="EV963" s="220"/>
      <c r="EW963" s="220"/>
      <c r="EX963" s="220"/>
      <c r="EY963" s="220"/>
      <c r="EZ963" s="220"/>
      <c r="FA963" s="220"/>
      <c r="FB963" s="220"/>
      <c r="FC963" s="220"/>
      <c r="FD963" s="220"/>
      <c r="FE963" s="220"/>
      <c r="FF963" s="220"/>
      <c r="FG963" s="220"/>
      <c r="FH963" s="220"/>
      <c r="FI963" s="220"/>
      <c r="FJ963" s="220"/>
      <c r="FK963" s="220"/>
      <c r="FL963" s="220"/>
      <c r="FM963" s="220"/>
      <c r="FN963" s="220"/>
      <c r="FO963" s="220"/>
      <c r="FP963" s="220"/>
      <c r="FQ963" s="220"/>
      <c r="FR963" s="220"/>
      <c r="FS963" s="220"/>
      <c r="FT963" s="220"/>
      <c r="FU963" s="220"/>
      <c r="FV963" s="220"/>
      <c r="FW963" s="220"/>
      <c r="FX963" s="220"/>
      <c r="FY963" s="220"/>
      <c r="FZ963" s="220"/>
      <c r="GA963" s="220"/>
      <c r="GB963" s="220"/>
      <c r="GC963" s="220"/>
      <c r="GD963" s="220"/>
      <c r="GE963" s="220"/>
      <c r="GF963" s="220"/>
      <c r="GG963" s="220"/>
      <c r="GH963" s="220"/>
      <c r="GI963" s="220"/>
      <c r="GJ963" s="220"/>
      <c r="GK963" s="220"/>
      <c r="GL963" s="220"/>
      <c r="GM963" s="220"/>
      <c r="GN963" s="220"/>
      <c r="GO963" s="220"/>
      <c r="GP963" s="220"/>
      <c r="GQ963" s="220"/>
      <c r="GR963" s="220"/>
      <c r="GS963" s="220"/>
      <c r="GT963" s="220"/>
      <c r="GU963" s="220"/>
      <c r="GV963" s="220"/>
      <c r="GW963" s="220"/>
      <c r="GX963" s="220"/>
      <c r="GY963" s="220"/>
      <c r="GZ963" s="220"/>
      <c r="HA963" s="220"/>
      <c r="HB963" s="220"/>
      <c r="HC963" s="220"/>
      <c r="HD963" s="220"/>
      <c r="HE963" s="220"/>
      <c r="HF963" s="220"/>
      <c r="HG963" s="220"/>
      <c r="HH963" s="220"/>
      <c r="HI963" s="220"/>
      <c r="HJ963" s="220"/>
      <c r="HK963" s="220"/>
      <c r="HL963" s="220"/>
      <c r="HM963" s="220"/>
      <c r="HN963" s="220"/>
      <c r="HO963" s="220"/>
      <c r="HP963" s="220"/>
      <c r="HQ963" s="220"/>
      <c r="HR963" s="220"/>
      <c r="HS963" s="220"/>
      <c r="HT963" s="220"/>
      <c r="HU963" s="220"/>
      <c r="HV963" s="220"/>
      <c r="HW963" s="220"/>
      <c r="HX963" s="220"/>
      <c r="HY963" s="220"/>
      <c r="HZ963" s="220"/>
      <c r="IA963" s="220"/>
      <c r="IB963" s="220"/>
      <c r="IC963" s="220"/>
      <c r="ID963" s="220"/>
      <c r="IE963" s="220"/>
      <c r="IF963" s="220"/>
      <c r="IG963" s="220"/>
      <c r="IH963" s="220"/>
      <c r="II963" s="220"/>
      <c r="IJ963" s="220"/>
      <c r="IK963" s="220"/>
      <c r="IL963" s="220"/>
      <c r="IM963" s="220"/>
      <c r="IN963" s="220"/>
      <c r="IO963" s="220"/>
      <c r="IP963" s="220"/>
      <c r="IQ963" s="220"/>
      <c r="IR963" s="220"/>
      <c r="IS963" s="220"/>
      <c r="IT963" s="220"/>
      <c r="IU963" s="220"/>
      <c r="IV963" s="220"/>
      <c r="IW963" s="220"/>
      <c r="IX963" s="220"/>
      <c r="IY963" s="220"/>
      <c r="IZ963" s="220"/>
      <c r="JA963" s="220"/>
      <c r="JB963" s="220"/>
      <c r="JC963" s="220"/>
      <c r="JD963" s="220"/>
      <c r="JE963" s="220"/>
      <c r="JF963" s="220"/>
      <c r="JG963" s="220"/>
      <c r="JH963" s="220"/>
      <c r="JI963" s="220"/>
      <c r="JJ963" s="220"/>
      <c r="JK963" s="220"/>
      <c r="JL963" s="220"/>
      <c r="JM963" s="220"/>
      <c r="JN963" s="220"/>
      <c r="JO963" s="220"/>
      <c r="JP963" s="220"/>
      <c r="JQ963" s="220"/>
      <c r="JR963" s="220"/>
      <c r="JS963" s="220"/>
      <c r="JT963" s="220"/>
      <c r="JU963" s="220"/>
      <c r="JV963" s="220"/>
      <c r="JW963" s="220"/>
      <c r="JX963" s="220"/>
      <c r="JY963" s="220"/>
      <c r="JZ963" s="220"/>
      <c r="KA963" s="220"/>
      <c r="KB963" s="220"/>
      <c r="KC963" s="220"/>
      <c r="KD963" s="220"/>
      <c r="KE963" s="220"/>
      <c r="KF963" s="220"/>
      <c r="KG963" s="220"/>
      <c r="KH963" s="220"/>
      <c r="KI963" s="220"/>
      <c r="KJ963" s="220"/>
      <c r="KK963" s="220"/>
      <c r="KL963" s="220"/>
      <c r="KM963" s="220"/>
      <c r="KN963" s="220"/>
      <c r="KO963" s="220"/>
      <c r="KP963" s="220"/>
      <c r="KQ963" s="220"/>
      <c r="KR963" s="220"/>
      <c r="KS963" s="220"/>
      <c r="KT963" s="220"/>
      <c r="KU963" s="220"/>
      <c r="KV963" s="220"/>
      <c r="KW963" s="220"/>
      <c r="KX963" s="220"/>
      <c r="LH963" s="220"/>
      <c r="LI963" s="220"/>
      <c r="LJ963" s="220"/>
      <c r="LK963" s="220"/>
      <c r="LL963" s="220"/>
      <c r="LM963" s="220"/>
      <c r="LN963" s="220"/>
      <c r="LO963" s="220"/>
      <c r="LP963" s="220"/>
      <c r="LQ963" s="220"/>
      <c r="LR963" s="220"/>
      <c r="LS963" s="220"/>
      <c r="LT963" s="220"/>
      <c r="LU963" s="220"/>
      <c r="LV963" s="220"/>
      <c r="LW963" s="220"/>
      <c r="LX963" s="220"/>
      <c r="LY963" s="220"/>
      <c r="LZ963" s="220"/>
      <c r="MA963" s="220"/>
      <c r="MB963" s="220"/>
      <c r="MC963" s="220"/>
      <c r="MD963" s="220"/>
      <c r="ME963" s="220"/>
      <c r="MF963" s="220"/>
      <c r="MG963" s="220"/>
      <c r="MH963" s="220"/>
      <c r="MI963" s="220"/>
      <c r="MJ963" s="220"/>
      <c r="MK963" s="220"/>
      <c r="ML963" s="220"/>
      <c r="MM963" s="220"/>
      <c r="MN963" s="220"/>
      <c r="MO963" s="220"/>
      <c r="MP963" s="220"/>
      <c r="MQ963" s="220"/>
      <c r="MR963" s="220"/>
      <c r="MS963" s="220"/>
      <c r="MT963" s="220"/>
      <c r="MU963" s="220"/>
      <c r="MV963" s="220"/>
      <c r="MW963" s="220"/>
      <c r="MX963" s="220"/>
      <c r="MY963" s="220"/>
      <c r="MZ963" s="220"/>
      <c r="NA963" s="220"/>
      <c r="NB963" s="220"/>
      <c r="NC963" s="220"/>
      <c r="ND963" s="220"/>
      <c r="NE963" s="220"/>
      <c r="NF963" s="220"/>
      <c r="NG963" s="220"/>
      <c r="NH963" s="220"/>
      <c r="NI963" s="220"/>
      <c r="NJ963" s="220"/>
      <c r="NK963" s="220"/>
      <c r="NL963" s="220"/>
      <c r="NM963" s="220"/>
      <c r="NN963" s="220"/>
      <c r="NO963" s="220"/>
      <c r="NP963" s="220"/>
      <c r="NQ963" s="220"/>
      <c r="NR963" s="220"/>
      <c r="NS963" s="220"/>
      <c r="NT963" s="220"/>
      <c r="NU963" s="220"/>
      <c r="NV963" s="220"/>
      <c r="NW963" s="220"/>
      <c r="NX963" s="220"/>
      <c r="NY963" s="220"/>
      <c r="NZ963" s="220"/>
      <c r="OA963" s="220"/>
      <c r="OB963" s="220"/>
      <c r="OC963" s="220"/>
      <c r="OD963" s="220"/>
      <c r="OE963" s="220"/>
      <c r="OF963" s="220"/>
      <c r="OG963" s="220"/>
      <c r="OH963" s="220"/>
      <c r="OI963" s="220"/>
      <c r="OJ963" s="220"/>
      <c r="OK963" s="220"/>
      <c r="OL963" s="220"/>
      <c r="OM963" s="220"/>
      <c r="ON963" s="220"/>
      <c r="OO963" s="220"/>
      <c r="OP963" s="220"/>
      <c r="OQ963" s="220"/>
      <c r="OR963" s="220"/>
      <c r="OS963" s="220"/>
      <c r="OT963" s="220"/>
      <c r="OU963" s="220"/>
      <c r="OV963" s="220"/>
      <c r="OW963" s="220"/>
      <c r="OX963" s="220"/>
      <c r="OY963" s="220"/>
      <c r="OZ963" s="220"/>
      <c r="PA963" s="220"/>
      <c r="PB963" s="220"/>
      <c r="PC963" s="220"/>
      <c r="PD963" s="220"/>
      <c r="PE963" s="220"/>
      <c r="PF963" s="220"/>
      <c r="PG963" s="220"/>
      <c r="PH963" s="220"/>
      <c r="PI963" s="220"/>
      <c r="PJ963" s="220"/>
      <c r="PK963" s="220"/>
      <c r="PL963" s="220"/>
      <c r="PM963" s="220"/>
      <c r="PN963" s="220"/>
      <c r="PO963" s="220"/>
      <c r="PP963" s="220"/>
      <c r="PQ963" s="220"/>
      <c r="PR963" s="220"/>
      <c r="PS963" s="220"/>
      <c r="PT963" s="220"/>
      <c r="PU963" s="220"/>
      <c r="PV963" s="220"/>
      <c r="PW963" s="220"/>
      <c r="PX963" s="220"/>
      <c r="PY963" s="220"/>
      <c r="PZ963" s="220"/>
      <c r="QA963" s="220"/>
      <c r="QB963" s="220"/>
      <c r="QC963" s="220"/>
      <c r="QD963" s="220"/>
      <c r="QE963" s="220"/>
      <c r="QF963" s="220"/>
      <c r="QG963" s="220"/>
      <c r="QH963" s="220"/>
      <c r="QI963" s="220"/>
      <c r="QJ963" s="220"/>
      <c r="QK963" s="220"/>
      <c r="QL963" s="220"/>
      <c r="QM963" s="220"/>
      <c r="QN963" s="220"/>
      <c r="QO963" s="220"/>
      <c r="QP963" s="220"/>
      <c r="QQ963" s="220"/>
      <c r="QR963" s="220"/>
      <c r="QS963" s="220"/>
      <c r="QT963" s="220"/>
      <c r="QU963" s="220"/>
      <c r="QV963" s="220"/>
      <c r="QW963" s="220"/>
      <c r="QX963" s="220"/>
      <c r="QY963" s="220"/>
      <c r="QZ963" s="220"/>
      <c r="RA963" s="220"/>
      <c r="RB963" s="220"/>
      <c r="RC963" s="220"/>
      <c r="RD963" s="220"/>
      <c r="RE963" s="220"/>
      <c r="RF963" s="220"/>
      <c r="RG963" s="220"/>
      <c r="RH963" s="220"/>
      <c r="RI963" s="220"/>
      <c r="RJ963" s="220"/>
      <c r="RK963" s="220"/>
      <c r="RL963" s="220"/>
      <c r="RM963" s="220"/>
      <c r="RN963" s="220"/>
      <c r="RO963" s="220"/>
      <c r="RP963" s="220"/>
      <c r="RQ963" s="220"/>
      <c r="RR963" s="220"/>
      <c r="RS963" s="220"/>
      <c r="RT963" s="220"/>
      <c r="RU963" s="220"/>
      <c r="RV963" s="220"/>
      <c r="RW963" s="220"/>
      <c r="RX963" s="220"/>
      <c r="RY963" s="220"/>
      <c r="RZ963" s="220"/>
      <c r="SA963" s="220"/>
      <c r="SB963" s="220"/>
      <c r="SC963" s="220"/>
      <c r="SD963" s="220"/>
      <c r="SE963" s="220"/>
      <c r="SF963" s="220"/>
      <c r="SG963" s="220"/>
    </row>
    <row r="964" spans="1:501">
      <c r="A964" s="220"/>
      <c r="B964" s="220"/>
      <c r="C964" s="220"/>
      <c r="D964" s="220"/>
      <c r="E964" s="220"/>
      <c r="F964" s="220"/>
      <c r="G964" s="220"/>
      <c r="H964" s="220"/>
      <c r="I964" s="220"/>
      <c r="J964" s="220"/>
      <c r="K964" s="220"/>
      <c r="L964" s="220"/>
      <c r="M964" s="220"/>
      <c r="N964" s="220"/>
      <c r="O964" s="454"/>
      <c r="P964" s="220"/>
      <c r="Q964" s="220"/>
      <c r="R964" s="220"/>
      <c r="S964" s="220"/>
      <c r="T964" s="220"/>
      <c r="U964" s="220"/>
      <c r="V964" s="220"/>
      <c r="W964" s="220"/>
      <c r="X964" s="220"/>
      <c r="Y964" s="220"/>
      <c r="Z964" s="220"/>
      <c r="AA964" s="220"/>
      <c r="AB964" s="220"/>
      <c r="AC964" s="220"/>
      <c r="AD964" s="220"/>
      <c r="AE964" s="220"/>
      <c r="AF964" s="220"/>
      <c r="AG964" s="220"/>
      <c r="AH964" s="220"/>
      <c r="AI964" s="220"/>
      <c r="AJ964" s="220"/>
      <c r="AK964" s="220"/>
      <c r="AL964" s="220"/>
      <c r="AM964" s="220"/>
      <c r="AN964" s="220"/>
      <c r="AO964" s="220"/>
      <c r="AP964" s="220"/>
      <c r="AQ964" s="220"/>
      <c r="AR964" s="220"/>
      <c r="AS964" s="220"/>
      <c r="AT964" s="220"/>
      <c r="AU964" s="220"/>
      <c r="AV964" s="220"/>
      <c r="AW964" s="220"/>
      <c r="AX964" s="220"/>
      <c r="AY964" s="220"/>
      <c r="AZ964" s="220"/>
      <c r="BA964" s="220"/>
      <c r="BB964" s="220"/>
      <c r="BC964" s="220"/>
      <c r="BD964" s="220"/>
      <c r="BE964" s="220"/>
      <c r="BF964" s="220"/>
      <c r="BG964" s="220"/>
      <c r="BH964" s="220"/>
      <c r="BI964" s="220"/>
      <c r="BJ964" s="220"/>
      <c r="BK964" s="220"/>
      <c r="BL964" s="220"/>
      <c r="BM964" s="220"/>
      <c r="BN964" s="220"/>
      <c r="BO964" s="220"/>
      <c r="BP964" s="220"/>
      <c r="BQ964" s="220"/>
      <c r="BR964" s="220"/>
      <c r="BS964" s="220"/>
      <c r="BT964" s="220"/>
      <c r="BU964" s="220"/>
      <c r="BV964" s="220"/>
      <c r="BW964" s="220"/>
      <c r="DV964" s="220"/>
      <c r="DW964" s="220"/>
      <c r="DX964" s="220"/>
      <c r="DY964" s="220"/>
      <c r="DZ964" s="220"/>
      <c r="EA964" s="220"/>
      <c r="EB964" s="220"/>
      <c r="EC964" s="220"/>
      <c r="ED964" s="220"/>
      <c r="EE964" s="220"/>
      <c r="EF964" s="220"/>
      <c r="EG964" s="220"/>
      <c r="EH964" s="220"/>
      <c r="EI964" s="220"/>
      <c r="EJ964" s="220"/>
      <c r="EK964" s="220"/>
      <c r="EL964" s="220"/>
      <c r="EM964" s="220"/>
      <c r="EN964" s="220"/>
      <c r="EO964" s="220"/>
      <c r="EP964" s="220"/>
      <c r="EQ964" s="220"/>
      <c r="ER964" s="220"/>
      <c r="ES964" s="220"/>
      <c r="ET964" s="220"/>
      <c r="EU964" s="220"/>
      <c r="EV964" s="220"/>
      <c r="EW964" s="220"/>
      <c r="EX964" s="220"/>
      <c r="EY964" s="220"/>
      <c r="EZ964" s="220"/>
      <c r="FA964" s="220"/>
      <c r="FB964" s="220"/>
      <c r="FC964" s="220"/>
      <c r="FD964" s="220"/>
      <c r="FE964" s="220"/>
      <c r="FF964" s="220"/>
      <c r="FG964" s="220"/>
      <c r="FH964" s="220"/>
      <c r="FI964" s="220"/>
      <c r="FJ964" s="220"/>
      <c r="FK964" s="220"/>
      <c r="FL964" s="220"/>
      <c r="FM964" s="220"/>
      <c r="FN964" s="220"/>
      <c r="FO964" s="220"/>
      <c r="FP964" s="220"/>
      <c r="FQ964" s="220"/>
      <c r="FR964" s="220"/>
      <c r="FS964" s="220"/>
      <c r="FT964" s="220"/>
      <c r="FU964" s="220"/>
      <c r="FV964" s="220"/>
      <c r="FW964" s="220"/>
      <c r="FX964" s="220"/>
      <c r="FY964" s="220"/>
      <c r="FZ964" s="220"/>
      <c r="GA964" s="220"/>
      <c r="GB964" s="220"/>
      <c r="GC964" s="220"/>
      <c r="GD964" s="220"/>
      <c r="GE964" s="220"/>
      <c r="GF964" s="220"/>
      <c r="GG964" s="220"/>
      <c r="GH964" s="220"/>
      <c r="GI964" s="220"/>
      <c r="GJ964" s="220"/>
      <c r="GK964" s="220"/>
      <c r="GL964" s="220"/>
      <c r="GM964" s="220"/>
      <c r="GN964" s="220"/>
      <c r="GO964" s="220"/>
      <c r="GP964" s="220"/>
      <c r="GQ964" s="220"/>
      <c r="GR964" s="220"/>
      <c r="GS964" s="220"/>
      <c r="GT964" s="220"/>
      <c r="GU964" s="220"/>
      <c r="GV964" s="220"/>
      <c r="GW964" s="220"/>
      <c r="GX964" s="220"/>
      <c r="GY964" s="220"/>
      <c r="GZ964" s="220"/>
      <c r="HA964" s="220"/>
      <c r="HB964" s="220"/>
      <c r="HC964" s="220"/>
      <c r="HD964" s="220"/>
      <c r="HE964" s="220"/>
      <c r="HF964" s="220"/>
      <c r="HG964" s="220"/>
      <c r="HH964" s="220"/>
      <c r="HI964" s="220"/>
      <c r="HJ964" s="220"/>
      <c r="HK964" s="220"/>
      <c r="HL964" s="220"/>
      <c r="HM964" s="220"/>
      <c r="HN964" s="220"/>
      <c r="HO964" s="220"/>
      <c r="HP964" s="220"/>
      <c r="HQ964" s="220"/>
      <c r="HR964" s="220"/>
      <c r="HS964" s="220"/>
      <c r="HT964" s="220"/>
      <c r="HU964" s="220"/>
      <c r="HV964" s="220"/>
      <c r="HW964" s="220"/>
      <c r="HX964" s="220"/>
      <c r="HY964" s="220"/>
      <c r="HZ964" s="220"/>
      <c r="IA964" s="220"/>
      <c r="IB964" s="220"/>
      <c r="IC964" s="220"/>
      <c r="ID964" s="220"/>
      <c r="IE964" s="220"/>
      <c r="IF964" s="220"/>
      <c r="IG964" s="220"/>
      <c r="IH964" s="220"/>
      <c r="II964" s="220"/>
      <c r="IJ964" s="220"/>
      <c r="IK964" s="220"/>
      <c r="IL964" s="220"/>
      <c r="IM964" s="220"/>
      <c r="IN964" s="220"/>
      <c r="IO964" s="220"/>
      <c r="IP964" s="220"/>
      <c r="IQ964" s="220"/>
      <c r="IR964" s="220"/>
      <c r="IS964" s="220"/>
      <c r="IT964" s="220"/>
      <c r="IU964" s="220"/>
      <c r="IV964" s="220"/>
      <c r="IW964" s="220"/>
      <c r="IX964" s="220"/>
      <c r="IY964" s="220"/>
      <c r="IZ964" s="220"/>
      <c r="JA964" s="220"/>
      <c r="JB964" s="220"/>
      <c r="JC964" s="220"/>
      <c r="JD964" s="220"/>
      <c r="JE964" s="220"/>
      <c r="JF964" s="220"/>
      <c r="JG964" s="220"/>
      <c r="JH964" s="220"/>
      <c r="JI964" s="220"/>
      <c r="JJ964" s="220"/>
      <c r="JK964" s="220"/>
      <c r="JL964" s="220"/>
      <c r="JM964" s="220"/>
      <c r="JN964" s="220"/>
      <c r="JO964" s="220"/>
      <c r="JP964" s="220"/>
      <c r="JQ964" s="220"/>
      <c r="JR964" s="220"/>
      <c r="JS964" s="220"/>
      <c r="JT964" s="220"/>
      <c r="JU964" s="220"/>
      <c r="JV964" s="220"/>
      <c r="JW964" s="220"/>
      <c r="JX964" s="220"/>
      <c r="JY964" s="220"/>
      <c r="JZ964" s="220"/>
      <c r="KA964" s="220"/>
      <c r="KB964" s="220"/>
      <c r="KC964" s="220"/>
      <c r="KD964" s="220"/>
      <c r="KE964" s="220"/>
      <c r="KF964" s="220"/>
      <c r="KG964" s="220"/>
      <c r="KH964" s="220"/>
      <c r="KI964" s="220"/>
      <c r="KJ964" s="220"/>
      <c r="KK964" s="220"/>
      <c r="KL964" s="220"/>
      <c r="KM964" s="220"/>
      <c r="KN964" s="220"/>
      <c r="KO964" s="220"/>
      <c r="KP964" s="220"/>
      <c r="KQ964" s="220"/>
      <c r="KR964" s="220"/>
      <c r="KS964" s="220"/>
      <c r="KT964" s="220"/>
      <c r="KU964" s="220"/>
      <c r="KV964" s="220"/>
      <c r="KW964" s="220"/>
      <c r="KX964" s="220"/>
      <c r="LH964" s="220"/>
      <c r="LI964" s="220"/>
      <c r="LJ964" s="220"/>
      <c r="LK964" s="220"/>
      <c r="LL964" s="220"/>
      <c r="LM964" s="220"/>
      <c r="LN964" s="220"/>
      <c r="LO964" s="220"/>
      <c r="LP964" s="220"/>
      <c r="LQ964" s="220"/>
      <c r="LR964" s="220"/>
      <c r="LS964" s="220"/>
      <c r="LT964" s="220"/>
      <c r="LU964" s="220"/>
      <c r="LV964" s="220"/>
      <c r="LW964" s="220"/>
      <c r="LX964" s="220"/>
      <c r="LY964" s="220"/>
      <c r="LZ964" s="220"/>
      <c r="MA964" s="220"/>
      <c r="MB964" s="220"/>
      <c r="MC964" s="220"/>
      <c r="MD964" s="220"/>
      <c r="ME964" s="220"/>
      <c r="MF964" s="220"/>
      <c r="MG964" s="220"/>
      <c r="MH964" s="220"/>
      <c r="MI964" s="220"/>
      <c r="MJ964" s="220"/>
      <c r="MK964" s="220"/>
      <c r="ML964" s="220"/>
      <c r="MM964" s="220"/>
      <c r="MN964" s="220"/>
      <c r="MO964" s="220"/>
      <c r="MP964" s="220"/>
      <c r="MQ964" s="220"/>
      <c r="MR964" s="220"/>
      <c r="MS964" s="220"/>
      <c r="MT964" s="220"/>
      <c r="MU964" s="220"/>
      <c r="MV964" s="220"/>
      <c r="MW964" s="220"/>
      <c r="MX964" s="220"/>
      <c r="MY964" s="220"/>
      <c r="MZ964" s="220"/>
      <c r="NA964" s="220"/>
      <c r="NB964" s="220"/>
      <c r="NC964" s="220"/>
      <c r="ND964" s="220"/>
      <c r="NE964" s="220"/>
      <c r="NF964" s="220"/>
      <c r="NG964" s="220"/>
      <c r="NH964" s="220"/>
      <c r="NI964" s="220"/>
      <c r="NJ964" s="220"/>
      <c r="NK964" s="220"/>
      <c r="NL964" s="220"/>
      <c r="NM964" s="220"/>
      <c r="NN964" s="220"/>
      <c r="NO964" s="220"/>
      <c r="NP964" s="220"/>
      <c r="NQ964" s="220"/>
      <c r="NR964" s="220"/>
      <c r="NS964" s="220"/>
      <c r="NT964" s="220"/>
      <c r="NU964" s="220"/>
      <c r="NV964" s="220"/>
      <c r="NW964" s="220"/>
      <c r="NX964" s="220"/>
      <c r="NY964" s="220"/>
      <c r="NZ964" s="220"/>
      <c r="OA964" s="220"/>
      <c r="OB964" s="220"/>
      <c r="OC964" s="220"/>
      <c r="OD964" s="220"/>
      <c r="OE964" s="220"/>
      <c r="OF964" s="220"/>
      <c r="OG964" s="220"/>
      <c r="OH964" s="220"/>
      <c r="OI964" s="220"/>
      <c r="OJ964" s="220"/>
      <c r="OK964" s="220"/>
      <c r="OL964" s="220"/>
      <c r="OM964" s="220"/>
      <c r="ON964" s="220"/>
      <c r="OO964" s="220"/>
      <c r="OP964" s="220"/>
      <c r="OQ964" s="220"/>
      <c r="OR964" s="220"/>
      <c r="OS964" s="220"/>
      <c r="OT964" s="220"/>
      <c r="OU964" s="220"/>
      <c r="OV964" s="220"/>
      <c r="OW964" s="220"/>
      <c r="OX964" s="220"/>
      <c r="OY964" s="220"/>
      <c r="OZ964" s="220"/>
      <c r="PA964" s="220"/>
      <c r="PB964" s="220"/>
      <c r="PC964" s="220"/>
      <c r="PD964" s="220"/>
      <c r="PE964" s="220"/>
      <c r="PF964" s="220"/>
      <c r="PG964" s="220"/>
      <c r="PH964" s="220"/>
      <c r="PI964" s="220"/>
      <c r="PJ964" s="220"/>
      <c r="PK964" s="220"/>
      <c r="PL964" s="220"/>
      <c r="PM964" s="220"/>
      <c r="PN964" s="220"/>
      <c r="PO964" s="220"/>
      <c r="PP964" s="220"/>
      <c r="PQ964" s="220"/>
      <c r="PR964" s="220"/>
      <c r="PS964" s="220"/>
      <c r="PT964" s="220"/>
      <c r="PU964" s="220"/>
      <c r="PV964" s="220"/>
      <c r="PW964" s="220"/>
      <c r="PX964" s="220"/>
      <c r="PY964" s="220"/>
      <c r="PZ964" s="220"/>
      <c r="QA964" s="220"/>
      <c r="QB964" s="220"/>
      <c r="QC964" s="220"/>
      <c r="QD964" s="220"/>
      <c r="QE964" s="220"/>
      <c r="QF964" s="220"/>
      <c r="QG964" s="220"/>
      <c r="QH964" s="220"/>
      <c r="QI964" s="220"/>
      <c r="QJ964" s="220"/>
      <c r="QK964" s="220"/>
      <c r="QL964" s="220"/>
      <c r="QM964" s="220"/>
      <c r="QN964" s="220"/>
      <c r="QO964" s="220"/>
      <c r="QP964" s="220"/>
      <c r="QQ964" s="220"/>
      <c r="QR964" s="220"/>
      <c r="QS964" s="220"/>
      <c r="QT964" s="220"/>
      <c r="QU964" s="220"/>
      <c r="QV964" s="220"/>
      <c r="QW964" s="220"/>
      <c r="QX964" s="220"/>
      <c r="QY964" s="220"/>
      <c r="QZ964" s="220"/>
      <c r="RA964" s="220"/>
      <c r="RB964" s="220"/>
      <c r="RC964" s="220"/>
      <c r="RD964" s="220"/>
      <c r="RE964" s="220"/>
      <c r="RF964" s="220"/>
      <c r="RG964" s="220"/>
      <c r="RH964" s="220"/>
      <c r="RI964" s="220"/>
      <c r="RJ964" s="220"/>
      <c r="RK964" s="220"/>
      <c r="RL964" s="220"/>
      <c r="RM964" s="220"/>
      <c r="RN964" s="220"/>
      <c r="RO964" s="220"/>
      <c r="RP964" s="220"/>
      <c r="RQ964" s="220"/>
      <c r="RR964" s="220"/>
      <c r="RS964" s="220"/>
      <c r="RT964" s="220"/>
      <c r="RU964" s="220"/>
      <c r="RV964" s="220"/>
      <c r="RW964" s="220"/>
      <c r="RX964" s="220"/>
      <c r="RY964" s="220"/>
      <c r="RZ964" s="220"/>
      <c r="SA964" s="220"/>
      <c r="SB964" s="220"/>
      <c r="SC964" s="220"/>
      <c r="SD964" s="220"/>
      <c r="SE964" s="220"/>
      <c r="SF964" s="220"/>
      <c r="SG964" s="220"/>
    </row>
    <row r="965" spans="1:501">
      <c r="A965" s="220"/>
      <c r="B965" s="220"/>
      <c r="C965" s="220"/>
      <c r="D965" s="220"/>
      <c r="E965" s="220"/>
      <c r="F965" s="220"/>
      <c r="G965" s="220"/>
      <c r="H965" s="220"/>
      <c r="I965" s="220"/>
      <c r="J965" s="220"/>
      <c r="K965" s="220"/>
      <c r="L965" s="220"/>
      <c r="M965" s="220"/>
      <c r="N965" s="220"/>
      <c r="O965" s="454"/>
      <c r="P965" s="220"/>
      <c r="Q965" s="220"/>
      <c r="R965" s="220"/>
      <c r="S965" s="220"/>
      <c r="T965" s="220"/>
      <c r="U965" s="220"/>
      <c r="V965" s="220"/>
      <c r="W965" s="220"/>
      <c r="X965" s="220"/>
      <c r="Y965" s="220"/>
      <c r="Z965" s="220"/>
      <c r="AA965" s="220"/>
      <c r="AB965" s="220"/>
      <c r="AC965" s="220"/>
      <c r="AD965" s="220"/>
      <c r="AE965" s="220"/>
      <c r="AF965" s="220"/>
      <c r="AG965" s="220"/>
      <c r="AH965" s="220"/>
      <c r="AI965" s="220"/>
      <c r="AJ965" s="220"/>
      <c r="AK965" s="220"/>
      <c r="AL965" s="220"/>
      <c r="AM965" s="220"/>
      <c r="AN965" s="220"/>
      <c r="AO965" s="220"/>
      <c r="AP965" s="220"/>
      <c r="AQ965" s="220"/>
      <c r="AR965" s="220"/>
      <c r="AS965" s="220"/>
      <c r="AT965" s="220"/>
      <c r="AU965" s="220"/>
      <c r="AV965" s="220"/>
      <c r="AW965" s="220"/>
      <c r="AX965" s="220"/>
      <c r="AY965" s="220"/>
      <c r="AZ965" s="220"/>
      <c r="BA965" s="220"/>
      <c r="BB965" s="220"/>
      <c r="BC965" s="220"/>
      <c r="BD965" s="220"/>
      <c r="BE965" s="220"/>
      <c r="BF965" s="220"/>
      <c r="BG965" s="220"/>
      <c r="BH965" s="220"/>
      <c r="BI965" s="220"/>
      <c r="BJ965" s="220"/>
      <c r="BK965" s="220"/>
      <c r="BL965" s="220"/>
      <c r="BM965" s="220"/>
      <c r="BN965" s="220"/>
      <c r="BO965" s="220"/>
      <c r="BP965" s="220"/>
      <c r="BQ965" s="220"/>
      <c r="BR965" s="220"/>
      <c r="BS965" s="220"/>
      <c r="BT965" s="220"/>
      <c r="BU965" s="220"/>
      <c r="BV965" s="220"/>
      <c r="BW965" s="220"/>
      <c r="DV965" s="220"/>
      <c r="DW965" s="220"/>
      <c r="DX965" s="220"/>
      <c r="DY965" s="220"/>
      <c r="DZ965" s="220"/>
      <c r="EA965" s="220"/>
      <c r="EB965" s="220"/>
      <c r="EC965" s="220"/>
      <c r="ED965" s="220"/>
      <c r="EE965" s="220"/>
      <c r="EF965" s="220"/>
      <c r="EG965" s="220"/>
      <c r="EH965" s="220"/>
      <c r="EI965" s="220"/>
      <c r="EJ965" s="220"/>
      <c r="EK965" s="220"/>
      <c r="EL965" s="220"/>
      <c r="EM965" s="220"/>
      <c r="EN965" s="220"/>
      <c r="EO965" s="220"/>
      <c r="EP965" s="220"/>
      <c r="EQ965" s="220"/>
      <c r="ER965" s="220"/>
      <c r="ES965" s="220"/>
      <c r="ET965" s="220"/>
      <c r="EU965" s="220"/>
      <c r="EV965" s="220"/>
      <c r="EW965" s="220"/>
      <c r="EX965" s="220"/>
      <c r="EY965" s="220"/>
      <c r="EZ965" s="220"/>
      <c r="FA965" s="220"/>
      <c r="FB965" s="220"/>
      <c r="FC965" s="220"/>
      <c r="FD965" s="220"/>
      <c r="FE965" s="220"/>
      <c r="FF965" s="220"/>
      <c r="FG965" s="220"/>
      <c r="FH965" s="220"/>
      <c r="FI965" s="220"/>
      <c r="FJ965" s="220"/>
      <c r="FK965" s="220"/>
      <c r="FL965" s="220"/>
      <c r="FM965" s="220"/>
      <c r="FN965" s="220"/>
      <c r="FO965" s="220"/>
      <c r="FP965" s="220"/>
      <c r="FQ965" s="220"/>
      <c r="FR965" s="220"/>
      <c r="FS965" s="220"/>
      <c r="FT965" s="220"/>
      <c r="FU965" s="220"/>
      <c r="FV965" s="220"/>
      <c r="FW965" s="220"/>
      <c r="FX965" s="220"/>
      <c r="FY965" s="220"/>
      <c r="FZ965" s="220"/>
      <c r="GA965" s="220"/>
      <c r="GB965" s="220"/>
      <c r="GC965" s="220"/>
      <c r="GD965" s="220"/>
      <c r="GE965" s="220"/>
      <c r="GF965" s="220"/>
      <c r="GG965" s="220"/>
      <c r="GH965" s="220"/>
      <c r="GI965" s="220"/>
      <c r="GJ965" s="220"/>
      <c r="GK965" s="220"/>
      <c r="GL965" s="220"/>
      <c r="GM965" s="220"/>
      <c r="GN965" s="220"/>
      <c r="GO965" s="220"/>
      <c r="GP965" s="220"/>
      <c r="GQ965" s="220"/>
      <c r="GR965" s="220"/>
      <c r="GS965" s="220"/>
      <c r="GT965" s="220"/>
      <c r="GU965" s="220"/>
      <c r="GV965" s="220"/>
      <c r="GW965" s="220"/>
      <c r="GX965" s="220"/>
      <c r="GY965" s="220"/>
      <c r="GZ965" s="220"/>
      <c r="HA965" s="220"/>
      <c r="HB965" s="220"/>
      <c r="HC965" s="220"/>
      <c r="HD965" s="220"/>
      <c r="HE965" s="220"/>
      <c r="HF965" s="220"/>
      <c r="HG965" s="220"/>
      <c r="HH965" s="220"/>
      <c r="HI965" s="220"/>
      <c r="HJ965" s="220"/>
      <c r="HK965" s="220"/>
      <c r="HL965" s="220"/>
      <c r="HM965" s="220"/>
      <c r="HN965" s="220"/>
      <c r="HO965" s="220"/>
      <c r="HP965" s="220"/>
      <c r="HQ965" s="220"/>
      <c r="HR965" s="220"/>
      <c r="HS965" s="220"/>
      <c r="HT965" s="220"/>
      <c r="HU965" s="220"/>
      <c r="HV965" s="220"/>
      <c r="HW965" s="220"/>
      <c r="HX965" s="220"/>
      <c r="HY965" s="220"/>
      <c r="HZ965" s="220"/>
      <c r="IA965" s="220"/>
      <c r="IB965" s="220"/>
      <c r="IC965" s="220"/>
      <c r="ID965" s="220"/>
      <c r="IE965" s="220"/>
      <c r="IF965" s="220"/>
      <c r="IG965" s="220"/>
      <c r="IH965" s="220"/>
      <c r="II965" s="220"/>
      <c r="IJ965" s="220"/>
      <c r="IK965" s="220"/>
      <c r="IL965" s="220"/>
      <c r="IM965" s="220"/>
      <c r="IN965" s="220"/>
      <c r="IO965" s="220"/>
      <c r="IP965" s="220"/>
      <c r="IQ965" s="220"/>
      <c r="IR965" s="220"/>
      <c r="IS965" s="220"/>
      <c r="IT965" s="220"/>
      <c r="IU965" s="220"/>
      <c r="IV965" s="220"/>
      <c r="IW965" s="220"/>
      <c r="IX965" s="220"/>
      <c r="IY965" s="220"/>
      <c r="IZ965" s="220"/>
      <c r="JA965" s="220"/>
      <c r="JB965" s="220"/>
      <c r="JC965" s="220"/>
      <c r="JD965" s="220"/>
      <c r="JE965" s="220"/>
      <c r="JF965" s="220"/>
      <c r="JG965" s="220"/>
      <c r="JH965" s="220"/>
      <c r="JI965" s="220"/>
      <c r="JJ965" s="220"/>
      <c r="JK965" s="220"/>
      <c r="JL965" s="220"/>
      <c r="JM965" s="220"/>
      <c r="JN965" s="220"/>
      <c r="JO965" s="220"/>
      <c r="JP965" s="220"/>
      <c r="JQ965" s="220"/>
      <c r="JR965" s="220"/>
      <c r="JS965" s="220"/>
      <c r="JT965" s="220"/>
      <c r="JU965" s="220"/>
      <c r="JV965" s="220"/>
      <c r="JW965" s="220"/>
      <c r="JX965" s="220"/>
      <c r="JY965" s="220"/>
      <c r="JZ965" s="220"/>
      <c r="KA965" s="220"/>
      <c r="KB965" s="220"/>
      <c r="KC965" s="220"/>
      <c r="KD965" s="220"/>
      <c r="KE965" s="220"/>
      <c r="KF965" s="220"/>
      <c r="KG965" s="220"/>
      <c r="KH965" s="220"/>
      <c r="KI965" s="220"/>
      <c r="KJ965" s="220"/>
      <c r="KK965" s="220"/>
      <c r="KL965" s="220"/>
      <c r="KM965" s="220"/>
      <c r="KN965" s="220"/>
      <c r="KO965" s="220"/>
      <c r="KP965" s="220"/>
      <c r="KQ965" s="220"/>
      <c r="KR965" s="220"/>
      <c r="KS965" s="220"/>
      <c r="KT965" s="220"/>
      <c r="KU965" s="220"/>
      <c r="KV965" s="220"/>
      <c r="KW965" s="220"/>
      <c r="KX965" s="220"/>
      <c r="LH965" s="220"/>
      <c r="LI965" s="220"/>
      <c r="LJ965" s="220"/>
      <c r="LK965" s="220"/>
      <c r="LL965" s="220"/>
      <c r="LM965" s="220"/>
      <c r="LN965" s="220"/>
      <c r="LO965" s="220"/>
      <c r="LP965" s="220"/>
      <c r="LQ965" s="220"/>
      <c r="LR965" s="220"/>
      <c r="LS965" s="220"/>
      <c r="LT965" s="220"/>
      <c r="LU965" s="220"/>
      <c r="LV965" s="220"/>
      <c r="LW965" s="220"/>
      <c r="LX965" s="220"/>
      <c r="LY965" s="220"/>
      <c r="LZ965" s="220"/>
      <c r="MA965" s="220"/>
      <c r="MB965" s="220"/>
      <c r="MC965" s="220"/>
      <c r="MD965" s="220"/>
      <c r="ME965" s="220"/>
      <c r="MF965" s="220"/>
      <c r="MG965" s="220"/>
      <c r="MH965" s="220"/>
      <c r="MI965" s="220"/>
      <c r="MJ965" s="220"/>
      <c r="MK965" s="220"/>
      <c r="ML965" s="220"/>
      <c r="MM965" s="220"/>
      <c r="MN965" s="220"/>
      <c r="MO965" s="220"/>
      <c r="MP965" s="220"/>
      <c r="MQ965" s="220"/>
      <c r="MR965" s="220"/>
      <c r="MS965" s="220"/>
      <c r="MT965" s="220"/>
      <c r="MU965" s="220"/>
      <c r="MV965" s="220"/>
      <c r="MW965" s="220"/>
      <c r="MX965" s="220"/>
      <c r="MY965" s="220"/>
      <c r="MZ965" s="220"/>
      <c r="NA965" s="220"/>
      <c r="NB965" s="220"/>
      <c r="NC965" s="220"/>
      <c r="ND965" s="220"/>
      <c r="NE965" s="220"/>
      <c r="NF965" s="220"/>
      <c r="NG965" s="220"/>
      <c r="NH965" s="220"/>
      <c r="NI965" s="220"/>
      <c r="NJ965" s="220"/>
      <c r="NK965" s="220"/>
      <c r="NL965" s="220"/>
      <c r="NM965" s="220"/>
      <c r="NN965" s="220"/>
      <c r="NO965" s="220"/>
      <c r="NP965" s="220"/>
      <c r="NQ965" s="220"/>
      <c r="NR965" s="220"/>
      <c r="NS965" s="220"/>
      <c r="NT965" s="220"/>
      <c r="NU965" s="220"/>
      <c r="NV965" s="220"/>
      <c r="NW965" s="220"/>
      <c r="NX965" s="220"/>
      <c r="NY965" s="220"/>
      <c r="NZ965" s="220"/>
      <c r="OA965" s="220"/>
      <c r="OB965" s="220"/>
      <c r="OC965" s="220"/>
      <c r="OD965" s="220"/>
      <c r="OE965" s="220"/>
      <c r="OF965" s="220"/>
      <c r="OG965" s="220"/>
      <c r="OH965" s="220"/>
      <c r="OI965" s="220"/>
      <c r="OJ965" s="220"/>
      <c r="OK965" s="220"/>
      <c r="OL965" s="220"/>
      <c r="OM965" s="220"/>
      <c r="ON965" s="220"/>
      <c r="OO965" s="220"/>
      <c r="OP965" s="220"/>
      <c r="OQ965" s="220"/>
      <c r="OR965" s="220"/>
      <c r="OS965" s="220"/>
      <c r="OT965" s="220"/>
      <c r="OU965" s="220"/>
      <c r="OV965" s="220"/>
      <c r="OW965" s="220"/>
      <c r="OX965" s="220"/>
      <c r="OY965" s="220"/>
      <c r="OZ965" s="220"/>
      <c r="PA965" s="220"/>
      <c r="PB965" s="220"/>
      <c r="PC965" s="220"/>
      <c r="PD965" s="220"/>
      <c r="PE965" s="220"/>
      <c r="PF965" s="220"/>
      <c r="PG965" s="220"/>
      <c r="PH965" s="220"/>
      <c r="PI965" s="220"/>
      <c r="PJ965" s="220"/>
      <c r="PK965" s="220"/>
      <c r="PL965" s="220"/>
      <c r="PM965" s="220"/>
      <c r="PN965" s="220"/>
      <c r="PO965" s="220"/>
      <c r="PP965" s="220"/>
      <c r="PQ965" s="220"/>
      <c r="PR965" s="220"/>
      <c r="PS965" s="220"/>
      <c r="PT965" s="220"/>
      <c r="PU965" s="220"/>
      <c r="PV965" s="220"/>
      <c r="PW965" s="220"/>
      <c r="PX965" s="220"/>
      <c r="PY965" s="220"/>
      <c r="PZ965" s="220"/>
      <c r="QA965" s="220"/>
      <c r="QB965" s="220"/>
      <c r="QC965" s="220"/>
      <c r="QD965" s="220"/>
      <c r="QE965" s="220"/>
      <c r="QF965" s="220"/>
      <c r="QG965" s="220"/>
      <c r="QH965" s="220"/>
      <c r="QI965" s="220"/>
      <c r="QJ965" s="220"/>
      <c r="QK965" s="220"/>
      <c r="QL965" s="220"/>
      <c r="QM965" s="220"/>
      <c r="QN965" s="220"/>
      <c r="QO965" s="220"/>
      <c r="QP965" s="220"/>
      <c r="QQ965" s="220"/>
      <c r="QR965" s="220"/>
      <c r="QS965" s="220"/>
      <c r="QT965" s="220"/>
      <c r="QU965" s="220"/>
      <c r="QV965" s="220"/>
      <c r="QW965" s="220"/>
      <c r="QX965" s="220"/>
      <c r="QY965" s="220"/>
      <c r="QZ965" s="220"/>
      <c r="RA965" s="220"/>
      <c r="RB965" s="220"/>
      <c r="RC965" s="220"/>
      <c r="RD965" s="220"/>
      <c r="RE965" s="220"/>
      <c r="RF965" s="220"/>
      <c r="RG965" s="220"/>
      <c r="RH965" s="220"/>
      <c r="RI965" s="220"/>
      <c r="RJ965" s="220"/>
      <c r="RK965" s="220"/>
      <c r="RL965" s="220"/>
      <c r="RM965" s="220"/>
      <c r="RN965" s="220"/>
      <c r="RO965" s="220"/>
      <c r="RP965" s="220"/>
      <c r="RQ965" s="220"/>
      <c r="RR965" s="220"/>
      <c r="RS965" s="220"/>
      <c r="RT965" s="220"/>
      <c r="RU965" s="220"/>
      <c r="RV965" s="220"/>
      <c r="RW965" s="220"/>
      <c r="RX965" s="220"/>
      <c r="RY965" s="220"/>
      <c r="RZ965" s="220"/>
      <c r="SA965" s="220"/>
      <c r="SB965" s="220"/>
      <c r="SC965" s="220"/>
      <c r="SD965" s="220"/>
      <c r="SE965" s="220"/>
      <c r="SF965" s="220"/>
      <c r="SG965" s="220"/>
    </row>
    <row r="966" spans="1:501">
      <c r="A966" s="220"/>
      <c r="B966" s="220"/>
      <c r="C966" s="220"/>
      <c r="D966" s="220"/>
      <c r="E966" s="220"/>
      <c r="F966" s="220"/>
      <c r="G966" s="220"/>
      <c r="H966" s="220"/>
      <c r="I966" s="220"/>
      <c r="J966" s="220"/>
      <c r="K966" s="220"/>
      <c r="L966" s="220"/>
      <c r="M966" s="220"/>
      <c r="N966" s="220"/>
      <c r="O966" s="454"/>
      <c r="P966" s="220"/>
      <c r="Q966" s="220"/>
      <c r="R966" s="220"/>
      <c r="S966" s="220"/>
      <c r="T966" s="220"/>
      <c r="U966" s="220"/>
      <c r="V966" s="220"/>
      <c r="W966" s="220"/>
      <c r="X966" s="220"/>
      <c r="Y966" s="220"/>
      <c r="Z966" s="220"/>
      <c r="AA966" s="220"/>
      <c r="AB966" s="220"/>
      <c r="AC966" s="220"/>
      <c r="AD966" s="220"/>
      <c r="AE966" s="220"/>
      <c r="AF966" s="220"/>
      <c r="AG966" s="220"/>
      <c r="AH966" s="220"/>
      <c r="AI966" s="220"/>
      <c r="AJ966" s="220"/>
      <c r="AK966" s="220"/>
      <c r="AL966" s="220"/>
      <c r="AM966" s="220"/>
      <c r="AN966" s="220"/>
      <c r="AO966" s="220"/>
      <c r="AP966" s="220"/>
      <c r="AQ966" s="220"/>
      <c r="AR966" s="220"/>
      <c r="AS966" s="220"/>
      <c r="AT966" s="220"/>
      <c r="AU966" s="220"/>
      <c r="AV966" s="220"/>
      <c r="AW966" s="220"/>
      <c r="AX966" s="220"/>
      <c r="AY966" s="220"/>
      <c r="AZ966" s="220"/>
      <c r="BA966" s="220"/>
      <c r="BB966" s="220"/>
      <c r="BC966" s="220"/>
      <c r="BD966" s="220"/>
      <c r="BE966" s="220"/>
      <c r="BF966" s="220"/>
      <c r="BG966" s="220"/>
      <c r="BH966" s="220"/>
      <c r="BI966" s="220"/>
      <c r="BJ966" s="220"/>
      <c r="BK966" s="220"/>
      <c r="BL966" s="220"/>
      <c r="BM966" s="220"/>
      <c r="BN966" s="220"/>
      <c r="BO966" s="220"/>
      <c r="BP966" s="220"/>
      <c r="BQ966" s="220"/>
      <c r="BR966" s="220"/>
      <c r="BS966" s="220"/>
      <c r="BT966" s="220"/>
      <c r="BU966" s="220"/>
      <c r="BV966" s="220"/>
      <c r="BW966" s="220"/>
      <c r="DV966" s="220"/>
      <c r="DW966" s="220"/>
      <c r="DX966" s="220"/>
      <c r="DY966" s="220"/>
      <c r="DZ966" s="220"/>
      <c r="EA966" s="220"/>
      <c r="EB966" s="220"/>
      <c r="EC966" s="220"/>
      <c r="ED966" s="220"/>
      <c r="EE966" s="220"/>
      <c r="EF966" s="220"/>
      <c r="EG966" s="220"/>
      <c r="EH966" s="220"/>
      <c r="EI966" s="220"/>
      <c r="EJ966" s="220"/>
      <c r="EK966" s="220"/>
      <c r="EL966" s="220"/>
      <c r="EM966" s="220"/>
      <c r="EN966" s="220"/>
      <c r="EO966" s="220"/>
      <c r="EP966" s="220"/>
      <c r="EQ966" s="220"/>
      <c r="ER966" s="220"/>
      <c r="ES966" s="220"/>
      <c r="ET966" s="220"/>
      <c r="EU966" s="220"/>
      <c r="EV966" s="220"/>
      <c r="EW966" s="220"/>
      <c r="EX966" s="220"/>
      <c r="EY966" s="220"/>
      <c r="EZ966" s="220"/>
      <c r="FA966" s="220"/>
      <c r="FB966" s="220"/>
      <c r="FC966" s="220"/>
      <c r="FD966" s="220"/>
      <c r="FE966" s="220"/>
      <c r="FF966" s="220"/>
      <c r="FG966" s="220"/>
      <c r="FH966" s="220"/>
      <c r="FI966" s="220"/>
      <c r="FJ966" s="220"/>
      <c r="FK966" s="220"/>
      <c r="FL966" s="220"/>
      <c r="FM966" s="220"/>
      <c r="FN966" s="220"/>
      <c r="FO966" s="220"/>
      <c r="FP966" s="220"/>
      <c r="FQ966" s="220"/>
      <c r="FR966" s="220"/>
      <c r="FS966" s="220"/>
      <c r="FT966" s="220"/>
      <c r="FU966" s="220"/>
      <c r="FV966" s="220"/>
      <c r="FW966" s="220"/>
      <c r="FX966" s="220"/>
      <c r="FY966" s="220"/>
      <c r="FZ966" s="220"/>
      <c r="GA966" s="220"/>
      <c r="GB966" s="220"/>
      <c r="GC966" s="220"/>
      <c r="GD966" s="220"/>
      <c r="GE966" s="220"/>
      <c r="GF966" s="220"/>
      <c r="GG966" s="220"/>
      <c r="GH966" s="220"/>
      <c r="GI966" s="220"/>
      <c r="GJ966" s="220"/>
      <c r="GK966" s="220"/>
      <c r="GL966" s="220"/>
      <c r="GM966" s="220"/>
      <c r="GN966" s="220"/>
      <c r="GO966" s="220"/>
      <c r="GP966" s="220"/>
      <c r="GQ966" s="220"/>
      <c r="GR966" s="220"/>
      <c r="GS966" s="220"/>
      <c r="GT966" s="220"/>
      <c r="GU966" s="220"/>
      <c r="GV966" s="220"/>
      <c r="GW966" s="220"/>
      <c r="GX966" s="220"/>
      <c r="GY966" s="220"/>
      <c r="GZ966" s="220"/>
      <c r="HA966" s="220"/>
      <c r="HB966" s="220"/>
      <c r="HC966" s="220"/>
      <c r="HD966" s="220"/>
      <c r="HE966" s="220"/>
      <c r="HF966" s="220"/>
      <c r="HG966" s="220"/>
      <c r="HH966" s="220"/>
      <c r="HI966" s="220"/>
      <c r="HJ966" s="220"/>
      <c r="HK966" s="220"/>
      <c r="HL966" s="220"/>
      <c r="HM966" s="220"/>
      <c r="HN966" s="220"/>
      <c r="HO966" s="220"/>
      <c r="HP966" s="220"/>
      <c r="HQ966" s="220"/>
      <c r="HR966" s="220"/>
      <c r="HS966" s="220"/>
      <c r="HT966" s="220"/>
      <c r="HU966" s="220"/>
      <c r="HV966" s="220"/>
      <c r="HW966" s="220"/>
      <c r="HX966" s="220"/>
      <c r="HY966" s="220"/>
      <c r="HZ966" s="220"/>
      <c r="IA966" s="220"/>
      <c r="IB966" s="220"/>
      <c r="IC966" s="220"/>
      <c r="ID966" s="220"/>
      <c r="IE966" s="220"/>
      <c r="IF966" s="220"/>
      <c r="IG966" s="220"/>
      <c r="IH966" s="220"/>
      <c r="II966" s="220"/>
      <c r="IJ966" s="220"/>
      <c r="IK966" s="220"/>
      <c r="IL966" s="220"/>
      <c r="IM966" s="220"/>
      <c r="IN966" s="220"/>
      <c r="IO966" s="220"/>
      <c r="IP966" s="220"/>
      <c r="IQ966" s="220"/>
      <c r="IR966" s="220"/>
      <c r="IS966" s="220"/>
      <c r="IT966" s="220"/>
      <c r="IU966" s="220"/>
      <c r="IV966" s="220"/>
      <c r="IW966" s="220"/>
      <c r="IX966" s="220"/>
      <c r="IY966" s="220"/>
      <c r="IZ966" s="220"/>
      <c r="JA966" s="220"/>
      <c r="JB966" s="220"/>
      <c r="JC966" s="220"/>
      <c r="JD966" s="220"/>
      <c r="JE966" s="220"/>
      <c r="JF966" s="220"/>
      <c r="JG966" s="220"/>
      <c r="JH966" s="220"/>
      <c r="JI966" s="220"/>
      <c r="JJ966" s="220"/>
      <c r="JK966" s="220"/>
      <c r="JL966" s="220"/>
      <c r="JM966" s="220"/>
      <c r="JN966" s="220"/>
      <c r="JO966" s="220"/>
      <c r="JP966" s="220"/>
      <c r="JQ966" s="220"/>
      <c r="JR966" s="220"/>
      <c r="JS966" s="220"/>
      <c r="JT966" s="220"/>
      <c r="JU966" s="220"/>
      <c r="JV966" s="220"/>
      <c r="JW966" s="220"/>
      <c r="JX966" s="220"/>
      <c r="JY966" s="220"/>
      <c r="JZ966" s="220"/>
      <c r="KA966" s="220"/>
      <c r="KB966" s="220"/>
      <c r="KC966" s="220"/>
      <c r="KD966" s="220"/>
      <c r="KE966" s="220"/>
      <c r="KF966" s="220"/>
      <c r="KG966" s="220"/>
      <c r="KH966" s="220"/>
      <c r="KI966" s="220"/>
      <c r="KJ966" s="220"/>
      <c r="KK966" s="220"/>
      <c r="KL966" s="220"/>
      <c r="KM966" s="220"/>
      <c r="KN966" s="220"/>
      <c r="KO966" s="220"/>
      <c r="KP966" s="220"/>
      <c r="KQ966" s="220"/>
      <c r="KR966" s="220"/>
      <c r="KS966" s="220"/>
      <c r="KT966" s="220"/>
      <c r="KU966" s="220"/>
      <c r="KV966" s="220"/>
      <c r="KW966" s="220"/>
      <c r="KX966" s="220"/>
      <c r="LH966" s="220"/>
      <c r="LI966" s="220"/>
      <c r="LJ966" s="220"/>
      <c r="LK966" s="220"/>
      <c r="LL966" s="220"/>
      <c r="LM966" s="220"/>
      <c r="LN966" s="220"/>
      <c r="LO966" s="220"/>
      <c r="LP966" s="220"/>
      <c r="LQ966" s="220"/>
      <c r="LR966" s="220"/>
      <c r="LS966" s="220"/>
      <c r="LT966" s="220"/>
      <c r="LU966" s="220"/>
      <c r="LV966" s="220"/>
      <c r="LW966" s="220"/>
      <c r="LX966" s="220"/>
      <c r="LY966" s="220"/>
      <c r="LZ966" s="220"/>
      <c r="MA966" s="220"/>
      <c r="MB966" s="220"/>
      <c r="MC966" s="220"/>
      <c r="MD966" s="220"/>
      <c r="ME966" s="220"/>
      <c r="MF966" s="220"/>
      <c r="MG966" s="220"/>
      <c r="MH966" s="220"/>
      <c r="MI966" s="220"/>
      <c r="MJ966" s="220"/>
      <c r="MK966" s="220"/>
      <c r="ML966" s="220"/>
      <c r="MM966" s="220"/>
      <c r="MN966" s="220"/>
      <c r="MO966" s="220"/>
      <c r="MP966" s="220"/>
      <c r="MQ966" s="220"/>
      <c r="MR966" s="220"/>
      <c r="MS966" s="220"/>
      <c r="MT966" s="220"/>
      <c r="MU966" s="220"/>
      <c r="MV966" s="220"/>
      <c r="MW966" s="220"/>
      <c r="MX966" s="220"/>
      <c r="MY966" s="220"/>
      <c r="MZ966" s="220"/>
      <c r="NA966" s="220"/>
      <c r="NB966" s="220"/>
      <c r="NC966" s="220"/>
      <c r="ND966" s="220"/>
      <c r="NE966" s="220"/>
      <c r="NF966" s="220"/>
      <c r="NG966" s="220"/>
      <c r="NH966" s="220"/>
      <c r="NI966" s="220"/>
      <c r="NJ966" s="220"/>
      <c r="NK966" s="220"/>
      <c r="NL966" s="220"/>
      <c r="NM966" s="220"/>
      <c r="NN966" s="220"/>
      <c r="NO966" s="220"/>
      <c r="NP966" s="220"/>
      <c r="NQ966" s="220"/>
      <c r="NR966" s="220"/>
      <c r="NS966" s="220"/>
      <c r="NT966" s="220"/>
      <c r="NU966" s="220"/>
      <c r="NV966" s="220"/>
      <c r="NW966" s="220"/>
      <c r="NX966" s="220"/>
      <c r="NY966" s="220"/>
      <c r="NZ966" s="220"/>
      <c r="OA966" s="220"/>
      <c r="OB966" s="220"/>
      <c r="OC966" s="220"/>
      <c r="OD966" s="220"/>
      <c r="OE966" s="220"/>
      <c r="OF966" s="220"/>
      <c r="OG966" s="220"/>
      <c r="OH966" s="220"/>
      <c r="OI966" s="220"/>
      <c r="OJ966" s="220"/>
      <c r="OK966" s="220"/>
      <c r="OL966" s="220"/>
      <c r="OM966" s="220"/>
      <c r="ON966" s="220"/>
      <c r="OO966" s="220"/>
      <c r="OP966" s="220"/>
      <c r="OQ966" s="220"/>
      <c r="OR966" s="220"/>
      <c r="OS966" s="220"/>
      <c r="OT966" s="220"/>
      <c r="OU966" s="220"/>
      <c r="OV966" s="220"/>
      <c r="OW966" s="220"/>
      <c r="OX966" s="220"/>
      <c r="OY966" s="220"/>
      <c r="OZ966" s="220"/>
      <c r="PA966" s="220"/>
      <c r="PB966" s="220"/>
      <c r="PC966" s="220"/>
      <c r="PD966" s="220"/>
      <c r="PE966" s="220"/>
      <c r="PF966" s="220"/>
      <c r="PG966" s="220"/>
      <c r="PH966" s="220"/>
      <c r="PI966" s="220"/>
      <c r="PJ966" s="220"/>
      <c r="PK966" s="220"/>
      <c r="PL966" s="220"/>
      <c r="PM966" s="220"/>
      <c r="PN966" s="220"/>
      <c r="PO966" s="220"/>
      <c r="PP966" s="220"/>
      <c r="PQ966" s="220"/>
      <c r="PR966" s="220"/>
      <c r="PS966" s="220"/>
      <c r="PT966" s="220"/>
      <c r="PU966" s="220"/>
      <c r="PV966" s="220"/>
      <c r="PW966" s="220"/>
      <c r="PX966" s="220"/>
      <c r="PY966" s="220"/>
      <c r="PZ966" s="220"/>
      <c r="QA966" s="220"/>
      <c r="QB966" s="220"/>
      <c r="QC966" s="220"/>
      <c r="QD966" s="220"/>
      <c r="QE966" s="220"/>
      <c r="QF966" s="220"/>
      <c r="QG966" s="220"/>
      <c r="QH966" s="220"/>
      <c r="QI966" s="220"/>
      <c r="QJ966" s="220"/>
      <c r="QK966" s="220"/>
      <c r="QL966" s="220"/>
      <c r="QM966" s="220"/>
      <c r="QN966" s="220"/>
      <c r="QO966" s="220"/>
      <c r="QP966" s="220"/>
      <c r="QQ966" s="220"/>
      <c r="QR966" s="220"/>
      <c r="QS966" s="220"/>
      <c r="QT966" s="220"/>
      <c r="QU966" s="220"/>
      <c r="QV966" s="220"/>
      <c r="QW966" s="220"/>
      <c r="QX966" s="220"/>
      <c r="QY966" s="220"/>
      <c r="QZ966" s="220"/>
      <c r="RA966" s="220"/>
      <c r="RB966" s="220"/>
      <c r="RC966" s="220"/>
      <c r="RD966" s="220"/>
      <c r="RE966" s="220"/>
      <c r="RF966" s="220"/>
      <c r="RG966" s="220"/>
      <c r="RH966" s="220"/>
      <c r="RI966" s="220"/>
      <c r="RJ966" s="220"/>
      <c r="RK966" s="220"/>
      <c r="RL966" s="220"/>
      <c r="RM966" s="220"/>
      <c r="RN966" s="220"/>
      <c r="RO966" s="220"/>
      <c r="RP966" s="220"/>
      <c r="RQ966" s="220"/>
      <c r="RR966" s="220"/>
      <c r="RS966" s="220"/>
      <c r="RT966" s="220"/>
      <c r="RU966" s="220"/>
      <c r="RV966" s="220"/>
      <c r="RW966" s="220"/>
      <c r="RX966" s="220"/>
      <c r="RY966" s="220"/>
      <c r="RZ966" s="220"/>
      <c r="SA966" s="220"/>
      <c r="SB966" s="220"/>
      <c r="SC966" s="220"/>
      <c r="SD966" s="220"/>
      <c r="SE966" s="220"/>
      <c r="SF966" s="220"/>
      <c r="SG966" s="220"/>
    </row>
    <row r="967" spans="1:501">
      <c r="A967" s="220"/>
      <c r="B967" s="220"/>
      <c r="C967" s="220"/>
      <c r="D967" s="220"/>
      <c r="E967" s="220"/>
      <c r="F967" s="220"/>
      <c r="G967" s="220"/>
      <c r="H967" s="220"/>
      <c r="I967" s="220"/>
      <c r="J967" s="220"/>
      <c r="K967" s="220"/>
      <c r="L967" s="220"/>
      <c r="M967" s="220"/>
      <c r="N967" s="220"/>
      <c r="O967" s="454"/>
      <c r="P967" s="220"/>
      <c r="Q967" s="220"/>
      <c r="R967" s="220"/>
      <c r="S967" s="220"/>
      <c r="T967" s="220"/>
      <c r="U967" s="220"/>
      <c r="V967" s="220"/>
      <c r="W967" s="220"/>
      <c r="X967" s="220"/>
      <c r="Y967" s="220"/>
      <c r="Z967" s="220"/>
      <c r="AA967" s="220"/>
      <c r="AB967" s="220"/>
      <c r="AC967" s="220"/>
      <c r="AD967" s="220"/>
      <c r="AE967" s="220"/>
      <c r="AF967" s="220"/>
      <c r="AG967" s="220"/>
      <c r="AH967" s="220"/>
      <c r="AI967" s="220"/>
      <c r="AJ967" s="220"/>
      <c r="AK967" s="220"/>
      <c r="AL967" s="220"/>
      <c r="AM967" s="220"/>
      <c r="AN967" s="220"/>
      <c r="AO967" s="220"/>
      <c r="AP967" s="220"/>
      <c r="AQ967" s="220"/>
      <c r="AR967" s="220"/>
      <c r="AS967" s="220"/>
      <c r="AT967" s="220"/>
      <c r="AU967" s="220"/>
      <c r="AV967" s="220"/>
      <c r="AW967" s="220"/>
      <c r="AX967" s="220"/>
      <c r="AY967" s="220"/>
      <c r="AZ967" s="220"/>
      <c r="BA967" s="220"/>
      <c r="BB967" s="220"/>
      <c r="BC967" s="220"/>
      <c r="BD967" s="220"/>
      <c r="BE967" s="220"/>
      <c r="BF967" s="220"/>
      <c r="BG967" s="220"/>
      <c r="BH967" s="220"/>
      <c r="BI967" s="220"/>
      <c r="BJ967" s="220"/>
      <c r="BK967" s="220"/>
      <c r="BL967" s="220"/>
      <c r="BM967" s="220"/>
      <c r="BN967" s="220"/>
      <c r="BO967" s="220"/>
      <c r="BP967" s="220"/>
      <c r="BQ967" s="220"/>
      <c r="BR967" s="220"/>
      <c r="BS967" s="220"/>
      <c r="BT967" s="220"/>
      <c r="BU967" s="220"/>
      <c r="BV967" s="220"/>
      <c r="BW967" s="220"/>
      <c r="DV967" s="220"/>
      <c r="DW967" s="220"/>
      <c r="DX967" s="220"/>
      <c r="DY967" s="220"/>
      <c r="DZ967" s="220"/>
      <c r="EA967" s="220"/>
      <c r="EB967" s="220"/>
      <c r="EC967" s="220"/>
      <c r="ED967" s="220"/>
      <c r="EE967" s="220"/>
      <c r="EF967" s="220"/>
      <c r="EG967" s="220"/>
      <c r="EH967" s="220"/>
      <c r="EI967" s="220"/>
      <c r="EJ967" s="220"/>
      <c r="EK967" s="220"/>
      <c r="EL967" s="220"/>
      <c r="EM967" s="220"/>
      <c r="EN967" s="220"/>
      <c r="EO967" s="220"/>
      <c r="EP967" s="220"/>
      <c r="EQ967" s="220"/>
      <c r="ER967" s="220"/>
      <c r="ES967" s="220"/>
      <c r="ET967" s="220"/>
      <c r="EU967" s="220"/>
      <c r="EV967" s="220"/>
      <c r="EW967" s="220"/>
      <c r="EX967" s="220"/>
      <c r="EY967" s="220"/>
      <c r="EZ967" s="220"/>
      <c r="FA967" s="220"/>
      <c r="FB967" s="220"/>
      <c r="FC967" s="220"/>
      <c r="FD967" s="220"/>
      <c r="FE967" s="220"/>
      <c r="FF967" s="220"/>
      <c r="FG967" s="220"/>
      <c r="FH967" s="220"/>
      <c r="FI967" s="220"/>
      <c r="FJ967" s="220"/>
      <c r="FK967" s="220"/>
      <c r="FL967" s="220"/>
      <c r="FM967" s="220"/>
      <c r="FN967" s="220"/>
      <c r="FO967" s="220"/>
      <c r="FP967" s="220"/>
      <c r="FQ967" s="220"/>
      <c r="FR967" s="220"/>
      <c r="FS967" s="220"/>
      <c r="FT967" s="220"/>
      <c r="FU967" s="220"/>
      <c r="FV967" s="220"/>
      <c r="FW967" s="220"/>
      <c r="FX967" s="220"/>
      <c r="FY967" s="220"/>
      <c r="FZ967" s="220"/>
      <c r="GA967" s="220"/>
      <c r="GB967" s="220"/>
      <c r="GC967" s="220"/>
      <c r="GD967" s="220"/>
      <c r="GE967" s="220"/>
      <c r="GF967" s="220"/>
      <c r="GG967" s="220"/>
      <c r="GH967" s="220"/>
      <c r="GI967" s="220"/>
      <c r="GJ967" s="220"/>
      <c r="GK967" s="220"/>
      <c r="GL967" s="220"/>
      <c r="GM967" s="220"/>
      <c r="GN967" s="220"/>
      <c r="GO967" s="220"/>
      <c r="GP967" s="220"/>
      <c r="GQ967" s="220"/>
      <c r="GR967" s="220"/>
      <c r="GS967" s="220"/>
      <c r="GT967" s="220"/>
      <c r="GU967" s="220"/>
      <c r="GV967" s="220"/>
      <c r="GW967" s="220"/>
      <c r="GX967" s="220"/>
      <c r="GY967" s="220"/>
      <c r="GZ967" s="220"/>
      <c r="HA967" s="220"/>
      <c r="HB967" s="220"/>
      <c r="HC967" s="220"/>
      <c r="HD967" s="220"/>
      <c r="HE967" s="220"/>
      <c r="HF967" s="220"/>
      <c r="HG967" s="220"/>
      <c r="HH967" s="220"/>
      <c r="HI967" s="220"/>
      <c r="HJ967" s="220"/>
      <c r="HK967" s="220"/>
      <c r="HL967" s="220"/>
      <c r="HM967" s="220"/>
      <c r="HN967" s="220"/>
      <c r="HO967" s="220"/>
      <c r="HP967" s="220"/>
      <c r="HQ967" s="220"/>
      <c r="HR967" s="220"/>
      <c r="HS967" s="220"/>
      <c r="HT967" s="220"/>
      <c r="HU967" s="220"/>
      <c r="HV967" s="220"/>
      <c r="HW967" s="220"/>
      <c r="HX967" s="220"/>
      <c r="HY967" s="220"/>
      <c r="HZ967" s="220"/>
      <c r="IA967" s="220"/>
      <c r="IB967" s="220"/>
      <c r="IC967" s="220"/>
      <c r="ID967" s="220"/>
      <c r="IE967" s="220"/>
      <c r="IF967" s="220"/>
      <c r="IG967" s="220"/>
      <c r="IH967" s="220"/>
      <c r="II967" s="220"/>
      <c r="IJ967" s="220"/>
      <c r="IK967" s="220"/>
      <c r="IL967" s="220"/>
      <c r="IM967" s="220"/>
      <c r="IN967" s="220"/>
      <c r="IO967" s="220"/>
      <c r="IP967" s="220"/>
      <c r="IQ967" s="220"/>
      <c r="IR967" s="220"/>
      <c r="IS967" s="220"/>
      <c r="IT967" s="220"/>
      <c r="IU967" s="220"/>
      <c r="IV967" s="220"/>
      <c r="IW967" s="220"/>
      <c r="IX967" s="220"/>
      <c r="IY967" s="220"/>
      <c r="IZ967" s="220"/>
      <c r="JA967" s="220"/>
      <c r="JB967" s="220"/>
      <c r="JC967" s="220"/>
      <c r="JD967" s="220"/>
      <c r="JE967" s="220"/>
      <c r="JF967" s="220"/>
      <c r="JG967" s="220"/>
      <c r="JH967" s="220"/>
      <c r="JI967" s="220"/>
      <c r="JJ967" s="220"/>
      <c r="JK967" s="220"/>
      <c r="JL967" s="220"/>
      <c r="JM967" s="220"/>
      <c r="JN967" s="220"/>
      <c r="JO967" s="220"/>
      <c r="JP967" s="220"/>
      <c r="JQ967" s="220"/>
      <c r="JR967" s="220"/>
      <c r="JS967" s="220"/>
      <c r="JT967" s="220"/>
      <c r="JU967" s="220"/>
      <c r="JV967" s="220"/>
      <c r="JW967" s="220"/>
      <c r="JX967" s="220"/>
      <c r="JY967" s="220"/>
      <c r="JZ967" s="220"/>
      <c r="KA967" s="220"/>
      <c r="KB967" s="220"/>
      <c r="KC967" s="220"/>
      <c r="KD967" s="220"/>
      <c r="KE967" s="220"/>
      <c r="KF967" s="220"/>
      <c r="KG967" s="220"/>
      <c r="KH967" s="220"/>
      <c r="KI967" s="220"/>
      <c r="KJ967" s="220"/>
      <c r="KK967" s="220"/>
      <c r="KL967" s="220"/>
      <c r="KM967" s="220"/>
      <c r="KN967" s="220"/>
      <c r="KO967" s="220"/>
      <c r="KP967" s="220"/>
      <c r="KQ967" s="220"/>
      <c r="KR967" s="220"/>
      <c r="KS967" s="220"/>
      <c r="KT967" s="220"/>
      <c r="KU967" s="220"/>
      <c r="KV967" s="220"/>
      <c r="KW967" s="220"/>
      <c r="KX967" s="220"/>
      <c r="LH967" s="220"/>
      <c r="LI967" s="220"/>
      <c r="LJ967" s="220"/>
      <c r="LK967" s="220"/>
      <c r="LL967" s="220"/>
      <c r="LM967" s="220"/>
      <c r="LN967" s="220"/>
      <c r="LO967" s="220"/>
      <c r="LP967" s="220"/>
      <c r="LQ967" s="220"/>
      <c r="LR967" s="220"/>
      <c r="LS967" s="220"/>
      <c r="LT967" s="220"/>
      <c r="LU967" s="220"/>
      <c r="LV967" s="220"/>
      <c r="LW967" s="220"/>
      <c r="LX967" s="220"/>
      <c r="LY967" s="220"/>
      <c r="LZ967" s="220"/>
      <c r="MA967" s="220"/>
      <c r="MB967" s="220"/>
      <c r="MC967" s="220"/>
      <c r="MD967" s="220"/>
      <c r="ME967" s="220"/>
      <c r="MF967" s="220"/>
      <c r="MG967" s="220"/>
      <c r="MH967" s="220"/>
      <c r="MI967" s="220"/>
      <c r="MJ967" s="220"/>
      <c r="MK967" s="220"/>
      <c r="ML967" s="220"/>
      <c r="MM967" s="220"/>
      <c r="MN967" s="220"/>
      <c r="MO967" s="220"/>
      <c r="MP967" s="220"/>
      <c r="MQ967" s="220"/>
      <c r="MR967" s="220"/>
      <c r="MS967" s="220"/>
      <c r="MT967" s="220"/>
      <c r="MU967" s="220"/>
      <c r="MV967" s="220"/>
      <c r="MW967" s="220"/>
      <c r="MX967" s="220"/>
      <c r="MY967" s="220"/>
      <c r="MZ967" s="220"/>
      <c r="NA967" s="220"/>
      <c r="NB967" s="220"/>
      <c r="NC967" s="220"/>
      <c r="ND967" s="220"/>
      <c r="NE967" s="220"/>
      <c r="NF967" s="220"/>
      <c r="NG967" s="220"/>
      <c r="NH967" s="220"/>
      <c r="NI967" s="220"/>
      <c r="NJ967" s="220"/>
      <c r="NK967" s="220"/>
      <c r="NL967" s="220"/>
      <c r="NM967" s="220"/>
      <c r="NN967" s="220"/>
      <c r="NO967" s="220"/>
      <c r="NP967" s="220"/>
      <c r="NQ967" s="220"/>
      <c r="NR967" s="220"/>
      <c r="NS967" s="220"/>
      <c r="NT967" s="220"/>
      <c r="NU967" s="220"/>
      <c r="NV967" s="220"/>
      <c r="NW967" s="220"/>
      <c r="NX967" s="220"/>
      <c r="NY967" s="220"/>
      <c r="NZ967" s="220"/>
      <c r="OA967" s="220"/>
      <c r="OB967" s="220"/>
      <c r="OC967" s="220"/>
      <c r="OD967" s="220"/>
      <c r="OE967" s="220"/>
      <c r="OF967" s="220"/>
      <c r="OG967" s="220"/>
      <c r="OH967" s="220"/>
      <c r="OI967" s="220"/>
      <c r="OJ967" s="220"/>
      <c r="OK967" s="220"/>
      <c r="OL967" s="220"/>
      <c r="OM967" s="220"/>
      <c r="ON967" s="220"/>
      <c r="OO967" s="220"/>
      <c r="OP967" s="220"/>
      <c r="OQ967" s="220"/>
      <c r="OR967" s="220"/>
      <c r="OS967" s="220"/>
      <c r="OT967" s="220"/>
      <c r="OU967" s="220"/>
      <c r="OV967" s="220"/>
      <c r="OW967" s="220"/>
      <c r="OX967" s="220"/>
      <c r="OY967" s="220"/>
      <c r="OZ967" s="220"/>
      <c r="PA967" s="220"/>
      <c r="PB967" s="220"/>
      <c r="PC967" s="220"/>
      <c r="PD967" s="220"/>
      <c r="PE967" s="220"/>
      <c r="PF967" s="220"/>
      <c r="PG967" s="220"/>
      <c r="PH967" s="220"/>
      <c r="PI967" s="220"/>
      <c r="PJ967" s="220"/>
      <c r="PK967" s="220"/>
      <c r="PL967" s="220"/>
      <c r="PM967" s="220"/>
      <c r="PN967" s="220"/>
      <c r="PO967" s="220"/>
      <c r="PP967" s="220"/>
      <c r="PQ967" s="220"/>
      <c r="PR967" s="220"/>
      <c r="PS967" s="220"/>
      <c r="PT967" s="220"/>
      <c r="PU967" s="220"/>
      <c r="PV967" s="220"/>
      <c r="PW967" s="220"/>
      <c r="PX967" s="220"/>
      <c r="PY967" s="220"/>
      <c r="PZ967" s="220"/>
      <c r="QA967" s="220"/>
      <c r="QB967" s="220"/>
      <c r="QC967" s="220"/>
      <c r="QD967" s="220"/>
      <c r="QE967" s="220"/>
      <c r="QF967" s="220"/>
      <c r="QG967" s="220"/>
      <c r="QH967" s="220"/>
      <c r="QI967" s="220"/>
      <c r="QJ967" s="220"/>
      <c r="QK967" s="220"/>
      <c r="QL967" s="220"/>
      <c r="QM967" s="220"/>
      <c r="QN967" s="220"/>
      <c r="QO967" s="220"/>
      <c r="QP967" s="220"/>
      <c r="QQ967" s="220"/>
      <c r="QR967" s="220"/>
      <c r="QS967" s="220"/>
      <c r="QT967" s="220"/>
      <c r="QU967" s="220"/>
      <c r="QV967" s="220"/>
      <c r="QW967" s="220"/>
      <c r="QX967" s="220"/>
      <c r="QY967" s="220"/>
      <c r="QZ967" s="220"/>
      <c r="RA967" s="220"/>
      <c r="RB967" s="220"/>
      <c r="RC967" s="220"/>
      <c r="RD967" s="220"/>
      <c r="RE967" s="220"/>
      <c r="RF967" s="220"/>
      <c r="RG967" s="220"/>
      <c r="RH967" s="220"/>
      <c r="RI967" s="220"/>
      <c r="RJ967" s="220"/>
      <c r="RK967" s="220"/>
      <c r="RL967" s="220"/>
      <c r="RM967" s="220"/>
      <c r="RN967" s="220"/>
      <c r="RO967" s="220"/>
      <c r="RP967" s="220"/>
      <c r="RQ967" s="220"/>
      <c r="RR967" s="220"/>
      <c r="RS967" s="220"/>
      <c r="RT967" s="220"/>
      <c r="RU967" s="220"/>
      <c r="RV967" s="220"/>
      <c r="RW967" s="220"/>
      <c r="RX967" s="220"/>
      <c r="RY967" s="220"/>
      <c r="RZ967" s="220"/>
      <c r="SA967" s="220"/>
      <c r="SB967" s="220"/>
      <c r="SC967" s="220"/>
      <c r="SD967" s="220"/>
      <c r="SE967" s="220"/>
      <c r="SF967" s="220"/>
      <c r="SG967" s="220"/>
    </row>
    <row r="968" spans="1:501">
      <c r="A968" s="220"/>
      <c r="B968" s="220"/>
      <c r="C968" s="220"/>
      <c r="D968" s="220"/>
      <c r="E968" s="220"/>
      <c r="F968" s="220"/>
      <c r="G968" s="220"/>
      <c r="H968" s="220"/>
      <c r="I968" s="220"/>
      <c r="J968" s="220"/>
      <c r="K968" s="220"/>
      <c r="L968" s="220"/>
      <c r="M968" s="220"/>
      <c r="N968" s="220"/>
      <c r="O968" s="454"/>
      <c r="P968" s="220"/>
      <c r="Q968" s="220"/>
      <c r="R968" s="220"/>
      <c r="S968" s="220"/>
      <c r="T968" s="220"/>
      <c r="U968" s="220"/>
      <c r="V968" s="220"/>
      <c r="W968" s="220"/>
      <c r="X968" s="220"/>
      <c r="Y968" s="220"/>
      <c r="Z968" s="220"/>
      <c r="AA968" s="220"/>
      <c r="AB968" s="220"/>
      <c r="AC968" s="220"/>
      <c r="AD968" s="220"/>
      <c r="AE968" s="220"/>
      <c r="AF968" s="220"/>
      <c r="AG968" s="220"/>
      <c r="AH968" s="220"/>
      <c r="AI968" s="220"/>
      <c r="AJ968" s="220"/>
      <c r="AK968" s="220"/>
      <c r="AL968" s="220"/>
      <c r="AM968" s="220"/>
      <c r="AN968" s="220"/>
      <c r="AO968" s="220"/>
      <c r="AP968" s="220"/>
      <c r="AQ968" s="220"/>
      <c r="AR968" s="220"/>
      <c r="AS968" s="220"/>
      <c r="AT968" s="220"/>
      <c r="AU968" s="220"/>
      <c r="AV968" s="220"/>
      <c r="AW968" s="220"/>
      <c r="AX968" s="220"/>
      <c r="AY968" s="220"/>
      <c r="AZ968" s="220"/>
      <c r="BA968" s="220"/>
      <c r="BB968" s="220"/>
      <c r="BC968" s="220"/>
      <c r="BD968" s="220"/>
      <c r="BE968" s="220"/>
      <c r="BF968" s="220"/>
      <c r="BG968" s="220"/>
      <c r="BH968" s="220"/>
      <c r="BI968" s="220"/>
      <c r="BJ968" s="220"/>
      <c r="BK968" s="220"/>
      <c r="BL968" s="220"/>
      <c r="BM968" s="220"/>
      <c r="BN968" s="220"/>
      <c r="BO968" s="220"/>
      <c r="BP968" s="220"/>
      <c r="BQ968" s="220"/>
      <c r="BR968" s="220"/>
      <c r="BS968" s="220"/>
      <c r="BT968" s="220"/>
      <c r="BU968" s="220"/>
      <c r="BV968" s="220"/>
      <c r="BW968" s="220"/>
      <c r="DV968" s="220"/>
      <c r="DW968" s="220"/>
      <c r="DX968" s="220"/>
      <c r="DY968" s="220"/>
      <c r="DZ968" s="220"/>
      <c r="EA968" s="220"/>
      <c r="EB968" s="220"/>
      <c r="EC968" s="220"/>
      <c r="ED968" s="220"/>
      <c r="EE968" s="220"/>
      <c r="EF968" s="220"/>
      <c r="EG968" s="220"/>
      <c r="EH968" s="220"/>
      <c r="EI968" s="220"/>
      <c r="EJ968" s="220"/>
      <c r="EK968" s="220"/>
      <c r="EL968" s="220"/>
      <c r="EM968" s="220"/>
      <c r="EN968" s="220"/>
      <c r="EO968" s="220"/>
      <c r="EP968" s="220"/>
      <c r="EQ968" s="220"/>
      <c r="ER968" s="220"/>
      <c r="ES968" s="220"/>
      <c r="ET968" s="220"/>
      <c r="EU968" s="220"/>
      <c r="EV968" s="220"/>
      <c r="EW968" s="220"/>
      <c r="EX968" s="220"/>
      <c r="EY968" s="220"/>
      <c r="EZ968" s="220"/>
      <c r="FA968" s="220"/>
      <c r="FB968" s="220"/>
      <c r="FC968" s="220"/>
      <c r="FD968" s="220"/>
      <c r="FE968" s="220"/>
      <c r="FF968" s="220"/>
      <c r="FG968" s="220"/>
      <c r="FH968" s="220"/>
      <c r="FI968" s="220"/>
      <c r="FJ968" s="220"/>
      <c r="FK968" s="220"/>
      <c r="FL968" s="220"/>
      <c r="FM968" s="220"/>
      <c r="FN968" s="220"/>
      <c r="FO968" s="220"/>
      <c r="FP968" s="220"/>
      <c r="FQ968" s="220"/>
      <c r="FR968" s="220"/>
      <c r="FS968" s="220"/>
      <c r="FT968" s="220"/>
      <c r="FU968" s="220"/>
      <c r="FV968" s="220"/>
      <c r="FW968" s="220"/>
      <c r="FX968" s="220"/>
      <c r="FY968" s="220"/>
      <c r="FZ968" s="220"/>
      <c r="GA968" s="220"/>
      <c r="GB968" s="220"/>
      <c r="GC968" s="220"/>
      <c r="GD968" s="220"/>
      <c r="GE968" s="220"/>
      <c r="GF968" s="220"/>
      <c r="GG968" s="220"/>
      <c r="GH968" s="220"/>
      <c r="GI968" s="220"/>
      <c r="GJ968" s="220"/>
      <c r="GK968" s="220"/>
      <c r="GL968" s="220"/>
      <c r="GM968" s="220"/>
      <c r="GN968" s="220"/>
      <c r="GO968" s="220"/>
      <c r="GP968" s="220"/>
      <c r="GQ968" s="220"/>
      <c r="GR968" s="220"/>
      <c r="GS968" s="220"/>
      <c r="GT968" s="220"/>
      <c r="GU968" s="220"/>
      <c r="GV968" s="220"/>
      <c r="GW968" s="220"/>
      <c r="GX968" s="220"/>
      <c r="GY968" s="220"/>
      <c r="GZ968" s="220"/>
      <c r="HA968" s="220"/>
      <c r="HB968" s="220"/>
      <c r="HC968" s="220"/>
      <c r="HD968" s="220"/>
      <c r="HE968" s="220"/>
      <c r="HF968" s="220"/>
      <c r="HG968" s="220"/>
      <c r="HH968" s="220"/>
      <c r="HI968" s="220"/>
      <c r="HJ968" s="220"/>
      <c r="HK968" s="220"/>
      <c r="HL968" s="220"/>
      <c r="HM968" s="220"/>
      <c r="HN968" s="220"/>
      <c r="HO968" s="220"/>
      <c r="HP968" s="220"/>
      <c r="HQ968" s="220"/>
      <c r="HR968" s="220"/>
      <c r="HS968" s="220"/>
      <c r="HT968" s="220"/>
      <c r="HU968" s="220"/>
      <c r="HV968" s="220"/>
      <c r="HW968" s="220"/>
      <c r="HX968" s="220"/>
      <c r="HY968" s="220"/>
      <c r="HZ968" s="220"/>
      <c r="IA968" s="220"/>
      <c r="IB968" s="220"/>
      <c r="IC968" s="220"/>
      <c r="ID968" s="220"/>
      <c r="IE968" s="220"/>
      <c r="IF968" s="220"/>
      <c r="IG968" s="220"/>
      <c r="IH968" s="220"/>
      <c r="II968" s="220"/>
      <c r="IJ968" s="220"/>
      <c r="IK968" s="220"/>
      <c r="IL968" s="220"/>
      <c r="IM968" s="220"/>
      <c r="IN968" s="220"/>
      <c r="IO968" s="220"/>
      <c r="IP968" s="220"/>
      <c r="IQ968" s="220"/>
      <c r="IR968" s="220"/>
      <c r="IS968" s="220"/>
      <c r="IT968" s="220"/>
      <c r="IU968" s="220"/>
      <c r="IV968" s="220"/>
      <c r="IW968" s="220"/>
      <c r="IX968" s="220"/>
      <c r="IY968" s="220"/>
      <c r="IZ968" s="220"/>
      <c r="JA968" s="220"/>
      <c r="JB968" s="220"/>
      <c r="JC968" s="220"/>
      <c r="JD968" s="220"/>
      <c r="JE968" s="220"/>
      <c r="JF968" s="220"/>
      <c r="JG968" s="220"/>
      <c r="JH968" s="220"/>
      <c r="JI968" s="220"/>
      <c r="JJ968" s="220"/>
      <c r="JK968" s="220"/>
      <c r="JL968" s="220"/>
      <c r="JM968" s="220"/>
      <c r="JN968" s="220"/>
      <c r="JO968" s="220"/>
      <c r="JP968" s="220"/>
      <c r="JQ968" s="220"/>
      <c r="JR968" s="220"/>
      <c r="JS968" s="220"/>
      <c r="JT968" s="220"/>
      <c r="JU968" s="220"/>
      <c r="JV968" s="220"/>
      <c r="JW968" s="220"/>
      <c r="JX968" s="220"/>
      <c r="JY968" s="220"/>
      <c r="JZ968" s="220"/>
      <c r="KA968" s="220"/>
      <c r="KB968" s="220"/>
      <c r="KC968" s="220"/>
      <c r="KD968" s="220"/>
      <c r="KE968" s="220"/>
      <c r="KF968" s="220"/>
      <c r="KG968" s="220"/>
      <c r="KH968" s="220"/>
      <c r="KI968" s="220"/>
      <c r="KJ968" s="220"/>
      <c r="KK968" s="220"/>
      <c r="KL968" s="220"/>
      <c r="KM968" s="220"/>
      <c r="KN968" s="220"/>
      <c r="KO968" s="220"/>
      <c r="KP968" s="220"/>
      <c r="KQ968" s="220"/>
      <c r="KR968" s="220"/>
      <c r="KS968" s="220"/>
      <c r="KT968" s="220"/>
      <c r="KU968" s="220"/>
      <c r="KV968" s="220"/>
      <c r="KW968" s="220"/>
      <c r="KX968" s="220"/>
      <c r="LH968" s="220"/>
      <c r="LI968" s="220"/>
      <c r="LJ968" s="220"/>
      <c r="LK968" s="220"/>
      <c r="LL968" s="220"/>
      <c r="LM968" s="220"/>
      <c r="LN968" s="220"/>
      <c r="LO968" s="220"/>
      <c r="LP968" s="220"/>
      <c r="LQ968" s="220"/>
      <c r="LR968" s="220"/>
      <c r="LS968" s="220"/>
      <c r="LT968" s="220"/>
      <c r="LU968" s="220"/>
      <c r="LV968" s="220"/>
      <c r="LW968" s="220"/>
      <c r="LX968" s="220"/>
      <c r="LY968" s="220"/>
      <c r="LZ968" s="220"/>
      <c r="MA968" s="220"/>
      <c r="MB968" s="220"/>
      <c r="MC968" s="220"/>
      <c r="MD968" s="220"/>
      <c r="ME968" s="220"/>
      <c r="MF968" s="220"/>
      <c r="MG968" s="220"/>
      <c r="MH968" s="220"/>
      <c r="MI968" s="220"/>
      <c r="MJ968" s="220"/>
      <c r="MK968" s="220"/>
      <c r="ML968" s="220"/>
      <c r="MM968" s="220"/>
      <c r="MN968" s="220"/>
      <c r="MO968" s="220"/>
      <c r="MP968" s="220"/>
      <c r="MQ968" s="220"/>
      <c r="MR968" s="220"/>
      <c r="MS968" s="220"/>
      <c r="MT968" s="220"/>
      <c r="MU968" s="220"/>
      <c r="MV968" s="220"/>
      <c r="MW968" s="220"/>
      <c r="MX968" s="220"/>
      <c r="MY968" s="220"/>
      <c r="MZ968" s="220"/>
      <c r="NA968" s="220"/>
      <c r="NB968" s="220"/>
      <c r="NC968" s="220"/>
      <c r="ND968" s="220"/>
      <c r="NE968" s="220"/>
      <c r="NF968" s="220"/>
      <c r="NG968" s="220"/>
      <c r="NH968" s="220"/>
      <c r="NI968" s="220"/>
      <c r="NJ968" s="220"/>
      <c r="NK968" s="220"/>
      <c r="NL968" s="220"/>
      <c r="NM968" s="220"/>
      <c r="NN968" s="220"/>
      <c r="NO968" s="220"/>
      <c r="NP968" s="220"/>
      <c r="NQ968" s="220"/>
      <c r="NR968" s="220"/>
      <c r="NS968" s="220"/>
      <c r="NT968" s="220"/>
      <c r="NU968" s="220"/>
      <c r="NV968" s="220"/>
      <c r="NW968" s="220"/>
      <c r="NX968" s="220"/>
      <c r="NY968" s="220"/>
      <c r="NZ968" s="220"/>
      <c r="OA968" s="220"/>
      <c r="OB968" s="220"/>
      <c r="OC968" s="220"/>
      <c r="OD968" s="220"/>
      <c r="OE968" s="220"/>
      <c r="OF968" s="220"/>
      <c r="OG968" s="220"/>
      <c r="OH968" s="220"/>
      <c r="OI968" s="220"/>
      <c r="OJ968" s="220"/>
      <c r="OK968" s="220"/>
      <c r="OL968" s="220"/>
      <c r="OM968" s="220"/>
      <c r="ON968" s="220"/>
      <c r="OO968" s="220"/>
      <c r="OP968" s="220"/>
      <c r="OQ968" s="220"/>
      <c r="OR968" s="220"/>
      <c r="OS968" s="220"/>
      <c r="OT968" s="220"/>
      <c r="OU968" s="220"/>
      <c r="OV968" s="220"/>
      <c r="OW968" s="220"/>
      <c r="OX968" s="220"/>
      <c r="OY968" s="220"/>
      <c r="OZ968" s="220"/>
      <c r="PA968" s="220"/>
      <c r="PB968" s="220"/>
      <c r="PC968" s="220"/>
      <c r="PD968" s="220"/>
      <c r="PE968" s="220"/>
      <c r="PF968" s="220"/>
      <c r="PG968" s="220"/>
      <c r="PH968" s="220"/>
      <c r="PI968" s="220"/>
      <c r="PJ968" s="220"/>
      <c r="PK968" s="220"/>
      <c r="PL968" s="220"/>
      <c r="PM968" s="220"/>
      <c r="PN968" s="220"/>
      <c r="PO968" s="220"/>
      <c r="PP968" s="220"/>
      <c r="PQ968" s="220"/>
      <c r="PR968" s="220"/>
      <c r="PS968" s="220"/>
      <c r="PT968" s="220"/>
      <c r="PU968" s="220"/>
      <c r="PV968" s="220"/>
      <c r="PW968" s="220"/>
      <c r="PX968" s="220"/>
      <c r="PY968" s="220"/>
      <c r="PZ968" s="220"/>
      <c r="QA968" s="220"/>
      <c r="QB968" s="220"/>
      <c r="QC968" s="220"/>
      <c r="QD968" s="220"/>
      <c r="QE968" s="220"/>
      <c r="QF968" s="220"/>
      <c r="QG968" s="220"/>
      <c r="QH968" s="220"/>
      <c r="QI968" s="220"/>
      <c r="QJ968" s="220"/>
      <c r="QK968" s="220"/>
      <c r="QL968" s="220"/>
      <c r="QM968" s="220"/>
      <c r="QN968" s="220"/>
      <c r="QO968" s="220"/>
      <c r="QP968" s="220"/>
      <c r="QQ968" s="220"/>
      <c r="QR968" s="220"/>
      <c r="QS968" s="220"/>
      <c r="QT968" s="220"/>
      <c r="QU968" s="220"/>
      <c r="QV968" s="220"/>
      <c r="QW968" s="220"/>
      <c r="QX968" s="220"/>
      <c r="QY968" s="220"/>
      <c r="QZ968" s="220"/>
      <c r="RA968" s="220"/>
      <c r="RB968" s="220"/>
      <c r="RC968" s="220"/>
      <c r="RD968" s="220"/>
      <c r="RE968" s="220"/>
      <c r="RF968" s="220"/>
      <c r="RG968" s="220"/>
      <c r="RH968" s="220"/>
      <c r="RI968" s="220"/>
      <c r="RJ968" s="220"/>
      <c r="RK968" s="220"/>
      <c r="RL968" s="220"/>
      <c r="RM968" s="220"/>
      <c r="RN968" s="220"/>
      <c r="RO968" s="220"/>
      <c r="RP968" s="220"/>
      <c r="RQ968" s="220"/>
      <c r="RR968" s="220"/>
      <c r="RS968" s="220"/>
      <c r="RT968" s="220"/>
      <c r="RU968" s="220"/>
      <c r="RV968" s="220"/>
      <c r="RW968" s="220"/>
      <c r="RX968" s="220"/>
      <c r="RY968" s="220"/>
      <c r="RZ968" s="220"/>
      <c r="SA968" s="220"/>
      <c r="SB968" s="220"/>
      <c r="SC968" s="220"/>
      <c r="SD968" s="220"/>
      <c r="SE968" s="220"/>
      <c r="SF968" s="220"/>
      <c r="SG968" s="220"/>
    </row>
    <row r="969" spans="1:501">
      <c r="A969" s="220"/>
      <c r="B969" s="220"/>
      <c r="C969" s="220"/>
      <c r="D969" s="220"/>
      <c r="E969" s="220"/>
      <c r="F969" s="220"/>
      <c r="G969" s="220"/>
      <c r="H969" s="220"/>
      <c r="I969" s="220"/>
      <c r="J969" s="220"/>
      <c r="K969" s="220"/>
      <c r="L969" s="220"/>
      <c r="M969" s="220"/>
      <c r="N969" s="220"/>
      <c r="O969" s="454"/>
      <c r="P969" s="220"/>
      <c r="Q969" s="220"/>
      <c r="R969" s="220"/>
      <c r="S969" s="220"/>
      <c r="T969" s="220"/>
      <c r="U969" s="220"/>
      <c r="V969" s="220"/>
      <c r="W969" s="220"/>
      <c r="X969" s="220"/>
      <c r="Y969" s="220"/>
      <c r="Z969" s="220"/>
      <c r="AA969" s="220"/>
      <c r="AB969" s="220"/>
      <c r="AC969" s="220"/>
      <c r="AD969" s="220"/>
      <c r="AE969" s="220"/>
      <c r="AF969" s="220"/>
      <c r="AG969" s="220"/>
      <c r="AH969" s="220"/>
      <c r="AI969" s="220"/>
      <c r="AJ969" s="220"/>
      <c r="AK969" s="220"/>
      <c r="AL969" s="220"/>
      <c r="AM969" s="220"/>
      <c r="AN969" s="220"/>
      <c r="AO969" s="220"/>
      <c r="AP969" s="220"/>
      <c r="AQ969" s="220"/>
      <c r="AR969" s="220"/>
      <c r="AS969" s="220"/>
      <c r="AT969" s="220"/>
      <c r="AU969" s="220"/>
      <c r="AV969" s="220"/>
      <c r="AW969" s="220"/>
      <c r="AX969" s="220"/>
      <c r="AY969" s="220"/>
      <c r="AZ969" s="220"/>
      <c r="BA969" s="220"/>
      <c r="BB969" s="220"/>
      <c r="BC969" s="220"/>
      <c r="BD969" s="220"/>
      <c r="BE969" s="220"/>
      <c r="BF969" s="220"/>
      <c r="BG969" s="220"/>
      <c r="BH969" s="220"/>
      <c r="BI969" s="220"/>
      <c r="BJ969" s="220"/>
      <c r="BK969" s="220"/>
      <c r="BL969" s="220"/>
      <c r="BM969" s="220"/>
      <c r="BN969" s="220"/>
      <c r="BO969" s="220"/>
      <c r="BP969" s="220"/>
      <c r="BQ969" s="220"/>
      <c r="BR969" s="220"/>
      <c r="BS969" s="220"/>
      <c r="BT969" s="220"/>
      <c r="BU969" s="220"/>
      <c r="BV969" s="220"/>
      <c r="BW969" s="220"/>
      <c r="DV969" s="220"/>
      <c r="DW969" s="220"/>
      <c r="DX969" s="220"/>
      <c r="DY969" s="220"/>
      <c r="DZ969" s="220"/>
      <c r="EA969" s="220"/>
      <c r="EB969" s="220"/>
      <c r="EC969" s="220"/>
      <c r="ED969" s="220"/>
      <c r="EE969" s="220"/>
      <c r="EF969" s="220"/>
      <c r="EG969" s="220"/>
      <c r="EH969" s="220"/>
      <c r="EI969" s="220"/>
      <c r="EJ969" s="220"/>
      <c r="EK969" s="220"/>
      <c r="EL969" s="220"/>
      <c r="EM969" s="220"/>
      <c r="EN969" s="220"/>
      <c r="EO969" s="220"/>
      <c r="EP969" s="220"/>
      <c r="EQ969" s="220"/>
      <c r="ER969" s="220"/>
      <c r="ES969" s="220"/>
      <c r="ET969" s="220"/>
      <c r="EU969" s="220"/>
      <c r="EV969" s="220"/>
      <c r="EW969" s="220"/>
      <c r="EX969" s="220"/>
      <c r="EY969" s="220"/>
      <c r="EZ969" s="220"/>
      <c r="FA969" s="220"/>
      <c r="FB969" s="220"/>
      <c r="FC969" s="220"/>
      <c r="FD969" s="220"/>
      <c r="FE969" s="220"/>
      <c r="FF969" s="220"/>
      <c r="FG969" s="220"/>
      <c r="FH969" s="220"/>
      <c r="FI969" s="220"/>
      <c r="FJ969" s="220"/>
      <c r="FK969" s="220"/>
      <c r="FL969" s="220"/>
      <c r="FM969" s="220"/>
      <c r="FN969" s="220"/>
      <c r="FO969" s="220"/>
      <c r="FP969" s="220"/>
      <c r="FQ969" s="220"/>
      <c r="FR969" s="220"/>
      <c r="FS969" s="220"/>
      <c r="FT969" s="220"/>
      <c r="FU969" s="220"/>
      <c r="FV969" s="220"/>
      <c r="FW969" s="220"/>
      <c r="FX969" s="220"/>
      <c r="FY969" s="220"/>
      <c r="FZ969" s="220"/>
      <c r="GA969" s="220"/>
      <c r="GB969" s="220"/>
      <c r="GC969" s="220"/>
      <c r="GD969" s="220"/>
      <c r="GE969" s="220"/>
      <c r="GF969" s="220"/>
      <c r="GG969" s="220"/>
      <c r="GH969" s="220"/>
      <c r="GI969" s="220"/>
      <c r="GJ969" s="220"/>
      <c r="GK969" s="220"/>
      <c r="GL969" s="220"/>
      <c r="GM969" s="220"/>
      <c r="GN969" s="220"/>
      <c r="GO969" s="220"/>
      <c r="GP969" s="220"/>
      <c r="GQ969" s="220"/>
      <c r="GR969" s="220"/>
      <c r="GS969" s="220"/>
      <c r="GT969" s="220"/>
      <c r="GU969" s="220"/>
      <c r="GV969" s="220"/>
      <c r="GW969" s="220"/>
      <c r="GX969" s="220"/>
      <c r="GY969" s="220"/>
      <c r="GZ969" s="220"/>
      <c r="HA969" s="220"/>
      <c r="HB969" s="220"/>
      <c r="HC969" s="220"/>
      <c r="HD969" s="220"/>
      <c r="HE969" s="220"/>
      <c r="HF969" s="220"/>
      <c r="HG969" s="220"/>
      <c r="HH969" s="220"/>
      <c r="HI969" s="220"/>
      <c r="HJ969" s="220"/>
      <c r="HK969" s="220"/>
      <c r="HL969" s="220"/>
      <c r="HM969" s="220"/>
      <c r="HN969" s="220"/>
      <c r="HO969" s="220"/>
      <c r="HP969" s="220"/>
      <c r="HQ969" s="220"/>
      <c r="HR969" s="220"/>
      <c r="HS969" s="220"/>
      <c r="HT969" s="220"/>
      <c r="HU969" s="220"/>
      <c r="HV969" s="220"/>
      <c r="HW969" s="220"/>
      <c r="HX969" s="220"/>
      <c r="HY969" s="220"/>
      <c r="HZ969" s="220"/>
      <c r="IA969" s="220"/>
      <c r="IB969" s="220"/>
      <c r="IC969" s="220"/>
      <c r="ID969" s="220"/>
      <c r="IE969" s="220"/>
      <c r="IF969" s="220"/>
      <c r="IG969" s="220"/>
      <c r="IH969" s="220"/>
      <c r="II969" s="220"/>
      <c r="IJ969" s="220"/>
      <c r="IK969" s="220"/>
      <c r="IL969" s="220"/>
      <c r="IM969" s="220"/>
      <c r="IN969" s="220"/>
      <c r="IO969" s="220"/>
      <c r="IP969" s="220"/>
      <c r="IQ969" s="220"/>
      <c r="IR969" s="220"/>
      <c r="IS969" s="220"/>
      <c r="IT969" s="220"/>
      <c r="IU969" s="220"/>
      <c r="IV969" s="220"/>
      <c r="IW969" s="220"/>
      <c r="IX969" s="220"/>
      <c r="IY969" s="220"/>
      <c r="IZ969" s="220"/>
      <c r="JA969" s="220"/>
      <c r="JB969" s="220"/>
      <c r="JC969" s="220"/>
      <c r="JD969" s="220"/>
      <c r="JE969" s="220"/>
      <c r="JF969" s="220"/>
      <c r="JG969" s="220"/>
      <c r="JH969" s="220"/>
      <c r="JI969" s="220"/>
      <c r="JJ969" s="220"/>
      <c r="JK969" s="220"/>
      <c r="JL969" s="220"/>
      <c r="JM969" s="220"/>
      <c r="JN969" s="220"/>
      <c r="JO969" s="220"/>
      <c r="JP969" s="220"/>
      <c r="JQ969" s="220"/>
      <c r="JR969" s="220"/>
      <c r="JS969" s="220"/>
      <c r="JT969" s="220"/>
      <c r="JU969" s="220"/>
      <c r="JV969" s="220"/>
      <c r="JW969" s="220"/>
      <c r="JX969" s="220"/>
      <c r="JY969" s="220"/>
      <c r="JZ969" s="220"/>
      <c r="KA969" s="220"/>
      <c r="KB969" s="220"/>
      <c r="KC969" s="220"/>
      <c r="KD969" s="220"/>
      <c r="KE969" s="220"/>
      <c r="KF969" s="220"/>
      <c r="KG969" s="220"/>
      <c r="KH969" s="220"/>
      <c r="KI969" s="220"/>
      <c r="KJ969" s="220"/>
      <c r="KK969" s="220"/>
      <c r="KL969" s="220"/>
      <c r="KM969" s="220"/>
      <c r="KN969" s="220"/>
      <c r="KO969" s="220"/>
      <c r="KP969" s="220"/>
      <c r="KQ969" s="220"/>
      <c r="KR969" s="220"/>
      <c r="KS969" s="220"/>
      <c r="KT969" s="220"/>
      <c r="KU969" s="220"/>
      <c r="KV969" s="220"/>
      <c r="KW969" s="220"/>
      <c r="KX969" s="220"/>
      <c r="LH969" s="220"/>
      <c r="LI969" s="220"/>
      <c r="LJ969" s="220"/>
      <c r="LK969" s="220"/>
      <c r="LL969" s="220"/>
      <c r="LM969" s="220"/>
      <c r="LN969" s="220"/>
      <c r="LO969" s="220"/>
      <c r="LP969" s="220"/>
      <c r="LQ969" s="220"/>
      <c r="LR969" s="220"/>
      <c r="LS969" s="220"/>
      <c r="LT969" s="220"/>
      <c r="LU969" s="220"/>
      <c r="LV969" s="220"/>
      <c r="LW969" s="220"/>
      <c r="LX969" s="220"/>
      <c r="LY969" s="220"/>
      <c r="LZ969" s="220"/>
      <c r="MA969" s="220"/>
      <c r="MB969" s="220"/>
      <c r="MC969" s="220"/>
      <c r="MD969" s="220"/>
      <c r="ME969" s="220"/>
      <c r="MF969" s="220"/>
      <c r="MG969" s="220"/>
      <c r="MH969" s="220"/>
      <c r="MI969" s="220"/>
      <c r="MJ969" s="220"/>
      <c r="MK969" s="220"/>
      <c r="ML969" s="220"/>
      <c r="MM969" s="220"/>
      <c r="MN969" s="220"/>
      <c r="MO969" s="220"/>
      <c r="MP969" s="220"/>
      <c r="MQ969" s="220"/>
      <c r="MR969" s="220"/>
      <c r="MS969" s="220"/>
      <c r="MT969" s="220"/>
      <c r="MU969" s="220"/>
      <c r="MV969" s="220"/>
      <c r="MW969" s="220"/>
      <c r="MX969" s="220"/>
      <c r="MY969" s="220"/>
      <c r="MZ969" s="220"/>
      <c r="NA969" s="220"/>
      <c r="NB969" s="220"/>
      <c r="NC969" s="220"/>
      <c r="ND969" s="220"/>
      <c r="NE969" s="220"/>
      <c r="NF969" s="220"/>
      <c r="NG969" s="220"/>
      <c r="NH969" s="220"/>
      <c r="NI969" s="220"/>
      <c r="NJ969" s="220"/>
      <c r="NK969" s="220"/>
      <c r="NL969" s="220"/>
      <c r="NM969" s="220"/>
      <c r="NN969" s="220"/>
      <c r="NO969" s="220"/>
      <c r="NP969" s="220"/>
      <c r="NQ969" s="220"/>
      <c r="NR969" s="220"/>
      <c r="NS969" s="220"/>
      <c r="NT969" s="220"/>
      <c r="NU969" s="220"/>
      <c r="NV969" s="220"/>
      <c r="NW969" s="220"/>
      <c r="NX969" s="220"/>
      <c r="NY969" s="220"/>
      <c r="NZ969" s="220"/>
      <c r="OA969" s="220"/>
      <c r="OB969" s="220"/>
      <c r="OC969" s="220"/>
      <c r="OD969" s="220"/>
      <c r="OE969" s="220"/>
      <c r="OF969" s="220"/>
      <c r="OG969" s="220"/>
      <c r="OH969" s="220"/>
      <c r="OI969" s="220"/>
      <c r="OJ969" s="220"/>
      <c r="OK969" s="220"/>
      <c r="OL969" s="220"/>
      <c r="OM969" s="220"/>
      <c r="ON969" s="220"/>
      <c r="OO969" s="220"/>
      <c r="OP969" s="220"/>
      <c r="OQ969" s="220"/>
      <c r="OR969" s="220"/>
      <c r="OS969" s="220"/>
      <c r="OT969" s="220"/>
      <c r="OU969" s="220"/>
      <c r="OV969" s="220"/>
      <c r="OW969" s="220"/>
      <c r="OX969" s="220"/>
      <c r="OY969" s="220"/>
      <c r="OZ969" s="220"/>
      <c r="PA969" s="220"/>
      <c r="PB969" s="220"/>
      <c r="PC969" s="220"/>
      <c r="PD969" s="220"/>
      <c r="PE969" s="220"/>
      <c r="PF969" s="220"/>
      <c r="PG969" s="220"/>
      <c r="PH969" s="220"/>
      <c r="PI969" s="220"/>
      <c r="PJ969" s="220"/>
      <c r="PK969" s="220"/>
      <c r="PL969" s="220"/>
      <c r="PM969" s="220"/>
      <c r="PN969" s="220"/>
      <c r="PO969" s="220"/>
      <c r="PP969" s="220"/>
      <c r="PQ969" s="220"/>
      <c r="PR969" s="220"/>
      <c r="PS969" s="220"/>
      <c r="PT969" s="220"/>
      <c r="PU969" s="220"/>
      <c r="PV969" s="220"/>
      <c r="PW969" s="220"/>
      <c r="PX969" s="220"/>
      <c r="PY969" s="220"/>
      <c r="PZ969" s="220"/>
      <c r="QA969" s="220"/>
      <c r="QB969" s="220"/>
      <c r="QC969" s="220"/>
      <c r="QD969" s="220"/>
      <c r="QE969" s="220"/>
      <c r="QF969" s="220"/>
      <c r="QG969" s="220"/>
      <c r="QH969" s="220"/>
      <c r="QI969" s="220"/>
      <c r="QJ969" s="220"/>
      <c r="QK969" s="220"/>
      <c r="QL969" s="220"/>
      <c r="QM969" s="220"/>
      <c r="QN969" s="220"/>
      <c r="QO969" s="220"/>
      <c r="QP969" s="220"/>
      <c r="QQ969" s="220"/>
      <c r="QR969" s="220"/>
      <c r="QS969" s="220"/>
      <c r="QT969" s="220"/>
      <c r="QU969" s="220"/>
      <c r="QV969" s="220"/>
      <c r="QW969" s="220"/>
      <c r="QX969" s="220"/>
      <c r="QY969" s="220"/>
      <c r="QZ969" s="220"/>
      <c r="RA969" s="220"/>
      <c r="RB969" s="220"/>
      <c r="RC969" s="220"/>
      <c r="RD969" s="220"/>
      <c r="RE969" s="220"/>
      <c r="RF969" s="220"/>
      <c r="RG969" s="220"/>
      <c r="RH969" s="220"/>
      <c r="RI969" s="220"/>
      <c r="RJ969" s="220"/>
      <c r="RK969" s="220"/>
      <c r="RL969" s="220"/>
      <c r="RM969" s="220"/>
      <c r="RN969" s="220"/>
      <c r="RO969" s="220"/>
      <c r="RP969" s="220"/>
      <c r="RQ969" s="220"/>
      <c r="RR969" s="220"/>
      <c r="RS969" s="220"/>
      <c r="RT969" s="220"/>
      <c r="RU969" s="220"/>
      <c r="RV969" s="220"/>
      <c r="RW969" s="220"/>
      <c r="RX969" s="220"/>
      <c r="RY969" s="220"/>
      <c r="RZ969" s="220"/>
      <c r="SA969" s="220"/>
      <c r="SB969" s="220"/>
      <c r="SC969" s="220"/>
      <c r="SD969" s="220"/>
      <c r="SE969" s="220"/>
      <c r="SF969" s="220"/>
      <c r="SG969" s="220"/>
    </row>
    <row r="970" spans="1:501">
      <c r="A970" s="220"/>
      <c r="B970" s="220"/>
      <c r="C970" s="220"/>
      <c r="D970" s="220"/>
      <c r="E970" s="220"/>
      <c r="F970" s="220"/>
      <c r="G970" s="220"/>
      <c r="H970" s="220"/>
      <c r="I970" s="220"/>
      <c r="J970" s="220"/>
      <c r="K970" s="220"/>
      <c r="L970" s="220"/>
      <c r="M970" s="220"/>
      <c r="N970" s="220"/>
      <c r="O970" s="454"/>
      <c r="P970" s="220"/>
      <c r="Q970" s="220"/>
      <c r="R970" s="220"/>
      <c r="S970" s="220"/>
      <c r="T970" s="220"/>
      <c r="U970" s="220"/>
      <c r="V970" s="220"/>
      <c r="W970" s="220"/>
      <c r="X970" s="220"/>
      <c r="Y970" s="220"/>
      <c r="Z970" s="220"/>
      <c r="AA970" s="220"/>
      <c r="AB970" s="220"/>
      <c r="AC970" s="220"/>
      <c r="AD970" s="220"/>
      <c r="AE970" s="220"/>
      <c r="AF970" s="220"/>
      <c r="AG970" s="220"/>
      <c r="AH970" s="220"/>
      <c r="AI970" s="220"/>
      <c r="AJ970" s="220"/>
      <c r="AK970" s="220"/>
      <c r="AL970" s="220"/>
      <c r="AM970" s="220"/>
      <c r="AN970" s="220"/>
      <c r="AO970" s="220"/>
      <c r="AP970" s="220"/>
      <c r="AQ970" s="220"/>
      <c r="AR970" s="220"/>
      <c r="AS970" s="220"/>
      <c r="AT970" s="220"/>
      <c r="AU970" s="220"/>
      <c r="AV970" s="220"/>
      <c r="AW970" s="220"/>
      <c r="AX970" s="220"/>
      <c r="AY970" s="220"/>
      <c r="AZ970" s="220"/>
      <c r="BA970" s="220"/>
      <c r="BB970" s="220"/>
      <c r="BC970" s="220"/>
      <c r="BD970" s="220"/>
      <c r="BE970" s="220"/>
      <c r="BF970" s="220"/>
      <c r="BG970" s="220"/>
      <c r="BH970" s="220"/>
      <c r="BI970" s="220"/>
      <c r="BJ970" s="220"/>
      <c r="BK970" s="220"/>
      <c r="BL970" s="220"/>
      <c r="BM970" s="220"/>
      <c r="BN970" s="220"/>
      <c r="BO970" s="220"/>
      <c r="BP970" s="220"/>
      <c r="BQ970" s="220"/>
      <c r="BR970" s="220"/>
      <c r="BS970" s="220"/>
      <c r="BT970" s="220"/>
      <c r="BU970" s="220"/>
      <c r="BV970" s="220"/>
      <c r="BW970" s="220"/>
      <c r="DV970" s="220"/>
      <c r="DW970" s="220"/>
      <c r="DX970" s="220"/>
      <c r="DY970" s="220"/>
      <c r="DZ970" s="220"/>
      <c r="EA970" s="220"/>
      <c r="EB970" s="220"/>
      <c r="EC970" s="220"/>
      <c r="ED970" s="220"/>
      <c r="EE970" s="220"/>
      <c r="EF970" s="220"/>
      <c r="EG970" s="220"/>
      <c r="EH970" s="220"/>
      <c r="EI970" s="220"/>
      <c r="EJ970" s="220"/>
      <c r="EK970" s="220"/>
      <c r="EL970" s="220"/>
      <c r="EM970" s="220"/>
      <c r="EN970" s="220"/>
      <c r="EO970" s="220"/>
      <c r="EP970" s="220"/>
      <c r="EQ970" s="220"/>
      <c r="ER970" s="220"/>
      <c r="ES970" s="220"/>
      <c r="ET970" s="220"/>
      <c r="EU970" s="220"/>
      <c r="EV970" s="220"/>
      <c r="EW970" s="220"/>
      <c r="EX970" s="220"/>
      <c r="EY970" s="220"/>
      <c r="EZ970" s="220"/>
      <c r="FA970" s="220"/>
      <c r="FB970" s="220"/>
      <c r="FC970" s="220"/>
      <c r="FD970" s="220"/>
      <c r="FE970" s="220"/>
      <c r="FF970" s="220"/>
      <c r="FG970" s="220"/>
      <c r="FH970" s="220"/>
      <c r="FI970" s="220"/>
      <c r="FJ970" s="220"/>
      <c r="FK970" s="220"/>
      <c r="FL970" s="220"/>
      <c r="FM970" s="220"/>
      <c r="FN970" s="220"/>
      <c r="FO970" s="220"/>
      <c r="FP970" s="220"/>
      <c r="FQ970" s="220"/>
      <c r="FR970" s="220"/>
      <c r="FS970" s="220"/>
      <c r="FT970" s="220"/>
      <c r="FU970" s="220"/>
      <c r="FV970" s="220"/>
      <c r="FW970" s="220"/>
      <c r="FX970" s="220"/>
      <c r="FY970" s="220"/>
      <c r="FZ970" s="220"/>
      <c r="GA970" s="220"/>
      <c r="GB970" s="220"/>
      <c r="GC970" s="220"/>
      <c r="GD970" s="220"/>
      <c r="GE970" s="220"/>
      <c r="GF970" s="220"/>
      <c r="GG970" s="220"/>
      <c r="GH970" s="220"/>
      <c r="GI970" s="220"/>
      <c r="GJ970" s="220"/>
      <c r="GK970" s="220"/>
      <c r="GL970" s="220"/>
      <c r="GM970" s="220"/>
      <c r="GN970" s="220"/>
      <c r="GO970" s="220"/>
      <c r="GP970" s="220"/>
      <c r="GQ970" s="220"/>
      <c r="GR970" s="220"/>
      <c r="GS970" s="220"/>
      <c r="GT970" s="220"/>
      <c r="GU970" s="220"/>
      <c r="GV970" s="220"/>
      <c r="GW970" s="220"/>
      <c r="GX970" s="220"/>
      <c r="GY970" s="220"/>
      <c r="GZ970" s="220"/>
      <c r="HA970" s="220"/>
      <c r="HB970" s="220"/>
      <c r="HC970" s="220"/>
      <c r="HD970" s="220"/>
      <c r="HE970" s="220"/>
      <c r="HF970" s="220"/>
      <c r="HG970" s="220"/>
      <c r="HH970" s="220"/>
      <c r="HI970" s="220"/>
      <c r="HJ970" s="220"/>
      <c r="HK970" s="220"/>
      <c r="HL970" s="220"/>
      <c r="HM970" s="220"/>
      <c r="HN970" s="220"/>
      <c r="HO970" s="220"/>
      <c r="HP970" s="220"/>
      <c r="HQ970" s="220"/>
      <c r="HR970" s="220"/>
      <c r="HS970" s="220"/>
      <c r="HT970" s="220"/>
      <c r="HU970" s="220"/>
      <c r="HV970" s="220"/>
      <c r="HW970" s="220"/>
      <c r="HX970" s="220"/>
      <c r="HY970" s="220"/>
      <c r="HZ970" s="220"/>
      <c r="IA970" s="220"/>
      <c r="IB970" s="220"/>
      <c r="IC970" s="220"/>
      <c r="ID970" s="220"/>
      <c r="IE970" s="220"/>
      <c r="IF970" s="220"/>
      <c r="IG970" s="220"/>
      <c r="IH970" s="220"/>
      <c r="II970" s="220"/>
      <c r="IJ970" s="220"/>
      <c r="IK970" s="220"/>
      <c r="IL970" s="220"/>
      <c r="IM970" s="220"/>
      <c r="IN970" s="220"/>
      <c r="IO970" s="220"/>
      <c r="IP970" s="220"/>
      <c r="IQ970" s="220"/>
      <c r="IR970" s="220"/>
      <c r="IS970" s="220"/>
      <c r="IT970" s="220"/>
      <c r="IU970" s="220"/>
      <c r="IV970" s="220"/>
      <c r="IW970" s="220"/>
      <c r="IX970" s="220"/>
      <c r="IY970" s="220"/>
      <c r="IZ970" s="220"/>
      <c r="JA970" s="220"/>
      <c r="JB970" s="220"/>
      <c r="JC970" s="220"/>
      <c r="JD970" s="220"/>
      <c r="JE970" s="220"/>
      <c r="JF970" s="220"/>
      <c r="JG970" s="220"/>
      <c r="JH970" s="220"/>
      <c r="JI970" s="220"/>
      <c r="JJ970" s="220"/>
      <c r="JK970" s="220"/>
      <c r="JL970" s="220"/>
      <c r="JM970" s="220"/>
      <c r="JN970" s="220"/>
      <c r="JO970" s="220"/>
      <c r="JP970" s="220"/>
      <c r="JQ970" s="220"/>
      <c r="JR970" s="220"/>
      <c r="JS970" s="220"/>
      <c r="JT970" s="220"/>
      <c r="JU970" s="220"/>
      <c r="JV970" s="220"/>
      <c r="JW970" s="220"/>
      <c r="JX970" s="220"/>
      <c r="JY970" s="220"/>
      <c r="JZ970" s="220"/>
      <c r="KA970" s="220"/>
      <c r="KB970" s="220"/>
      <c r="KC970" s="220"/>
      <c r="KD970" s="220"/>
      <c r="KE970" s="220"/>
      <c r="KF970" s="220"/>
      <c r="KG970" s="220"/>
      <c r="KH970" s="220"/>
      <c r="KI970" s="220"/>
      <c r="KJ970" s="220"/>
      <c r="KK970" s="220"/>
      <c r="KL970" s="220"/>
      <c r="KM970" s="220"/>
      <c r="KN970" s="220"/>
      <c r="KO970" s="220"/>
      <c r="KP970" s="220"/>
      <c r="KQ970" s="220"/>
      <c r="KR970" s="220"/>
      <c r="KS970" s="220"/>
      <c r="KT970" s="220"/>
      <c r="KU970" s="220"/>
      <c r="KV970" s="220"/>
      <c r="KW970" s="220"/>
      <c r="KX970" s="220"/>
      <c r="LH970" s="220"/>
      <c r="LI970" s="220"/>
      <c r="LJ970" s="220"/>
      <c r="LK970" s="220"/>
      <c r="LL970" s="220"/>
      <c r="LM970" s="220"/>
      <c r="LN970" s="220"/>
      <c r="LO970" s="220"/>
      <c r="LP970" s="220"/>
      <c r="LQ970" s="220"/>
      <c r="LR970" s="220"/>
      <c r="LS970" s="220"/>
      <c r="LT970" s="220"/>
      <c r="LU970" s="220"/>
      <c r="LV970" s="220"/>
      <c r="LW970" s="220"/>
      <c r="LX970" s="220"/>
      <c r="LY970" s="220"/>
      <c r="LZ970" s="220"/>
      <c r="MA970" s="220"/>
      <c r="MB970" s="220"/>
      <c r="MC970" s="220"/>
      <c r="MD970" s="220"/>
      <c r="ME970" s="220"/>
      <c r="MF970" s="220"/>
      <c r="MG970" s="220"/>
      <c r="MH970" s="220"/>
      <c r="MI970" s="220"/>
      <c r="MJ970" s="220"/>
      <c r="MK970" s="220"/>
      <c r="ML970" s="220"/>
      <c r="MM970" s="220"/>
      <c r="MN970" s="220"/>
      <c r="MO970" s="220"/>
      <c r="MP970" s="220"/>
      <c r="MQ970" s="220"/>
      <c r="MR970" s="220"/>
      <c r="MS970" s="220"/>
      <c r="MT970" s="220"/>
      <c r="MU970" s="220"/>
      <c r="MV970" s="220"/>
      <c r="MW970" s="220"/>
      <c r="MX970" s="220"/>
      <c r="MY970" s="220"/>
      <c r="MZ970" s="220"/>
      <c r="NA970" s="220"/>
      <c r="NB970" s="220"/>
      <c r="NC970" s="220"/>
      <c r="ND970" s="220"/>
      <c r="NE970" s="220"/>
      <c r="NF970" s="220"/>
      <c r="NG970" s="220"/>
      <c r="NH970" s="220"/>
      <c r="NI970" s="220"/>
      <c r="NJ970" s="220"/>
      <c r="NK970" s="220"/>
      <c r="NL970" s="220"/>
      <c r="NM970" s="220"/>
      <c r="NN970" s="220"/>
      <c r="NO970" s="220"/>
      <c r="NP970" s="220"/>
      <c r="NQ970" s="220"/>
      <c r="NR970" s="220"/>
      <c r="NS970" s="220"/>
      <c r="NT970" s="220"/>
      <c r="NU970" s="220"/>
      <c r="NV970" s="220"/>
      <c r="NW970" s="220"/>
      <c r="NX970" s="220"/>
      <c r="NY970" s="220"/>
      <c r="NZ970" s="220"/>
      <c r="OA970" s="220"/>
      <c r="OB970" s="220"/>
      <c r="OC970" s="220"/>
      <c r="OD970" s="220"/>
      <c r="OE970" s="220"/>
      <c r="OF970" s="220"/>
      <c r="OG970" s="220"/>
      <c r="OH970" s="220"/>
      <c r="OI970" s="220"/>
      <c r="OJ970" s="220"/>
      <c r="OK970" s="220"/>
      <c r="OL970" s="220"/>
      <c r="OM970" s="220"/>
      <c r="ON970" s="220"/>
      <c r="OO970" s="220"/>
      <c r="OP970" s="220"/>
      <c r="OQ970" s="220"/>
      <c r="OR970" s="220"/>
      <c r="OS970" s="220"/>
      <c r="OT970" s="220"/>
      <c r="OU970" s="220"/>
      <c r="OV970" s="220"/>
      <c r="OW970" s="220"/>
      <c r="OX970" s="220"/>
      <c r="OY970" s="220"/>
      <c r="OZ970" s="220"/>
      <c r="PA970" s="220"/>
      <c r="PB970" s="220"/>
      <c r="PC970" s="220"/>
      <c r="PD970" s="220"/>
      <c r="PE970" s="220"/>
      <c r="PF970" s="220"/>
      <c r="PG970" s="220"/>
      <c r="PH970" s="220"/>
      <c r="PI970" s="220"/>
      <c r="PJ970" s="220"/>
      <c r="PK970" s="220"/>
      <c r="PL970" s="220"/>
      <c r="PM970" s="220"/>
      <c r="PN970" s="220"/>
      <c r="PO970" s="220"/>
      <c r="PP970" s="220"/>
      <c r="PQ970" s="220"/>
      <c r="PR970" s="220"/>
      <c r="PS970" s="220"/>
      <c r="PT970" s="220"/>
      <c r="PU970" s="220"/>
      <c r="PV970" s="220"/>
      <c r="PW970" s="220"/>
      <c r="PX970" s="220"/>
      <c r="PY970" s="220"/>
      <c r="PZ970" s="220"/>
      <c r="QA970" s="220"/>
      <c r="QB970" s="220"/>
      <c r="QC970" s="220"/>
      <c r="QD970" s="220"/>
      <c r="QE970" s="220"/>
      <c r="QF970" s="220"/>
      <c r="QG970" s="220"/>
      <c r="QH970" s="220"/>
      <c r="QI970" s="220"/>
      <c r="QJ970" s="220"/>
      <c r="QK970" s="220"/>
      <c r="QL970" s="220"/>
      <c r="QM970" s="220"/>
      <c r="QN970" s="220"/>
      <c r="QO970" s="220"/>
      <c r="QP970" s="220"/>
      <c r="QQ970" s="220"/>
      <c r="QR970" s="220"/>
      <c r="QS970" s="220"/>
      <c r="QT970" s="220"/>
      <c r="QU970" s="220"/>
      <c r="QV970" s="220"/>
      <c r="QW970" s="220"/>
      <c r="QX970" s="220"/>
      <c r="QY970" s="220"/>
      <c r="QZ970" s="220"/>
      <c r="RA970" s="220"/>
      <c r="RB970" s="220"/>
      <c r="RC970" s="220"/>
      <c r="RD970" s="220"/>
      <c r="RE970" s="220"/>
      <c r="RF970" s="220"/>
      <c r="RG970" s="220"/>
      <c r="RH970" s="220"/>
      <c r="RI970" s="220"/>
      <c r="RJ970" s="220"/>
      <c r="RK970" s="220"/>
      <c r="RL970" s="220"/>
      <c r="RM970" s="220"/>
      <c r="RN970" s="220"/>
      <c r="RO970" s="220"/>
      <c r="RP970" s="220"/>
      <c r="RQ970" s="220"/>
      <c r="RR970" s="220"/>
      <c r="RS970" s="220"/>
      <c r="RT970" s="220"/>
      <c r="RU970" s="220"/>
      <c r="RV970" s="220"/>
      <c r="RW970" s="220"/>
      <c r="RX970" s="220"/>
      <c r="RY970" s="220"/>
      <c r="RZ970" s="220"/>
      <c r="SA970" s="220"/>
      <c r="SB970" s="220"/>
      <c r="SC970" s="220"/>
      <c r="SD970" s="220"/>
      <c r="SE970" s="220"/>
      <c r="SF970" s="220"/>
      <c r="SG970" s="220"/>
    </row>
    <row r="971" spans="1:501">
      <c r="A971" s="220"/>
      <c r="B971" s="220"/>
      <c r="C971" s="220"/>
      <c r="D971" s="220"/>
      <c r="E971" s="220"/>
      <c r="F971" s="220"/>
      <c r="G971" s="220"/>
      <c r="H971" s="220"/>
      <c r="I971" s="220"/>
      <c r="J971" s="220"/>
      <c r="K971" s="220"/>
      <c r="L971" s="220"/>
      <c r="M971" s="220"/>
      <c r="N971" s="220"/>
      <c r="O971" s="454"/>
      <c r="P971" s="220"/>
      <c r="Q971" s="220"/>
      <c r="R971" s="220"/>
      <c r="S971" s="220"/>
      <c r="T971" s="220"/>
      <c r="U971" s="220"/>
      <c r="V971" s="220"/>
      <c r="W971" s="220"/>
      <c r="X971" s="220"/>
      <c r="Y971" s="220"/>
      <c r="Z971" s="220"/>
      <c r="AA971" s="220"/>
      <c r="AB971" s="220"/>
      <c r="AC971" s="220"/>
      <c r="AD971" s="220"/>
      <c r="AE971" s="220"/>
      <c r="AF971" s="220"/>
      <c r="AG971" s="220"/>
      <c r="AH971" s="220"/>
      <c r="AI971" s="220"/>
      <c r="AJ971" s="220"/>
      <c r="AK971" s="220"/>
      <c r="AL971" s="220"/>
      <c r="AM971" s="220"/>
      <c r="AN971" s="220"/>
      <c r="AO971" s="220"/>
      <c r="AP971" s="220"/>
      <c r="AQ971" s="220"/>
      <c r="AR971" s="220"/>
      <c r="AS971" s="220"/>
      <c r="AT971" s="220"/>
      <c r="AU971" s="220"/>
      <c r="AV971" s="220"/>
      <c r="AW971" s="220"/>
      <c r="AX971" s="220"/>
      <c r="AY971" s="220"/>
      <c r="AZ971" s="220"/>
      <c r="BA971" s="220"/>
      <c r="BB971" s="220"/>
      <c r="BC971" s="220"/>
      <c r="BD971" s="220"/>
      <c r="BE971" s="220"/>
      <c r="BF971" s="220"/>
      <c r="BG971" s="220"/>
      <c r="BH971" s="220"/>
      <c r="BI971" s="220"/>
      <c r="BJ971" s="220"/>
      <c r="BK971" s="220"/>
      <c r="BL971" s="220"/>
      <c r="BM971" s="220"/>
      <c r="BN971" s="220"/>
      <c r="BO971" s="220"/>
      <c r="BP971" s="220"/>
      <c r="BQ971" s="220"/>
      <c r="BR971" s="220"/>
      <c r="BS971" s="220"/>
      <c r="BT971" s="220"/>
      <c r="BU971" s="220"/>
      <c r="BV971" s="220"/>
      <c r="BW971" s="220"/>
      <c r="DV971" s="220"/>
      <c r="DW971" s="220"/>
      <c r="DX971" s="220"/>
      <c r="DY971" s="220"/>
      <c r="DZ971" s="220"/>
      <c r="EA971" s="220"/>
      <c r="EB971" s="220"/>
      <c r="EC971" s="220"/>
      <c r="ED971" s="220"/>
      <c r="EE971" s="220"/>
      <c r="EF971" s="220"/>
      <c r="EG971" s="220"/>
      <c r="EH971" s="220"/>
      <c r="EI971" s="220"/>
      <c r="EJ971" s="220"/>
      <c r="EK971" s="220"/>
      <c r="EL971" s="220"/>
      <c r="EM971" s="220"/>
      <c r="EN971" s="220"/>
      <c r="EO971" s="220"/>
      <c r="EP971" s="220"/>
      <c r="EQ971" s="220"/>
      <c r="ER971" s="220"/>
      <c r="ES971" s="220"/>
      <c r="ET971" s="220"/>
      <c r="EU971" s="220"/>
      <c r="EV971" s="220"/>
      <c r="EW971" s="220"/>
      <c r="EX971" s="220"/>
      <c r="EY971" s="220"/>
      <c r="EZ971" s="220"/>
      <c r="FA971" s="220"/>
      <c r="FB971" s="220"/>
      <c r="FC971" s="220"/>
      <c r="FD971" s="220"/>
      <c r="FE971" s="220"/>
      <c r="FF971" s="220"/>
      <c r="FG971" s="220"/>
      <c r="FH971" s="220"/>
      <c r="FI971" s="220"/>
      <c r="FJ971" s="220"/>
      <c r="FK971" s="220"/>
      <c r="FL971" s="220"/>
      <c r="FM971" s="220"/>
      <c r="FN971" s="220"/>
      <c r="FO971" s="220"/>
      <c r="FP971" s="220"/>
      <c r="FQ971" s="220"/>
      <c r="FR971" s="220"/>
      <c r="FS971" s="220"/>
      <c r="FT971" s="220"/>
      <c r="FU971" s="220"/>
      <c r="FV971" s="220"/>
      <c r="FW971" s="220"/>
      <c r="FX971" s="220"/>
      <c r="FY971" s="220"/>
      <c r="FZ971" s="220"/>
      <c r="GA971" s="220"/>
      <c r="GB971" s="220"/>
      <c r="GC971" s="220"/>
      <c r="GD971" s="220"/>
      <c r="GE971" s="220"/>
      <c r="GF971" s="220"/>
      <c r="GG971" s="220"/>
      <c r="GH971" s="220"/>
      <c r="GI971" s="220"/>
      <c r="GJ971" s="220"/>
      <c r="GK971" s="220"/>
      <c r="GL971" s="220"/>
      <c r="GM971" s="220"/>
      <c r="GN971" s="220"/>
      <c r="GO971" s="220"/>
      <c r="GP971" s="220"/>
      <c r="GQ971" s="220"/>
      <c r="GR971" s="220"/>
      <c r="GS971" s="220"/>
      <c r="GT971" s="220"/>
      <c r="GU971" s="220"/>
      <c r="GV971" s="220"/>
      <c r="GW971" s="220"/>
      <c r="GX971" s="220"/>
      <c r="GY971" s="220"/>
      <c r="GZ971" s="220"/>
      <c r="HA971" s="220"/>
      <c r="HB971" s="220"/>
      <c r="HC971" s="220"/>
      <c r="HD971" s="220"/>
      <c r="HE971" s="220"/>
      <c r="HF971" s="220"/>
      <c r="HG971" s="220"/>
      <c r="HH971" s="220"/>
      <c r="HI971" s="220"/>
      <c r="HJ971" s="220"/>
      <c r="HK971" s="220"/>
      <c r="HL971" s="220"/>
      <c r="HM971" s="220"/>
      <c r="HN971" s="220"/>
      <c r="HO971" s="220"/>
      <c r="HP971" s="220"/>
      <c r="HQ971" s="220"/>
      <c r="HR971" s="220"/>
      <c r="HS971" s="220"/>
      <c r="HT971" s="220"/>
      <c r="HU971" s="220"/>
      <c r="HV971" s="220"/>
      <c r="HW971" s="220"/>
      <c r="HX971" s="220"/>
      <c r="HY971" s="220"/>
      <c r="HZ971" s="220"/>
      <c r="IA971" s="220"/>
      <c r="IB971" s="220"/>
      <c r="IC971" s="220"/>
      <c r="ID971" s="220"/>
      <c r="IE971" s="220"/>
      <c r="IF971" s="220"/>
      <c r="IG971" s="220"/>
      <c r="IH971" s="220"/>
      <c r="II971" s="220"/>
      <c r="IJ971" s="220"/>
      <c r="IK971" s="220"/>
      <c r="IL971" s="220"/>
      <c r="IM971" s="220"/>
      <c r="IN971" s="220"/>
      <c r="IO971" s="220"/>
      <c r="IP971" s="220"/>
      <c r="IQ971" s="220"/>
      <c r="IR971" s="220"/>
      <c r="IS971" s="220"/>
      <c r="IT971" s="220"/>
      <c r="IU971" s="220"/>
      <c r="IV971" s="220"/>
      <c r="IW971" s="220"/>
      <c r="IX971" s="220"/>
      <c r="IY971" s="220"/>
      <c r="IZ971" s="220"/>
      <c r="JA971" s="220"/>
      <c r="JB971" s="220"/>
      <c r="JC971" s="220"/>
      <c r="JD971" s="220"/>
      <c r="JE971" s="220"/>
      <c r="JF971" s="220"/>
      <c r="JG971" s="220"/>
      <c r="JH971" s="220"/>
      <c r="JI971" s="220"/>
      <c r="JJ971" s="220"/>
      <c r="JK971" s="220"/>
      <c r="JL971" s="220"/>
      <c r="JM971" s="220"/>
      <c r="JN971" s="220"/>
      <c r="JO971" s="220"/>
      <c r="JP971" s="220"/>
      <c r="JQ971" s="220"/>
      <c r="JR971" s="220"/>
      <c r="JS971" s="220"/>
      <c r="JT971" s="220"/>
      <c r="JU971" s="220"/>
      <c r="JV971" s="220"/>
      <c r="JW971" s="220"/>
      <c r="JX971" s="220"/>
      <c r="JY971" s="220"/>
      <c r="JZ971" s="220"/>
      <c r="KA971" s="220"/>
      <c r="KB971" s="220"/>
      <c r="KC971" s="220"/>
      <c r="KD971" s="220"/>
      <c r="KE971" s="220"/>
      <c r="KF971" s="220"/>
      <c r="KG971" s="220"/>
      <c r="KH971" s="220"/>
      <c r="KI971" s="220"/>
      <c r="KJ971" s="220"/>
      <c r="KK971" s="220"/>
      <c r="KL971" s="220"/>
      <c r="KM971" s="220"/>
      <c r="KN971" s="220"/>
      <c r="KO971" s="220"/>
      <c r="KP971" s="220"/>
      <c r="KQ971" s="220"/>
      <c r="KR971" s="220"/>
      <c r="KS971" s="220"/>
      <c r="KT971" s="220"/>
      <c r="KU971" s="220"/>
      <c r="KV971" s="220"/>
      <c r="KW971" s="220"/>
      <c r="KX971" s="220"/>
      <c r="LH971" s="220"/>
      <c r="LI971" s="220"/>
      <c r="LJ971" s="220"/>
      <c r="LK971" s="220"/>
      <c r="LL971" s="220"/>
      <c r="LM971" s="220"/>
      <c r="LN971" s="220"/>
      <c r="LO971" s="220"/>
      <c r="LP971" s="220"/>
      <c r="LQ971" s="220"/>
      <c r="LR971" s="220"/>
      <c r="LS971" s="220"/>
      <c r="LT971" s="220"/>
      <c r="LU971" s="220"/>
      <c r="LV971" s="220"/>
      <c r="LW971" s="220"/>
      <c r="LX971" s="220"/>
      <c r="LY971" s="220"/>
      <c r="LZ971" s="220"/>
      <c r="MA971" s="220"/>
      <c r="MB971" s="220"/>
      <c r="MC971" s="220"/>
      <c r="MD971" s="220"/>
      <c r="ME971" s="220"/>
      <c r="MF971" s="220"/>
      <c r="MG971" s="220"/>
      <c r="MH971" s="220"/>
      <c r="MI971" s="220"/>
      <c r="MJ971" s="220"/>
      <c r="MK971" s="220"/>
      <c r="ML971" s="220"/>
      <c r="MM971" s="220"/>
      <c r="MN971" s="220"/>
      <c r="MO971" s="220"/>
      <c r="MP971" s="220"/>
      <c r="MQ971" s="220"/>
      <c r="MR971" s="220"/>
      <c r="MS971" s="220"/>
      <c r="MT971" s="220"/>
      <c r="MU971" s="220"/>
      <c r="MV971" s="220"/>
      <c r="MW971" s="220"/>
      <c r="MX971" s="220"/>
      <c r="MY971" s="220"/>
      <c r="MZ971" s="220"/>
      <c r="NA971" s="220"/>
      <c r="NB971" s="220"/>
      <c r="NC971" s="220"/>
      <c r="ND971" s="220"/>
      <c r="NE971" s="220"/>
      <c r="NF971" s="220"/>
      <c r="NG971" s="220"/>
      <c r="NH971" s="220"/>
      <c r="NI971" s="220"/>
      <c r="NJ971" s="220"/>
      <c r="NK971" s="220"/>
      <c r="NL971" s="220"/>
      <c r="NM971" s="220"/>
      <c r="NN971" s="220"/>
      <c r="NO971" s="220"/>
      <c r="NP971" s="220"/>
      <c r="NQ971" s="220"/>
      <c r="NR971" s="220"/>
      <c r="NS971" s="220"/>
      <c r="NT971" s="220"/>
      <c r="NU971" s="220"/>
      <c r="NV971" s="220"/>
      <c r="NW971" s="220"/>
      <c r="NX971" s="220"/>
      <c r="NY971" s="220"/>
      <c r="NZ971" s="220"/>
      <c r="OA971" s="220"/>
      <c r="OB971" s="220"/>
      <c r="OC971" s="220"/>
      <c r="OD971" s="220"/>
      <c r="OE971" s="220"/>
      <c r="OF971" s="220"/>
      <c r="OG971" s="220"/>
      <c r="OH971" s="220"/>
      <c r="OI971" s="220"/>
      <c r="OJ971" s="220"/>
      <c r="OK971" s="220"/>
      <c r="OL971" s="220"/>
      <c r="OM971" s="220"/>
      <c r="ON971" s="220"/>
      <c r="OO971" s="220"/>
      <c r="OP971" s="220"/>
      <c r="OQ971" s="220"/>
      <c r="OR971" s="220"/>
      <c r="OS971" s="220"/>
      <c r="OT971" s="220"/>
      <c r="OU971" s="220"/>
      <c r="OV971" s="220"/>
      <c r="OW971" s="220"/>
      <c r="OX971" s="220"/>
      <c r="OY971" s="220"/>
      <c r="OZ971" s="220"/>
      <c r="PA971" s="220"/>
      <c r="PB971" s="220"/>
      <c r="PC971" s="220"/>
      <c r="PD971" s="220"/>
      <c r="PE971" s="220"/>
      <c r="PF971" s="220"/>
      <c r="PG971" s="220"/>
      <c r="PH971" s="220"/>
      <c r="PI971" s="220"/>
      <c r="PJ971" s="220"/>
      <c r="PK971" s="220"/>
      <c r="PL971" s="220"/>
      <c r="PM971" s="220"/>
      <c r="PN971" s="220"/>
      <c r="PO971" s="220"/>
      <c r="PP971" s="220"/>
      <c r="PQ971" s="220"/>
      <c r="PR971" s="220"/>
      <c r="PS971" s="220"/>
      <c r="PT971" s="220"/>
      <c r="PU971" s="220"/>
      <c r="PV971" s="220"/>
      <c r="PW971" s="220"/>
      <c r="PX971" s="220"/>
      <c r="PY971" s="220"/>
      <c r="PZ971" s="220"/>
      <c r="QA971" s="220"/>
      <c r="QB971" s="220"/>
      <c r="QC971" s="220"/>
      <c r="QD971" s="220"/>
      <c r="QE971" s="220"/>
      <c r="QF971" s="220"/>
      <c r="QG971" s="220"/>
      <c r="QH971" s="220"/>
      <c r="QI971" s="220"/>
      <c r="QJ971" s="220"/>
      <c r="QK971" s="220"/>
      <c r="QL971" s="220"/>
      <c r="QM971" s="220"/>
      <c r="QN971" s="220"/>
      <c r="QO971" s="220"/>
      <c r="QP971" s="220"/>
      <c r="QQ971" s="220"/>
      <c r="QR971" s="220"/>
      <c r="QS971" s="220"/>
      <c r="QT971" s="220"/>
      <c r="QU971" s="220"/>
      <c r="QV971" s="220"/>
      <c r="QW971" s="220"/>
      <c r="QX971" s="220"/>
      <c r="QY971" s="220"/>
      <c r="QZ971" s="220"/>
      <c r="RA971" s="220"/>
      <c r="RB971" s="220"/>
      <c r="RC971" s="220"/>
      <c r="RD971" s="220"/>
      <c r="RE971" s="220"/>
      <c r="RF971" s="220"/>
      <c r="RG971" s="220"/>
      <c r="RH971" s="220"/>
      <c r="RI971" s="220"/>
      <c r="RJ971" s="220"/>
      <c r="RK971" s="220"/>
      <c r="RL971" s="220"/>
      <c r="RM971" s="220"/>
      <c r="RN971" s="220"/>
      <c r="RO971" s="220"/>
      <c r="RP971" s="220"/>
      <c r="RQ971" s="220"/>
      <c r="RR971" s="220"/>
      <c r="RS971" s="220"/>
      <c r="RT971" s="220"/>
      <c r="RU971" s="220"/>
      <c r="RV971" s="220"/>
      <c r="RW971" s="220"/>
      <c r="RX971" s="220"/>
      <c r="RY971" s="220"/>
      <c r="RZ971" s="220"/>
      <c r="SA971" s="220"/>
      <c r="SB971" s="220"/>
      <c r="SC971" s="220"/>
      <c r="SD971" s="220"/>
      <c r="SE971" s="220"/>
      <c r="SF971" s="220"/>
      <c r="SG971" s="220"/>
    </row>
    <row r="972" spans="1:501">
      <c r="A972" s="220"/>
      <c r="B972" s="220"/>
      <c r="C972" s="220"/>
      <c r="D972" s="220"/>
      <c r="E972" s="220"/>
      <c r="F972" s="220"/>
      <c r="G972" s="220"/>
      <c r="H972" s="220"/>
      <c r="I972" s="220"/>
      <c r="J972" s="220"/>
      <c r="K972" s="220"/>
      <c r="L972" s="220"/>
      <c r="M972" s="220"/>
      <c r="N972" s="220"/>
      <c r="O972" s="454"/>
      <c r="P972" s="220"/>
      <c r="Q972" s="220"/>
      <c r="R972" s="220"/>
      <c r="S972" s="220"/>
      <c r="T972" s="220"/>
      <c r="U972" s="220"/>
      <c r="V972" s="220"/>
      <c r="W972" s="220"/>
      <c r="X972" s="220"/>
      <c r="Y972" s="220"/>
      <c r="Z972" s="220"/>
      <c r="AA972" s="220"/>
      <c r="AB972" s="220"/>
      <c r="AC972" s="220"/>
      <c r="AD972" s="220"/>
      <c r="AE972" s="220"/>
      <c r="AF972" s="220"/>
      <c r="AG972" s="220"/>
      <c r="AH972" s="220"/>
      <c r="AI972" s="220"/>
      <c r="AJ972" s="220"/>
      <c r="AK972" s="220"/>
      <c r="AL972" s="220"/>
      <c r="AM972" s="220"/>
      <c r="AN972" s="220"/>
      <c r="AO972" s="220"/>
      <c r="AP972" s="220"/>
      <c r="AQ972" s="220"/>
      <c r="AR972" s="220"/>
      <c r="AS972" s="220"/>
      <c r="AT972" s="220"/>
      <c r="AU972" s="220"/>
      <c r="AV972" s="220"/>
      <c r="AW972" s="220"/>
      <c r="AX972" s="220"/>
      <c r="AY972" s="220"/>
      <c r="AZ972" s="220"/>
      <c r="BA972" s="220"/>
      <c r="BB972" s="220"/>
      <c r="BC972" s="220"/>
      <c r="BD972" s="220"/>
      <c r="BE972" s="220"/>
      <c r="BF972" s="220"/>
      <c r="BG972" s="220"/>
      <c r="BH972" s="220"/>
      <c r="BI972" s="220"/>
      <c r="BJ972" s="220"/>
      <c r="BK972" s="220"/>
      <c r="BL972" s="220"/>
      <c r="BM972" s="220"/>
      <c r="BN972" s="220"/>
      <c r="BO972" s="220"/>
      <c r="BP972" s="220"/>
      <c r="BQ972" s="220"/>
      <c r="BR972" s="220"/>
      <c r="BS972" s="220"/>
      <c r="BT972" s="220"/>
      <c r="BU972" s="220"/>
      <c r="BV972" s="220"/>
      <c r="BW972" s="220"/>
      <c r="DV972" s="220"/>
      <c r="DW972" s="220"/>
      <c r="DX972" s="220"/>
      <c r="DY972" s="220"/>
      <c r="DZ972" s="220"/>
      <c r="EA972" s="220"/>
      <c r="EB972" s="220"/>
      <c r="EC972" s="220"/>
      <c r="ED972" s="220"/>
      <c r="EE972" s="220"/>
      <c r="EF972" s="220"/>
      <c r="EG972" s="220"/>
      <c r="EH972" s="220"/>
      <c r="EI972" s="220"/>
      <c r="EJ972" s="220"/>
      <c r="EK972" s="220"/>
      <c r="EL972" s="220"/>
      <c r="EM972" s="220"/>
      <c r="EN972" s="220"/>
      <c r="EO972" s="220"/>
      <c r="EP972" s="220"/>
      <c r="EQ972" s="220"/>
      <c r="ER972" s="220"/>
      <c r="ES972" s="220"/>
      <c r="ET972" s="220"/>
      <c r="EU972" s="220"/>
      <c r="EV972" s="220"/>
      <c r="EW972" s="220"/>
      <c r="EX972" s="220"/>
      <c r="EY972" s="220"/>
      <c r="EZ972" s="220"/>
      <c r="FA972" s="220"/>
      <c r="FB972" s="220"/>
      <c r="FC972" s="220"/>
      <c r="FD972" s="220"/>
      <c r="FE972" s="220"/>
      <c r="FF972" s="220"/>
      <c r="FG972" s="220"/>
      <c r="FH972" s="220"/>
      <c r="FI972" s="220"/>
      <c r="FJ972" s="220"/>
      <c r="FK972" s="220"/>
      <c r="FL972" s="220"/>
      <c r="FM972" s="220"/>
      <c r="FN972" s="220"/>
      <c r="FO972" s="220"/>
      <c r="FP972" s="220"/>
      <c r="FQ972" s="220"/>
      <c r="FR972" s="220"/>
      <c r="FS972" s="220"/>
      <c r="FT972" s="220"/>
      <c r="FU972" s="220"/>
      <c r="FV972" s="220"/>
      <c r="FW972" s="220"/>
      <c r="FX972" s="220"/>
      <c r="FY972" s="220"/>
      <c r="FZ972" s="220"/>
      <c r="GA972" s="220"/>
      <c r="GB972" s="220"/>
      <c r="GC972" s="220"/>
      <c r="GD972" s="220"/>
      <c r="GE972" s="220"/>
      <c r="GF972" s="220"/>
      <c r="GG972" s="220"/>
      <c r="GH972" s="220"/>
      <c r="GI972" s="220"/>
      <c r="GJ972" s="220"/>
      <c r="GK972" s="220"/>
      <c r="GL972" s="220"/>
      <c r="GM972" s="220"/>
      <c r="GN972" s="220"/>
      <c r="GO972" s="220"/>
      <c r="GP972" s="220"/>
      <c r="GQ972" s="220"/>
      <c r="GR972" s="220"/>
      <c r="GS972" s="220"/>
      <c r="GT972" s="220"/>
      <c r="GU972" s="220"/>
      <c r="GV972" s="220"/>
      <c r="GW972" s="220"/>
      <c r="GX972" s="220"/>
      <c r="GY972" s="220"/>
      <c r="GZ972" s="220"/>
      <c r="HA972" s="220"/>
      <c r="HB972" s="220"/>
      <c r="HC972" s="220"/>
      <c r="HD972" s="220"/>
      <c r="HE972" s="220"/>
      <c r="HF972" s="220"/>
      <c r="HG972" s="220"/>
      <c r="HH972" s="220"/>
      <c r="HI972" s="220"/>
      <c r="HJ972" s="220"/>
      <c r="HK972" s="220"/>
      <c r="HL972" s="220"/>
      <c r="HM972" s="220"/>
      <c r="HN972" s="220"/>
      <c r="HO972" s="220"/>
      <c r="HP972" s="220"/>
      <c r="HQ972" s="220"/>
      <c r="HR972" s="220"/>
      <c r="HS972" s="220"/>
      <c r="HT972" s="220"/>
      <c r="HU972" s="220"/>
      <c r="HV972" s="220"/>
      <c r="HW972" s="220"/>
      <c r="HX972" s="220"/>
      <c r="HY972" s="220"/>
      <c r="HZ972" s="220"/>
      <c r="IA972" s="220"/>
      <c r="IB972" s="220"/>
      <c r="IC972" s="220"/>
      <c r="ID972" s="220"/>
      <c r="IE972" s="220"/>
      <c r="IF972" s="220"/>
      <c r="IG972" s="220"/>
      <c r="IH972" s="220"/>
      <c r="II972" s="220"/>
      <c r="IJ972" s="220"/>
      <c r="IK972" s="220"/>
      <c r="IL972" s="220"/>
      <c r="IM972" s="220"/>
      <c r="IN972" s="220"/>
      <c r="IO972" s="220"/>
      <c r="IP972" s="220"/>
      <c r="IQ972" s="220"/>
      <c r="IR972" s="220"/>
      <c r="IS972" s="220"/>
      <c r="IT972" s="220"/>
      <c r="IU972" s="220"/>
      <c r="IV972" s="220"/>
      <c r="IW972" s="220"/>
      <c r="IX972" s="220"/>
      <c r="IY972" s="220"/>
      <c r="IZ972" s="220"/>
      <c r="JA972" s="220"/>
      <c r="JB972" s="220"/>
      <c r="JC972" s="220"/>
      <c r="JD972" s="220"/>
      <c r="JE972" s="220"/>
      <c r="JF972" s="220"/>
      <c r="JG972" s="220"/>
      <c r="JH972" s="220"/>
      <c r="JI972" s="220"/>
      <c r="JJ972" s="220"/>
      <c r="JK972" s="220"/>
      <c r="JL972" s="220"/>
      <c r="JM972" s="220"/>
      <c r="JN972" s="220"/>
      <c r="JO972" s="220"/>
      <c r="JP972" s="220"/>
      <c r="JQ972" s="220"/>
      <c r="JR972" s="220"/>
      <c r="JS972" s="220"/>
      <c r="JT972" s="220"/>
      <c r="JU972" s="220"/>
      <c r="JV972" s="220"/>
      <c r="JW972" s="220"/>
      <c r="JX972" s="220"/>
      <c r="JY972" s="220"/>
      <c r="JZ972" s="220"/>
      <c r="KA972" s="220"/>
      <c r="KB972" s="220"/>
      <c r="KC972" s="220"/>
      <c r="KD972" s="220"/>
      <c r="KE972" s="220"/>
      <c r="KF972" s="220"/>
      <c r="KG972" s="220"/>
      <c r="KH972" s="220"/>
      <c r="KI972" s="220"/>
      <c r="KJ972" s="220"/>
      <c r="KK972" s="220"/>
      <c r="KL972" s="220"/>
      <c r="KM972" s="220"/>
      <c r="KN972" s="220"/>
      <c r="KO972" s="220"/>
      <c r="KP972" s="220"/>
      <c r="KQ972" s="220"/>
      <c r="KR972" s="220"/>
      <c r="KS972" s="220"/>
      <c r="KT972" s="220"/>
      <c r="KU972" s="220"/>
      <c r="KV972" s="220"/>
      <c r="KW972" s="220"/>
      <c r="KX972" s="220"/>
      <c r="LH972" s="220"/>
      <c r="LI972" s="220"/>
      <c r="LJ972" s="220"/>
      <c r="LK972" s="220"/>
      <c r="LL972" s="220"/>
      <c r="LM972" s="220"/>
      <c r="LN972" s="220"/>
      <c r="LO972" s="220"/>
      <c r="LP972" s="220"/>
      <c r="LQ972" s="220"/>
      <c r="LR972" s="220"/>
      <c r="LS972" s="220"/>
      <c r="LT972" s="220"/>
      <c r="LU972" s="220"/>
      <c r="LV972" s="220"/>
      <c r="LW972" s="220"/>
      <c r="LX972" s="220"/>
      <c r="LY972" s="220"/>
      <c r="LZ972" s="220"/>
      <c r="MA972" s="220"/>
      <c r="MB972" s="220"/>
      <c r="MC972" s="220"/>
      <c r="MD972" s="220"/>
      <c r="ME972" s="220"/>
      <c r="MF972" s="220"/>
      <c r="MG972" s="220"/>
      <c r="MH972" s="220"/>
      <c r="MI972" s="220"/>
      <c r="MJ972" s="220"/>
      <c r="MK972" s="220"/>
      <c r="ML972" s="220"/>
      <c r="MM972" s="220"/>
      <c r="MN972" s="220"/>
      <c r="MO972" s="220"/>
      <c r="MP972" s="220"/>
      <c r="MQ972" s="220"/>
      <c r="MR972" s="220"/>
      <c r="MS972" s="220"/>
      <c r="MT972" s="220"/>
      <c r="MU972" s="220"/>
      <c r="MV972" s="220"/>
      <c r="MW972" s="220"/>
      <c r="MX972" s="220"/>
      <c r="MY972" s="220"/>
      <c r="MZ972" s="220"/>
      <c r="NA972" s="220"/>
      <c r="NB972" s="220"/>
      <c r="NC972" s="220"/>
      <c r="ND972" s="220"/>
      <c r="NE972" s="220"/>
      <c r="NF972" s="220"/>
      <c r="NG972" s="220"/>
      <c r="NH972" s="220"/>
      <c r="NI972" s="220"/>
      <c r="NJ972" s="220"/>
      <c r="NK972" s="220"/>
      <c r="NL972" s="220"/>
      <c r="NM972" s="220"/>
      <c r="NN972" s="220"/>
      <c r="NO972" s="220"/>
      <c r="NP972" s="220"/>
      <c r="NQ972" s="220"/>
      <c r="NR972" s="220"/>
      <c r="NS972" s="220"/>
      <c r="NT972" s="220"/>
      <c r="NU972" s="220"/>
      <c r="NV972" s="220"/>
      <c r="NW972" s="220"/>
      <c r="NX972" s="220"/>
      <c r="NY972" s="220"/>
      <c r="NZ972" s="220"/>
      <c r="OA972" s="220"/>
      <c r="OB972" s="220"/>
      <c r="OC972" s="220"/>
      <c r="OD972" s="220"/>
      <c r="OE972" s="220"/>
      <c r="OF972" s="220"/>
      <c r="OG972" s="220"/>
      <c r="OH972" s="220"/>
      <c r="OI972" s="220"/>
      <c r="OJ972" s="220"/>
      <c r="OK972" s="220"/>
      <c r="OL972" s="220"/>
      <c r="OM972" s="220"/>
      <c r="ON972" s="220"/>
      <c r="OO972" s="220"/>
      <c r="OP972" s="220"/>
      <c r="OQ972" s="220"/>
      <c r="OR972" s="220"/>
      <c r="OS972" s="220"/>
      <c r="OT972" s="220"/>
      <c r="OU972" s="220"/>
      <c r="OV972" s="220"/>
      <c r="OW972" s="220"/>
      <c r="OX972" s="220"/>
      <c r="OY972" s="220"/>
      <c r="OZ972" s="220"/>
      <c r="PA972" s="220"/>
      <c r="PB972" s="220"/>
      <c r="PC972" s="220"/>
      <c r="PD972" s="220"/>
      <c r="PE972" s="220"/>
      <c r="PF972" s="220"/>
      <c r="PG972" s="220"/>
      <c r="PH972" s="220"/>
      <c r="PI972" s="220"/>
      <c r="PJ972" s="220"/>
      <c r="PK972" s="220"/>
      <c r="PL972" s="220"/>
      <c r="PM972" s="220"/>
      <c r="PN972" s="220"/>
      <c r="PO972" s="220"/>
      <c r="PP972" s="220"/>
      <c r="PQ972" s="220"/>
      <c r="PR972" s="220"/>
      <c r="PS972" s="220"/>
      <c r="PT972" s="220"/>
      <c r="PU972" s="220"/>
      <c r="PV972" s="220"/>
      <c r="PW972" s="220"/>
      <c r="PX972" s="220"/>
      <c r="PY972" s="220"/>
      <c r="PZ972" s="220"/>
      <c r="QA972" s="220"/>
      <c r="QB972" s="220"/>
      <c r="QC972" s="220"/>
      <c r="QD972" s="220"/>
      <c r="QE972" s="220"/>
      <c r="QF972" s="220"/>
      <c r="QG972" s="220"/>
      <c r="QH972" s="220"/>
      <c r="QI972" s="220"/>
      <c r="QJ972" s="220"/>
      <c r="QK972" s="220"/>
      <c r="QL972" s="220"/>
      <c r="QM972" s="220"/>
      <c r="QN972" s="220"/>
      <c r="QO972" s="220"/>
      <c r="QP972" s="220"/>
      <c r="QQ972" s="220"/>
      <c r="QR972" s="220"/>
      <c r="QS972" s="220"/>
      <c r="QT972" s="220"/>
      <c r="QU972" s="220"/>
      <c r="QV972" s="220"/>
      <c r="QW972" s="220"/>
      <c r="QX972" s="220"/>
      <c r="QY972" s="220"/>
      <c r="QZ972" s="220"/>
      <c r="RA972" s="220"/>
      <c r="RB972" s="220"/>
      <c r="RC972" s="220"/>
      <c r="RD972" s="220"/>
      <c r="RE972" s="220"/>
      <c r="RF972" s="220"/>
      <c r="RG972" s="220"/>
      <c r="RH972" s="220"/>
      <c r="RI972" s="220"/>
      <c r="RJ972" s="220"/>
      <c r="RK972" s="220"/>
      <c r="RL972" s="220"/>
      <c r="RM972" s="220"/>
      <c r="RN972" s="220"/>
      <c r="RO972" s="220"/>
      <c r="RP972" s="220"/>
      <c r="RQ972" s="220"/>
      <c r="RR972" s="220"/>
      <c r="RS972" s="220"/>
      <c r="RT972" s="220"/>
      <c r="RU972" s="220"/>
      <c r="RV972" s="220"/>
      <c r="RW972" s="220"/>
      <c r="RX972" s="220"/>
      <c r="RY972" s="220"/>
      <c r="RZ972" s="220"/>
      <c r="SA972" s="220"/>
      <c r="SB972" s="220"/>
      <c r="SC972" s="220"/>
      <c r="SD972" s="220"/>
      <c r="SE972" s="220"/>
      <c r="SF972" s="220"/>
      <c r="SG972" s="220"/>
    </row>
    <row r="973" spans="1:501">
      <c r="A973" s="220"/>
      <c r="B973" s="220"/>
      <c r="C973" s="220"/>
      <c r="D973" s="220"/>
      <c r="E973" s="220"/>
      <c r="F973" s="220"/>
      <c r="G973" s="220"/>
      <c r="H973" s="220"/>
      <c r="I973" s="220"/>
      <c r="J973" s="220"/>
      <c r="K973" s="220"/>
      <c r="L973" s="220"/>
      <c r="M973" s="220"/>
      <c r="N973" s="220"/>
      <c r="O973" s="454"/>
      <c r="P973" s="220"/>
      <c r="Q973" s="220"/>
      <c r="R973" s="220"/>
      <c r="S973" s="220"/>
      <c r="T973" s="220"/>
      <c r="U973" s="220"/>
      <c r="V973" s="220"/>
      <c r="W973" s="220"/>
      <c r="X973" s="220"/>
      <c r="Y973" s="220"/>
      <c r="Z973" s="220"/>
      <c r="AA973" s="220"/>
      <c r="AB973" s="220"/>
      <c r="AC973" s="220"/>
      <c r="AD973" s="220"/>
      <c r="AE973" s="220"/>
      <c r="AF973" s="220"/>
      <c r="AG973" s="220"/>
      <c r="AH973" s="220"/>
      <c r="AI973" s="220"/>
      <c r="AJ973" s="220"/>
      <c r="AK973" s="220"/>
      <c r="AL973" s="220"/>
      <c r="AM973" s="220"/>
      <c r="AN973" s="220"/>
      <c r="AO973" s="220"/>
      <c r="AP973" s="220"/>
      <c r="AQ973" s="220"/>
      <c r="AR973" s="220"/>
      <c r="AS973" s="220"/>
      <c r="AT973" s="220"/>
      <c r="AU973" s="220"/>
      <c r="AV973" s="220"/>
      <c r="AW973" s="220"/>
      <c r="AX973" s="220"/>
      <c r="AY973" s="220"/>
      <c r="AZ973" s="220"/>
      <c r="BA973" s="220"/>
      <c r="BB973" s="220"/>
      <c r="BC973" s="220"/>
      <c r="BD973" s="220"/>
      <c r="BE973" s="220"/>
      <c r="BF973" s="220"/>
      <c r="BG973" s="220"/>
      <c r="BH973" s="220"/>
      <c r="BI973" s="220"/>
      <c r="BJ973" s="220"/>
      <c r="BK973" s="220"/>
      <c r="BL973" s="220"/>
      <c r="BM973" s="220"/>
      <c r="BN973" s="220"/>
      <c r="BO973" s="220"/>
      <c r="BP973" s="220"/>
      <c r="BQ973" s="220"/>
      <c r="BR973" s="220"/>
      <c r="BS973" s="220"/>
      <c r="BT973" s="220"/>
      <c r="BU973" s="220"/>
      <c r="BV973" s="220"/>
      <c r="BW973" s="220"/>
      <c r="DV973" s="220"/>
      <c r="DW973" s="220"/>
      <c r="DX973" s="220"/>
      <c r="DY973" s="220"/>
      <c r="DZ973" s="220"/>
      <c r="EA973" s="220"/>
      <c r="EB973" s="220"/>
      <c r="EC973" s="220"/>
      <c r="ED973" s="220"/>
      <c r="EE973" s="220"/>
      <c r="EF973" s="220"/>
      <c r="EG973" s="220"/>
      <c r="EH973" s="220"/>
      <c r="EI973" s="220"/>
      <c r="EJ973" s="220"/>
      <c r="EK973" s="220"/>
      <c r="EL973" s="220"/>
      <c r="EM973" s="220"/>
      <c r="EN973" s="220"/>
      <c r="EO973" s="220"/>
      <c r="EP973" s="220"/>
      <c r="EQ973" s="220"/>
      <c r="ER973" s="220"/>
      <c r="ES973" s="220"/>
      <c r="ET973" s="220"/>
      <c r="EU973" s="220"/>
      <c r="EV973" s="220"/>
      <c r="EW973" s="220"/>
      <c r="EX973" s="220"/>
      <c r="EY973" s="220"/>
      <c r="EZ973" s="220"/>
      <c r="FA973" s="220"/>
      <c r="FB973" s="220"/>
      <c r="FC973" s="220"/>
      <c r="FD973" s="220"/>
      <c r="FE973" s="220"/>
      <c r="FF973" s="220"/>
      <c r="FG973" s="220"/>
      <c r="FH973" s="220"/>
      <c r="FI973" s="220"/>
      <c r="FJ973" s="220"/>
      <c r="FK973" s="220"/>
      <c r="FL973" s="220"/>
      <c r="FM973" s="220"/>
      <c r="FN973" s="220"/>
      <c r="FO973" s="220"/>
      <c r="FP973" s="220"/>
      <c r="FQ973" s="220"/>
      <c r="FR973" s="220"/>
      <c r="FS973" s="220"/>
      <c r="FT973" s="220"/>
      <c r="FU973" s="220"/>
      <c r="FV973" s="220"/>
      <c r="FW973" s="220"/>
      <c r="FX973" s="220"/>
      <c r="FY973" s="220"/>
      <c r="FZ973" s="220"/>
      <c r="GA973" s="220"/>
      <c r="GB973" s="220"/>
      <c r="GC973" s="220"/>
      <c r="GD973" s="220"/>
      <c r="GE973" s="220"/>
      <c r="GF973" s="220"/>
      <c r="GG973" s="220"/>
      <c r="GH973" s="220"/>
      <c r="GI973" s="220"/>
      <c r="GJ973" s="220"/>
      <c r="GK973" s="220"/>
      <c r="GL973" s="220"/>
      <c r="GM973" s="220"/>
      <c r="GN973" s="220"/>
      <c r="GO973" s="220"/>
      <c r="GP973" s="220"/>
      <c r="GQ973" s="220"/>
      <c r="GR973" s="220"/>
      <c r="GS973" s="220"/>
      <c r="GT973" s="220"/>
      <c r="GU973" s="220"/>
      <c r="GV973" s="220"/>
      <c r="GW973" s="220"/>
      <c r="GX973" s="220"/>
      <c r="GY973" s="220"/>
      <c r="GZ973" s="220"/>
      <c r="HA973" s="220"/>
      <c r="HB973" s="220"/>
      <c r="HC973" s="220"/>
      <c r="HD973" s="220"/>
      <c r="HE973" s="220"/>
      <c r="HF973" s="220"/>
      <c r="HG973" s="220"/>
      <c r="HH973" s="220"/>
      <c r="HI973" s="220"/>
      <c r="HJ973" s="220"/>
      <c r="HK973" s="220"/>
      <c r="HL973" s="220"/>
      <c r="HM973" s="220"/>
      <c r="HN973" s="220"/>
      <c r="HO973" s="220"/>
      <c r="HP973" s="220"/>
      <c r="HQ973" s="220"/>
      <c r="HR973" s="220"/>
      <c r="HS973" s="220"/>
      <c r="HT973" s="220"/>
      <c r="HU973" s="220"/>
      <c r="HV973" s="220"/>
      <c r="HW973" s="220"/>
      <c r="HX973" s="220"/>
      <c r="HY973" s="220"/>
      <c r="HZ973" s="220"/>
      <c r="IA973" s="220"/>
      <c r="IB973" s="220"/>
      <c r="IC973" s="220"/>
      <c r="ID973" s="220"/>
      <c r="IE973" s="220"/>
      <c r="IF973" s="220"/>
      <c r="IG973" s="220"/>
      <c r="IH973" s="220"/>
      <c r="II973" s="220"/>
      <c r="IJ973" s="220"/>
      <c r="IK973" s="220"/>
      <c r="IL973" s="220"/>
      <c r="IM973" s="220"/>
      <c r="IN973" s="220"/>
      <c r="IO973" s="220"/>
      <c r="IP973" s="220"/>
      <c r="IQ973" s="220"/>
      <c r="IR973" s="220"/>
      <c r="IS973" s="220"/>
      <c r="IT973" s="220"/>
      <c r="IU973" s="220"/>
      <c r="IV973" s="220"/>
      <c r="IW973" s="220"/>
      <c r="IX973" s="220"/>
      <c r="IY973" s="220"/>
      <c r="IZ973" s="220"/>
      <c r="JA973" s="220"/>
      <c r="JB973" s="220"/>
      <c r="JC973" s="220"/>
      <c r="JD973" s="220"/>
      <c r="JE973" s="220"/>
      <c r="JF973" s="220"/>
      <c r="JG973" s="220"/>
      <c r="JH973" s="220"/>
      <c r="JI973" s="220"/>
      <c r="JJ973" s="220"/>
      <c r="JK973" s="220"/>
      <c r="JL973" s="220"/>
      <c r="JM973" s="220"/>
      <c r="JN973" s="220"/>
      <c r="JO973" s="220"/>
      <c r="JP973" s="220"/>
      <c r="JQ973" s="220"/>
      <c r="JR973" s="220"/>
      <c r="JS973" s="220"/>
      <c r="JT973" s="220"/>
      <c r="JU973" s="220"/>
      <c r="JV973" s="220"/>
      <c r="JW973" s="220"/>
      <c r="JX973" s="220"/>
      <c r="JY973" s="220"/>
      <c r="JZ973" s="220"/>
      <c r="KA973" s="220"/>
      <c r="KB973" s="220"/>
      <c r="KC973" s="220"/>
      <c r="KD973" s="220"/>
      <c r="KE973" s="220"/>
      <c r="KF973" s="220"/>
      <c r="KG973" s="220"/>
      <c r="KH973" s="220"/>
      <c r="KI973" s="220"/>
      <c r="KJ973" s="220"/>
      <c r="KK973" s="220"/>
      <c r="KL973" s="220"/>
      <c r="KM973" s="220"/>
      <c r="KN973" s="220"/>
      <c r="KO973" s="220"/>
      <c r="KP973" s="220"/>
      <c r="KQ973" s="220"/>
      <c r="KR973" s="220"/>
      <c r="KS973" s="220"/>
      <c r="KT973" s="220"/>
      <c r="KU973" s="220"/>
      <c r="KV973" s="220"/>
      <c r="KW973" s="220"/>
      <c r="KX973" s="220"/>
      <c r="LH973" s="220"/>
      <c r="LI973" s="220"/>
      <c r="LJ973" s="220"/>
      <c r="LK973" s="220"/>
      <c r="LL973" s="220"/>
      <c r="LM973" s="220"/>
      <c r="LN973" s="220"/>
      <c r="LO973" s="220"/>
      <c r="LP973" s="220"/>
      <c r="LQ973" s="220"/>
      <c r="LR973" s="220"/>
      <c r="LS973" s="220"/>
      <c r="LT973" s="220"/>
      <c r="LU973" s="220"/>
      <c r="LV973" s="220"/>
      <c r="LW973" s="220"/>
      <c r="LX973" s="220"/>
      <c r="LY973" s="220"/>
      <c r="LZ973" s="220"/>
      <c r="MA973" s="220"/>
      <c r="MB973" s="220"/>
      <c r="MC973" s="220"/>
      <c r="MD973" s="220"/>
      <c r="ME973" s="220"/>
      <c r="MF973" s="220"/>
      <c r="MG973" s="220"/>
      <c r="MH973" s="220"/>
      <c r="MI973" s="220"/>
      <c r="MJ973" s="220"/>
      <c r="MK973" s="220"/>
      <c r="ML973" s="220"/>
      <c r="MM973" s="220"/>
      <c r="MN973" s="220"/>
      <c r="MO973" s="220"/>
      <c r="MP973" s="220"/>
      <c r="MQ973" s="220"/>
      <c r="MR973" s="220"/>
      <c r="MS973" s="220"/>
      <c r="MT973" s="220"/>
      <c r="MU973" s="220"/>
      <c r="MV973" s="220"/>
      <c r="MW973" s="220"/>
      <c r="MX973" s="220"/>
      <c r="MY973" s="220"/>
      <c r="MZ973" s="220"/>
      <c r="NA973" s="220"/>
      <c r="NB973" s="220"/>
      <c r="NC973" s="220"/>
      <c r="ND973" s="220"/>
      <c r="NE973" s="220"/>
      <c r="NF973" s="220"/>
      <c r="NG973" s="220"/>
      <c r="NH973" s="220"/>
      <c r="NI973" s="220"/>
      <c r="NJ973" s="220"/>
      <c r="NK973" s="220"/>
      <c r="NL973" s="220"/>
      <c r="NM973" s="220"/>
      <c r="NN973" s="220"/>
      <c r="NO973" s="220"/>
      <c r="NP973" s="220"/>
      <c r="NQ973" s="220"/>
      <c r="NR973" s="220"/>
      <c r="NS973" s="220"/>
      <c r="NT973" s="220"/>
      <c r="NU973" s="220"/>
      <c r="NV973" s="220"/>
      <c r="NW973" s="220"/>
      <c r="NX973" s="220"/>
      <c r="NY973" s="220"/>
      <c r="NZ973" s="220"/>
      <c r="OA973" s="220"/>
      <c r="OB973" s="220"/>
      <c r="OC973" s="220"/>
      <c r="OD973" s="220"/>
      <c r="OE973" s="220"/>
      <c r="OF973" s="220"/>
      <c r="OG973" s="220"/>
      <c r="OH973" s="220"/>
      <c r="OI973" s="220"/>
      <c r="OJ973" s="220"/>
      <c r="OK973" s="220"/>
      <c r="OL973" s="220"/>
      <c r="OM973" s="220"/>
      <c r="ON973" s="220"/>
      <c r="OO973" s="220"/>
      <c r="OP973" s="220"/>
      <c r="OQ973" s="220"/>
      <c r="OR973" s="220"/>
      <c r="OS973" s="220"/>
      <c r="OT973" s="220"/>
      <c r="OU973" s="220"/>
      <c r="OV973" s="220"/>
      <c r="OW973" s="220"/>
      <c r="OX973" s="220"/>
      <c r="OY973" s="220"/>
      <c r="OZ973" s="220"/>
      <c r="PA973" s="220"/>
      <c r="PB973" s="220"/>
      <c r="PC973" s="220"/>
      <c r="PD973" s="220"/>
      <c r="PE973" s="220"/>
      <c r="PF973" s="220"/>
      <c r="PG973" s="220"/>
      <c r="PH973" s="220"/>
      <c r="PI973" s="220"/>
      <c r="PJ973" s="220"/>
      <c r="PK973" s="220"/>
      <c r="PL973" s="220"/>
      <c r="PM973" s="220"/>
      <c r="PN973" s="220"/>
      <c r="PO973" s="220"/>
      <c r="PP973" s="220"/>
      <c r="PQ973" s="220"/>
      <c r="PR973" s="220"/>
      <c r="PS973" s="220"/>
      <c r="PT973" s="220"/>
      <c r="PU973" s="220"/>
      <c r="PV973" s="220"/>
      <c r="PW973" s="220"/>
      <c r="PX973" s="220"/>
      <c r="PY973" s="220"/>
      <c r="PZ973" s="220"/>
      <c r="QA973" s="220"/>
      <c r="QB973" s="220"/>
      <c r="QC973" s="220"/>
      <c r="QD973" s="220"/>
      <c r="QE973" s="220"/>
      <c r="QF973" s="220"/>
      <c r="QG973" s="220"/>
      <c r="QH973" s="220"/>
      <c r="QI973" s="220"/>
      <c r="QJ973" s="220"/>
      <c r="QK973" s="220"/>
      <c r="QL973" s="220"/>
      <c r="QM973" s="220"/>
      <c r="QN973" s="220"/>
      <c r="QO973" s="220"/>
      <c r="QP973" s="220"/>
      <c r="QQ973" s="220"/>
      <c r="QR973" s="220"/>
      <c r="QS973" s="220"/>
      <c r="QT973" s="220"/>
      <c r="QU973" s="220"/>
      <c r="QV973" s="220"/>
      <c r="QW973" s="220"/>
      <c r="QX973" s="220"/>
      <c r="QY973" s="220"/>
      <c r="QZ973" s="220"/>
      <c r="RA973" s="220"/>
      <c r="RB973" s="220"/>
      <c r="RC973" s="220"/>
      <c r="RD973" s="220"/>
      <c r="RE973" s="220"/>
      <c r="RF973" s="220"/>
      <c r="RG973" s="220"/>
      <c r="RH973" s="220"/>
      <c r="RI973" s="220"/>
      <c r="RJ973" s="220"/>
      <c r="RK973" s="220"/>
      <c r="RL973" s="220"/>
      <c r="RM973" s="220"/>
      <c r="RN973" s="220"/>
      <c r="RO973" s="220"/>
      <c r="RP973" s="220"/>
      <c r="RQ973" s="220"/>
      <c r="RR973" s="220"/>
      <c r="RS973" s="220"/>
      <c r="RT973" s="220"/>
      <c r="RU973" s="220"/>
      <c r="RV973" s="220"/>
      <c r="RW973" s="220"/>
      <c r="RX973" s="220"/>
      <c r="RY973" s="220"/>
      <c r="RZ973" s="220"/>
      <c r="SA973" s="220"/>
      <c r="SB973" s="220"/>
      <c r="SC973" s="220"/>
      <c r="SD973" s="220"/>
      <c r="SE973" s="220"/>
      <c r="SF973" s="220"/>
      <c r="SG973" s="220"/>
    </row>
    <row r="974" spans="1:501">
      <c r="A974" s="220"/>
      <c r="B974" s="220"/>
      <c r="C974" s="220"/>
      <c r="D974" s="220"/>
      <c r="E974" s="220"/>
      <c r="F974" s="220"/>
      <c r="G974" s="220"/>
      <c r="H974" s="220"/>
      <c r="I974" s="220"/>
      <c r="J974" s="220"/>
      <c r="K974" s="220"/>
      <c r="L974" s="220"/>
      <c r="M974" s="220"/>
      <c r="N974" s="220"/>
      <c r="O974" s="454"/>
      <c r="P974" s="220"/>
      <c r="Q974" s="220"/>
      <c r="R974" s="220"/>
      <c r="S974" s="220"/>
      <c r="T974" s="220"/>
      <c r="U974" s="220"/>
      <c r="V974" s="220"/>
      <c r="W974" s="220"/>
      <c r="X974" s="220"/>
      <c r="Y974" s="220"/>
      <c r="Z974" s="220"/>
      <c r="AA974" s="220"/>
      <c r="AB974" s="220"/>
      <c r="AC974" s="220"/>
      <c r="AD974" s="220"/>
      <c r="AE974" s="220"/>
      <c r="AF974" s="220"/>
      <c r="AG974" s="220"/>
      <c r="AH974" s="220"/>
      <c r="AI974" s="220"/>
      <c r="AJ974" s="220"/>
      <c r="AK974" s="220"/>
      <c r="AL974" s="220"/>
      <c r="AM974" s="220"/>
      <c r="AN974" s="220"/>
      <c r="AO974" s="220"/>
      <c r="AP974" s="220"/>
      <c r="AQ974" s="220"/>
      <c r="AR974" s="220"/>
      <c r="AS974" s="220"/>
      <c r="AT974" s="220"/>
      <c r="AU974" s="220"/>
      <c r="AV974" s="220"/>
      <c r="AW974" s="220"/>
      <c r="AX974" s="220"/>
      <c r="AY974" s="220"/>
      <c r="AZ974" s="220"/>
      <c r="BA974" s="220"/>
      <c r="BB974" s="220"/>
      <c r="BC974" s="220"/>
      <c r="BD974" s="220"/>
      <c r="BE974" s="220"/>
      <c r="BF974" s="220"/>
      <c r="BG974" s="220"/>
      <c r="BH974" s="220"/>
      <c r="BI974" s="220"/>
      <c r="BJ974" s="220"/>
      <c r="BK974" s="220"/>
      <c r="BL974" s="220"/>
      <c r="BM974" s="220"/>
      <c r="BN974" s="220"/>
      <c r="BO974" s="220"/>
      <c r="BP974" s="220"/>
      <c r="BQ974" s="220"/>
      <c r="BR974" s="220"/>
      <c r="BS974" s="220"/>
      <c r="BT974" s="220"/>
      <c r="BU974" s="220"/>
      <c r="BV974" s="220"/>
      <c r="BW974" s="220"/>
      <c r="DV974" s="220"/>
      <c r="DW974" s="220"/>
      <c r="DX974" s="220"/>
      <c r="DY974" s="220"/>
      <c r="DZ974" s="220"/>
      <c r="EA974" s="220"/>
      <c r="EB974" s="220"/>
      <c r="EC974" s="220"/>
      <c r="ED974" s="220"/>
      <c r="EE974" s="220"/>
      <c r="EF974" s="220"/>
      <c r="EG974" s="220"/>
      <c r="EH974" s="220"/>
      <c r="EI974" s="220"/>
      <c r="EJ974" s="220"/>
      <c r="EK974" s="220"/>
      <c r="EL974" s="220"/>
      <c r="EM974" s="220"/>
      <c r="EN974" s="220"/>
      <c r="EO974" s="220"/>
      <c r="EP974" s="220"/>
      <c r="EQ974" s="220"/>
      <c r="ER974" s="220"/>
      <c r="ES974" s="220"/>
      <c r="ET974" s="220"/>
      <c r="EU974" s="220"/>
      <c r="EV974" s="220"/>
      <c r="EW974" s="220"/>
      <c r="EX974" s="220"/>
      <c r="EY974" s="220"/>
      <c r="EZ974" s="220"/>
      <c r="FA974" s="220"/>
      <c r="FB974" s="220"/>
      <c r="FC974" s="220"/>
      <c r="FD974" s="220"/>
      <c r="FE974" s="220"/>
      <c r="FF974" s="220"/>
      <c r="FG974" s="220"/>
      <c r="FH974" s="220"/>
      <c r="FI974" s="220"/>
      <c r="FJ974" s="220"/>
      <c r="FK974" s="220"/>
      <c r="FL974" s="220"/>
      <c r="FM974" s="220"/>
      <c r="FN974" s="220"/>
      <c r="FO974" s="220"/>
      <c r="FP974" s="220"/>
      <c r="FQ974" s="220"/>
      <c r="FR974" s="220"/>
      <c r="FS974" s="220"/>
      <c r="FT974" s="220"/>
      <c r="FU974" s="220"/>
      <c r="FV974" s="220"/>
      <c r="FW974" s="220"/>
      <c r="FX974" s="220"/>
      <c r="FY974" s="220"/>
      <c r="FZ974" s="220"/>
      <c r="GA974" s="220"/>
      <c r="GB974" s="220"/>
      <c r="GC974" s="220"/>
      <c r="GD974" s="220"/>
      <c r="GE974" s="220"/>
      <c r="GF974" s="220"/>
      <c r="GG974" s="220"/>
      <c r="GH974" s="220"/>
      <c r="GI974" s="220"/>
      <c r="GJ974" s="220"/>
      <c r="GK974" s="220"/>
      <c r="GL974" s="220"/>
      <c r="GM974" s="220"/>
      <c r="GN974" s="220"/>
      <c r="GO974" s="220"/>
      <c r="GP974" s="220"/>
      <c r="GQ974" s="220"/>
      <c r="GR974" s="220"/>
      <c r="GS974" s="220"/>
      <c r="GT974" s="220"/>
      <c r="GU974" s="220"/>
      <c r="GV974" s="220"/>
      <c r="GW974" s="220"/>
      <c r="GX974" s="220"/>
      <c r="GY974" s="220"/>
      <c r="GZ974" s="220"/>
      <c r="HA974" s="220"/>
      <c r="HB974" s="220"/>
      <c r="HC974" s="220"/>
      <c r="HD974" s="220"/>
      <c r="HE974" s="220"/>
      <c r="HF974" s="220"/>
      <c r="HG974" s="220"/>
      <c r="HH974" s="220"/>
      <c r="HI974" s="220"/>
      <c r="HJ974" s="220"/>
      <c r="HK974" s="220"/>
      <c r="HL974" s="220"/>
      <c r="HM974" s="220"/>
      <c r="HN974" s="220"/>
      <c r="HO974" s="220"/>
      <c r="HP974" s="220"/>
      <c r="HQ974" s="220"/>
      <c r="HR974" s="220"/>
      <c r="HS974" s="220"/>
      <c r="HT974" s="220"/>
      <c r="HU974" s="220"/>
      <c r="HV974" s="220"/>
      <c r="HW974" s="220"/>
      <c r="HX974" s="220"/>
      <c r="HY974" s="220"/>
      <c r="HZ974" s="220"/>
      <c r="IA974" s="220"/>
      <c r="IB974" s="220"/>
      <c r="IC974" s="220"/>
      <c r="ID974" s="220"/>
      <c r="IE974" s="220"/>
      <c r="IF974" s="220"/>
      <c r="IG974" s="220"/>
      <c r="IH974" s="220"/>
      <c r="II974" s="220"/>
      <c r="IJ974" s="220"/>
      <c r="IK974" s="220"/>
      <c r="IL974" s="220"/>
      <c r="IM974" s="220"/>
      <c r="IN974" s="220"/>
      <c r="IO974" s="220"/>
      <c r="IP974" s="220"/>
      <c r="IQ974" s="220"/>
      <c r="IR974" s="220"/>
      <c r="IS974" s="220"/>
      <c r="IT974" s="220"/>
      <c r="IU974" s="220"/>
      <c r="IV974" s="220"/>
      <c r="IW974" s="220"/>
      <c r="IX974" s="220"/>
      <c r="IY974" s="220"/>
      <c r="IZ974" s="220"/>
      <c r="JA974" s="220"/>
      <c r="JB974" s="220"/>
      <c r="JC974" s="220"/>
      <c r="JD974" s="220"/>
      <c r="JE974" s="220"/>
      <c r="JF974" s="220"/>
      <c r="JG974" s="220"/>
      <c r="JH974" s="220"/>
      <c r="JI974" s="220"/>
      <c r="JJ974" s="220"/>
      <c r="JK974" s="220"/>
      <c r="JL974" s="220"/>
      <c r="JM974" s="220"/>
      <c r="JN974" s="220"/>
      <c r="JO974" s="220"/>
      <c r="JP974" s="220"/>
      <c r="JQ974" s="220"/>
      <c r="JR974" s="220"/>
      <c r="JS974" s="220"/>
      <c r="JT974" s="220"/>
      <c r="JU974" s="220"/>
      <c r="JV974" s="220"/>
      <c r="JW974" s="220"/>
      <c r="JX974" s="220"/>
      <c r="JY974" s="220"/>
      <c r="JZ974" s="220"/>
      <c r="KA974" s="220"/>
      <c r="KB974" s="220"/>
      <c r="KC974" s="220"/>
      <c r="KD974" s="220"/>
      <c r="KE974" s="220"/>
      <c r="KF974" s="220"/>
      <c r="KG974" s="220"/>
      <c r="KH974" s="220"/>
      <c r="KI974" s="220"/>
      <c r="KJ974" s="220"/>
      <c r="KK974" s="220"/>
      <c r="KL974" s="220"/>
      <c r="KM974" s="220"/>
      <c r="KN974" s="220"/>
      <c r="KO974" s="220"/>
      <c r="KP974" s="220"/>
      <c r="KQ974" s="220"/>
      <c r="KR974" s="220"/>
      <c r="KS974" s="220"/>
      <c r="KT974" s="220"/>
      <c r="KU974" s="220"/>
      <c r="KV974" s="220"/>
      <c r="KW974" s="220"/>
      <c r="KX974" s="220"/>
      <c r="LH974" s="220"/>
      <c r="LI974" s="220"/>
      <c r="LJ974" s="220"/>
      <c r="LK974" s="220"/>
      <c r="LL974" s="220"/>
      <c r="LM974" s="220"/>
      <c r="LN974" s="220"/>
      <c r="LO974" s="220"/>
      <c r="LP974" s="220"/>
      <c r="LQ974" s="220"/>
      <c r="LR974" s="220"/>
      <c r="LS974" s="220"/>
      <c r="LT974" s="220"/>
      <c r="LU974" s="220"/>
      <c r="LV974" s="220"/>
      <c r="LW974" s="220"/>
      <c r="LX974" s="220"/>
      <c r="LY974" s="220"/>
      <c r="LZ974" s="220"/>
      <c r="MA974" s="220"/>
      <c r="MB974" s="220"/>
      <c r="MC974" s="220"/>
      <c r="MD974" s="220"/>
      <c r="ME974" s="220"/>
      <c r="MF974" s="220"/>
      <c r="MG974" s="220"/>
      <c r="MH974" s="220"/>
      <c r="MI974" s="220"/>
      <c r="MJ974" s="220"/>
      <c r="MK974" s="220"/>
      <c r="ML974" s="220"/>
      <c r="MM974" s="220"/>
      <c r="MN974" s="220"/>
      <c r="MO974" s="220"/>
      <c r="MP974" s="220"/>
      <c r="MQ974" s="220"/>
      <c r="MR974" s="220"/>
      <c r="MS974" s="220"/>
      <c r="MT974" s="220"/>
      <c r="MU974" s="220"/>
      <c r="MV974" s="220"/>
      <c r="MW974" s="220"/>
      <c r="MX974" s="220"/>
      <c r="MY974" s="220"/>
      <c r="MZ974" s="220"/>
      <c r="NA974" s="220"/>
      <c r="NB974" s="220"/>
      <c r="NC974" s="220"/>
      <c r="ND974" s="220"/>
      <c r="NE974" s="220"/>
      <c r="NF974" s="220"/>
      <c r="NG974" s="220"/>
      <c r="NH974" s="220"/>
      <c r="NI974" s="220"/>
      <c r="NJ974" s="220"/>
      <c r="NK974" s="220"/>
      <c r="NL974" s="220"/>
      <c r="NM974" s="220"/>
      <c r="NN974" s="220"/>
      <c r="NO974" s="220"/>
      <c r="NP974" s="220"/>
      <c r="NQ974" s="220"/>
      <c r="NR974" s="220"/>
      <c r="NS974" s="220"/>
      <c r="NT974" s="220"/>
      <c r="NU974" s="220"/>
      <c r="NV974" s="220"/>
      <c r="NW974" s="220"/>
      <c r="NX974" s="220"/>
      <c r="NY974" s="220"/>
      <c r="NZ974" s="220"/>
      <c r="OA974" s="220"/>
      <c r="OB974" s="220"/>
      <c r="OC974" s="220"/>
      <c r="OD974" s="220"/>
      <c r="OE974" s="220"/>
      <c r="OF974" s="220"/>
      <c r="OG974" s="220"/>
      <c r="OH974" s="220"/>
      <c r="OI974" s="220"/>
      <c r="OJ974" s="220"/>
      <c r="OK974" s="220"/>
      <c r="OL974" s="220"/>
      <c r="OM974" s="220"/>
      <c r="ON974" s="220"/>
      <c r="OO974" s="220"/>
      <c r="OP974" s="220"/>
      <c r="OQ974" s="220"/>
      <c r="OR974" s="220"/>
      <c r="OS974" s="220"/>
      <c r="OT974" s="220"/>
      <c r="OU974" s="220"/>
      <c r="OV974" s="220"/>
      <c r="OW974" s="220"/>
      <c r="OX974" s="220"/>
      <c r="OY974" s="220"/>
      <c r="OZ974" s="220"/>
      <c r="PA974" s="220"/>
      <c r="PB974" s="220"/>
      <c r="PC974" s="220"/>
      <c r="PD974" s="220"/>
      <c r="PE974" s="220"/>
      <c r="PF974" s="220"/>
      <c r="PG974" s="220"/>
      <c r="PH974" s="220"/>
      <c r="PI974" s="220"/>
      <c r="PJ974" s="220"/>
      <c r="PK974" s="220"/>
      <c r="PL974" s="220"/>
      <c r="PM974" s="220"/>
      <c r="PN974" s="220"/>
      <c r="PO974" s="220"/>
      <c r="PP974" s="220"/>
      <c r="PQ974" s="220"/>
      <c r="PR974" s="220"/>
      <c r="PS974" s="220"/>
      <c r="PT974" s="220"/>
      <c r="PU974" s="220"/>
      <c r="PV974" s="220"/>
      <c r="PW974" s="220"/>
      <c r="PX974" s="220"/>
      <c r="PY974" s="220"/>
      <c r="PZ974" s="220"/>
      <c r="QA974" s="220"/>
      <c r="QB974" s="220"/>
      <c r="QC974" s="220"/>
      <c r="QD974" s="220"/>
      <c r="QE974" s="220"/>
      <c r="QF974" s="220"/>
      <c r="QG974" s="220"/>
      <c r="QH974" s="220"/>
      <c r="QI974" s="220"/>
      <c r="QJ974" s="220"/>
      <c r="QK974" s="220"/>
      <c r="QL974" s="220"/>
      <c r="QM974" s="220"/>
      <c r="QN974" s="220"/>
      <c r="QO974" s="220"/>
      <c r="QP974" s="220"/>
      <c r="QQ974" s="220"/>
      <c r="QR974" s="220"/>
      <c r="QS974" s="220"/>
      <c r="QT974" s="220"/>
      <c r="QU974" s="220"/>
      <c r="QV974" s="220"/>
      <c r="QW974" s="220"/>
      <c r="QX974" s="220"/>
      <c r="QY974" s="220"/>
      <c r="QZ974" s="220"/>
      <c r="RA974" s="220"/>
      <c r="RB974" s="220"/>
      <c r="RC974" s="220"/>
      <c r="RD974" s="220"/>
      <c r="RE974" s="220"/>
      <c r="RF974" s="220"/>
      <c r="RG974" s="220"/>
      <c r="RH974" s="220"/>
      <c r="RI974" s="220"/>
      <c r="RJ974" s="220"/>
      <c r="RK974" s="220"/>
      <c r="RL974" s="220"/>
      <c r="RM974" s="220"/>
      <c r="RN974" s="220"/>
      <c r="RO974" s="220"/>
      <c r="RP974" s="220"/>
      <c r="RQ974" s="220"/>
      <c r="RR974" s="220"/>
      <c r="RS974" s="220"/>
      <c r="RT974" s="220"/>
      <c r="RU974" s="220"/>
      <c r="RV974" s="220"/>
      <c r="RW974" s="220"/>
      <c r="RX974" s="220"/>
      <c r="RY974" s="220"/>
      <c r="RZ974" s="220"/>
      <c r="SA974" s="220"/>
      <c r="SB974" s="220"/>
      <c r="SC974" s="220"/>
      <c r="SD974" s="220"/>
      <c r="SE974" s="220"/>
      <c r="SF974" s="220"/>
      <c r="SG974" s="220"/>
    </row>
    <row r="975" spans="1:501">
      <c r="A975" s="220"/>
      <c r="B975" s="220"/>
      <c r="C975" s="220"/>
      <c r="D975" s="220"/>
      <c r="E975" s="220"/>
      <c r="F975" s="220"/>
      <c r="G975" s="220"/>
      <c r="H975" s="220"/>
      <c r="I975" s="220"/>
      <c r="J975" s="220"/>
      <c r="K975" s="220"/>
      <c r="L975" s="220"/>
      <c r="M975" s="220"/>
      <c r="N975" s="220"/>
      <c r="O975" s="454"/>
      <c r="P975" s="220"/>
      <c r="Q975" s="220"/>
      <c r="R975" s="220"/>
      <c r="S975" s="220"/>
      <c r="T975" s="220"/>
      <c r="U975" s="220"/>
      <c r="V975" s="220"/>
      <c r="W975" s="220"/>
      <c r="X975" s="220"/>
      <c r="Y975" s="220"/>
      <c r="Z975" s="220"/>
      <c r="AA975" s="220"/>
      <c r="AB975" s="220"/>
      <c r="AC975" s="220"/>
      <c r="AD975" s="220"/>
      <c r="AE975" s="220"/>
      <c r="AF975" s="220"/>
      <c r="AG975" s="220"/>
      <c r="AH975" s="220"/>
      <c r="AI975" s="220"/>
      <c r="AJ975" s="220"/>
      <c r="AK975" s="220"/>
      <c r="AL975" s="220"/>
      <c r="AM975" s="220"/>
      <c r="AN975" s="220"/>
      <c r="AO975" s="220"/>
      <c r="AP975" s="220"/>
      <c r="AQ975" s="220"/>
      <c r="AR975" s="220"/>
      <c r="AS975" s="220"/>
      <c r="AT975" s="220"/>
      <c r="AU975" s="220"/>
      <c r="AV975" s="220"/>
      <c r="AW975" s="220"/>
      <c r="AX975" s="220"/>
      <c r="AY975" s="220"/>
      <c r="AZ975" s="220"/>
      <c r="BA975" s="220"/>
      <c r="BB975" s="220"/>
      <c r="BC975" s="220"/>
      <c r="BD975" s="220"/>
      <c r="BE975" s="220"/>
      <c r="BF975" s="220"/>
      <c r="BG975" s="220"/>
      <c r="BH975" s="220"/>
      <c r="BI975" s="220"/>
      <c r="BJ975" s="220"/>
      <c r="BK975" s="220"/>
      <c r="BL975" s="220"/>
      <c r="BM975" s="220"/>
      <c r="BN975" s="220"/>
      <c r="BO975" s="220"/>
      <c r="BP975" s="220"/>
      <c r="BQ975" s="220"/>
      <c r="BR975" s="220"/>
      <c r="BS975" s="220"/>
      <c r="BT975" s="220"/>
      <c r="BU975" s="220"/>
      <c r="BV975" s="220"/>
      <c r="BW975" s="220"/>
      <c r="DV975" s="220"/>
      <c r="DW975" s="220"/>
      <c r="DX975" s="220"/>
      <c r="DY975" s="220"/>
      <c r="DZ975" s="220"/>
      <c r="EA975" s="220"/>
      <c r="EB975" s="220"/>
      <c r="EC975" s="220"/>
      <c r="ED975" s="220"/>
      <c r="EE975" s="220"/>
      <c r="EF975" s="220"/>
      <c r="EG975" s="220"/>
      <c r="EH975" s="220"/>
      <c r="EI975" s="220"/>
      <c r="EJ975" s="220"/>
      <c r="EK975" s="220"/>
      <c r="EL975" s="220"/>
      <c r="EM975" s="220"/>
      <c r="EN975" s="220"/>
      <c r="EO975" s="220"/>
      <c r="EP975" s="220"/>
      <c r="EQ975" s="220"/>
      <c r="ER975" s="220"/>
      <c r="ES975" s="220"/>
      <c r="ET975" s="220"/>
      <c r="EU975" s="220"/>
      <c r="EV975" s="220"/>
      <c r="EW975" s="220"/>
      <c r="EX975" s="220"/>
      <c r="EY975" s="220"/>
      <c r="EZ975" s="220"/>
      <c r="FA975" s="220"/>
      <c r="FB975" s="220"/>
      <c r="FC975" s="220"/>
      <c r="FD975" s="220"/>
      <c r="FE975" s="220"/>
      <c r="FF975" s="220"/>
      <c r="FG975" s="220"/>
      <c r="FH975" s="220"/>
      <c r="FI975" s="220"/>
      <c r="FJ975" s="220"/>
      <c r="FK975" s="220"/>
      <c r="FL975" s="220"/>
      <c r="FM975" s="220"/>
      <c r="FN975" s="220"/>
      <c r="FO975" s="220"/>
      <c r="FP975" s="220"/>
      <c r="FQ975" s="220"/>
      <c r="FR975" s="220"/>
      <c r="FS975" s="220"/>
      <c r="FT975" s="220"/>
      <c r="FU975" s="220"/>
      <c r="FV975" s="220"/>
      <c r="FW975" s="220"/>
      <c r="FX975" s="220"/>
      <c r="FY975" s="220"/>
      <c r="FZ975" s="220"/>
      <c r="GA975" s="220"/>
      <c r="GB975" s="220"/>
      <c r="GC975" s="220"/>
      <c r="GD975" s="220"/>
      <c r="GE975" s="220"/>
      <c r="GF975" s="220"/>
      <c r="GG975" s="220"/>
      <c r="GH975" s="220"/>
      <c r="GI975" s="220"/>
      <c r="GJ975" s="220"/>
      <c r="GK975" s="220"/>
      <c r="GL975" s="220"/>
      <c r="GM975" s="220"/>
      <c r="GN975" s="220"/>
      <c r="GO975" s="220"/>
      <c r="GP975" s="220"/>
      <c r="GQ975" s="220"/>
      <c r="GR975" s="220"/>
      <c r="GS975" s="220"/>
      <c r="GT975" s="220"/>
      <c r="GU975" s="220"/>
      <c r="GV975" s="220"/>
      <c r="GW975" s="220"/>
      <c r="GX975" s="220"/>
      <c r="GY975" s="220"/>
      <c r="GZ975" s="220"/>
      <c r="HA975" s="220"/>
      <c r="HB975" s="220"/>
      <c r="HC975" s="220"/>
      <c r="HD975" s="220"/>
      <c r="HE975" s="220"/>
      <c r="HF975" s="220"/>
      <c r="HG975" s="220"/>
      <c r="HH975" s="220"/>
      <c r="HI975" s="220"/>
      <c r="HJ975" s="220"/>
      <c r="HK975" s="220"/>
      <c r="HL975" s="220"/>
      <c r="HM975" s="220"/>
      <c r="HN975" s="220"/>
      <c r="HO975" s="220"/>
      <c r="HP975" s="220"/>
      <c r="HQ975" s="220"/>
      <c r="HR975" s="220"/>
      <c r="HS975" s="220"/>
      <c r="HT975" s="220"/>
      <c r="HU975" s="220"/>
      <c r="HV975" s="220"/>
      <c r="HW975" s="220"/>
      <c r="HX975" s="220"/>
      <c r="HY975" s="220"/>
      <c r="HZ975" s="220"/>
      <c r="IA975" s="220"/>
      <c r="IB975" s="220"/>
      <c r="IC975" s="220"/>
      <c r="ID975" s="220"/>
      <c r="IE975" s="220"/>
      <c r="IF975" s="220"/>
      <c r="IG975" s="220"/>
      <c r="IH975" s="220"/>
      <c r="II975" s="220"/>
      <c r="IJ975" s="220"/>
      <c r="IK975" s="220"/>
      <c r="IL975" s="220"/>
      <c r="IM975" s="220"/>
      <c r="IN975" s="220"/>
      <c r="IO975" s="220"/>
      <c r="IP975" s="220"/>
      <c r="IQ975" s="220"/>
      <c r="IR975" s="220"/>
      <c r="IS975" s="220"/>
      <c r="IT975" s="220"/>
      <c r="IU975" s="220"/>
      <c r="IV975" s="220"/>
      <c r="IW975" s="220"/>
      <c r="IX975" s="220"/>
      <c r="IY975" s="220"/>
      <c r="IZ975" s="220"/>
      <c r="JA975" s="220"/>
      <c r="JB975" s="220"/>
      <c r="JC975" s="220"/>
      <c r="JD975" s="220"/>
      <c r="JE975" s="220"/>
      <c r="JF975" s="220"/>
      <c r="JG975" s="220"/>
      <c r="JH975" s="220"/>
      <c r="JI975" s="220"/>
      <c r="JJ975" s="220"/>
      <c r="JK975" s="220"/>
      <c r="JL975" s="220"/>
      <c r="JM975" s="220"/>
      <c r="JN975" s="220"/>
      <c r="JO975" s="220"/>
      <c r="JP975" s="220"/>
      <c r="JQ975" s="220"/>
      <c r="JR975" s="220"/>
      <c r="JS975" s="220"/>
      <c r="JT975" s="220"/>
      <c r="JU975" s="220"/>
      <c r="JV975" s="220"/>
      <c r="JW975" s="220"/>
      <c r="JX975" s="220"/>
      <c r="JY975" s="220"/>
      <c r="JZ975" s="220"/>
      <c r="KA975" s="220"/>
      <c r="KB975" s="220"/>
      <c r="KC975" s="220"/>
      <c r="KD975" s="220"/>
      <c r="KE975" s="220"/>
      <c r="KF975" s="220"/>
      <c r="KG975" s="220"/>
      <c r="KH975" s="220"/>
      <c r="KI975" s="220"/>
      <c r="KJ975" s="220"/>
      <c r="KK975" s="220"/>
      <c r="KL975" s="220"/>
      <c r="KM975" s="220"/>
      <c r="KN975" s="220"/>
      <c r="KO975" s="220"/>
      <c r="KP975" s="220"/>
      <c r="KQ975" s="220"/>
      <c r="KR975" s="220"/>
      <c r="KS975" s="220"/>
      <c r="KT975" s="220"/>
      <c r="KU975" s="220"/>
      <c r="KV975" s="220"/>
      <c r="KW975" s="220"/>
      <c r="KX975" s="220"/>
      <c r="LH975" s="220"/>
      <c r="LI975" s="220"/>
      <c r="LJ975" s="220"/>
      <c r="LK975" s="220"/>
      <c r="LL975" s="220"/>
      <c r="LM975" s="220"/>
      <c r="LN975" s="220"/>
      <c r="LO975" s="220"/>
      <c r="LP975" s="220"/>
      <c r="LQ975" s="220"/>
      <c r="LR975" s="220"/>
      <c r="LS975" s="220"/>
      <c r="LT975" s="220"/>
      <c r="LU975" s="220"/>
      <c r="LV975" s="220"/>
      <c r="LW975" s="220"/>
      <c r="LX975" s="220"/>
      <c r="LY975" s="220"/>
      <c r="LZ975" s="220"/>
      <c r="MA975" s="220"/>
      <c r="MB975" s="220"/>
      <c r="MC975" s="220"/>
      <c r="MD975" s="220"/>
      <c r="ME975" s="220"/>
      <c r="MF975" s="220"/>
      <c r="MG975" s="220"/>
      <c r="MH975" s="220"/>
      <c r="MI975" s="220"/>
      <c r="MJ975" s="220"/>
      <c r="MK975" s="220"/>
      <c r="ML975" s="220"/>
      <c r="MM975" s="220"/>
      <c r="MN975" s="220"/>
      <c r="MO975" s="220"/>
      <c r="MP975" s="220"/>
      <c r="MQ975" s="220"/>
      <c r="MR975" s="220"/>
      <c r="MS975" s="220"/>
      <c r="MT975" s="220"/>
      <c r="MU975" s="220"/>
      <c r="MV975" s="220"/>
      <c r="MW975" s="220"/>
      <c r="MX975" s="220"/>
      <c r="MY975" s="220"/>
      <c r="MZ975" s="220"/>
      <c r="NA975" s="220"/>
      <c r="NB975" s="220"/>
      <c r="NC975" s="220"/>
      <c r="ND975" s="220"/>
      <c r="NE975" s="220"/>
      <c r="NF975" s="220"/>
      <c r="NG975" s="220"/>
      <c r="NH975" s="220"/>
      <c r="NI975" s="220"/>
      <c r="NJ975" s="220"/>
      <c r="NK975" s="220"/>
      <c r="NL975" s="220"/>
      <c r="NM975" s="220"/>
      <c r="NN975" s="220"/>
      <c r="NO975" s="220"/>
      <c r="NP975" s="220"/>
      <c r="NQ975" s="220"/>
      <c r="NR975" s="220"/>
      <c r="NS975" s="220"/>
      <c r="NT975" s="220"/>
      <c r="NU975" s="220"/>
      <c r="NV975" s="220"/>
      <c r="NW975" s="220"/>
      <c r="NX975" s="220"/>
      <c r="NY975" s="220"/>
      <c r="NZ975" s="220"/>
      <c r="OA975" s="220"/>
      <c r="OB975" s="220"/>
      <c r="OC975" s="220"/>
      <c r="OD975" s="220"/>
      <c r="OE975" s="220"/>
      <c r="OF975" s="220"/>
      <c r="OG975" s="220"/>
      <c r="OH975" s="220"/>
      <c r="OI975" s="220"/>
      <c r="OJ975" s="220"/>
      <c r="OK975" s="220"/>
      <c r="OL975" s="220"/>
      <c r="OM975" s="220"/>
      <c r="ON975" s="220"/>
      <c r="OO975" s="220"/>
      <c r="OP975" s="220"/>
      <c r="OQ975" s="220"/>
      <c r="OR975" s="220"/>
      <c r="OS975" s="220"/>
      <c r="OT975" s="220"/>
      <c r="OU975" s="220"/>
      <c r="OV975" s="220"/>
      <c r="OW975" s="220"/>
      <c r="OX975" s="220"/>
      <c r="OY975" s="220"/>
      <c r="OZ975" s="220"/>
      <c r="PA975" s="220"/>
      <c r="PB975" s="220"/>
      <c r="PC975" s="220"/>
      <c r="PD975" s="220"/>
      <c r="PE975" s="220"/>
      <c r="PF975" s="220"/>
      <c r="PG975" s="220"/>
      <c r="PH975" s="220"/>
      <c r="PI975" s="220"/>
      <c r="PJ975" s="220"/>
      <c r="PK975" s="220"/>
      <c r="PL975" s="220"/>
      <c r="PM975" s="220"/>
      <c r="PN975" s="220"/>
      <c r="PO975" s="220"/>
      <c r="PP975" s="220"/>
      <c r="PQ975" s="220"/>
      <c r="PR975" s="220"/>
      <c r="PS975" s="220"/>
      <c r="PT975" s="220"/>
      <c r="PU975" s="220"/>
      <c r="PV975" s="220"/>
      <c r="PW975" s="220"/>
      <c r="PX975" s="220"/>
      <c r="PY975" s="220"/>
      <c r="PZ975" s="220"/>
      <c r="QA975" s="220"/>
      <c r="QB975" s="220"/>
      <c r="QC975" s="220"/>
      <c r="QD975" s="220"/>
      <c r="QE975" s="220"/>
      <c r="QF975" s="220"/>
      <c r="QG975" s="220"/>
      <c r="QH975" s="220"/>
      <c r="QI975" s="220"/>
      <c r="QJ975" s="220"/>
      <c r="QK975" s="220"/>
      <c r="QL975" s="220"/>
      <c r="QM975" s="220"/>
      <c r="QN975" s="220"/>
      <c r="QO975" s="220"/>
      <c r="QP975" s="220"/>
      <c r="QQ975" s="220"/>
      <c r="QR975" s="220"/>
      <c r="QS975" s="220"/>
      <c r="QT975" s="220"/>
      <c r="QU975" s="220"/>
      <c r="QV975" s="220"/>
      <c r="QW975" s="220"/>
      <c r="QX975" s="220"/>
      <c r="QY975" s="220"/>
      <c r="QZ975" s="220"/>
      <c r="RA975" s="220"/>
      <c r="RB975" s="220"/>
      <c r="RC975" s="220"/>
      <c r="RD975" s="220"/>
      <c r="RE975" s="220"/>
      <c r="RF975" s="220"/>
      <c r="RG975" s="220"/>
      <c r="RH975" s="220"/>
      <c r="RI975" s="220"/>
      <c r="RJ975" s="220"/>
      <c r="RK975" s="220"/>
      <c r="RL975" s="220"/>
      <c r="RM975" s="220"/>
      <c r="RN975" s="220"/>
      <c r="RO975" s="220"/>
      <c r="RP975" s="220"/>
      <c r="RQ975" s="220"/>
      <c r="RR975" s="220"/>
      <c r="RS975" s="220"/>
      <c r="RT975" s="220"/>
      <c r="RU975" s="220"/>
      <c r="RV975" s="220"/>
      <c r="RW975" s="220"/>
      <c r="RX975" s="220"/>
      <c r="RY975" s="220"/>
      <c r="RZ975" s="220"/>
      <c r="SA975" s="220"/>
      <c r="SB975" s="220"/>
      <c r="SC975" s="220"/>
      <c r="SD975" s="220"/>
      <c r="SE975" s="220"/>
      <c r="SF975" s="220"/>
      <c r="SG975" s="220"/>
    </row>
    <row r="976" spans="1:501">
      <c r="A976" s="220"/>
      <c r="B976" s="220"/>
      <c r="C976" s="220"/>
      <c r="D976" s="220"/>
      <c r="E976" s="220"/>
      <c r="F976" s="220"/>
      <c r="G976" s="220"/>
      <c r="H976" s="220"/>
      <c r="I976" s="220"/>
      <c r="J976" s="220"/>
      <c r="K976" s="220"/>
      <c r="L976" s="220"/>
      <c r="M976" s="220"/>
      <c r="N976" s="220"/>
      <c r="O976" s="454"/>
      <c r="P976" s="220"/>
      <c r="Q976" s="220"/>
      <c r="R976" s="220"/>
      <c r="S976" s="220"/>
      <c r="T976" s="220"/>
      <c r="U976" s="220"/>
      <c r="V976" s="220"/>
      <c r="W976" s="220"/>
      <c r="X976" s="220"/>
      <c r="Y976" s="220"/>
      <c r="Z976" s="220"/>
      <c r="AA976" s="220"/>
      <c r="AB976" s="220"/>
      <c r="AC976" s="220"/>
      <c r="AD976" s="220"/>
      <c r="AE976" s="220"/>
      <c r="AF976" s="220"/>
      <c r="AG976" s="220"/>
      <c r="AH976" s="220"/>
      <c r="AI976" s="220"/>
      <c r="AJ976" s="220"/>
      <c r="AK976" s="220"/>
      <c r="AL976" s="220"/>
      <c r="AM976" s="220"/>
      <c r="AN976" s="220"/>
      <c r="AO976" s="220"/>
      <c r="AP976" s="220"/>
      <c r="AQ976" s="220"/>
      <c r="AR976" s="220"/>
      <c r="AS976" s="220"/>
      <c r="AT976" s="220"/>
      <c r="AU976" s="220"/>
      <c r="AV976" s="220"/>
      <c r="AW976" s="220"/>
      <c r="AX976" s="220"/>
      <c r="AY976" s="220"/>
      <c r="AZ976" s="220"/>
      <c r="BA976" s="220"/>
      <c r="BB976" s="220"/>
      <c r="BC976" s="220"/>
      <c r="BD976" s="220"/>
      <c r="BE976" s="220"/>
      <c r="BF976" s="220"/>
      <c r="BG976" s="220"/>
      <c r="BH976" s="220"/>
      <c r="BI976" s="220"/>
      <c r="BJ976" s="220"/>
      <c r="BK976" s="220"/>
      <c r="BL976" s="220"/>
      <c r="BM976" s="220"/>
      <c r="BN976" s="220"/>
      <c r="BO976" s="220"/>
      <c r="BP976" s="220"/>
      <c r="BQ976" s="220"/>
      <c r="BR976" s="220"/>
      <c r="BS976" s="220"/>
      <c r="BT976" s="220"/>
      <c r="BU976" s="220"/>
      <c r="BV976" s="220"/>
      <c r="BW976" s="220"/>
      <c r="DV976" s="220"/>
      <c r="DW976" s="220"/>
      <c r="DX976" s="220"/>
      <c r="DY976" s="220"/>
      <c r="DZ976" s="220"/>
      <c r="EA976" s="220"/>
      <c r="EB976" s="220"/>
      <c r="EC976" s="220"/>
      <c r="ED976" s="220"/>
      <c r="EE976" s="220"/>
      <c r="EF976" s="220"/>
      <c r="EG976" s="220"/>
      <c r="EH976" s="220"/>
      <c r="EI976" s="220"/>
      <c r="EJ976" s="220"/>
      <c r="EK976" s="220"/>
      <c r="EL976" s="220"/>
      <c r="EM976" s="220"/>
      <c r="EN976" s="220"/>
      <c r="EO976" s="220"/>
      <c r="EP976" s="220"/>
      <c r="EQ976" s="220"/>
      <c r="ER976" s="220"/>
      <c r="ES976" s="220"/>
      <c r="ET976" s="220"/>
      <c r="EU976" s="220"/>
      <c r="EV976" s="220"/>
      <c r="EW976" s="220"/>
      <c r="EX976" s="220"/>
      <c r="EY976" s="220"/>
      <c r="EZ976" s="220"/>
      <c r="FA976" s="220"/>
      <c r="FB976" s="220"/>
      <c r="FC976" s="220"/>
      <c r="FD976" s="220"/>
      <c r="FE976" s="220"/>
      <c r="FF976" s="220"/>
      <c r="FG976" s="220"/>
      <c r="FH976" s="220"/>
      <c r="FI976" s="220"/>
      <c r="FJ976" s="220"/>
      <c r="FK976" s="220"/>
      <c r="FL976" s="220"/>
      <c r="FM976" s="220"/>
      <c r="FN976" s="220"/>
      <c r="FO976" s="220"/>
      <c r="FP976" s="220"/>
      <c r="FQ976" s="220"/>
      <c r="FR976" s="220"/>
      <c r="FS976" s="220"/>
      <c r="FT976" s="220"/>
      <c r="FU976" s="220"/>
      <c r="FV976" s="220"/>
      <c r="FW976" s="220"/>
      <c r="FX976" s="220"/>
      <c r="FY976" s="220"/>
      <c r="FZ976" s="220"/>
      <c r="GA976" s="220"/>
      <c r="GB976" s="220"/>
      <c r="GC976" s="220"/>
      <c r="GD976" s="220"/>
      <c r="GE976" s="220"/>
      <c r="GF976" s="220"/>
      <c r="GG976" s="220"/>
      <c r="GH976" s="220"/>
      <c r="GI976" s="220"/>
      <c r="GJ976" s="220"/>
      <c r="GK976" s="220"/>
      <c r="GL976" s="220"/>
      <c r="GM976" s="220"/>
      <c r="GN976" s="220"/>
      <c r="GO976" s="220"/>
      <c r="GP976" s="220"/>
      <c r="GQ976" s="220"/>
      <c r="GR976" s="220"/>
      <c r="GS976" s="220"/>
      <c r="GT976" s="220"/>
      <c r="GU976" s="220"/>
      <c r="GV976" s="220"/>
      <c r="GW976" s="220"/>
      <c r="GX976" s="220"/>
      <c r="GY976" s="220"/>
      <c r="GZ976" s="220"/>
      <c r="HA976" s="220"/>
      <c r="HB976" s="220"/>
      <c r="HC976" s="220"/>
      <c r="HD976" s="220"/>
      <c r="HE976" s="220"/>
      <c r="HF976" s="220"/>
      <c r="HG976" s="220"/>
      <c r="HH976" s="220"/>
      <c r="HI976" s="220"/>
      <c r="HJ976" s="220"/>
      <c r="HK976" s="220"/>
      <c r="HL976" s="220"/>
      <c r="HM976" s="220"/>
      <c r="HN976" s="220"/>
      <c r="HO976" s="220"/>
      <c r="HP976" s="220"/>
      <c r="HQ976" s="220"/>
      <c r="HR976" s="220"/>
      <c r="HS976" s="220"/>
      <c r="HT976" s="220"/>
      <c r="HU976" s="220"/>
      <c r="HV976" s="220"/>
      <c r="HW976" s="220"/>
      <c r="HX976" s="220"/>
      <c r="HY976" s="220"/>
      <c r="HZ976" s="220"/>
      <c r="IA976" s="220"/>
      <c r="IB976" s="220"/>
      <c r="IC976" s="220"/>
      <c r="ID976" s="220"/>
      <c r="IE976" s="220"/>
      <c r="IF976" s="220"/>
      <c r="IG976" s="220"/>
      <c r="IH976" s="220"/>
      <c r="II976" s="220"/>
      <c r="IJ976" s="220"/>
      <c r="IK976" s="220"/>
      <c r="IL976" s="220"/>
      <c r="IM976" s="220"/>
      <c r="IN976" s="220"/>
      <c r="IO976" s="220"/>
      <c r="IP976" s="220"/>
      <c r="IQ976" s="220"/>
      <c r="IR976" s="220"/>
      <c r="IS976" s="220"/>
      <c r="IT976" s="220"/>
      <c r="IU976" s="220"/>
      <c r="IV976" s="220"/>
      <c r="IW976" s="220"/>
      <c r="IX976" s="220"/>
      <c r="IY976" s="220"/>
      <c r="IZ976" s="220"/>
      <c r="JA976" s="220"/>
      <c r="JB976" s="220"/>
      <c r="JC976" s="220"/>
      <c r="JD976" s="220"/>
      <c r="JE976" s="220"/>
      <c r="JF976" s="220"/>
      <c r="JG976" s="220"/>
      <c r="JH976" s="220"/>
      <c r="JI976" s="220"/>
      <c r="JJ976" s="220"/>
      <c r="JK976" s="220"/>
      <c r="JL976" s="220"/>
      <c r="JM976" s="220"/>
      <c r="JN976" s="220"/>
      <c r="JO976" s="220"/>
      <c r="JP976" s="220"/>
      <c r="JQ976" s="220"/>
      <c r="JR976" s="220"/>
      <c r="JS976" s="220"/>
      <c r="JT976" s="220"/>
      <c r="JU976" s="220"/>
      <c r="JV976" s="220"/>
      <c r="JW976" s="220"/>
      <c r="JX976" s="220"/>
      <c r="JY976" s="220"/>
      <c r="JZ976" s="220"/>
      <c r="KA976" s="220"/>
      <c r="KB976" s="220"/>
      <c r="KC976" s="220"/>
      <c r="KD976" s="220"/>
      <c r="KE976" s="220"/>
      <c r="KF976" s="220"/>
      <c r="KG976" s="220"/>
      <c r="KH976" s="220"/>
      <c r="KI976" s="220"/>
      <c r="KJ976" s="220"/>
      <c r="KK976" s="220"/>
      <c r="KL976" s="220"/>
      <c r="KM976" s="220"/>
      <c r="KN976" s="220"/>
      <c r="KO976" s="220"/>
      <c r="KP976" s="220"/>
      <c r="KQ976" s="220"/>
      <c r="KR976" s="220"/>
      <c r="KS976" s="220"/>
      <c r="KT976" s="220"/>
      <c r="KU976" s="220"/>
      <c r="KV976" s="220"/>
      <c r="KW976" s="220"/>
      <c r="KX976" s="220"/>
      <c r="LH976" s="220"/>
      <c r="LI976" s="220"/>
      <c r="LJ976" s="220"/>
      <c r="LK976" s="220"/>
      <c r="LL976" s="220"/>
      <c r="LM976" s="220"/>
      <c r="LN976" s="220"/>
      <c r="LO976" s="220"/>
      <c r="LP976" s="220"/>
      <c r="LQ976" s="220"/>
      <c r="LR976" s="220"/>
      <c r="LS976" s="220"/>
      <c r="LT976" s="220"/>
      <c r="LU976" s="220"/>
      <c r="LV976" s="220"/>
      <c r="LW976" s="220"/>
      <c r="LX976" s="220"/>
      <c r="LY976" s="220"/>
      <c r="LZ976" s="220"/>
      <c r="MA976" s="220"/>
      <c r="MB976" s="220"/>
      <c r="MC976" s="220"/>
      <c r="MD976" s="220"/>
      <c r="ME976" s="220"/>
      <c r="MF976" s="220"/>
      <c r="MG976" s="220"/>
      <c r="MH976" s="220"/>
      <c r="MI976" s="220"/>
      <c r="MJ976" s="220"/>
      <c r="MK976" s="220"/>
      <c r="ML976" s="220"/>
      <c r="MM976" s="220"/>
      <c r="MN976" s="220"/>
      <c r="MO976" s="220"/>
      <c r="MP976" s="220"/>
      <c r="MQ976" s="220"/>
      <c r="MR976" s="220"/>
      <c r="MS976" s="220"/>
      <c r="MT976" s="220"/>
      <c r="MU976" s="220"/>
      <c r="MV976" s="220"/>
      <c r="MW976" s="220"/>
      <c r="MX976" s="220"/>
      <c r="MY976" s="220"/>
      <c r="MZ976" s="220"/>
      <c r="NA976" s="220"/>
      <c r="NB976" s="220"/>
      <c r="NC976" s="220"/>
      <c r="ND976" s="220"/>
      <c r="NE976" s="220"/>
      <c r="NF976" s="220"/>
      <c r="NG976" s="220"/>
      <c r="NH976" s="220"/>
      <c r="NI976" s="220"/>
      <c r="NJ976" s="220"/>
      <c r="NK976" s="220"/>
      <c r="NL976" s="220"/>
      <c r="NM976" s="220"/>
      <c r="NN976" s="220"/>
      <c r="NO976" s="220"/>
      <c r="NP976" s="220"/>
      <c r="NQ976" s="220"/>
      <c r="NR976" s="220"/>
      <c r="NS976" s="220"/>
      <c r="NT976" s="220"/>
      <c r="NU976" s="220"/>
      <c r="NV976" s="220"/>
      <c r="NW976" s="220"/>
      <c r="NX976" s="220"/>
      <c r="NY976" s="220"/>
      <c r="NZ976" s="220"/>
      <c r="OA976" s="220"/>
      <c r="OB976" s="220"/>
      <c r="OC976" s="220"/>
      <c r="OD976" s="220"/>
      <c r="OE976" s="220"/>
      <c r="OF976" s="220"/>
      <c r="OG976" s="220"/>
      <c r="OH976" s="220"/>
      <c r="OI976" s="220"/>
      <c r="OJ976" s="220"/>
      <c r="OK976" s="220"/>
      <c r="OL976" s="220"/>
      <c r="OM976" s="220"/>
      <c r="ON976" s="220"/>
      <c r="OO976" s="220"/>
      <c r="OP976" s="220"/>
      <c r="OQ976" s="220"/>
      <c r="OR976" s="220"/>
      <c r="OS976" s="220"/>
      <c r="OT976" s="220"/>
      <c r="OU976" s="220"/>
      <c r="OV976" s="220"/>
      <c r="OW976" s="220"/>
      <c r="OX976" s="220"/>
      <c r="OY976" s="220"/>
      <c r="OZ976" s="220"/>
      <c r="PA976" s="220"/>
      <c r="PB976" s="220"/>
      <c r="PC976" s="220"/>
      <c r="PD976" s="220"/>
      <c r="PE976" s="220"/>
      <c r="PF976" s="220"/>
      <c r="PG976" s="220"/>
      <c r="PH976" s="220"/>
      <c r="PI976" s="220"/>
      <c r="PJ976" s="220"/>
      <c r="PK976" s="220"/>
      <c r="PL976" s="220"/>
      <c r="PM976" s="220"/>
      <c r="PN976" s="220"/>
      <c r="PO976" s="220"/>
      <c r="PP976" s="220"/>
      <c r="PQ976" s="220"/>
      <c r="PR976" s="220"/>
      <c r="PS976" s="220"/>
      <c r="PT976" s="220"/>
      <c r="PU976" s="220"/>
      <c r="PV976" s="220"/>
      <c r="PW976" s="220"/>
      <c r="PX976" s="220"/>
      <c r="PY976" s="220"/>
      <c r="PZ976" s="220"/>
      <c r="QA976" s="220"/>
      <c r="QB976" s="220"/>
      <c r="QC976" s="220"/>
      <c r="QD976" s="220"/>
      <c r="QE976" s="220"/>
      <c r="QF976" s="220"/>
      <c r="QG976" s="220"/>
      <c r="QH976" s="220"/>
      <c r="QI976" s="220"/>
      <c r="QJ976" s="220"/>
      <c r="QK976" s="220"/>
      <c r="QL976" s="220"/>
      <c r="QM976" s="220"/>
      <c r="QN976" s="220"/>
      <c r="QO976" s="220"/>
      <c r="QP976" s="220"/>
      <c r="QQ976" s="220"/>
      <c r="QR976" s="220"/>
      <c r="QS976" s="220"/>
      <c r="QT976" s="220"/>
      <c r="QU976" s="220"/>
      <c r="QV976" s="220"/>
      <c r="QW976" s="220"/>
      <c r="QX976" s="220"/>
      <c r="QY976" s="220"/>
      <c r="QZ976" s="220"/>
      <c r="RA976" s="220"/>
      <c r="RB976" s="220"/>
      <c r="RC976" s="220"/>
      <c r="RD976" s="220"/>
      <c r="RE976" s="220"/>
      <c r="RF976" s="220"/>
      <c r="RG976" s="220"/>
      <c r="RH976" s="220"/>
      <c r="RI976" s="220"/>
      <c r="RJ976" s="220"/>
      <c r="RK976" s="220"/>
      <c r="RL976" s="220"/>
      <c r="RM976" s="220"/>
      <c r="RN976" s="220"/>
      <c r="RO976" s="220"/>
      <c r="RP976" s="220"/>
      <c r="RQ976" s="220"/>
      <c r="RR976" s="220"/>
      <c r="RS976" s="220"/>
      <c r="RT976" s="220"/>
      <c r="RU976" s="220"/>
      <c r="RV976" s="220"/>
      <c r="RW976" s="220"/>
      <c r="RX976" s="220"/>
      <c r="RY976" s="220"/>
      <c r="RZ976" s="220"/>
      <c r="SA976" s="220"/>
      <c r="SB976" s="220"/>
      <c r="SC976" s="220"/>
      <c r="SD976" s="220"/>
      <c r="SE976" s="220"/>
      <c r="SF976" s="220"/>
      <c r="SG976" s="220"/>
    </row>
    <row r="977" spans="1:501">
      <c r="A977" s="220"/>
      <c r="B977" s="220"/>
      <c r="C977" s="220"/>
      <c r="D977" s="220"/>
      <c r="E977" s="220"/>
      <c r="F977" s="220"/>
      <c r="G977" s="220"/>
      <c r="H977" s="220"/>
      <c r="I977" s="220"/>
      <c r="J977" s="220"/>
      <c r="K977" s="220"/>
      <c r="L977" s="220"/>
      <c r="M977" s="220"/>
      <c r="N977" s="220"/>
      <c r="O977" s="454"/>
      <c r="P977" s="220"/>
      <c r="Q977" s="220"/>
      <c r="R977" s="220"/>
      <c r="S977" s="220"/>
      <c r="T977" s="220"/>
      <c r="U977" s="220"/>
      <c r="V977" s="220"/>
      <c r="W977" s="220"/>
      <c r="X977" s="220"/>
      <c r="Y977" s="220"/>
      <c r="Z977" s="220"/>
      <c r="AA977" s="220"/>
      <c r="AB977" s="220"/>
      <c r="AC977" s="220"/>
      <c r="AD977" s="220"/>
      <c r="AE977" s="220"/>
      <c r="AF977" s="220"/>
      <c r="AG977" s="220"/>
      <c r="AH977" s="220"/>
      <c r="AI977" s="220"/>
      <c r="AJ977" s="220"/>
      <c r="AK977" s="220"/>
      <c r="AL977" s="220"/>
      <c r="AM977" s="220"/>
      <c r="AN977" s="220"/>
      <c r="AO977" s="220"/>
      <c r="AP977" s="220"/>
      <c r="AQ977" s="220"/>
      <c r="AR977" s="220"/>
      <c r="AS977" s="220"/>
      <c r="AT977" s="220"/>
      <c r="AU977" s="220"/>
      <c r="AV977" s="220"/>
      <c r="AW977" s="220"/>
      <c r="AX977" s="220"/>
      <c r="AY977" s="220"/>
      <c r="AZ977" s="220"/>
      <c r="BA977" s="220"/>
      <c r="BB977" s="220"/>
      <c r="BC977" s="220"/>
      <c r="BD977" s="220"/>
      <c r="BE977" s="220"/>
      <c r="BF977" s="220"/>
      <c r="BG977" s="220"/>
      <c r="BH977" s="220"/>
      <c r="BI977" s="220"/>
      <c r="BJ977" s="220"/>
      <c r="BK977" s="220"/>
      <c r="BL977" s="220"/>
      <c r="BM977" s="220"/>
      <c r="BN977" s="220"/>
      <c r="BO977" s="220"/>
      <c r="BP977" s="220"/>
      <c r="BQ977" s="220"/>
      <c r="BR977" s="220"/>
      <c r="BS977" s="220"/>
      <c r="BT977" s="220"/>
      <c r="BU977" s="220"/>
      <c r="BV977" s="220"/>
      <c r="BW977" s="220"/>
      <c r="DV977" s="220"/>
      <c r="DW977" s="220"/>
      <c r="DX977" s="220"/>
      <c r="DY977" s="220"/>
      <c r="DZ977" s="220"/>
      <c r="EA977" s="220"/>
      <c r="EB977" s="220"/>
      <c r="EC977" s="220"/>
      <c r="ED977" s="220"/>
      <c r="EE977" s="220"/>
      <c r="EF977" s="220"/>
      <c r="EG977" s="220"/>
      <c r="EH977" s="220"/>
      <c r="EI977" s="220"/>
      <c r="EJ977" s="220"/>
      <c r="EK977" s="220"/>
      <c r="EL977" s="220"/>
      <c r="EM977" s="220"/>
      <c r="EN977" s="220"/>
      <c r="EO977" s="220"/>
      <c r="EP977" s="220"/>
      <c r="EQ977" s="220"/>
      <c r="ER977" s="220"/>
      <c r="ES977" s="220"/>
      <c r="ET977" s="220"/>
      <c r="EU977" s="220"/>
      <c r="EV977" s="220"/>
      <c r="EW977" s="220"/>
      <c r="EX977" s="220"/>
      <c r="EY977" s="220"/>
      <c r="EZ977" s="220"/>
      <c r="FA977" s="220"/>
      <c r="FB977" s="220"/>
      <c r="FC977" s="220"/>
      <c r="FD977" s="220"/>
      <c r="FE977" s="220"/>
      <c r="FF977" s="220"/>
      <c r="FG977" s="220"/>
      <c r="FH977" s="220"/>
      <c r="FI977" s="220"/>
      <c r="FJ977" s="220"/>
      <c r="FK977" s="220"/>
      <c r="FL977" s="220"/>
      <c r="FM977" s="220"/>
      <c r="FN977" s="220"/>
      <c r="FO977" s="220"/>
      <c r="FP977" s="220"/>
      <c r="FQ977" s="220"/>
      <c r="FR977" s="220"/>
      <c r="FS977" s="220"/>
      <c r="FT977" s="220"/>
      <c r="FU977" s="220"/>
      <c r="FV977" s="220"/>
      <c r="FW977" s="220"/>
      <c r="FX977" s="220"/>
      <c r="FY977" s="220"/>
      <c r="FZ977" s="220"/>
      <c r="GA977" s="220"/>
      <c r="GB977" s="220"/>
      <c r="GC977" s="220"/>
      <c r="GD977" s="220"/>
      <c r="GE977" s="220"/>
      <c r="GF977" s="220"/>
      <c r="GG977" s="220"/>
      <c r="GH977" s="220"/>
      <c r="GI977" s="220"/>
      <c r="GJ977" s="220"/>
      <c r="GK977" s="220"/>
      <c r="GL977" s="220"/>
      <c r="GM977" s="220"/>
      <c r="GN977" s="220"/>
      <c r="GO977" s="220"/>
      <c r="GP977" s="220"/>
      <c r="GQ977" s="220"/>
      <c r="GR977" s="220"/>
      <c r="GS977" s="220"/>
      <c r="GT977" s="220"/>
      <c r="GU977" s="220"/>
      <c r="GV977" s="220"/>
      <c r="GW977" s="220"/>
      <c r="GX977" s="220"/>
      <c r="GY977" s="220"/>
      <c r="GZ977" s="220"/>
      <c r="HA977" s="220"/>
      <c r="HB977" s="220"/>
      <c r="HC977" s="220"/>
      <c r="HD977" s="220"/>
      <c r="HE977" s="220"/>
      <c r="HF977" s="220"/>
      <c r="HG977" s="220"/>
      <c r="HH977" s="220"/>
      <c r="HI977" s="220"/>
      <c r="HJ977" s="220"/>
      <c r="HK977" s="220"/>
      <c r="HL977" s="220"/>
      <c r="HM977" s="220"/>
      <c r="HN977" s="220"/>
      <c r="HO977" s="220"/>
      <c r="HP977" s="220"/>
      <c r="HQ977" s="220"/>
      <c r="HR977" s="220"/>
      <c r="HS977" s="220"/>
      <c r="HT977" s="220"/>
      <c r="HU977" s="220"/>
      <c r="HV977" s="220"/>
      <c r="HW977" s="220"/>
      <c r="HX977" s="220"/>
      <c r="HY977" s="220"/>
      <c r="HZ977" s="220"/>
      <c r="IA977" s="220"/>
      <c r="IB977" s="220"/>
      <c r="IC977" s="220"/>
      <c r="ID977" s="220"/>
      <c r="IE977" s="220"/>
      <c r="IF977" s="220"/>
      <c r="IG977" s="220"/>
      <c r="IH977" s="220"/>
      <c r="II977" s="220"/>
      <c r="IJ977" s="220"/>
      <c r="IK977" s="220"/>
      <c r="IL977" s="220"/>
      <c r="IM977" s="220"/>
      <c r="IN977" s="220"/>
      <c r="IO977" s="220"/>
      <c r="IP977" s="220"/>
      <c r="IQ977" s="220"/>
      <c r="IR977" s="220"/>
      <c r="IS977" s="220"/>
      <c r="IT977" s="220"/>
      <c r="IU977" s="220"/>
      <c r="IV977" s="220"/>
      <c r="IW977" s="220"/>
      <c r="IX977" s="220"/>
      <c r="IY977" s="220"/>
      <c r="IZ977" s="220"/>
      <c r="JA977" s="220"/>
      <c r="JB977" s="220"/>
      <c r="JC977" s="220"/>
      <c r="JD977" s="220"/>
      <c r="JE977" s="220"/>
      <c r="JF977" s="220"/>
      <c r="JG977" s="220"/>
      <c r="JH977" s="220"/>
      <c r="JI977" s="220"/>
      <c r="JJ977" s="220"/>
      <c r="JK977" s="220"/>
      <c r="JL977" s="220"/>
      <c r="JM977" s="220"/>
      <c r="JN977" s="220"/>
      <c r="JO977" s="220"/>
      <c r="JP977" s="220"/>
      <c r="JQ977" s="220"/>
      <c r="JR977" s="220"/>
      <c r="JS977" s="220"/>
      <c r="JT977" s="220"/>
      <c r="JU977" s="220"/>
      <c r="JV977" s="220"/>
      <c r="JW977" s="220"/>
      <c r="JX977" s="220"/>
      <c r="JY977" s="220"/>
      <c r="JZ977" s="220"/>
      <c r="KA977" s="220"/>
      <c r="KB977" s="220"/>
      <c r="KC977" s="220"/>
      <c r="KD977" s="220"/>
      <c r="KE977" s="220"/>
      <c r="KF977" s="220"/>
      <c r="KG977" s="220"/>
      <c r="KH977" s="220"/>
      <c r="KI977" s="220"/>
      <c r="KJ977" s="220"/>
      <c r="KK977" s="220"/>
      <c r="KL977" s="220"/>
      <c r="KM977" s="220"/>
      <c r="KN977" s="220"/>
      <c r="KO977" s="220"/>
      <c r="KP977" s="220"/>
      <c r="KQ977" s="220"/>
      <c r="KR977" s="220"/>
      <c r="KS977" s="220"/>
      <c r="KT977" s="220"/>
      <c r="KU977" s="220"/>
      <c r="KV977" s="220"/>
      <c r="KW977" s="220"/>
      <c r="KX977" s="220"/>
      <c r="LH977" s="220"/>
      <c r="LI977" s="220"/>
      <c r="LJ977" s="220"/>
      <c r="LK977" s="220"/>
      <c r="LL977" s="220"/>
      <c r="LM977" s="220"/>
      <c r="LN977" s="220"/>
      <c r="LO977" s="220"/>
      <c r="LP977" s="220"/>
      <c r="LQ977" s="220"/>
      <c r="LR977" s="220"/>
      <c r="LS977" s="220"/>
      <c r="LT977" s="220"/>
      <c r="LU977" s="220"/>
      <c r="LV977" s="220"/>
      <c r="LW977" s="220"/>
      <c r="LX977" s="220"/>
      <c r="LY977" s="220"/>
      <c r="LZ977" s="220"/>
      <c r="MA977" s="220"/>
      <c r="MB977" s="220"/>
      <c r="MC977" s="220"/>
      <c r="MD977" s="220"/>
      <c r="ME977" s="220"/>
      <c r="MF977" s="220"/>
      <c r="MG977" s="220"/>
      <c r="MH977" s="220"/>
      <c r="MI977" s="220"/>
      <c r="MJ977" s="220"/>
      <c r="MK977" s="220"/>
      <c r="ML977" s="220"/>
      <c r="MM977" s="220"/>
      <c r="MN977" s="220"/>
      <c r="MO977" s="220"/>
      <c r="MP977" s="220"/>
      <c r="MQ977" s="220"/>
      <c r="MR977" s="220"/>
      <c r="MS977" s="220"/>
      <c r="MT977" s="220"/>
      <c r="MU977" s="220"/>
      <c r="MV977" s="220"/>
      <c r="MW977" s="220"/>
      <c r="MX977" s="220"/>
      <c r="MY977" s="220"/>
      <c r="MZ977" s="220"/>
      <c r="NA977" s="220"/>
      <c r="NB977" s="220"/>
      <c r="NC977" s="220"/>
      <c r="ND977" s="220"/>
      <c r="NE977" s="220"/>
      <c r="NF977" s="220"/>
      <c r="NG977" s="220"/>
      <c r="NH977" s="220"/>
      <c r="NI977" s="220"/>
      <c r="NJ977" s="220"/>
      <c r="NK977" s="220"/>
      <c r="NL977" s="220"/>
      <c r="NM977" s="220"/>
      <c r="NN977" s="220"/>
      <c r="NO977" s="220"/>
      <c r="NP977" s="220"/>
      <c r="NQ977" s="220"/>
      <c r="NR977" s="220"/>
      <c r="NS977" s="220"/>
      <c r="NT977" s="220"/>
      <c r="NU977" s="220"/>
      <c r="NV977" s="220"/>
      <c r="NW977" s="220"/>
      <c r="NX977" s="220"/>
      <c r="NY977" s="220"/>
      <c r="NZ977" s="220"/>
      <c r="OA977" s="220"/>
      <c r="OB977" s="220"/>
      <c r="OC977" s="220"/>
      <c r="OD977" s="220"/>
      <c r="OE977" s="220"/>
      <c r="OF977" s="220"/>
      <c r="OG977" s="220"/>
      <c r="OH977" s="220"/>
      <c r="OI977" s="220"/>
      <c r="OJ977" s="220"/>
      <c r="OK977" s="220"/>
      <c r="OL977" s="220"/>
      <c r="OM977" s="220"/>
      <c r="ON977" s="220"/>
      <c r="OO977" s="220"/>
      <c r="OP977" s="220"/>
      <c r="OQ977" s="220"/>
      <c r="OR977" s="220"/>
      <c r="OS977" s="220"/>
      <c r="OT977" s="220"/>
      <c r="OU977" s="220"/>
      <c r="OV977" s="220"/>
      <c r="OW977" s="220"/>
      <c r="OX977" s="220"/>
      <c r="OY977" s="220"/>
      <c r="OZ977" s="220"/>
      <c r="PA977" s="220"/>
      <c r="PB977" s="220"/>
      <c r="PC977" s="220"/>
      <c r="PD977" s="220"/>
      <c r="PE977" s="220"/>
      <c r="PF977" s="220"/>
      <c r="PG977" s="220"/>
      <c r="PH977" s="220"/>
      <c r="PI977" s="220"/>
      <c r="PJ977" s="220"/>
      <c r="PK977" s="220"/>
      <c r="PL977" s="220"/>
      <c r="PM977" s="220"/>
      <c r="PN977" s="220"/>
      <c r="PO977" s="220"/>
      <c r="PP977" s="220"/>
      <c r="PQ977" s="220"/>
      <c r="PR977" s="220"/>
      <c r="PS977" s="220"/>
      <c r="PT977" s="220"/>
      <c r="PU977" s="220"/>
      <c r="PV977" s="220"/>
      <c r="PW977" s="220"/>
      <c r="PX977" s="220"/>
      <c r="PY977" s="220"/>
      <c r="PZ977" s="220"/>
      <c r="QA977" s="220"/>
      <c r="QB977" s="220"/>
      <c r="QC977" s="220"/>
      <c r="QD977" s="220"/>
      <c r="QE977" s="220"/>
      <c r="QF977" s="220"/>
      <c r="QG977" s="220"/>
      <c r="QH977" s="220"/>
      <c r="QI977" s="220"/>
      <c r="QJ977" s="220"/>
      <c r="QK977" s="220"/>
      <c r="QL977" s="220"/>
      <c r="QM977" s="220"/>
      <c r="QN977" s="220"/>
      <c r="QO977" s="220"/>
      <c r="QP977" s="220"/>
      <c r="QQ977" s="220"/>
      <c r="QR977" s="220"/>
      <c r="QS977" s="220"/>
      <c r="QT977" s="220"/>
      <c r="QU977" s="220"/>
      <c r="QV977" s="220"/>
      <c r="QW977" s="220"/>
      <c r="QX977" s="220"/>
      <c r="QY977" s="220"/>
      <c r="QZ977" s="220"/>
      <c r="RA977" s="220"/>
      <c r="RB977" s="220"/>
      <c r="RC977" s="220"/>
      <c r="RD977" s="220"/>
      <c r="RE977" s="220"/>
      <c r="RF977" s="220"/>
      <c r="RG977" s="220"/>
      <c r="RH977" s="220"/>
      <c r="RI977" s="220"/>
      <c r="RJ977" s="220"/>
      <c r="RK977" s="220"/>
      <c r="RL977" s="220"/>
      <c r="RM977" s="220"/>
      <c r="RN977" s="220"/>
      <c r="RO977" s="220"/>
      <c r="RP977" s="220"/>
      <c r="RQ977" s="220"/>
      <c r="RR977" s="220"/>
      <c r="RS977" s="220"/>
      <c r="RT977" s="220"/>
      <c r="RU977" s="220"/>
      <c r="RV977" s="220"/>
      <c r="RW977" s="220"/>
      <c r="RX977" s="220"/>
      <c r="RY977" s="220"/>
      <c r="RZ977" s="220"/>
      <c r="SA977" s="220"/>
      <c r="SB977" s="220"/>
      <c r="SC977" s="220"/>
      <c r="SD977" s="220"/>
      <c r="SE977" s="220"/>
      <c r="SF977" s="220"/>
      <c r="SG977" s="220"/>
    </row>
    <row r="978" spans="1:501">
      <c r="A978" s="220"/>
      <c r="B978" s="220"/>
      <c r="C978" s="220"/>
      <c r="D978" s="220"/>
      <c r="E978" s="220"/>
      <c r="F978" s="220"/>
      <c r="G978" s="220"/>
      <c r="H978" s="220"/>
      <c r="I978" s="220"/>
      <c r="J978" s="220"/>
      <c r="K978" s="220"/>
      <c r="L978" s="220"/>
      <c r="M978" s="220"/>
      <c r="N978" s="220"/>
      <c r="O978" s="454"/>
      <c r="P978" s="220"/>
      <c r="Q978" s="220"/>
      <c r="R978" s="220"/>
      <c r="S978" s="220"/>
      <c r="T978" s="220"/>
      <c r="U978" s="220"/>
      <c r="V978" s="220"/>
      <c r="W978" s="220"/>
      <c r="X978" s="220"/>
      <c r="Y978" s="220"/>
      <c r="Z978" s="220"/>
      <c r="AA978" s="220"/>
      <c r="AB978" s="220"/>
      <c r="AC978" s="220"/>
      <c r="AD978" s="220"/>
      <c r="AE978" s="220"/>
      <c r="AF978" s="220"/>
      <c r="AG978" s="220"/>
      <c r="AH978" s="220"/>
      <c r="AI978" s="220"/>
      <c r="AJ978" s="220"/>
      <c r="AK978" s="220"/>
      <c r="AL978" s="220"/>
      <c r="AM978" s="220"/>
      <c r="AN978" s="220"/>
      <c r="AO978" s="220"/>
      <c r="AP978" s="220"/>
      <c r="AQ978" s="220"/>
      <c r="AR978" s="220"/>
      <c r="AS978" s="220"/>
      <c r="AT978" s="220"/>
      <c r="AU978" s="220"/>
      <c r="AV978" s="220"/>
      <c r="AW978" s="220"/>
      <c r="AX978" s="220"/>
      <c r="AY978" s="220"/>
      <c r="AZ978" s="220"/>
      <c r="BA978" s="220"/>
      <c r="BB978" s="220"/>
      <c r="BC978" s="220"/>
      <c r="BD978" s="220"/>
      <c r="BE978" s="220"/>
      <c r="BF978" s="220"/>
      <c r="BG978" s="220"/>
      <c r="BH978" s="220"/>
      <c r="BI978" s="220"/>
      <c r="BJ978" s="220"/>
      <c r="BK978" s="220"/>
      <c r="BL978" s="220"/>
      <c r="BM978" s="220"/>
      <c r="BN978" s="220"/>
      <c r="BO978" s="220"/>
      <c r="BP978" s="220"/>
      <c r="BQ978" s="220"/>
      <c r="BR978" s="220"/>
      <c r="BS978" s="220"/>
      <c r="BT978" s="220"/>
      <c r="BU978" s="220"/>
      <c r="BV978" s="220"/>
      <c r="BW978" s="220"/>
      <c r="DV978" s="220"/>
      <c r="DW978" s="220"/>
      <c r="DX978" s="220"/>
      <c r="DY978" s="220"/>
      <c r="DZ978" s="220"/>
      <c r="EA978" s="220"/>
      <c r="EB978" s="220"/>
      <c r="EC978" s="220"/>
      <c r="ED978" s="220"/>
      <c r="EE978" s="220"/>
      <c r="EF978" s="220"/>
      <c r="EG978" s="220"/>
      <c r="EH978" s="220"/>
      <c r="EI978" s="220"/>
      <c r="EJ978" s="220"/>
      <c r="EK978" s="220"/>
      <c r="EL978" s="220"/>
      <c r="EM978" s="220"/>
      <c r="EN978" s="220"/>
      <c r="EO978" s="220"/>
      <c r="EP978" s="220"/>
      <c r="EQ978" s="220"/>
      <c r="ER978" s="220"/>
      <c r="ES978" s="220"/>
      <c r="ET978" s="220"/>
      <c r="EU978" s="220"/>
      <c r="EV978" s="220"/>
      <c r="EW978" s="220"/>
      <c r="EX978" s="220"/>
      <c r="EY978" s="220"/>
      <c r="EZ978" s="220"/>
      <c r="FA978" s="220"/>
      <c r="FB978" s="220"/>
      <c r="FC978" s="220"/>
      <c r="FD978" s="220"/>
      <c r="FE978" s="220"/>
      <c r="FF978" s="220"/>
      <c r="FG978" s="220"/>
      <c r="FH978" s="220"/>
      <c r="FI978" s="220"/>
      <c r="FJ978" s="220"/>
      <c r="FK978" s="220"/>
      <c r="FL978" s="220"/>
      <c r="FM978" s="220"/>
      <c r="FN978" s="220"/>
      <c r="FO978" s="220"/>
      <c r="FP978" s="220"/>
      <c r="FQ978" s="220"/>
      <c r="FR978" s="220"/>
      <c r="FS978" s="220"/>
      <c r="FT978" s="220"/>
      <c r="FU978" s="220"/>
      <c r="FV978" s="220"/>
      <c r="FW978" s="220"/>
      <c r="FX978" s="220"/>
      <c r="FY978" s="220"/>
      <c r="FZ978" s="220"/>
      <c r="GA978" s="220"/>
      <c r="GB978" s="220"/>
      <c r="GC978" s="220"/>
      <c r="GD978" s="220"/>
      <c r="GE978" s="220"/>
      <c r="GF978" s="220"/>
      <c r="GG978" s="220"/>
      <c r="GH978" s="220"/>
      <c r="GI978" s="220"/>
      <c r="GJ978" s="220"/>
      <c r="GK978" s="220"/>
      <c r="GL978" s="220"/>
      <c r="GM978" s="220"/>
      <c r="GN978" s="220"/>
      <c r="GO978" s="220"/>
      <c r="GP978" s="220"/>
      <c r="GQ978" s="220"/>
      <c r="GR978" s="220"/>
      <c r="GS978" s="220"/>
      <c r="GT978" s="220"/>
      <c r="GU978" s="220"/>
      <c r="GV978" s="220"/>
      <c r="GW978" s="220"/>
      <c r="GX978" s="220"/>
      <c r="GY978" s="220"/>
      <c r="GZ978" s="220"/>
      <c r="HA978" s="220"/>
      <c r="HB978" s="220"/>
      <c r="HC978" s="220"/>
      <c r="HD978" s="220"/>
      <c r="HE978" s="220"/>
      <c r="HF978" s="220"/>
      <c r="HG978" s="220"/>
      <c r="HH978" s="220"/>
      <c r="HI978" s="220"/>
      <c r="HJ978" s="220"/>
      <c r="HK978" s="220"/>
      <c r="HL978" s="220"/>
      <c r="HM978" s="220"/>
      <c r="HN978" s="220"/>
      <c r="HO978" s="220"/>
      <c r="HP978" s="220"/>
      <c r="HQ978" s="220"/>
      <c r="HR978" s="220"/>
      <c r="HS978" s="220"/>
      <c r="HT978" s="220"/>
      <c r="HU978" s="220"/>
      <c r="HV978" s="220"/>
      <c r="HW978" s="220"/>
      <c r="HX978" s="220"/>
      <c r="HY978" s="220"/>
      <c r="HZ978" s="220"/>
      <c r="IA978" s="220"/>
      <c r="IB978" s="220"/>
      <c r="IC978" s="220"/>
      <c r="ID978" s="220"/>
      <c r="IE978" s="220"/>
      <c r="IF978" s="220"/>
      <c r="IG978" s="220"/>
      <c r="IH978" s="220"/>
      <c r="II978" s="220"/>
      <c r="IJ978" s="220"/>
      <c r="IK978" s="220"/>
      <c r="IL978" s="220"/>
      <c r="IM978" s="220"/>
      <c r="IN978" s="220"/>
      <c r="IO978" s="220"/>
      <c r="IP978" s="220"/>
      <c r="IQ978" s="220"/>
      <c r="IR978" s="220"/>
      <c r="IS978" s="220"/>
      <c r="IT978" s="220"/>
      <c r="IU978" s="220"/>
      <c r="IV978" s="220"/>
      <c r="IW978" s="220"/>
      <c r="IX978" s="220"/>
      <c r="IY978" s="220"/>
      <c r="IZ978" s="220"/>
      <c r="JA978" s="220"/>
      <c r="JB978" s="220"/>
      <c r="JC978" s="220"/>
      <c r="JD978" s="220"/>
      <c r="JE978" s="220"/>
      <c r="JF978" s="220"/>
      <c r="JG978" s="220"/>
      <c r="JH978" s="220"/>
      <c r="JI978" s="220"/>
      <c r="JJ978" s="220"/>
      <c r="JK978" s="220"/>
      <c r="JL978" s="220"/>
      <c r="JM978" s="220"/>
      <c r="JN978" s="220"/>
      <c r="JO978" s="220"/>
      <c r="JP978" s="220"/>
      <c r="JQ978" s="220"/>
      <c r="JR978" s="220"/>
      <c r="JS978" s="220"/>
      <c r="JT978" s="220"/>
      <c r="JU978" s="220"/>
      <c r="JV978" s="220"/>
      <c r="JW978" s="220"/>
      <c r="JX978" s="220"/>
      <c r="JY978" s="220"/>
      <c r="JZ978" s="220"/>
      <c r="KA978" s="220"/>
      <c r="KB978" s="220"/>
      <c r="KC978" s="220"/>
      <c r="KD978" s="220"/>
      <c r="KE978" s="220"/>
      <c r="KF978" s="220"/>
      <c r="KG978" s="220"/>
      <c r="KH978" s="220"/>
      <c r="KI978" s="220"/>
      <c r="KJ978" s="220"/>
      <c r="KK978" s="220"/>
      <c r="KL978" s="220"/>
      <c r="KM978" s="220"/>
      <c r="KN978" s="220"/>
      <c r="KO978" s="220"/>
      <c r="KP978" s="220"/>
      <c r="KQ978" s="220"/>
      <c r="KR978" s="220"/>
      <c r="KS978" s="220"/>
      <c r="KT978" s="220"/>
      <c r="KU978" s="220"/>
      <c r="KV978" s="220"/>
      <c r="KW978" s="220"/>
      <c r="KX978" s="220"/>
      <c r="LH978" s="220"/>
      <c r="LI978" s="220"/>
      <c r="LJ978" s="220"/>
      <c r="LK978" s="220"/>
      <c r="LL978" s="220"/>
      <c r="LM978" s="220"/>
      <c r="LN978" s="220"/>
      <c r="LO978" s="220"/>
      <c r="LP978" s="220"/>
      <c r="LQ978" s="220"/>
      <c r="LR978" s="220"/>
      <c r="LS978" s="220"/>
      <c r="LT978" s="220"/>
      <c r="LU978" s="220"/>
      <c r="LV978" s="220"/>
      <c r="LW978" s="220"/>
      <c r="LX978" s="220"/>
      <c r="LY978" s="220"/>
      <c r="LZ978" s="220"/>
      <c r="MA978" s="220"/>
      <c r="MB978" s="220"/>
      <c r="MC978" s="220"/>
      <c r="MD978" s="220"/>
      <c r="ME978" s="220"/>
      <c r="MF978" s="220"/>
      <c r="MG978" s="220"/>
      <c r="MH978" s="220"/>
      <c r="MI978" s="220"/>
      <c r="MJ978" s="220"/>
      <c r="MK978" s="220"/>
      <c r="ML978" s="220"/>
      <c r="MM978" s="220"/>
      <c r="MN978" s="220"/>
      <c r="MO978" s="220"/>
      <c r="MP978" s="220"/>
      <c r="MQ978" s="220"/>
      <c r="MR978" s="220"/>
      <c r="MS978" s="220"/>
      <c r="MT978" s="220"/>
      <c r="MU978" s="220"/>
      <c r="MV978" s="220"/>
      <c r="MW978" s="220"/>
      <c r="MX978" s="220"/>
      <c r="MY978" s="220"/>
      <c r="MZ978" s="220"/>
      <c r="NA978" s="220"/>
      <c r="NB978" s="220"/>
      <c r="NC978" s="220"/>
      <c r="ND978" s="220"/>
      <c r="NE978" s="220"/>
      <c r="NF978" s="220"/>
      <c r="NG978" s="220"/>
      <c r="NH978" s="220"/>
      <c r="NI978" s="220"/>
      <c r="NJ978" s="220"/>
      <c r="NK978" s="220"/>
      <c r="NL978" s="220"/>
      <c r="NM978" s="220"/>
      <c r="NN978" s="220"/>
      <c r="NO978" s="220"/>
      <c r="NP978" s="220"/>
      <c r="NQ978" s="220"/>
      <c r="NR978" s="220"/>
      <c r="NS978" s="220"/>
      <c r="NT978" s="220"/>
      <c r="NU978" s="220"/>
      <c r="NV978" s="220"/>
      <c r="NW978" s="220"/>
      <c r="NX978" s="220"/>
      <c r="NY978" s="220"/>
      <c r="NZ978" s="220"/>
      <c r="OA978" s="220"/>
      <c r="OB978" s="220"/>
      <c r="OC978" s="220"/>
      <c r="OD978" s="220"/>
      <c r="OE978" s="220"/>
      <c r="OF978" s="220"/>
      <c r="OG978" s="220"/>
      <c r="OH978" s="220"/>
      <c r="OI978" s="220"/>
      <c r="OJ978" s="220"/>
      <c r="OK978" s="220"/>
      <c r="OL978" s="220"/>
      <c r="OM978" s="220"/>
      <c r="ON978" s="220"/>
      <c r="OO978" s="220"/>
      <c r="OP978" s="220"/>
      <c r="OQ978" s="220"/>
      <c r="OR978" s="220"/>
      <c r="OS978" s="220"/>
      <c r="OT978" s="220"/>
      <c r="OU978" s="220"/>
      <c r="OV978" s="220"/>
      <c r="OW978" s="220"/>
      <c r="OX978" s="220"/>
      <c r="OY978" s="220"/>
      <c r="OZ978" s="220"/>
      <c r="PA978" s="220"/>
      <c r="PB978" s="220"/>
      <c r="PC978" s="220"/>
      <c r="PD978" s="220"/>
      <c r="PE978" s="220"/>
      <c r="PF978" s="220"/>
      <c r="PG978" s="220"/>
      <c r="PH978" s="220"/>
      <c r="PI978" s="220"/>
      <c r="PJ978" s="220"/>
      <c r="PK978" s="220"/>
      <c r="PL978" s="220"/>
      <c r="PM978" s="220"/>
      <c r="PN978" s="220"/>
      <c r="PO978" s="220"/>
      <c r="PP978" s="220"/>
      <c r="PQ978" s="220"/>
      <c r="PR978" s="220"/>
      <c r="PS978" s="220"/>
      <c r="PT978" s="220"/>
      <c r="PU978" s="220"/>
      <c r="PV978" s="220"/>
      <c r="PW978" s="220"/>
      <c r="PX978" s="220"/>
      <c r="PY978" s="220"/>
      <c r="PZ978" s="220"/>
      <c r="QA978" s="220"/>
      <c r="QB978" s="220"/>
      <c r="QC978" s="220"/>
      <c r="QD978" s="220"/>
      <c r="QE978" s="220"/>
      <c r="QF978" s="220"/>
      <c r="QG978" s="220"/>
      <c r="QH978" s="220"/>
      <c r="QI978" s="220"/>
      <c r="QJ978" s="220"/>
      <c r="QK978" s="220"/>
      <c r="QL978" s="220"/>
      <c r="QM978" s="220"/>
      <c r="QN978" s="220"/>
      <c r="QO978" s="220"/>
      <c r="QP978" s="220"/>
      <c r="QQ978" s="220"/>
      <c r="QR978" s="220"/>
      <c r="QS978" s="220"/>
      <c r="QT978" s="220"/>
      <c r="QU978" s="220"/>
      <c r="QV978" s="220"/>
      <c r="QW978" s="220"/>
      <c r="QX978" s="220"/>
      <c r="QY978" s="220"/>
      <c r="QZ978" s="220"/>
      <c r="RA978" s="220"/>
      <c r="RB978" s="220"/>
      <c r="RC978" s="220"/>
      <c r="RD978" s="220"/>
      <c r="RE978" s="220"/>
      <c r="RF978" s="220"/>
      <c r="RG978" s="220"/>
      <c r="RH978" s="220"/>
      <c r="RI978" s="220"/>
      <c r="RJ978" s="220"/>
      <c r="RK978" s="220"/>
      <c r="RL978" s="220"/>
      <c r="RM978" s="220"/>
      <c r="RN978" s="220"/>
      <c r="RO978" s="220"/>
      <c r="RP978" s="220"/>
      <c r="RQ978" s="220"/>
      <c r="RR978" s="220"/>
      <c r="RS978" s="220"/>
      <c r="RT978" s="220"/>
      <c r="RU978" s="220"/>
      <c r="RV978" s="220"/>
      <c r="RW978" s="220"/>
      <c r="RX978" s="220"/>
      <c r="RY978" s="220"/>
      <c r="RZ978" s="220"/>
      <c r="SA978" s="220"/>
      <c r="SB978" s="220"/>
      <c r="SC978" s="220"/>
      <c r="SD978" s="220"/>
      <c r="SE978" s="220"/>
      <c r="SF978" s="220"/>
      <c r="SG978" s="220"/>
    </row>
    <row r="979" spans="1:501">
      <c r="A979" s="220"/>
      <c r="B979" s="220"/>
      <c r="C979" s="220"/>
      <c r="D979" s="220"/>
      <c r="E979" s="220"/>
      <c r="F979" s="220"/>
      <c r="G979" s="220"/>
      <c r="H979" s="220"/>
      <c r="I979" s="220"/>
      <c r="J979" s="220"/>
      <c r="K979" s="220"/>
      <c r="L979" s="220"/>
      <c r="M979" s="220"/>
      <c r="N979" s="220"/>
      <c r="O979" s="454"/>
      <c r="P979" s="220"/>
      <c r="Q979" s="220"/>
      <c r="R979" s="220"/>
      <c r="S979" s="220"/>
      <c r="T979" s="220"/>
      <c r="U979" s="220"/>
      <c r="V979" s="220"/>
      <c r="W979" s="220"/>
      <c r="X979" s="220"/>
      <c r="Y979" s="220"/>
      <c r="Z979" s="220"/>
      <c r="AA979" s="220"/>
      <c r="AB979" s="220"/>
      <c r="AC979" s="220"/>
      <c r="AD979" s="220"/>
      <c r="AE979" s="220"/>
      <c r="AF979" s="220"/>
      <c r="AG979" s="220"/>
      <c r="AH979" s="220"/>
      <c r="AI979" s="220"/>
      <c r="AJ979" s="220"/>
      <c r="AK979" s="220"/>
      <c r="AL979" s="220"/>
      <c r="AM979" s="220"/>
      <c r="AN979" s="220"/>
      <c r="AO979" s="220"/>
      <c r="AP979" s="220"/>
      <c r="AQ979" s="220"/>
      <c r="AR979" s="220"/>
      <c r="AS979" s="220"/>
      <c r="AT979" s="220"/>
      <c r="AU979" s="220"/>
      <c r="AV979" s="220"/>
      <c r="AW979" s="220"/>
      <c r="AX979" s="220"/>
      <c r="AY979" s="220"/>
      <c r="AZ979" s="220"/>
      <c r="BA979" s="220"/>
      <c r="BB979" s="220"/>
      <c r="BC979" s="220"/>
      <c r="BD979" s="220"/>
      <c r="BE979" s="220"/>
      <c r="BF979" s="220"/>
      <c r="BG979" s="220"/>
      <c r="BH979" s="220"/>
      <c r="BI979" s="220"/>
      <c r="BJ979" s="220"/>
      <c r="BK979" s="220"/>
      <c r="BL979" s="220"/>
      <c r="BM979" s="220"/>
      <c r="BN979" s="220"/>
      <c r="BO979" s="220"/>
      <c r="BP979" s="220"/>
      <c r="BQ979" s="220"/>
      <c r="BR979" s="220"/>
      <c r="BS979" s="220"/>
      <c r="BT979" s="220"/>
      <c r="BU979" s="220"/>
      <c r="BV979" s="220"/>
      <c r="BW979" s="220"/>
      <c r="DV979" s="220"/>
      <c r="DW979" s="220"/>
      <c r="DX979" s="220"/>
      <c r="DY979" s="220"/>
      <c r="DZ979" s="220"/>
      <c r="EA979" s="220"/>
      <c r="EB979" s="220"/>
      <c r="EC979" s="220"/>
      <c r="ED979" s="220"/>
      <c r="EE979" s="220"/>
      <c r="EF979" s="220"/>
      <c r="EG979" s="220"/>
      <c r="EH979" s="220"/>
      <c r="EI979" s="220"/>
      <c r="EJ979" s="220"/>
      <c r="EK979" s="220"/>
      <c r="EL979" s="220"/>
      <c r="EM979" s="220"/>
      <c r="EN979" s="220"/>
      <c r="EO979" s="220"/>
      <c r="EP979" s="220"/>
      <c r="EQ979" s="220"/>
      <c r="ER979" s="220"/>
      <c r="ES979" s="220"/>
      <c r="ET979" s="220"/>
      <c r="EU979" s="220"/>
      <c r="EV979" s="220"/>
      <c r="EW979" s="220"/>
      <c r="EX979" s="220"/>
      <c r="EY979" s="220"/>
      <c r="EZ979" s="220"/>
      <c r="FA979" s="220"/>
      <c r="FB979" s="220"/>
      <c r="FC979" s="220"/>
      <c r="FD979" s="220"/>
      <c r="FE979" s="220"/>
      <c r="FF979" s="220"/>
      <c r="FG979" s="220"/>
      <c r="FH979" s="220"/>
      <c r="FI979" s="220"/>
      <c r="FJ979" s="220"/>
      <c r="FK979" s="220"/>
      <c r="FL979" s="220"/>
      <c r="FM979" s="220"/>
      <c r="FN979" s="220"/>
      <c r="FO979" s="220"/>
      <c r="FP979" s="220"/>
      <c r="FQ979" s="220"/>
      <c r="FR979" s="220"/>
      <c r="FS979" s="220"/>
      <c r="FT979" s="220"/>
      <c r="FU979" s="220"/>
      <c r="FV979" s="220"/>
      <c r="FW979" s="220"/>
      <c r="FX979" s="220"/>
      <c r="FY979" s="220"/>
      <c r="FZ979" s="220"/>
      <c r="GA979" s="220"/>
      <c r="GB979" s="220"/>
      <c r="GC979" s="220"/>
      <c r="GD979" s="220"/>
      <c r="GE979" s="220"/>
      <c r="GF979" s="220"/>
      <c r="GG979" s="220"/>
      <c r="GH979" s="220"/>
      <c r="GI979" s="220"/>
      <c r="GJ979" s="220"/>
      <c r="GK979" s="220"/>
      <c r="GL979" s="220"/>
      <c r="GM979" s="220"/>
      <c r="GN979" s="220"/>
      <c r="GO979" s="220"/>
      <c r="GP979" s="220"/>
      <c r="GQ979" s="220"/>
      <c r="GR979" s="220"/>
      <c r="GS979" s="220"/>
      <c r="GT979" s="220"/>
      <c r="GU979" s="220"/>
      <c r="GV979" s="220"/>
      <c r="GW979" s="220"/>
      <c r="GX979" s="220"/>
      <c r="GY979" s="220"/>
      <c r="GZ979" s="220"/>
      <c r="HA979" s="220"/>
      <c r="HB979" s="220"/>
      <c r="HC979" s="220"/>
      <c r="HD979" s="220"/>
      <c r="HE979" s="220"/>
      <c r="HF979" s="220"/>
      <c r="HG979" s="220"/>
      <c r="HH979" s="220"/>
      <c r="HI979" s="220"/>
      <c r="HJ979" s="220"/>
      <c r="HK979" s="220"/>
      <c r="HL979" s="220"/>
      <c r="HM979" s="220"/>
      <c r="HN979" s="220"/>
      <c r="HO979" s="220"/>
      <c r="HP979" s="220"/>
      <c r="HQ979" s="220"/>
      <c r="HR979" s="220"/>
      <c r="HS979" s="220"/>
      <c r="HT979" s="220"/>
      <c r="HU979" s="220"/>
      <c r="HV979" s="220"/>
      <c r="HW979" s="220"/>
      <c r="HX979" s="220"/>
      <c r="HY979" s="220"/>
      <c r="HZ979" s="220"/>
      <c r="IA979" s="220"/>
      <c r="IB979" s="220"/>
      <c r="IC979" s="220"/>
      <c r="ID979" s="220"/>
      <c r="IE979" s="220"/>
      <c r="IF979" s="220"/>
      <c r="IG979" s="220"/>
      <c r="IH979" s="220"/>
      <c r="II979" s="220"/>
      <c r="IJ979" s="220"/>
      <c r="IK979" s="220"/>
      <c r="IL979" s="220"/>
      <c r="IM979" s="220"/>
      <c r="IN979" s="220"/>
      <c r="IO979" s="220"/>
      <c r="IP979" s="220"/>
      <c r="IQ979" s="220"/>
      <c r="IR979" s="220"/>
      <c r="IS979" s="220"/>
      <c r="IT979" s="220"/>
      <c r="IU979" s="220"/>
      <c r="IV979" s="220"/>
      <c r="IW979" s="220"/>
      <c r="IX979" s="220"/>
      <c r="IY979" s="220"/>
      <c r="IZ979" s="220"/>
      <c r="JA979" s="220"/>
      <c r="JB979" s="220"/>
      <c r="JC979" s="220"/>
      <c r="JD979" s="220"/>
      <c r="JE979" s="220"/>
      <c r="JF979" s="220"/>
      <c r="JG979" s="220"/>
      <c r="JH979" s="220"/>
      <c r="JI979" s="220"/>
      <c r="JJ979" s="220"/>
      <c r="JK979" s="220"/>
      <c r="JL979" s="220"/>
      <c r="JM979" s="220"/>
      <c r="JN979" s="220"/>
      <c r="JO979" s="220"/>
      <c r="JP979" s="220"/>
      <c r="JQ979" s="220"/>
      <c r="JR979" s="220"/>
      <c r="JS979" s="220"/>
      <c r="JT979" s="220"/>
      <c r="JU979" s="220"/>
      <c r="JV979" s="220"/>
      <c r="JW979" s="220"/>
      <c r="JX979" s="220"/>
      <c r="JY979" s="220"/>
      <c r="JZ979" s="220"/>
      <c r="KA979" s="220"/>
      <c r="KB979" s="220"/>
      <c r="KC979" s="220"/>
      <c r="KD979" s="220"/>
      <c r="KE979" s="220"/>
      <c r="KF979" s="220"/>
      <c r="KG979" s="220"/>
      <c r="KH979" s="220"/>
      <c r="KI979" s="220"/>
      <c r="KJ979" s="220"/>
      <c r="KK979" s="220"/>
      <c r="KL979" s="220"/>
      <c r="KM979" s="220"/>
      <c r="KN979" s="220"/>
      <c r="KO979" s="220"/>
      <c r="KP979" s="220"/>
      <c r="KQ979" s="220"/>
      <c r="KR979" s="220"/>
      <c r="KS979" s="220"/>
      <c r="KT979" s="220"/>
      <c r="KU979" s="220"/>
      <c r="KV979" s="220"/>
      <c r="KW979" s="220"/>
      <c r="KX979" s="220"/>
      <c r="LH979" s="220"/>
      <c r="LI979" s="220"/>
      <c r="LJ979" s="220"/>
      <c r="LK979" s="220"/>
      <c r="LL979" s="220"/>
      <c r="LM979" s="220"/>
      <c r="LN979" s="220"/>
      <c r="LO979" s="220"/>
      <c r="LP979" s="220"/>
      <c r="LQ979" s="220"/>
      <c r="LR979" s="220"/>
      <c r="LS979" s="220"/>
      <c r="LT979" s="220"/>
      <c r="LU979" s="220"/>
      <c r="LV979" s="220"/>
      <c r="LW979" s="220"/>
      <c r="LX979" s="220"/>
      <c r="LY979" s="220"/>
      <c r="LZ979" s="220"/>
      <c r="MA979" s="220"/>
      <c r="MB979" s="220"/>
      <c r="MC979" s="220"/>
      <c r="MD979" s="220"/>
      <c r="ME979" s="220"/>
      <c r="MF979" s="220"/>
      <c r="MG979" s="220"/>
      <c r="MH979" s="220"/>
      <c r="MI979" s="220"/>
      <c r="MJ979" s="220"/>
      <c r="MK979" s="220"/>
      <c r="ML979" s="220"/>
      <c r="MM979" s="220"/>
      <c r="MN979" s="220"/>
      <c r="MO979" s="220"/>
      <c r="MP979" s="220"/>
      <c r="MQ979" s="220"/>
      <c r="MR979" s="220"/>
      <c r="MS979" s="220"/>
      <c r="MT979" s="220"/>
      <c r="MU979" s="220"/>
      <c r="MV979" s="220"/>
      <c r="MW979" s="220"/>
      <c r="MX979" s="220"/>
      <c r="MY979" s="220"/>
      <c r="MZ979" s="220"/>
      <c r="NA979" s="220"/>
      <c r="NB979" s="220"/>
      <c r="NC979" s="220"/>
      <c r="ND979" s="220"/>
      <c r="NE979" s="220"/>
      <c r="NF979" s="220"/>
      <c r="NG979" s="220"/>
      <c r="NH979" s="220"/>
      <c r="NI979" s="220"/>
      <c r="NJ979" s="220"/>
      <c r="NK979" s="220"/>
      <c r="NL979" s="220"/>
      <c r="NM979" s="220"/>
      <c r="NN979" s="220"/>
      <c r="NO979" s="220"/>
      <c r="NP979" s="220"/>
      <c r="NQ979" s="220"/>
      <c r="NR979" s="220"/>
      <c r="NS979" s="220"/>
      <c r="NT979" s="220"/>
      <c r="NU979" s="220"/>
      <c r="NV979" s="220"/>
      <c r="NW979" s="220"/>
      <c r="NX979" s="220"/>
      <c r="NY979" s="220"/>
      <c r="NZ979" s="220"/>
      <c r="OA979" s="220"/>
      <c r="OB979" s="220"/>
      <c r="OC979" s="220"/>
      <c r="OD979" s="220"/>
      <c r="OE979" s="220"/>
      <c r="OF979" s="220"/>
      <c r="OG979" s="220"/>
      <c r="OH979" s="220"/>
      <c r="OI979" s="220"/>
      <c r="OJ979" s="220"/>
      <c r="OK979" s="220"/>
      <c r="OL979" s="220"/>
      <c r="OM979" s="220"/>
      <c r="ON979" s="220"/>
      <c r="OO979" s="220"/>
      <c r="OP979" s="220"/>
      <c r="OQ979" s="220"/>
      <c r="OR979" s="220"/>
      <c r="OS979" s="220"/>
      <c r="OT979" s="220"/>
      <c r="OU979" s="220"/>
      <c r="OV979" s="220"/>
      <c r="OW979" s="220"/>
      <c r="OX979" s="220"/>
      <c r="OY979" s="220"/>
      <c r="OZ979" s="220"/>
      <c r="PA979" s="220"/>
      <c r="PB979" s="220"/>
      <c r="PC979" s="220"/>
      <c r="PD979" s="220"/>
      <c r="PE979" s="220"/>
      <c r="PF979" s="220"/>
      <c r="PG979" s="220"/>
      <c r="PH979" s="220"/>
      <c r="PI979" s="220"/>
      <c r="PJ979" s="220"/>
      <c r="PK979" s="220"/>
      <c r="PL979" s="220"/>
      <c r="PM979" s="220"/>
      <c r="PN979" s="220"/>
      <c r="PO979" s="220"/>
      <c r="PP979" s="220"/>
      <c r="PQ979" s="220"/>
      <c r="PR979" s="220"/>
      <c r="PS979" s="220"/>
      <c r="PT979" s="220"/>
      <c r="PU979" s="220"/>
      <c r="PV979" s="220"/>
      <c r="PW979" s="220"/>
      <c r="PX979" s="220"/>
      <c r="PY979" s="220"/>
      <c r="PZ979" s="220"/>
      <c r="QA979" s="220"/>
      <c r="QB979" s="220"/>
      <c r="QC979" s="220"/>
      <c r="QD979" s="220"/>
      <c r="QE979" s="220"/>
      <c r="QF979" s="220"/>
      <c r="QG979" s="220"/>
      <c r="QH979" s="220"/>
      <c r="QI979" s="220"/>
      <c r="QJ979" s="220"/>
      <c r="QK979" s="220"/>
      <c r="QL979" s="220"/>
      <c r="QM979" s="220"/>
      <c r="QN979" s="220"/>
      <c r="QO979" s="220"/>
      <c r="QP979" s="220"/>
      <c r="QQ979" s="220"/>
      <c r="QR979" s="220"/>
      <c r="QS979" s="220"/>
      <c r="QT979" s="220"/>
      <c r="QU979" s="220"/>
      <c r="QV979" s="220"/>
      <c r="QW979" s="220"/>
      <c r="QX979" s="220"/>
      <c r="QY979" s="220"/>
      <c r="QZ979" s="220"/>
      <c r="RA979" s="220"/>
      <c r="RB979" s="220"/>
      <c r="RC979" s="220"/>
      <c r="RD979" s="220"/>
      <c r="RE979" s="220"/>
      <c r="RF979" s="220"/>
      <c r="RG979" s="220"/>
      <c r="RH979" s="220"/>
      <c r="RI979" s="220"/>
      <c r="RJ979" s="220"/>
      <c r="RK979" s="220"/>
      <c r="RL979" s="220"/>
      <c r="RM979" s="220"/>
      <c r="RN979" s="220"/>
      <c r="RO979" s="220"/>
      <c r="RP979" s="220"/>
      <c r="RQ979" s="220"/>
      <c r="RR979" s="220"/>
      <c r="RS979" s="220"/>
      <c r="RT979" s="220"/>
      <c r="RU979" s="220"/>
      <c r="RV979" s="220"/>
      <c r="RW979" s="220"/>
      <c r="RX979" s="220"/>
      <c r="RY979" s="220"/>
      <c r="RZ979" s="220"/>
      <c r="SA979" s="220"/>
      <c r="SB979" s="220"/>
      <c r="SC979" s="220"/>
      <c r="SD979" s="220"/>
      <c r="SE979" s="220"/>
      <c r="SF979" s="220"/>
      <c r="SG979" s="220"/>
    </row>
    <row r="980" spans="1:501">
      <c r="A980" s="220"/>
      <c r="B980" s="220"/>
      <c r="C980" s="220"/>
      <c r="D980" s="220"/>
      <c r="E980" s="220"/>
      <c r="F980" s="220"/>
      <c r="G980" s="220"/>
      <c r="H980" s="220"/>
      <c r="I980" s="220"/>
      <c r="J980" s="220"/>
      <c r="K980" s="220"/>
      <c r="L980" s="220"/>
      <c r="M980" s="220"/>
      <c r="N980" s="220"/>
      <c r="O980" s="454"/>
      <c r="P980" s="220"/>
      <c r="Q980" s="220"/>
      <c r="R980" s="220"/>
      <c r="S980" s="220"/>
      <c r="T980" s="220"/>
      <c r="U980" s="220"/>
      <c r="V980" s="220"/>
      <c r="W980" s="220"/>
      <c r="X980" s="220"/>
      <c r="Y980" s="220"/>
      <c r="Z980" s="220"/>
      <c r="AA980" s="220"/>
      <c r="AB980" s="220"/>
      <c r="AC980" s="220"/>
      <c r="AD980" s="220"/>
      <c r="AE980" s="220"/>
      <c r="AF980" s="220"/>
      <c r="AG980" s="220"/>
      <c r="AH980" s="220"/>
      <c r="AI980" s="220"/>
      <c r="AJ980" s="220"/>
      <c r="AK980" s="220"/>
      <c r="AL980" s="220"/>
      <c r="AM980" s="220"/>
      <c r="AN980" s="220"/>
      <c r="AO980" s="220"/>
      <c r="AP980" s="220"/>
      <c r="AQ980" s="220"/>
      <c r="AR980" s="220"/>
      <c r="AS980" s="220"/>
      <c r="AT980" s="220"/>
      <c r="AU980" s="220"/>
      <c r="AV980" s="220"/>
      <c r="AW980" s="220"/>
      <c r="AX980" s="220"/>
      <c r="AY980" s="220"/>
      <c r="AZ980" s="220"/>
      <c r="BA980" s="220"/>
      <c r="BB980" s="220"/>
      <c r="BC980" s="220"/>
      <c r="BD980" s="220"/>
      <c r="BE980" s="220"/>
      <c r="BF980" s="220"/>
      <c r="BG980" s="220"/>
      <c r="BH980" s="220"/>
      <c r="BI980" s="220"/>
      <c r="BJ980" s="220"/>
      <c r="BK980" s="220"/>
      <c r="BL980" s="220"/>
      <c r="BM980" s="220"/>
      <c r="BN980" s="220"/>
      <c r="BO980" s="220"/>
      <c r="BP980" s="220"/>
      <c r="BQ980" s="220"/>
      <c r="BR980" s="220"/>
      <c r="BS980" s="220"/>
      <c r="BT980" s="220"/>
      <c r="BU980" s="220"/>
      <c r="BV980" s="220"/>
      <c r="BW980" s="220"/>
      <c r="DV980" s="220"/>
      <c r="DW980" s="220"/>
      <c r="DX980" s="220"/>
      <c r="DY980" s="220"/>
      <c r="DZ980" s="220"/>
      <c r="EA980" s="220"/>
      <c r="EB980" s="220"/>
      <c r="EC980" s="220"/>
      <c r="ED980" s="220"/>
      <c r="EE980" s="220"/>
      <c r="EF980" s="220"/>
      <c r="EG980" s="220"/>
      <c r="EH980" s="220"/>
      <c r="EI980" s="220"/>
      <c r="EJ980" s="220"/>
      <c r="EK980" s="220"/>
      <c r="EL980" s="220"/>
      <c r="EM980" s="220"/>
      <c r="EN980" s="220"/>
      <c r="EO980" s="220"/>
      <c r="EP980" s="220"/>
      <c r="EQ980" s="220"/>
      <c r="ER980" s="220"/>
      <c r="ES980" s="220"/>
      <c r="ET980" s="220"/>
      <c r="EU980" s="220"/>
      <c r="EV980" s="220"/>
      <c r="EW980" s="220"/>
      <c r="EX980" s="220"/>
      <c r="EY980" s="220"/>
      <c r="EZ980" s="220"/>
      <c r="FA980" s="220"/>
      <c r="FB980" s="220"/>
      <c r="FC980" s="220"/>
      <c r="FD980" s="220"/>
      <c r="FE980" s="220"/>
      <c r="FF980" s="220"/>
      <c r="FG980" s="220"/>
      <c r="FH980" s="220"/>
      <c r="FI980" s="220"/>
      <c r="FJ980" s="220"/>
      <c r="FK980" s="220"/>
      <c r="FL980" s="220"/>
      <c r="FM980" s="220"/>
      <c r="FN980" s="220"/>
      <c r="FO980" s="220"/>
      <c r="FP980" s="220"/>
      <c r="FQ980" s="220"/>
      <c r="FR980" s="220"/>
      <c r="FS980" s="220"/>
      <c r="FT980" s="220"/>
      <c r="FU980" s="220"/>
      <c r="FV980" s="220"/>
      <c r="FW980" s="220"/>
      <c r="FX980" s="220"/>
      <c r="FY980" s="220"/>
      <c r="FZ980" s="220"/>
      <c r="GA980" s="220"/>
      <c r="GB980" s="220"/>
      <c r="GC980" s="220"/>
      <c r="GD980" s="220"/>
      <c r="GE980" s="220"/>
      <c r="GF980" s="220"/>
      <c r="GG980" s="220"/>
      <c r="GH980" s="220"/>
      <c r="GI980" s="220"/>
      <c r="GJ980" s="220"/>
      <c r="GK980" s="220"/>
      <c r="GL980" s="220"/>
      <c r="GM980" s="220"/>
      <c r="GN980" s="220"/>
      <c r="GO980" s="220"/>
      <c r="GP980" s="220"/>
      <c r="GQ980" s="220"/>
      <c r="GR980" s="220"/>
      <c r="GS980" s="220"/>
      <c r="GT980" s="220"/>
      <c r="GU980" s="220"/>
      <c r="GV980" s="220"/>
      <c r="GW980" s="220"/>
      <c r="GX980" s="220"/>
      <c r="GY980" s="220"/>
      <c r="GZ980" s="220"/>
      <c r="HA980" s="220"/>
      <c r="HB980" s="220"/>
      <c r="HC980" s="220"/>
      <c r="HD980" s="220"/>
      <c r="HE980" s="220"/>
      <c r="HF980" s="220"/>
      <c r="HG980" s="220"/>
      <c r="HH980" s="220"/>
      <c r="HI980" s="220"/>
      <c r="HJ980" s="220"/>
      <c r="HK980" s="220"/>
      <c r="HL980" s="220"/>
      <c r="HM980" s="220"/>
      <c r="HN980" s="220"/>
      <c r="HO980" s="220"/>
      <c r="HP980" s="220"/>
      <c r="HQ980" s="220"/>
      <c r="HR980" s="220"/>
      <c r="HS980" s="220"/>
      <c r="HT980" s="220"/>
      <c r="HU980" s="220"/>
      <c r="HV980" s="220"/>
      <c r="HW980" s="220"/>
      <c r="HX980" s="220"/>
      <c r="HY980" s="220"/>
      <c r="HZ980" s="220"/>
      <c r="IA980" s="220"/>
      <c r="IB980" s="220"/>
      <c r="IC980" s="220"/>
      <c r="ID980" s="220"/>
      <c r="IE980" s="220"/>
      <c r="IF980" s="220"/>
      <c r="IG980" s="220"/>
      <c r="IH980" s="220"/>
      <c r="II980" s="220"/>
      <c r="IJ980" s="220"/>
      <c r="IK980" s="220"/>
      <c r="IL980" s="220"/>
      <c r="IM980" s="220"/>
      <c r="IN980" s="220"/>
      <c r="IO980" s="220"/>
      <c r="IP980" s="220"/>
      <c r="IQ980" s="220"/>
      <c r="IR980" s="220"/>
      <c r="IS980" s="220"/>
      <c r="IT980" s="220"/>
      <c r="IU980" s="220"/>
      <c r="IV980" s="220"/>
      <c r="IW980" s="220"/>
      <c r="IX980" s="220"/>
      <c r="IY980" s="220"/>
      <c r="IZ980" s="220"/>
      <c r="JA980" s="220"/>
      <c r="JB980" s="220"/>
      <c r="JC980" s="220"/>
      <c r="JD980" s="220"/>
      <c r="JE980" s="220"/>
      <c r="JF980" s="220"/>
      <c r="JG980" s="220"/>
      <c r="JH980" s="220"/>
      <c r="JI980" s="220"/>
      <c r="JJ980" s="220"/>
      <c r="JK980" s="220"/>
      <c r="JL980" s="220"/>
      <c r="JM980" s="220"/>
      <c r="JN980" s="220"/>
      <c r="JO980" s="220"/>
      <c r="JP980" s="220"/>
      <c r="JQ980" s="220"/>
      <c r="JR980" s="220"/>
      <c r="JS980" s="220"/>
      <c r="JT980" s="220"/>
      <c r="JU980" s="220"/>
      <c r="JV980" s="220"/>
      <c r="JW980" s="220"/>
      <c r="JX980" s="220"/>
      <c r="JY980" s="220"/>
      <c r="JZ980" s="220"/>
      <c r="KA980" s="220"/>
      <c r="KB980" s="220"/>
      <c r="KC980" s="220"/>
      <c r="KD980" s="220"/>
      <c r="KE980" s="220"/>
      <c r="KF980" s="220"/>
      <c r="KG980" s="220"/>
      <c r="KH980" s="220"/>
      <c r="KI980" s="220"/>
      <c r="KJ980" s="220"/>
      <c r="KK980" s="220"/>
      <c r="KL980" s="220"/>
      <c r="KM980" s="220"/>
      <c r="KN980" s="220"/>
      <c r="KO980" s="220"/>
      <c r="KP980" s="220"/>
      <c r="KQ980" s="220"/>
      <c r="KR980" s="220"/>
      <c r="KS980" s="220"/>
      <c r="KT980" s="220"/>
      <c r="KU980" s="220"/>
      <c r="KV980" s="220"/>
      <c r="KW980" s="220"/>
      <c r="KX980" s="220"/>
      <c r="LH980" s="220"/>
      <c r="LI980" s="220"/>
      <c r="LJ980" s="220"/>
      <c r="LK980" s="220"/>
      <c r="LL980" s="220"/>
      <c r="LM980" s="220"/>
      <c r="LN980" s="220"/>
      <c r="LO980" s="220"/>
      <c r="LP980" s="220"/>
      <c r="LQ980" s="220"/>
      <c r="LR980" s="220"/>
      <c r="LS980" s="220"/>
      <c r="LT980" s="220"/>
      <c r="LU980" s="220"/>
      <c r="LV980" s="220"/>
      <c r="LW980" s="220"/>
      <c r="LX980" s="220"/>
      <c r="LY980" s="220"/>
      <c r="LZ980" s="220"/>
      <c r="MA980" s="220"/>
      <c r="MB980" s="220"/>
      <c r="MC980" s="220"/>
      <c r="MD980" s="220"/>
      <c r="ME980" s="220"/>
      <c r="MF980" s="220"/>
      <c r="MG980" s="220"/>
      <c r="MH980" s="220"/>
      <c r="MI980" s="220"/>
      <c r="MJ980" s="220"/>
      <c r="MK980" s="220"/>
      <c r="ML980" s="220"/>
      <c r="MM980" s="220"/>
      <c r="MN980" s="220"/>
      <c r="MO980" s="220"/>
      <c r="MP980" s="220"/>
      <c r="MQ980" s="220"/>
      <c r="MR980" s="220"/>
      <c r="MS980" s="220"/>
      <c r="MT980" s="220"/>
      <c r="MU980" s="220"/>
      <c r="MV980" s="220"/>
      <c r="MW980" s="220"/>
      <c r="MX980" s="220"/>
      <c r="MY980" s="220"/>
      <c r="MZ980" s="220"/>
      <c r="NA980" s="220"/>
      <c r="NB980" s="220"/>
      <c r="NC980" s="220"/>
      <c r="ND980" s="220"/>
      <c r="NE980" s="220"/>
      <c r="NF980" s="220"/>
      <c r="NG980" s="220"/>
      <c r="NH980" s="220"/>
      <c r="NI980" s="220"/>
      <c r="NJ980" s="220"/>
      <c r="NK980" s="220"/>
      <c r="NL980" s="220"/>
      <c r="NM980" s="220"/>
      <c r="NN980" s="220"/>
      <c r="NO980" s="220"/>
      <c r="NP980" s="220"/>
      <c r="NQ980" s="220"/>
      <c r="NR980" s="220"/>
      <c r="NS980" s="220"/>
      <c r="NT980" s="220"/>
      <c r="NU980" s="220"/>
      <c r="NV980" s="220"/>
      <c r="NW980" s="220"/>
      <c r="NX980" s="220"/>
      <c r="NY980" s="220"/>
      <c r="NZ980" s="220"/>
      <c r="OA980" s="220"/>
      <c r="OB980" s="220"/>
      <c r="OC980" s="220"/>
      <c r="OD980" s="220"/>
      <c r="OE980" s="220"/>
      <c r="OF980" s="220"/>
      <c r="OG980" s="220"/>
      <c r="OH980" s="220"/>
      <c r="OI980" s="220"/>
      <c r="OJ980" s="220"/>
      <c r="OK980" s="220"/>
      <c r="OL980" s="220"/>
      <c r="OM980" s="220"/>
      <c r="ON980" s="220"/>
      <c r="OO980" s="220"/>
      <c r="OP980" s="220"/>
      <c r="OQ980" s="220"/>
      <c r="OR980" s="220"/>
      <c r="OS980" s="220"/>
      <c r="OT980" s="220"/>
      <c r="OU980" s="220"/>
      <c r="OV980" s="220"/>
      <c r="OW980" s="220"/>
      <c r="OX980" s="220"/>
      <c r="OY980" s="220"/>
      <c r="OZ980" s="220"/>
      <c r="PA980" s="220"/>
      <c r="PB980" s="220"/>
      <c r="PC980" s="220"/>
      <c r="PD980" s="220"/>
      <c r="PE980" s="220"/>
      <c r="PF980" s="220"/>
      <c r="PG980" s="220"/>
      <c r="PH980" s="220"/>
      <c r="PI980" s="220"/>
      <c r="PJ980" s="220"/>
      <c r="PK980" s="220"/>
      <c r="PL980" s="220"/>
      <c r="PM980" s="220"/>
      <c r="PN980" s="220"/>
      <c r="PO980" s="220"/>
      <c r="PP980" s="220"/>
      <c r="PQ980" s="220"/>
      <c r="PR980" s="220"/>
      <c r="PS980" s="220"/>
      <c r="PT980" s="220"/>
      <c r="PU980" s="220"/>
      <c r="PV980" s="220"/>
      <c r="PW980" s="220"/>
      <c r="PX980" s="220"/>
      <c r="PY980" s="220"/>
      <c r="PZ980" s="220"/>
      <c r="QA980" s="220"/>
      <c r="QB980" s="220"/>
      <c r="QC980" s="220"/>
      <c r="QD980" s="220"/>
      <c r="QE980" s="220"/>
      <c r="QF980" s="220"/>
      <c r="QG980" s="220"/>
      <c r="QH980" s="220"/>
      <c r="QI980" s="220"/>
      <c r="QJ980" s="220"/>
      <c r="QK980" s="220"/>
      <c r="QL980" s="220"/>
      <c r="QM980" s="220"/>
      <c r="QN980" s="220"/>
      <c r="QO980" s="220"/>
      <c r="QP980" s="220"/>
      <c r="QQ980" s="220"/>
      <c r="QR980" s="220"/>
      <c r="QS980" s="220"/>
      <c r="QT980" s="220"/>
      <c r="QU980" s="220"/>
      <c r="QV980" s="220"/>
      <c r="QW980" s="220"/>
      <c r="QX980" s="220"/>
      <c r="QY980" s="220"/>
      <c r="QZ980" s="220"/>
      <c r="RA980" s="220"/>
      <c r="RB980" s="220"/>
      <c r="RC980" s="220"/>
      <c r="RD980" s="220"/>
      <c r="RE980" s="220"/>
      <c r="RF980" s="220"/>
      <c r="RG980" s="220"/>
      <c r="RH980" s="220"/>
      <c r="RI980" s="220"/>
      <c r="RJ980" s="220"/>
      <c r="RK980" s="220"/>
      <c r="RL980" s="220"/>
      <c r="RM980" s="220"/>
      <c r="RN980" s="220"/>
      <c r="RO980" s="220"/>
      <c r="RP980" s="220"/>
      <c r="RQ980" s="220"/>
      <c r="RR980" s="220"/>
      <c r="RS980" s="220"/>
      <c r="RT980" s="220"/>
      <c r="RU980" s="220"/>
      <c r="RV980" s="220"/>
      <c r="RW980" s="220"/>
      <c r="RX980" s="220"/>
      <c r="RY980" s="220"/>
      <c r="RZ980" s="220"/>
      <c r="SA980" s="220"/>
      <c r="SB980" s="220"/>
      <c r="SC980" s="220"/>
      <c r="SD980" s="220"/>
      <c r="SE980" s="220"/>
      <c r="SF980" s="220"/>
      <c r="SG980" s="220"/>
    </row>
    <row r="981" spans="1:501">
      <c r="A981" s="220"/>
      <c r="B981" s="220"/>
      <c r="C981" s="220"/>
      <c r="D981" s="220"/>
      <c r="E981" s="220"/>
      <c r="F981" s="220"/>
      <c r="G981" s="220"/>
      <c r="H981" s="220"/>
      <c r="I981" s="220"/>
      <c r="J981" s="220"/>
      <c r="K981" s="220"/>
      <c r="L981" s="220"/>
      <c r="M981" s="220"/>
      <c r="N981" s="220"/>
      <c r="O981" s="454"/>
      <c r="P981" s="220"/>
      <c r="Q981" s="220"/>
      <c r="R981" s="220"/>
      <c r="S981" s="220"/>
      <c r="T981" s="220"/>
      <c r="U981" s="220"/>
      <c r="V981" s="220"/>
      <c r="W981" s="220"/>
      <c r="X981" s="220"/>
      <c r="Y981" s="220"/>
      <c r="Z981" s="220"/>
      <c r="AA981" s="220"/>
      <c r="AB981" s="220"/>
      <c r="AC981" s="220"/>
      <c r="AD981" s="220"/>
      <c r="AE981" s="220"/>
      <c r="AF981" s="220"/>
      <c r="AG981" s="220"/>
      <c r="AH981" s="220"/>
      <c r="AI981" s="220"/>
      <c r="AJ981" s="220"/>
      <c r="AK981" s="220"/>
      <c r="AL981" s="220"/>
      <c r="AM981" s="220"/>
      <c r="AN981" s="220"/>
      <c r="AO981" s="220"/>
      <c r="AP981" s="220"/>
      <c r="AQ981" s="220"/>
      <c r="AR981" s="220"/>
      <c r="AS981" s="220"/>
      <c r="AT981" s="220"/>
      <c r="AU981" s="220"/>
      <c r="AV981" s="220"/>
      <c r="AW981" s="220"/>
      <c r="AX981" s="220"/>
      <c r="AY981" s="220"/>
      <c r="AZ981" s="220"/>
      <c r="BA981" s="220"/>
      <c r="BB981" s="220"/>
      <c r="BC981" s="220"/>
      <c r="BD981" s="220"/>
      <c r="BE981" s="220"/>
      <c r="BF981" s="220"/>
      <c r="BG981" s="220"/>
      <c r="BH981" s="220"/>
      <c r="BI981" s="220"/>
      <c r="BJ981" s="220"/>
      <c r="BK981" s="220"/>
      <c r="BL981" s="220"/>
      <c r="BM981" s="220"/>
      <c r="BN981" s="220"/>
      <c r="BO981" s="220"/>
      <c r="BP981" s="220"/>
      <c r="BQ981" s="220"/>
      <c r="BR981" s="220"/>
      <c r="BS981" s="220"/>
      <c r="BT981" s="220"/>
      <c r="BU981" s="220"/>
      <c r="BV981" s="220"/>
      <c r="BW981" s="220"/>
      <c r="DV981" s="220"/>
      <c r="DW981" s="220"/>
      <c r="DX981" s="220"/>
      <c r="DY981" s="220"/>
      <c r="DZ981" s="220"/>
      <c r="EA981" s="220"/>
      <c r="EB981" s="220"/>
      <c r="EC981" s="220"/>
      <c r="ED981" s="220"/>
      <c r="EE981" s="220"/>
      <c r="EF981" s="220"/>
      <c r="EG981" s="220"/>
      <c r="EH981" s="220"/>
      <c r="EI981" s="220"/>
      <c r="EJ981" s="220"/>
      <c r="EK981" s="220"/>
      <c r="EL981" s="220"/>
      <c r="EM981" s="220"/>
      <c r="EN981" s="220"/>
      <c r="EO981" s="220"/>
      <c r="EP981" s="220"/>
      <c r="EQ981" s="220"/>
      <c r="ER981" s="220"/>
      <c r="ES981" s="220"/>
      <c r="ET981" s="220"/>
      <c r="EU981" s="220"/>
      <c r="EV981" s="220"/>
      <c r="EW981" s="220"/>
      <c r="EX981" s="220"/>
      <c r="EY981" s="220"/>
      <c r="EZ981" s="220"/>
      <c r="FA981" s="220"/>
      <c r="FB981" s="220"/>
      <c r="FC981" s="220"/>
      <c r="FD981" s="220"/>
      <c r="FE981" s="220"/>
      <c r="FF981" s="220"/>
      <c r="FG981" s="220"/>
      <c r="FH981" s="220"/>
      <c r="FI981" s="220"/>
      <c r="FJ981" s="220"/>
      <c r="FK981" s="220"/>
      <c r="FL981" s="220"/>
      <c r="FM981" s="220"/>
      <c r="FN981" s="220"/>
      <c r="FO981" s="220"/>
      <c r="FP981" s="220"/>
      <c r="FQ981" s="220"/>
      <c r="FR981" s="220"/>
      <c r="FS981" s="220"/>
      <c r="FT981" s="220"/>
      <c r="FU981" s="220"/>
      <c r="FV981" s="220"/>
      <c r="FW981" s="220"/>
      <c r="FX981" s="220"/>
      <c r="FY981" s="220"/>
      <c r="FZ981" s="220"/>
      <c r="GA981" s="220"/>
      <c r="GB981" s="220"/>
      <c r="GC981" s="220"/>
      <c r="GD981" s="220"/>
      <c r="GE981" s="220"/>
      <c r="GF981" s="220"/>
      <c r="GG981" s="220"/>
      <c r="GH981" s="220"/>
      <c r="GI981" s="220"/>
      <c r="GJ981" s="220"/>
      <c r="GK981" s="220"/>
      <c r="GL981" s="220"/>
      <c r="GM981" s="220"/>
      <c r="GN981" s="220"/>
      <c r="GO981" s="220"/>
      <c r="GP981" s="220"/>
      <c r="GQ981" s="220"/>
      <c r="GR981" s="220"/>
      <c r="GS981" s="220"/>
      <c r="GT981" s="220"/>
      <c r="GU981" s="220"/>
      <c r="GV981" s="220"/>
      <c r="GW981" s="220"/>
      <c r="GX981" s="220"/>
      <c r="GY981" s="220"/>
      <c r="GZ981" s="220"/>
      <c r="HA981" s="220"/>
      <c r="HB981" s="220"/>
      <c r="HC981" s="220"/>
      <c r="HD981" s="220"/>
      <c r="HE981" s="220"/>
      <c r="HF981" s="220"/>
      <c r="HG981" s="220"/>
      <c r="HH981" s="220"/>
      <c r="HI981" s="220"/>
      <c r="HJ981" s="220"/>
      <c r="HK981" s="220"/>
      <c r="HL981" s="220"/>
      <c r="HM981" s="220"/>
      <c r="HN981" s="220"/>
      <c r="HO981" s="220"/>
      <c r="HP981" s="220"/>
      <c r="HQ981" s="220"/>
      <c r="HR981" s="220"/>
      <c r="HS981" s="220"/>
      <c r="HT981" s="220"/>
      <c r="HU981" s="220"/>
      <c r="HV981" s="220"/>
      <c r="HW981" s="220"/>
      <c r="HX981" s="220"/>
      <c r="HY981" s="220"/>
      <c r="HZ981" s="220"/>
      <c r="IA981" s="220"/>
      <c r="IB981" s="220"/>
      <c r="IC981" s="220"/>
      <c r="ID981" s="220"/>
      <c r="IE981" s="220"/>
      <c r="IF981" s="220"/>
      <c r="IG981" s="220"/>
      <c r="IH981" s="220"/>
      <c r="II981" s="220"/>
      <c r="IJ981" s="220"/>
      <c r="IK981" s="220"/>
      <c r="IL981" s="220"/>
      <c r="IM981" s="220"/>
      <c r="IN981" s="220"/>
      <c r="IO981" s="220"/>
      <c r="IP981" s="220"/>
      <c r="IQ981" s="220"/>
      <c r="IR981" s="220"/>
      <c r="IS981" s="220"/>
      <c r="IT981" s="220"/>
      <c r="IU981" s="220"/>
      <c r="IV981" s="220"/>
      <c r="IW981" s="220"/>
      <c r="IX981" s="220"/>
      <c r="IY981" s="220"/>
      <c r="IZ981" s="220"/>
      <c r="JA981" s="220"/>
      <c r="JB981" s="220"/>
      <c r="JC981" s="220"/>
      <c r="JD981" s="220"/>
      <c r="JE981" s="220"/>
      <c r="JF981" s="220"/>
      <c r="JG981" s="220"/>
      <c r="JH981" s="220"/>
      <c r="JI981" s="220"/>
      <c r="JJ981" s="220"/>
      <c r="JK981" s="220"/>
      <c r="JL981" s="220"/>
      <c r="JM981" s="220"/>
      <c r="JN981" s="220"/>
      <c r="JO981" s="220"/>
      <c r="JP981" s="220"/>
      <c r="JQ981" s="220"/>
      <c r="JR981" s="220"/>
      <c r="JS981" s="220"/>
      <c r="JT981" s="220"/>
      <c r="JU981" s="220"/>
      <c r="JV981" s="220"/>
      <c r="JW981" s="220"/>
      <c r="JX981" s="220"/>
      <c r="JY981" s="220"/>
      <c r="JZ981" s="220"/>
      <c r="KA981" s="220"/>
      <c r="KB981" s="220"/>
      <c r="KC981" s="220"/>
      <c r="KD981" s="220"/>
      <c r="KE981" s="220"/>
      <c r="KF981" s="220"/>
      <c r="KG981" s="220"/>
      <c r="KH981" s="220"/>
      <c r="KI981" s="220"/>
      <c r="KJ981" s="220"/>
      <c r="KK981" s="220"/>
      <c r="KL981" s="220"/>
      <c r="KM981" s="220"/>
      <c r="KN981" s="220"/>
      <c r="KO981" s="220"/>
      <c r="KP981" s="220"/>
      <c r="KQ981" s="220"/>
      <c r="KR981" s="220"/>
      <c r="KS981" s="220"/>
      <c r="KT981" s="220"/>
      <c r="KU981" s="220"/>
      <c r="KV981" s="220"/>
      <c r="KW981" s="220"/>
      <c r="KX981" s="220"/>
      <c r="LH981" s="220"/>
      <c r="LI981" s="220"/>
      <c r="LJ981" s="220"/>
      <c r="LK981" s="220"/>
      <c r="LL981" s="220"/>
      <c r="LM981" s="220"/>
      <c r="LN981" s="220"/>
      <c r="LO981" s="220"/>
      <c r="LP981" s="220"/>
      <c r="LQ981" s="220"/>
      <c r="LR981" s="220"/>
      <c r="LS981" s="220"/>
      <c r="LT981" s="220"/>
      <c r="LU981" s="220"/>
      <c r="LV981" s="220"/>
      <c r="LW981" s="220"/>
      <c r="LX981" s="220"/>
      <c r="LY981" s="220"/>
      <c r="LZ981" s="220"/>
      <c r="MA981" s="220"/>
      <c r="MB981" s="220"/>
      <c r="MC981" s="220"/>
      <c r="MD981" s="220"/>
      <c r="ME981" s="220"/>
      <c r="MF981" s="220"/>
      <c r="MG981" s="220"/>
      <c r="MH981" s="220"/>
      <c r="MI981" s="220"/>
      <c r="MJ981" s="220"/>
      <c r="MK981" s="220"/>
      <c r="ML981" s="220"/>
      <c r="MM981" s="220"/>
      <c r="MN981" s="220"/>
      <c r="MO981" s="220"/>
      <c r="MP981" s="220"/>
      <c r="MQ981" s="220"/>
      <c r="MR981" s="220"/>
      <c r="MS981" s="220"/>
      <c r="MT981" s="220"/>
      <c r="MU981" s="220"/>
      <c r="MV981" s="220"/>
      <c r="MW981" s="220"/>
      <c r="MX981" s="220"/>
      <c r="MY981" s="220"/>
      <c r="MZ981" s="220"/>
      <c r="NA981" s="220"/>
      <c r="NB981" s="220"/>
      <c r="NC981" s="220"/>
      <c r="ND981" s="220"/>
      <c r="NE981" s="220"/>
      <c r="NF981" s="220"/>
      <c r="NG981" s="220"/>
      <c r="NH981" s="220"/>
      <c r="NI981" s="220"/>
      <c r="NJ981" s="220"/>
      <c r="NK981" s="220"/>
      <c r="NL981" s="220"/>
      <c r="NM981" s="220"/>
      <c r="NN981" s="220"/>
      <c r="NO981" s="220"/>
      <c r="NP981" s="220"/>
      <c r="NQ981" s="220"/>
      <c r="NR981" s="220"/>
      <c r="NS981" s="220"/>
      <c r="NT981" s="220"/>
      <c r="NU981" s="220"/>
      <c r="NV981" s="220"/>
      <c r="NW981" s="220"/>
      <c r="NX981" s="220"/>
      <c r="NY981" s="220"/>
      <c r="NZ981" s="220"/>
      <c r="OA981" s="220"/>
      <c r="OB981" s="220"/>
      <c r="OC981" s="220"/>
      <c r="OD981" s="220"/>
      <c r="OE981" s="220"/>
      <c r="OF981" s="220"/>
      <c r="OG981" s="220"/>
      <c r="OH981" s="220"/>
      <c r="OI981" s="220"/>
      <c r="OJ981" s="220"/>
      <c r="OK981" s="220"/>
      <c r="OL981" s="220"/>
      <c r="OM981" s="220"/>
      <c r="ON981" s="220"/>
      <c r="OO981" s="220"/>
      <c r="OP981" s="220"/>
      <c r="OQ981" s="220"/>
      <c r="OR981" s="220"/>
      <c r="OS981" s="220"/>
      <c r="OT981" s="220"/>
      <c r="OU981" s="220"/>
      <c r="OV981" s="220"/>
      <c r="OW981" s="220"/>
      <c r="OX981" s="220"/>
      <c r="OY981" s="220"/>
      <c r="OZ981" s="220"/>
      <c r="PA981" s="220"/>
      <c r="PB981" s="220"/>
      <c r="PC981" s="220"/>
      <c r="PD981" s="220"/>
      <c r="PE981" s="220"/>
      <c r="PF981" s="220"/>
      <c r="PG981" s="220"/>
      <c r="PH981" s="220"/>
      <c r="PI981" s="220"/>
      <c r="PJ981" s="220"/>
      <c r="PK981" s="220"/>
      <c r="PL981" s="220"/>
      <c r="PM981" s="220"/>
      <c r="PN981" s="220"/>
      <c r="PO981" s="220"/>
      <c r="PP981" s="220"/>
      <c r="PQ981" s="220"/>
      <c r="PR981" s="220"/>
      <c r="PS981" s="220"/>
      <c r="PT981" s="220"/>
      <c r="PU981" s="220"/>
      <c r="PV981" s="220"/>
      <c r="PW981" s="220"/>
      <c r="PX981" s="220"/>
      <c r="PY981" s="220"/>
      <c r="PZ981" s="220"/>
      <c r="QA981" s="220"/>
      <c r="QB981" s="220"/>
      <c r="QC981" s="220"/>
      <c r="QD981" s="220"/>
      <c r="QE981" s="220"/>
      <c r="QF981" s="220"/>
      <c r="QG981" s="220"/>
      <c r="QH981" s="220"/>
      <c r="QI981" s="220"/>
      <c r="QJ981" s="220"/>
      <c r="QK981" s="220"/>
      <c r="QL981" s="220"/>
      <c r="QM981" s="220"/>
      <c r="QN981" s="220"/>
      <c r="QO981" s="220"/>
      <c r="QP981" s="220"/>
      <c r="QQ981" s="220"/>
      <c r="QR981" s="220"/>
      <c r="QS981" s="220"/>
      <c r="QT981" s="220"/>
      <c r="QU981" s="220"/>
      <c r="QV981" s="220"/>
      <c r="QW981" s="220"/>
      <c r="QX981" s="220"/>
      <c r="QY981" s="220"/>
      <c r="QZ981" s="220"/>
      <c r="RA981" s="220"/>
      <c r="RB981" s="220"/>
      <c r="RC981" s="220"/>
      <c r="RD981" s="220"/>
      <c r="RE981" s="220"/>
      <c r="RF981" s="220"/>
      <c r="RG981" s="220"/>
      <c r="RH981" s="220"/>
      <c r="RI981" s="220"/>
      <c r="RJ981" s="220"/>
      <c r="RK981" s="220"/>
      <c r="RL981" s="220"/>
      <c r="RM981" s="220"/>
      <c r="RN981" s="220"/>
      <c r="RO981" s="220"/>
      <c r="RP981" s="220"/>
      <c r="RQ981" s="220"/>
      <c r="RR981" s="220"/>
      <c r="RS981" s="220"/>
      <c r="RT981" s="220"/>
      <c r="RU981" s="220"/>
      <c r="RV981" s="220"/>
      <c r="RW981" s="220"/>
      <c r="RX981" s="220"/>
      <c r="RY981" s="220"/>
      <c r="RZ981" s="220"/>
      <c r="SA981" s="220"/>
      <c r="SB981" s="220"/>
      <c r="SC981" s="220"/>
      <c r="SD981" s="220"/>
      <c r="SE981" s="220"/>
      <c r="SF981" s="220"/>
      <c r="SG981" s="220"/>
    </row>
    <row r="982" spans="1:501">
      <c r="A982" s="220"/>
      <c r="B982" s="220"/>
      <c r="C982" s="220"/>
      <c r="D982" s="220"/>
      <c r="E982" s="220"/>
      <c r="F982" s="220"/>
      <c r="G982" s="220"/>
      <c r="H982" s="220"/>
      <c r="I982" s="220"/>
      <c r="J982" s="220"/>
      <c r="K982" s="220"/>
      <c r="L982" s="220"/>
      <c r="M982" s="220"/>
      <c r="N982" s="220"/>
      <c r="O982" s="454"/>
      <c r="P982" s="220"/>
      <c r="Q982" s="220"/>
      <c r="R982" s="220"/>
      <c r="S982" s="220"/>
      <c r="T982" s="220"/>
      <c r="U982" s="220"/>
      <c r="V982" s="220"/>
      <c r="W982" s="220"/>
      <c r="X982" s="220"/>
      <c r="Y982" s="220"/>
      <c r="Z982" s="220"/>
      <c r="AA982" s="220"/>
      <c r="AB982" s="220"/>
      <c r="AC982" s="220"/>
      <c r="AD982" s="220"/>
      <c r="AE982" s="220"/>
      <c r="AF982" s="220"/>
      <c r="AG982" s="220"/>
      <c r="AH982" s="220"/>
      <c r="AI982" s="220"/>
      <c r="AJ982" s="220"/>
      <c r="AK982" s="220"/>
      <c r="AL982" s="220"/>
      <c r="AM982" s="220"/>
      <c r="AN982" s="220"/>
      <c r="AO982" s="220"/>
      <c r="AP982" s="220"/>
      <c r="AQ982" s="220"/>
      <c r="AR982" s="220"/>
      <c r="AS982" s="220"/>
      <c r="AT982" s="220"/>
      <c r="AU982" s="220"/>
      <c r="AV982" s="220"/>
      <c r="AW982" s="220"/>
      <c r="AX982" s="220"/>
      <c r="AY982" s="220"/>
      <c r="AZ982" s="220"/>
      <c r="BA982" s="220"/>
      <c r="BB982" s="220"/>
      <c r="BC982" s="220"/>
      <c r="BD982" s="220"/>
      <c r="BE982" s="220"/>
      <c r="BF982" s="220"/>
      <c r="BG982" s="220"/>
      <c r="BH982" s="220"/>
      <c r="BI982" s="220"/>
      <c r="BJ982" s="220"/>
      <c r="BK982" s="220"/>
      <c r="BL982" s="220"/>
      <c r="BM982" s="220"/>
      <c r="BN982" s="220"/>
      <c r="BO982" s="220"/>
      <c r="BP982" s="220"/>
      <c r="BQ982" s="220"/>
      <c r="BR982" s="220"/>
      <c r="BS982" s="220"/>
      <c r="BT982" s="220"/>
      <c r="BU982" s="220"/>
      <c r="BV982" s="220"/>
      <c r="BW982" s="220"/>
      <c r="DV982" s="220"/>
      <c r="DW982" s="220"/>
      <c r="DX982" s="220"/>
      <c r="DY982" s="220"/>
      <c r="DZ982" s="220"/>
      <c r="EA982" s="220"/>
      <c r="EB982" s="220"/>
      <c r="EC982" s="220"/>
      <c r="ED982" s="220"/>
      <c r="EE982" s="220"/>
      <c r="EF982" s="220"/>
      <c r="EG982" s="220"/>
      <c r="EH982" s="220"/>
      <c r="EI982" s="220"/>
      <c r="EJ982" s="220"/>
      <c r="EK982" s="220"/>
      <c r="EL982" s="220"/>
      <c r="EM982" s="220"/>
      <c r="EN982" s="220"/>
      <c r="EO982" s="220"/>
      <c r="EP982" s="220"/>
      <c r="EQ982" s="220"/>
      <c r="ER982" s="220"/>
      <c r="ES982" s="220"/>
      <c r="ET982" s="220"/>
      <c r="EU982" s="220"/>
      <c r="EV982" s="220"/>
      <c r="EW982" s="220"/>
      <c r="EX982" s="220"/>
      <c r="EY982" s="220"/>
      <c r="EZ982" s="220"/>
      <c r="FA982" s="220"/>
      <c r="FB982" s="220"/>
      <c r="FC982" s="220"/>
      <c r="FD982" s="220"/>
      <c r="FE982" s="220"/>
      <c r="FF982" s="220"/>
      <c r="FG982" s="220"/>
      <c r="FH982" s="220"/>
      <c r="FI982" s="220"/>
      <c r="FJ982" s="220"/>
      <c r="FK982" s="220"/>
      <c r="FL982" s="220"/>
      <c r="FM982" s="220"/>
      <c r="FN982" s="220"/>
      <c r="FO982" s="220"/>
      <c r="FP982" s="220"/>
      <c r="FQ982" s="220"/>
      <c r="FR982" s="220"/>
      <c r="FS982" s="220"/>
      <c r="FT982" s="220"/>
      <c r="FU982" s="220"/>
      <c r="FV982" s="220"/>
      <c r="FW982" s="220"/>
      <c r="FX982" s="220"/>
      <c r="FY982" s="220"/>
      <c r="FZ982" s="220"/>
      <c r="GA982" s="220"/>
      <c r="GB982" s="220"/>
      <c r="GC982" s="220"/>
      <c r="GD982" s="220"/>
      <c r="GE982" s="220"/>
      <c r="GF982" s="220"/>
      <c r="GG982" s="220"/>
      <c r="GH982" s="220"/>
      <c r="GI982" s="220"/>
      <c r="GJ982" s="220"/>
      <c r="GK982" s="220"/>
      <c r="GL982" s="220"/>
      <c r="GM982" s="220"/>
      <c r="GN982" s="220"/>
      <c r="GO982" s="220"/>
      <c r="GP982" s="220"/>
      <c r="GQ982" s="220"/>
      <c r="GR982" s="220"/>
      <c r="GS982" s="220"/>
      <c r="GT982" s="220"/>
      <c r="GU982" s="220"/>
      <c r="GV982" s="220"/>
      <c r="GW982" s="220"/>
      <c r="GX982" s="220"/>
      <c r="GY982" s="220"/>
      <c r="GZ982" s="220"/>
      <c r="HA982" s="220"/>
      <c r="HB982" s="220"/>
      <c r="HC982" s="220"/>
      <c r="HD982" s="220"/>
      <c r="HE982" s="220"/>
      <c r="HF982" s="220"/>
      <c r="HG982" s="220"/>
      <c r="HH982" s="220"/>
      <c r="HI982" s="220"/>
      <c r="HJ982" s="220"/>
      <c r="HK982" s="220"/>
      <c r="HL982" s="220"/>
      <c r="HM982" s="220"/>
      <c r="HN982" s="220"/>
      <c r="HO982" s="220"/>
      <c r="HP982" s="220"/>
      <c r="HQ982" s="220"/>
      <c r="HR982" s="220"/>
      <c r="HS982" s="220"/>
      <c r="HT982" s="220"/>
      <c r="HU982" s="220"/>
      <c r="HV982" s="220"/>
      <c r="HW982" s="220"/>
      <c r="HX982" s="220"/>
      <c r="HY982" s="220"/>
      <c r="HZ982" s="220"/>
      <c r="IA982" s="220"/>
      <c r="IB982" s="220"/>
      <c r="IC982" s="220"/>
      <c r="ID982" s="220"/>
      <c r="IE982" s="220"/>
      <c r="IF982" s="220"/>
      <c r="IG982" s="220"/>
      <c r="IH982" s="220"/>
      <c r="II982" s="220"/>
      <c r="IJ982" s="220"/>
      <c r="IK982" s="220"/>
      <c r="IL982" s="220"/>
      <c r="IM982" s="220"/>
      <c r="IN982" s="220"/>
      <c r="IO982" s="220"/>
      <c r="IP982" s="220"/>
      <c r="IQ982" s="220"/>
      <c r="IR982" s="220"/>
      <c r="IS982" s="220"/>
      <c r="IT982" s="220"/>
      <c r="IU982" s="220"/>
      <c r="IV982" s="220"/>
      <c r="IW982" s="220"/>
      <c r="IX982" s="220"/>
      <c r="IY982" s="220"/>
      <c r="IZ982" s="220"/>
      <c r="JA982" s="220"/>
      <c r="JB982" s="220"/>
      <c r="JC982" s="220"/>
      <c r="JD982" s="220"/>
      <c r="JE982" s="220"/>
      <c r="JF982" s="220"/>
      <c r="JG982" s="220"/>
      <c r="JH982" s="220"/>
      <c r="JI982" s="220"/>
      <c r="JJ982" s="220"/>
      <c r="JK982" s="220"/>
      <c r="JL982" s="220"/>
      <c r="JM982" s="220"/>
      <c r="JN982" s="220"/>
      <c r="JO982" s="220"/>
      <c r="JP982" s="220"/>
      <c r="JQ982" s="220"/>
      <c r="JR982" s="220"/>
      <c r="JS982" s="220"/>
      <c r="JT982" s="220"/>
      <c r="JU982" s="220"/>
      <c r="JV982" s="220"/>
      <c r="JW982" s="220"/>
      <c r="JX982" s="220"/>
      <c r="JY982" s="220"/>
      <c r="JZ982" s="220"/>
      <c r="KA982" s="220"/>
      <c r="KB982" s="220"/>
      <c r="KC982" s="220"/>
      <c r="KD982" s="220"/>
      <c r="KE982" s="220"/>
      <c r="KF982" s="220"/>
      <c r="KG982" s="220"/>
      <c r="KH982" s="220"/>
      <c r="KI982" s="220"/>
      <c r="KJ982" s="220"/>
      <c r="KK982" s="220"/>
      <c r="KL982" s="220"/>
      <c r="KM982" s="220"/>
      <c r="KN982" s="220"/>
      <c r="KO982" s="220"/>
      <c r="KP982" s="220"/>
      <c r="KQ982" s="220"/>
      <c r="KR982" s="220"/>
      <c r="KS982" s="220"/>
      <c r="KT982" s="220"/>
      <c r="KU982" s="220"/>
      <c r="KV982" s="220"/>
      <c r="KW982" s="220"/>
      <c r="KX982" s="220"/>
      <c r="LH982" s="220"/>
      <c r="LI982" s="220"/>
      <c r="LJ982" s="220"/>
      <c r="LK982" s="220"/>
      <c r="LL982" s="220"/>
      <c r="LM982" s="220"/>
      <c r="LN982" s="220"/>
      <c r="LO982" s="220"/>
      <c r="LP982" s="220"/>
      <c r="LQ982" s="220"/>
      <c r="LR982" s="220"/>
      <c r="LS982" s="220"/>
      <c r="LT982" s="220"/>
      <c r="LU982" s="220"/>
      <c r="LV982" s="220"/>
      <c r="LW982" s="220"/>
      <c r="LX982" s="220"/>
      <c r="LY982" s="220"/>
      <c r="LZ982" s="220"/>
      <c r="MA982" s="220"/>
      <c r="MB982" s="220"/>
      <c r="MC982" s="220"/>
      <c r="MD982" s="220"/>
      <c r="ME982" s="220"/>
      <c r="MF982" s="220"/>
      <c r="MG982" s="220"/>
      <c r="MH982" s="220"/>
      <c r="MI982" s="220"/>
      <c r="MJ982" s="220"/>
      <c r="MK982" s="220"/>
      <c r="ML982" s="220"/>
      <c r="MM982" s="220"/>
      <c r="MN982" s="220"/>
      <c r="MO982" s="220"/>
      <c r="MP982" s="220"/>
      <c r="MQ982" s="220"/>
      <c r="MR982" s="220"/>
      <c r="MS982" s="220"/>
      <c r="MT982" s="220"/>
      <c r="MU982" s="220"/>
      <c r="MV982" s="220"/>
      <c r="MW982" s="220"/>
      <c r="MX982" s="220"/>
      <c r="MY982" s="220"/>
      <c r="MZ982" s="220"/>
      <c r="NA982" s="220"/>
      <c r="NB982" s="220"/>
      <c r="NC982" s="220"/>
      <c r="ND982" s="220"/>
      <c r="NE982" s="220"/>
      <c r="NF982" s="220"/>
      <c r="NG982" s="220"/>
      <c r="NH982" s="220"/>
      <c r="NI982" s="220"/>
      <c r="NJ982" s="220"/>
      <c r="NK982" s="220"/>
      <c r="NL982" s="220"/>
      <c r="NM982" s="220"/>
      <c r="NN982" s="220"/>
      <c r="NO982" s="220"/>
      <c r="NP982" s="220"/>
      <c r="NQ982" s="220"/>
      <c r="NR982" s="220"/>
      <c r="NS982" s="220"/>
      <c r="NT982" s="220"/>
      <c r="NU982" s="220"/>
      <c r="NV982" s="220"/>
      <c r="NW982" s="220"/>
      <c r="NX982" s="220"/>
      <c r="NY982" s="220"/>
      <c r="NZ982" s="220"/>
      <c r="OA982" s="220"/>
      <c r="OB982" s="220"/>
      <c r="OC982" s="220"/>
      <c r="OD982" s="220"/>
      <c r="OE982" s="220"/>
      <c r="OF982" s="220"/>
      <c r="OG982" s="220"/>
      <c r="OH982" s="220"/>
      <c r="OI982" s="220"/>
      <c r="OJ982" s="220"/>
      <c r="OK982" s="220"/>
      <c r="OL982" s="220"/>
      <c r="OM982" s="220"/>
      <c r="ON982" s="220"/>
      <c r="OO982" s="220"/>
      <c r="OP982" s="220"/>
      <c r="OQ982" s="220"/>
      <c r="OR982" s="220"/>
      <c r="OS982" s="220"/>
      <c r="OT982" s="220"/>
      <c r="OU982" s="220"/>
      <c r="OV982" s="220"/>
      <c r="OW982" s="220"/>
      <c r="OX982" s="220"/>
      <c r="OY982" s="220"/>
      <c r="OZ982" s="220"/>
      <c r="PA982" s="220"/>
      <c r="PB982" s="220"/>
      <c r="PC982" s="220"/>
      <c r="PD982" s="220"/>
      <c r="PE982" s="220"/>
      <c r="PF982" s="220"/>
      <c r="PG982" s="220"/>
      <c r="PH982" s="220"/>
      <c r="PI982" s="220"/>
      <c r="PJ982" s="220"/>
      <c r="PK982" s="220"/>
      <c r="PL982" s="220"/>
      <c r="PM982" s="220"/>
      <c r="PN982" s="220"/>
      <c r="PO982" s="220"/>
      <c r="PP982" s="220"/>
      <c r="PQ982" s="220"/>
      <c r="PR982" s="220"/>
      <c r="PS982" s="220"/>
      <c r="PT982" s="220"/>
      <c r="PU982" s="220"/>
      <c r="PV982" s="220"/>
      <c r="PW982" s="220"/>
      <c r="PX982" s="220"/>
      <c r="PY982" s="220"/>
      <c r="PZ982" s="220"/>
      <c r="QA982" s="220"/>
      <c r="QB982" s="220"/>
      <c r="QC982" s="220"/>
      <c r="QD982" s="220"/>
      <c r="QE982" s="220"/>
      <c r="QF982" s="220"/>
      <c r="QG982" s="220"/>
      <c r="QH982" s="220"/>
      <c r="QI982" s="220"/>
      <c r="QJ982" s="220"/>
      <c r="QK982" s="220"/>
      <c r="QL982" s="220"/>
      <c r="QM982" s="220"/>
      <c r="QN982" s="220"/>
      <c r="QO982" s="220"/>
      <c r="QP982" s="220"/>
      <c r="QQ982" s="220"/>
      <c r="QR982" s="220"/>
      <c r="QS982" s="220"/>
      <c r="QT982" s="220"/>
      <c r="QU982" s="220"/>
      <c r="QV982" s="220"/>
      <c r="QW982" s="220"/>
      <c r="QX982" s="220"/>
      <c r="QY982" s="220"/>
      <c r="QZ982" s="220"/>
      <c r="RA982" s="220"/>
      <c r="RB982" s="220"/>
      <c r="RC982" s="220"/>
      <c r="RD982" s="220"/>
      <c r="RE982" s="220"/>
      <c r="RF982" s="220"/>
      <c r="RG982" s="220"/>
      <c r="RH982" s="220"/>
      <c r="RI982" s="220"/>
      <c r="RJ982" s="220"/>
      <c r="RK982" s="220"/>
      <c r="RL982" s="220"/>
      <c r="RM982" s="220"/>
      <c r="RN982" s="220"/>
      <c r="RO982" s="220"/>
      <c r="RP982" s="220"/>
      <c r="RQ982" s="220"/>
      <c r="RR982" s="220"/>
      <c r="RS982" s="220"/>
      <c r="RT982" s="220"/>
      <c r="RU982" s="220"/>
      <c r="RV982" s="220"/>
      <c r="RW982" s="220"/>
      <c r="RX982" s="220"/>
      <c r="RY982" s="220"/>
      <c r="RZ982" s="220"/>
      <c r="SA982" s="220"/>
      <c r="SB982" s="220"/>
      <c r="SC982" s="220"/>
      <c r="SD982" s="220"/>
      <c r="SE982" s="220"/>
      <c r="SF982" s="220"/>
      <c r="SG982" s="220"/>
    </row>
    <row r="983" spans="1:501">
      <c r="A983" s="220"/>
      <c r="B983" s="220"/>
      <c r="C983" s="220"/>
      <c r="D983" s="220"/>
      <c r="E983" s="220"/>
      <c r="F983" s="220"/>
      <c r="G983" s="220"/>
      <c r="H983" s="220"/>
      <c r="I983" s="220"/>
      <c r="J983" s="220"/>
      <c r="K983" s="220"/>
      <c r="L983" s="220"/>
      <c r="M983" s="220"/>
      <c r="N983" s="220"/>
      <c r="O983" s="454"/>
      <c r="P983" s="220"/>
      <c r="Q983" s="220"/>
      <c r="R983" s="220"/>
      <c r="S983" s="220"/>
      <c r="T983" s="220"/>
      <c r="U983" s="220"/>
      <c r="V983" s="220"/>
      <c r="W983" s="220"/>
      <c r="X983" s="220"/>
      <c r="Y983" s="220"/>
      <c r="Z983" s="220"/>
      <c r="AA983" s="220"/>
      <c r="AB983" s="220"/>
      <c r="AC983" s="220"/>
      <c r="AD983" s="220"/>
      <c r="AE983" s="220"/>
      <c r="AF983" s="220"/>
      <c r="AG983" s="220"/>
      <c r="AH983" s="220"/>
      <c r="AI983" s="220"/>
      <c r="AJ983" s="220"/>
      <c r="AK983" s="220"/>
      <c r="AL983" s="220"/>
      <c r="AM983" s="220"/>
      <c r="AN983" s="220"/>
      <c r="AO983" s="220"/>
      <c r="AP983" s="220"/>
      <c r="AQ983" s="220"/>
      <c r="AR983" s="220"/>
      <c r="AS983" s="220"/>
      <c r="AT983" s="220"/>
      <c r="AU983" s="220"/>
      <c r="AV983" s="220"/>
      <c r="AW983" s="220"/>
      <c r="AX983" s="220"/>
      <c r="AY983" s="220"/>
      <c r="AZ983" s="220"/>
      <c r="BA983" s="220"/>
      <c r="BB983" s="220"/>
      <c r="BC983" s="220"/>
      <c r="BD983" s="220"/>
      <c r="BE983" s="220"/>
      <c r="BF983" s="220"/>
      <c r="BG983" s="220"/>
      <c r="BH983" s="220"/>
      <c r="BI983" s="220"/>
      <c r="BJ983" s="220"/>
      <c r="BK983" s="220"/>
      <c r="BL983" s="220"/>
      <c r="BM983" s="220"/>
      <c r="BN983" s="220"/>
      <c r="BO983" s="220"/>
      <c r="BP983" s="220"/>
      <c r="BQ983" s="220"/>
      <c r="BR983" s="220"/>
      <c r="BS983" s="220"/>
      <c r="BT983" s="220"/>
      <c r="BU983" s="220"/>
      <c r="BV983" s="220"/>
      <c r="BW983" s="220"/>
      <c r="DV983" s="220"/>
      <c r="DW983" s="220"/>
      <c r="DX983" s="220"/>
      <c r="DY983" s="220"/>
      <c r="DZ983" s="220"/>
      <c r="EA983" s="220"/>
      <c r="EB983" s="220"/>
      <c r="EC983" s="220"/>
      <c r="ED983" s="220"/>
      <c r="EE983" s="220"/>
      <c r="EF983" s="220"/>
      <c r="EG983" s="220"/>
      <c r="EH983" s="220"/>
      <c r="EI983" s="220"/>
      <c r="EJ983" s="220"/>
      <c r="EK983" s="220"/>
      <c r="EL983" s="220"/>
      <c r="EM983" s="220"/>
      <c r="EN983" s="220"/>
      <c r="EO983" s="220"/>
      <c r="EP983" s="220"/>
      <c r="EQ983" s="220"/>
      <c r="ER983" s="220"/>
      <c r="ES983" s="220"/>
      <c r="ET983" s="220"/>
      <c r="EU983" s="220"/>
      <c r="EV983" s="220"/>
      <c r="EW983" s="220"/>
      <c r="EX983" s="220"/>
      <c r="EY983" s="220"/>
      <c r="EZ983" s="220"/>
      <c r="FA983" s="220"/>
      <c r="FB983" s="220"/>
      <c r="FC983" s="220"/>
      <c r="FD983" s="220"/>
      <c r="FE983" s="220"/>
      <c r="FF983" s="220"/>
      <c r="FG983" s="220"/>
      <c r="FH983" s="220"/>
      <c r="FI983" s="220"/>
      <c r="FJ983" s="220"/>
      <c r="FK983" s="220"/>
      <c r="FL983" s="220"/>
      <c r="FM983" s="220"/>
      <c r="FN983" s="220"/>
      <c r="FO983" s="220"/>
      <c r="FP983" s="220"/>
      <c r="FQ983" s="220"/>
      <c r="FR983" s="220"/>
      <c r="FS983" s="220"/>
      <c r="FT983" s="220"/>
      <c r="FU983" s="220"/>
      <c r="FV983" s="220"/>
      <c r="FW983" s="220"/>
      <c r="FX983" s="220"/>
      <c r="FY983" s="220"/>
      <c r="FZ983" s="220"/>
      <c r="GA983" s="220"/>
      <c r="GB983" s="220"/>
      <c r="GC983" s="220"/>
      <c r="GD983" s="220"/>
      <c r="GE983" s="220"/>
      <c r="GF983" s="220"/>
      <c r="GG983" s="220"/>
      <c r="GH983" s="220"/>
      <c r="GI983" s="220"/>
      <c r="GJ983" s="220"/>
      <c r="GK983" s="220"/>
      <c r="GL983" s="220"/>
      <c r="GM983" s="220"/>
      <c r="GN983" s="220"/>
      <c r="GO983" s="220"/>
      <c r="GP983" s="220"/>
      <c r="GQ983" s="220"/>
      <c r="GR983" s="220"/>
      <c r="GS983" s="220"/>
      <c r="GT983" s="220"/>
      <c r="GU983" s="220"/>
      <c r="GV983" s="220"/>
      <c r="GW983" s="220"/>
      <c r="GX983" s="220"/>
      <c r="GY983" s="220"/>
      <c r="GZ983" s="220"/>
      <c r="HA983" s="220"/>
      <c r="HB983" s="220"/>
      <c r="HC983" s="220"/>
      <c r="HD983" s="220"/>
      <c r="HE983" s="220"/>
      <c r="HF983" s="220"/>
      <c r="HG983" s="220"/>
      <c r="HH983" s="220"/>
      <c r="HI983" s="220"/>
      <c r="HJ983" s="220"/>
      <c r="HK983" s="220"/>
      <c r="HL983" s="220"/>
      <c r="HM983" s="220"/>
      <c r="HN983" s="220"/>
      <c r="HO983" s="220"/>
      <c r="HP983" s="220"/>
      <c r="HQ983" s="220"/>
      <c r="HR983" s="220"/>
      <c r="HS983" s="220"/>
      <c r="HT983" s="220"/>
      <c r="HU983" s="220"/>
      <c r="HV983" s="220"/>
      <c r="HW983" s="220"/>
      <c r="HX983" s="220"/>
      <c r="HY983" s="220"/>
      <c r="HZ983" s="220"/>
      <c r="IA983" s="220"/>
      <c r="IB983" s="220"/>
      <c r="IC983" s="220"/>
      <c r="ID983" s="220"/>
      <c r="IE983" s="220"/>
      <c r="IF983" s="220"/>
      <c r="IG983" s="220"/>
      <c r="IH983" s="220"/>
      <c r="II983" s="220"/>
      <c r="IJ983" s="220"/>
      <c r="IK983" s="220"/>
      <c r="IL983" s="220"/>
      <c r="IM983" s="220"/>
      <c r="IN983" s="220"/>
      <c r="IO983" s="220"/>
      <c r="IP983" s="220"/>
      <c r="IQ983" s="220"/>
      <c r="IR983" s="220"/>
      <c r="IS983" s="220"/>
      <c r="IT983" s="220"/>
      <c r="IU983" s="220"/>
      <c r="IV983" s="220"/>
      <c r="IW983" s="220"/>
      <c r="IX983" s="220"/>
      <c r="IY983" s="220"/>
      <c r="IZ983" s="220"/>
      <c r="JA983" s="220"/>
      <c r="JB983" s="220"/>
      <c r="JC983" s="220"/>
      <c r="JD983" s="220"/>
      <c r="JE983" s="220"/>
      <c r="JF983" s="220"/>
      <c r="JG983" s="220"/>
      <c r="JH983" s="220"/>
      <c r="JI983" s="220"/>
      <c r="JJ983" s="220"/>
      <c r="JK983" s="220"/>
      <c r="JL983" s="220"/>
      <c r="JM983" s="220"/>
      <c r="JN983" s="220"/>
      <c r="JO983" s="220"/>
      <c r="JP983" s="220"/>
      <c r="JQ983" s="220"/>
      <c r="JR983" s="220"/>
      <c r="JS983" s="220"/>
      <c r="JT983" s="220"/>
      <c r="JU983" s="220"/>
      <c r="JV983" s="220"/>
      <c r="JW983" s="220"/>
      <c r="JX983" s="220"/>
      <c r="JY983" s="220"/>
      <c r="JZ983" s="220"/>
      <c r="KA983" s="220"/>
      <c r="KB983" s="220"/>
      <c r="KC983" s="220"/>
      <c r="KD983" s="220"/>
      <c r="KE983" s="220"/>
      <c r="KF983" s="220"/>
      <c r="KG983" s="220"/>
      <c r="KH983" s="220"/>
      <c r="KI983" s="220"/>
      <c r="KJ983" s="220"/>
      <c r="KK983" s="220"/>
      <c r="KL983" s="220"/>
      <c r="KM983" s="220"/>
      <c r="KN983" s="220"/>
      <c r="KO983" s="220"/>
      <c r="KP983" s="220"/>
      <c r="KQ983" s="220"/>
      <c r="KR983" s="220"/>
      <c r="KS983" s="220"/>
      <c r="KT983" s="220"/>
      <c r="KU983" s="220"/>
      <c r="KV983" s="220"/>
      <c r="KW983" s="220"/>
      <c r="KX983" s="220"/>
      <c r="LH983" s="220"/>
      <c r="LI983" s="220"/>
      <c r="LJ983" s="220"/>
      <c r="LK983" s="220"/>
      <c r="LL983" s="220"/>
      <c r="LM983" s="220"/>
      <c r="LN983" s="220"/>
      <c r="LO983" s="220"/>
      <c r="LP983" s="220"/>
      <c r="LQ983" s="220"/>
      <c r="LR983" s="220"/>
      <c r="LS983" s="220"/>
      <c r="LT983" s="220"/>
      <c r="LU983" s="220"/>
      <c r="LV983" s="220"/>
      <c r="LW983" s="220"/>
      <c r="LX983" s="220"/>
      <c r="LY983" s="220"/>
      <c r="LZ983" s="220"/>
      <c r="MA983" s="220"/>
      <c r="MB983" s="220"/>
      <c r="MC983" s="220"/>
      <c r="MD983" s="220"/>
      <c r="ME983" s="220"/>
      <c r="MF983" s="220"/>
      <c r="MG983" s="220"/>
      <c r="MH983" s="220"/>
      <c r="MI983" s="220"/>
      <c r="MJ983" s="220"/>
      <c r="MK983" s="220"/>
      <c r="ML983" s="220"/>
      <c r="MM983" s="220"/>
      <c r="MN983" s="220"/>
      <c r="MO983" s="220"/>
      <c r="MP983" s="220"/>
      <c r="MQ983" s="220"/>
      <c r="MR983" s="220"/>
      <c r="MS983" s="220"/>
      <c r="MT983" s="220"/>
      <c r="MU983" s="220"/>
      <c r="MV983" s="220"/>
      <c r="MW983" s="220"/>
      <c r="MX983" s="220"/>
      <c r="MY983" s="220"/>
      <c r="MZ983" s="220"/>
      <c r="NA983" s="220"/>
      <c r="NB983" s="220"/>
      <c r="NC983" s="220"/>
      <c r="ND983" s="220"/>
      <c r="NE983" s="220"/>
      <c r="NF983" s="220"/>
      <c r="NG983" s="220"/>
      <c r="NH983" s="220"/>
      <c r="NI983" s="220"/>
      <c r="NJ983" s="220"/>
      <c r="NK983" s="220"/>
      <c r="NL983" s="220"/>
      <c r="NM983" s="220"/>
      <c r="NN983" s="220"/>
      <c r="NO983" s="220"/>
      <c r="NP983" s="220"/>
      <c r="NQ983" s="220"/>
      <c r="NR983" s="220"/>
      <c r="NS983" s="220"/>
      <c r="NT983" s="220"/>
      <c r="NU983" s="220"/>
      <c r="NV983" s="220"/>
      <c r="NW983" s="220"/>
      <c r="NX983" s="220"/>
      <c r="NY983" s="220"/>
      <c r="NZ983" s="220"/>
      <c r="OA983" s="220"/>
      <c r="OB983" s="220"/>
      <c r="OC983" s="220"/>
      <c r="OD983" s="220"/>
      <c r="OE983" s="220"/>
      <c r="OF983" s="220"/>
      <c r="OG983" s="220"/>
      <c r="OH983" s="220"/>
      <c r="OI983" s="220"/>
      <c r="OJ983" s="220"/>
      <c r="OK983" s="220"/>
      <c r="OL983" s="220"/>
      <c r="OM983" s="220"/>
      <c r="ON983" s="220"/>
      <c r="OO983" s="220"/>
      <c r="OP983" s="220"/>
      <c r="OQ983" s="220"/>
      <c r="OR983" s="220"/>
      <c r="OS983" s="220"/>
      <c r="OT983" s="220"/>
      <c r="OU983" s="220"/>
      <c r="OV983" s="220"/>
      <c r="OW983" s="220"/>
      <c r="OX983" s="220"/>
      <c r="OY983" s="220"/>
      <c r="OZ983" s="220"/>
      <c r="PA983" s="220"/>
      <c r="PB983" s="220"/>
      <c r="PC983" s="220"/>
      <c r="PD983" s="220"/>
      <c r="PE983" s="220"/>
      <c r="PF983" s="220"/>
      <c r="PG983" s="220"/>
      <c r="PH983" s="220"/>
      <c r="PI983" s="220"/>
      <c r="PJ983" s="220"/>
      <c r="PK983" s="220"/>
      <c r="PL983" s="220"/>
      <c r="PM983" s="220"/>
      <c r="PN983" s="220"/>
      <c r="PO983" s="220"/>
      <c r="PP983" s="220"/>
      <c r="PQ983" s="220"/>
      <c r="PR983" s="220"/>
      <c r="PS983" s="220"/>
      <c r="PT983" s="220"/>
      <c r="PU983" s="220"/>
      <c r="PV983" s="220"/>
      <c r="PW983" s="220"/>
      <c r="PX983" s="220"/>
      <c r="PY983" s="220"/>
      <c r="PZ983" s="220"/>
      <c r="QA983" s="220"/>
      <c r="QB983" s="220"/>
      <c r="QC983" s="220"/>
      <c r="QD983" s="220"/>
      <c r="QE983" s="220"/>
      <c r="QF983" s="220"/>
      <c r="QG983" s="220"/>
      <c r="QH983" s="220"/>
      <c r="QI983" s="220"/>
      <c r="QJ983" s="220"/>
      <c r="QK983" s="220"/>
      <c r="QL983" s="220"/>
      <c r="QM983" s="220"/>
      <c r="QN983" s="220"/>
      <c r="QO983" s="220"/>
      <c r="QP983" s="220"/>
      <c r="QQ983" s="220"/>
      <c r="QR983" s="220"/>
      <c r="QS983" s="220"/>
      <c r="QT983" s="220"/>
      <c r="QU983" s="220"/>
      <c r="QV983" s="220"/>
      <c r="QW983" s="220"/>
      <c r="QX983" s="220"/>
      <c r="QY983" s="220"/>
      <c r="QZ983" s="220"/>
      <c r="RA983" s="220"/>
      <c r="RB983" s="220"/>
      <c r="RC983" s="220"/>
      <c r="RD983" s="220"/>
      <c r="RE983" s="220"/>
      <c r="RF983" s="220"/>
      <c r="RG983" s="220"/>
      <c r="RH983" s="220"/>
      <c r="RI983" s="220"/>
      <c r="RJ983" s="220"/>
      <c r="RK983" s="220"/>
      <c r="RL983" s="220"/>
      <c r="RM983" s="220"/>
      <c r="RN983" s="220"/>
      <c r="RO983" s="220"/>
      <c r="RP983" s="220"/>
      <c r="RQ983" s="220"/>
      <c r="RR983" s="220"/>
      <c r="RS983" s="220"/>
      <c r="RT983" s="220"/>
      <c r="RU983" s="220"/>
      <c r="RV983" s="220"/>
      <c r="RW983" s="220"/>
      <c r="RX983" s="220"/>
      <c r="RY983" s="220"/>
      <c r="RZ983" s="220"/>
      <c r="SA983" s="220"/>
      <c r="SB983" s="220"/>
      <c r="SC983" s="220"/>
      <c r="SD983" s="220"/>
      <c r="SE983" s="220"/>
      <c r="SF983" s="220"/>
      <c r="SG983" s="220"/>
    </row>
    <row r="984" spans="1:501">
      <c r="A984" s="220"/>
      <c r="B984" s="220"/>
      <c r="C984" s="220"/>
      <c r="D984" s="220"/>
      <c r="E984" s="220"/>
      <c r="F984" s="220"/>
      <c r="G984" s="220"/>
      <c r="H984" s="220"/>
      <c r="I984" s="220"/>
      <c r="J984" s="220"/>
      <c r="K984" s="220"/>
      <c r="L984" s="220"/>
      <c r="M984" s="220"/>
      <c r="N984" s="220"/>
      <c r="O984" s="454"/>
      <c r="P984" s="220"/>
      <c r="Q984" s="220"/>
      <c r="R984" s="220"/>
      <c r="S984" s="220"/>
      <c r="T984" s="220"/>
      <c r="U984" s="220"/>
      <c r="V984" s="220"/>
      <c r="W984" s="220"/>
      <c r="X984" s="220"/>
      <c r="Y984" s="220"/>
      <c r="Z984" s="220"/>
      <c r="AA984" s="220"/>
      <c r="AB984" s="220"/>
      <c r="AC984" s="220"/>
      <c r="AD984" s="220"/>
      <c r="AE984" s="220"/>
      <c r="AF984" s="220"/>
      <c r="AG984" s="220"/>
      <c r="AH984" s="220"/>
      <c r="AI984" s="220"/>
      <c r="AJ984" s="220"/>
      <c r="AK984" s="220"/>
      <c r="AL984" s="220"/>
      <c r="AM984" s="220"/>
      <c r="AN984" s="220"/>
      <c r="AO984" s="220"/>
      <c r="AP984" s="220"/>
      <c r="AQ984" s="220"/>
      <c r="AR984" s="220"/>
      <c r="AS984" s="220"/>
      <c r="AT984" s="220"/>
      <c r="AU984" s="220"/>
      <c r="AV984" s="220"/>
      <c r="AW984" s="220"/>
      <c r="AX984" s="220"/>
      <c r="AY984" s="220"/>
      <c r="AZ984" s="220"/>
      <c r="BA984" s="220"/>
      <c r="BB984" s="220"/>
      <c r="BC984" s="220"/>
      <c r="BD984" s="220"/>
      <c r="BE984" s="220"/>
      <c r="BF984" s="220"/>
      <c r="BG984" s="220"/>
      <c r="BH984" s="220"/>
      <c r="BI984" s="220"/>
      <c r="BJ984" s="220"/>
      <c r="BK984" s="220"/>
      <c r="BL984" s="220"/>
      <c r="BM984" s="220"/>
      <c r="BN984" s="220"/>
      <c r="BO984" s="220"/>
      <c r="BP984" s="220"/>
      <c r="BQ984" s="220"/>
      <c r="BR984" s="220"/>
      <c r="BS984" s="220"/>
      <c r="BT984" s="220"/>
      <c r="BU984" s="220"/>
      <c r="BV984" s="220"/>
      <c r="BW984" s="220"/>
      <c r="DV984" s="220"/>
      <c r="DW984" s="220"/>
      <c r="DX984" s="220"/>
      <c r="DY984" s="220"/>
      <c r="DZ984" s="220"/>
      <c r="EA984" s="220"/>
      <c r="EB984" s="220"/>
      <c r="EC984" s="220"/>
      <c r="ED984" s="220"/>
      <c r="EE984" s="220"/>
      <c r="EF984" s="220"/>
      <c r="EG984" s="220"/>
      <c r="EH984" s="220"/>
      <c r="EI984" s="220"/>
      <c r="EJ984" s="220"/>
      <c r="EK984" s="220"/>
      <c r="EL984" s="220"/>
      <c r="EM984" s="220"/>
      <c r="EN984" s="220"/>
      <c r="EO984" s="220"/>
      <c r="EP984" s="220"/>
      <c r="EQ984" s="220"/>
      <c r="ER984" s="220"/>
      <c r="ES984" s="220"/>
      <c r="ET984" s="220"/>
      <c r="EU984" s="220"/>
      <c r="EV984" s="220"/>
      <c r="EW984" s="220"/>
      <c r="EX984" s="220"/>
      <c r="EY984" s="220"/>
      <c r="EZ984" s="220"/>
      <c r="FA984" s="220"/>
      <c r="FB984" s="220"/>
      <c r="FC984" s="220"/>
      <c r="FD984" s="220"/>
      <c r="FE984" s="220"/>
      <c r="FF984" s="220"/>
      <c r="FG984" s="220"/>
      <c r="FH984" s="220"/>
      <c r="FI984" s="220"/>
      <c r="FJ984" s="220"/>
      <c r="FK984" s="220"/>
      <c r="FL984" s="220"/>
      <c r="FM984" s="220"/>
      <c r="FN984" s="220"/>
      <c r="FO984" s="220"/>
      <c r="FP984" s="220"/>
      <c r="FQ984" s="220"/>
      <c r="FR984" s="220"/>
      <c r="FS984" s="220"/>
      <c r="FT984" s="220"/>
      <c r="FU984" s="220"/>
      <c r="FV984" s="220"/>
      <c r="FW984" s="220"/>
      <c r="FX984" s="220"/>
      <c r="FY984" s="220"/>
      <c r="FZ984" s="220"/>
      <c r="GA984" s="220"/>
      <c r="GB984" s="220"/>
      <c r="GC984" s="220"/>
      <c r="GD984" s="220"/>
      <c r="GE984" s="220"/>
      <c r="GF984" s="220"/>
      <c r="GG984" s="220"/>
      <c r="GH984" s="220"/>
      <c r="GI984" s="220"/>
      <c r="GJ984" s="220"/>
      <c r="GK984" s="220"/>
      <c r="GL984" s="220"/>
      <c r="GM984" s="220"/>
      <c r="GN984" s="220"/>
      <c r="GO984" s="220"/>
      <c r="GP984" s="220"/>
      <c r="GQ984" s="220"/>
      <c r="GR984" s="220"/>
      <c r="GS984" s="220"/>
      <c r="GT984" s="220"/>
      <c r="GU984" s="220"/>
      <c r="GV984" s="220"/>
      <c r="GW984" s="220"/>
      <c r="GX984" s="220"/>
      <c r="GY984" s="220"/>
      <c r="GZ984" s="220"/>
      <c r="HA984" s="220"/>
      <c r="HB984" s="220"/>
      <c r="HC984" s="220"/>
      <c r="HD984" s="220"/>
      <c r="HE984" s="220"/>
      <c r="HF984" s="220"/>
      <c r="HG984" s="220"/>
      <c r="HH984" s="220"/>
      <c r="HI984" s="220"/>
      <c r="HJ984" s="220"/>
      <c r="HK984" s="220"/>
      <c r="HL984" s="220"/>
      <c r="HM984" s="220"/>
      <c r="HN984" s="220"/>
      <c r="HO984" s="220"/>
      <c r="HP984" s="220"/>
      <c r="HQ984" s="220"/>
      <c r="HR984" s="220"/>
      <c r="HS984" s="220"/>
      <c r="HT984" s="220"/>
      <c r="HU984" s="220"/>
      <c r="HV984" s="220"/>
      <c r="HW984" s="220"/>
      <c r="HX984" s="220"/>
      <c r="HY984" s="220"/>
      <c r="HZ984" s="220"/>
      <c r="IA984" s="220"/>
      <c r="IB984" s="220"/>
      <c r="IC984" s="220"/>
      <c r="ID984" s="220"/>
      <c r="IE984" s="220"/>
      <c r="IF984" s="220"/>
      <c r="IG984" s="220"/>
      <c r="IH984" s="220"/>
      <c r="II984" s="220"/>
      <c r="IJ984" s="220"/>
      <c r="IK984" s="220"/>
      <c r="IL984" s="220"/>
      <c r="IM984" s="220"/>
      <c r="IN984" s="220"/>
      <c r="IO984" s="220"/>
      <c r="IP984" s="220"/>
      <c r="IQ984" s="220"/>
      <c r="IR984" s="220"/>
      <c r="IS984" s="220"/>
      <c r="IT984" s="220"/>
      <c r="IU984" s="220"/>
      <c r="IV984" s="220"/>
      <c r="IW984" s="220"/>
      <c r="IX984" s="220"/>
      <c r="IY984" s="220"/>
      <c r="IZ984" s="220"/>
      <c r="JA984" s="220"/>
      <c r="JB984" s="220"/>
      <c r="JC984" s="220"/>
      <c r="JD984" s="220"/>
      <c r="JE984" s="220"/>
      <c r="JF984" s="220"/>
      <c r="JG984" s="220"/>
      <c r="JH984" s="220"/>
      <c r="JI984" s="220"/>
      <c r="JJ984" s="220"/>
      <c r="JK984" s="220"/>
      <c r="JL984" s="220"/>
      <c r="JM984" s="220"/>
      <c r="JN984" s="220"/>
      <c r="JO984" s="220"/>
      <c r="JP984" s="220"/>
      <c r="JQ984" s="220"/>
      <c r="JR984" s="220"/>
      <c r="JS984" s="220"/>
      <c r="JT984" s="220"/>
      <c r="JU984" s="220"/>
      <c r="JV984" s="220"/>
      <c r="JW984" s="220"/>
      <c r="JX984" s="220"/>
      <c r="JY984" s="220"/>
      <c r="JZ984" s="220"/>
      <c r="KA984" s="220"/>
      <c r="KB984" s="220"/>
      <c r="KC984" s="220"/>
      <c r="KD984" s="220"/>
      <c r="KE984" s="220"/>
      <c r="KF984" s="220"/>
      <c r="KG984" s="220"/>
      <c r="KH984" s="220"/>
      <c r="KI984" s="220"/>
      <c r="KJ984" s="220"/>
      <c r="KK984" s="220"/>
      <c r="KL984" s="220"/>
      <c r="KM984" s="220"/>
      <c r="KN984" s="220"/>
      <c r="KO984" s="220"/>
      <c r="KP984" s="220"/>
      <c r="KQ984" s="220"/>
      <c r="KR984" s="220"/>
      <c r="KS984" s="220"/>
      <c r="KT984" s="220"/>
      <c r="KU984" s="220"/>
      <c r="KV984" s="220"/>
      <c r="KW984" s="220"/>
      <c r="KX984" s="220"/>
      <c r="LH984" s="220"/>
      <c r="LI984" s="220"/>
      <c r="LJ984" s="220"/>
      <c r="LK984" s="220"/>
      <c r="LL984" s="220"/>
      <c r="LM984" s="220"/>
      <c r="LN984" s="220"/>
      <c r="LO984" s="220"/>
      <c r="LP984" s="220"/>
      <c r="LQ984" s="220"/>
      <c r="LR984" s="220"/>
      <c r="LS984" s="220"/>
      <c r="LT984" s="220"/>
      <c r="LU984" s="220"/>
      <c r="LV984" s="220"/>
      <c r="LW984" s="220"/>
      <c r="LX984" s="220"/>
      <c r="LY984" s="220"/>
      <c r="LZ984" s="220"/>
      <c r="MA984" s="220"/>
      <c r="MB984" s="220"/>
      <c r="MC984" s="220"/>
      <c r="MD984" s="220"/>
      <c r="ME984" s="220"/>
      <c r="MF984" s="220"/>
      <c r="MG984" s="220"/>
      <c r="MH984" s="220"/>
      <c r="MI984" s="220"/>
      <c r="MJ984" s="220"/>
      <c r="MK984" s="220"/>
      <c r="ML984" s="220"/>
      <c r="MM984" s="220"/>
      <c r="MN984" s="220"/>
      <c r="MO984" s="220"/>
      <c r="MP984" s="220"/>
      <c r="MQ984" s="220"/>
      <c r="MR984" s="220"/>
      <c r="MS984" s="220"/>
      <c r="MT984" s="220"/>
      <c r="MU984" s="220"/>
      <c r="MV984" s="220"/>
      <c r="MW984" s="220"/>
      <c r="MX984" s="220"/>
      <c r="MY984" s="220"/>
      <c r="MZ984" s="220"/>
      <c r="NA984" s="220"/>
      <c r="NB984" s="220"/>
      <c r="NC984" s="220"/>
      <c r="ND984" s="220"/>
      <c r="NE984" s="220"/>
      <c r="NF984" s="220"/>
      <c r="NG984" s="220"/>
      <c r="NH984" s="220"/>
      <c r="NI984" s="220"/>
      <c r="NJ984" s="220"/>
      <c r="NK984" s="220"/>
      <c r="NL984" s="220"/>
      <c r="NM984" s="220"/>
      <c r="NN984" s="220"/>
      <c r="NO984" s="220"/>
      <c r="NP984" s="220"/>
      <c r="NQ984" s="220"/>
      <c r="NR984" s="220"/>
      <c r="NS984" s="220"/>
      <c r="NT984" s="220"/>
      <c r="NU984" s="220"/>
      <c r="NV984" s="220"/>
      <c r="NW984" s="220"/>
      <c r="NX984" s="220"/>
      <c r="NY984" s="220"/>
      <c r="NZ984" s="220"/>
      <c r="OA984" s="220"/>
      <c r="OB984" s="220"/>
      <c r="OC984" s="220"/>
      <c r="OD984" s="220"/>
      <c r="OE984" s="220"/>
      <c r="OF984" s="220"/>
      <c r="OG984" s="220"/>
      <c r="OH984" s="220"/>
      <c r="OI984" s="220"/>
      <c r="OJ984" s="220"/>
      <c r="OK984" s="220"/>
      <c r="OL984" s="220"/>
      <c r="OM984" s="220"/>
      <c r="ON984" s="220"/>
      <c r="OO984" s="220"/>
      <c r="OP984" s="220"/>
      <c r="OQ984" s="220"/>
      <c r="OR984" s="220"/>
      <c r="OS984" s="220"/>
      <c r="OT984" s="220"/>
      <c r="OU984" s="220"/>
      <c r="OV984" s="220"/>
      <c r="OW984" s="220"/>
      <c r="OX984" s="220"/>
      <c r="OY984" s="220"/>
      <c r="OZ984" s="220"/>
      <c r="PA984" s="220"/>
      <c r="PB984" s="220"/>
      <c r="PC984" s="220"/>
      <c r="PD984" s="220"/>
      <c r="PE984" s="220"/>
      <c r="PF984" s="220"/>
      <c r="PG984" s="220"/>
      <c r="PH984" s="220"/>
      <c r="PI984" s="220"/>
      <c r="PJ984" s="220"/>
      <c r="PK984" s="220"/>
      <c r="PL984" s="220"/>
      <c r="PM984" s="220"/>
      <c r="PN984" s="220"/>
      <c r="PO984" s="220"/>
      <c r="PP984" s="220"/>
      <c r="PQ984" s="220"/>
      <c r="PR984" s="220"/>
      <c r="PS984" s="220"/>
      <c r="PT984" s="220"/>
      <c r="PU984" s="220"/>
      <c r="PV984" s="220"/>
      <c r="PW984" s="220"/>
      <c r="PX984" s="220"/>
      <c r="PY984" s="220"/>
      <c r="PZ984" s="220"/>
      <c r="QA984" s="220"/>
      <c r="QB984" s="220"/>
      <c r="QC984" s="220"/>
      <c r="QD984" s="220"/>
      <c r="QE984" s="220"/>
      <c r="QF984" s="220"/>
      <c r="QG984" s="220"/>
      <c r="QH984" s="220"/>
      <c r="QI984" s="220"/>
      <c r="QJ984" s="220"/>
      <c r="QK984" s="220"/>
      <c r="QL984" s="220"/>
      <c r="QM984" s="220"/>
      <c r="QN984" s="220"/>
      <c r="QO984" s="220"/>
      <c r="QP984" s="220"/>
      <c r="QQ984" s="220"/>
      <c r="QR984" s="220"/>
      <c r="QS984" s="220"/>
      <c r="QT984" s="220"/>
      <c r="QU984" s="220"/>
      <c r="QV984" s="220"/>
      <c r="QW984" s="220"/>
      <c r="QX984" s="220"/>
      <c r="QY984" s="220"/>
      <c r="QZ984" s="220"/>
      <c r="RA984" s="220"/>
      <c r="RB984" s="220"/>
      <c r="RC984" s="220"/>
      <c r="RD984" s="220"/>
      <c r="RE984" s="220"/>
      <c r="RF984" s="220"/>
      <c r="RG984" s="220"/>
      <c r="RH984" s="220"/>
      <c r="RI984" s="220"/>
      <c r="RJ984" s="220"/>
      <c r="RK984" s="220"/>
      <c r="RL984" s="220"/>
      <c r="RM984" s="220"/>
      <c r="RN984" s="220"/>
      <c r="RO984" s="220"/>
      <c r="RP984" s="220"/>
      <c r="RQ984" s="220"/>
      <c r="RR984" s="220"/>
      <c r="RS984" s="220"/>
      <c r="RT984" s="220"/>
      <c r="RU984" s="220"/>
      <c r="RV984" s="220"/>
      <c r="RW984" s="220"/>
      <c r="RX984" s="220"/>
      <c r="RY984" s="220"/>
      <c r="RZ984" s="220"/>
      <c r="SA984" s="220"/>
      <c r="SB984" s="220"/>
      <c r="SC984" s="220"/>
      <c r="SD984" s="220"/>
      <c r="SE984" s="220"/>
      <c r="SF984" s="220"/>
      <c r="SG984" s="220"/>
    </row>
    <row r="985" spans="1:501">
      <c r="A985" s="220"/>
      <c r="B985" s="220"/>
      <c r="C985" s="220"/>
      <c r="D985" s="220"/>
      <c r="E985" s="220"/>
      <c r="F985" s="220"/>
      <c r="G985" s="220"/>
      <c r="H985" s="220"/>
      <c r="I985" s="220"/>
      <c r="J985" s="220"/>
      <c r="K985" s="220"/>
      <c r="L985" s="220"/>
      <c r="M985" s="220"/>
      <c r="N985" s="220"/>
      <c r="O985" s="454"/>
      <c r="P985" s="220"/>
      <c r="Q985" s="220"/>
      <c r="R985" s="220"/>
      <c r="S985" s="220"/>
      <c r="T985" s="220"/>
      <c r="U985" s="220"/>
      <c r="V985" s="220"/>
      <c r="W985" s="220"/>
      <c r="X985" s="220"/>
      <c r="Y985" s="220"/>
      <c r="Z985" s="220"/>
      <c r="AA985" s="220"/>
      <c r="AB985" s="220"/>
      <c r="AC985" s="220"/>
      <c r="AD985" s="220"/>
      <c r="AE985" s="220"/>
      <c r="AF985" s="220"/>
      <c r="AG985" s="220"/>
      <c r="AH985" s="220"/>
      <c r="AI985" s="220"/>
      <c r="AJ985" s="220"/>
      <c r="AK985" s="220"/>
      <c r="AL985" s="220"/>
      <c r="AM985" s="220"/>
      <c r="AN985" s="220"/>
      <c r="AO985" s="220"/>
      <c r="AP985" s="220"/>
      <c r="AQ985" s="220"/>
      <c r="AR985" s="220"/>
      <c r="AS985" s="220"/>
      <c r="AT985" s="220"/>
      <c r="AU985" s="220"/>
      <c r="AV985" s="220"/>
      <c r="AW985" s="220"/>
      <c r="AX985" s="220"/>
      <c r="AY985" s="220"/>
      <c r="AZ985" s="220"/>
      <c r="BA985" s="220"/>
      <c r="BB985" s="220"/>
      <c r="BC985" s="220"/>
      <c r="BD985" s="220"/>
      <c r="BE985" s="220"/>
      <c r="BF985" s="220"/>
      <c r="BG985" s="220"/>
      <c r="BH985" s="220"/>
      <c r="BI985" s="220"/>
      <c r="BJ985" s="220"/>
      <c r="BK985" s="220"/>
      <c r="BL985" s="220"/>
      <c r="BM985" s="220"/>
      <c r="BN985" s="220"/>
      <c r="BO985" s="220"/>
      <c r="BP985" s="220"/>
      <c r="BQ985" s="220"/>
      <c r="BR985" s="220"/>
      <c r="BS985" s="220"/>
      <c r="BT985" s="220"/>
      <c r="BU985" s="220"/>
      <c r="BV985" s="220"/>
      <c r="BW985" s="220"/>
      <c r="DV985" s="220"/>
      <c r="DW985" s="220"/>
      <c r="DX985" s="220"/>
      <c r="DY985" s="220"/>
      <c r="DZ985" s="220"/>
      <c r="EA985" s="220"/>
      <c r="EB985" s="220"/>
      <c r="EC985" s="220"/>
      <c r="ED985" s="220"/>
      <c r="EE985" s="220"/>
      <c r="EF985" s="220"/>
      <c r="EG985" s="220"/>
      <c r="EH985" s="220"/>
      <c r="EI985" s="220"/>
      <c r="EJ985" s="220"/>
      <c r="EK985" s="220"/>
      <c r="EL985" s="220"/>
      <c r="EM985" s="220"/>
      <c r="EN985" s="220"/>
      <c r="EO985" s="220"/>
      <c r="EP985" s="220"/>
      <c r="EQ985" s="220"/>
      <c r="ER985" s="220"/>
      <c r="ES985" s="220"/>
      <c r="ET985" s="220"/>
      <c r="EU985" s="220"/>
      <c r="EV985" s="220"/>
      <c r="EW985" s="220"/>
      <c r="EX985" s="220"/>
      <c r="EY985" s="220"/>
      <c r="EZ985" s="220"/>
      <c r="FA985" s="220"/>
      <c r="FB985" s="220"/>
      <c r="FC985" s="220"/>
      <c r="FD985" s="220"/>
      <c r="FE985" s="220"/>
      <c r="FF985" s="220"/>
      <c r="FG985" s="220"/>
      <c r="FH985" s="220"/>
      <c r="FI985" s="220"/>
      <c r="FJ985" s="220"/>
      <c r="FK985" s="220"/>
      <c r="FL985" s="220"/>
      <c r="FM985" s="220"/>
      <c r="FN985" s="220"/>
      <c r="FO985" s="220"/>
      <c r="FP985" s="220"/>
      <c r="FQ985" s="220"/>
      <c r="FR985" s="220"/>
      <c r="FS985" s="220"/>
      <c r="FT985" s="220"/>
      <c r="FU985" s="220"/>
      <c r="FV985" s="220"/>
      <c r="FW985" s="220"/>
      <c r="FX985" s="220"/>
      <c r="FY985" s="220"/>
      <c r="FZ985" s="220"/>
      <c r="GA985" s="220"/>
      <c r="GB985" s="220"/>
      <c r="GC985" s="220"/>
      <c r="GD985" s="220"/>
      <c r="GE985" s="220"/>
      <c r="GF985" s="220"/>
      <c r="GG985" s="220"/>
      <c r="GH985" s="220"/>
      <c r="GI985" s="220"/>
      <c r="GJ985" s="220"/>
      <c r="GK985" s="220"/>
      <c r="GL985" s="220"/>
      <c r="GM985" s="220"/>
      <c r="GN985" s="220"/>
      <c r="GO985" s="220"/>
      <c r="GP985" s="220"/>
      <c r="GQ985" s="220"/>
      <c r="GR985" s="220"/>
      <c r="GS985" s="220"/>
      <c r="GT985" s="220"/>
      <c r="GU985" s="220"/>
      <c r="GV985" s="220"/>
      <c r="GW985" s="220"/>
      <c r="GX985" s="220"/>
      <c r="GY985" s="220"/>
      <c r="GZ985" s="220"/>
      <c r="HA985" s="220"/>
      <c r="HB985" s="220"/>
      <c r="HC985" s="220"/>
      <c r="HD985" s="220"/>
      <c r="HE985" s="220"/>
      <c r="HF985" s="220"/>
      <c r="HG985" s="220"/>
      <c r="HH985" s="220"/>
      <c r="HI985" s="220"/>
      <c r="HJ985" s="220"/>
      <c r="HK985" s="220"/>
      <c r="HL985" s="220"/>
      <c r="HM985" s="220"/>
      <c r="HN985" s="220"/>
      <c r="HO985" s="220"/>
      <c r="HP985" s="220"/>
      <c r="HQ985" s="220"/>
      <c r="HR985" s="220"/>
      <c r="HS985" s="220"/>
      <c r="HT985" s="220"/>
      <c r="HU985" s="220"/>
      <c r="HV985" s="220"/>
      <c r="HW985" s="220"/>
      <c r="HX985" s="220"/>
      <c r="HY985" s="220"/>
      <c r="HZ985" s="220"/>
      <c r="IA985" s="220"/>
      <c r="IB985" s="220"/>
      <c r="IC985" s="220"/>
      <c r="ID985" s="220"/>
      <c r="IE985" s="220"/>
      <c r="IF985" s="220"/>
      <c r="IG985" s="220"/>
      <c r="IH985" s="220"/>
      <c r="II985" s="220"/>
      <c r="IJ985" s="220"/>
      <c r="IK985" s="220"/>
      <c r="IL985" s="220"/>
      <c r="IM985" s="220"/>
      <c r="IN985" s="220"/>
      <c r="IO985" s="220"/>
      <c r="IP985" s="220"/>
      <c r="IQ985" s="220"/>
      <c r="IR985" s="220"/>
      <c r="IS985" s="220"/>
      <c r="IT985" s="220"/>
      <c r="IU985" s="220"/>
      <c r="IV985" s="220"/>
      <c r="IW985" s="220"/>
      <c r="IX985" s="220"/>
      <c r="IY985" s="220"/>
      <c r="IZ985" s="220"/>
      <c r="JA985" s="220"/>
      <c r="JB985" s="220"/>
      <c r="JC985" s="220"/>
      <c r="JD985" s="220"/>
      <c r="JE985" s="220"/>
      <c r="JF985" s="220"/>
      <c r="JG985" s="220"/>
      <c r="JH985" s="220"/>
      <c r="JI985" s="220"/>
      <c r="JJ985" s="220"/>
      <c r="JK985" s="220"/>
      <c r="JL985" s="220"/>
      <c r="JM985" s="220"/>
      <c r="JN985" s="220"/>
      <c r="JO985" s="220"/>
      <c r="JP985" s="220"/>
      <c r="JQ985" s="220"/>
      <c r="JR985" s="220"/>
      <c r="JS985" s="220"/>
      <c r="JT985" s="220"/>
      <c r="JU985" s="220"/>
      <c r="JV985" s="220"/>
      <c r="JW985" s="220"/>
      <c r="JX985" s="220"/>
      <c r="JY985" s="220"/>
      <c r="JZ985" s="220"/>
      <c r="KA985" s="220"/>
      <c r="KB985" s="220"/>
      <c r="KC985" s="220"/>
      <c r="KD985" s="220"/>
      <c r="KE985" s="220"/>
      <c r="KF985" s="220"/>
      <c r="KG985" s="220"/>
      <c r="KH985" s="220"/>
      <c r="KI985" s="220"/>
      <c r="KJ985" s="220"/>
      <c r="KK985" s="220"/>
      <c r="KL985" s="220"/>
      <c r="KM985" s="220"/>
      <c r="KN985" s="220"/>
      <c r="KO985" s="220"/>
      <c r="KP985" s="220"/>
      <c r="KQ985" s="220"/>
      <c r="KR985" s="220"/>
      <c r="KS985" s="220"/>
      <c r="KT985" s="220"/>
      <c r="KU985" s="220"/>
      <c r="KV985" s="220"/>
      <c r="KW985" s="220"/>
      <c r="KX985" s="220"/>
      <c r="LH985" s="220"/>
      <c r="LI985" s="220"/>
      <c r="LJ985" s="220"/>
      <c r="LK985" s="220"/>
      <c r="LL985" s="220"/>
      <c r="LM985" s="220"/>
      <c r="LN985" s="220"/>
      <c r="LO985" s="220"/>
      <c r="LP985" s="220"/>
      <c r="LQ985" s="220"/>
      <c r="LR985" s="220"/>
      <c r="LS985" s="220"/>
      <c r="LT985" s="220"/>
      <c r="LU985" s="220"/>
      <c r="LV985" s="220"/>
      <c r="LW985" s="220"/>
      <c r="LX985" s="220"/>
      <c r="LY985" s="220"/>
      <c r="LZ985" s="220"/>
      <c r="MA985" s="220"/>
      <c r="MB985" s="220"/>
      <c r="MC985" s="220"/>
      <c r="MD985" s="220"/>
      <c r="ME985" s="220"/>
      <c r="MF985" s="220"/>
      <c r="MG985" s="220"/>
      <c r="MH985" s="220"/>
      <c r="MI985" s="220"/>
      <c r="MJ985" s="220"/>
      <c r="MK985" s="220"/>
      <c r="ML985" s="220"/>
      <c r="MM985" s="220"/>
      <c r="MN985" s="220"/>
      <c r="MO985" s="220"/>
      <c r="MP985" s="220"/>
      <c r="MQ985" s="220"/>
      <c r="MR985" s="220"/>
      <c r="MS985" s="220"/>
      <c r="MT985" s="220"/>
      <c r="MU985" s="220"/>
      <c r="MV985" s="220"/>
      <c r="MW985" s="220"/>
      <c r="MX985" s="220"/>
      <c r="MY985" s="220"/>
      <c r="MZ985" s="220"/>
      <c r="NA985" s="220"/>
      <c r="NB985" s="220"/>
      <c r="NC985" s="220"/>
      <c r="ND985" s="220"/>
      <c r="NE985" s="220"/>
      <c r="NF985" s="220"/>
      <c r="NG985" s="220"/>
      <c r="NH985" s="220"/>
      <c r="NI985" s="220"/>
      <c r="NJ985" s="220"/>
      <c r="NK985" s="220"/>
      <c r="NL985" s="220"/>
      <c r="NM985" s="220"/>
      <c r="NN985" s="220"/>
      <c r="NO985" s="220"/>
      <c r="NP985" s="220"/>
      <c r="NQ985" s="220"/>
      <c r="NR985" s="220"/>
      <c r="NS985" s="220"/>
      <c r="NT985" s="220"/>
      <c r="NU985" s="220"/>
      <c r="NV985" s="220"/>
      <c r="NW985" s="220"/>
      <c r="NX985" s="220"/>
      <c r="NY985" s="220"/>
      <c r="NZ985" s="220"/>
      <c r="OA985" s="220"/>
      <c r="OB985" s="220"/>
      <c r="OC985" s="220"/>
      <c r="OD985" s="220"/>
      <c r="OE985" s="220"/>
      <c r="OF985" s="220"/>
      <c r="OG985" s="220"/>
      <c r="OH985" s="220"/>
      <c r="OI985" s="220"/>
      <c r="OJ985" s="220"/>
      <c r="OK985" s="220"/>
      <c r="OL985" s="220"/>
      <c r="OM985" s="220"/>
      <c r="ON985" s="220"/>
      <c r="OO985" s="220"/>
      <c r="OP985" s="220"/>
      <c r="OQ985" s="220"/>
      <c r="OR985" s="220"/>
      <c r="OS985" s="220"/>
      <c r="OT985" s="220"/>
      <c r="OU985" s="220"/>
      <c r="OV985" s="220"/>
      <c r="OW985" s="220"/>
      <c r="OX985" s="220"/>
      <c r="OY985" s="220"/>
      <c r="OZ985" s="220"/>
      <c r="PA985" s="220"/>
      <c r="PB985" s="220"/>
      <c r="PC985" s="220"/>
      <c r="PD985" s="220"/>
      <c r="PE985" s="220"/>
      <c r="PF985" s="220"/>
      <c r="PG985" s="220"/>
      <c r="PH985" s="220"/>
      <c r="PI985" s="220"/>
      <c r="PJ985" s="220"/>
      <c r="PK985" s="220"/>
      <c r="PL985" s="220"/>
      <c r="PM985" s="220"/>
      <c r="PN985" s="220"/>
      <c r="PO985" s="220"/>
      <c r="PP985" s="220"/>
      <c r="PQ985" s="220"/>
      <c r="PR985" s="220"/>
      <c r="PS985" s="220"/>
      <c r="PT985" s="220"/>
      <c r="PU985" s="220"/>
      <c r="PV985" s="220"/>
      <c r="PW985" s="220"/>
      <c r="PX985" s="220"/>
      <c r="PY985" s="220"/>
      <c r="PZ985" s="220"/>
      <c r="QA985" s="220"/>
      <c r="QB985" s="220"/>
      <c r="QC985" s="220"/>
      <c r="QD985" s="220"/>
      <c r="QE985" s="220"/>
      <c r="QF985" s="220"/>
      <c r="QG985" s="220"/>
      <c r="QH985" s="220"/>
      <c r="QI985" s="220"/>
      <c r="QJ985" s="220"/>
      <c r="QK985" s="220"/>
      <c r="QL985" s="220"/>
      <c r="QM985" s="220"/>
      <c r="QN985" s="220"/>
      <c r="QO985" s="220"/>
      <c r="QP985" s="220"/>
      <c r="QQ985" s="220"/>
      <c r="QR985" s="220"/>
      <c r="QS985" s="220"/>
      <c r="QT985" s="220"/>
      <c r="QU985" s="220"/>
      <c r="QV985" s="220"/>
      <c r="QW985" s="220"/>
      <c r="QX985" s="220"/>
      <c r="QY985" s="220"/>
      <c r="QZ985" s="220"/>
      <c r="RA985" s="220"/>
      <c r="RB985" s="220"/>
      <c r="RC985" s="220"/>
      <c r="RD985" s="220"/>
      <c r="RE985" s="220"/>
      <c r="RF985" s="220"/>
      <c r="RG985" s="220"/>
      <c r="RH985" s="220"/>
      <c r="RI985" s="220"/>
      <c r="RJ985" s="220"/>
      <c r="RK985" s="220"/>
      <c r="RL985" s="220"/>
      <c r="RM985" s="220"/>
      <c r="RN985" s="220"/>
      <c r="RO985" s="220"/>
      <c r="RP985" s="220"/>
      <c r="RQ985" s="220"/>
      <c r="RR985" s="220"/>
      <c r="RS985" s="220"/>
      <c r="RT985" s="220"/>
      <c r="RU985" s="220"/>
      <c r="RV985" s="220"/>
      <c r="RW985" s="220"/>
      <c r="RX985" s="220"/>
      <c r="RY985" s="220"/>
      <c r="RZ985" s="220"/>
      <c r="SA985" s="220"/>
      <c r="SB985" s="220"/>
      <c r="SC985" s="220"/>
      <c r="SD985" s="220"/>
      <c r="SE985" s="220"/>
      <c r="SF985" s="220"/>
      <c r="SG985" s="220"/>
    </row>
    <row r="986" spans="1:501">
      <c r="A986" s="220"/>
      <c r="B986" s="220"/>
      <c r="C986" s="220"/>
      <c r="D986" s="220"/>
      <c r="E986" s="220"/>
      <c r="F986" s="220"/>
      <c r="G986" s="220"/>
      <c r="H986" s="220"/>
      <c r="I986" s="220"/>
      <c r="J986" s="220"/>
      <c r="K986" s="220"/>
      <c r="L986" s="220"/>
      <c r="M986" s="220"/>
      <c r="N986" s="220"/>
      <c r="O986" s="454"/>
      <c r="P986" s="220"/>
      <c r="Q986" s="220"/>
      <c r="R986" s="220"/>
      <c r="S986" s="220"/>
      <c r="T986" s="220"/>
      <c r="U986" s="220"/>
      <c r="V986" s="220"/>
      <c r="W986" s="220"/>
      <c r="X986" s="220"/>
      <c r="Y986" s="220"/>
      <c r="Z986" s="220"/>
      <c r="AA986" s="220"/>
      <c r="AB986" s="220"/>
      <c r="AC986" s="220"/>
      <c r="AD986" s="220"/>
      <c r="AE986" s="220"/>
      <c r="AF986" s="220"/>
      <c r="AG986" s="220"/>
      <c r="AH986" s="220"/>
      <c r="AI986" s="220"/>
      <c r="AJ986" s="220"/>
      <c r="AK986" s="220"/>
      <c r="AL986" s="220"/>
      <c r="AM986" s="220"/>
      <c r="AN986" s="220"/>
      <c r="AO986" s="220"/>
      <c r="AP986" s="220"/>
      <c r="AQ986" s="220"/>
      <c r="AR986" s="220"/>
      <c r="AS986" s="220"/>
      <c r="AT986" s="220"/>
      <c r="AU986" s="220"/>
      <c r="AV986" s="220"/>
      <c r="AW986" s="220"/>
      <c r="AX986" s="220"/>
      <c r="AY986" s="220"/>
      <c r="AZ986" s="220"/>
      <c r="BA986" s="220"/>
      <c r="BB986" s="220"/>
      <c r="BC986" s="220"/>
      <c r="BD986" s="220"/>
      <c r="BE986" s="220"/>
      <c r="BF986" s="220"/>
      <c r="BG986" s="220"/>
      <c r="BH986" s="220"/>
      <c r="BI986" s="220"/>
      <c r="BJ986" s="220"/>
      <c r="BK986" s="220"/>
      <c r="BL986" s="220"/>
      <c r="BM986" s="220"/>
      <c r="BN986" s="220"/>
      <c r="BO986" s="220"/>
      <c r="BP986" s="220"/>
      <c r="BQ986" s="220"/>
      <c r="BR986" s="220"/>
      <c r="BS986" s="220"/>
      <c r="BT986" s="220"/>
      <c r="BU986" s="220"/>
      <c r="BV986" s="220"/>
      <c r="BW986" s="220"/>
      <c r="DV986" s="220"/>
      <c r="DW986" s="220"/>
      <c r="DX986" s="220"/>
      <c r="DY986" s="220"/>
      <c r="DZ986" s="220"/>
      <c r="EA986" s="220"/>
      <c r="EB986" s="220"/>
      <c r="EC986" s="220"/>
      <c r="ED986" s="220"/>
      <c r="EE986" s="220"/>
      <c r="EF986" s="220"/>
      <c r="EG986" s="220"/>
      <c r="EH986" s="220"/>
      <c r="EI986" s="220"/>
      <c r="EJ986" s="220"/>
      <c r="EK986" s="220"/>
      <c r="EL986" s="220"/>
      <c r="EM986" s="220"/>
      <c r="EN986" s="220"/>
      <c r="EO986" s="220"/>
      <c r="EP986" s="220"/>
      <c r="EQ986" s="220"/>
      <c r="ER986" s="220"/>
      <c r="ES986" s="220"/>
      <c r="ET986" s="220"/>
      <c r="EU986" s="220"/>
      <c r="EV986" s="220"/>
      <c r="EW986" s="220"/>
      <c r="EX986" s="220"/>
      <c r="EY986" s="220"/>
      <c r="EZ986" s="220"/>
      <c r="FA986" s="220"/>
      <c r="FB986" s="220"/>
      <c r="FC986" s="220"/>
      <c r="FD986" s="220"/>
      <c r="FE986" s="220"/>
      <c r="FF986" s="220"/>
      <c r="FG986" s="220"/>
      <c r="FH986" s="220"/>
      <c r="FI986" s="220"/>
      <c r="FJ986" s="220"/>
      <c r="FK986" s="220"/>
      <c r="FL986" s="220"/>
      <c r="FM986" s="220"/>
      <c r="FN986" s="220"/>
      <c r="FO986" s="220"/>
      <c r="FP986" s="220"/>
      <c r="FQ986" s="220"/>
      <c r="FR986" s="220"/>
      <c r="FS986" s="220"/>
      <c r="FT986" s="220"/>
      <c r="FU986" s="220"/>
      <c r="FV986" s="220"/>
      <c r="FW986" s="220"/>
      <c r="FX986" s="220"/>
      <c r="FY986" s="220"/>
      <c r="FZ986" s="220"/>
      <c r="GA986" s="220"/>
      <c r="GB986" s="220"/>
      <c r="GC986" s="220"/>
      <c r="GD986" s="220"/>
      <c r="GE986" s="220"/>
      <c r="GF986" s="220"/>
      <c r="GG986" s="220"/>
      <c r="GH986" s="220"/>
      <c r="GI986" s="220"/>
      <c r="GJ986" s="220"/>
      <c r="GK986" s="220"/>
      <c r="GL986" s="220"/>
      <c r="GM986" s="220"/>
      <c r="GN986" s="220"/>
      <c r="GO986" s="220"/>
      <c r="GP986" s="220"/>
      <c r="GQ986" s="220"/>
      <c r="GR986" s="220"/>
      <c r="GS986" s="220"/>
      <c r="GT986" s="220"/>
      <c r="GU986" s="220"/>
      <c r="GV986" s="220"/>
      <c r="GW986" s="220"/>
      <c r="GX986" s="220"/>
      <c r="GY986" s="220"/>
      <c r="GZ986" s="220"/>
      <c r="HA986" s="220"/>
      <c r="HB986" s="220"/>
      <c r="HC986" s="220"/>
      <c r="HD986" s="220"/>
      <c r="HE986" s="220"/>
      <c r="HF986" s="220"/>
      <c r="HG986" s="220"/>
      <c r="HH986" s="220"/>
      <c r="HI986" s="220"/>
      <c r="HJ986" s="220"/>
      <c r="HK986" s="220"/>
      <c r="HL986" s="220"/>
      <c r="HM986" s="220"/>
      <c r="HN986" s="220"/>
      <c r="HO986" s="220"/>
      <c r="HP986" s="220"/>
      <c r="HQ986" s="220"/>
      <c r="HR986" s="220"/>
      <c r="HS986" s="220"/>
      <c r="HT986" s="220"/>
      <c r="HU986" s="220"/>
      <c r="HV986" s="220"/>
      <c r="HW986" s="220"/>
      <c r="HX986" s="220"/>
      <c r="HY986" s="220"/>
      <c r="HZ986" s="220"/>
      <c r="IA986" s="220"/>
      <c r="IB986" s="220"/>
      <c r="IC986" s="220"/>
      <c r="ID986" s="220"/>
      <c r="IE986" s="220"/>
      <c r="IF986" s="220"/>
      <c r="IG986" s="220"/>
      <c r="IH986" s="220"/>
      <c r="II986" s="220"/>
      <c r="IJ986" s="220"/>
      <c r="IK986" s="220"/>
      <c r="IL986" s="220"/>
      <c r="IM986" s="220"/>
      <c r="IN986" s="220"/>
      <c r="IO986" s="220"/>
      <c r="IP986" s="220"/>
      <c r="IQ986" s="220"/>
      <c r="IR986" s="220"/>
      <c r="IS986" s="220"/>
      <c r="IT986" s="220"/>
      <c r="IU986" s="220"/>
      <c r="IV986" s="220"/>
      <c r="IW986" s="220"/>
      <c r="IX986" s="220"/>
      <c r="IY986" s="220"/>
      <c r="IZ986" s="220"/>
      <c r="JA986" s="220"/>
      <c r="JB986" s="220"/>
      <c r="JC986" s="220"/>
      <c r="JD986" s="220"/>
      <c r="JE986" s="220"/>
      <c r="JF986" s="220"/>
      <c r="JG986" s="220"/>
      <c r="JH986" s="220"/>
      <c r="JI986" s="220"/>
      <c r="JJ986" s="220"/>
      <c r="JK986" s="220"/>
      <c r="JL986" s="220"/>
      <c r="JM986" s="220"/>
      <c r="JN986" s="220"/>
      <c r="JO986" s="220"/>
      <c r="JP986" s="220"/>
      <c r="JQ986" s="220"/>
      <c r="JR986" s="220"/>
      <c r="JS986" s="220"/>
      <c r="JT986" s="220"/>
      <c r="JU986" s="220"/>
      <c r="JV986" s="220"/>
      <c r="JW986" s="220"/>
      <c r="JX986" s="220"/>
      <c r="JY986" s="220"/>
      <c r="JZ986" s="220"/>
      <c r="KA986" s="220"/>
      <c r="KB986" s="220"/>
      <c r="KC986" s="220"/>
      <c r="KD986" s="220"/>
      <c r="KE986" s="220"/>
      <c r="KF986" s="220"/>
      <c r="KG986" s="220"/>
      <c r="KH986" s="220"/>
      <c r="KI986" s="220"/>
      <c r="KJ986" s="220"/>
      <c r="KK986" s="220"/>
      <c r="KL986" s="220"/>
      <c r="KM986" s="220"/>
      <c r="KN986" s="220"/>
      <c r="KO986" s="220"/>
      <c r="KP986" s="220"/>
      <c r="KQ986" s="220"/>
      <c r="KR986" s="220"/>
      <c r="KS986" s="220"/>
      <c r="KT986" s="220"/>
      <c r="KU986" s="220"/>
      <c r="KV986" s="220"/>
      <c r="KW986" s="220"/>
      <c r="KX986" s="220"/>
      <c r="LH986" s="220"/>
      <c r="LI986" s="220"/>
      <c r="LJ986" s="220"/>
      <c r="LK986" s="220"/>
      <c r="LL986" s="220"/>
      <c r="LM986" s="220"/>
      <c r="LN986" s="220"/>
      <c r="LO986" s="220"/>
      <c r="LP986" s="220"/>
      <c r="LQ986" s="220"/>
      <c r="LR986" s="220"/>
      <c r="LS986" s="220"/>
      <c r="LT986" s="220"/>
      <c r="LU986" s="220"/>
      <c r="LV986" s="220"/>
      <c r="LW986" s="220"/>
      <c r="LX986" s="220"/>
      <c r="LY986" s="220"/>
      <c r="LZ986" s="220"/>
      <c r="MA986" s="220"/>
      <c r="MB986" s="220"/>
      <c r="MC986" s="220"/>
      <c r="MD986" s="220"/>
      <c r="ME986" s="220"/>
      <c r="MF986" s="220"/>
      <c r="MG986" s="220"/>
      <c r="MH986" s="220"/>
      <c r="MI986" s="220"/>
      <c r="MJ986" s="220"/>
      <c r="MK986" s="220"/>
      <c r="ML986" s="220"/>
      <c r="MM986" s="220"/>
      <c r="MN986" s="220"/>
      <c r="MO986" s="220"/>
      <c r="MP986" s="220"/>
      <c r="MQ986" s="220"/>
      <c r="MR986" s="220"/>
      <c r="MS986" s="220"/>
      <c r="MT986" s="220"/>
      <c r="MU986" s="220"/>
      <c r="MV986" s="220"/>
      <c r="MW986" s="220"/>
      <c r="MX986" s="220"/>
      <c r="MY986" s="220"/>
      <c r="MZ986" s="220"/>
      <c r="NA986" s="220"/>
      <c r="NB986" s="220"/>
      <c r="NC986" s="220"/>
      <c r="ND986" s="220"/>
      <c r="NE986" s="220"/>
      <c r="NF986" s="220"/>
      <c r="NG986" s="220"/>
      <c r="NH986" s="220"/>
      <c r="NI986" s="220"/>
      <c r="NJ986" s="220"/>
      <c r="NK986" s="220"/>
      <c r="NL986" s="220"/>
      <c r="NM986" s="220"/>
      <c r="NN986" s="220"/>
      <c r="NO986" s="220"/>
      <c r="NP986" s="220"/>
      <c r="NQ986" s="220"/>
      <c r="NR986" s="220"/>
      <c r="NS986" s="220"/>
      <c r="NT986" s="220"/>
      <c r="NU986" s="220"/>
      <c r="NV986" s="220"/>
      <c r="NW986" s="220"/>
      <c r="NX986" s="220"/>
      <c r="NY986" s="220"/>
      <c r="NZ986" s="220"/>
      <c r="OA986" s="220"/>
      <c r="OB986" s="220"/>
      <c r="OC986" s="220"/>
      <c r="OD986" s="220"/>
      <c r="OE986" s="220"/>
      <c r="OF986" s="220"/>
      <c r="OG986" s="220"/>
      <c r="OH986" s="220"/>
      <c r="OI986" s="220"/>
      <c r="OJ986" s="220"/>
      <c r="OK986" s="220"/>
      <c r="OL986" s="220"/>
      <c r="OM986" s="220"/>
      <c r="ON986" s="220"/>
      <c r="OO986" s="220"/>
      <c r="OP986" s="220"/>
      <c r="OQ986" s="220"/>
      <c r="OR986" s="220"/>
      <c r="OS986" s="220"/>
      <c r="OT986" s="220"/>
      <c r="OU986" s="220"/>
      <c r="OV986" s="220"/>
      <c r="OW986" s="220"/>
      <c r="OX986" s="220"/>
      <c r="OY986" s="220"/>
      <c r="OZ986" s="220"/>
      <c r="PA986" s="220"/>
      <c r="PB986" s="220"/>
      <c r="PC986" s="220"/>
      <c r="PD986" s="220"/>
      <c r="PE986" s="220"/>
      <c r="PF986" s="220"/>
      <c r="PG986" s="220"/>
      <c r="PH986" s="220"/>
      <c r="PI986" s="220"/>
      <c r="PJ986" s="220"/>
      <c r="PK986" s="220"/>
      <c r="PL986" s="220"/>
      <c r="PM986" s="220"/>
      <c r="PN986" s="220"/>
      <c r="PO986" s="220"/>
      <c r="PP986" s="220"/>
      <c r="PQ986" s="220"/>
      <c r="PR986" s="220"/>
      <c r="PS986" s="220"/>
      <c r="PT986" s="220"/>
      <c r="PU986" s="220"/>
      <c r="PV986" s="220"/>
      <c r="PW986" s="220"/>
      <c r="PX986" s="220"/>
      <c r="PY986" s="220"/>
      <c r="PZ986" s="220"/>
      <c r="QA986" s="220"/>
      <c r="QB986" s="220"/>
      <c r="QC986" s="220"/>
      <c r="QD986" s="220"/>
      <c r="QE986" s="220"/>
      <c r="QF986" s="220"/>
      <c r="QG986" s="220"/>
      <c r="QH986" s="220"/>
      <c r="QI986" s="220"/>
      <c r="QJ986" s="220"/>
      <c r="QK986" s="220"/>
      <c r="QL986" s="220"/>
      <c r="QM986" s="220"/>
      <c r="QN986" s="220"/>
      <c r="QO986" s="220"/>
      <c r="QP986" s="220"/>
      <c r="QQ986" s="220"/>
      <c r="QR986" s="220"/>
      <c r="QS986" s="220"/>
      <c r="QT986" s="220"/>
      <c r="QU986" s="220"/>
      <c r="QV986" s="220"/>
      <c r="QW986" s="220"/>
      <c r="QX986" s="220"/>
      <c r="QY986" s="220"/>
      <c r="QZ986" s="220"/>
      <c r="RA986" s="220"/>
      <c r="RB986" s="220"/>
      <c r="RC986" s="220"/>
      <c r="RD986" s="220"/>
      <c r="RE986" s="220"/>
      <c r="RF986" s="220"/>
      <c r="RG986" s="220"/>
      <c r="RH986" s="220"/>
      <c r="RI986" s="220"/>
      <c r="RJ986" s="220"/>
      <c r="RK986" s="220"/>
      <c r="RL986" s="220"/>
      <c r="RM986" s="220"/>
      <c r="RN986" s="220"/>
      <c r="RO986" s="220"/>
      <c r="RP986" s="220"/>
      <c r="RQ986" s="220"/>
      <c r="RR986" s="220"/>
      <c r="RS986" s="220"/>
      <c r="RT986" s="220"/>
      <c r="RU986" s="220"/>
      <c r="RV986" s="220"/>
      <c r="RW986" s="220"/>
      <c r="RX986" s="220"/>
      <c r="RY986" s="220"/>
      <c r="RZ986" s="220"/>
      <c r="SA986" s="220"/>
      <c r="SB986" s="220"/>
      <c r="SC986" s="220"/>
      <c r="SD986" s="220"/>
      <c r="SE986" s="220"/>
      <c r="SF986" s="220"/>
      <c r="SG986" s="220"/>
    </row>
    <row r="987" spans="1:501">
      <c r="A987" s="220"/>
      <c r="B987" s="220"/>
      <c r="C987" s="220"/>
      <c r="D987" s="220"/>
      <c r="E987" s="220"/>
      <c r="F987" s="220"/>
      <c r="G987" s="220"/>
      <c r="H987" s="220"/>
      <c r="I987" s="220"/>
      <c r="J987" s="220"/>
      <c r="K987" s="220"/>
      <c r="L987" s="220"/>
      <c r="M987" s="220"/>
      <c r="N987" s="220"/>
      <c r="O987" s="454"/>
      <c r="P987" s="220"/>
      <c r="Q987" s="220"/>
      <c r="R987" s="220"/>
      <c r="S987" s="220"/>
      <c r="T987" s="220"/>
      <c r="U987" s="220"/>
      <c r="V987" s="220"/>
      <c r="W987" s="220"/>
      <c r="X987" s="220"/>
      <c r="Y987" s="220"/>
      <c r="Z987" s="220"/>
      <c r="AA987" s="220"/>
      <c r="AB987" s="220"/>
      <c r="AC987" s="220"/>
      <c r="AD987" s="220"/>
      <c r="AE987" s="220"/>
      <c r="AF987" s="220"/>
      <c r="AG987" s="220"/>
      <c r="AH987" s="220"/>
      <c r="AI987" s="220"/>
      <c r="AJ987" s="220"/>
      <c r="AK987" s="220"/>
      <c r="AL987" s="220"/>
      <c r="AM987" s="220"/>
      <c r="AN987" s="220"/>
      <c r="AO987" s="220"/>
      <c r="AP987" s="220"/>
      <c r="AQ987" s="220"/>
      <c r="AR987" s="220"/>
      <c r="AS987" s="220"/>
      <c r="AT987" s="220"/>
      <c r="AU987" s="220"/>
      <c r="AV987" s="220"/>
      <c r="AW987" s="220"/>
      <c r="AX987" s="220"/>
      <c r="AY987" s="220"/>
      <c r="AZ987" s="220"/>
      <c r="BA987" s="220"/>
      <c r="BB987" s="220"/>
      <c r="BC987" s="220"/>
      <c r="BD987" s="220"/>
      <c r="BE987" s="220"/>
      <c r="BF987" s="220"/>
      <c r="BG987" s="220"/>
      <c r="BH987" s="220"/>
      <c r="BI987" s="220"/>
      <c r="BJ987" s="220"/>
      <c r="BK987" s="220"/>
      <c r="BL987" s="220"/>
      <c r="BM987" s="220"/>
      <c r="BN987" s="220"/>
      <c r="BO987" s="220"/>
      <c r="BP987" s="220"/>
      <c r="BQ987" s="220"/>
      <c r="BR987" s="220"/>
      <c r="BS987" s="220"/>
      <c r="BT987" s="220"/>
      <c r="BU987" s="220"/>
      <c r="BV987" s="220"/>
      <c r="BW987" s="220"/>
      <c r="DV987" s="220"/>
      <c r="DW987" s="220"/>
      <c r="DX987" s="220"/>
      <c r="DY987" s="220"/>
      <c r="DZ987" s="220"/>
      <c r="EA987" s="220"/>
      <c r="EB987" s="220"/>
      <c r="EC987" s="220"/>
      <c r="ED987" s="220"/>
      <c r="EE987" s="220"/>
      <c r="EF987" s="220"/>
      <c r="EG987" s="220"/>
      <c r="EH987" s="220"/>
      <c r="EI987" s="220"/>
      <c r="EJ987" s="220"/>
      <c r="EK987" s="220"/>
      <c r="EL987" s="220"/>
      <c r="EM987" s="220"/>
      <c r="EN987" s="220"/>
      <c r="EO987" s="220"/>
      <c r="EP987" s="220"/>
      <c r="EQ987" s="220"/>
      <c r="ER987" s="220"/>
      <c r="ES987" s="220"/>
      <c r="ET987" s="220"/>
      <c r="EU987" s="220"/>
      <c r="EV987" s="220"/>
      <c r="EW987" s="220"/>
      <c r="EX987" s="220"/>
      <c r="EY987" s="220"/>
      <c r="EZ987" s="220"/>
      <c r="FA987" s="220"/>
      <c r="FB987" s="220"/>
      <c r="FC987" s="220"/>
      <c r="FD987" s="220"/>
      <c r="FE987" s="220"/>
      <c r="FF987" s="220"/>
      <c r="FG987" s="220"/>
      <c r="FH987" s="220"/>
      <c r="FI987" s="220"/>
      <c r="FJ987" s="220"/>
      <c r="FK987" s="220"/>
      <c r="FL987" s="220"/>
      <c r="FM987" s="220"/>
      <c r="FN987" s="220"/>
      <c r="FO987" s="220"/>
      <c r="FP987" s="220"/>
      <c r="FQ987" s="220"/>
      <c r="FR987" s="220"/>
      <c r="FS987" s="220"/>
      <c r="FT987" s="220"/>
      <c r="FU987" s="220"/>
      <c r="FV987" s="220"/>
      <c r="FW987" s="220"/>
      <c r="FX987" s="220"/>
      <c r="FY987" s="220"/>
      <c r="FZ987" s="220"/>
      <c r="GA987" s="220"/>
      <c r="GB987" s="220"/>
      <c r="GC987" s="220"/>
      <c r="GD987" s="220"/>
      <c r="GE987" s="220"/>
      <c r="GF987" s="220"/>
      <c r="GG987" s="220"/>
      <c r="GH987" s="220"/>
      <c r="GI987" s="220"/>
      <c r="GJ987" s="220"/>
      <c r="GK987" s="220"/>
      <c r="GL987" s="220"/>
      <c r="GM987" s="220"/>
      <c r="GN987" s="220"/>
      <c r="GO987" s="220"/>
      <c r="GP987" s="220"/>
      <c r="GQ987" s="220"/>
      <c r="GR987" s="220"/>
      <c r="GS987" s="220"/>
      <c r="GT987" s="220"/>
      <c r="GU987" s="220"/>
      <c r="GV987" s="220"/>
      <c r="GW987" s="220"/>
      <c r="GX987" s="220"/>
      <c r="GY987" s="220"/>
      <c r="GZ987" s="220"/>
      <c r="HA987" s="220"/>
      <c r="HB987" s="220"/>
      <c r="HC987" s="220"/>
      <c r="HD987" s="220"/>
      <c r="HE987" s="220"/>
      <c r="HF987" s="220"/>
      <c r="HG987" s="220"/>
      <c r="HH987" s="220"/>
      <c r="HI987" s="220"/>
      <c r="HJ987" s="220"/>
      <c r="HK987" s="220"/>
      <c r="HL987" s="220"/>
      <c r="HM987" s="220"/>
      <c r="HN987" s="220"/>
      <c r="HO987" s="220"/>
      <c r="HP987" s="220"/>
      <c r="HQ987" s="220"/>
      <c r="HR987" s="220"/>
      <c r="HS987" s="220"/>
      <c r="HT987" s="220"/>
      <c r="HU987" s="220"/>
      <c r="HV987" s="220"/>
      <c r="HW987" s="220"/>
      <c r="HX987" s="220"/>
      <c r="HY987" s="220"/>
      <c r="HZ987" s="220"/>
      <c r="IA987" s="220"/>
      <c r="IB987" s="220"/>
      <c r="IC987" s="220"/>
      <c r="ID987" s="220"/>
      <c r="IE987" s="220"/>
      <c r="IF987" s="220"/>
      <c r="IG987" s="220"/>
      <c r="IH987" s="220"/>
      <c r="II987" s="220"/>
      <c r="IJ987" s="220"/>
      <c r="IK987" s="220"/>
      <c r="IL987" s="220"/>
      <c r="IM987" s="220"/>
      <c r="IN987" s="220"/>
      <c r="IO987" s="220"/>
      <c r="IP987" s="220"/>
      <c r="IQ987" s="220"/>
      <c r="IR987" s="220"/>
      <c r="IS987" s="220"/>
      <c r="IT987" s="220"/>
      <c r="IU987" s="220"/>
      <c r="IV987" s="220"/>
      <c r="IW987" s="220"/>
      <c r="IX987" s="220"/>
      <c r="IY987" s="220"/>
      <c r="IZ987" s="220"/>
      <c r="JA987" s="220"/>
      <c r="JB987" s="220"/>
      <c r="JC987" s="220"/>
      <c r="JD987" s="220"/>
      <c r="JE987" s="220"/>
      <c r="JF987" s="220"/>
      <c r="JG987" s="220"/>
      <c r="JH987" s="220"/>
      <c r="JI987" s="220"/>
      <c r="JJ987" s="220"/>
      <c r="JK987" s="220"/>
      <c r="JL987" s="220"/>
      <c r="JM987" s="220"/>
      <c r="JN987" s="220"/>
      <c r="JO987" s="220"/>
      <c r="JP987" s="220"/>
      <c r="JQ987" s="220"/>
      <c r="JR987" s="220"/>
      <c r="JS987" s="220"/>
      <c r="JT987" s="220"/>
      <c r="JU987" s="220"/>
      <c r="JV987" s="220"/>
      <c r="JW987" s="220"/>
      <c r="JX987" s="220"/>
      <c r="JY987" s="220"/>
      <c r="JZ987" s="220"/>
      <c r="KA987" s="220"/>
      <c r="KB987" s="220"/>
      <c r="KC987" s="220"/>
      <c r="KD987" s="220"/>
      <c r="KE987" s="220"/>
      <c r="KF987" s="220"/>
      <c r="KG987" s="220"/>
      <c r="KH987" s="220"/>
      <c r="KI987" s="220"/>
      <c r="KJ987" s="220"/>
      <c r="KK987" s="220"/>
      <c r="KL987" s="220"/>
      <c r="KM987" s="220"/>
      <c r="KN987" s="220"/>
      <c r="KO987" s="220"/>
      <c r="KP987" s="220"/>
      <c r="KQ987" s="220"/>
      <c r="KR987" s="220"/>
      <c r="KS987" s="220"/>
      <c r="KT987" s="220"/>
      <c r="KU987" s="220"/>
      <c r="KV987" s="220"/>
      <c r="KW987" s="220"/>
      <c r="KX987" s="220"/>
      <c r="LH987" s="220"/>
      <c r="LI987" s="220"/>
      <c r="LJ987" s="220"/>
      <c r="LK987" s="220"/>
      <c r="LL987" s="220"/>
      <c r="LM987" s="220"/>
      <c r="LN987" s="220"/>
      <c r="LO987" s="220"/>
      <c r="LP987" s="220"/>
      <c r="LQ987" s="220"/>
      <c r="LR987" s="220"/>
      <c r="LS987" s="220"/>
      <c r="LT987" s="220"/>
      <c r="LU987" s="220"/>
      <c r="LV987" s="220"/>
      <c r="LW987" s="220"/>
      <c r="LX987" s="220"/>
      <c r="LY987" s="220"/>
      <c r="LZ987" s="220"/>
      <c r="MA987" s="220"/>
      <c r="MB987" s="220"/>
      <c r="MC987" s="220"/>
      <c r="MD987" s="220"/>
      <c r="ME987" s="220"/>
      <c r="MF987" s="220"/>
      <c r="MG987" s="220"/>
      <c r="MH987" s="220"/>
      <c r="MI987" s="220"/>
      <c r="MJ987" s="220"/>
      <c r="MK987" s="220"/>
      <c r="ML987" s="220"/>
      <c r="MM987" s="220"/>
      <c r="MN987" s="220"/>
      <c r="MO987" s="220"/>
      <c r="MP987" s="220"/>
      <c r="MQ987" s="220"/>
      <c r="MR987" s="220"/>
      <c r="MS987" s="220"/>
      <c r="MT987" s="220"/>
      <c r="MU987" s="220"/>
      <c r="MV987" s="220"/>
      <c r="MW987" s="220"/>
      <c r="MX987" s="220"/>
      <c r="MY987" s="220"/>
      <c r="MZ987" s="220"/>
      <c r="NA987" s="220"/>
      <c r="NB987" s="220"/>
      <c r="NC987" s="220"/>
      <c r="ND987" s="220"/>
      <c r="NE987" s="220"/>
      <c r="NF987" s="220"/>
      <c r="NG987" s="220"/>
      <c r="NH987" s="220"/>
      <c r="NI987" s="220"/>
      <c r="NJ987" s="220"/>
      <c r="NK987" s="220"/>
      <c r="NL987" s="220"/>
      <c r="NM987" s="220"/>
      <c r="NN987" s="220"/>
      <c r="NO987" s="220"/>
      <c r="NP987" s="220"/>
      <c r="NQ987" s="220"/>
      <c r="NR987" s="220"/>
      <c r="NS987" s="220"/>
      <c r="NT987" s="220"/>
      <c r="NU987" s="220"/>
      <c r="NV987" s="220"/>
      <c r="NW987" s="220"/>
      <c r="NX987" s="220"/>
      <c r="NY987" s="220"/>
      <c r="NZ987" s="220"/>
      <c r="OA987" s="220"/>
      <c r="OB987" s="220"/>
      <c r="OC987" s="220"/>
      <c r="OD987" s="220"/>
      <c r="OE987" s="220"/>
      <c r="OF987" s="220"/>
      <c r="OG987" s="220"/>
      <c r="OH987" s="220"/>
      <c r="OI987" s="220"/>
      <c r="OJ987" s="220"/>
      <c r="OK987" s="220"/>
      <c r="OL987" s="220"/>
      <c r="OM987" s="220"/>
      <c r="ON987" s="220"/>
      <c r="OO987" s="220"/>
      <c r="OP987" s="220"/>
      <c r="OQ987" s="220"/>
      <c r="OR987" s="220"/>
      <c r="OS987" s="220"/>
      <c r="OT987" s="220"/>
      <c r="OU987" s="220"/>
      <c r="OV987" s="220"/>
      <c r="OW987" s="220"/>
      <c r="OX987" s="220"/>
      <c r="OY987" s="220"/>
      <c r="OZ987" s="220"/>
      <c r="PA987" s="220"/>
      <c r="PB987" s="220"/>
      <c r="PC987" s="220"/>
      <c r="PD987" s="220"/>
      <c r="PE987" s="220"/>
      <c r="PF987" s="220"/>
      <c r="PG987" s="220"/>
      <c r="PH987" s="220"/>
      <c r="PI987" s="220"/>
      <c r="PJ987" s="220"/>
      <c r="PK987" s="220"/>
      <c r="PL987" s="220"/>
      <c r="PM987" s="220"/>
      <c r="PN987" s="220"/>
      <c r="PO987" s="220"/>
      <c r="PP987" s="220"/>
      <c r="PQ987" s="220"/>
      <c r="PR987" s="220"/>
      <c r="PS987" s="220"/>
      <c r="PT987" s="220"/>
      <c r="PU987" s="220"/>
      <c r="PV987" s="220"/>
      <c r="PW987" s="220"/>
      <c r="PX987" s="220"/>
      <c r="PY987" s="220"/>
      <c r="PZ987" s="220"/>
      <c r="QA987" s="220"/>
      <c r="QB987" s="220"/>
      <c r="QC987" s="220"/>
      <c r="QD987" s="220"/>
      <c r="QE987" s="220"/>
      <c r="QF987" s="220"/>
      <c r="QG987" s="220"/>
      <c r="QH987" s="220"/>
      <c r="QI987" s="220"/>
      <c r="QJ987" s="220"/>
      <c r="QK987" s="220"/>
      <c r="QL987" s="220"/>
      <c r="QM987" s="220"/>
      <c r="QN987" s="220"/>
      <c r="QO987" s="220"/>
      <c r="QP987" s="220"/>
      <c r="QQ987" s="220"/>
      <c r="QR987" s="220"/>
      <c r="QS987" s="220"/>
      <c r="QT987" s="220"/>
      <c r="QU987" s="220"/>
      <c r="QV987" s="220"/>
      <c r="QW987" s="220"/>
      <c r="QX987" s="220"/>
      <c r="QY987" s="220"/>
      <c r="QZ987" s="220"/>
      <c r="RA987" s="220"/>
      <c r="RB987" s="220"/>
      <c r="RC987" s="220"/>
      <c r="RD987" s="220"/>
      <c r="RE987" s="220"/>
      <c r="RF987" s="220"/>
      <c r="RG987" s="220"/>
      <c r="RH987" s="220"/>
      <c r="RI987" s="220"/>
      <c r="RJ987" s="220"/>
      <c r="RK987" s="220"/>
      <c r="RL987" s="220"/>
      <c r="RM987" s="220"/>
      <c r="RN987" s="220"/>
      <c r="RO987" s="220"/>
      <c r="RP987" s="220"/>
      <c r="RQ987" s="220"/>
      <c r="RR987" s="220"/>
      <c r="RS987" s="220"/>
      <c r="RT987" s="220"/>
      <c r="RU987" s="220"/>
      <c r="RV987" s="220"/>
      <c r="RW987" s="220"/>
      <c r="RX987" s="220"/>
      <c r="RY987" s="220"/>
      <c r="RZ987" s="220"/>
      <c r="SA987" s="220"/>
      <c r="SB987" s="220"/>
      <c r="SC987" s="220"/>
      <c r="SD987" s="220"/>
      <c r="SE987" s="220"/>
      <c r="SF987" s="220"/>
      <c r="SG987" s="220"/>
    </row>
    <row r="988" spans="1:501">
      <c r="A988" s="220"/>
      <c r="B988" s="220"/>
      <c r="C988" s="220"/>
      <c r="D988" s="220"/>
      <c r="E988" s="220"/>
      <c r="F988" s="220"/>
      <c r="G988" s="220"/>
      <c r="H988" s="220"/>
      <c r="I988" s="220"/>
      <c r="J988" s="220"/>
      <c r="K988" s="220"/>
      <c r="L988" s="220"/>
      <c r="M988" s="220"/>
      <c r="N988" s="220"/>
      <c r="O988" s="454"/>
      <c r="P988" s="220"/>
      <c r="Q988" s="220"/>
      <c r="R988" s="220"/>
      <c r="S988" s="220"/>
      <c r="T988" s="220"/>
      <c r="U988" s="220"/>
      <c r="V988" s="220"/>
      <c r="W988" s="220"/>
      <c r="X988" s="220"/>
      <c r="Y988" s="220"/>
      <c r="Z988" s="220"/>
      <c r="AA988" s="220"/>
      <c r="AB988" s="220"/>
      <c r="AC988" s="220"/>
      <c r="AD988" s="220"/>
      <c r="AE988" s="220"/>
      <c r="AF988" s="220"/>
      <c r="AG988" s="220"/>
      <c r="AH988" s="220"/>
      <c r="AI988" s="220"/>
      <c r="AJ988" s="220"/>
      <c r="AK988" s="220"/>
      <c r="AL988" s="220"/>
      <c r="AM988" s="220"/>
      <c r="AN988" s="220"/>
      <c r="AO988" s="220"/>
      <c r="AP988" s="220"/>
      <c r="AQ988" s="220"/>
      <c r="AR988" s="220"/>
      <c r="AS988" s="220"/>
      <c r="AT988" s="220"/>
      <c r="AU988" s="220"/>
      <c r="AV988" s="220"/>
      <c r="AW988" s="220"/>
      <c r="AX988" s="220"/>
      <c r="AY988" s="220"/>
      <c r="AZ988" s="220"/>
      <c r="BA988" s="220"/>
      <c r="BB988" s="220"/>
      <c r="BC988" s="220"/>
      <c r="BD988" s="220"/>
      <c r="BE988" s="220"/>
      <c r="BF988" s="220"/>
      <c r="BG988" s="220"/>
      <c r="BH988" s="220"/>
      <c r="BI988" s="220"/>
      <c r="BJ988" s="220"/>
      <c r="BK988" s="220"/>
      <c r="BL988" s="220"/>
      <c r="BM988" s="220"/>
      <c r="BN988" s="220"/>
      <c r="BO988" s="220"/>
      <c r="BP988" s="220"/>
      <c r="BQ988" s="220"/>
      <c r="BR988" s="220"/>
      <c r="BS988" s="220"/>
      <c r="BT988" s="220"/>
      <c r="BU988" s="220"/>
      <c r="BV988" s="220"/>
      <c r="BW988" s="220"/>
      <c r="DV988" s="220"/>
      <c r="DW988" s="220"/>
      <c r="DX988" s="220"/>
      <c r="DY988" s="220"/>
      <c r="DZ988" s="220"/>
      <c r="EA988" s="220"/>
      <c r="EB988" s="220"/>
      <c r="EC988" s="220"/>
      <c r="ED988" s="220"/>
      <c r="EE988" s="220"/>
      <c r="EF988" s="220"/>
      <c r="EG988" s="220"/>
      <c r="EH988" s="220"/>
      <c r="EI988" s="220"/>
      <c r="EJ988" s="220"/>
      <c r="EK988" s="220"/>
      <c r="EL988" s="220"/>
      <c r="EM988" s="220"/>
      <c r="EN988" s="220"/>
      <c r="EO988" s="220"/>
      <c r="EP988" s="220"/>
      <c r="EQ988" s="220"/>
      <c r="ER988" s="220"/>
      <c r="ES988" s="220"/>
      <c r="ET988" s="220"/>
      <c r="EU988" s="220"/>
      <c r="EV988" s="220"/>
      <c r="EW988" s="220"/>
      <c r="EX988" s="220"/>
      <c r="EY988" s="220"/>
      <c r="EZ988" s="220"/>
      <c r="FA988" s="220"/>
      <c r="FB988" s="220"/>
      <c r="FC988" s="220"/>
      <c r="FD988" s="220"/>
      <c r="FE988" s="220"/>
      <c r="FF988" s="220"/>
      <c r="FG988" s="220"/>
      <c r="FH988" s="220"/>
      <c r="FI988" s="220"/>
      <c r="FJ988" s="220"/>
      <c r="FK988" s="220"/>
      <c r="FL988" s="220"/>
      <c r="FM988" s="220"/>
      <c r="FN988" s="220"/>
      <c r="FO988" s="220"/>
      <c r="FP988" s="220"/>
      <c r="FQ988" s="220"/>
      <c r="FR988" s="220"/>
      <c r="FS988" s="220"/>
      <c r="FT988" s="220"/>
      <c r="FU988" s="220"/>
      <c r="FV988" s="220"/>
      <c r="FW988" s="220"/>
      <c r="FX988" s="220"/>
      <c r="FY988" s="220"/>
      <c r="FZ988" s="220"/>
      <c r="GA988" s="220"/>
      <c r="GB988" s="220"/>
      <c r="GC988" s="220"/>
      <c r="GD988" s="220"/>
      <c r="GE988" s="220"/>
      <c r="GF988" s="220"/>
      <c r="GG988" s="220"/>
      <c r="GH988" s="220"/>
      <c r="GI988" s="220"/>
      <c r="GJ988" s="220"/>
      <c r="GK988" s="220"/>
      <c r="GL988" s="220"/>
      <c r="GM988" s="220"/>
      <c r="GN988" s="220"/>
      <c r="GO988" s="220"/>
      <c r="GP988" s="220"/>
      <c r="GQ988" s="220"/>
      <c r="GR988" s="220"/>
      <c r="GS988" s="220"/>
      <c r="GT988" s="220"/>
      <c r="GU988" s="220"/>
      <c r="GV988" s="220"/>
      <c r="GW988" s="220"/>
      <c r="GX988" s="220"/>
      <c r="GY988" s="220"/>
      <c r="GZ988" s="220"/>
      <c r="HA988" s="220"/>
      <c r="HB988" s="220"/>
      <c r="HC988" s="220"/>
      <c r="HD988" s="220"/>
      <c r="HE988" s="220"/>
      <c r="HF988" s="220"/>
      <c r="HG988" s="220"/>
      <c r="HH988" s="220"/>
      <c r="HI988" s="220"/>
      <c r="HJ988" s="220"/>
      <c r="HK988" s="220"/>
      <c r="HL988" s="220"/>
      <c r="HM988" s="220"/>
      <c r="HN988" s="220"/>
      <c r="HO988" s="220"/>
      <c r="HP988" s="220"/>
      <c r="HQ988" s="220"/>
      <c r="HR988" s="220"/>
      <c r="HS988" s="220"/>
      <c r="HT988" s="220"/>
      <c r="HU988" s="220"/>
      <c r="HV988" s="220"/>
      <c r="HW988" s="220"/>
      <c r="HX988" s="220"/>
      <c r="HY988" s="220"/>
      <c r="HZ988" s="220"/>
      <c r="IA988" s="220"/>
      <c r="IB988" s="220"/>
      <c r="IC988" s="220"/>
      <c r="ID988" s="220"/>
      <c r="IE988" s="220"/>
      <c r="IF988" s="220"/>
      <c r="IG988" s="220"/>
      <c r="IH988" s="220"/>
      <c r="II988" s="220"/>
      <c r="IJ988" s="220"/>
      <c r="IK988" s="220"/>
      <c r="IL988" s="220"/>
      <c r="IM988" s="220"/>
      <c r="IN988" s="220"/>
      <c r="IO988" s="220"/>
      <c r="IP988" s="220"/>
      <c r="IQ988" s="220"/>
      <c r="IR988" s="220"/>
      <c r="IS988" s="220"/>
      <c r="IT988" s="220"/>
      <c r="IU988" s="220"/>
      <c r="IV988" s="220"/>
      <c r="IW988" s="220"/>
      <c r="IX988" s="220"/>
      <c r="IY988" s="220"/>
      <c r="IZ988" s="220"/>
      <c r="JA988" s="220"/>
      <c r="JB988" s="220"/>
      <c r="JC988" s="220"/>
      <c r="JD988" s="220"/>
      <c r="JE988" s="220"/>
      <c r="JF988" s="220"/>
      <c r="JG988" s="220"/>
      <c r="JH988" s="220"/>
      <c r="JI988" s="220"/>
      <c r="JJ988" s="220"/>
      <c r="JK988" s="220"/>
      <c r="JL988" s="220"/>
      <c r="JM988" s="220"/>
      <c r="JN988" s="220"/>
      <c r="JO988" s="220"/>
      <c r="JP988" s="220"/>
      <c r="JQ988" s="220"/>
      <c r="JR988" s="220"/>
      <c r="JS988" s="220"/>
      <c r="JT988" s="220"/>
      <c r="JU988" s="220"/>
      <c r="JV988" s="220"/>
      <c r="JW988" s="220"/>
      <c r="JX988" s="220"/>
      <c r="JY988" s="220"/>
      <c r="JZ988" s="220"/>
      <c r="KA988" s="220"/>
      <c r="KB988" s="220"/>
      <c r="KC988" s="220"/>
      <c r="KD988" s="220"/>
      <c r="KE988" s="220"/>
      <c r="KF988" s="220"/>
      <c r="KG988" s="220"/>
      <c r="KH988" s="220"/>
      <c r="KI988" s="220"/>
      <c r="KJ988" s="220"/>
      <c r="KK988" s="220"/>
      <c r="KL988" s="220"/>
      <c r="KM988" s="220"/>
      <c r="KN988" s="220"/>
      <c r="KO988" s="220"/>
      <c r="KP988" s="220"/>
      <c r="KQ988" s="220"/>
      <c r="KR988" s="220"/>
      <c r="KS988" s="220"/>
      <c r="KT988" s="220"/>
      <c r="KU988" s="220"/>
      <c r="KV988" s="220"/>
      <c r="KW988" s="220"/>
      <c r="KX988" s="220"/>
      <c r="LH988" s="220"/>
      <c r="LI988" s="220"/>
      <c r="LJ988" s="220"/>
      <c r="LK988" s="220"/>
      <c r="LL988" s="220"/>
      <c r="LM988" s="220"/>
      <c r="LN988" s="220"/>
      <c r="LO988" s="220"/>
      <c r="LP988" s="220"/>
      <c r="LQ988" s="220"/>
      <c r="LR988" s="220"/>
      <c r="LS988" s="220"/>
      <c r="LT988" s="220"/>
      <c r="LU988" s="220"/>
      <c r="LV988" s="220"/>
      <c r="LW988" s="220"/>
      <c r="LX988" s="220"/>
      <c r="LY988" s="220"/>
      <c r="LZ988" s="220"/>
      <c r="MA988" s="220"/>
      <c r="MB988" s="220"/>
      <c r="MC988" s="220"/>
      <c r="MD988" s="220"/>
      <c r="ME988" s="220"/>
      <c r="MF988" s="220"/>
      <c r="MG988" s="220"/>
      <c r="MH988" s="220"/>
      <c r="MI988" s="220"/>
      <c r="MJ988" s="220"/>
      <c r="MK988" s="220"/>
      <c r="ML988" s="220"/>
      <c r="MM988" s="220"/>
      <c r="MN988" s="220"/>
      <c r="MO988" s="220"/>
      <c r="MP988" s="220"/>
      <c r="MQ988" s="220"/>
      <c r="MR988" s="220"/>
      <c r="MS988" s="220"/>
      <c r="MT988" s="220"/>
      <c r="MU988" s="220"/>
      <c r="MV988" s="220"/>
      <c r="MW988" s="220"/>
      <c r="MX988" s="220"/>
      <c r="MY988" s="220"/>
      <c r="MZ988" s="220"/>
      <c r="NA988" s="220"/>
      <c r="NB988" s="220"/>
      <c r="NC988" s="220"/>
      <c r="ND988" s="220"/>
      <c r="NE988" s="220"/>
      <c r="NF988" s="220"/>
      <c r="NG988" s="220"/>
      <c r="NH988" s="220"/>
      <c r="NI988" s="220"/>
      <c r="NJ988" s="220"/>
      <c r="NK988" s="220"/>
      <c r="NL988" s="220"/>
      <c r="NM988" s="220"/>
      <c r="NN988" s="220"/>
      <c r="NO988" s="220"/>
      <c r="NP988" s="220"/>
      <c r="NQ988" s="220"/>
      <c r="NR988" s="220"/>
      <c r="NS988" s="220"/>
      <c r="NT988" s="220"/>
      <c r="NU988" s="220"/>
      <c r="NV988" s="220"/>
      <c r="NW988" s="220"/>
      <c r="NX988" s="220"/>
      <c r="NY988" s="220"/>
      <c r="NZ988" s="220"/>
      <c r="OA988" s="220"/>
      <c r="OB988" s="220"/>
      <c r="OC988" s="220"/>
      <c r="OD988" s="220"/>
      <c r="OE988" s="220"/>
      <c r="OF988" s="220"/>
      <c r="OG988" s="220"/>
      <c r="OH988" s="220"/>
      <c r="OI988" s="220"/>
      <c r="OJ988" s="220"/>
      <c r="OK988" s="220"/>
      <c r="OL988" s="220"/>
      <c r="OM988" s="220"/>
      <c r="ON988" s="220"/>
      <c r="OO988" s="220"/>
      <c r="OP988" s="220"/>
      <c r="OQ988" s="220"/>
      <c r="OR988" s="220"/>
      <c r="OS988" s="220"/>
      <c r="OT988" s="220"/>
      <c r="OU988" s="220"/>
      <c r="OV988" s="220"/>
      <c r="OW988" s="220"/>
      <c r="OX988" s="220"/>
      <c r="OY988" s="220"/>
      <c r="OZ988" s="220"/>
      <c r="PA988" s="220"/>
      <c r="PB988" s="220"/>
      <c r="PC988" s="220"/>
      <c r="PD988" s="220"/>
      <c r="PE988" s="220"/>
      <c r="PF988" s="220"/>
      <c r="PG988" s="220"/>
      <c r="PH988" s="220"/>
      <c r="PI988" s="220"/>
      <c r="PJ988" s="220"/>
      <c r="PK988" s="220"/>
      <c r="PL988" s="220"/>
      <c r="PM988" s="220"/>
      <c r="PN988" s="220"/>
      <c r="PO988" s="220"/>
      <c r="PP988" s="220"/>
      <c r="PQ988" s="220"/>
      <c r="PR988" s="220"/>
      <c r="PS988" s="220"/>
      <c r="PT988" s="220"/>
      <c r="PU988" s="220"/>
      <c r="PV988" s="220"/>
      <c r="PW988" s="220"/>
      <c r="PX988" s="220"/>
      <c r="PY988" s="220"/>
      <c r="PZ988" s="220"/>
      <c r="QA988" s="220"/>
      <c r="QB988" s="220"/>
      <c r="QC988" s="220"/>
      <c r="QD988" s="220"/>
      <c r="QE988" s="220"/>
      <c r="QF988" s="220"/>
      <c r="QG988" s="220"/>
      <c r="QH988" s="220"/>
      <c r="QI988" s="220"/>
      <c r="QJ988" s="220"/>
      <c r="QK988" s="220"/>
      <c r="QL988" s="220"/>
      <c r="QM988" s="220"/>
      <c r="QN988" s="220"/>
      <c r="QO988" s="220"/>
      <c r="QP988" s="220"/>
      <c r="QQ988" s="220"/>
      <c r="QR988" s="220"/>
      <c r="QS988" s="220"/>
      <c r="QT988" s="220"/>
      <c r="QU988" s="220"/>
      <c r="QV988" s="220"/>
      <c r="QW988" s="220"/>
      <c r="QX988" s="220"/>
      <c r="QY988" s="220"/>
      <c r="QZ988" s="220"/>
      <c r="RA988" s="220"/>
      <c r="RB988" s="220"/>
      <c r="RC988" s="220"/>
      <c r="RD988" s="220"/>
      <c r="RE988" s="220"/>
      <c r="RF988" s="220"/>
      <c r="RG988" s="220"/>
      <c r="RH988" s="220"/>
      <c r="RI988" s="220"/>
      <c r="RJ988" s="220"/>
      <c r="RK988" s="220"/>
      <c r="RL988" s="220"/>
      <c r="RM988" s="220"/>
      <c r="RN988" s="220"/>
      <c r="RO988" s="220"/>
      <c r="RP988" s="220"/>
      <c r="RQ988" s="220"/>
      <c r="RR988" s="220"/>
      <c r="RS988" s="220"/>
      <c r="RT988" s="220"/>
      <c r="RU988" s="220"/>
      <c r="RV988" s="220"/>
      <c r="RW988" s="220"/>
      <c r="RX988" s="220"/>
      <c r="RY988" s="220"/>
      <c r="RZ988" s="220"/>
      <c r="SA988" s="220"/>
      <c r="SB988" s="220"/>
      <c r="SC988" s="220"/>
      <c r="SD988" s="220"/>
      <c r="SE988" s="220"/>
      <c r="SF988" s="220"/>
      <c r="SG988" s="220"/>
    </row>
    <row r="989" spans="1:501">
      <c r="A989" s="220"/>
      <c r="B989" s="220"/>
      <c r="C989" s="220"/>
      <c r="D989" s="220"/>
      <c r="E989" s="220"/>
      <c r="F989" s="220"/>
      <c r="G989" s="220"/>
      <c r="H989" s="220"/>
      <c r="I989" s="220"/>
      <c r="J989" s="220"/>
      <c r="K989" s="220"/>
      <c r="L989" s="220"/>
      <c r="M989" s="220"/>
      <c r="N989" s="220"/>
      <c r="O989" s="454"/>
      <c r="P989" s="220"/>
      <c r="Q989" s="220"/>
      <c r="R989" s="220"/>
      <c r="S989" s="220"/>
      <c r="T989" s="220"/>
      <c r="U989" s="220"/>
      <c r="V989" s="220"/>
      <c r="W989" s="220"/>
      <c r="X989" s="220"/>
      <c r="Y989" s="220"/>
      <c r="Z989" s="220"/>
      <c r="AA989" s="220"/>
      <c r="AB989" s="220"/>
      <c r="AC989" s="220"/>
      <c r="AD989" s="220"/>
      <c r="AE989" s="220"/>
      <c r="AF989" s="220"/>
      <c r="AG989" s="220"/>
      <c r="AH989" s="220"/>
      <c r="AI989" s="220"/>
      <c r="AJ989" s="220"/>
      <c r="AK989" s="220"/>
      <c r="AL989" s="220"/>
      <c r="AM989" s="220"/>
      <c r="AN989" s="220"/>
      <c r="AO989" s="220"/>
      <c r="AP989" s="220"/>
      <c r="AQ989" s="220"/>
      <c r="AR989" s="220"/>
      <c r="AS989" s="220"/>
      <c r="AT989" s="220"/>
      <c r="AU989" s="220"/>
      <c r="AV989" s="220"/>
      <c r="AW989" s="220"/>
      <c r="AX989" s="220"/>
      <c r="AY989" s="220"/>
      <c r="AZ989" s="220"/>
      <c r="BA989" s="220"/>
      <c r="BB989" s="220"/>
      <c r="BC989" s="220"/>
      <c r="BD989" s="220"/>
      <c r="BE989" s="220"/>
      <c r="BF989" s="220"/>
      <c r="BG989" s="220"/>
      <c r="BH989" s="220"/>
      <c r="BI989" s="220"/>
      <c r="BJ989" s="220"/>
      <c r="BK989" s="220"/>
      <c r="BL989" s="220"/>
      <c r="BM989" s="220"/>
      <c r="BN989" s="220"/>
      <c r="BO989" s="220"/>
      <c r="BP989" s="220"/>
      <c r="BQ989" s="220"/>
      <c r="BR989" s="220"/>
      <c r="BS989" s="220"/>
      <c r="BT989" s="220"/>
      <c r="BU989" s="220"/>
      <c r="BV989" s="220"/>
      <c r="BW989" s="220"/>
      <c r="DV989" s="220"/>
      <c r="DW989" s="220"/>
      <c r="DX989" s="220"/>
      <c r="DY989" s="220"/>
      <c r="DZ989" s="220"/>
      <c r="EA989" s="220"/>
      <c r="EB989" s="220"/>
      <c r="EC989" s="220"/>
      <c r="ED989" s="220"/>
      <c r="EE989" s="220"/>
      <c r="EF989" s="220"/>
      <c r="EG989" s="220"/>
      <c r="EH989" s="220"/>
      <c r="EI989" s="220"/>
      <c r="EJ989" s="220"/>
      <c r="EK989" s="220"/>
      <c r="EL989" s="220"/>
      <c r="EM989" s="220"/>
      <c r="EN989" s="220"/>
      <c r="EO989" s="220"/>
      <c r="EP989" s="220"/>
      <c r="EQ989" s="220"/>
      <c r="ER989" s="220"/>
      <c r="ES989" s="220"/>
      <c r="ET989" s="220"/>
      <c r="EU989" s="220"/>
      <c r="EV989" s="220"/>
      <c r="EW989" s="220"/>
      <c r="EX989" s="220"/>
      <c r="EY989" s="220"/>
      <c r="EZ989" s="220"/>
      <c r="FA989" s="220"/>
      <c r="FB989" s="220"/>
      <c r="FC989" s="220"/>
      <c r="FD989" s="220"/>
      <c r="FE989" s="220"/>
      <c r="FF989" s="220"/>
      <c r="FG989" s="220"/>
      <c r="FH989" s="220"/>
      <c r="FI989" s="220"/>
      <c r="FJ989" s="220"/>
      <c r="FK989" s="220"/>
      <c r="FL989" s="220"/>
      <c r="FM989" s="220"/>
      <c r="FN989" s="220"/>
      <c r="FO989" s="220"/>
      <c r="FP989" s="220"/>
      <c r="FQ989" s="220"/>
      <c r="FR989" s="220"/>
      <c r="FS989" s="220"/>
      <c r="FT989" s="220"/>
      <c r="FU989" s="220"/>
      <c r="FV989" s="220"/>
      <c r="FW989" s="220"/>
      <c r="FX989" s="220"/>
      <c r="FY989" s="220"/>
      <c r="FZ989" s="220"/>
      <c r="GA989" s="220"/>
      <c r="GB989" s="220"/>
      <c r="GC989" s="220"/>
      <c r="GD989" s="220"/>
      <c r="GE989" s="220"/>
      <c r="GF989" s="220"/>
      <c r="GG989" s="220"/>
      <c r="GH989" s="220"/>
      <c r="GI989" s="220"/>
      <c r="GJ989" s="220"/>
      <c r="GK989" s="220"/>
      <c r="GL989" s="220"/>
      <c r="GM989" s="220"/>
      <c r="GN989" s="220"/>
      <c r="GO989" s="220"/>
      <c r="GP989" s="220"/>
      <c r="GQ989" s="220"/>
      <c r="GR989" s="220"/>
      <c r="GS989" s="220"/>
      <c r="GT989" s="220"/>
      <c r="GU989" s="220"/>
      <c r="GV989" s="220"/>
      <c r="GW989" s="220"/>
      <c r="GX989" s="220"/>
      <c r="GY989" s="220"/>
      <c r="GZ989" s="220"/>
      <c r="HA989" s="220"/>
      <c r="HB989" s="220"/>
      <c r="HC989" s="220"/>
      <c r="HD989" s="220"/>
      <c r="HE989" s="220"/>
      <c r="HF989" s="220"/>
      <c r="HG989" s="220"/>
      <c r="HH989" s="220"/>
      <c r="HI989" s="220"/>
      <c r="HJ989" s="220"/>
      <c r="HK989" s="220"/>
      <c r="HL989" s="220"/>
      <c r="HM989" s="220"/>
      <c r="HN989" s="220"/>
      <c r="HO989" s="220"/>
      <c r="HP989" s="220"/>
      <c r="HQ989" s="220"/>
      <c r="HR989" s="220"/>
      <c r="HS989" s="220"/>
      <c r="HT989" s="220"/>
      <c r="HU989" s="220"/>
      <c r="HV989" s="220"/>
      <c r="HW989" s="220"/>
      <c r="HX989" s="220"/>
      <c r="HY989" s="220"/>
      <c r="HZ989" s="220"/>
      <c r="IA989" s="220"/>
      <c r="IB989" s="220"/>
      <c r="IC989" s="220"/>
      <c r="ID989" s="220"/>
      <c r="IE989" s="220"/>
      <c r="IF989" s="220"/>
      <c r="IG989" s="220"/>
      <c r="IH989" s="220"/>
      <c r="II989" s="220"/>
      <c r="IJ989" s="220"/>
      <c r="IK989" s="220"/>
      <c r="IL989" s="220"/>
      <c r="IM989" s="220"/>
      <c r="IN989" s="220"/>
      <c r="IO989" s="220"/>
      <c r="IP989" s="220"/>
      <c r="IQ989" s="220"/>
      <c r="IR989" s="220"/>
      <c r="IS989" s="220"/>
      <c r="IT989" s="220"/>
      <c r="IU989" s="220"/>
      <c r="IV989" s="220"/>
      <c r="IW989" s="220"/>
      <c r="IX989" s="220"/>
      <c r="IY989" s="220"/>
      <c r="IZ989" s="220"/>
      <c r="JA989" s="220"/>
      <c r="JB989" s="220"/>
      <c r="JC989" s="220"/>
      <c r="JD989" s="220"/>
      <c r="JE989" s="220"/>
      <c r="JF989" s="220"/>
      <c r="JG989" s="220"/>
      <c r="JH989" s="220"/>
      <c r="JI989" s="220"/>
      <c r="JJ989" s="220"/>
      <c r="JK989" s="220"/>
      <c r="JL989" s="220"/>
      <c r="JM989" s="220"/>
      <c r="JN989" s="220"/>
      <c r="JO989" s="220"/>
      <c r="JP989" s="220"/>
      <c r="JQ989" s="220"/>
      <c r="JR989" s="220"/>
      <c r="JS989" s="220"/>
      <c r="JT989" s="220"/>
      <c r="JU989" s="220"/>
      <c r="JV989" s="220"/>
      <c r="JW989" s="220"/>
      <c r="JX989" s="220"/>
      <c r="JY989" s="220"/>
      <c r="JZ989" s="220"/>
      <c r="KA989" s="220"/>
      <c r="KB989" s="220"/>
      <c r="KC989" s="220"/>
      <c r="KD989" s="220"/>
      <c r="KE989" s="220"/>
      <c r="KF989" s="220"/>
      <c r="KG989" s="220"/>
      <c r="KH989" s="220"/>
      <c r="KI989" s="220"/>
      <c r="KJ989" s="220"/>
      <c r="KK989" s="220"/>
      <c r="KL989" s="220"/>
      <c r="KM989" s="220"/>
      <c r="KN989" s="220"/>
      <c r="KO989" s="220"/>
      <c r="KP989" s="220"/>
      <c r="KQ989" s="220"/>
      <c r="KR989" s="220"/>
      <c r="KS989" s="220"/>
      <c r="KT989" s="220"/>
      <c r="KU989" s="220"/>
      <c r="KV989" s="220"/>
      <c r="KW989" s="220"/>
      <c r="KX989" s="220"/>
      <c r="LH989" s="220"/>
      <c r="LI989" s="220"/>
      <c r="LJ989" s="220"/>
      <c r="LK989" s="220"/>
      <c r="LL989" s="220"/>
      <c r="LM989" s="220"/>
      <c r="LN989" s="220"/>
      <c r="LO989" s="220"/>
      <c r="LP989" s="220"/>
      <c r="LQ989" s="220"/>
      <c r="LR989" s="220"/>
      <c r="LS989" s="220"/>
      <c r="LT989" s="220"/>
      <c r="LU989" s="220"/>
      <c r="LV989" s="220"/>
      <c r="LW989" s="220"/>
      <c r="LX989" s="220"/>
      <c r="LY989" s="220"/>
      <c r="LZ989" s="220"/>
      <c r="MA989" s="220"/>
      <c r="MB989" s="220"/>
      <c r="MC989" s="220"/>
      <c r="MD989" s="220"/>
      <c r="ME989" s="220"/>
      <c r="MF989" s="220"/>
      <c r="MG989" s="220"/>
      <c r="MH989" s="220"/>
      <c r="MI989" s="220"/>
      <c r="MJ989" s="220"/>
      <c r="MK989" s="220"/>
      <c r="ML989" s="220"/>
      <c r="MM989" s="220"/>
      <c r="MN989" s="220"/>
      <c r="MO989" s="220"/>
      <c r="MP989" s="220"/>
      <c r="MQ989" s="220"/>
      <c r="MR989" s="220"/>
      <c r="MS989" s="220"/>
      <c r="MT989" s="220"/>
      <c r="MU989" s="220"/>
      <c r="MV989" s="220"/>
      <c r="MW989" s="220"/>
      <c r="MX989" s="220"/>
      <c r="MY989" s="220"/>
      <c r="MZ989" s="220"/>
      <c r="NA989" s="220"/>
      <c r="NB989" s="220"/>
      <c r="NC989" s="220"/>
      <c r="ND989" s="220"/>
      <c r="NE989" s="220"/>
      <c r="NF989" s="220"/>
      <c r="NG989" s="220"/>
      <c r="NH989" s="220"/>
      <c r="NI989" s="220"/>
      <c r="NJ989" s="220"/>
      <c r="NK989" s="220"/>
      <c r="NL989" s="220"/>
      <c r="NM989" s="220"/>
      <c r="NN989" s="220"/>
      <c r="NO989" s="220"/>
      <c r="NP989" s="220"/>
      <c r="NQ989" s="220"/>
      <c r="NR989" s="220"/>
      <c r="NS989" s="220"/>
      <c r="NT989" s="220"/>
      <c r="NU989" s="220"/>
      <c r="NV989" s="220"/>
      <c r="NW989" s="220"/>
      <c r="NX989" s="220"/>
      <c r="NY989" s="220"/>
      <c r="NZ989" s="220"/>
      <c r="OA989" s="220"/>
      <c r="OB989" s="220"/>
      <c r="OC989" s="220"/>
      <c r="OD989" s="220"/>
      <c r="OE989" s="220"/>
      <c r="OF989" s="220"/>
      <c r="OG989" s="220"/>
      <c r="OH989" s="220"/>
      <c r="OI989" s="220"/>
      <c r="OJ989" s="220"/>
      <c r="OK989" s="220"/>
      <c r="OL989" s="220"/>
      <c r="OM989" s="220"/>
      <c r="ON989" s="220"/>
      <c r="OO989" s="220"/>
      <c r="OP989" s="220"/>
      <c r="OQ989" s="220"/>
      <c r="OR989" s="220"/>
      <c r="OS989" s="220"/>
      <c r="OT989" s="220"/>
      <c r="OU989" s="220"/>
      <c r="OV989" s="220"/>
      <c r="OW989" s="220"/>
      <c r="OX989" s="220"/>
      <c r="OY989" s="220"/>
      <c r="OZ989" s="220"/>
      <c r="PA989" s="220"/>
      <c r="PB989" s="220"/>
      <c r="PC989" s="220"/>
      <c r="PD989" s="220"/>
      <c r="PE989" s="220"/>
      <c r="PF989" s="220"/>
      <c r="PG989" s="220"/>
      <c r="PH989" s="220"/>
      <c r="PI989" s="220"/>
      <c r="PJ989" s="220"/>
      <c r="PK989" s="220"/>
      <c r="PL989" s="220"/>
      <c r="PM989" s="220"/>
      <c r="PN989" s="220"/>
      <c r="PO989" s="220"/>
      <c r="PP989" s="220"/>
      <c r="PQ989" s="220"/>
      <c r="PR989" s="220"/>
      <c r="PS989" s="220"/>
      <c r="PT989" s="220"/>
      <c r="PU989" s="220"/>
      <c r="PV989" s="220"/>
      <c r="PW989" s="220"/>
      <c r="PX989" s="220"/>
      <c r="PY989" s="220"/>
      <c r="PZ989" s="220"/>
      <c r="QA989" s="220"/>
      <c r="QB989" s="220"/>
      <c r="QC989" s="220"/>
      <c r="QD989" s="220"/>
      <c r="QE989" s="220"/>
      <c r="QF989" s="220"/>
      <c r="QG989" s="220"/>
      <c r="QH989" s="220"/>
      <c r="QI989" s="220"/>
      <c r="QJ989" s="220"/>
      <c r="QK989" s="220"/>
      <c r="QL989" s="220"/>
      <c r="QM989" s="220"/>
      <c r="QN989" s="220"/>
      <c r="QO989" s="220"/>
      <c r="QP989" s="220"/>
      <c r="QQ989" s="220"/>
      <c r="QR989" s="220"/>
      <c r="QS989" s="220"/>
      <c r="QT989" s="220"/>
      <c r="QU989" s="220"/>
      <c r="QV989" s="220"/>
      <c r="QW989" s="220"/>
      <c r="QX989" s="220"/>
      <c r="QY989" s="220"/>
      <c r="QZ989" s="220"/>
      <c r="RA989" s="220"/>
      <c r="RB989" s="220"/>
      <c r="RC989" s="220"/>
      <c r="RD989" s="220"/>
      <c r="RE989" s="220"/>
      <c r="RF989" s="220"/>
      <c r="RG989" s="220"/>
      <c r="RH989" s="220"/>
      <c r="RI989" s="220"/>
      <c r="RJ989" s="220"/>
      <c r="RK989" s="220"/>
      <c r="RL989" s="220"/>
      <c r="RM989" s="220"/>
      <c r="RN989" s="220"/>
      <c r="RO989" s="220"/>
      <c r="RP989" s="220"/>
      <c r="RQ989" s="220"/>
      <c r="RR989" s="220"/>
      <c r="RS989" s="220"/>
      <c r="RT989" s="220"/>
      <c r="RU989" s="220"/>
      <c r="RV989" s="220"/>
      <c r="RW989" s="220"/>
      <c r="RX989" s="220"/>
      <c r="RY989" s="220"/>
      <c r="RZ989" s="220"/>
      <c r="SA989" s="220"/>
      <c r="SB989" s="220"/>
      <c r="SC989" s="220"/>
      <c r="SD989" s="220"/>
      <c r="SE989" s="220"/>
      <c r="SF989" s="220"/>
      <c r="SG989" s="220"/>
    </row>
    <row r="990" spans="1:501">
      <c r="A990" s="220"/>
      <c r="B990" s="220"/>
      <c r="C990" s="220"/>
      <c r="D990" s="220"/>
      <c r="E990" s="220"/>
      <c r="F990" s="220"/>
      <c r="G990" s="220"/>
      <c r="H990" s="220"/>
      <c r="I990" s="220"/>
      <c r="J990" s="220"/>
      <c r="K990" s="220"/>
      <c r="L990" s="220"/>
      <c r="M990" s="220"/>
      <c r="N990" s="220"/>
      <c r="O990" s="454"/>
      <c r="P990" s="220"/>
      <c r="Q990" s="220"/>
      <c r="R990" s="220"/>
      <c r="S990" s="220"/>
      <c r="T990" s="220"/>
      <c r="U990" s="220"/>
      <c r="V990" s="220"/>
      <c r="W990" s="220"/>
      <c r="X990" s="220"/>
      <c r="Y990" s="220"/>
      <c r="Z990" s="220"/>
      <c r="AA990" s="220"/>
      <c r="AB990" s="220"/>
      <c r="AC990" s="220"/>
      <c r="AD990" s="220"/>
      <c r="AE990" s="220"/>
      <c r="AF990" s="220"/>
      <c r="AG990" s="220"/>
      <c r="AH990" s="220"/>
      <c r="AI990" s="220"/>
      <c r="AJ990" s="220"/>
      <c r="AK990" s="220"/>
      <c r="AL990" s="220"/>
      <c r="AM990" s="220"/>
      <c r="AN990" s="220"/>
      <c r="AO990" s="220"/>
      <c r="AP990" s="220"/>
      <c r="AQ990" s="220"/>
      <c r="AR990" s="220"/>
      <c r="AS990" s="220"/>
      <c r="AT990" s="220"/>
      <c r="AU990" s="220"/>
      <c r="AV990" s="220"/>
      <c r="AW990" s="220"/>
      <c r="AX990" s="220"/>
      <c r="AY990" s="220"/>
      <c r="AZ990" s="220"/>
      <c r="BA990" s="220"/>
      <c r="BB990" s="220"/>
      <c r="BC990" s="220"/>
      <c r="BD990" s="220"/>
      <c r="BE990" s="220"/>
      <c r="BF990" s="220"/>
      <c r="BG990" s="220"/>
      <c r="BH990" s="220"/>
      <c r="BI990" s="220"/>
      <c r="BJ990" s="220"/>
      <c r="BK990" s="220"/>
      <c r="BL990" s="220"/>
      <c r="BM990" s="220"/>
      <c r="BN990" s="220"/>
      <c r="BO990" s="220"/>
      <c r="BP990" s="220"/>
      <c r="BQ990" s="220"/>
      <c r="BR990" s="220"/>
      <c r="BS990" s="220"/>
      <c r="BT990" s="220"/>
      <c r="BU990" s="220"/>
      <c r="BV990" s="220"/>
      <c r="BW990" s="220"/>
      <c r="DV990" s="220"/>
      <c r="DW990" s="220"/>
      <c r="DX990" s="220"/>
      <c r="DY990" s="220"/>
      <c r="DZ990" s="220"/>
      <c r="EA990" s="220"/>
      <c r="EB990" s="220"/>
      <c r="EC990" s="220"/>
      <c r="ED990" s="220"/>
      <c r="EE990" s="220"/>
      <c r="EF990" s="220"/>
      <c r="EG990" s="220"/>
      <c r="EH990" s="220"/>
      <c r="EI990" s="220"/>
      <c r="EJ990" s="220"/>
      <c r="EK990" s="220"/>
      <c r="EL990" s="220"/>
      <c r="EM990" s="220"/>
      <c r="EN990" s="220"/>
      <c r="EO990" s="220"/>
      <c r="EP990" s="220"/>
      <c r="EQ990" s="220"/>
      <c r="ER990" s="220"/>
      <c r="ES990" s="220"/>
      <c r="ET990" s="220"/>
      <c r="EU990" s="220"/>
      <c r="EV990" s="220"/>
      <c r="EW990" s="220"/>
      <c r="EX990" s="220"/>
      <c r="EY990" s="220"/>
      <c r="EZ990" s="220"/>
      <c r="FA990" s="220"/>
      <c r="FB990" s="220"/>
      <c r="FC990" s="220"/>
      <c r="FD990" s="220"/>
      <c r="FE990" s="220"/>
      <c r="FF990" s="220"/>
      <c r="FG990" s="220"/>
      <c r="FH990" s="220"/>
      <c r="FI990" s="220"/>
      <c r="FJ990" s="220"/>
      <c r="FK990" s="220"/>
      <c r="FL990" s="220"/>
      <c r="FM990" s="220"/>
      <c r="FN990" s="220"/>
      <c r="FO990" s="220"/>
      <c r="FP990" s="220"/>
      <c r="FQ990" s="220"/>
      <c r="FR990" s="220"/>
      <c r="FS990" s="220"/>
      <c r="FT990" s="220"/>
      <c r="FU990" s="220"/>
      <c r="FV990" s="220"/>
      <c r="FW990" s="220"/>
      <c r="FX990" s="220"/>
      <c r="FY990" s="220"/>
      <c r="FZ990" s="220"/>
      <c r="GA990" s="220"/>
      <c r="GB990" s="220"/>
      <c r="GC990" s="220"/>
      <c r="GD990" s="220"/>
      <c r="GE990" s="220"/>
      <c r="GF990" s="220"/>
      <c r="GG990" s="220"/>
      <c r="GH990" s="220"/>
      <c r="GI990" s="220"/>
      <c r="GJ990" s="220"/>
      <c r="GK990" s="220"/>
      <c r="GL990" s="220"/>
      <c r="GM990" s="220"/>
      <c r="GN990" s="220"/>
      <c r="GO990" s="220"/>
      <c r="GP990" s="220"/>
      <c r="GQ990" s="220"/>
      <c r="GR990" s="220"/>
      <c r="GS990" s="220"/>
      <c r="GT990" s="220"/>
      <c r="GU990" s="220"/>
      <c r="GV990" s="220"/>
      <c r="GW990" s="220"/>
      <c r="GX990" s="220"/>
      <c r="GY990" s="220"/>
      <c r="GZ990" s="220"/>
      <c r="HA990" s="220"/>
      <c r="HB990" s="220"/>
      <c r="HC990" s="220"/>
      <c r="HD990" s="220"/>
      <c r="HE990" s="220"/>
      <c r="HF990" s="220"/>
      <c r="HG990" s="220"/>
      <c r="HH990" s="220"/>
      <c r="HI990" s="220"/>
      <c r="HJ990" s="220"/>
      <c r="HK990" s="220"/>
      <c r="HL990" s="220"/>
      <c r="HM990" s="220"/>
      <c r="HN990" s="220"/>
      <c r="HO990" s="220"/>
      <c r="HP990" s="220"/>
      <c r="HQ990" s="220"/>
      <c r="HR990" s="220"/>
      <c r="HS990" s="220"/>
      <c r="HT990" s="220"/>
      <c r="HU990" s="220"/>
      <c r="HV990" s="220"/>
      <c r="HW990" s="220"/>
      <c r="HX990" s="220"/>
      <c r="HY990" s="220"/>
      <c r="HZ990" s="220"/>
      <c r="IA990" s="220"/>
      <c r="IB990" s="220"/>
      <c r="IC990" s="220"/>
      <c r="ID990" s="220"/>
      <c r="IE990" s="220"/>
      <c r="IF990" s="220"/>
      <c r="IG990" s="220"/>
      <c r="IH990" s="220"/>
      <c r="II990" s="220"/>
      <c r="IJ990" s="220"/>
      <c r="IK990" s="220"/>
      <c r="IL990" s="220"/>
      <c r="IM990" s="220"/>
      <c r="IN990" s="220"/>
      <c r="IO990" s="220"/>
      <c r="IP990" s="220"/>
      <c r="IQ990" s="220"/>
      <c r="IR990" s="220"/>
      <c r="IS990" s="220"/>
      <c r="IT990" s="220"/>
      <c r="IU990" s="220"/>
      <c r="IV990" s="220"/>
      <c r="IW990" s="220"/>
      <c r="IX990" s="220"/>
      <c r="IY990" s="220"/>
      <c r="IZ990" s="220"/>
      <c r="JA990" s="220"/>
      <c r="JB990" s="220"/>
      <c r="JC990" s="220"/>
      <c r="JD990" s="220"/>
      <c r="JE990" s="220"/>
      <c r="JF990" s="220"/>
      <c r="JG990" s="220"/>
      <c r="JH990" s="220"/>
      <c r="JI990" s="220"/>
      <c r="JJ990" s="220"/>
      <c r="JK990" s="220"/>
      <c r="JL990" s="220"/>
      <c r="JM990" s="220"/>
      <c r="JN990" s="220"/>
      <c r="JO990" s="220"/>
      <c r="JP990" s="220"/>
      <c r="JQ990" s="220"/>
      <c r="JR990" s="220"/>
      <c r="JS990" s="220"/>
      <c r="JT990" s="220"/>
      <c r="JU990" s="220"/>
      <c r="JV990" s="220"/>
      <c r="JW990" s="220"/>
      <c r="JX990" s="220"/>
      <c r="JY990" s="220"/>
      <c r="JZ990" s="220"/>
      <c r="KA990" s="220"/>
      <c r="KB990" s="220"/>
      <c r="KC990" s="220"/>
      <c r="KD990" s="220"/>
      <c r="KE990" s="220"/>
      <c r="KF990" s="220"/>
      <c r="KG990" s="220"/>
      <c r="KH990" s="220"/>
      <c r="KI990" s="220"/>
      <c r="KJ990" s="220"/>
      <c r="KK990" s="220"/>
      <c r="KL990" s="220"/>
      <c r="KM990" s="220"/>
      <c r="KN990" s="220"/>
      <c r="KO990" s="220"/>
      <c r="KP990" s="220"/>
      <c r="KQ990" s="220"/>
      <c r="KR990" s="220"/>
      <c r="KS990" s="220"/>
      <c r="KT990" s="220"/>
      <c r="KU990" s="220"/>
      <c r="KV990" s="220"/>
      <c r="KW990" s="220"/>
      <c r="KX990" s="220"/>
      <c r="LH990" s="220"/>
      <c r="LI990" s="220"/>
      <c r="LJ990" s="220"/>
      <c r="LK990" s="220"/>
      <c r="LL990" s="220"/>
      <c r="LM990" s="220"/>
      <c r="LN990" s="220"/>
      <c r="LO990" s="220"/>
      <c r="LP990" s="220"/>
      <c r="LQ990" s="220"/>
      <c r="LR990" s="220"/>
      <c r="LS990" s="220"/>
      <c r="LT990" s="220"/>
      <c r="LU990" s="220"/>
      <c r="LV990" s="220"/>
      <c r="LW990" s="220"/>
      <c r="LX990" s="220"/>
      <c r="LY990" s="220"/>
      <c r="LZ990" s="220"/>
      <c r="MA990" s="220"/>
      <c r="MB990" s="220"/>
      <c r="MC990" s="220"/>
      <c r="MD990" s="220"/>
      <c r="ME990" s="220"/>
      <c r="MF990" s="220"/>
      <c r="MG990" s="220"/>
      <c r="MH990" s="220"/>
      <c r="MI990" s="220"/>
      <c r="MJ990" s="220"/>
      <c r="MK990" s="220"/>
      <c r="ML990" s="220"/>
      <c r="MM990" s="220"/>
      <c r="MN990" s="220"/>
      <c r="MO990" s="220"/>
      <c r="MP990" s="220"/>
      <c r="MQ990" s="220"/>
      <c r="MR990" s="220"/>
      <c r="MS990" s="220"/>
      <c r="MT990" s="220"/>
      <c r="MU990" s="220"/>
      <c r="MV990" s="220"/>
      <c r="MW990" s="220"/>
      <c r="MX990" s="220"/>
      <c r="MY990" s="220"/>
      <c r="MZ990" s="220"/>
      <c r="NA990" s="220"/>
      <c r="NB990" s="220"/>
      <c r="NC990" s="220"/>
      <c r="ND990" s="220"/>
      <c r="NE990" s="220"/>
      <c r="NF990" s="220"/>
      <c r="NG990" s="220"/>
      <c r="NH990" s="220"/>
      <c r="NI990" s="220"/>
      <c r="NJ990" s="220"/>
      <c r="NK990" s="220"/>
      <c r="NL990" s="220"/>
      <c r="NM990" s="220"/>
      <c r="NN990" s="220"/>
      <c r="NO990" s="220"/>
      <c r="NP990" s="220"/>
      <c r="NQ990" s="220"/>
      <c r="NR990" s="220"/>
      <c r="NS990" s="220"/>
      <c r="NT990" s="220"/>
      <c r="NU990" s="220"/>
      <c r="NV990" s="220"/>
      <c r="NW990" s="220"/>
      <c r="NX990" s="220"/>
      <c r="NY990" s="220"/>
      <c r="NZ990" s="220"/>
      <c r="OA990" s="220"/>
      <c r="OB990" s="220"/>
      <c r="OC990" s="220"/>
      <c r="OD990" s="220"/>
      <c r="OE990" s="220"/>
      <c r="OF990" s="220"/>
      <c r="OG990" s="220"/>
      <c r="OH990" s="220"/>
      <c r="OI990" s="220"/>
      <c r="OJ990" s="220"/>
      <c r="OK990" s="220"/>
      <c r="OL990" s="220"/>
      <c r="OM990" s="220"/>
      <c r="ON990" s="220"/>
      <c r="OO990" s="220"/>
      <c r="OP990" s="220"/>
      <c r="OQ990" s="220"/>
      <c r="OR990" s="220"/>
      <c r="OS990" s="220"/>
      <c r="OT990" s="220"/>
      <c r="OU990" s="220"/>
      <c r="OV990" s="220"/>
      <c r="OW990" s="220"/>
      <c r="OX990" s="220"/>
      <c r="OY990" s="220"/>
      <c r="OZ990" s="220"/>
      <c r="PA990" s="220"/>
      <c r="PB990" s="220"/>
      <c r="PC990" s="220"/>
      <c r="PD990" s="220"/>
      <c r="PE990" s="220"/>
      <c r="PF990" s="220"/>
      <c r="PG990" s="220"/>
      <c r="PH990" s="220"/>
      <c r="PI990" s="220"/>
      <c r="PJ990" s="220"/>
      <c r="PK990" s="220"/>
      <c r="PL990" s="220"/>
      <c r="PM990" s="220"/>
      <c r="PN990" s="220"/>
      <c r="PO990" s="220"/>
      <c r="PP990" s="220"/>
      <c r="PQ990" s="220"/>
      <c r="PR990" s="220"/>
      <c r="PS990" s="220"/>
      <c r="PT990" s="220"/>
      <c r="PU990" s="220"/>
      <c r="PV990" s="220"/>
      <c r="PW990" s="220"/>
      <c r="PX990" s="220"/>
      <c r="PY990" s="220"/>
      <c r="PZ990" s="220"/>
      <c r="QA990" s="220"/>
      <c r="QB990" s="220"/>
      <c r="QC990" s="220"/>
      <c r="QD990" s="220"/>
      <c r="QE990" s="220"/>
      <c r="QF990" s="220"/>
      <c r="QG990" s="220"/>
      <c r="QH990" s="220"/>
      <c r="QI990" s="220"/>
      <c r="QJ990" s="220"/>
      <c r="QK990" s="220"/>
      <c r="QL990" s="220"/>
      <c r="QM990" s="220"/>
      <c r="QN990" s="220"/>
      <c r="QO990" s="220"/>
      <c r="QP990" s="220"/>
      <c r="QQ990" s="220"/>
      <c r="QR990" s="220"/>
      <c r="QS990" s="220"/>
      <c r="QT990" s="220"/>
      <c r="QU990" s="220"/>
      <c r="QV990" s="220"/>
      <c r="QW990" s="220"/>
      <c r="QX990" s="220"/>
      <c r="QY990" s="220"/>
      <c r="QZ990" s="220"/>
      <c r="RA990" s="220"/>
      <c r="RB990" s="220"/>
      <c r="RC990" s="220"/>
      <c r="RD990" s="220"/>
      <c r="RE990" s="220"/>
      <c r="RF990" s="220"/>
      <c r="RG990" s="220"/>
      <c r="RH990" s="220"/>
      <c r="RI990" s="220"/>
      <c r="RJ990" s="220"/>
      <c r="RK990" s="220"/>
      <c r="RL990" s="220"/>
      <c r="RM990" s="220"/>
      <c r="RN990" s="220"/>
      <c r="RO990" s="220"/>
      <c r="RP990" s="220"/>
      <c r="RQ990" s="220"/>
      <c r="RR990" s="220"/>
      <c r="RS990" s="220"/>
      <c r="RT990" s="220"/>
      <c r="RU990" s="220"/>
      <c r="RV990" s="220"/>
      <c r="RW990" s="220"/>
      <c r="RX990" s="220"/>
      <c r="RY990" s="220"/>
      <c r="RZ990" s="220"/>
      <c r="SA990" s="220"/>
      <c r="SB990" s="220"/>
      <c r="SC990" s="220"/>
      <c r="SD990" s="220"/>
      <c r="SE990" s="220"/>
      <c r="SF990" s="220"/>
      <c r="SG990" s="220"/>
    </row>
    <row r="991" spans="1:501">
      <c r="A991" s="220"/>
      <c r="B991" s="220"/>
      <c r="C991" s="220"/>
      <c r="D991" s="220"/>
      <c r="E991" s="220"/>
      <c r="F991" s="220"/>
      <c r="G991" s="220"/>
      <c r="H991" s="220"/>
      <c r="I991" s="220"/>
      <c r="J991" s="220"/>
      <c r="K991" s="220"/>
      <c r="L991" s="220"/>
      <c r="M991" s="220"/>
      <c r="N991" s="220"/>
      <c r="O991" s="454"/>
      <c r="P991" s="220"/>
      <c r="Q991" s="220"/>
      <c r="R991" s="220"/>
      <c r="S991" s="220"/>
      <c r="T991" s="220"/>
      <c r="U991" s="220"/>
      <c r="V991" s="220"/>
      <c r="W991" s="220"/>
      <c r="X991" s="220"/>
      <c r="Y991" s="220"/>
      <c r="Z991" s="220"/>
      <c r="AA991" s="220"/>
      <c r="AB991" s="220"/>
      <c r="AC991" s="220"/>
      <c r="AD991" s="220"/>
      <c r="AE991" s="220"/>
      <c r="AF991" s="220"/>
      <c r="AG991" s="220"/>
      <c r="AH991" s="220"/>
      <c r="AI991" s="220"/>
      <c r="AJ991" s="220"/>
      <c r="AK991" s="220"/>
      <c r="AL991" s="220"/>
      <c r="AM991" s="220"/>
      <c r="AN991" s="220"/>
      <c r="AO991" s="220"/>
      <c r="AP991" s="220"/>
      <c r="AQ991" s="220"/>
      <c r="AR991" s="220"/>
      <c r="AS991" s="220"/>
      <c r="AT991" s="220"/>
      <c r="AU991" s="220"/>
      <c r="AV991" s="220"/>
      <c r="AW991" s="220"/>
      <c r="AX991" s="220"/>
      <c r="AY991" s="220"/>
      <c r="AZ991" s="220"/>
      <c r="BA991" s="220"/>
      <c r="BB991" s="220"/>
      <c r="BC991" s="220"/>
      <c r="BD991" s="220"/>
      <c r="BE991" s="220"/>
      <c r="BF991" s="220"/>
      <c r="BG991" s="220"/>
      <c r="BH991" s="220"/>
      <c r="BI991" s="220"/>
      <c r="BJ991" s="220"/>
      <c r="BK991" s="220"/>
      <c r="BL991" s="220"/>
      <c r="BM991" s="220"/>
      <c r="BN991" s="220"/>
      <c r="BO991" s="220"/>
      <c r="BP991" s="220"/>
      <c r="BQ991" s="220"/>
      <c r="BR991" s="220"/>
      <c r="BS991" s="220"/>
      <c r="BT991" s="220"/>
      <c r="BU991" s="220"/>
      <c r="BV991" s="220"/>
      <c r="BW991" s="220"/>
      <c r="DV991" s="220"/>
      <c r="DW991" s="220"/>
      <c r="DX991" s="220"/>
      <c r="DY991" s="220"/>
      <c r="DZ991" s="220"/>
      <c r="EA991" s="220"/>
      <c r="EB991" s="220"/>
      <c r="EC991" s="220"/>
      <c r="ED991" s="220"/>
      <c r="EE991" s="220"/>
      <c r="EF991" s="220"/>
      <c r="EG991" s="220"/>
      <c r="EH991" s="220"/>
      <c r="EI991" s="220"/>
      <c r="EJ991" s="220"/>
      <c r="EK991" s="220"/>
      <c r="EL991" s="220"/>
      <c r="EM991" s="220"/>
      <c r="EN991" s="220"/>
      <c r="EO991" s="220"/>
      <c r="EP991" s="220"/>
      <c r="EQ991" s="220"/>
      <c r="ER991" s="220"/>
      <c r="ES991" s="220"/>
      <c r="ET991" s="220"/>
      <c r="EU991" s="220"/>
      <c r="EV991" s="220"/>
      <c r="EW991" s="220"/>
      <c r="EX991" s="220"/>
      <c r="EY991" s="220"/>
      <c r="EZ991" s="220"/>
      <c r="FA991" s="220"/>
      <c r="FB991" s="220"/>
      <c r="FC991" s="220"/>
      <c r="FD991" s="220"/>
      <c r="FE991" s="220"/>
      <c r="FF991" s="220"/>
      <c r="FG991" s="220"/>
      <c r="FH991" s="220"/>
      <c r="FI991" s="220"/>
      <c r="FJ991" s="220"/>
      <c r="FK991" s="220"/>
      <c r="FL991" s="220"/>
      <c r="FM991" s="220"/>
      <c r="FN991" s="220"/>
      <c r="FO991" s="220"/>
      <c r="FP991" s="220"/>
      <c r="FQ991" s="220"/>
      <c r="FR991" s="220"/>
      <c r="FS991" s="220"/>
      <c r="FT991" s="220"/>
      <c r="FU991" s="220"/>
      <c r="FV991" s="220"/>
      <c r="FW991" s="220"/>
      <c r="FX991" s="220"/>
      <c r="FY991" s="220"/>
      <c r="FZ991" s="220"/>
      <c r="GA991" s="220"/>
      <c r="GB991" s="220"/>
      <c r="GC991" s="220"/>
      <c r="GD991" s="220"/>
      <c r="GE991" s="220"/>
      <c r="GF991" s="220"/>
      <c r="GG991" s="220"/>
      <c r="GH991" s="220"/>
      <c r="GI991" s="220"/>
      <c r="GJ991" s="220"/>
      <c r="GK991" s="220"/>
      <c r="GL991" s="220"/>
      <c r="GM991" s="220"/>
      <c r="GN991" s="220"/>
      <c r="GO991" s="220"/>
      <c r="GP991" s="220"/>
      <c r="GQ991" s="220"/>
      <c r="GR991" s="220"/>
      <c r="GS991" s="220"/>
      <c r="GT991" s="220"/>
      <c r="GU991" s="220"/>
      <c r="GV991" s="220"/>
      <c r="GW991" s="220"/>
      <c r="GX991" s="220"/>
      <c r="GY991" s="220"/>
      <c r="GZ991" s="220"/>
      <c r="HA991" s="220"/>
      <c r="HB991" s="220"/>
      <c r="HC991" s="220"/>
      <c r="HD991" s="220"/>
      <c r="HE991" s="220"/>
      <c r="HF991" s="220"/>
      <c r="HG991" s="220"/>
      <c r="HH991" s="220"/>
      <c r="HI991" s="220"/>
      <c r="HJ991" s="220"/>
      <c r="HK991" s="220"/>
      <c r="HL991" s="220"/>
      <c r="HM991" s="220"/>
      <c r="HN991" s="220"/>
      <c r="HO991" s="220"/>
      <c r="HP991" s="220"/>
      <c r="HQ991" s="220"/>
      <c r="HR991" s="220"/>
      <c r="HS991" s="220"/>
      <c r="HT991" s="220"/>
      <c r="HU991" s="220"/>
      <c r="HV991" s="220"/>
      <c r="HW991" s="220"/>
      <c r="HX991" s="220"/>
      <c r="HY991" s="220"/>
      <c r="HZ991" s="220"/>
      <c r="IA991" s="220"/>
      <c r="IB991" s="220"/>
      <c r="IC991" s="220"/>
      <c r="ID991" s="220"/>
      <c r="IE991" s="220"/>
      <c r="IF991" s="220"/>
      <c r="IG991" s="220"/>
      <c r="IH991" s="220"/>
      <c r="II991" s="220"/>
      <c r="IJ991" s="220"/>
      <c r="IK991" s="220"/>
      <c r="IL991" s="220"/>
      <c r="IM991" s="220"/>
      <c r="IN991" s="220"/>
      <c r="IO991" s="220"/>
      <c r="IP991" s="220"/>
      <c r="IQ991" s="220"/>
      <c r="IR991" s="220"/>
      <c r="IS991" s="220"/>
      <c r="IT991" s="220"/>
      <c r="IU991" s="220"/>
      <c r="IV991" s="220"/>
      <c r="IW991" s="220"/>
      <c r="IX991" s="220"/>
      <c r="IY991" s="220"/>
      <c r="IZ991" s="220"/>
      <c r="JA991" s="220"/>
      <c r="JB991" s="220"/>
      <c r="JC991" s="220"/>
      <c r="JD991" s="220"/>
      <c r="JE991" s="220"/>
      <c r="JF991" s="220"/>
      <c r="JG991" s="220"/>
      <c r="JH991" s="220"/>
      <c r="JI991" s="220"/>
      <c r="JJ991" s="220"/>
      <c r="JK991" s="220"/>
      <c r="JL991" s="220"/>
      <c r="JM991" s="220"/>
      <c r="JN991" s="220"/>
      <c r="JO991" s="220"/>
      <c r="JP991" s="220"/>
      <c r="JQ991" s="220"/>
      <c r="JR991" s="220"/>
      <c r="JS991" s="220"/>
      <c r="JT991" s="220"/>
      <c r="JU991" s="220"/>
      <c r="JV991" s="220"/>
      <c r="JW991" s="220"/>
      <c r="JX991" s="220"/>
      <c r="JY991" s="220"/>
      <c r="JZ991" s="220"/>
      <c r="KA991" s="220"/>
      <c r="KB991" s="220"/>
      <c r="KC991" s="220"/>
      <c r="KD991" s="220"/>
      <c r="KE991" s="220"/>
      <c r="KF991" s="220"/>
      <c r="KG991" s="220"/>
      <c r="KH991" s="220"/>
      <c r="KI991" s="220"/>
      <c r="KJ991" s="220"/>
      <c r="KK991" s="220"/>
      <c r="KL991" s="220"/>
      <c r="KM991" s="220"/>
      <c r="KN991" s="220"/>
      <c r="KO991" s="220"/>
      <c r="KP991" s="220"/>
      <c r="KQ991" s="220"/>
      <c r="KR991" s="220"/>
      <c r="KS991" s="220"/>
      <c r="KT991" s="220"/>
      <c r="KU991" s="220"/>
      <c r="KV991" s="220"/>
      <c r="KW991" s="220"/>
      <c r="KX991" s="220"/>
      <c r="LH991" s="220"/>
      <c r="LI991" s="220"/>
      <c r="LJ991" s="220"/>
      <c r="LK991" s="220"/>
      <c r="LL991" s="220"/>
      <c r="LM991" s="220"/>
      <c r="LN991" s="220"/>
      <c r="LO991" s="220"/>
      <c r="LP991" s="220"/>
      <c r="LQ991" s="220"/>
      <c r="LR991" s="220"/>
      <c r="LS991" s="220"/>
      <c r="LT991" s="220"/>
      <c r="LU991" s="220"/>
      <c r="LV991" s="220"/>
      <c r="LW991" s="220"/>
      <c r="LX991" s="220"/>
      <c r="LY991" s="220"/>
      <c r="LZ991" s="220"/>
      <c r="MA991" s="220"/>
      <c r="MB991" s="220"/>
      <c r="MC991" s="220"/>
      <c r="MD991" s="220"/>
      <c r="ME991" s="220"/>
      <c r="MF991" s="220"/>
      <c r="MG991" s="220"/>
      <c r="MH991" s="220"/>
      <c r="MI991" s="220"/>
      <c r="MJ991" s="220"/>
      <c r="MK991" s="220"/>
      <c r="ML991" s="220"/>
      <c r="MM991" s="220"/>
      <c r="MN991" s="220"/>
      <c r="MO991" s="220"/>
      <c r="MP991" s="220"/>
      <c r="MQ991" s="220"/>
      <c r="MR991" s="220"/>
      <c r="MS991" s="220"/>
      <c r="MT991" s="220"/>
      <c r="MU991" s="220"/>
      <c r="MV991" s="220"/>
      <c r="MW991" s="220"/>
      <c r="MX991" s="220"/>
      <c r="MY991" s="220"/>
      <c r="MZ991" s="220"/>
      <c r="NA991" s="220"/>
      <c r="NB991" s="220"/>
      <c r="NC991" s="220"/>
      <c r="ND991" s="220"/>
      <c r="NE991" s="220"/>
      <c r="NF991" s="220"/>
      <c r="NG991" s="220"/>
      <c r="NH991" s="220"/>
      <c r="NI991" s="220"/>
      <c r="NJ991" s="220"/>
      <c r="NK991" s="220"/>
      <c r="NL991" s="220"/>
      <c r="NM991" s="220"/>
      <c r="NN991" s="220"/>
      <c r="NO991" s="220"/>
      <c r="NP991" s="220"/>
      <c r="NQ991" s="220"/>
      <c r="NR991" s="220"/>
      <c r="NS991" s="220"/>
      <c r="NT991" s="220"/>
      <c r="NU991" s="220"/>
      <c r="NV991" s="220"/>
      <c r="NW991" s="220"/>
      <c r="NX991" s="220"/>
      <c r="NY991" s="220"/>
      <c r="NZ991" s="220"/>
      <c r="OA991" s="220"/>
      <c r="OB991" s="220"/>
      <c r="OC991" s="220"/>
      <c r="OD991" s="220"/>
      <c r="OE991" s="220"/>
      <c r="OF991" s="220"/>
      <c r="OG991" s="220"/>
      <c r="OH991" s="220"/>
      <c r="OI991" s="220"/>
      <c r="OJ991" s="220"/>
      <c r="OK991" s="220"/>
      <c r="OL991" s="220"/>
      <c r="OM991" s="220"/>
      <c r="ON991" s="220"/>
      <c r="OO991" s="220"/>
      <c r="OP991" s="220"/>
      <c r="OQ991" s="220"/>
      <c r="OR991" s="220"/>
      <c r="OS991" s="220"/>
      <c r="OT991" s="220"/>
      <c r="OU991" s="220"/>
      <c r="OV991" s="220"/>
      <c r="OW991" s="220"/>
      <c r="OX991" s="220"/>
      <c r="OY991" s="220"/>
      <c r="OZ991" s="220"/>
      <c r="PA991" s="220"/>
      <c r="PB991" s="220"/>
      <c r="PC991" s="220"/>
      <c r="PD991" s="220"/>
      <c r="PE991" s="220"/>
      <c r="PF991" s="220"/>
      <c r="PG991" s="220"/>
      <c r="PH991" s="220"/>
      <c r="PI991" s="220"/>
      <c r="PJ991" s="220"/>
      <c r="PK991" s="220"/>
      <c r="PL991" s="220"/>
      <c r="PM991" s="220"/>
      <c r="PN991" s="220"/>
      <c r="PO991" s="220"/>
      <c r="PP991" s="220"/>
      <c r="PQ991" s="220"/>
      <c r="PR991" s="220"/>
      <c r="PS991" s="220"/>
      <c r="PT991" s="220"/>
      <c r="PU991" s="220"/>
      <c r="PV991" s="220"/>
      <c r="PW991" s="220"/>
      <c r="PX991" s="220"/>
      <c r="PY991" s="220"/>
      <c r="PZ991" s="220"/>
      <c r="QA991" s="220"/>
      <c r="QB991" s="220"/>
      <c r="QC991" s="220"/>
      <c r="QD991" s="220"/>
      <c r="QE991" s="220"/>
      <c r="QF991" s="220"/>
      <c r="QG991" s="220"/>
      <c r="QH991" s="220"/>
      <c r="QI991" s="220"/>
      <c r="QJ991" s="220"/>
      <c r="QK991" s="220"/>
      <c r="QL991" s="220"/>
      <c r="QM991" s="220"/>
      <c r="QN991" s="220"/>
      <c r="QO991" s="220"/>
      <c r="QP991" s="220"/>
      <c r="QQ991" s="220"/>
      <c r="QR991" s="220"/>
      <c r="QS991" s="220"/>
      <c r="QT991" s="220"/>
      <c r="QU991" s="220"/>
      <c r="QV991" s="220"/>
      <c r="QW991" s="220"/>
      <c r="QX991" s="220"/>
      <c r="QY991" s="220"/>
      <c r="QZ991" s="220"/>
      <c r="RA991" s="220"/>
      <c r="RB991" s="220"/>
      <c r="RC991" s="220"/>
      <c r="RD991" s="220"/>
      <c r="RE991" s="220"/>
      <c r="RF991" s="220"/>
      <c r="RG991" s="220"/>
      <c r="RH991" s="220"/>
      <c r="RI991" s="220"/>
      <c r="RJ991" s="220"/>
      <c r="RK991" s="220"/>
      <c r="RL991" s="220"/>
      <c r="RM991" s="220"/>
      <c r="RN991" s="220"/>
      <c r="RO991" s="220"/>
      <c r="RP991" s="220"/>
      <c r="RQ991" s="220"/>
      <c r="RR991" s="220"/>
      <c r="RS991" s="220"/>
      <c r="RT991" s="220"/>
      <c r="RU991" s="220"/>
      <c r="RV991" s="220"/>
      <c r="RW991" s="220"/>
      <c r="RX991" s="220"/>
      <c r="RY991" s="220"/>
      <c r="RZ991" s="220"/>
      <c r="SA991" s="220"/>
      <c r="SB991" s="220"/>
      <c r="SC991" s="220"/>
      <c r="SD991" s="220"/>
      <c r="SE991" s="220"/>
      <c r="SF991" s="220"/>
      <c r="SG991" s="220"/>
    </row>
    <row r="992" spans="1:501">
      <c r="A992" s="220"/>
      <c r="B992" s="220"/>
      <c r="C992" s="220"/>
      <c r="D992" s="220"/>
      <c r="E992" s="220"/>
      <c r="F992" s="220"/>
      <c r="G992" s="220"/>
      <c r="H992" s="220"/>
      <c r="I992" s="220"/>
      <c r="J992" s="220"/>
      <c r="K992" s="220"/>
      <c r="L992" s="220"/>
      <c r="M992" s="220"/>
      <c r="N992" s="220"/>
      <c r="O992" s="454"/>
      <c r="P992" s="220"/>
      <c r="Q992" s="220"/>
      <c r="R992" s="220"/>
      <c r="S992" s="220"/>
      <c r="T992" s="220"/>
      <c r="U992" s="220"/>
      <c r="V992" s="220"/>
      <c r="W992" s="220"/>
      <c r="X992" s="220"/>
      <c r="Y992" s="220"/>
      <c r="Z992" s="220"/>
      <c r="AA992" s="220"/>
      <c r="AB992" s="220"/>
      <c r="AC992" s="220"/>
      <c r="AD992" s="220"/>
      <c r="AE992" s="220"/>
      <c r="AF992" s="220"/>
      <c r="AG992" s="220"/>
      <c r="AH992" s="220"/>
      <c r="AI992" s="220"/>
      <c r="AJ992" s="220"/>
      <c r="AK992" s="220"/>
      <c r="AL992" s="220"/>
      <c r="AM992" s="220"/>
      <c r="AN992" s="220"/>
      <c r="AO992" s="220"/>
      <c r="AP992" s="220"/>
      <c r="AQ992" s="220"/>
      <c r="AR992" s="220"/>
      <c r="AS992" s="220"/>
      <c r="AT992" s="220"/>
      <c r="AU992" s="220"/>
      <c r="AV992" s="220"/>
      <c r="AW992" s="220"/>
      <c r="AX992" s="220"/>
      <c r="AY992" s="220"/>
      <c r="AZ992" s="220"/>
      <c r="BA992" s="220"/>
      <c r="BB992" s="220"/>
      <c r="BC992" s="220"/>
      <c r="BD992" s="220"/>
      <c r="BE992" s="220"/>
      <c r="BF992" s="220"/>
      <c r="BG992" s="220"/>
      <c r="BH992" s="220"/>
      <c r="BI992" s="220"/>
      <c r="BJ992" s="220"/>
      <c r="BK992" s="220"/>
      <c r="BL992" s="220"/>
      <c r="BM992" s="220"/>
      <c r="BN992" s="220"/>
      <c r="BO992" s="220"/>
      <c r="BP992" s="220"/>
      <c r="BQ992" s="220"/>
      <c r="BR992" s="220"/>
      <c r="BS992" s="220"/>
      <c r="BT992" s="220"/>
      <c r="BU992" s="220"/>
      <c r="BV992" s="220"/>
      <c r="BW992" s="220"/>
      <c r="DV992" s="220"/>
      <c r="DW992" s="220"/>
      <c r="DX992" s="220"/>
      <c r="DY992" s="220"/>
      <c r="DZ992" s="220"/>
      <c r="EA992" s="220"/>
      <c r="EB992" s="220"/>
      <c r="EC992" s="220"/>
      <c r="ED992" s="220"/>
      <c r="EE992" s="220"/>
      <c r="EF992" s="220"/>
      <c r="EG992" s="220"/>
      <c r="EH992" s="220"/>
      <c r="EI992" s="220"/>
      <c r="EJ992" s="220"/>
      <c r="EK992" s="220"/>
      <c r="EL992" s="220"/>
      <c r="EM992" s="220"/>
      <c r="EN992" s="220"/>
      <c r="EO992" s="220"/>
      <c r="EP992" s="220"/>
      <c r="EQ992" s="220"/>
      <c r="ER992" s="220"/>
      <c r="ES992" s="220"/>
      <c r="ET992" s="220"/>
      <c r="EU992" s="220"/>
      <c r="EV992" s="220"/>
      <c r="EW992" s="220"/>
      <c r="EX992" s="220"/>
      <c r="EY992" s="220"/>
      <c r="EZ992" s="220"/>
      <c r="FA992" s="220"/>
      <c r="FB992" s="220"/>
      <c r="FC992" s="220"/>
      <c r="FD992" s="220"/>
      <c r="FE992" s="220"/>
      <c r="FF992" s="220"/>
      <c r="FG992" s="220"/>
      <c r="FH992" s="220"/>
      <c r="FI992" s="220"/>
      <c r="FJ992" s="220"/>
      <c r="FK992" s="220"/>
      <c r="FL992" s="220"/>
      <c r="FM992" s="220"/>
      <c r="FN992" s="220"/>
      <c r="FO992" s="220"/>
      <c r="FP992" s="220"/>
      <c r="FQ992" s="220"/>
      <c r="FR992" s="220"/>
      <c r="FS992" s="220"/>
      <c r="FT992" s="220"/>
      <c r="FU992" s="220"/>
      <c r="FV992" s="220"/>
      <c r="FW992" s="220"/>
      <c r="FX992" s="220"/>
      <c r="FY992" s="220"/>
      <c r="FZ992" s="220"/>
      <c r="GA992" s="220"/>
      <c r="GB992" s="220"/>
      <c r="GC992" s="220"/>
      <c r="GD992" s="220"/>
      <c r="GE992" s="220"/>
      <c r="GF992" s="220"/>
      <c r="GG992" s="220"/>
      <c r="GH992" s="220"/>
      <c r="GI992" s="220"/>
      <c r="GJ992" s="220"/>
      <c r="GK992" s="220"/>
      <c r="GL992" s="220"/>
      <c r="GM992" s="220"/>
      <c r="GN992" s="220"/>
      <c r="GO992" s="220"/>
      <c r="GP992" s="220"/>
      <c r="GQ992" s="220"/>
      <c r="GR992" s="220"/>
      <c r="GS992" s="220"/>
      <c r="GT992" s="220"/>
      <c r="GU992" s="220"/>
      <c r="GV992" s="220"/>
      <c r="GW992" s="220"/>
      <c r="GX992" s="220"/>
      <c r="GY992" s="220"/>
      <c r="GZ992" s="220"/>
      <c r="HA992" s="220"/>
      <c r="HB992" s="220"/>
      <c r="HC992" s="220"/>
      <c r="HD992" s="220"/>
      <c r="HE992" s="220"/>
      <c r="HF992" s="220"/>
      <c r="HG992" s="220"/>
      <c r="HH992" s="220"/>
      <c r="HI992" s="220"/>
      <c r="HJ992" s="220"/>
      <c r="HK992" s="220"/>
      <c r="HL992" s="220"/>
      <c r="HM992" s="220"/>
      <c r="HN992" s="220"/>
      <c r="HO992" s="220"/>
      <c r="HP992" s="220"/>
      <c r="HQ992" s="220"/>
      <c r="HR992" s="220"/>
      <c r="HS992" s="220"/>
      <c r="HT992" s="220"/>
      <c r="HU992" s="220"/>
      <c r="HV992" s="220"/>
      <c r="HW992" s="220"/>
      <c r="HX992" s="220"/>
      <c r="HY992" s="220"/>
      <c r="HZ992" s="220"/>
      <c r="IA992" s="220"/>
      <c r="IB992" s="220"/>
      <c r="IC992" s="220"/>
      <c r="ID992" s="220"/>
      <c r="IE992" s="220"/>
      <c r="IF992" s="220"/>
      <c r="IG992" s="220"/>
      <c r="IH992" s="220"/>
      <c r="II992" s="220"/>
      <c r="IJ992" s="220"/>
      <c r="IK992" s="220"/>
      <c r="IL992" s="220"/>
      <c r="IM992" s="220"/>
      <c r="IN992" s="220"/>
      <c r="IO992" s="220"/>
      <c r="IP992" s="220"/>
      <c r="IQ992" s="220"/>
      <c r="IR992" s="220"/>
      <c r="IS992" s="220"/>
      <c r="IT992" s="220"/>
      <c r="IU992" s="220"/>
      <c r="IV992" s="220"/>
      <c r="IW992" s="220"/>
      <c r="IX992" s="220"/>
      <c r="IY992" s="220"/>
      <c r="IZ992" s="220"/>
      <c r="JA992" s="220"/>
      <c r="JB992" s="220"/>
      <c r="JC992" s="220"/>
      <c r="JD992" s="220"/>
      <c r="JE992" s="220"/>
      <c r="JF992" s="220"/>
      <c r="JG992" s="220"/>
      <c r="JH992" s="220"/>
      <c r="JI992" s="220"/>
      <c r="JJ992" s="220"/>
      <c r="JK992" s="220"/>
      <c r="JL992" s="220"/>
      <c r="JM992" s="220"/>
      <c r="JN992" s="220"/>
      <c r="JO992" s="220"/>
      <c r="JP992" s="220"/>
      <c r="JQ992" s="220"/>
      <c r="JR992" s="220"/>
      <c r="JS992" s="220"/>
      <c r="JT992" s="220"/>
      <c r="JU992" s="220"/>
      <c r="JV992" s="220"/>
      <c r="JW992" s="220"/>
      <c r="JX992" s="220"/>
      <c r="JY992" s="220"/>
      <c r="JZ992" s="220"/>
      <c r="KA992" s="220"/>
      <c r="KB992" s="220"/>
      <c r="KC992" s="220"/>
      <c r="KD992" s="220"/>
      <c r="KE992" s="220"/>
      <c r="KF992" s="220"/>
      <c r="KG992" s="220"/>
      <c r="KH992" s="220"/>
      <c r="KI992" s="220"/>
      <c r="KJ992" s="220"/>
      <c r="KK992" s="220"/>
      <c r="KL992" s="220"/>
      <c r="KM992" s="220"/>
      <c r="KN992" s="220"/>
      <c r="KO992" s="220"/>
      <c r="KP992" s="220"/>
      <c r="KQ992" s="220"/>
      <c r="KR992" s="220"/>
      <c r="KS992" s="220"/>
      <c r="KT992" s="220"/>
      <c r="KU992" s="220"/>
      <c r="KV992" s="220"/>
      <c r="KW992" s="220"/>
      <c r="KX992" s="220"/>
      <c r="LH992" s="220"/>
      <c r="LI992" s="220"/>
      <c r="LJ992" s="220"/>
      <c r="LK992" s="220"/>
      <c r="LL992" s="220"/>
      <c r="LM992" s="220"/>
      <c r="LN992" s="220"/>
      <c r="LO992" s="220"/>
      <c r="LP992" s="220"/>
      <c r="LQ992" s="220"/>
      <c r="LR992" s="220"/>
      <c r="LS992" s="220"/>
      <c r="LT992" s="220"/>
      <c r="LU992" s="220"/>
      <c r="LV992" s="220"/>
      <c r="LW992" s="220"/>
      <c r="LX992" s="220"/>
      <c r="LY992" s="220"/>
      <c r="LZ992" s="220"/>
      <c r="MA992" s="220"/>
      <c r="MB992" s="220"/>
      <c r="MC992" s="220"/>
      <c r="MD992" s="220"/>
      <c r="ME992" s="220"/>
      <c r="MF992" s="220"/>
      <c r="MG992" s="220"/>
      <c r="MH992" s="220"/>
      <c r="MI992" s="220"/>
      <c r="MJ992" s="220"/>
      <c r="MK992" s="220"/>
      <c r="ML992" s="220"/>
      <c r="MM992" s="220"/>
      <c r="MN992" s="220"/>
      <c r="MO992" s="220"/>
      <c r="MP992" s="220"/>
      <c r="MQ992" s="220"/>
      <c r="MR992" s="220"/>
      <c r="MS992" s="220"/>
      <c r="MT992" s="220"/>
      <c r="MU992" s="220"/>
      <c r="MV992" s="220"/>
      <c r="MW992" s="220"/>
      <c r="MX992" s="220"/>
      <c r="MY992" s="220"/>
      <c r="MZ992" s="220"/>
      <c r="NA992" s="220"/>
      <c r="NB992" s="220"/>
      <c r="NC992" s="220"/>
      <c r="ND992" s="220"/>
      <c r="NE992" s="220"/>
      <c r="NF992" s="220"/>
      <c r="NG992" s="220"/>
      <c r="NH992" s="220"/>
      <c r="NI992" s="220"/>
      <c r="NJ992" s="220"/>
      <c r="NK992" s="220"/>
      <c r="NL992" s="220"/>
      <c r="NM992" s="220"/>
      <c r="NN992" s="220"/>
      <c r="NO992" s="220"/>
      <c r="NP992" s="220"/>
      <c r="NQ992" s="220"/>
      <c r="NR992" s="220"/>
      <c r="NS992" s="220"/>
      <c r="NT992" s="220"/>
      <c r="NU992" s="220"/>
      <c r="NV992" s="220"/>
      <c r="NW992" s="220"/>
      <c r="NX992" s="220"/>
      <c r="NY992" s="220"/>
      <c r="NZ992" s="220"/>
      <c r="OA992" s="220"/>
      <c r="OB992" s="220"/>
      <c r="OC992" s="220"/>
      <c r="OD992" s="220"/>
      <c r="OE992" s="220"/>
      <c r="OF992" s="220"/>
      <c r="OG992" s="220"/>
      <c r="OH992" s="220"/>
      <c r="OI992" s="220"/>
      <c r="OJ992" s="220"/>
      <c r="OK992" s="220"/>
      <c r="OL992" s="220"/>
      <c r="OM992" s="220"/>
      <c r="ON992" s="220"/>
      <c r="OO992" s="220"/>
      <c r="OP992" s="220"/>
      <c r="OQ992" s="220"/>
      <c r="OR992" s="220"/>
      <c r="OS992" s="220"/>
      <c r="OT992" s="220"/>
      <c r="OU992" s="220"/>
      <c r="OV992" s="220"/>
      <c r="OW992" s="220"/>
      <c r="OX992" s="220"/>
      <c r="OY992" s="220"/>
      <c r="OZ992" s="220"/>
      <c r="PA992" s="220"/>
      <c r="PB992" s="220"/>
      <c r="PC992" s="220"/>
      <c r="PD992" s="220"/>
      <c r="PE992" s="220"/>
      <c r="PF992" s="220"/>
      <c r="PG992" s="220"/>
      <c r="PH992" s="220"/>
      <c r="PI992" s="220"/>
      <c r="PJ992" s="220"/>
      <c r="PK992" s="220"/>
      <c r="PL992" s="220"/>
      <c r="PM992" s="220"/>
      <c r="PN992" s="220"/>
      <c r="PO992" s="220"/>
      <c r="PP992" s="220"/>
      <c r="PQ992" s="220"/>
      <c r="PR992" s="220"/>
      <c r="PS992" s="220"/>
      <c r="PT992" s="220"/>
      <c r="PU992" s="220"/>
      <c r="PV992" s="220"/>
      <c r="PW992" s="220"/>
      <c r="PX992" s="220"/>
      <c r="PY992" s="220"/>
      <c r="PZ992" s="220"/>
      <c r="QA992" s="220"/>
      <c r="QB992" s="220"/>
      <c r="QC992" s="220"/>
      <c r="QD992" s="220"/>
      <c r="QE992" s="220"/>
      <c r="QF992" s="220"/>
      <c r="QG992" s="220"/>
      <c r="QH992" s="220"/>
      <c r="QI992" s="220"/>
      <c r="QJ992" s="220"/>
      <c r="QK992" s="220"/>
      <c r="QL992" s="220"/>
      <c r="QM992" s="220"/>
      <c r="QN992" s="220"/>
      <c r="QO992" s="220"/>
      <c r="QP992" s="220"/>
      <c r="QQ992" s="220"/>
      <c r="QR992" s="220"/>
      <c r="QS992" s="220"/>
      <c r="QT992" s="220"/>
      <c r="QU992" s="220"/>
      <c r="QV992" s="220"/>
      <c r="QW992" s="220"/>
      <c r="QX992" s="220"/>
      <c r="QY992" s="220"/>
      <c r="QZ992" s="220"/>
      <c r="RA992" s="220"/>
      <c r="RB992" s="220"/>
      <c r="RC992" s="220"/>
      <c r="RD992" s="220"/>
      <c r="RE992" s="220"/>
      <c r="RF992" s="220"/>
      <c r="RG992" s="220"/>
      <c r="RH992" s="220"/>
      <c r="RI992" s="220"/>
      <c r="RJ992" s="220"/>
      <c r="RK992" s="220"/>
      <c r="RL992" s="220"/>
      <c r="RM992" s="220"/>
      <c r="RN992" s="220"/>
      <c r="RO992" s="220"/>
      <c r="RP992" s="220"/>
      <c r="RQ992" s="220"/>
      <c r="RR992" s="220"/>
      <c r="RS992" s="220"/>
      <c r="RT992" s="220"/>
      <c r="RU992" s="220"/>
      <c r="RV992" s="220"/>
      <c r="RW992" s="220"/>
      <c r="RX992" s="220"/>
      <c r="RY992" s="220"/>
      <c r="RZ992" s="220"/>
      <c r="SA992" s="220"/>
      <c r="SB992" s="220"/>
      <c r="SC992" s="220"/>
      <c r="SD992" s="220"/>
      <c r="SE992" s="220"/>
      <c r="SF992" s="220"/>
      <c r="SG992" s="220"/>
    </row>
    <row r="993" spans="1:501">
      <c r="A993" s="220"/>
      <c r="B993" s="220"/>
      <c r="C993" s="220"/>
      <c r="D993" s="220"/>
      <c r="E993" s="220"/>
      <c r="F993" s="220"/>
      <c r="G993" s="220"/>
      <c r="H993" s="220"/>
      <c r="I993" s="220"/>
      <c r="J993" s="220"/>
      <c r="K993" s="220"/>
      <c r="L993" s="220"/>
      <c r="M993" s="220"/>
      <c r="N993" s="220"/>
      <c r="O993" s="454"/>
      <c r="P993" s="220"/>
      <c r="Q993" s="220"/>
      <c r="R993" s="220"/>
      <c r="S993" s="220"/>
      <c r="T993" s="220"/>
      <c r="U993" s="220"/>
      <c r="V993" s="220"/>
      <c r="W993" s="220"/>
      <c r="X993" s="220"/>
      <c r="Y993" s="220"/>
      <c r="Z993" s="220"/>
      <c r="AA993" s="220"/>
      <c r="AB993" s="220"/>
      <c r="AC993" s="220"/>
      <c r="AD993" s="220"/>
      <c r="AE993" s="220"/>
      <c r="AF993" s="220"/>
      <c r="AG993" s="220"/>
      <c r="AH993" s="220"/>
      <c r="AI993" s="220"/>
      <c r="AJ993" s="220"/>
      <c r="AK993" s="220"/>
      <c r="AL993" s="220"/>
      <c r="AM993" s="220"/>
      <c r="AN993" s="220"/>
      <c r="AO993" s="220"/>
      <c r="AP993" s="220"/>
      <c r="AQ993" s="220"/>
      <c r="AR993" s="220"/>
      <c r="AS993" s="220"/>
      <c r="AT993" s="220"/>
      <c r="AU993" s="220"/>
      <c r="AV993" s="220"/>
      <c r="AW993" s="220"/>
      <c r="AX993" s="220"/>
      <c r="AY993" s="220"/>
      <c r="AZ993" s="220"/>
      <c r="BA993" s="220"/>
      <c r="BB993" s="220"/>
      <c r="BC993" s="220"/>
      <c r="BD993" s="220"/>
      <c r="BE993" s="220"/>
      <c r="BF993" s="220"/>
      <c r="BG993" s="220"/>
      <c r="BH993" s="220"/>
      <c r="BI993" s="220"/>
      <c r="BJ993" s="220"/>
      <c r="BK993" s="220"/>
      <c r="BL993" s="220"/>
      <c r="BM993" s="220"/>
      <c r="BN993" s="220"/>
      <c r="BO993" s="220"/>
      <c r="BP993" s="220"/>
      <c r="BQ993" s="220"/>
      <c r="BR993" s="220"/>
      <c r="BS993" s="220"/>
      <c r="BT993" s="220"/>
      <c r="BU993" s="220"/>
      <c r="BV993" s="220"/>
      <c r="BW993" s="220"/>
      <c r="DV993" s="220"/>
      <c r="DW993" s="220"/>
      <c r="DX993" s="220"/>
      <c r="DY993" s="220"/>
      <c r="DZ993" s="220"/>
      <c r="EA993" s="220"/>
      <c r="EB993" s="220"/>
      <c r="EC993" s="220"/>
      <c r="ED993" s="220"/>
      <c r="EE993" s="220"/>
      <c r="EF993" s="220"/>
      <c r="EG993" s="220"/>
      <c r="EH993" s="220"/>
      <c r="EI993" s="220"/>
      <c r="EJ993" s="220"/>
      <c r="EK993" s="220"/>
      <c r="EL993" s="220"/>
      <c r="EM993" s="220"/>
      <c r="EN993" s="220"/>
      <c r="EO993" s="220"/>
      <c r="EP993" s="220"/>
      <c r="EQ993" s="220"/>
      <c r="ER993" s="220"/>
      <c r="ES993" s="220"/>
      <c r="ET993" s="220"/>
      <c r="EU993" s="220"/>
      <c r="EV993" s="220"/>
      <c r="EW993" s="220"/>
      <c r="EX993" s="220"/>
      <c r="EY993" s="220"/>
      <c r="EZ993" s="220"/>
      <c r="FA993" s="220"/>
      <c r="FB993" s="220"/>
      <c r="FC993" s="220"/>
      <c r="FD993" s="220"/>
      <c r="FE993" s="220"/>
      <c r="FF993" s="220"/>
      <c r="FG993" s="220"/>
      <c r="FH993" s="220"/>
      <c r="FI993" s="220"/>
      <c r="FJ993" s="220"/>
      <c r="FK993" s="220"/>
      <c r="FL993" s="220"/>
      <c r="FM993" s="220"/>
      <c r="FN993" s="220"/>
      <c r="FO993" s="220"/>
      <c r="FP993" s="220"/>
      <c r="FQ993" s="220"/>
      <c r="FR993" s="220"/>
      <c r="FS993" s="220"/>
      <c r="FT993" s="220"/>
      <c r="FU993" s="220"/>
      <c r="FV993" s="220"/>
      <c r="FW993" s="220"/>
      <c r="FX993" s="220"/>
      <c r="FY993" s="220"/>
      <c r="FZ993" s="220"/>
      <c r="GA993" s="220"/>
      <c r="GB993" s="220"/>
      <c r="GC993" s="220"/>
      <c r="GD993" s="220"/>
      <c r="GE993" s="220"/>
      <c r="GF993" s="220"/>
      <c r="GG993" s="220"/>
      <c r="GH993" s="220"/>
      <c r="GI993" s="220"/>
      <c r="GJ993" s="220"/>
      <c r="GK993" s="220"/>
      <c r="GL993" s="220"/>
      <c r="GM993" s="220"/>
      <c r="GN993" s="220"/>
      <c r="GO993" s="220"/>
      <c r="GP993" s="220"/>
      <c r="GQ993" s="220"/>
      <c r="GR993" s="220"/>
      <c r="GS993" s="220"/>
      <c r="GT993" s="220"/>
      <c r="GU993" s="220"/>
      <c r="GV993" s="220"/>
      <c r="GW993" s="220"/>
      <c r="GX993" s="220"/>
      <c r="GY993" s="220"/>
      <c r="GZ993" s="220"/>
      <c r="HA993" s="220"/>
      <c r="HB993" s="220"/>
      <c r="HC993" s="220"/>
      <c r="HD993" s="220"/>
      <c r="HE993" s="220"/>
      <c r="HF993" s="220"/>
      <c r="HG993" s="220"/>
      <c r="HH993" s="220"/>
      <c r="HI993" s="220"/>
      <c r="HJ993" s="220"/>
      <c r="HK993" s="220"/>
      <c r="HL993" s="220"/>
      <c r="HM993" s="220"/>
      <c r="HN993" s="220"/>
      <c r="HO993" s="220"/>
      <c r="HP993" s="220"/>
      <c r="HQ993" s="220"/>
      <c r="HR993" s="220"/>
      <c r="HS993" s="220"/>
      <c r="HT993" s="220"/>
      <c r="HU993" s="220"/>
      <c r="HV993" s="220"/>
      <c r="HW993" s="220"/>
      <c r="HX993" s="220"/>
      <c r="HY993" s="220"/>
      <c r="HZ993" s="220"/>
      <c r="IA993" s="220"/>
      <c r="IB993" s="220"/>
      <c r="IC993" s="220"/>
      <c r="ID993" s="220"/>
      <c r="IE993" s="220"/>
      <c r="IF993" s="220"/>
      <c r="IG993" s="220"/>
      <c r="IH993" s="220"/>
      <c r="II993" s="220"/>
      <c r="IJ993" s="220"/>
      <c r="IK993" s="220"/>
      <c r="IL993" s="220"/>
      <c r="IM993" s="220"/>
      <c r="IN993" s="220"/>
      <c r="IO993" s="220"/>
      <c r="IP993" s="220"/>
      <c r="IQ993" s="220"/>
      <c r="IR993" s="220"/>
      <c r="IS993" s="220"/>
      <c r="IT993" s="220"/>
      <c r="IU993" s="220"/>
      <c r="IV993" s="220"/>
      <c r="IW993" s="220"/>
      <c r="IX993" s="220"/>
      <c r="IY993" s="220"/>
      <c r="IZ993" s="220"/>
      <c r="JA993" s="220"/>
      <c r="JB993" s="220"/>
      <c r="JC993" s="220"/>
      <c r="JD993" s="220"/>
      <c r="JE993" s="220"/>
      <c r="JF993" s="220"/>
      <c r="JG993" s="220"/>
      <c r="JH993" s="220"/>
      <c r="JI993" s="220"/>
      <c r="JJ993" s="220"/>
      <c r="JK993" s="220"/>
      <c r="JL993" s="220"/>
      <c r="JM993" s="220"/>
      <c r="JN993" s="220"/>
      <c r="JO993" s="220"/>
      <c r="JP993" s="220"/>
      <c r="JQ993" s="220"/>
      <c r="JR993" s="220"/>
      <c r="JS993" s="220"/>
      <c r="JT993" s="220"/>
      <c r="JU993" s="220"/>
      <c r="JV993" s="220"/>
      <c r="JW993" s="220"/>
      <c r="JX993" s="220"/>
      <c r="JY993" s="220"/>
      <c r="JZ993" s="220"/>
      <c r="KA993" s="220"/>
      <c r="KB993" s="220"/>
      <c r="KC993" s="220"/>
      <c r="KD993" s="220"/>
      <c r="KE993" s="220"/>
      <c r="KF993" s="220"/>
      <c r="KG993" s="220"/>
      <c r="KH993" s="220"/>
      <c r="KI993" s="220"/>
      <c r="KJ993" s="220"/>
      <c r="KK993" s="220"/>
      <c r="KL993" s="220"/>
      <c r="KM993" s="220"/>
      <c r="KN993" s="220"/>
      <c r="KO993" s="220"/>
      <c r="KP993" s="220"/>
      <c r="KQ993" s="220"/>
      <c r="KR993" s="220"/>
      <c r="KS993" s="220"/>
      <c r="KT993" s="220"/>
      <c r="KU993" s="220"/>
      <c r="KV993" s="220"/>
      <c r="KW993" s="220"/>
      <c r="KX993" s="220"/>
      <c r="LH993" s="220"/>
      <c r="LI993" s="220"/>
      <c r="LJ993" s="220"/>
      <c r="LK993" s="220"/>
      <c r="LL993" s="220"/>
      <c r="LM993" s="220"/>
      <c r="LN993" s="220"/>
      <c r="LO993" s="220"/>
      <c r="LP993" s="220"/>
      <c r="LQ993" s="220"/>
      <c r="LR993" s="220"/>
      <c r="LS993" s="220"/>
      <c r="LT993" s="220"/>
      <c r="LU993" s="220"/>
      <c r="LV993" s="220"/>
      <c r="LW993" s="220"/>
      <c r="LX993" s="220"/>
      <c r="LY993" s="220"/>
      <c r="LZ993" s="220"/>
      <c r="MA993" s="220"/>
      <c r="MB993" s="220"/>
      <c r="MC993" s="220"/>
      <c r="MD993" s="220"/>
      <c r="ME993" s="220"/>
      <c r="MF993" s="220"/>
      <c r="MG993" s="220"/>
      <c r="MH993" s="220"/>
      <c r="MI993" s="220"/>
      <c r="MJ993" s="220"/>
      <c r="MK993" s="220"/>
      <c r="ML993" s="220"/>
      <c r="MM993" s="220"/>
      <c r="MN993" s="220"/>
      <c r="MO993" s="220"/>
      <c r="MP993" s="220"/>
      <c r="MQ993" s="220"/>
      <c r="MR993" s="220"/>
      <c r="MS993" s="220"/>
      <c r="MT993" s="220"/>
      <c r="MU993" s="220"/>
      <c r="MV993" s="220"/>
      <c r="MW993" s="220"/>
      <c r="MX993" s="220"/>
      <c r="MY993" s="220"/>
      <c r="MZ993" s="220"/>
      <c r="NA993" s="220"/>
      <c r="NB993" s="220"/>
      <c r="NC993" s="220"/>
      <c r="ND993" s="220"/>
      <c r="NE993" s="220"/>
      <c r="NF993" s="220"/>
      <c r="NG993" s="220"/>
      <c r="NH993" s="220"/>
      <c r="NI993" s="220"/>
      <c r="NJ993" s="220"/>
      <c r="NK993" s="220"/>
      <c r="NL993" s="220"/>
      <c r="NM993" s="220"/>
      <c r="NN993" s="220"/>
      <c r="NO993" s="220"/>
      <c r="NP993" s="220"/>
      <c r="NQ993" s="220"/>
      <c r="NR993" s="220"/>
      <c r="NS993" s="220"/>
      <c r="NT993" s="220"/>
      <c r="NU993" s="220"/>
      <c r="NV993" s="220"/>
      <c r="NW993" s="220"/>
      <c r="NX993" s="220"/>
      <c r="NY993" s="220"/>
      <c r="NZ993" s="220"/>
      <c r="OA993" s="220"/>
      <c r="OB993" s="220"/>
      <c r="OC993" s="220"/>
      <c r="OD993" s="220"/>
      <c r="OE993" s="220"/>
      <c r="OF993" s="220"/>
      <c r="OG993" s="220"/>
      <c r="OH993" s="220"/>
      <c r="OI993" s="220"/>
      <c r="OJ993" s="220"/>
      <c r="OK993" s="220"/>
      <c r="OL993" s="220"/>
      <c r="OM993" s="220"/>
      <c r="ON993" s="220"/>
      <c r="OO993" s="220"/>
      <c r="OP993" s="220"/>
      <c r="OQ993" s="220"/>
      <c r="OR993" s="220"/>
      <c r="OS993" s="220"/>
      <c r="OT993" s="220"/>
      <c r="OU993" s="220"/>
      <c r="OV993" s="220"/>
      <c r="OW993" s="220"/>
      <c r="OX993" s="220"/>
      <c r="OY993" s="220"/>
      <c r="OZ993" s="220"/>
      <c r="PA993" s="220"/>
      <c r="PB993" s="220"/>
      <c r="PC993" s="220"/>
      <c r="PD993" s="220"/>
      <c r="PE993" s="220"/>
      <c r="PF993" s="220"/>
      <c r="PG993" s="220"/>
      <c r="PH993" s="220"/>
      <c r="PI993" s="220"/>
      <c r="PJ993" s="220"/>
      <c r="PK993" s="220"/>
      <c r="PL993" s="220"/>
      <c r="PM993" s="220"/>
      <c r="PN993" s="220"/>
      <c r="PO993" s="220"/>
      <c r="PP993" s="220"/>
      <c r="PQ993" s="220"/>
      <c r="PR993" s="220"/>
      <c r="PS993" s="220"/>
      <c r="PT993" s="220"/>
      <c r="PU993" s="220"/>
      <c r="PV993" s="220"/>
      <c r="PW993" s="220"/>
      <c r="PX993" s="220"/>
      <c r="PY993" s="220"/>
      <c r="PZ993" s="220"/>
      <c r="QA993" s="220"/>
      <c r="QB993" s="220"/>
      <c r="QC993" s="220"/>
      <c r="QD993" s="220"/>
      <c r="QE993" s="220"/>
      <c r="QF993" s="220"/>
      <c r="QG993" s="220"/>
      <c r="QH993" s="220"/>
      <c r="QI993" s="220"/>
      <c r="QJ993" s="220"/>
      <c r="QK993" s="220"/>
      <c r="QL993" s="220"/>
      <c r="QM993" s="220"/>
      <c r="QN993" s="220"/>
      <c r="QO993" s="220"/>
      <c r="QP993" s="220"/>
      <c r="QQ993" s="220"/>
      <c r="QR993" s="220"/>
      <c r="QS993" s="220"/>
      <c r="QT993" s="220"/>
      <c r="QU993" s="220"/>
      <c r="QV993" s="220"/>
      <c r="QW993" s="220"/>
      <c r="QX993" s="220"/>
      <c r="QY993" s="220"/>
      <c r="QZ993" s="220"/>
      <c r="RA993" s="220"/>
      <c r="RB993" s="220"/>
      <c r="RC993" s="220"/>
      <c r="RD993" s="220"/>
      <c r="RE993" s="220"/>
      <c r="RF993" s="220"/>
      <c r="RG993" s="220"/>
      <c r="RH993" s="220"/>
      <c r="RI993" s="220"/>
      <c r="RJ993" s="220"/>
      <c r="RK993" s="220"/>
      <c r="RL993" s="220"/>
      <c r="RM993" s="220"/>
      <c r="RN993" s="220"/>
      <c r="RO993" s="220"/>
      <c r="RP993" s="220"/>
      <c r="RQ993" s="220"/>
      <c r="RR993" s="220"/>
      <c r="RS993" s="220"/>
      <c r="RT993" s="220"/>
      <c r="RU993" s="220"/>
      <c r="RV993" s="220"/>
      <c r="RW993" s="220"/>
      <c r="RX993" s="220"/>
      <c r="RY993" s="220"/>
      <c r="RZ993" s="220"/>
      <c r="SA993" s="220"/>
      <c r="SB993" s="220"/>
      <c r="SC993" s="220"/>
      <c r="SD993" s="220"/>
      <c r="SE993" s="220"/>
      <c r="SF993" s="220"/>
      <c r="SG993" s="220"/>
    </row>
    <row r="994" spans="1:501">
      <c r="A994" s="220"/>
      <c r="B994" s="220"/>
      <c r="C994" s="220"/>
      <c r="D994" s="220"/>
      <c r="E994" s="220"/>
      <c r="F994" s="220"/>
      <c r="G994" s="220"/>
      <c r="H994" s="220"/>
      <c r="I994" s="220"/>
      <c r="J994" s="220"/>
      <c r="K994" s="220"/>
      <c r="L994" s="220"/>
      <c r="M994" s="220"/>
      <c r="N994" s="220"/>
      <c r="O994" s="454"/>
      <c r="P994" s="220"/>
      <c r="Q994" s="220"/>
      <c r="R994" s="220"/>
      <c r="S994" s="220"/>
      <c r="T994" s="220"/>
      <c r="U994" s="220"/>
      <c r="V994" s="220"/>
      <c r="W994" s="220"/>
      <c r="X994" s="220"/>
      <c r="Y994" s="220"/>
      <c r="Z994" s="220"/>
      <c r="AA994" s="220"/>
      <c r="AB994" s="220"/>
      <c r="AC994" s="220"/>
      <c r="AD994" s="220"/>
      <c r="AE994" s="220"/>
      <c r="AF994" s="220"/>
      <c r="AG994" s="220"/>
      <c r="AH994" s="220"/>
      <c r="AI994" s="220"/>
      <c r="AJ994" s="220"/>
      <c r="AK994" s="220"/>
      <c r="AL994" s="220"/>
      <c r="AM994" s="220"/>
      <c r="AN994" s="220"/>
      <c r="AO994" s="220"/>
      <c r="AP994" s="220"/>
      <c r="AQ994" s="220"/>
      <c r="AR994" s="220"/>
      <c r="AS994" s="220"/>
      <c r="AT994" s="220"/>
      <c r="AU994" s="220"/>
      <c r="AV994" s="220"/>
      <c r="AW994" s="220"/>
      <c r="AX994" s="220"/>
      <c r="AY994" s="220"/>
      <c r="AZ994" s="220"/>
      <c r="BA994" s="220"/>
      <c r="BB994" s="220"/>
      <c r="BC994" s="220"/>
      <c r="BD994" s="220"/>
      <c r="BE994" s="220"/>
      <c r="BF994" s="220"/>
      <c r="BG994" s="220"/>
      <c r="BH994" s="220"/>
      <c r="BI994" s="220"/>
      <c r="BJ994" s="220"/>
      <c r="BK994" s="220"/>
      <c r="BL994" s="220"/>
      <c r="BM994" s="220"/>
      <c r="BN994" s="220"/>
      <c r="BO994" s="220"/>
      <c r="BP994" s="220"/>
      <c r="BQ994" s="220"/>
      <c r="BR994" s="220"/>
      <c r="BS994" s="220"/>
      <c r="BT994" s="220"/>
      <c r="BU994" s="220"/>
      <c r="BV994" s="220"/>
      <c r="BW994" s="220"/>
      <c r="DV994" s="220"/>
      <c r="DW994" s="220"/>
      <c r="DX994" s="220"/>
      <c r="DY994" s="220"/>
      <c r="DZ994" s="220"/>
      <c r="EA994" s="220"/>
      <c r="EB994" s="220"/>
      <c r="EC994" s="220"/>
      <c r="ED994" s="220"/>
      <c r="EE994" s="220"/>
      <c r="EF994" s="220"/>
      <c r="EG994" s="220"/>
      <c r="EH994" s="220"/>
      <c r="EI994" s="220"/>
      <c r="EJ994" s="220"/>
      <c r="EK994" s="220"/>
      <c r="EL994" s="220"/>
      <c r="EM994" s="220"/>
      <c r="EN994" s="220"/>
      <c r="EO994" s="220"/>
      <c r="EP994" s="220"/>
      <c r="EQ994" s="220"/>
      <c r="ER994" s="220"/>
      <c r="ES994" s="220"/>
      <c r="ET994" s="220"/>
      <c r="EU994" s="220"/>
      <c r="EV994" s="220"/>
      <c r="EW994" s="220"/>
      <c r="EX994" s="220"/>
      <c r="EY994" s="220"/>
      <c r="EZ994" s="220"/>
      <c r="FA994" s="220"/>
      <c r="FB994" s="220"/>
      <c r="FC994" s="220"/>
      <c r="FD994" s="220"/>
      <c r="FE994" s="220"/>
      <c r="FF994" s="220"/>
      <c r="FG994" s="220"/>
      <c r="FH994" s="220"/>
      <c r="FI994" s="220"/>
      <c r="FJ994" s="220"/>
      <c r="FK994" s="220"/>
      <c r="FL994" s="220"/>
      <c r="FM994" s="220"/>
      <c r="FN994" s="220"/>
      <c r="FO994" s="220"/>
      <c r="FP994" s="220"/>
      <c r="FQ994" s="220"/>
      <c r="FR994" s="220"/>
      <c r="FS994" s="220"/>
      <c r="FT994" s="220"/>
      <c r="FU994" s="220"/>
      <c r="FV994" s="220"/>
      <c r="FW994" s="220"/>
      <c r="FX994" s="220"/>
      <c r="FY994" s="220"/>
      <c r="FZ994" s="220"/>
      <c r="GA994" s="220"/>
      <c r="GB994" s="220"/>
      <c r="GC994" s="220"/>
      <c r="GD994" s="220"/>
      <c r="GE994" s="220"/>
      <c r="GF994" s="220"/>
      <c r="GG994" s="220"/>
      <c r="GH994" s="220"/>
      <c r="GI994" s="220"/>
      <c r="GJ994" s="220"/>
      <c r="GK994" s="220"/>
      <c r="GL994" s="220"/>
      <c r="GM994" s="220"/>
      <c r="GN994" s="220"/>
      <c r="GO994" s="220"/>
      <c r="GP994" s="220"/>
      <c r="GQ994" s="220"/>
      <c r="GR994" s="220"/>
      <c r="GS994" s="220"/>
      <c r="GT994" s="220"/>
      <c r="GU994" s="220"/>
      <c r="GV994" s="220"/>
      <c r="GW994" s="220"/>
      <c r="GX994" s="220"/>
      <c r="GY994" s="220"/>
      <c r="GZ994" s="220"/>
      <c r="HA994" s="220"/>
      <c r="HB994" s="220"/>
      <c r="HC994" s="220"/>
      <c r="HD994" s="220"/>
      <c r="HE994" s="220"/>
      <c r="HF994" s="220"/>
      <c r="HG994" s="220"/>
      <c r="HH994" s="220"/>
      <c r="HI994" s="220"/>
      <c r="HJ994" s="220"/>
      <c r="HK994" s="220"/>
      <c r="HL994" s="220"/>
      <c r="HM994" s="220"/>
      <c r="HN994" s="220"/>
      <c r="HO994" s="220"/>
      <c r="HP994" s="220"/>
      <c r="HQ994" s="220"/>
      <c r="HR994" s="220"/>
      <c r="HS994" s="220"/>
      <c r="HT994" s="220"/>
      <c r="HU994" s="220"/>
      <c r="HV994" s="220"/>
      <c r="HW994" s="220"/>
      <c r="HX994" s="220"/>
      <c r="HY994" s="220"/>
      <c r="HZ994" s="220"/>
      <c r="IA994" s="220"/>
      <c r="IB994" s="220"/>
      <c r="IC994" s="220"/>
      <c r="ID994" s="220"/>
      <c r="IE994" s="220"/>
      <c r="IF994" s="220"/>
      <c r="IG994" s="220"/>
      <c r="IH994" s="220"/>
      <c r="II994" s="220"/>
      <c r="IJ994" s="220"/>
      <c r="IK994" s="220"/>
      <c r="IL994" s="220"/>
      <c r="IM994" s="220"/>
      <c r="IN994" s="220"/>
      <c r="IO994" s="220"/>
      <c r="IP994" s="220"/>
      <c r="IQ994" s="220"/>
      <c r="IR994" s="220"/>
      <c r="IS994" s="220"/>
      <c r="IT994" s="220"/>
      <c r="IU994" s="220"/>
      <c r="IV994" s="220"/>
      <c r="IW994" s="220"/>
      <c r="IX994" s="220"/>
      <c r="IY994" s="220"/>
      <c r="IZ994" s="220"/>
      <c r="JA994" s="220"/>
      <c r="JB994" s="220"/>
      <c r="JC994" s="220"/>
      <c r="JD994" s="220"/>
      <c r="JE994" s="220"/>
      <c r="JF994" s="220"/>
      <c r="JG994" s="220"/>
      <c r="JH994" s="220"/>
      <c r="JI994" s="220"/>
      <c r="JJ994" s="220"/>
      <c r="JK994" s="220"/>
      <c r="JL994" s="220"/>
      <c r="JM994" s="220"/>
      <c r="JN994" s="220"/>
      <c r="JO994" s="220"/>
      <c r="JP994" s="220"/>
      <c r="JQ994" s="220"/>
      <c r="JR994" s="220"/>
      <c r="JS994" s="220"/>
      <c r="JT994" s="220"/>
      <c r="JU994" s="220"/>
      <c r="JV994" s="220"/>
      <c r="JW994" s="220"/>
      <c r="JX994" s="220"/>
      <c r="JY994" s="220"/>
      <c r="JZ994" s="220"/>
      <c r="KA994" s="220"/>
      <c r="KB994" s="220"/>
      <c r="KC994" s="220"/>
      <c r="KD994" s="220"/>
      <c r="KE994" s="220"/>
      <c r="KF994" s="220"/>
      <c r="KG994" s="220"/>
      <c r="KH994" s="220"/>
      <c r="KI994" s="220"/>
      <c r="KJ994" s="220"/>
      <c r="KK994" s="220"/>
      <c r="KL994" s="220"/>
      <c r="KM994" s="220"/>
      <c r="KN994" s="220"/>
      <c r="KO994" s="220"/>
      <c r="KP994" s="220"/>
      <c r="KQ994" s="220"/>
      <c r="KR994" s="220"/>
      <c r="KS994" s="220"/>
      <c r="KT994" s="220"/>
      <c r="KU994" s="220"/>
      <c r="KV994" s="220"/>
      <c r="KW994" s="220"/>
      <c r="KX994" s="220"/>
      <c r="LH994" s="220"/>
      <c r="LI994" s="220"/>
      <c r="LJ994" s="220"/>
      <c r="LK994" s="220"/>
      <c r="LL994" s="220"/>
      <c r="LM994" s="220"/>
      <c r="LN994" s="220"/>
      <c r="LO994" s="220"/>
      <c r="LP994" s="220"/>
      <c r="LQ994" s="220"/>
      <c r="LR994" s="220"/>
      <c r="LS994" s="220"/>
      <c r="LT994" s="220"/>
      <c r="LU994" s="220"/>
      <c r="LV994" s="220"/>
      <c r="LW994" s="220"/>
      <c r="LX994" s="220"/>
      <c r="LY994" s="220"/>
      <c r="LZ994" s="220"/>
      <c r="MA994" s="220"/>
      <c r="MB994" s="220"/>
      <c r="MC994" s="220"/>
      <c r="MD994" s="220"/>
      <c r="ME994" s="220"/>
      <c r="MF994" s="220"/>
      <c r="MG994" s="220"/>
      <c r="MH994" s="220"/>
      <c r="MI994" s="220"/>
      <c r="MJ994" s="220"/>
      <c r="MK994" s="220"/>
      <c r="ML994" s="220"/>
      <c r="MM994" s="220"/>
      <c r="MN994" s="220"/>
      <c r="MO994" s="220"/>
      <c r="MP994" s="220"/>
      <c r="MQ994" s="220"/>
      <c r="MR994" s="220"/>
      <c r="MS994" s="220"/>
      <c r="MT994" s="220"/>
      <c r="MU994" s="220"/>
      <c r="MV994" s="220"/>
      <c r="MW994" s="220"/>
      <c r="MX994" s="220"/>
      <c r="MY994" s="220"/>
      <c r="MZ994" s="220"/>
      <c r="NA994" s="220"/>
      <c r="NB994" s="220"/>
      <c r="NC994" s="220"/>
      <c r="ND994" s="220"/>
      <c r="NE994" s="220"/>
      <c r="NF994" s="220"/>
      <c r="NG994" s="220"/>
      <c r="NH994" s="220"/>
      <c r="NI994" s="220"/>
      <c r="NJ994" s="220"/>
      <c r="NK994" s="220"/>
      <c r="NL994" s="220"/>
      <c r="NM994" s="220"/>
      <c r="NN994" s="220"/>
      <c r="NO994" s="220"/>
      <c r="NP994" s="220"/>
      <c r="NQ994" s="220"/>
      <c r="NR994" s="220"/>
      <c r="NS994" s="220"/>
      <c r="NT994" s="220"/>
      <c r="NU994" s="220"/>
      <c r="NV994" s="220"/>
      <c r="NW994" s="220"/>
      <c r="NX994" s="220"/>
      <c r="NY994" s="220"/>
      <c r="NZ994" s="220"/>
      <c r="OA994" s="220"/>
      <c r="OB994" s="220"/>
      <c r="OC994" s="220"/>
      <c r="OD994" s="220"/>
      <c r="OE994" s="220"/>
      <c r="OF994" s="220"/>
      <c r="OG994" s="220"/>
      <c r="OH994" s="220"/>
      <c r="OI994" s="220"/>
      <c r="OJ994" s="220"/>
      <c r="OK994" s="220"/>
      <c r="OL994" s="220"/>
      <c r="OM994" s="220"/>
      <c r="ON994" s="220"/>
      <c r="OO994" s="220"/>
      <c r="OP994" s="220"/>
      <c r="OQ994" s="220"/>
      <c r="OR994" s="220"/>
      <c r="OS994" s="220"/>
      <c r="OT994" s="220"/>
      <c r="OU994" s="220"/>
      <c r="OV994" s="220"/>
      <c r="OW994" s="220"/>
      <c r="OX994" s="220"/>
      <c r="OY994" s="220"/>
      <c r="OZ994" s="220"/>
      <c r="PA994" s="220"/>
      <c r="PB994" s="220"/>
      <c r="PC994" s="220"/>
      <c r="PD994" s="220"/>
      <c r="PE994" s="220"/>
      <c r="PF994" s="220"/>
      <c r="PG994" s="220"/>
      <c r="PH994" s="220"/>
      <c r="PI994" s="220"/>
      <c r="PJ994" s="220"/>
      <c r="PK994" s="220"/>
      <c r="PL994" s="220"/>
      <c r="PM994" s="220"/>
      <c r="PN994" s="220"/>
      <c r="PO994" s="220"/>
      <c r="PP994" s="220"/>
      <c r="PQ994" s="220"/>
      <c r="PR994" s="220"/>
      <c r="PS994" s="220"/>
      <c r="PT994" s="220"/>
      <c r="PU994" s="220"/>
      <c r="PV994" s="220"/>
      <c r="PW994" s="220"/>
      <c r="PX994" s="220"/>
      <c r="PY994" s="220"/>
      <c r="PZ994" s="220"/>
      <c r="QA994" s="220"/>
      <c r="QB994" s="220"/>
      <c r="QC994" s="220"/>
      <c r="QD994" s="220"/>
      <c r="QE994" s="220"/>
      <c r="QF994" s="220"/>
      <c r="QG994" s="220"/>
      <c r="QH994" s="220"/>
      <c r="QI994" s="220"/>
      <c r="QJ994" s="220"/>
      <c r="QK994" s="220"/>
      <c r="QL994" s="220"/>
      <c r="QM994" s="220"/>
      <c r="QN994" s="220"/>
      <c r="QO994" s="220"/>
      <c r="QP994" s="220"/>
      <c r="QQ994" s="220"/>
      <c r="QR994" s="220"/>
      <c r="QS994" s="220"/>
      <c r="QT994" s="220"/>
      <c r="QU994" s="220"/>
      <c r="QV994" s="220"/>
      <c r="QW994" s="220"/>
      <c r="QX994" s="220"/>
      <c r="QY994" s="220"/>
      <c r="QZ994" s="220"/>
      <c r="RA994" s="220"/>
      <c r="RB994" s="220"/>
      <c r="RC994" s="220"/>
      <c r="RD994" s="220"/>
      <c r="RE994" s="220"/>
      <c r="RF994" s="220"/>
      <c r="RG994" s="220"/>
      <c r="RH994" s="220"/>
      <c r="RI994" s="220"/>
      <c r="RJ994" s="220"/>
      <c r="RK994" s="220"/>
      <c r="RL994" s="220"/>
      <c r="RM994" s="220"/>
      <c r="RN994" s="220"/>
      <c r="RO994" s="220"/>
      <c r="RP994" s="220"/>
      <c r="RQ994" s="220"/>
      <c r="RR994" s="220"/>
      <c r="RS994" s="220"/>
      <c r="RT994" s="220"/>
      <c r="RU994" s="220"/>
      <c r="RV994" s="220"/>
      <c r="RW994" s="220"/>
      <c r="RX994" s="220"/>
      <c r="RY994" s="220"/>
      <c r="RZ994" s="220"/>
      <c r="SA994" s="220"/>
      <c r="SB994" s="220"/>
      <c r="SC994" s="220"/>
      <c r="SD994" s="220"/>
      <c r="SE994" s="220"/>
      <c r="SF994" s="220"/>
      <c r="SG994" s="220"/>
    </row>
    <row r="995" spans="1:501">
      <c r="A995" s="220"/>
      <c r="B995" s="220"/>
      <c r="C995" s="220"/>
      <c r="D995" s="220"/>
      <c r="E995" s="220"/>
      <c r="F995" s="220"/>
      <c r="G995" s="220"/>
      <c r="H995" s="220"/>
      <c r="I995" s="220"/>
      <c r="J995" s="220"/>
      <c r="K995" s="220"/>
      <c r="L995" s="220"/>
      <c r="M995" s="220"/>
      <c r="N995" s="220"/>
      <c r="O995" s="454"/>
      <c r="P995" s="220"/>
      <c r="Q995" s="220"/>
      <c r="R995" s="220"/>
      <c r="S995" s="220"/>
      <c r="T995" s="220"/>
      <c r="U995" s="220"/>
      <c r="V995" s="220"/>
      <c r="W995" s="220"/>
      <c r="X995" s="220"/>
      <c r="Y995" s="220"/>
      <c r="Z995" s="220"/>
      <c r="AA995" s="220"/>
      <c r="AB995" s="220"/>
      <c r="AC995" s="220"/>
      <c r="AD995" s="220"/>
      <c r="AE995" s="220"/>
      <c r="AF995" s="220"/>
      <c r="AG995" s="220"/>
      <c r="AH995" s="220"/>
      <c r="AI995" s="220"/>
      <c r="AJ995" s="220"/>
      <c r="AK995" s="220"/>
      <c r="AL995" s="220"/>
      <c r="AM995" s="220"/>
      <c r="AN995" s="220"/>
      <c r="AO995" s="220"/>
      <c r="AP995" s="220"/>
      <c r="AQ995" s="220"/>
      <c r="AR995" s="220"/>
      <c r="AS995" s="220"/>
      <c r="AT995" s="220"/>
      <c r="AU995" s="220"/>
      <c r="AV995" s="220"/>
      <c r="AW995" s="220"/>
      <c r="AX995" s="220"/>
      <c r="AY995" s="220"/>
      <c r="AZ995" s="220"/>
      <c r="BA995" s="220"/>
      <c r="BB995" s="220"/>
      <c r="BC995" s="220"/>
      <c r="BD995" s="220"/>
      <c r="BE995" s="220"/>
      <c r="BF995" s="220"/>
      <c r="BG995" s="220"/>
      <c r="BH995" s="220"/>
      <c r="BI995" s="220"/>
      <c r="BJ995" s="220"/>
      <c r="BK995" s="220"/>
      <c r="BL995" s="220"/>
      <c r="BM995" s="220"/>
      <c r="BN995" s="220"/>
      <c r="BO995" s="220"/>
      <c r="BP995" s="220"/>
      <c r="BQ995" s="220"/>
      <c r="BR995" s="220"/>
      <c r="BS995" s="220"/>
      <c r="BT995" s="220"/>
      <c r="BU995" s="220"/>
      <c r="BV995" s="220"/>
      <c r="BW995" s="220"/>
      <c r="DV995" s="220"/>
      <c r="DW995" s="220"/>
      <c r="DX995" s="220"/>
      <c r="DY995" s="220"/>
      <c r="DZ995" s="220"/>
      <c r="EA995" s="220"/>
      <c r="EB995" s="220"/>
      <c r="EC995" s="220"/>
      <c r="ED995" s="220"/>
      <c r="EE995" s="220"/>
      <c r="EF995" s="220"/>
      <c r="EG995" s="220"/>
      <c r="EH995" s="220"/>
      <c r="EI995" s="220"/>
      <c r="EJ995" s="220"/>
      <c r="EK995" s="220"/>
      <c r="EL995" s="220"/>
      <c r="EM995" s="220"/>
      <c r="EN995" s="220"/>
      <c r="EO995" s="220"/>
      <c r="EP995" s="220"/>
      <c r="EQ995" s="220"/>
      <c r="ER995" s="220"/>
      <c r="ES995" s="220"/>
      <c r="ET995" s="220"/>
      <c r="EU995" s="220"/>
      <c r="EV995" s="220"/>
      <c r="EW995" s="220"/>
      <c r="EX995" s="220"/>
      <c r="EY995" s="220"/>
      <c r="EZ995" s="220"/>
      <c r="FA995" s="220"/>
      <c r="FB995" s="220"/>
      <c r="FC995" s="220"/>
      <c r="FD995" s="220"/>
      <c r="FE995" s="220"/>
      <c r="FF995" s="220"/>
      <c r="FG995" s="220"/>
      <c r="FH995" s="220"/>
      <c r="FI995" s="220"/>
      <c r="FJ995" s="220"/>
      <c r="FK995" s="220"/>
      <c r="FL995" s="220"/>
      <c r="FM995" s="220"/>
      <c r="FN995" s="220"/>
      <c r="FO995" s="220"/>
      <c r="FP995" s="220"/>
      <c r="FQ995" s="220"/>
      <c r="FR995" s="220"/>
      <c r="FS995" s="220"/>
      <c r="FT995" s="220"/>
      <c r="FU995" s="220"/>
      <c r="FV995" s="220"/>
      <c r="FW995" s="220"/>
      <c r="FX995" s="220"/>
      <c r="FY995" s="220"/>
      <c r="FZ995" s="220"/>
      <c r="GA995" s="220"/>
      <c r="GB995" s="220"/>
      <c r="GC995" s="220"/>
      <c r="GD995" s="220"/>
      <c r="GE995" s="220"/>
      <c r="GF995" s="220"/>
      <c r="GG995" s="220"/>
      <c r="GH995" s="220"/>
      <c r="GI995" s="220"/>
      <c r="GJ995" s="220"/>
      <c r="GK995" s="220"/>
      <c r="GL995" s="220"/>
      <c r="GM995" s="220"/>
      <c r="GN995" s="220"/>
      <c r="GO995" s="220"/>
      <c r="GP995" s="220"/>
      <c r="GQ995" s="220"/>
      <c r="GR995" s="220"/>
      <c r="GS995" s="220"/>
      <c r="GT995" s="220"/>
      <c r="GU995" s="220"/>
      <c r="GV995" s="220"/>
      <c r="GW995" s="220"/>
      <c r="GX995" s="220"/>
      <c r="GY995" s="220"/>
      <c r="GZ995" s="220"/>
      <c r="HA995" s="220"/>
      <c r="HB995" s="220"/>
      <c r="HC995" s="220"/>
      <c r="HD995" s="220"/>
      <c r="HE995" s="220"/>
      <c r="HF995" s="220"/>
      <c r="HG995" s="220"/>
      <c r="HH995" s="220"/>
      <c r="HI995" s="220"/>
      <c r="HJ995" s="220"/>
      <c r="HK995" s="220"/>
      <c r="HL995" s="220"/>
      <c r="HM995" s="220"/>
      <c r="HN995" s="220"/>
      <c r="HO995" s="220"/>
      <c r="HP995" s="220"/>
      <c r="HQ995" s="220"/>
      <c r="HR995" s="220"/>
      <c r="HS995" s="220"/>
      <c r="HT995" s="220"/>
      <c r="HU995" s="220"/>
      <c r="HV995" s="220"/>
      <c r="HW995" s="220"/>
      <c r="HX995" s="220"/>
      <c r="HY995" s="220"/>
      <c r="HZ995" s="220"/>
      <c r="IA995" s="220"/>
      <c r="IB995" s="220"/>
      <c r="IC995" s="220"/>
      <c r="ID995" s="220"/>
      <c r="IE995" s="220"/>
      <c r="IF995" s="220"/>
      <c r="IG995" s="220"/>
      <c r="IH995" s="220"/>
      <c r="II995" s="220"/>
      <c r="IJ995" s="220"/>
      <c r="IK995" s="220"/>
      <c r="IL995" s="220"/>
      <c r="IM995" s="220"/>
      <c r="IN995" s="220"/>
      <c r="IO995" s="220"/>
      <c r="IP995" s="220"/>
      <c r="IQ995" s="220"/>
      <c r="IR995" s="220"/>
      <c r="IS995" s="220"/>
      <c r="IT995" s="220"/>
      <c r="IU995" s="220"/>
      <c r="IV995" s="220"/>
      <c r="IW995" s="220"/>
      <c r="IX995" s="220"/>
      <c r="IY995" s="220"/>
      <c r="IZ995" s="220"/>
      <c r="JA995" s="220"/>
      <c r="JB995" s="220"/>
      <c r="JC995" s="220"/>
      <c r="JD995" s="220"/>
      <c r="JE995" s="220"/>
      <c r="JF995" s="220"/>
      <c r="JG995" s="220"/>
      <c r="JH995" s="220"/>
      <c r="JI995" s="220"/>
      <c r="JJ995" s="220"/>
      <c r="JK995" s="220"/>
      <c r="JL995" s="220"/>
      <c r="JM995" s="220"/>
      <c r="JN995" s="220"/>
      <c r="JO995" s="220"/>
      <c r="JP995" s="220"/>
      <c r="JQ995" s="220"/>
      <c r="JR995" s="220"/>
      <c r="JS995" s="220"/>
      <c r="JT995" s="220"/>
      <c r="JU995" s="220"/>
      <c r="JV995" s="220"/>
      <c r="JW995" s="220"/>
      <c r="JX995" s="220"/>
      <c r="JY995" s="220"/>
      <c r="JZ995" s="220"/>
      <c r="KA995" s="220"/>
      <c r="KB995" s="220"/>
      <c r="KC995" s="220"/>
      <c r="KD995" s="220"/>
      <c r="KE995" s="220"/>
      <c r="KF995" s="220"/>
      <c r="KG995" s="220"/>
      <c r="KH995" s="220"/>
      <c r="KI995" s="220"/>
      <c r="KJ995" s="220"/>
      <c r="KK995" s="220"/>
      <c r="KL995" s="220"/>
      <c r="KM995" s="220"/>
      <c r="KN995" s="220"/>
      <c r="KO995" s="220"/>
      <c r="KP995" s="220"/>
      <c r="KQ995" s="220"/>
      <c r="KR995" s="220"/>
      <c r="KS995" s="220"/>
      <c r="KT995" s="220"/>
      <c r="KU995" s="220"/>
      <c r="KV995" s="220"/>
      <c r="KW995" s="220"/>
      <c r="KX995" s="220"/>
      <c r="LH995" s="220"/>
      <c r="LI995" s="220"/>
      <c r="LJ995" s="220"/>
      <c r="LK995" s="220"/>
      <c r="LL995" s="220"/>
      <c r="LM995" s="220"/>
      <c r="LN995" s="220"/>
      <c r="LO995" s="220"/>
      <c r="LP995" s="220"/>
      <c r="LQ995" s="220"/>
      <c r="LR995" s="220"/>
      <c r="LS995" s="220"/>
      <c r="LT995" s="220"/>
      <c r="LU995" s="220"/>
      <c r="LV995" s="220"/>
      <c r="LW995" s="220"/>
      <c r="LX995" s="220"/>
      <c r="LY995" s="220"/>
      <c r="LZ995" s="220"/>
      <c r="MA995" s="220"/>
      <c r="MB995" s="220"/>
      <c r="MC995" s="220"/>
      <c r="MD995" s="220"/>
      <c r="ME995" s="220"/>
      <c r="MF995" s="220"/>
      <c r="MG995" s="220"/>
      <c r="MH995" s="220"/>
      <c r="MI995" s="220"/>
      <c r="MJ995" s="220"/>
      <c r="MK995" s="220"/>
      <c r="ML995" s="220"/>
      <c r="MM995" s="220"/>
      <c r="MN995" s="220"/>
      <c r="MO995" s="220"/>
      <c r="MP995" s="220"/>
      <c r="MQ995" s="220"/>
      <c r="MR995" s="220"/>
      <c r="MS995" s="220"/>
      <c r="MT995" s="220"/>
      <c r="MU995" s="220"/>
      <c r="MV995" s="220"/>
      <c r="MW995" s="220"/>
      <c r="MX995" s="220"/>
      <c r="MY995" s="220"/>
      <c r="MZ995" s="220"/>
      <c r="NA995" s="220"/>
      <c r="NB995" s="220"/>
      <c r="NC995" s="220"/>
      <c r="ND995" s="220"/>
      <c r="NE995" s="220"/>
      <c r="NF995" s="220"/>
      <c r="NG995" s="220"/>
      <c r="NH995" s="220"/>
      <c r="NI995" s="220"/>
      <c r="NJ995" s="220"/>
      <c r="NK995" s="220"/>
      <c r="NL995" s="220"/>
      <c r="NM995" s="220"/>
      <c r="NN995" s="220"/>
      <c r="NO995" s="220"/>
      <c r="NP995" s="220"/>
      <c r="NQ995" s="220"/>
      <c r="NR995" s="220"/>
      <c r="NS995" s="220"/>
      <c r="NT995" s="220"/>
      <c r="NU995" s="220"/>
      <c r="NV995" s="220"/>
      <c r="NW995" s="220"/>
      <c r="NX995" s="220"/>
      <c r="NY995" s="220"/>
      <c r="NZ995" s="220"/>
      <c r="OA995" s="220"/>
      <c r="OB995" s="220"/>
      <c r="OC995" s="220"/>
      <c r="OD995" s="220"/>
      <c r="OE995" s="220"/>
      <c r="OF995" s="220"/>
      <c r="OG995" s="220"/>
      <c r="OH995" s="220"/>
      <c r="OI995" s="220"/>
      <c r="OJ995" s="220"/>
      <c r="OK995" s="220"/>
      <c r="OL995" s="220"/>
      <c r="OM995" s="220"/>
      <c r="ON995" s="220"/>
      <c r="OO995" s="220"/>
      <c r="OP995" s="220"/>
      <c r="OQ995" s="220"/>
      <c r="OR995" s="220"/>
      <c r="OS995" s="220"/>
      <c r="OT995" s="220"/>
      <c r="OU995" s="220"/>
      <c r="OV995" s="220"/>
      <c r="OW995" s="220"/>
      <c r="OX995" s="220"/>
      <c r="OY995" s="220"/>
      <c r="OZ995" s="220"/>
      <c r="PA995" s="220"/>
      <c r="PB995" s="220"/>
      <c r="PC995" s="220"/>
      <c r="PD995" s="220"/>
      <c r="PE995" s="220"/>
      <c r="PF995" s="220"/>
      <c r="PG995" s="220"/>
      <c r="PH995" s="220"/>
      <c r="PI995" s="220"/>
      <c r="PJ995" s="220"/>
      <c r="PK995" s="220"/>
      <c r="PL995" s="220"/>
      <c r="PM995" s="220"/>
      <c r="PN995" s="220"/>
      <c r="PO995" s="220"/>
      <c r="PP995" s="220"/>
      <c r="PQ995" s="220"/>
      <c r="PR995" s="220"/>
      <c r="PS995" s="220"/>
      <c r="PT995" s="220"/>
      <c r="PU995" s="220"/>
      <c r="PV995" s="220"/>
      <c r="PW995" s="220"/>
      <c r="PX995" s="220"/>
      <c r="PY995" s="220"/>
      <c r="PZ995" s="220"/>
      <c r="QA995" s="220"/>
      <c r="QB995" s="220"/>
      <c r="QC995" s="220"/>
      <c r="QD995" s="220"/>
      <c r="QE995" s="220"/>
      <c r="QF995" s="220"/>
      <c r="QG995" s="220"/>
      <c r="QH995" s="220"/>
      <c r="QI995" s="220"/>
      <c r="QJ995" s="220"/>
      <c r="QK995" s="220"/>
      <c r="QL995" s="220"/>
      <c r="QM995" s="220"/>
      <c r="QN995" s="220"/>
      <c r="QO995" s="220"/>
      <c r="QP995" s="220"/>
      <c r="QQ995" s="220"/>
      <c r="QR995" s="220"/>
      <c r="QS995" s="220"/>
      <c r="QT995" s="220"/>
      <c r="QU995" s="220"/>
      <c r="QV995" s="220"/>
      <c r="QW995" s="220"/>
      <c r="QX995" s="220"/>
      <c r="QY995" s="220"/>
      <c r="QZ995" s="220"/>
      <c r="RA995" s="220"/>
      <c r="RB995" s="220"/>
      <c r="RC995" s="220"/>
      <c r="RD995" s="220"/>
      <c r="RE995" s="220"/>
      <c r="RF995" s="220"/>
      <c r="RG995" s="220"/>
      <c r="RH995" s="220"/>
      <c r="RI995" s="220"/>
      <c r="RJ995" s="220"/>
      <c r="RK995" s="220"/>
      <c r="RL995" s="220"/>
      <c r="RM995" s="220"/>
      <c r="RN995" s="220"/>
      <c r="RO995" s="220"/>
      <c r="RP995" s="220"/>
      <c r="RQ995" s="220"/>
      <c r="RR995" s="220"/>
      <c r="RS995" s="220"/>
      <c r="RT995" s="220"/>
      <c r="RU995" s="220"/>
      <c r="RV995" s="220"/>
      <c r="RW995" s="220"/>
      <c r="RX995" s="220"/>
      <c r="RY995" s="220"/>
      <c r="RZ995" s="220"/>
      <c r="SA995" s="220"/>
      <c r="SB995" s="220"/>
      <c r="SC995" s="220"/>
      <c r="SD995" s="220"/>
      <c r="SE995" s="220"/>
      <c r="SF995" s="220"/>
      <c r="SG995" s="220"/>
    </row>
    <row r="996" spans="1:501">
      <c r="A996" s="220"/>
      <c r="B996" s="220"/>
      <c r="C996" s="220"/>
      <c r="D996" s="220"/>
      <c r="E996" s="220"/>
      <c r="F996" s="220"/>
      <c r="G996" s="220"/>
      <c r="H996" s="220"/>
      <c r="I996" s="220"/>
      <c r="J996" s="220"/>
      <c r="K996" s="220"/>
      <c r="L996" s="220"/>
      <c r="M996" s="220"/>
      <c r="N996" s="220"/>
      <c r="O996" s="454"/>
      <c r="P996" s="220"/>
      <c r="Q996" s="220"/>
      <c r="R996" s="220"/>
      <c r="S996" s="220"/>
      <c r="T996" s="220"/>
      <c r="U996" s="220"/>
      <c r="V996" s="220"/>
      <c r="W996" s="220"/>
      <c r="X996" s="220"/>
      <c r="Y996" s="220"/>
      <c r="Z996" s="220"/>
      <c r="AA996" s="220"/>
      <c r="AB996" s="220"/>
      <c r="AC996" s="220"/>
      <c r="AD996" s="220"/>
      <c r="AE996" s="220"/>
      <c r="AF996" s="220"/>
      <c r="AG996" s="220"/>
      <c r="AH996" s="220"/>
      <c r="AI996" s="220"/>
      <c r="AJ996" s="220"/>
      <c r="AK996" s="220"/>
      <c r="AL996" s="220"/>
      <c r="AM996" s="220"/>
      <c r="AN996" s="220"/>
      <c r="AO996" s="220"/>
      <c r="AP996" s="220"/>
      <c r="AQ996" s="220"/>
      <c r="AR996" s="220"/>
      <c r="AS996" s="220"/>
      <c r="AT996" s="220"/>
      <c r="AU996" s="220"/>
      <c r="AV996" s="220"/>
      <c r="AW996" s="220"/>
      <c r="AX996" s="220"/>
      <c r="AY996" s="220"/>
      <c r="AZ996" s="220"/>
      <c r="BA996" s="220"/>
      <c r="BB996" s="220"/>
      <c r="BC996" s="220"/>
      <c r="BD996" s="220"/>
      <c r="BE996" s="220"/>
      <c r="BF996" s="220"/>
      <c r="BG996" s="220"/>
      <c r="BH996" s="220"/>
      <c r="BI996" s="220"/>
      <c r="BJ996" s="220"/>
      <c r="BK996" s="220"/>
      <c r="BL996" s="220"/>
      <c r="BM996" s="220"/>
      <c r="BN996" s="220"/>
      <c r="BO996" s="220"/>
      <c r="BP996" s="220"/>
      <c r="BQ996" s="220"/>
      <c r="BR996" s="220"/>
      <c r="BS996" s="220"/>
      <c r="BT996" s="220"/>
      <c r="BU996" s="220"/>
      <c r="BV996" s="220"/>
      <c r="BW996" s="220"/>
      <c r="DV996" s="220"/>
      <c r="DW996" s="220"/>
      <c r="DX996" s="220"/>
      <c r="DY996" s="220"/>
      <c r="DZ996" s="220"/>
      <c r="EA996" s="220"/>
      <c r="EB996" s="220"/>
      <c r="EC996" s="220"/>
      <c r="ED996" s="220"/>
      <c r="EE996" s="220"/>
      <c r="EF996" s="220"/>
      <c r="EG996" s="220"/>
      <c r="EH996" s="220"/>
      <c r="EI996" s="220"/>
      <c r="EJ996" s="220"/>
      <c r="EK996" s="220"/>
      <c r="EL996" s="220"/>
      <c r="EM996" s="220"/>
      <c r="EN996" s="220"/>
      <c r="EO996" s="220"/>
      <c r="EP996" s="220"/>
      <c r="EQ996" s="220"/>
      <c r="ER996" s="220"/>
      <c r="ES996" s="220"/>
      <c r="ET996" s="220"/>
      <c r="EU996" s="220"/>
      <c r="EV996" s="220"/>
      <c r="EW996" s="220"/>
      <c r="EX996" s="220"/>
      <c r="EY996" s="220"/>
      <c r="EZ996" s="220"/>
      <c r="FA996" s="220"/>
      <c r="FB996" s="220"/>
      <c r="FC996" s="220"/>
      <c r="FD996" s="220"/>
      <c r="FE996" s="220"/>
      <c r="FF996" s="220"/>
      <c r="FG996" s="220"/>
      <c r="FH996" s="220"/>
      <c r="FI996" s="220"/>
      <c r="FJ996" s="220"/>
      <c r="FK996" s="220"/>
      <c r="FL996" s="220"/>
      <c r="FM996" s="220"/>
      <c r="FN996" s="220"/>
      <c r="FO996" s="220"/>
      <c r="FP996" s="220"/>
      <c r="FQ996" s="220"/>
      <c r="FR996" s="220"/>
      <c r="FS996" s="220"/>
      <c r="FT996" s="220"/>
      <c r="FU996" s="220"/>
      <c r="FV996" s="220"/>
      <c r="FW996" s="220"/>
      <c r="FX996" s="220"/>
      <c r="FY996" s="220"/>
      <c r="FZ996" s="220"/>
      <c r="GA996" s="220"/>
      <c r="GB996" s="220"/>
      <c r="GC996" s="220"/>
      <c r="GD996" s="220"/>
      <c r="GE996" s="220"/>
      <c r="GF996" s="220"/>
      <c r="GG996" s="220"/>
      <c r="GH996" s="220"/>
      <c r="GI996" s="220"/>
      <c r="GJ996" s="220"/>
      <c r="GK996" s="220"/>
      <c r="GL996" s="220"/>
      <c r="GM996" s="220"/>
      <c r="GN996" s="220"/>
      <c r="GO996" s="220"/>
      <c r="GP996" s="220"/>
      <c r="GQ996" s="220"/>
      <c r="GR996" s="220"/>
      <c r="GS996" s="220"/>
      <c r="GT996" s="220"/>
      <c r="GU996" s="220"/>
      <c r="GV996" s="220"/>
      <c r="GW996" s="220"/>
      <c r="GX996" s="220"/>
      <c r="GY996" s="220"/>
      <c r="GZ996" s="220"/>
      <c r="HA996" s="220"/>
      <c r="HB996" s="220"/>
      <c r="HC996" s="220"/>
      <c r="HD996" s="220"/>
      <c r="HE996" s="220"/>
      <c r="HF996" s="220"/>
      <c r="HG996" s="220"/>
      <c r="HH996" s="220"/>
      <c r="HI996" s="220"/>
      <c r="HJ996" s="220"/>
      <c r="HK996" s="220"/>
      <c r="HL996" s="220"/>
      <c r="HM996" s="220"/>
      <c r="HN996" s="220"/>
      <c r="HO996" s="220"/>
      <c r="HP996" s="220"/>
      <c r="HQ996" s="220"/>
      <c r="HR996" s="220"/>
      <c r="HS996" s="220"/>
      <c r="HT996" s="220"/>
      <c r="HU996" s="220"/>
      <c r="HV996" s="220"/>
      <c r="HW996" s="220"/>
      <c r="HX996" s="220"/>
      <c r="HY996" s="220"/>
      <c r="HZ996" s="220"/>
      <c r="IA996" s="220"/>
      <c r="IB996" s="220"/>
      <c r="IC996" s="220"/>
      <c r="ID996" s="220"/>
      <c r="IE996" s="220"/>
      <c r="IF996" s="220"/>
      <c r="IG996" s="220"/>
      <c r="IH996" s="220"/>
      <c r="II996" s="220"/>
      <c r="IJ996" s="220"/>
      <c r="IK996" s="220"/>
      <c r="IL996" s="220"/>
      <c r="IM996" s="220"/>
      <c r="IN996" s="220"/>
      <c r="IO996" s="220"/>
      <c r="IP996" s="220"/>
      <c r="IQ996" s="220"/>
      <c r="IR996" s="220"/>
      <c r="IS996" s="220"/>
      <c r="IT996" s="220"/>
      <c r="IU996" s="220"/>
      <c r="IV996" s="220"/>
      <c r="IW996" s="220"/>
      <c r="IX996" s="220"/>
      <c r="IY996" s="220"/>
      <c r="IZ996" s="220"/>
      <c r="JA996" s="220"/>
      <c r="JB996" s="220"/>
      <c r="JC996" s="220"/>
      <c r="JD996" s="220"/>
      <c r="JE996" s="220"/>
      <c r="JF996" s="220"/>
      <c r="JG996" s="220"/>
      <c r="JH996" s="220"/>
      <c r="JI996" s="220"/>
      <c r="JJ996" s="220"/>
      <c r="JK996" s="220"/>
      <c r="JL996" s="220"/>
      <c r="JM996" s="220"/>
      <c r="JN996" s="220"/>
      <c r="JO996" s="220"/>
      <c r="JP996" s="220"/>
      <c r="JQ996" s="220"/>
      <c r="JR996" s="220"/>
      <c r="JS996" s="220"/>
      <c r="JT996" s="220"/>
      <c r="JU996" s="220"/>
      <c r="JV996" s="220"/>
      <c r="JW996" s="220"/>
      <c r="JX996" s="220"/>
      <c r="JY996" s="220"/>
      <c r="JZ996" s="220"/>
      <c r="KA996" s="220"/>
      <c r="KB996" s="220"/>
      <c r="KC996" s="220"/>
      <c r="KD996" s="220"/>
      <c r="KE996" s="220"/>
      <c r="KF996" s="220"/>
      <c r="KG996" s="220"/>
      <c r="KH996" s="220"/>
      <c r="KI996" s="220"/>
      <c r="KJ996" s="220"/>
      <c r="KK996" s="220"/>
      <c r="KL996" s="220"/>
      <c r="KM996" s="220"/>
      <c r="KN996" s="220"/>
      <c r="KO996" s="220"/>
      <c r="KP996" s="220"/>
      <c r="KQ996" s="220"/>
      <c r="KR996" s="220"/>
      <c r="KS996" s="220"/>
      <c r="KT996" s="220"/>
      <c r="KU996" s="220"/>
      <c r="KV996" s="220"/>
      <c r="KW996" s="220"/>
      <c r="KX996" s="220"/>
      <c r="LH996" s="220"/>
      <c r="LI996" s="220"/>
      <c r="LJ996" s="220"/>
      <c r="LK996" s="220"/>
      <c r="LL996" s="220"/>
      <c r="LM996" s="220"/>
      <c r="LN996" s="220"/>
      <c r="LO996" s="220"/>
      <c r="LP996" s="220"/>
      <c r="LQ996" s="220"/>
      <c r="LR996" s="220"/>
      <c r="LS996" s="220"/>
      <c r="LT996" s="220"/>
      <c r="LU996" s="220"/>
      <c r="LV996" s="220"/>
      <c r="LW996" s="220"/>
      <c r="LX996" s="220"/>
      <c r="LY996" s="220"/>
      <c r="LZ996" s="220"/>
      <c r="MA996" s="220"/>
      <c r="MB996" s="220"/>
      <c r="MC996" s="220"/>
      <c r="MD996" s="220"/>
      <c r="ME996" s="220"/>
      <c r="MF996" s="220"/>
      <c r="MG996" s="220"/>
      <c r="MH996" s="220"/>
      <c r="MI996" s="220"/>
      <c r="MJ996" s="220"/>
      <c r="MK996" s="220"/>
      <c r="ML996" s="220"/>
      <c r="MM996" s="220"/>
      <c r="MN996" s="220"/>
      <c r="MO996" s="220"/>
      <c r="MP996" s="220"/>
      <c r="MQ996" s="220"/>
      <c r="MR996" s="220"/>
      <c r="MS996" s="220"/>
      <c r="MT996" s="220"/>
      <c r="MU996" s="220"/>
      <c r="MV996" s="220"/>
      <c r="MW996" s="220"/>
      <c r="MX996" s="220"/>
      <c r="MY996" s="220"/>
      <c r="MZ996" s="220"/>
      <c r="NA996" s="220"/>
      <c r="NB996" s="220"/>
      <c r="NC996" s="220"/>
      <c r="ND996" s="220"/>
      <c r="NE996" s="220"/>
      <c r="NF996" s="220"/>
      <c r="NG996" s="220"/>
      <c r="NH996" s="220"/>
      <c r="NI996" s="220"/>
      <c r="NJ996" s="220"/>
      <c r="NK996" s="220"/>
      <c r="NL996" s="220"/>
      <c r="NM996" s="220"/>
      <c r="NN996" s="220"/>
      <c r="NO996" s="220"/>
      <c r="NP996" s="220"/>
      <c r="NQ996" s="220"/>
      <c r="NR996" s="220"/>
      <c r="NS996" s="220"/>
      <c r="NT996" s="220"/>
      <c r="NU996" s="220"/>
      <c r="NV996" s="220"/>
      <c r="NW996" s="220"/>
      <c r="NX996" s="220"/>
      <c r="NY996" s="220"/>
      <c r="NZ996" s="220"/>
      <c r="OA996" s="220"/>
      <c r="OB996" s="220"/>
      <c r="OC996" s="220"/>
      <c r="OD996" s="220"/>
      <c r="OE996" s="220"/>
      <c r="OF996" s="220"/>
      <c r="OG996" s="220"/>
      <c r="OH996" s="220"/>
      <c r="OI996" s="220"/>
      <c r="OJ996" s="220"/>
      <c r="OK996" s="220"/>
      <c r="OL996" s="220"/>
      <c r="OM996" s="220"/>
      <c r="ON996" s="220"/>
      <c r="OO996" s="220"/>
      <c r="OP996" s="220"/>
      <c r="OQ996" s="220"/>
      <c r="OR996" s="220"/>
      <c r="OS996" s="220"/>
      <c r="OT996" s="220"/>
      <c r="OU996" s="220"/>
      <c r="OV996" s="220"/>
      <c r="OW996" s="220"/>
      <c r="OX996" s="220"/>
      <c r="OY996" s="220"/>
      <c r="OZ996" s="220"/>
      <c r="PA996" s="220"/>
      <c r="PB996" s="220"/>
      <c r="PC996" s="220"/>
      <c r="PD996" s="220"/>
      <c r="PE996" s="220"/>
      <c r="PF996" s="220"/>
      <c r="PG996" s="220"/>
      <c r="PH996" s="220"/>
      <c r="PI996" s="220"/>
      <c r="PJ996" s="220"/>
      <c r="PK996" s="220"/>
      <c r="PL996" s="220"/>
      <c r="PM996" s="220"/>
      <c r="PN996" s="220"/>
      <c r="PO996" s="220"/>
      <c r="PP996" s="220"/>
      <c r="PQ996" s="220"/>
      <c r="PR996" s="220"/>
      <c r="PS996" s="220"/>
      <c r="PT996" s="220"/>
      <c r="PU996" s="220"/>
      <c r="PV996" s="220"/>
      <c r="PW996" s="220"/>
      <c r="PX996" s="220"/>
      <c r="PY996" s="220"/>
      <c r="PZ996" s="220"/>
      <c r="QA996" s="220"/>
      <c r="QB996" s="220"/>
      <c r="QC996" s="220"/>
      <c r="QD996" s="220"/>
      <c r="QE996" s="220"/>
      <c r="QF996" s="220"/>
      <c r="QG996" s="220"/>
      <c r="QH996" s="220"/>
      <c r="QI996" s="220"/>
      <c r="QJ996" s="220"/>
      <c r="QK996" s="220"/>
      <c r="QL996" s="220"/>
      <c r="QM996" s="220"/>
      <c r="QN996" s="220"/>
      <c r="QO996" s="220"/>
      <c r="QP996" s="220"/>
      <c r="QQ996" s="220"/>
      <c r="QR996" s="220"/>
      <c r="QS996" s="220"/>
      <c r="QT996" s="220"/>
      <c r="QU996" s="220"/>
      <c r="QV996" s="220"/>
      <c r="QW996" s="220"/>
      <c r="QX996" s="220"/>
      <c r="QY996" s="220"/>
      <c r="QZ996" s="220"/>
      <c r="RA996" s="220"/>
      <c r="RB996" s="220"/>
      <c r="RC996" s="220"/>
      <c r="RD996" s="220"/>
      <c r="RE996" s="220"/>
      <c r="RF996" s="220"/>
      <c r="RG996" s="220"/>
      <c r="RH996" s="220"/>
      <c r="RI996" s="220"/>
      <c r="RJ996" s="220"/>
      <c r="RK996" s="220"/>
      <c r="RL996" s="220"/>
      <c r="RM996" s="220"/>
      <c r="RN996" s="220"/>
      <c r="RO996" s="220"/>
      <c r="RP996" s="220"/>
      <c r="RQ996" s="220"/>
      <c r="RR996" s="220"/>
      <c r="RS996" s="220"/>
      <c r="RT996" s="220"/>
      <c r="RU996" s="220"/>
      <c r="RV996" s="220"/>
      <c r="RW996" s="220"/>
      <c r="RX996" s="220"/>
      <c r="RY996" s="220"/>
      <c r="RZ996" s="220"/>
      <c r="SA996" s="220"/>
      <c r="SB996" s="220"/>
      <c r="SC996" s="220"/>
      <c r="SD996" s="220"/>
      <c r="SE996" s="220"/>
      <c r="SF996" s="220"/>
      <c r="SG996" s="220"/>
    </row>
    <row r="997" spans="1:501">
      <c r="A997" s="220"/>
      <c r="B997" s="220"/>
      <c r="C997" s="220"/>
      <c r="D997" s="220"/>
      <c r="E997" s="220"/>
      <c r="F997" s="220"/>
      <c r="G997" s="220"/>
      <c r="H997" s="220"/>
      <c r="I997" s="220"/>
      <c r="J997" s="220"/>
      <c r="K997" s="220"/>
      <c r="L997" s="220"/>
      <c r="M997" s="220"/>
      <c r="N997" s="220"/>
      <c r="O997" s="454"/>
      <c r="P997" s="220"/>
      <c r="Q997" s="220"/>
      <c r="R997" s="220"/>
      <c r="S997" s="220"/>
      <c r="T997" s="220"/>
      <c r="U997" s="220"/>
      <c r="V997" s="220"/>
      <c r="W997" s="220"/>
      <c r="X997" s="220"/>
      <c r="Y997" s="220"/>
      <c r="Z997" s="220"/>
      <c r="AA997" s="220"/>
      <c r="AB997" s="220"/>
      <c r="AC997" s="220"/>
      <c r="AD997" s="220"/>
      <c r="AE997" s="220"/>
      <c r="AF997" s="220"/>
      <c r="AG997" s="220"/>
      <c r="AH997" s="220"/>
      <c r="AI997" s="220"/>
      <c r="AJ997" s="220"/>
      <c r="AK997" s="220"/>
      <c r="AL997" s="220"/>
      <c r="AM997" s="220"/>
      <c r="AN997" s="220"/>
      <c r="AO997" s="220"/>
      <c r="AP997" s="220"/>
      <c r="AQ997" s="220"/>
      <c r="AR997" s="220"/>
      <c r="AS997" s="220"/>
      <c r="AT997" s="220"/>
      <c r="AU997" s="220"/>
      <c r="AV997" s="220"/>
      <c r="AW997" s="220"/>
      <c r="AX997" s="220"/>
      <c r="AY997" s="220"/>
      <c r="AZ997" s="220"/>
      <c r="BA997" s="220"/>
      <c r="BB997" s="220"/>
      <c r="BC997" s="220"/>
      <c r="BD997" s="220"/>
      <c r="BE997" s="220"/>
      <c r="BF997" s="220"/>
      <c r="BG997" s="220"/>
      <c r="BH997" s="220"/>
      <c r="BI997" s="220"/>
      <c r="BJ997" s="220"/>
      <c r="BK997" s="220"/>
      <c r="BL997" s="220"/>
      <c r="BM997" s="220"/>
      <c r="BN997" s="220"/>
      <c r="BO997" s="220"/>
      <c r="BP997" s="220"/>
      <c r="BQ997" s="220"/>
      <c r="BR997" s="220"/>
      <c r="BS997" s="220"/>
      <c r="BT997" s="220"/>
      <c r="BU997" s="220"/>
      <c r="BV997" s="220"/>
      <c r="BW997" s="220"/>
      <c r="DV997" s="220"/>
      <c r="DW997" s="220"/>
      <c r="DX997" s="220"/>
      <c r="DY997" s="220"/>
      <c r="DZ997" s="220"/>
      <c r="EA997" s="220"/>
      <c r="EB997" s="220"/>
      <c r="EC997" s="220"/>
      <c r="ED997" s="220"/>
      <c r="EE997" s="220"/>
      <c r="EF997" s="220"/>
      <c r="EG997" s="220"/>
      <c r="EH997" s="220"/>
      <c r="EI997" s="220"/>
      <c r="EJ997" s="220"/>
      <c r="EK997" s="220"/>
      <c r="EL997" s="220"/>
      <c r="EM997" s="220"/>
      <c r="EN997" s="220"/>
      <c r="EO997" s="220"/>
      <c r="EP997" s="220"/>
      <c r="EQ997" s="220"/>
      <c r="ER997" s="220"/>
      <c r="ES997" s="220"/>
      <c r="ET997" s="220"/>
      <c r="EU997" s="220"/>
      <c r="EV997" s="220"/>
      <c r="EW997" s="220"/>
      <c r="EX997" s="220"/>
      <c r="EY997" s="220"/>
      <c r="EZ997" s="220"/>
      <c r="FA997" s="220"/>
      <c r="FB997" s="220"/>
      <c r="FC997" s="220"/>
      <c r="FD997" s="220"/>
      <c r="FE997" s="220"/>
      <c r="FF997" s="220"/>
      <c r="FG997" s="220"/>
      <c r="FH997" s="220"/>
      <c r="FI997" s="220"/>
      <c r="FJ997" s="220"/>
      <c r="FK997" s="220"/>
      <c r="FL997" s="220"/>
      <c r="FM997" s="220"/>
      <c r="FN997" s="220"/>
      <c r="FO997" s="220"/>
      <c r="FP997" s="220"/>
      <c r="FQ997" s="220"/>
      <c r="FR997" s="220"/>
      <c r="FS997" s="220"/>
      <c r="FT997" s="220"/>
      <c r="FU997" s="220"/>
      <c r="FV997" s="220"/>
      <c r="FW997" s="220"/>
      <c r="FX997" s="220"/>
      <c r="FY997" s="220"/>
      <c r="FZ997" s="220"/>
      <c r="GA997" s="220"/>
      <c r="GB997" s="220"/>
      <c r="GC997" s="220"/>
      <c r="GD997" s="220"/>
      <c r="GE997" s="220"/>
      <c r="GF997" s="220"/>
      <c r="GG997" s="220"/>
      <c r="GH997" s="220"/>
      <c r="GI997" s="220"/>
      <c r="GJ997" s="220"/>
      <c r="GK997" s="220"/>
      <c r="GL997" s="220"/>
      <c r="GM997" s="220"/>
      <c r="GN997" s="220"/>
      <c r="GO997" s="220"/>
      <c r="GP997" s="220"/>
      <c r="GQ997" s="220"/>
      <c r="GR997" s="220"/>
      <c r="GS997" s="220"/>
      <c r="GT997" s="220"/>
      <c r="GU997" s="220"/>
      <c r="GV997" s="220"/>
      <c r="GW997" s="220"/>
      <c r="GX997" s="220"/>
      <c r="GY997" s="220"/>
      <c r="GZ997" s="220"/>
      <c r="HA997" s="220"/>
      <c r="HB997" s="220"/>
      <c r="HC997" s="220"/>
      <c r="HD997" s="220"/>
      <c r="HE997" s="220"/>
      <c r="HF997" s="220"/>
      <c r="HG997" s="220"/>
      <c r="HH997" s="220"/>
      <c r="HI997" s="220"/>
      <c r="HJ997" s="220"/>
      <c r="HK997" s="220"/>
      <c r="HL997" s="220"/>
      <c r="HM997" s="220"/>
      <c r="HN997" s="220"/>
      <c r="HO997" s="220"/>
      <c r="HP997" s="220"/>
      <c r="HQ997" s="220"/>
      <c r="HR997" s="220"/>
      <c r="HS997" s="220"/>
      <c r="HT997" s="220"/>
      <c r="HU997" s="220"/>
      <c r="HV997" s="220"/>
      <c r="HW997" s="220"/>
      <c r="HX997" s="220"/>
      <c r="HY997" s="220"/>
      <c r="HZ997" s="220"/>
      <c r="IA997" s="220"/>
      <c r="IB997" s="220"/>
      <c r="IC997" s="220"/>
      <c r="ID997" s="220"/>
      <c r="IE997" s="220"/>
      <c r="IF997" s="220"/>
      <c r="IG997" s="220"/>
      <c r="IH997" s="220"/>
      <c r="II997" s="220"/>
      <c r="IJ997" s="220"/>
      <c r="IK997" s="220"/>
      <c r="IL997" s="220"/>
      <c r="IM997" s="220"/>
      <c r="IN997" s="220"/>
      <c r="IO997" s="220"/>
      <c r="IP997" s="220"/>
      <c r="IQ997" s="220"/>
      <c r="IR997" s="220"/>
      <c r="IS997" s="220"/>
      <c r="IT997" s="220"/>
      <c r="IU997" s="220"/>
      <c r="IV997" s="220"/>
      <c r="IW997" s="220"/>
      <c r="IX997" s="220"/>
      <c r="IY997" s="220"/>
      <c r="IZ997" s="220"/>
      <c r="JA997" s="220"/>
      <c r="JB997" s="220"/>
      <c r="JC997" s="220"/>
      <c r="JD997" s="220"/>
      <c r="JE997" s="220"/>
      <c r="JF997" s="220"/>
      <c r="JG997" s="220"/>
      <c r="JH997" s="220"/>
      <c r="JI997" s="220"/>
      <c r="JJ997" s="220"/>
      <c r="JK997" s="220"/>
      <c r="JL997" s="220"/>
      <c r="JM997" s="220"/>
      <c r="JN997" s="220"/>
      <c r="JO997" s="220"/>
      <c r="JP997" s="220"/>
      <c r="JQ997" s="220"/>
      <c r="JR997" s="220"/>
      <c r="JS997" s="220"/>
      <c r="JT997" s="220"/>
      <c r="JU997" s="220"/>
      <c r="JV997" s="220"/>
      <c r="JW997" s="220"/>
      <c r="JX997" s="220"/>
      <c r="JY997" s="220"/>
      <c r="JZ997" s="220"/>
      <c r="KA997" s="220"/>
      <c r="KB997" s="220"/>
      <c r="KC997" s="220"/>
      <c r="KD997" s="220"/>
      <c r="KE997" s="220"/>
      <c r="KF997" s="220"/>
      <c r="KG997" s="220"/>
      <c r="KH997" s="220"/>
      <c r="KI997" s="220"/>
      <c r="KJ997" s="220"/>
      <c r="KK997" s="220"/>
      <c r="KL997" s="220"/>
      <c r="KM997" s="220"/>
      <c r="KN997" s="220"/>
      <c r="KO997" s="220"/>
      <c r="KP997" s="220"/>
      <c r="KQ997" s="220"/>
      <c r="KR997" s="220"/>
      <c r="KS997" s="220"/>
      <c r="KT997" s="220"/>
      <c r="KU997" s="220"/>
      <c r="KV997" s="220"/>
      <c r="KW997" s="220"/>
      <c r="KX997" s="220"/>
      <c r="LH997" s="220"/>
      <c r="LI997" s="220"/>
      <c r="LJ997" s="220"/>
      <c r="LK997" s="220"/>
      <c r="LL997" s="220"/>
      <c r="LM997" s="220"/>
      <c r="LN997" s="220"/>
      <c r="LO997" s="220"/>
      <c r="LP997" s="220"/>
      <c r="LQ997" s="220"/>
      <c r="LR997" s="220"/>
      <c r="LS997" s="220"/>
      <c r="LT997" s="220"/>
      <c r="LU997" s="220"/>
      <c r="LV997" s="220"/>
      <c r="LW997" s="220"/>
      <c r="LX997" s="220"/>
      <c r="LY997" s="220"/>
      <c r="LZ997" s="220"/>
      <c r="MA997" s="220"/>
      <c r="MB997" s="220"/>
      <c r="MC997" s="220"/>
      <c r="MD997" s="220"/>
      <c r="ME997" s="220"/>
      <c r="MF997" s="220"/>
      <c r="MG997" s="220"/>
      <c r="MH997" s="220"/>
      <c r="MI997" s="220"/>
      <c r="MJ997" s="220"/>
      <c r="MK997" s="220"/>
      <c r="ML997" s="220"/>
      <c r="MM997" s="220"/>
      <c r="MN997" s="220"/>
      <c r="MO997" s="220"/>
      <c r="MP997" s="220"/>
      <c r="MQ997" s="220"/>
      <c r="MR997" s="220"/>
      <c r="MS997" s="220"/>
      <c r="MT997" s="220"/>
      <c r="MU997" s="220"/>
      <c r="MV997" s="220"/>
      <c r="MW997" s="220"/>
      <c r="MX997" s="220"/>
      <c r="MY997" s="220"/>
      <c r="MZ997" s="220"/>
      <c r="NA997" s="220"/>
      <c r="NB997" s="220"/>
      <c r="NC997" s="220"/>
      <c r="ND997" s="220"/>
      <c r="NE997" s="220"/>
      <c r="NF997" s="220"/>
      <c r="NG997" s="220"/>
      <c r="NH997" s="220"/>
      <c r="NI997" s="220"/>
      <c r="NJ997" s="220"/>
      <c r="NK997" s="220"/>
      <c r="NL997" s="220"/>
      <c r="NM997" s="220"/>
      <c r="NN997" s="220"/>
      <c r="NO997" s="220"/>
      <c r="NP997" s="220"/>
      <c r="NQ997" s="220"/>
      <c r="NR997" s="220"/>
      <c r="NS997" s="220"/>
      <c r="NT997" s="220"/>
      <c r="NU997" s="220"/>
      <c r="NV997" s="220"/>
      <c r="NW997" s="220"/>
      <c r="NX997" s="220"/>
      <c r="NY997" s="220"/>
      <c r="NZ997" s="220"/>
      <c r="OA997" s="220"/>
      <c r="OB997" s="220"/>
      <c r="OC997" s="220"/>
      <c r="OD997" s="220"/>
      <c r="OE997" s="220"/>
      <c r="OF997" s="220"/>
      <c r="OG997" s="220"/>
      <c r="OH997" s="220"/>
      <c r="OI997" s="220"/>
      <c r="OJ997" s="220"/>
      <c r="OK997" s="220"/>
      <c r="OL997" s="220"/>
      <c r="OM997" s="220"/>
      <c r="ON997" s="220"/>
      <c r="OO997" s="220"/>
      <c r="OP997" s="220"/>
      <c r="OQ997" s="220"/>
      <c r="OR997" s="220"/>
      <c r="OS997" s="220"/>
      <c r="OT997" s="220"/>
      <c r="OU997" s="220"/>
      <c r="OV997" s="220"/>
      <c r="OW997" s="220"/>
      <c r="OX997" s="220"/>
      <c r="OY997" s="220"/>
      <c r="OZ997" s="220"/>
      <c r="PA997" s="220"/>
      <c r="PB997" s="220"/>
      <c r="PC997" s="220"/>
      <c r="PD997" s="220"/>
      <c r="PE997" s="220"/>
      <c r="PF997" s="220"/>
      <c r="PG997" s="220"/>
      <c r="PH997" s="220"/>
      <c r="PI997" s="220"/>
      <c r="PJ997" s="220"/>
      <c r="PK997" s="220"/>
      <c r="PL997" s="220"/>
      <c r="PM997" s="220"/>
      <c r="PN997" s="220"/>
      <c r="PO997" s="220"/>
      <c r="PP997" s="220"/>
      <c r="PQ997" s="220"/>
      <c r="PR997" s="220"/>
      <c r="PS997" s="220"/>
      <c r="PT997" s="220"/>
      <c r="PU997" s="220"/>
      <c r="PV997" s="220"/>
      <c r="PW997" s="220"/>
      <c r="PX997" s="220"/>
      <c r="PY997" s="220"/>
      <c r="PZ997" s="220"/>
      <c r="QA997" s="220"/>
      <c r="QB997" s="220"/>
      <c r="QC997" s="220"/>
      <c r="QD997" s="220"/>
      <c r="QE997" s="220"/>
      <c r="QF997" s="220"/>
      <c r="QG997" s="220"/>
      <c r="QH997" s="220"/>
      <c r="QI997" s="220"/>
      <c r="QJ997" s="220"/>
      <c r="QK997" s="220"/>
      <c r="QL997" s="220"/>
      <c r="QM997" s="220"/>
      <c r="QN997" s="220"/>
      <c r="QO997" s="220"/>
      <c r="QP997" s="220"/>
      <c r="QQ997" s="220"/>
      <c r="QR997" s="220"/>
      <c r="QS997" s="220"/>
      <c r="QT997" s="220"/>
      <c r="QU997" s="220"/>
      <c r="QV997" s="220"/>
      <c r="QW997" s="220"/>
      <c r="QX997" s="220"/>
      <c r="QY997" s="220"/>
      <c r="QZ997" s="220"/>
      <c r="RA997" s="220"/>
      <c r="RB997" s="220"/>
      <c r="RC997" s="220"/>
      <c r="RD997" s="220"/>
      <c r="RE997" s="220"/>
      <c r="RF997" s="220"/>
      <c r="RG997" s="220"/>
      <c r="RH997" s="220"/>
      <c r="RI997" s="220"/>
      <c r="RJ997" s="220"/>
      <c r="RK997" s="220"/>
      <c r="RL997" s="220"/>
      <c r="RM997" s="220"/>
      <c r="RN997" s="220"/>
      <c r="RO997" s="220"/>
      <c r="RP997" s="220"/>
      <c r="RQ997" s="220"/>
      <c r="RR997" s="220"/>
      <c r="RS997" s="220"/>
      <c r="RT997" s="220"/>
      <c r="RU997" s="220"/>
      <c r="RV997" s="220"/>
      <c r="RW997" s="220"/>
      <c r="RX997" s="220"/>
      <c r="RY997" s="220"/>
      <c r="RZ997" s="220"/>
      <c r="SA997" s="220"/>
      <c r="SB997" s="220"/>
      <c r="SC997" s="220"/>
      <c r="SD997" s="220"/>
      <c r="SE997" s="220"/>
      <c r="SF997" s="220"/>
      <c r="SG997" s="220"/>
    </row>
    <row r="998" spans="1:501">
      <c r="A998" s="220"/>
      <c r="B998" s="220"/>
      <c r="C998" s="220"/>
      <c r="D998" s="220"/>
      <c r="E998" s="220"/>
      <c r="F998" s="220"/>
      <c r="G998" s="220"/>
      <c r="H998" s="220"/>
      <c r="I998" s="220"/>
      <c r="J998" s="220"/>
      <c r="K998" s="220"/>
      <c r="L998" s="220"/>
      <c r="M998" s="220"/>
      <c r="N998" s="220"/>
      <c r="O998" s="454"/>
      <c r="P998" s="220"/>
      <c r="Q998" s="220"/>
      <c r="R998" s="220"/>
      <c r="S998" s="220"/>
      <c r="T998" s="220"/>
      <c r="U998" s="220"/>
      <c r="V998" s="220"/>
      <c r="W998" s="220"/>
      <c r="X998" s="220"/>
      <c r="Y998" s="220"/>
      <c r="Z998" s="220"/>
      <c r="AA998" s="220"/>
      <c r="AB998" s="220"/>
      <c r="AC998" s="220"/>
      <c r="AD998" s="220"/>
      <c r="AE998" s="220"/>
      <c r="AF998" s="220"/>
      <c r="AG998" s="220"/>
      <c r="AH998" s="220"/>
      <c r="AI998" s="220"/>
      <c r="AJ998" s="220"/>
      <c r="AK998" s="220"/>
      <c r="AL998" s="220"/>
      <c r="AM998" s="220"/>
      <c r="AN998" s="220"/>
      <c r="AO998" s="220"/>
      <c r="AP998" s="220"/>
      <c r="AQ998" s="220"/>
      <c r="AR998" s="220"/>
      <c r="AS998" s="220"/>
      <c r="AT998" s="220"/>
      <c r="AU998" s="220"/>
      <c r="AV998" s="220"/>
      <c r="AW998" s="220"/>
      <c r="AX998" s="220"/>
      <c r="AY998" s="220"/>
      <c r="AZ998" s="220"/>
      <c r="BA998" s="220"/>
      <c r="BB998" s="220"/>
      <c r="BC998" s="220"/>
      <c r="BD998" s="220"/>
      <c r="BE998" s="220"/>
      <c r="BF998" s="220"/>
      <c r="BG998" s="220"/>
      <c r="BH998" s="220"/>
      <c r="BI998" s="220"/>
      <c r="BJ998" s="220"/>
      <c r="BK998" s="220"/>
      <c r="BL998" s="220"/>
      <c r="BM998" s="220"/>
      <c r="BN998" s="220"/>
      <c r="BO998" s="220"/>
      <c r="BP998" s="220"/>
      <c r="BQ998" s="220"/>
      <c r="BR998" s="220"/>
      <c r="BS998" s="220"/>
      <c r="BT998" s="220"/>
      <c r="BU998" s="220"/>
      <c r="BV998" s="220"/>
      <c r="BW998" s="220"/>
      <c r="DV998" s="220"/>
      <c r="DW998" s="220"/>
      <c r="DX998" s="220"/>
      <c r="DY998" s="220"/>
      <c r="DZ998" s="220"/>
      <c r="EA998" s="220"/>
      <c r="EB998" s="220"/>
      <c r="EC998" s="220"/>
      <c r="ED998" s="220"/>
      <c r="EE998" s="220"/>
      <c r="EF998" s="220"/>
      <c r="EG998" s="220"/>
      <c r="EH998" s="220"/>
      <c r="EI998" s="220"/>
      <c r="EJ998" s="220"/>
      <c r="EK998" s="220"/>
      <c r="EL998" s="220"/>
      <c r="EM998" s="220"/>
      <c r="EN998" s="220"/>
      <c r="EO998" s="220"/>
      <c r="EP998" s="220"/>
      <c r="EQ998" s="220"/>
      <c r="ER998" s="220"/>
      <c r="ES998" s="220"/>
      <c r="ET998" s="220"/>
      <c r="EU998" s="220"/>
      <c r="EV998" s="220"/>
      <c r="EW998" s="220"/>
      <c r="EX998" s="220"/>
      <c r="EY998" s="220"/>
      <c r="EZ998" s="220"/>
      <c r="FA998" s="220"/>
      <c r="FB998" s="220"/>
      <c r="FC998" s="220"/>
      <c r="FD998" s="220"/>
      <c r="FE998" s="220"/>
      <c r="FF998" s="220"/>
      <c r="FG998" s="220"/>
      <c r="FH998" s="220"/>
      <c r="FI998" s="220"/>
      <c r="FJ998" s="220"/>
      <c r="FK998" s="220"/>
      <c r="FL998" s="220"/>
      <c r="FM998" s="220"/>
      <c r="FN998" s="220"/>
      <c r="FO998" s="220"/>
      <c r="FP998" s="220"/>
      <c r="FQ998" s="220"/>
      <c r="FR998" s="220"/>
      <c r="FS998" s="220"/>
      <c r="FT998" s="220"/>
      <c r="FU998" s="220"/>
      <c r="FV998" s="220"/>
      <c r="FW998" s="220"/>
      <c r="FX998" s="220"/>
      <c r="FY998" s="220"/>
      <c r="FZ998" s="220"/>
      <c r="GA998" s="220"/>
      <c r="GB998" s="220"/>
      <c r="GC998" s="220"/>
      <c r="GD998" s="220"/>
      <c r="GE998" s="220"/>
      <c r="GF998" s="220"/>
      <c r="GG998" s="220"/>
      <c r="GH998" s="220"/>
      <c r="GI998" s="220"/>
      <c r="GJ998" s="220"/>
      <c r="GK998" s="220"/>
      <c r="GL998" s="220"/>
      <c r="GM998" s="220"/>
      <c r="GN998" s="220"/>
      <c r="GO998" s="220"/>
      <c r="GP998" s="220"/>
      <c r="GQ998" s="220"/>
      <c r="GR998" s="220"/>
      <c r="GS998" s="220"/>
      <c r="GT998" s="220"/>
      <c r="GU998" s="220"/>
      <c r="GV998" s="220"/>
      <c r="GW998" s="220"/>
      <c r="GX998" s="220"/>
      <c r="GY998" s="220"/>
      <c r="GZ998" s="220"/>
      <c r="HA998" s="220"/>
      <c r="HB998" s="220"/>
      <c r="HC998" s="220"/>
      <c r="HD998" s="220"/>
      <c r="HE998" s="220"/>
      <c r="HF998" s="220"/>
      <c r="HG998" s="220"/>
      <c r="HH998" s="220"/>
      <c r="HI998" s="220"/>
      <c r="HJ998" s="220"/>
      <c r="HK998" s="220"/>
      <c r="HL998" s="220"/>
      <c r="HM998" s="220"/>
      <c r="HN998" s="220"/>
      <c r="HO998" s="220"/>
      <c r="HP998" s="220"/>
      <c r="HQ998" s="220"/>
      <c r="HR998" s="220"/>
      <c r="HS998" s="220"/>
      <c r="HT998" s="220"/>
      <c r="HU998" s="220"/>
      <c r="HV998" s="220"/>
      <c r="HW998" s="220"/>
      <c r="HX998" s="220"/>
      <c r="HY998" s="220"/>
      <c r="HZ998" s="220"/>
      <c r="IA998" s="220"/>
      <c r="IB998" s="220"/>
      <c r="IC998" s="220"/>
      <c r="ID998" s="220"/>
      <c r="IE998" s="220"/>
      <c r="IF998" s="220"/>
      <c r="IG998" s="220"/>
      <c r="IH998" s="220"/>
      <c r="II998" s="220"/>
      <c r="IJ998" s="220"/>
      <c r="IK998" s="220"/>
      <c r="IL998" s="220"/>
      <c r="IM998" s="220"/>
      <c r="IN998" s="220"/>
      <c r="IO998" s="220"/>
      <c r="IP998" s="220"/>
      <c r="IQ998" s="220"/>
      <c r="IR998" s="220"/>
      <c r="IS998" s="220"/>
      <c r="IT998" s="220"/>
      <c r="IU998" s="220"/>
      <c r="IV998" s="220"/>
      <c r="IW998" s="220"/>
      <c r="IX998" s="220"/>
      <c r="IY998" s="220"/>
      <c r="IZ998" s="220"/>
      <c r="JA998" s="220"/>
      <c r="JB998" s="220"/>
      <c r="JC998" s="220"/>
      <c r="JD998" s="220"/>
      <c r="JE998" s="220"/>
      <c r="JF998" s="220"/>
      <c r="JG998" s="220"/>
      <c r="JH998" s="220"/>
      <c r="JI998" s="220"/>
      <c r="JJ998" s="220"/>
      <c r="JK998" s="220"/>
      <c r="JL998" s="220"/>
      <c r="JM998" s="220"/>
      <c r="JN998" s="220"/>
      <c r="JO998" s="220"/>
      <c r="JP998" s="220"/>
      <c r="JQ998" s="220"/>
      <c r="JR998" s="220"/>
      <c r="JS998" s="220"/>
      <c r="JT998" s="220"/>
      <c r="JU998" s="220"/>
      <c r="JV998" s="220"/>
      <c r="JW998" s="220"/>
      <c r="JX998" s="220"/>
      <c r="JY998" s="220"/>
      <c r="JZ998" s="220"/>
      <c r="KA998" s="220"/>
      <c r="KB998" s="220"/>
      <c r="KC998" s="220"/>
      <c r="KD998" s="220"/>
      <c r="KE998" s="220"/>
      <c r="KF998" s="220"/>
      <c r="KG998" s="220"/>
      <c r="KH998" s="220"/>
      <c r="KI998" s="220"/>
      <c r="KJ998" s="220"/>
      <c r="KK998" s="220"/>
      <c r="KL998" s="220"/>
      <c r="KM998" s="220"/>
      <c r="KN998" s="220"/>
      <c r="KO998" s="220"/>
      <c r="KP998" s="220"/>
      <c r="KQ998" s="220"/>
      <c r="KR998" s="220"/>
      <c r="KS998" s="220"/>
      <c r="KT998" s="220"/>
      <c r="KU998" s="220"/>
      <c r="KV998" s="220"/>
      <c r="KW998" s="220"/>
      <c r="KX998" s="220"/>
      <c r="LH998" s="220"/>
      <c r="LI998" s="220"/>
      <c r="LJ998" s="220"/>
      <c r="LK998" s="220"/>
      <c r="LL998" s="220"/>
      <c r="LM998" s="220"/>
      <c r="LN998" s="220"/>
      <c r="LO998" s="220"/>
      <c r="LP998" s="220"/>
      <c r="LQ998" s="220"/>
      <c r="LR998" s="220"/>
      <c r="LS998" s="220"/>
      <c r="LT998" s="220"/>
      <c r="LU998" s="220"/>
      <c r="LV998" s="220"/>
      <c r="LW998" s="220"/>
      <c r="LX998" s="220"/>
      <c r="LY998" s="220"/>
      <c r="LZ998" s="220"/>
      <c r="MA998" s="220"/>
      <c r="MB998" s="220"/>
      <c r="MC998" s="220"/>
      <c r="MD998" s="220"/>
      <c r="ME998" s="220"/>
      <c r="MF998" s="220"/>
      <c r="MG998" s="220"/>
      <c r="MH998" s="220"/>
      <c r="MI998" s="220"/>
      <c r="MJ998" s="220"/>
      <c r="MK998" s="220"/>
      <c r="ML998" s="220"/>
      <c r="MM998" s="220"/>
      <c r="MN998" s="220"/>
      <c r="MO998" s="220"/>
      <c r="MP998" s="220"/>
      <c r="MQ998" s="220"/>
      <c r="MR998" s="220"/>
      <c r="MS998" s="220"/>
      <c r="MT998" s="220"/>
      <c r="MU998" s="220"/>
      <c r="MV998" s="220"/>
      <c r="MW998" s="220"/>
      <c r="MX998" s="220"/>
      <c r="MY998" s="220"/>
      <c r="MZ998" s="220"/>
      <c r="NA998" s="220"/>
      <c r="NB998" s="220"/>
      <c r="NC998" s="220"/>
      <c r="ND998" s="220"/>
      <c r="NE998" s="220"/>
      <c r="NF998" s="220"/>
      <c r="NG998" s="220"/>
      <c r="NH998" s="220"/>
      <c r="NI998" s="220"/>
      <c r="NJ998" s="220"/>
      <c r="NK998" s="220"/>
      <c r="NL998" s="220"/>
      <c r="NM998" s="220"/>
      <c r="NN998" s="220"/>
      <c r="NO998" s="220"/>
      <c r="NP998" s="220"/>
      <c r="NQ998" s="220"/>
      <c r="NR998" s="220"/>
      <c r="NS998" s="220"/>
      <c r="NT998" s="220"/>
      <c r="NU998" s="220"/>
      <c r="NV998" s="220"/>
      <c r="NW998" s="220"/>
      <c r="NX998" s="220"/>
      <c r="NY998" s="220"/>
      <c r="NZ998" s="220"/>
      <c r="OA998" s="220"/>
      <c r="OB998" s="220"/>
      <c r="OC998" s="220"/>
      <c r="OD998" s="220"/>
      <c r="OE998" s="220"/>
      <c r="OF998" s="220"/>
      <c r="OG998" s="220"/>
      <c r="OH998" s="220"/>
      <c r="OI998" s="220"/>
      <c r="OJ998" s="220"/>
      <c r="OK998" s="220"/>
      <c r="OL998" s="220"/>
      <c r="OM998" s="220"/>
      <c r="ON998" s="220"/>
      <c r="OO998" s="220"/>
      <c r="OP998" s="220"/>
      <c r="OQ998" s="220"/>
      <c r="OR998" s="220"/>
      <c r="OS998" s="220"/>
      <c r="OT998" s="220"/>
      <c r="OU998" s="220"/>
      <c r="OV998" s="220"/>
      <c r="OW998" s="220"/>
      <c r="OX998" s="220"/>
      <c r="OY998" s="220"/>
      <c r="OZ998" s="220"/>
      <c r="PA998" s="220"/>
      <c r="PB998" s="220"/>
      <c r="PC998" s="220"/>
      <c r="PD998" s="220"/>
      <c r="PE998" s="220"/>
      <c r="PF998" s="220"/>
      <c r="PG998" s="220"/>
      <c r="PH998" s="220"/>
      <c r="PI998" s="220"/>
      <c r="PJ998" s="220"/>
      <c r="PK998" s="220"/>
      <c r="PL998" s="220"/>
      <c r="PM998" s="220"/>
      <c r="PN998" s="220"/>
      <c r="PO998" s="220"/>
      <c r="PP998" s="220"/>
      <c r="PQ998" s="220"/>
      <c r="PR998" s="220"/>
      <c r="PS998" s="220"/>
      <c r="PT998" s="220"/>
      <c r="PU998" s="220"/>
      <c r="PV998" s="220"/>
      <c r="PW998" s="220"/>
      <c r="PX998" s="220"/>
      <c r="PY998" s="220"/>
      <c r="PZ998" s="220"/>
      <c r="QA998" s="220"/>
      <c r="QB998" s="220"/>
      <c r="QC998" s="220"/>
      <c r="QD998" s="220"/>
      <c r="QE998" s="220"/>
      <c r="QF998" s="220"/>
      <c r="QG998" s="220"/>
      <c r="QH998" s="220"/>
      <c r="QI998" s="220"/>
      <c r="QJ998" s="220"/>
      <c r="QK998" s="220"/>
      <c r="QL998" s="220"/>
      <c r="QM998" s="220"/>
      <c r="QN998" s="220"/>
      <c r="QO998" s="220"/>
      <c r="QP998" s="220"/>
      <c r="QQ998" s="220"/>
      <c r="QR998" s="220"/>
      <c r="QS998" s="220"/>
      <c r="QT998" s="220"/>
      <c r="QU998" s="220"/>
      <c r="QV998" s="220"/>
      <c r="QW998" s="220"/>
      <c r="QX998" s="220"/>
      <c r="QY998" s="220"/>
      <c r="QZ998" s="220"/>
      <c r="RA998" s="220"/>
      <c r="RB998" s="220"/>
      <c r="RC998" s="220"/>
      <c r="RD998" s="220"/>
      <c r="RE998" s="220"/>
      <c r="RF998" s="220"/>
      <c r="RG998" s="220"/>
      <c r="RH998" s="220"/>
      <c r="RI998" s="220"/>
      <c r="RJ998" s="220"/>
      <c r="RK998" s="220"/>
      <c r="RL998" s="220"/>
      <c r="RM998" s="220"/>
      <c r="RN998" s="220"/>
      <c r="RO998" s="220"/>
      <c r="RP998" s="220"/>
      <c r="RQ998" s="220"/>
      <c r="RR998" s="220"/>
      <c r="RS998" s="220"/>
      <c r="RT998" s="220"/>
      <c r="RU998" s="220"/>
      <c r="RV998" s="220"/>
      <c r="RW998" s="220"/>
      <c r="RX998" s="220"/>
      <c r="RY998" s="220"/>
      <c r="RZ998" s="220"/>
      <c r="SA998" s="220"/>
      <c r="SB998" s="220"/>
      <c r="SC998" s="220"/>
      <c r="SD998" s="220"/>
      <c r="SE998" s="220"/>
      <c r="SF998" s="220"/>
      <c r="SG998" s="220"/>
    </row>
    <row r="999" spans="1:501">
      <c r="A999" s="220"/>
      <c r="B999" s="220"/>
      <c r="C999" s="220"/>
      <c r="D999" s="220"/>
      <c r="E999" s="220"/>
      <c r="F999" s="220"/>
      <c r="G999" s="220"/>
      <c r="H999" s="220"/>
      <c r="I999" s="220"/>
      <c r="J999" s="220"/>
      <c r="K999" s="220"/>
      <c r="L999" s="220"/>
      <c r="M999" s="220"/>
      <c r="N999" s="220"/>
      <c r="O999" s="454"/>
      <c r="P999" s="220"/>
      <c r="Q999" s="220"/>
      <c r="R999" s="220"/>
      <c r="S999" s="220"/>
      <c r="T999" s="220"/>
      <c r="U999" s="220"/>
      <c r="V999" s="220"/>
      <c r="W999" s="220"/>
      <c r="X999" s="220"/>
      <c r="Y999" s="220"/>
      <c r="Z999" s="220"/>
      <c r="AA999" s="220"/>
      <c r="AB999" s="220"/>
      <c r="AC999" s="220"/>
      <c r="AD999" s="220"/>
      <c r="AE999" s="220"/>
      <c r="AF999" s="220"/>
      <c r="AG999" s="220"/>
      <c r="AH999" s="220"/>
      <c r="AI999" s="220"/>
      <c r="AJ999" s="220"/>
      <c r="AK999" s="220"/>
      <c r="AL999" s="220"/>
      <c r="AM999" s="220"/>
      <c r="AN999" s="220"/>
      <c r="AO999" s="220"/>
      <c r="AP999" s="220"/>
      <c r="AQ999" s="220"/>
      <c r="AR999" s="220"/>
      <c r="AS999" s="220"/>
      <c r="AT999" s="220"/>
      <c r="AU999" s="220"/>
      <c r="AV999" s="220"/>
      <c r="AW999" s="220"/>
      <c r="AX999" s="220"/>
      <c r="AY999" s="220"/>
      <c r="AZ999" s="220"/>
      <c r="BA999" s="220"/>
      <c r="BB999" s="220"/>
      <c r="BC999" s="220"/>
      <c r="BD999" s="220"/>
      <c r="BE999" s="220"/>
      <c r="BF999" s="220"/>
      <c r="BG999" s="220"/>
      <c r="BH999" s="220"/>
      <c r="BI999" s="220"/>
      <c r="BJ999" s="220"/>
      <c r="BK999" s="220"/>
      <c r="BL999" s="220"/>
      <c r="BM999" s="220"/>
      <c r="BN999" s="220"/>
      <c r="BO999" s="220"/>
      <c r="BP999" s="220"/>
      <c r="BQ999" s="220"/>
      <c r="BR999" s="220"/>
      <c r="BS999" s="220"/>
      <c r="BT999" s="220"/>
      <c r="BU999" s="220"/>
      <c r="BV999" s="220"/>
      <c r="BW999" s="220"/>
      <c r="DV999" s="220"/>
      <c r="DW999" s="220"/>
      <c r="DX999" s="220"/>
      <c r="DY999" s="220"/>
      <c r="DZ999" s="220"/>
      <c r="EA999" s="220"/>
      <c r="EB999" s="220"/>
      <c r="EC999" s="220"/>
      <c r="ED999" s="220"/>
      <c r="EE999" s="220"/>
      <c r="EF999" s="220"/>
      <c r="EG999" s="220"/>
      <c r="EH999" s="220"/>
      <c r="EI999" s="220"/>
      <c r="EJ999" s="220"/>
      <c r="EK999" s="220"/>
      <c r="EL999" s="220"/>
      <c r="EM999" s="220"/>
      <c r="EN999" s="220"/>
      <c r="EO999" s="220"/>
      <c r="EP999" s="220"/>
      <c r="EQ999" s="220"/>
      <c r="ER999" s="220"/>
      <c r="ES999" s="220"/>
      <c r="ET999" s="220"/>
      <c r="EU999" s="220"/>
      <c r="EV999" s="220"/>
      <c r="EW999" s="220"/>
      <c r="EX999" s="220"/>
      <c r="EY999" s="220"/>
      <c r="EZ999" s="220"/>
      <c r="FA999" s="220"/>
      <c r="FB999" s="220"/>
      <c r="FC999" s="220"/>
      <c r="FD999" s="220"/>
      <c r="FE999" s="220"/>
      <c r="FF999" s="220"/>
      <c r="FG999" s="220"/>
      <c r="FH999" s="220"/>
      <c r="FI999" s="220"/>
      <c r="FJ999" s="220"/>
      <c r="FK999" s="220"/>
      <c r="FL999" s="220"/>
      <c r="FM999" s="220"/>
      <c r="FN999" s="220"/>
      <c r="FO999" s="220"/>
      <c r="FP999" s="220"/>
      <c r="FQ999" s="220"/>
      <c r="FR999" s="220"/>
      <c r="FS999" s="220"/>
      <c r="FT999" s="220"/>
      <c r="FU999" s="220"/>
      <c r="FV999" s="220"/>
      <c r="FW999" s="220"/>
      <c r="FX999" s="220"/>
      <c r="FY999" s="220"/>
      <c r="FZ999" s="220"/>
      <c r="GA999" s="220"/>
      <c r="GB999" s="220"/>
      <c r="GC999" s="220"/>
      <c r="GD999" s="220"/>
      <c r="GE999" s="220"/>
      <c r="GF999" s="220"/>
      <c r="GG999" s="220"/>
      <c r="GH999" s="220"/>
      <c r="GI999" s="220"/>
      <c r="GJ999" s="220"/>
      <c r="GK999" s="220"/>
      <c r="GL999" s="220"/>
      <c r="GM999" s="220"/>
      <c r="GN999" s="220"/>
      <c r="GO999" s="220"/>
      <c r="GP999" s="220"/>
      <c r="GQ999" s="220"/>
      <c r="GR999" s="220"/>
      <c r="GS999" s="220"/>
      <c r="GT999" s="220"/>
      <c r="GU999" s="220"/>
      <c r="GV999" s="220"/>
      <c r="GW999" s="220"/>
      <c r="GX999" s="220"/>
      <c r="GY999" s="220"/>
      <c r="GZ999" s="220"/>
      <c r="HA999" s="220"/>
      <c r="HB999" s="220"/>
      <c r="HC999" s="220"/>
      <c r="HD999" s="220"/>
      <c r="HE999" s="220"/>
      <c r="HF999" s="220"/>
      <c r="HG999" s="220"/>
      <c r="HH999" s="220"/>
      <c r="HI999" s="220"/>
      <c r="HJ999" s="220"/>
      <c r="HK999" s="220"/>
      <c r="HL999" s="220"/>
      <c r="HM999" s="220"/>
      <c r="HN999" s="220"/>
      <c r="HO999" s="220"/>
      <c r="HP999" s="220"/>
      <c r="HQ999" s="220"/>
      <c r="HR999" s="220"/>
      <c r="HS999" s="220"/>
      <c r="HT999" s="220"/>
      <c r="HU999" s="220"/>
      <c r="HV999" s="220"/>
      <c r="HW999" s="220"/>
      <c r="HX999" s="220"/>
      <c r="HY999" s="220"/>
      <c r="HZ999" s="220"/>
      <c r="IA999" s="220"/>
      <c r="IB999" s="220"/>
      <c r="IC999" s="220"/>
      <c r="ID999" s="220"/>
      <c r="IE999" s="220"/>
      <c r="IF999" s="220"/>
      <c r="IG999" s="220"/>
      <c r="IH999" s="220"/>
      <c r="II999" s="220"/>
      <c r="IJ999" s="220"/>
      <c r="IK999" s="220"/>
      <c r="IL999" s="220"/>
      <c r="IM999" s="220"/>
      <c r="IN999" s="220"/>
      <c r="IO999" s="220"/>
      <c r="IP999" s="220"/>
      <c r="IQ999" s="220"/>
      <c r="IR999" s="220"/>
      <c r="IS999" s="220"/>
      <c r="IT999" s="220"/>
      <c r="IU999" s="220"/>
      <c r="IV999" s="220"/>
      <c r="IW999" s="220"/>
      <c r="IX999" s="220"/>
      <c r="IY999" s="220"/>
      <c r="IZ999" s="220"/>
      <c r="JA999" s="220"/>
      <c r="JB999" s="220"/>
      <c r="JC999" s="220"/>
      <c r="JD999" s="220"/>
      <c r="JE999" s="220"/>
      <c r="JF999" s="220"/>
      <c r="JG999" s="220"/>
      <c r="JH999" s="220"/>
      <c r="JI999" s="220"/>
      <c r="JJ999" s="220"/>
      <c r="JK999" s="220"/>
      <c r="JL999" s="220"/>
      <c r="JM999" s="220"/>
      <c r="JN999" s="220"/>
      <c r="JO999" s="220"/>
      <c r="JP999" s="220"/>
      <c r="JQ999" s="220"/>
      <c r="JR999" s="220"/>
      <c r="JS999" s="220"/>
      <c r="JT999" s="220"/>
      <c r="JU999" s="220"/>
      <c r="JV999" s="220"/>
      <c r="JW999" s="220"/>
      <c r="JX999" s="220"/>
      <c r="JY999" s="220"/>
      <c r="JZ999" s="220"/>
      <c r="KA999" s="220"/>
      <c r="KB999" s="220"/>
      <c r="KC999" s="220"/>
      <c r="KD999" s="220"/>
      <c r="KE999" s="220"/>
      <c r="KF999" s="220"/>
      <c r="KG999" s="220"/>
      <c r="KH999" s="220"/>
      <c r="KI999" s="220"/>
      <c r="KJ999" s="220"/>
      <c r="KK999" s="220"/>
      <c r="KL999" s="220"/>
      <c r="KM999" s="220"/>
      <c r="KN999" s="220"/>
      <c r="KO999" s="220"/>
      <c r="KP999" s="220"/>
      <c r="KQ999" s="220"/>
      <c r="KR999" s="220"/>
      <c r="KS999" s="220"/>
      <c r="KT999" s="220"/>
      <c r="KU999" s="220"/>
      <c r="KV999" s="220"/>
      <c r="KW999" s="220"/>
      <c r="KX999" s="220"/>
      <c r="LH999" s="220"/>
      <c r="LI999" s="220"/>
      <c r="LJ999" s="220"/>
      <c r="LK999" s="220"/>
      <c r="LL999" s="220"/>
      <c r="LM999" s="220"/>
      <c r="LN999" s="220"/>
      <c r="LO999" s="220"/>
      <c r="LP999" s="220"/>
      <c r="LQ999" s="220"/>
      <c r="LR999" s="220"/>
      <c r="LS999" s="220"/>
      <c r="LT999" s="220"/>
      <c r="LU999" s="220"/>
      <c r="LV999" s="220"/>
      <c r="LW999" s="220"/>
      <c r="LX999" s="220"/>
      <c r="LY999" s="220"/>
      <c r="LZ999" s="220"/>
      <c r="MA999" s="220"/>
      <c r="MB999" s="220"/>
      <c r="MC999" s="220"/>
      <c r="MD999" s="220"/>
      <c r="ME999" s="220"/>
      <c r="MF999" s="220"/>
      <c r="MG999" s="220"/>
      <c r="MH999" s="220"/>
      <c r="MI999" s="220"/>
      <c r="MJ999" s="220"/>
      <c r="MK999" s="220"/>
      <c r="ML999" s="220"/>
      <c r="MM999" s="220"/>
      <c r="MN999" s="220"/>
      <c r="MO999" s="220"/>
      <c r="MP999" s="220"/>
      <c r="MQ999" s="220"/>
      <c r="MR999" s="220"/>
      <c r="MS999" s="220"/>
      <c r="MT999" s="220"/>
      <c r="MU999" s="220"/>
      <c r="MV999" s="220"/>
      <c r="MW999" s="220"/>
      <c r="MX999" s="220"/>
      <c r="MY999" s="220"/>
      <c r="MZ999" s="220"/>
      <c r="NA999" s="220"/>
      <c r="NB999" s="220"/>
      <c r="NC999" s="220"/>
      <c r="ND999" s="220"/>
      <c r="NE999" s="220"/>
      <c r="NF999" s="220"/>
      <c r="NG999" s="220"/>
      <c r="NH999" s="220"/>
      <c r="NI999" s="220"/>
      <c r="NJ999" s="220"/>
      <c r="NK999" s="220"/>
      <c r="NL999" s="220"/>
      <c r="NM999" s="220"/>
      <c r="NN999" s="220"/>
      <c r="NO999" s="220"/>
      <c r="NP999" s="220"/>
      <c r="NQ999" s="220"/>
      <c r="NR999" s="220"/>
      <c r="NS999" s="220"/>
      <c r="NT999" s="220"/>
      <c r="NU999" s="220"/>
      <c r="NV999" s="220"/>
      <c r="NW999" s="220"/>
      <c r="NX999" s="220"/>
      <c r="NY999" s="220"/>
      <c r="NZ999" s="220"/>
      <c r="OA999" s="220"/>
      <c r="OB999" s="220"/>
      <c r="OC999" s="220"/>
      <c r="OD999" s="220"/>
      <c r="OE999" s="220"/>
      <c r="OF999" s="220"/>
      <c r="OG999" s="220"/>
      <c r="OH999" s="220"/>
      <c r="OI999" s="220"/>
      <c r="OJ999" s="220"/>
      <c r="OK999" s="220"/>
      <c r="OL999" s="220"/>
      <c r="OM999" s="220"/>
      <c r="ON999" s="220"/>
      <c r="OO999" s="220"/>
      <c r="OP999" s="220"/>
      <c r="OQ999" s="220"/>
      <c r="OR999" s="220"/>
      <c r="OS999" s="220"/>
      <c r="OT999" s="220"/>
      <c r="OU999" s="220"/>
      <c r="OV999" s="220"/>
      <c r="OW999" s="220"/>
      <c r="OX999" s="220"/>
      <c r="OY999" s="220"/>
      <c r="OZ999" s="220"/>
      <c r="PA999" s="220"/>
      <c r="PB999" s="220"/>
      <c r="PC999" s="220"/>
      <c r="PD999" s="220"/>
      <c r="PE999" s="220"/>
      <c r="PF999" s="220"/>
      <c r="PG999" s="220"/>
      <c r="PH999" s="220"/>
      <c r="PI999" s="220"/>
      <c r="PJ999" s="220"/>
      <c r="PK999" s="220"/>
      <c r="PL999" s="220"/>
      <c r="PM999" s="220"/>
      <c r="PN999" s="220"/>
      <c r="PO999" s="220"/>
      <c r="PP999" s="220"/>
      <c r="PQ999" s="220"/>
      <c r="PR999" s="220"/>
      <c r="PS999" s="220"/>
      <c r="PT999" s="220"/>
      <c r="PU999" s="220"/>
      <c r="PV999" s="220"/>
      <c r="PW999" s="220"/>
      <c r="PX999" s="220"/>
      <c r="PY999" s="220"/>
      <c r="PZ999" s="220"/>
      <c r="QA999" s="220"/>
      <c r="QB999" s="220"/>
      <c r="QC999" s="220"/>
      <c r="QD999" s="220"/>
      <c r="QE999" s="220"/>
      <c r="QF999" s="220"/>
      <c r="QG999" s="220"/>
      <c r="QH999" s="220"/>
      <c r="QI999" s="220"/>
      <c r="QJ999" s="220"/>
      <c r="QK999" s="220"/>
      <c r="QL999" s="220"/>
      <c r="QM999" s="220"/>
      <c r="QN999" s="220"/>
      <c r="QO999" s="220"/>
      <c r="QP999" s="220"/>
      <c r="QQ999" s="220"/>
      <c r="QR999" s="220"/>
      <c r="QS999" s="220"/>
      <c r="QT999" s="220"/>
      <c r="QU999" s="220"/>
      <c r="QV999" s="220"/>
      <c r="QW999" s="220"/>
      <c r="QX999" s="220"/>
      <c r="QY999" s="220"/>
      <c r="QZ999" s="220"/>
      <c r="RA999" s="220"/>
      <c r="RB999" s="220"/>
      <c r="RC999" s="220"/>
      <c r="RD999" s="220"/>
      <c r="RE999" s="220"/>
      <c r="RF999" s="220"/>
      <c r="RG999" s="220"/>
      <c r="RH999" s="220"/>
      <c r="RI999" s="220"/>
      <c r="RJ999" s="220"/>
      <c r="RK999" s="220"/>
      <c r="RL999" s="220"/>
      <c r="RM999" s="220"/>
      <c r="RN999" s="220"/>
      <c r="RO999" s="220"/>
      <c r="RP999" s="220"/>
      <c r="RQ999" s="220"/>
      <c r="RR999" s="220"/>
      <c r="RS999" s="220"/>
      <c r="RT999" s="220"/>
      <c r="RU999" s="220"/>
      <c r="RV999" s="220"/>
      <c r="RW999" s="220"/>
      <c r="RX999" s="220"/>
      <c r="RY999" s="220"/>
      <c r="RZ999" s="220"/>
      <c r="SA999" s="220"/>
      <c r="SB999" s="220"/>
      <c r="SC999" s="220"/>
      <c r="SD999" s="220"/>
      <c r="SE999" s="220"/>
      <c r="SF999" s="220"/>
      <c r="SG999" s="220"/>
    </row>
    <row r="1000" spans="1:501">
      <c r="A1000" s="220"/>
      <c r="B1000" s="220"/>
      <c r="C1000" s="220"/>
      <c r="D1000" s="220"/>
      <c r="E1000" s="220"/>
      <c r="F1000" s="220"/>
      <c r="G1000" s="220"/>
      <c r="H1000" s="220"/>
      <c r="I1000" s="220"/>
      <c r="J1000" s="220"/>
      <c r="K1000" s="220"/>
      <c r="L1000" s="220"/>
      <c r="M1000" s="220"/>
      <c r="N1000" s="220"/>
      <c r="O1000" s="454"/>
      <c r="P1000" s="220"/>
      <c r="Q1000" s="220"/>
      <c r="R1000" s="220"/>
      <c r="S1000" s="220"/>
      <c r="T1000" s="220"/>
      <c r="U1000" s="220"/>
      <c r="V1000" s="220"/>
      <c r="W1000" s="220"/>
      <c r="X1000" s="220"/>
      <c r="Y1000" s="220"/>
      <c r="Z1000" s="220"/>
      <c r="AA1000" s="220"/>
      <c r="AB1000" s="220"/>
      <c r="AC1000" s="220"/>
      <c r="AD1000" s="220"/>
      <c r="AE1000" s="220"/>
      <c r="AF1000" s="220"/>
      <c r="AG1000" s="220"/>
      <c r="AH1000" s="220"/>
      <c r="AI1000" s="220"/>
      <c r="AJ1000" s="220"/>
      <c r="AK1000" s="220"/>
      <c r="AL1000" s="220"/>
      <c r="AM1000" s="220"/>
      <c r="AN1000" s="220"/>
      <c r="AO1000" s="220"/>
      <c r="AP1000" s="220"/>
      <c r="AQ1000" s="220"/>
      <c r="AR1000" s="220"/>
      <c r="AS1000" s="220"/>
      <c r="AT1000" s="220"/>
      <c r="AU1000" s="220"/>
      <c r="AV1000" s="220"/>
      <c r="AW1000" s="220"/>
      <c r="AX1000" s="220"/>
      <c r="AY1000" s="220"/>
      <c r="AZ1000" s="220"/>
      <c r="BA1000" s="220"/>
      <c r="BB1000" s="220"/>
      <c r="BC1000" s="220"/>
      <c r="BD1000" s="220"/>
      <c r="BE1000" s="220"/>
      <c r="BF1000" s="220"/>
      <c r="BG1000" s="220"/>
      <c r="BH1000" s="220"/>
      <c r="BI1000" s="220"/>
      <c r="BJ1000" s="220"/>
      <c r="BK1000" s="220"/>
      <c r="BL1000" s="220"/>
      <c r="BM1000" s="220"/>
      <c r="BN1000" s="220"/>
      <c r="BO1000" s="220"/>
      <c r="BP1000" s="220"/>
      <c r="BQ1000" s="220"/>
      <c r="BR1000" s="220"/>
      <c r="BS1000" s="220"/>
      <c r="BT1000" s="220"/>
      <c r="BU1000" s="220"/>
      <c r="BV1000" s="220"/>
      <c r="BW1000" s="220"/>
      <c r="DV1000" s="220"/>
      <c r="DW1000" s="220"/>
      <c r="DX1000" s="220"/>
      <c r="DY1000" s="220"/>
      <c r="DZ1000" s="220"/>
      <c r="EA1000" s="220"/>
      <c r="EB1000" s="220"/>
      <c r="EC1000" s="220"/>
      <c r="ED1000" s="220"/>
      <c r="EE1000" s="220"/>
      <c r="EF1000" s="220"/>
      <c r="EG1000" s="220"/>
      <c r="EH1000" s="220"/>
      <c r="EI1000" s="220"/>
      <c r="EJ1000" s="220"/>
      <c r="EK1000" s="220"/>
      <c r="EL1000" s="220"/>
      <c r="EM1000" s="220"/>
      <c r="EN1000" s="220"/>
      <c r="EO1000" s="220"/>
      <c r="EP1000" s="220"/>
      <c r="EQ1000" s="220"/>
      <c r="ER1000" s="220"/>
      <c r="ES1000" s="220"/>
      <c r="ET1000" s="220"/>
      <c r="EU1000" s="220"/>
      <c r="EV1000" s="220"/>
      <c r="EW1000" s="220"/>
      <c r="EX1000" s="220"/>
      <c r="EY1000" s="220"/>
      <c r="EZ1000" s="220"/>
      <c r="FA1000" s="220"/>
      <c r="FB1000" s="220"/>
      <c r="FC1000" s="220"/>
      <c r="FD1000" s="220"/>
      <c r="FE1000" s="220"/>
      <c r="FF1000" s="220"/>
      <c r="FG1000" s="220"/>
      <c r="FH1000" s="220"/>
      <c r="FI1000" s="220"/>
      <c r="FJ1000" s="220"/>
      <c r="FK1000" s="220"/>
      <c r="FL1000" s="220"/>
      <c r="FM1000" s="220"/>
      <c r="FN1000" s="220"/>
      <c r="FO1000" s="220"/>
      <c r="FP1000" s="220"/>
      <c r="FQ1000" s="220"/>
      <c r="FR1000" s="220"/>
      <c r="FS1000" s="220"/>
      <c r="FT1000" s="220"/>
      <c r="FU1000" s="220"/>
      <c r="FV1000" s="220"/>
      <c r="FW1000" s="220"/>
      <c r="FX1000" s="220"/>
      <c r="FY1000" s="220"/>
      <c r="FZ1000" s="220"/>
      <c r="GA1000" s="220"/>
      <c r="GB1000" s="220"/>
      <c r="GC1000" s="220"/>
      <c r="GD1000" s="220"/>
      <c r="GE1000" s="220"/>
      <c r="GF1000" s="220"/>
      <c r="GG1000" s="220"/>
      <c r="GH1000" s="220"/>
      <c r="GI1000" s="220"/>
      <c r="GJ1000" s="220"/>
      <c r="GK1000" s="220"/>
      <c r="GL1000" s="220"/>
      <c r="GM1000" s="220"/>
      <c r="GN1000" s="220"/>
      <c r="GO1000" s="220"/>
      <c r="GP1000" s="220"/>
      <c r="GQ1000" s="220"/>
      <c r="GR1000" s="220"/>
      <c r="GS1000" s="220"/>
      <c r="GT1000" s="220"/>
      <c r="GU1000" s="220"/>
      <c r="GV1000" s="220"/>
      <c r="GW1000" s="220"/>
      <c r="GX1000" s="220"/>
      <c r="GY1000" s="220"/>
      <c r="GZ1000" s="220"/>
      <c r="HA1000" s="220"/>
      <c r="HB1000" s="220"/>
      <c r="HC1000" s="220"/>
      <c r="HD1000" s="220"/>
      <c r="HE1000" s="220"/>
      <c r="HF1000" s="220"/>
      <c r="HG1000" s="220"/>
      <c r="HH1000" s="220"/>
      <c r="HI1000" s="220"/>
      <c r="HJ1000" s="220"/>
      <c r="HK1000" s="220"/>
      <c r="HL1000" s="220"/>
      <c r="HM1000" s="220"/>
      <c r="HN1000" s="220"/>
      <c r="HO1000" s="220"/>
      <c r="HP1000" s="220"/>
      <c r="HQ1000" s="220"/>
      <c r="HR1000" s="220"/>
      <c r="HS1000" s="220"/>
      <c r="HT1000" s="220"/>
      <c r="HU1000" s="220"/>
      <c r="HV1000" s="220"/>
      <c r="HW1000" s="220"/>
      <c r="HX1000" s="220"/>
      <c r="HY1000" s="220"/>
      <c r="HZ1000" s="220"/>
      <c r="IA1000" s="220"/>
      <c r="IB1000" s="220"/>
      <c r="IC1000" s="220"/>
      <c r="ID1000" s="220"/>
      <c r="IE1000" s="220"/>
      <c r="IF1000" s="220"/>
      <c r="IG1000" s="220"/>
      <c r="IH1000" s="220"/>
      <c r="II1000" s="220"/>
      <c r="IJ1000" s="220"/>
      <c r="IK1000" s="220"/>
      <c r="IL1000" s="220"/>
      <c r="IM1000" s="220"/>
      <c r="IN1000" s="220"/>
      <c r="IO1000" s="220"/>
      <c r="IP1000" s="220"/>
      <c r="IQ1000" s="220"/>
      <c r="IR1000" s="220"/>
      <c r="IS1000" s="220"/>
      <c r="IT1000" s="220"/>
      <c r="IU1000" s="220"/>
      <c r="IV1000" s="220"/>
      <c r="IW1000" s="220"/>
      <c r="IX1000" s="220"/>
      <c r="IY1000" s="220"/>
      <c r="IZ1000" s="220"/>
      <c r="JA1000" s="220"/>
      <c r="JB1000" s="220"/>
      <c r="JC1000" s="220"/>
      <c r="JD1000" s="220"/>
      <c r="JE1000" s="220"/>
      <c r="JF1000" s="220"/>
      <c r="JG1000" s="220"/>
      <c r="JH1000" s="220"/>
      <c r="JI1000" s="220"/>
      <c r="JJ1000" s="220"/>
      <c r="JK1000" s="220"/>
      <c r="JL1000" s="220"/>
      <c r="JM1000" s="220"/>
      <c r="JN1000" s="220"/>
      <c r="JO1000" s="220"/>
      <c r="JP1000" s="220"/>
      <c r="JQ1000" s="220"/>
      <c r="JR1000" s="220"/>
      <c r="JS1000" s="220"/>
      <c r="JT1000" s="220"/>
      <c r="JU1000" s="220"/>
      <c r="JV1000" s="220"/>
      <c r="JW1000" s="220"/>
      <c r="JX1000" s="220"/>
      <c r="JY1000" s="220"/>
      <c r="JZ1000" s="220"/>
      <c r="KA1000" s="220"/>
      <c r="KB1000" s="220"/>
      <c r="KC1000" s="220"/>
      <c r="KD1000" s="220"/>
      <c r="KE1000" s="220"/>
      <c r="KF1000" s="220"/>
      <c r="KG1000" s="220"/>
      <c r="KH1000" s="220"/>
      <c r="KI1000" s="220"/>
      <c r="KJ1000" s="220"/>
      <c r="KK1000" s="220"/>
      <c r="KL1000" s="220"/>
      <c r="KM1000" s="220"/>
      <c r="KN1000" s="220"/>
      <c r="KO1000" s="220"/>
      <c r="KP1000" s="220"/>
      <c r="KQ1000" s="220"/>
      <c r="KR1000" s="220"/>
      <c r="KS1000" s="220"/>
      <c r="KT1000" s="220"/>
      <c r="KU1000" s="220"/>
      <c r="KV1000" s="220"/>
      <c r="KW1000" s="220"/>
      <c r="KX1000" s="220"/>
      <c r="LH1000" s="220"/>
      <c r="LI1000" s="220"/>
      <c r="LJ1000" s="220"/>
      <c r="LK1000" s="220"/>
      <c r="LL1000" s="220"/>
      <c r="LM1000" s="220"/>
      <c r="LN1000" s="220"/>
      <c r="LO1000" s="220"/>
      <c r="LP1000" s="220"/>
      <c r="LQ1000" s="220"/>
      <c r="LR1000" s="220"/>
      <c r="LS1000" s="220"/>
      <c r="LT1000" s="220"/>
      <c r="LU1000" s="220"/>
      <c r="LV1000" s="220"/>
      <c r="LW1000" s="220"/>
      <c r="LX1000" s="220"/>
      <c r="LY1000" s="220"/>
      <c r="LZ1000" s="220"/>
      <c r="MA1000" s="220"/>
      <c r="MB1000" s="220"/>
      <c r="MC1000" s="220"/>
      <c r="MD1000" s="220"/>
      <c r="ME1000" s="220"/>
      <c r="MF1000" s="220"/>
      <c r="MG1000" s="220"/>
      <c r="MH1000" s="220"/>
      <c r="MI1000" s="220"/>
      <c r="MJ1000" s="220"/>
      <c r="MK1000" s="220"/>
      <c r="ML1000" s="220"/>
      <c r="MM1000" s="220"/>
      <c r="MN1000" s="220"/>
      <c r="MO1000" s="220"/>
      <c r="MP1000" s="220"/>
      <c r="MQ1000" s="220"/>
      <c r="MR1000" s="220"/>
      <c r="MS1000" s="220"/>
      <c r="MT1000" s="220"/>
      <c r="MU1000" s="220"/>
      <c r="MV1000" s="220"/>
      <c r="MW1000" s="220"/>
      <c r="MX1000" s="220"/>
      <c r="MY1000" s="220"/>
      <c r="MZ1000" s="220"/>
      <c r="NA1000" s="220"/>
      <c r="NB1000" s="220"/>
      <c r="NC1000" s="220"/>
      <c r="ND1000" s="220"/>
      <c r="NE1000" s="220"/>
      <c r="NF1000" s="220"/>
      <c r="NG1000" s="220"/>
      <c r="NH1000" s="220"/>
      <c r="NI1000" s="220"/>
      <c r="NJ1000" s="220"/>
      <c r="NK1000" s="220"/>
      <c r="NL1000" s="220"/>
      <c r="NM1000" s="220"/>
      <c r="NN1000" s="220"/>
      <c r="NO1000" s="220"/>
      <c r="NP1000" s="220"/>
      <c r="NQ1000" s="220"/>
      <c r="NR1000" s="220"/>
      <c r="NS1000" s="220"/>
      <c r="NT1000" s="220"/>
      <c r="NU1000" s="220"/>
      <c r="NV1000" s="220"/>
      <c r="NW1000" s="220"/>
      <c r="NX1000" s="220"/>
      <c r="NY1000" s="220"/>
      <c r="NZ1000" s="220"/>
      <c r="OA1000" s="220"/>
      <c r="OB1000" s="220"/>
      <c r="OC1000" s="220"/>
      <c r="OD1000" s="220"/>
      <c r="OE1000" s="220"/>
      <c r="OF1000" s="220"/>
      <c r="OG1000" s="220"/>
      <c r="OH1000" s="220"/>
      <c r="OI1000" s="220"/>
      <c r="OJ1000" s="220"/>
      <c r="OK1000" s="220"/>
      <c r="OL1000" s="220"/>
      <c r="OM1000" s="220"/>
      <c r="ON1000" s="220"/>
      <c r="OO1000" s="220"/>
      <c r="OP1000" s="220"/>
      <c r="OQ1000" s="220"/>
      <c r="OR1000" s="220"/>
      <c r="OS1000" s="220"/>
      <c r="OT1000" s="220"/>
      <c r="OU1000" s="220"/>
      <c r="OV1000" s="220"/>
      <c r="OW1000" s="220"/>
      <c r="OX1000" s="220"/>
      <c r="OY1000" s="220"/>
      <c r="OZ1000" s="220"/>
      <c r="PA1000" s="220"/>
      <c r="PB1000" s="220"/>
      <c r="PC1000" s="220"/>
      <c r="PD1000" s="220"/>
      <c r="PE1000" s="220"/>
      <c r="PF1000" s="220"/>
      <c r="PG1000" s="220"/>
      <c r="PH1000" s="220"/>
      <c r="PI1000" s="220"/>
      <c r="PJ1000" s="220"/>
      <c r="PK1000" s="220"/>
      <c r="PL1000" s="220"/>
      <c r="PM1000" s="220"/>
      <c r="PN1000" s="220"/>
      <c r="PO1000" s="220"/>
      <c r="PP1000" s="220"/>
      <c r="PQ1000" s="220"/>
      <c r="PR1000" s="220"/>
      <c r="PS1000" s="220"/>
      <c r="PT1000" s="220"/>
      <c r="PU1000" s="220"/>
      <c r="PV1000" s="220"/>
      <c r="PW1000" s="220"/>
      <c r="PX1000" s="220"/>
      <c r="PY1000" s="220"/>
      <c r="PZ1000" s="220"/>
      <c r="QA1000" s="220"/>
      <c r="QB1000" s="220"/>
      <c r="QC1000" s="220"/>
      <c r="QD1000" s="220"/>
      <c r="QE1000" s="220"/>
      <c r="QF1000" s="220"/>
      <c r="QG1000" s="220"/>
      <c r="QH1000" s="220"/>
      <c r="QI1000" s="220"/>
      <c r="QJ1000" s="220"/>
      <c r="QK1000" s="220"/>
      <c r="QL1000" s="220"/>
      <c r="QM1000" s="220"/>
      <c r="QN1000" s="220"/>
      <c r="QO1000" s="220"/>
      <c r="QP1000" s="220"/>
      <c r="QQ1000" s="220"/>
      <c r="QR1000" s="220"/>
      <c r="QS1000" s="220"/>
      <c r="QT1000" s="220"/>
      <c r="QU1000" s="220"/>
      <c r="QV1000" s="220"/>
      <c r="QW1000" s="220"/>
      <c r="QX1000" s="220"/>
      <c r="QY1000" s="220"/>
      <c r="QZ1000" s="220"/>
      <c r="RA1000" s="220"/>
      <c r="RB1000" s="220"/>
      <c r="RC1000" s="220"/>
      <c r="RD1000" s="220"/>
      <c r="RE1000" s="220"/>
      <c r="RF1000" s="220"/>
      <c r="RG1000" s="220"/>
      <c r="RH1000" s="220"/>
      <c r="RI1000" s="220"/>
      <c r="RJ1000" s="220"/>
      <c r="RK1000" s="220"/>
      <c r="RL1000" s="220"/>
      <c r="RM1000" s="220"/>
      <c r="RN1000" s="220"/>
      <c r="RO1000" s="220"/>
      <c r="RP1000" s="220"/>
      <c r="RQ1000" s="220"/>
      <c r="RR1000" s="220"/>
      <c r="RS1000" s="220"/>
      <c r="RT1000" s="220"/>
      <c r="RU1000" s="220"/>
      <c r="RV1000" s="220"/>
      <c r="RW1000" s="220"/>
      <c r="RX1000" s="220"/>
      <c r="RY1000" s="220"/>
      <c r="RZ1000" s="220"/>
      <c r="SA1000" s="220"/>
      <c r="SB1000" s="220"/>
      <c r="SC1000" s="220"/>
      <c r="SD1000" s="220"/>
      <c r="SE1000" s="220"/>
      <c r="SF1000" s="220"/>
      <c r="SG1000" s="220"/>
    </row>
    <row r="1001" spans="1:501">
      <c r="A1001" s="220"/>
      <c r="B1001" s="220"/>
      <c r="C1001" s="220"/>
      <c r="D1001" s="220"/>
      <c r="E1001" s="220"/>
      <c r="F1001" s="220"/>
      <c r="G1001" s="220"/>
      <c r="H1001" s="220"/>
      <c r="I1001" s="220"/>
      <c r="J1001" s="220"/>
      <c r="K1001" s="220"/>
      <c r="L1001" s="220"/>
      <c r="M1001" s="220"/>
      <c r="N1001" s="220"/>
      <c r="O1001" s="454"/>
      <c r="P1001" s="220"/>
      <c r="Q1001" s="220"/>
      <c r="R1001" s="220"/>
      <c r="S1001" s="220"/>
      <c r="T1001" s="220"/>
      <c r="U1001" s="220"/>
      <c r="V1001" s="220"/>
      <c r="W1001" s="220"/>
      <c r="X1001" s="220"/>
      <c r="Y1001" s="220"/>
      <c r="Z1001" s="220"/>
      <c r="AA1001" s="220"/>
      <c r="AB1001" s="220"/>
      <c r="AC1001" s="220"/>
      <c r="AD1001" s="220"/>
      <c r="AE1001" s="220"/>
      <c r="AF1001" s="220"/>
      <c r="AG1001" s="220"/>
      <c r="AH1001" s="220"/>
      <c r="AI1001" s="220"/>
      <c r="AJ1001" s="220"/>
      <c r="AK1001" s="220"/>
      <c r="AL1001" s="220"/>
      <c r="AM1001" s="220"/>
      <c r="AN1001" s="220"/>
      <c r="AO1001" s="220"/>
      <c r="AP1001" s="220"/>
      <c r="AQ1001" s="220"/>
      <c r="AR1001" s="220"/>
      <c r="AS1001" s="220"/>
      <c r="AT1001" s="220"/>
      <c r="AU1001" s="220"/>
      <c r="AV1001" s="220"/>
      <c r="AW1001" s="220"/>
      <c r="AX1001" s="220"/>
      <c r="AY1001" s="220"/>
      <c r="AZ1001" s="220"/>
      <c r="BA1001" s="220"/>
      <c r="BB1001" s="220"/>
      <c r="BC1001" s="220"/>
      <c r="BD1001" s="220"/>
      <c r="BE1001" s="220"/>
      <c r="BF1001" s="220"/>
      <c r="BG1001" s="220"/>
      <c r="BH1001" s="220"/>
      <c r="BI1001" s="220"/>
      <c r="BJ1001" s="220"/>
      <c r="BK1001" s="220"/>
      <c r="BL1001" s="220"/>
      <c r="BM1001" s="220"/>
      <c r="BN1001" s="220"/>
      <c r="BO1001" s="220"/>
      <c r="BP1001" s="220"/>
      <c r="BQ1001" s="220"/>
      <c r="BR1001" s="220"/>
      <c r="BS1001" s="220"/>
      <c r="BT1001" s="220"/>
      <c r="BU1001" s="220"/>
      <c r="BV1001" s="220"/>
      <c r="BW1001" s="220"/>
      <c r="DV1001" s="220"/>
      <c r="DW1001" s="220"/>
      <c r="DX1001" s="220"/>
      <c r="DY1001" s="220"/>
      <c r="DZ1001" s="220"/>
      <c r="EA1001" s="220"/>
      <c r="EB1001" s="220"/>
      <c r="EC1001" s="220"/>
      <c r="ED1001" s="220"/>
      <c r="EE1001" s="220"/>
      <c r="EF1001" s="220"/>
      <c r="EG1001" s="220"/>
      <c r="EH1001" s="220"/>
      <c r="EI1001" s="220"/>
      <c r="EJ1001" s="220"/>
      <c r="EK1001" s="220"/>
      <c r="EL1001" s="220"/>
      <c r="EM1001" s="220"/>
      <c r="EN1001" s="220"/>
      <c r="EO1001" s="220"/>
      <c r="EP1001" s="220"/>
      <c r="EQ1001" s="220"/>
      <c r="ER1001" s="220"/>
      <c r="ES1001" s="220"/>
      <c r="ET1001" s="220"/>
      <c r="EU1001" s="220"/>
      <c r="EV1001" s="220"/>
      <c r="EW1001" s="220"/>
      <c r="EX1001" s="220"/>
      <c r="EY1001" s="220"/>
      <c r="EZ1001" s="220"/>
      <c r="FA1001" s="220"/>
      <c r="FB1001" s="220"/>
      <c r="FC1001" s="220"/>
      <c r="FD1001" s="220"/>
      <c r="FE1001" s="220"/>
      <c r="FF1001" s="220"/>
      <c r="FG1001" s="220"/>
      <c r="FH1001" s="220"/>
      <c r="FI1001" s="220"/>
      <c r="FJ1001" s="220"/>
      <c r="FK1001" s="220"/>
      <c r="FL1001" s="220"/>
      <c r="FM1001" s="220"/>
      <c r="FN1001" s="220"/>
      <c r="FO1001" s="220"/>
      <c r="FP1001" s="220"/>
      <c r="FQ1001" s="220"/>
      <c r="FR1001" s="220"/>
      <c r="FS1001" s="220"/>
      <c r="FT1001" s="220"/>
      <c r="FU1001" s="220"/>
      <c r="FV1001" s="220"/>
      <c r="FW1001" s="220"/>
      <c r="FX1001" s="220"/>
      <c r="FY1001" s="220"/>
      <c r="FZ1001" s="220"/>
      <c r="GA1001" s="220"/>
      <c r="GB1001" s="220"/>
      <c r="GC1001" s="220"/>
      <c r="GD1001" s="220"/>
      <c r="GE1001" s="220"/>
      <c r="GF1001" s="220"/>
      <c r="GG1001" s="220"/>
      <c r="GH1001" s="220"/>
      <c r="GI1001" s="220"/>
      <c r="GJ1001" s="220"/>
      <c r="GK1001" s="220"/>
      <c r="GL1001" s="220"/>
      <c r="GM1001" s="220"/>
      <c r="GN1001" s="220"/>
      <c r="GO1001" s="220"/>
      <c r="GP1001" s="220"/>
      <c r="GQ1001" s="220"/>
      <c r="GR1001" s="220"/>
      <c r="GS1001" s="220"/>
      <c r="GT1001" s="220"/>
      <c r="GU1001" s="220"/>
      <c r="GV1001" s="220"/>
      <c r="GW1001" s="220"/>
      <c r="GX1001" s="220"/>
      <c r="GY1001" s="220"/>
      <c r="GZ1001" s="220"/>
      <c r="HA1001" s="220"/>
      <c r="HB1001" s="220"/>
      <c r="HC1001" s="220"/>
      <c r="HD1001" s="220"/>
      <c r="HE1001" s="220"/>
      <c r="HF1001" s="220"/>
      <c r="HG1001" s="220"/>
      <c r="HH1001" s="220"/>
      <c r="HI1001" s="220"/>
      <c r="HJ1001" s="220"/>
      <c r="HK1001" s="220"/>
      <c r="HL1001" s="220"/>
      <c r="HM1001" s="220"/>
      <c r="HN1001" s="220"/>
      <c r="HO1001" s="220"/>
      <c r="HP1001" s="220"/>
      <c r="HQ1001" s="220"/>
      <c r="HR1001" s="220"/>
      <c r="HS1001" s="220"/>
      <c r="HT1001" s="220"/>
      <c r="HU1001" s="220"/>
      <c r="HV1001" s="220"/>
      <c r="HW1001" s="220"/>
      <c r="HX1001" s="220"/>
      <c r="HY1001" s="220"/>
      <c r="HZ1001" s="220"/>
      <c r="IA1001" s="220"/>
      <c r="IB1001" s="220"/>
      <c r="IC1001" s="220"/>
      <c r="ID1001" s="220"/>
      <c r="IE1001" s="220"/>
      <c r="IF1001" s="220"/>
      <c r="IG1001" s="220"/>
      <c r="IH1001" s="220"/>
      <c r="II1001" s="220"/>
      <c r="IJ1001" s="220"/>
      <c r="IK1001" s="220"/>
      <c r="IL1001" s="220"/>
      <c r="IM1001" s="220"/>
      <c r="IN1001" s="220"/>
      <c r="IO1001" s="220"/>
      <c r="IP1001" s="220"/>
      <c r="IQ1001" s="220"/>
      <c r="IR1001" s="220"/>
      <c r="IS1001" s="220"/>
      <c r="IT1001" s="220"/>
      <c r="IU1001" s="220"/>
      <c r="IV1001" s="220"/>
      <c r="IW1001" s="220"/>
      <c r="IX1001" s="220"/>
      <c r="IY1001" s="220"/>
      <c r="IZ1001" s="220"/>
      <c r="JA1001" s="220"/>
      <c r="JB1001" s="220"/>
      <c r="JC1001" s="220"/>
      <c r="JD1001" s="220"/>
      <c r="JE1001" s="220"/>
      <c r="JF1001" s="220"/>
      <c r="JG1001" s="220"/>
      <c r="JH1001" s="220"/>
      <c r="JI1001" s="220"/>
      <c r="JJ1001" s="220"/>
      <c r="JK1001" s="220"/>
      <c r="JL1001" s="220"/>
      <c r="JM1001" s="220"/>
      <c r="JN1001" s="220"/>
      <c r="JO1001" s="220"/>
      <c r="JP1001" s="220"/>
      <c r="JQ1001" s="220"/>
      <c r="JR1001" s="220"/>
      <c r="JS1001" s="220"/>
      <c r="JT1001" s="220"/>
      <c r="JU1001" s="220"/>
      <c r="JV1001" s="220"/>
      <c r="JW1001" s="220"/>
      <c r="JX1001" s="220"/>
      <c r="JY1001" s="220"/>
      <c r="JZ1001" s="220"/>
      <c r="KA1001" s="220"/>
      <c r="KB1001" s="220"/>
      <c r="KC1001" s="220"/>
      <c r="KD1001" s="220"/>
      <c r="KE1001" s="220"/>
      <c r="KF1001" s="220"/>
      <c r="KG1001" s="220"/>
      <c r="KH1001" s="220"/>
      <c r="KI1001" s="220"/>
      <c r="KJ1001" s="220"/>
      <c r="KK1001" s="220"/>
      <c r="KL1001" s="220"/>
      <c r="KM1001" s="220"/>
      <c r="KN1001" s="220"/>
      <c r="KO1001" s="220"/>
      <c r="KP1001" s="220"/>
      <c r="KQ1001" s="220"/>
      <c r="KR1001" s="220"/>
      <c r="KS1001" s="220"/>
      <c r="KT1001" s="220"/>
      <c r="KU1001" s="220"/>
      <c r="KV1001" s="220"/>
      <c r="KW1001" s="220"/>
      <c r="KX1001" s="220"/>
      <c r="LH1001" s="220"/>
      <c r="LI1001" s="220"/>
      <c r="LJ1001" s="220"/>
      <c r="LK1001" s="220"/>
      <c r="LL1001" s="220"/>
      <c r="LM1001" s="220"/>
      <c r="LN1001" s="220"/>
      <c r="LO1001" s="220"/>
      <c r="LP1001" s="220"/>
      <c r="LQ1001" s="220"/>
      <c r="LR1001" s="220"/>
      <c r="LS1001" s="220"/>
      <c r="LT1001" s="220"/>
      <c r="LU1001" s="220"/>
      <c r="LV1001" s="220"/>
      <c r="LW1001" s="220"/>
      <c r="LX1001" s="220"/>
      <c r="LY1001" s="220"/>
      <c r="LZ1001" s="220"/>
      <c r="MA1001" s="220"/>
      <c r="MB1001" s="220"/>
      <c r="MC1001" s="220"/>
      <c r="MD1001" s="220"/>
      <c r="ME1001" s="220"/>
      <c r="MF1001" s="220"/>
      <c r="MG1001" s="220"/>
      <c r="MH1001" s="220"/>
      <c r="MI1001" s="220"/>
      <c r="MJ1001" s="220"/>
      <c r="MK1001" s="220"/>
      <c r="ML1001" s="220"/>
      <c r="MM1001" s="220"/>
      <c r="MN1001" s="220"/>
      <c r="MO1001" s="220"/>
      <c r="MP1001" s="220"/>
      <c r="MQ1001" s="220"/>
      <c r="MR1001" s="220"/>
      <c r="MS1001" s="220"/>
      <c r="MT1001" s="220"/>
      <c r="MU1001" s="220"/>
      <c r="MV1001" s="220"/>
      <c r="MW1001" s="220"/>
      <c r="MX1001" s="220"/>
      <c r="MY1001" s="220"/>
      <c r="MZ1001" s="220"/>
      <c r="NA1001" s="220"/>
      <c r="NB1001" s="220"/>
      <c r="NC1001" s="220"/>
      <c r="ND1001" s="220"/>
      <c r="NE1001" s="220"/>
      <c r="NF1001" s="220"/>
      <c r="NG1001" s="220"/>
      <c r="NH1001" s="220"/>
      <c r="NI1001" s="220"/>
      <c r="NJ1001" s="220"/>
      <c r="NK1001" s="220"/>
      <c r="NL1001" s="220"/>
      <c r="NM1001" s="220"/>
      <c r="NN1001" s="220"/>
      <c r="NO1001" s="220"/>
      <c r="NP1001" s="220"/>
      <c r="NQ1001" s="220"/>
      <c r="NR1001" s="220"/>
      <c r="NS1001" s="220"/>
      <c r="NT1001" s="220"/>
      <c r="NU1001" s="220"/>
      <c r="NV1001" s="220"/>
      <c r="NW1001" s="220"/>
      <c r="NX1001" s="220"/>
      <c r="NY1001" s="220"/>
      <c r="NZ1001" s="220"/>
      <c r="OA1001" s="220"/>
      <c r="OB1001" s="220"/>
      <c r="OC1001" s="220"/>
      <c r="OD1001" s="220"/>
      <c r="OE1001" s="220"/>
      <c r="OF1001" s="220"/>
      <c r="OG1001" s="220"/>
      <c r="OH1001" s="220"/>
      <c r="OI1001" s="220"/>
      <c r="OJ1001" s="220"/>
      <c r="OK1001" s="220"/>
      <c r="OL1001" s="220"/>
      <c r="OM1001" s="220"/>
      <c r="ON1001" s="220"/>
      <c r="OO1001" s="220"/>
      <c r="OP1001" s="220"/>
      <c r="OQ1001" s="220"/>
      <c r="OR1001" s="220"/>
      <c r="OS1001" s="220"/>
      <c r="OT1001" s="220"/>
      <c r="OU1001" s="220"/>
      <c r="OV1001" s="220"/>
      <c r="OW1001" s="220"/>
      <c r="OX1001" s="220"/>
      <c r="OY1001" s="220"/>
      <c r="OZ1001" s="220"/>
      <c r="PA1001" s="220"/>
      <c r="PB1001" s="220"/>
      <c r="PC1001" s="220"/>
      <c r="PD1001" s="220"/>
      <c r="PE1001" s="220"/>
      <c r="PF1001" s="220"/>
      <c r="PG1001" s="220"/>
      <c r="PH1001" s="220"/>
      <c r="PI1001" s="220"/>
      <c r="PJ1001" s="220"/>
      <c r="PK1001" s="220"/>
      <c r="PL1001" s="220"/>
      <c r="PM1001" s="220"/>
      <c r="PN1001" s="220"/>
      <c r="PO1001" s="220"/>
      <c r="PP1001" s="220"/>
      <c r="PQ1001" s="220"/>
      <c r="PR1001" s="220"/>
      <c r="PS1001" s="220"/>
      <c r="PT1001" s="220"/>
      <c r="PU1001" s="220"/>
      <c r="PV1001" s="220"/>
      <c r="PW1001" s="220"/>
      <c r="PX1001" s="220"/>
      <c r="PY1001" s="220"/>
      <c r="PZ1001" s="220"/>
      <c r="QA1001" s="220"/>
      <c r="QB1001" s="220"/>
      <c r="QC1001" s="220"/>
      <c r="QD1001" s="220"/>
      <c r="QE1001" s="220"/>
      <c r="QF1001" s="220"/>
      <c r="QG1001" s="220"/>
      <c r="QH1001" s="220"/>
      <c r="QI1001" s="220"/>
      <c r="QJ1001" s="220"/>
      <c r="QK1001" s="220"/>
      <c r="QL1001" s="220"/>
      <c r="QM1001" s="220"/>
      <c r="QN1001" s="220"/>
      <c r="QO1001" s="220"/>
      <c r="QP1001" s="220"/>
      <c r="QQ1001" s="220"/>
      <c r="QR1001" s="220"/>
      <c r="QS1001" s="220"/>
      <c r="QT1001" s="220"/>
      <c r="QU1001" s="220"/>
      <c r="QV1001" s="220"/>
      <c r="QW1001" s="220"/>
      <c r="QX1001" s="220"/>
      <c r="QY1001" s="220"/>
      <c r="QZ1001" s="220"/>
      <c r="RA1001" s="220"/>
      <c r="RB1001" s="220"/>
      <c r="RC1001" s="220"/>
      <c r="RD1001" s="220"/>
      <c r="RE1001" s="220"/>
      <c r="RF1001" s="220"/>
      <c r="RG1001" s="220"/>
      <c r="RH1001" s="220"/>
      <c r="RI1001" s="220"/>
      <c r="RJ1001" s="220"/>
      <c r="RK1001" s="220"/>
      <c r="RL1001" s="220"/>
      <c r="RM1001" s="220"/>
      <c r="RN1001" s="220"/>
      <c r="RO1001" s="220"/>
      <c r="RP1001" s="220"/>
      <c r="RQ1001" s="220"/>
      <c r="RR1001" s="220"/>
      <c r="RS1001" s="220"/>
      <c r="RT1001" s="220"/>
      <c r="RU1001" s="220"/>
      <c r="RV1001" s="220"/>
      <c r="RW1001" s="220"/>
      <c r="RX1001" s="220"/>
      <c r="RY1001" s="220"/>
      <c r="RZ1001" s="220"/>
      <c r="SA1001" s="220"/>
      <c r="SB1001" s="220"/>
      <c r="SC1001" s="220"/>
      <c r="SD1001" s="220"/>
      <c r="SE1001" s="220"/>
      <c r="SF1001" s="220"/>
      <c r="SG1001" s="220"/>
    </row>
    <row r="1002" spans="1:501">
      <c r="A1002" s="220"/>
      <c r="B1002" s="220"/>
      <c r="C1002" s="220"/>
      <c r="D1002" s="220"/>
      <c r="E1002" s="220"/>
      <c r="F1002" s="220"/>
      <c r="G1002" s="220"/>
      <c r="H1002" s="220"/>
      <c r="I1002" s="220"/>
      <c r="J1002" s="220"/>
      <c r="K1002" s="220"/>
      <c r="L1002" s="220"/>
      <c r="M1002" s="220"/>
      <c r="N1002" s="220"/>
      <c r="O1002" s="454"/>
      <c r="P1002" s="220"/>
      <c r="Q1002" s="220"/>
      <c r="R1002" s="220"/>
      <c r="S1002" s="220"/>
      <c r="T1002" s="220"/>
      <c r="U1002" s="220"/>
      <c r="V1002" s="220"/>
      <c r="W1002" s="220"/>
      <c r="X1002" s="220"/>
      <c r="Y1002" s="220"/>
      <c r="Z1002" s="220"/>
      <c r="AA1002" s="220"/>
      <c r="AB1002" s="220"/>
      <c r="AC1002" s="220"/>
      <c r="AD1002" s="220"/>
      <c r="AE1002" s="220"/>
      <c r="AF1002" s="220"/>
      <c r="AG1002" s="220"/>
      <c r="AH1002" s="220"/>
      <c r="AI1002" s="220"/>
      <c r="AJ1002" s="220"/>
      <c r="AK1002" s="220"/>
      <c r="AL1002" s="220"/>
      <c r="AM1002" s="220"/>
      <c r="AN1002" s="220"/>
      <c r="AO1002" s="220"/>
      <c r="AP1002" s="220"/>
      <c r="AQ1002" s="220"/>
      <c r="AR1002" s="220"/>
      <c r="AS1002" s="220"/>
      <c r="AT1002" s="220"/>
      <c r="AU1002" s="220"/>
      <c r="AV1002" s="220"/>
      <c r="AW1002" s="220"/>
      <c r="AX1002" s="220"/>
      <c r="AY1002" s="220"/>
      <c r="AZ1002" s="220"/>
      <c r="BA1002" s="220"/>
      <c r="BB1002" s="220"/>
      <c r="BC1002" s="220"/>
      <c r="BD1002" s="220"/>
      <c r="BE1002" s="220"/>
      <c r="BF1002" s="220"/>
      <c r="BG1002" s="220"/>
      <c r="BH1002" s="220"/>
      <c r="BI1002" s="220"/>
      <c r="BJ1002" s="220"/>
      <c r="BK1002" s="220"/>
      <c r="BL1002" s="220"/>
      <c r="BM1002" s="220"/>
      <c r="BN1002" s="220"/>
      <c r="BO1002" s="220"/>
      <c r="BP1002" s="220"/>
      <c r="BQ1002" s="220"/>
      <c r="BR1002" s="220"/>
      <c r="BS1002" s="220"/>
      <c r="BT1002" s="220"/>
      <c r="BU1002" s="220"/>
      <c r="BV1002" s="220"/>
      <c r="BW1002" s="220"/>
      <c r="DV1002" s="220"/>
      <c r="DW1002" s="220"/>
      <c r="DX1002" s="220"/>
      <c r="DY1002" s="220"/>
      <c r="DZ1002" s="220"/>
      <c r="EA1002" s="220"/>
      <c r="EB1002" s="220"/>
      <c r="EC1002" s="220"/>
      <c r="ED1002" s="220"/>
      <c r="EE1002" s="220"/>
      <c r="EF1002" s="220"/>
      <c r="EG1002" s="220"/>
      <c r="EH1002" s="220"/>
      <c r="EI1002" s="220"/>
      <c r="EJ1002" s="220"/>
      <c r="EK1002" s="220"/>
      <c r="EL1002" s="220"/>
      <c r="EM1002" s="220"/>
      <c r="EN1002" s="220"/>
      <c r="EO1002" s="220"/>
      <c r="EP1002" s="220"/>
      <c r="EQ1002" s="220"/>
      <c r="ER1002" s="220"/>
      <c r="ES1002" s="220"/>
      <c r="ET1002" s="220"/>
      <c r="EU1002" s="220"/>
      <c r="EV1002" s="220"/>
      <c r="EW1002" s="220"/>
      <c r="EX1002" s="220"/>
      <c r="EY1002" s="220"/>
      <c r="EZ1002" s="220"/>
      <c r="FA1002" s="220"/>
      <c r="FB1002" s="220"/>
      <c r="FC1002" s="220"/>
      <c r="FD1002" s="220"/>
      <c r="FE1002" s="220"/>
      <c r="FF1002" s="220"/>
      <c r="FG1002" s="220"/>
      <c r="FH1002" s="220"/>
      <c r="FI1002" s="220"/>
      <c r="FJ1002" s="220"/>
      <c r="FK1002" s="220"/>
      <c r="FL1002" s="220"/>
      <c r="FM1002" s="220"/>
      <c r="FN1002" s="220"/>
      <c r="FO1002" s="220"/>
      <c r="FP1002" s="220"/>
      <c r="FQ1002" s="220"/>
      <c r="FR1002" s="220"/>
      <c r="FS1002" s="220"/>
      <c r="FT1002" s="220"/>
      <c r="FU1002" s="220"/>
      <c r="FV1002" s="220"/>
      <c r="FW1002" s="220"/>
      <c r="FX1002" s="220"/>
      <c r="FY1002" s="220"/>
      <c r="FZ1002" s="220"/>
      <c r="GA1002" s="220"/>
      <c r="GB1002" s="220"/>
      <c r="GC1002" s="220"/>
      <c r="GD1002" s="220"/>
      <c r="GE1002" s="220"/>
      <c r="GF1002" s="220"/>
      <c r="GG1002" s="220"/>
      <c r="GH1002" s="220"/>
      <c r="GI1002" s="220"/>
      <c r="GJ1002" s="220"/>
      <c r="GK1002" s="220"/>
      <c r="GL1002" s="220"/>
      <c r="GM1002" s="220"/>
      <c r="GN1002" s="220"/>
      <c r="GO1002" s="220"/>
      <c r="GP1002" s="220"/>
      <c r="GQ1002" s="220"/>
      <c r="GR1002" s="220"/>
      <c r="GS1002" s="220"/>
      <c r="GT1002" s="220"/>
      <c r="GU1002" s="220"/>
      <c r="GV1002" s="220"/>
      <c r="GW1002" s="220"/>
      <c r="GX1002" s="220"/>
      <c r="GY1002" s="220"/>
      <c r="GZ1002" s="220"/>
      <c r="HA1002" s="220"/>
      <c r="HB1002" s="220"/>
      <c r="HC1002" s="220"/>
      <c r="HD1002" s="220"/>
      <c r="HE1002" s="220"/>
      <c r="HF1002" s="220"/>
      <c r="HG1002" s="220"/>
      <c r="HH1002" s="220"/>
      <c r="HI1002" s="220"/>
      <c r="HJ1002" s="220"/>
      <c r="HK1002" s="220"/>
      <c r="HL1002" s="220"/>
      <c r="HM1002" s="220"/>
      <c r="HN1002" s="220"/>
      <c r="HO1002" s="220"/>
      <c r="HP1002" s="220"/>
      <c r="HQ1002" s="220"/>
      <c r="HR1002" s="220"/>
      <c r="HS1002" s="220"/>
      <c r="HT1002" s="220"/>
      <c r="HU1002" s="220"/>
      <c r="HV1002" s="220"/>
      <c r="HW1002" s="220"/>
      <c r="HX1002" s="220"/>
      <c r="HY1002" s="220"/>
      <c r="HZ1002" s="220"/>
      <c r="IA1002" s="220"/>
      <c r="IB1002" s="220"/>
      <c r="IC1002" s="220"/>
      <c r="ID1002" s="220"/>
      <c r="IE1002" s="220"/>
      <c r="IF1002" s="220"/>
      <c r="IG1002" s="220"/>
      <c r="IH1002" s="220"/>
      <c r="II1002" s="220"/>
      <c r="IJ1002" s="220"/>
      <c r="IK1002" s="220"/>
      <c r="IL1002" s="220"/>
      <c r="IM1002" s="220"/>
      <c r="IN1002" s="220"/>
      <c r="IO1002" s="220"/>
      <c r="IP1002" s="220"/>
      <c r="IQ1002" s="220"/>
      <c r="IR1002" s="220"/>
      <c r="IS1002" s="220"/>
      <c r="IT1002" s="220"/>
      <c r="IU1002" s="220"/>
      <c r="IV1002" s="220"/>
      <c r="IW1002" s="220"/>
      <c r="IX1002" s="220"/>
      <c r="IY1002" s="220"/>
      <c r="IZ1002" s="220"/>
      <c r="JA1002" s="220"/>
      <c r="JB1002" s="220"/>
      <c r="JC1002" s="220"/>
      <c r="JD1002" s="220"/>
      <c r="JE1002" s="220"/>
      <c r="JF1002" s="220"/>
      <c r="JG1002" s="220"/>
      <c r="JH1002" s="220"/>
      <c r="JI1002" s="220"/>
      <c r="JJ1002" s="220"/>
      <c r="JK1002" s="220"/>
      <c r="JL1002" s="220"/>
      <c r="JM1002" s="220"/>
      <c r="JN1002" s="220"/>
      <c r="JO1002" s="220"/>
      <c r="JP1002" s="220"/>
      <c r="JQ1002" s="220"/>
      <c r="JR1002" s="220"/>
      <c r="JS1002" s="220"/>
      <c r="JT1002" s="220"/>
      <c r="JU1002" s="220"/>
      <c r="JV1002" s="220"/>
      <c r="JW1002" s="220"/>
      <c r="JX1002" s="220"/>
      <c r="JY1002" s="220"/>
      <c r="JZ1002" s="220"/>
      <c r="KA1002" s="220"/>
      <c r="KB1002" s="220"/>
      <c r="KC1002" s="220"/>
      <c r="KD1002" s="220"/>
      <c r="KE1002" s="220"/>
      <c r="KF1002" s="220"/>
      <c r="KG1002" s="220"/>
      <c r="KH1002" s="220"/>
      <c r="KI1002" s="220"/>
      <c r="KJ1002" s="220"/>
      <c r="KK1002" s="220"/>
      <c r="KL1002" s="220"/>
      <c r="KM1002" s="220"/>
      <c r="KN1002" s="220"/>
      <c r="KO1002" s="220"/>
      <c r="KP1002" s="220"/>
      <c r="KQ1002" s="220"/>
      <c r="KR1002" s="220"/>
      <c r="KS1002" s="220"/>
      <c r="KT1002" s="220"/>
      <c r="KU1002" s="220"/>
      <c r="KV1002" s="220"/>
      <c r="KW1002" s="220"/>
      <c r="KX1002" s="220"/>
      <c r="LH1002" s="220"/>
      <c r="LI1002" s="220"/>
      <c r="LJ1002" s="220"/>
      <c r="LK1002" s="220"/>
      <c r="LL1002" s="220"/>
      <c r="LM1002" s="220"/>
      <c r="LN1002" s="220"/>
      <c r="LO1002" s="220"/>
      <c r="LP1002" s="220"/>
      <c r="LQ1002" s="220"/>
      <c r="LR1002" s="220"/>
      <c r="LS1002" s="220"/>
      <c r="LT1002" s="220"/>
      <c r="LU1002" s="220"/>
      <c r="LV1002" s="220"/>
      <c r="LW1002" s="220"/>
      <c r="LX1002" s="220"/>
      <c r="LY1002" s="220"/>
      <c r="LZ1002" s="220"/>
      <c r="MA1002" s="220"/>
      <c r="MB1002" s="220"/>
      <c r="MC1002" s="220"/>
      <c r="MD1002" s="220"/>
      <c r="ME1002" s="220"/>
      <c r="MF1002" s="220"/>
      <c r="MG1002" s="220"/>
      <c r="MH1002" s="220"/>
      <c r="MI1002" s="220"/>
      <c r="MJ1002" s="220"/>
      <c r="MK1002" s="220"/>
      <c r="ML1002" s="220"/>
      <c r="MM1002" s="220"/>
      <c r="MN1002" s="220"/>
      <c r="MO1002" s="220"/>
      <c r="MP1002" s="220"/>
      <c r="MQ1002" s="220"/>
      <c r="MR1002" s="220"/>
      <c r="MS1002" s="220"/>
      <c r="MT1002" s="220"/>
      <c r="MU1002" s="220"/>
      <c r="MV1002" s="220"/>
      <c r="MW1002" s="220"/>
      <c r="MX1002" s="220"/>
      <c r="MY1002" s="220"/>
      <c r="MZ1002" s="220"/>
      <c r="NA1002" s="220"/>
      <c r="NB1002" s="220"/>
      <c r="NC1002" s="220"/>
      <c r="ND1002" s="220"/>
      <c r="NE1002" s="220"/>
      <c r="NF1002" s="220"/>
      <c r="NG1002" s="220"/>
      <c r="NH1002" s="220"/>
      <c r="NI1002" s="220"/>
      <c r="NJ1002" s="220"/>
      <c r="NK1002" s="220"/>
      <c r="NL1002" s="220"/>
      <c r="NM1002" s="220"/>
      <c r="NN1002" s="220"/>
      <c r="NO1002" s="220"/>
      <c r="NP1002" s="220"/>
      <c r="NQ1002" s="220"/>
      <c r="NR1002" s="220"/>
      <c r="NS1002" s="220"/>
      <c r="NT1002" s="220"/>
      <c r="NU1002" s="220"/>
      <c r="NV1002" s="220"/>
      <c r="NW1002" s="220"/>
      <c r="NX1002" s="220"/>
      <c r="NY1002" s="220"/>
      <c r="NZ1002" s="220"/>
      <c r="OA1002" s="220"/>
      <c r="OB1002" s="220"/>
      <c r="OC1002" s="220"/>
      <c r="OD1002" s="220"/>
      <c r="OE1002" s="220"/>
      <c r="OF1002" s="220"/>
      <c r="OG1002" s="220"/>
      <c r="OH1002" s="220"/>
      <c r="OI1002" s="220"/>
      <c r="OJ1002" s="220"/>
      <c r="OK1002" s="220"/>
      <c r="OL1002" s="220"/>
      <c r="OM1002" s="220"/>
      <c r="ON1002" s="220"/>
      <c r="OO1002" s="220"/>
      <c r="OP1002" s="220"/>
      <c r="OQ1002" s="220"/>
      <c r="OR1002" s="220"/>
      <c r="OS1002" s="220"/>
      <c r="OT1002" s="220"/>
      <c r="OU1002" s="220"/>
      <c r="OV1002" s="220"/>
      <c r="OW1002" s="220"/>
      <c r="OX1002" s="220"/>
      <c r="OY1002" s="220"/>
      <c r="OZ1002" s="220"/>
      <c r="PA1002" s="220"/>
      <c r="PB1002" s="220"/>
      <c r="PC1002" s="220"/>
      <c r="PD1002" s="220"/>
      <c r="PE1002" s="220"/>
      <c r="PF1002" s="220"/>
      <c r="PG1002" s="220"/>
      <c r="PH1002" s="220"/>
      <c r="PI1002" s="220"/>
      <c r="PJ1002" s="220"/>
      <c r="PK1002" s="220"/>
      <c r="PL1002" s="220"/>
      <c r="PM1002" s="220"/>
      <c r="PN1002" s="220"/>
      <c r="PO1002" s="220"/>
      <c r="PP1002" s="220"/>
      <c r="PQ1002" s="220"/>
      <c r="PR1002" s="220"/>
      <c r="PS1002" s="220"/>
      <c r="PT1002" s="220"/>
      <c r="PU1002" s="220"/>
      <c r="PV1002" s="220"/>
      <c r="PW1002" s="220"/>
      <c r="PX1002" s="220"/>
      <c r="PY1002" s="220"/>
      <c r="PZ1002" s="220"/>
      <c r="QA1002" s="220"/>
      <c r="QB1002" s="220"/>
      <c r="QC1002" s="220"/>
      <c r="QD1002" s="220"/>
      <c r="QE1002" s="220"/>
      <c r="QF1002" s="220"/>
      <c r="QG1002" s="220"/>
      <c r="QH1002" s="220"/>
      <c r="QI1002" s="220"/>
      <c r="QJ1002" s="220"/>
      <c r="QK1002" s="220"/>
      <c r="QL1002" s="220"/>
      <c r="QM1002" s="220"/>
      <c r="QN1002" s="220"/>
      <c r="QO1002" s="220"/>
      <c r="QP1002" s="220"/>
      <c r="QQ1002" s="220"/>
      <c r="QR1002" s="220"/>
      <c r="QS1002" s="220"/>
      <c r="QT1002" s="220"/>
      <c r="QU1002" s="220"/>
      <c r="QV1002" s="220"/>
      <c r="QW1002" s="220"/>
      <c r="QX1002" s="220"/>
      <c r="QY1002" s="220"/>
      <c r="QZ1002" s="220"/>
      <c r="RA1002" s="220"/>
      <c r="RB1002" s="220"/>
      <c r="RC1002" s="220"/>
      <c r="RD1002" s="220"/>
      <c r="RE1002" s="220"/>
      <c r="RF1002" s="220"/>
      <c r="RG1002" s="220"/>
      <c r="RH1002" s="220"/>
      <c r="RI1002" s="220"/>
      <c r="RJ1002" s="220"/>
      <c r="RK1002" s="220"/>
      <c r="RL1002" s="220"/>
      <c r="RM1002" s="220"/>
      <c r="RN1002" s="220"/>
      <c r="RO1002" s="220"/>
      <c r="RP1002" s="220"/>
      <c r="RQ1002" s="220"/>
      <c r="RR1002" s="220"/>
      <c r="RS1002" s="220"/>
      <c r="RT1002" s="220"/>
      <c r="RU1002" s="220"/>
      <c r="RV1002" s="220"/>
      <c r="RW1002" s="220"/>
      <c r="RX1002" s="220"/>
      <c r="RY1002" s="220"/>
      <c r="RZ1002" s="220"/>
      <c r="SA1002" s="220"/>
      <c r="SB1002" s="220"/>
      <c r="SC1002" s="220"/>
      <c r="SD1002" s="220"/>
      <c r="SE1002" s="220"/>
      <c r="SF1002" s="220"/>
      <c r="SG1002" s="220"/>
    </row>
    <row r="1003" spans="1:501">
      <c r="A1003" s="220"/>
      <c r="B1003" s="220"/>
      <c r="C1003" s="220"/>
      <c r="D1003" s="220"/>
      <c r="E1003" s="220"/>
      <c r="F1003" s="220"/>
      <c r="G1003" s="220"/>
      <c r="H1003" s="220"/>
      <c r="I1003" s="220"/>
      <c r="J1003" s="220"/>
      <c r="K1003" s="220"/>
      <c r="L1003" s="220"/>
      <c r="M1003" s="220"/>
      <c r="N1003" s="220"/>
      <c r="O1003" s="454"/>
      <c r="P1003" s="220"/>
      <c r="Q1003" s="220"/>
      <c r="R1003" s="220"/>
      <c r="S1003" s="220"/>
      <c r="T1003" s="220"/>
      <c r="U1003" s="220"/>
      <c r="V1003" s="220"/>
      <c r="W1003" s="220"/>
      <c r="X1003" s="220"/>
      <c r="Y1003" s="220"/>
      <c r="Z1003" s="220"/>
      <c r="AA1003" s="220"/>
      <c r="AB1003" s="220"/>
      <c r="AC1003" s="220"/>
      <c r="AD1003" s="220"/>
      <c r="AE1003" s="220"/>
      <c r="AF1003" s="220"/>
      <c r="AG1003" s="220"/>
      <c r="AH1003" s="220"/>
      <c r="AI1003" s="220"/>
      <c r="AJ1003" s="220"/>
      <c r="AK1003" s="220"/>
      <c r="AL1003" s="220"/>
      <c r="AM1003" s="220"/>
      <c r="AN1003" s="220"/>
      <c r="AO1003" s="220"/>
      <c r="AP1003" s="220"/>
      <c r="AQ1003" s="220"/>
      <c r="AR1003" s="220"/>
      <c r="AS1003" s="220"/>
      <c r="AT1003" s="220"/>
      <c r="AU1003" s="220"/>
      <c r="AV1003" s="220"/>
      <c r="AW1003" s="220"/>
      <c r="AX1003" s="220"/>
      <c r="AY1003" s="220"/>
      <c r="AZ1003" s="220"/>
      <c r="BA1003" s="220"/>
      <c r="BB1003" s="220"/>
      <c r="BC1003" s="220"/>
      <c r="BD1003" s="220"/>
      <c r="BE1003" s="220"/>
      <c r="BF1003" s="220"/>
      <c r="BG1003" s="220"/>
      <c r="BH1003" s="220"/>
      <c r="BI1003" s="220"/>
      <c r="BJ1003" s="220"/>
      <c r="BK1003" s="220"/>
      <c r="BL1003" s="220"/>
      <c r="BM1003" s="220"/>
      <c r="BN1003" s="220"/>
      <c r="BO1003" s="220"/>
      <c r="BP1003" s="220"/>
      <c r="BQ1003" s="220"/>
      <c r="BR1003" s="220"/>
      <c r="BS1003" s="220"/>
      <c r="BT1003" s="220"/>
      <c r="BU1003" s="220"/>
      <c r="BV1003" s="220"/>
      <c r="BW1003" s="220"/>
      <c r="DV1003" s="220"/>
      <c r="DW1003" s="220"/>
      <c r="DX1003" s="220"/>
      <c r="DY1003" s="220"/>
      <c r="DZ1003" s="220"/>
      <c r="EA1003" s="220"/>
      <c r="EB1003" s="220"/>
      <c r="EC1003" s="220"/>
      <c r="ED1003" s="220"/>
      <c r="EE1003" s="220"/>
      <c r="EF1003" s="220"/>
      <c r="EG1003" s="220"/>
      <c r="EH1003" s="220"/>
      <c r="EI1003" s="220"/>
      <c r="EJ1003" s="220"/>
      <c r="EK1003" s="220"/>
      <c r="EL1003" s="220"/>
      <c r="EM1003" s="220"/>
      <c r="EN1003" s="220"/>
      <c r="EO1003" s="220"/>
      <c r="EP1003" s="220"/>
      <c r="EQ1003" s="220"/>
      <c r="ER1003" s="220"/>
      <c r="ES1003" s="220"/>
      <c r="ET1003" s="220"/>
      <c r="EU1003" s="220"/>
      <c r="EV1003" s="220"/>
      <c r="EW1003" s="220"/>
      <c r="EX1003" s="220"/>
      <c r="EY1003" s="220"/>
      <c r="EZ1003" s="220"/>
      <c r="FA1003" s="220"/>
      <c r="FB1003" s="220"/>
      <c r="FC1003" s="220"/>
      <c r="FD1003" s="220"/>
      <c r="FE1003" s="220"/>
      <c r="FF1003" s="220"/>
      <c r="FG1003" s="220"/>
      <c r="FH1003" s="220"/>
      <c r="FI1003" s="220"/>
      <c r="FJ1003" s="220"/>
      <c r="FK1003" s="220"/>
      <c r="FL1003" s="220"/>
      <c r="FM1003" s="220"/>
      <c r="FN1003" s="220"/>
      <c r="FO1003" s="220"/>
      <c r="FP1003" s="220"/>
      <c r="FQ1003" s="220"/>
      <c r="FR1003" s="220"/>
      <c r="FS1003" s="220"/>
      <c r="FT1003" s="220"/>
      <c r="FU1003" s="220"/>
      <c r="FV1003" s="220"/>
      <c r="FW1003" s="220"/>
      <c r="FX1003" s="220"/>
      <c r="FY1003" s="220"/>
      <c r="FZ1003" s="220"/>
      <c r="GA1003" s="220"/>
      <c r="GB1003" s="220"/>
      <c r="GC1003" s="220"/>
      <c r="GD1003" s="220"/>
      <c r="GE1003" s="220"/>
      <c r="GF1003" s="220"/>
      <c r="GG1003" s="220"/>
      <c r="GH1003" s="220"/>
      <c r="GI1003" s="220"/>
      <c r="GJ1003" s="220"/>
      <c r="GK1003" s="220"/>
      <c r="GL1003" s="220"/>
      <c r="GM1003" s="220"/>
      <c r="GN1003" s="220"/>
      <c r="GO1003" s="220"/>
      <c r="GP1003" s="220"/>
      <c r="GQ1003" s="220"/>
      <c r="GR1003" s="220"/>
      <c r="GS1003" s="220"/>
      <c r="GT1003" s="220"/>
      <c r="GU1003" s="220"/>
      <c r="GV1003" s="220"/>
      <c r="GW1003" s="220"/>
      <c r="GX1003" s="220"/>
      <c r="GY1003" s="220"/>
      <c r="GZ1003" s="220"/>
      <c r="HA1003" s="220"/>
      <c r="HB1003" s="220"/>
      <c r="HC1003" s="220"/>
      <c r="HD1003" s="220"/>
      <c r="HE1003" s="220"/>
      <c r="HF1003" s="220"/>
      <c r="HG1003" s="220"/>
      <c r="HH1003" s="220"/>
      <c r="HI1003" s="220"/>
      <c r="HJ1003" s="220"/>
      <c r="HK1003" s="220"/>
      <c r="HL1003" s="220"/>
      <c r="HM1003" s="220"/>
      <c r="HN1003" s="220"/>
      <c r="HO1003" s="220"/>
      <c r="HP1003" s="220"/>
      <c r="HQ1003" s="220"/>
      <c r="HR1003" s="220"/>
      <c r="HS1003" s="220"/>
      <c r="HT1003" s="220"/>
      <c r="HU1003" s="220"/>
      <c r="HV1003" s="220"/>
      <c r="HW1003" s="220"/>
      <c r="HX1003" s="220"/>
      <c r="HY1003" s="220"/>
      <c r="HZ1003" s="220"/>
      <c r="IA1003" s="220"/>
      <c r="IB1003" s="220"/>
      <c r="IC1003" s="220"/>
      <c r="ID1003" s="220"/>
      <c r="IE1003" s="220"/>
      <c r="IF1003" s="220"/>
      <c r="IG1003" s="220"/>
      <c r="IH1003" s="220"/>
      <c r="II1003" s="220"/>
      <c r="IJ1003" s="220"/>
      <c r="IK1003" s="220"/>
      <c r="IL1003" s="220"/>
      <c r="IM1003" s="220"/>
      <c r="IN1003" s="220"/>
      <c r="IO1003" s="220"/>
      <c r="IP1003" s="220"/>
      <c r="IQ1003" s="220"/>
      <c r="IR1003" s="220"/>
      <c r="IS1003" s="220"/>
      <c r="IT1003" s="220"/>
      <c r="IU1003" s="220"/>
      <c r="IV1003" s="220"/>
      <c r="IW1003" s="220"/>
      <c r="IX1003" s="220"/>
      <c r="IY1003" s="220"/>
      <c r="IZ1003" s="220"/>
      <c r="JA1003" s="220"/>
      <c r="JB1003" s="220"/>
      <c r="JC1003" s="220"/>
      <c r="JD1003" s="220"/>
      <c r="JE1003" s="220"/>
      <c r="JF1003" s="220"/>
      <c r="JG1003" s="220"/>
      <c r="JH1003" s="220"/>
      <c r="JI1003" s="220"/>
      <c r="JJ1003" s="220"/>
      <c r="JK1003" s="220"/>
      <c r="JL1003" s="220"/>
      <c r="JM1003" s="220"/>
      <c r="JN1003" s="220"/>
      <c r="JO1003" s="220"/>
      <c r="JP1003" s="220"/>
      <c r="JQ1003" s="220"/>
      <c r="JR1003" s="220"/>
      <c r="JS1003" s="220"/>
      <c r="JT1003" s="220"/>
      <c r="JU1003" s="220"/>
      <c r="JV1003" s="220"/>
      <c r="JW1003" s="220"/>
      <c r="JX1003" s="220"/>
      <c r="JY1003" s="220"/>
      <c r="JZ1003" s="220"/>
      <c r="KA1003" s="220"/>
      <c r="KB1003" s="220"/>
      <c r="KC1003" s="220"/>
      <c r="KD1003" s="220"/>
      <c r="KE1003" s="220"/>
      <c r="KF1003" s="220"/>
      <c r="KG1003" s="220"/>
      <c r="KH1003" s="220"/>
      <c r="KI1003" s="220"/>
      <c r="KJ1003" s="220"/>
      <c r="KK1003" s="220"/>
      <c r="KL1003" s="220"/>
      <c r="KM1003" s="220"/>
      <c r="KN1003" s="220"/>
      <c r="KO1003" s="220"/>
      <c r="KP1003" s="220"/>
      <c r="KQ1003" s="220"/>
      <c r="KR1003" s="220"/>
      <c r="KS1003" s="220"/>
      <c r="KT1003" s="220"/>
      <c r="KU1003" s="220"/>
      <c r="KV1003" s="220"/>
      <c r="KW1003" s="220"/>
      <c r="KX1003" s="220"/>
      <c r="LH1003" s="220"/>
      <c r="LI1003" s="220"/>
      <c r="LJ1003" s="220"/>
      <c r="LK1003" s="220"/>
      <c r="LL1003" s="220"/>
      <c r="LM1003" s="220"/>
      <c r="LN1003" s="220"/>
      <c r="LO1003" s="220"/>
      <c r="LP1003" s="220"/>
      <c r="LQ1003" s="220"/>
      <c r="LR1003" s="220"/>
      <c r="LS1003" s="220"/>
      <c r="LT1003" s="220"/>
      <c r="LU1003" s="220"/>
      <c r="LV1003" s="220"/>
      <c r="LW1003" s="220"/>
      <c r="LX1003" s="220"/>
      <c r="LY1003" s="220"/>
      <c r="LZ1003" s="220"/>
      <c r="MA1003" s="220"/>
      <c r="MB1003" s="220"/>
      <c r="MC1003" s="220"/>
      <c r="MD1003" s="220"/>
      <c r="ME1003" s="220"/>
      <c r="MF1003" s="220"/>
      <c r="MG1003" s="220"/>
      <c r="MH1003" s="220"/>
      <c r="MI1003" s="220"/>
      <c r="MJ1003" s="220"/>
      <c r="MK1003" s="220"/>
      <c r="ML1003" s="220"/>
      <c r="MM1003" s="220"/>
      <c r="MN1003" s="220"/>
      <c r="MO1003" s="220"/>
      <c r="MP1003" s="220"/>
      <c r="MQ1003" s="220"/>
      <c r="MR1003" s="220"/>
      <c r="MS1003" s="220"/>
      <c r="MT1003" s="220"/>
      <c r="MU1003" s="220"/>
      <c r="MV1003" s="220"/>
      <c r="MW1003" s="220"/>
      <c r="MX1003" s="220"/>
      <c r="MY1003" s="220"/>
      <c r="MZ1003" s="220"/>
      <c r="NA1003" s="220"/>
      <c r="NB1003" s="220"/>
      <c r="NC1003" s="220"/>
      <c r="ND1003" s="220"/>
      <c r="NE1003" s="220"/>
      <c r="NF1003" s="220"/>
      <c r="NG1003" s="220"/>
      <c r="NH1003" s="220"/>
      <c r="NI1003" s="220"/>
      <c r="NJ1003" s="220"/>
      <c r="NK1003" s="220"/>
      <c r="NL1003" s="220"/>
      <c r="NM1003" s="220"/>
      <c r="NN1003" s="220"/>
      <c r="NO1003" s="220"/>
      <c r="NP1003" s="220"/>
      <c r="NQ1003" s="220"/>
      <c r="NR1003" s="220"/>
      <c r="NS1003" s="220"/>
      <c r="NT1003" s="220"/>
      <c r="NU1003" s="220"/>
      <c r="NV1003" s="220"/>
      <c r="NW1003" s="220"/>
      <c r="NX1003" s="220"/>
      <c r="NY1003" s="220"/>
      <c r="NZ1003" s="220"/>
      <c r="OA1003" s="220"/>
      <c r="OB1003" s="220"/>
      <c r="OC1003" s="220"/>
      <c r="OD1003" s="220"/>
      <c r="OE1003" s="220"/>
      <c r="OF1003" s="220"/>
      <c r="OG1003" s="220"/>
      <c r="OH1003" s="220"/>
      <c r="OI1003" s="220"/>
      <c r="OJ1003" s="220"/>
      <c r="OK1003" s="220"/>
      <c r="OL1003" s="220"/>
      <c r="OM1003" s="220"/>
      <c r="ON1003" s="220"/>
      <c r="OO1003" s="220"/>
      <c r="OP1003" s="220"/>
      <c r="OQ1003" s="220"/>
      <c r="OR1003" s="220"/>
      <c r="OS1003" s="220"/>
      <c r="OT1003" s="220"/>
      <c r="OU1003" s="220"/>
      <c r="OV1003" s="220"/>
      <c r="OW1003" s="220"/>
      <c r="OX1003" s="220"/>
      <c r="OY1003" s="220"/>
      <c r="OZ1003" s="220"/>
      <c r="PA1003" s="220"/>
      <c r="PB1003" s="220"/>
      <c r="PC1003" s="220"/>
      <c r="PD1003" s="220"/>
      <c r="PE1003" s="220"/>
      <c r="PF1003" s="220"/>
      <c r="PG1003" s="220"/>
      <c r="PH1003" s="220"/>
      <c r="PI1003" s="220"/>
      <c r="PJ1003" s="220"/>
      <c r="PK1003" s="220"/>
      <c r="PL1003" s="220"/>
      <c r="PM1003" s="220"/>
      <c r="PN1003" s="220"/>
      <c r="PO1003" s="220"/>
      <c r="PP1003" s="220"/>
      <c r="PQ1003" s="220"/>
      <c r="PR1003" s="220"/>
      <c r="PS1003" s="220"/>
      <c r="PT1003" s="220"/>
      <c r="PU1003" s="220"/>
      <c r="PV1003" s="220"/>
      <c r="PW1003" s="220"/>
      <c r="PX1003" s="220"/>
      <c r="PY1003" s="220"/>
      <c r="PZ1003" s="220"/>
      <c r="QA1003" s="220"/>
      <c r="QB1003" s="220"/>
      <c r="QC1003" s="220"/>
      <c r="QD1003" s="220"/>
      <c r="QE1003" s="220"/>
      <c r="QF1003" s="220"/>
      <c r="QG1003" s="220"/>
      <c r="QH1003" s="220"/>
      <c r="QI1003" s="220"/>
      <c r="QJ1003" s="220"/>
      <c r="QK1003" s="220"/>
      <c r="QL1003" s="220"/>
      <c r="QM1003" s="220"/>
      <c r="QN1003" s="220"/>
      <c r="QO1003" s="220"/>
      <c r="QP1003" s="220"/>
      <c r="QQ1003" s="220"/>
      <c r="QR1003" s="220"/>
      <c r="QS1003" s="220"/>
      <c r="QT1003" s="220"/>
      <c r="QU1003" s="220"/>
      <c r="QV1003" s="220"/>
      <c r="QW1003" s="220"/>
      <c r="QX1003" s="220"/>
      <c r="QY1003" s="220"/>
      <c r="QZ1003" s="220"/>
      <c r="RA1003" s="220"/>
      <c r="RB1003" s="220"/>
      <c r="RC1003" s="220"/>
      <c r="RD1003" s="220"/>
      <c r="RE1003" s="220"/>
      <c r="RF1003" s="220"/>
      <c r="RG1003" s="220"/>
      <c r="RH1003" s="220"/>
      <c r="RI1003" s="220"/>
      <c r="RJ1003" s="220"/>
      <c r="RK1003" s="220"/>
      <c r="RL1003" s="220"/>
      <c r="RM1003" s="220"/>
      <c r="RN1003" s="220"/>
      <c r="RO1003" s="220"/>
      <c r="RP1003" s="220"/>
      <c r="RQ1003" s="220"/>
      <c r="RR1003" s="220"/>
      <c r="RS1003" s="220"/>
      <c r="RT1003" s="220"/>
      <c r="RU1003" s="220"/>
      <c r="RV1003" s="220"/>
      <c r="RW1003" s="220"/>
      <c r="RX1003" s="220"/>
      <c r="RY1003" s="220"/>
      <c r="RZ1003" s="220"/>
      <c r="SA1003" s="220"/>
      <c r="SB1003" s="220"/>
      <c r="SC1003" s="220"/>
      <c r="SD1003" s="220"/>
      <c r="SE1003" s="220"/>
      <c r="SF1003" s="220"/>
      <c r="SG1003" s="220"/>
    </row>
    <row r="1004" spans="1:501">
      <c r="A1004" s="220"/>
      <c r="B1004" s="220"/>
      <c r="C1004" s="220"/>
      <c r="D1004" s="220"/>
      <c r="E1004" s="220"/>
      <c r="F1004" s="220"/>
      <c r="G1004" s="220"/>
      <c r="H1004" s="220"/>
      <c r="I1004" s="220"/>
      <c r="J1004" s="220"/>
      <c r="K1004" s="220"/>
      <c r="L1004" s="220"/>
      <c r="M1004" s="220"/>
      <c r="N1004" s="220"/>
      <c r="O1004" s="454"/>
      <c r="P1004" s="220"/>
      <c r="Q1004" s="220"/>
      <c r="R1004" s="220"/>
      <c r="S1004" s="220"/>
      <c r="T1004" s="220"/>
      <c r="U1004" s="220"/>
      <c r="V1004" s="220"/>
      <c r="W1004" s="220"/>
      <c r="X1004" s="220"/>
      <c r="Y1004" s="220"/>
      <c r="Z1004" s="220"/>
      <c r="AA1004" s="220"/>
      <c r="AB1004" s="220"/>
      <c r="AC1004" s="220"/>
      <c r="AD1004" s="220"/>
      <c r="AE1004" s="220"/>
      <c r="AF1004" s="220"/>
      <c r="AG1004" s="220"/>
      <c r="AH1004" s="220"/>
      <c r="AI1004" s="220"/>
      <c r="AJ1004" s="220"/>
      <c r="AK1004" s="220"/>
      <c r="AL1004" s="220"/>
      <c r="AM1004" s="220"/>
      <c r="AN1004" s="220"/>
      <c r="AO1004" s="220"/>
      <c r="AP1004" s="220"/>
      <c r="AQ1004" s="220"/>
      <c r="AR1004" s="220"/>
      <c r="AS1004" s="220"/>
      <c r="AT1004" s="220"/>
      <c r="AU1004" s="220"/>
      <c r="AV1004" s="220"/>
      <c r="AW1004" s="220"/>
      <c r="AX1004" s="220"/>
      <c r="AY1004" s="220"/>
      <c r="AZ1004" s="220"/>
      <c r="BA1004" s="220"/>
      <c r="BB1004" s="220"/>
      <c r="BC1004" s="220"/>
      <c r="BD1004" s="220"/>
      <c r="BE1004" s="220"/>
      <c r="BF1004" s="220"/>
      <c r="BG1004" s="220"/>
      <c r="BH1004" s="220"/>
      <c r="BI1004" s="220"/>
      <c r="BJ1004" s="220"/>
      <c r="BK1004" s="220"/>
      <c r="BL1004" s="220"/>
      <c r="BM1004" s="220"/>
      <c r="BN1004" s="220"/>
      <c r="BO1004" s="220"/>
      <c r="BP1004" s="220"/>
      <c r="BQ1004" s="220"/>
      <c r="BR1004" s="220"/>
      <c r="BS1004" s="220"/>
      <c r="BT1004" s="220"/>
      <c r="BU1004" s="220"/>
      <c r="BV1004" s="220"/>
      <c r="BW1004" s="220"/>
      <c r="DV1004" s="220"/>
      <c r="DW1004" s="220"/>
      <c r="DX1004" s="220"/>
      <c r="DY1004" s="220"/>
      <c r="DZ1004" s="220"/>
      <c r="EA1004" s="220"/>
      <c r="EB1004" s="220"/>
      <c r="EC1004" s="220"/>
      <c r="ED1004" s="220"/>
      <c r="EE1004" s="220"/>
      <c r="EF1004" s="220"/>
      <c r="EG1004" s="220"/>
      <c r="EH1004" s="220"/>
      <c r="EI1004" s="220"/>
      <c r="EJ1004" s="220"/>
      <c r="EK1004" s="220"/>
      <c r="EL1004" s="220"/>
      <c r="EM1004" s="220"/>
      <c r="EN1004" s="220"/>
      <c r="EO1004" s="220"/>
      <c r="EP1004" s="220"/>
      <c r="EQ1004" s="220"/>
      <c r="ER1004" s="220"/>
      <c r="ES1004" s="220"/>
      <c r="ET1004" s="220"/>
      <c r="EU1004" s="220"/>
      <c r="EV1004" s="220"/>
      <c r="EW1004" s="220"/>
      <c r="EX1004" s="220"/>
      <c r="EY1004" s="220"/>
      <c r="EZ1004" s="220"/>
      <c r="FA1004" s="220"/>
      <c r="FB1004" s="220"/>
      <c r="FC1004" s="220"/>
      <c r="FD1004" s="220"/>
      <c r="FE1004" s="220"/>
      <c r="FF1004" s="220"/>
      <c r="FG1004" s="220"/>
      <c r="FH1004" s="220"/>
      <c r="FI1004" s="220"/>
      <c r="FJ1004" s="220"/>
      <c r="FK1004" s="220"/>
      <c r="FL1004" s="220"/>
      <c r="FM1004" s="220"/>
      <c r="FN1004" s="220"/>
      <c r="FO1004" s="220"/>
      <c r="FP1004" s="220"/>
      <c r="FQ1004" s="220"/>
      <c r="FR1004" s="220"/>
      <c r="FS1004" s="220"/>
      <c r="FT1004" s="220"/>
      <c r="FU1004" s="220"/>
      <c r="FV1004" s="220"/>
      <c r="FW1004" s="220"/>
      <c r="FX1004" s="220"/>
      <c r="FY1004" s="220"/>
      <c r="FZ1004" s="220"/>
      <c r="GA1004" s="220"/>
      <c r="GB1004" s="220"/>
      <c r="GC1004" s="220"/>
      <c r="GD1004" s="220"/>
      <c r="GE1004" s="220"/>
      <c r="GF1004" s="220"/>
      <c r="GG1004" s="220"/>
      <c r="GH1004" s="220"/>
      <c r="GI1004" s="220"/>
      <c r="GJ1004" s="220"/>
      <c r="GK1004" s="220"/>
      <c r="GL1004" s="220"/>
      <c r="GM1004" s="220"/>
      <c r="GN1004" s="220"/>
      <c r="GO1004" s="220"/>
      <c r="GP1004" s="220"/>
      <c r="GQ1004" s="220"/>
      <c r="GR1004" s="220"/>
      <c r="GS1004" s="220"/>
      <c r="GT1004" s="220"/>
      <c r="GU1004" s="220"/>
      <c r="GV1004" s="220"/>
      <c r="GW1004" s="220"/>
      <c r="GX1004" s="220"/>
      <c r="GY1004" s="220"/>
      <c r="GZ1004" s="220"/>
      <c r="HA1004" s="220"/>
      <c r="HB1004" s="220"/>
      <c r="HC1004" s="220"/>
      <c r="HD1004" s="220"/>
      <c r="HE1004" s="220"/>
      <c r="HF1004" s="220"/>
      <c r="HG1004" s="220"/>
      <c r="HH1004" s="220"/>
      <c r="HI1004" s="220"/>
      <c r="HJ1004" s="220"/>
      <c r="HK1004" s="220"/>
      <c r="HL1004" s="220"/>
      <c r="HM1004" s="220"/>
      <c r="HN1004" s="220"/>
      <c r="HO1004" s="220"/>
      <c r="HP1004" s="220"/>
      <c r="HQ1004" s="220"/>
      <c r="HR1004" s="220"/>
      <c r="HS1004" s="220"/>
      <c r="HT1004" s="220"/>
      <c r="HU1004" s="220"/>
      <c r="HV1004" s="220"/>
      <c r="HW1004" s="220"/>
      <c r="HX1004" s="220"/>
      <c r="HY1004" s="220"/>
      <c r="HZ1004" s="220"/>
      <c r="IA1004" s="220"/>
      <c r="IB1004" s="220"/>
      <c r="IC1004" s="220"/>
      <c r="ID1004" s="220"/>
      <c r="IE1004" s="220"/>
      <c r="IF1004" s="220"/>
      <c r="IG1004" s="220"/>
      <c r="IH1004" s="220"/>
      <c r="II1004" s="220"/>
      <c r="IJ1004" s="220"/>
      <c r="IK1004" s="220"/>
      <c r="IL1004" s="220"/>
      <c r="IM1004" s="220"/>
      <c r="IN1004" s="220"/>
      <c r="IO1004" s="220"/>
      <c r="IP1004" s="220"/>
      <c r="IQ1004" s="220"/>
      <c r="IR1004" s="220"/>
      <c r="IS1004" s="220"/>
      <c r="IT1004" s="220"/>
      <c r="IU1004" s="220"/>
      <c r="IV1004" s="220"/>
      <c r="IW1004" s="220"/>
      <c r="IX1004" s="220"/>
      <c r="IY1004" s="220"/>
      <c r="IZ1004" s="220"/>
      <c r="JA1004" s="220"/>
      <c r="JB1004" s="220"/>
      <c r="JC1004" s="220"/>
      <c r="JD1004" s="220"/>
      <c r="JE1004" s="220"/>
      <c r="JF1004" s="220"/>
      <c r="JG1004" s="220"/>
      <c r="JH1004" s="220"/>
      <c r="JI1004" s="220"/>
      <c r="JJ1004" s="220"/>
      <c r="JK1004" s="220"/>
      <c r="JL1004" s="220"/>
      <c r="JM1004" s="220"/>
      <c r="JN1004" s="220"/>
      <c r="JO1004" s="220"/>
      <c r="JP1004" s="220"/>
      <c r="JQ1004" s="220"/>
      <c r="JR1004" s="220"/>
      <c r="JS1004" s="220"/>
      <c r="JT1004" s="220"/>
      <c r="JU1004" s="220"/>
      <c r="JV1004" s="220"/>
      <c r="JW1004" s="220"/>
      <c r="JX1004" s="220"/>
      <c r="JY1004" s="220"/>
      <c r="JZ1004" s="220"/>
      <c r="KA1004" s="220"/>
      <c r="KB1004" s="220"/>
      <c r="KC1004" s="220"/>
      <c r="KD1004" s="220"/>
      <c r="KE1004" s="220"/>
      <c r="KF1004" s="220"/>
      <c r="KG1004" s="220"/>
      <c r="KH1004" s="220"/>
      <c r="KI1004" s="220"/>
      <c r="KJ1004" s="220"/>
      <c r="KK1004" s="220"/>
      <c r="KL1004" s="220"/>
      <c r="KM1004" s="220"/>
      <c r="KN1004" s="220"/>
      <c r="KO1004" s="220"/>
      <c r="KP1004" s="220"/>
      <c r="KQ1004" s="220"/>
      <c r="KR1004" s="220"/>
      <c r="KS1004" s="220"/>
      <c r="KT1004" s="220"/>
      <c r="KU1004" s="220"/>
      <c r="KV1004" s="220"/>
      <c r="KW1004" s="220"/>
      <c r="KX1004" s="220"/>
      <c r="LH1004" s="220"/>
      <c r="LI1004" s="220"/>
      <c r="LJ1004" s="220"/>
      <c r="LK1004" s="220"/>
      <c r="LL1004" s="220"/>
      <c r="LM1004" s="220"/>
      <c r="LN1004" s="220"/>
      <c r="LO1004" s="220"/>
      <c r="LP1004" s="220"/>
      <c r="LQ1004" s="220"/>
      <c r="LR1004" s="220"/>
      <c r="LS1004" s="220"/>
      <c r="LT1004" s="220"/>
      <c r="LU1004" s="220"/>
      <c r="LV1004" s="220"/>
      <c r="LW1004" s="220"/>
      <c r="LX1004" s="220"/>
      <c r="LY1004" s="220"/>
      <c r="LZ1004" s="220"/>
      <c r="MA1004" s="220"/>
      <c r="MB1004" s="220"/>
      <c r="MC1004" s="220"/>
      <c r="MD1004" s="220"/>
      <c r="ME1004" s="220"/>
      <c r="MF1004" s="220"/>
      <c r="MG1004" s="220"/>
      <c r="MH1004" s="220"/>
      <c r="MI1004" s="220"/>
      <c r="MJ1004" s="220"/>
      <c r="MK1004" s="220"/>
      <c r="ML1004" s="220"/>
      <c r="MM1004" s="220"/>
      <c r="MN1004" s="220"/>
      <c r="MO1004" s="220"/>
      <c r="MP1004" s="220"/>
      <c r="MQ1004" s="220"/>
      <c r="MR1004" s="220"/>
      <c r="MS1004" s="220"/>
      <c r="MT1004" s="220"/>
      <c r="MU1004" s="220"/>
      <c r="MV1004" s="220"/>
      <c r="MW1004" s="220"/>
      <c r="MX1004" s="220"/>
      <c r="MY1004" s="220"/>
      <c r="MZ1004" s="220"/>
      <c r="NA1004" s="220"/>
      <c r="NB1004" s="220"/>
      <c r="NC1004" s="220"/>
      <c r="ND1004" s="220"/>
      <c r="NE1004" s="220"/>
      <c r="NF1004" s="220"/>
      <c r="NG1004" s="220"/>
      <c r="NH1004" s="220"/>
      <c r="NI1004" s="220"/>
      <c r="NJ1004" s="220"/>
      <c r="NK1004" s="220"/>
      <c r="NL1004" s="220"/>
      <c r="NM1004" s="220"/>
      <c r="NN1004" s="220"/>
      <c r="NO1004" s="220"/>
      <c r="NP1004" s="220"/>
      <c r="NQ1004" s="220"/>
      <c r="NR1004" s="220"/>
      <c r="NS1004" s="220"/>
      <c r="NT1004" s="220"/>
      <c r="NU1004" s="220"/>
      <c r="NV1004" s="220"/>
      <c r="NW1004" s="220"/>
      <c r="NX1004" s="220"/>
      <c r="NY1004" s="220"/>
      <c r="NZ1004" s="220"/>
      <c r="OA1004" s="220"/>
      <c r="OB1004" s="220"/>
      <c r="OC1004" s="220"/>
      <c r="OD1004" s="220"/>
      <c r="OE1004" s="220"/>
      <c r="OF1004" s="220"/>
      <c r="OG1004" s="220"/>
      <c r="OH1004" s="220"/>
      <c r="OI1004" s="220"/>
      <c r="OJ1004" s="220"/>
      <c r="OK1004" s="220"/>
      <c r="OL1004" s="220"/>
      <c r="OM1004" s="220"/>
      <c r="ON1004" s="220"/>
      <c r="OO1004" s="220"/>
      <c r="OP1004" s="220"/>
      <c r="OQ1004" s="220"/>
      <c r="OR1004" s="220"/>
      <c r="OS1004" s="220"/>
      <c r="OT1004" s="220"/>
      <c r="OU1004" s="220"/>
      <c r="OV1004" s="220"/>
      <c r="OW1004" s="220"/>
      <c r="OX1004" s="220"/>
      <c r="OY1004" s="220"/>
      <c r="OZ1004" s="220"/>
      <c r="PA1004" s="220"/>
      <c r="PB1004" s="220"/>
      <c r="PC1004" s="220"/>
      <c r="PD1004" s="220"/>
      <c r="PE1004" s="220"/>
      <c r="PF1004" s="220"/>
      <c r="PG1004" s="220"/>
      <c r="PH1004" s="220"/>
      <c r="PI1004" s="220"/>
      <c r="PJ1004" s="220"/>
      <c r="PK1004" s="220"/>
      <c r="PL1004" s="220"/>
      <c r="PM1004" s="220"/>
      <c r="PN1004" s="220"/>
      <c r="PO1004" s="220"/>
      <c r="PP1004" s="220"/>
      <c r="PQ1004" s="220"/>
      <c r="PR1004" s="220"/>
      <c r="PS1004" s="220"/>
      <c r="PT1004" s="220"/>
      <c r="PU1004" s="220"/>
      <c r="PV1004" s="220"/>
      <c r="PW1004" s="220"/>
      <c r="PX1004" s="220"/>
      <c r="PY1004" s="220"/>
      <c r="PZ1004" s="220"/>
      <c r="QA1004" s="220"/>
      <c r="QB1004" s="220"/>
      <c r="QC1004" s="220"/>
      <c r="QD1004" s="220"/>
      <c r="QE1004" s="220"/>
      <c r="QF1004" s="220"/>
      <c r="QG1004" s="220"/>
      <c r="QH1004" s="220"/>
      <c r="QI1004" s="220"/>
      <c r="QJ1004" s="220"/>
      <c r="QK1004" s="220"/>
      <c r="QL1004" s="220"/>
      <c r="QM1004" s="220"/>
      <c r="QN1004" s="220"/>
      <c r="QO1004" s="220"/>
      <c r="QP1004" s="220"/>
      <c r="QQ1004" s="220"/>
      <c r="QR1004" s="220"/>
      <c r="QS1004" s="220"/>
      <c r="QT1004" s="220"/>
      <c r="QU1004" s="220"/>
      <c r="QV1004" s="220"/>
      <c r="QW1004" s="220"/>
      <c r="QX1004" s="220"/>
      <c r="QY1004" s="220"/>
      <c r="QZ1004" s="220"/>
      <c r="RA1004" s="220"/>
      <c r="RB1004" s="220"/>
      <c r="RC1004" s="220"/>
      <c r="RD1004" s="220"/>
      <c r="RE1004" s="220"/>
      <c r="RF1004" s="220"/>
      <c r="RG1004" s="220"/>
      <c r="RH1004" s="220"/>
      <c r="RI1004" s="220"/>
      <c r="RJ1004" s="220"/>
      <c r="RK1004" s="220"/>
      <c r="RL1004" s="220"/>
      <c r="RM1004" s="220"/>
      <c r="RN1004" s="220"/>
      <c r="RO1004" s="220"/>
      <c r="RP1004" s="220"/>
      <c r="RQ1004" s="220"/>
      <c r="RR1004" s="220"/>
      <c r="RS1004" s="220"/>
      <c r="RT1004" s="220"/>
      <c r="RU1004" s="220"/>
      <c r="RV1004" s="220"/>
      <c r="RW1004" s="220"/>
      <c r="RX1004" s="220"/>
      <c r="RY1004" s="220"/>
      <c r="RZ1004" s="220"/>
      <c r="SA1004" s="220"/>
      <c r="SB1004" s="220"/>
      <c r="SC1004" s="220"/>
      <c r="SD1004" s="220"/>
      <c r="SE1004" s="220"/>
      <c r="SF1004" s="220"/>
      <c r="SG1004" s="220"/>
    </row>
    <row r="1005" spans="1:501">
      <c r="A1005" s="220"/>
      <c r="B1005" s="220"/>
      <c r="C1005" s="220"/>
      <c r="D1005" s="220"/>
      <c r="E1005" s="220"/>
      <c r="F1005" s="220"/>
      <c r="G1005" s="220"/>
      <c r="H1005" s="220"/>
      <c r="I1005" s="220"/>
      <c r="J1005" s="220"/>
      <c r="K1005" s="220"/>
      <c r="L1005" s="220"/>
      <c r="M1005" s="220"/>
      <c r="N1005" s="220"/>
      <c r="O1005" s="454"/>
      <c r="P1005" s="220"/>
      <c r="Q1005" s="220"/>
      <c r="R1005" s="220"/>
      <c r="S1005" s="220"/>
      <c r="T1005" s="220"/>
      <c r="U1005" s="220"/>
      <c r="V1005" s="220"/>
      <c r="W1005" s="220"/>
      <c r="X1005" s="220"/>
      <c r="Y1005" s="220"/>
      <c r="Z1005" s="220"/>
      <c r="AA1005" s="220"/>
      <c r="AB1005" s="220"/>
      <c r="AC1005" s="220"/>
      <c r="AD1005" s="220"/>
      <c r="AE1005" s="220"/>
      <c r="AF1005" s="220"/>
      <c r="AG1005" s="220"/>
      <c r="AH1005" s="220"/>
      <c r="AI1005" s="220"/>
      <c r="AJ1005" s="220"/>
      <c r="AK1005" s="220"/>
      <c r="AL1005" s="220"/>
      <c r="AM1005" s="220"/>
      <c r="AN1005" s="220"/>
      <c r="AO1005" s="220"/>
      <c r="AP1005" s="220"/>
      <c r="AQ1005" s="220"/>
      <c r="AR1005" s="220"/>
      <c r="AS1005" s="220"/>
      <c r="AT1005" s="220"/>
      <c r="AU1005" s="220"/>
      <c r="AV1005" s="220"/>
      <c r="AW1005" s="220"/>
      <c r="AX1005" s="220"/>
      <c r="AY1005" s="220"/>
      <c r="AZ1005" s="220"/>
      <c r="BA1005" s="220"/>
      <c r="BB1005" s="220"/>
      <c r="BC1005" s="220"/>
      <c r="BD1005" s="220"/>
      <c r="BE1005" s="220"/>
      <c r="BF1005" s="220"/>
      <c r="BG1005" s="220"/>
      <c r="BH1005" s="220"/>
      <c r="BI1005" s="220"/>
      <c r="BJ1005" s="220"/>
      <c r="BK1005" s="220"/>
      <c r="BL1005" s="220"/>
      <c r="BM1005" s="220"/>
      <c r="BN1005" s="220"/>
      <c r="BO1005" s="220"/>
      <c r="BP1005" s="220"/>
      <c r="BQ1005" s="220"/>
      <c r="BR1005" s="220"/>
      <c r="BS1005" s="220"/>
      <c r="BT1005" s="220"/>
      <c r="BU1005" s="220"/>
      <c r="BV1005" s="220"/>
      <c r="BW1005" s="220"/>
      <c r="DV1005" s="220"/>
      <c r="DW1005" s="220"/>
      <c r="DX1005" s="220"/>
      <c r="DY1005" s="220"/>
      <c r="DZ1005" s="220"/>
      <c r="EA1005" s="220"/>
      <c r="EB1005" s="220"/>
      <c r="EC1005" s="220"/>
      <c r="ED1005" s="220"/>
      <c r="EE1005" s="220"/>
      <c r="EF1005" s="220"/>
      <c r="EG1005" s="220"/>
      <c r="EH1005" s="220"/>
      <c r="EI1005" s="220"/>
      <c r="EJ1005" s="220"/>
      <c r="EK1005" s="220"/>
      <c r="EL1005" s="220"/>
      <c r="EM1005" s="220"/>
      <c r="EN1005" s="220"/>
      <c r="EO1005" s="220"/>
      <c r="EP1005" s="220"/>
      <c r="EQ1005" s="220"/>
      <c r="ER1005" s="220"/>
      <c r="ES1005" s="220"/>
      <c r="ET1005" s="220"/>
      <c r="EU1005" s="220"/>
      <c r="EV1005" s="220"/>
      <c r="EW1005" s="220"/>
      <c r="EX1005" s="220"/>
      <c r="EY1005" s="220"/>
      <c r="EZ1005" s="220"/>
      <c r="FA1005" s="220"/>
      <c r="FB1005" s="220"/>
      <c r="FC1005" s="220"/>
      <c r="FD1005" s="220"/>
      <c r="FE1005" s="220"/>
      <c r="FF1005" s="220"/>
      <c r="FG1005" s="220"/>
      <c r="FH1005" s="220"/>
      <c r="FI1005" s="220"/>
      <c r="FJ1005" s="220"/>
      <c r="FK1005" s="220"/>
      <c r="FL1005" s="220"/>
      <c r="FM1005" s="220"/>
      <c r="FN1005" s="220"/>
      <c r="FO1005" s="220"/>
      <c r="FP1005" s="220"/>
      <c r="FQ1005" s="220"/>
      <c r="FR1005" s="220"/>
      <c r="FS1005" s="220"/>
      <c r="FT1005" s="220"/>
      <c r="FU1005" s="220"/>
      <c r="FV1005" s="220"/>
      <c r="FW1005" s="220"/>
      <c r="FX1005" s="220"/>
      <c r="FY1005" s="220"/>
      <c r="FZ1005" s="220"/>
      <c r="GA1005" s="220"/>
      <c r="GB1005" s="220"/>
      <c r="GC1005" s="220"/>
      <c r="GD1005" s="220"/>
      <c r="GE1005" s="220"/>
      <c r="GF1005" s="220"/>
      <c r="GG1005" s="220"/>
      <c r="GH1005" s="220"/>
      <c r="GI1005" s="220"/>
      <c r="GJ1005" s="220"/>
      <c r="GK1005" s="220"/>
      <c r="GL1005" s="220"/>
      <c r="GM1005" s="220"/>
      <c r="GN1005" s="220"/>
      <c r="GO1005" s="220"/>
      <c r="GP1005" s="220"/>
      <c r="GQ1005" s="220"/>
      <c r="GR1005" s="220"/>
      <c r="GS1005" s="220"/>
      <c r="GT1005" s="220"/>
      <c r="GU1005" s="220"/>
      <c r="GV1005" s="220"/>
      <c r="GW1005" s="220"/>
      <c r="GX1005" s="220"/>
      <c r="GY1005" s="220"/>
      <c r="GZ1005" s="220"/>
      <c r="HA1005" s="220"/>
      <c r="HB1005" s="220"/>
      <c r="HC1005" s="220"/>
      <c r="HD1005" s="220"/>
      <c r="HE1005" s="220"/>
      <c r="HF1005" s="220"/>
      <c r="HG1005" s="220"/>
      <c r="HH1005" s="220"/>
      <c r="HI1005" s="220"/>
      <c r="HJ1005" s="220"/>
      <c r="HK1005" s="220"/>
      <c r="HL1005" s="220"/>
      <c r="HM1005" s="220"/>
      <c r="HN1005" s="220"/>
      <c r="HO1005" s="220"/>
      <c r="HP1005" s="220"/>
      <c r="HQ1005" s="220"/>
      <c r="HR1005" s="220"/>
      <c r="HS1005" s="220"/>
      <c r="HT1005" s="220"/>
      <c r="HU1005" s="220"/>
      <c r="HV1005" s="220"/>
      <c r="HW1005" s="220"/>
      <c r="HX1005" s="220"/>
      <c r="HY1005" s="220"/>
      <c r="HZ1005" s="220"/>
      <c r="IA1005" s="220"/>
      <c r="IB1005" s="220"/>
      <c r="IC1005" s="220"/>
      <c r="ID1005" s="220"/>
      <c r="IE1005" s="220"/>
      <c r="IF1005" s="220"/>
      <c r="IG1005" s="220"/>
      <c r="IH1005" s="220"/>
      <c r="II1005" s="220"/>
      <c r="IJ1005" s="220"/>
      <c r="IK1005" s="220"/>
      <c r="IL1005" s="220"/>
      <c r="IM1005" s="220"/>
      <c r="IN1005" s="220"/>
      <c r="IO1005" s="220"/>
      <c r="IP1005" s="220"/>
      <c r="IQ1005" s="220"/>
      <c r="IR1005" s="220"/>
      <c r="IS1005" s="220"/>
      <c r="IT1005" s="220"/>
      <c r="IU1005" s="220"/>
      <c r="IV1005" s="220"/>
      <c r="IW1005" s="220"/>
      <c r="IX1005" s="220"/>
      <c r="IY1005" s="220"/>
      <c r="IZ1005" s="220"/>
      <c r="JA1005" s="220"/>
      <c r="JB1005" s="220"/>
      <c r="JC1005" s="220"/>
      <c r="JD1005" s="220"/>
      <c r="JE1005" s="220"/>
      <c r="JF1005" s="220"/>
      <c r="JG1005" s="220"/>
      <c r="JH1005" s="220"/>
      <c r="JI1005" s="220"/>
      <c r="JJ1005" s="220"/>
      <c r="JK1005" s="220"/>
      <c r="JL1005" s="220"/>
      <c r="JM1005" s="220"/>
      <c r="JN1005" s="220"/>
      <c r="JO1005" s="220"/>
      <c r="JP1005" s="220"/>
      <c r="JQ1005" s="220"/>
      <c r="JR1005" s="220"/>
      <c r="JS1005" s="220"/>
      <c r="JT1005" s="220"/>
      <c r="JU1005" s="220"/>
      <c r="JV1005" s="220"/>
      <c r="JW1005" s="220"/>
      <c r="JX1005" s="220"/>
      <c r="JY1005" s="220"/>
      <c r="JZ1005" s="220"/>
      <c r="KA1005" s="220"/>
      <c r="KB1005" s="220"/>
      <c r="KC1005" s="220"/>
      <c r="KD1005" s="220"/>
      <c r="KE1005" s="220"/>
      <c r="KF1005" s="220"/>
      <c r="KG1005" s="220"/>
      <c r="KH1005" s="220"/>
      <c r="KI1005" s="220"/>
      <c r="KJ1005" s="220"/>
      <c r="KK1005" s="220"/>
      <c r="KL1005" s="220"/>
      <c r="KM1005" s="220"/>
      <c r="KN1005" s="220"/>
      <c r="KO1005" s="220"/>
      <c r="KP1005" s="220"/>
      <c r="KQ1005" s="220"/>
      <c r="KR1005" s="220"/>
      <c r="KS1005" s="220"/>
      <c r="KT1005" s="220"/>
      <c r="KU1005" s="220"/>
      <c r="KV1005" s="220"/>
      <c r="KW1005" s="220"/>
      <c r="KX1005" s="220"/>
      <c r="LH1005" s="220"/>
      <c r="LI1005" s="220"/>
      <c r="LJ1005" s="220"/>
      <c r="LK1005" s="220"/>
      <c r="LL1005" s="220"/>
      <c r="LM1005" s="220"/>
      <c r="LN1005" s="220"/>
      <c r="LO1005" s="220"/>
      <c r="LP1005" s="220"/>
      <c r="LQ1005" s="220"/>
      <c r="LR1005" s="220"/>
      <c r="LS1005" s="220"/>
      <c r="LT1005" s="220"/>
      <c r="LU1005" s="220"/>
      <c r="LV1005" s="220"/>
      <c r="LW1005" s="220"/>
      <c r="LX1005" s="220"/>
      <c r="LY1005" s="220"/>
      <c r="LZ1005" s="220"/>
      <c r="MA1005" s="220"/>
      <c r="MB1005" s="220"/>
      <c r="MC1005" s="220"/>
      <c r="MD1005" s="220"/>
      <c r="ME1005" s="220"/>
      <c r="MF1005" s="220"/>
      <c r="MG1005" s="220"/>
      <c r="MH1005" s="220"/>
      <c r="MI1005" s="220"/>
      <c r="MJ1005" s="220"/>
      <c r="MK1005" s="220"/>
      <c r="ML1005" s="220"/>
      <c r="MM1005" s="220"/>
      <c r="MN1005" s="220"/>
      <c r="MO1005" s="220"/>
      <c r="MP1005" s="220"/>
      <c r="MQ1005" s="220"/>
      <c r="MR1005" s="220"/>
      <c r="MS1005" s="220"/>
      <c r="MT1005" s="220"/>
      <c r="MU1005" s="220"/>
      <c r="MV1005" s="220"/>
      <c r="MW1005" s="220"/>
      <c r="MX1005" s="220"/>
      <c r="MY1005" s="220"/>
      <c r="MZ1005" s="220"/>
      <c r="NA1005" s="220"/>
      <c r="NB1005" s="220"/>
      <c r="NC1005" s="220"/>
      <c r="ND1005" s="220"/>
      <c r="NE1005" s="220"/>
      <c r="NF1005" s="220"/>
      <c r="NG1005" s="220"/>
      <c r="NH1005" s="220"/>
      <c r="NI1005" s="220"/>
      <c r="NJ1005" s="220"/>
      <c r="NK1005" s="220"/>
      <c r="NL1005" s="220"/>
      <c r="NM1005" s="220"/>
      <c r="NN1005" s="220"/>
      <c r="NO1005" s="220"/>
      <c r="NP1005" s="220"/>
      <c r="NQ1005" s="220"/>
      <c r="NR1005" s="220"/>
      <c r="NS1005" s="220"/>
      <c r="NT1005" s="220"/>
      <c r="NU1005" s="220"/>
      <c r="NV1005" s="220"/>
      <c r="NW1005" s="220"/>
      <c r="NX1005" s="220"/>
      <c r="NY1005" s="220"/>
      <c r="NZ1005" s="220"/>
      <c r="OA1005" s="220"/>
      <c r="OB1005" s="220"/>
      <c r="OC1005" s="220"/>
      <c r="OD1005" s="220"/>
      <c r="OE1005" s="220"/>
      <c r="OF1005" s="220"/>
      <c r="OG1005" s="220"/>
      <c r="OH1005" s="220"/>
      <c r="OI1005" s="220"/>
      <c r="OJ1005" s="220"/>
      <c r="OK1005" s="220"/>
      <c r="OL1005" s="220"/>
      <c r="OM1005" s="220"/>
      <c r="ON1005" s="220"/>
      <c r="OO1005" s="220"/>
      <c r="OP1005" s="220"/>
      <c r="OQ1005" s="220"/>
      <c r="OR1005" s="220"/>
      <c r="OS1005" s="220"/>
      <c r="OT1005" s="220"/>
      <c r="OU1005" s="220"/>
      <c r="OV1005" s="220"/>
      <c r="OW1005" s="220"/>
      <c r="OX1005" s="220"/>
      <c r="OY1005" s="220"/>
      <c r="OZ1005" s="220"/>
      <c r="PA1005" s="220"/>
      <c r="PB1005" s="220"/>
      <c r="PC1005" s="220"/>
      <c r="PD1005" s="220"/>
      <c r="PE1005" s="220"/>
      <c r="PF1005" s="220"/>
      <c r="PG1005" s="220"/>
      <c r="PH1005" s="220"/>
      <c r="PI1005" s="220"/>
      <c r="PJ1005" s="220"/>
      <c r="PK1005" s="220"/>
      <c r="PL1005" s="220"/>
      <c r="PM1005" s="220"/>
      <c r="PN1005" s="220"/>
      <c r="PO1005" s="220"/>
      <c r="PP1005" s="220"/>
      <c r="PQ1005" s="220"/>
      <c r="PR1005" s="220"/>
      <c r="PS1005" s="220"/>
      <c r="PT1005" s="220"/>
      <c r="PU1005" s="220"/>
      <c r="PV1005" s="220"/>
      <c r="PW1005" s="220"/>
      <c r="PX1005" s="220"/>
      <c r="PY1005" s="220"/>
      <c r="PZ1005" s="220"/>
      <c r="QA1005" s="220"/>
      <c r="QB1005" s="220"/>
      <c r="QC1005" s="220"/>
      <c r="QD1005" s="220"/>
      <c r="QE1005" s="220"/>
      <c r="QF1005" s="220"/>
      <c r="QG1005" s="220"/>
      <c r="QH1005" s="220"/>
      <c r="QI1005" s="220"/>
      <c r="QJ1005" s="220"/>
      <c r="QK1005" s="220"/>
      <c r="QL1005" s="220"/>
      <c r="QM1005" s="220"/>
      <c r="QN1005" s="220"/>
      <c r="QO1005" s="220"/>
      <c r="QP1005" s="220"/>
      <c r="QQ1005" s="220"/>
      <c r="QR1005" s="220"/>
      <c r="QS1005" s="220"/>
      <c r="QT1005" s="220"/>
      <c r="QU1005" s="220"/>
      <c r="QV1005" s="220"/>
      <c r="QW1005" s="220"/>
      <c r="QX1005" s="220"/>
      <c r="QY1005" s="220"/>
      <c r="QZ1005" s="220"/>
      <c r="RA1005" s="220"/>
      <c r="RB1005" s="220"/>
      <c r="RC1005" s="220"/>
      <c r="RD1005" s="220"/>
      <c r="RE1005" s="220"/>
      <c r="RF1005" s="220"/>
      <c r="RG1005" s="220"/>
      <c r="RH1005" s="220"/>
      <c r="RI1005" s="220"/>
      <c r="RJ1005" s="220"/>
      <c r="RK1005" s="220"/>
      <c r="RL1005" s="220"/>
      <c r="RM1005" s="220"/>
      <c r="RN1005" s="220"/>
      <c r="RO1005" s="220"/>
      <c r="RP1005" s="220"/>
      <c r="RQ1005" s="220"/>
      <c r="RR1005" s="220"/>
      <c r="RS1005" s="220"/>
      <c r="RT1005" s="220"/>
      <c r="RU1005" s="220"/>
      <c r="RV1005" s="220"/>
      <c r="RW1005" s="220"/>
      <c r="RX1005" s="220"/>
      <c r="RY1005" s="220"/>
      <c r="RZ1005" s="220"/>
      <c r="SA1005" s="220"/>
      <c r="SB1005" s="220"/>
      <c r="SC1005" s="220"/>
      <c r="SD1005" s="220"/>
      <c r="SE1005" s="220"/>
      <c r="SF1005" s="220"/>
      <c r="SG1005" s="220"/>
    </row>
    <row r="1006" spans="1:501">
      <c r="A1006" s="220"/>
      <c r="B1006" s="220"/>
      <c r="C1006" s="220"/>
      <c r="D1006" s="220"/>
      <c r="E1006" s="220"/>
      <c r="F1006" s="220"/>
      <c r="G1006" s="220"/>
      <c r="H1006" s="220"/>
      <c r="I1006" s="220"/>
      <c r="J1006" s="220"/>
      <c r="K1006" s="220"/>
      <c r="L1006" s="220"/>
      <c r="M1006" s="220"/>
      <c r="N1006" s="220"/>
      <c r="O1006" s="454"/>
      <c r="P1006" s="220"/>
      <c r="Q1006" s="220"/>
      <c r="R1006" s="220"/>
      <c r="S1006" s="220"/>
      <c r="T1006" s="220"/>
      <c r="U1006" s="220"/>
      <c r="V1006" s="220"/>
      <c r="W1006" s="220"/>
      <c r="X1006" s="220"/>
      <c r="Y1006" s="220"/>
      <c r="Z1006" s="220"/>
      <c r="AA1006" s="220"/>
      <c r="AB1006" s="220"/>
      <c r="AC1006" s="220"/>
      <c r="AD1006" s="220"/>
      <c r="AE1006" s="220"/>
      <c r="AF1006" s="220"/>
      <c r="AG1006" s="220"/>
      <c r="AH1006" s="220"/>
      <c r="AI1006" s="220"/>
      <c r="AJ1006" s="220"/>
      <c r="AK1006" s="220"/>
      <c r="AL1006" s="220"/>
      <c r="AM1006" s="220"/>
      <c r="AN1006" s="220"/>
      <c r="AO1006" s="220"/>
      <c r="AP1006" s="220"/>
      <c r="AQ1006" s="220"/>
      <c r="AR1006" s="220"/>
      <c r="AS1006" s="220"/>
      <c r="AT1006" s="220"/>
      <c r="AU1006" s="220"/>
      <c r="AV1006" s="220"/>
      <c r="AW1006" s="220"/>
      <c r="AX1006" s="220"/>
      <c r="AY1006" s="220"/>
      <c r="AZ1006" s="220"/>
      <c r="BA1006" s="220"/>
      <c r="BB1006" s="220"/>
      <c r="BC1006" s="220"/>
      <c r="BD1006" s="220"/>
      <c r="BE1006" s="220"/>
      <c r="BF1006" s="220"/>
      <c r="BG1006" s="220"/>
      <c r="BH1006" s="220"/>
      <c r="BI1006" s="220"/>
      <c r="BJ1006" s="220"/>
      <c r="BK1006" s="220"/>
      <c r="BL1006" s="220"/>
      <c r="BM1006" s="220"/>
      <c r="BN1006" s="220"/>
      <c r="BO1006" s="220"/>
      <c r="BP1006" s="220"/>
      <c r="BQ1006" s="220"/>
      <c r="BR1006" s="220"/>
      <c r="BS1006" s="220"/>
      <c r="BT1006" s="220"/>
      <c r="BU1006" s="220"/>
      <c r="BV1006" s="220"/>
      <c r="BW1006" s="220"/>
      <c r="DV1006" s="220"/>
      <c r="DW1006" s="220"/>
      <c r="DX1006" s="220"/>
      <c r="DY1006" s="220"/>
      <c r="DZ1006" s="220"/>
      <c r="EA1006" s="220"/>
      <c r="EB1006" s="220"/>
      <c r="EC1006" s="220"/>
      <c r="ED1006" s="220"/>
      <c r="EE1006" s="220"/>
      <c r="EF1006" s="220"/>
      <c r="EG1006" s="220"/>
      <c r="EH1006" s="220"/>
      <c r="EI1006" s="220"/>
      <c r="EJ1006" s="220"/>
      <c r="EK1006" s="220"/>
      <c r="EL1006" s="220"/>
      <c r="EM1006" s="220"/>
      <c r="EN1006" s="220"/>
      <c r="EO1006" s="220"/>
      <c r="EP1006" s="220"/>
      <c r="EQ1006" s="220"/>
      <c r="ER1006" s="220"/>
      <c r="ES1006" s="220"/>
      <c r="ET1006" s="220"/>
      <c r="EU1006" s="220"/>
      <c r="EV1006" s="220"/>
      <c r="EW1006" s="220"/>
      <c r="EX1006" s="220"/>
      <c r="EY1006" s="220"/>
      <c r="EZ1006" s="220"/>
      <c r="FA1006" s="220"/>
      <c r="FB1006" s="220"/>
      <c r="FC1006" s="220"/>
      <c r="FD1006" s="220"/>
      <c r="FE1006" s="220"/>
      <c r="FF1006" s="220"/>
      <c r="FG1006" s="220"/>
      <c r="FH1006" s="220"/>
      <c r="FI1006" s="220"/>
      <c r="FJ1006" s="220"/>
      <c r="FK1006" s="220"/>
      <c r="FL1006" s="220"/>
      <c r="FM1006" s="220"/>
      <c r="FN1006" s="220"/>
      <c r="FO1006" s="220"/>
      <c r="FP1006" s="220"/>
      <c r="FQ1006" s="220"/>
      <c r="FR1006" s="220"/>
      <c r="FS1006" s="220"/>
      <c r="FT1006" s="220"/>
      <c r="FU1006" s="220"/>
      <c r="FV1006" s="220"/>
      <c r="FW1006" s="220"/>
      <c r="FX1006" s="220"/>
      <c r="FY1006" s="220"/>
      <c r="FZ1006" s="220"/>
      <c r="GA1006" s="220"/>
      <c r="GB1006" s="220"/>
      <c r="GC1006" s="220"/>
      <c r="GD1006" s="220"/>
      <c r="GE1006" s="220"/>
      <c r="GF1006" s="220"/>
      <c r="GG1006" s="220"/>
      <c r="GH1006" s="220"/>
      <c r="GI1006" s="220"/>
      <c r="GJ1006" s="220"/>
      <c r="GK1006" s="220"/>
      <c r="GL1006" s="220"/>
      <c r="GM1006" s="220"/>
      <c r="GN1006" s="220"/>
      <c r="GO1006" s="220"/>
      <c r="GP1006" s="220"/>
      <c r="GQ1006" s="220"/>
      <c r="GR1006" s="220"/>
      <c r="GS1006" s="220"/>
      <c r="GT1006" s="220"/>
      <c r="GU1006" s="220"/>
      <c r="GV1006" s="220"/>
      <c r="GW1006" s="220"/>
      <c r="GX1006" s="220"/>
      <c r="GY1006" s="220"/>
      <c r="GZ1006" s="220"/>
      <c r="HA1006" s="220"/>
      <c r="HB1006" s="220"/>
      <c r="HC1006" s="220"/>
      <c r="HD1006" s="220"/>
      <c r="HE1006" s="220"/>
      <c r="HF1006" s="220"/>
      <c r="HG1006" s="220"/>
      <c r="HH1006" s="220"/>
      <c r="HI1006" s="220"/>
      <c r="HJ1006" s="220"/>
      <c r="HK1006" s="220"/>
      <c r="HL1006" s="220"/>
      <c r="HM1006" s="220"/>
      <c r="HN1006" s="220"/>
      <c r="HO1006" s="220"/>
      <c r="HP1006" s="220"/>
      <c r="HQ1006" s="220"/>
      <c r="HR1006" s="220"/>
      <c r="HS1006" s="220"/>
      <c r="HT1006" s="220"/>
      <c r="HU1006" s="220"/>
      <c r="HV1006" s="220"/>
      <c r="HW1006" s="220"/>
      <c r="HX1006" s="220"/>
      <c r="HY1006" s="220"/>
      <c r="HZ1006" s="220"/>
      <c r="IA1006" s="220"/>
      <c r="IB1006" s="220"/>
      <c r="IC1006" s="220"/>
      <c r="ID1006" s="220"/>
      <c r="IE1006" s="220"/>
      <c r="IF1006" s="220"/>
      <c r="IG1006" s="220"/>
      <c r="IH1006" s="220"/>
      <c r="II1006" s="220"/>
      <c r="IJ1006" s="220"/>
      <c r="IK1006" s="220"/>
      <c r="IL1006" s="220"/>
      <c r="IM1006" s="220"/>
      <c r="IN1006" s="220"/>
      <c r="IO1006" s="220"/>
      <c r="IP1006" s="220"/>
      <c r="IQ1006" s="220"/>
      <c r="IR1006" s="220"/>
      <c r="IS1006" s="220"/>
      <c r="IT1006" s="220"/>
      <c r="IU1006" s="220"/>
      <c r="IV1006" s="220"/>
      <c r="IW1006" s="220"/>
      <c r="IX1006" s="220"/>
      <c r="IY1006" s="220"/>
      <c r="IZ1006" s="220"/>
      <c r="JA1006" s="220"/>
      <c r="JB1006" s="220"/>
      <c r="JC1006" s="220"/>
      <c r="JD1006" s="220"/>
      <c r="JE1006" s="220"/>
      <c r="JF1006" s="220"/>
      <c r="JG1006" s="220"/>
      <c r="JH1006" s="220"/>
      <c r="JI1006" s="220"/>
      <c r="JJ1006" s="220"/>
      <c r="JK1006" s="220"/>
      <c r="JL1006" s="220"/>
      <c r="JM1006" s="220"/>
      <c r="JN1006" s="220"/>
      <c r="JO1006" s="220"/>
      <c r="JP1006" s="220"/>
      <c r="JQ1006" s="220"/>
      <c r="JR1006" s="220"/>
      <c r="JS1006" s="220"/>
      <c r="JT1006" s="220"/>
      <c r="JU1006" s="220"/>
      <c r="JV1006" s="220"/>
      <c r="JW1006" s="220"/>
      <c r="JX1006" s="220"/>
      <c r="JY1006" s="220"/>
      <c r="JZ1006" s="220"/>
      <c r="KA1006" s="220"/>
      <c r="KB1006" s="220"/>
      <c r="KC1006" s="220"/>
      <c r="KD1006" s="220"/>
      <c r="KE1006" s="220"/>
      <c r="KF1006" s="220"/>
      <c r="KG1006" s="220"/>
      <c r="KH1006" s="220"/>
      <c r="KI1006" s="220"/>
      <c r="KJ1006" s="220"/>
      <c r="KK1006" s="220"/>
      <c r="KL1006" s="220"/>
      <c r="KM1006" s="220"/>
      <c r="KN1006" s="220"/>
      <c r="KO1006" s="220"/>
      <c r="KP1006" s="220"/>
      <c r="KQ1006" s="220"/>
      <c r="KR1006" s="220"/>
      <c r="KS1006" s="220"/>
      <c r="KT1006" s="220"/>
      <c r="KU1006" s="220"/>
      <c r="KV1006" s="220"/>
      <c r="KW1006" s="220"/>
      <c r="KX1006" s="220"/>
      <c r="LH1006" s="220"/>
      <c r="LI1006" s="220"/>
      <c r="LJ1006" s="220"/>
      <c r="LK1006" s="220"/>
      <c r="LL1006" s="220"/>
      <c r="LM1006" s="220"/>
      <c r="LN1006" s="220"/>
      <c r="LO1006" s="220"/>
      <c r="LP1006" s="220"/>
      <c r="LQ1006" s="220"/>
      <c r="LR1006" s="220"/>
      <c r="LS1006" s="220"/>
      <c r="LT1006" s="220"/>
      <c r="LU1006" s="220"/>
      <c r="LV1006" s="220"/>
      <c r="LW1006" s="220"/>
      <c r="LX1006" s="220"/>
      <c r="LY1006" s="220"/>
      <c r="LZ1006" s="220"/>
      <c r="MA1006" s="220"/>
      <c r="MB1006" s="220"/>
      <c r="MC1006" s="220"/>
      <c r="MD1006" s="220"/>
      <c r="ME1006" s="220"/>
      <c r="MF1006" s="220"/>
      <c r="MG1006" s="220"/>
      <c r="MH1006" s="220"/>
      <c r="MI1006" s="220"/>
      <c r="MJ1006" s="220"/>
      <c r="MK1006" s="220"/>
      <c r="ML1006" s="220"/>
      <c r="MM1006" s="220"/>
      <c r="MN1006" s="220"/>
      <c r="MO1006" s="220"/>
      <c r="MP1006" s="220"/>
      <c r="MQ1006" s="220"/>
      <c r="MR1006" s="220"/>
      <c r="MS1006" s="220"/>
      <c r="MT1006" s="220"/>
      <c r="MU1006" s="220"/>
      <c r="MV1006" s="220"/>
      <c r="MW1006" s="220"/>
      <c r="MX1006" s="220"/>
      <c r="MY1006" s="220"/>
      <c r="MZ1006" s="220"/>
      <c r="NA1006" s="220"/>
      <c r="NB1006" s="220"/>
      <c r="NC1006" s="220"/>
      <c r="ND1006" s="220"/>
      <c r="NE1006" s="220"/>
      <c r="NF1006" s="220"/>
      <c r="NG1006" s="220"/>
      <c r="NH1006" s="220"/>
      <c r="NI1006" s="220"/>
      <c r="NJ1006" s="220"/>
      <c r="NK1006" s="220"/>
      <c r="NL1006" s="220"/>
      <c r="NM1006" s="220"/>
      <c r="NN1006" s="220"/>
      <c r="NO1006" s="220"/>
      <c r="NP1006" s="220"/>
      <c r="NQ1006" s="220"/>
      <c r="NR1006" s="220"/>
      <c r="NS1006" s="220"/>
      <c r="NT1006" s="220"/>
      <c r="NU1006" s="220"/>
      <c r="NV1006" s="220"/>
      <c r="NW1006" s="220"/>
      <c r="NX1006" s="220"/>
      <c r="NY1006" s="220"/>
      <c r="NZ1006" s="220"/>
      <c r="OA1006" s="220"/>
      <c r="OB1006" s="220"/>
      <c r="OC1006" s="220"/>
      <c r="OD1006" s="220"/>
      <c r="OE1006" s="220"/>
      <c r="OF1006" s="220"/>
      <c r="OG1006" s="220"/>
      <c r="OH1006" s="220"/>
      <c r="OI1006" s="220"/>
      <c r="OJ1006" s="220"/>
      <c r="OK1006" s="220"/>
      <c r="OL1006" s="220"/>
      <c r="OM1006" s="220"/>
      <c r="ON1006" s="220"/>
      <c r="OO1006" s="220"/>
      <c r="OP1006" s="220"/>
      <c r="OQ1006" s="220"/>
      <c r="OR1006" s="220"/>
      <c r="OS1006" s="220"/>
      <c r="OT1006" s="220"/>
      <c r="OU1006" s="220"/>
      <c r="OV1006" s="220"/>
      <c r="OW1006" s="220"/>
      <c r="OX1006" s="220"/>
      <c r="OY1006" s="220"/>
      <c r="OZ1006" s="220"/>
      <c r="PA1006" s="220"/>
      <c r="PB1006" s="220"/>
      <c r="PC1006" s="220"/>
      <c r="PD1006" s="220"/>
      <c r="PE1006" s="220"/>
      <c r="PF1006" s="220"/>
      <c r="PG1006" s="220"/>
      <c r="PH1006" s="220"/>
      <c r="PI1006" s="220"/>
      <c r="PJ1006" s="220"/>
      <c r="PK1006" s="220"/>
      <c r="PL1006" s="220"/>
      <c r="PM1006" s="220"/>
      <c r="PN1006" s="220"/>
      <c r="PO1006" s="220"/>
      <c r="PP1006" s="220"/>
      <c r="PQ1006" s="220"/>
      <c r="PR1006" s="220"/>
      <c r="PS1006" s="220"/>
      <c r="PT1006" s="220"/>
      <c r="PU1006" s="220"/>
      <c r="PV1006" s="220"/>
      <c r="PW1006" s="220"/>
      <c r="PX1006" s="220"/>
      <c r="PY1006" s="220"/>
      <c r="PZ1006" s="220"/>
      <c r="QA1006" s="220"/>
      <c r="QB1006" s="220"/>
      <c r="QC1006" s="220"/>
      <c r="QD1006" s="220"/>
      <c r="QE1006" s="220"/>
      <c r="QF1006" s="220"/>
      <c r="QG1006" s="220"/>
      <c r="QH1006" s="220"/>
      <c r="QI1006" s="220"/>
      <c r="QJ1006" s="220"/>
      <c r="QK1006" s="220"/>
      <c r="QL1006" s="220"/>
      <c r="QM1006" s="220"/>
      <c r="QN1006" s="220"/>
      <c r="QO1006" s="220"/>
      <c r="QP1006" s="220"/>
      <c r="QQ1006" s="220"/>
      <c r="QR1006" s="220"/>
      <c r="QS1006" s="220"/>
      <c r="QT1006" s="220"/>
      <c r="QU1006" s="220"/>
      <c r="QV1006" s="220"/>
      <c r="QW1006" s="220"/>
      <c r="QX1006" s="220"/>
      <c r="QY1006" s="220"/>
      <c r="QZ1006" s="220"/>
      <c r="RA1006" s="220"/>
      <c r="RB1006" s="220"/>
      <c r="RC1006" s="220"/>
      <c r="RD1006" s="220"/>
      <c r="RE1006" s="220"/>
      <c r="RF1006" s="220"/>
      <c r="RG1006" s="220"/>
      <c r="RH1006" s="220"/>
      <c r="RI1006" s="220"/>
      <c r="RJ1006" s="220"/>
      <c r="RK1006" s="220"/>
      <c r="RL1006" s="220"/>
      <c r="RM1006" s="220"/>
      <c r="RN1006" s="220"/>
      <c r="RO1006" s="220"/>
      <c r="RP1006" s="220"/>
      <c r="RQ1006" s="220"/>
      <c r="RR1006" s="220"/>
      <c r="RS1006" s="220"/>
      <c r="RT1006" s="220"/>
      <c r="RU1006" s="220"/>
      <c r="RV1006" s="220"/>
      <c r="RW1006" s="220"/>
      <c r="RX1006" s="220"/>
      <c r="RY1006" s="220"/>
      <c r="RZ1006" s="220"/>
      <c r="SA1006" s="220"/>
      <c r="SB1006" s="220"/>
      <c r="SC1006" s="220"/>
      <c r="SD1006" s="220"/>
      <c r="SE1006" s="220"/>
      <c r="SF1006" s="220"/>
      <c r="SG1006" s="220"/>
    </row>
    <row r="1007" spans="1:501">
      <c r="A1007" s="220"/>
      <c r="B1007" s="220"/>
      <c r="C1007" s="220"/>
      <c r="D1007" s="220"/>
      <c r="E1007" s="220"/>
      <c r="F1007" s="220"/>
      <c r="G1007" s="220"/>
      <c r="H1007" s="220"/>
      <c r="I1007" s="220"/>
      <c r="J1007" s="220"/>
      <c r="K1007" s="220"/>
      <c r="L1007" s="220"/>
      <c r="M1007" s="220"/>
      <c r="N1007" s="220"/>
      <c r="O1007" s="454"/>
      <c r="P1007" s="220"/>
      <c r="Q1007" s="220"/>
      <c r="R1007" s="220"/>
      <c r="S1007" s="220"/>
      <c r="T1007" s="220"/>
      <c r="U1007" s="220"/>
      <c r="V1007" s="220"/>
      <c r="W1007" s="220"/>
      <c r="X1007" s="220"/>
      <c r="Y1007" s="220"/>
      <c r="Z1007" s="220"/>
      <c r="AA1007" s="220"/>
      <c r="AB1007" s="220"/>
      <c r="AC1007" s="220"/>
      <c r="AD1007" s="220"/>
      <c r="AE1007" s="220"/>
      <c r="AF1007" s="220"/>
      <c r="AG1007" s="220"/>
      <c r="AH1007" s="220"/>
      <c r="AI1007" s="220"/>
      <c r="AJ1007" s="220"/>
      <c r="AK1007" s="220"/>
      <c r="AL1007" s="220"/>
      <c r="AM1007" s="220"/>
      <c r="AN1007" s="220"/>
      <c r="AO1007" s="220"/>
      <c r="AP1007" s="220"/>
      <c r="AQ1007" s="220"/>
      <c r="AR1007" s="220"/>
      <c r="AS1007" s="220"/>
      <c r="AT1007" s="220"/>
      <c r="AU1007" s="220"/>
      <c r="AV1007" s="220"/>
      <c r="AW1007" s="220"/>
      <c r="AX1007" s="220"/>
      <c r="AY1007" s="220"/>
      <c r="AZ1007" s="220"/>
      <c r="BA1007" s="220"/>
      <c r="BB1007" s="220"/>
      <c r="BC1007" s="220"/>
      <c r="BD1007" s="220"/>
      <c r="BE1007" s="220"/>
      <c r="BF1007" s="220"/>
      <c r="BG1007" s="220"/>
      <c r="BH1007" s="220"/>
      <c r="BI1007" s="220"/>
      <c r="BJ1007" s="220"/>
      <c r="BK1007" s="220"/>
      <c r="BL1007" s="220"/>
      <c r="BM1007" s="220"/>
      <c r="BN1007" s="220"/>
      <c r="BO1007" s="220"/>
      <c r="BP1007" s="220"/>
      <c r="BQ1007" s="220"/>
      <c r="BR1007" s="220"/>
      <c r="BS1007" s="220"/>
      <c r="BT1007" s="220"/>
      <c r="BU1007" s="220"/>
      <c r="BV1007" s="220"/>
      <c r="BW1007" s="220"/>
      <c r="DV1007" s="220"/>
      <c r="DW1007" s="220"/>
      <c r="DX1007" s="220"/>
      <c r="DY1007" s="220"/>
      <c r="DZ1007" s="220"/>
      <c r="EA1007" s="220"/>
      <c r="EB1007" s="220"/>
      <c r="EC1007" s="220"/>
      <c r="ED1007" s="220"/>
      <c r="EE1007" s="220"/>
      <c r="EF1007" s="220"/>
      <c r="EG1007" s="220"/>
      <c r="EH1007" s="220"/>
      <c r="EI1007" s="220"/>
      <c r="EJ1007" s="220"/>
      <c r="EK1007" s="220"/>
      <c r="EL1007" s="220"/>
      <c r="EM1007" s="220"/>
      <c r="EN1007" s="220"/>
      <c r="EO1007" s="220"/>
      <c r="EP1007" s="220"/>
      <c r="EQ1007" s="220"/>
      <c r="ER1007" s="220"/>
      <c r="ES1007" s="220"/>
      <c r="ET1007" s="220"/>
      <c r="EU1007" s="220"/>
      <c r="EV1007" s="220"/>
      <c r="EW1007" s="220"/>
      <c r="EX1007" s="220"/>
      <c r="EY1007" s="220"/>
      <c r="EZ1007" s="220"/>
      <c r="FA1007" s="220"/>
      <c r="FB1007" s="220"/>
      <c r="FC1007" s="220"/>
      <c r="FD1007" s="220"/>
      <c r="FE1007" s="220"/>
      <c r="FF1007" s="220"/>
      <c r="FG1007" s="220"/>
      <c r="FH1007" s="220"/>
      <c r="FI1007" s="220"/>
      <c r="FJ1007" s="220"/>
      <c r="FK1007" s="220"/>
      <c r="FL1007" s="220"/>
      <c r="FM1007" s="220"/>
      <c r="FN1007" s="220"/>
      <c r="FO1007" s="220"/>
      <c r="FP1007" s="220"/>
      <c r="FQ1007" s="220"/>
      <c r="FR1007" s="220"/>
      <c r="FS1007" s="220"/>
      <c r="FT1007" s="220"/>
      <c r="FU1007" s="220"/>
      <c r="FV1007" s="220"/>
      <c r="FW1007" s="220"/>
      <c r="FX1007" s="220"/>
      <c r="FY1007" s="220"/>
      <c r="FZ1007" s="220"/>
      <c r="GA1007" s="220"/>
      <c r="GB1007" s="220"/>
      <c r="GC1007" s="220"/>
      <c r="GD1007" s="220"/>
      <c r="GE1007" s="220"/>
      <c r="GF1007" s="220"/>
      <c r="GG1007" s="220"/>
      <c r="GH1007" s="220"/>
      <c r="GI1007" s="220"/>
      <c r="GJ1007" s="220"/>
      <c r="GK1007" s="220"/>
      <c r="GL1007" s="220"/>
      <c r="GM1007" s="220"/>
      <c r="GN1007" s="220"/>
      <c r="GO1007" s="220"/>
      <c r="GP1007" s="220"/>
      <c r="GQ1007" s="220"/>
      <c r="GR1007" s="220"/>
      <c r="GS1007" s="220"/>
      <c r="GT1007" s="220"/>
      <c r="GU1007" s="220"/>
      <c r="GV1007" s="220"/>
      <c r="GW1007" s="220"/>
      <c r="GX1007" s="220"/>
      <c r="GY1007" s="220"/>
      <c r="GZ1007" s="220"/>
      <c r="HA1007" s="220"/>
      <c r="HB1007" s="220"/>
      <c r="HC1007" s="220"/>
      <c r="HD1007" s="220"/>
      <c r="HE1007" s="220"/>
      <c r="HF1007" s="220"/>
      <c r="HG1007" s="220"/>
      <c r="HH1007" s="220"/>
      <c r="HI1007" s="220"/>
      <c r="HJ1007" s="220"/>
      <c r="HK1007" s="220"/>
      <c r="HL1007" s="220"/>
      <c r="HM1007" s="220"/>
      <c r="HN1007" s="220"/>
      <c r="HO1007" s="220"/>
      <c r="HP1007" s="220"/>
      <c r="HQ1007" s="220"/>
      <c r="HR1007" s="220"/>
      <c r="HS1007" s="220"/>
      <c r="HT1007" s="220"/>
      <c r="HU1007" s="220"/>
      <c r="HV1007" s="220"/>
      <c r="HW1007" s="220"/>
      <c r="HX1007" s="220"/>
      <c r="HY1007" s="220"/>
      <c r="HZ1007" s="220"/>
      <c r="IA1007" s="220"/>
      <c r="IB1007" s="220"/>
      <c r="IC1007" s="220"/>
      <c r="ID1007" s="220"/>
      <c r="IE1007" s="220"/>
      <c r="IF1007" s="220"/>
      <c r="IG1007" s="220"/>
      <c r="IH1007" s="220"/>
      <c r="II1007" s="220"/>
      <c r="IJ1007" s="220"/>
      <c r="IK1007" s="220"/>
      <c r="IL1007" s="220"/>
      <c r="IM1007" s="220"/>
      <c r="IN1007" s="220"/>
      <c r="IO1007" s="220"/>
      <c r="IP1007" s="220"/>
      <c r="IQ1007" s="220"/>
      <c r="IR1007" s="220"/>
      <c r="IS1007" s="220"/>
      <c r="IT1007" s="220"/>
      <c r="IU1007" s="220"/>
      <c r="IV1007" s="220"/>
      <c r="IW1007" s="220"/>
      <c r="IX1007" s="220"/>
      <c r="IY1007" s="220"/>
      <c r="IZ1007" s="220"/>
      <c r="JA1007" s="220"/>
      <c r="JB1007" s="220"/>
      <c r="JC1007" s="220"/>
      <c r="JD1007" s="220"/>
      <c r="JE1007" s="220"/>
      <c r="JF1007" s="220"/>
      <c r="JG1007" s="220"/>
      <c r="JH1007" s="220"/>
      <c r="JI1007" s="220"/>
      <c r="JJ1007" s="220"/>
      <c r="JK1007" s="220"/>
      <c r="JL1007" s="220"/>
      <c r="JM1007" s="220"/>
      <c r="JN1007" s="220"/>
      <c r="JO1007" s="220"/>
      <c r="JP1007" s="220"/>
      <c r="JQ1007" s="220"/>
      <c r="JR1007" s="220"/>
      <c r="JS1007" s="220"/>
      <c r="JT1007" s="220"/>
      <c r="JU1007" s="220"/>
      <c r="JV1007" s="220"/>
      <c r="JW1007" s="220"/>
      <c r="JX1007" s="220"/>
      <c r="JY1007" s="220"/>
      <c r="JZ1007" s="220"/>
      <c r="KA1007" s="220"/>
      <c r="KB1007" s="220"/>
      <c r="KC1007" s="220"/>
      <c r="KD1007" s="220"/>
      <c r="KE1007" s="220"/>
      <c r="KF1007" s="220"/>
      <c r="KG1007" s="220"/>
      <c r="KH1007" s="220"/>
      <c r="KI1007" s="220"/>
      <c r="KJ1007" s="220"/>
      <c r="KK1007" s="220"/>
      <c r="KL1007" s="220"/>
      <c r="KM1007" s="220"/>
      <c r="KN1007" s="220"/>
      <c r="KO1007" s="220"/>
      <c r="KP1007" s="220"/>
      <c r="KQ1007" s="220"/>
      <c r="KR1007" s="220"/>
      <c r="KS1007" s="220"/>
      <c r="KT1007" s="220"/>
      <c r="KU1007" s="220"/>
      <c r="KV1007" s="220"/>
      <c r="KW1007" s="220"/>
      <c r="KX1007" s="220"/>
      <c r="LH1007" s="220"/>
      <c r="LI1007" s="220"/>
      <c r="LJ1007" s="220"/>
      <c r="LK1007" s="220"/>
      <c r="LL1007" s="220"/>
      <c r="LM1007" s="220"/>
      <c r="LN1007" s="220"/>
      <c r="LO1007" s="220"/>
      <c r="LP1007" s="220"/>
      <c r="LQ1007" s="220"/>
      <c r="LR1007" s="220"/>
      <c r="LS1007" s="220"/>
      <c r="LT1007" s="220"/>
      <c r="LU1007" s="220"/>
      <c r="LV1007" s="220"/>
      <c r="LW1007" s="220"/>
      <c r="LX1007" s="220"/>
      <c r="LY1007" s="220"/>
      <c r="LZ1007" s="220"/>
      <c r="MA1007" s="220"/>
      <c r="MB1007" s="220"/>
      <c r="MC1007" s="220"/>
      <c r="MD1007" s="220"/>
      <c r="ME1007" s="220"/>
      <c r="MF1007" s="220"/>
      <c r="MG1007" s="220"/>
      <c r="MH1007" s="220"/>
      <c r="MI1007" s="220"/>
      <c r="MJ1007" s="220"/>
      <c r="MK1007" s="220"/>
      <c r="ML1007" s="220"/>
      <c r="MM1007" s="220"/>
      <c r="MN1007" s="220"/>
      <c r="MO1007" s="220"/>
      <c r="MP1007" s="220"/>
      <c r="MQ1007" s="220"/>
      <c r="MR1007" s="220"/>
      <c r="MS1007" s="220"/>
      <c r="MT1007" s="220"/>
      <c r="MU1007" s="220"/>
      <c r="MV1007" s="220"/>
      <c r="MW1007" s="220"/>
      <c r="MX1007" s="220"/>
      <c r="MY1007" s="220"/>
      <c r="MZ1007" s="220"/>
      <c r="NA1007" s="220"/>
      <c r="NB1007" s="220"/>
      <c r="NC1007" s="220"/>
      <c r="ND1007" s="220"/>
      <c r="NE1007" s="220"/>
      <c r="NF1007" s="220"/>
      <c r="NG1007" s="220"/>
      <c r="NH1007" s="220"/>
      <c r="NI1007" s="220"/>
      <c r="NJ1007" s="220"/>
      <c r="NK1007" s="220"/>
      <c r="NL1007" s="220"/>
      <c r="NM1007" s="220"/>
      <c r="NN1007" s="220"/>
      <c r="NO1007" s="220"/>
      <c r="NP1007" s="220"/>
      <c r="NQ1007" s="220"/>
      <c r="NR1007" s="220"/>
      <c r="NS1007" s="220"/>
      <c r="NT1007" s="220"/>
      <c r="NU1007" s="220"/>
      <c r="NV1007" s="220"/>
      <c r="NW1007" s="220"/>
      <c r="NX1007" s="220"/>
      <c r="NY1007" s="220"/>
      <c r="NZ1007" s="220"/>
      <c r="OA1007" s="220"/>
      <c r="OB1007" s="220"/>
      <c r="OC1007" s="220"/>
      <c r="OD1007" s="220"/>
      <c r="OE1007" s="220"/>
      <c r="OF1007" s="220"/>
      <c r="OG1007" s="220"/>
      <c r="OH1007" s="220"/>
      <c r="OI1007" s="220"/>
      <c r="OJ1007" s="220"/>
      <c r="OK1007" s="220"/>
      <c r="OL1007" s="220"/>
      <c r="OM1007" s="220"/>
      <c r="ON1007" s="220"/>
      <c r="OO1007" s="220"/>
      <c r="OP1007" s="220"/>
      <c r="OQ1007" s="220"/>
      <c r="OR1007" s="220"/>
      <c r="OS1007" s="220"/>
      <c r="OT1007" s="220"/>
      <c r="OU1007" s="220"/>
      <c r="OV1007" s="220"/>
      <c r="OW1007" s="220"/>
      <c r="OX1007" s="220"/>
      <c r="OY1007" s="220"/>
      <c r="OZ1007" s="220"/>
      <c r="PA1007" s="220"/>
      <c r="PB1007" s="220"/>
      <c r="PC1007" s="220"/>
      <c r="PD1007" s="220"/>
      <c r="PE1007" s="220"/>
      <c r="PF1007" s="220"/>
      <c r="PG1007" s="220"/>
      <c r="PH1007" s="220"/>
      <c r="PI1007" s="220"/>
      <c r="PJ1007" s="220"/>
      <c r="PK1007" s="220"/>
      <c r="PL1007" s="220"/>
      <c r="PM1007" s="220"/>
      <c r="PN1007" s="220"/>
      <c r="PO1007" s="220"/>
      <c r="PP1007" s="220"/>
      <c r="PQ1007" s="220"/>
      <c r="PR1007" s="220"/>
      <c r="PS1007" s="220"/>
      <c r="PT1007" s="220"/>
      <c r="PU1007" s="220"/>
      <c r="PV1007" s="220"/>
      <c r="PW1007" s="220"/>
      <c r="PX1007" s="220"/>
      <c r="PY1007" s="220"/>
      <c r="PZ1007" s="220"/>
      <c r="QA1007" s="220"/>
      <c r="QB1007" s="220"/>
      <c r="QC1007" s="220"/>
      <c r="QD1007" s="220"/>
      <c r="QE1007" s="220"/>
      <c r="QF1007" s="220"/>
      <c r="QG1007" s="220"/>
      <c r="QH1007" s="220"/>
      <c r="QI1007" s="220"/>
      <c r="QJ1007" s="220"/>
      <c r="QK1007" s="220"/>
      <c r="QL1007" s="220"/>
      <c r="QM1007" s="220"/>
      <c r="QN1007" s="220"/>
      <c r="QO1007" s="220"/>
      <c r="QP1007" s="220"/>
      <c r="QQ1007" s="220"/>
      <c r="QR1007" s="220"/>
      <c r="QS1007" s="220"/>
      <c r="QT1007" s="220"/>
      <c r="QU1007" s="220"/>
      <c r="QV1007" s="220"/>
      <c r="QW1007" s="220"/>
      <c r="QX1007" s="220"/>
      <c r="QY1007" s="220"/>
      <c r="QZ1007" s="220"/>
      <c r="RA1007" s="220"/>
      <c r="RB1007" s="220"/>
      <c r="RC1007" s="220"/>
      <c r="RD1007" s="220"/>
      <c r="RE1007" s="220"/>
      <c r="RF1007" s="220"/>
      <c r="RG1007" s="220"/>
      <c r="RH1007" s="220"/>
      <c r="RI1007" s="220"/>
      <c r="RJ1007" s="220"/>
      <c r="RK1007" s="220"/>
      <c r="RL1007" s="220"/>
      <c r="RM1007" s="220"/>
      <c r="RN1007" s="220"/>
      <c r="RO1007" s="220"/>
      <c r="RP1007" s="220"/>
      <c r="RQ1007" s="220"/>
      <c r="RR1007" s="220"/>
      <c r="RS1007" s="220"/>
      <c r="RT1007" s="220"/>
      <c r="RU1007" s="220"/>
      <c r="RV1007" s="220"/>
      <c r="RW1007" s="220"/>
      <c r="RX1007" s="220"/>
      <c r="RY1007" s="220"/>
      <c r="RZ1007" s="220"/>
      <c r="SA1007" s="220"/>
      <c r="SB1007" s="220"/>
      <c r="SC1007" s="220"/>
      <c r="SD1007" s="220"/>
      <c r="SE1007" s="220"/>
      <c r="SF1007" s="220"/>
      <c r="SG1007" s="220"/>
    </row>
    <row r="1008" spans="1:501">
      <c r="A1008" s="220"/>
      <c r="B1008" s="220"/>
      <c r="C1008" s="220"/>
      <c r="D1008" s="220"/>
      <c r="E1008" s="220"/>
      <c r="F1008" s="220"/>
      <c r="G1008" s="220"/>
      <c r="H1008" s="220"/>
      <c r="I1008" s="220"/>
      <c r="J1008" s="220"/>
      <c r="K1008" s="220"/>
      <c r="L1008" s="220"/>
      <c r="M1008" s="220"/>
      <c r="N1008" s="220"/>
      <c r="O1008" s="454"/>
      <c r="P1008" s="220"/>
      <c r="Q1008" s="220"/>
      <c r="R1008" s="220"/>
      <c r="S1008" s="220"/>
      <c r="T1008" s="220"/>
      <c r="U1008" s="220"/>
      <c r="V1008" s="220"/>
      <c r="W1008" s="220"/>
      <c r="X1008" s="220"/>
      <c r="Y1008" s="220"/>
      <c r="Z1008" s="220"/>
      <c r="AA1008" s="220"/>
      <c r="AB1008" s="220"/>
      <c r="AC1008" s="220"/>
      <c r="AD1008" s="220"/>
      <c r="AE1008" s="220"/>
      <c r="AF1008" s="220"/>
      <c r="AG1008" s="220"/>
      <c r="AH1008" s="220"/>
      <c r="AI1008" s="220"/>
      <c r="AJ1008" s="220"/>
      <c r="AK1008" s="220"/>
      <c r="AL1008" s="220"/>
      <c r="AM1008" s="220"/>
      <c r="AN1008" s="220"/>
      <c r="AO1008" s="220"/>
      <c r="AP1008" s="220"/>
      <c r="AQ1008" s="220"/>
      <c r="AR1008" s="220"/>
      <c r="AS1008" s="220"/>
      <c r="AT1008" s="220"/>
      <c r="AU1008" s="220"/>
      <c r="AV1008" s="220"/>
      <c r="AW1008" s="220"/>
      <c r="AX1008" s="220"/>
      <c r="AY1008" s="220"/>
      <c r="AZ1008" s="220"/>
      <c r="BA1008" s="220"/>
      <c r="BB1008" s="220"/>
      <c r="BC1008" s="220"/>
      <c r="BD1008" s="220"/>
      <c r="BE1008" s="220"/>
      <c r="BF1008" s="220"/>
      <c r="BG1008" s="220"/>
      <c r="BH1008" s="220"/>
      <c r="BI1008" s="220"/>
      <c r="BJ1008" s="220"/>
      <c r="BK1008" s="220"/>
      <c r="BL1008" s="220"/>
      <c r="BM1008" s="220"/>
      <c r="BN1008" s="220"/>
      <c r="BO1008" s="220"/>
      <c r="BP1008" s="220"/>
      <c r="BQ1008" s="220"/>
      <c r="BR1008" s="220"/>
      <c r="BS1008" s="220"/>
      <c r="BT1008" s="220"/>
      <c r="BU1008" s="220"/>
      <c r="BV1008" s="220"/>
      <c r="BW1008" s="220"/>
      <c r="DV1008" s="220"/>
      <c r="DW1008" s="220"/>
      <c r="DX1008" s="220"/>
      <c r="DY1008" s="220"/>
      <c r="DZ1008" s="220"/>
      <c r="EA1008" s="220"/>
      <c r="EB1008" s="220"/>
      <c r="EC1008" s="220"/>
      <c r="ED1008" s="220"/>
      <c r="EE1008" s="220"/>
      <c r="EF1008" s="220"/>
      <c r="EG1008" s="220"/>
      <c r="EH1008" s="220"/>
      <c r="EI1008" s="220"/>
      <c r="EJ1008" s="220"/>
      <c r="EK1008" s="220"/>
      <c r="EL1008" s="220"/>
      <c r="EM1008" s="220"/>
      <c r="EN1008" s="220"/>
      <c r="EO1008" s="220"/>
      <c r="EP1008" s="220"/>
      <c r="EQ1008" s="220"/>
      <c r="ER1008" s="220"/>
      <c r="ES1008" s="220"/>
      <c r="ET1008" s="220"/>
      <c r="EU1008" s="220"/>
      <c r="EV1008" s="220"/>
      <c r="EW1008" s="220"/>
      <c r="EX1008" s="220"/>
      <c r="EY1008" s="220"/>
      <c r="EZ1008" s="220"/>
      <c r="FA1008" s="220"/>
      <c r="FB1008" s="220"/>
      <c r="FC1008" s="220"/>
      <c r="FD1008" s="220"/>
      <c r="FE1008" s="220"/>
      <c r="FF1008" s="220"/>
      <c r="FG1008" s="220"/>
      <c r="FH1008" s="220"/>
      <c r="FI1008" s="220"/>
      <c r="FJ1008" s="220"/>
      <c r="FK1008" s="220"/>
      <c r="FL1008" s="220"/>
      <c r="FM1008" s="220"/>
      <c r="FN1008" s="220"/>
      <c r="FO1008" s="220"/>
      <c r="FP1008" s="220"/>
      <c r="FQ1008" s="220"/>
      <c r="FR1008" s="220"/>
      <c r="FS1008" s="220"/>
      <c r="FT1008" s="220"/>
      <c r="FU1008" s="220"/>
      <c r="FV1008" s="220"/>
      <c r="FW1008" s="220"/>
      <c r="FX1008" s="220"/>
      <c r="FY1008" s="220"/>
      <c r="FZ1008" s="220"/>
      <c r="GA1008" s="220"/>
      <c r="GB1008" s="220"/>
      <c r="GC1008" s="220"/>
      <c r="GD1008" s="220"/>
      <c r="GE1008" s="220"/>
      <c r="GF1008" s="220"/>
      <c r="GG1008" s="220"/>
      <c r="GH1008" s="220"/>
      <c r="GI1008" s="220"/>
      <c r="GJ1008" s="220"/>
      <c r="GK1008" s="220"/>
      <c r="GL1008" s="220"/>
      <c r="GM1008" s="220"/>
      <c r="GN1008" s="220"/>
      <c r="GO1008" s="220"/>
      <c r="GP1008" s="220"/>
      <c r="GQ1008" s="220"/>
      <c r="GR1008" s="220"/>
      <c r="GS1008" s="220"/>
      <c r="GT1008" s="220"/>
      <c r="GU1008" s="220"/>
      <c r="GV1008" s="220"/>
      <c r="GW1008" s="220"/>
      <c r="GX1008" s="220"/>
      <c r="GY1008" s="220"/>
      <c r="GZ1008" s="220"/>
      <c r="HA1008" s="220"/>
      <c r="HB1008" s="220"/>
      <c r="HC1008" s="220"/>
      <c r="HD1008" s="220"/>
      <c r="HE1008" s="220"/>
      <c r="HF1008" s="220"/>
      <c r="HG1008" s="220"/>
      <c r="HH1008" s="220"/>
      <c r="HI1008" s="220"/>
      <c r="HJ1008" s="220"/>
      <c r="HK1008" s="220"/>
      <c r="HL1008" s="220"/>
      <c r="HM1008" s="220"/>
      <c r="HN1008" s="220"/>
      <c r="HO1008" s="220"/>
      <c r="HP1008" s="220"/>
      <c r="HQ1008" s="220"/>
      <c r="HR1008" s="220"/>
      <c r="HS1008" s="220"/>
      <c r="HT1008" s="220"/>
      <c r="HU1008" s="220"/>
      <c r="HV1008" s="220"/>
      <c r="HW1008" s="220"/>
      <c r="HX1008" s="220"/>
      <c r="HY1008" s="220"/>
      <c r="HZ1008" s="220"/>
      <c r="IA1008" s="220"/>
      <c r="IB1008" s="220"/>
      <c r="IC1008" s="220"/>
      <c r="ID1008" s="220"/>
      <c r="IE1008" s="220"/>
      <c r="IF1008" s="220"/>
      <c r="IG1008" s="220"/>
      <c r="IH1008" s="220"/>
      <c r="II1008" s="220"/>
      <c r="IJ1008" s="220"/>
      <c r="IK1008" s="220"/>
      <c r="IL1008" s="220"/>
      <c r="IM1008" s="220"/>
      <c r="IN1008" s="220"/>
      <c r="IO1008" s="220"/>
      <c r="IP1008" s="220"/>
      <c r="IQ1008" s="220"/>
      <c r="IR1008" s="220"/>
      <c r="IS1008" s="220"/>
      <c r="IT1008" s="220"/>
      <c r="IU1008" s="220"/>
      <c r="IV1008" s="220"/>
      <c r="IW1008" s="220"/>
      <c r="IX1008" s="220"/>
      <c r="IY1008" s="220"/>
      <c r="IZ1008" s="220"/>
      <c r="JA1008" s="220"/>
      <c r="JB1008" s="220"/>
      <c r="JC1008" s="220"/>
      <c r="JD1008" s="220"/>
      <c r="JE1008" s="220"/>
      <c r="JF1008" s="220"/>
      <c r="JG1008" s="220"/>
      <c r="JH1008" s="220"/>
      <c r="JI1008" s="220"/>
      <c r="JJ1008" s="220"/>
      <c r="JK1008" s="220"/>
      <c r="JL1008" s="220"/>
      <c r="JM1008" s="220"/>
      <c r="JN1008" s="220"/>
      <c r="JO1008" s="220"/>
      <c r="JP1008" s="220"/>
      <c r="JQ1008" s="220"/>
      <c r="JR1008" s="220"/>
      <c r="JS1008" s="220"/>
      <c r="JT1008" s="220"/>
      <c r="JU1008" s="220"/>
      <c r="JV1008" s="220"/>
      <c r="JW1008" s="220"/>
      <c r="JX1008" s="220"/>
      <c r="JY1008" s="220"/>
      <c r="JZ1008" s="220"/>
      <c r="KA1008" s="220"/>
      <c r="KB1008" s="220"/>
      <c r="KC1008" s="220"/>
      <c r="KD1008" s="220"/>
      <c r="KE1008" s="220"/>
      <c r="KF1008" s="220"/>
      <c r="KG1008" s="220"/>
      <c r="KH1008" s="220"/>
      <c r="KI1008" s="220"/>
      <c r="KJ1008" s="220"/>
      <c r="KK1008" s="220"/>
      <c r="KL1008" s="220"/>
      <c r="KM1008" s="220"/>
      <c r="KN1008" s="220"/>
      <c r="KO1008" s="220"/>
      <c r="KP1008" s="220"/>
      <c r="KQ1008" s="220"/>
      <c r="KR1008" s="220"/>
      <c r="KS1008" s="220"/>
      <c r="KT1008" s="220"/>
      <c r="KU1008" s="220"/>
      <c r="KV1008" s="220"/>
      <c r="KW1008" s="220"/>
      <c r="KX1008" s="220"/>
      <c r="LH1008" s="220"/>
      <c r="LI1008" s="220"/>
      <c r="LJ1008" s="220"/>
      <c r="LK1008" s="220"/>
      <c r="LL1008" s="220"/>
      <c r="LM1008" s="220"/>
      <c r="LN1008" s="220"/>
      <c r="LO1008" s="220"/>
      <c r="LP1008" s="220"/>
      <c r="LQ1008" s="220"/>
      <c r="LR1008" s="220"/>
      <c r="LS1008" s="220"/>
      <c r="LT1008" s="220"/>
      <c r="LU1008" s="220"/>
      <c r="LV1008" s="220"/>
      <c r="LW1008" s="220"/>
      <c r="LX1008" s="220"/>
      <c r="LY1008" s="220"/>
      <c r="LZ1008" s="220"/>
      <c r="MA1008" s="220"/>
      <c r="MB1008" s="220"/>
      <c r="MC1008" s="220"/>
      <c r="MD1008" s="220"/>
      <c r="ME1008" s="220"/>
      <c r="MF1008" s="220"/>
      <c r="MG1008" s="220"/>
      <c r="MH1008" s="220"/>
      <c r="MI1008" s="220"/>
      <c r="MJ1008" s="220"/>
      <c r="MK1008" s="220"/>
      <c r="ML1008" s="220"/>
      <c r="MM1008" s="220"/>
      <c r="MN1008" s="220"/>
      <c r="MO1008" s="220"/>
      <c r="MP1008" s="220"/>
      <c r="MQ1008" s="220"/>
      <c r="MR1008" s="220"/>
      <c r="MS1008" s="220"/>
      <c r="MT1008" s="220"/>
      <c r="MU1008" s="220"/>
      <c r="MV1008" s="220"/>
      <c r="MW1008" s="220"/>
      <c r="MX1008" s="220"/>
      <c r="MY1008" s="220"/>
      <c r="MZ1008" s="220"/>
      <c r="NA1008" s="220"/>
      <c r="NB1008" s="220"/>
      <c r="NC1008" s="220"/>
      <c r="ND1008" s="220"/>
      <c r="NE1008" s="220"/>
      <c r="NF1008" s="220"/>
      <c r="NG1008" s="220"/>
      <c r="NH1008" s="220"/>
      <c r="NI1008" s="220"/>
      <c r="NJ1008" s="220"/>
      <c r="NK1008" s="220"/>
      <c r="NL1008" s="220"/>
      <c r="NM1008" s="220"/>
      <c r="NN1008" s="220"/>
      <c r="NO1008" s="220"/>
      <c r="NP1008" s="220"/>
      <c r="NQ1008" s="220"/>
      <c r="NR1008" s="220"/>
      <c r="NS1008" s="220"/>
      <c r="NT1008" s="220"/>
      <c r="NU1008" s="220"/>
      <c r="NV1008" s="220"/>
      <c r="NW1008" s="220"/>
      <c r="NX1008" s="220"/>
      <c r="NY1008" s="220"/>
      <c r="NZ1008" s="220"/>
      <c r="OA1008" s="220"/>
      <c r="OB1008" s="220"/>
      <c r="OC1008" s="220"/>
      <c r="OD1008" s="220"/>
      <c r="OE1008" s="220"/>
      <c r="OF1008" s="220"/>
      <c r="OG1008" s="220"/>
      <c r="OH1008" s="220"/>
      <c r="OI1008" s="220"/>
      <c r="OJ1008" s="220"/>
      <c r="OK1008" s="220"/>
      <c r="OL1008" s="220"/>
      <c r="OM1008" s="220"/>
      <c r="ON1008" s="220"/>
      <c r="OO1008" s="220"/>
      <c r="OP1008" s="220"/>
      <c r="OQ1008" s="220"/>
      <c r="OR1008" s="220"/>
      <c r="OS1008" s="220"/>
      <c r="OT1008" s="220"/>
      <c r="OU1008" s="220"/>
      <c r="OV1008" s="220"/>
      <c r="OW1008" s="220"/>
      <c r="OX1008" s="220"/>
      <c r="OY1008" s="220"/>
      <c r="OZ1008" s="220"/>
      <c r="PA1008" s="220"/>
      <c r="PB1008" s="220"/>
      <c r="PC1008" s="220"/>
      <c r="PD1008" s="220"/>
      <c r="PE1008" s="220"/>
      <c r="PF1008" s="220"/>
      <c r="PG1008" s="220"/>
      <c r="PH1008" s="220"/>
      <c r="PI1008" s="220"/>
      <c r="PJ1008" s="220"/>
      <c r="PK1008" s="220"/>
      <c r="PL1008" s="220"/>
      <c r="PM1008" s="220"/>
      <c r="PN1008" s="220"/>
      <c r="PO1008" s="220"/>
      <c r="PP1008" s="220"/>
      <c r="PQ1008" s="220"/>
      <c r="PR1008" s="220"/>
      <c r="PS1008" s="220"/>
      <c r="PT1008" s="220"/>
      <c r="PU1008" s="220"/>
      <c r="PV1008" s="220"/>
      <c r="PW1008" s="220"/>
      <c r="PX1008" s="220"/>
      <c r="PY1008" s="220"/>
      <c r="PZ1008" s="220"/>
      <c r="QA1008" s="220"/>
      <c r="QB1008" s="220"/>
      <c r="QC1008" s="220"/>
      <c r="QD1008" s="220"/>
      <c r="QE1008" s="220"/>
      <c r="QF1008" s="220"/>
      <c r="QG1008" s="220"/>
      <c r="QH1008" s="220"/>
      <c r="QI1008" s="220"/>
      <c r="QJ1008" s="220"/>
      <c r="QK1008" s="220"/>
      <c r="QL1008" s="220"/>
      <c r="QM1008" s="220"/>
      <c r="QN1008" s="220"/>
      <c r="QO1008" s="220"/>
      <c r="QP1008" s="220"/>
      <c r="QQ1008" s="220"/>
      <c r="QR1008" s="220"/>
      <c r="QS1008" s="220"/>
      <c r="QT1008" s="220"/>
      <c r="QU1008" s="220"/>
      <c r="QV1008" s="220"/>
      <c r="QW1008" s="220"/>
      <c r="QX1008" s="220"/>
      <c r="QY1008" s="220"/>
      <c r="QZ1008" s="220"/>
      <c r="RA1008" s="220"/>
      <c r="RB1008" s="220"/>
      <c r="RC1008" s="220"/>
      <c r="RD1008" s="220"/>
      <c r="RE1008" s="220"/>
      <c r="RF1008" s="220"/>
      <c r="RG1008" s="220"/>
      <c r="RH1008" s="220"/>
      <c r="RI1008" s="220"/>
      <c r="RJ1008" s="220"/>
      <c r="RK1008" s="220"/>
      <c r="RL1008" s="220"/>
      <c r="RM1008" s="220"/>
      <c r="RN1008" s="220"/>
      <c r="RO1008" s="220"/>
      <c r="RP1008" s="220"/>
      <c r="RQ1008" s="220"/>
      <c r="RR1008" s="220"/>
      <c r="RS1008" s="220"/>
      <c r="RT1008" s="220"/>
      <c r="RU1008" s="220"/>
      <c r="RV1008" s="220"/>
      <c r="RW1008" s="220"/>
      <c r="RX1008" s="220"/>
      <c r="RY1008" s="220"/>
      <c r="RZ1008" s="220"/>
      <c r="SA1008" s="220"/>
      <c r="SB1008" s="220"/>
      <c r="SC1008" s="220"/>
      <c r="SD1008" s="220"/>
      <c r="SE1008" s="220"/>
      <c r="SF1008" s="220"/>
      <c r="SG1008" s="220"/>
    </row>
    <row r="1009" spans="1:501">
      <c r="A1009" s="220"/>
      <c r="B1009" s="220"/>
      <c r="C1009" s="220"/>
      <c r="D1009" s="220"/>
      <c r="E1009" s="220"/>
      <c r="F1009" s="220"/>
      <c r="G1009" s="220"/>
      <c r="H1009" s="220"/>
      <c r="I1009" s="220"/>
      <c r="J1009" s="220"/>
      <c r="K1009" s="220"/>
      <c r="L1009" s="220"/>
      <c r="M1009" s="220"/>
      <c r="N1009" s="220"/>
      <c r="O1009" s="454"/>
      <c r="P1009" s="220"/>
      <c r="Q1009" s="220"/>
      <c r="R1009" s="220"/>
      <c r="S1009" s="220"/>
      <c r="T1009" s="220"/>
      <c r="U1009" s="220"/>
      <c r="V1009" s="220"/>
      <c r="W1009" s="220"/>
      <c r="X1009" s="220"/>
      <c r="Y1009" s="220"/>
      <c r="Z1009" s="220"/>
      <c r="AA1009" s="220"/>
      <c r="AB1009" s="220"/>
      <c r="AC1009" s="220"/>
      <c r="AD1009" s="220"/>
      <c r="AE1009" s="220"/>
      <c r="AF1009" s="220"/>
      <c r="AG1009" s="220"/>
      <c r="AH1009" s="220"/>
      <c r="AI1009" s="220"/>
      <c r="AJ1009" s="220"/>
      <c r="AK1009" s="220"/>
      <c r="AL1009" s="220"/>
      <c r="AM1009" s="220"/>
      <c r="AN1009" s="220"/>
      <c r="AO1009" s="220"/>
      <c r="AP1009" s="220"/>
      <c r="AQ1009" s="220"/>
      <c r="AR1009" s="220"/>
      <c r="AS1009" s="220"/>
      <c r="AT1009" s="220"/>
      <c r="AU1009" s="220"/>
      <c r="AV1009" s="220"/>
      <c r="AW1009" s="220"/>
      <c r="AX1009" s="220"/>
      <c r="AY1009" s="220"/>
      <c r="AZ1009" s="220"/>
      <c r="BA1009" s="220"/>
      <c r="BB1009" s="220"/>
      <c r="BC1009" s="220"/>
      <c r="BD1009" s="220"/>
      <c r="BE1009" s="220"/>
      <c r="BF1009" s="220"/>
      <c r="BG1009" s="220"/>
      <c r="BH1009" s="220"/>
      <c r="BI1009" s="220"/>
      <c r="BJ1009" s="220"/>
      <c r="BK1009" s="220"/>
      <c r="BL1009" s="220"/>
      <c r="BM1009" s="220"/>
      <c r="BN1009" s="220"/>
      <c r="BO1009" s="220"/>
      <c r="BP1009" s="220"/>
      <c r="BQ1009" s="220"/>
      <c r="BR1009" s="220"/>
      <c r="BS1009" s="220"/>
      <c r="BT1009" s="220"/>
      <c r="BU1009" s="220"/>
      <c r="BV1009" s="220"/>
      <c r="BW1009" s="220"/>
      <c r="DV1009" s="220"/>
      <c r="DW1009" s="220"/>
      <c r="DX1009" s="220"/>
      <c r="DY1009" s="220"/>
      <c r="DZ1009" s="220"/>
      <c r="EA1009" s="220"/>
      <c r="EB1009" s="220"/>
      <c r="EC1009" s="220"/>
      <c r="ED1009" s="220"/>
      <c r="EE1009" s="220"/>
      <c r="EF1009" s="220"/>
      <c r="EG1009" s="220"/>
      <c r="EH1009" s="220"/>
      <c r="EI1009" s="220"/>
      <c r="EJ1009" s="220"/>
      <c r="EK1009" s="220"/>
      <c r="EL1009" s="220"/>
      <c r="EM1009" s="220"/>
      <c r="EN1009" s="220"/>
      <c r="EO1009" s="220"/>
      <c r="EP1009" s="220"/>
      <c r="EQ1009" s="220"/>
      <c r="ER1009" s="220"/>
      <c r="ES1009" s="220"/>
      <c r="ET1009" s="220"/>
      <c r="EU1009" s="220"/>
      <c r="EV1009" s="220"/>
      <c r="EW1009" s="220"/>
      <c r="EX1009" s="220"/>
      <c r="EY1009" s="220"/>
      <c r="EZ1009" s="220"/>
      <c r="FA1009" s="220"/>
      <c r="FB1009" s="220"/>
      <c r="FC1009" s="220"/>
      <c r="FD1009" s="220"/>
      <c r="FE1009" s="220"/>
      <c r="FF1009" s="220"/>
      <c r="FG1009" s="220"/>
      <c r="FH1009" s="220"/>
      <c r="FI1009" s="220"/>
      <c r="FJ1009" s="220"/>
      <c r="FK1009" s="220"/>
      <c r="FL1009" s="220"/>
      <c r="FM1009" s="220"/>
      <c r="FN1009" s="220"/>
      <c r="FO1009" s="220"/>
      <c r="FP1009" s="220"/>
      <c r="FQ1009" s="220"/>
      <c r="FR1009" s="220"/>
      <c r="FS1009" s="220"/>
      <c r="FT1009" s="220"/>
      <c r="FU1009" s="220"/>
      <c r="FV1009" s="220"/>
      <c r="FW1009" s="220"/>
      <c r="FX1009" s="220"/>
      <c r="FY1009" s="220"/>
      <c r="FZ1009" s="220"/>
      <c r="GA1009" s="220"/>
      <c r="GB1009" s="220"/>
      <c r="GC1009" s="220"/>
      <c r="GD1009" s="220"/>
      <c r="GE1009" s="220"/>
      <c r="GF1009" s="220"/>
      <c r="GG1009" s="220"/>
      <c r="GH1009" s="220"/>
      <c r="GI1009" s="220"/>
      <c r="GJ1009" s="220"/>
      <c r="GK1009" s="220"/>
      <c r="GL1009" s="220"/>
      <c r="GM1009" s="220"/>
      <c r="GN1009" s="220"/>
      <c r="GO1009" s="220"/>
      <c r="GP1009" s="220"/>
      <c r="GQ1009" s="220"/>
      <c r="GR1009" s="220"/>
      <c r="GS1009" s="220"/>
      <c r="GT1009" s="220"/>
      <c r="GU1009" s="220"/>
      <c r="GV1009" s="220"/>
      <c r="GW1009" s="220"/>
      <c r="GX1009" s="220"/>
      <c r="GY1009" s="220"/>
      <c r="GZ1009" s="220"/>
      <c r="HA1009" s="220"/>
      <c r="HB1009" s="220"/>
      <c r="HC1009" s="220"/>
      <c r="HD1009" s="220"/>
      <c r="HE1009" s="220"/>
      <c r="HF1009" s="220"/>
      <c r="HG1009" s="220"/>
      <c r="HH1009" s="220"/>
      <c r="HI1009" s="220"/>
      <c r="HJ1009" s="220"/>
      <c r="HK1009" s="220"/>
      <c r="HL1009" s="220"/>
      <c r="HM1009" s="220"/>
      <c r="HN1009" s="220"/>
      <c r="HO1009" s="220"/>
      <c r="HP1009" s="220"/>
      <c r="HQ1009" s="220"/>
      <c r="HR1009" s="220"/>
      <c r="HS1009" s="220"/>
      <c r="HT1009" s="220"/>
      <c r="HU1009" s="220"/>
      <c r="HV1009" s="220"/>
      <c r="HW1009" s="220"/>
      <c r="HX1009" s="220"/>
      <c r="HY1009" s="220"/>
      <c r="HZ1009" s="220"/>
      <c r="IA1009" s="220"/>
      <c r="IB1009" s="220"/>
      <c r="IC1009" s="220"/>
      <c r="ID1009" s="220"/>
      <c r="IE1009" s="220"/>
      <c r="IF1009" s="220"/>
      <c r="IG1009" s="220"/>
      <c r="IH1009" s="220"/>
      <c r="II1009" s="220"/>
      <c r="IJ1009" s="220"/>
      <c r="IK1009" s="220"/>
      <c r="IL1009" s="220"/>
      <c r="IM1009" s="220"/>
      <c r="IN1009" s="220"/>
      <c r="IO1009" s="220"/>
      <c r="IP1009" s="220"/>
      <c r="IQ1009" s="220"/>
      <c r="IR1009" s="220"/>
      <c r="IS1009" s="220"/>
      <c r="IT1009" s="220"/>
      <c r="IU1009" s="220"/>
      <c r="IV1009" s="220"/>
      <c r="IW1009" s="220"/>
      <c r="IX1009" s="220"/>
      <c r="IY1009" s="220"/>
      <c r="IZ1009" s="220"/>
      <c r="JA1009" s="220"/>
      <c r="JB1009" s="220"/>
      <c r="JC1009" s="220"/>
      <c r="JD1009" s="220"/>
      <c r="JE1009" s="220"/>
      <c r="JF1009" s="220"/>
      <c r="JG1009" s="220"/>
      <c r="JH1009" s="220"/>
      <c r="JI1009" s="220"/>
      <c r="JJ1009" s="220"/>
      <c r="JK1009" s="220"/>
      <c r="JL1009" s="220"/>
      <c r="JM1009" s="220"/>
      <c r="JN1009" s="220"/>
      <c r="JO1009" s="220"/>
      <c r="JP1009" s="220"/>
      <c r="JQ1009" s="220"/>
      <c r="JR1009" s="220"/>
      <c r="JS1009" s="220"/>
      <c r="JT1009" s="220"/>
      <c r="JU1009" s="220"/>
      <c r="JV1009" s="220"/>
      <c r="JW1009" s="220"/>
      <c r="JX1009" s="220"/>
      <c r="JY1009" s="220"/>
      <c r="JZ1009" s="220"/>
      <c r="KA1009" s="220"/>
      <c r="KB1009" s="220"/>
      <c r="KC1009" s="220"/>
      <c r="KD1009" s="220"/>
      <c r="KE1009" s="220"/>
      <c r="KF1009" s="220"/>
      <c r="KG1009" s="220"/>
      <c r="KH1009" s="220"/>
      <c r="KI1009" s="220"/>
      <c r="KJ1009" s="220"/>
      <c r="KK1009" s="220"/>
      <c r="KL1009" s="220"/>
      <c r="KM1009" s="220"/>
      <c r="KN1009" s="220"/>
      <c r="KO1009" s="220"/>
      <c r="KP1009" s="220"/>
      <c r="KQ1009" s="220"/>
      <c r="KR1009" s="220"/>
      <c r="KS1009" s="220"/>
      <c r="KT1009" s="220"/>
      <c r="KU1009" s="220"/>
      <c r="KV1009" s="220"/>
      <c r="KW1009" s="220"/>
      <c r="KX1009" s="220"/>
      <c r="LH1009" s="220"/>
      <c r="LI1009" s="220"/>
      <c r="LJ1009" s="220"/>
      <c r="LK1009" s="220"/>
      <c r="LL1009" s="220"/>
      <c r="LM1009" s="220"/>
      <c r="LN1009" s="220"/>
      <c r="LO1009" s="220"/>
      <c r="LP1009" s="220"/>
      <c r="LQ1009" s="220"/>
      <c r="LR1009" s="220"/>
      <c r="LS1009" s="220"/>
      <c r="LT1009" s="220"/>
      <c r="LU1009" s="220"/>
      <c r="LV1009" s="220"/>
      <c r="LW1009" s="220"/>
      <c r="LX1009" s="220"/>
      <c r="LY1009" s="220"/>
      <c r="LZ1009" s="220"/>
      <c r="MA1009" s="220"/>
      <c r="MB1009" s="220"/>
      <c r="MC1009" s="220"/>
      <c r="MD1009" s="220"/>
      <c r="ME1009" s="220"/>
      <c r="MF1009" s="220"/>
      <c r="MG1009" s="220"/>
      <c r="MH1009" s="220"/>
      <c r="MI1009" s="220"/>
      <c r="MJ1009" s="220"/>
      <c r="MK1009" s="220"/>
      <c r="ML1009" s="220"/>
      <c r="MM1009" s="220"/>
      <c r="MN1009" s="220"/>
      <c r="MO1009" s="220"/>
      <c r="MP1009" s="220"/>
      <c r="MQ1009" s="220"/>
      <c r="MR1009" s="220"/>
      <c r="MS1009" s="220"/>
      <c r="MT1009" s="220"/>
      <c r="MU1009" s="220"/>
      <c r="MV1009" s="220"/>
      <c r="MW1009" s="220"/>
      <c r="MX1009" s="220"/>
      <c r="MY1009" s="220"/>
      <c r="MZ1009" s="220"/>
      <c r="NA1009" s="220"/>
      <c r="NB1009" s="220"/>
      <c r="NC1009" s="220"/>
      <c r="ND1009" s="220"/>
      <c r="NE1009" s="220"/>
      <c r="NF1009" s="220"/>
      <c r="NG1009" s="220"/>
      <c r="NH1009" s="220"/>
      <c r="NI1009" s="220"/>
      <c r="NJ1009" s="220"/>
      <c r="NK1009" s="220"/>
      <c r="NL1009" s="220"/>
      <c r="NM1009" s="220"/>
      <c r="NN1009" s="220"/>
      <c r="NO1009" s="220"/>
      <c r="NP1009" s="220"/>
      <c r="NQ1009" s="220"/>
      <c r="NR1009" s="220"/>
      <c r="NS1009" s="220"/>
      <c r="NT1009" s="220"/>
      <c r="NU1009" s="220"/>
      <c r="NV1009" s="220"/>
      <c r="NW1009" s="220"/>
      <c r="NX1009" s="220"/>
      <c r="NY1009" s="220"/>
      <c r="NZ1009" s="220"/>
      <c r="OA1009" s="220"/>
      <c r="OB1009" s="220"/>
      <c r="OC1009" s="220"/>
      <c r="OD1009" s="220"/>
      <c r="OE1009" s="220"/>
      <c r="OF1009" s="220"/>
      <c r="OG1009" s="220"/>
      <c r="OH1009" s="220"/>
      <c r="OI1009" s="220"/>
      <c r="OJ1009" s="220"/>
      <c r="OK1009" s="220"/>
      <c r="OL1009" s="220"/>
      <c r="OM1009" s="220"/>
      <c r="ON1009" s="220"/>
      <c r="OO1009" s="220"/>
      <c r="OP1009" s="220"/>
      <c r="OQ1009" s="220"/>
      <c r="OR1009" s="220"/>
      <c r="OS1009" s="220"/>
      <c r="OT1009" s="220"/>
      <c r="OU1009" s="220"/>
      <c r="OV1009" s="220"/>
      <c r="OW1009" s="220"/>
      <c r="OX1009" s="220"/>
      <c r="OY1009" s="220"/>
      <c r="OZ1009" s="220"/>
      <c r="PA1009" s="220"/>
      <c r="PB1009" s="220"/>
      <c r="PC1009" s="220"/>
      <c r="PD1009" s="220"/>
      <c r="PE1009" s="220"/>
      <c r="PF1009" s="220"/>
      <c r="PG1009" s="220"/>
      <c r="PH1009" s="220"/>
      <c r="PI1009" s="220"/>
      <c r="PJ1009" s="220"/>
      <c r="PK1009" s="220"/>
      <c r="PL1009" s="220"/>
      <c r="PM1009" s="220"/>
      <c r="PN1009" s="220"/>
      <c r="PO1009" s="220"/>
      <c r="PP1009" s="220"/>
      <c r="PQ1009" s="220"/>
      <c r="PR1009" s="220"/>
      <c r="PS1009" s="220"/>
      <c r="PT1009" s="220"/>
      <c r="PU1009" s="220"/>
      <c r="PV1009" s="220"/>
      <c r="PW1009" s="220"/>
      <c r="PX1009" s="220"/>
      <c r="PY1009" s="220"/>
      <c r="PZ1009" s="220"/>
      <c r="QA1009" s="220"/>
      <c r="QB1009" s="220"/>
      <c r="QC1009" s="220"/>
      <c r="QD1009" s="220"/>
      <c r="QE1009" s="220"/>
      <c r="QF1009" s="220"/>
      <c r="QG1009" s="220"/>
      <c r="QH1009" s="220"/>
      <c r="QI1009" s="220"/>
      <c r="QJ1009" s="220"/>
      <c r="QK1009" s="220"/>
      <c r="QL1009" s="220"/>
      <c r="QM1009" s="220"/>
      <c r="QN1009" s="220"/>
      <c r="QO1009" s="220"/>
      <c r="QP1009" s="220"/>
      <c r="QQ1009" s="220"/>
      <c r="QR1009" s="220"/>
      <c r="QS1009" s="220"/>
      <c r="QT1009" s="220"/>
      <c r="QU1009" s="220"/>
      <c r="QV1009" s="220"/>
      <c r="QW1009" s="220"/>
      <c r="QX1009" s="220"/>
      <c r="QY1009" s="220"/>
      <c r="QZ1009" s="220"/>
      <c r="RA1009" s="220"/>
      <c r="RB1009" s="220"/>
      <c r="RC1009" s="220"/>
      <c r="RD1009" s="220"/>
      <c r="RE1009" s="220"/>
      <c r="RF1009" s="220"/>
      <c r="RG1009" s="220"/>
      <c r="RH1009" s="220"/>
      <c r="RI1009" s="220"/>
      <c r="RJ1009" s="220"/>
      <c r="RK1009" s="220"/>
      <c r="RL1009" s="220"/>
      <c r="RM1009" s="220"/>
      <c r="RN1009" s="220"/>
      <c r="RO1009" s="220"/>
      <c r="RP1009" s="220"/>
      <c r="RQ1009" s="220"/>
      <c r="RR1009" s="220"/>
      <c r="RS1009" s="220"/>
      <c r="RT1009" s="220"/>
      <c r="RU1009" s="220"/>
      <c r="RV1009" s="220"/>
      <c r="RW1009" s="220"/>
      <c r="RX1009" s="220"/>
      <c r="RY1009" s="220"/>
      <c r="RZ1009" s="220"/>
      <c r="SA1009" s="220"/>
      <c r="SB1009" s="220"/>
      <c r="SC1009" s="220"/>
      <c r="SD1009" s="220"/>
      <c r="SE1009" s="220"/>
      <c r="SF1009" s="220"/>
      <c r="SG1009" s="220"/>
    </row>
    <row r="1010" spans="1:501">
      <c r="A1010" s="220"/>
      <c r="B1010" s="220"/>
      <c r="C1010" s="220"/>
      <c r="D1010" s="220"/>
      <c r="E1010" s="220"/>
      <c r="F1010" s="220"/>
      <c r="G1010" s="220"/>
      <c r="H1010" s="220"/>
      <c r="I1010" s="220"/>
      <c r="J1010" s="220"/>
      <c r="K1010" s="220"/>
      <c r="L1010" s="220"/>
      <c r="M1010" s="220"/>
      <c r="N1010" s="220"/>
      <c r="O1010" s="454"/>
      <c r="P1010" s="220"/>
      <c r="Q1010" s="220"/>
      <c r="R1010" s="220"/>
      <c r="S1010" s="220"/>
      <c r="T1010" s="220"/>
      <c r="U1010" s="220"/>
      <c r="V1010" s="220"/>
      <c r="W1010" s="220"/>
      <c r="X1010" s="220"/>
      <c r="Y1010" s="220"/>
      <c r="Z1010" s="220"/>
      <c r="AA1010" s="220"/>
      <c r="AB1010" s="220"/>
      <c r="AC1010" s="220"/>
      <c r="AD1010" s="220"/>
      <c r="AE1010" s="220"/>
      <c r="AF1010" s="220"/>
      <c r="AG1010" s="220"/>
      <c r="AH1010" s="220"/>
      <c r="AI1010" s="220"/>
      <c r="AJ1010" s="220"/>
      <c r="AK1010" s="220"/>
      <c r="AL1010" s="220"/>
      <c r="AM1010" s="220"/>
      <c r="AN1010" s="220"/>
      <c r="AO1010" s="220"/>
      <c r="AP1010" s="220"/>
      <c r="AQ1010" s="220"/>
      <c r="AR1010" s="220"/>
      <c r="AS1010" s="220"/>
      <c r="AT1010" s="220"/>
      <c r="AU1010" s="220"/>
      <c r="AV1010" s="220"/>
      <c r="AW1010" s="220"/>
      <c r="AX1010" s="220"/>
      <c r="AY1010" s="220"/>
      <c r="AZ1010" s="220"/>
      <c r="BA1010" s="220"/>
      <c r="BB1010" s="220"/>
      <c r="BC1010" s="220"/>
      <c r="BD1010" s="220"/>
      <c r="BE1010" s="220"/>
      <c r="BF1010" s="220"/>
      <c r="BG1010" s="220"/>
      <c r="BH1010" s="220"/>
      <c r="BI1010" s="220"/>
      <c r="BJ1010" s="220"/>
      <c r="BK1010" s="220"/>
      <c r="BL1010" s="220"/>
      <c r="BM1010" s="220"/>
      <c r="BN1010" s="220"/>
      <c r="BO1010" s="220"/>
      <c r="BP1010" s="220"/>
      <c r="BQ1010" s="220"/>
      <c r="BR1010" s="220"/>
      <c r="BS1010" s="220"/>
      <c r="BT1010" s="220"/>
      <c r="BU1010" s="220"/>
      <c r="BV1010" s="220"/>
      <c r="BW1010" s="220"/>
      <c r="DV1010" s="220"/>
      <c r="DW1010" s="220"/>
      <c r="DX1010" s="220"/>
      <c r="DY1010" s="220"/>
      <c r="DZ1010" s="220"/>
      <c r="EA1010" s="220"/>
      <c r="EB1010" s="220"/>
      <c r="EC1010" s="220"/>
      <c r="ED1010" s="220"/>
      <c r="EE1010" s="220"/>
      <c r="EF1010" s="220"/>
      <c r="EG1010" s="220"/>
      <c r="EH1010" s="220"/>
      <c r="EI1010" s="220"/>
      <c r="EJ1010" s="220"/>
      <c r="EK1010" s="220"/>
      <c r="EL1010" s="220"/>
      <c r="EM1010" s="220"/>
      <c r="EN1010" s="220"/>
      <c r="EO1010" s="220"/>
      <c r="EP1010" s="220"/>
      <c r="EQ1010" s="220"/>
      <c r="ER1010" s="220"/>
      <c r="ES1010" s="220"/>
      <c r="ET1010" s="220"/>
      <c r="EU1010" s="220"/>
      <c r="EV1010" s="220"/>
      <c r="EW1010" s="220"/>
      <c r="EX1010" s="220"/>
      <c r="EY1010" s="220"/>
      <c r="EZ1010" s="220"/>
      <c r="FA1010" s="220"/>
      <c r="FB1010" s="220"/>
      <c r="FC1010" s="220"/>
      <c r="FD1010" s="220"/>
      <c r="FE1010" s="220"/>
      <c r="FF1010" s="220"/>
      <c r="FG1010" s="220"/>
      <c r="FH1010" s="220"/>
      <c r="FI1010" s="220"/>
      <c r="FJ1010" s="220"/>
      <c r="FK1010" s="220"/>
      <c r="FL1010" s="220"/>
      <c r="FM1010" s="220"/>
      <c r="FN1010" s="220"/>
      <c r="FO1010" s="220"/>
      <c r="FP1010" s="220"/>
      <c r="FQ1010" s="220"/>
      <c r="FR1010" s="220"/>
      <c r="FS1010" s="220"/>
      <c r="FT1010" s="220"/>
      <c r="FU1010" s="220"/>
      <c r="FV1010" s="220"/>
      <c r="FW1010" s="220"/>
      <c r="FX1010" s="220"/>
      <c r="FY1010" s="220"/>
      <c r="FZ1010" s="220"/>
      <c r="GA1010" s="220"/>
      <c r="GB1010" s="220"/>
      <c r="GC1010" s="220"/>
      <c r="GD1010" s="220"/>
      <c r="GE1010" s="220"/>
      <c r="GF1010" s="220"/>
      <c r="GG1010" s="220"/>
      <c r="GH1010" s="220"/>
      <c r="GI1010" s="220"/>
      <c r="GJ1010" s="220"/>
      <c r="GK1010" s="220"/>
      <c r="GL1010" s="220"/>
      <c r="GM1010" s="220"/>
      <c r="GN1010" s="220"/>
      <c r="GO1010" s="220"/>
      <c r="GP1010" s="220"/>
      <c r="GQ1010" s="220"/>
      <c r="GR1010" s="220"/>
      <c r="GS1010" s="220"/>
      <c r="GT1010" s="220"/>
      <c r="GU1010" s="220"/>
      <c r="GV1010" s="220"/>
      <c r="GW1010" s="220"/>
      <c r="GX1010" s="220"/>
      <c r="GY1010" s="220"/>
      <c r="GZ1010" s="220"/>
      <c r="HA1010" s="220"/>
      <c r="HB1010" s="220"/>
      <c r="HC1010" s="220"/>
      <c r="HD1010" s="220"/>
      <c r="HE1010" s="220"/>
      <c r="HF1010" s="220"/>
      <c r="HG1010" s="220"/>
      <c r="HH1010" s="220"/>
      <c r="HI1010" s="220"/>
      <c r="HJ1010" s="220"/>
      <c r="HK1010" s="220"/>
      <c r="HL1010" s="220"/>
      <c r="HM1010" s="220"/>
      <c r="HN1010" s="220"/>
      <c r="HO1010" s="220"/>
      <c r="HP1010" s="220"/>
      <c r="HQ1010" s="220"/>
      <c r="HR1010" s="220"/>
      <c r="HS1010" s="220"/>
      <c r="HT1010" s="220"/>
      <c r="HU1010" s="220"/>
      <c r="HV1010" s="220"/>
      <c r="HW1010" s="220"/>
      <c r="HX1010" s="220"/>
      <c r="HY1010" s="220"/>
      <c r="HZ1010" s="220"/>
      <c r="IA1010" s="220"/>
      <c r="IB1010" s="220"/>
      <c r="IC1010" s="220"/>
      <c r="ID1010" s="220"/>
      <c r="IE1010" s="220"/>
      <c r="IF1010" s="220"/>
      <c r="IG1010" s="220"/>
      <c r="IH1010" s="220"/>
      <c r="II1010" s="220"/>
      <c r="IJ1010" s="220"/>
      <c r="IK1010" s="220"/>
      <c r="IL1010" s="220"/>
      <c r="IM1010" s="220"/>
      <c r="IN1010" s="220"/>
      <c r="IO1010" s="220"/>
      <c r="IP1010" s="220"/>
      <c r="IQ1010" s="220"/>
      <c r="IR1010" s="220"/>
      <c r="IS1010" s="220"/>
      <c r="IT1010" s="220"/>
      <c r="IU1010" s="220"/>
      <c r="IV1010" s="220"/>
      <c r="IW1010" s="220"/>
      <c r="IX1010" s="220"/>
      <c r="IY1010" s="220"/>
      <c r="IZ1010" s="220"/>
      <c r="JA1010" s="220"/>
      <c r="JB1010" s="220"/>
      <c r="JC1010" s="220"/>
      <c r="JD1010" s="220"/>
      <c r="JE1010" s="220"/>
      <c r="JF1010" s="220"/>
      <c r="JG1010" s="220"/>
      <c r="JH1010" s="220"/>
      <c r="JI1010" s="220"/>
      <c r="JJ1010" s="220"/>
      <c r="JK1010" s="220"/>
      <c r="JL1010" s="220"/>
      <c r="JM1010" s="220"/>
      <c r="JN1010" s="220"/>
      <c r="JO1010" s="220"/>
      <c r="JP1010" s="220"/>
      <c r="JQ1010" s="220"/>
      <c r="JR1010" s="220"/>
      <c r="JS1010" s="220"/>
      <c r="JT1010" s="220"/>
      <c r="JU1010" s="220"/>
      <c r="JV1010" s="220"/>
      <c r="JW1010" s="220"/>
      <c r="JX1010" s="220"/>
      <c r="JY1010" s="220"/>
      <c r="JZ1010" s="220"/>
      <c r="KA1010" s="220"/>
      <c r="KB1010" s="220"/>
      <c r="KC1010" s="220"/>
      <c r="KD1010" s="220"/>
      <c r="KE1010" s="220"/>
      <c r="KF1010" s="220"/>
      <c r="KG1010" s="220"/>
      <c r="KH1010" s="220"/>
      <c r="KI1010" s="220"/>
      <c r="KJ1010" s="220"/>
      <c r="KK1010" s="220"/>
      <c r="KL1010" s="220"/>
      <c r="KM1010" s="220"/>
      <c r="KN1010" s="220"/>
      <c r="KO1010" s="220"/>
      <c r="KP1010" s="220"/>
      <c r="KQ1010" s="220"/>
      <c r="KR1010" s="220"/>
      <c r="KS1010" s="220"/>
      <c r="KT1010" s="220"/>
      <c r="KU1010" s="220"/>
      <c r="KV1010" s="220"/>
      <c r="KW1010" s="220"/>
      <c r="KX1010" s="220"/>
      <c r="LH1010" s="220"/>
      <c r="LI1010" s="220"/>
      <c r="LJ1010" s="220"/>
      <c r="LK1010" s="220"/>
      <c r="LL1010" s="220"/>
      <c r="LM1010" s="220"/>
      <c r="LN1010" s="220"/>
      <c r="LO1010" s="220"/>
      <c r="LP1010" s="220"/>
      <c r="LQ1010" s="220"/>
      <c r="LR1010" s="220"/>
      <c r="LS1010" s="220"/>
      <c r="LT1010" s="220"/>
      <c r="LU1010" s="220"/>
      <c r="LV1010" s="220"/>
      <c r="LW1010" s="220"/>
      <c r="LX1010" s="220"/>
      <c r="LY1010" s="220"/>
      <c r="LZ1010" s="220"/>
      <c r="MA1010" s="220"/>
      <c r="MB1010" s="220"/>
      <c r="MC1010" s="220"/>
      <c r="MD1010" s="220"/>
      <c r="ME1010" s="220"/>
      <c r="MF1010" s="220"/>
      <c r="MG1010" s="220"/>
      <c r="MH1010" s="220"/>
      <c r="MI1010" s="220"/>
      <c r="MJ1010" s="220"/>
      <c r="MK1010" s="220"/>
      <c r="ML1010" s="220"/>
      <c r="MM1010" s="220"/>
      <c r="MN1010" s="220"/>
      <c r="MO1010" s="220"/>
      <c r="MP1010" s="220"/>
      <c r="MQ1010" s="220"/>
      <c r="MR1010" s="220"/>
      <c r="MS1010" s="220"/>
      <c r="MT1010" s="220"/>
      <c r="MU1010" s="220"/>
      <c r="MV1010" s="220"/>
      <c r="MW1010" s="220"/>
      <c r="MX1010" s="220"/>
      <c r="MY1010" s="220"/>
      <c r="MZ1010" s="220"/>
      <c r="NA1010" s="220"/>
      <c r="NB1010" s="220"/>
      <c r="NC1010" s="220"/>
      <c r="ND1010" s="220"/>
      <c r="NE1010" s="220"/>
      <c r="NF1010" s="220"/>
      <c r="NG1010" s="220"/>
      <c r="NH1010" s="220"/>
      <c r="NI1010" s="220"/>
      <c r="NJ1010" s="220"/>
      <c r="NK1010" s="220"/>
      <c r="NL1010" s="220"/>
      <c r="NM1010" s="220"/>
      <c r="NN1010" s="220"/>
      <c r="NO1010" s="220"/>
      <c r="NP1010" s="220"/>
      <c r="NQ1010" s="220"/>
      <c r="NR1010" s="220"/>
      <c r="NS1010" s="220"/>
      <c r="NT1010" s="220"/>
      <c r="NU1010" s="220"/>
      <c r="NV1010" s="220"/>
      <c r="NW1010" s="220"/>
      <c r="NX1010" s="220"/>
      <c r="NY1010" s="220"/>
      <c r="NZ1010" s="220"/>
      <c r="OA1010" s="220"/>
      <c r="OB1010" s="220"/>
      <c r="OC1010" s="220"/>
      <c r="OD1010" s="220"/>
      <c r="OE1010" s="220"/>
      <c r="OF1010" s="220"/>
      <c r="OG1010" s="220"/>
      <c r="OH1010" s="220"/>
      <c r="OI1010" s="220"/>
      <c r="OJ1010" s="220"/>
      <c r="OK1010" s="220"/>
      <c r="OL1010" s="220"/>
      <c r="OM1010" s="220"/>
      <c r="ON1010" s="220"/>
      <c r="OO1010" s="220"/>
      <c r="OP1010" s="220"/>
      <c r="OQ1010" s="220"/>
      <c r="OR1010" s="220"/>
      <c r="OS1010" s="220"/>
      <c r="OT1010" s="220"/>
      <c r="OU1010" s="220"/>
      <c r="OV1010" s="220"/>
      <c r="OW1010" s="220"/>
      <c r="OX1010" s="220"/>
      <c r="OY1010" s="220"/>
      <c r="OZ1010" s="220"/>
      <c r="PA1010" s="220"/>
      <c r="PB1010" s="220"/>
      <c r="PC1010" s="220"/>
      <c r="PD1010" s="220"/>
      <c r="PE1010" s="220"/>
      <c r="PF1010" s="220"/>
      <c r="PG1010" s="220"/>
      <c r="PH1010" s="220"/>
      <c r="PI1010" s="220"/>
      <c r="PJ1010" s="220"/>
      <c r="PK1010" s="220"/>
      <c r="PL1010" s="220"/>
      <c r="PM1010" s="220"/>
      <c r="PN1010" s="220"/>
      <c r="PO1010" s="220"/>
      <c r="PP1010" s="220"/>
      <c r="PQ1010" s="220"/>
      <c r="PR1010" s="220"/>
      <c r="PS1010" s="220"/>
      <c r="PT1010" s="220"/>
      <c r="PU1010" s="220"/>
      <c r="PV1010" s="220"/>
      <c r="PW1010" s="220"/>
      <c r="PX1010" s="220"/>
      <c r="PY1010" s="220"/>
      <c r="PZ1010" s="220"/>
      <c r="QA1010" s="220"/>
      <c r="QB1010" s="220"/>
      <c r="QC1010" s="220"/>
      <c r="QD1010" s="220"/>
      <c r="QE1010" s="220"/>
      <c r="QF1010" s="220"/>
      <c r="QG1010" s="220"/>
      <c r="QH1010" s="220"/>
      <c r="QI1010" s="220"/>
      <c r="QJ1010" s="220"/>
      <c r="QK1010" s="220"/>
      <c r="QL1010" s="220"/>
      <c r="QM1010" s="220"/>
      <c r="QN1010" s="220"/>
      <c r="QO1010" s="220"/>
      <c r="QP1010" s="220"/>
      <c r="QQ1010" s="220"/>
      <c r="QR1010" s="220"/>
      <c r="QS1010" s="220"/>
      <c r="QT1010" s="220"/>
      <c r="QU1010" s="220"/>
      <c r="QV1010" s="220"/>
      <c r="QW1010" s="220"/>
      <c r="QX1010" s="220"/>
      <c r="QY1010" s="220"/>
      <c r="QZ1010" s="220"/>
      <c r="RA1010" s="220"/>
      <c r="RB1010" s="220"/>
      <c r="RC1010" s="220"/>
      <c r="RD1010" s="220"/>
      <c r="RE1010" s="220"/>
      <c r="RF1010" s="220"/>
      <c r="RG1010" s="220"/>
      <c r="RH1010" s="220"/>
      <c r="RI1010" s="220"/>
      <c r="RJ1010" s="220"/>
      <c r="RK1010" s="220"/>
      <c r="RL1010" s="220"/>
      <c r="RM1010" s="220"/>
      <c r="RN1010" s="220"/>
      <c r="RO1010" s="220"/>
      <c r="RP1010" s="220"/>
      <c r="RQ1010" s="220"/>
      <c r="RR1010" s="220"/>
      <c r="RS1010" s="220"/>
      <c r="RT1010" s="220"/>
      <c r="RU1010" s="220"/>
      <c r="RV1010" s="220"/>
      <c r="RW1010" s="220"/>
      <c r="RX1010" s="220"/>
      <c r="RY1010" s="220"/>
      <c r="RZ1010" s="220"/>
      <c r="SA1010" s="220"/>
      <c r="SB1010" s="220"/>
      <c r="SC1010" s="220"/>
      <c r="SD1010" s="220"/>
      <c r="SE1010" s="220"/>
      <c r="SF1010" s="220"/>
      <c r="SG1010" s="220"/>
    </row>
    <row r="1011" spans="1:501">
      <c r="A1011" s="220"/>
      <c r="B1011" s="220"/>
      <c r="C1011" s="220"/>
      <c r="D1011" s="220"/>
      <c r="E1011" s="220"/>
      <c r="F1011" s="220"/>
      <c r="G1011" s="220"/>
      <c r="H1011" s="220"/>
      <c r="I1011" s="220"/>
      <c r="J1011" s="220"/>
      <c r="K1011" s="220"/>
      <c r="L1011" s="220"/>
      <c r="M1011" s="220"/>
      <c r="N1011" s="220"/>
      <c r="O1011" s="454"/>
      <c r="P1011" s="220"/>
      <c r="Q1011" s="220"/>
      <c r="R1011" s="220"/>
      <c r="S1011" s="220"/>
      <c r="T1011" s="220"/>
      <c r="U1011" s="220"/>
      <c r="V1011" s="220"/>
      <c r="W1011" s="220"/>
      <c r="X1011" s="220"/>
      <c r="Y1011" s="220"/>
      <c r="Z1011" s="220"/>
      <c r="AA1011" s="220"/>
      <c r="AB1011" s="220"/>
      <c r="AC1011" s="220"/>
      <c r="AD1011" s="220"/>
      <c r="AE1011" s="220"/>
      <c r="AF1011" s="220"/>
      <c r="AG1011" s="220"/>
      <c r="AH1011" s="220"/>
      <c r="AI1011" s="220"/>
      <c r="AJ1011" s="220"/>
      <c r="AK1011" s="220"/>
      <c r="AL1011" s="220"/>
      <c r="AM1011" s="220"/>
      <c r="AN1011" s="220"/>
      <c r="AO1011" s="220"/>
      <c r="AP1011" s="220"/>
      <c r="AQ1011" s="220"/>
      <c r="AR1011" s="220"/>
      <c r="AS1011" s="220"/>
      <c r="AT1011" s="220"/>
      <c r="AU1011" s="220"/>
      <c r="AV1011" s="220"/>
      <c r="AW1011" s="220"/>
      <c r="AX1011" s="220"/>
      <c r="AY1011" s="220"/>
      <c r="AZ1011" s="220"/>
      <c r="BA1011" s="220"/>
      <c r="BB1011" s="220"/>
      <c r="BC1011" s="220"/>
      <c r="BD1011" s="220"/>
      <c r="BE1011" s="220"/>
      <c r="BF1011" s="220"/>
      <c r="BG1011" s="220"/>
      <c r="BH1011" s="220"/>
      <c r="BI1011" s="220"/>
      <c r="BJ1011" s="220"/>
      <c r="BK1011" s="220"/>
      <c r="BL1011" s="220"/>
      <c r="BM1011" s="220"/>
      <c r="BN1011" s="220"/>
      <c r="BO1011" s="220"/>
      <c r="BP1011" s="220"/>
      <c r="BQ1011" s="220"/>
      <c r="BR1011" s="220"/>
      <c r="BS1011" s="220"/>
      <c r="BT1011" s="220"/>
      <c r="BU1011" s="220"/>
      <c r="BV1011" s="220"/>
      <c r="BW1011" s="220"/>
      <c r="DV1011" s="220"/>
      <c r="DW1011" s="220"/>
      <c r="DX1011" s="220"/>
      <c r="DY1011" s="220"/>
      <c r="DZ1011" s="220"/>
      <c r="EA1011" s="220"/>
      <c r="EB1011" s="220"/>
      <c r="EC1011" s="220"/>
      <c r="ED1011" s="220"/>
      <c r="EE1011" s="220"/>
      <c r="EF1011" s="220"/>
      <c r="EG1011" s="220"/>
      <c r="EH1011" s="220"/>
      <c r="EI1011" s="220"/>
      <c r="EJ1011" s="220"/>
      <c r="EK1011" s="220"/>
      <c r="EL1011" s="220"/>
      <c r="EM1011" s="220"/>
      <c r="EN1011" s="220"/>
      <c r="EO1011" s="220"/>
      <c r="EP1011" s="220"/>
      <c r="EQ1011" s="220"/>
      <c r="ER1011" s="220"/>
      <c r="ES1011" s="220"/>
      <c r="ET1011" s="220"/>
      <c r="EU1011" s="220"/>
      <c r="EV1011" s="220"/>
      <c r="EW1011" s="220"/>
      <c r="EX1011" s="220"/>
      <c r="EY1011" s="220"/>
      <c r="EZ1011" s="220"/>
      <c r="FA1011" s="220"/>
      <c r="FB1011" s="220"/>
      <c r="FC1011" s="220"/>
      <c r="FD1011" s="220"/>
      <c r="FE1011" s="220"/>
      <c r="FF1011" s="220"/>
      <c r="FG1011" s="220"/>
      <c r="FH1011" s="220"/>
      <c r="FI1011" s="220"/>
      <c r="FJ1011" s="220"/>
      <c r="FK1011" s="220"/>
      <c r="FL1011" s="220"/>
      <c r="FM1011" s="220"/>
      <c r="FN1011" s="220"/>
      <c r="FO1011" s="220"/>
      <c r="FP1011" s="220"/>
      <c r="FQ1011" s="220"/>
      <c r="FR1011" s="220"/>
      <c r="FS1011" s="220"/>
      <c r="FT1011" s="220"/>
      <c r="FU1011" s="220"/>
      <c r="FV1011" s="220"/>
      <c r="FW1011" s="220"/>
      <c r="FX1011" s="220"/>
      <c r="FY1011" s="220"/>
      <c r="FZ1011" s="220"/>
      <c r="GA1011" s="220"/>
      <c r="GB1011" s="220"/>
      <c r="GC1011" s="220"/>
      <c r="GD1011" s="220"/>
      <c r="GE1011" s="220"/>
      <c r="GF1011" s="220"/>
      <c r="GG1011" s="220"/>
      <c r="GH1011" s="220"/>
      <c r="GI1011" s="220"/>
      <c r="GJ1011" s="220"/>
      <c r="GK1011" s="220"/>
      <c r="GL1011" s="220"/>
      <c r="GM1011" s="220"/>
      <c r="GN1011" s="220"/>
      <c r="GO1011" s="220"/>
      <c r="GP1011" s="220"/>
      <c r="GQ1011" s="220"/>
      <c r="GR1011" s="220"/>
      <c r="GS1011" s="220"/>
      <c r="GT1011" s="220"/>
      <c r="GU1011" s="220"/>
      <c r="GV1011" s="220"/>
      <c r="GW1011" s="220"/>
      <c r="GX1011" s="220"/>
      <c r="GY1011" s="220"/>
      <c r="GZ1011" s="220"/>
      <c r="HA1011" s="220"/>
      <c r="HB1011" s="220"/>
      <c r="HC1011" s="220"/>
      <c r="HD1011" s="220"/>
      <c r="HE1011" s="220"/>
      <c r="HF1011" s="220"/>
      <c r="HG1011" s="220"/>
      <c r="HH1011" s="220"/>
      <c r="HI1011" s="220"/>
      <c r="HJ1011" s="220"/>
      <c r="HK1011" s="220"/>
      <c r="HL1011" s="220"/>
      <c r="HM1011" s="220"/>
      <c r="HN1011" s="220"/>
      <c r="HO1011" s="220"/>
      <c r="HP1011" s="220"/>
      <c r="HQ1011" s="220"/>
      <c r="HR1011" s="220"/>
      <c r="HS1011" s="220"/>
      <c r="HT1011" s="220"/>
      <c r="HU1011" s="220"/>
      <c r="HV1011" s="220"/>
      <c r="HW1011" s="220"/>
      <c r="HX1011" s="220"/>
      <c r="HY1011" s="220"/>
      <c r="HZ1011" s="220"/>
      <c r="IA1011" s="220"/>
      <c r="IB1011" s="220"/>
      <c r="IC1011" s="220"/>
      <c r="ID1011" s="220"/>
      <c r="IE1011" s="220"/>
      <c r="IF1011" s="220"/>
      <c r="IG1011" s="220"/>
      <c r="IH1011" s="220"/>
      <c r="II1011" s="220"/>
      <c r="IJ1011" s="220"/>
      <c r="IK1011" s="220"/>
      <c r="IL1011" s="220"/>
      <c r="IM1011" s="220"/>
      <c r="IN1011" s="220"/>
      <c r="IO1011" s="220"/>
      <c r="IP1011" s="220"/>
      <c r="IQ1011" s="220"/>
      <c r="IR1011" s="220"/>
      <c r="IS1011" s="220"/>
      <c r="IT1011" s="220"/>
      <c r="IU1011" s="220"/>
      <c r="IV1011" s="220"/>
      <c r="IW1011" s="220"/>
      <c r="IX1011" s="220"/>
      <c r="IY1011" s="220"/>
      <c r="IZ1011" s="220"/>
      <c r="JA1011" s="220"/>
      <c r="JB1011" s="220"/>
      <c r="JC1011" s="220"/>
      <c r="JD1011" s="220"/>
      <c r="JE1011" s="220"/>
      <c r="JF1011" s="220"/>
      <c r="JG1011" s="220"/>
      <c r="JH1011" s="220"/>
      <c r="JI1011" s="220"/>
      <c r="JJ1011" s="220"/>
      <c r="JK1011" s="220"/>
      <c r="JL1011" s="220"/>
      <c r="JM1011" s="220"/>
      <c r="JN1011" s="220"/>
      <c r="JO1011" s="220"/>
      <c r="JP1011" s="220"/>
      <c r="JQ1011" s="220"/>
      <c r="JR1011" s="220"/>
      <c r="JS1011" s="220"/>
      <c r="JT1011" s="220"/>
      <c r="JU1011" s="220"/>
      <c r="JV1011" s="220"/>
      <c r="JW1011" s="220"/>
      <c r="JX1011" s="220"/>
      <c r="JY1011" s="220"/>
      <c r="JZ1011" s="220"/>
      <c r="KA1011" s="220"/>
      <c r="KB1011" s="220"/>
      <c r="KC1011" s="220"/>
      <c r="KD1011" s="220"/>
      <c r="KE1011" s="220"/>
      <c r="KF1011" s="220"/>
      <c r="KG1011" s="220"/>
      <c r="KH1011" s="220"/>
      <c r="KI1011" s="220"/>
      <c r="KJ1011" s="220"/>
      <c r="KK1011" s="220"/>
      <c r="KL1011" s="220"/>
      <c r="KM1011" s="220"/>
      <c r="KN1011" s="220"/>
      <c r="KO1011" s="220"/>
      <c r="KP1011" s="220"/>
      <c r="KQ1011" s="220"/>
      <c r="KR1011" s="220"/>
      <c r="KS1011" s="220"/>
      <c r="KT1011" s="220"/>
      <c r="KU1011" s="220"/>
      <c r="KV1011" s="220"/>
      <c r="KW1011" s="220"/>
      <c r="KX1011" s="220"/>
      <c r="LH1011" s="220"/>
      <c r="LI1011" s="220"/>
      <c r="LJ1011" s="220"/>
      <c r="LK1011" s="220"/>
      <c r="LL1011" s="220"/>
      <c r="LM1011" s="220"/>
      <c r="LN1011" s="220"/>
      <c r="LO1011" s="220"/>
      <c r="LP1011" s="220"/>
      <c r="LQ1011" s="220"/>
      <c r="LR1011" s="220"/>
      <c r="LS1011" s="220"/>
      <c r="LT1011" s="220"/>
      <c r="LU1011" s="220"/>
      <c r="LV1011" s="220"/>
      <c r="LW1011" s="220"/>
      <c r="LX1011" s="220"/>
      <c r="LY1011" s="220"/>
      <c r="LZ1011" s="220"/>
      <c r="MA1011" s="220"/>
      <c r="MB1011" s="220"/>
      <c r="MC1011" s="220"/>
      <c r="MD1011" s="220"/>
      <c r="ME1011" s="220"/>
      <c r="MF1011" s="220"/>
      <c r="MG1011" s="220"/>
      <c r="MH1011" s="220"/>
      <c r="MI1011" s="220"/>
      <c r="MJ1011" s="220"/>
      <c r="MK1011" s="220"/>
      <c r="ML1011" s="220"/>
      <c r="MM1011" s="220"/>
      <c r="MN1011" s="220"/>
      <c r="MO1011" s="220"/>
      <c r="MP1011" s="220"/>
      <c r="MQ1011" s="220"/>
      <c r="MR1011" s="220"/>
      <c r="MS1011" s="220"/>
      <c r="MT1011" s="220"/>
      <c r="MU1011" s="220"/>
      <c r="MV1011" s="220"/>
      <c r="MW1011" s="220"/>
      <c r="MX1011" s="220"/>
      <c r="MY1011" s="220"/>
      <c r="MZ1011" s="220"/>
      <c r="NA1011" s="220"/>
      <c r="NB1011" s="220"/>
      <c r="NC1011" s="220"/>
      <c r="ND1011" s="220"/>
      <c r="NE1011" s="220"/>
      <c r="NF1011" s="220"/>
      <c r="NG1011" s="220"/>
      <c r="NH1011" s="220"/>
      <c r="NI1011" s="220"/>
      <c r="NJ1011" s="220"/>
      <c r="NK1011" s="220"/>
      <c r="NL1011" s="220"/>
      <c r="NM1011" s="220"/>
      <c r="NN1011" s="220"/>
      <c r="NO1011" s="220"/>
      <c r="NP1011" s="220"/>
      <c r="NQ1011" s="220"/>
      <c r="NR1011" s="220"/>
      <c r="NS1011" s="220"/>
      <c r="NT1011" s="220"/>
      <c r="NU1011" s="220"/>
      <c r="NV1011" s="220"/>
      <c r="NW1011" s="220"/>
      <c r="NX1011" s="220"/>
      <c r="NY1011" s="220"/>
      <c r="NZ1011" s="220"/>
      <c r="OA1011" s="220"/>
      <c r="OB1011" s="220"/>
      <c r="OC1011" s="220"/>
      <c r="OD1011" s="220"/>
      <c r="OE1011" s="220"/>
      <c r="OF1011" s="220"/>
      <c r="OG1011" s="220"/>
      <c r="OH1011" s="220"/>
      <c r="OI1011" s="220"/>
      <c r="OJ1011" s="220"/>
      <c r="OK1011" s="220"/>
      <c r="OL1011" s="220"/>
      <c r="OM1011" s="220"/>
      <c r="ON1011" s="220"/>
      <c r="OO1011" s="220"/>
      <c r="OP1011" s="220"/>
      <c r="OQ1011" s="220"/>
      <c r="OR1011" s="220"/>
      <c r="OS1011" s="220"/>
      <c r="OT1011" s="220"/>
      <c r="OU1011" s="220"/>
      <c r="OV1011" s="220"/>
      <c r="OW1011" s="220"/>
      <c r="OX1011" s="220"/>
      <c r="OY1011" s="220"/>
      <c r="OZ1011" s="220"/>
      <c r="PA1011" s="220"/>
      <c r="PB1011" s="220"/>
      <c r="PC1011" s="220"/>
      <c r="PD1011" s="220"/>
      <c r="PE1011" s="220"/>
      <c r="PF1011" s="220"/>
      <c r="PG1011" s="220"/>
      <c r="PH1011" s="220"/>
      <c r="PI1011" s="220"/>
      <c r="PJ1011" s="220"/>
      <c r="PK1011" s="220"/>
      <c r="PL1011" s="220"/>
      <c r="PM1011" s="220"/>
      <c r="PN1011" s="220"/>
      <c r="PO1011" s="220"/>
      <c r="PP1011" s="220"/>
      <c r="PQ1011" s="220"/>
      <c r="PR1011" s="220"/>
      <c r="PS1011" s="220"/>
      <c r="PT1011" s="220"/>
      <c r="PU1011" s="220"/>
      <c r="PV1011" s="220"/>
      <c r="PW1011" s="220"/>
      <c r="PX1011" s="220"/>
      <c r="PY1011" s="220"/>
      <c r="PZ1011" s="220"/>
      <c r="QA1011" s="220"/>
      <c r="QB1011" s="220"/>
      <c r="QC1011" s="220"/>
      <c r="QD1011" s="220"/>
      <c r="QE1011" s="220"/>
      <c r="QF1011" s="220"/>
      <c r="QG1011" s="220"/>
      <c r="QH1011" s="220"/>
      <c r="QI1011" s="220"/>
      <c r="QJ1011" s="220"/>
      <c r="QK1011" s="220"/>
      <c r="QL1011" s="220"/>
      <c r="QM1011" s="220"/>
      <c r="QN1011" s="220"/>
      <c r="QO1011" s="220"/>
      <c r="QP1011" s="220"/>
      <c r="QQ1011" s="220"/>
      <c r="QR1011" s="220"/>
      <c r="QS1011" s="220"/>
      <c r="QT1011" s="220"/>
      <c r="QU1011" s="220"/>
      <c r="QV1011" s="220"/>
      <c r="QW1011" s="220"/>
      <c r="QX1011" s="220"/>
      <c r="QY1011" s="220"/>
      <c r="QZ1011" s="220"/>
      <c r="RA1011" s="220"/>
      <c r="RB1011" s="220"/>
      <c r="RC1011" s="220"/>
      <c r="RD1011" s="220"/>
      <c r="RE1011" s="220"/>
      <c r="RF1011" s="220"/>
      <c r="RG1011" s="220"/>
      <c r="RH1011" s="220"/>
      <c r="RI1011" s="220"/>
      <c r="RJ1011" s="220"/>
      <c r="RK1011" s="220"/>
      <c r="RL1011" s="220"/>
      <c r="RM1011" s="220"/>
      <c r="RN1011" s="220"/>
      <c r="RO1011" s="220"/>
      <c r="RP1011" s="220"/>
      <c r="RQ1011" s="220"/>
      <c r="RR1011" s="220"/>
      <c r="RS1011" s="220"/>
      <c r="RT1011" s="220"/>
      <c r="RU1011" s="220"/>
      <c r="RV1011" s="220"/>
      <c r="RW1011" s="220"/>
      <c r="RX1011" s="220"/>
      <c r="RY1011" s="220"/>
      <c r="RZ1011" s="220"/>
      <c r="SA1011" s="220"/>
      <c r="SB1011" s="220"/>
      <c r="SC1011" s="220"/>
      <c r="SD1011" s="220"/>
      <c r="SE1011" s="220"/>
      <c r="SF1011" s="220"/>
      <c r="SG1011" s="220"/>
    </row>
    <row r="1012" spans="1:501">
      <c r="A1012" s="220"/>
      <c r="B1012" s="220"/>
      <c r="C1012" s="220"/>
      <c r="D1012" s="220"/>
      <c r="E1012" s="220"/>
      <c r="F1012" s="220"/>
      <c r="G1012" s="220"/>
      <c r="H1012" s="220"/>
      <c r="I1012" s="220"/>
      <c r="J1012" s="220"/>
      <c r="K1012" s="220"/>
      <c r="L1012" s="220"/>
      <c r="M1012" s="220"/>
      <c r="N1012" s="220"/>
      <c r="O1012" s="454"/>
      <c r="P1012" s="220"/>
      <c r="Q1012" s="220"/>
      <c r="R1012" s="220"/>
      <c r="S1012" s="220"/>
      <c r="T1012" s="220"/>
      <c r="U1012" s="220"/>
      <c r="V1012" s="220"/>
      <c r="W1012" s="220"/>
      <c r="X1012" s="220"/>
      <c r="Y1012" s="220"/>
      <c r="Z1012" s="220"/>
      <c r="AA1012" s="220"/>
      <c r="AB1012" s="220"/>
      <c r="AC1012" s="220"/>
      <c r="AD1012" s="220"/>
      <c r="AE1012" s="220"/>
      <c r="AF1012" s="220"/>
      <c r="AG1012" s="220"/>
      <c r="AH1012" s="220"/>
      <c r="AI1012" s="220"/>
      <c r="AJ1012" s="220"/>
      <c r="AK1012" s="220"/>
      <c r="AL1012" s="220"/>
      <c r="AM1012" s="220"/>
      <c r="AN1012" s="220"/>
      <c r="AO1012" s="220"/>
      <c r="AP1012" s="220"/>
      <c r="AQ1012" s="220"/>
      <c r="AR1012" s="220"/>
      <c r="AS1012" s="220"/>
      <c r="AT1012" s="220"/>
      <c r="AU1012" s="220"/>
      <c r="AV1012" s="220"/>
      <c r="AW1012" s="220"/>
      <c r="AX1012" s="220"/>
      <c r="AY1012" s="220"/>
      <c r="AZ1012" s="220"/>
      <c r="BA1012" s="220"/>
      <c r="BB1012" s="220"/>
      <c r="BC1012" s="220"/>
      <c r="BD1012" s="220"/>
      <c r="BE1012" s="220"/>
      <c r="BF1012" s="220"/>
      <c r="BG1012" s="220"/>
      <c r="BH1012" s="220"/>
      <c r="BI1012" s="220"/>
      <c r="BJ1012" s="220"/>
      <c r="BK1012" s="220"/>
      <c r="BL1012" s="220"/>
      <c r="BM1012" s="220"/>
      <c r="BN1012" s="220"/>
      <c r="BO1012" s="220"/>
      <c r="BP1012" s="220"/>
      <c r="BQ1012" s="220"/>
      <c r="BR1012" s="220"/>
      <c r="BS1012" s="220"/>
      <c r="BT1012" s="220"/>
      <c r="BU1012" s="220"/>
      <c r="BV1012" s="220"/>
      <c r="BW1012" s="220"/>
      <c r="DV1012" s="220"/>
      <c r="DW1012" s="220"/>
      <c r="DX1012" s="220"/>
      <c r="DY1012" s="220"/>
      <c r="DZ1012" s="220"/>
      <c r="EA1012" s="220"/>
      <c r="EB1012" s="220"/>
      <c r="EC1012" s="220"/>
      <c r="ED1012" s="220"/>
      <c r="EE1012" s="220"/>
      <c r="EF1012" s="220"/>
      <c r="EG1012" s="220"/>
      <c r="EH1012" s="220"/>
      <c r="EI1012" s="220"/>
      <c r="EJ1012" s="220"/>
      <c r="EK1012" s="220"/>
      <c r="EL1012" s="220"/>
      <c r="EM1012" s="220"/>
      <c r="EN1012" s="220"/>
      <c r="EO1012" s="220"/>
      <c r="EP1012" s="220"/>
      <c r="EQ1012" s="220"/>
      <c r="ER1012" s="220"/>
      <c r="ES1012" s="220"/>
      <c r="ET1012" s="220"/>
      <c r="EU1012" s="220"/>
      <c r="EV1012" s="220"/>
      <c r="EW1012" s="220"/>
      <c r="EX1012" s="220"/>
      <c r="EY1012" s="220"/>
      <c r="EZ1012" s="220"/>
      <c r="FA1012" s="220"/>
      <c r="FB1012" s="220"/>
      <c r="FC1012" s="220"/>
      <c r="FD1012" s="220"/>
      <c r="FE1012" s="220"/>
      <c r="FF1012" s="220"/>
      <c r="FG1012" s="220"/>
      <c r="FH1012" s="220"/>
      <c r="FI1012" s="220"/>
      <c r="FJ1012" s="220"/>
      <c r="FK1012" s="220"/>
      <c r="FL1012" s="220"/>
      <c r="FM1012" s="220"/>
      <c r="FN1012" s="220"/>
      <c r="FO1012" s="220"/>
      <c r="FP1012" s="220"/>
      <c r="FQ1012" s="220"/>
      <c r="FR1012" s="220"/>
      <c r="FS1012" s="220"/>
      <c r="FT1012" s="220"/>
      <c r="FU1012" s="220"/>
      <c r="FV1012" s="220"/>
      <c r="FW1012" s="220"/>
      <c r="FX1012" s="220"/>
      <c r="FY1012" s="220"/>
      <c r="FZ1012" s="220"/>
      <c r="GA1012" s="220"/>
      <c r="GB1012" s="220"/>
      <c r="GC1012" s="220"/>
      <c r="GD1012" s="220"/>
      <c r="GE1012" s="220"/>
      <c r="GF1012" s="220"/>
      <c r="GG1012" s="220"/>
      <c r="GH1012" s="220"/>
      <c r="GI1012" s="220"/>
      <c r="GJ1012" s="220"/>
      <c r="GK1012" s="220"/>
      <c r="GL1012" s="220"/>
      <c r="GM1012" s="220"/>
      <c r="GN1012" s="220"/>
      <c r="GO1012" s="220"/>
      <c r="GP1012" s="220"/>
      <c r="GQ1012" s="220"/>
      <c r="GR1012" s="220"/>
      <c r="GS1012" s="220"/>
      <c r="GT1012" s="220"/>
      <c r="GU1012" s="220"/>
      <c r="GV1012" s="220"/>
      <c r="GW1012" s="220"/>
      <c r="GX1012" s="220"/>
      <c r="GY1012" s="220"/>
      <c r="GZ1012" s="220"/>
      <c r="HA1012" s="220"/>
      <c r="HB1012" s="220"/>
      <c r="HC1012" s="220"/>
      <c r="HD1012" s="220"/>
      <c r="HE1012" s="220"/>
      <c r="HF1012" s="220"/>
      <c r="HG1012" s="220"/>
      <c r="HH1012" s="220"/>
      <c r="HI1012" s="220"/>
      <c r="HJ1012" s="220"/>
      <c r="HK1012" s="220"/>
      <c r="HL1012" s="220"/>
      <c r="HM1012" s="220"/>
      <c r="HN1012" s="220"/>
      <c r="HO1012" s="220"/>
      <c r="HP1012" s="220"/>
      <c r="HQ1012" s="220"/>
      <c r="HR1012" s="220"/>
      <c r="HS1012" s="220"/>
      <c r="HT1012" s="220"/>
      <c r="HU1012" s="220"/>
      <c r="HV1012" s="220"/>
      <c r="HW1012" s="220"/>
      <c r="HX1012" s="220"/>
      <c r="HY1012" s="220"/>
      <c r="HZ1012" s="220"/>
      <c r="IA1012" s="220"/>
      <c r="IB1012" s="220"/>
      <c r="IC1012" s="220"/>
      <c r="ID1012" s="220"/>
      <c r="IE1012" s="220"/>
      <c r="IF1012" s="220"/>
      <c r="IG1012" s="220"/>
      <c r="IH1012" s="220"/>
      <c r="II1012" s="220"/>
      <c r="IJ1012" s="220"/>
      <c r="IK1012" s="220"/>
      <c r="IL1012" s="220"/>
      <c r="IM1012" s="220"/>
      <c r="IN1012" s="220"/>
      <c r="IO1012" s="220"/>
      <c r="IP1012" s="220"/>
      <c r="IQ1012" s="220"/>
      <c r="IR1012" s="220"/>
      <c r="IS1012" s="220"/>
      <c r="IT1012" s="220"/>
      <c r="IU1012" s="220"/>
      <c r="IV1012" s="220"/>
      <c r="IW1012" s="220"/>
      <c r="IX1012" s="220"/>
      <c r="IY1012" s="220"/>
      <c r="IZ1012" s="220"/>
      <c r="JA1012" s="220"/>
      <c r="JB1012" s="220"/>
      <c r="JC1012" s="220"/>
      <c r="JD1012" s="220"/>
      <c r="JE1012" s="220"/>
      <c r="JF1012" s="220"/>
      <c r="JG1012" s="220"/>
      <c r="JH1012" s="220"/>
      <c r="JI1012" s="220"/>
      <c r="JJ1012" s="220"/>
      <c r="JK1012" s="220"/>
      <c r="JL1012" s="220"/>
      <c r="JM1012" s="220"/>
      <c r="JN1012" s="220"/>
      <c r="JO1012" s="220"/>
      <c r="JP1012" s="220"/>
      <c r="JQ1012" s="220"/>
      <c r="JR1012" s="220"/>
      <c r="JS1012" s="220"/>
      <c r="JT1012" s="220"/>
      <c r="JU1012" s="220"/>
      <c r="JV1012" s="220"/>
      <c r="JW1012" s="220"/>
      <c r="JX1012" s="220"/>
      <c r="JY1012" s="220"/>
      <c r="JZ1012" s="220"/>
      <c r="KA1012" s="220"/>
      <c r="KB1012" s="220"/>
      <c r="KC1012" s="220"/>
      <c r="KD1012" s="220"/>
      <c r="KE1012" s="220"/>
      <c r="KF1012" s="220"/>
      <c r="KG1012" s="220"/>
      <c r="KH1012" s="220"/>
      <c r="KI1012" s="220"/>
      <c r="KJ1012" s="220"/>
      <c r="KK1012" s="220"/>
      <c r="KL1012" s="220"/>
      <c r="KM1012" s="220"/>
      <c r="KN1012" s="220"/>
      <c r="KO1012" s="220"/>
      <c r="KP1012" s="220"/>
      <c r="KQ1012" s="220"/>
      <c r="KR1012" s="220"/>
      <c r="KS1012" s="220"/>
      <c r="KT1012" s="220"/>
      <c r="KU1012" s="220"/>
      <c r="KV1012" s="220"/>
      <c r="KW1012" s="220"/>
      <c r="KX1012" s="220"/>
      <c r="LH1012" s="220"/>
      <c r="LI1012" s="220"/>
      <c r="LJ1012" s="220"/>
      <c r="LK1012" s="220"/>
      <c r="LL1012" s="220"/>
      <c r="LM1012" s="220"/>
      <c r="LN1012" s="220"/>
      <c r="LO1012" s="220"/>
      <c r="LP1012" s="220"/>
      <c r="LQ1012" s="220"/>
      <c r="LR1012" s="220"/>
      <c r="LS1012" s="220"/>
      <c r="LT1012" s="220"/>
      <c r="LU1012" s="220"/>
      <c r="LV1012" s="220"/>
      <c r="LW1012" s="220"/>
      <c r="LX1012" s="220"/>
      <c r="LY1012" s="220"/>
      <c r="LZ1012" s="220"/>
      <c r="MA1012" s="220"/>
      <c r="MB1012" s="220"/>
      <c r="MC1012" s="220"/>
      <c r="MD1012" s="220"/>
      <c r="ME1012" s="220"/>
      <c r="MF1012" s="220"/>
      <c r="MG1012" s="220"/>
      <c r="MH1012" s="220"/>
      <c r="MI1012" s="220"/>
      <c r="MJ1012" s="220"/>
      <c r="MK1012" s="220"/>
      <c r="ML1012" s="220"/>
      <c r="MM1012" s="220"/>
      <c r="MN1012" s="220"/>
      <c r="MO1012" s="220"/>
      <c r="MP1012" s="220"/>
      <c r="MQ1012" s="220"/>
      <c r="MR1012" s="220"/>
      <c r="MS1012" s="220"/>
      <c r="MT1012" s="220"/>
      <c r="MU1012" s="220"/>
      <c r="MV1012" s="220"/>
      <c r="MW1012" s="220"/>
      <c r="MX1012" s="220"/>
      <c r="MY1012" s="220"/>
      <c r="MZ1012" s="220"/>
      <c r="NA1012" s="220"/>
      <c r="NB1012" s="220"/>
      <c r="NC1012" s="220"/>
      <c r="ND1012" s="220"/>
      <c r="NE1012" s="220"/>
      <c r="NF1012" s="220"/>
      <c r="NG1012" s="220"/>
      <c r="NH1012" s="220"/>
      <c r="NI1012" s="220"/>
      <c r="NJ1012" s="220"/>
      <c r="NK1012" s="220"/>
      <c r="NL1012" s="220"/>
      <c r="NM1012" s="220"/>
      <c r="NN1012" s="220"/>
      <c r="NO1012" s="220"/>
      <c r="NP1012" s="220"/>
      <c r="NQ1012" s="220"/>
      <c r="NR1012" s="220"/>
      <c r="NS1012" s="220"/>
      <c r="NT1012" s="220"/>
      <c r="NU1012" s="220"/>
      <c r="NV1012" s="220"/>
      <c r="NW1012" s="220"/>
      <c r="NX1012" s="220"/>
      <c r="NY1012" s="220"/>
      <c r="NZ1012" s="220"/>
      <c r="OA1012" s="220"/>
      <c r="OB1012" s="220"/>
      <c r="OC1012" s="220"/>
      <c r="OD1012" s="220"/>
      <c r="OE1012" s="220"/>
      <c r="OF1012" s="220"/>
      <c r="OG1012" s="220"/>
      <c r="OH1012" s="220"/>
      <c r="OI1012" s="220"/>
      <c r="OJ1012" s="220"/>
      <c r="OK1012" s="220"/>
      <c r="OL1012" s="220"/>
      <c r="OM1012" s="220"/>
      <c r="ON1012" s="220"/>
      <c r="OO1012" s="220"/>
      <c r="OP1012" s="220"/>
      <c r="OQ1012" s="220"/>
      <c r="OR1012" s="220"/>
      <c r="OS1012" s="220"/>
      <c r="OT1012" s="220"/>
      <c r="OU1012" s="220"/>
      <c r="OV1012" s="220"/>
      <c r="OW1012" s="220"/>
      <c r="OX1012" s="220"/>
      <c r="OY1012" s="220"/>
      <c r="OZ1012" s="220"/>
      <c r="PA1012" s="220"/>
      <c r="PB1012" s="220"/>
      <c r="PC1012" s="220"/>
      <c r="PD1012" s="220"/>
      <c r="PE1012" s="220"/>
      <c r="PF1012" s="220"/>
      <c r="PG1012" s="220"/>
      <c r="PH1012" s="220"/>
      <c r="PI1012" s="220"/>
      <c r="PJ1012" s="220"/>
      <c r="PK1012" s="220"/>
      <c r="PL1012" s="220"/>
      <c r="PM1012" s="220"/>
      <c r="PN1012" s="220"/>
      <c r="PO1012" s="220"/>
      <c r="PP1012" s="220"/>
      <c r="PQ1012" s="220"/>
      <c r="PR1012" s="220"/>
      <c r="PS1012" s="220"/>
      <c r="PT1012" s="220"/>
      <c r="PU1012" s="220"/>
      <c r="PV1012" s="220"/>
      <c r="PW1012" s="220"/>
      <c r="PX1012" s="220"/>
      <c r="PY1012" s="220"/>
      <c r="PZ1012" s="220"/>
      <c r="QA1012" s="220"/>
      <c r="QB1012" s="220"/>
      <c r="QC1012" s="220"/>
      <c r="QD1012" s="220"/>
      <c r="QE1012" s="220"/>
      <c r="QF1012" s="220"/>
      <c r="QG1012" s="220"/>
      <c r="QH1012" s="220"/>
      <c r="QI1012" s="220"/>
      <c r="QJ1012" s="220"/>
      <c r="QK1012" s="220"/>
      <c r="QL1012" s="220"/>
      <c r="QM1012" s="220"/>
      <c r="QN1012" s="220"/>
      <c r="QO1012" s="220"/>
      <c r="QP1012" s="220"/>
      <c r="QQ1012" s="220"/>
      <c r="QR1012" s="220"/>
      <c r="QS1012" s="220"/>
      <c r="QT1012" s="220"/>
      <c r="QU1012" s="220"/>
      <c r="QV1012" s="220"/>
      <c r="QW1012" s="220"/>
      <c r="QX1012" s="220"/>
      <c r="QY1012" s="220"/>
      <c r="QZ1012" s="220"/>
      <c r="RA1012" s="220"/>
      <c r="RB1012" s="220"/>
      <c r="RC1012" s="220"/>
      <c r="RD1012" s="220"/>
      <c r="RE1012" s="220"/>
      <c r="RF1012" s="220"/>
      <c r="RG1012" s="220"/>
      <c r="RH1012" s="220"/>
      <c r="RI1012" s="220"/>
      <c r="RJ1012" s="220"/>
      <c r="RK1012" s="220"/>
      <c r="RL1012" s="220"/>
      <c r="RM1012" s="220"/>
      <c r="RN1012" s="220"/>
      <c r="RO1012" s="220"/>
      <c r="RP1012" s="220"/>
      <c r="RQ1012" s="220"/>
      <c r="RR1012" s="220"/>
      <c r="RS1012" s="220"/>
      <c r="RT1012" s="220"/>
      <c r="RU1012" s="220"/>
      <c r="RV1012" s="220"/>
      <c r="RW1012" s="220"/>
      <c r="RX1012" s="220"/>
      <c r="RY1012" s="220"/>
      <c r="RZ1012" s="220"/>
      <c r="SA1012" s="220"/>
      <c r="SB1012" s="220"/>
      <c r="SC1012" s="220"/>
      <c r="SD1012" s="220"/>
      <c r="SE1012" s="220"/>
      <c r="SF1012" s="220"/>
      <c r="SG1012" s="220"/>
    </row>
    <row r="1013" spans="1:501">
      <c r="A1013" s="220"/>
      <c r="B1013" s="220"/>
      <c r="C1013" s="220"/>
      <c r="D1013" s="220"/>
      <c r="E1013" s="220"/>
      <c r="F1013" s="220"/>
      <c r="G1013" s="220"/>
      <c r="H1013" s="220"/>
      <c r="I1013" s="220"/>
      <c r="J1013" s="220"/>
      <c r="K1013" s="220"/>
      <c r="L1013" s="220"/>
      <c r="M1013" s="220"/>
      <c r="N1013" s="220"/>
      <c r="O1013" s="454"/>
      <c r="P1013" s="220"/>
      <c r="Q1013" s="220"/>
      <c r="R1013" s="220"/>
      <c r="S1013" s="220"/>
      <c r="T1013" s="220"/>
      <c r="U1013" s="220"/>
      <c r="V1013" s="220"/>
      <c r="W1013" s="220"/>
      <c r="X1013" s="220"/>
      <c r="Y1013" s="220"/>
      <c r="Z1013" s="220"/>
      <c r="AA1013" s="220"/>
      <c r="AB1013" s="220"/>
      <c r="AC1013" s="220"/>
      <c r="AD1013" s="220"/>
      <c r="AE1013" s="220"/>
      <c r="AF1013" s="220"/>
      <c r="AG1013" s="220"/>
      <c r="AH1013" s="220"/>
      <c r="AI1013" s="220"/>
      <c r="AJ1013" s="220"/>
      <c r="AK1013" s="220"/>
      <c r="AL1013" s="220"/>
      <c r="AM1013" s="220"/>
      <c r="AN1013" s="220"/>
      <c r="AO1013" s="220"/>
      <c r="AP1013" s="220"/>
      <c r="AQ1013" s="220"/>
      <c r="AR1013" s="220"/>
      <c r="AS1013" s="220"/>
      <c r="AT1013" s="220"/>
      <c r="AU1013" s="220"/>
      <c r="AV1013" s="220"/>
      <c r="AW1013" s="220"/>
      <c r="AX1013" s="220"/>
      <c r="AY1013" s="220"/>
      <c r="AZ1013" s="220"/>
      <c r="BA1013" s="220"/>
      <c r="BB1013" s="220"/>
      <c r="BC1013" s="220"/>
      <c r="BD1013" s="220"/>
      <c r="BE1013" s="220"/>
      <c r="BF1013" s="220"/>
      <c r="BG1013" s="220"/>
      <c r="BH1013" s="220"/>
      <c r="BI1013" s="220"/>
      <c r="BJ1013" s="220"/>
      <c r="BK1013" s="220"/>
      <c r="BL1013" s="220"/>
      <c r="BM1013" s="220"/>
      <c r="BN1013" s="220"/>
      <c r="BO1013" s="220"/>
      <c r="BP1013" s="220"/>
      <c r="BQ1013" s="220"/>
      <c r="BR1013" s="220"/>
      <c r="BS1013" s="220"/>
      <c r="BT1013" s="220"/>
      <c r="BU1013" s="220"/>
      <c r="BV1013" s="220"/>
      <c r="BW1013" s="220"/>
      <c r="DV1013" s="220"/>
      <c r="DW1013" s="220"/>
      <c r="DX1013" s="220"/>
      <c r="DY1013" s="220"/>
      <c r="DZ1013" s="220"/>
      <c r="EA1013" s="220"/>
      <c r="EB1013" s="220"/>
      <c r="EC1013" s="220"/>
      <c r="ED1013" s="220"/>
      <c r="EE1013" s="220"/>
      <c r="EF1013" s="220"/>
      <c r="EG1013" s="220"/>
      <c r="EH1013" s="220"/>
      <c r="EI1013" s="220"/>
      <c r="EJ1013" s="220"/>
      <c r="EK1013" s="220"/>
      <c r="EL1013" s="220"/>
      <c r="EM1013" s="220"/>
      <c r="EN1013" s="220"/>
      <c r="EO1013" s="220"/>
      <c r="EP1013" s="220"/>
      <c r="EQ1013" s="220"/>
      <c r="ER1013" s="220"/>
      <c r="ES1013" s="220"/>
      <c r="ET1013" s="220"/>
      <c r="EU1013" s="220"/>
      <c r="EV1013" s="220"/>
      <c r="EW1013" s="220"/>
      <c r="EX1013" s="220"/>
      <c r="EY1013" s="220"/>
      <c r="EZ1013" s="220"/>
      <c r="FA1013" s="220"/>
      <c r="FB1013" s="220"/>
      <c r="FC1013" s="220"/>
      <c r="FD1013" s="220"/>
      <c r="FE1013" s="220"/>
      <c r="FF1013" s="220"/>
      <c r="FG1013" s="220"/>
      <c r="FH1013" s="220"/>
      <c r="FI1013" s="220"/>
      <c r="FJ1013" s="220"/>
      <c r="FK1013" s="220"/>
      <c r="FL1013" s="220"/>
      <c r="FM1013" s="220"/>
      <c r="FN1013" s="220"/>
      <c r="FO1013" s="220"/>
      <c r="FP1013" s="220"/>
      <c r="FQ1013" s="220"/>
      <c r="FR1013" s="220"/>
      <c r="FS1013" s="220"/>
      <c r="FT1013" s="220"/>
      <c r="FU1013" s="220"/>
      <c r="FV1013" s="220"/>
      <c r="FW1013" s="220"/>
      <c r="FX1013" s="220"/>
      <c r="FY1013" s="220"/>
      <c r="FZ1013" s="220"/>
      <c r="GA1013" s="220"/>
      <c r="GB1013" s="220"/>
      <c r="GC1013" s="220"/>
      <c r="GD1013" s="220"/>
      <c r="GE1013" s="220"/>
      <c r="GF1013" s="220"/>
      <c r="GG1013" s="220"/>
      <c r="GH1013" s="220"/>
      <c r="GI1013" s="220"/>
      <c r="GJ1013" s="220"/>
      <c r="GK1013" s="220"/>
      <c r="GL1013" s="220"/>
      <c r="GM1013" s="220"/>
      <c r="GN1013" s="220"/>
      <c r="GO1013" s="220"/>
      <c r="GP1013" s="220"/>
      <c r="GQ1013" s="220"/>
      <c r="GR1013" s="220"/>
      <c r="GS1013" s="220"/>
      <c r="GT1013" s="220"/>
      <c r="GU1013" s="220"/>
      <c r="GV1013" s="220"/>
      <c r="GW1013" s="220"/>
      <c r="GX1013" s="220"/>
      <c r="GY1013" s="220"/>
      <c r="GZ1013" s="220"/>
      <c r="HA1013" s="220"/>
      <c r="HB1013" s="220"/>
      <c r="HC1013" s="220"/>
      <c r="HD1013" s="220"/>
      <c r="HE1013" s="220"/>
      <c r="HF1013" s="220"/>
      <c r="HG1013" s="220"/>
      <c r="HH1013" s="220"/>
      <c r="HI1013" s="220"/>
      <c r="HJ1013" s="220"/>
      <c r="HK1013" s="220"/>
      <c r="HL1013" s="220"/>
      <c r="HM1013" s="220"/>
      <c r="HN1013" s="220"/>
      <c r="HO1013" s="220"/>
      <c r="HP1013" s="220"/>
      <c r="HQ1013" s="220"/>
      <c r="HR1013" s="220"/>
      <c r="HS1013" s="220"/>
      <c r="HT1013" s="220"/>
      <c r="HU1013" s="220"/>
      <c r="HV1013" s="220"/>
      <c r="HW1013" s="220"/>
      <c r="HX1013" s="220"/>
      <c r="HY1013" s="220"/>
      <c r="HZ1013" s="220"/>
      <c r="IA1013" s="220"/>
      <c r="IB1013" s="220"/>
      <c r="IC1013" s="220"/>
      <c r="ID1013" s="220"/>
      <c r="IE1013" s="220"/>
      <c r="IF1013" s="220"/>
      <c r="IG1013" s="220"/>
      <c r="IH1013" s="220"/>
      <c r="II1013" s="220"/>
      <c r="IJ1013" s="220"/>
      <c r="IK1013" s="220"/>
      <c r="IL1013" s="220"/>
      <c r="IM1013" s="220"/>
      <c r="IN1013" s="220"/>
      <c r="IO1013" s="220"/>
      <c r="IP1013" s="220"/>
      <c r="IQ1013" s="220"/>
      <c r="IR1013" s="220"/>
      <c r="IS1013" s="220"/>
      <c r="IT1013" s="220"/>
      <c r="IU1013" s="220"/>
      <c r="IV1013" s="220"/>
      <c r="IW1013" s="220"/>
      <c r="IX1013" s="220"/>
      <c r="IY1013" s="220"/>
      <c r="IZ1013" s="220"/>
      <c r="JA1013" s="220"/>
      <c r="JB1013" s="220"/>
      <c r="JC1013" s="220"/>
      <c r="JD1013" s="220"/>
      <c r="JE1013" s="220"/>
      <c r="JF1013" s="220"/>
      <c r="JG1013" s="220"/>
      <c r="JH1013" s="220"/>
      <c r="JI1013" s="220"/>
      <c r="JJ1013" s="220"/>
      <c r="JK1013" s="220"/>
      <c r="JL1013" s="220"/>
      <c r="JM1013" s="220"/>
      <c r="JN1013" s="220"/>
      <c r="JO1013" s="220"/>
      <c r="JP1013" s="220"/>
      <c r="JQ1013" s="220"/>
      <c r="JR1013" s="220"/>
      <c r="JS1013" s="220"/>
      <c r="JT1013" s="220"/>
      <c r="JU1013" s="220"/>
      <c r="JV1013" s="220"/>
      <c r="JW1013" s="220"/>
      <c r="JX1013" s="220"/>
      <c r="JY1013" s="220"/>
      <c r="JZ1013" s="220"/>
      <c r="KA1013" s="220"/>
      <c r="KB1013" s="220"/>
      <c r="KC1013" s="220"/>
      <c r="KD1013" s="220"/>
      <c r="KE1013" s="220"/>
      <c r="KF1013" s="220"/>
      <c r="KG1013" s="220"/>
      <c r="KH1013" s="220"/>
      <c r="KI1013" s="220"/>
      <c r="KJ1013" s="220"/>
      <c r="KK1013" s="220"/>
      <c r="KL1013" s="220"/>
      <c r="KM1013" s="220"/>
      <c r="KN1013" s="220"/>
      <c r="KO1013" s="220"/>
      <c r="KP1013" s="220"/>
      <c r="KQ1013" s="220"/>
      <c r="KR1013" s="220"/>
      <c r="KS1013" s="220"/>
      <c r="KT1013" s="220"/>
      <c r="KU1013" s="220"/>
      <c r="KV1013" s="220"/>
      <c r="KW1013" s="220"/>
      <c r="KX1013" s="220"/>
      <c r="LH1013" s="220"/>
      <c r="LI1013" s="220"/>
      <c r="LJ1013" s="220"/>
      <c r="LK1013" s="220"/>
      <c r="LL1013" s="220"/>
      <c r="LM1013" s="220"/>
      <c r="LN1013" s="220"/>
      <c r="LO1013" s="220"/>
      <c r="LP1013" s="220"/>
      <c r="LQ1013" s="220"/>
      <c r="LR1013" s="220"/>
      <c r="LS1013" s="220"/>
      <c r="LT1013" s="220"/>
      <c r="LU1013" s="220"/>
      <c r="LV1013" s="220"/>
      <c r="LW1013" s="220"/>
      <c r="LX1013" s="220"/>
      <c r="LY1013" s="220"/>
      <c r="LZ1013" s="220"/>
      <c r="MA1013" s="220"/>
      <c r="MB1013" s="220"/>
      <c r="MC1013" s="220"/>
      <c r="MD1013" s="220"/>
      <c r="ME1013" s="220"/>
      <c r="MF1013" s="220"/>
      <c r="MG1013" s="220"/>
      <c r="MH1013" s="220"/>
      <c r="MI1013" s="220"/>
      <c r="MJ1013" s="220"/>
      <c r="MK1013" s="220"/>
      <c r="ML1013" s="220"/>
      <c r="MM1013" s="220"/>
      <c r="MN1013" s="220"/>
      <c r="MO1013" s="220"/>
      <c r="MP1013" s="220"/>
      <c r="MQ1013" s="220"/>
      <c r="MR1013" s="220"/>
      <c r="MS1013" s="220"/>
      <c r="MT1013" s="220"/>
      <c r="MU1013" s="220"/>
      <c r="MV1013" s="220"/>
      <c r="MW1013" s="220"/>
      <c r="MX1013" s="220"/>
      <c r="MY1013" s="220"/>
      <c r="MZ1013" s="220"/>
      <c r="NA1013" s="220"/>
      <c r="NB1013" s="220"/>
      <c r="NC1013" s="220"/>
      <c r="ND1013" s="220"/>
      <c r="NE1013" s="220"/>
      <c r="NF1013" s="220"/>
      <c r="NG1013" s="220"/>
      <c r="NH1013" s="220"/>
      <c r="NI1013" s="220"/>
      <c r="NJ1013" s="220"/>
      <c r="NK1013" s="220"/>
      <c r="NL1013" s="220"/>
      <c r="NM1013" s="220"/>
      <c r="NN1013" s="220"/>
      <c r="NO1013" s="220"/>
      <c r="NP1013" s="220"/>
      <c r="NQ1013" s="220"/>
      <c r="NR1013" s="220"/>
      <c r="NS1013" s="220"/>
      <c r="NT1013" s="220"/>
      <c r="NU1013" s="220"/>
      <c r="NV1013" s="220"/>
      <c r="NW1013" s="220"/>
      <c r="NX1013" s="220"/>
      <c r="NY1013" s="220"/>
      <c r="NZ1013" s="220"/>
      <c r="OA1013" s="220"/>
      <c r="OB1013" s="220"/>
      <c r="OC1013" s="220"/>
      <c r="OD1013" s="220"/>
      <c r="OE1013" s="220"/>
      <c r="OF1013" s="220"/>
      <c r="OG1013" s="220"/>
      <c r="OH1013" s="220"/>
      <c r="OI1013" s="220"/>
      <c r="OJ1013" s="220"/>
      <c r="OK1013" s="220"/>
      <c r="OL1013" s="220"/>
      <c r="OM1013" s="220"/>
      <c r="ON1013" s="220"/>
      <c r="OO1013" s="220"/>
      <c r="OP1013" s="220"/>
      <c r="OQ1013" s="220"/>
      <c r="OR1013" s="220"/>
      <c r="OS1013" s="220"/>
      <c r="OT1013" s="220"/>
      <c r="OU1013" s="220"/>
      <c r="OV1013" s="220"/>
      <c r="OW1013" s="220"/>
      <c r="OX1013" s="220"/>
      <c r="OY1013" s="220"/>
      <c r="OZ1013" s="220"/>
      <c r="PA1013" s="220"/>
      <c r="PB1013" s="220"/>
      <c r="PC1013" s="220"/>
      <c r="PD1013" s="220"/>
      <c r="PE1013" s="220"/>
      <c r="PF1013" s="220"/>
      <c r="PG1013" s="220"/>
      <c r="PH1013" s="220"/>
      <c r="PI1013" s="220"/>
      <c r="PJ1013" s="220"/>
      <c r="PK1013" s="220"/>
      <c r="PL1013" s="220"/>
      <c r="PM1013" s="220"/>
      <c r="PN1013" s="220"/>
      <c r="PO1013" s="220"/>
      <c r="PP1013" s="220"/>
      <c r="PQ1013" s="220"/>
      <c r="PR1013" s="220"/>
      <c r="PS1013" s="220"/>
      <c r="PT1013" s="220"/>
      <c r="PU1013" s="220"/>
      <c r="PV1013" s="220"/>
      <c r="PW1013" s="220"/>
      <c r="PX1013" s="220"/>
      <c r="PY1013" s="220"/>
      <c r="PZ1013" s="220"/>
      <c r="QA1013" s="220"/>
      <c r="QB1013" s="220"/>
      <c r="QC1013" s="220"/>
      <c r="QD1013" s="220"/>
      <c r="QE1013" s="220"/>
      <c r="QF1013" s="220"/>
      <c r="QG1013" s="220"/>
      <c r="QH1013" s="220"/>
      <c r="QI1013" s="220"/>
      <c r="QJ1013" s="220"/>
      <c r="QK1013" s="220"/>
      <c r="QL1013" s="220"/>
      <c r="QM1013" s="220"/>
      <c r="QN1013" s="220"/>
      <c r="QO1013" s="220"/>
      <c r="QP1013" s="220"/>
      <c r="QQ1013" s="220"/>
      <c r="QR1013" s="220"/>
      <c r="QS1013" s="220"/>
      <c r="QT1013" s="220"/>
      <c r="QU1013" s="220"/>
      <c r="QV1013" s="220"/>
      <c r="QW1013" s="220"/>
      <c r="QX1013" s="220"/>
      <c r="QY1013" s="220"/>
      <c r="QZ1013" s="220"/>
      <c r="RA1013" s="220"/>
      <c r="RB1013" s="220"/>
      <c r="RC1013" s="220"/>
      <c r="RD1013" s="220"/>
      <c r="RE1013" s="220"/>
      <c r="RF1013" s="220"/>
      <c r="RG1013" s="220"/>
      <c r="RH1013" s="220"/>
      <c r="RI1013" s="220"/>
      <c r="RJ1013" s="220"/>
      <c r="RK1013" s="220"/>
      <c r="RL1013" s="220"/>
      <c r="RM1013" s="220"/>
      <c r="RN1013" s="220"/>
      <c r="RO1013" s="220"/>
      <c r="RP1013" s="220"/>
      <c r="RQ1013" s="220"/>
      <c r="RR1013" s="220"/>
      <c r="RS1013" s="220"/>
      <c r="RT1013" s="220"/>
      <c r="RU1013" s="220"/>
      <c r="RV1013" s="220"/>
      <c r="RW1013" s="220"/>
      <c r="RX1013" s="220"/>
      <c r="RY1013" s="220"/>
      <c r="RZ1013" s="220"/>
      <c r="SA1013" s="220"/>
      <c r="SB1013" s="220"/>
      <c r="SC1013" s="220"/>
      <c r="SD1013" s="220"/>
      <c r="SE1013" s="220"/>
      <c r="SF1013" s="220"/>
      <c r="SG1013" s="220"/>
    </row>
    <row r="1014" spans="1:501">
      <c r="A1014" s="220"/>
      <c r="B1014" s="220"/>
      <c r="C1014" s="220"/>
      <c r="D1014" s="220"/>
      <c r="E1014" s="220"/>
      <c r="F1014" s="220"/>
      <c r="G1014" s="220"/>
      <c r="H1014" s="220"/>
      <c r="I1014" s="220"/>
      <c r="J1014" s="220"/>
      <c r="K1014" s="220"/>
      <c r="L1014" s="220"/>
      <c r="M1014" s="220"/>
      <c r="N1014" s="220"/>
      <c r="O1014" s="454"/>
      <c r="P1014" s="220"/>
      <c r="Q1014" s="220"/>
      <c r="R1014" s="220"/>
      <c r="S1014" s="220"/>
      <c r="T1014" s="220"/>
      <c r="U1014" s="220"/>
      <c r="V1014" s="220"/>
      <c r="W1014" s="220"/>
      <c r="X1014" s="220"/>
      <c r="Y1014" s="220"/>
      <c r="Z1014" s="220"/>
      <c r="AA1014" s="220"/>
      <c r="AB1014" s="220"/>
      <c r="AC1014" s="220"/>
      <c r="AD1014" s="220"/>
      <c r="AE1014" s="220"/>
      <c r="AF1014" s="220"/>
      <c r="AG1014" s="220"/>
      <c r="AH1014" s="220"/>
      <c r="AI1014" s="220"/>
      <c r="AJ1014" s="220"/>
      <c r="AK1014" s="220"/>
      <c r="AL1014" s="220"/>
      <c r="AM1014" s="220"/>
      <c r="AN1014" s="220"/>
      <c r="AO1014" s="220"/>
      <c r="AP1014" s="220"/>
      <c r="AQ1014" s="220"/>
      <c r="AR1014" s="220"/>
      <c r="AS1014" s="220"/>
      <c r="AT1014" s="220"/>
      <c r="AU1014" s="220"/>
      <c r="AV1014" s="220"/>
      <c r="AW1014" s="220"/>
      <c r="AX1014" s="220"/>
      <c r="AY1014" s="220"/>
      <c r="AZ1014" s="220"/>
      <c r="BA1014" s="220"/>
      <c r="BB1014" s="220"/>
      <c r="BC1014" s="220"/>
      <c r="BD1014" s="220"/>
      <c r="BE1014" s="220"/>
      <c r="BF1014" s="220"/>
      <c r="BG1014" s="220"/>
      <c r="BH1014" s="220"/>
      <c r="BI1014" s="220"/>
      <c r="BJ1014" s="220"/>
      <c r="BK1014" s="220"/>
      <c r="BL1014" s="220"/>
      <c r="BM1014" s="220"/>
      <c r="BN1014" s="220"/>
      <c r="BO1014" s="220"/>
      <c r="BP1014" s="220"/>
      <c r="BQ1014" s="220"/>
      <c r="BR1014" s="220"/>
      <c r="BS1014" s="220"/>
      <c r="BT1014" s="220"/>
      <c r="BU1014" s="220"/>
      <c r="BV1014" s="220"/>
      <c r="BW1014" s="220"/>
      <c r="DV1014" s="220"/>
      <c r="DW1014" s="220"/>
      <c r="DX1014" s="220"/>
      <c r="DY1014" s="220"/>
      <c r="DZ1014" s="220"/>
      <c r="EA1014" s="220"/>
      <c r="EB1014" s="220"/>
      <c r="EC1014" s="220"/>
      <c r="ED1014" s="220"/>
      <c r="EE1014" s="220"/>
      <c r="EF1014" s="220"/>
      <c r="EG1014" s="220"/>
      <c r="EH1014" s="220"/>
      <c r="EI1014" s="220"/>
      <c r="EJ1014" s="220"/>
      <c r="EK1014" s="220"/>
      <c r="EL1014" s="220"/>
      <c r="EM1014" s="220"/>
      <c r="EN1014" s="220"/>
      <c r="EO1014" s="220"/>
      <c r="EP1014" s="220"/>
      <c r="EQ1014" s="220"/>
      <c r="ER1014" s="220"/>
      <c r="ES1014" s="220"/>
      <c r="ET1014" s="220"/>
      <c r="EU1014" s="220"/>
      <c r="EV1014" s="220"/>
      <c r="EW1014" s="220"/>
      <c r="EX1014" s="220"/>
      <c r="EY1014" s="220"/>
      <c r="EZ1014" s="220"/>
      <c r="FA1014" s="220"/>
      <c r="FB1014" s="220"/>
      <c r="FC1014" s="220"/>
      <c r="FD1014" s="220"/>
      <c r="FE1014" s="220"/>
      <c r="FF1014" s="220"/>
      <c r="FG1014" s="220"/>
      <c r="FH1014" s="220"/>
      <c r="FI1014" s="220"/>
      <c r="FJ1014" s="220"/>
      <c r="FK1014" s="220"/>
      <c r="FL1014" s="220"/>
      <c r="FM1014" s="220"/>
      <c r="FN1014" s="220"/>
      <c r="FO1014" s="220"/>
      <c r="FP1014" s="220"/>
      <c r="FQ1014" s="220"/>
      <c r="FR1014" s="220"/>
      <c r="FS1014" s="220"/>
      <c r="FT1014" s="220"/>
      <c r="FU1014" s="220"/>
      <c r="FV1014" s="220"/>
      <c r="FW1014" s="220"/>
      <c r="FX1014" s="220"/>
      <c r="FY1014" s="220"/>
      <c r="FZ1014" s="220"/>
      <c r="GA1014" s="220"/>
      <c r="GB1014" s="220"/>
      <c r="GC1014" s="220"/>
      <c r="GD1014" s="220"/>
      <c r="GE1014" s="220"/>
      <c r="GF1014" s="220"/>
      <c r="GG1014" s="220"/>
      <c r="GH1014" s="220"/>
      <c r="GI1014" s="220"/>
      <c r="GJ1014" s="220"/>
      <c r="GK1014" s="220"/>
      <c r="GL1014" s="220"/>
      <c r="GM1014" s="220"/>
      <c r="GN1014" s="220"/>
      <c r="GO1014" s="220"/>
      <c r="GP1014" s="220"/>
      <c r="GQ1014" s="220"/>
      <c r="GR1014" s="220"/>
      <c r="GS1014" s="220"/>
      <c r="GT1014" s="220"/>
      <c r="GU1014" s="220"/>
      <c r="GV1014" s="220"/>
      <c r="GW1014" s="220"/>
      <c r="GX1014" s="220"/>
      <c r="GY1014" s="220"/>
      <c r="GZ1014" s="220"/>
      <c r="HA1014" s="220"/>
      <c r="HB1014" s="220"/>
      <c r="HC1014" s="220"/>
      <c r="HD1014" s="220"/>
      <c r="HE1014" s="220"/>
      <c r="HF1014" s="220"/>
      <c r="HG1014" s="220"/>
      <c r="HH1014" s="220"/>
      <c r="HI1014" s="220"/>
      <c r="HJ1014" s="220"/>
      <c r="HK1014" s="220"/>
      <c r="HL1014" s="220"/>
      <c r="HM1014" s="220"/>
      <c r="HN1014" s="220"/>
      <c r="HO1014" s="220"/>
      <c r="HP1014" s="220"/>
      <c r="HQ1014" s="220"/>
      <c r="HR1014" s="220"/>
      <c r="HS1014" s="220"/>
      <c r="HT1014" s="220"/>
      <c r="HU1014" s="220"/>
      <c r="HV1014" s="220"/>
      <c r="HW1014" s="220"/>
      <c r="HX1014" s="220"/>
      <c r="HY1014" s="220"/>
      <c r="HZ1014" s="220"/>
      <c r="IA1014" s="220"/>
      <c r="IB1014" s="220"/>
      <c r="IC1014" s="220"/>
      <c r="ID1014" s="220"/>
      <c r="IE1014" s="220"/>
      <c r="IF1014" s="220"/>
      <c r="IG1014" s="220"/>
      <c r="IH1014" s="220"/>
      <c r="II1014" s="220"/>
      <c r="IJ1014" s="220"/>
      <c r="IK1014" s="220"/>
      <c r="IL1014" s="220"/>
      <c r="IM1014" s="220"/>
      <c r="IN1014" s="220"/>
      <c r="IO1014" s="220"/>
      <c r="IP1014" s="220"/>
      <c r="IQ1014" s="220"/>
      <c r="IR1014" s="220"/>
      <c r="IS1014" s="220"/>
      <c r="IT1014" s="220"/>
      <c r="IU1014" s="220"/>
      <c r="IV1014" s="220"/>
      <c r="IW1014" s="220"/>
      <c r="IX1014" s="220"/>
      <c r="IY1014" s="220"/>
      <c r="IZ1014" s="220"/>
      <c r="JA1014" s="220"/>
      <c r="JB1014" s="220"/>
      <c r="JC1014" s="220"/>
      <c r="JD1014" s="220"/>
      <c r="JE1014" s="220"/>
      <c r="JF1014" s="220"/>
      <c r="JG1014" s="220"/>
      <c r="JH1014" s="220"/>
      <c r="JI1014" s="220"/>
      <c r="JJ1014" s="220"/>
      <c r="JK1014" s="220"/>
      <c r="JL1014" s="220"/>
      <c r="JM1014" s="220"/>
      <c r="JN1014" s="220"/>
      <c r="JO1014" s="220"/>
      <c r="JP1014" s="220"/>
      <c r="JQ1014" s="220"/>
      <c r="JR1014" s="220"/>
      <c r="JS1014" s="220"/>
      <c r="JT1014" s="220"/>
      <c r="JU1014" s="220"/>
      <c r="JV1014" s="220"/>
      <c r="JW1014" s="220"/>
      <c r="JX1014" s="220"/>
      <c r="JY1014" s="220"/>
      <c r="JZ1014" s="220"/>
      <c r="KA1014" s="220"/>
      <c r="KB1014" s="220"/>
      <c r="KC1014" s="220"/>
      <c r="KD1014" s="220"/>
      <c r="KE1014" s="220"/>
      <c r="KF1014" s="220"/>
      <c r="KG1014" s="220"/>
      <c r="KH1014" s="220"/>
      <c r="KI1014" s="220"/>
      <c r="KJ1014" s="220"/>
      <c r="KK1014" s="220"/>
      <c r="KL1014" s="220"/>
      <c r="KM1014" s="220"/>
      <c r="KN1014" s="220"/>
      <c r="KO1014" s="220"/>
      <c r="KP1014" s="220"/>
      <c r="KQ1014" s="220"/>
      <c r="KR1014" s="220"/>
      <c r="KS1014" s="220"/>
      <c r="KT1014" s="220"/>
      <c r="KU1014" s="220"/>
      <c r="KV1014" s="220"/>
      <c r="KW1014" s="220"/>
      <c r="KX1014" s="220"/>
      <c r="LH1014" s="220"/>
      <c r="LI1014" s="220"/>
      <c r="LJ1014" s="220"/>
      <c r="LK1014" s="220"/>
      <c r="LL1014" s="220"/>
      <c r="LM1014" s="220"/>
      <c r="LN1014" s="220"/>
      <c r="LO1014" s="220"/>
      <c r="LP1014" s="220"/>
      <c r="LQ1014" s="220"/>
      <c r="LR1014" s="220"/>
      <c r="LS1014" s="220"/>
      <c r="LT1014" s="220"/>
      <c r="LU1014" s="220"/>
      <c r="LV1014" s="220"/>
      <c r="LW1014" s="220"/>
      <c r="LX1014" s="220"/>
      <c r="LY1014" s="220"/>
      <c r="LZ1014" s="220"/>
      <c r="MA1014" s="220"/>
      <c r="MB1014" s="220"/>
      <c r="MC1014" s="220"/>
      <c r="MD1014" s="220"/>
      <c r="ME1014" s="220"/>
      <c r="MF1014" s="220"/>
      <c r="MG1014" s="220"/>
      <c r="MH1014" s="220"/>
      <c r="MI1014" s="220"/>
      <c r="MJ1014" s="220"/>
      <c r="MK1014" s="220"/>
      <c r="ML1014" s="220"/>
      <c r="MM1014" s="220"/>
      <c r="MN1014" s="220"/>
      <c r="MO1014" s="220"/>
      <c r="MP1014" s="220"/>
      <c r="MQ1014" s="220"/>
      <c r="MR1014" s="220"/>
      <c r="MS1014" s="220"/>
      <c r="MT1014" s="220"/>
      <c r="MU1014" s="220"/>
      <c r="MV1014" s="220"/>
      <c r="MW1014" s="220"/>
      <c r="MX1014" s="220"/>
      <c r="MY1014" s="220"/>
      <c r="MZ1014" s="220"/>
      <c r="NA1014" s="220"/>
      <c r="NB1014" s="220"/>
      <c r="NC1014" s="220"/>
      <c r="ND1014" s="220"/>
      <c r="NE1014" s="220"/>
      <c r="NF1014" s="220"/>
      <c r="NG1014" s="220"/>
      <c r="NH1014" s="220"/>
      <c r="NI1014" s="220"/>
      <c r="NJ1014" s="220"/>
      <c r="NK1014" s="220"/>
      <c r="NL1014" s="220"/>
      <c r="NM1014" s="220"/>
      <c r="NN1014" s="220"/>
      <c r="NO1014" s="220"/>
      <c r="NP1014" s="220"/>
      <c r="NQ1014" s="220"/>
      <c r="NR1014" s="220"/>
      <c r="NS1014" s="220"/>
      <c r="NT1014" s="220"/>
      <c r="NU1014" s="220"/>
      <c r="NV1014" s="220"/>
      <c r="NW1014" s="220"/>
      <c r="NX1014" s="220"/>
      <c r="NY1014" s="220"/>
      <c r="NZ1014" s="220"/>
      <c r="OA1014" s="220"/>
      <c r="OB1014" s="220"/>
      <c r="OC1014" s="220"/>
      <c r="OD1014" s="220"/>
      <c r="OE1014" s="220"/>
      <c r="OF1014" s="220"/>
      <c r="OG1014" s="220"/>
      <c r="OH1014" s="220"/>
      <c r="OI1014" s="220"/>
      <c r="OJ1014" s="220"/>
      <c r="OK1014" s="220"/>
      <c r="OL1014" s="220"/>
      <c r="OM1014" s="220"/>
      <c r="ON1014" s="220"/>
      <c r="OO1014" s="220"/>
      <c r="OP1014" s="220"/>
      <c r="OQ1014" s="220"/>
      <c r="OR1014" s="220"/>
      <c r="OS1014" s="220"/>
      <c r="OT1014" s="220"/>
      <c r="OU1014" s="220"/>
      <c r="OV1014" s="220"/>
      <c r="OW1014" s="220"/>
      <c r="OX1014" s="220"/>
      <c r="OY1014" s="220"/>
      <c r="OZ1014" s="220"/>
      <c r="PA1014" s="220"/>
      <c r="PB1014" s="220"/>
      <c r="PC1014" s="220"/>
      <c r="PD1014" s="220"/>
      <c r="PE1014" s="220"/>
      <c r="PF1014" s="220"/>
      <c r="PG1014" s="220"/>
      <c r="PH1014" s="220"/>
      <c r="PI1014" s="220"/>
      <c r="PJ1014" s="220"/>
      <c r="PK1014" s="220"/>
      <c r="PL1014" s="220"/>
      <c r="PM1014" s="220"/>
      <c r="PN1014" s="220"/>
      <c r="PO1014" s="220"/>
      <c r="PP1014" s="220"/>
      <c r="PQ1014" s="220"/>
      <c r="PR1014" s="220"/>
      <c r="PS1014" s="220"/>
      <c r="PT1014" s="220"/>
      <c r="PU1014" s="220"/>
      <c r="PV1014" s="220"/>
      <c r="PW1014" s="220"/>
      <c r="PX1014" s="220"/>
      <c r="PY1014" s="220"/>
      <c r="PZ1014" s="220"/>
      <c r="QA1014" s="220"/>
      <c r="QB1014" s="220"/>
      <c r="QC1014" s="220"/>
      <c r="QD1014" s="220"/>
      <c r="QE1014" s="220"/>
      <c r="QF1014" s="220"/>
      <c r="QG1014" s="220"/>
      <c r="QH1014" s="220"/>
      <c r="QI1014" s="220"/>
      <c r="QJ1014" s="220"/>
      <c r="QK1014" s="220"/>
      <c r="QL1014" s="220"/>
      <c r="QM1014" s="220"/>
      <c r="QN1014" s="220"/>
      <c r="QO1014" s="220"/>
      <c r="QP1014" s="220"/>
      <c r="QQ1014" s="220"/>
      <c r="QR1014" s="220"/>
      <c r="QS1014" s="220"/>
      <c r="QT1014" s="220"/>
      <c r="QU1014" s="220"/>
      <c r="QV1014" s="220"/>
      <c r="QW1014" s="220"/>
      <c r="QX1014" s="220"/>
      <c r="QY1014" s="220"/>
      <c r="QZ1014" s="220"/>
      <c r="RA1014" s="220"/>
      <c r="RB1014" s="220"/>
      <c r="RC1014" s="220"/>
      <c r="RD1014" s="220"/>
      <c r="RE1014" s="220"/>
      <c r="RF1014" s="220"/>
      <c r="RG1014" s="220"/>
      <c r="RH1014" s="220"/>
      <c r="RI1014" s="220"/>
      <c r="RJ1014" s="220"/>
      <c r="RK1014" s="220"/>
      <c r="RL1014" s="220"/>
      <c r="RM1014" s="220"/>
      <c r="RN1014" s="220"/>
      <c r="RO1014" s="220"/>
      <c r="RP1014" s="220"/>
      <c r="RQ1014" s="220"/>
      <c r="RR1014" s="220"/>
      <c r="RS1014" s="220"/>
      <c r="RT1014" s="220"/>
      <c r="RU1014" s="220"/>
      <c r="RV1014" s="220"/>
      <c r="RW1014" s="220"/>
      <c r="RX1014" s="220"/>
      <c r="RY1014" s="220"/>
      <c r="RZ1014" s="220"/>
      <c r="SA1014" s="220"/>
      <c r="SB1014" s="220"/>
      <c r="SC1014" s="220"/>
      <c r="SD1014" s="220"/>
      <c r="SE1014" s="220"/>
      <c r="SF1014" s="220"/>
      <c r="SG1014" s="220"/>
    </row>
    <row r="1015" spans="1:501">
      <c r="A1015" s="220"/>
      <c r="B1015" s="220"/>
      <c r="C1015" s="220"/>
      <c r="D1015" s="220"/>
      <c r="E1015" s="220"/>
      <c r="F1015" s="220"/>
      <c r="G1015" s="220"/>
      <c r="H1015" s="220"/>
      <c r="I1015" s="220"/>
      <c r="J1015" s="220"/>
      <c r="K1015" s="220"/>
      <c r="L1015" s="220"/>
      <c r="M1015" s="220"/>
      <c r="N1015" s="220"/>
      <c r="O1015" s="454"/>
      <c r="P1015" s="220"/>
      <c r="Q1015" s="220"/>
      <c r="R1015" s="220"/>
      <c r="S1015" s="220"/>
      <c r="T1015" s="220"/>
      <c r="U1015" s="220"/>
      <c r="V1015" s="220"/>
      <c r="W1015" s="220"/>
      <c r="X1015" s="220"/>
      <c r="Y1015" s="220"/>
      <c r="Z1015" s="220"/>
      <c r="AA1015" s="220"/>
      <c r="AB1015" s="220"/>
      <c r="AC1015" s="220"/>
      <c r="AD1015" s="220"/>
      <c r="AE1015" s="220"/>
      <c r="AF1015" s="220"/>
      <c r="AG1015" s="220"/>
      <c r="AH1015" s="220"/>
      <c r="AI1015" s="220"/>
      <c r="AJ1015" s="220"/>
      <c r="AK1015" s="220"/>
      <c r="AL1015" s="220"/>
      <c r="AM1015" s="220"/>
      <c r="AN1015" s="220"/>
      <c r="AO1015" s="220"/>
      <c r="AP1015" s="220"/>
      <c r="AQ1015" s="220"/>
      <c r="AR1015" s="220"/>
      <c r="AS1015" s="220"/>
      <c r="AT1015" s="220"/>
      <c r="AU1015" s="220"/>
      <c r="AV1015" s="220"/>
      <c r="AW1015" s="220"/>
      <c r="AX1015" s="220"/>
      <c r="AY1015" s="220"/>
      <c r="AZ1015" s="220"/>
      <c r="BA1015" s="220"/>
      <c r="BB1015" s="220"/>
      <c r="BC1015" s="220"/>
      <c r="BD1015" s="220"/>
      <c r="BE1015" s="220"/>
      <c r="BF1015" s="220"/>
      <c r="BG1015" s="220"/>
      <c r="BH1015" s="220"/>
      <c r="BI1015" s="220"/>
      <c r="BJ1015" s="220"/>
      <c r="BK1015" s="220"/>
      <c r="BL1015" s="220"/>
      <c r="BM1015" s="220"/>
      <c r="BN1015" s="220"/>
      <c r="BO1015" s="220"/>
      <c r="BP1015" s="220"/>
      <c r="BQ1015" s="220"/>
      <c r="BR1015" s="220"/>
      <c r="BS1015" s="220"/>
      <c r="BT1015" s="220"/>
      <c r="BU1015" s="220"/>
      <c r="BV1015" s="220"/>
      <c r="BW1015" s="220"/>
      <c r="DV1015" s="220"/>
      <c r="DW1015" s="220"/>
      <c r="DX1015" s="220"/>
      <c r="DY1015" s="220"/>
      <c r="DZ1015" s="220"/>
      <c r="EA1015" s="220"/>
      <c r="EB1015" s="220"/>
      <c r="EC1015" s="220"/>
      <c r="ED1015" s="220"/>
      <c r="EE1015" s="220"/>
      <c r="EF1015" s="220"/>
      <c r="EG1015" s="220"/>
      <c r="EH1015" s="220"/>
      <c r="EI1015" s="220"/>
      <c r="EJ1015" s="220"/>
      <c r="EK1015" s="220"/>
      <c r="EL1015" s="220"/>
      <c r="EM1015" s="220"/>
      <c r="EN1015" s="220"/>
      <c r="EO1015" s="220"/>
      <c r="EP1015" s="220"/>
      <c r="EQ1015" s="220"/>
      <c r="ER1015" s="220"/>
      <c r="ES1015" s="220"/>
      <c r="ET1015" s="220"/>
      <c r="EU1015" s="220"/>
      <c r="EV1015" s="220"/>
      <c r="EW1015" s="220"/>
      <c r="EX1015" s="220"/>
      <c r="EY1015" s="220"/>
      <c r="EZ1015" s="220"/>
      <c r="FA1015" s="220"/>
      <c r="FB1015" s="220"/>
      <c r="FC1015" s="220"/>
      <c r="FD1015" s="220"/>
      <c r="FE1015" s="220"/>
      <c r="FF1015" s="220"/>
      <c r="FG1015" s="220"/>
      <c r="FH1015" s="220"/>
      <c r="FI1015" s="220"/>
      <c r="FJ1015" s="220"/>
      <c r="FK1015" s="220"/>
      <c r="FL1015" s="220"/>
      <c r="FM1015" s="220"/>
      <c r="FN1015" s="220"/>
      <c r="FO1015" s="220"/>
      <c r="FP1015" s="220"/>
      <c r="FQ1015" s="220"/>
      <c r="FR1015" s="220"/>
      <c r="FS1015" s="220"/>
      <c r="FT1015" s="220"/>
      <c r="FU1015" s="220"/>
      <c r="FV1015" s="220"/>
      <c r="FW1015" s="220"/>
      <c r="FX1015" s="220"/>
      <c r="FY1015" s="220"/>
      <c r="FZ1015" s="220"/>
      <c r="GA1015" s="220"/>
      <c r="GB1015" s="220"/>
      <c r="GC1015" s="220"/>
      <c r="GD1015" s="220"/>
      <c r="GE1015" s="220"/>
      <c r="GF1015" s="220"/>
      <c r="GG1015" s="220"/>
      <c r="GH1015" s="220"/>
      <c r="GI1015" s="220"/>
      <c r="GJ1015" s="220"/>
      <c r="GK1015" s="220"/>
      <c r="GL1015" s="220"/>
      <c r="GM1015" s="220"/>
      <c r="GN1015" s="220"/>
      <c r="GO1015" s="220"/>
      <c r="GP1015" s="220"/>
      <c r="GQ1015" s="220"/>
      <c r="GR1015" s="220"/>
      <c r="GS1015" s="220"/>
      <c r="GT1015" s="220"/>
      <c r="GU1015" s="220"/>
      <c r="GV1015" s="220"/>
      <c r="GW1015" s="220"/>
      <c r="GX1015" s="220"/>
      <c r="GY1015" s="220"/>
      <c r="GZ1015" s="220"/>
      <c r="HA1015" s="220"/>
      <c r="HB1015" s="220"/>
      <c r="HC1015" s="220"/>
      <c r="HD1015" s="220"/>
      <c r="HE1015" s="220"/>
      <c r="HF1015" s="220"/>
      <c r="HG1015" s="220"/>
      <c r="HH1015" s="220"/>
      <c r="HI1015" s="220"/>
      <c r="HJ1015" s="220"/>
      <c r="HK1015" s="220"/>
      <c r="HL1015" s="220"/>
      <c r="HM1015" s="220"/>
      <c r="HN1015" s="220"/>
      <c r="HO1015" s="220"/>
      <c r="HP1015" s="220"/>
      <c r="HQ1015" s="220"/>
      <c r="HR1015" s="220"/>
      <c r="HS1015" s="220"/>
      <c r="HT1015" s="220"/>
      <c r="HU1015" s="220"/>
      <c r="HV1015" s="220"/>
      <c r="HW1015" s="220"/>
      <c r="HX1015" s="220"/>
      <c r="HY1015" s="220"/>
      <c r="HZ1015" s="220"/>
      <c r="IA1015" s="220"/>
      <c r="IB1015" s="220"/>
      <c r="IC1015" s="220"/>
      <c r="ID1015" s="220"/>
      <c r="IE1015" s="220"/>
      <c r="IF1015" s="220"/>
      <c r="IG1015" s="220"/>
      <c r="IH1015" s="220"/>
      <c r="II1015" s="220"/>
      <c r="IJ1015" s="220"/>
      <c r="IK1015" s="220"/>
      <c r="IL1015" s="220"/>
      <c r="IM1015" s="220"/>
      <c r="IN1015" s="220"/>
      <c r="IO1015" s="220"/>
      <c r="IP1015" s="220"/>
      <c r="IQ1015" s="220"/>
      <c r="IR1015" s="220"/>
      <c r="IS1015" s="220"/>
      <c r="IT1015" s="220"/>
      <c r="IU1015" s="220"/>
      <c r="IV1015" s="220"/>
      <c r="IW1015" s="220"/>
      <c r="IX1015" s="220"/>
      <c r="IY1015" s="220"/>
      <c r="IZ1015" s="220"/>
      <c r="JA1015" s="220"/>
      <c r="JB1015" s="220"/>
      <c r="JC1015" s="220"/>
      <c r="JD1015" s="220"/>
      <c r="JE1015" s="220"/>
      <c r="JF1015" s="220"/>
      <c r="JG1015" s="220"/>
      <c r="JH1015" s="220"/>
      <c r="JI1015" s="220"/>
      <c r="JJ1015" s="220"/>
      <c r="JK1015" s="220"/>
      <c r="JL1015" s="220"/>
      <c r="JM1015" s="220"/>
      <c r="JN1015" s="220"/>
      <c r="JO1015" s="220"/>
      <c r="JP1015" s="220"/>
      <c r="JQ1015" s="220"/>
      <c r="JR1015" s="220"/>
      <c r="JS1015" s="220"/>
      <c r="JT1015" s="220"/>
      <c r="JU1015" s="220"/>
      <c r="JV1015" s="220"/>
      <c r="JW1015" s="220"/>
      <c r="JX1015" s="220"/>
      <c r="JY1015" s="220"/>
      <c r="JZ1015" s="220"/>
      <c r="KA1015" s="220"/>
      <c r="KB1015" s="220"/>
      <c r="KC1015" s="220"/>
      <c r="KD1015" s="220"/>
      <c r="KE1015" s="220"/>
      <c r="KF1015" s="220"/>
      <c r="KG1015" s="220"/>
      <c r="KH1015" s="220"/>
      <c r="KI1015" s="220"/>
      <c r="KJ1015" s="220"/>
      <c r="KK1015" s="220"/>
      <c r="KL1015" s="220"/>
      <c r="KM1015" s="220"/>
      <c r="KN1015" s="220"/>
      <c r="KO1015" s="220"/>
      <c r="KP1015" s="220"/>
      <c r="KQ1015" s="220"/>
      <c r="KR1015" s="220"/>
      <c r="KS1015" s="220"/>
      <c r="KT1015" s="220"/>
      <c r="KU1015" s="220"/>
      <c r="KV1015" s="220"/>
      <c r="KW1015" s="220"/>
      <c r="KX1015" s="220"/>
      <c r="LH1015" s="220"/>
      <c r="LI1015" s="220"/>
      <c r="LJ1015" s="220"/>
      <c r="LK1015" s="220"/>
      <c r="LL1015" s="220"/>
      <c r="LM1015" s="220"/>
      <c r="LN1015" s="220"/>
      <c r="LO1015" s="220"/>
      <c r="LP1015" s="220"/>
      <c r="LQ1015" s="220"/>
      <c r="LR1015" s="220"/>
      <c r="LS1015" s="220"/>
      <c r="LT1015" s="220"/>
      <c r="LU1015" s="220"/>
      <c r="LV1015" s="220"/>
      <c r="LW1015" s="220"/>
      <c r="LX1015" s="220"/>
      <c r="LY1015" s="220"/>
      <c r="LZ1015" s="220"/>
      <c r="MA1015" s="220"/>
      <c r="MB1015" s="220"/>
      <c r="MC1015" s="220"/>
      <c r="MD1015" s="220"/>
      <c r="ME1015" s="220"/>
      <c r="MF1015" s="220"/>
      <c r="MG1015" s="220"/>
      <c r="MH1015" s="220"/>
      <c r="MI1015" s="220"/>
      <c r="MJ1015" s="220"/>
      <c r="MK1015" s="220"/>
      <c r="ML1015" s="220"/>
      <c r="MM1015" s="220"/>
      <c r="MN1015" s="220"/>
      <c r="MO1015" s="220"/>
      <c r="MP1015" s="220"/>
      <c r="MQ1015" s="220"/>
      <c r="MR1015" s="220"/>
      <c r="MS1015" s="220"/>
      <c r="MT1015" s="220"/>
      <c r="MU1015" s="220"/>
      <c r="MV1015" s="220"/>
      <c r="MW1015" s="220"/>
      <c r="MX1015" s="220"/>
      <c r="MY1015" s="220"/>
      <c r="MZ1015" s="220"/>
      <c r="NA1015" s="220"/>
      <c r="NB1015" s="220"/>
      <c r="NC1015" s="220"/>
      <c r="ND1015" s="220"/>
      <c r="NE1015" s="220"/>
      <c r="NF1015" s="220"/>
      <c r="NG1015" s="220"/>
      <c r="NH1015" s="220"/>
      <c r="NI1015" s="220"/>
      <c r="NJ1015" s="220"/>
      <c r="NK1015" s="220"/>
      <c r="NL1015" s="220"/>
      <c r="NM1015" s="220"/>
      <c r="NN1015" s="220"/>
      <c r="NO1015" s="220"/>
      <c r="NP1015" s="220"/>
      <c r="NQ1015" s="220"/>
      <c r="NR1015" s="220"/>
      <c r="NS1015" s="220"/>
      <c r="NT1015" s="220"/>
      <c r="NU1015" s="220"/>
      <c r="NV1015" s="220"/>
      <c r="NW1015" s="220"/>
      <c r="NX1015" s="220"/>
      <c r="NY1015" s="220"/>
      <c r="NZ1015" s="220"/>
      <c r="OA1015" s="220"/>
      <c r="OB1015" s="220"/>
      <c r="OC1015" s="220"/>
      <c r="OD1015" s="220"/>
      <c r="OE1015" s="220"/>
      <c r="OF1015" s="220"/>
      <c r="OG1015" s="220"/>
      <c r="OH1015" s="220"/>
      <c r="OI1015" s="220"/>
      <c r="OJ1015" s="220"/>
      <c r="OK1015" s="220"/>
      <c r="OL1015" s="220"/>
      <c r="OM1015" s="220"/>
      <c r="ON1015" s="220"/>
      <c r="OO1015" s="220"/>
      <c r="OP1015" s="220"/>
      <c r="OQ1015" s="220"/>
      <c r="OR1015" s="220"/>
      <c r="OS1015" s="220"/>
      <c r="OT1015" s="220"/>
      <c r="OU1015" s="220"/>
      <c r="OV1015" s="220"/>
      <c r="OW1015" s="220"/>
      <c r="OX1015" s="220"/>
      <c r="OY1015" s="220"/>
      <c r="OZ1015" s="220"/>
      <c r="PA1015" s="220"/>
      <c r="PB1015" s="220"/>
      <c r="PC1015" s="220"/>
      <c r="PD1015" s="220"/>
      <c r="PE1015" s="220"/>
      <c r="PF1015" s="220"/>
      <c r="PG1015" s="220"/>
      <c r="PH1015" s="220"/>
      <c r="PI1015" s="220"/>
      <c r="PJ1015" s="220"/>
      <c r="PK1015" s="220"/>
      <c r="PL1015" s="220"/>
      <c r="PM1015" s="220"/>
      <c r="PN1015" s="220"/>
      <c r="PO1015" s="220"/>
      <c r="PP1015" s="220"/>
      <c r="PQ1015" s="220"/>
      <c r="PR1015" s="220"/>
      <c r="PS1015" s="220"/>
      <c r="PT1015" s="220"/>
      <c r="PU1015" s="220"/>
      <c r="PV1015" s="220"/>
      <c r="PW1015" s="220"/>
      <c r="PX1015" s="220"/>
      <c r="PY1015" s="220"/>
      <c r="PZ1015" s="220"/>
      <c r="QA1015" s="220"/>
      <c r="QB1015" s="220"/>
      <c r="QC1015" s="220"/>
      <c r="QD1015" s="220"/>
      <c r="QE1015" s="220"/>
      <c r="QF1015" s="220"/>
      <c r="QG1015" s="220"/>
      <c r="QH1015" s="220"/>
      <c r="QI1015" s="220"/>
      <c r="QJ1015" s="220"/>
      <c r="QK1015" s="220"/>
      <c r="QL1015" s="220"/>
      <c r="QM1015" s="220"/>
      <c r="QN1015" s="220"/>
      <c r="QO1015" s="220"/>
      <c r="QP1015" s="220"/>
      <c r="QQ1015" s="220"/>
      <c r="QR1015" s="220"/>
      <c r="QS1015" s="220"/>
      <c r="QT1015" s="220"/>
      <c r="QU1015" s="220"/>
      <c r="QV1015" s="220"/>
      <c r="QW1015" s="220"/>
      <c r="QX1015" s="220"/>
      <c r="QY1015" s="220"/>
      <c r="QZ1015" s="220"/>
      <c r="RA1015" s="220"/>
      <c r="RB1015" s="220"/>
      <c r="RC1015" s="220"/>
      <c r="RD1015" s="220"/>
      <c r="RE1015" s="220"/>
      <c r="RF1015" s="220"/>
      <c r="RG1015" s="220"/>
      <c r="RH1015" s="220"/>
      <c r="RI1015" s="220"/>
      <c r="RJ1015" s="220"/>
      <c r="RK1015" s="220"/>
      <c r="RL1015" s="220"/>
      <c r="RM1015" s="220"/>
      <c r="RN1015" s="220"/>
      <c r="RO1015" s="220"/>
      <c r="RP1015" s="220"/>
      <c r="RQ1015" s="220"/>
      <c r="RR1015" s="220"/>
      <c r="RS1015" s="220"/>
      <c r="RT1015" s="220"/>
      <c r="RU1015" s="220"/>
      <c r="RV1015" s="220"/>
      <c r="RW1015" s="220"/>
      <c r="RX1015" s="220"/>
      <c r="RY1015" s="220"/>
      <c r="RZ1015" s="220"/>
      <c r="SA1015" s="220"/>
      <c r="SB1015" s="220"/>
      <c r="SC1015" s="220"/>
      <c r="SD1015" s="220"/>
      <c r="SE1015" s="220"/>
      <c r="SF1015" s="220"/>
      <c r="SG1015" s="220"/>
    </row>
    <row r="1016" spans="1:501">
      <c r="A1016" s="220"/>
      <c r="B1016" s="220"/>
      <c r="C1016" s="220"/>
      <c r="D1016" s="220"/>
      <c r="E1016" s="220"/>
      <c r="F1016" s="220"/>
      <c r="G1016" s="220"/>
      <c r="H1016" s="220"/>
      <c r="I1016" s="220"/>
      <c r="J1016" s="220"/>
      <c r="K1016" s="220"/>
      <c r="L1016" s="220"/>
      <c r="M1016" s="220"/>
      <c r="N1016" s="220"/>
      <c r="O1016" s="454"/>
      <c r="P1016" s="220"/>
      <c r="Q1016" s="220"/>
      <c r="R1016" s="220"/>
      <c r="S1016" s="220"/>
      <c r="T1016" s="220"/>
      <c r="U1016" s="220"/>
      <c r="V1016" s="220"/>
      <c r="W1016" s="220"/>
      <c r="X1016" s="220"/>
      <c r="Y1016" s="220"/>
      <c r="Z1016" s="220"/>
      <c r="AA1016" s="220"/>
      <c r="AB1016" s="220"/>
      <c r="AC1016" s="220"/>
      <c r="AD1016" s="220"/>
      <c r="AE1016" s="220"/>
      <c r="AF1016" s="220"/>
      <c r="AG1016" s="220"/>
      <c r="AH1016" s="220"/>
      <c r="AI1016" s="220"/>
      <c r="AJ1016" s="220"/>
      <c r="AK1016" s="220"/>
      <c r="AL1016" s="220"/>
      <c r="AM1016" s="220"/>
      <c r="AN1016" s="220"/>
      <c r="AO1016" s="220"/>
      <c r="AP1016" s="220"/>
      <c r="AQ1016" s="220"/>
      <c r="AR1016" s="220"/>
      <c r="AS1016" s="220"/>
      <c r="AT1016" s="220"/>
      <c r="AU1016" s="220"/>
      <c r="AV1016" s="220"/>
      <c r="AW1016" s="220"/>
      <c r="AX1016" s="220"/>
      <c r="AY1016" s="220"/>
      <c r="AZ1016" s="220"/>
      <c r="BA1016" s="220"/>
      <c r="BB1016" s="220"/>
      <c r="BC1016" s="220"/>
      <c r="BD1016" s="220"/>
      <c r="BE1016" s="220"/>
      <c r="BF1016" s="220"/>
      <c r="BG1016" s="220"/>
      <c r="BH1016" s="220"/>
      <c r="BI1016" s="220"/>
      <c r="BJ1016" s="220"/>
      <c r="BK1016" s="220"/>
      <c r="BL1016" s="220"/>
      <c r="BM1016" s="220"/>
      <c r="BN1016" s="220"/>
      <c r="BO1016" s="220"/>
      <c r="BP1016" s="220"/>
      <c r="BQ1016" s="220"/>
      <c r="BR1016" s="220"/>
      <c r="BS1016" s="220"/>
      <c r="BT1016" s="220"/>
      <c r="BU1016" s="220"/>
      <c r="BV1016" s="220"/>
      <c r="BW1016" s="220"/>
      <c r="DV1016" s="220"/>
      <c r="DW1016" s="220"/>
      <c r="DX1016" s="220"/>
      <c r="DY1016" s="220"/>
      <c r="DZ1016" s="220"/>
      <c r="EA1016" s="220"/>
      <c r="EB1016" s="220"/>
      <c r="EC1016" s="220"/>
      <c r="ED1016" s="220"/>
      <c r="EE1016" s="220"/>
      <c r="EF1016" s="220"/>
      <c r="EG1016" s="220"/>
      <c r="EH1016" s="220"/>
      <c r="EI1016" s="220"/>
      <c r="EJ1016" s="220"/>
      <c r="EK1016" s="220"/>
      <c r="EL1016" s="220"/>
      <c r="EM1016" s="220"/>
      <c r="EN1016" s="220"/>
      <c r="EO1016" s="220"/>
      <c r="EP1016" s="220"/>
      <c r="EQ1016" s="220"/>
      <c r="ER1016" s="220"/>
      <c r="ES1016" s="220"/>
      <c r="ET1016" s="220"/>
      <c r="EU1016" s="220"/>
      <c r="EV1016" s="220"/>
      <c r="EW1016" s="220"/>
      <c r="EX1016" s="220"/>
      <c r="EY1016" s="220"/>
      <c r="EZ1016" s="220"/>
      <c r="FA1016" s="220"/>
      <c r="FB1016" s="220"/>
      <c r="FC1016" s="220"/>
      <c r="FD1016" s="220"/>
      <c r="FE1016" s="220"/>
      <c r="FF1016" s="220"/>
      <c r="FG1016" s="220"/>
      <c r="FH1016" s="220"/>
      <c r="FI1016" s="220"/>
      <c r="FJ1016" s="220"/>
      <c r="FK1016" s="220"/>
      <c r="FL1016" s="220"/>
      <c r="FM1016" s="220"/>
      <c r="FN1016" s="220"/>
      <c r="FO1016" s="220"/>
      <c r="FP1016" s="220"/>
      <c r="FQ1016" s="220"/>
      <c r="FR1016" s="220"/>
      <c r="FS1016" s="220"/>
      <c r="FT1016" s="220"/>
      <c r="FU1016" s="220"/>
      <c r="FV1016" s="220"/>
      <c r="FW1016" s="220"/>
      <c r="FX1016" s="220"/>
      <c r="FY1016" s="220"/>
      <c r="FZ1016" s="220"/>
      <c r="GA1016" s="220"/>
      <c r="GB1016" s="220"/>
      <c r="GC1016" s="220"/>
      <c r="GD1016" s="220"/>
      <c r="GE1016" s="220"/>
      <c r="GF1016" s="220"/>
      <c r="GG1016" s="220"/>
      <c r="GH1016" s="220"/>
      <c r="GI1016" s="220"/>
      <c r="GJ1016" s="220"/>
      <c r="GK1016" s="220"/>
      <c r="GL1016" s="220"/>
      <c r="GM1016" s="220"/>
      <c r="GN1016" s="220"/>
      <c r="GO1016" s="220"/>
      <c r="GP1016" s="220"/>
      <c r="GQ1016" s="220"/>
      <c r="GR1016" s="220"/>
      <c r="GS1016" s="220"/>
      <c r="GT1016" s="220"/>
      <c r="GU1016" s="220"/>
      <c r="GV1016" s="220"/>
      <c r="GW1016" s="220"/>
      <c r="GX1016" s="220"/>
      <c r="GY1016" s="220"/>
      <c r="GZ1016" s="220"/>
      <c r="HA1016" s="220"/>
      <c r="HB1016" s="220"/>
      <c r="HC1016" s="220"/>
      <c r="HD1016" s="220"/>
      <c r="HE1016" s="220"/>
      <c r="HF1016" s="220"/>
      <c r="HG1016" s="220"/>
      <c r="HH1016" s="220"/>
      <c r="HI1016" s="220"/>
      <c r="HJ1016" s="220"/>
      <c r="HK1016" s="220"/>
      <c r="HL1016" s="220"/>
      <c r="HM1016" s="220"/>
      <c r="HN1016" s="220"/>
      <c r="HO1016" s="220"/>
      <c r="HP1016" s="220"/>
      <c r="HQ1016" s="220"/>
      <c r="HR1016" s="220"/>
      <c r="HS1016" s="220"/>
      <c r="HT1016" s="220"/>
      <c r="HU1016" s="220"/>
      <c r="HV1016" s="220"/>
      <c r="HW1016" s="220"/>
      <c r="HX1016" s="220"/>
      <c r="HY1016" s="220"/>
      <c r="HZ1016" s="220"/>
      <c r="IA1016" s="220"/>
      <c r="IB1016" s="220"/>
      <c r="IC1016" s="220"/>
      <c r="ID1016" s="220"/>
      <c r="IE1016" s="220"/>
      <c r="IF1016" s="220"/>
      <c r="IG1016" s="220"/>
      <c r="IH1016" s="220"/>
      <c r="II1016" s="220"/>
      <c r="IJ1016" s="220"/>
      <c r="IK1016" s="220"/>
      <c r="IL1016" s="220"/>
      <c r="IM1016" s="220"/>
      <c r="IN1016" s="220"/>
      <c r="IO1016" s="220"/>
      <c r="IP1016" s="220"/>
      <c r="IQ1016" s="220"/>
      <c r="IR1016" s="220"/>
      <c r="IS1016" s="220"/>
      <c r="IT1016" s="220"/>
      <c r="IU1016" s="220"/>
      <c r="IV1016" s="220"/>
      <c r="IW1016" s="220"/>
      <c r="IX1016" s="220"/>
      <c r="IY1016" s="220"/>
      <c r="IZ1016" s="220"/>
      <c r="JA1016" s="220"/>
      <c r="JB1016" s="220"/>
      <c r="JC1016" s="220"/>
      <c r="JD1016" s="220"/>
      <c r="JE1016" s="220"/>
      <c r="JF1016" s="220"/>
      <c r="JG1016" s="220"/>
      <c r="JH1016" s="220"/>
      <c r="JI1016" s="220"/>
      <c r="JJ1016" s="220"/>
      <c r="JK1016" s="220"/>
      <c r="JL1016" s="220"/>
      <c r="JM1016" s="220"/>
      <c r="JN1016" s="220"/>
      <c r="JO1016" s="220"/>
      <c r="JP1016" s="220"/>
      <c r="JQ1016" s="220"/>
      <c r="JR1016" s="220"/>
      <c r="JS1016" s="220"/>
      <c r="JT1016" s="220"/>
      <c r="JU1016" s="220"/>
      <c r="JV1016" s="220"/>
      <c r="JW1016" s="220"/>
      <c r="JX1016" s="220"/>
      <c r="JY1016" s="220"/>
      <c r="JZ1016" s="220"/>
      <c r="KA1016" s="220"/>
      <c r="KB1016" s="220"/>
      <c r="KC1016" s="220"/>
      <c r="KD1016" s="220"/>
      <c r="KE1016" s="220"/>
      <c r="KF1016" s="220"/>
      <c r="KG1016" s="220"/>
      <c r="KH1016" s="220"/>
      <c r="KI1016" s="220"/>
      <c r="KJ1016" s="220"/>
      <c r="KK1016" s="220"/>
      <c r="KL1016" s="220"/>
      <c r="KM1016" s="220"/>
      <c r="KN1016" s="220"/>
      <c r="KO1016" s="220"/>
      <c r="KP1016" s="220"/>
      <c r="KQ1016" s="220"/>
      <c r="KR1016" s="220"/>
      <c r="KS1016" s="220"/>
      <c r="KT1016" s="220"/>
      <c r="KU1016" s="220"/>
      <c r="KV1016" s="220"/>
      <c r="KW1016" s="220"/>
      <c r="KX1016" s="220"/>
      <c r="LH1016" s="220"/>
      <c r="LI1016" s="220"/>
      <c r="LJ1016" s="220"/>
      <c r="LK1016" s="220"/>
      <c r="LL1016" s="220"/>
      <c r="LM1016" s="220"/>
      <c r="LN1016" s="220"/>
      <c r="LO1016" s="220"/>
      <c r="LP1016" s="220"/>
      <c r="LQ1016" s="220"/>
      <c r="LR1016" s="220"/>
      <c r="LS1016" s="220"/>
      <c r="LT1016" s="220"/>
      <c r="LU1016" s="220"/>
      <c r="LV1016" s="220"/>
      <c r="LW1016" s="220"/>
      <c r="LX1016" s="220"/>
      <c r="LY1016" s="220"/>
      <c r="LZ1016" s="220"/>
      <c r="MA1016" s="220"/>
      <c r="MB1016" s="220"/>
      <c r="MC1016" s="220"/>
      <c r="MD1016" s="220"/>
      <c r="ME1016" s="220"/>
      <c r="MF1016" s="220"/>
      <c r="MG1016" s="220"/>
      <c r="MH1016" s="220"/>
      <c r="MI1016" s="220"/>
      <c r="MJ1016" s="220"/>
      <c r="MK1016" s="220"/>
      <c r="ML1016" s="220"/>
      <c r="MM1016" s="220"/>
      <c r="MN1016" s="220"/>
      <c r="MO1016" s="220"/>
      <c r="MP1016" s="220"/>
      <c r="MQ1016" s="220"/>
      <c r="MR1016" s="220"/>
      <c r="MS1016" s="220"/>
      <c r="MT1016" s="220"/>
      <c r="MU1016" s="220"/>
      <c r="MV1016" s="220"/>
      <c r="MW1016" s="220"/>
      <c r="MX1016" s="220"/>
      <c r="MY1016" s="220"/>
      <c r="MZ1016" s="220"/>
      <c r="NA1016" s="220"/>
      <c r="NB1016" s="220"/>
      <c r="NC1016" s="220"/>
      <c r="ND1016" s="220"/>
      <c r="NE1016" s="220"/>
      <c r="NF1016" s="220"/>
      <c r="NG1016" s="220"/>
      <c r="NH1016" s="220"/>
      <c r="NI1016" s="220"/>
      <c r="NJ1016" s="220"/>
      <c r="NK1016" s="220"/>
      <c r="NL1016" s="220"/>
      <c r="NM1016" s="220"/>
      <c r="NN1016" s="220"/>
      <c r="NO1016" s="220"/>
      <c r="NP1016" s="220"/>
      <c r="NQ1016" s="220"/>
      <c r="NR1016" s="220"/>
      <c r="NS1016" s="220"/>
      <c r="NT1016" s="220"/>
      <c r="NU1016" s="220"/>
      <c r="NV1016" s="220"/>
      <c r="NW1016" s="220"/>
      <c r="NX1016" s="220"/>
      <c r="NY1016" s="220"/>
      <c r="NZ1016" s="220"/>
      <c r="OA1016" s="220"/>
      <c r="OB1016" s="220"/>
      <c r="OC1016" s="220"/>
      <c r="OD1016" s="220"/>
      <c r="OE1016" s="220"/>
      <c r="OF1016" s="220"/>
      <c r="OG1016" s="220"/>
      <c r="OH1016" s="220"/>
      <c r="OI1016" s="220"/>
      <c r="OJ1016" s="220"/>
      <c r="OK1016" s="220"/>
      <c r="OL1016" s="220"/>
      <c r="OM1016" s="220"/>
      <c r="ON1016" s="220"/>
      <c r="OO1016" s="220"/>
      <c r="OP1016" s="220"/>
      <c r="OQ1016" s="220"/>
      <c r="OR1016" s="220"/>
      <c r="OS1016" s="220"/>
      <c r="OT1016" s="220"/>
      <c r="OU1016" s="220"/>
      <c r="OV1016" s="220"/>
      <c r="OW1016" s="220"/>
      <c r="OX1016" s="220"/>
      <c r="OY1016" s="220"/>
      <c r="OZ1016" s="220"/>
      <c r="PA1016" s="220"/>
      <c r="PB1016" s="220"/>
      <c r="PC1016" s="220"/>
      <c r="PD1016" s="220"/>
      <c r="PE1016" s="220"/>
      <c r="PF1016" s="220"/>
      <c r="PG1016" s="220"/>
      <c r="PH1016" s="220"/>
      <c r="PI1016" s="220"/>
      <c r="PJ1016" s="220"/>
      <c r="PK1016" s="220"/>
      <c r="PL1016" s="220"/>
      <c r="PM1016" s="220"/>
      <c r="PN1016" s="220"/>
      <c r="PO1016" s="220"/>
      <c r="PP1016" s="220"/>
      <c r="PQ1016" s="220"/>
      <c r="PR1016" s="220"/>
      <c r="PS1016" s="220"/>
      <c r="PT1016" s="220"/>
      <c r="PU1016" s="220"/>
      <c r="PV1016" s="220"/>
      <c r="PW1016" s="220"/>
      <c r="PX1016" s="220"/>
      <c r="PY1016" s="220"/>
      <c r="PZ1016" s="220"/>
      <c r="QA1016" s="220"/>
      <c r="QB1016" s="220"/>
      <c r="QC1016" s="220"/>
      <c r="QD1016" s="220"/>
      <c r="QE1016" s="220"/>
      <c r="QF1016" s="220"/>
      <c r="QG1016" s="220"/>
      <c r="QH1016" s="220"/>
      <c r="QI1016" s="220"/>
      <c r="QJ1016" s="220"/>
      <c r="QK1016" s="220"/>
      <c r="QL1016" s="220"/>
      <c r="QM1016" s="220"/>
      <c r="QN1016" s="220"/>
      <c r="QO1016" s="220"/>
      <c r="QP1016" s="220"/>
      <c r="QQ1016" s="220"/>
      <c r="QR1016" s="220"/>
      <c r="QS1016" s="220"/>
      <c r="QT1016" s="220"/>
      <c r="QU1016" s="220"/>
      <c r="QV1016" s="220"/>
      <c r="QW1016" s="220"/>
      <c r="QX1016" s="220"/>
      <c r="QY1016" s="220"/>
      <c r="QZ1016" s="220"/>
      <c r="RA1016" s="220"/>
      <c r="RB1016" s="220"/>
      <c r="RC1016" s="220"/>
      <c r="RD1016" s="220"/>
      <c r="RE1016" s="220"/>
      <c r="RF1016" s="220"/>
      <c r="RG1016" s="220"/>
      <c r="RH1016" s="220"/>
      <c r="RI1016" s="220"/>
      <c r="RJ1016" s="220"/>
      <c r="RK1016" s="220"/>
      <c r="RL1016" s="220"/>
      <c r="RM1016" s="220"/>
      <c r="RN1016" s="220"/>
      <c r="RO1016" s="220"/>
      <c r="RP1016" s="220"/>
      <c r="RQ1016" s="220"/>
      <c r="RR1016" s="220"/>
      <c r="RS1016" s="220"/>
      <c r="RT1016" s="220"/>
      <c r="RU1016" s="220"/>
      <c r="RV1016" s="220"/>
      <c r="RW1016" s="220"/>
      <c r="RX1016" s="220"/>
      <c r="RY1016" s="220"/>
      <c r="RZ1016" s="220"/>
      <c r="SA1016" s="220"/>
      <c r="SB1016" s="220"/>
      <c r="SC1016" s="220"/>
      <c r="SD1016" s="220"/>
      <c r="SE1016" s="220"/>
      <c r="SF1016" s="220"/>
      <c r="SG1016" s="220"/>
    </row>
    <row r="1017" spans="1:501">
      <c r="A1017" s="220"/>
      <c r="B1017" s="220"/>
      <c r="C1017" s="220"/>
      <c r="D1017" s="220"/>
      <c r="E1017" s="220"/>
      <c r="F1017" s="220"/>
      <c r="G1017" s="220"/>
      <c r="H1017" s="220"/>
      <c r="I1017" s="220"/>
      <c r="J1017" s="220"/>
      <c r="K1017" s="220"/>
      <c r="L1017" s="220"/>
      <c r="M1017" s="220"/>
      <c r="N1017" s="220"/>
      <c r="O1017" s="454"/>
      <c r="P1017" s="220"/>
      <c r="Q1017" s="220"/>
      <c r="R1017" s="220"/>
      <c r="S1017" s="220"/>
      <c r="T1017" s="220"/>
      <c r="U1017" s="220"/>
      <c r="V1017" s="220"/>
      <c r="W1017" s="220"/>
      <c r="X1017" s="220"/>
      <c r="Y1017" s="220"/>
      <c r="Z1017" s="220"/>
      <c r="AA1017" s="220"/>
      <c r="AB1017" s="220"/>
      <c r="AC1017" s="220"/>
      <c r="AD1017" s="220"/>
      <c r="AE1017" s="220"/>
      <c r="AF1017" s="220"/>
      <c r="AG1017" s="220"/>
      <c r="AH1017" s="220"/>
      <c r="AI1017" s="220"/>
      <c r="AJ1017" s="220"/>
      <c r="AK1017" s="220"/>
      <c r="AL1017" s="220"/>
      <c r="AM1017" s="220"/>
      <c r="AN1017" s="220"/>
      <c r="AO1017" s="220"/>
      <c r="AP1017" s="220"/>
      <c r="AQ1017" s="220"/>
      <c r="AR1017" s="220"/>
      <c r="AS1017" s="220"/>
      <c r="AT1017" s="220"/>
      <c r="AU1017" s="220"/>
      <c r="AV1017" s="220"/>
      <c r="AW1017" s="220"/>
      <c r="AX1017" s="220"/>
      <c r="AY1017" s="220"/>
      <c r="AZ1017" s="220"/>
      <c r="BA1017" s="220"/>
      <c r="BB1017" s="220"/>
      <c r="BC1017" s="220"/>
      <c r="BD1017" s="220"/>
      <c r="BE1017" s="220"/>
      <c r="BF1017" s="220"/>
      <c r="BG1017" s="220"/>
      <c r="BH1017" s="220"/>
      <c r="BI1017" s="220"/>
      <c r="BJ1017" s="220"/>
      <c r="BK1017" s="220"/>
      <c r="BL1017" s="220"/>
      <c r="BM1017" s="220"/>
      <c r="BN1017" s="220"/>
      <c r="BO1017" s="220"/>
      <c r="BP1017" s="220"/>
      <c r="BQ1017" s="220"/>
      <c r="BR1017" s="220"/>
      <c r="BS1017" s="220"/>
      <c r="BT1017" s="220"/>
      <c r="BU1017" s="220"/>
      <c r="BV1017" s="220"/>
      <c r="BW1017" s="220"/>
      <c r="DV1017" s="220"/>
      <c r="DW1017" s="220"/>
      <c r="DX1017" s="220"/>
      <c r="DY1017" s="220"/>
      <c r="DZ1017" s="220"/>
      <c r="EA1017" s="220"/>
      <c r="EB1017" s="220"/>
      <c r="EC1017" s="220"/>
      <c r="ED1017" s="220"/>
      <c r="EE1017" s="220"/>
      <c r="EF1017" s="220"/>
      <c r="EG1017" s="220"/>
      <c r="EH1017" s="220"/>
      <c r="EI1017" s="220"/>
      <c r="EJ1017" s="220"/>
      <c r="EK1017" s="220"/>
      <c r="EL1017" s="220"/>
      <c r="EM1017" s="220"/>
      <c r="EN1017" s="220"/>
      <c r="EO1017" s="220"/>
      <c r="EP1017" s="220"/>
      <c r="EQ1017" s="220"/>
      <c r="ER1017" s="220"/>
      <c r="ES1017" s="220"/>
      <c r="ET1017" s="220"/>
      <c r="EU1017" s="220"/>
      <c r="EV1017" s="220"/>
      <c r="EW1017" s="220"/>
      <c r="EX1017" s="220"/>
      <c r="EY1017" s="220"/>
      <c r="EZ1017" s="220"/>
      <c r="FA1017" s="220"/>
      <c r="FB1017" s="220"/>
      <c r="FC1017" s="220"/>
      <c r="FD1017" s="220"/>
      <c r="FE1017" s="220"/>
      <c r="FF1017" s="220"/>
      <c r="FG1017" s="220"/>
      <c r="FH1017" s="220"/>
      <c r="FI1017" s="220"/>
      <c r="FJ1017" s="220"/>
      <c r="FK1017" s="220"/>
      <c r="FL1017" s="220"/>
      <c r="FM1017" s="220"/>
      <c r="FN1017" s="220"/>
      <c r="FO1017" s="220"/>
      <c r="FP1017" s="220"/>
      <c r="FQ1017" s="220"/>
      <c r="FR1017" s="220"/>
      <c r="FS1017" s="220"/>
      <c r="FT1017" s="220"/>
      <c r="FU1017" s="220"/>
      <c r="FV1017" s="220"/>
      <c r="FW1017" s="220"/>
      <c r="FX1017" s="220"/>
      <c r="FY1017" s="220"/>
      <c r="FZ1017" s="220"/>
      <c r="GA1017" s="220"/>
      <c r="GB1017" s="220"/>
      <c r="GC1017" s="220"/>
      <c r="GD1017" s="220"/>
      <c r="GE1017" s="220"/>
      <c r="GF1017" s="220"/>
      <c r="GG1017" s="220"/>
      <c r="GH1017" s="220"/>
      <c r="GI1017" s="220"/>
      <c r="GJ1017" s="220"/>
      <c r="GK1017" s="220"/>
      <c r="GL1017" s="220"/>
      <c r="GM1017" s="220"/>
      <c r="GN1017" s="220"/>
      <c r="GO1017" s="220"/>
      <c r="GP1017" s="220"/>
      <c r="GQ1017" s="220"/>
      <c r="GR1017" s="220"/>
      <c r="GS1017" s="220"/>
      <c r="GT1017" s="220"/>
      <c r="GU1017" s="220"/>
      <c r="GV1017" s="220"/>
      <c r="GW1017" s="220"/>
      <c r="GX1017" s="220"/>
      <c r="GY1017" s="220"/>
      <c r="GZ1017" s="220"/>
      <c r="HA1017" s="220"/>
      <c r="HB1017" s="220"/>
      <c r="HC1017" s="220"/>
      <c r="HD1017" s="220"/>
      <c r="HE1017" s="220"/>
      <c r="HF1017" s="220"/>
      <c r="HG1017" s="220"/>
      <c r="HH1017" s="220"/>
      <c r="HI1017" s="220"/>
      <c r="HJ1017" s="220"/>
      <c r="HK1017" s="220"/>
      <c r="HL1017" s="220"/>
      <c r="HM1017" s="220"/>
      <c r="HN1017" s="220"/>
      <c r="HO1017" s="220"/>
      <c r="HP1017" s="220"/>
      <c r="HQ1017" s="220"/>
      <c r="HR1017" s="220"/>
      <c r="HS1017" s="220"/>
      <c r="HT1017" s="220"/>
      <c r="HU1017" s="220"/>
      <c r="HV1017" s="220"/>
      <c r="HW1017" s="220"/>
      <c r="HX1017" s="220"/>
      <c r="HY1017" s="220"/>
      <c r="HZ1017" s="220"/>
      <c r="IA1017" s="220"/>
      <c r="IB1017" s="220"/>
      <c r="IC1017" s="220"/>
      <c r="ID1017" s="220"/>
      <c r="IE1017" s="220"/>
      <c r="IF1017" s="220"/>
      <c r="IG1017" s="220"/>
      <c r="IH1017" s="220"/>
      <c r="II1017" s="220"/>
      <c r="IJ1017" s="220"/>
      <c r="IK1017" s="220"/>
      <c r="IL1017" s="220"/>
      <c r="IM1017" s="220"/>
      <c r="IN1017" s="220"/>
      <c r="IO1017" s="220"/>
      <c r="IP1017" s="220"/>
      <c r="IQ1017" s="220"/>
      <c r="IR1017" s="220"/>
      <c r="IS1017" s="220"/>
      <c r="IT1017" s="220"/>
      <c r="IU1017" s="220"/>
      <c r="IV1017" s="220"/>
      <c r="IW1017" s="220"/>
      <c r="IX1017" s="220"/>
      <c r="IY1017" s="220"/>
      <c r="IZ1017" s="220"/>
      <c r="JA1017" s="220"/>
      <c r="JB1017" s="220"/>
      <c r="JC1017" s="220"/>
      <c r="JD1017" s="220"/>
      <c r="JE1017" s="220"/>
      <c r="JF1017" s="220"/>
      <c r="JG1017" s="220"/>
      <c r="JH1017" s="220"/>
      <c r="JI1017" s="220"/>
      <c r="JJ1017" s="220"/>
      <c r="JK1017" s="220"/>
      <c r="JL1017" s="220"/>
      <c r="JM1017" s="220"/>
      <c r="JN1017" s="220"/>
      <c r="JO1017" s="220"/>
      <c r="JP1017" s="220"/>
      <c r="JQ1017" s="220"/>
      <c r="JR1017" s="220"/>
      <c r="JS1017" s="220"/>
      <c r="JT1017" s="220"/>
      <c r="JU1017" s="220"/>
      <c r="JV1017" s="220"/>
      <c r="JW1017" s="220"/>
      <c r="JX1017" s="220"/>
      <c r="JY1017" s="220"/>
      <c r="JZ1017" s="220"/>
      <c r="KA1017" s="220"/>
      <c r="KB1017" s="220"/>
      <c r="KC1017" s="220"/>
      <c r="KD1017" s="220"/>
      <c r="KE1017" s="220"/>
      <c r="KF1017" s="220"/>
      <c r="KG1017" s="220"/>
      <c r="KH1017" s="220"/>
      <c r="KI1017" s="220"/>
      <c r="KJ1017" s="220"/>
      <c r="KK1017" s="220"/>
      <c r="KL1017" s="220"/>
      <c r="KM1017" s="220"/>
      <c r="KN1017" s="220"/>
      <c r="KO1017" s="220"/>
      <c r="KP1017" s="220"/>
      <c r="KQ1017" s="220"/>
      <c r="KR1017" s="220"/>
      <c r="KS1017" s="220"/>
      <c r="KT1017" s="220"/>
      <c r="KU1017" s="220"/>
      <c r="KV1017" s="220"/>
      <c r="KW1017" s="220"/>
      <c r="KX1017" s="220"/>
      <c r="LH1017" s="220"/>
      <c r="LI1017" s="220"/>
      <c r="LJ1017" s="220"/>
      <c r="LK1017" s="220"/>
      <c r="LL1017" s="220"/>
      <c r="LM1017" s="220"/>
      <c r="LN1017" s="220"/>
      <c r="LO1017" s="220"/>
      <c r="LP1017" s="220"/>
      <c r="LQ1017" s="220"/>
      <c r="LR1017" s="220"/>
      <c r="LS1017" s="220"/>
      <c r="LT1017" s="220"/>
      <c r="LU1017" s="220"/>
      <c r="LV1017" s="220"/>
      <c r="LW1017" s="220"/>
      <c r="LX1017" s="220"/>
      <c r="LY1017" s="220"/>
      <c r="LZ1017" s="220"/>
      <c r="MA1017" s="220"/>
      <c r="MB1017" s="220"/>
      <c r="MC1017" s="220"/>
      <c r="MD1017" s="220"/>
      <c r="ME1017" s="220"/>
      <c r="MF1017" s="220"/>
      <c r="MG1017" s="220"/>
      <c r="MH1017" s="220"/>
      <c r="MI1017" s="220"/>
      <c r="MJ1017" s="220"/>
      <c r="MK1017" s="220"/>
      <c r="ML1017" s="220"/>
      <c r="MM1017" s="220"/>
      <c r="MN1017" s="220"/>
      <c r="MO1017" s="220"/>
      <c r="MP1017" s="220"/>
      <c r="MQ1017" s="220"/>
      <c r="MR1017" s="220"/>
      <c r="MS1017" s="220"/>
      <c r="MT1017" s="220"/>
      <c r="MU1017" s="220"/>
      <c r="MV1017" s="220"/>
      <c r="MW1017" s="220"/>
      <c r="MX1017" s="220"/>
      <c r="MY1017" s="220"/>
      <c r="MZ1017" s="220"/>
      <c r="NA1017" s="220"/>
      <c r="NB1017" s="220"/>
      <c r="NC1017" s="220"/>
      <c r="ND1017" s="220"/>
      <c r="NE1017" s="220"/>
      <c r="NF1017" s="220"/>
      <c r="NG1017" s="220"/>
      <c r="NH1017" s="220"/>
      <c r="NI1017" s="220"/>
      <c r="NJ1017" s="220"/>
      <c r="NK1017" s="220"/>
      <c r="NL1017" s="220"/>
      <c r="NM1017" s="220"/>
      <c r="NN1017" s="220"/>
      <c r="NO1017" s="220"/>
      <c r="NP1017" s="220"/>
      <c r="NQ1017" s="220"/>
      <c r="NR1017" s="220"/>
      <c r="NS1017" s="220"/>
      <c r="NT1017" s="220"/>
      <c r="NU1017" s="220"/>
      <c r="NV1017" s="220"/>
      <c r="NW1017" s="220"/>
      <c r="NX1017" s="220"/>
      <c r="NY1017" s="220"/>
      <c r="NZ1017" s="220"/>
      <c r="OA1017" s="220"/>
      <c r="OB1017" s="220"/>
      <c r="OC1017" s="220"/>
      <c r="OD1017" s="220"/>
      <c r="OE1017" s="220"/>
      <c r="OF1017" s="220"/>
      <c r="OG1017" s="220"/>
      <c r="OH1017" s="220"/>
      <c r="OI1017" s="220"/>
      <c r="OJ1017" s="220"/>
      <c r="OK1017" s="220"/>
      <c r="OL1017" s="220"/>
      <c r="OM1017" s="220"/>
      <c r="ON1017" s="220"/>
      <c r="OO1017" s="220"/>
      <c r="OP1017" s="220"/>
      <c r="OQ1017" s="220"/>
      <c r="OR1017" s="220"/>
      <c r="OS1017" s="220"/>
      <c r="OT1017" s="220"/>
      <c r="OU1017" s="220"/>
      <c r="OV1017" s="220"/>
      <c r="OW1017" s="220"/>
      <c r="OX1017" s="220"/>
      <c r="OY1017" s="220"/>
      <c r="OZ1017" s="220"/>
      <c r="PA1017" s="220"/>
      <c r="PB1017" s="220"/>
      <c r="PC1017" s="220"/>
      <c r="PD1017" s="220"/>
      <c r="PE1017" s="220"/>
      <c r="PF1017" s="220"/>
      <c r="PG1017" s="220"/>
      <c r="PH1017" s="220"/>
      <c r="PI1017" s="220"/>
      <c r="PJ1017" s="220"/>
      <c r="PK1017" s="220"/>
      <c r="PL1017" s="220"/>
      <c r="PM1017" s="220"/>
      <c r="PN1017" s="220"/>
      <c r="PO1017" s="220"/>
      <c r="PP1017" s="220"/>
      <c r="PQ1017" s="220"/>
      <c r="PR1017" s="220"/>
      <c r="PS1017" s="220"/>
      <c r="PT1017" s="220"/>
      <c r="PU1017" s="220"/>
      <c r="PV1017" s="220"/>
      <c r="PW1017" s="220"/>
      <c r="PX1017" s="220"/>
      <c r="PY1017" s="220"/>
      <c r="PZ1017" s="220"/>
      <c r="QA1017" s="220"/>
      <c r="QB1017" s="220"/>
      <c r="QC1017" s="220"/>
      <c r="QD1017" s="220"/>
      <c r="QE1017" s="220"/>
      <c r="QF1017" s="220"/>
      <c r="QG1017" s="220"/>
      <c r="QH1017" s="220"/>
      <c r="QI1017" s="220"/>
      <c r="QJ1017" s="220"/>
      <c r="QK1017" s="220"/>
      <c r="QL1017" s="220"/>
      <c r="QM1017" s="220"/>
      <c r="QN1017" s="220"/>
      <c r="QO1017" s="220"/>
      <c r="QP1017" s="220"/>
      <c r="QQ1017" s="220"/>
      <c r="QR1017" s="220"/>
      <c r="QS1017" s="220"/>
      <c r="QT1017" s="220"/>
      <c r="QU1017" s="220"/>
      <c r="QV1017" s="220"/>
      <c r="QW1017" s="220"/>
      <c r="QX1017" s="220"/>
      <c r="QY1017" s="220"/>
      <c r="QZ1017" s="220"/>
      <c r="RA1017" s="220"/>
      <c r="RB1017" s="220"/>
      <c r="RC1017" s="220"/>
      <c r="RD1017" s="220"/>
      <c r="RE1017" s="220"/>
      <c r="RF1017" s="220"/>
      <c r="RG1017" s="220"/>
      <c r="RH1017" s="220"/>
      <c r="RI1017" s="220"/>
      <c r="RJ1017" s="220"/>
      <c r="RK1017" s="220"/>
      <c r="RL1017" s="220"/>
      <c r="RM1017" s="220"/>
      <c r="RN1017" s="220"/>
      <c r="RO1017" s="220"/>
      <c r="RP1017" s="220"/>
      <c r="RQ1017" s="220"/>
      <c r="RR1017" s="220"/>
      <c r="RS1017" s="220"/>
      <c r="RT1017" s="220"/>
      <c r="RU1017" s="220"/>
      <c r="RV1017" s="220"/>
      <c r="RW1017" s="220"/>
      <c r="RX1017" s="220"/>
      <c r="RY1017" s="220"/>
      <c r="RZ1017" s="220"/>
      <c r="SA1017" s="220"/>
      <c r="SB1017" s="220"/>
      <c r="SC1017" s="220"/>
      <c r="SD1017" s="220"/>
      <c r="SE1017" s="220"/>
      <c r="SF1017" s="220"/>
      <c r="SG1017" s="220"/>
    </row>
    <row r="1018" spans="1:501">
      <c r="A1018" s="220"/>
      <c r="B1018" s="220"/>
      <c r="C1018" s="220"/>
      <c r="D1018" s="220"/>
      <c r="E1018" s="220"/>
      <c r="F1018" s="220"/>
      <c r="G1018" s="220"/>
      <c r="H1018" s="220"/>
      <c r="I1018" s="220"/>
      <c r="J1018" s="220"/>
      <c r="K1018" s="220"/>
      <c r="L1018" s="220"/>
      <c r="M1018" s="220"/>
      <c r="N1018" s="220"/>
      <c r="O1018" s="454"/>
      <c r="P1018" s="220"/>
      <c r="Q1018" s="220"/>
      <c r="R1018" s="220"/>
      <c r="S1018" s="220"/>
      <c r="T1018" s="220"/>
      <c r="U1018" s="220"/>
      <c r="V1018" s="220"/>
      <c r="W1018" s="220"/>
      <c r="X1018" s="220"/>
      <c r="Y1018" s="220"/>
      <c r="Z1018" s="220"/>
      <c r="AA1018" s="220"/>
      <c r="AB1018" s="220"/>
      <c r="AC1018" s="220"/>
      <c r="AD1018" s="220"/>
      <c r="AE1018" s="220"/>
      <c r="AF1018" s="220"/>
      <c r="AG1018" s="220"/>
      <c r="AH1018" s="220"/>
      <c r="AI1018" s="220"/>
      <c r="AJ1018" s="220"/>
      <c r="AK1018" s="220"/>
      <c r="AL1018" s="220"/>
      <c r="AM1018" s="220"/>
      <c r="AN1018" s="220"/>
      <c r="AO1018" s="220"/>
      <c r="AP1018" s="220"/>
      <c r="AQ1018" s="220"/>
      <c r="AR1018" s="220"/>
      <c r="AS1018" s="220"/>
      <c r="AT1018" s="220"/>
      <c r="AU1018" s="220"/>
      <c r="AV1018" s="220"/>
      <c r="AW1018" s="220"/>
      <c r="AX1018" s="220"/>
      <c r="AY1018" s="220"/>
      <c r="AZ1018" s="220"/>
      <c r="BA1018" s="220"/>
      <c r="BB1018" s="220"/>
      <c r="BC1018" s="220"/>
      <c r="BD1018" s="220"/>
      <c r="BE1018" s="220"/>
      <c r="BF1018" s="220"/>
      <c r="BG1018" s="220"/>
      <c r="BH1018" s="220"/>
      <c r="BI1018" s="220"/>
      <c r="BJ1018" s="220"/>
      <c r="BK1018" s="220"/>
      <c r="BL1018" s="220"/>
      <c r="BM1018" s="220"/>
      <c r="BN1018" s="220"/>
      <c r="BO1018" s="220"/>
      <c r="BP1018" s="220"/>
      <c r="BQ1018" s="220"/>
      <c r="BR1018" s="220"/>
      <c r="BS1018" s="220"/>
      <c r="BT1018" s="220"/>
      <c r="BU1018" s="220"/>
      <c r="BV1018" s="220"/>
      <c r="BW1018" s="220"/>
      <c r="DV1018" s="220"/>
      <c r="DW1018" s="220"/>
      <c r="DX1018" s="220"/>
      <c r="DY1018" s="220"/>
      <c r="DZ1018" s="220"/>
      <c r="EA1018" s="220"/>
      <c r="EB1018" s="220"/>
      <c r="EC1018" s="220"/>
      <c r="ED1018" s="220"/>
      <c r="EE1018" s="220"/>
      <c r="EF1018" s="220"/>
      <c r="EG1018" s="220"/>
      <c r="EH1018" s="220"/>
      <c r="EI1018" s="220"/>
      <c r="EJ1018" s="220"/>
      <c r="EK1018" s="220"/>
      <c r="EL1018" s="220"/>
      <c r="EM1018" s="220"/>
      <c r="EN1018" s="220"/>
      <c r="EO1018" s="220"/>
      <c r="EP1018" s="220"/>
      <c r="EQ1018" s="220"/>
      <c r="ER1018" s="220"/>
      <c r="ES1018" s="220"/>
      <c r="ET1018" s="220"/>
      <c r="EU1018" s="220"/>
      <c r="EV1018" s="220"/>
      <c r="EW1018" s="220"/>
      <c r="EX1018" s="220"/>
      <c r="EY1018" s="220"/>
      <c r="EZ1018" s="220"/>
      <c r="FA1018" s="220"/>
      <c r="FB1018" s="220"/>
      <c r="FC1018" s="220"/>
      <c r="FD1018" s="220"/>
      <c r="FE1018" s="220"/>
      <c r="FF1018" s="220"/>
      <c r="FG1018" s="220"/>
      <c r="FH1018" s="220"/>
      <c r="FI1018" s="220"/>
      <c r="FJ1018" s="220"/>
      <c r="FK1018" s="220"/>
      <c r="FL1018" s="220"/>
      <c r="FM1018" s="220"/>
      <c r="FN1018" s="220"/>
      <c r="FO1018" s="220"/>
      <c r="FP1018" s="220"/>
      <c r="FQ1018" s="220"/>
      <c r="FR1018" s="220"/>
      <c r="FS1018" s="220"/>
      <c r="FT1018" s="220"/>
      <c r="FU1018" s="220"/>
      <c r="FV1018" s="220"/>
      <c r="FW1018" s="220"/>
      <c r="FX1018" s="220"/>
      <c r="FY1018" s="220"/>
      <c r="FZ1018" s="220"/>
      <c r="GA1018" s="220"/>
      <c r="GB1018" s="220"/>
      <c r="GC1018" s="220"/>
      <c r="GD1018" s="220"/>
      <c r="GE1018" s="220"/>
      <c r="GF1018" s="220"/>
      <c r="GG1018" s="220"/>
      <c r="GH1018" s="220"/>
      <c r="GI1018" s="220"/>
      <c r="GJ1018" s="220"/>
      <c r="GK1018" s="220"/>
      <c r="GL1018" s="220"/>
      <c r="GM1018" s="220"/>
      <c r="GN1018" s="220"/>
      <c r="GO1018" s="220"/>
      <c r="GP1018" s="220"/>
      <c r="GQ1018" s="220"/>
      <c r="GR1018" s="220"/>
      <c r="GS1018" s="220"/>
      <c r="GT1018" s="220"/>
      <c r="GU1018" s="220"/>
      <c r="GV1018" s="220"/>
      <c r="GW1018" s="220"/>
      <c r="GX1018" s="220"/>
      <c r="GY1018" s="220"/>
      <c r="GZ1018" s="220"/>
      <c r="HA1018" s="220"/>
      <c r="HB1018" s="220"/>
      <c r="HC1018" s="220"/>
      <c r="HD1018" s="220"/>
      <c r="HE1018" s="220"/>
      <c r="HF1018" s="220"/>
      <c r="HG1018" s="220"/>
      <c r="HH1018" s="220"/>
      <c r="HI1018" s="220"/>
      <c r="HJ1018" s="220"/>
      <c r="HK1018" s="220"/>
      <c r="HL1018" s="220"/>
      <c r="HM1018" s="220"/>
      <c r="HN1018" s="220"/>
      <c r="HO1018" s="220"/>
      <c r="HP1018" s="220"/>
      <c r="HQ1018" s="220"/>
      <c r="HR1018" s="220"/>
      <c r="HS1018" s="220"/>
      <c r="HT1018" s="220"/>
      <c r="HU1018" s="220"/>
      <c r="HV1018" s="220"/>
      <c r="HW1018" s="220"/>
      <c r="HX1018" s="220"/>
      <c r="HY1018" s="220"/>
      <c r="HZ1018" s="220"/>
      <c r="IA1018" s="220"/>
      <c r="IB1018" s="220"/>
      <c r="IC1018" s="220"/>
      <c r="ID1018" s="220"/>
      <c r="IE1018" s="220"/>
      <c r="IF1018" s="220"/>
      <c r="IG1018" s="220"/>
      <c r="IH1018" s="220"/>
      <c r="II1018" s="220"/>
      <c r="IJ1018" s="220"/>
      <c r="IK1018" s="220"/>
      <c r="IL1018" s="220"/>
      <c r="IM1018" s="220"/>
      <c r="IN1018" s="220"/>
      <c r="IO1018" s="220"/>
      <c r="IP1018" s="220"/>
      <c r="IQ1018" s="220"/>
      <c r="IR1018" s="220"/>
      <c r="IS1018" s="220"/>
      <c r="IT1018" s="220"/>
      <c r="IU1018" s="220"/>
      <c r="IV1018" s="220"/>
      <c r="IW1018" s="220"/>
      <c r="IX1018" s="220"/>
      <c r="IY1018" s="220"/>
      <c r="IZ1018" s="220"/>
      <c r="JA1018" s="220"/>
      <c r="JB1018" s="220"/>
      <c r="JC1018" s="220"/>
      <c r="JD1018" s="220"/>
      <c r="JE1018" s="220"/>
      <c r="JF1018" s="220"/>
      <c r="JG1018" s="220"/>
      <c r="JH1018" s="220"/>
      <c r="JI1018" s="220"/>
      <c r="JJ1018" s="220"/>
      <c r="JK1018" s="220"/>
      <c r="JL1018" s="220"/>
      <c r="JM1018" s="220"/>
      <c r="JN1018" s="220"/>
      <c r="JO1018" s="220"/>
      <c r="JP1018" s="220"/>
      <c r="JQ1018" s="220"/>
      <c r="JR1018" s="220"/>
      <c r="JS1018" s="220"/>
      <c r="JT1018" s="220"/>
      <c r="JU1018" s="220"/>
      <c r="JV1018" s="220"/>
      <c r="JW1018" s="220"/>
      <c r="JX1018" s="220"/>
      <c r="JY1018" s="220"/>
      <c r="JZ1018" s="220"/>
      <c r="KA1018" s="220"/>
      <c r="KB1018" s="220"/>
      <c r="KC1018" s="220"/>
      <c r="KD1018" s="220"/>
      <c r="KE1018" s="220"/>
      <c r="KF1018" s="220"/>
      <c r="KG1018" s="220"/>
      <c r="KH1018" s="220"/>
      <c r="KI1018" s="220"/>
      <c r="KJ1018" s="220"/>
      <c r="KK1018" s="220"/>
      <c r="KL1018" s="220"/>
      <c r="KM1018" s="220"/>
      <c r="KN1018" s="220"/>
      <c r="KO1018" s="220"/>
      <c r="KP1018" s="220"/>
      <c r="KQ1018" s="220"/>
      <c r="KR1018" s="220"/>
      <c r="KS1018" s="220"/>
      <c r="KT1018" s="220"/>
      <c r="KU1018" s="220"/>
      <c r="KV1018" s="220"/>
      <c r="KW1018" s="220"/>
      <c r="KX1018" s="220"/>
      <c r="LH1018" s="220"/>
      <c r="LI1018" s="220"/>
      <c r="LJ1018" s="220"/>
      <c r="LK1018" s="220"/>
      <c r="LL1018" s="220"/>
      <c r="LM1018" s="220"/>
      <c r="LN1018" s="220"/>
      <c r="LO1018" s="220"/>
      <c r="LP1018" s="220"/>
      <c r="LQ1018" s="220"/>
      <c r="LR1018" s="220"/>
      <c r="LS1018" s="220"/>
      <c r="LT1018" s="220"/>
      <c r="LU1018" s="220"/>
      <c r="LV1018" s="220"/>
      <c r="LW1018" s="220"/>
      <c r="LX1018" s="220"/>
      <c r="LY1018" s="220"/>
      <c r="LZ1018" s="220"/>
      <c r="MA1018" s="220"/>
      <c r="MB1018" s="220"/>
      <c r="MC1018" s="220"/>
      <c r="MD1018" s="220"/>
      <c r="ME1018" s="220"/>
      <c r="MF1018" s="220"/>
      <c r="MG1018" s="220"/>
      <c r="MH1018" s="220"/>
      <c r="MI1018" s="220"/>
      <c r="MJ1018" s="220"/>
      <c r="MK1018" s="220"/>
      <c r="ML1018" s="220"/>
      <c r="MM1018" s="220"/>
      <c r="MN1018" s="220"/>
      <c r="MO1018" s="220"/>
      <c r="MP1018" s="220"/>
      <c r="MQ1018" s="220"/>
      <c r="MR1018" s="220"/>
      <c r="MS1018" s="220"/>
      <c r="MT1018" s="220"/>
      <c r="MU1018" s="220"/>
      <c r="MV1018" s="220"/>
      <c r="MW1018" s="220"/>
      <c r="MX1018" s="220"/>
      <c r="MY1018" s="220"/>
      <c r="MZ1018" s="220"/>
      <c r="NA1018" s="220"/>
      <c r="NB1018" s="220"/>
      <c r="NC1018" s="220"/>
      <c r="ND1018" s="220"/>
      <c r="NE1018" s="220"/>
      <c r="NF1018" s="220"/>
      <c r="NG1018" s="220"/>
      <c r="NH1018" s="220"/>
      <c r="NI1018" s="220"/>
      <c r="NJ1018" s="220"/>
      <c r="NK1018" s="220"/>
      <c r="NL1018" s="220"/>
      <c r="NM1018" s="220"/>
      <c r="NN1018" s="220"/>
      <c r="NO1018" s="220"/>
      <c r="NP1018" s="220"/>
      <c r="NQ1018" s="220"/>
      <c r="NR1018" s="220"/>
      <c r="NS1018" s="220"/>
      <c r="NT1018" s="220"/>
      <c r="NU1018" s="220"/>
      <c r="NV1018" s="220"/>
      <c r="NW1018" s="220"/>
      <c r="NX1018" s="220"/>
      <c r="NY1018" s="220"/>
      <c r="NZ1018" s="220"/>
      <c r="OA1018" s="220"/>
      <c r="OB1018" s="220"/>
      <c r="OC1018" s="220"/>
      <c r="OD1018" s="220"/>
      <c r="OE1018" s="220"/>
      <c r="OF1018" s="220"/>
      <c r="OG1018" s="220"/>
      <c r="OH1018" s="220"/>
      <c r="OI1018" s="220"/>
      <c r="OJ1018" s="220"/>
      <c r="OK1018" s="220"/>
      <c r="OL1018" s="220"/>
      <c r="OM1018" s="220"/>
      <c r="ON1018" s="220"/>
      <c r="OO1018" s="220"/>
      <c r="OP1018" s="220"/>
      <c r="OQ1018" s="220"/>
      <c r="OR1018" s="220"/>
      <c r="OS1018" s="220"/>
      <c r="OT1018" s="220"/>
      <c r="OU1018" s="220"/>
      <c r="OV1018" s="220"/>
      <c r="OW1018" s="220"/>
      <c r="OX1018" s="220"/>
      <c r="OY1018" s="220"/>
      <c r="OZ1018" s="220"/>
      <c r="PA1018" s="220"/>
      <c r="PB1018" s="220"/>
      <c r="PC1018" s="220"/>
      <c r="PD1018" s="220"/>
      <c r="PE1018" s="220"/>
      <c r="PF1018" s="220"/>
      <c r="PG1018" s="220"/>
      <c r="PH1018" s="220"/>
      <c r="PI1018" s="220"/>
      <c r="PJ1018" s="220"/>
      <c r="PK1018" s="220"/>
      <c r="PL1018" s="220"/>
      <c r="PM1018" s="220"/>
      <c r="PN1018" s="220"/>
      <c r="PO1018" s="220"/>
      <c r="PP1018" s="220"/>
      <c r="PQ1018" s="220"/>
      <c r="PR1018" s="220"/>
      <c r="PS1018" s="220"/>
      <c r="PT1018" s="220"/>
      <c r="PU1018" s="220"/>
      <c r="PV1018" s="220"/>
      <c r="PW1018" s="220"/>
      <c r="PX1018" s="220"/>
      <c r="PY1018" s="220"/>
      <c r="PZ1018" s="220"/>
      <c r="QA1018" s="220"/>
      <c r="QB1018" s="220"/>
      <c r="QC1018" s="220"/>
      <c r="QD1018" s="220"/>
      <c r="QE1018" s="220"/>
      <c r="QF1018" s="220"/>
      <c r="QG1018" s="220"/>
      <c r="QH1018" s="220"/>
      <c r="QI1018" s="220"/>
      <c r="QJ1018" s="220"/>
      <c r="QK1018" s="220"/>
      <c r="QL1018" s="220"/>
      <c r="QM1018" s="220"/>
      <c r="QN1018" s="220"/>
      <c r="QO1018" s="220"/>
      <c r="QP1018" s="220"/>
      <c r="QQ1018" s="220"/>
      <c r="QR1018" s="220"/>
      <c r="QS1018" s="220"/>
      <c r="QT1018" s="220"/>
      <c r="QU1018" s="220"/>
      <c r="QV1018" s="220"/>
      <c r="QW1018" s="220"/>
      <c r="QX1018" s="220"/>
      <c r="QY1018" s="220"/>
      <c r="QZ1018" s="220"/>
      <c r="RA1018" s="220"/>
      <c r="RB1018" s="220"/>
      <c r="RC1018" s="220"/>
      <c r="RD1018" s="220"/>
      <c r="RE1018" s="220"/>
      <c r="RF1018" s="220"/>
      <c r="RG1018" s="220"/>
      <c r="RH1018" s="220"/>
      <c r="RI1018" s="220"/>
      <c r="RJ1018" s="220"/>
      <c r="RK1018" s="220"/>
      <c r="RL1018" s="220"/>
      <c r="RM1018" s="220"/>
      <c r="RN1018" s="220"/>
      <c r="RO1018" s="220"/>
      <c r="RP1018" s="220"/>
      <c r="RQ1018" s="220"/>
      <c r="RR1018" s="220"/>
      <c r="RS1018" s="220"/>
      <c r="RT1018" s="220"/>
      <c r="RU1018" s="220"/>
      <c r="RV1018" s="220"/>
      <c r="RW1018" s="220"/>
      <c r="RX1018" s="220"/>
      <c r="RY1018" s="220"/>
      <c r="RZ1018" s="220"/>
      <c r="SA1018" s="220"/>
      <c r="SB1018" s="220"/>
      <c r="SC1018" s="220"/>
      <c r="SD1018" s="220"/>
      <c r="SE1018" s="220"/>
      <c r="SF1018" s="220"/>
      <c r="SG1018" s="220"/>
    </row>
    <row r="1019" spans="1:501">
      <c r="A1019" s="220"/>
      <c r="B1019" s="220"/>
      <c r="C1019" s="220"/>
      <c r="D1019" s="220"/>
      <c r="E1019" s="220"/>
      <c r="F1019" s="220"/>
      <c r="G1019" s="220"/>
      <c r="H1019" s="220"/>
      <c r="I1019" s="220"/>
      <c r="J1019" s="220"/>
      <c r="K1019" s="220"/>
      <c r="L1019" s="220"/>
      <c r="M1019" s="220"/>
      <c r="N1019" s="220"/>
      <c r="O1019" s="454"/>
      <c r="P1019" s="220"/>
      <c r="Q1019" s="220"/>
      <c r="R1019" s="220"/>
      <c r="S1019" s="220"/>
      <c r="T1019" s="220"/>
      <c r="U1019" s="220"/>
      <c r="V1019" s="220"/>
      <c r="W1019" s="220"/>
      <c r="X1019" s="220"/>
      <c r="Y1019" s="220"/>
      <c r="Z1019" s="220"/>
      <c r="AA1019" s="220"/>
      <c r="AB1019" s="220"/>
      <c r="AC1019" s="220"/>
      <c r="AD1019" s="220"/>
      <c r="AE1019" s="220"/>
      <c r="AF1019" s="220"/>
      <c r="AG1019" s="220"/>
      <c r="AH1019" s="220"/>
      <c r="AI1019" s="220"/>
      <c r="AJ1019" s="220"/>
      <c r="AK1019" s="220"/>
      <c r="AL1019" s="220"/>
      <c r="AM1019" s="220"/>
      <c r="AN1019" s="220"/>
      <c r="AO1019" s="220"/>
      <c r="AP1019" s="220"/>
      <c r="AQ1019" s="220"/>
      <c r="AR1019" s="220"/>
      <c r="AS1019" s="220"/>
      <c r="AT1019" s="220"/>
      <c r="AU1019" s="220"/>
      <c r="AV1019" s="220"/>
      <c r="AW1019" s="220"/>
      <c r="AX1019" s="220"/>
      <c r="AY1019" s="220"/>
      <c r="AZ1019" s="220"/>
      <c r="BA1019" s="220"/>
      <c r="BB1019" s="220"/>
      <c r="BC1019" s="220"/>
      <c r="BD1019" s="220"/>
      <c r="BE1019" s="220"/>
      <c r="BF1019" s="220"/>
      <c r="BG1019" s="220"/>
      <c r="BH1019" s="220"/>
      <c r="BI1019" s="220"/>
      <c r="BJ1019" s="220"/>
      <c r="BK1019" s="220"/>
      <c r="BL1019" s="220"/>
      <c r="BM1019" s="220"/>
      <c r="BN1019" s="220"/>
      <c r="BO1019" s="220"/>
      <c r="BP1019" s="220"/>
      <c r="BQ1019" s="220"/>
      <c r="BR1019" s="220"/>
      <c r="BS1019" s="220"/>
      <c r="BT1019" s="220"/>
      <c r="BU1019" s="220"/>
      <c r="BV1019" s="220"/>
      <c r="BW1019" s="220"/>
      <c r="DV1019" s="220"/>
      <c r="DW1019" s="220"/>
      <c r="DX1019" s="220"/>
      <c r="DY1019" s="220"/>
      <c r="DZ1019" s="220"/>
      <c r="EA1019" s="220"/>
      <c r="EB1019" s="220"/>
      <c r="EC1019" s="220"/>
      <c r="ED1019" s="220"/>
      <c r="EE1019" s="220"/>
      <c r="EF1019" s="220"/>
      <c r="EG1019" s="220"/>
      <c r="EH1019" s="220"/>
      <c r="EI1019" s="220"/>
      <c r="EJ1019" s="220"/>
      <c r="EK1019" s="220"/>
      <c r="EL1019" s="220"/>
      <c r="EM1019" s="220"/>
      <c r="EN1019" s="220"/>
      <c r="EO1019" s="220"/>
      <c r="EP1019" s="220"/>
      <c r="EQ1019" s="220"/>
      <c r="ER1019" s="220"/>
      <c r="ES1019" s="220"/>
      <c r="ET1019" s="220"/>
      <c r="EU1019" s="220"/>
      <c r="EV1019" s="220"/>
      <c r="EW1019" s="220"/>
      <c r="EX1019" s="220"/>
      <c r="EY1019" s="220"/>
      <c r="EZ1019" s="220"/>
      <c r="FA1019" s="220"/>
      <c r="FB1019" s="220"/>
      <c r="FC1019" s="220"/>
      <c r="FD1019" s="220"/>
      <c r="FE1019" s="220"/>
      <c r="FF1019" s="220"/>
      <c r="FG1019" s="220"/>
      <c r="FH1019" s="220"/>
      <c r="FI1019" s="220"/>
      <c r="FJ1019" s="220"/>
      <c r="FK1019" s="220"/>
      <c r="FL1019" s="220"/>
      <c r="FM1019" s="220"/>
      <c r="FN1019" s="220"/>
      <c r="FO1019" s="220"/>
      <c r="FP1019" s="220"/>
      <c r="FQ1019" s="220"/>
      <c r="FR1019" s="220"/>
      <c r="FS1019" s="220"/>
      <c r="FT1019" s="220"/>
      <c r="FU1019" s="220"/>
      <c r="FV1019" s="220"/>
      <c r="FW1019" s="220"/>
      <c r="FX1019" s="220"/>
      <c r="FY1019" s="220"/>
      <c r="FZ1019" s="220"/>
      <c r="GA1019" s="220"/>
      <c r="GB1019" s="220"/>
      <c r="GC1019" s="220"/>
      <c r="GD1019" s="220"/>
      <c r="GE1019" s="220"/>
      <c r="GF1019" s="220"/>
      <c r="GG1019" s="220"/>
      <c r="GH1019" s="220"/>
      <c r="GI1019" s="220"/>
      <c r="GJ1019" s="220"/>
      <c r="GK1019" s="220"/>
      <c r="GL1019" s="220"/>
      <c r="GM1019" s="220"/>
      <c r="GN1019" s="220"/>
      <c r="GO1019" s="220"/>
      <c r="GP1019" s="220"/>
      <c r="GQ1019" s="220"/>
      <c r="GR1019" s="220"/>
      <c r="GS1019" s="220"/>
      <c r="GT1019" s="220"/>
      <c r="GU1019" s="220"/>
      <c r="GV1019" s="220"/>
      <c r="GW1019" s="220"/>
      <c r="GX1019" s="220"/>
      <c r="GY1019" s="220"/>
      <c r="GZ1019" s="220"/>
      <c r="HA1019" s="220"/>
      <c r="HB1019" s="220"/>
      <c r="HC1019" s="220"/>
      <c r="HD1019" s="220"/>
      <c r="HE1019" s="220"/>
      <c r="HF1019" s="220"/>
      <c r="HG1019" s="220"/>
      <c r="HH1019" s="220"/>
      <c r="HI1019" s="220"/>
      <c r="HJ1019" s="220"/>
      <c r="HK1019" s="220"/>
      <c r="HL1019" s="220"/>
      <c r="HM1019" s="220"/>
      <c r="HN1019" s="220"/>
      <c r="HO1019" s="220"/>
      <c r="HP1019" s="220"/>
      <c r="HQ1019" s="220"/>
      <c r="HR1019" s="220"/>
      <c r="HS1019" s="220"/>
      <c r="HT1019" s="220"/>
      <c r="HU1019" s="220"/>
      <c r="HV1019" s="220"/>
      <c r="HW1019" s="220"/>
      <c r="HX1019" s="220"/>
      <c r="HY1019" s="220"/>
      <c r="HZ1019" s="220"/>
      <c r="IA1019" s="220"/>
      <c r="IB1019" s="220"/>
      <c r="IC1019" s="220"/>
      <c r="ID1019" s="220"/>
      <c r="IE1019" s="220"/>
      <c r="IF1019" s="220"/>
      <c r="IG1019" s="220"/>
      <c r="IH1019" s="220"/>
      <c r="II1019" s="220"/>
      <c r="IJ1019" s="220"/>
      <c r="IK1019" s="220"/>
      <c r="IL1019" s="220"/>
      <c r="IM1019" s="220"/>
      <c r="IN1019" s="220"/>
      <c r="IO1019" s="220"/>
      <c r="IP1019" s="220"/>
      <c r="IQ1019" s="220"/>
      <c r="IR1019" s="220"/>
      <c r="IS1019" s="220"/>
      <c r="IT1019" s="220"/>
      <c r="IU1019" s="220"/>
      <c r="IV1019" s="220"/>
      <c r="IW1019" s="220"/>
      <c r="IX1019" s="220"/>
      <c r="IY1019" s="220"/>
      <c r="IZ1019" s="220"/>
      <c r="JA1019" s="220"/>
      <c r="JB1019" s="220"/>
      <c r="JC1019" s="220"/>
      <c r="JD1019" s="220"/>
      <c r="JE1019" s="220"/>
      <c r="JF1019" s="220"/>
      <c r="JG1019" s="220"/>
      <c r="JH1019" s="220"/>
      <c r="JI1019" s="220"/>
      <c r="JJ1019" s="220"/>
      <c r="JK1019" s="220"/>
      <c r="JL1019" s="220"/>
      <c r="JM1019" s="220"/>
      <c r="JN1019" s="220"/>
      <c r="JO1019" s="220"/>
      <c r="JP1019" s="220"/>
      <c r="JQ1019" s="220"/>
      <c r="JR1019" s="220"/>
      <c r="JS1019" s="220"/>
      <c r="JT1019" s="220"/>
      <c r="JU1019" s="220"/>
      <c r="JV1019" s="220"/>
      <c r="JW1019" s="220"/>
      <c r="JX1019" s="220"/>
      <c r="JY1019" s="220"/>
      <c r="JZ1019" s="220"/>
      <c r="KA1019" s="220"/>
      <c r="KB1019" s="220"/>
      <c r="KC1019" s="220"/>
      <c r="KD1019" s="220"/>
      <c r="KE1019" s="220"/>
      <c r="KF1019" s="220"/>
      <c r="KG1019" s="220"/>
      <c r="KH1019" s="220"/>
      <c r="KI1019" s="220"/>
      <c r="KJ1019" s="220"/>
      <c r="KK1019" s="220"/>
      <c r="KL1019" s="220"/>
      <c r="KM1019" s="220"/>
      <c r="KN1019" s="220"/>
      <c r="KO1019" s="220"/>
      <c r="KP1019" s="220"/>
      <c r="KQ1019" s="220"/>
      <c r="KR1019" s="220"/>
      <c r="KS1019" s="220"/>
      <c r="KT1019" s="220"/>
      <c r="KU1019" s="220"/>
      <c r="KV1019" s="220"/>
      <c r="KW1019" s="220"/>
      <c r="KX1019" s="220"/>
      <c r="LH1019" s="220"/>
      <c r="LI1019" s="220"/>
      <c r="LJ1019" s="220"/>
      <c r="LK1019" s="220"/>
      <c r="LL1019" s="220"/>
      <c r="LM1019" s="220"/>
      <c r="LN1019" s="220"/>
      <c r="LO1019" s="220"/>
      <c r="LP1019" s="220"/>
      <c r="LQ1019" s="220"/>
      <c r="LR1019" s="220"/>
      <c r="LS1019" s="220"/>
      <c r="LT1019" s="220"/>
      <c r="LU1019" s="220"/>
      <c r="LV1019" s="220"/>
      <c r="LW1019" s="220"/>
      <c r="LX1019" s="220"/>
      <c r="LY1019" s="220"/>
      <c r="LZ1019" s="220"/>
      <c r="MA1019" s="220"/>
      <c r="MB1019" s="220"/>
      <c r="MC1019" s="220"/>
      <c r="MD1019" s="220"/>
      <c r="ME1019" s="220"/>
      <c r="MF1019" s="220"/>
      <c r="MG1019" s="220"/>
      <c r="MH1019" s="220"/>
      <c r="MI1019" s="220"/>
      <c r="MJ1019" s="220"/>
      <c r="MK1019" s="220"/>
      <c r="ML1019" s="220"/>
      <c r="MM1019" s="220"/>
      <c r="MN1019" s="220"/>
      <c r="MO1019" s="220"/>
      <c r="MP1019" s="220"/>
      <c r="MQ1019" s="220"/>
      <c r="MR1019" s="220"/>
      <c r="MS1019" s="220"/>
      <c r="MT1019" s="220"/>
      <c r="MU1019" s="220"/>
      <c r="MV1019" s="220"/>
      <c r="MW1019" s="220"/>
      <c r="MX1019" s="220"/>
      <c r="MY1019" s="220"/>
      <c r="MZ1019" s="220"/>
      <c r="NA1019" s="220"/>
      <c r="NB1019" s="220"/>
      <c r="NC1019" s="220"/>
      <c r="ND1019" s="220"/>
      <c r="NE1019" s="220"/>
      <c r="NF1019" s="220"/>
      <c r="NG1019" s="220"/>
      <c r="NH1019" s="220"/>
      <c r="NI1019" s="220"/>
      <c r="NJ1019" s="220"/>
      <c r="NK1019" s="220"/>
      <c r="NL1019" s="220"/>
      <c r="NM1019" s="220"/>
      <c r="NN1019" s="220"/>
      <c r="NO1019" s="220"/>
      <c r="NP1019" s="220"/>
      <c r="NQ1019" s="220"/>
      <c r="NR1019" s="220"/>
      <c r="NS1019" s="220"/>
      <c r="NT1019" s="220"/>
      <c r="NU1019" s="220"/>
      <c r="NV1019" s="220"/>
      <c r="NW1019" s="220"/>
      <c r="NX1019" s="220"/>
      <c r="NY1019" s="220"/>
      <c r="NZ1019" s="220"/>
      <c r="OA1019" s="220"/>
      <c r="OB1019" s="220"/>
      <c r="OC1019" s="220"/>
      <c r="OD1019" s="220"/>
      <c r="OE1019" s="220"/>
      <c r="OF1019" s="220"/>
      <c r="OG1019" s="220"/>
      <c r="OH1019" s="220"/>
      <c r="OI1019" s="220"/>
      <c r="OJ1019" s="220"/>
      <c r="OK1019" s="220"/>
      <c r="OL1019" s="220"/>
      <c r="OM1019" s="220"/>
      <c r="ON1019" s="220"/>
      <c r="OO1019" s="220"/>
      <c r="OP1019" s="220"/>
      <c r="OQ1019" s="220"/>
      <c r="OR1019" s="220"/>
      <c r="OS1019" s="220"/>
      <c r="OT1019" s="220"/>
      <c r="OU1019" s="220"/>
      <c r="OV1019" s="220"/>
      <c r="OW1019" s="220"/>
      <c r="OX1019" s="220"/>
      <c r="OY1019" s="220"/>
      <c r="OZ1019" s="220"/>
      <c r="PA1019" s="220"/>
      <c r="PB1019" s="220"/>
      <c r="PC1019" s="220"/>
      <c r="PD1019" s="220"/>
      <c r="PE1019" s="220"/>
      <c r="PF1019" s="220"/>
      <c r="PG1019" s="220"/>
      <c r="PH1019" s="220"/>
      <c r="PI1019" s="220"/>
      <c r="PJ1019" s="220"/>
      <c r="PK1019" s="220"/>
      <c r="PL1019" s="220"/>
      <c r="PM1019" s="220"/>
      <c r="PN1019" s="220"/>
      <c r="PO1019" s="220"/>
      <c r="PP1019" s="220"/>
      <c r="PQ1019" s="220"/>
      <c r="PR1019" s="220"/>
      <c r="PS1019" s="220"/>
      <c r="PT1019" s="220"/>
      <c r="PU1019" s="220"/>
      <c r="PV1019" s="220"/>
      <c r="PW1019" s="220"/>
      <c r="PX1019" s="220"/>
      <c r="PY1019" s="220"/>
      <c r="PZ1019" s="220"/>
      <c r="QA1019" s="220"/>
      <c r="QB1019" s="220"/>
      <c r="QC1019" s="220"/>
      <c r="QD1019" s="220"/>
      <c r="QE1019" s="220"/>
      <c r="QF1019" s="220"/>
      <c r="QG1019" s="220"/>
      <c r="QH1019" s="220"/>
      <c r="QI1019" s="220"/>
      <c r="QJ1019" s="220"/>
      <c r="QK1019" s="220"/>
      <c r="QL1019" s="220"/>
      <c r="QM1019" s="220"/>
      <c r="QN1019" s="220"/>
      <c r="QO1019" s="220"/>
      <c r="QP1019" s="220"/>
      <c r="QQ1019" s="220"/>
      <c r="QR1019" s="220"/>
      <c r="QS1019" s="220"/>
      <c r="QT1019" s="220"/>
      <c r="QU1019" s="220"/>
      <c r="QV1019" s="220"/>
      <c r="QW1019" s="220"/>
      <c r="QX1019" s="220"/>
      <c r="QY1019" s="220"/>
      <c r="QZ1019" s="220"/>
      <c r="RA1019" s="220"/>
      <c r="RB1019" s="220"/>
      <c r="RC1019" s="220"/>
      <c r="RD1019" s="220"/>
      <c r="RE1019" s="220"/>
      <c r="RF1019" s="220"/>
      <c r="RG1019" s="220"/>
      <c r="RH1019" s="220"/>
      <c r="RI1019" s="220"/>
      <c r="RJ1019" s="220"/>
      <c r="RK1019" s="220"/>
      <c r="RL1019" s="220"/>
      <c r="RM1019" s="220"/>
      <c r="RN1019" s="220"/>
      <c r="RO1019" s="220"/>
      <c r="RP1019" s="220"/>
      <c r="RQ1019" s="220"/>
      <c r="RR1019" s="220"/>
      <c r="RS1019" s="220"/>
      <c r="RT1019" s="220"/>
      <c r="RU1019" s="220"/>
      <c r="RV1019" s="220"/>
      <c r="RW1019" s="220"/>
      <c r="RX1019" s="220"/>
      <c r="RY1019" s="220"/>
      <c r="RZ1019" s="220"/>
      <c r="SA1019" s="220"/>
      <c r="SB1019" s="220"/>
      <c r="SC1019" s="220"/>
      <c r="SD1019" s="220"/>
      <c r="SE1019" s="220"/>
      <c r="SF1019" s="220"/>
      <c r="SG1019" s="220"/>
    </row>
    <row r="1020" spans="1:501">
      <c r="A1020" s="220"/>
      <c r="B1020" s="220"/>
      <c r="C1020" s="220"/>
      <c r="D1020" s="220"/>
      <c r="E1020" s="220"/>
      <c r="F1020" s="220"/>
      <c r="G1020" s="220"/>
      <c r="H1020" s="220"/>
      <c r="I1020" s="220"/>
      <c r="J1020" s="220"/>
      <c r="K1020" s="220"/>
      <c r="L1020" s="220"/>
      <c r="M1020" s="220"/>
      <c r="N1020" s="220"/>
      <c r="O1020" s="454"/>
      <c r="P1020" s="220"/>
      <c r="Q1020" s="220"/>
      <c r="R1020" s="220"/>
      <c r="S1020" s="220"/>
      <c r="T1020" s="220"/>
      <c r="U1020" s="220"/>
      <c r="V1020" s="220"/>
      <c r="W1020" s="220"/>
      <c r="X1020" s="220"/>
      <c r="Y1020" s="220"/>
      <c r="Z1020" s="220"/>
      <c r="AA1020" s="220"/>
      <c r="AB1020" s="220"/>
      <c r="AC1020" s="220"/>
      <c r="AD1020" s="220"/>
      <c r="AE1020" s="220"/>
      <c r="AF1020" s="220"/>
      <c r="AG1020" s="220"/>
      <c r="AH1020" s="220"/>
      <c r="AI1020" s="220"/>
      <c r="AJ1020" s="220"/>
      <c r="AK1020" s="220"/>
      <c r="AL1020" s="220"/>
      <c r="AM1020" s="220"/>
      <c r="AN1020" s="220"/>
      <c r="AO1020" s="220"/>
      <c r="AP1020" s="220"/>
      <c r="AQ1020" s="220"/>
      <c r="AR1020" s="220"/>
      <c r="AS1020" s="220"/>
      <c r="AT1020" s="220"/>
      <c r="AU1020" s="220"/>
      <c r="AV1020" s="220"/>
      <c r="AW1020" s="220"/>
      <c r="AX1020" s="220"/>
      <c r="AY1020" s="220"/>
      <c r="AZ1020" s="220"/>
      <c r="BA1020" s="220"/>
      <c r="BB1020" s="220"/>
      <c r="BC1020" s="220"/>
      <c r="BD1020" s="220"/>
      <c r="BE1020" s="220"/>
      <c r="BF1020" s="220"/>
      <c r="BG1020" s="220"/>
      <c r="BH1020" s="220"/>
      <c r="BI1020" s="220"/>
      <c r="BJ1020" s="220"/>
      <c r="BK1020" s="220"/>
      <c r="BL1020" s="220"/>
      <c r="BM1020" s="220"/>
      <c r="BN1020" s="220"/>
      <c r="BO1020" s="220"/>
      <c r="BP1020" s="220"/>
      <c r="BQ1020" s="220"/>
      <c r="BR1020" s="220"/>
      <c r="BS1020" s="220"/>
      <c r="BT1020" s="220"/>
      <c r="BU1020" s="220"/>
      <c r="BV1020" s="220"/>
      <c r="BW1020" s="220"/>
      <c r="DV1020" s="220"/>
      <c r="DW1020" s="220"/>
      <c r="DX1020" s="220"/>
      <c r="DY1020" s="220"/>
      <c r="DZ1020" s="220"/>
      <c r="EA1020" s="220"/>
      <c r="EB1020" s="220"/>
      <c r="EC1020" s="220"/>
      <c r="ED1020" s="220"/>
      <c r="EE1020" s="220"/>
      <c r="EF1020" s="220"/>
      <c r="EG1020" s="220"/>
      <c r="EH1020" s="220"/>
      <c r="EI1020" s="220"/>
      <c r="EJ1020" s="220"/>
      <c r="EK1020" s="220"/>
      <c r="EL1020" s="220"/>
      <c r="EM1020" s="220"/>
      <c r="EN1020" s="220"/>
      <c r="EO1020" s="220"/>
      <c r="EP1020" s="220"/>
      <c r="EQ1020" s="220"/>
      <c r="ER1020" s="220"/>
      <c r="ES1020" s="220"/>
      <c r="ET1020" s="220"/>
      <c r="EU1020" s="220"/>
      <c r="EV1020" s="220"/>
      <c r="EW1020" s="220"/>
      <c r="EX1020" s="220"/>
      <c r="EY1020" s="220"/>
      <c r="EZ1020" s="220"/>
      <c r="FA1020" s="220"/>
      <c r="FB1020" s="220"/>
      <c r="FC1020" s="220"/>
      <c r="FD1020" s="220"/>
      <c r="FE1020" s="220"/>
      <c r="FF1020" s="220"/>
      <c r="FG1020" s="220"/>
      <c r="FH1020" s="220"/>
      <c r="FI1020" s="220"/>
      <c r="FJ1020" s="220"/>
      <c r="FK1020" s="220"/>
      <c r="FL1020" s="220"/>
      <c r="FM1020" s="220"/>
      <c r="FN1020" s="220"/>
      <c r="FO1020" s="220"/>
      <c r="FP1020" s="220"/>
      <c r="FQ1020" s="220"/>
      <c r="FR1020" s="220"/>
      <c r="FS1020" s="220"/>
      <c r="FT1020" s="220"/>
      <c r="FU1020" s="220"/>
      <c r="FV1020" s="220"/>
      <c r="FW1020" s="220"/>
      <c r="FX1020" s="220"/>
      <c r="FY1020" s="220"/>
      <c r="FZ1020" s="220"/>
      <c r="GA1020" s="220"/>
      <c r="GB1020" s="220"/>
      <c r="GC1020" s="220"/>
      <c r="GD1020" s="220"/>
      <c r="GE1020" s="220"/>
      <c r="GF1020" s="220"/>
      <c r="GG1020" s="220"/>
      <c r="GH1020" s="220"/>
      <c r="GI1020" s="220"/>
      <c r="GJ1020" s="220"/>
      <c r="GK1020" s="220"/>
      <c r="GL1020" s="220"/>
      <c r="GM1020" s="220"/>
      <c r="GN1020" s="220"/>
      <c r="GO1020" s="220"/>
      <c r="GP1020" s="220"/>
      <c r="GQ1020" s="220"/>
      <c r="GR1020" s="220"/>
      <c r="GS1020" s="220"/>
      <c r="GT1020" s="220"/>
      <c r="GU1020" s="220"/>
      <c r="GV1020" s="220"/>
      <c r="GW1020" s="220"/>
      <c r="GX1020" s="220"/>
      <c r="GY1020" s="220"/>
      <c r="GZ1020" s="220"/>
      <c r="HA1020" s="220"/>
      <c r="HB1020" s="220"/>
      <c r="HC1020" s="220"/>
      <c r="HD1020" s="220"/>
      <c r="HE1020" s="220"/>
      <c r="HF1020" s="220"/>
      <c r="HG1020" s="220"/>
      <c r="HH1020" s="220"/>
      <c r="HI1020" s="220"/>
      <c r="HJ1020" s="220"/>
      <c r="HK1020" s="220"/>
      <c r="HL1020" s="220"/>
      <c r="HM1020" s="220"/>
      <c r="HN1020" s="220"/>
      <c r="HO1020" s="220"/>
      <c r="HP1020" s="220"/>
      <c r="HQ1020" s="220"/>
      <c r="HR1020" s="220"/>
      <c r="HS1020" s="220"/>
      <c r="HT1020" s="220"/>
      <c r="HU1020" s="220"/>
      <c r="HV1020" s="220"/>
      <c r="HW1020" s="220"/>
      <c r="HX1020" s="220"/>
      <c r="HY1020" s="220"/>
      <c r="HZ1020" s="220"/>
      <c r="IA1020" s="220"/>
      <c r="IB1020" s="220"/>
      <c r="IC1020" s="220"/>
      <c r="ID1020" s="220"/>
      <c r="IE1020" s="220"/>
      <c r="IF1020" s="220"/>
      <c r="IG1020" s="220"/>
      <c r="IH1020" s="220"/>
      <c r="II1020" s="220"/>
      <c r="IJ1020" s="220"/>
      <c r="IK1020" s="220"/>
      <c r="IL1020" s="220"/>
      <c r="IM1020" s="220"/>
      <c r="IN1020" s="220"/>
      <c r="IO1020" s="220"/>
      <c r="IP1020" s="220"/>
      <c r="IQ1020" s="220"/>
      <c r="IR1020" s="220"/>
      <c r="IS1020" s="220"/>
      <c r="IT1020" s="220"/>
      <c r="IU1020" s="220"/>
      <c r="IV1020" s="220"/>
      <c r="IW1020" s="220"/>
      <c r="IX1020" s="220"/>
      <c r="IY1020" s="220"/>
      <c r="IZ1020" s="220"/>
      <c r="JA1020" s="220"/>
      <c r="JB1020" s="220"/>
      <c r="JC1020" s="220"/>
      <c r="JD1020" s="220"/>
      <c r="JE1020" s="220"/>
      <c r="JF1020" s="220"/>
      <c r="JG1020" s="220"/>
      <c r="JH1020" s="220"/>
      <c r="JI1020" s="220"/>
      <c r="JJ1020" s="220"/>
      <c r="JK1020" s="220"/>
      <c r="JL1020" s="220"/>
      <c r="JM1020" s="220"/>
      <c r="JN1020" s="220"/>
      <c r="JO1020" s="220"/>
      <c r="JP1020" s="220"/>
      <c r="JQ1020" s="220"/>
      <c r="JR1020" s="220"/>
      <c r="JS1020" s="220"/>
      <c r="JT1020" s="220"/>
      <c r="JU1020" s="220"/>
      <c r="JV1020" s="220"/>
      <c r="JW1020" s="220"/>
      <c r="JX1020" s="220"/>
      <c r="JY1020" s="220"/>
      <c r="JZ1020" s="220"/>
      <c r="KA1020" s="220"/>
      <c r="KB1020" s="220"/>
      <c r="KC1020" s="220"/>
      <c r="KD1020" s="220"/>
      <c r="KE1020" s="220"/>
      <c r="KF1020" s="220"/>
      <c r="KG1020" s="220"/>
      <c r="KH1020" s="220"/>
      <c r="KI1020" s="220"/>
      <c r="KJ1020" s="220"/>
      <c r="KK1020" s="220"/>
      <c r="KL1020" s="220"/>
      <c r="KM1020" s="220"/>
      <c r="KN1020" s="220"/>
      <c r="KO1020" s="220"/>
      <c r="KP1020" s="220"/>
      <c r="KQ1020" s="220"/>
      <c r="KR1020" s="220"/>
      <c r="KS1020" s="220"/>
      <c r="KT1020" s="220"/>
      <c r="KU1020" s="220"/>
      <c r="KV1020" s="220"/>
      <c r="KW1020" s="220"/>
      <c r="KX1020" s="220"/>
      <c r="LH1020" s="220"/>
      <c r="LI1020" s="220"/>
      <c r="LJ1020" s="220"/>
      <c r="LK1020" s="220"/>
      <c r="LL1020" s="220"/>
      <c r="LM1020" s="220"/>
      <c r="LN1020" s="220"/>
      <c r="LO1020" s="220"/>
      <c r="LP1020" s="220"/>
      <c r="LQ1020" s="220"/>
      <c r="LR1020" s="220"/>
      <c r="LS1020" s="220"/>
      <c r="LT1020" s="220"/>
      <c r="LU1020" s="220"/>
      <c r="LV1020" s="220"/>
      <c r="LW1020" s="220"/>
      <c r="LX1020" s="220"/>
      <c r="LY1020" s="220"/>
      <c r="LZ1020" s="220"/>
      <c r="MA1020" s="220"/>
      <c r="MB1020" s="220"/>
      <c r="MC1020" s="220"/>
      <c r="MD1020" s="220"/>
      <c r="ME1020" s="220"/>
      <c r="MF1020" s="220"/>
      <c r="MG1020" s="220"/>
      <c r="MH1020" s="220"/>
      <c r="MI1020" s="220"/>
      <c r="MJ1020" s="220"/>
      <c r="MK1020" s="220"/>
      <c r="ML1020" s="220"/>
      <c r="MM1020" s="220"/>
      <c r="MN1020" s="220"/>
      <c r="MO1020" s="220"/>
      <c r="MP1020" s="220"/>
      <c r="MQ1020" s="220"/>
      <c r="MR1020" s="220"/>
      <c r="MS1020" s="220"/>
      <c r="MT1020" s="220"/>
      <c r="MU1020" s="220"/>
      <c r="MV1020" s="220"/>
      <c r="MW1020" s="220"/>
      <c r="MX1020" s="220"/>
      <c r="MY1020" s="220"/>
      <c r="MZ1020" s="220"/>
      <c r="NA1020" s="220"/>
      <c r="NB1020" s="220"/>
      <c r="NC1020" s="220"/>
      <c r="ND1020" s="220"/>
      <c r="NE1020" s="220"/>
      <c r="NF1020" s="220"/>
      <c r="NG1020" s="220"/>
      <c r="NH1020" s="220"/>
      <c r="NI1020" s="220"/>
      <c r="NJ1020" s="220"/>
      <c r="NK1020" s="220"/>
      <c r="NL1020" s="220"/>
      <c r="NM1020" s="220"/>
      <c r="NN1020" s="220"/>
      <c r="NO1020" s="220"/>
      <c r="NP1020" s="220"/>
      <c r="NQ1020" s="220"/>
      <c r="NR1020" s="220"/>
      <c r="NS1020" s="220"/>
      <c r="NT1020" s="220"/>
      <c r="NU1020" s="220"/>
      <c r="NV1020" s="220"/>
      <c r="NW1020" s="220"/>
      <c r="NX1020" s="220"/>
      <c r="NY1020" s="220"/>
      <c r="NZ1020" s="220"/>
      <c r="OA1020" s="220"/>
      <c r="OB1020" s="220"/>
      <c r="OC1020" s="220"/>
      <c r="OD1020" s="220"/>
      <c r="OE1020" s="220"/>
      <c r="OF1020" s="220"/>
      <c r="OG1020" s="220"/>
      <c r="OH1020" s="220"/>
      <c r="OI1020" s="220"/>
      <c r="OJ1020" s="220"/>
      <c r="OK1020" s="220"/>
      <c r="OL1020" s="220"/>
      <c r="OM1020" s="220"/>
      <c r="ON1020" s="220"/>
      <c r="OO1020" s="220"/>
      <c r="OP1020" s="220"/>
      <c r="OQ1020" s="220"/>
      <c r="OR1020" s="220"/>
      <c r="OS1020" s="220"/>
      <c r="OT1020" s="220"/>
      <c r="OU1020" s="220"/>
      <c r="OV1020" s="220"/>
      <c r="OW1020" s="220"/>
      <c r="OX1020" s="220"/>
      <c r="OY1020" s="220"/>
      <c r="OZ1020" s="220"/>
      <c r="PA1020" s="220"/>
      <c r="PB1020" s="220"/>
      <c r="PC1020" s="220"/>
      <c r="PD1020" s="220"/>
      <c r="PE1020" s="220"/>
      <c r="PF1020" s="220"/>
      <c r="PG1020" s="220"/>
      <c r="PH1020" s="220"/>
      <c r="PI1020" s="220"/>
      <c r="PJ1020" s="220"/>
      <c r="PK1020" s="220"/>
      <c r="PL1020" s="220"/>
      <c r="PM1020" s="220"/>
      <c r="PN1020" s="220"/>
      <c r="PO1020" s="220"/>
      <c r="PP1020" s="220"/>
      <c r="PQ1020" s="220"/>
      <c r="PR1020" s="220"/>
      <c r="PS1020" s="220"/>
      <c r="PT1020" s="220"/>
      <c r="PU1020" s="220"/>
      <c r="PV1020" s="220"/>
      <c r="PW1020" s="220"/>
      <c r="PX1020" s="220"/>
      <c r="PY1020" s="220"/>
      <c r="PZ1020" s="220"/>
      <c r="QA1020" s="220"/>
      <c r="QB1020" s="220"/>
      <c r="QC1020" s="220"/>
      <c r="QD1020" s="220"/>
      <c r="QE1020" s="220"/>
      <c r="QF1020" s="220"/>
      <c r="QG1020" s="220"/>
      <c r="QH1020" s="220"/>
      <c r="QI1020" s="220"/>
      <c r="QJ1020" s="220"/>
      <c r="QK1020" s="220"/>
      <c r="QL1020" s="220"/>
      <c r="QM1020" s="220"/>
      <c r="QN1020" s="220"/>
      <c r="QO1020" s="220"/>
      <c r="QP1020" s="220"/>
      <c r="QQ1020" s="220"/>
      <c r="QR1020" s="220"/>
      <c r="QS1020" s="220"/>
      <c r="QT1020" s="220"/>
      <c r="QU1020" s="220"/>
      <c r="QV1020" s="220"/>
      <c r="QW1020" s="220"/>
      <c r="QX1020" s="220"/>
      <c r="QY1020" s="220"/>
      <c r="QZ1020" s="220"/>
      <c r="RA1020" s="220"/>
      <c r="RB1020" s="220"/>
      <c r="RC1020" s="220"/>
      <c r="RD1020" s="220"/>
      <c r="RE1020" s="220"/>
      <c r="RF1020" s="220"/>
      <c r="RG1020" s="220"/>
      <c r="RH1020" s="220"/>
      <c r="RI1020" s="220"/>
      <c r="RJ1020" s="220"/>
      <c r="RK1020" s="220"/>
      <c r="RL1020" s="220"/>
      <c r="RM1020" s="220"/>
      <c r="RN1020" s="220"/>
      <c r="RO1020" s="220"/>
      <c r="RP1020" s="220"/>
      <c r="RQ1020" s="220"/>
      <c r="RR1020" s="220"/>
      <c r="RS1020" s="220"/>
      <c r="RT1020" s="220"/>
      <c r="RU1020" s="220"/>
      <c r="RV1020" s="220"/>
      <c r="RW1020" s="220"/>
      <c r="RX1020" s="220"/>
      <c r="RY1020" s="220"/>
      <c r="RZ1020" s="220"/>
      <c r="SA1020" s="220"/>
      <c r="SB1020" s="220"/>
      <c r="SC1020" s="220"/>
      <c r="SD1020" s="220"/>
      <c r="SE1020" s="220"/>
      <c r="SF1020" s="220"/>
      <c r="SG1020" s="220"/>
    </row>
    <row r="1021" spans="1:501">
      <c r="A1021" s="220"/>
      <c r="B1021" s="220"/>
      <c r="C1021" s="220"/>
      <c r="D1021" s="220"/>
      <c r="E1021" s="220"/>
      <c r="F1021" s="220"/>
      <c r="G1021" s="220"/>
      <c r="H1021" s="220"/>
      <c r="I1021" s="220"/>
      <c r="J1021" s="220"/>
      <c r="K1021" s="220"/>
      <c r="L1021" s="220"/>
      <c r="M1021" s="220"/>
      <c r="N1021" s="220"/>
      <c r="O1021" s="454"/>
      <c r="P1021" s="220"/>
      <c r="Q1021" s="220"/>
      <c r="R1021" s="220"/>
      <c r="S1021" s="220"/>
      <c r="T1021" s="220"/>
      <c r="U1021" s="220"/>
      <c r="V1021" s="220"/>
      <c r="W1021" s="220"/>
      <c r="X1021" s="220"/>
      <c r="Y1021" s="220"/>
      <c r="Z1021" s="220"/>
      <c r="AA1021" s="220"/>
      <c r="AB1021" s="220"/>
      <c r="AC1021" s="220"/>
      <c r="AD1021" s="220"/>
      <c r="AE1021" s="220"/>
      <c r="AF1021" s="220"/>
      <c r="AG1021" s="220"/>
      <c r="AH1021" s="220"/>
      <c r="AI1021" s="220"/>
      <c r="AJ1021" s="220"/>
      <c r="AK1021" s="220"/>
      <c r="AL1021" s="220"/>
      <c r="AM1021" s="220"/>
      <c r="AN1021" s="220"/>
      <c r="AO1021" s="220"/>
      <c r="AP1021" s="220"/>
      <c r="AQ1021" s="220"/>
      <c r="AR1021" s="220"/>
      <c r="AS1021" s="220"/>
      <c r="AT1021" s="220"/>
      <c r="AU1021" s="220"/>
      <c r="AV1021" s="220"/>
      <c r="AW1021" s="220"/>
      <c r="AX1021" s="220"/>
      <c r="AY1021" s="220"/>
      <c r="AZ1021" s="220"/>
      <c r="BA1021" s="220"/>
      <c r="BB1021" s="220"/>
      <c r="BC1021" s="220"/>
      <c r="BD1021" s="220"/>
      <c r="BE1021" s="220"/>
      <c r="BF1021" s="220"/>
      <c r="BG1021" s="220"/>
      <c r="BH1021" s="220"/>
      <c r="BI1021" s="220"/>
      <c r="BJ1021" s="220"/>
      <c r="BK1021" s="220"/>
      <c r="BL1021" s="220"/>
      <c r="BM1021" s="220"/>
      <c r="BN1021" s="220"/>
      <c r="BO1021" s="220"/>
      <c r="BP1021" s="220"/>
      <c r="BQ1021" s="220"/>
      <c r="BR1021" s="220"/>
      <c r="BS1021" s="220"/>
      <c r="BT1021" s="220"/>
      <c r="BU1021" s="220"/>
      <c r="BV1021" s="220"/>
      <c r="BW1021" s="220"/>
      <c r="DV1021" s="220"/>
      <c r="DW1021" s="220"/>
      <c r="DX1021" s="220"/>
      <c r="DY1021" s="220"/>
      <c r="DZ1021" s="220"/>
      <c r="EA1021" s="220"/>
      <c r="EB1021" s="220"/>
      <c r="EC1021" s="220"/>
      <c r="ED1021" s="220"/>
      <c r="EE1021" s="220"/>
      <c r="EF1021" s="220"/>
      <c r="EG1021" s="220"/>
      <c r="EH1021" s="220"/>
      <c r="EI1021" s="220"/>
      <c r="EJ1021" s="220"/>
      <c r="EK1021" s="220"/>
      <c r="EL1021" s="220"/>
      <c r="EM1021" s="220"/>
      <c r="EN1021" s="220"/>
      <c r="EO1021" s="220"/>
      <c r="EP1021" s="220"/>
      <c r="EQ1021" s="220"/>
      <c r="ER1021" s="220"/>
      <c r="ES1021" s="220"/>
      <c r="ET1021" s="220"/>
      <c r="EU1021" s="220"/>
      <c r="EV1021" s="220"/>
      <c r="EW1021" s="220"/>
      <c r="EX1021" s="220"/>
      <c r="EY1021" s="220"/>
      <c r="EZ1021" s="220"/>
      <c r="FA1021" s="220"/>
      <c r="FB1021" s="220"/>
      <c r="FC1021" s="220"/>
      <c r="FD1021" s="220"/>
      <c r="FE1021" s="220"/>
      <c r="FF1021" s="220"/>
      <c r="FG1021" s="220"/>
      <c r="FH1021" s="220"/>
      <c r="FI1021" s="220"/>
      <c r="FJ1021" s="220"/>
      <c r="FK1021" s="220"/>
      <c r="FL1021" s="220"/>
      <c r="FM1021" s="220"/>
      <c r="FN1021" s="220"/>
      <c r="FO1021" s="220"/>
      <c r="FP1021" s="220"/>
      <c r="FQ1021" s="220"/>
      <c r="FR1021" s="220"/>
      <c r="FS1021" s="220"/>
      <c r="FT1021" s="220"/>
      <c r="FU1021" s="220"/>
      <c r="FV1021" s="220"/>
      <c r="FW1021" s="220"/>
      <c r="FX1021" s="220"/>
      <c r="FY1021" s="220"/>
      <c r="FZ1021" s="220"/>
      <c r="GA1021" s="220"/>
      <c r="GB1021" s="220"/>
      <c r="GC1021" s="220"/>
      <c r="GD1021" s="220"/>
      <c r="GE1021" s="220"/>
      <c r="GF1021" s="220"/>
      <c r="GG1021" s="220"/>
      <c r="GH1021" s="220"/>
      <c r="GI1021" s="220"/>
      <c r="GJ1021" s="220"/>
      <c r="GK1021" s="220"/>
      <c r="GL1021" s="220"/>
      <c r="GM1021" s="220"/>
      <c r="GN1021" s="220"/>
      <c r="GO1021" s="220"/>
      <c r="GP1021" s="220"/>
      <c r="GQ1021" s="220"/>
      <c r="GR1021" s="220"/>
      <c r="GS1021" s="220"/>
      <c r="GT1021" s="220"/>
      <c r="GU1021" s="220"/>
      <c r="GV1021" s="220"/>
      <c r="GW1021" s="220"/>
      <c r="GX1021" s="220"/>
      <c r="GY1021" s="220"/>
      <c r="GZ1021" s="220"/>
      <c r="HA1021" s="220"/>
      <c r="HB1021" s="220"/>
      <c r="HC1021" s="220"/>
      <c r="HD1021" s="220"/>
      <c r="HE1021" s="220"/>
      <c r="HF1021" s="220"/>
      <c r="HG1021" s="220"/>
      <c r="HH1021" s="220"/>
      <c r="HI1021" s="220"/>
      <c r="HJ1021" s="220"/>
      <c r="HK1021" s="220"/>
      <c r="HL1021" s="220"/>
      <c r="HM1021" s="220"/>
      <c r="HN1021" s="220"/>
      <c r="HO1021" s="220"/>
      <c r="HP1021" s="220"/>
      <c r="HQ1021" s="220"/>
      <c r="HR1021" s="220"/>
      <c r="HS1021" s="220"/>
      <c r="HT1021" s="220"/>
      <c r="HU1021" s="220"/>
      <c r="HV1021" s="220"/>
      <c r="HW1021" s="220"/>
      <c r="HX1021" s="220"/>
      <c r="HY1021" s="220"/>
      <c r="HZ1021" s="220"/>
      <c r="IA1021" s="220"/>
      <c r="IB1021" s="220"/>
      <c r="IC1021" s="220"/>
      <c r="ID1021" s="220"/>
      <c r="IE1021" s="220"/>
      <c r="IF1021" s="220"/>
      <c r="IG1021" s="220"/>
      <c r="IH1021" s="220"/>
      <c r="II1021" s="220"/>
      <c r="IJ1021" s="220"/>
      <c r="IK1021" s="220"/>
      <c r="IL1021" s="220"/>
      <c r="IM1021" s="220"/>
      <c r="IN1021" s="220"/>
      <c r="IO1021" s="220"/>
      <c r="IP1021" s="220"/>
      <c r="IQ1021" s="220"/>
      <c r="IR1021" s="220"/>
      <c r="IS1021" s="220"/>
      <c r="IT1021" s="220"/>
      <c r="IU1021" s="220"/>
      <c r="IV1021" s="220"/>
      <c r="IW1021" s="220"/>
      <c r="IX1021" s="220"/>
      <c r="IY1021" s="220"/>
      <c r="IZ1021" s="220"/>
      <c r="JA1021" s="220"/>
      <c r="JB1021" s="220"/>
      <c r="JC1021" s="220"/>
      <c r="JD1021" s="220"/>
      <c r="JE1021" s="220"/>
      <c r="JF1021" s="220"/>
      <c r="JG1021" s="220"/>
      <c r="JH1021" s="220"/>
      <c r="JI1021" s="220"/>
      <c r="JJ1021" s="220"/>
      <c r="JK1021" s="220"/>
      <c r="JL1021" s="220"/>
      <c r="JM1021" s="220"/>
      <c r="JN1021" s="220"/>
      <c r="JO1021" s="220"/>
      <c r="JP1021" s="220"/>
      <c r="JQ1021" s="220"/>
      <c r="JR1021" s="220"/>
      <c r="JS1021" s="220"/>
      <c r="JT1021" s="220"/>
      <c r="JU1021" s="220"/>
      <c r="JV1021" s="220"/>
      <c r="JW1021" s="220"/>
      <c r="JX1021" s="220"/>
      <c r="JY1021" s="220"/>
      <c r="JZ1021" s="220"/>
      <c r="KA1021" s="220"/>
      <c r="KB1021" s="220"/>
      <c r="KC1021" s="220"/>
      <c r="KD1021" s="220"/>
      <c r="KE1021" s="220"/>
      <c r="KF1021" s="220"/>
      <c r="KG1021" s="220"/>
      <c r="KH1021" s="220"/>
      <c r="KI1021" s="220"/>
      <c r="KJ1021" s="220"/>
      <c r="KK1021" s="220"/>
      <c r="KL1021" s="220"/>
      <c r="KM1021" s="220"/>
      <c r="KN1021" s="220"/>
      <c r="KO1021" s="220"/>
      <c r="KP1021" s="220"/>
      <c r="KQ1021" s="220"/>
      <c r="KR1021" s="220"/>
      <c r="KS1021" s="220"/>
      <c r="KT1021" s="220"/>
      <c r="KU1021" s="220"/>
      <c r="KV1021" s="220"/>
      <c r="KW1021" s="220"/>
      <c r="KX1021" s="220"/>
      <c r="LH1021" s="220"/>
      <c r="LI1021" s="220"/>
      <c r="LJ1021" s="220"/>
      <c r="LK1021" s="220"/>
      <c r="LL1021" s="220"/>
      <c r="LM1021" s="220"/>
      <c r="LN1021" s="220"/>
      <c r="LO1021" s="220"/>
      <c r="LP1021" s="220"/>
      <c r="LQ1021" s="220"/>
      <c r="LR1021" s="220"/>
      <c r="LS1021" s="220"/>
      <c r="LT1021" s="220"/>
      <c r="LU1021" s="220"/>
      <c r="LV1021" s="220"/>
      <c r="LW1021" s="220"/>
      <c r="LX1021" s="220"/>
      <c r="LY1021" s="220"/>
      <c r="LZ1021" s="220"/>
      <c r="MA1021" s="220"/>
      <c r="MB1021" s="220"/>
      <c r="MC1021" s="220"/>
      <c r="MD1021" s="220"/>
      <c r="ME1021" s="220"/>
      <c r="MF1021" s="220"/>
      <c r="MG1021" s="220"/>
      <c r="MH1021" s="220"/>
      <c r="MI1021" s="220"/>
      <c r="MJ1021" s="220"/>
      <c r="MK1021" s="220"/>
      <c r="ML1021" s="220"/>
      <c r="MM1021" s="220"/>
      <c r="MN1021" s="220"/>
      <c r="MO1021" s="220"/>
      <c r="MP1021" s="220"/>
      <c r="MQ1021" s="220"/>
      <c r="MR1021" s="220"/>
      <c r="MS1021" s="220"/>
      <c r="MT1021" s="220"/>
      <c r="MU1021" s="220"/>
      <c r="MV1021" s="220"/>
      <c r="MW1021" s="220"/>
      <c r="MX1021" s="220"/>
      <c r="MY1021" s="220"/>
      <c r="MZ1021" s="220"/>
      <c r="NA1021" s="220"/>
      <c r="NB1021" s="220"/>
      <c r="NC1021" s="220"/>
      <c r="ND1021" s="220"/>
      <c r="NE1021" s="220"/>
      <c r="NF1021" s="220"/>
      <c r="NG1021" s="220"/>
      <c r="NH1021" s="220"/>
      <c r="NI1021" s="220"/>
      <c r="NJ1021" s="220"/>
      <c r="NK1021" s="220"/>
      <c r="NL1021" s="220"/>
      <c r="NM1021" s="220"/>
      <c r="NN1021" s="220"/>
      <c r="NO1021" s="220"/>
      <c r="NP1021" s="220"/>
      <c r="NQ1021" s="220"/>
      <c r="NR1021" s="220"/>
      <c r="NS1021" s="220"/>
      <c r="NT1021" s="220"/>
      <c r="NU1021" s="220"/>
      <c r="NV1021" s="220"/>
      <c r="NW1021" s="220"/>
      <c r="NX1021" s="220"/>
      <c r="NY1021" s="220"/>
      <c r="NZ1021" s="220"/>
      <c r="OA1021" s="220"/>
      <c r="OB1021" s="220"/>
      <c r="OC1021" s="220"/>
      <c r="OD1021" s="220"/>
      <c r="OE1021" s="220"/>
      <c r="OF1021" s="220"/>
      <c r="OG1021" s="220"/>
      <c r="OH1021" s="220"/>
      <c r="OI1021" s="220"/>
      <c r="OJ1021" s="220"/>
      <c r="OK1021" s="220"/>
      <c r="OL1021" s="220"/>
      <c r="OM1021" s="220"/>
      <c r="ON1021" s="220"/>
      <c r="OO1021" s="220"/>
      <c r="OP1021" s="220"/>
      <c r="OQ1021" s="220"/>
      <c r="OR1021" s="220"/>
      <c r="OS1021" s="220"/>
      <c r="OT1021" s="220"/>
      <c r="OU1021" s="220"/>
      <c r="OV1021" s="220"/>
      <c r="OW1021" s="220"/>
      <c r="OX1021" s="220"/>
      <c r="OY1021" s="220"/>
      <c r="OZ1021" s="220"/>
      <c r="PA1021" s="220"/>
      <c r="PB1021" s="220"/>
      <c r="PC1021" s="220"/>
      <c r="PD1021" s="220"/>
      <c r="PE1021" s="220"/>
      <c r="PF1021" s="220"/>
      <c r="PG1021" s="220"/>
      <c r="PH1021" s="220"/>
      <c r="PI1021" s="220"/>
      <c r="PJ1021" s="220"/>
      <c r="PK1021" s="220"/>
      <c r="PL1021" s="220"/>
      <c r="PM1021" s="220"/>
      <c r="PN1021" s="220"/>
      <c r="PO1021" s="220"/>
      <c r="PP1021" s="220"/>
      <c r="PQ1021" s="220"/>
      <c r="PR1021" s="220"/>
      <c r="PS1021" s="220"/>
      <c r="PT1021" s="220"/>
      <c r="PU1021" s="220"/>
      <c r="PV1021" s="220"/>
      <c r="PW1021" s="220"/>
      <c r="PX1021" s="220"/>
      <c r="PY1021" s="220"/>
      <c r="PZ1021" s="220"/>
      <c r="QA1021" s="220"/>
      <c r="QB1021" s="220"/>
      <c r="QC1021" s="220"/>
      <c r="QD1021" s="220"/>
      <c r="QE1021" s="220"/>
      <c r="QF1021" s="220"/>
      <c r="QG1021" s="220"/>
      <c r="QH1021" s="220"/>
      <c r="QI1021" s="220"/>
      <c r="QJ1021" s="220"/>
      <c r="QK1021" s="220"/>
      <c r="QL1021" s="220"/>
      <c r="QM1021" s="220"/>
      <c r="QN1021" s="220"/>
      <c r="QO1021" s="220"/>
      <c r="QP1021" s="220"/>
      <c r="QQ1021" s="220"/>
      <c r="QR1021" s="220"/>
      <c r="QS1021" s="220"/>
      <c r="QT1021" s="220"/>
      <c r="QU1021" s="220"/>
      <c r="QV1021" s="220"/>
      <c r="QW1021" s="220"/>
      <c r="QX1021" s="220"/>
      <c r="QY1021" s="220"/>
      <c r="QZ1021" s="220"/>
      <c r="RA1021" s="220"/>
      <c r="RB1021" s="220"/>
      <c r="RC1021" s="220"/>
      <c r="RD1021" s="220"/>
      <c r="RE1021" s="220"/>
      <c r="RF1021" s="220"/>
      <c r="RG1021" s="220"/>
      <c r="RH1021" s="220"/>
      <c r="RI1021" s="220"/>
      <c r="RJ1021" s="220"/>
      <c r="RK1021" s="220"/>
      <c r="RL1021" s="220"/>
      <c r="RM1021" s="220"/>
      <c r="RN1021" s="220"/>
      <c r="RO1021" s="220"/>
      <c r="RP1021" s="220"/>
      <c r="RQ1021" s="220"/>
      <c r="RR1021" s="220"/>
      <c r="RS1021" s="220"/>
      <c r="RT1021" s="220"/>
      <c r="RU1021" s="220"/>
      <c r="RV1021" s="220"/>
      <c r="RW1021" s="220"/>
      <c r="RX1021" s="220"/>
      <c r="RY1021" s="220"/>
      <c r="RZ1021" s="220"/>
      <c r="SA1021" s="220"/>
      <c r="SB1021" s="220"/>
      <c r="SC1021" s="220"/>
      <c r="SD1021" s="220"/>
      <c r="SE1021" s="220"/>
      <c r="SF1021" s="220"/>
      <c r="SG1021" s="220"/>
    </row>
    <row r="1022" spans="1:501">
      <c r="A1022" s="220"/>
      <c r="B1022" s="220"/>
      <c r="C1022" s="220"/>
      <c r="D1022" s="220"/>
      <c r="E1022" s="220"/>
      <c r="F1022" s="220"/>
      <c r="G1022" s="220"/>
      <c r="H1022" s="220"/>
      <c r="I1022" s="220"/>
      <c r="J1022" s="220"/>
      <c r="K1022" s="220"/>
      <c r="L1022" s="220"/>
      <c r="M1022" s="220"/>
      <c r="N1022" s="220"/>
      <c r="O1022" s="454"/>
      <c r="P1022" s="220"/>
      <c r="Q1022" s="220"/>
      <c r="R1022" s="220"/>
      <c r="S1022" s="220"/>
      <c r="T1022" s="220"/>
      <c r="U1022" s="220"/>
      <c r="V1022" s="220"/>
      <c r="W1022" s="220"/>
      <c r="X1022" s="220"/>
      <c r="Y1022" s="220"/>
      <c r="Z1022" s="220"/>
      <c r="AA1022" s="220"/>
      <c r="AB1022" s="220"/>
      <c r="AC1022" s="220"/>
      <c r="AD1022" s="220"/>
      <c r="AE1022" s="220"/>
      <c r="AF1022" s="220"/>
      <c r="AG1022" s="220"/>
      <c r="AH1022" s="220"/>
      <c r="AI1022" s="220"/>
      <c r="AJ1022" s="220"/>
      <c r="AK1022" s="220"/>
      <c r="AL1022" s="220"/>
      <c r="AM1022" s="220"/>
      <c r="AN1022" s="220"/>
      <c r="AO1022" s="220"/>
      <c r="AP1022" s="220"/>
      <c r="AQ1022" s="220"/>
      <c r="AR1022" s="220"/>
      <c r="AS1022" s="220"/>
      <c r="AT1022" s="220"/>
      <c r="AU1022" s="220"/>
      <c r="AV1022" s="220"/>
      <c r="AW1022" s="220"/>
      <c r="AX1022" s="220"/>
      <c r="AY1022" s="220"/>
      <c r="AZ1022" s="220"/>
      <c r="BA1022" s="220"/>
      <c r="BB1022" s="220"/>
      <c r="BC1022" s="220"/>
      <c r="BD1022" s="220"/>
      <c r="BE1022" s="220"/>
      <c r="BF1022" s="220"/>
      <c r="BG1022" s="220"/>
      <c r="BH1022" s="220"/>
      <c r="BI1022" s="220"/>
      <c r="BJ1022" s="220"/>
      <c r="BK1022" s="220"/>
      <c r="BL1022" s="220"/>
      <c r="BM1022" s="220"/>
      <c r="BN1022" s="220"/>
      <c r="BO1022" s="220"/>
      <c r="BP1022" s="220"/>
      <c r="BQ1022" s="220"/>
      <c r="BR1022" s="220"/>
      <c r="BS1022" s="220"/>
      <c r="BT1022" s="220"/>
      <c r="BU1022" s="220"/>
      <c r="BV1022" s="220"/>
      <c r="BW1022" s="220"/>
      <c r="DV1022" s="220"/>
      <c r="DW1022" s="220"/>
      <c r="DX1022" s="220"/>
      <c r="DY1022" s="220"/>
      <c r="DZ1022" s="220"/>
      <c r="EA1022" s="220"/>
      <c r="EB1022" s="220"/>
      <c r="EC1022" s="220"/>
      <c r="ED1022" s="220"/>
      <c r="EE1022" s="220"/>
      <c r="EF1022" s="220"/>
      <c r="EG1022" s="220"/>
      <c r="EH1022" s="220"/>
      <c r="EI1022" s="220"/>
      <c r="EJ1022" s="220"/>
      <c r="EK1022" s="220"/>
      <c r="EL1022" s="220"/>
      <c r="EM1022" s="220"/>
      <c r="EN1022" s="220"/>
      <c r="EO1022" s="220"/>
      <c r="EP1022" s="220"/>
      <c r="EQ1022" s="220"/>
      <c r="ER1022" s="220"/>
      <c r="ES1022" s="220"/>
      <c r="ET1022" s="220"/>
      <c r="EU1022" s="220"/>
      <c r="EV1022" s="220"/>
      <c r="EW1022" s="220"/>
      <c r="EX1022" s="220"/>
      <c r="EY1022" s="220"/>
      <c r="EZ1022" s="220"/>
      <c r="FA1022" s="220"/>
      <c r="FB1022" s="220"/>
      <c r="FC1022" s="220"/>
      <c r="FD1022" s="220"/>
      <c r="FE1022" s="220"/>
      <c r="FF1022" s="220"/>
      <c r="FG1022" s="220"/>
      <c r="FH1022" s="220"/>
      <c r="FI1022" s="220"/>
      <c r="FJ1022" s="220"/>
      <c r="FK1022" s="220"/>
      <c r="FL1022" s="220"/>
      <c r="FM1022" s="220"/>
      <c r="FN1022" s="220"/>
      <c r="FO1022" s="220"/>
      <c r="FP1022" s="220"/>
      <c r="FQ1022" s="220"/>
      <c r="FR1022" s="220"/>
      <c r="FS1022" s="220"/>
      <c r="FT1022" s="220"/>
      <c r="FU1022" s="220"/>
      <c r="FV1022" s="220"/>
      <c r="FW1022" s="220"/>
      <c r="FX1022" s="220"/>
      <c r="FY1022" s="220"/>
      <c r="FZ1022" s="220"/>
      <c r="GA1022" s="220"/>
      <c r="GB1022" s="220"/>
      <c r="GC1022" s="220"/>
      <c r="GD1022" s="220"/>
      <c r="GE1022" s="220"/>
      <c r="GF1022" s="220"/>
      <c r="GG1022" s="220"/>
      <c r="GH1022" s="220"/>
      <c r="GI1022" s="220"/>
      <c r="GJ1022" s="220"/>
      <c r="GK1022" s="220"/>
      <c r="GL1022" s="220"/>
      <c r="GM1022" s="220"/>
      <c r="GN1022" s="220"/>
      <c r="GO1022" s="220"/>
      <c r="GP1022" s="220"/>
      <c r="GQ1022" s="220"/>
      <c r="GR1022" s="220"/>
      <c r="GS1022" s="220"/>
      <c r="GT1022" s="220"/>
      <c r="GU1022" s="220"/>
      <c r="GV1022" s="220"/>
      <c r="GW1022" s="220"/>
      <c r="GX1022" s="220"/>
      <c r="GY1022" s="220"/>
      <c r="GZ1022" s="220"/>
      <c r="HA1022" s="220"/>
      <c r="HB1022" s="220"/>
      <c r="HC1022" s="220"/>
      <c r="HD1022" s="220"/>
      <c r="HE1022" s="220"/>
      <c r="HF1022" s="220"/>
      <c r="HG1022" s="220"/>
      <c r="HH1022" s="220"/>
      <c r="HI1022" s="220"/>
      <c r="HJ1022" s="220"/>
      <c r="HK1022" s="220"/>
      <c r="HL1022" s="220"/>
      <c r="HM1022" s="220"/>
      <c r="HN1022" s="220"/>
      <c r="HO1022" s="220"/>
      <c r="HP1022" s="220"/>
      <c r="HQ1022" s="220"/>
      <c r="HR1022" s="220"/>
      <c r="HS1022" s="220"/>
      <c r="HT1022" s="220"/>
      <c r="HU1022" s="220"/>
      <c r="HV1022" s="220"/>
      <c r="HW1022" s="220"/>
      <c r="HX1022" s="220"/>
      <c r="HY1022" s="220"/>
      <c r="HZ1022" s="220"/>
      <c r="IA1022" s="220"/>
      <c r="IB1022" s="220"/>
      <c r="IC1022" s="220"/>
      <c r="ID1022" s="220"/>
      <c r="IE1022" s="220"/>
      <c r="IF1022" s="220"/>
      <c r="IG1022" s="220"/>
      <c r="IH1022" s="220"/>
      <c r="II1022" s="220"/>
      <c r="IJ1022" s="220"/>
      <c r="IK1022" s="220"/>
      <c r="IL1022" s="220"/>
      <c r="IM1022" s="220"/>
      <c r="IN1022" s="220"/>
      <c r="IO1022" s="220"/>
      <c r="IP1022" s="220"/>
      <c r="IQ1022" s="220"/>
      <c r="IR1022" s="220"/>
      <c r="IS1022" s="220"/>
      <c r="IT1022" s="220"/>
      <c r="IU1022" s="220"/>
      <c r="IV1022" s="220"/>
      <c r="IW1022" s="220"/>
      <c r="IX1022" s="220"/>
      <c r="IY1022" s="220"/>
      <c r="IZ1022" s="220"/>
      <c r="JA1022" s="220"/>
      <c r="JB1022" s="220"/>
      <c r="JC1022" s="220"/>
      <c r="JD1022" s="220"/>
      <c r="JE1022" s="220"/>
      <c r="JF1022" s="220"/>
      <c r="JG1022" s="220"/>
      <c r="JH1022" s="220"/>
      <c r="JI1022" s="220"/>
      <c r="JJ1022" s="220"/>
      <c r="JK1022" s="220"/>
      <c r="JL1022" s="220"/>
      <c r="JM1022" s="220"/>
      <c r="JN1022" s="220"/>
      <c r="JO1022" s="220"/>
      <c r="JP1022" s="220"/>
      <c r="JQ1022" s="220"/>
      <c r="JR1022" s="220"/>
      <c r="JS1022" s="220"/>
      <c r="JT1022" s="220"/>
      <c r="JU1022" s="220"/>
      <c r="JV1022" s="220"/>
      <c r="JW1022" s="220"/>
      <c r="JX1022" s="220"/>
      <c r="JY1022" s="220"/>
      <c r="JZ1022" s="220"/>
      <c r="KA1022" s="220"/>
      <c r="KB1022" s="220"/>
      <c r="KC1022" s="220"/>
      <c r="KD1022" s="220"/>
      <c r="KE1022" s="220"/>
      <c r="KF1022" s="220"/>
      <c r="KG1022" s="220"/>
      <c r="KH1022" s="220"/>
      <c r="KI1022" s="220"/>
      <c r="KJ1022" s="220"/>
      <c r="KK1022" s="220"/>
      <c r="KL1022" s="220"/>
      <c r="KM1022" s="220"/>
      <c r="KN1022" s="220"/>
      <c r="KO1022" s="220"/>
      <c r="KP1022" s="220"/>
      <c r="KQ1022" s="220"/>
      <c r="KR1022" s="220"/>
      <c r="KS1022" s="220"/>
      <c r="KT1022" s="220"/>
      <c r="KU1022" s="220"/>
      <c r="KV1022" s="220"/>
      <c r="KW1022" s="220"/>
      <c r="KX1022" s="220"/>
      <c r="LH1022" s="220"/>
      <c r="LI1022" s="220"/>
      <c r="LJ1022" s="220"/>
      <c r="LK1022" s="220"/>
      <c r="LL1022" s="220"/>
      <c r="LM1022" s="220"/>
      <c r="LN1022" s="220"/>
      <c r="LO1022" s="220"/>
      <c r="LP1022" s="220"/>
      <c r="LQ1022" s="220"/>
      <c r="LR1022" s="220"/>
      <c r="LS1022" s="220"/>
      <c r="LT1022" s="220"/>
      <c r="LU1022" s="220"/>
      <c r="LV1022" s="220"/>
      <c r="LW1022" s="220"/>
      <c r="LX1022" s="220"/>
      <c r="LY1022" s="220"/>
      <c r="LZ1022" s="220"/>
      <c r="MA1022" s="220"/>
      <c r="MB1022" s="220"/>
      <c r="MC1022" s="220"/>
      <c r="MD1022" s="220"/>
      <c r="ME1022" s="220"/>
      <c r="MF1022" s="220"/>
      <c r="MG1022" s="220"/>
      <c r="MH1022" s="220"/>
      <c r="MI1022" s="220"/>
      <c r="MJ1022" s="220"/>
      <c r="MK1022" s="220"/>
      <c r="ML1022" s="220"/>
      <c r="MM1022" s="220"/>
      <c r="MN1022" s="220"/>
      <c r="MO1022" s="220"/>
      <c r="MP1022" s="220"/>
      <c r="MQ1022" s="220"/>
      <c r="MR1022" s="220"/>
      <c r="MS1022" s="220"/>
      <c r="MT1022" s="220"/>
      <c r="MU1022" s="220"/>
      <c r="MV1022" s="220"/>
      <c r="MW1022" s="220"/>
      <c r="MX1022" s="220"/>
      <c r="MY1022" s="220"/>
      <c r="MZ1022" s="220"/>
      <c r="NA1022" s="220"/>
      <c r="NB1022" s="220"/>
      <c r="NC1022" s="220"/>
      <c r="ND1022" s="220"/>
      <c r="NE1022" s="220"/>
      <c r="NF1022" s="220"/>
      <c r="NG1022" s="220"/>
      <c r="NH1022" s="220"/>
      <c r="NI1022" s="220"/>
      <c r="NJ1022" s="220"/>
      <c r="NK1022" s="220"/>
      <c r="NL1022" s="220"/>
      <c r="NM1022" s="220"/>
      <c r="NN1022" s="220"/>
      <c r="NO1022" s="220"/>
      <c r="NP1022" s="220"/>
      <c r="NQ1022" s="220"/>
      <c r="NR1022" s="220"/>
      <c r="NS1022" s="220"/>
      <c r="NT1022" s="220"/>
      <c r="NU1022" s="220"/>
      <c r="NV1022" s="220"/>
      <c r="NW1022" s="220"/>
      <c r="NX1022" s="220"/>
      <c r="NY1022" s="220"/>
      <c r="NZ1022" s="220"/>
      <c r="OA1022" s="220"/>
      <c r="OB1022" s="220"/>
      <c r="OC1022" s="220"/>
      <c r="OD1022" s="220"/>
      <c r="OE1022" s="220"/>
      <c r="OF1022" s="220"/>
      <c r="OG1022" s="220"/>
      <c r="OH1022" s="220"/>
      <c r="OI1022" s="220"/>
      <c r="OJ1022" s="220"/>
      <c r="OK1022" s="220"/>
      <c r="OL1022" s="220"/>
      <c r="OM1022" s="220"/>
      <c r="ON1022" s="220"/>
      <c r="OO1022" s="220"/>
      <c r="OP1022" s="220"/>
      <c r="OQ1022" s="220"/>
      <c r="OR1022" s="220"/>
      <c r="OS1022" s="220"/>
      <c r="OT1022" s="220"/>
      <c r="OU1022" s="220"/>
      <c r="OV1022" s="220"/>
      <c r="OW1022" s="220"/>
      <c r="OX1022" s="220"/>
      <c r="OY1022" s="220"/>
      <c r="OZ1022" s="220"/>
      <c r="PA1022" s="220"/>
      <c r="PB1022" s="220"/>
      <c r="PC1022" s="220"/>
      <c r="PD1022" s="220"/>
      <c r="PE1022" s="220"/>
      <c r="PF1022" s="220"/>
      <c r="PG1022" s="220"/>
      <c r="PH1022" s="220"/>
      <c r="PI1022" s="220"/>
      <c r="PJ1022" s="220"/>
      <c r="PK1022" s="220"/>
      <c r="PL1022" s="220"/>
      <c r="PM1022" s="220"/>
      <c r="PN1022" s="220"/>
      <c r="PO1022" s="220"/>
      <c r="PP1022" s="220"/>
      <c r="PQ1022" s="220"/>
      <c r="PR1022" s="220"/>
      <c r="PS1022" s="220"/>
      <c r="PT1022" s="220"/>
      <c r="PU1022" s="220"/>
      <c r="PV1022" s="220"/>
      <c r="PW1022" s="220"/>
      <c r="PX1022" s="220"/>
      <c r="PY1022" s="220"/>
      <c r="PZ1022" s="220"/>
      <c r="QA1022" s="220"/>
      <c r="QB1022" s="220"/>
      <c r="QC1022" s="220"/>
      <c r="QD1022" s="220"/>
      <c r="QE1022" s="220"/>
      <c r="QF1022" s="220"/>
      <c r="QG1022" s="220"/>
      <c r="QH1022" s="220"/>
      <c r="QI1022" s="220"/>
      <c r="QJ1022" s="220"/>
      <c r="QK1022" s="220"/>
      <c r="QL1022" s="220"/>
      <c r="QM1022" s="220"/>
      <c r="QN1022" s="220"/>
      <c r="QO1022" s="220"/>
      <c r="QP1022" s="220"/>
      <c r="QQ1022" s="220"/>
      <c r="QR1022" s="220"/>
      <c r="QS1022" s="220"/>
      <c r="QT1022" s="220"/>
      <c r="QU1022" s="220"/>
      <c r="QV1022" s="220"/>
      <c r="QW1022" s="220"/>
      <c r="QX1022" s="220"/>
      <c r="QY1022" s="220"/>
      <c r="QZ1022" s="220"/>
      <c r="RA1022" s="220"/>
      <c r="RB1022" s="220"/>
      <c r="RC1022" s="220"/>
      <c r="RD1022" s="220"/>
      <c r="RE1022" s="220"/>
      <c r="RF1022" s="220"/>
      <c r="RG1022" s="220"/>
      <c r="RH1022" s="220"/>
      <c r="RI1022" s="220"/>
      <c r="RJ1022" s="220"/>
      <c r="RK1022" s="220"/>
      <c r="RL1022" s="220"/>
      <c r="RM1022" s="220"/>
      <c r="RN1022" s="220"/>
      <c r="RO1022" s="220"/>
      <c r="RP1022" s="220"/>
      <c r="RQ1022" s="220"/>
      <c r="RR1022" s="220"/>
      <c r="RS1022" s="220"/>
      <c r="RT1022" s="220"/>
      <c r="RU1022" s="220"/>
      <c r="RV1022" s="220"/>
      <c r="RW1022" s="220"/>
      <c r="RX1022" s="220"/>
      <c r="RY1022" s="220"/>
      <c r="RZ1022" s="220"/>
      <c r="SA1022" s="220"/>
      <c r="SB1022" s="220"/>
      <c r="SC1022" s="220"/>
      <c r="SD1022" s="220"/>
      <c r="SE1022" s="220"/>
      <c r="SF1022" s="220"/>
      <c r="SG1022" s="220"/>
    </row>
    <row r="1023" spans="1:501">
      <c r="A1023" s="220"/>
      <c r="B1023" s="220"/>
      <c r="C1023" s="220"/>
      <c r="D1023" s="220"/>
      <c r="E1023" s="220"/>
      <c r="F1023" s="220"/>
      <c r="G1023" s="220"/>
      <c r="H1023" s="220"/>
      <c r="I1023" s="220"/>
      <c r="J1023" s="220"/>
      <c r="K1023" s="220"/>
      <c r="L1023" s="220"/>
      <c r="M1023" s="220"/>
      <c r="N1023" s="220"/>
      <c r="O1023" s="454"/>
      <c r="P1023" s="220"/>
      <c r="Q1023" s="220"/>
      <c r="R1023" s="220"/>
      <c r="S1023" s="220"/>
      <c r="T1023" s="220"/>
      <c r="U1023" s="220"/>
      <c r="V1023" s="220"/>
      <c r="W1023" s="220"/>
      <c r="X1023" s="220"/>
      <c r="Y1023" s="220"/>
      <c r="Z1023" s="220"/>
      <c r="AA1023" s="220"/>
      <c r="AB1023" s="220"/>
      <c r="AC1023" s="220"/>
      <c r="AD1023" s="220"/>
      <c r="AE1023" s="220"/>
      <c r="AF1023" s="220"/>
      <c r="AG1023" s="220"/>
      <c r="AH1023" s="220"/>
      <c r="AI1023" s="220"/>
      <c r="AJ1023" s="220"/>
      <c r="AK1023" s="220"/>
      <c r="AL1023" s="220"/>
      <c r="AM1023" s="220"/>
      <c r="AN1023" s="220"/>
      <c r="AO1023" s="220"/>
      <c r="AP1023" s="220"/>
      <c r="AQ1023" s="220"/>
      <c r="AR1023" s="220"/>
      <c r="AS1023" s="220"/>
      <c r="AT1023" s="220"/>
      <c r="AU1023" s="220"/>
      <c r="AV1023" s="220"/>
      <c r="AW1023" s="220"/>
      <c r="AX1023" s="220"/>
      <c r="AY1023" s="220"/>
      <c r="AZ1023" s="220"/>
      <c r="BA1023" s="220"/>
      <c r="BB1023" s="220"/>
      <c r="BC1023" s="220"/>
      <c r="BD1023" s="220"/>
      <c r="BE1023" s="220"/>
      <c r="BF1023" s="220"/>
      <c r="BG1023" s="220"/>
      <c r="BH1023" s="220"/>
      <c r="BI1023" s="220"/>
      <c r="BJ1023" s="220"/>
      <c r="BK1023" s="220"/>
      <c r="BL1023" s="220"/>
      <c r="BM1023" s="220"/>
      <c r="BN1023" s="220"/>
      <c r="BO1023" s="220"/>
      <c r="BP1023" s="220"/>
      <c r="BQ1023" s="220"/>
      <c r="BR1023" s="220"/>
      <c r="BS1023" s="220"/>
      <c r="BT1023" s="220"/>
      <c r="BU1023" s="220"/>
      <c r="BV1023" s="220"/>
      <c r="BW1023" s="220"/>
      <c r="DV1023" s="220"/>
      <c r="DW1023" s="220"/>
      <c r="DX1023" s="220"/>
      <c r="DY1023" s="220"/>
      <c r="DZ1023" s="220"/>
      <c r="EA1023" s="220"/>
      <c r="EB1023" s="220"/>
      <c r="EC1023" s="220"/>
      <c r="ED1023" s="220"/>
      <c r="EE1023" s="220"/>
      <c r="EF1023" s="220"/>
      <c r="EG1023" s="220"/>
      <c r="EH1023" s="220"/>
      <c r="EI1023" s="220"/>
      <c r="EJ1023" s="220"/>
      <c r="EK1023" s="220"/>
      <c r="EL1023" s="220"/>
      <c r="EM1023" s="220"/>
      <c r="EN1023" s="220"/>
      <c r="EO1023" s="220"/>
      <c r="EP1023" s="220"/>
      <c r="EQ1023" s="220"/>
      <c r="ER1023" s="220"/>
      <c r="ES1023" s="220"/>
      <c r="ET1023" s="220"/>
      <c r="EU1023" s="220"/>
      <c r="EV1023" s="220"/>
      <c r="EW1023" s="220"/>
      <c r="EX1023" s="220"/>
      <c r="EY1023" s="220"/>
      <c r="EZ1023" s="220"/>
      <c r="FA1023" s="220"/>
      <c r="FB1023" s="220"/>
      <c r="FC1023" s="220"/>
      <c r="FD1023" s="220"/>
      <c r="FE1023" s="220"/>
      <c r="FF1023" s="220"/>
      <c r="FG1023" s="220"/>
      <c r="FH1023" s="220"/>
      <c r="FI1023" s="220"/>
      <c r="FJ1023" s="220"/>
      <c r="FK1023" s="220"/>
      <c r="FL1023" s="220"/>
      <c r="FM1023" s="220"/>
      <c r="FN1023" s="220"/>
      <c r="FO1023" s="220"/>
      <c r="FP1023" s="220"/>
      <c r="FQ1023" s="220"/>
      <c r="FR1023" s="220"/>
      <c r="FS1023" s="220"/>
      <c r="FT1023" s="220"/>
      <c r="FU1023" s="220"/>
      <c r="FV1023" s="220"/>
      <c r="FW1023" s="220"/>
      <c r="FX1023" s="220"/>
      <c r="FY1023" s="220"/>
      <c r="FZ1023" s="220"/>
      <c r="GA1023" s="220"/>
      <c r="GB1023" s="220"/>
      <c r="GC1023" s="220"/>
      <c r="GD1023" s="220"/>
      <c r="GE1023" s="220"/>
      <c r="GF1023" s="220"/>
      <c r="GG1023" s="220"/>
      <c r="GH1023" s="220"/>
      <c r="GI1023" s="220"/>
      <c r="GJ1023" s="220"/>
      <c r="GK1023" s="220"/>
      <c r="GL1023" s="220"/>
      <c r="GM1023" s="220"/>
      <c r="GN1023" s="220"/>
      <c r="GO1023" s="220"/>
      <c r="GP1023" s="220"/>
      <c r="GQ1023" s="220"/>
      <c r="GR1023" s="220"/>
      <c r="GS1023" s="220"/>
      <c r="GT1023" s="220"/>
      <c r="GU1023" s="220"/>
      <c r="GV1023" s="220"/>
      <c r="GW1023" s="220"/>
      <c r="GX1023" s="220"/>
      <c r="GY1023" s="220"/>
      <c r="GZ1023" s="220"/>
      <c r="HA1023" s="220"/>
      <c r="HB1023" s="220"/>
      <c r="HC1023" s="220"/>
      <c r="HD1023" s="220"/>
      <c r="HE1023" s="220"/>
      <c r="HF1023" s="220"/>
      <c r="HG1023" s="220"/>
      <c r="HH1023" s="220"/>
      <c r="HI1023" s="220"/>
      <c r="HJ1023" s="220"/>
      <c r="HK1023" s="220"/>
      <c r="HL1023" s="220"/>
      <c r="HM1023" s="220"/>
      <c r="HN1023" s="220"/>
      <c r="HO1023" s="220"/>
      <c r="HP1023" s="220"/>
      <c r="HQ1023" s="220"/>
      <c r="HR1023" s="220"/>
      <c r="HS1023" s="220"/>
      <c r="HT1023" s="220"/>
      <c r="HU1023" s="220"/>
      <c r="HV1023" s="220"/>
      <c r="HW1023" s="220"/>
      <c r="HX1023" s="220"/>
      <c r="HY1023" s="220"/>
      <c r="HZ1023" s="220"/>
      <c r="IA1023" s="220"/>
      <c r="IB1023" s="220"/>
      <c r="IC1023" s="220"/>
      <c r="ID1023" s="220"/>
      <c r="IE1023" s="220"/>
      <c r="IF1023" s="220"/>
      <c r="IG1023" s="220"/>
      <c r="IH1023" s="220"/>
      <c r="II1023" s="220"/>
      <c r="IJ1023" s="220"/>
      <c r="IK1023" s="220"/>
      <c r="IL1023" s="220"/>
      <c r="IM1023" s="220"/>
      <c r="IN1023" s="220"/>
      <c r="IO1023" s="220"/>
      <c r="IP1023" s="220"/>
      <c r="IQ1023" s="220"/>
      <c r="IR1023" s="220"/>
      <c r="IS1023" s="220"/>
      <c r="IT1023" s="220"/>
      <c r="IU1023" s="220"/>
      <c r="IV1023" s="220"/>
      <c r="IW1023" s="220"/>
      <c r="IX1023" s="220"/>
      <c r="IY1023" s="220"/>
      <c r="IZ1023" s="220"/>
      <c r="JA1023" s="220"/>
      <c r="JB1023" s="220"/>
      <c r="JC1023" s="220"/>
      <c r="JD1023" s="220"/>
      <c r="JE1023" s="220"/>
      <c r="JF1023" s="220"/>
      <c r="JG1023" s="220"/>
      <c r="JH1023" s="220"/>
      <c r="JI1023" s="220"/>
      <c r="JJ1023" s="220"/>
      <c r="JK1023" s="220"/>
      <c r="JL1023" s="220"/>
      <c r="JM1023" s="220"/>
      <c r="JN1023" s="220"/>
      <c r="JO1023" s="220"/>
      <c r="JP1023" s="220"/>
      <c r="JQ1023" s="220"/>
      <c r="JR1023" s="220"/>
      <c r="JS1023" s="220"/>
      <c r="JT1023" s="220"/>
      <c r="JU1023" s="220"/>
      <c r="JV1023" s="220"/>
      <c r="JW1023" s="220"/>
      <c r="JX1023" s="220"/>
      <c r="JY1023" s="220"/>
      <c r="JZ1023" s="220"/>
      <c r="KA1023" s="220"/>
      <c r="KB1023" s="220"/>
      <c r="KC1023" s="220"/>
      <c r="KD1023" s="220"/>
      <c r="KE1023" s="220"/>
      <c r="KF1023" s="220"/>
      <c r="KG1023" s="220"/>
      <c r="KH1023" s="220"/>
      <c r="KI1023" s="220"/>
      <c r="KJ1023" s="220"/>
      <c r="KK1023" s="220"/>
      <c r="KL1023" s="220"/>
      <c r="KM1023" s="220"/>
      <c r="KN1023" s="220"/>
      <c r="KO1023" s="220"/>
      <c r="KP1023" s="220"/>
      <c r="KQ1023" s="220"/>
      <c r="KR1023" s="220"/>
      <c r="KS1023" s="220"/>
      <c r="KT1023" s="220"/>
      <c r="KU1023" s="220"/>
      <c r="KV1023" s="220"/>
      <c r="KW1023" s="220"/>
      <c r="KX1023" s="220"/>
      <c r="LH1023" s="220"/>
      <c r="LI1023" s="220"/>
      <c r="LJ1023" s="220"/>
      <c r="LK1023" s="220"/>
      <c r="LL1023" s="220"/>
      <c r="LM1023" s="220"/>
      <c r="LN1023" s="220"/>
      <c r="LO1023" s="220"/>
      <c r="LP1023" s="220"/>
      <c r="LQ1023" s="220"/>
      <c r="LR1023" s="220"/>
      <c r="LS1023" s="220"/>
      <c r="LT1023" s="220"/>
      <c r="LU1023" s="220"/>
      <c r="LV1023" s="220"/>
      <c r="LW1023" s="220"/>
      <c r="LX1023" s="220"/>
      <c r="LY1023" s="220"/>
      <c r="LZ1023" s="220"/>
      <c r="MA1023" s="220"/>
      <c r="MB1023" s="220"/>
      <c r="MC1023" s="220"/>
      <c r="MD1023" s="220"/>
      <c r="ME1023" s="220"/>
      <c r="MF1023" s="220"/>
      <c r="MG1023" s="220"/>
      <c r="MH1023" s="220"/>
      <c r="MI1023" s="220"/>
      <c r="MJ1023" s="220"/>
      <c r="MK1023" s="220"/>
      <c r="ML1023" s="220"/>
      <c r="MM1023" s="220"/>
      <c r="MN1023" s="220"/>
      <c r="MO1023" s="220"/>
      <c r="MP1023" s="220"/>
      <c r="MQ1023" s="220"/>
      <c r="MR1023" s="220"/>
      <c r="MS1023" s="220"/>
      <c r="MT1023" s="220"/>
      <c r="MU1023" s="220"/>
      <c r="MV1023" s="220"/>
      <c r="MW1023" s="220"/>
      <c r="MX1023" s="220"/>
      <c r="MY1023" s="220"/>
      <c r="MZ1023" s="220"/>
      <c r="NA1023" s="220"/>
      <c r="NB1023" s="220"/>
      <c r="NC1023" s="220"/>
      <c r="ND1023" s="220"/>
      <c r="NE1023" s="220"/>
      <c r="NF1023" s="220"/>
      <c r="NG1023" s="220"/>
      <c r="NH1023" s="220"/>
      <c r="NI1023" s="220"/>
      <c r="NJ1023" s="220"/>
      <c r="NK1023" s="220"/>
      <c r="NL1023" s="220"/>
      <c r="NM1023" s="220"/>
      <c r="NN1023" s="220"/>
      <c r="NO1023" s="220"/>
      <c r="NP1023" s="220"/>
      <c r="NQ1023" s="220"/>
      <c r="NR1023" s="220"/>
      <c r="NS1023" s="220"/>
      <c r="NT1023" s="220"/>
      <c r="NU1023" s="220"/>
      <c r="NV1023" s="220"/>
      <c r="NW1023" s="220"/>
      <c r="NX1023" s="220"/>
      <c r="NY1023" s="220"/>
      <c r="NZ1023" s="220"/>
      <c r="OA1023" s="220"/>
      <c r="OB1023" s="220"/>
      <c r="OC1023" s="220"/>
      <c r="OD1023" s="220"/>
      <c r="OE1023" s="220"/>
      <c r="OF1023" s="220"/>
      <c r="OG1023" s="220"/>
      <c r="OH1023" s="220"/>
      <c r="OI1023" s="220"/>
      <c r="OJ1023" s="220"/>
      <c r="OK1023" s="220"/>
      <c r="OL1023" s="220"/>
      <c r="OM1023" s="220"/>
      <c r="ON1023" s="220"/>
      <c r="OO1023" s="220"/>
      <c r="OP1023" s="220"/>
      <c r="OQ1023" s="220"/>
      <c r="OR1023" s="220"/>
      <c r="OS1023" s="220"/>
      <c r="OT1023" s="220"/>
      <c r="OU1023" s="220"/>
      <c r="OV1023" s="220"/>
      <c r="OW1023" s="220"/>
      <c r="OX1023" s="220"/>
      <c r="OY1023" s="220"/>
      <c r="OZ1023" s="220"/>
      <c r="PA1023" s="220"/>
      <c r="PB1023" s="220"/>
      <c r="PC1023" s="220"/>
      <c r="PD1023" s="220"/>
      <c r="PE1023" s="220"/>
      <c r="PF1023" s="220"/>
      <c r="PG1023" s="220"/>
      <c r="PH1023" s="220"/>
      <c r="PI1023" s="220"/>
      <c r="PJ1023" s="220"/>
      <c r="PK1023" s="220"/>
      <c r="PL1023" s="220"/>
      <c r="PM1023" s="220"/>
      <c r="PN1023" s="220"/>
      <c r="PO1023" s="220"/>
      <c r="PP1023" s="220"/>
      <c r="PQ1023" s="220"/>
      <c r="PR1023" s="220"/>
      <c r="PS1023" s="220"/>
      <c r="PT1023" s="220"/>
      <c r="PU1023" s="220"/>
      <c r="PV1023" s="220"/>
      <c r="PW1023" s="220"/>
      <c r="PX1023" s="220"/>
      <c r="PY1023" s="220"/>
      <c r="PZ1023" s="220"/>
      <c r="QA1023" s="220"/>
      <c r="QB1023" s="220"/>
      <c r="QC1023" s="220"/>
      <c r="QD1023" s="220"/>
      <c r="QE1023" s="220"/>
      <c r="QF1023" s="220"/>
      <c r="QG1023" s="220"/>
      <c r="QH1023" s="220"/>
      <c r="QI1023" s="220"/>
      <c r="QJ1023" s="220"/>
      <c r="QK1023" s="220"/>
      <c r="QL1023" s="220"/>
      <c r="QM1023" s="220"/>
      <c r="QN1023" s="220"/>
      <c r="QO1023" s="220"/>
      <c r="QP1023" s="220"/>
      <c r="QQ1023" s="220"/>
      <c r="QR1023" s="220"/>
      <c r="QS1023" s="220"/>
      <c r="QT1023" s="220"/>
      <c r="QU1023" s="220"/>
      <c r="QV1023" s="220"/>
      <c r="QW1023" s="220"/>
      <c r="QX1023" s="220"/>
      <c r="QY1023" s="220"/>
      <c r="QZ1023" s="220"/>
      <c r="RA1023" s="220"/>
      <c r="RB1023" s="220"/>
      <c r="RC1023" s="220"/>
      <c r="RD1023" s="220"/>
      <c r="RE1023" s="220"/>
      <c r="RF1023" s="220"/>
      <c r="RG1023" s="220"/>
      <c r="RH1023" s="220"/>
      <c r="RI1023" s="220"/>
      <c r="RJ1023" s="220"/>
      <c r="RK1023" s="220"/>
      <c r="RL1023" s="220"/>
      <c r="RM1023" s="220"/>
      <c r="RN1023" s="220"/>
      <c r="RO1023" s="220"/>
      <c r="RP1023" s="220"/>
      <c r="RQ1023" s="220"/>
      <c r="RR1023" s="220"/>
      <c r="RS1023" s="220"/>
      <c r="RT1023" s="220"/>
      <c r="RU1023" s="220"/>
      <c r="RV1023" s="220"/>
      <c r="RW1023" s="220"/>
      <c r="RX1023" s="220"/>
      <c r="RY1023" s="220"/>
      <c r="RZ1023" s="220"/>
      <c r="SA1023" s="220"/>
      <c r="SB1023" s="220"/>
      <c r="SC1023" s="220"/>
      <c r="SD1023" s="220"/>
      <c r="SE1023" s="220"/>
      <c r="SF1023" s="220"/>
      <c r="SG1023" s="220"/>
    </row>
    <row r="1024" spans="1:501">
      <c r="A1024" s="220"/>
      <c r="B1024" s="220"/>
      <c r="C1024" s="220"/>
      <c r="D1024" s="220"/>
      <c r="E1024" s="220"/>
      <c r="F1024" s="220"/>
      <c r="G1024" s="220"/>
      <c r="H1024" s="220"/>
      <c r="I1024" s="220"/>
      <c r="J1024" s="220"/>
      <c r="K1024" s="220"/>
      <c r="L1024" s="220"/>
      <c r="M1024" s="220"/>
      <c r="N1024" s="220"/>
      <c r="O1024" s="454"/>
      <c r="P1024" s="220"/>
      <c r="Q1024" s="220"/>
      <c r="R1024" s="220"/>
      <c r="S1024" s="220"/>
      <c r="T1024" s="220"/>
      <c r="U1024" s="220"/>
      <c r="V1024" s="220"/>
      <c r="W1024" s="220"/>
      <c r="X1024" s="220"/>
      <c r="Y1024" s="220"/>
      <c r="Z1024" s="220"/>
      <c r="AA1024" s="220"/>
      <c r="AB1024" s="220"/>
      <c r="AC1024" s="220"/>
      <c r="AD1024" s="220"/>
      <c r="AE1024" s="220"/>
      <c r="AF1024" s="220"/>
      <c r="AG1024" s="220"/>
      <c r="AH1024" s="220"/>
      <c r="AI1024" s="220"/>
      <c r="AJ1024" s="220"/>
      <c r="AK1024" s="220"/>
      <c r="AL1024" s="220"/>
      <c r="AM1024" s="220"/>
      <c r="AN1024" s="220"/>
      <c r="AO1024" s="220"/>
      <c r="AP1024" s="220"/>
      <c r="AQ1024" s="220"/>
      <c r="AR1024" s="220"/>
      <c r="AS1024" s="220"/>
      <c r="AT1024" s="220"/>
      <c r="AU1024" s="220"/>
      <c r="AV1024" s="220"/>
      <c r="AW1024" s="220"/>
      <c r="AX1024" s="220"/>
      <c r="AY1024" s="220"/>
      <c r="AZ1024" s="220"/>
      <c r="BA1024" s="220"/>
      <c r="BB1024" s="220"/>
      <c r="BC1024" s="220"/>
      <c r="BD1024" s="220"/>
      <c r="BE1024" s="220"/>
      <c r="BF1024" s="220"/>
      <c r="BG1024" s="220"/>
      <c r="BH1024" s="220"/>
      <c r="BI1024" s="220"/>
      <c r="BJ1024" s="220"/>
      <c r="BK1024" s="220"/>
      <c r="BL1024" s="220"/>
      <c r="BM1024" s="220"/>
      <c r="BN1024" s="220"/>
      <c r="BO1024" s="220"/>
      <c r="BP1024" s="220"/>
      <c r="BQ1024" s="220"/>
      <c r="BR1024" s="220"/>
      <c r="BS1024" s="220"/>
      <c r="BT1024" s="220"/>
      <c r="BU1024" s="220"/>
      <c r="BV1024" s="220"/>
      <c r="BW1024" s="220"/>
      <c r="DV1024" s="220"/>
      <c r="DW1024" s="220"/>
      <c r="DX1024" s="220"/>
      <c r="DY1024" s="220"/>
      <c r="DZ1024" s="220"/>
      <c r="EA1024" s="220"/>
      <c r="EB1024" s="220"/>
      <c r="EC1024" s="220"/>
      <c r="ED1024" s="220"/>
      <c r="EE1024" s="220"/>
      <c r="EF1024" s="220"/>
      <c r="EG1024" s="220"/>
      <c r="EH1024" s="220"/>
      <c r="EI1024" s="220"/>
      <c r="EJ1024" s="220"/>
      <c r="EK1024" s="220"/>
      <c r="EL1024" s="220"/>
      <c r="EM1024" s="220"/>
      <c r="EN1024" s="220"/>
      <c r="EO1024" s="220"/>
      <c r="EP1024" s="220"/>
      <c r="EQ1024" s="220"/>
      <c r="ER1024" s="220"/>
      <c r="ES1024" s="220"/>
      <c r="ET1024" s="220"/>
      <c r="EU1024" s="220"/>
      <c r="EV1024" s="220"/>
      <c r="EW1024" s="220"/>
      <c r="EX1024" s="220"/>
      <c r="EY1024" s="220"/>
      <c r="EZ1024" s="220"/>
      <c r="FA1024" s="220"/>
      <c r="FB1024" s="220"/>
      <c r="FC1024" s="220"/>
      <c r="FD1024" s="220"/>
      <c r="FE1024" s="220"/>
      <c r="FF1024" s="220"/>
      <c r="FG1024" s="220"/>
      <c r="FH1024" s="220"/>
      <c r="FI1024" s="220"/>
      <c r="FJ1024" s="220"/>
      <c r="FK1024" s="220"/>
      <c r="FL1024" s="220"/>
      <c r="FM1024" s="220"/>
      <c r="FN1024" s="220"/>
      <c r="FO1024" s="220"/>
      <c r="FP1024" s="220"/>
      <c r="FQ1024" s="220"/>
      <c r="FR1024" s="220"/>
      <c r="FS1024" s="220"/>
      <c r="FT1024" s="220"/>
      <c r="FU1024" s="220"/>
      <c r="FV1024" s="220"/>
      <c r="FW1024" s="220"/>
      <c r="FX1024" s="220"/>
      <c r="FY1024" s="220"/>
      <c r="FZ1024" s="220"/>
      <c r="GA1024" s="220"/>
      <c r="GB1024" s="220"/>
      <c r="GC1024" s="220"/>
      <c r="GD1024" s="220"/>
      <c r="GE1024" s="220"/>
      <c r="GF1024" s="220"/>
      <c r="GG1024" s="220"/>
      <c r="GH1024" s="220"/>
      <c r="GI1024" s="220"/>
      <c r="GJ1024" s="220"/>
      <c r="GK1024" s="220"/>
      <c r="GL1024" s="220"/>
      <c r="GM1024" s="220"/>
      <c r="GN1024" s="220"/>
      <c r="GO1024" s="220"/>
      <c r="GP1024" s="220"/>
      <c r="GQ1024" s="220"/>
      <c r="GR1024" s="220"/>
      <c r="GS1024" s="220"/>
      <c r="GT1024" s="220"/>
      <c r="GU1024" s="220"/>
      <c r="GV1024" s="220"/>
      <c r="GW1024" s="220"/>
      <c r="GX1024" s="220"/>
      <c r="GY1024" s="220"/>
      <c r="GZ1024" s="220"/>
      <c r="HA1024" s="220"/>
      <c r="HB1024" s="220"/>
      <c r="HC1024" s="220"/>
      <c r="HD1024" s="220"/>
      <c r="HE1024" s="220"/>
      <c r="HF1024" s="220"/>
      <c r="HG1024" s="220"/>
      <c r="HH1024" s="220"/>
      <c r="HI1024" s="220"/>
      <c r="HJ1024" s="220"/>
      <c r="HK1024" s="220"/>
      <c r="HL1024" s="220"/>
      <c r="HM1024" s="220"/>
      <c r="HN1024" s="220"/>
      <c r="HO1024" s="220"/>
      <c r="HP1024" s="220"/>
      <c r="HQ1024" s="220"/>
      <c r="HR1024" s="220"/>
      <c r="HS1024" s="220"/>
      <c r="HT1024" s="220"/>
      <c r="HU1024" s="220"/>
      <c r="HV1024" s="220"/>
      <c r="HW1024" s="220"/>
      <c r="HX1024" s="220"/>
      <c r="HY1024" s="220"/>
      <c r="HZ1024" s="220"/>
      <c r="IA1024" s="220"/>
      <c r="IB1024" s="220"/>
      <c r="IC1024" s="220"/>
      <c r="ID1024" s="220"/>
      <c r="IE1024" s="220"/>
      <c r="IF1024" s="220"/>
      <c r="IG1024" s="220"/>
      <c r="IH1024" s="220"/>
      <c r="II1024" s="220"/>
      <c r="IJ1024" s="220"/>
      <c r="IK1024" s="220"/>
      <c r="IL1024" s="220"/>
      <c r="IM1024" s="220"/>
      <c r="IN1024" s="220"/>
      <c r="IO1024" s="220"/>
      <c r="IP1024" s="220"/>
      <c r="IQ1024" s="220"/>
      <c r="IR1024" s="220"/>
      <c r="IS1024" s="220"/>
      <c r="IT1024" s="220"/>
      <c r="IU1024" s="220"/>
      <c r="IV1024" s="220"/>
      <c r="IW1024" s="220"/>
      <c r="IX1024" s="220"/>
      <c r="IY1024" s="220"/>
      <c r="IZ1024" s="220"/>
      <c r="JA1024" s="220"/>
      <c r="JB1024" s="220"/>
      <c r="JC1024" s="220"/>
      <c r="JD1024" s="220"/>
      <c r="JE1024" s="220"/>
      <c r="JF1024" s="220"/>
      <c r="JG1024" s="220"/>
      <c r="JH1024" s="220"/>
      <c r="JI1024" s="220"/>
      <c r="JJ1024" s="220"/>
      <c r="JK1024" s="220"/>
      <c r="JL1024" s="220"/>
      <c r="JM1024" s="220"/>
      <c r="JN1024" s="220"/>
      <c r="JO1024" s="220"/>
      <c r="JP1024" s="220"/>
      <c r="JQ1024" s="220"/>
      <c r="JR1024" s="220"/>
      <c r="JS1024" s="220"/>
      <c r="JT1024" s="220"/>
      <c r="JU1024" s="220"/>
      <c r="JV1024" s="220"/>
      <c r="JW1024" s="220"/>
      <c r="JX1024" s="220"/>
      <c r="JY1024" s="220"/>
      <c r="JZ1024" s="220"/>
      <c r="KA1024" s="220"/>
      <c r="KB1024" s="220"/>
      <c r="KC1024" s="220"/>
      <c r="KD1024" s="220"/>
      <c r="KE1024" s="220"/>
      <c r="KF1024" s="220"/>
      <c r="KG1024" s="220"/>
      <c r="KH1024" s="220"/>
      <c r="KI1024" s="220"/>
      <c r="KJ1024" s="220"/>
      <c r="KK1024" s="220"/>
      <c r="KL1024" s="220"/>
      <c r="KM1024" s="220"/>
      <c r="KN1024" s="220"/>
      <c r="KO1024" s="220"/>
      <c r="KP1024" s="220"/>
      <c r="KQ1024" s="220"/>
      <c r="KR1024" s="220"/>
      <c r="KS1024" s="220"/>
      <c r="KT1024" s="220"/>
      <c r="KU1024" s="220"/>
      <c r="KV1024" s="220"/>
      <c r="KW1024" s="220"/>
      <c r="KX1024" s="220"/>
      <c r="LH1024" s="220"/>
      <c r="LI1024" s="220"/>
      <c r="LJ1024" s="220"/>
      <c r="LK1024" s="220"/>
      <c r="LL1024" s="220"/>
      <c r="LM1024" s="220"/>
      <c r="LN1024" s="220"/>
      <c r="LO1024" s="220"/>
      <c r="LP1024" s="220"/>
      <c r="LQ1024" s="220"/>
      <c r="LR1024" s="220"/>
      <c r="LS1024" s="220"/>
      <c r="LT1024" s="220"/>
      <c r="LU1024" s="220"/>
      <c r="LV1024" s="220"/>
      <c r="LW1024" s="220"/>
      <c r="LX1024" s="220"/>
      <c r="LY1024" s="220"/>
      <c r="LZ1024" s="220"/>
      <c r="MA1024" s="220"/>
      <c r="MB1024" s="220"/>
      <c r="MC1024" s="220"/>
      <c r="MD1024" s="220"/>
      <c r="ME1024" s="220"/>
      <c r="MF1024" s="220"/>
      <c r="MG1024" s="220"/>
      <c r="MH1024" s="220"/>
      <c r="MI1024" s="220"/>
      <c r="MJ1024" s="220"/>
      <c r="MK1024" s="220"/>
      <c r="ML1024" s="220"/>
      <c r="MM1024" s="220"/>
      <c r="MN1024" s="220"/>
      <c r="MO1024" s="220"/>
      <c r="MP1024" s="220"/>
      <c r="MQ1024" s="220"/>
      <c r="MR1024" s="220"/>
      <c r="MS1024" s="220"/>
      <c r="MT1024" s="220"/>
      <c r="MU1024" s="220"/>
      <c r="MV1024" s="220"/>
      <c r="MW1024" s="220"/>
      <c r="MX1024" s="220"/>
      <c r="MY1024" s="220"/>
      <c r="MZ1024" s="220"/>
      <c r="NA1024" s="220"/>
      <c r="NB1024" s="220"/>
      <c r="NC1024" s="220"/>
      <c r="ND1024" s="220"/>
      <c r="NE1024" s="220"/>
      <c r="NF1024" s="220"/>
      <c r="NG1024" s="220"/>
      <c r="NH1024" s="220"/>
      <c r="NI1024" s="220"/>
      <c r="NJ1024" s="220"/>
      <c r="NK1024" s="220"/>
      <c r="NL1024" s="220"/>
      <c r="NM1024" s="220"/>
      <c r="NN1024" s="220"/>
      <c r="NO1024" s="220"/>
      <c r="NP1024" s="220"/>
      <c r="NQ1024" s="220"/>
      <c r="NR1024" s="220"/>
      <c r="NS1024" s="220"/>
      <c r="NT1024" s="220"/>
      <c r="NU1024" s="220"/>
      <c r="NV1024" s="220"/>
      <c r="NW1024" s="220"/>
      <c r="NX1024" s="220"/>
      <c r="NY1024" s="220"/>
      <c r="NZ1024" s="220"/>
      <c r="OA1024" s="220"/>
      <c r="OB1024" s="220"/>
      <c r="OC1024" s="220"/>
      <c r="OD1024" s="220"/>
      <c r="OE1024" s="220"/>
      <c r="OF1024" s="220"/>
      <c r="OG1024" s="220"/>
      <c r="OH1024" s="220"/>
      <c r="OI1024" s="220"/>
      <c r="OJ1024" s="220"/>
      <c r="OK1024" s="220"/>
      <c r="OL1024" s="220"/>
      <c r="OM1024" s="220"/>
      <c r="ON1024" s="220"/>
      <c r="OO1024" s="220"/>
      <c r="OP1024" s="220"/>
      <c r="OQ1024" s="220"/>
      <c r="OR1024" s="220"/>
      <c r="OS1024" s="220"/>
      <c r="OT1024" s="220"/>
      <c r="OU1024" s="220"/>
      <c r="OV1024" s="220"/>
      <c r="OW1024" s="220"/>
      <c r="OX1024" s="220"/>
      <c r="OY1024" s="220"/>
      <c r="OZ1024" s="220"/>
      <c r="PA1024" s="220"/>
      <c r="PB1024" s="220"/>
      <c r="PC1024" s="220"/>
      <c r="PD1024" s="220"/>
      <c r="PE1024" s="220"/>
      <c r="PF1024" s="220"/>
      <c r="PG1024" s="220"/>
      <c r="PH1024" s="220"/>
      <c r="PI1024" s="220"/>
      <c r="PJ1024" s="220"/>
      <c r="PK1024" s="220"/>
      <c r="PL1024" s="220"/>
      <c r="PM1024" s="220"/>
      <c r="PN1024" s="220"/>
      <c r="PO1024" s="220"/>
      <c r="PP1024" s="220"/>
      <c r="PQ1024" s="220"/>
      <c r="PR1024" s="220"/>
      <c r="PS1024" s="220"/>
      <c r="PT1024" s="220"/>
      <c r="PU1024" s="220"/>
      <c r="PV1024" s="220"/>
      <c r="PW1024" s="220"/>
      <c r="PX1024" s="220"/>
      <c r="PY1024" s="220"/>
      <c r="PZ1024" s="220"/>
      <c r="QA1024" s="220"/>
      <c r="QB1024" s="220"/>
      <c r="QC1024" s="220"/>
      <c r="QD1024" s="220"/>
      <c r="QE1024" s="220"/>
      <c r="QF1024" s="220"/>
      <c r="QG1024" s="220"/>
      <c r="QH1024" s="220"/>
      <c r="QI1024" s="220"/>
      <c r="QJ1024" s="220"/>
      <c r="QK1024" s="220"/>
      <c r="QL1024" s="220"/>
      <c r="QM1024" s="220"/>
      <c r="QN1024" s="220"/>
      <c r="QO1024" s="220"/>
      <c r="QP1024" s="220"/>
      <c r="QQ1024" s="220"/>
      <c r="QR1024" s="220"/>
      <c r="QS1024" s="220"/>
      <c r="QT1024" s="220"/>
      <c r="QU1024" s="220"/>
      <c r="QV1024" s="220"/>
      <c r="QW1024" s="220"/>
      <c r="QX1024" s="220"/>
      <c r="QY1024" s="220"/>
      <c r="QZ1024" s="220"/>
      <c r="RA1024" s="220"/>
      <c r="RB1024" s="220"/>
      <c r="RC1024" s="220"/>
      <c r="RD1024" s="220"/>
      <c r="RE1024" s="220"/>
      <c r="RF1024" s="220"/>
      <c r="RG1024" s="220"/>
      <c r="RH1024" s="220"/>
      <c r="RI1024" s="220"/>
      <c r="RJ1024" s="220"/>
      <c r="RK1024" s="220"/>
      <c r="RL1024" s="220"/>
      <c r="RM1024" s="220"/>
      <c r="RN1024" s="220"/>
      <c r="RO1024" s="220"/>
      <c r="RP1024" s="220"/>
      <c r="RQ1024" s="220"/>
      <c r="RR1024" s="220"/>
      <c r="RS1024" s="220"/>
      <c r="RT1024" s="220"/>
      <c r="RU1024" s="220"/>
      <c r="RV1024" s="220"/>
      <c r="RW1024" s="220"/>
      <c r="RX1024" s="220"/>
      <c r="RY1024" s="220"/>
      <c r="RZ1024" s="220"/>
      <c r="SA1024" s="220"/>
      <c r="SB1024" s="220"/>
      <c r="SC1024" s="220"/>
      <c r="SD1024" s="220"/>
      <c r="SE1024" s="220"/>
      <c r="SF1024" s="220"/>
      <c r="SG1024" s="220"/>
    </row>
    <row r="1025" spans="1:501">
      <c r="A1025" s="220"/>
      <c r="B1025" s="220"/>
      <c r="C1025" s="220"/>
      <c r="D1025" s="220"/>
      <c r="E1025" s="220"/>
      <c r="F1025" s="220"/>
      <c r="G1025" s="220"/>
      <c r="H1025" s="220"/>
      <c r="I1025" s="220"/>
      <c r="J1025" s="220"/>
      <c r="K1025" s="220"/>
      <c r="L1025" s="220"/>
      <c r="M1025" s="220"/>
      <c r="N1025" s="220"/>
      <c r="O1025" s="454"/>
      <c r="P1025" s="220"/>
      <c r="Q1025" s="220"/>
      <c r="R1025" s="220"/>
      <c r="S1025" s="220"/>
      <c r="T1025" s="220"/>
      <c r="U1025" s="220"/>
      <c r="V1025" s="220"/>
      <c r="W1025" s="220"/>
      <c r="X1025" s="220"/>
      <c r="Y1025" s="220"/>
      <c r="Z1025" s="220"/>
      <c r="AA1025" s="220"/>
      <c r="AB1025" s="220"/>
      <c r="AC1025" s="220"/>
      <c r="AD1025" s="220"/>
      <c r="AE1025" s="220"/>
      <c r="AF1025" s="220"/>
      <c r="AG1025" s="220"/>
      <c r="AH1025" s="220"/>
      <c r="AI1025" s="220"/>
      <c r="AJ1025" s="220"/>
      <c r="AK1025" s="220"/>
      <c r="AL1025" s="220"/>
      <c r="AM1025" s="220"/>
      <c r="AN1025" s="220"/>
      <c r="AO1025" s="220"/>
      <c r="AP1025" s="220"/>
      <c r="AQ1025" s="220"/>
      <c r="AR1025" s="220"/>
      <c r="AS1025" s="220"/>
      <c r="AT1025" s="220"/>
      <c r="AU1025" s="220"/>
      <c r="AV1025" s="220"/>
      <c r="AW1025" s="220"/>
      <c r="AX1025" s="220"/>
      <c r="AY1025" s="220"/>
      <c r="AZ1025" s="220"/>
      <c r="BA1025" s="220"/>
      <c r="BB1025" s="220"/>
      <c r="BC1025" s="220"/>
      <c r="BD1025" s="220"/>
      <c r="BE1025" s="220"/>
      <c r="BF1025" s="220"/>
      <c r="BG1025" s="220"/>
      <c r="BH1025" s="220"/>
      <c r="BI1025" s="220"/>
      <c r="BJ1025" s="220"/>
      <c r="BK1025" s="220"/>
      <c r="BL1025" s="220"/>
      <c r="BM1025" s="220"/>
      <c r="BN1025" s="220"/>
      <c r="BO1025" s="220"/>
      <c r="BP1025" s="220"/>
      <c r="BQ1025" s="220"/>
      <c r="BR1025" s="220"/>
      <c r="BS1025" s="220"/>
      <c r="BT1025" s="220"/>
      <c r="BU1025" s="220"/>
      <c r="BV1025" s="220"/>
      <c r="BW1025" s="220"/>
      <c r="DV1025" s="220"/>
      <c r="DW1025" s="220"/>
      <c r="DX1025" s="220"/>
      <c r="DY1025" s="220"/>
      <c r="DZ1025" s="220"/>
      <c r="EA1025" s="220"/>
      <c r="EB1025" s="220"/>
      <c r="EC1025" s="220"/>
      <c r="ED1025" s="220"/>
      <c r="EE1025" s="220"/>
      <c r="EF1025" s="220"/>
      <c r="EG1025" s="220"/>
      <c r="EH1025" s="220"/>
      <c r="EI1025" s="220"/>
      <c r="EJ1025" s="220"/>
      <c r="EK1025" s="220"/>
      <c r="EL1025" s="220"/>
      <c r="EM1025" s="220"/>
      <c r="EN1025" s="220"/>
      <c r="EO1025" s="220"/>
      <c r="EP1025" s="220"/>
      <c r="EQ1025" s="220"/>
      <c r="ER1025" s="220"/>
      <c r="ES1025" s="220"/>
      <c r="ET1025" s="220"/>
      <c r="EU1025" s="220"/>
      <c r="EV1025" s="220"/>
      <c r="EW1025" s="220"/>
      <c r="EX1025" s="220"/>
      <c r="EY1025" s="220"/>
      <c r="EZ1025" s="220"/>
      <c r="FA1025" s="220"/>
      <c r="FB1025" s="220"/>
      <c r="FC1025" s="220"/>
      <c r="FD1025" s="220"/>
      <c r="FE1025" s="220"/>
      <c r="FF1025" s="220"/>
      <c r="FG1025" s="220"/>
      <c r="FH1025" s="220"/>
      <c r="FI1025" s="220"/>
      <c r="FJ1025" s="220"/>
      <c r="FK1025" s="220"/>
      <c r="FL1025" s="220"/>
      <c r="FM1025" s="220"/>
      <c r="FN1025" s="220"/>
      <c r="FO1025" s="220"/>
      <c r="FP1025" s="220"/>
      <c r="FQ1025" s="220"/>
      <c r="FR1025" s="220"/>
      <c r="FS1025" s="220"/>
      <c r="FT1025" s="220"/>
      <c r="FU1025" s="220"/>
      <c r="FV1025" s="220"/>
      <c r="FW1025" s="220"/>
      <c r="FX1025" s="220"/>
      <c r="FY1025" s="220"/>
      <c r="FZ1025" s="220"/>
      <c r="GA1025" s="220"/>
      <c r="GB1025" s="220"/>
      <c r="GC1025" s="220"/>
      <c r="GD1025" s="220"/>
      <c r="GE1025" s="220"/>
      <c r="GF1025" s="220"/>
      <c r="GG1025" s="220"/>
      <c r="GH1025" s="220"/>
      <c r="GI1025" s="220"/>
      <c r="GJ1025" s="220"/>
      <c r="GK1025" s="220"/>
      <c r="GL1025" s="220"/>
      <c r="GM1025" s="220"/>
      <c r="GN1025" s="220"/>
      <c r="GO1025" s="220"/>
      <c r="GP1025" s="220"/>
      <c r="GQ1025" s="220"/>
      <c r="GR1025" s="220"/>
      <c r="GS1025" s="220"/>
      <c r="GT1025" s="220"/>
      <c r="GU1025" s="220"/>
      <c r="GV1025" s="220"/>
      <c r="GW1025" s="220"/>
      <c r="GX1025" s="220"/>
      <c r="GY1025" s="220"/>
      <c r="GZ1025" s="220"/>
      <c r="HA1025" s="220"/>
      <c r="HB1025" s="220"/>
      <c r="HC1025" s="220"/>
      <c r="HD1025" s="220"/>
      <c r="HE1025" s="220"/>
      <c r="HF1025" s="220"/>
      <c r="HG1025" s="220"/>
      <c r="HH1025" s="220"/>
      <c r="HI1025" s="220"/>
      <c r="HJ1025" s="220"/>
      <c r="HK1025" s="220"/>
      <c r="HL1025" s="220"/>
      <c r="HM1025" s="220"/>
      <c r="HN1025" s="220"/>
      <c r="HO1025" s="220"/>
      <c r="HP1025" s="220"/>
      <c r="HQ1025" s="220"/>
      <c r="HR1025" s="220"/>
      <c r="HS1025" s="220"/>
      <c r="HT1025" s="220"/>
      <c r="HU1025" s="220"/>
      <c r="HV1025" s="220"/>
      <c r="HW1025" s="220"/>
      <c r="HX1025" s="220"/>
      <c r="HY1025" s="220"/>
      <c r="HZ1025" s="220"/>
      <c r="IA1025" s="220"/>
      <c r="IB1025" s="220"/>
      <c r="IC1025" s="220"/>
      <c r="ID1025" s="220"/>
      <c r="IE1025" s="220"/>
      <c r="IF1025" s="220"/>
      <c r="IG1025" s="220"/>
      <c r="IH1025" s="220"/>
      <c r="II1025" s="220"/>
      <c r="IJ1025" s="220"/>
      <c r="IK1025" s="220"/>
      <c r="IL1025" s="220"/>
      <c r="IM1025" s="220"/>
      <c r="IN1025" s="220"/>
      <c r="IO1025" s="220"/>
      <c r="IP1025" s="220"/>
      <c r="IQ1025" s="220"/>
      <c r="IR1025" s="220"/>
      <c r="IS1025" s="220"/>
      <c r="IT1025" s="220"/>
      <c r="IU1025" s="220"/>
      <c r="IV1025" s="220"/>
      <c r="IW1025" s="220"/>
      <c r="IX1025" s="220"/>
      <c r="IY1025" s="220"/>
      <c r="IZ1025" s="220"/>
      <c r="JA1025" s="220"/>
      <c r="JB1025" s="220"/>
      <c r="JC1025" s="220"/>
      <c r="JD1025" s="220"/>
      <c r="JE1025" s="220"/>
      <c r="JF1025" s="220"/>
      <c r="JG1025" s="220"/>
      <c r="JH1025" s="220"/>
      <c r="JI1025" s="220"/>
      <c r="JJ1025" s="220"/>
      <c r="JK1025" s="220"/>
      <c r="JL1025" s="220"/>
      <c r="JM1025" s="220"/>
      <c r="JN1025" s="220"/>
      <c r="JO1025" s="220"/>
      <c r="JP1025" s="220"/>
      <c r="JQ1025" s="220"/>
      <c r="JR1025" s="220"/>
      <c r="JS1025" s="220"/>
      <c r="JT1025" s="220"/>
      <c r="JU1025" s="220"/>
      <c r="JV1025" s="220"/>
      <c r="JW1025" s="220"/>
      <c r="JX1025" s="220"/>
      <c r="JY1025" s="220"/>
      <c r="JZ1025" s="220"/>
      <c r="KA1025" s="220"/>
      <c r="KB1025" s="220"/>
      <c r="KC1025" s="220"/>
      <c r="KD1025" s="220"/>
      <c r="KE1025" s="220"/>
      <c r="KF1025" s="220"/>
      <c r="KG1025" s="220"/>
      <c r="KH1025" s="220"/>
      <c r="KI1025" s="220"/>
      <c r="KJ1025" s="220"/>
      <c r="KK1025" s="220"/>
      <c r="KL1025" s="220"/>
      <c r="KM1025" s="220"/>
      <c r="KN1025" s="220"/>
      <c r="KO1025" s="220"/>
      <c r="KP1025" s="220"/>
      <c r="KQ1025" s="220"/>
      <c r="KR1025" s="220"/>
      <c r="KS1025" s="220"/>
      <c r="KT1025" s="220"/>
      <c r="KU1025" s="220"/>
      <c r="KV1025" s="220"/>
      <c r="KW1025" s="220"/>
      <c r="KX1025" s="220"/>
      <c r="LH1025" s="220"/>
      <c r="LI1025" s="220"/>
      <c r="LJ1025" s="220"/>
      <c r="LK1025" s="220"/>
      <c r="LL1025" s="220"/>
      <c r="LM1025" s="220"/>
      <c r="LN1025" s="220"/>
      <c r="LO1025" s="220"/>
      <c r="LP1025" s="220"/>
      <c r="LQ1025" s="220"/>
      <c r="LR1025" s="220"/>
      <c r="LS1025" s="220"/>
      <c r="LT1025" s="220"/>
      <c r="LU1025" s="220"/>
      <c r="LV1025" s="220"/>
      <c r="LW1025" s="220"/>
      <c r="LX1025" s="220"/>
      <c r="LY1025" s="220"/>
      <c r="LZ1025" s="220"/>
      <c r="MA1025" s="220"/>
      <c r="MB1025" s="220"/>
      <c r="MC1025" s="220"/>
      <c r="MD1025" s="220"/>
      <c r="ME1025" s="220"/>
      <c r="MF1025" s="220"/>
      <c r="MG1025" s="220"/>
      <c r="MH1025" s="220"/>
      <c r="MI1025" s="220"/>
      <c r="MJ1025" s="220"/>
      <c r="MK1025" s="220"/>
      <c r="ML1025" s="220"/>
      <c r="MM1025" s="220"/>
      <c r="MN1025" s="220"/>
      <c r="MO1025" s="220"/>
      <c r="MP1025" s="220"/>
      <c r="MQ1025" s="220"/>
      <c r="MR1025" s="220"/>
      <c r="MS1025" s="220"/>
      <c r="MT1025" s="220"/>
      <c r="MU1025" s="220"/>
      <c r="MV1025" s="220"/>
      <c r="MW1025" s="220"/>
      <c r="MX1025" s="220"/>
      <c r="MY1025" s="220"/>
      <c r="MZ1025" s="220"/>
      <c r="NA1025" s="220"/>
      <c r="NB1025" s="220"/>
      <c r="NC1025" s="220"/>
      <c r="ND1025" s="220"/>
      <c r="NE1025" s="220"/>
      <c r="NF1025" s="220"/>
      <c r="NG1025" s="220"/>
      <c r="NH1025" s="220"/>
      <c r="NI1025" s="220"/>
      <c r="NJ1025" s="220"/>
      <c r="NK1025" s="220"/>
      <c r="NL1025" s="220"/>
      <c r="NM1025" s="220"/>
      <c r="NN1025" s="220"/>
      <c r="NO1025" s="220"/>
      <c r="NP1025" s="220"/>
      <c r="NQ1025" s="220"/>
      <c r="NR1025" s="220"/>
      <c r="NS1025" s="220"/>
      <c r="NT1025" s="220"/>
      <c r="NU1025" s="220"/>
      <c r="NV1025" s="220"/>
      <c r="NW1025" s="220"/>
      <c r="NX1025" s="220"/>
      <c r="NY1025" s="220"/>
      <c r="NZ1025" s="220"/>
      <c r="OA1025" s="220"/>
      <c r="OB1025" s="220"/>
      <c r="OC1025" s="220"/>
      <c r="OD1025" s="220"/>
      <c r="OE1025" s="220"/>
      <c r="OF1025" s="220"/>
      <c r="OG1025" s="220"/>
      <c r="OH1025" s="220"/>
      <c r="OI1025" s="220"/>
      <c r="OJ1025" s="220"/>
      <c r="OK1025" s="220"/>
      <c r="OL1025" s="220"/>
      <c r="OM1025" s="220"/>
      <c r="ON1025" s="220"/>
      <c r="OO1025" s="220"/>
      <c r="OP1025" s="220"/>
      <c r="OQ1025" s="220"/>
      <c r="OR1025" s="220"/>
      <c r="OS1025" s="220"/>
      <c r="OT1025" s="220"/>
      <c r="OU1025" s="220"/>
      <c r="OV1025" s="220"/>
      <c r="OW1025" s="220"/>
      <c r="OX1025" s="220"/>
      <c r="OY1025" s="220"/>
      <c r="OZ1025" s="220"/>
      <c r="PA1025" s="220"/>
      <c r="PB1025" s="220"/>
      <c r="PC1025" s="220"/>
      <c r="PD1025" s="220"/>
      <c r="PE1025" s="220"/>
      <c r="PF1025" s="220"/>
      <c r="PG1025" s="220"/>
      <c r="PH1025" s="220"/>
      <c r="PI1025" s="220"/>
      <c r="PJ1025" s="220"/>
      <c r="PK1025" s="220"/>
      <c r="PL1025" s="220"/>
      <c r="PM1025" s="220"/>
      <c r="PN1025" s="220"/>
      <c r="PO1025" s="220"/>
      <c r="PP1025" s="220"/>
      <c r="PQ1025" s="220"/>
      <c r="PR1025" s="220"/>
      <c r="PS1025" s="220"/>
      <c r="PT1025" s="220"/>
      <c r="PU1025" s="220"/>
      <c r="PV1025" s="220"/>
      <c r="PW1025" s="220"/>
      <c r="PX1025" s="220"/>
      <c r="PY1025" s="220"/>
      <c r="PZ1025" s="220"/>
      <c r="QA1025" s="220"/>
      <c r="QB1025" s="220"/>
      <c r="QC1025" s="220"/>
      <c r="QD1025" s="220"/>
      <c r="QE1025" s="220"/>
      <c r="QF1025" s="220"/>
      <c r="QG1025" s="220"/>
      <c r="QH1025" s="220"/>
      <c r="QI1025" s="220"/>
      <c r="QJ1025" s="220"/>
      <c r="QK1025" s="220"/>
      <c r="QL1025" s="220"/>
      <c r="QM1025" s="220"/>
      <c r="QN1025" s="220"/>
      <c r="QO1025" s="220"/>
      <c r="QP1025" s="220"/>
      <c r="QQ1025" s="220"/>
      <c r="QR1025" s="220"/>
      <c r="QS1025" s="220"/>
      <c r="QT1025" s="220"/>
      <c r="QU1025" s="220"/>
      <c r="QV1025" s="220"/>
      <c r="QW1025" s="220"/>
      <c r="QX1025" s="220"/>
      <c r="QY1025" s="220"/>
      <c r="QZ1025" s="220"/>
      <c r="RA1025" s="220"/>
      <c r="RB1025" s="220"/>
      <c r="RC1025" s="220"/>
      <c r="RD1025" s="220"/>
      <c r="RE1025" s="220"/>
      <c r="RF1025" s="220"/>
      <c r="RG1025" s="220"/>
      <c r="RH1025" s="220"/>
      <c r="RI1025" s="220"/>
      <c r="RJ1025" s="220"/>
      <c r="RK1025" s="220"/>
      <c r="RL1025" s="220"/>
      <c r="RM1025" s="220"/>
      <c r="RN1025" s="220"/>
      <c r="RO1025" s="220"/>
      <c r="RP1025" s="220"/>
      <c r="RQ1025" s="220"/>
      <c r="RR1025" s="220"/>
      <c r="RS1025" s="220"/>
      <c r="RT1025" s="220"/>
      <c r="RU1025" s="220"/>
      <c r="RV1025" s="220"/>
      <c r="RW1025" s="220"/>
      <c r="RX1025" s="220"/>
      <c r="RY1025" s="220"/>
      <c r="RZ1025" s="220"/>
      <c r="SA1025" s="220"/>
      <c r="SB1025" s="220"/>
      <c r="SC1025" s="220"/>
      <c r="SD1025" s="220"/>
      <c r="SE1025" s="220"/>
      <c r="SF1025" s="220"/>
      <c r="SG1025" s="220"/>
    </row>
    <row r="1026" spans="1:501">
      <c r="A1026" s="220"/>
      <c r="B1026" s="220"/>
      <c r="C1026" s="220"/>
      <c r="D1026" s="220"/>
      <c r="E1026" s="220"/>
      <c r="F1026" s="220"/>
      <c r="G1026" s="220"/>
      <c r="H1026" s="220"/>
      <c r="I1026" s="220"/>
      <c r="J1026" s="220"/>
      <c r="K1026" s="220"/>
      <c r="L1026" s="220"/>
      <c r="M1026" s="220"/>
      <c r="N1026" s="220"/>
      <c r="O1026" s="454"/>
      <c r="P1026" s="220"/>
      <c r="Q1026" s="220"/>
      <c r="R1026" s="220"/>
      <c r="S1026" s="220"/>
      <c r="T1026" s="220"/>
      <c r="U1026" s="220"/>
      <c r="V1026" s="220"/>
      <c r="W1026" s="220"/>
      <c r="X1026" s="220"/>
      <c r="Y1026" s="220"/>
      <c r="Z1026" s="220"/>
      <c r="AA1026" s="220"/>
      <c r="AB1026" s="220"/>
      <c r="AC1026" s="220"/>
      <c r="AD1026" s="220"/>
      <c r="AE1026" s="220"/>
      <c r="AF1026" s="220"/>
      <c r="AG1026" s="220"/>
      <c r="AH1026" s="220"/>
      <c r="AI1026" s="220"/>
      <c r="AJ1026" s="220"/>
      <c r="AK1026" s="220"/>
      <c r="AL1026" s="220"/>
      <c r="AM1026" s="220"/>
      <c r="AN1026" s="220"/>
      <c r="AO1026" s="220"/>
      <c r="AP1026" s="220"/>
      <c r="AQ1026" s="220"/>
      <c r="AR1026" s="220"/>
      <c r="AS1026" s="220"/>
      <c r="AT1026" s="220"/>
      <c r="AU1026" s="220"/>
      <c r="AV1026" s="220"/>
      <c r="AW1026" s="220"/>
      <c r="AX1026" s="220"/>
      <c r="AY1026" s="220"/>
      <c r="AZ1026" s="220"/>
      <c r="BA1026" s="220"/>
      <c r="BB1026" s="220"/>
      <c r="BC1026" s="220"/>
      <c r="BD1026" s="220"/>
      <c r="BE1026" s="220"/>
      <c r="BF1026" s="220"/>
      <c r="BG1026" s="220"/>
      <c r="BH1026" s="220"/>
      <c r="BI1026" s="220"/>
      <c r="BJ1026" s="220"/>
      <c r="BK1026" s="220"/>
      <c r="BL1026" s="220"/>
      <c r="BM1026" s="220"/>
      <c r="BN1026" s="220"/>
      <c r="BO1026" s="220"/>
      <c r="BP1026" s="220"/>
      <c r="BQ1026" s="220"/>
      <c r="BR1026" s="220"/>
      <c r="BS1026" s="220"/>
      <c r="BT1026" s="220"/>
      <c r="BU1026" s="220"/>
      <c r="BV1026" s="220"/>
      <c r="BW1026" s="220"/>
      <c r="DV1026" s="220"/>
      <c r="DW1026" s="220"/>
      <c r="DX1026" s="220"/>
      <c r="DY1026" s="220"/>
      <c r="DZ1026" s="220"/>
      <c r="EA1026" s="220"/>
      <c r="EB1026" s="220"/>
      <c r="EC1026" s="220"/>
      <c r="ED1026" s="220"/>
      <c r="EE1026" s="220"/>
      <c r="EF1026" s="220"/>
      <c r="EG1026" s="220"/>
      <c r="EH1026" s="220"/>
      <c r="EI1026" s="220"/>
      <c r="EJ1026" s="220"/>
      <c r="EK1026" s="220"/>
      <c r="EL1026" s="220"/>
      <c r="EM1026" s="220"/>
      <c r="EN1026" s="220"/>
      <c r="EO1026" s="220"/>
      <c r="EP1026" s="220"/>
      <c r="EQ1026" s="220"/>
      <c r="ER1026" s="220"/>
      <c r="ES1026" s="220"/>
      <c r="ET1026" s="220"/>
      <c r="EU1026" s="220"/>
      <c r="EV1026" s="220"/>
      <c r="EW1026" s="220"/>
      <c r="EX1026" s="220"/>
      <c r="EY1026" s="220"/>
      <c r="EZ1026" s="220"/>
      <c r="FA1026" s="220"/>
      <c r="FB1026" s="220"/>
      <c r="FC1026" s="220"/>
      <c r="FD1026" s="220"/>
      <c r="FE1026" s="220"/>
      <c r="FF1026" s="220"/>
      <c r="FG1026" s="220"/>
      <c r="FH1026" s="220"/>
      <c r="FI1026" s="220"/>
      <c r="FJ1026" s="220"/>
      <c r="FK1026" s="220"/>
      <c r="FL1026" s="220"/>
      <c r="FM1026" s="220"/>
      <c r="FN1026" s="220"/>
      <c r="FO1026" s="220"/>
      <c r="FP1026" s="220"/>
      <c r="FQ1026" s="220"/>
      <c r="FR1026" s="220"/>
      <c r="FS1026" s="220"/>
      <c r="FT1026" s="220"/>
      <c r="FU1026" s="220"/>
      <c r="FV1026" s="220"/>
      <c r="FW1026" s="220"/>
      <c r="FX1026" s="220"/>
      <c r="FY1026" s="220"/>
      <c r="FZ1026" s="220"/>
      <c r="GA1026" s="220"/>
      <c r="GB1026" s="220"/>
      <c r="GC1026" s="220"/>
      <c r="GD1026" s="220"/>
      <c r="GE1026" s="220"/>
      <c r="GF1026" s="220"/>
      <c r="GG1026" s="220"/>
      <c r="GH1026" s="220"/>
      <c r="GI1026" s="220"/>
      <c r="GJ1026" s="220"/>
      <c r="GK1026" s="220"/>
      <c r="GL1026" s="220"/>
      <c r="GM1026" s="220"/>
      <c r="GN1026" s="220"/>
      <c r="GO1026" s="220"/>
      <c r="GP1026" s="220"/>
      <c r="GQ1026" s="220"/>
      <c r="GR1026" s="220"/>
      <c r="GS1026" s="220"/>
      <c r="GT1026" s="220"/>
      <c r="GU1026" s="220"/>
      <c r="GV1026" s="220"/>
      <c r="GW1026" s="220"/>
      <c r="GX1026" s="220"/>
      <c r="GY1026" s="220"/>
      <c r="GZ1026" s="220"/>
      <c r="HA1026" s="220"/>
      <c r="HB1026" s="220"/>
      <c r="HC1026" s="220"/>
      <c r="HD1026" s="220"/>
      <c r="HE1026" s="220"/>
      <c r="HF1026" s="220"/>
      <c r="HG1026" s="220"/>
      <c r="HH1026" s="220"/>
      <c r="HI1026" s="220"/>
      <c r="HJ1026" s="220"/>
      <c r="HK1026" s="220"/>
      <c r="HL1026" s="220"/>
      <c r="HM1026" s="220"/>
      <c r="HN1026" s="220"/>
      <c r="HO1026" s="220"/>
      <c r="HP1026" s="220"/>
      <c r="HQ1026" s="220"/>
      <c r="HR1026" s="220"/>
      <c r="HS1026" s="220"/>
      <c r="HT1026" s="220"/>
      <c r="HU1026" s="220"/>
      <c r="HV1026" s="220"/>
      <c r="HW1026" s="220"/>
      <c r="HX1026" s="220"/>
      <c r="HY1026" s="220"/>
      <c r="HZ1026" s="220"/>
      <c r="IA1026" s="220"/>
      <c r="IB1026" s="220"/>
      <c r="IC1026" s="220"/>
      <c r="ID1026" s="220"/>
      <c r="IE1026" s="220"/>
      <c r="IF1026" s="220"/>
      <c r="IG1026" s="220"/>
      <c r="IH1026" s="220"/>
      <c r="II1026" s="220"/>
      <c r="IJ1026" s="220"/>
      <c r="IK1026" s="220"/>
      <c r="IL1026" s="220"/>
      <c r="IM1026" s="220"/>
      <c r="IN1026" s="220"/>
      <c r="IO1026" s="220"/>
      <c r="IP1026" s="220"/>
      <c r="IQ1026" s="220"/>
      <c r="IR1026" s="220"/>
      <c r="IS1026" s="220"/>
      <c r="IT1026" s="220"/>
      <c r="IU1026" s="220"/>
      <c r="IV1026" s="220"/>
      <c r="IW1026" s="220"/>
      <c r="IX1026" s="220"/>
      <c r="IY1026" s="220"/>
      <c r="IZ1026" s="220"/>
      <c r="JA1026" s="220"/>
      <c r="JB1026" s="220"/>
      <c r="JC1026" s="220"/>
      <c r="JD1026" s="220"/>
      <c r="JE1026" s="220"/>
      <c r="JF1026" s="220"/>
      <c r="JG1026" s="220"/>
      <c r="JH1026" s="220"/>
      <c r="JI1026" s="220"/>
      <c r="JJ1026" s="220"/>
      <c r="JK1026" s="220"/>
      <c r="JL1026" s="220"/>
      <c r="JM1026" s="220"/>
      <c r="JN1026" s="220"/>
      <c r="JO1026" s="220"/>
      <c r="JP1026" s="220"/>
      <c r="JQ1026" s="220"/>
      <c r="JR1026" s="220"/>
      <c r="JS1026" s="220"/>
      <c r="JT1026" s="220"/>
      <c r="JU1026" s="220"/>
      <c r="JV1026" s="220"/>
      <c r="JW1026" s="220"/>
      <c r="JX1026" s="220"/>
      <c r="JY1026" s="220"/>
      <c r="JZ1026" s="220"/>
      <c r="KA1026" s="220"/>
      <c r="KB1026" s="220"/>
      <c r="KC1026" s="220"/>
      <c r="KD1026" s="220"/>
      <c r="KE1026" s="220"/>
      <c r="KF1026" s="220"/>
      <c r="KG1026" s="220"/>
      <c r="KH1026" s="220"/>
      <c r="KI1026" s="220"/>
      <c r="KJ1026" s="220"/>
      <c r="KK1026" s="220"/>
      <c r="KL1026" s="220"/>
      <c r="KM1026" s="220"/>
      <c r="KN1026" s="220"/>
      <c r="KO1026" s="220"/>
      <c r="KP1026" s="220"/>
      <c r="KQ1026" s="220"/>
      <c r="KR1026" s="220"/>
      <c r="KS1026" s="220"/>
      <c r="KT1026" s="220"/>
      <c r="KU1026" s="220"/>
      <c r="KV1026" s="220"/>
      <c r="KW1026" s="220"/>
      <c r="KX1026" s="220"/>
      <c r="LH1026" s="220"/>
      <c r="LI1026" s="220"/>
      <c r="LJ1026" s="220"/>
      <c r="LK1026" s="220"/>
      <c r="LL1026" s="220"/>
      <c r="LM1026" s="220"/>
      <c r="LN1026" s="220"/>
      <c r="LO1026" s="220"/>
      <c r="LP1026" s="220"/>
      <c r="LQ1026" s="220"/>
      <c r="LR1026" s="220"/>
      <c r="LS1026" s="220"/>
      <c r="LT1026" s="220"/>
      <c r="LU1026" s="220"/>
      <c r="LV1026" s="220"/>
      <c r="LW1026" s="220"/>
      <c r="LX1026" s="220"/>
      <c r="LY1026" s="220"/>
      <c r="LZ1026" s="220"/>
      <c r="MA1026" s="220"/>
      <c r="MB1026" s="220"/>
      <c r="MC1026" s="220"/>
      <c r="MD1026" s="220"/>
      <c r="ME1026" s="220"/>
      <c r="MF1026" s="220"/>
      <c r="MG1026" s="220"/>
      <c r="MH1026" s="220"/>
      <c r="MI1026" s="220"/>
      <c r="MJ1026" s="220"/>
      <c r="MK1026" s="220"/>
      <c r="ML1026" s="220"/>
      <c r="MM1026" s="220"/>
      <c r="MN1026" s="220"/>
      <c r="MO1026" s="220"/>
      <c r="MP1026" s="220"/>
      <c r="MQ1026" s="220"/>
      <c r="MR1026" s="220"/>
      <c r="MS1026" s="220"/>
      <c r="MT1026" s="220"/>
      <c r="MU1026" s="220"/>
      <c r="MV1026" s="220"/>
      <c r="MW1026" s="220"/>
      <c r="MX1026" s="220"/>
      <c r="MY1026" s="220"/>
      <c r="MZ1026" s="220"/>
      <c r="NA1026" s="220"/>
      <c r="NB1026" s="220"/>
      <c r="NC1026" s="220"/>
      <c r="ND1026" s="220"/>
      <c r="NE1026" s="220"/>
      <c r="NF1026" s="220"/>
      <c r="NG1026" s="220"/>
      <c r="NH1026" s="220"/>
      <c r="NI1026" s="220"/>
      <c r="NJ1026" s="220"/>
      <c r="NK1026" s="220"/>
      <c r="NL1026" s="220"/>
      <c r="NM1026" s="220"/>
      <c r="NN1026" s="220"/>
      <c r="NO1026" s="220"/>
      <c r="NP1026" s="220"/>
      <c r="NQ1026" s="220"/>
      <c r="NR1026" s="220"/>
      <c r="NS1026" s="220"/>
      <c r="NT1026" s="220"/>
      <c r="NU1026" s="220"/>
      <c r="NV1026" s="220"/>
      <c r="NW1026" s="220"/>
      <c r="NX1026" s="220"/>
      <c r="NY1026" s="220"/>
      <c r="NZ1026" s="220"/>
      <c r="OA1026" s="220"/>
      <c r="OB1026" s="220"/>
      <c r="OC1026" s="220"/>
      <c r="OD1026" s="220"/>
      <c r="OE1026" s="220"/>
      <c r="OF1026" s="220"/>
      <c r="OG1026" s="220"/>
      <c r="OH1026" s="220"/>
      <c r="OI1026" s="220"/>
      <c r="OJ1026" s="220"/>
      <c r="OK1026" s="220"/>
      <c r="OL1026" s="220"/>
      <c r="OM1026" s="220"/>
      <c r="ON1026" s="220"/>
      <c r="OO1026" s="220"/>
      <c r="OP1026" s="220"/>
      <c r="OQ1026" s="220"/>
      <c r="OR1026" s="220"/>
      <c r="OS1026" s="220"/>
      <c r="OT1026" s="220"/>
      <c r="OU1026" s="220"/>
      <c r="OV1026" s="220"/>
      <c r="OW1026" s="220"/>
      <c r="OX1026" s="220"/>
      <c r="OY1026" s="220"/>
      <c r="OZ1026" s="220"/>
      <c r="PA1026" s="220"/>
      <c r="PB1026" s="220"/>
      <c r="PC1026" s="220"/>
      <c r="PD1026" s="220"/>
      <c r="PE1026" s="220"/>
      <c r="PF1026" s="220"/>
      <c r="PG1026" s="220"/>
      <c r="PH1026" s="220"/>
      <c r="PI1026" s="220"/>
      <c r="PJ1026" s="220"/>
      <c r="PK1026" s="220"/>
      <c r="PL1026" s="220"/>
      <c r="PM1026" s="220"/>
      <c r="PN1026" s="220"/>
      <c r="PO1026" s="220"/>
      <c r="PP1026" s="220"/>
      <c r="PQ1026" s="220"/>
      <c r="PR1026" s="220"/>
      <c r="PS1026" s="220"/>
      <c r="PT1026" s="220"/>
      <c r="PU1026" s="220"/>
      <c r="PV1026" s="220"/>
      <c r="PW1026" s="220"/>
      <c r="PX1026" s="220"/>
      <c r="PY1026" s="220"/>
      <c r="PZ1026" s="220"/>
      <c r="QA1026" s="220"/>
      <c r="QB1026" s="220"/>
      <c r="QC1026" s="220"/>
      <c r="QD1026" s="220"/>
      <c r="QE1026" s="220"/>
      <c r="QF1026" s="220"/>
      <c r="QG1026" s="220"/>
      <c r="QH1026" s="220"/>
      <c r="QI1026" s="220"/>
      <c r="QJ1026" s="220"/>
      <c r="QK1026" s="220"/>
      <c r="QL1026" s="220"/>
      <c r="QM1026" s="220"/>
      <c r="QN1026" s="220"/>
      <c r="QO1026" s="220"/>
      <c r="QP1026" s="220"/>
      <c r="QQ1026" s="220"/>
      <c r="QR1026" s="220"/>
      <c r="QS1026" s="220"/>
      <c r="QT1026" s="220"/>
      <c r="QU1026" s="220"/>
      <c r="QV1026" s="220"/>
      <c r="QW1026" s="220"/>
      <c r="QX1026" s="220"/>
      <c r="QY1026" s="220"/>
      <c r="QZ1026" s="220"/>
      <c r="RA1026" s="220"/>
      <c r="RB1026" s="220"/>
      <c r="RC1026" s="220"/>
      <c r="RD1026" s="220"/>
      <c r="RE1026" s="220"/>
      <c r="RF1026" s="220"/>
      <c r="RG1026" s="220"/>
      <c r="RH1026" s="220"/>
      <c r="RI1026" s="220"/>
      <c r="RJ1026" s="220"/>
      <c r="RK1026" s="220"/>
      <c r="RL1026" s="220"/>
      <c r="RM1026" s="220"/>
      <c r="RN1026" s="220"/>
      <c r="RO1026" s="220"/>
      <c r="RP1026" s="220"/>
      <c r="RQ1026" s="220"/>
      <c r="RR1026" s="220"/>
      <c r="RS1026" s="220"/>
      <c r="RT1026" s="220"/>
      <c r="RU1026" s="220"/>
      <c r="RV1026" s="220"/>
      <c r="RW1026" s="220"/>
      <c r="RX1026" s="220"/>
      <c r="RY1026" s="220"/>
      <c r="RZ1026" s="220"/>
      <c r="SA1026" s="220"/>
      <c r="SB1026" s="220"/>
      <c r="SC1026" s="220"/>
      <c r="SD1026" s="220"/>
      <c r="SE1026" s="220"/>
      <c r="SF1026" s="220"/>
      <c r="SG1026" s="220"/>
    </row>
    <row r="1027" spans="1:501">
      <c r="A1027" s="220"/>
      <c r="B1027" s="220"/>
      <c r="C1027" s="220"/>
      <c r="D1027" s="220"/>
      <c r="E1027" s="220"/>
      <c r="F1027" s="220"/>
      <c r="G1027" s="220"/>
      <c r="H1027" s="220"/>
      <c r="I1027" s="220"/>
      <c r="J1027" s="220"/>
      <c r="K1027" s="220"/>
      <c r="L1027" s="220"/>
      <c r="M1027" s="220"/>
      <c r="N1027" s="220"/>
      <c r="O1027" s="454"/>
      <c r="P1027" s="220"/>
      <c r="Q1027" s="220"/>
      <c r="R1027" s="220"/>
      <c r="S1027" s="220"/>
      <c r="T1027" s="220"/>
      <c r="U1027" s="220"/>
      <c r="V1027" s="220"/>
      <c r="W1027" s="220"/>
      <c r="X1027" s="220"/>
      <c r="Y1027" s="220"/>
      <c r="Z1027" s="220"/>
      <c r="AA1027" s="220"/>
      <c r="AB1027" s="220"/>
      <c r="AC1027" s="220"/>
      <c r="AD1027" s="220"/>
      <c r="AE1027" s="220"/>
      <c r="AF1027" s="220"/>
      <c r="AG1027" s="220"/>
      <c r="AH1027" s="220"/>
      <c r="AI1027" s="220"/>
      <c r="AJ1027" s="220"/>
      <c r="AK1027" s="220"/>
      <c r="AL1027" s="220"/>
      <c r="AM1027" s="220"/>
      <c r="AN1027" s="220"/>
      <c r="AO1027" s="220"/>
      <c r="AP1027" s="220"/>
      <c r="AQ1027" s="220"/>
      <c r="AR1027" s="220"/>
      <c r="AS1027" s="220"/>
      <c r="AT1027" s="220"/>
      <c r="AU1027" s="220"/>
      <c r="AV1027" s="220"/>
      <c r="AW1027" s="220"/>
      <c r="AX1027" s="220"/>
      <c r="AY1027" s="220"/>
      <c r="AZ1027" s="220"/>
      <c r="BA1027" s="220"/>
      <c r="BB1027" s="220"/>
      <c r="BC1027" s="220"/>
      <c r="BD1027" s="220"/>
      <c r="BE1027" s="220"/>
      <c r="BF1027" s="220"/>
      <c r="BG1027" s="220"/>
      <c r="BH1027" s="220"/>
      <c r="BI1027" s="220"/>
      <c r="BJ1027" s="220"/>
      <c r="BK1027" s="220"/>
      <c r="BL1027" s="220"/>
      <c r="BM1027" s="220"/>
      <c r="BN1027" s="220"/>
      <c r="BO1027" s="220"/>
      <c r="BP1027" s="220"/>
      <c r="BQ1027" s="220"/>
      <c r="BR1027" s="220"/>
      <c r="BS1027" s="220"/>
      <c r="BT1027" s="220"/>
      <c r="BU1027" s="220"/>
      <c r="BV1027" s="220"/>
      <c r="BW1027" s="220"/>
      <c r="DV1027" s="220"/>
      <c r="DW1027" s="220"/>
      <c r="DX1027" s="220"/>
      <c r="DY1027" s="220"/>
      <c r="DZ1027" s="220"/>
      <c r="EA1027" s="220"/>
      <c r="EB1027" s="220"/>
      <c r="EC1027" s="220"/>
      <c r="ED1027" s="220"/>
      <c r="EE1027" s="220"/>
      <c r="EF1027" s="220"/>
      <c r="EG1027" s="220"/>
      <c r="EH1027" s="220"/>
      <c r="EI1027" s="220"/>
      <c r="EJ1027" s="220"/>
      <c r="EK1027" s="220"/>
      <c r="EL1027" s="220"/>
      <c r="EM1027" s="220"/>
      <c r="EN1027" s="220"/>
      <c r="EO1027" s="220"/>
      <c r="EP1027" s="220"/>
      <c r="EQ1027" s="220"/>
      <c r="ER1027" s="220"/>
      <c r="ES1027" s="220"/>
      <c r="ET1027" s="220"/>
      <c r="EU1027" s="220"/>
      <c r="EV1027" s="220"/>
      <c r="EW1027" s="220"/>
      <c r="EX1027" s="220"/>
      <c r="EY1027" s="220"/>
      <c r="EZ1027" s="220"/>
      <c r="FA1027" s="220"/>
      <c r="FB1027" s="220"/>
      <c r="FC1027" s="220"/>
      <c r="FD1027" s="220"/>
      <c r="FE1027" s="220"/>
      <c r="FF1027" s="220"/>
      <c r="FG1027" s="220"/>
      <c r="FH1027" s="220"/>
      <c r="FI1027" s="220"/>
      <c r="FJ1027" s="220"/>
      <c r="FK1027" s="220"/>
      <c r="FL1027" s="220"/>
      <c r="FM1027" s="220"/>
      <c r="FN1027" s="220"/>
      <c r="FO1027" s="220"/>
      <c r="FP1027" s="220"/>
      <c r="FQ1027" s="220"/>
      <c r="FR1027" s="220"/>
      <c r="FS1027" s="220"/>
      <c r="FT1027" s="220"/>
      <c r="FU1027" s="220"/>
      <c r="FV1027" s="220"/>
      <c r="FW1027" s="220"/>
      <c r="FX1027" s="220"/>
      <c r="FY1027" s="220"/>
      <c r="FZ1027" s="220"/>
      <c r="GA1027" s="220"/>
      <c r="GB1027" s="220"/>
      <c r="GC1027" s="220"/>
      <c r="GD1027" s="220"/>
      <c r="GE1027" s="220"/>
      <c r="GF1027" s="220"/>
      <c r="GG1027" s="220"/>
      <c r="GH1027" s="220"/>
      <c r="GI1027" s="220"/>
      <c r="GJ1027" s="220"/>
      <c r="GK1027" s="220"/>
      <c r="GL1027" s="220"/>
      <c r="GM1027" s="220"/>
      <c r="GN1027" s="220"/>
      <c r="GO1027" s="220"/>
      <c r="GP1027" s="220"/>
      <c r="GQ1027" s="220"/>
      <c r="GR1027" s="220"/>
      <c r="GS1027" s="220"/>
      <c r="GT1027" s="220"/>
      <c r="GU1027" s="220"/>
      <c r="GV1027" s="220"/>
      <c r="GW1027" s="220"/>
      <c r="GX1027" s="220"/>
      <c r="GY1027" s="220"/>
      <c r="GZ1027" s="220"/>
      <c r="HA1027" s="220"/>
      <c r="HB1027" s="220"/>
      <c r="HC1027" s="220"/>
      <c r="HD1027" s="220"/>
      <c r="HE1027" s="220"/>
      <c r="HF1027" s="220"/>
      <c r="HG1027" s="220"/>
      <c r="HH1027" s="220"/>
      <c r="HI1027" s="220"/>
      <c r="HJ1027" s="220"/>
      <c r="HK1027" s="220"/>
      <c r="HL1027" s="220"/>
      <c r="HM1027" s="220"/>
      <c r="HN1027" s="220"/>
      <c r="HO1027" s="220"/>
      <c r="HP1027" s="220"/>
      <c r="HQ1027" s="220"/>
      <c r="HR1027" s="220"/>
      <c r="HS1027" s="220"/>
      <c r="HT1027" s="220"/>
      <c r="HU1027" s="220"/>
      <c r="HV1027" s="220"/>
      <c r="HW1027" s="220"/>
      <c r="HX1027" s="220"/>
      <c r="HY1027" s="220"/>
      <c r="HZ1027" s="220"/>
      <c r="IA1027" s="220"/>
      <c r="IB1027" s="220"/>
      <c r="IC1027" s="220"/>
      <c r="ID1027" s="220"/>
      <c r="IE1027" s="220"/>
      <c r="IF1027" s="220"/>
      <c r="IG1027" s="220"/>
      <c r="IH1027" s="220"/>
      <c r="II1027" s="220"/>
      <c r="IJ1027" s="220"/>
      <c r="IK1027" s="220"/>
      <c r="IL1027" s="220"/>
      <c r="IM1027" s="220"/>
      <c r="IN1027" s="220"/>
      <c r="IO1027" s="220"/>
      <c r="IP1027" s="220"/>
      <c r="IQ1027" s="220"/>
      <c r="IR1027" s="220"/>
      <c r="IS1027" s="220"/>
      <c r="IT1027" s="220"/>
      <c r="IU1027" s="220"/>
      <c r="IV1027" s="220"/>
      <c r="IW1027" s="220"/>
      <c r="IX1027" s="220"/>
      <c r="IY1027" s="220"/>
      <c r="IZ1027" s="220"/>
      <c r="JA1027" s="220"/>
      <c r="JB1027" s="220"/>
      <c r="JC1027" s="220"/>
      <c r="JD1027" s="220"/>
      <c r="JE1027" s="220"/>
      <c r="JF1027" s="220"/>
      <c r="JG1027" s="220"/>
      <c r="JH1027" s="220"/>
      <c r="JI1027" s="220"/>
      <c r="JJ1027" s="220"/>
      <c r="JK1027" s="220"/>
      <c r="JL1027" s="220"/>
      <c r="JM1027" s="220"/>
      <c r="JN1027" s="220"/>
      <c r="JO1027" s="220"/>
      <c r="JP1027" s="220"/>
      <c r="JQ1027" s="220"/>
      <c r="JR1027" s="220"/>
      <c r="JS1027" s="220"/>
      <c r="JT1027" s="220"/>
      <c r="JU1027" s="220"/>
      <c r="JV1027" s="220"/>
      <c r="JW1027" s="220"/>
      <c r="JX1027" s="220"/>
      <c r="JY1027" s="220"/>
      <c r="JZ1027" s="220"/>
      <c r="KA1027" s="220"/>
      <c r="KB1027" s="220"/>
      <c r="KC1027" s="220"/>
      <c r="KD1027" s="220"/>
      <c r="KE1027" s="220"/>
      <c r="KF1027" s="220"/>
      <c r="KG1027" s="220"/>
      <c r="KH1027" s="220"/>
      <c r="KI1027" s="220"/>
      <c r="KJ1027" s="220"/>
      <c r="KK1027" s="220"/>
      <c r="KL1027" s="220"/>
      <c r="KM1027" s="220"/>
      <c r="KN1027" s="220"/>
      <c r="KO1027" s="220"/>
      <c r="KP1027" s="220"/>
      <c r="KQ1027" s="220"/>
      <c r="KR1027" s="220"/>
      <c r="KS1027" s="220"/>
      <c r="KT1027" s="220"/>
      <c r="KU1027" s="220"/>
      <c r="KV1027" s="220"/>
      <c r="KW1027" s="220"/>
      <c r="KX1027" s="220"/>
      <c r="LH1027" s="220"/>
      <c r="LI1027" s="220"/>
      <c r="LJ1027" s="220"/>
      <c r="LK1027" s="220"/>
      <c r="LL1027" s="220"/>
      <c r="LM1027" s="220"/>
      <c r="LN1027" s="220"/>
      <c r="LO1027" s="220"/>
      <c r="LP1027" s="220"/>
      <c r="LQ1027" s="220"/>
      <c r="LR1027" s="220"/>
      <c r="LS1027" s="220"/>
      <c r="LT1027" s="220"/>
      <c r="LU1027" s="220"/>
      <c r="LV1027" s="220"/>
      <c r="LW1027" s="220"/>
      <c r="LX1027" s="220"/>
      <c r="LY1027" s="220"/>
      <c r="LZ1027" s="220"/>
      <c r="MA1027" s="220"/>
      <c r="MB1027" s="220"/>
      <c r="MC1027" s="220"/>
      <c r="MD1027" s="220"/>
      <c r="ME1027" s="220"/>
      <c r="MF1027" s="220"/>
      <c r="MG1027" s="220"/>
      <c r="MH1027" s="220"/>
      <c r="MI1027" s="220"/>
      <c r="MJ1027" s="220"/>
      <c r="MK1027" s="220"/>
      <c r="ML1027" s="220"/>
      <c r="MM1027" s="220"/>
      <c r="MN1027" s="220"/>
      <c r="MO1027" s="220"/>
      <c r="MP1027" s="220"/>
      <c r="MQ1027" s="220"/>
      <c r="MR1027" s="220"/>
      <c r="MS1027" s="220"/>
      <c r="MT1027" s="220"/>
      <c r="MU1027" s="220"/>
      <c r="MV1027" s="220"/>
      <c r="MW1027" s="220"/>
      <c r="MX1027" s="220"/>
      <c r="MY1027" s="220"/>
      <c r="MZ1027" s="220"/>
      <c r="NA1027" s="220"/>
      <c r="NB1027" s="220"/>
      <c r="NC1027" s="220"/>
      <c r="ND1027" s="220"/>
      <c r="NE1027" s="220"/>
      <c r="NF1027" s="220"/>
      <c r="NG1027" s="220"/>
      <c r="NH1027" s="220"/>
      <c r="NI1027" s="220"/>
      <c r="NJ1027" s="220"/>
      <c r="NK1027" s="220"/>
      <c r="NL1027" s="220"/>
      <c r="NM1027" s="220"/>
      <c r="NN1027" s="220"/>
      <c r="NO1027" s="220"/>
      <c r="NP1027" s="220"/>
      <c r="NQ1027" s="220"/>
      <c r="NR1027" s="220"/>
      <c r="NS1027" s="220"/>
      <c r="NT1027" s="220"/>
      <c r="NU1027" s="220"/>
      <c r="NV1027" s="220"/>
      <c r="NW1027" s="220"/>
      <c r="NX1027" s="220"/>
      <c r="NY1027" s="220"/>
      <c r="NZ1027" s="220"/>
      <c r="OA1027" s="220"/>
      <c r="OB1027" s="220"/>
      <c r="OC1027" s="220"/>
      <c r="OD1027" s="220"/>
      <c r="OE1027" s="220"/>
      <c r="OF1027" s="220"/>
      <c r="OG1027" s="220"/>
      <c r="OH1027" s="220"/>
      <c r="OI1027" s="220"/>
      <c r="OJ1027" s="220"/>
      <c r="OK1027" s="220"/>
      <c r="OL1027" s="220"/>
      <c r="OM1027" s="220"/>
      <c r="ON1027" s="220"/>
      <c r="OO1027" s="220"/>
      <c r="OP1027" s="220"/>
      <c r="OQ1027" s="220"/>
      <c r="OR1027" s="220"/>
      <c r="OS1027" s="220"/>
      <c r="OT1027" s="220"/>
      <c r="OU1027" s="220"/>
      <c r="OV1027" s="220"/>
      <c r="OW1027" s="220"/>
      <c r="OX1027" s="220"/>
      <c r="OY1027" s="220"/>
      <c r="OZ1027" s="220"/>
      <c r="PA1027" s="220"/>
      <c r="PB1027" s="220"/>
      <c r="PC1027" s="220"/>
      <c r="PD1027" s="220"/>
      <c r="PE1027" s="220"/>
      <c r="PF1027" s="220"/>
      <c r="PG1027" s="220"/>
      <c r="PH1027" s="220"/>
      <c r="PI1027" s="220"/>
      <c r="PJ1027" s="220"/>
      <c r="PK1027" s="220"/>
      <c r="PL1027" s="220"/>
      <c r="PM1027" s="220"/>
      <c r="PN1027" s="220"/>
      <c r="PO1027" s="220"/>
      <c r="PP1027" s="220"/>
      <c r="PQ1027" s="220"/>
      <c r="PR1027" s="220"/>
      <c r="PS1027" s="220"/>
      <c r="PT1027" s="220"/>
      <c r="PU1027" s="220"/>
      <c r="PV1027" s="220"/>
      <c r="PW1027" s="220"/>
      <c r="PX1027" s="220"/>
      <c r="PY1027" s="220"/>
      <c r="PZ1027" s="220"/>
      <c r="QA1027" s="220"/>
      <c r="QB1027" s="220"/>
      <c r="QC1027" s="220"/>
      <c r="QD1027" s="220"/>
      <c r="QE1027" s="220"/>
      <c r="QF1027" s="220"/>
      <c r="QG1027" s="220"/>
      <c r="QH1027" s="220"/>
      <c r="QI1027" s="220"/>
      <c r="QJ1027" s="220"/>
      <c r="QK1027" s="220"/>
      <c r="QL1027" s="220"/>
      <c r="QM1027" s="220"/>
      <c r="QN1027" s="220"/>
      <c r="QO1027" s="220"/>
      <c r="QP1027" s="220"/>
      <c r="QQ1027" s="220"/>
      <c r="QR1027" s="220"/>
      <c r="QS1027" s="220"/>
      <c r="QT1027" s="220"/>
      <c r="QU1027" s="220"/>
      <c r="QV1027" s="220"/>
      <c r="QW1027" s="220"/>
      <c r="QX1027" s="220"/>
      <c r="QY1027" s="220"/>
      <c r="QZ1027" s="220"/>
      <c r="RA1027" s="220"/>
      <c r="RB1027" s="220"/>
      <c r="RC1027" s="220"/>
      <c r="RD1027" s="220"/>
      <c r="RE1027" s="220"/>
      <c r="RF1027" s="220"/>
      <c r="RG1027" s="220"/>
      <c r="RH1027" s="220"/>
      <c r="RI1027" s="220"/>
      <c r="RJ1027" s="220"/>
      <c r="RK1027" s="220"/>
      <c r="RL1027" s="220"/>
      <c r="RM1027" s="220"/>
      <c r="RN1027" s="220"/>
      <c r="RO1027" s="220"/>
      <c r="RP1027" s="220"/>
      <c r="RQ1027" s="220"/>
      <c r="RR1027" s="220"/>
      <c r="RS1027" s="220"/>
      <c r="RT1027" s="220"/>
      <c r="RU1027" s="220"/>
      <c r="RV1027" s="220"/>
      <c r="RW1027" s="220"/>
      <c r="RX1027" s="220"/>
      <c r="RY1027" s="220"/>
      <c r="RZ1027" s="220"/>
      <c r="SA1027" s="220"/>
      <c r="SB1027" s="220"/>
      <c r="SC1027" s="220"/>
      <c r="SD1027" s="220"/>
      <c r="SE1027" s="220"/>
      <c r="SF1027" s="220"/>
      <c r="SG1027" s="220"/>
    </row>
    <row r="1028" spans="1:501">
      <c r="A1028" s="220"/>
      <c r="B1028" s="220"/>
      <c r="C1028" s="220"/>
      <c r="D1028" s="220"/>
      <c r="E1028" s="220"/>
      <c r="F1028" s="220"/>
      <c r="G1028" s="220"/>
      <c r="H1028" s="220"/>
      <c r="I1028" s="220"/>
      <c r="J1028" s="220"/>
      <c r="K1028" s="220"/>
      <c r="L1028" s="220"/>
      <c r="M1028" s="220"/>
      <c r="N1028" s="220"/>
      <c r="O1028" s="454"/>
      <c r="P1028" s="220"/>
      <c r="Q1028" s="220"/>
      <c r="R1028" s="220"/>
      <c r="S1028" s="220"/>
      <c r="T1028" s="220"/>
      <c r="U1028" s="220"/>
      <c r="V1028" s="220"/>
      <c r="W1028" s="220"/>
      <c r="X1028" s="220"/>
      <c r="Y1028" s="220"/>
      <c r="Z1028" s="220"/>
      <c r="AA1028" s="220"/>
      <c r="AB1028" s="220"/>
      <c r="AC1028" s="220"/>
      <c r="AD1028" s="220"/>
      <c r="AE1028" s="220"/>
      <c r="AF1028" s="220"/>
      <c r="AG1028" s="220"/>
      <c r="AH1028" s="220"/>
      <c r="AI1028" s="220"/>
      <c r="AJ1028" s="220"/>
      <c r="AK1028" s="220"/>
      <c r="AL1028" s="220"/>
      <c r="AM1028" s="220"/>
      <c r="AN1028" s="220"/>
      <c r="AO1028" s="220"/>
      <c r="AP1028" s="220"/>
      <c r="AQ1028" s="220"/>
      <c r="AR1028" s="220"/>
      <c r="AS1028" s="220"/>
      <c r="AT1028" s="220"/>
      <c r="AU1028" s="220"/>
      <c r="AV1028" s="220"/>
      <c r="AW1028" s="220"/>
      <c r="AX1028" s="220"/>
      <c r="AY1028" s="220"/>
      <c r="AZ1028" s="220"/>
      <c r="BA1028" s="220"/>
      <c r="BB1028" s="220"/>
      <c r="BC1028" s="220"/>
      <c r="BD1028" s="220"/>
      <c r="BE1028" s="220"/>
      <c r="BF1028" s="220"/>
      <c r="BG1028" s="220"/>
      <c r="BH1028" s="220"/>
      <c r="BI1028" s="220"/>
      <c r="BJ1028" s="220"/>
      <c r="BK1028" s="220"/>
      <c r="BL1028" s="220"/>
      <c r="BM1028" s="220"/>
      <c r="BN1028" s="220"/>
      <c r="BO1028" s="220"/>
      <c r="BP1028" s="220"/>
      <c r="BQ1028" s="220"/>
      <c r="BR1028" s="220"/>
      <c r="BS1028" s="220"/>
      <c r="BT1028" s="220"/>
      <c r="BU1028" s="220"/>
      <c r="BV1028" s="220"/>
      <c r="BW1028" s="220"/>
      <c r="DV1028" s="220"/>
      <c r="DW1028" s="220"/>
      <c r="DX1028" s="220"/>
      <c r="DY1028" s="220"/>
      <c r="DZ1028" s="220"/>
      <c r="EA1028" s="220"/>
      <c r="EB1028" s="220"/>
      <c r="EC1028" s="220"/>
      <c r="ED1028" s="220"/>
      <c r="EE1028" s="220"/>
      <c r="EF1028" s="220"/>
      <c r="EG1028" s="220"/>
      <c r="EH1028" s="220"/>
      <c r="EI1028" s="220"/>
      <c r="EJ1028" s="220"/>
      <c r="EK1028" s="220"/>
      <c r="EL1028" s="220"/>
      <c r="EM1028" s="220"/>
      <c r="EN1028" s="220"/>
      <c r="EO1028" s="220"/>
      <c r="EP1028" s="220"/>
      <c r="EQ1028" s="220"/>
      <c r="ER1028" s="220"/>
      <c r="ES1028" s="220"/>
      <c r="ET1028" s="220"/>
      <c r="EU1028" s="220"/>
      <c r="EV1028" s="220"/>
      <c r="EW1028" s="220"/>
      <c r="EX1028" s="220"/>
      <c r="EY1028" s="220"/>
      <c r="EZ1028" s="220"/>
      <c r="FA1028" s="220"/>
      <c r="FB1028" s="220"/>
      <c r="FC1028" s="220"/>
      <c r="FD1028" s="220"/>
      <c r="FE1028" s="220"/>
      <c r="FF1028" s="220"/>
      <c r="FG1028" s="220"/>
      <c r="FH1028" s="220"/>
      <c r="FI1028" s="220"/>
      <c r="FJ1028" s="220"/>
      <c r="FK1028" s="220"/>
      <c r="FL1028" s="220"/>
      <c r="FM1028" s="220"/>
      <c r="FN1028" s="220"/>
      <c r="FO1028" s="220"/>
      <c r="FP1028" s="220"/>
      <c r="FQ1028" s="220"/>
      <c r="FR1028" s="220"/>
      <c r="FS1028" s="220"/>
      <c r="FT1028" s="220"/>
      <c r="FU1028" s="220"/>
      <c r="FV1028" s="220"/>
      <c r="FW1028" s="220"/>
      <c r="FX1028" s="220"/>
      <c r="FY1028" s="220"/>
      <c r="FZ1028" s="220"/>
      <c r="GA1028" s="220"/>
      <c r="GB1028" s="220"/>
      <c r="GC1028" s="220"/>
      <c r="GD1028" s="220"/>
      <c r="GE1028" s="220"/>
      <c r="GF1028" s="220"/>
      <c r="GG1028" s="220"/>
      <c r="GH1028" s="220"/>
      <c r="GI1028" s="220"/>
      <c r="GJ1028" s="220"/>
      <c r="GK1028" s="220"/>
      <c r="GL1028" s="220"/>
      <c r="GM1028" s="220"/>
      <c r="GN1028" s="220"/>
      <c r="GO1028" s="220"/>
      <c r="GP1028" s="220"/>
      <c r="GQ1028" s="220"/>
      <c r="GR1028" s="220"/>
      <c r="GS1028" s="220"/>
      <c r="GT1028" s="220"/>
      <c r="GU1028" s="220"/>
      <c r="GV1028" s="220"/>
      <c r="GW1028" s="220"/>
      <c r="GX1028" s="220"/>
      <c r="GY1028" s="220"/>
      <c r="GZ1028" s="220"/>
      <c r="HA1028" s="220"/>
      <c r="HB1028" s="220"/>
      <c r="HC1028" s="220"/>
      <c r="HD1028" s="220"/>
      <c r="HE1028" s="220"/>
      <c r="HF1028" s="220"/>
      <c r="HG1028" s="220"/>
      <c r="HH1028" s="220"/>
      <c r="HI1028" s="220"/>
      <c r="HJ1028" s="220"/>
      <c r="HK1028" s="220"/>
      <c r="HL1028" s="220"/>
      <c r="HM1028" s="220"/>
      <c r="HN1028" s="220"/>
      <c r="HO1028" s="220"/>
      <c r="HP1028" s="220"/>
      <c r="HQ1028" s="220"/>
      <c r="HR1028" s="220"/>
      <c r="HS1028" s="220"/>
      <c r="HT1028" s="220"/>
      <c r="HU1028" s="220"/>
      <c r="HV1028" s="220"/>
      <c r="HW1028" s="220"/>
      <c r="HX1028" s="220"/>
      <c r="HY1028" s="220"/>
      <c r="HZ1028" s="220"/>
      <c r="IA1028" s="220"/>
      <c r="IB1028" s="220"/>
      <c r="IC1028" s="220"/>
      <c r="ID1028" s="220"/>
      <c r="IE1028" s="220"/>
      <c r="IF1028" s="220"/>
      <c r="IG1028" s="220"/>
      <c r="IH1028" s="220"/>
      <c r="II1028" s="220"/>
      <c r="IJ1028" s="220"/>
      <c r="IK1028" s="220"/>
      <c r="IL1028" s="220"/>
      <c r="IM1028" s="220"/>
      <c r="IN1028" s="220"/>
      <c r="IO1028" s="220"/>
      <c r="IP1028" s="220"/>
      <c r="IQ1028" s="220"/>
      <c r="IR1028" s="220"/>
      <c r="IS1028" s="220"/>
      <c r="IT1028" s="220"/>
      <c r="IU1028" s="220"/>
      <c r="IV1028" s="220"/>
      <c r="IW1028" s="220"/>
      <c r="IX1028" s="220"/>
      <c r="IY1028" s="220"/>
      <c r="IZ1028" s="220"/>
      <c r="JA1028" s="220"/>
      <c r="JB1028" s="220"/>
      <c r="JC1028" s="220"/>
      <c r="JD1028" s="220"/>
      <c r="JE1028" s="220"/>
      <c r="JF1028" s="220"/>
      <c r="JG1028" s="220"/>
      <c r="JH1028" s="220"/>
      <c r="JI1028" s="220"/>
      <c r="JJ1028" s="220"/>
      <c r="JK1028" s="220"/>
      <c r="JL1028" s="220"/>
      <c r="JM1028" s="220"/>
      <c r="JN1028" s="220"/>
      <c r="JO1028" s="220"/>
      <c r="JP1028" s="220"/>
      <c r="JQ1028" s="220"/>
      <c r="JR1028" s="220"/>
      <c r="JS1028" s="220"/>
      <c r="JT1028" s="220"/>
      <c r="JU1028" s="220"/>
      <c r="JV1028" s="220"/>
      <c r="JW1028" s="220"/>
      <c r="JX1028" s="220"/>
      <c r="JY1028" s="220"/>
      <c r="JZ1028" s="220"/>
      <c r="KA1028" s="220"/>
      <c r="KB1028" s="220"/>
      <c r="KC1028" s="220"/>
      <c r="KD1028" s="220"/>
      <c r="KE1028" s="220"/>
      <c r="KF1028" s="220"/>
      <c r="KG1028" s="220"/>
      <c r="KH1028" s="220"/>
      <c r="KI1028" s="220"/>
      <c r="KJ1028" s="220"/>
      <c r="KK1028" s="220"/>
      <c r="KL1028" s="220"/>
      <c r="KM1028" s="220"/>
      <c r="KN1028" s="220"/>
      <c r="KO1028" s="220"/>
      <c r="KP1028" s="220"/>
      <c r="KQ1028" s="220"/>
      <c r="KR1028" s="220"/>
      <c r="KS1028" s="220"/>
      <c r="KT1028" s="220"/>
      <c r="KU1028" s="220"/>
      <c r="KV1028" s="220"/>
      <c r="KW1028" s="220"/>
      <c r="KX1028" s="220"/>
      <c r="LH1028" s="220"/>
      <c r="LI1028" s="220"/>
      <c r="LJ1028" s="220"/>
      <c r="LK1028" s="220"/>
      <c r="LL1028" s="220"/>
      <c r="LM1028" s="220"/>
      <c r="LN1028" s="220"/>
      <c r="LO1028" s="220"/>
      <c r="LP1028" s="220"/>
      <c r="LQ1028" s="220"/>
      <c r="LR1028" s="220"/>
      <c r="LS1028" s="220"/>
      <c r="LT1028" s="220"/>
      <c r="LU1028" s="220"/>
      <c r="LV1028" s="220"/>
      <c r="LW1028" s="220"/>
      <c r="LX1028" s="220"/>
      <c r="LY1028" s="220"/>
      <c r="LZ1028" s="220"/>
      <c r="MA1028" s="220"/>
      <c r="MB1028" s="220"/>
      <c r="MC1028" s="220"/>
      <c r="MD1028" s="220"/>
      <c r="ME1028" s="220"/>
      <c r="MF1028" s="220"/>
      <c r="MG1028" s="220"/>
      <c r="MH1028" s="220"/>
      <c r="MI1028" s="220"/>
      <c r="MJ1028" s="220"/>
      <c r="MK1028" s="220"/>
      <c r="ML1028" s="220"/>
      <c r="MM1028" s="220"/>
      <c r="MN1028" s="220"/>
      <c r="MO1028" s="220"/>
      <c r="MP1028" s="220"/>
      <c r="MQ1028" s="220"/>
      <c r="MR1028" s="220"/>
      <c r="MS1028" s="220"/>
      <c r="MT1028" s="220"/>
      <c r="MU1028" s="220"/>
      <c r="MV1028" s="220"/>
      <c r="MW1028" s="220"/>
      <c r="MX1028" s="220"/>
      <c r="MY1028" s="220"/>
      <c r="MZ1028" s="220"/>
      <c r="NA1028" s="220"/>
      <c r="NB1028" s="220"/>
      <c r="NC1028" s="220"/>
      <c r="ND1028" s="220"/>
      <c r="NE1028" s="220"/>
      <c r="NF1028" s="220"/>
      <c r="NG1028" s="220"/>
      <c r="NH1028" s="220"/>
      <c r="NI1028" s="220"/>
      <c r="NJ1028" s="220"/>
      <c r="NK1028" s="220"/>
      <c r="NL1028" s="220"/>
      <c r="NM1028" s="220"/>
      <c r="NN1028" s="220"/>
      <c r="NO1028" s="220"/>
      <c r="NP1028" s="220"/>
      <c r="NQ1028" s="220"/>
      <c r="NR1028" s="220"/>
      <c r="NS1028" s="220"/>
      <c r="NT1028" s="220"/>
      <c r="NU1028" s="220"/>
      <c r="NV1028" s="220"/>
      <c r="NW1028" s="220"/>
      <c r="NX1028" s="220"/>
      <c r="NY1028" s="220"/>
      <c r="NZ1028" s="220"/>
      <c r="OA1028" s="220"/>
      <c r="OB1028" s="220"/>
      <c r="OC1028" s="220"/>
      <c r="OD1028" s="220"/>
      <c r="OE1028" s="220"/>
      <c r="OF1028" s="220"/>
      <c r="OG1028" s="220"/>
      <c r="OH1028" s="220"/>
      <c r="OI1028" s="220"/>
      <c r="OJ1028" s="220"/>
      <c r="OK1028" s="220"/>
      <c r="OL1028" s="220"/>
      <c r="OM1028" s="220"/>
      <c r="ON1028" s="220"/>
      <c r="OO1028" s="220"/>
      <c r="OP1028" s="220"/>
      <c r="OQ1028" s="220"/>
      <c r="OR1028" s="220"/>
      <c r="OS1028" s="220"/>
      <c r="OT1028" s="220"/>
      <c r="OU1028" s="220"/>
      <c r="OV1028" s="220"/>
      <c r="OW1028" s="220"/>
      <c r="OX1028" s="220"/>
      <c r="OY1028" s="220"/>
      <c r="OZ1028" s="220"/>
      <c r="PA1028" s="220"/>
      <c r="PB1028" s="220"/>
      <c r="PC1028" s="220"/>
      <c r="PD1028" s="220"/>
      <c r="PE1028" s="220"/>
      <c r="PF1028" s="220"/>
      <c r="PG1028" s="220"/>
      <c r="PH1028" s="220"/>
      <c r="PI1028" s="220"/>
      <c r="PJ1028" s="220"/>
      <c r="PK1028" s="220"/>
      <c r="PL1028" s="220"/>
      <c r="PM1028" s="220"/>
      <c r="PN1028" s="220"/>
      <c r="PO1028" s="220"/>
      <c r="PP1028" s="220"/>
      <c r="PQ1028" s="220"/>
      <c r="PR1028" s="220"/>
      <c r="PS1028" s="220"/>
      <c r="PT1028" s="220"/>
      <c r="PU1028" s="220"/>
      <c r="PV1028" s="220"/>
      <c r="PW1028" s="220"/>
      <c r="PX1028" s="220"/>
      <c r="PY1028" s="220"/>
      <c r="PZ1028" s="220"/>
      <c r="QA1028" s="220"/>
      <c r="QB1028" s="220"/>
      <c r="QC1028" s="220"/>
      <c r="QD1028" s="220"/>
      <c r="QE1028" s="220"/>
      <c r="QF1028" s="220"/>
      <c r="QG1028" s="220"/>
      <c r="QH1028" s="220"/>
      <c r="QI1028" s="220"/>
      <c r="QJ1028" s="220"/>
      <c r="QK1028" s="220"/>
      <c r="QL1028" s="220"/>
      <c r="QM1028" s="220"/>
      <c r="QN1028" s="220"/>
      <c r="QO1028" s="220"/>
      <c r="QP1028" s="220"/>
      <c r="QQ1028" s="220"/>
      <c r="QR1028" s="220"/>
      <c r="QS1028" s="220"/>
      <c r="QT1028" s="220"/>
      <c r="QU1028" s="220"/>
      <c r="QV1028" s="220"/>
      <c r="QW1028" s="220"/>
      <c r="QX1028" s="220"/>
      <c r="QY1028" s="220"/>
      <c r="QZ1028" s="220"/>
      <c r="RA1028" s="220"/>
      <c r="RB1028" s="220"/>
      <c r="RC1028" s="220"/>
      <c r="RD1028" s="220"/>
      <c r="RE1028" s="220"/>
      <c r="RF1028" s="220"/>
      <c r="RG1028" s="220"/>
      <c r="RH1028" s="220"/>
      <c r="RI1028" s="220"/>
      <c r="RJ1028" s="220"/>
      <c r="RK1028" s="220"/>
      <c r="RL1028" s="220"/>
      <c r="RM1028" s="220"/>
      <c r="RN1028" s="220"/>
      <c r="RO1028" s="220"/>
      <c r="RP1028" s="220"/>
      <c r="RQ1028" s="220"/>
      <c r="RR1028" s="220"/>
      <c r="RS1028" s="220"/>
      <c r="RT1028" s="220"/>
      <c r="RU1028" s="220"/>
      <c r="RV1028" s="220"/>
      <c r="RW1028" s="220"/>
      <c r="RX1028" s="220"/>
      <c r="RY1028" s="220"/>
      <c r="RZ1028" s="220"/>
      <c r="SA1028" s="220"/>
      <c r="SB1028" s="220"/>
      <c r="SC1028" s="220"/>
      <c r="SD1028" s="220"/>
      <c r="SE1028" s="220"/>
      <c r="SF1028" s="220"/>
      <c r="SG1028" s="220"/>
    </row>
    <row r="1029" spans="1:501">
      <c r="A1029" s="220"/>
      <c r="B1029" s="220"/>
      <c r="C1029" s="220"/>
      <c r="D1029" s="220"/>
      <c r="E1029" s="220"/>
      <c r="F1029" s="220"/>
      <c r="G1029" s="220"/>
      <c r="H1029" s="220"/>
      <c r="I1029" s="220"/>
      <c r="J1029" s="220"/>
      <c r="K1029" s="220"/>
      <c r="L1029" s="220"/>
      <c r="M1029" s="220"/>
      <c r="N1029" s="220"/>
      <c r="O1029" s="454"/>
      <c r="P1029" s="220"/>
      <c r="Q1029" s="220"/>
      <c r="R1029" s="220"/>
      <c r="S1029" s="220"/>
      <c r="T1029" s="220"/>
      <c r="U1029" s="220"/>
      <c r="V1029" s="220"/>
      <c r="W1029" s="220"/>
      <c r="X1029" s="220"/>
      <c r="Y1029" s="220"/>
      <c r="Z1029" s="220"/>
      <c r="AA1029" s="220"/>
      <c r="AB1029" s="220"/>
      <c r="AC1029" s="220"/>
      <c r="AD1029" s="220"/>
      <c r="AE1029" s="220"/>
      <c r="AF1029" s="220"/>
      <c r="AG1029" s="220"/>
      <c r="AH1029" s="220"/>
      <c r="AI1029" s="220"/>
      <c r="AJ1029" s="220"/>
      <c r="AK1029" s="220"/>
      <c r="AL1029" s="220"/>
      <c r="AM1029" s="220"/>
      <c r="AN1029" s="220"/>
      <c r="AO1029" s="220"/>
      <c r="AP1029" s="220"/>
      <c r="AQ1029" s="220"/>
      <c r="AR1029" s="220"/>
      <c r="AS1029" s="220"/>
      <c r="AT1029" s="220"/>
      <c r="AU1029" s="220"/>
      <c r="AV1029" s="220"/>
      <c r="AW1029" s="220"/>
      <c r="AX1029" s="220"/>
      <c r="AY1029" s="220"/>
      <c r="AZ1029" s="220"/>
      <c r="BA1029" s="220"/>
      <c r="BB1029" s="220"/>
      <c r="BC1029" s="220"/>
      <c r="BD1029" s="220"/>
      <c r="BE1029" s="220"/>
      <c r="BF1029" s="220"/>
      <c r="BG1029" s="220"/>
      <c r="BH1029" s="220"/>
      <c r="BI1029" s="220"/>
      <c r="BJ1029" s="220"/>
      <c r="BK1029" s="220"/>
      <c r="BL1029" s="220"/>
      <c r="BM1029" s="220"/>
      <c r="BN1029" s="220"/>
      <c r="BO1029" s="220"/>
      <c r="BP1029" s="220"/>
      <c r="BQ1029" s="220"/>
      <c r="BR1029" s="220"/>
      <c r="BS1029" s="220"/>
      <c r="BT1029" s="220"/>
      <c r="BU1029" s="220"/>
      <c r="BV1029" s="220"/>
      <c r="BW1029" s="220"/>
      <c r="DV1029" s="220"/>
      <c r="DW1029" s="220"/>
      <c r="DX1029" s="220"/>
      <c r="DY1029" s="220"/>
      <c r="DZ1029" s="220"/>
      <c r="EA1029" s="220"/>
      <c r="EB1029" s="220"/>
      <c r="EC1029" s="220"/>
      <c r="ED1029" s="220"/>
      <c r="EE1029" s="220"/>
      <c r="EF1029" s="220"/>
      <c r="EG1029" s="220"/>
      <c r="EH1029" s="220"/>
      <c r="EI1029" s="220"/>
      <c r="EJ1029" s="220"/>
      <c r="EK1029" s="220"/>
      <c r="EL1029" s="220"/>
      <c r="EM1029" s="220"/>
      <c r="EN1029" s="220"/>
      <c r="EO1029" s="220"/>
      <c r="EP1029" s="220"/>
      <c r="EQ1029" s="220"/>
      <c r="ER1029" s="220"/>
      <c r="ES1029" s="220"/>
      <c r="ET1029" s="220"/>
      <c r="EU1029" s="220"/>
      <c r="EV1029" s="220"/>
      <c r="EW1029" s="220"/>
      <c r="EX1029" s="220"/>
      <c r="EY1029" s="220"/>
      <c r="EZ1029" s="220"/>
      <c r="FA1029" s="220"/>
      <c r="FB1029" s="220"/>
      <c r="FC1029" s="220"/>
      <c r="FD1029" s="220"/>
      <c r="FE1029" s="220"/>
      <c r="FF1029" s="220"/>
      <c r="FG1029" s="220"/>
      <c r="FH1029" s="220"/>
      <c r="FI1029" s="220"/>
      <c r="FJ1029" s="220"/>
      <c r="FK1029" s="220"/>
      <c r="FL1029" s="220"/>
      <c r="FM1029" s="220"/>
      <c r="FN1029" s="220"/>
      <c r="FO1029" s="220"/>
      <c r="FP1029" s="220"/>
      <c r="FQ1029" s="220"/>
      <c r="FR1029" s="220"/>
      <c r="FS1029" s="220"/>
      <c r="FT1029" s="220"/>
      <c r="FU1029" s="220"/>
      <c r="FV1029" s="220"/>
      <c r="FW1029" s="220"/>
      <c r="FX1029" s="220"/>
      <c r="FY1029" s="220"/>
      <c r="FZ1029" s="220"/>
      <c r="GA1029" s="220"/>
      <c r="GB1029" s="220"/>
      <c r="GC1029" s="220"/>
      <c r="GD1029" s="220"/>
      <c r="GE1029" s="220"/>
      <c r="GF1029" s="220"/>
      <c r="GG1029" s="220"/>
      <c r="GH1029" s="220"/>
      <c r="GI1029" s="220"/>
      <c r="GJ1029" s="220"/>
      <c r="GK1029" s="220"/>
      <c r="GL1029" s="220"/>
      <c r="GM1029" s="220"/>
      <c r="GN1029" s="220"/>
      <c r="GO1029" s="220"/>
      <c r="GP1029" s="220"/>
      <c r="GQ1029" s="220"/>
      <c r="GR1029" s="220"/>
      <c r="GS1029" s="220"/>
      <c r="GT1029" s="220"/>
      <c r="GU1029" s="220"/>
      <c r="GV1029" s="220"/>
      <c r="GW1029" s="220"/>
      <c r="GX1029" s="220"/>
      <c r="GY1029" s="220"/>
      <c r="GZ1029" s="220"/>
      <c r="HA1029" s="220"/>
      <c r="HB1029" s="220"/>
      <c r="HC1029" s="220"/>
      <c r="HD1029" s="220"/>
      <c r="HE1029" s="220"/>
      <c r="HF1029" s="220"/>
      <c r="HG1029" s="220"/>
      <c r="HH1029" s="220"/>
      <c r="HI1029" s="220"/>
      <c r="HJ1029" s="220"/>
      <c r="HK1029" s="220"/>
      <c r="HL1029" s="220"/>
      <c r="HM1029" s="220"/>
      <c r="HN1029" s="220"/>
      <c r="HO1029" s="220"/>
      <c r="HP1029" s="220"/>
      <c r="HQ1029" s="220"/>
      <c r="HR1029" s="220"/>
      <c r="HS1029" s="220"/>
      <c r="HT1029" s="220"/>
      <c r="HU1029" s="220"/>
      <c r="HV1029" s="220"/>
      <c r="HW1029" s="220"/>
      <c r="HX1029" s="220"/>
      <c r="HY1029" s="220"/>
      <c r="HZ1029" s="220"/>
      <c r="IA1029" s="220"/>
      <c r="IB1029" s="220"/>
      <c r="IC1029" s="220"/>
      <c r="ID1029" s="220"/>
      <c r="IE1029" s="220"/>
      <c r="IF1029" s="220"/>
      <c r="IG1029" s="220"/>
      <c r="IH1029" s="220"/>
      <c r="II1029" s="220"/>
      <c r="IJ1029" s="220"/>
      <c r="IK1029" s="220"/>
      <c r="IL1029" s="220"/>
      <c r="IM1029" s="220"/>
      <c r="IN1029" s="220"/>
      <c r="IO1029" s="220"/>
      <c r="IP1029" s="220"/>
      <c r="IQ1029" s="220"/>
      <c r="IR1029" s="220"/>
      <c r="IS1029" s="220"/>
      <c r="IT1029" s="220"/>
      <c r="IU1029" s="220"/>
      <c r="IV1029" s="220"/>
      <c r="IW1029" s="220"/>
      <c r="IX1029" s="220"/>
      <c r="IY1029" s="220"/>
      <c r="IZ1029" s="220"/>
      <c r="JA1029" s="220"/>
      <c r="JB1029" s="220"/>
      <c r="JC1029" s="220"/>
      <c r="JD1029" s="220"/>
      <c r="JE1029" s="220"/>
      <c r="JF1029" s="220"/>
      <c r="JG1029" s="220"/>
      <c r="JH1029" s="220"/>
      <c r="JI1029" s="220"/>
      <c r="JJ1029" s="220"/>
      <c r="JK1029" s="220"/>
      <c r="JL1029" s="220"/>
      <c r="JM1029" s="220"/>
      <c r="JN1029" s="220"/>
      <c r="JO1029" s="220"/>
      <c r="JP1029" s="220"/>
      <c r="JQ1029" s="220"/>
      <c r="JR1029" s="220"/>
      <c r="JS1029" s="220"/>
      <c r="JT1029" s="220"/>
      <c r="JU1029" s="220"/>
      <c r="JV1029" s="220"/>
      <c r="JW1029" s="220"/>
      <c r="JX1029" s="220"/>
      <c r="JY1029" s="220"/>
      <c r="JZ1029" s="220"/>
      <c r="KA1029" s="220"/>
      <c r="KB1029" s="220"/>
      <c r="KC1029" s="220"/>
      <c r="KD1029" s="220"/>
      <c r="KE1029" s="220"/>
      <c r="KF1029" s="220"/>
      <c r="KG1029" s="220"/>
      <c r="KH1029" s="220"/>
      <c r="KI1029" s="220"/>
      <c r="KJ1029" s="220"/>
      <c r="KK1029" s="220"/>
      <c r="KL1029" s="220"/>
      <c r="KM1029" s="220"/>
      <c r="KN1029" s="220"/>
      <c r="KO1029" s="220"/>
      <c r="KP1029" s="220"/>
      <c r="KQ1029" s="220"/>
      <c r="KR1029" s="220"/>
      <c r="KS1029" s="220"/>
      <c r="KT1029" s="220"/>
      <c r="KU1029" s="220"/>
      <c r="KV1029" s="220"/>
      <c r="KW1029" s="220"/>
      <c r="KX1029" s="220"/>
      <c r="LH1029" s="220"/>
      <c r="LI1029" s="220"/>
      <c r="LJ1029" s="220"/>
      <c r="LK1029" s="220"/>
      <c r="LL1029" s="220"/>
      <c r="LM1029" s="220"/>
      <c r="LN1029" s="220"/>
      <c r="LO1029" s="220"/>
      <c r="LP1029" s="220"/>
      <c r="LQ1029" s="220"/>
      <c r="LR1029" s="220"/>
      <c r="LS1029" s="220"/>
      <c r="LT1029" s="220"/>
      <c r="LU1029" s="220"/>
      <c r="LV1029" s="220"/>
      <c r="LW1029" s="220"/>
      <c r="LX1029" s="220"/>
      <c r="LY1029" s="220"/>
      <c r="LZ1029" s="220"/>
      <c r="MA1029" s="220"/>
      <c r="MB1029" s="220"/>
      <c r="MC1029" s="220"/>
      <c r="MD1029" s="220"/>
      <c r="ME1029" s="220"/>
      <c r="MF1029" s="220"/>
      <c r="MG1029" s="220"/>
      <c r="MH1029" s="220"/>
      <c r="MI1029" s="220"/>
      <c r="MJ1029" s="220"/>
      <c r="MK1029" s="220"/>
      <c r="ML1029" s="220"/>
      <c r="MM1029" s="220"/>
      <c r="MN1029" s="220"/>
      <c r="MO1029" s="220"/>
      <c r="MP1029" s="220"/>
      <c r="MQ1029" s="220"/>
      <c r="MR1029" s="220"/>
      <c r="MS1029" s="220"/>
      <c r="MT1029" s="220"/>
      <c r="MU1029" s="220"/>
      <c r="MV1029" s="220"/>
      <c r="MW1029" s="220"/>
      <c r="MX1029" s="220"/>
      <c r="MY1029" s="220"/>
      <c r="MZ1029" s="220"/>
      <c r="NA1029" s="220"/>
      <c r="NB1029" s="220"/>
      <c r="NC1029" s="220"/>
      <c r="ND1029" s="220"/>
      <c r="NE1029" s="220"/>
      <c r="NF1029" s="220"/>
      <c r="NG1029" s="220"/>
      <c r="NH1029" s="220"/>
      <c r="NI1029" s="220"/>
      <c r="NJ1029" s="220"/>
      <c r="NK1029" s="220"/>
      <c r="NL1029" s="220"/>
      <c r="NM1029" s="220"/>
      <c r="NN1029" s="220"/>
      <c r="NO1029" s="220"/>
      <c r="NP1029" s="220"/>
      <c r="NQ1029" s="220"/>
      <c r="NR1029" s="220"/>
      <c r="NS1029" s="220"/>
      <c r="NT1029" s="220"/>
      <c r="NU1029" s="220"/>
      <c r="NV1029" s="220"/>
      <c r="NW1029" s="220"/>
      <c r="NX1029" s="220"/>
      <c r="NY1029" s="220"/>
      <c r="NZ1029" s="220"/>
      <c r="OA1029" s="220"/>
      <c r="OB1029" s="220"/>
      <c r="OC1029" s="220"/>
      <c r="OD1029" s="220"/>
      <c r="OE1029" s="220"/>
      <c r="OF1029" s="220"/>
      <c r="OG1029" s="220"/>
      <c r="OH1029" s="220"/>
      <c r="OI1029" s="220"/>
      <c r="OJ1029" s="220"/>
      <c r="OK1029" s="220"/>
      <c r="OL1029" s="220"/>
      <c r="OM1029" s="220"/>
      <c r="ON1029" s="220"/>
      <c r="OO1029" s="220"/>
      <c r="OP1029" s="220"/>
      <c r="OQ1029" s="220"/>
      <c r="OR1029" s="220"/>
      <c r="OS1029" s="220"/>
      <c r="OT1029" s="220"/>
      <c r="OU1029" s="220"/>
      <c r="OV1029" s="220"/>
      <c r="OW1029" s="220"/>
      <c r="OX1029" s="220"/>
      <c r="OY1029" s="220"/>
      <c r="OZ1029" s="220"/>
      <c r="PA1029" s="220"/>
      <c r="PB1029" s="220"/>
      <c r="PC1029" s="220"/>
      <c r="PD1029" s="220"/>
      <c r="PE1029" s="220"/>
      <c r="PF1029" s="220"/>
      <c r="PG1029" s="220"/>
      <c r="PH1029" s="220"/>
      <c r="PI1029" s="220"/>
      <c r="PJ1029" s="220"/>
      <c r="PK1029" s="220"/>
      <c r="PL1029" s="220"/>
      <c r="PM1029" s="220"/>
      <c r="PN1029" s="220"/>
      <c r="PO1029" s="220"/>
      <c r="PP1029" s="220"/>
      <c r="PQ1029" s="220"/>
      <c r="PR1029" s="220"/>
      <c r="PS1029" s="220"/>
      <c r="PT1029" s="220"/>
      <c r="PU1029" s="220"/>
      <c r="PV1029" s="220"/>
      <c r="PW1029" s="220"/>
      <c r="PX1029" s="220"/>
      <c r="PY1029" s="220"/>
      <c r="PZ1029" s="220"/>
      <c r="QA1029" s="220"/>
      <c r="QB1029" s="220"/>
      <c r="QC1029" s="220"/>
      <c r="QD1029" s="220"/>
      <c r="QE1029" s="220"/>
      <c r="QF1029" s="220"/>
      <c r="QG1029" s="220"/>
      <c r="QH1029" s="220"/>
      <c r="QI1029" s="220"/>
      <c r="QJ1029" s="220"/>
      <c r="QK1029" s="220"/>
      <c r="QL1029" s="220"/>
      <c r="QM1029" s="220"/>
      <c r="QN1029" s="220"/>
      <c r="QO1029" s="220"/>
      <c r="QP1029" s="220"/>
      <c r="QQ1029" s="220"/>
      <c r="QR1029" s="220"/>
      <c r="QS1029" s="220"/>
      <c r="QT1029" s="220"/>
      <c r="QU1029" s="220"/>
      <c r="QV1029" s="220"/>
      <c r="QW1029" s="220"/>
      <c r="QX1029" s="220"/>
      <c r="QY1029" s="220"/>
      <c r="QZ1029" s="220"/>
      <c r="RA1029" s="220"/>
      <c r="RB1029" s="220"/>
      <c r="RC1029" s="220"/>
      <c r="RD1029" s="220"/>
      <c r="RE1029" s="220"/>
      <c r="RF1029" s="220"/>
      <c r="RG1029" s="220"/>
      <c r="RH1029" s="220"/>
      <c r="RI1029" s="220"/>
      <c r="RJ1029" s="220"/>
      <c r="RK1029" s="220"/>
      <c r="RL1029" s="220"/>
      <c r="RM1029" s="220"/>
      <c r="RN1029" s="220"/>
      <c r="RO1029" s="220"/>
      <c r="RP1029" s="220"/>
      <c r="RQ1029" s="220"/>
      <c r="RR1029" s="220"/>
      <c r="RS1029" s="220"/>
      <c r="RT1029" s="220"/>
      <c r="RU1029" s="220"/>
      <c r="RV1029" s="220"/>
      <c r="RW1029" s="220"/>
      <c r="RX1029" s="220"/>
      <c r="RY1029" s="220"/>
      <c r="RZ1029" s="220"/>
      <c r="SA1029" s="220"/>
      <c r="SB1029" s="220"/>
      <c r="SC1029" s="220"/>
      <c r="SD1029" s="220"/>
      <c r="SE1029" s="220"/>
      <c r="SF1029" s="220"/>
      <c r="SG1029" s="22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2026-03-23T23:31:42Z</dcterms:modified>
</cp:coreProperties>
</file>